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3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4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5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6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7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8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9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10.xml" ContentType="application/vnd.openxmlformats-officedocument.drawing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11.xml" ContentType="application/vnd.openxmlformats-officedocument.drawing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drawings/drawing12.xml" ContentType="application/vnd.openxmlformats-officedocument.drawing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drawings/drawing13.xml" ContentType="application/vnd.openxmlformats-officedocument.drawing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drawings/drawing14.xml" ContentType="application/vnd.openxmlformats-officedocument.drawing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drawings/drawing15.xml" ContentType="application/vnd.openxmlformats-officedocument.drawing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drawings/drawing16.xml" ContentType="application/vnd.openxmlformats-officedocument.drawing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drawings/drawing17.xml" ContentType="application/vnd.openxmlformats-officedocument.drawing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drawings/drawing18.xml" ContentType="application/vnd.openxmlformats-officedocument.drawing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drawings/drawing19.xml" ContentType="application/vnd.openxmlformats-officedocument.drawing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09.xml" ContentType="application/vnd.openxmlformats-officedocument.drawingml.chart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omments6.xml" ContentType="application/vnd.openxmlformats-officedocument.spreadsheetml.comments+xml"/>
  <Override PartName="/xl/comments8.xml" ContentType="application/vnd.openxmlformats-officedocument.spreadsheetml.comments+xml"/>
  <Override PartName="/xl/comments7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/>
  <mc:AlternateContent xmlns:mc="http://schemas.openxmlformats.org/markup-compatibility/2006">
    <mc:Choice Requires="x15">
      <x15ac:absPath xmlns:x15ac="http://schemas.microsoft.com/office/spreadsheetml/2010/11/ac" url="https://365no-my.sharepoint.com/personal/morten_roe_animalia_no/Documents/0020_Midlertidig/DYRESLAG/GRIS/"/>
    </mc:Choice>
  </mc:AlternateContent>
  <xr:revisionPtr revIDLastSave="15" documentId="8_{2C9ABF5F-077A-4922-B1D0-B4D0EA0F5B78}" xr6:coauthVersionLast="47" xr6:coauthVersionMax="47" xr10:uidLastSave="{4CFFA923-5416-42DA-A686-AD6B95AE68D9}"/>
  <bookViews>
    <workbookView xWindow="-108" yWindow="-108" windowWidth="23256" windowHeight="12576" tabRatio="863" firstSheet="1" activeTab="1" xr2:uid="{00000000-000D-0000-FFFF-FFFF00000000}"/>
  </bookViews>
  <sheets>
    <sheet name="Ark1" sheetId="43" state="hidden" r:id="rId1"/>
    <sheet name="År" sheetId="2" r:id="rId2"/>
    <sheet name="Å" sheetId="58" r:id="rId3"/>
    <sheet name="Kategori" sheetId="53" r:id="rId4"/>
    <sheet name="Kat" sheetId="80" r:id="rId5"/>
    <sheet name="Måned" sheetId="35" r:id="rId6"/>
    <sheet name="M" sheetId="56" r:id="rId7"/>
    <sheet name="Uke" sheetId="1" r:id="rId8"/>
    <sheet name="U" sheetId="55" r:id="rId9"/>
    <sheet name="Regioner" sheetId="6" r:id="rId10"/>
    <sheet name="R" sheetId="57" r:id="rId11"/>
    <sheet name="Organisasjon" sheetId="16" r:id="rId12"/>
    <sheet name="O" sheetId="61" r:id="rId13"/>
    <sheet name="Regorg" sheetId="44" r:id="rId14"/>
    <sheet name="RO" sheetId="65" r:id="rId15"/>
    <sheet name="Bedrifter" sheetId="45" r:id="rId16"/>
    <sheet name="B" sheetId="66" r:id="rId17"/>
    <sheet name="Slakteri" sheetId="46" r:id="rId18"/>
    <sheet name="S" sheetId="62" r:id="rId19"/>
    <sheet name="Slakteri per MÅNED" sheetId="54" r:id="rId20"/>
    <sheet name="RNR" sheetId="79" state="hidden" r:id="rId21"/>
    <sheet name="S2" sheetId="74" r:id="rId22"/>
    <sheet name="Klasse" sheetId="48" r:id="rId23"/>
    <sheet name="KL" sheetId="67" r:id="rId24"/>
    <sheet name="Kjøtt%" sheetId="49" r:id="rId25"/>
    <sheet name="K" sheetId="64" r:id="rId26"/>
    <sheet name="Vektgrupper" sheetId="50" r:id="rId27"/>
    <sheet name="V" sheetId="60" r:id="rId28"/>
    <sheet name="Variant" sheetId="59" r:id="rId29"/>
    <sheet name="VA" sheetId="47" r:id="rId30"/>
    <sheet name="Variant per måned" sheetId="52" r:id="rId31"/>
    <sheet name="VM" sheetId="75" r:id="rId32"/>
    <sheet name="Fylker" sheetId="63" r:id="rId33"/>
    <sheet name="FY" sheetId="51" r:id="rId34"/>
    <sheet name="Produksjon" sheetId="72" r:id="rId35"/>
    <sheet name="P" sheetId="73" r:id="rId36"/>
    <sheet name="K_nr" sheetId="71" state="hidden" r:id="rId37"/>
  </sheets>
  <definedNames>
    <definedName name="__123Graph_ADIAGRAM1" localSheetId="16" hidden="1">Uke!#REF!</definedName>
    <definedName name="__123Graph_ADIAGRAM1" localSheetId="15" hidden="1">Uke!#REF!</definedName>
    <definedName name="__123Graph_ADIAGRAM1" localSheetId="33" hidden="1">Uke!#REF!</definedName>
    <definedName name="__123Graph_ADIAGRAM1" localSheetId="32" hidden="1">Uke!#REF!</definedName>
    <definedName name="__123Graph_ADIAGRAM1" localSheetId="25" hidden="1">Uke!#REF!</definedName>
    <definedName name="__123Graph_ADIAGRAM1" localSheetId="3" hidden="1">Kategori!#REF!</definedName>
    <definedName name="__123Graph_ADIAGRAM1" localSheetId="24" hidden="1">Uke!#REF!</definedName>
    <definedName name="__123Graph_ADIAGRAM1" localSheetId="23" hidden="1">Uke!#REF!</definedName>
    <definedName name="__123Graph_ADIAGRAM1" localSheetId="22" hidden="1">Uke!#REF!</definedName>
    <definedName name="__123Graph_ADIAGRAM1" localSheetId="6" hidden="1">M!#REF!</definedName>
    <definedName name="__123Graph_ADIAGRAM1" localSheetId="5" hidden="1">Måned!#REF!</definedName>
    <definedName name="__123Graph_ADIAGRAM1" localSheetId="12" hidden="1">Uke!#REF!</definedName>
    <definedName name="__123Graph_ADIAGRAM1" localSheetId="34" hidden="1">Produksjon!#REF!</definedName>
    <definedName name="__123Graph_ADIAGRAM1" localSheetId="10" hidden="1">Uke!#REF!</definedName>
    <definedName name="__123Graph_ADIAGRAM1" localSheetId="13" hidden="1">Uke!#REF!</definedName>
    <definedName name="__123Graph_ADIAGRAM1" localSheetId="14" hidden="1">Uke!#REF!</definedName>
    <definedName name="__123Graph_ADIAGRAM1" localSheetId="18" hidden="1">Uke!#REF!</definedName>
    <definedName name="__123Graph_ADIAGRAM1" localSheetId="17" hidden="1">Uke!#REF!</definedName>
    <definedName name="__123Graph_ADIAGRAM1" localSheetId="19" hidden="1">Uke!#REF!</definedName>
    <definedName name="__123Graph_ADIAGRAM1" localSheetId="8" hidden="1">U!#REF!</definedName>
    <definedName name="__123Graph_ADIAGRAM1" localSheetId="27" hidden="1">Uke!#REF!</definedName>
    <definedName name="__123Graph_ADIAGRAM1" localSheetId="29" hidden="1">Uke!#REF!</definedName>
    <definedName name="__123Graph_ADIAGRAM1" localSheetId="28" hidden="1">Uke!#REF!</definedName>
    <definedName name="__123Graph_ADIAGRAM1" localSheetId="30" hidden="1">Uke!#REF!</definedName>
    <definedName name="__123Graph_ADIAGRAM1" localSheetId="26" hidden="1">Uke!#REF!</definedName>
    <definedName name="__123Graph_ADIAGRAM1" localSheetId="2" hidden="1">Uke!#REF!</definedName>
    <definedName name="__123Graph_ADIAGRAM1" hidden="1">Uke!#REF!</definedName>
    <definedName name="__123Graph_ADIAGRAM2" localSheetId="16" hidden="1">Uke!#REF!</definedName>
    <definedName name="__123Graph_ADIAGRAM2" localSheetId="15" hidden="1">Uke!#REF!</definedName>
    <definedName name="__123Graph_ADIAGRAM2" localSheetId="33" hidden="1">Uke!#REF!</definedName>
    <definedName name="__123Graph_ADIAGRAM2" localSheetId="32" hidden="1">Uke!#REF!</definedName>
    <definedName name="__123Graph_ADIAGRAM2" localSheetId="25" hidden="1">Uke!#REF!</definedName>
    <definedName name="__123Graph_ADIAGRAM2" localSheetId="3" hidden="1">Kategori!#REF!</definedName>
    <definedName name="__123Graph_ADIAGRAM2" localSheetId="24" hidden="1">Uke!#REF!</definedName>
    <definedName name="__123Graph_ADIAGRAM2" localSheetId="23" hidden="1">Uke!#REF!</definedName>
    <definedName name="__123Graph_ADIAGRAM2" localSheetId="22" hidden="1">Uke!#REF!</definedName>
    <definedName name="__123Graph_ADIAGRAM2" localSheetId="6" hidden="1">M!#REF!</definedName>
    <definedName name="__123Graph_ADIAGRAM2" localSheetId="5" hidden="1">Måned!#REF!</definedName>
    <definedName name="__123Graph_ADIAGRAM2" localSheetId="12" hidden="1">Uke!#REF!</definedName>
    <definedName name="__123Graph_ADIAGRAM2" localSheetId="34" hidden="1">Produksjon!#REF!</definedName>
    <definedName name="__123Graph_ADIAGRAM2" localSheetId="10" hidden="1">Uke!#REF!</definedName>
    <definedName name="__123Graph_ADIAGRAM2" localSheetId="13" hidden="1">Uke!#REF!</definedName>
    <definedName name="__123Graph_ADIAGRAM2" localSheetId="14" hidden="1">Uke!#REF!</definedName>
    <definedName name="__123Graph_ADIAGRAM2" localSheetId="18" hidden="1">Uke!#REF!</definedName>
    <definedName name="__123Graph_ADIAGRAM2" localSheetId="17" hidden="1">Uke!#REF!</definedName>
    <definedName name="__123Graph_ADIAGRAM2" localSheetId="19" hidden="1">Uke!#REF!</definedName>
    <definedName name="__123Graph_ADIAGRAM2" localSheetId="8" hidden="1">U!#REF!</definedName>
    <definedName name="__123Graph_ADIAGRAM2" localSheetId="27" hidden="1">Uke!#REF!</definedName>
    <definedName name="__123Graph_ADIAGRAM2" localSheetId="29" hidden="1">Uke!#REF!</definedName>
    <definedName name="__123Graph_ADIAGRAM2" localSheetId="28" hidden="1">Uke!#REF!</definedName>
    <definedName name="__123Graph_ADIAGRAM2" localSheetId="30" hidden="1">Uke!#REF!</definedName>
    <definedName name="__123Graph_ADIAGRAM2" localSheetId="26" hidden="1">Uke!#REF!</definedName>
    <definedName name="__123Graph_ADIAGRAM2" localSheetId="2" hidden="1">Uke!#REF!</definedName>
    <definedName name="__123Graph_ADIAGRAM2" hidden="1">Uke!#REF!</definedName>
    <definedName name="__123Graph_ADIAGRAM3" localSheetId="16" hidden="1">Uke!#REF!</definedName>
    <definedName name="__123Graph_ADIAGRAM3" localSheetId="32" hidden="1">Uke!#REF!</definedName>
    <definedName name="__123Graph_ADIAGRAM3" localSheetId="25" hidden="1">Uke!#REF!</definedName>
    <definedName name="__123Graph_ADIAGRAM3" localSheetId="3" hidden="1">Kategori!#REF!</definedName>
    <definedName name="__123Graph_ADIAGRAM3" localSheetId="23" hidden="1">Uke!#REF!</definedName>
    <definedName name="__123Graph_ADIAGRAM3" localSheetId="6" hidden="1">M!#REF!</definedName>
    <definedName name="__123Graph_ADIAGRAM3" localSheetId="5" hidden="1">Måned!#REF!</definedName>
    <definedName name="__123Graph_ADIAGRAM3" localSheetId="12" hidden="1">Uke!#REF!</definedName>
    <definedName name="__123Graph_ADIAGRAM3" localSheetId="34" hidden="1">Produksjon!#REF!</definedName>
    <definedName name="__123Graph_ADIAGRAM3" localSheetId="10" hidden="1">Uke!#REF!</definedName>
    <definedName name="__123Graph_ADIAGRAM3" localSheetId="14" hidden="1">Uke!#REF!</definedName>
    <definedName name="__123Graph_ADIAGRAM3" localSheetId="18" hidden="1">Uke!#REF!</definedName>
    <definedName name="__123Graph_ADIAGRAM3" localSheetId="19" hidden="1">Uke!#REF!</definedName>
    <definedName name="__123Graph_ADIAGRAM3" localSheetId="8" hidden="1">U!#REF!</definedName>
    <definedName name="__123Graph_ADIAGRAM3" localSheetId="27" hidden="1">Uke!#REF!</definedName>
    <definedName name="__123Graph_ADIAGRAM3" localSheetId="28" hidden="1">Uke!#REF!</definedName>
    <definedName name="__123Graph_ADIAGRAM3" localSheetId="2" hidden="1">Uke!#REF!</definedName>
    <definedName name="__123Graph_ADIAGRAM3" hidden="1">Uke!#REF!</definedName>
    <definedName name="__123Graph_ADIAGRAM4" localSheetId="16" hidden="1">Uke!#REF!</definedName>
    <definedName name="__123Graph_ADIAGRAM4" localSheetId="15" hidden="1">Uke!#REF!</definedName>
    <definedName name="__123Graph_ADIAGRAM4" localSheetId="33" hidden="1">Uke!#REF!</definedName>
    <definedName name="__123Graph_ADIAGRAM4" localSheetId="32" hidden="1">Uke!#REF!</definedName>
    <definedName name="__123Graph_ADIAGRAM4" localSheetId="25" hidden="1">Uke!#REF!</definedName>
    <definedName name="__123Graph_ADIAGRAM4" localSheetId="3" hidden="1">Kategori!#REF!</definedName>
    <definedName name="__123Graph_ADIAGRAM4" localSheetId="24" hidden="1">Uke!#REF!</definedName>
    <definedName name="__123Graph_ADIAGRAM4" localSheetId="23" hidden="1">Uke!#REF!</definedName>
    <definedName name="__123Graph_ADIAGRAM4" localSheetId="22" hidden="1">Uke!#REF!</definedName>
    <definedName name="__123Graph_ADIAGRAM4" localSheetId="6" hidden="1">M!#REF!</definedName>
    <definedName name="__123Graph_ADIAGRAM4" localSheetId="5" hidden="1">Måned!#REF!</definedName>
    <definedName name="__123Graph_ADIAGRAM4" localSheetId="12" hidden="1">Uke!#REF!</definedName>
    <definedName name="__123Graph_ADIAGRAM4" localSheetId="34" hidden="1">Produksjon!#REF!</definedName>
    <definedName name="__123Graph_ADIAGRAM4" localSheetId="10" hidden="1">Uke!#REF!</definedName>
    <definedName name="__123Graph_ADIAGRAM4" localSheetId="13" hidden="1">Uke!#REF!</definedName>
    <definedName name="__123Graph_ADIAGRAM4" localSheetId="14" hidden="1">Uke!#REF!</definedName>
    <definedName name="__123Graph_ADIAGRAM4" localSheetId="18" hidden="1">Uke!#REF!</definedName>
    <definedName name="__123Graph_ADIAGRAM4" localSheetId="17" hidden="1">Uke!#REF!</definedName>
    <definedName name="__123Graph_ADIAGRAM4" localSheetId="19" hidden="1">Uke!#REF!</definedName>
    <definedName name="__123Graph_ADIAGRAM4" localSheetId="8" hidden="1">U!#REF!</definedName>
    <definedName name="__123Graph_ADIAGRAM4" localSheetId="27" hidden="1">Uke!#REF!</definedName>
    <definedName name="__123Graph_ADIAGRAM4" localSheetId="29" hidden="1">Uke!#REF!</definedName>
    <definedName name="__123Graph_ADIAGRAM4" localSheetId="28" hidden="1">Uke!#REF!</definedName>
    <definedName name="__123Graph_ADIAGRAM4" localSheetId="30" hidden="1">Uke!#REF!</definedName>
    <definedName name="__123Graph_ADIAGRAM4" localSheetId="26" hidden="1">Uke!#REF!</definedName>
    <definedName name="__123Graph_ADIAGRAM4" localSheetId="2" hidden="1">Uke!#REF!</definedName>
    <definedName name="__123Graph_ADIAGRAM4" hidden="1">Uke!#REF!</definedName>
    <definedName name="__123Graph_ADIAGRAM5" localSheetId="16" hidden="1">Uke!#REF!</definedName>
    <definedName name="__123Graph_ADIAGRAM5" localSheetId="15" hidden="1">Uke!#REF!</definedName>
    <definedName name="__123Graph_ADIAGRAM5" localSheetId="33" hidden="1">Uke!#REF!</definedName>
    <definedName name="__123Graph_ADIAGRAM5" localSheetId="32" hidden="1">Uke!#REF!</definedName>
    <definedName name="__123Graph_ADIAGRAM5" localSheetId="25" hidden="1">Uke!#REF!</definedName>
    <definedName name="__123Graph_ADIAGRAM5" localSheetId="3" hidden="1">Kategori!#REF!</definedName>
    <definedName name="__123Graph_ADIAGRAM5" localSheetId="24" hidden="1">Uke!#REF!</definedName>
    <definedName name="__123Graph_ADIAGRAM5" localSheetId="23" hidden="1">Uke!#REF!</definedName>
    <definedName name="__123Graph_ADIAGRAM5" localSheetId="22" hidden="1">Uke!#REF!</definedName>
    <definedName name="__123Graph_ADIAGRAM5" localSheetId="6" hidden="1">M!#REF!</definedName>
    <definedName name="__123Graph_ADIAGRAM5" localSheetId="5" hidden="1">Måned!#REF!</definedName>
    <definedName name="__123Graph_ADIAGRAM5" localSheetId="12" hidden="1">Uke!#REF!</definedName>
    <definedName name="__123Graph_ADIAGRAM5" localSheetId="34" hidden="1">Produksjon!#REF!</definedName>
    <definedName name="__123Graph_ADIAGRAM5" localSheetId="10" hidden="1">Uke!#REF!</definedName>
    <definedName name="__123Graph_ADIAGRAM5" localSheetId="13" hidden="1">Uke!#REF!</definedName>
    <definedName name="__123Graph_ADIAGRAM5" localSheetId="14" hidden="1">Uke!#REF!</definedName>
    <definedName name="__123Graph_ADIAGRAM5" localSheetId="18" hidden="1">Uke!#REF!</definedName>
    <definedName name="__123Graph_ADIAGRAM5" localSheetId="17" hidden="1">Uke!#REF!</definedName>
    <definedName name="__123Graph_ADIAGRAM5" localSheetId="19" hidden="1">Uke!#REF!</definedName>
    <definedName name="__123Graph_ADIAGRAM5" localSheetId="8" hidden="1">U!#REF!</definedName>
    <definedName name="__123Graph_ADIAGRAM5" localSheetId="27" hidden="1">Uke!#REF!</definedName>
    <definedName name="__123Graph_ADIAGRAM5" localSheetId="29" hidden="1">Uke!#REF!</definedName>
    <definedName name="__123Graph_ADIAGRAM5" localSheetId="28" hidden="1">Uke!#REF!</definedName>
    <definedName name="__123Graph_ADIAGRAM5" localSheetId="30" hidden="1">Uke!#REF!</definedName>
    <definedName name="__123Graph_ADIAGRAM5" localSheetId="26" hidden="1">Uke!#REF!</definedName>
    <definedName name="__123Graph_ADIAGRAM5" localSheetId="2" hidden="1">Uke!#REF!</definedName>
    <definedName name="__123Graph_ADIAGRAM5" hidden="1">Uke!#REF!</definedName>
    <definedName name="__123Graph_BDIAGRAM1" localSheetId="16" hidden="1">Uke!#REF!</definedName>
    <definedName name="__123Graph_BDIAGRAM1" localSheetId="15" hidden="1">Uke!#REF!</definedName>
    <definedName name="__123Graph_BDIAGRAM1" localSheetId="33" hidden="1">Uke!#REF!</definedName>
    <definedName name="__123Graph_BDIAGRAM1" localSheetId="32" hidden="1">Uke!#REF!</definedName>
    <definedName name="__123Graph_BDIAGRAM1" localSheetId="25" hidden="1">Uke!#REF!</definedName>
    <definedName name="__123Graph_BDIAGRAM1" localSheetId="3" hidden="1">Kategori!#REF!</definedName>
    <definedName name="__123Graph_BDIAGRAM1" localSheetId="24" hidden="1">Uke!#REF!</definedName>
    <definedName name="__123Graph_BDIAGRAM1" localSheetId="23" hidden="1">Uke!#REF!</definedName>
    <definedName name="__123Graph_BDIAGRAM1" localSheetId="22" hidden="1">Uke!#REF!</definedName>
    <definedName name="__123Graph_BDIAGRAM1" localSheetId="6" hidden="1">M!#REF!</definedName>
    <definedName name="__123Graph_BDIAGRAM1" localSheetId="5" hidden="1">Måned!#REF!</definedName>
    <definedName name="__123Graph_BDIAGRAM1" localSheetId="12" hidden="1">Uke!#REF!</definedName>
    <definedName name="__123Graph_BDIAGRAM1" localSheetId="34" hidden="1">Produksjon!#REF!</definedName>
    <definedName name="__123Graph_BDIAGRAM1" localSheetId="10" hidden="1">Uke!#REF!</definedName>
    <definedName name="__123Graph_BDIAGRAM1" localSheetId="13" hidden="1">Uke!#REF!</definedName>
    <definedName name="__123Graph_BDIAGRAM1" localSheetId="14" hidden="1">Uke!#REF!</definedName>
    <definedName name="__123Graph_BDIAGRAM1" localSheetId="18" hidden="1">Uke!#REF!</definedName>
    <definedName name="__123Graph_BDIAGRAM1" localSheetId="17" hidden="1">Uke!#REF!</definedName>
    <definedName name="__123Graph_BDIAGRAM1" localSheetId="19" hidden="1">Uke!#REF!</definedName>
    <definedName name="__123Graph_BDIAGRAM1" localSheetId="8" hidden="1">U!#REF!</definedName>
    <definedName name="__123Graph_BDIAGRAM1" localSheetId="27" hidden="1">Uke!#REF!</definedName>
    <definedName name="__123Graph_BDIAGRAM1" localSheetId="29" hidden="1">Uke!#REF!</definedName>
    <definedName name="__123Graph_BDIAGRAM1" localSheetId="28" hidden="1">Uke!#REF!</definedName>
    <definedName name="__123Graph_BDIAGRAM1" localSheetId="30" hidden="1">Uke!#REF!</definedName>
    <definedName name="__123Graph_BDIAGRAM1" localSheetId="26" hidden="1">Uke!#REF!</definedName>
    <definedName name="__123Graph_BDIAGRAM1" localSheetId="2" hidden="1">Uke!#REF!</definedName>
    <definedName name="__123Graph_BDIAGRAM1" hidden="1">Uke!#REF!</definedName>
    <definedName name="__123Graph_BDIAGRAM2" localSheetId="16" hidden="1">Uke!#REF!</definedName>
    <definedName name="__123Graph_BDIAGRAM2" localSheetId="15" hidden="1">Uke!#REF!</definedName>
    <definedName name="__123Graph_BDIAGRAM2" localSheetId="33" hidden="1">Uke!#REF!</definedName>
    <definedName name="__123Graph_BDIAGRAM2" localSheetId="32" hidden="1">Uke!#REF!</definedName>
    <definedName name="__123Graph_BDIAGRAM2" localSheetId="25" hidden="1">Uke!#REF!</definedName>
    <definedName name="__123Graph_BDIAGRAM2" localSheetId="3" hidden="1">Kategori!#REF!</definedName>
    <definedName name="__123Graph_BDIAGRAM2" localSheetId="24" hidden="1">Uke!#REF!</definedName>
    <definedName name="__123Graph_BDIAGRAM2" localSheetId="23" hidden="1">Uke!#REF!</definedName>
    <definedName name="__123Graph_BDIAGRAM2" localSheetId="22" hidden="1">Uke!#REF!</definedName>
    <definedName name="__123Graph_BDIAGRAM2" localSheetId="6" hidden="1">M!#REF!</definedName>
    <definedName name="__123Graph_BDIAGRAM2" localSheetId="5" hidden="1">Måned!#REF!</definedName>
    <definedName name="__123Graph_BDIAGRAM2" localSheetId="12" hidden="1">Uke!#REF!</definedName>
    <definedName name="__123Graph_BDIAGRAM2" localSheetId="34" hidden="1">Produksjon!#REF!</definedName>
    <definedName name="__123Graph_BDIAGRAM2" localSheetId="10" hidden="1">Uke!#REF!</definedName>
    <definedName name="__123Graph_BDIAGRAM2" localSheetId="13" hidden="1">Uke!#REF!</definedName>
    <definedName name="__123Graph_BDIAGRAM2" localSheetId="14" hidden="1">Uke!#REF!</definedName>
    <definedName name="__123Graph_BDIAGRAM2" localSheetId="18" hidden="1">Uke!#REF!</definedName>
    <definedName name="__123Graph_BDIAGRAM2" localSheetId="17" hidden="1">Uke!#REF!</definedName>
    <definedName name="__123Graph_BDIAGRAM2" localSheetId="19" hidden="1">Uke!#REF!</definedName>
    <definedName name="__123Graph_BDIAGRAM2" localSheetId="8" hidden="1">U!#REF!</definedName>
    <definedName name="__123Graph_BDIAGRAM2" localSheetId="27" hidden="1">Uke!#REF!</definedName>
    <definedName name="__123Graph_BDIAGRAM2" localSheetId="29" hidden="1">Uke!#REF!</definedName>
    <definedName name="__123Graph_BDIAGRAM2" localSheetId="28" hidden="1">Uke!#REF!</definedName>
    <definedName name="__123Graph_BDIAGRAM2" localSheetId="30" hidden="1">Uke!#REF!</definedName>
    <definedName name="__123Graph_BDIAGRAM2" localSheetId="26" hidden="1">Uke!#REF!</definedName>
    <definedName name="__123Graph_BDIAGRAM2" localSheetId="2" hidden="1">Uke!#REF!</definedName>
    <definedName name="__123Graph_BDIAGRAM2" hidden="1">Uke!#REF!</definedName>
    <definedName name="__123Graph_BDIAGRAM3" localSheetId="16" hidden="1">Uke!#REF!</definedName>
    <definedName name="__123Graph_BDIAGRAM3" localSheetId="32" hidden="1">Uke!#REF!</definedName>
    <definedName name="__123Graph_BDIAGRAM3" localSheetId="25" hidden="1">Uke!#REF!</definedName>
    <definedName name="__123Graph_BDIAGRAM3" localSheetId="3" hidden="1">Kategori!#REF!</definedName>
    <definedName name="__123Graph_BDIAGRAM3" localSheetId="23" hidden="1">Uke!#REF!</definedName>
    <definedName name="__123Graph_BDIAGRAM3" localSheetId="6" hidden="1">M!#REF!</definedName>
    <definedName name="__123Graph_BDIAGRAM3" localSheetId="5" hidden="1">Måned!#REF!</definedName>
    <definedName name="__123Graph_BDIAGRAM3" localSheetId="12" hidden="1">Uke!#REF!</definedName>
    <definedName name="__123Graph_BDIAGRAM3" localSheetId="34" hidden="1">Produksjon!#REF!</definedName>
    <definedName name="__123Graph_BDIAGRAM3" localSheetId="10" hidden="1">Uke!#REF!</definedName>
    <definedName name="__123Graph_BDIAGRAM3" localSheetId="14" hidden="1">Uke!#REF!</definedName>
    <definedName name="__123Graph_BDIAGRAM3" localSheetId="18" hidden="1">Uke!#REF!</definedName>
    <definedName name="__123Graph_BDIAGRAM3" localSheetId="19" hidden="1">Uke!#REF!</definedName>
    <definedName name="__123Graph_BDIAGRAM3" localSheetId="8" hidden="1">U!#REF!</definedName>
    <definedName name="__123Graph_BDIAGRAM3" localSheetId="27" hidden="1">Uke!#REF!</definedName>
    <definedName name="__123Graph_BDIAGRAM3" localSheetId="28" hidden="1">Uke!#REF!</definedName>
    <definedName name="__123Graph_BDIAGRAM3" localSheetId="2" hidden="1">Uke!#REF!</definedName>
    <definedName name="__123Graph_BDIAGRAM3" hidden="1">Uke!#REF!</definedName>
    <definedName name="__123Graph_BDIAGRAM4" localSheetId="16" hidden="1">Uke!#REF!</definedName>
    <definedName name="__123Graph_BDIAGRAM4" localSheetId="15" hidden="1">Uke!#REF!</definedName>
    <definedName name="__123Graph_BDIAGRAM4" localSheetId="33" hidden="1">Uke!#REF!</definedName>
    <definedName name="__123Graph_BDIAGRAM4" localSheetId="32" hidden="1">Uke!#REF!</definedName>
    <definedName name="__123Graph_BDIAGRAM4" localSheetId="25" hidden="1">Uke!#REF!</definedName>
    <definedName name="__123Graph_BDIAGRAM4" localSheetId="3" hidden="1">Kategori!#REF!</definedName>
    <definedName name="__123Graph_BDIAGRAM4" localSheetId="24" hidden="1">Uke!#REF!</definedName>
    <definedName name="__123Graph_BDIAGRAM4" localSheetId="23" hidden="1">Uke!#REF!</definedName>
    <definedName name="__123Graph_BDIAGRAM4" localSheetId="22" hidden="1">Uke!#REF!</definedName>
    <definedName name="__123Graph_BDIAGRAM4" localSheetId="6" hidden="1">M!#REF!</definedName>
    <definedName name="__123Graph_BDIAGRAM4" localSheetId="5" hidden="1">Måned!#REF!</definedName>
    <definedName name="__123Graph_BDIAGRAM4" localSheetId="12" hidden="1">Uke!#REF!</definedName>
    <definedName name="__123Graph_BDIAGRAM4" localSheetId="34" hidden="1">Produksjon!#REF!</definedName>
    <definedName name="__123Graph_BDIAGRAM4" localSheetId="10" hidden="1">Uke!#REF!</definedName>
    <definedName name="__123Graph_BDIAGRAM4" localSheetId="13" hidden="1">Uke!#REF!</definedName>
    <definedName name="__123Graph_BDIAGRAM4" localSheetId="14" hidden="1">Uke!#REF!</definedName>
    <definedName name="__123Graph_BDIAGRAM4" localSheetId="18" hidden="1">Uke!#REF!</definedName>
    <definedName name="__123Graph_BDIAGRAM4" localSheetId="17" hidden="1">Uke!#REF!</definedName>
    <definedName name="__123Graph_BDIAGRAM4" localSheetId="19" hidden="1">Uke!#REF!</definedName>
    <definedName name="__123Graph_BDIAGRAM4" localSheetId="8" hidden="1">U!#REF!</definedName>
    <definedName name="__123Graph_BDIAGRAM4" localSheetId="27" hidden="1">Uke!#REF!</definedName>
    <definedName name="__123Graph_BDIAGRAM4" localSheetId="29" hidden="1">Uke!#REF!</definedName>
    <definedName name="__123Graph_BDIAGRAM4" localSheetId="28" hidden="1">Uke!#REF!</definedName>
    <definedName name="__123Graph_BDIAGRAM4" localSheetId="30" hidden="1">Uke!#REF!</definedName>
    <definedName name="__123Graph_BDIAGRAM4" localSheetId="26" hidden="1">Uke!#REF!</definedName>
    <definedName name="__123Graph_BDIAGRAM4" localSheetId="2" hidden="1">Uke!#REF!</definedName>
    <definedName name="__123Graph_BDIAGRAM4" hidden="1">Uke!#REF!</definedName>
    <definedName name="__123Graph_CDIAGRAM5" localSheetId="16" hidden="1">Uke!#REF!</definedName>
    <definedName name="__123Graph_CDIAGRAM5" localSheetId="15" hidden="1">Uke!#REF!</definedName>
    <definedName name="__123Graph_CDIAGRAM5" localSheetId="33" hidden="1">Uke!#REF!</definedName>
    <definedName name="__123Graph_CDIAGRAM5" localSheetId="32" hidden="1">Uke!#REF!</definedName>
    <definedName name="__123Graph_CDIAGRAM5" localSheetId="25" hidden="1">Uke!#REF!</definedName>
    <definedName name="__123Graph_CDIAGRAM5" localSheetId="3" hidden="1">Kategori!#REF!</definedName>
    <definedName name="__123Graph_CDIAGRAM5" localSheetId="24" hidden="1">Uke!#REF!</definedName>
    <definedName name="__123Graph_CDIAGRAM5" localSheetId="23" hidden="1">Uke!#REF!</definedName>
    <definedName name="__123Graph_CDIAGRAM5" localSheetId="22" hidden="1">Uke!#REF!</definedName>
    <definedName name="__123Graph_CDIAGRAM5" localSheetId="6" hidden="1">M!#REF!</definedName>
    <definedName name="__123Graph_CDIAGRAM5" localSheetId="5" hidden="1">Måned!#REF!</definedName>
    <definedName name="__123Graph_CDIAGRAM5" localSheetId="12" hidden="1">Uke!#REF!</definedName>
    <definedName name="__123Graph_CDIAGRAM5" localSheetId="34" hidden="1">Produksjon!#REF!</definedName>
    <definedName name="__123Graph_CDIAGRAM5" localSheetId="10" hidden="1">Uke!#REF!</definedName>
    <definedName name="__123Graph_CDIAGRAM5" localSheetId="13" hidden="1">Uke!#REF!</definedName>
    <definedName name="__123Graph_CDIAGRAM5" localSheetId="14" hidden="1">Uke!#REF!</definedName>
    <definedName name="__123Graph_CDIAGRAM5" localSheetId="18" hidden="1">Uke!#REF!</definedName>
    <definedName name="__123Graph_CDIAGRAM5" localSheetId="17" hidden="1">Uke!#REF!</definedName>
    <definedName name="__123Graph_CDIAGRAM5" localSheetId="19" hidden="1">Uke!#REF!</definedName>
    <definedName name="__123Graph_CDIAGRAM5" localSheetId="8" hidden="1">U!#REF!</definedName>
    <definedName name="__123Graph_CDIAGRAM5" localSheetId="27" hidden="1">Uke!#REF!</definedName>
    <definedName name="__123Graph_CDIAGRAM5" localSheetId="29" hidden="1">Uke!#REF!</definedName>
    <definedName name="__123Graph_CDIAGRAM5" localSheetId="28" hidden="1">Uke!#REF!</definedName>
    <definedName name="__123Graph_CDIAGRAM5" localSheetId="30" hidden="1">Uke!#REF!</definedName>
    <definedName name="__123Graph_CDIAGRAM5" localSheetId="26" hidden="1">Uke!#REF!</definedName>
    <definedName name="__123Graph_CDIAGRAM5" localSheetId="2" hidden="1">Uke!#REF!</definedName>
    <definedName name="__123Graph_CDIAGRAM5" hidden="1">Uke!#REF!</definedName>
    <definedName name="__123Graph_XDIAGRAM1" localSheetId="16" hidden="1">Uke!#REF!</definedName>
    <definedName name="__123Graph_XDIAGRAM1" localSheetId="32" hidden="1">Uke!#REF!</definedName>
    <definedName name="__123Graph_XDIAGRAM1" localSheetId="25" hidden="1">Uke!#REF!</definedName>
    <definedName name="__123Graph_XDIAGRAM1" localSheetId="3" hidden="1">Kategori!#REF!</definedName>
    <definedName name="__123Graph_XDIAGRAM1" localSheetId="23" hidden="1">Uke!#REF!</definedName>
    <definedName name="__123Graph_XDIAGRAM1" localSheetId="6" hidden="1">M!#REF!</definedName>
    <definedName name="__123Graph_XDIAGRAM1" localSheetId="5" hidden="1">Måned!#REF!</definedName>
    <definedName name="__123Graph_XDIAGRAM1" localSheetId="12" hidden="1">Uke!#REF!</definedName>
    <definedName name="__123Graph_XDIAGRAM1" localSheetId="34" hidden="1">Produksjon!#REF!</definedName>
    <definedName name="__123Graph_XDIAGRAM1" localSheetId="10" hidden="1">Uke!#REF!</definedName>
    <definedName name="__123Graph_XDIAGRAM1" localSheetId="14" hidden="1">Uke!#REF!</definedName>
    <definedName name="__123Graph_XDIAGRAM1" localSheetId="18" hidden="1">Uke!#REF!</definedName>
    <definedName name="__123Graph_XDIAGRAM1" localSheetId="19" hidden="1">Uke!#REF!</definedName>
    <definedName name="__123Graph_XDIAGRAM1" localSheetId="8" hidden="1">U!#REF!</definedName>
    <definedName name="__123Graph_XDIAGRAM1" localSheetId="27" hidden="1">Uke!#REF!</definedName>
    <definedName name="__123Graph_XDIAGRAM1" localSheetId="28" hidden="1">Uke!#REF!</definedName>
    <definedName name="__123Graph_XDIAGRAM1" localSheetId="2" hidden="1">Uke!#REF!</definedName>
    <definedName name="__123Graph_XDIAGRAM1" hidden="1">Uke!#REF!</definedName>
    <definedName name="__123Graph_XDIAGRAM2" localSheetId="16" hidden="1">Uke!#REF!</definedName>
    <definedName name="__123Graph_XDIAGRAM2" localSheetId="32" hidden="1">Uke!#REF!</definedName>
    <definedName name="__123Graph_XDIAGRAM2" localSheetId="25" hidden="1">Uke!#REF!</definedName>
    <definedName name="__123Graph_XDIAGRAM2" localSheetId="3" hidden="1">Kategori!#REF!</definedName>
    <definedName name="__123Graph_XDIAGRAM2" localSheetId="23" hidden="1">Uke!#REF!</definedName>
    <definedName name="__123Graph_XDIAGRAM2" localSheetId="6" hidden="1">M!#REF!</definedName>
    <definedName name="__123Graph_XDIAGRAM2" localSheetId="5" hidden="1">Måned!#REF!</definedName>
    <definedName name="__123Graph_XDIAGRAM2" localSheetId="12" hidden="1">Uke!#REF!</definedName>
    <definedName name="__123Graph_XDIAGRAM2" localSheetId="34" hidden="1">Produksjon!#REF!</definedName>
    <definedName name="__123Graph_XDIAGRAM2" localSheetId="10" hidden="1">Uke!#REF!</definedName>
    <definedName name="__123Graph_XDIAGRAM2" localSheetId="14" hidden="1">Uke!#REF!</definedName>
    <definedName name="__123Graph_XDIAGRAM2" localSheetId="18" hidden="1">Uke!#REF!</definedName>
    <definedName name="__123Graph_XDIAGRAM2" localSheetId="19" hidden="1">Uke!#REF!</definedName>
    <definedName name="__123Graph_XDIAGRAM2" localSheetId="8" hidden="1">U!#REF!</definedName>
    <definedName name="__123Graph_XDIAGRAM2" localSheetId="27" hidden="1">Uke!#REF!</definedName>
    <definedName name="__123Graph_XDIAGRAM2" localSheetId="28" hidden="1">Uke!#REF!</definedName>
    <definedName name="__123Graph_XDIAGRAM2" localSheetId="2" hidden="1">Uke!#REF!</definedName>
    <definedName name="__123Graph_XDIAGRAM2" hidden="1">Uke!#REF!</definedName>
    <definedName name="__123Graph_XDIAGRAM3" localSheetId="16" hidden="1">Uke!#REF!</definedName>
    <definedName name="__123Graph_XDIAGRAM3" localSheetId="32" hidden="1">Uke!#REF!</definedName>
    <definedName name="__123Graph_XDIAGRAM3" localSheetId="25" hidden="1">Uke!#REF!</definedName>
    <definedName name="__123Graph_XDIAGRAM3" localSheetId="3" hidden="1">Kategori!#REF!</definedName>
    <definedName name="__123Graph_XDIAGRAM3" localSheetId="23" hidden="1">Uke!#REF!</definedName>
    <definedName name="__123Graph_XDIAGRAM3" localSheetId="6" hidden="1">M!#REF!</definedName>
    <definedName name="__123Graph_XDIAGRAM3" localSheetId="5" hidden="1">Måned!#REF!</definedName>
    <definedName name="__123Graph_XDIAGRAM3" localSheetId="12" hidden="1">Uke!#REF!</definedName>
    <definedName name="__123Graph_XDIAGRAM3" localSheetId="34" hidden="1">Produksjon!#REF!</definedName>
    <definedName name="__123Graph_XDIAGRAM3" localSheetId="10" hidden="1">Uke!#REF!</definedName>
    <definedName name="__123Graph_XDIAGRAM3" localSheetId="14" hidden="1">Uke!#REF!</definedName>
    <definedName name="__123Graph_XDIAGRAM3" localSheetId="18" hidden="1">Uke!#REF!</definedName>
    <definedName name="__123Graph_XDIAGRAM3" localSheetId="19" hidden="1">Uke!#REF!</definedName>
    <definedName name="__123Graph_XDIAGRAM3" localSheetId="8" hidden="1">U!#REF!</definedName>
    <definedName name="__123Graph_XDIAGRAM3" localSheetId="27" hidden="1">Uke!#REF!</definedName>
    <definedName name="__123Graph_XDIAGRAM3" localSheetId="28" hidden="1">Uke!#REF!</definedName>
    <definedName name="__123Graph_XDIAGRAM3" localSheetId="2" hidden="1">Uke!#REF!</definedName>
    <definedName name="__123Graph_XDIAGRAM3" hidden="1">Uke!#REF!</definedName>
    <definedName name="__123Graph_XDIAGRAM4" localSheetId="16" hidden="1">Uke!#REF!</definedName>
    <definedName name="__123Graph_XDIAGRAM4" localSheetId="32" hidden="1">Uke!#REF!</definedName>
    <definedName name="__123Graph_XDIAGRAM4" localSheetId="25" hidden="1">Uke!#REF!</definedName>
    <definedName name="__123Graph_XDIAGRAM4" localSheetId="3" hidden="1">Kategori!#REF!</definedName>
    <definedName name="__123Graph_XDIAGRAM4" localSheetId="23" hidden="1">Uke!#REF!</definedName>
    <definedName name="__123Graph_XDIAGRAM4" localSheetId="6" hidden="1">M!#REF!</definedName>
    <definedName name="__123Graph_XDIAGRAM4" localSheetId="5" hidden="1">Måned!#REF!</definedName>
    <definedName name="__123Graph_XDIAGRAM4" localSheetId="12" hidden="1">Uke!#REF!</definedName>
    <definedName name="__123Graph_XDIAGRAM4" localSheetId="34" hidden="1">Produksjon!#REF!</definedName>
    <definedName name="__123Graph_XDIAGRAM4" localSheetId="10" hidden="1">Uke!#REF!</definedName>
    <definedName name="__123Graph_XDIAGRAM4" localSheetId="14" hidden="1">Uke!#REF!</definedName>
    <definedName name="__123Graph_XDIAGRAM4" localSheetId="18" hidden="1">Uke!#REF!</definedName>
    <definedName name="__123Graph_XDIAGRAM4" localSheetId="19" hidden="1">Uke!#REF!</definedName>
    <definedName name="__123Graph_XDIAGRAM4" localSheetId="8" hidden="1">U!#REF!</definedName>
    <definedName name="__123Graph_XDIAGRAM4" localSheetId="27" hidden="1">Uke!#REF!</definedName>
    <definedName name="__123Graph_XDIAGRAM4" localSheetId="28" hidden="1">Uke!#REF!</definedName>
    <definedName name="__123Graph_XDIAGRAM4" localSheetId="2" hidden="1">Uke!#REF!</definedName>
    <definedName name="__123Graph_XDIAGRAM4" hidden="1">Uke!#REF!</definedName>
    <definedName name="__123Graph_XDIAGRAM5" localSheetId="16" hidden="1">Uke!#REF!</definedName>
    <definedName name="__123Graph_XDIAGRAM5" localSheetId="32" hidden="1">Uke!#REF!</definedName>
    <definedName name="__123Graph_XDIAGRAM5" localSheetId="25" hidden="1">Uke!#REF!</definedName>
    <definedName name="__123Graph_XDIAGRAM5" localSheetId="3" hidden="1">Kategori!#REF!</definedName>
    <definedName name="__123Graph_XDIAGRAM5" localSheetId="23" hidden="1">Uke!#REF!</definedName>
    <definedName name="__123Graph_XDIAGRAM5" localSheetId="6" hidden="1">M!#REF!</definedName>
    <definedName name="__123Graph_XDIAGRAM5" localSheetId="5" hidden="1">Måned!#REF!</definedName>
    <definedName name="__123Graph_XDIAGRAM5" localSheetId="12" hidden="1">Uke!#REF!</definedName>
    <definedName name="__123Graph_XDIAGRAM5" localSheetId="34" hidden="1">Produksjon!#REF!</definedName>
    <definedName name="__123Graph_XDIAGRAM5" localSheetId="10" hidden="1">Uke!#REF!</definedName>
    <definedName name="__123Graph_XDIAGRAM5" localSheetId="14" hidden="1">Uke!#REF!</definedName>
    <definedName name="__123Graph_XDIAGRAM5" localSheetId="18" hidden="1">Uke!#REF!</definedName>
    <definedName name="__123Graph_XDIAGRAM5" localSheetId="19" hidden="1">Uke!#REF!</definedName>
    <definedName name="__123Graph_XDIAGRAM5" localSheetId="8" hidden="1">U!#REF!</definedName>
    <definedName name="__123Graph_XDIAGRAM5" localSheetId="27" hidden="1">Uke!#REF!</definedName>
    <definedName name="__123Graph_XDIAGRAM5" localSheetId="28" hidden="1">Uke!#REF!</definedName>
    <definedName name="__123Graph_XDIAGRAM5" localSheetId="2" hidden="1">Uke!#REF!</definedName>
    <definedName name="__123Graph_XDIAGRAM5" hidden="1">Uke!#REF!</definedName>
    <definedName name="a" localSheetId="16" hidden="1">Uke!#REF!</definedName>
    <definedName name="a" localSheetId="32" hidden="1">Uke!#REF!</definedName>
    <definedName name="a" localSheetId="25" hidden="1">Uke!#REF!</definedName>
    <definedName name="a" localSheetId="3" hidden="1">Uke!#REF!</definedName>
    <definedName name="a" localSheetId="23" hidden="1">Uke!#REF!</definedName>
    <definedName name="a" localSheetId="6" hidden="1">Uke!#REF!</definedName>
    <definedName name="a" localSheetId="12" hidden="1">Uke!#REF!</definedName>
    <definedName name="a" localSheetId="34" hidden="1">Uke!#REF!</definedName>
    <definedName name="a" localSheetId="10" hidden="1">Uke!#REF!</definedName>
    <definedName name="a" localSheetId="14" hidden="1">Uke!#REF!</definedName>
    <definedName name="a" localSheetId="18" hidden="1">Uke!#REF!</definedName>
    <definedName name="a" localSheetId="19" hidden="1">Uke!#REF!</definedName>
    <definedName name="a" localSheetId="8" hidden="1">U!#REF!</definedName>
    <definedName name="a" localSheetId="27" hidden="1">Uke!#REF!</definedName>
    <definedName name="a" localSheetId="28" hidden="1">Uke!#REF!</definedName>
    <definedName name="a" localSheetId="2" hidden="1">Uke!#REF!</definedName>
    <definedName name="a" hidden="1">Uke!#REF!</definedName>
    <definedName name="Ark1">'Ark1'!$A$1:$AP$2566</definedName>
    <definedName name="BBB" localSheetId="16" hidden="1">Uke!#REF!</definedName>
    <definedName name="BBB" localSheetId="33" hidden="1">Uke!#REF!</definedName>
    <definedName name="BBB" localSheetId="32" hidden="1">Uke!#REF!</definedName>
    <definedName name="BBB" localSheetId="25" hidden="1">Uke!#REF!</definedName>
    <definedName name="BBB" localSheetId="3" hidden="1">Uke!#REF!</definedName>
    <definedName name="BBB" localSheetId="24" hidden="1">Uke!#REF!</definedName>
    <definedName name="BBB" localSheetId="23" hidden="1">Uke!#REF!</definedName>
    <definedName name="BBB" localSheetId="6" hidden="1">Uke!#REF!</definedName>
    <definedName name="BBB" localSheetId="12" hidden="1">Uke!#REF!</definedName>
    <definedName name="BBB" localSheetId="34" hidden="1">Uke!#REF!</definedName>
    <definedName name="BBB" localSheetId="10" hidden="1">Uke!#REF!</definedName>
    <definedName name="BBB" localSheetId="14" hidden="1">Uke!#REF!</definedName>
    <definedName name="BBB" localSheetId="18" hidden="1">Uke!#REF!</definedName>
    <definedName name="BBB" localSheetId="19" hidden="1">Uke!#REF!</definedName>
    <definedName name="BBB" localSheetId="8" hidden="1">U!#REF!</definedName>
    <definedName name="BBB" localSheetId="27" hidden="1">Uke!#REF!</definedName>
    <definedName name="BBB" localSheetId="28" hidden="1">Uke!#REF!</definedName>
    <definedName name="BBB" localSheetId="30" hidden="1">Uke!#REF!</definedName>
    <definedName name="BBB" localSheetId="26" hidden="1">Uke!#REF!</definedName>
    <definedName name="BBB" localSheetId="2" hidden="1">Uke!#REF!</definedName>
    <definedName name="BBB" hidden="1">Uke!#REF!</definedName>
    <definedName name="BNM" localSheetId="16" hidden="1">Uke!#REF!</definedName>
    <definedName name="BNM" localSheetId="32" hidden="1">Uke!#REF!</definedName>
    <definedName name="BNM" localSheetId="25" hidden="1">Uke!#REF!</definedName>
    <definedName name="BNM" localSheetId="3" hidden="1">Uke!#REF!</definedName>
    <definedName name="BNM" localSheetId="23" hidden="1">Uke!#REF!</definedName>
    <definedName name="BNM" localSheetId="6" hidden="1">Uke!#REF!</definedName>
    <definedName name="BNM" localSheetId="12" hidden="1">Uke!#REF!</definedName>
    <definedName name="BNM" localSheetId="34" hidden="1">Uke!#REF!</definedName>
    <definedName name="BNM" localSheetId="10" hidden="1">Uke!#REF!</definedName>
    <definedName name="BNM" localSheetId="14" hidden="1">Uke!#REF!</definedName>
    <definedName name="BNM" localSheetId="18" hidden="1">Uke!#REF!</definedName>
    <definedName name="BNM" localSheetId="19" hidden="1">Uke!#REF!</definedName>
    <definedName name="BNM" localSheetId="8" hidden="1">U!#REF!</definedName>
    <definedName name="BNM" localSheetId="27" hidden="1">Uke!#REF!</definedName>
    <definedName name="BNM" localSheetId="28" hidden="1">Uke!#REF!</definedName>
    <definedName name="BNM" localSheetId="30" hidden="1">Uke!#REF!</definedName>
    <definedName name="BNM" localSheetId="2" hidden="1">Uke!#REF!</definedName>
    <definedName name="BNM" hidden="1">Uke!#REF!</definedName>
    <definedName name="cc" localSheetId="16" hidden="1">Uke!#REF!</definedName>
    <definedName name="cc" localSheetId="32" hidden="1">Uke!#REF!</definedName>
    <definedName name="cc" localSheetId="25" hidden="1">Uke!#REF!</definedName>
    <definedName name="cc" localSheetId="3" hidden="1">Uke!#REF!</definedName>
    <definedName name="cc" localSheetId="23" hidden="1">Uke!#REF!</definedName>
    <definedName name="cc" localSheetId="6" hidden="1">Uke!#REF!</definedName>
    <definedName name="cc" localSheetId="12" hidden="1">Uke!#REF!</definedName>
    <definedName name="cc" localSheetId="34" hidden="1">Uke!#REF!</definedName>
    <definedName name="cc" localSheetId="10" hidden="1">Uke!#REF!</definedName>
    <definedName name="cc" localSheetId="14" hidden="1">Uke!#REF!</definedName>
    <definedName name="cc" localSheetId="18" hidden="1">Uke!#REF!</definedName>
    <definedName name="cc" localSheetId="19" hidden="1">Uke!#REF!</definedName>
    <definedName name="cc" localSheetId="8" hidden="1">U!#REF!</definedName>
    <definedName name="cc" localSheetId="27" hidden="1">Uke!#REF!</definedName>
    <definedName name="cc" localSheetId="28" hidden="1">Uke!#REF!</definedName>
    <definedName name="cc" localSheetId="2" hidden="1">Uke!#REF!</definedName>
    <definedName name="cc" hidden="1">Uke!#REF!</definedName>
    <definedName name="CFE" localSheetId="16" hidden="1">Uke!#REF!</definedName>
    <definedName name="CFE" localSheetId="33" hidden="1">Uke!#REF!</definedName>
    <definedName name="CFE" localSheetId="32" hidden="1">Uke!#REF!</definedName>
    <definedName name="CFE" localSheetId="25" hidden="1">Uke!#REF!</definedName>
    <definedName name="CFE" localSheetId="3" hidden="1">Uke!#REF!</definedName>
    <definedName name="CFE" localSheetId="23" hidden="1">Uke!#REF!</definedName>
    <definedName name="CFE" localSheetId="6" hidden="1">Uke!#REF!</definedName>
    <definedName name="CFE" localSheetId="12" hidden="1">Uke!#REF!</definedName>
    <definedName name="CFE" localSheetId="34" hidden="1">Uke!#REF!</definedName>
    <definedName name="CFE" localSheetId="10" hidden="1">Uke!#REF!</definedName>
    <definedName name="CFE" localSheetId="14" hidden="1">Uke!#REF!</definedName>
    <definedName name="CFE" localSheetId="18" hidden="1">Uke!#REF!</definedName>
    <definedName name="CFE" localSheetId="19" hidden="1">Uke!#REF!</definedName>
    <definedName name="CFE" localSheetId="8" hidden="1">U!#REF!</definedName>
    <definedName name="CFE" localSheetId="27" hidden="1">Uke!#REF!</definedName>
    <definedName name="CFE" localSheetId="28" hidden="1">Uke!#REF!</definedName>
    <definedName name="CFE" localSheetId="30" hidden="1">Uke!#REF!</definedName>
    <definedName name="CFE" localSheetId="26" hidden="1">Uke!#REF!</definedName>
    <definedName name="CFE" localSheetId="2" hidden="1">Uke!#REF!</definedName>
    <definedName name="CFE" hidden="1">Uke!#REF!</definedName>
    <definedName name="d" localSheetId="16" hidden="1">Uke!#REF!</definedName>
    <definedName name="d" localSheetId="32" hidden="1">Uke!#REF!</definedName>
    <definedName name="d" localSheetId="25" hidden="1">Uke!#REF!</definedName>
    <definedName name="d" localSheetId="3" hidden="1">Uke!#REF!</definedName>
    <definedName name="d" localSheetId="23" hidden="1">Uke!#REF!</definedName>
    <definedName name="d" localSheetId="6" hidden="1">Uke!#REF!</definedName>
    <definedName name="d" localSheetId="12" hidden="1">Uke!#REF!</definedName>
    <definedName name="d" localSheetId="34" hidden="1">Uke!#REF!</definedName>
    <definedName name="d" localSheetId="10" hidden="1">Uke!#REF!</definedName>
    <definedName name="d" localSheetId="14" hidden="1">Uke!#REF!</definedName>
    <definedName name="d" localSheetId="18" hidden="1">Uke!#REF!</definedName>
    <definedName name="d" localSheetId="19" hidden="1">Uke!#REF!</definedName>
    <definedName name="d" localSheetId="8" hidden="1">U!#REF!</definedName>
    <definedName name="d" localSheetId="27" hidden="1">Uke!#REF!</definedName>
    <definedName name="d" localSheetId="28" hidden="1">Uke!#REF!</definedName>
    <definedName name="d" localSheetId="2" hidden="1">Uke!#REF!</definedName>
    <definedName name="d" hidden="1">Uke!#REF!</definedName>
    <definedName name="DDD" localSheetId="16" hidden="1">Uke!#REF!</definedName>
    <definedName name="DDD" localSheetId="33" hidden="1">Uke!#REF!</definedName>
    <definedName name="DDD" localSheetId="32" hidden="1">Uke!#REF!</definedName>
    <definedName name="DDD" localSheetId="25" hidden="1">Uke!#REF!</definedName>
    <definedName name="DDD" localSheetId="3" hidden="1">Uke!#REF!</definedName>
    <definedName name="DDD" localSheetId="24" hidden="1">Uke!#REF!</definedName>
    <definedName name="DDD" localSheetId="23" hidden="1">Uke!#REF!</definedName>
    <definedName name="DDD" localSheetId="22" hidden="1">Uke!#REF!</definedName>
    <definedName name="DDD" localSheetId="6" hidden="1">Uke!#REF!</definedName>
    <definedName name="DDD" localSheetId="12" hidden="1">Uke!#REF!</definedName>
    <definedName name="DDD" localSheetId="34" hidden="1">Uke!#REF!</definedName>
    <definedName name="DDD" localSheetId="10" hidden="1">Uke!#REF!</definedName>
    <definedName name="DDD" localSheetId="14" hidden="1">Uke!#REF!</definedName>
    <definedName name="DDD" localSheetId="18" hidden="1">Uke!#REF!</definedName>
    <definedName name="DDD" localSheetId="17" hidden="1">Uke!#REF!</definedName>
    <definedName name="DDD" localSheetId="19" hidden="1">Uke!#REF!</definedName>
    <definedName name="DDD" localSheetId="8" hidden="1">U!#REF!</definedName>
    <definedName name="DDD" localSheetId="27" hidden="1">Uke!#REF!</definedName>
    <definedName name="DDD" localSheetId="29" hidden="1">Uke!#REF!</definedName>
    <definedName name="DDD" localSheetId="28" hidden="1">Uke!#REF!</definedName>
    <definedName name="DDD" localSheetId="30" hidden="1">Uke!#REF!</definedName>
    <definedName name="DDD" localSheetId="26" hidden="1">Uke!#REF!</definedName>
    <definedName name="DDD" localSheetId="2" hidden="1">Uke!#REF!</definedName>
    <definedName name="DDD" hidden="1">Uke!#REF!</definedName>
    <definedName name="EEE" localSheetId="16" hidden="1">Uke!#REF!</definedName>
    <definedName name="EEE" localSheetId="33" hidden="1">Uke!#REF!</definedName>
    <definedName name="EEE" localSheetId="32" hidden="1">Uke!#REF!</definedName>
    <definedName name="EEE" localSheetId="25" hidden="1">Uke!#REF!</definedName>
    <definedName name="EEE" localSheetId="3" hidden="1">Uke!#REF!</definedName>
    <definedName name="EEE" localSheetId="24" hidden="1">Uke!#REF!</definedName>
    <definedName name="EEE" localSheetId="23" hidden="1">Uke!#REF!</definedName>
    <definedName name="EEE" localSheetId="6" hidden="1">Uke!#REF!</definedName>
    <definedName name="EEE" localSheetId="12" hidden="1">Uke!#REF!</definedName>
    <definedName name="EEE" localSheetId="34" hidden="1">Uke!#REF!</definedName>
    <definedName name="EEE" localSheetId="10" hidden="1">Uke!#REF!</definedName>
    <definedName name="EEE" localSheetId="14" hidden="1">Uke!#REF!</definedName>
    <definedName name="EEE" localSheetId="18" hidden="1">Uke!#REF!</definedName>
    <definedName name="EEE" localSheetId="19" hidden="1">Uke!#REF!</definedName>
    <definedName name="EEE" localSheetId="8" hidden="1">U!#REF!</definedName>
    <definedName name="EEE" localSheetId="27" hidden="1">Uke!#REF!</definedName>
    <definedName name="EEE" localSheetId="28" hidden="1">Uke!#REF!</definedName>
    <definedName name="EEE" localSheetId="30" hidden="1">Uke!#REF!</definedName>
    <definedName name="EEE" localSheetId="26" hidden="1">Uke!#REF!</definedName>
    <definedName name="EEE" localSheetId="2" hidden="1">Uke!#REF!</definedName>
    <definedName name="EEE" hidden="1">Uke!#REF!</definedName>
    <definedName name="f" localSheetId="16" hidden="1">Uke!#REF!</definedName>
    <definedName name="f" localSheetId="32" hidden="1">Uke!#REF!</definedName>
    <definedName name="f" localSheetId="25" hidden="1">Uke!#REF!</definedName>
    <definedName name="f" localSheetId="3" hidden="1">Uke!#REF!</definedName>
    <definedName name="f" localSheetId="23" hidden="1">Uke!#REF!</definedName>
    <definedName name="f" localSheetId="6" hidden="1">Uke!#REF!</definedName>
    <definedName name="f" localSheetId="12" hidden="1">Uke!#REF!</definedName>
    <definedName name="f" localSheetId="34" hidden="1">Uke!#REF!</definedName>
    <definedName name="f" localSheetId="10" hidden="1">Uke!#REF!</definedName>
    <definedName name="f" localSheetId="14" hidden="1">Uke!#REF!</definedName>
    <definedName name="f" localSheetId="18" hidden="1">Uke!#REF!</definedName>
    <definedName name="f" localSheetId="19" hidden="1">Uke!#REF!</definedName>
    <definedName name="f" localSheetId="8" hidden="1">U!#REF!</definedName>
    <definedName name="f" localSheetId="27" hidden="1">Uke!#REF!</definedName>
    <definedName name="f" localSheetId="28" hidden="1">Uke!#REF!</definedName>
    <definedName name="f" localSheetId="2" hidden="1">Uke!#REF!</definedName>
    <definedName name="f" hidden="1">Uke!#REF!</definedName>
    <definedName name="FF" localSheetId="16" hidden="1">Uke!#REF!</definedName>
    <definedName name="FF" localSheetId="32" hidden="1">Uke!#REF!</definedName>
    <definedName name="FF" localSheetId="25" hidden="1">Uke!#REF!</definedName>
    <definedName name="FF" localSheetId="3" hidden="1">Uke!#REF!</definedName>
    <definedName name="FF" localSheetId="23" hidden="1">Uke!#REF!</definedName>
    <definedName name="FF" localSheetId="6" hidden="1">Uke!#REF!</definedName>
    <definedName name="FF" localSheetId="12" hidden="1">Uke!#REF!</definedName>
    <definedName name="FF" localSheetId="34" hidden="1">Uke!#REF!</definedName>
    <definedName name="FF" localSheetId="10" hidden="1">Uke!#REF!</definedName>
    <definedName name="FF" localSheetId="14" hidden="1">Uke!#REF!</definedName>
    <definedName name="FF" localSheetId="18" hidden="1">Uke!#REF!</definedName>
    <definedName name="FF" localSheetId="19" hidden="1">Uke!#REF!</definedName>
    <definedName name="FF" localSheetId="8" hidden="1">U!#REF!</definedName>
    <definedName name="FF" localSheetId="27" hidden="1">Uke!#REF!</definedName>
    <definedName name="FF" localSheetId="28" hidden="1">Uke!#REF!</definedName>
    <definedName name="FF" localSheetId="2" hidden="1">Uke!#REF!</definedName>
    <definedName name="FF" hidden="1">Uke!#REF!</definedName>
    <definedName name="GGG" localSheetId="16" hidden="1">Uke!#REF!</definedName>
    <definedName name="GGG" localSheetId="33" hidden="1">Uke!#REF!</definedName>
    <definedName name="GGG" localSheetId="32" hidden="1">Uke!#REF!</definedName>
    <definedName name="GGG" localSheetId="25" hidden="1">Uke!#REF!</definedName>
    <definedName name="GGG" localSheetId="3" hidden="1">Uke!#REF!</definedName>
    <definedName name="GGG" localSheetId="24" hidden="1">Uke!#REF!</definedName>
    <definedName name="GGG" localSheetId="23" hidden="1">Uke!#REF!</definedName>
    <definedName name="GGG" localSheetId="6" hidden="1">Uke!#REF!</definedName>
    <definedName name="GGG" localSheetId="12" hidden="1">Uke!#REF!</definedName>
    <definedName name="GGG" localSheetId="34" hidden="1">Uke!#REF!</definedName>
    <definedName name="GGG" localSheetId="10" hidden="1">Uke!#REF!</definedName>
    <definedName name="GGG" localSheetId="14" hidden="1">Uke!#REF!</definedName>
    <definedName name="GGG" localSheetId="18" hidden="1">Uke!#REF!</definedName>
    <definedName name="GGG" localSheetId="19" hidden="1">Uke!#REF!</definedName>
    <definedName name="GGG" localSheetId="8" hidden="1">U!#REF!</definedName>
    <definedName name="GGG" localSheetId="27" hidden="1">Uke!#REF!</definedName>
    <definedName name="GGG" localSheetId="28" hidden="1">Uke!#REF!</definedName>
    <definedName name="GGG" localSheetId="30" hidden="1">Uke!#REF!</definedName>
    <definedName name="GGG" localSheetId="26" hidden="1">Uke!#REF!</definedName>
    <definedName name="GGG" localSheetId="2" hidden="1">Uke!#REF!</definedName>
    <definedName name="GGG" hidden="1">Uke!#REF!</definedName>
    <definedName name="GH" localSheetId="16" hidden="1">Uke!#REF!</definedName>
    <definedName name="GH" localSheetId="32" hidden="1">Uke!#REF!</definedName>
    <definedName name="GH" localSheetId="25" hidden="1">Uke!#REF!</definedName>
    <definedName name="GH" localSheetId="3" hidden="1">Uke!#REF!</definedName>
    <definedName name="GH" localSheetId="23" hidden="1">Uke!#REF!</definedName>
    <definedName name="GH" localSheetId="6" hidden="1">Uke!#REF!</definedName>
    <definedName name="GH" localSheetId="12" hidden="1">Uke!#REF!</definedName>
    <definedName name="GH" localSheetId="34" hidden="1">Uke!#REF!</definedName>
    <definedName name="GH" localSheetId="10" hidden="1">Uke!#REF!</definedName>
    <definedName name="GH" localSheetId="14" hidden="1">Uke!#REF!</definedName>
    <definedName name="GH" localSheetId="18" hidden="1">Uke!#REF!</definedName>
    <definedName name="GH" localSheetId="19" hidden="1">Uke!#REF!</definedName>
    <definedName name="GH" localSheetId="8" hidden="1">U!#REF!</definedName>
    <definedName name="GH" localSheetId="27" hidden="1">Uke!#REF!</definedName>
    <definedName name="GH" localSheetId="28" hidden="1">Uke!#REF!</definedName>
    <definedName name="GH" localSheetId="2" hidden="1">Uke!#REF!</definedName>
    <definedName name="GH" hidden="1">Uke!#REF!</definedName>
    <definedName name="GI" localSheetId="16" hidden="1">Uke!#REF!</definedName>
    <definedName name="GI" localSheetId="32" hidden="1">Uke!#REF!</definedName>
    <definedName name="GI" localSheetId="25" hidden="1">Uke!#REF!</definedName>
    <definedName name="GI" localSheetId="3" hidden="1">Uke!#REF!</definedName>
    <definedName name="GI" localSheetId="23" hidden="1">Uke!#REF!</definedName>
    <definedName name="GI" localSheetId="6" hidden="1">Uke!#REF!</definedName>
    <definedName name="GI" localSheetId="12" hidden="1">Uke!#REF!</definedName>
    <definedName name="GI" localSheetId="34" hidden="1">Uke!#REF!</definedName>
    <definedName name="GI" localSheetId="10" hidden="1">Uke!#REF!</definedName>
    <definedName name="GI" localSheetId="14" hidden="1">Uke!#REF!</definedName>
    <definedName name="GI" localSheetId="18" hidden="1">Uke!#REF!</definedName>
    <definedName name="GI" localSheetId="19" hidden="1">Uke!#REF!</definedName>
    <definedName name="GI" localSheetId="8" hidden="1">U!#REF!</definedName>
    <definedName name="GI" localSheetId="27" hidden="1">Uke!#REF!</definedName>
    <definedName name="GI" localSheetId="28" hidden="1">Uke!#REF!</definedName>
    <definedName name="GI" localSheetId="2" hidden="1">Uke!#REF!</definedName>
    <definedName name="GI" hidden="1">Uke!#REF!</definedName>
    <definedName name="HG" localSheetId="16" hidden="1">Uke!#REF!</definedName>
    <definedName name="HG" localSheetId="32" hidden="1">Uke!#REF!</definedName>
    <definedName name="HG" localSheetId="25" hidden="1">Uke!#REF!</definedName>
    <definedName name="HG" localSheetId="3" hidden="1">Uke!#REF!</definedName>
    <definedName name="HG" localSheetId="23" hidden="1">Uke!#REF!</definedName>
    <definedName name="HG" localSheetId="6" hidden="1">Uke!#REF!</definedName>
    <definedName name="HG" localSheetId="12" hidden="1">Uke!#REF!</definedName>
    <definedName name="HG" localSheetId="34" hidden="1">Uke!#REF!</definedName>
    <definedName name="HG" localSheetId="10" hidden="1">Uke!#REF!</definedName>
    <definedName name="HG" localSheetId="14" hidden="1">Uke!#REF!</definedName>
    <definedName name="HG" localSheetId="18" hidden="1">Uke!#REF!</definedName>
    <definedName name="HG" localSheetId="19" hidden="1">Uke!#REF!</definedName>
    <definedName name="HG" localSheetId="8" hidden="1">U!#REF!</definedName>
    <definedName name="HG" localSheetId="27" hidden="1">Uke!#REF!</definedName>
    <definedName name="HG" localSheetId="28" hidden="1">Uke!#REF!</definedName>
    <definedName name="HG" localSheetId="2" hidden="1">Uke!#REF!</definedName>
    <definedName name="HG" hidden="1">Uke!#REF!</definedName>
    <definedName name="HT" localSheetId="16" hidden="1">Uke!#REF!</definedName>
    <definedName name="HT" localSheetId="32" hidden="1">Uke!#REF!</definedName>
    <definedName name="HT" localSheetId="25" hidden="1">Uke!#REF!</definedName>
    <definedName name="HT" localSheetId="3" hidden="1">Uke!#REF!</definedName>
    <definedName name="HT" localSheetId="23" hidden="1">Uke!#REF!</definedName>
    <definedName name="HT" localSheetId="6" hidden="1">Uke!#REF!</definedName>
    <definedName name="HT" localSheetId="12" hidden="1">Uke!#REF!</definedName>
    <definedName name="HT" localSheetId="34" hidden="1">Uke!#REF!</definedName>
    <definedName name="HT" localSheetId="10" hidden="1">Uke!#REF!</definedName>
    <definedName name="HT" localSheetId="14" hidden="1">Uke!#REF!</definedName>
    <definedName name="HT" localSheetId="18" hidden="1">Uke!#REF!</definedName>
    <definedName name="HT" localSheetId="19" hidden="1">Uke!#REF!</definedName>
    <definedName name="HT" localSheetId="8" hidden="1">U!#REF!</definedName>
    <definedName name="HT" localSheetId="27" hidden="1">Uke!#REF!</definedName>
    <definedName name="HT" localSheetId="28" hidden="1">Uke!#REF!</definedName>
    <definedName name="HT" localSheetId="2" hidden="1">Uke!#REF!</definedName>
    <definedName name="HT" hidden="1">Uke!#REF!</definedName>
    <definedName name="JHK" localSheetId="16" hidden="1">Uke!#REF!</definedName>
    <definedName name="JHK" localSheetId="32" hidden="1">Uke!#REF!</definedName>
    <definedName name="JHK" localSheetId="25" hidden="1">Uke!#REF!</definedName>
    <definedName name="JHK" localSheetId="3" hidden="1">Uke!#REF!</definedName>
    <definedName name="JHK" localSheetId="23" hidden="1">Uke!#REF!</definedName>
    <definedName name="JHK" localSheetId="6" hidden="1">Uke!#REF!</definedName>
    <definedName name="JHK" localSheetId="12" hidden="1">Uke!#REF!</definedName>
    <definedName name="JHK" localSheetId="34" hidden="1">Uke!#REF!</definedName>
    <definedName name="JHK" localSheetId="10" hidden="1">Uke!#REF!</definedName>
    <definedName name="JHK" localSheetId="14" hidden="1">Uke!#REF!</definedName>
    <definedName name="JHK" localSheetId="18" hidden="1">Uke!#REF!</definedName>
    <definedName name="JHK" localSheetId="19" hidden="1">Uke!#REF!</definedName>
    <definedName name="JHK" localSheetId="8" hidden="1">U!#REF!</definedName>
    <definedName name="JHK" localSheetId="27" hidden="1">Uke!#REF!</definedName>
    <definedName name="JHK" localSheetId="28" hidden="1">Uke!#REF!</definedName>
    <definedName name="JHK" localSheetId="2" hidden="1">Uke!#REF!</definedName>
    <definedName name="JHK" hidden="1">Uke!#REF!</definedName>
    <definedName name="JLK" localSheetId="16" hidden="1">Uke!#REF!</definedName>
    <definedName name="JLK" localSheetId="32" hidden="1">Uke!#REF!</definedName>
    <definedName name="JLK" localSheetId="25" hidden="1">Uke!#REF!</definedName>
    <definedName name="JLK" localSheetId="3" hidden="1">Uke!#REF!</definedName>
    <definedName name="JLK" localSheetId="23" hidden="1">Uke!#REF!</definedName>
    <definedName name="JLK" localSheetId="6" hidden="1">Uke!#REF!</definedName>
    <definedName name="JLK" localSheetId="12" hidden="1">Uke!#REF!</definedName>
    <definedName name="JLK" localSheetId="34" hidden="1">Uke!#REF!</definedName>
    <definedName name="JLK" localSheetId="10" hidden="1">Uke!#REF!</definedName>
    <definedName name="JLK" localSheetId="14" hidden="1">Uke!#REF!</definedName>
    <definedName name="JLK" localSheetId="18" hidden="1">Uke!#REF!</definedName>
    <definedName name="JLK" localSheetId="19" hidden="1">Uke!#REF!</definedName>
    <definedName name="JLK" localSheetId="8" hidden="1">U!#REF!</definedName>
    <definedName name="JLK" localSheetId="27" hidden="1">Uke!#REF!</definedName>
    <definedName name="JLK" localSheetId="28" hidden="1">Uke!#REF!</definedName>
    <definedName name="JLK" localSheetId="30" hidden="1">Uke!#REF!</definedName>
    <definedName name="JLK" localSheetId="2" hidden="1">Uke!#REF!</definedName>
    <definedName name="JLK" hidden="1">Uke!#REF!</definedName>
    <definedName name="JLKJ" localSheetId="16" hidden="1">Uke!#REF!</definedName>
    <definedName name="JLKJ" localSheetId="32" hidden="1">Uke!#REF!</definedName>
    <definedName name="JLKJ" localSheetId="25" hidden="1">Uke!#REF!</definedName>
    <definedName name="JLKJ" localSheetId="3" hidden="1">Uke!#REF!</definedName>
    <definedName name="JLKJ" localSheetId="23" hidden="1">Uke!#REF!</definedName>
    <definedName name="JLKJ" localSheetId="6" hidden="1">Uke!#REF!</definedName>
    <definedName name="JLKJ" localSheetId="12" hidden="1">Uke!#REF!</definedName>
    <definedName name="JLKJ" localSheetId="34" hidden="1">Uke!#REF!</definedName>
    <definedName name="JLKJ" localSheetId="10" hidden="1">Uke!#REF!</definedName>
    <definedName name="JLKJ" localSheetId="14" hidden="1">Uke!#REF!</definedName>
    <definedName name="JLKJ" localSheetId="18" hidden="1">Uke!#REF!</definedName>
    <definedName name="JLKJ" localSheetId="19" hidden="1">Uke!#REF!</definedName>
    <definedName name="JLKJ" localSheetId="8" hidden="1">U!#REF!</definedName>
    <definedName name="JLKJ" localSheetId="27" hidden="1">Uke!#REF!</definedName>
    <definedName name="JLKJ" localSheetId="28" hidden="1">Uke!#REF!</definedName>
    <definedName name="JLKJ" localSheetId="30" hidden="1">Uke!#REF!</definedName>
    <definedName name="JLKJ" localSheetId="2" hidden="1">Uke!#REF!</definedName>
    <definedName name="JLKJ" hidden="1">Uke!#REF!</definedName>
    <definedName name="JLKJLK" localSheetId="16" hidden="1">Uke!#REF!</definedName>
    <definedName name="JLKJLK" localSheetId="32" hidden="1">Uke!#REF!</definedName>
    <definedName name="JLKJLK" localSheetId="25" hidden="1">Uke!#REF!</definedName>
    <definedName name="JLKJLK" localSheetId="3" hidden="1">Uke!#REF!</definedName>
    <definedName name="JLKJLK" localSheetId="23" hidden="1">Uke!#REF!</definedName>
    <definedName name="JLKJLK" localSheetId="6" hidden="1">Uke!#REF!</definedName>
    <definedName name="JLKJLK" localSheetId="12" hidden="1">Uke!#REF!</definedName>
    <definedName name="JLKJLK" localSheetId="34" hidden="1">Uke!#REF!</definedName>
    <definedName name="JLKJLK" localSheetId="10" hidden="1">Uke!#REF!</definedName>
    <definedName name="JLKJLK" localSheetId="14" hidden="1">Uke!#REF!</definedName>
    <definedName name="JLKJLK" localSheetId="18" hidden="1">Uke!#REF!</definedName>
    <definedName name="JLKJLK" localSheetId="19" hidden="1">Uke!#REF!</definedName>
    <definedName name="JLKJLK" localSheetId="8" hidden="1">U!#REF!</definedName>
    <definedName name="JLKJLK" localSheetId="27" hidden="1">Uke!#REF!</definedName>
    <definedName name="JLKJLK" localSheetId="28" hidden="1">Uke!#REF!</definedName>
    <definedName name="JLKJLK" localSheetId="2" hidden="1">Uke!#REF!</definedName>
    <definedName name="JLKJLK" hidden="1">Uke!#REF!</definedName>
    <definedName name="KJH" localSheetId="16" hidden="1">Uke!#REF!</definedName>
    <definedName name="KJH" localSheetId="33" hidden="1">Uke!#REF!</definedName>
    <definedName name="KJH" localSheetId="32" hidden="1">Uke!#REF!</definedName>
    <definedName name="KJH" localSheetId="25" hidden="1">Uke!#REF!</definedName>
    <definedName name="KJH" localSheetId="3" hidden="1">Uke!#REF!</definedName>
    <definedName name="KJH" localSheetId="23" hidden="1">Uke!#REF!</definedName>
    <definedName name="KJH" localSheetId="6" hidden="1">Uke!#REF!</definedName>
    <definedName name="KJH" localSheetId="12" hidden="1">Uke!#REF!</definedName>
    <definedName name="KJH" localSheetId="34" hidden="1">Uke!#REF!</definedName>
    <definedName name="KJH" localSheetId="10" hidden="1">Uke!#REF!</definedName>
    <definedName name="KJH" localSheetId="14" hidden="1">Uke!#REF!</definedName>
    <definedName name="KJH" localSheetId="18" hidden="1">Uke!#REF!</definedName>
    <definedName name="KJH" localSheetId="19" hidden="1">Uke!#REF!</definedName>
    <definedName name="KJH" localSheetId="8" hidden="1">U!#REF!</definedName>
    <definedName name="KJH" localSheetId="27" hidden="1">Uke!#REF!</definedName>
    <definedName name="KJH" localSheetId="28" hidden="1">Uke!#REF!</definedName>
    <definedName name="KJH" localSheetId="30" hidden="1">Uke!#REF!</definedName>
    <definedName name="KJH" localSheetId="26" hidden="1">Uke!#REF!</definedName>
    <definedName name="KJH" localSheetId="2" hidden="1">Uke!#REF!</definedName>
    <definedName name="KJH" hidden="1">Uke!#REF!</definedName>
    <definedName name="KJHK" localSheetId="16" hidden="1">Uke!#REF!</definedName>
    <definedName name="KJHK" localSheetId="32" hidden="1">Uke!#REF!</definedName>
    <definedName name="KJHK" localSheetId="25" hidden="1">Uke!#REF!</definedName>
    <definedName name="KJHK" localSheetId="3" hidden="1">Uke!#REF!</definedName>
    <definedName name="KJHK" localSheetId="23" hidden="1">Uke!#REF!</definedName>
    <definedName name="KJHK" localSheetId="6" hidden="1">Uke!#REF!</definedName>
    <definedName name="KJHK" localSheetId="12" hidden="1">Uke!#REF!</definedName>
    <definedName name="KJHK" localSheetId="34" hidden="1">Uke!#REF!</definedName>
    <definedName name="KJHK" localSheetId="10" hidden="1">Uke!#REF!</definedName>
    <definedName name="KJHK" localSheetId="14" hidden="1">Uke!#REF!</definedName>
    <definedName name="KJHK" localSheetId="18" hidden="1">Uke!#REF!</definedName>
    <definedName name="KJHK" localSheetId="19" hidden="1">Uke!#REF!</definedName>
    <definedName name="KJHK" localSheetId="8" hidden="1">U!#REF!</definedName>
    <definedName name="KJHK" localSheetId="27" hidden="1">Uke!#REF!</definedName>
    <definedName name="KJHK" localSheetId="28" hidden="1">Uke!#REF!</definedName>
    <definedName name="KJHK" localSheetId="2" hidden="1">Uke!#REF!</definedName>
    <definedName name="KJHK" hidden="1">Uke!#REF!</definedName>
    <definedName name="kkk" localSheetId="16" hidden="1">Uke!#REF!</definedName>
    <definedName name="kkk" localSheetId="32" hidden="1">Uke!#REF!</definedName>
    <definedName name="kkk" localSheetId="25" hidden="1">Uke!#REF!</definedName>
    <definedName name="kkk" localSheetId="3" hidden="1">Uke!#REF!</definedName>
    <definedName name="kkk" localSheetId="23" hidden="1">Uke!#REF!</definedName>
    <definedName name="kkk" localSheetId="6" hidden="1">Uke!#REF!</definedName>
    <definedName name="kkk" localSheetId="12" hidden="1">Uke!#REF!</definedName>
    <definedName name="kkk" localSheetId="34" hidden="1">Uke!#REF!</definedName>
    <definedName name="kkk" localSheetId="10" hidden="1">Uke!#REF!</definedName>
    <definedName name="kkk" localSheetId="14" hidden="1">Uke!#REF!</definedName>
    <definedName name="kkk" localSheetId="18" hidden="1">Uke!#REF!</definedName>
    <definedName name="kkk" localSheetId="19" hidden="1">Uke!#REF!</definedName>
    <definedName name="kkk" localSheetId="8" hidden="1">U!#REF!</definedName>
    <definedName name="kkk" localSheetId="27" hidden="1">Uke!#REF!</definedName>
    <definedName name="kkk" localSheetId="28" hidden="1">Uke!#REF!</definedName>
    <definedName name="kkk" localSheetId="2" hidden="1">Uke!#REF!</definedName>
    <definedName name="kkk" hidden="1">Uke!#REF!</definedName>
    <definedName name="LKH" localSheetId="16" hidden="1">Uke!#REF!</definedName>
    <definedName name="LKH" localSheetId="33" hidden="1">Uke!#REF!</definedName>
    <definedName name="LKH" localSheetId="32" hidden="1">Uke!#REF!</definedName>
    <definedName name="LKH" localSheetId="25" hidden="1">Uke!#REF!</definedName>
    <definedName name="LKH" localSheetId="3" hidden="1">Uke!#REF!</definedName>
    <definedName name="LKH" localSheetId="23" hidden="1">Uke!#REF!</definedName>
    <definedName name="LKH" localSheetId="6" hidden="1">Uke!#REF!</definedName>
    <definedName name="LKH" localSheetId="12" hidden="1">Uke!#REF!</definedName>
    <definedName name="LKH" localSheetId="34" hidden="1">Uke!#REF!</definedName>
    <definedName name="LKH" localSheetId="10" hidden="1">Uke!#REF!</definedName>
    <definedName name="LKH" localSheetId="14" hidden="1">Uke!#REF!</definedName>
    <definedName name="LKH" localSheetId="18" hidden="1">Uke!#REF!</definedName>
    <definedName name="LKH" localSheetId="19" hidden="1">Uke!#REF!</definedName>
    <definedName name="LKH" localSheetId="8" hidden="1">U!#REF!</definedName>
    <definedName name="LKH" localSheetId="27" hidden="1">Uke!#REF!</definedName>
    <definedName name="LKH" localSheetId="28" hidden="1">Uke!#REF!</definedName>
    <definedName name="LKH" localSheetId="30" hidden="1">Uke!#REF!</definedName>
    <definedName name="LKH" localSheetId="26" hidden="1">Uke!#REF!</definedName>
    <definedName name="LKH" localSheetId="2" hidden="1">Uke!#REF!</definedName>
    <definedName name="LKH" hidden="1">Uke!#REF!</definedName>
    <definedName name="lll" localSheetId="16" hidden="1">Uke!#REF!</definedName>
    <definedName name="lll" localSheetId="32" hidden="1">Uke!#REF!</definedName>
    <definedName name="lll" localSheetId="25" hidden="1">Uke!#REF!</definedName>
    <definedName name="lll" localSheetId="3" hidden="1">Uke!#REF!</definedName>
    <definedName name="lll" localSheetId="23" hidden="1">Uke!#REF!</definedName>
    <definedName name="lll" localSheetId="6" hidden="1">Uke!#REF!</definedName>
    <definedName name="lll" localSheetId="12" hidden="1">Uke!#REF!</definedName>
    <definedName name="lll" localSheetId="34" hidden="1">Uke!#REF!</definedName>
    <definedName name="lll" localSheetId="10" hidden="1">Uke!#REF!</definedName>
    <definedName name="lll" localSheetId="14" hidden="1">Uke!#REF!</definedName>
    <definedName name="lll" localSheetId="18" hidden="1">Uke!#REF!</definedName>
    <definedName name="lll" localSheetId="19" hidden="1">Uke!#REF!</definedName>
    <definedName name="lll" localSheetId="8" hidden="1">U!#REF!</definedName>
    <definedName name="lll" localSheetId="27" hidden="1">Uke!#REF!</definedName>
    <definedName name="lll" localSheetId="28" hidden="1">Uke!#REF!</definedName>
    <definedName name="lll" localSheetId="2" hidden="1">Uke!#REF!</definedName>
    <definedName name="lll" hidden="1">Uke!#REF!</definedName>
    <definedName name="MM" localSheetId="16" hidden="1">Uke!#REF!</definedName>
    <definedName name="MM" localSheetId="32" hidden="1">Uke!#REF!</definedName>
    <definedName name="MM" localSheetId="25" hidden="1">Uke!#REF!</definedName>
    <definedName name="MM" localSheetId="3" hidden="1">Uke!#REF!</definedName>
    <definedName name="MM" localSheetId="23" hidden="1">Uke!#REF!</definedName>
    <definedName name="MM" localSheetId="6" hidden="1">Uke!#REF!</definedName>
    <definedName name="MM" localSheetId="12" hidden="1">Uke!#REF!</definedName>
    <definedName name="MM" localSheetId="34" hidden="1">Uke!#REF!</definedName>
    <definedName name="MM" localSheetId="10" hidden="1">Uke!#REF!</definedName>
    <definedName name="MM" localSheetId="14" hidden="1">Uke!#REF!</definedName>
    <definedName name="MM" localSheetId="18" hidden="1">Uke!#REF!</definedName>
    <definedName name="MM" localSheetId="19" hidden="1">Uke!#REF!</definedName>
    <definedName name="MM" localSheetId="8" hidden="1">U!#REF!</definedName>
    <definedName name="MM" localSheetId="27" hidden="1">Uke!#REF!</definedName>
    <definedName name="MM" localSheetId="28" hidden="1">Uke!#REF!</definedName>
    <definedName name="MM" localSheetId="2" hidden="1">Uke!#REF!</definedName>
    <definedName name="MM" hidden="1">Uke!#REF!</definedName>
    <definedName name="mmm" localSheetId="16" hidden="1">Uke!#REF!</definedName>
    <definedName name="mmm" localSheetId="32" hidden="1">Uke!#REF!</definedName>
    <definedName name="mmm" localSheetId="25" hidden="1">Uke!#REF!</definedName>
    <definedName name="mmm" localSheetId="3" hidden="1">Uke!#REF!</definedName>
    <definedName name="mmm" localSheetId="23" hidden="1">Uke!#REF!</definedName>
    <definedName name="mmm" localSheetId="6" hidden="1">Uke!#REF!</definedName>
    <definedName name="mmm" localSheetId="12" hidden="1">Uke!#REF!</definedName>
    <definedName name="mmm" localSheetId="34" hidden="1">Uke!#REF!</definedName>
    <definedName name="mmm" localSheetId="10" hidden="1">Uke!#REF!</definedName>
    <definedName name="mmm" localSheetId="14" hidden="1">Uke!#REF!</definedName>
    <definedName name="mmm" localSheetId="18" hidden="1">Uke!#REF!</definedName>
    <definedName name="mmm" localSheetId="19" hidden="1">Uke!#REF!</definedName>
    <definedName name="mmm" localSheetId="8" hidden="1">U!#REF!</definedName>
    <definedName name="mmm" localSheetId="27" hidden="1">Uke!#REF!</definedName>
    <definedName name="mmm" localSheetId="28" hidden="1">Uke!#REF!</definedName>
    <definedName name="mmm" localSheetId="2" hidden="1">Uke!#REF!</definedName>
    <definedName name="mmm" hidden="1">Uke!#REF!</definedName>
    <definedName name="nn" localSheetId="16" hidden="1">Uke!#REF!</definedName>
    <definedName name="nn" localSheetId="32" hidden="1">Uke!#REF!</definedName>
    <definedName name="nn" localSheetId="25" hidden="1">Uke!#REF!</definedName>
    <definedName name="nn" localSheetId="3" hidden="1">Uke!#REF!</definedName>
    <definedName name="nn" localSheetId="23" hidden="1">Uke!#REF!</definedName>
    <definedName name="nn" localSheetId="6" hidden="1">Uke!#REF!</definedName>
    <definedName name="nn" localSheetId="12" hidden="1">Uke!#REF!</definedName>
    <definedName name="nn" localSheetId="34" hidden="1">Uke!#REF!</definedName>
    <definedName name="nn" localSheetId="10" hidden="1">Uke!#REF!</definedName>
    <definedName name="nn" localSheetId="14" hidden="1">Uke!#REF!</definedName>
    <definedName name="nn" localSheetId="18" hidden="1">Uke!#REF!</definedName>
    <definedName name="nn" localSheetId="19" hidden="1">Uke!#REF!</definedName>
    <definedName name="nn" localSheetId="8" hidden="1">U!#REF!</definedName>
    <definedName name="nn" localSheetId="27" hidden="1">Uke!#REF!</definedName>
    <definedName name="nn" localSheetId="28" hidden="1">Uke!#REF!</definedName>
    <definedName name="nn" localSheetId="2" hidden="1">Uke!#REF!</definedName>
    <definedName name="nn" hidden="1">Uke!#REF!</definedName>
    <definedName name="NVN" localSheetId="16" hidden="1">Uke!#REF!</definedName>
    <definedName name="NVN" localSheetId="32" hidden="1">Uke!#REF!</definedName>
    <definedName name="NVN" localSheetId="25" hidden="1">Uke!#REF!</definedName>
    <definedName name="NVN" localSheetId="3" hidden="1">Uke!#REF!</definedName>
    <definedName name="NVN" localSheetId="23" hidden="1">Uke!#REF!</definedName>
    <definedName name="NVN" localSheetId="6" hidden="1">Uke!#REF!</definedName>
    <definedName name="NVN" localSheetId="12" hidden="1">Uke!#REF!</definedName>
    <definedName name="NVN" localSheetId="34" hidden="1">Uke!#REF!</definedName>
    <definedName name="NVN" localSheetId="10" hidden="1">Uke!#REF!</definedName>
    <definedName name="NVN" localSheetId="14" hidden="1">Uke!#REF!</definedName>
    <definedName name="NVN" localSheetId="18" hidden="1">Uke!#REF!</definedName>
    <definedName name="NVN" localSheetId="19" hidden="1">Uke!#REF!</definedName>
    <definedName name="NVN" localSheetId="8" hidden="1">U!#REF!</definedName>
    <definedName name="NVN" localSheetId="27" hidden="1">Uke!#REF!</definedName>
    <definedName name="NVN" localSheetId="28" hidden="1">Uke!#REF!</definedName>
    <definedName name="NVN" localSheetId="2" hidden="1">Uke!#REF!</definedName>
    <definedName name="NVN" hidden="1">Uke!#REF!</definedName>
    <definedName name="q" localSheetId="16" hidden="1">Uke!#REF!</definedName>
    <definedName name="q" localSheetId="32" hidden="1">Uke!#REF!</definedName>
    <definedName name="q" localSheetId="25" hidden="1">Uke!#REF!</definedName>
    <definedName name="q" localSheetId="3" hidden="1">Uke!#REF!</definedName>
    <definedName name="q" localSheetId="23" hidden="1">Uke!#REF!</definedName>
    <definedName name="q" localSheetId="6" hidden="1">Uke!#REF!</definedName>
    <definedName name="q" localSheetId="12" hidden="1">Uke!#REF!</definedName>
    <definedName name="q" localSheetId="34" hidden="1">Uke!#REF!</definedName>
    <definedName name="q" localSheetId="10" hidden="1">Uke!#REF!</definedName>
    <definedName name="q" localSheetId="14" hidden="1">Uke!#REF!</definedName>
    <definedName name="q" localSheetId="18" hidden="1">Uke!#REF!</definedName>
    <definedName name="q" localSheetId="19" hidden="1">Uke!#REF!</definedName>
    <definedName name="q" localSheetId="8" hidden="1">U!#REF!</definedName>
    <definedName name="q" localSheetId="27" hidden="1">Uke!#REF!</definedName>
    <definedName name="q" localSheetId="28" hidden="1">Uke!#REF!</definedName>
    <definedName name="q" localSheetId="2" hidden="1">Uke!#REF!</definedName>
    <definedName name="q" hidden="1">Uke!#REF!</definedName>
    <definedName name="rr" localSheetId="16" hidden="1">Uke!#REF!</definedName>
    <definedName name="rr" localSheetId="32" hidden="1">Uke!#REF!</definedName>
    <definedName name="rr" localSheetId="25" hidden="1">Uke!#REF!</definedName>
    <definedName name="rr" localSheetId="3" hidden="1">Uke!#REF!</definedName>
    <definedName name="rr" localSheetId="23" hidden="1">Uke!#REF!</definedName>
    <definedName name="rr" localSheetId="6" hidden="1">Uke!#REF!</definedName>
    <definedName name="rr" localSheetId="12" hidden="1">Uke!#REF!</definedName>
    <definedName name="rr" localSheetId="34" hidden="1">Uke!#REF!</definedName>
    <definedName name="rr" localSheetId="10" hidden="1">Uke!#REF!</definedName>
    <definedName name="rr" localSheetId="14" hidden="1">Uke!#REF!</definedName>
    <definedName name="rr" localSheetId="18" hidden="1">Uke!#REF!</definedName>
    <definedName name="rr" localSheetId="19" hidden="1">Uke!#REF!</definedName>
    <definedName name="rr" localSheetId="8" hidden="1">U!#REF!</definedName>
    <definedName name="rr" localSheetId="27" hidden="1">Uke!#REF!</definedName>
    <definedName name="rr" localSheetId="28" hidden="1">Uke!#REF!</definedName>
    <definedName name="rr" localSheetId="2" hidden="1">Uke!#REF!</definedName>
    <definedName name="rr" hidden="1">Uke!#REF!</definedName>
    <definedName name="SSS" localSheetId="16" hidden="1">Uke!#REF!</definedName>
    <definedName name="SSS" localSheetId="33" hidden="1">Uke!#REF!</definedName>
    <definedName name="SSS" localSheetId="32" hidden="1">Uke!#REF!</definedName>
    <definedName name="SSS" localSheetId="25" hidden="1">Uke!#REF!</definedName>
    <definedName name="SSS" localSheetId="3" hidden="1">Uke!#REF!</definedName>
    <definedName name="SSS" localSheetId="24" hidden="1">Uke!#REF!</definedName>
    <definedName name="SSS" localSheetId="23" hidden="1">Uke!#REF!</definedName>
    <definedName name="SSS" localSheetId="6" hidden="1">Uke!#REF!</definedName>
    <definedName name="SSS" localSheetId="12" hidden="1">Uke!#REF!</definedName>
    <definedName name="SSS" localSheetId="34" hidden="1">Uke!#REF!</definedName>
    <definedName name="SSS" localSheetId="10" hidden="1">Uke!#REF!</definedName>
    <definedName name="SSS" localSheetId="14" hidden="1">Uke!#REF!</definedName>
    <definedName name="SSS" localSheetId="18" hidden="1">Uke!#REF!</definedName>
    <definedName name="SSS" localSheetId="19" hidden="1">Uke!#REF!</definedName>
    <definedName name="SSS" localSheetId="8" hidden="1">U!#REF!</definedName>
    <definedName name="SSS" localSheetId="27" hidden="1">Uke!#REF!</definedName>
    <definedName name="SSS" localSheetId="28" hidden="1">Uke!#REF!</definedName>
    <definedName name="SSS" localSheetId="30" hidden="1">Uke!#REF!</definedName>
    <definedName name="SSS" localSheetId="26" hidden="1">Uke!#REF!</definedName>
    <definedName name="SSS" localSheetId="2" hidden="1">Uke!#REF!</definedName>
    <definedName name="SSS" hidden="1">Uke!#REF!</definedName>
    <definedName name="SSSS" localSheetId="16" hidden="1">Uke!#REF!</definedName>
    <definedName name="SSSS" localSheetId="32" hidden="1">Uke!#REF!</definedName>
    <definedName name="SSSS" localSheetId="25" hidden="1">Uke!#REF!</definedName>
    <definedName name="SSSS" localSheetId="3" hidden="1">Uke!#REF!</definedName>
    <definedName name="SSSS" localSheetId="23" hidden="1">Uke!#REF!</definedName>
    <definedName name="SSSS" localSheetId="6" hidden="1">Uke!#REF!</definedName>
    <definedName name="SSSS" localSheetId="12" hidden="1">Uke!#REF!</definedName>
    <definedName name="SSSS" localSheetId="34" hidden="1">Uke!#REF!</definedName>
    <definedName name="SSSS" localSheetId="10" hidden="1">Uke!#REF!</definedName>
    <definedName name="SSSS" localSheetId="14" hidden="1">Uke!#REF!</definedName>
    <definedName name="SSSS" localSheetId="18" hidden="1">Uke!#REF!</definedName>
    <definedName name="SSSS" localSheetId="19" hidden="1">Uke!#REF!</definedName>
    <definedName name="SSSS" localSheetId="8" hidden="1">U!#REF!</definedName>
    <definedName name="SSSS" localSheetId="27" hidden="1">Uke!#REF!</definedName>
    <definedName name="SSSS" localSheetId="28" hidden="1">Uke!#REF!</definedName>
    <definedName name="SSSS" localSheetId="2" hidden="1">Uke!#REF!</definedName>
    <definedName name="SSSS" hidden="1">Uke!#REF!</definedName>
    <definedName name="T" localSheetId="16" hidden="1">Uke!#REF!</definedName>
    <definedName name="T" localSheetId="32" hidden="1">Uke!#REF!</definedName>
    <definedName name="T" localSheetId="25" hidden="1">Uke!#REF!</definedName>
    <definedName name="T" localSheetId="3" hidden="1">Uke!#REF!</definedName>
    <definedName name="T" localSheetId="23" hidden="1">Uke!#REF!</definedName>
    <definedName name="T" localSheetId="6" hidden="1">Uke!#REF!</definedName>
    <definedName name="T" localSheetId="12" hidden="1">Uke!#REF!</definedName>
    <definedName name="T" localSheetId="34" hidden="1">Uke!#REF!</definedName>
    <definedName name="T" localSheetId="10" hidden="1">Uke!#REF!</definedName>
    <definedName name="T" localSheetId="14" hidden="1">Uke!#REF!</definedName>
    <definedName name="T" localSheetId="18" hidden="1">Uke!#REF!</definedName>
    <definedName name="T" localSheetId="19" hidden="1">Uke!#REF!</definedName>
    <definedName name="T" localSheetId="8" hidden="1">U!#REF!</definedName>
    <definedName name="T" localSheetId="27" hidden="1">Uke!#REF!</definedName>
    <definedName name="T" localSheetId="28" hidden="1">Uke!#REF!</definedName>
    <definedName name="T" localSheetId="2" hidden="1">Uke!#REF!</definedName>
    <definedName name="T" hidden="1">Uke!#REF!</definedName>
    <definedName name="TT" localSheetId="16" hidden="1">Uke!#REF!</definedName>
    <definedName name="TT" localSheetId="32" hidden="1">Uke!#REF!</definedName>
    <definedName name="TT" localSheetId="25" hidden="1">Uke!#REF!</definedName>
    <definedName name="TT" localSheetId="3" hidden="1">Uke!#REF!</definedName>
    <definedName name="TT" localSheetId="23" hidden="1">Uke!#REF!</definedName>
    <definedName name="TT" localSheetId="6" hidden="1">Uke!#REF!</definedName>
    <definedName name="TT" localSheetId="12" hidden="1">Uke!#REF!</definedName>
    <definedName name="TT" localSheetId="34" hidden="1">Uke!#REF!</definedName>
    <definedName name="TT" localSheetId="10" hidden="1">Uke!#REF!</definedName>
    <definedName name="TT" localSheetId="14" hidden="1">Uke!#REF!</definedName>
    <definedName name="TT" localSheetId="18" hidden="1">Uke!#REF!</definedName>
    <definedName name="TT" localSheetId="19" hidden="1">Uke!#REF!</definedName>
    <definedName name="TT" localSheetId="8" hidden="1">U!#REF!</definedName>
    <definedName name="TT" localSheetId="27" hidden="1">Uke!#REF!</definedName>
    <definedName name="TT" localSheetId="28" hidden="1">Uke!#REF!</definedName>
    <definedName name="TT" localSheetId="2" hidden="1">Uke!#REF!</definedName>
    <definedName name="TT" hidden="1">Uke!#REF!</definedName>
    <definedName name="TTT" localSheetId="16" hidden="1">Uke!#REF!</definedName>
    <definedName name="TTT" localSheetId="33" hidden="1">Uke!#REF!</definedName>
    <definedName name="TTT" localSheetId="32" hidden="1">Uke!#REF!</definedName>
    <definedName name="TTT" localSheetId="25" hidden="1">Uke!#REF!</definedName>
    <definedName name="TTT" localSheetId="3" hidden="1">Uke!#REF!</definedName>
    <definedName name="TTT" localSheetId="24" hidden="1">Uke!#REF!</definedName>
    <definedName name="TTT" localSheetId="23" hidden="1">Uke!#REF!</definedName>
    <definedName name="TTT" localSheetId="6" hidden="1">Uke!#REF!</definedName>
    <definedName name="TTT" localSheetId="12" hidden="1">Uke!#REF!</definedName>
    <definedName name="TTT" localSheetId="34" hidden="1">Uke!#REF!</definedName>
    <definedName name="TTT" localSheetId="10" hidden="1">Uke!#REF!</definedName>
    <definedName name="TTT" localSheetId="14" hidden="1">Uke!#REF!</definedName>
    <definedName name="TTT" localSheetId="18" hidden="1">Uke!#REF!</definedName>
    <definedName name="TTT" localSheetId="19" hidden="1">Uke!#REF!</definedName>
    <definedName name="TTT" localSheetId="8" hidden="1">U!#REF!</definedName>
    <definedName name="TTT" localSheetId="27" hidden="1">Uke!#REF!</definedName>
    <definedName name="TTT" localSheetId="28" hidden="1">Uke!#REF!</definedName>
    <definedName name="TTT" localSheetId="30" hidden="1">Uke!#REF!</definedName>
    <definedName name="TTT" localSheetId="26" hidden="1">Uke!#REF!</definedName>
    <definedName name="TTT" localSheetId="2" hidden="1">Uke!#REF!</definedName>
    <definedName name="TTT" hidden="1">Uke!#REF!</definedName>
    <definedName name="u" localSheetId="16" hidden="1">Uke!#REF!</definedName>
    <definedName name="u" localSheetId="32" hidden="1">Uke!#REF!</definedName>
    <definedName name="u" localSheetId="25" hidden="1">Uke!#REF!</definedName>
    <definedName name="u" localSheetId="3" hidden="1">Uke!#REF!</definedName>
    <definedName name="u" localSheetId="23" hidden="1">Uke!#REF!</definedName>
    <definedName name="u" localSheetId="6" hidden="1">Uke!#REF!</definedName>
    <definedName name="u" localSheetId="12" hidden="1">Uke!#REF!</definedName>
    <definedName name="u" localSheetId="34" hidden="1">Uke!#REF!</definedName>
    <definedName name="u" localSheetId="10" hidden="1">Uke!#REF!</definedName>
    <definedName name="u" localSheetId="14" hidden="1">Uke!#REF!</definedName>
    <definedName name="u" localSheetId="18" hidden="1">Uke!#REF!</definedName>
    <definedName name="u" localSheetId="19" hidden="1">Uke!#REF!</definedName>
    <definedName name="u" localSheetId="8" hidden="1">U!#REF!</definedName>
    <definedName name="u" localSheetId="27" hidden="1">Uke!#REF!</definedName>
    <definedName name="u" localSheetId="28" hidden="1">Uke!#REF!</definedName>
    <definedName name="u" localSheetId="2" hidden="1">Uke!#REF!</definedName>
    <definedName name="u" hidden="1">Uke!#REF!</definedName>
    <definedName name="_xlnm.Print_Area" localSheetId="2">Å!$AE$4:$BH$30</definedName>
    <definedName name="_xlnm.Print_Area" localSheetId="1">År!$A$4:$AF$37</definedName>
    <definedName name="v" localSheetId="16" hidden="1">Uke!#REF!</definedName>
    <definedName name="v" localSheetId="32" hidden="1">Uke!#REF!</definedName>
    <definedName name="v" localSheetId="25" hidden="1">Uke!#REF!</definedName>
    <definedName name="v" localSheetId="3" hidden="1">Uke!#REF!</definedName>
    <definedName name="v" localSheetId="23" hidden="1">Uke!#REF!</definedName>
    <definedName name="v" localSheetId="6" hidden="1">Uke!#REF!</definedName>
    <definedName name="v" localSheetId="12" hidden="1">Uke!#REF!</definedName>
    <definedName name="v" localSheetId="34" hidden="1">Uke!#REF!</definedName>
    <definedName name="v" localSheetId="10" hidden="1">Uke!#REF!</definedName>
    <definedName name="v" localSheetId="14" hidden="1">Uke!#REF!</definedName>
    <definedName name="v" localSheetId="18" hidden="1">Uke!#REF!</definedName>
    <definedName name="v" localSheetId="19" hidden="1">Uke!#REF!</definedName>
    <definedName name="v" localSheetId="8" hidden="1">U!#REF!</definedName>
    <definedName name="v" localSheetId="27" hidden="1">Uke!#REF!</definedName>
    <definedName name="v" localSheetId="28" hidden="1">Uke!#REF!</definedName>
    <definedName name="v" localSheetId="2" hidden="1">Uke!#REF!</definedName>
    <definedName name="v" hidden="1">Uke!#REF!</definedName>
    <definedName name="vv" localSheetId="16" hidden="1">Uke!#REF!</definedName>
    <definedName name="vv" localSheetId="32" hidden="1">Uke!#REF!</definedName>
    <definedName name="vv" localSheetId="25" hidden="1">Uke!#REF!</definedName>
    <definedName name="vv" localSheetId="3" hidden="1">Uke!#REF!</definedName>
    <definedName name="vv" localSheetId="23" hidden="1">Uke!#REF!</definedName>
    <definedName name="vv" localSheetId="6" hidden="1">Uke!#REF!</definedName>
    <definedName name="vv" localSheetId="12" hidden="1">Uke!#REF!</definedName>
    <definedName name="vv" localSheetId="34" hidden="1">Uke!#REF!</definedName>
    <definedName name="vv" localSheetId="10" hidden="1">Uke!#REF!</definedName>
    <definedName name="vv" localSheetId="14" hidden="1">Uke!#REF!</definedName>
    <definedName name="vv" localSheetId="18" hidden="1">Uke!#REF!</definedName>
    <definedName name="vv" localSheetId="19" hidden="1">Uke!#REF!</definedName>
    <definedName name="vv" localSheetId="8" hidden="1">U!#REF!</definedName>
    <definedName name="vv" localSheetId="27" hidden="1">Uke!#REF!</definedName>
    <definedName name="vv" localSheetId="28" hidden="1">Uke!#REF!</definedName>
    <definedName name="vv" localSheetId="2" hidden="1">Uke!#REF!</definedName>
    <definedName name="vv" hidden="1">Uke!#REF!</definedName>
    <definedName name="VVV" localSheetId="16" hidden="1">Uke!#REF!</definedName>
    <definedName name="VVV" localSheetId="33" hidden="1">Uke!#REF!</definedName>
    <definedName name="VVV" localSheetId="32" hidden="1">Uke!#REF!</definedName>
    <definedName name="VVV" localSheetId="25" hidden="1">Uke!#REF!</definedName>
    <definedName name="VVV" localSheetId="3" hidden="1">Uke!#REF!</definedName>
    <definedName name="VVV" localSheetId="24" hidden="1">Uke!#REF!</definedName>
    <definedName name="VVV" localSheetId="23" hidden="1">Uke!#REF!</definedName>
    <definedName name="VVV" localSheetId="6" hidden="1">Uke!#REF!</definedName>
    <definedName name="VVV" localSheetId="12" hidden="1">Uke!#REF!</definedName>
    <definedName name="VVV" localSheetId="34" hidden="1">Uke!#REF!</definedName>
    <definedName name="VVV" localSheetId="10" hidden="1">Uke!#REF!</definedName>
    <definedName name="VVV" localSheetId="14" hidden="1">Uke!#REF!</definedName>
    <definedName name="VVV" localSheetId="18" hidden="1">Uke!#REF!</definedName>
    <definedName name="VVV" localSheetId="19" hidden="1">Uke!#REF!</definedName>
    <definedName name="VVV" localSheetId="8" hidden="1">U!#REF!</definedName>
    <definedName name="VVV" localSheetId="27" hidden="1">Uke!#REF!</definedName>
    <definedName name="VVV" localSheetId="28" hidden="1">Uke!#REF!</definedName>
    <definedName name="VVV" localSheetId="30" hidden="1">Uke!#REF!</definedName>
    <definedName name="VVV" localSheetId="26" hidden="1">Uke!#REF!</definedName>
    <definedName name="VVV" localSheetId="2" hidden="1">Uke!#REF!</definedName>
    <definedName name="VVV" hidden="1">Uke!#REF!</definedName>
    <definedName name="w" localSheetId="16" hidden="1">Uke!#REF!</definedName>
    <definedName name="w" localSheetId="32" hidden="1">Uke!#REF!</definedName>
    <definedName name="w" localSheetId="25" hidden="1">Uke!#REF!</definedName>
    <definedName name="w" localSheetId="3" hidden="1">Uke!#REF!</definedName>
    <definedName name="w" localSheetId="23" hidden="1">Uke!#REF!</definedName>
    <definedName name="w" localSheetId="6" hidden="1">Uke!#REF!</definedName>
    <definedName name="w" localSheetId="12" hidden="1">Uke!#REF!</definedName>
    <definedName name="w" localSheetId="34" hidden="1">Uke!#REF!</definedName>
    <definedName name="w" localSheetId="10" hidden="1">Uke!#REF!</definedName>
    <definedName name="w" localSheetId="14" hidden="1">Uke!#REF!</definedName>
    <definedName name="w" localSheetId="18" hidden="1">Uke!#REF!</definedName>
    <definedName name="w" localSheetId="19" hidden="1">Uke!#REF!</definedName>
    <definedName name="w" localSheetId="8" hidden="1">U!#REF!</definedName>
    <definedName name="w" localSheetId="27" hidden="1">Uke!#REF!</definedName>
    <definedName name="w" localSheetId="28" hidden="1">Uke!#REF!</definedName>
    <definedName name="w" localSheetId="2" hidden="1">Uke!#REF!</definedName>
    <definedName name="w" hidden="1">Uke!#REF!</definedName>
    <definedName name="XCV" localSheetId="16" hidden="1">Uke!#REF!</definedName>
    <definedName name="XCV" localSheetId="33" hidden="1">Uke!#REF!</definedName>
    <definedName name="XCV" localSheetId="32" hidden="1">Uke!#REF!</definedName>
    <definedName name="XCV" localSheetId="25" hidden="1">Uke!#REF!</definedName>
    <definedName name="XCV" localSheetId="3" hidden="1">Uke!#REF!</definedName>
    <definedName name="XCV" localSheetId="23" hidden="1">Uke!#REF!</definedName>
    <definedName name="XCV" localSheetId="6" hidden="1">Uke!#REF!</definedName>
    <definedName name="XCV" localSheetId="12" hidden="1">Uke!#REF!</definedName>
    <definedName name="XCV" localSheetId="34" hidden="1">Uke!#REF!</definedName>
    <definedName name="XCV" localSheetId="10" hidden="1">Uke!#REF!</definedName>
    <definedName name="XCV" localSheetId="14" hidden="1">Uke!#REF!</definedName>
    <definedName name="XCV" localSheetId="18" hidden="1">Uke!#REF!</definedName>
    <definedName name="XCV" localSheetId="19" hidden="1">Uke!#REF!</definedName>
    <definedName name="XCV" localSheetId="8" hidden="1">U!#REF!</definedName>
    <definedName name="XCV" localSheetId="27" hidden="1">Uke!#REF!</definedName>
    <definedName name="XCV" localSheetId="28" hidden="1">Uke!#REF!</definedName>
    <definedName name="XCV" localSheetId="30" hidden="1">Uke!#REF!</definedName>
    <definedName name="XCV" localSheetId="26" hidden="1">Uke!#REF!</definedName>
    <definedName name="XCV" localSheetId="2" hidden="1">Uke!#REF!</definedName>
    <definedName name="XCV" hidden="1">Uke!#REF!</definedName>
    <definedName name="XGXGF" localSheetId="16" hidden="1">Uke!#REF!</definedName>
    <definedName name="XGXGF" localSheetId="32" hidden="1">Uke!#REF!</definedName>
    <definedName name="XGXGF" localSheetId="25" hidden="1">Uke!#REF!</definedName>
    <definedName name="XGXGF" localSheetId="3" hidden="1">Uke!#REF!</definedName>
    <definedName name="XGXGF" localSheetId="23" hidden="1">Uke!#REF!</definedName>
    <definedName name="XGXGF" localSheetId="6" hidden="1">Uke!#REF!</definedName>
    <definedName name="XGXGF" localSheetId="12" hidden="1">Uke!#REF!</definedName>
    <definedName name="XGXGF" localSheetId="34" hidden="1">Uke!#REF!</definedName>
    <definedName name="XGXGF" localSheetId="10" hidden="1">Uke!#REF!</definedName>
    <definedName name="XGXGF" localSheetId="14" hidden="1">Uke!#REF!</definedName>
    <definedName name="XGXGF" localSheetId="18" hidden="1">Uke!#REF!</definedName>
    <definedName name="XGXGF" localSheetId="19" hidden="1">Uke!#REF!</definedName>
    <definedName name="XGXGF" localSheetId="8" hidden="1">U!#REF!</definedName>
    <definedName name="XGXGF" localSheetId="27" hidden="1">Uke!#REF!</definedName>
    <definedName name="XGXGF" localSheetId="28" hidden="1">Uke!#REF!</definedName>
    <definedName name="XGXGF" localSheetId="2" hidden="1">Uke!#REF!</definedName>
    <definedName name="XGXGF" hidden="1">Uke!#REF!</definedName>
    <definedName name="XXX" localSheetId="16" hidden="1">Uke!#REF!</definedName>
    <definedName name="XXX" localSheetId="33" hidden="1">Uke!#REF!</definedName>
    <definedName name="XXX" localSheetId="32" hidden="1">Uke!#REF!</definedName>
    <definedName name="XXX" localSheetId="25" hidden="1">Uke!#REF!</definedName>
    <definedName name="XXX" localSheetId="3" hidden="1">Uke!#REF!</definedName>
    <definedName name="XXX" localSheetId="24" hidden="1">Uke!#REF!</definedName>
    <definedName name="XXX" localSheetId="23" hidden="1">Uke!#REF!</definedName>
    <definedName name="XXX" localSheetId="22" hidden="1">Uke!#REF!</definedName>
    <definedName name="XXX" localSheetId="6" hidden="1">Uke!#REF!</definedName>
    <definedName name="XXX" localSheetId="12" hidden="1">Uke!#REF!</definedName>
    <definedName name="XXX" localSheetId="34" hidden="1">Uke!#REF!</definedName>
    <definedName name="XXX" localSheetId="10" hidden="1">Uke!#REF!</definedName>
    <definedName name="XXX" localSheetId="14" hidden="1">Uke!#REF!</definedName>
    <definedName name="XXX" localSheetId="18" hidden="1">Uke!#REF!</definedName>
    <definedName name="XXX" localSheetId="17" hidden="1">Uke!#REF!</definedName>
    <definedName name="XXX" localSheetId="19" hidden="1">Uke!#REF!</definedName>
    <definedName name="XXX" localSheetId="8" hidden="1">U!#REF!</definedName>
    <definedName name="XXX" localSheetId="27" hidden="1">Uke!#REF!</definedName>
    <definedName name="XXX" localSheetId="29" hidden="1">Uke!#REF!</definedName>
    <definedName name="XXX" localSheetId="28" hidden="1">Uke!#REF!</definedName>
    <definedName name="XXX" localSheetId="30" hidden="1">Uke!#REF!</definedName>
    <definedName name="XXX" localSheetId="26" hidden="1">Uke!#REF!</definedName>
    <definedName name="XXX" localSheetId="2" hidden="1">Uke!#REF!</definedName>
    <definedName name="XXX" hidden="1">Uke!#REF!</definedName>
    <definedName name="YUT" localSheetId="16" hidden="1">Uke!#REF!</definedName>
    <definedName name="YUT" localSheetId="32" hidden="1">Uke!#REF!</definedName>
    <definedName name="YUT" localSheetId="25" hidden="1">Uke!#REF!</definedName>
    <definedName name="YUT" localSheetId="3" hidden="1">Uke!#REF!</definedName>
    <definedName name="YUT" localSheetId="23" hidden="1">Uke!#REF!</definedName>
    <definedName name="YUT" localSheetId="6" hidden="1">Uke!#REF!</definedName>
    <definedName name="YUT" localSheetId="12" hidden="1">Uke!#REF!</definedName>
    <definedName name="YUT" localSheetId="34" hidden="1">Uke!#REF!</definedName>
    <definedName name="YUT" localSheetId="10" hidden="1">Uke!#REF!</definedName>
    <definedName name="YUT" localSheetId="14" hidden="1">Uke!#REF!</definedName>
    <definedName name="YUT" localSheetId="18" hidden="1">Uke!#REF!</definedName>
    <definedName name="YUT" localSheetId="19" hidden="1">Uke!#REF!</definedName>
    <definedName name="YUT" localSheetId="8" hidden="1">U!#REF!</definedName>
    <definedName name="YUT" localSheetId="27" hidden="1">Uke!#REF!</definedName>
    <definedName name="YUT" localSheetId="28" hidden="1">Uke!#REF!</definedName>
    <definedName name="YUT" localSheetId="30" hidden="1">Uke!#REF!</definedName>
    <definedName name="YUT" localSheetId="2" hidden="1">Uke!#REF!</definedName>
    <definedName name="YUT" hidden="1">Uke!#REF!</definedName>
    <definedName name="YY" localSheetId="16" hidden="1">Uke!#REF!</definedName>
    <definedName name="YY" localSheetId="32" hidden="1">Uke!#REF!</definedName>
    <definedName name="YY" localSheetId="25" hidden="1">Uke!#REF!</definedName>
    <definedName name="YY" localSheetId="3" hidden="1">Uke!#REF!</definedName>
    <definedName name="YY" localSheetId="23" hidden="1">Uke!#REF!</definedName>
    <definedName name="YY" localSheetId="6" hidden="1">Uke!#REF!</definedName>
    <definedName name="YY" localSheetId="12" hidden="1">Uke!#REF!</definedName>
    <definedName name="YY" localSheetId="34" hidden="1">Uke!#REF!</definedName>
    <definedName name="YY" localSheetId="10" hidden="1">Uke!#REF!</definedName>
    <definedName name="YY" localSheetId="14" hidden="1">Uke!#REF!</definedName>
    <definedName name="YY" localSheetId="18" hidden="1">Uke!#REF!</definedName>
    <definedName name="YY" localSheetId="19" hidden="1">Uke!#REF!</definedName>
    <definedName name="YY" localSheetId="8" hidden="1">U!#REF!</definedName>
    <definedName name="YY" localSheetId="27" hidden="1">Uke!#REF!</definedName>
    <definedName name="YY" localSheetId="28" hidden="1">Uke!#REF!</definedName>
    <definedName name="YY" localSheetId="2" hidden="1">Uke!#REF!</definedName>
    <definedName name="YY" hidden="1">Uke!#REF!</definedName>
    <definedName name="YYY" localSheetId="16" hidden="1">Uke!#REF!</definedName>
    <definedName name="YYY" localSheetId="32" hidden="1">Uke!#REF!</definedName>
    <definedName name="YYY" localSheetId="25" hidden="1">Uke!#REF!</definedName>
    <definedName name="YYY" localSheetId="3" hidden="1">Uke!#REF!</definedName>
    <definedName name="YYY" localSheetId="23" hidden="1">Uke!#REF!</definedName>
    <definedName name="YYY" localSheetId="6" hidden="1">Uke!#REF!</definedName>
    <definedName name="YYY" localSheetId="12" hidden="1">Uke!#REF!</definedName>
    <definedName name="YYY" localSheetId="34" hidden="1">Uke!#REF!</definedName>
    <definedName name="YYY" localSheetId="10" hidden="1">Uke!#REF!</definedName>
    <definedName name="YYY" localSheetId="14" hidden="1">Uke!#REF!</definedName>
    <definedName name="YYY" localSheetId="18" hidden="1">Uke!#REF!</definedName>
    <definedName name="YYY" localSheetId="19" hidden="1">Uke!#REF!</definedName>
    <definedName name="YYY" localSheetId="8" hidden="1">U!#REF!</definedName>
    <definedName name="YYY" localSheetId="27" hidden="1">Uke!#REF!</definedName>
    <definedName name="YYY" localSheetId="28" hidden="1">Uke!#REF!</definedName>
    <definedName name="YYY" localSheetId="2" hidden="1">Uke!#REF!</definedName>
    <definedName name="YYY" hidden="1">Uke!#REF!</definedName>
    <definedName name="YYYY" localSheetId="16" hidden="1">Uke!#REF!</definedName>
    <definedName name="YYYY" localSheetId="32" hidden="1">Uke!#REF!</definedName>
    <definedName name="YYYY" localSheetId="25" hidden="1">Uke!#REF!</definedName>
    <definedName name="YYYY" localSheetId="3" hidden="1">Uke!#REF!</definedName>
    <definedName name="YYYY" localSheetId="23" hidden="1">Uke!#REF!</definedName>
    <definedName name="YYYY" localSheetId="6" hidden="1">Uke!#REF!</definedName>
    <definedName name="YYYY" localSheetId="12" hidden="1">Uke!#REF!</definedName>
    <definedName name="YYYY" localSheetId="34" hidden="1">Uke!#REF!</definedName>
    <definedName name="YYYY" localSheetId="10" hidden="1">Uke!#REF!</definedName>
    <definedName name="YYYY" localSheetId="14" hidden="1">Uke!#REF!</definedName>
    <definedName name="YYYY" localSheetId="18" hidden="1">Uke!#REF!</definedName>
    <definedName name="YYYY" localSheetId="19" hidden="1">Uke!#REF!</definedName>
    <definedName name="YYYY" localSheetId="8" hidden="1">U!#REF!</definedName>
    <definedName name="YYYY" localSheetId="27" hidden="1">Uke!#REF!</definedName>
    <definedName name="YYYY" localSheetId="28" hidden="1">Uke!#REF!</definedName>
    <definedName name="YYYY" localSheetId="2" hidden="1">Uke!#REF!</definedName>
    <definedName name="YYYY" hidden="1">Uke!#REF!</definedName>
    <definedName name="zz" localSheetId="16" hidden="1">Uke!#REF!</definedName>
    <definedName name="zz" localSheetId="32" hidden="1">Uke!#REF!</definedName>
    <definedName name="zz" localSheetId="25" hidden="1">Uke!#REF!</definedName>
    <definedName name="zz" localSheetId="3" hidden="1">Uke!#REF!</definedName>
    <definedName name="zz" localSheetId="23" hidden="1">Uke!#REF!</definedName>
    <definedName name="zz" localSheetId="6" hidden="1">Uke!#REF!</definedName>
    <definedName name="zz" localSheetId="12" hidden="1">Uke!#REF!</definedName>
    <definedName name="zz" localSheetId="34" hidden="1">Uke!#REF!</definedName>
    <definedName name="zz" localSheetId="10" hidden="1">Uke!#REF!</definedName>
    <definedName name="zz" localSheetId="14" hidden="1">Uke!#REF!</definedName>
    <definedName name="zz" localSheetId="18" hidden="1">Uke!#REF!</definedName>
    <definedName name="zz" localSheetId="19" hidden="1">Uke!#REF!</definedName>
    <definedName name="zz" localSheetId="8" hidden="1">U!#REF!</definedName>
    <definedName name="zz" localSheetId="27" hidden="1">Uke!#REF!</definedName>
    <definedName name="zz" localSheetId="28" hidden="1">Uke!#REF!</definedName>
    <definedName name="zz" localSheetId="2" hidden="1">Uke!#REF!</definedName>
    <definedName name="zz" hidden="1">Uke!#REF!</definedName>
    <definedName name="øøø" localSheetId="16" hidden="1">Uke!#REF!</definedName>
    <definedName name="øøø" localSheetId="32" hidden="1">Uke!#REF!</definedName>
    <definedName name="øøø" localSheetId="25" hidden="1">Uke!#REF!</definedName>
    <definedName name="øøø" localSheetId="3" hidden="1">Uke!#REF!</definedName>
    <definedName name="øøø" localSheetId="23" hidden="1">Uke!#REF!</definedName>
    <definedName name="øøø" localSheetId="6" hidden="1">Uke!#REF!</definedName>
    <definedName name="øøø" localSheetId="12" hidden="1">Uke!#REF!</definedName>
    <definedName name="øøø" localSheetId="34" hidden="1">Uke!#REF!</definedName>
    <definedName name="øøø" localSheetId="10" hidden="1">Uke!#REF!</definedName>
    <definedName name="øøø" localSheetId="14" hidden="1">Uke!#REF!</definedName>
    <definedName name="øøø" localSheetId="18" hidden="1">Uke!#REF!</definedName>
    <definedName name="øøø" localSheetId="19" hidden="1">Uke!#REF!</definedName>
    <definedName name="øøø" localSheetId="8" hidden="1">U!#REF!</definedName>
    <definedName name="øøø" localSheetId="27" hidden="1">Uke!#REF!</definedName>
    <definedName name="øøø" localSheetId="28" hidden="1">Uke!#REF!</definedName>
    <definedName name="øøø" localSheetId="2" hidden="1">Uke!#REF!</definedName>
    <definedName name="øøø" hidden="1">Uke!#REF!</definedName>
    <definedName name="aa" localSheetId="16" hidden="1">Uke!#REF!</definedName>
    <definedName name="aa" localSheetId="33" hidden="1">Uke!#REF!</definedName>
    <definedName name="aa" localSheetId="32" hidden="1">Uke!#REF!</definedName>
    <definedName name="aa" localSheetId="25" hidden="1">Uke!#REF!</definedName>
    <definedName name="aa" localSheetId="3" hidden="1">Uke!#REF!</definedName>
    <definedName name="aa" localSheetId="24" hidden="1">Uke!#REF!</definedName>
    <definedName name="aa" localSheetId="23" hidden="1">Uke!#REF!</definedName>
    <definedName name="aa" localSheetId="22" hidden="1">Uke!#REF!</definedName>
    <definedName name="aa" localSheetId="6" hidden="1">Uke!#REF!</definedName>
    <definedName name="aa" localSheetId="12" hidden="1">Uke!#REF!</definedName>
    <definedName name="aa" localSheetId="34" hidden="1">Uke!#REF!</definedName>
    <definedName name="aa" localSheetId="10" hidden="1">Uke!#REF!</definedName>
    <definedName name="aa" localSheetId="14" hidden="1">Uke!#REF!</definedName>
    <definedName name="aa" localSheetId="18" hidden="1">Uke!#REF!</definedName>
    <definedName name="aa" localSheetId="19" hidden="1">Uke!#REF!</definedName>
    <definedName name="aa" localSheetId="8" hidden="1">U!#REF!</definedName>
    <definedName name="aa" localSheetId="27" hidden="1">Uke!#REF!</definedName>
    <definedName name="aa" localSheetId="29" hidden="1">Uke!#REF!</definedName>
    <definedName name="aa" localSheetId="28" hidden="1">Uke!#REF!</definedName>
    <definedName name="aa" localSheetId="30" hidden="1">Uke!#REF!</definedName>
    <definedName name="aa" localSheetId="26" hidden="1">Uke!#REF!</definedName>
    <definedName name="aa" localSheetId="2" hidden="1">Uke!#REF!</definedName>
    <definedName name="aa" hidden="1">Uke!#REF!</definedName>
    <definedName name="aaa" localSheetId="16" hidden="1">Uke!#REF!</definedName>
    <definedName name="aaa" localSheetId="33" hidden="1">Uke!#REF!</definedName>
    <definedName name="aaa" localSheetId="32" hidden="1">Uke!#REF!</definedName>
    <definedName name="aaa" localSheetId="25" hidden="1">Uke!#REF!</definedName>
    <definedName name="aaa" localSheetId="3" hidden="1">Uke!#REF!</definedName>
    <definedName name="aaa" localSheetId="24" hidden="1">Uke!#REF!</definedName>
    <definedName name="aaa" localSheetId="23" hidden="1">Uke!#REF!</definedName>
    <definedName name="aaa" localSheetId="22" hidden="1">Uke!#REF!</definedName>
    <definedName name="aaa" localSheetId="6" hidden="1">Uke!#REF!</definedName>
    <definedName name="aaa" localSheetId="12" hidden="1">Uke!#REF!</definedName>
    <definedName name="aaa" localSheetId="34" hidden="1">Uke!#REF!</definedName>
    <definedName name="aaa" localSheetId="10" hidden="1">Uke!#REF!</definedName>
    <definedName name="aaa" localSheetId="14" hidden="1">Uke!#REF!</definedName>
    <definedName name="aaa" localSheetId="18" hidden="1">Uke!#REF!</definedName>
    <definedName name="aaa" localSheetId="19" hidden="1">Uke!#REF!</definedName>
    <definedName name="aaa" localSheetId="8" hidden="1">U!#REF!</definedName>
    <definedName name="aaa" localSheetId="27" hidden="1">Uke!#REF!</definedName>
    <definedName name="aaa" localSheetId="28" hidden="1">Uke!#REF!</definedName>
    <definedName name="aaa" localSheetId="30" hidden="1">Uke!#REF!</definedName>
    <definedName name="aaa" localSheetId="26" hidden="1">Uke!#REF!</definedName>
    <definedName name="aaa" localSheetId="2" hidden="1">Uke!#REF!</definedName>
    <definedName name="aaa" hidden="1">Uke!#REF!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46" i="63" l="1"/>
  <c r="C46" i="63"/>
  <c r="D46" i="63" s="1"/>
  <c r="E46" i="63"/>
  <c r="G46" i="63"/>
  <c r="J46" i="63"/>
  <c r="K46" i="63"/>
  <c r="M46" i="63"/>
  <c r="O46" i="63"/>
  <c r="R46" i="63"/>
  <c r="U46" i="63"/>
  <c r="W46" i="63"/>
  <c r="Y46" i="63"/>
  <c r="AA46" i="63"/>
  <c r="AB46" i="63"/>
  <c r="AC46" i="63"/>
  <c r="AE46" i="63"/>
  <c r="AF46" i="63"/>
  <c r="B47" i="63"/>
  <c r="C47" i="63"/>
  <c r="D47" i="63" s="1"/>
  <c r="E47" i="63"/>
  <c r="G47" i="63"/>
  <c r="J47" i="63"/>
  <c r="K47" i="63"/>
  <c r="M47" i="63"/>
  <c r="O47" i="63"/>
  <c r="R47" i="63"/>
  <c r="U47" i="63"/>
  <c r="W47" i="63"/>
  <c r="Y47" i="63"/>
  <c r="AA47" i="63"/>
  <c r="AB47" i="63"/>
  <c r="AC47" i="63"/>
  <c r="AE47" i="63"/>
  <c r="AF47" i="63"/>
  <c r="B48" i="63"/>
  <c r="C48" i="63"/>
  <c r="D48" i="63" s="1"/>
  <c r="E48" i="63"/>
  <c r="G48" i="63"/>
  <c r="J48" i="63"/>
  <c r="K48" i="63"/>
  <c r="M48" i="63"/>
  <c r="O48" i="63"/>
  <c r="R48" i="63"/>
  <c r="U48" i="63"/>
  <c r="W48" i="63"/>
  <c r="Y48" i="63"/>
  <c r="AA48" i="63"/>
  <c r="AB48" i="63"/>
  <c r="AC48" i="63"/>
  <c r="AE48" i="63"/>
  <c r="AF48" i="63"/>
  <c r="B49" i="63"/>
  <c r="C49" i="63"/>
  <c r="D49" i="63" s="1"/>
  <c r="E49" i="63"/>
  <c r="G49" i="63"/>
  <c r="J49" i="63"/>
  <c r="K49" i="63"/>
  <c r="M49" i="63"/>
  <c r="O49" i="63"/>
  <c r="R49" i="63"/>
  <c r="U49" i="63"/>
  <c r="W49" i="63"/>
  <c r="Y49" i="63"/>
  <c r="AA49" i="63"/>
  <c r="AB49" i="63"/>
  <c r="AC49" i="63"/>
  <c r="AE49" i="63"/>
  <c r="AF49" i="63"/>
  <c r="B50" i="63"/>
  <c r="C50" i="63"/>
  <c r="D50" i="63" s="1"/>
  <c r="E50" i="63"/>
  <c r="G50" i="63"/>
  <c r="J50" i="63"/>
  <c r="K50" i="63"/>
  <c r="M50" i="63"/>
  <c r="O50" i="63"/>
  <c r="R50" i="63"/>
  <c r="U50" i="63"/>
  <c r="W50" i="63"/>
  <c r="Y50" i="63"/>
  <c r="AA50" i="63"/>
  <c r="AB50" i="63"/>
  <c r="AC50" i="63"/>
  <c r="AE50" i="63"/>
  <c r="AF50" i="63"/>
  <c r="B51" i="63"/>
  <c r="C51" i="63"/>
  <c r="D51" i="63" s="1"/>
  <c r="E51" i="63"/>
  <c r="G51" i="63"/>
  <c r="J51" i="63"/>
  <c r="K51" i="63"/>
  <c r="M51" i="63"/>
  <c r="O51" i="63"/>
  <c r="R51" i="63"/>
  <c r="U51" i="63"/>
  <c r="W51" i="63"/>
  <c r="Y51" i="63"/>
  <c r="AA51" i="63"/>
  <c r="AB51" i="63"/>
  <c r="AC51" i="63"/>
  <c r="AE51" i="63"/>
  <c r="AF51" i="63"/>
  <c r="B52" i="63"/>
  <c r="C52" i="63"/>
  <c r="D52" i="63" s="1"/>
  <c r="E52" i="63"/>
  <c r="G52" i="63"/>
  <c r="J52" i="63"/>
  <c r="K52" i="63"/>
  <c r="M52" i="63"/>
  <c r="O52" i="63"/>
  <c r="R52" i="63"/>
  <c r="U52" i="63"/>
  <c r="W52" i="63"/>
  <c r="Y52" i="63"/>
  <c r="AA52" i="63"/>
  <c r="AB52" i="63"/>
  <c r="AC52" i="63"/>
  <c r="AE52" i="63"/>
  <c r="AF52" i="63"/>
  <c r="B53" i="63"/>
  <c r="C53" i="63"/>
  <c r="D53" i="63" s="1"/>
  <c r="E53" i="63"/>
  <c r="G53" i="63"/>
  <c r="J53" i="63"/>
  <c r="K53" i="63"/>
  <c r="M53" i="63"/>
  <c r="O53" i="63"/>
  <c r="R53" i="63"/>
  <c r="U53" i="63"/>
  <c r="W53" i="63"/>
  <c r="Y53" i="63"/>
  <c r="AA53" i="63"/>
  <c r="AB53" i="63"/>
  <c r="AC53" i="63"/>
  <c r="AE53" i="63"/>
  <c r="AF53" i="63"/>
  <c r="J26" i="63"/>
  <c r="K26" i="63"/>
  <c r="M26" i="63"/>
  <c r="O26" i="63"/>
  <c r="R26" i="63"/>
  <c r="U26" i="63"/>
  <c r="J27" i="63"/>
  <c r="K27" i="63"/>
  <c r="M27" i="63"/>
  <c r="O27" i="63"/>
  <c r="R27" i="63"/>
  <c r="U27" i="63"/>
  <c r="J28" i="63"/>
  <c r="K28" i="63"/>
  <c r="M28" i="63"/>
  <c r="O28" i="63"/>
  <c r="R28" i="63"/>
  <c r="U28" i="63"/>
  <c r="J29" i="63"/>
  <c r="K29" i="63"/>
  <c r="M29" i="63"/>
  <c r="O29" i="63"/>
  <c r="R29" i="63"/>
  <c r="U29" i="63"/>
  <c r="J30" i="63"/>
  <c r="K30" i="63"/>
  <c r="M30" i="63"/>
  <c r="O30" i="63"/>
  <c r="R30" i="63"/>
  <c r="U30" i="63"/>
  <c r="J31" i="63"/>
  <c r="K31" i="63"/>
  <c r="M31" i="63"/>
  <c r="O31" i="63"/>
  <c r="R31" i="63"/>
  <c r="U31" i="63"/>
  <c r="J32" i="63"/>
  <c r="K32" i="63"/>
  <c r="M32" i="63"/>
  <c r="O32" i="63"/>
  <c r="R32" i="63"/>
  <c r="U32" i="63"/>
  <c r="J33" i="63"/>
  <c r="K33" i="63"/>
  <c r="M33" i="63"/>
  <c r="O33" i="63"/>
  <c r="R33" i="63"/>
  <c r="U33" i="63"/>
  <c r="J34" i="63"/>
  <c r="K34" i="63"/>
  <c r="M34" i="63"/>
  <c r="O34" i="63"/>
  <c r="R34" i="63"/>
  <c r="U34" i="63"/>
  <c r="J35" i="63"/>
  <c r="K35" i="63"/>
  <c r="L35" i="63" s="1"/>
  <c r="M35" i="63"/>
  <c r="O35" i="63"/>
  <c r="P35" i="63" s="1"/>
  <c r="R35" i="63"/>
  <c r="S35" i="63" s="1"/>
  <c r="U35" i="63"/>
  <c r="V35" i="63" s="1"/>
  <c r="J36" i="63"/>
  <c r="K36" i="63"/>
  <c r="M36" i="63"/>
  <c r="O36" i="63"/>
  <c r="R36" i="63"/>
  <c r="U36" i="63"/>
  <c r="J37" i="63"/>
  <c r="K37" i="63"/>
  <c r="M37" i="63"/>
  <c r="O37" i="63"/>
  <c r="R37" i="63"/>
  <c r="U37" i="63"/>
  <c r="J38" i="63"/>
  <c r="K38" i="63"/>
  <c r="M38" i="63"/>
  <c r="O38" i="63"/>
  <c r="R38" i="63"/>
  <c r="U38" i="63"/>
  <c r="B36" i="48"/>
  <c r="C36" i="48"/>
  <c r="D36" i="48" s="1"/>
  <c r="F36" i="48"/>
  <c r="O36" i="48" s="1"/>
  <c r="B35" i="48"/>
  <c r="C35" i="48"/>
  <c r="D35" i="48" s="1"/>
  <c r="F35" i="48"/>
  <c r="M35" i="48" s="1"/>
  <c r="B34" i="48"/>
  <c r="C34" i="48"/>
  <c r="D34" i="48" s="1"/>
  <c r="F34" i="48"/>
  <c r="L34" i="48" s="1"/>
  <c r="AD49" i="63" l="1"/>
  <c r="AD48" i="63"/>
  <c r="V35" i="48"/>
  <c r="AD47" i="63"/>
  <c r="AD52" i="63"/>
  <c r="AD50" i="63"/>
  <c r="AD46" i="63"/>
  <c r="AD53" i="63"/>
  <c r="H53" i="63"/>
  <c r="AD51" i="63"/>
  <c r="U34" i="48"/>
  <c r="U35" i="48"/>
  <c r="M36" i="48"/>
  <c r="L36" i="48"/>
  <c r="X36" i="48"/>
  <c r="K36" i="48"/>
  <c r="I36" i="48"/>
  <c r="H36" i="48"/>
  <c r="E36" i="48"/>
  <c r="W36" i="48" s="1"/>
  <c r="V36" i="48"/>
  <c r="U36" i="48"/>
  <c r="Q36" i="48"/>
  <c r="O35" i="48"/>
  <c r="X34" i="48"/>
  <c r="H35" i="48"/>
  <c r="L35" i="48"/>
  <c r="X35" i="48"/>
  <c r="K35" i="48"/>
  <c r="I35" i="48"/>
  <c r="Q35" i="48"/>
  <c r="E35" i="48"/>
  <c r="W35" i="48" s="1"/>
  <c r="K34" i="48"/>
  <c r="I34" i="48"/>
  <c r="V34" i="48"/>
  <c r="H34" i="48"/>
  <c r="Q34" i="48"/>
  <c r="E34" i="48"/>
  <c r="W34" i="48" s="1"/>
  <c r="O34" i="48"/>
  <c r="M34" i="48"/>
  <c r="B21" i="48" l="1"/>
  <c r="C21" i="48"/>
  <c r="D21" i="48" s="1"/>
  <c r="F21" i="48"/>
  <c r="O21" i="48" s="1"/>
  <c r="B22" i="48"/>
  <c r="C22" i="48"/>
  <c r="D22" i="48" s="1"/>
  <c r="F22" i="48"/>
  <c r="L22" i="48" s="1"/>
  <c r="B23" i="48"/>
  <c r="C23" i="48"/>
  <c r="D23" i="48" s="1"/>
  <c r="F23" i="48"/>
  <c r="H23" i="48" s="1"/>
  <c r="B25" i="48"/>
  <c r="C25" i="48"/>
  <c r="D25" i="48" s="1"/>
  <c r="F25" i="48"/>
  <c r="L25" i="48" s="1"/>
  <c r="B26" i="48"/>
  <c r="C26" i="48"/>
  <c r="D26" i="48" s="1"/>
  <c r="F26" i="48"/>
  <c r="H26" i="48" s="1"/>
  <c r="B27" i="48"/>
  <c r="C27" i="48"/>
  <c r="D27" i="48" s="1"/>
  <c r="F27" i="48"/>
  <c r="H27" i="48" s="1"/>
  <c r="B15" i="48"/>
  <c r="C15" i="48"/>
  <c r="D15" i="48" s="1"/>
  <c r="F15" i="48"/>
  <c r="B16" i="48"/>
  <c r="C16" i="48"/>
  <c r="D16" i="48" s="1"/>
  <c r="F16" i="48"/>
  <c r="B17" i="48"/>
  <c r="C17" i="48"/>
  <c r="D17" i="48" s="1"/>
  <c r="F17" i="48"/>
  <c r="B26" i="63"/>
  <c r="C26" i="63"/>
  <c r="D26" i="63" s="1"/>
  <c r="E26" i="63"/>
  <c r="G26" i="63"/>
  <c r="W26" i="63"/>
  <c r="Y26" i="63"/>
  <c r="AA26" i="63"/>
  <c r="AB26" i="63"/>
  <c r="AC26" i="63"/>
  <c r="AE26" i="63"/>
  <c r="AF26" i="63"/>
  <c r="B27" i="63"/>
  <c r="C27" i="63"/>
  <c r="D27" i="63" s="1"/>
  <c r="E27" i="63"/>
  <c r="G27" i="63"/>
  <c r="W27" i="63"/>
  <c r="Y27" i="63"/>
  <c r="AA27" i="63"/>
  <c r="AB27" i="63"/>
  <c r="AC27" i="63"/>
  <c r="AE27" i="63"/>
  <c r="AF27" i="63"/>
  <c r="B28" i="63"/>
  <c r="C28" i="63"/>
  <c r="D28" i="63" s="1"/>
  <c r="E28" i="63"/>
  <c r="G28" i="63"/>
  <c r="W28" i="63"/>
  <c r="Y28" i="63"/>
  <c r="AA28" i="63"/>
  <c r="AB28" i="63"/>
  <c r="AC28" i="63"/>
  <c r="AE28" i="63"/>
  <c r="AF28" i="63"/>
  <c r="B29" i="63"/>
  <c r="C29" i="63"/>
  <c r="D29" i="63" s="1"/>
  <c r="E29" i="63"/>
  <c r="G29" i="63"/>
  <c r="W29" i="63"/>
  <c r="Y29" i="63"/>
  <c r="AA29" i="63"/>
  <c r="AB29" i="63"/>
  <c r="AC29" i="63"/>
  <c r="AE29" i="63"/>
  <c r="AF29" i="63"/>
  <c r="B30" i="63"/>
  <c r="C30" i="63"/>
  <c r="D30" i="63" s="1"/>
  <c r="E30" i="63"/>
  <c r="G30" i="63"/>
  <c r="W30" i="63"/>
  <c r="Y30" i="63"/>
  <c r="AA30" i="63"/>
  <c r="AB30" i="63"/>
  <c r="AC30" i="63"/>
  <c r="AE30" i="63"/>
  <c r="AF30" i="63"/>
  <c r="B31" i="63"/>
  <c r="C31" i="63"/>
  <c r="D31" i="63" s="1"/>
  <c r="E31" i="63"/>
  <c r="G31" i="63"/>
  <c r="W31" i="63"/>
  <c r="Y31" i="63"/>
  <c r="AA31" i="63"/>
  <c r="AB31" i="63"/>
  <c r="AC31" i="63"/>
  <c r="AE31" i="63"/>
  <c r="AF31" i="63"/>
  <c r="B32" i="63"/>
  <c r="C32" i="63"/>
  <c r="D32" i="63" s="1"/>
  <c r="E32" i="63"/>
  <c r="G32" i="63"/>
  <c r="W32" i="63"/>
  <c r="Y32" i="63"/>
  <c r="AA32" i="63"/>
  <c r="AB32" i="63"/>
  <c r="AC32" i="63"/>
  <c r="AE32" i="63"/>
  <c r="AF32" i="63"/>
  <c r="B33" i="63"/>
  <c r="C33" i="63"/>
  <c r="D33" i="63" s="1"/>
  <c r="E33" i="63"/>
  <c r="G33" i="63"/>
  <c r="W33" i="63"/>
  <c r="Y33" i="63"/>
  <c r="AA33" i="63"/>
  <c r="AB33" i="63"/>
  <c r="AC33" i="63"/>
  <c r="AE33" i="63"/>
  <c r="AF33" i="63"/>
  <c r="B34" i="63"/>
  <c r="C34" i="63"/>
  <c r="D34" i="63" s="1"/>
  <c r="E34" i="63"/>
  <c r="G34" i="63"/>
  <c r="W34" i="63"/>
  <c r="Y34" i="63"/>
  <c r="AA34" i="63"/>
  <c r="AB34" i="63"/>
  <c r="AC34" i="63"/>
  <c r="AE34" i="63"/>
  <c r="AF34" i="63"/>
  <c r="B35" i="63"/>
  <c r="C35" i="63"/>
  <c r="D35" i="63" s="1"/>
  <c r="E35" i="63"/>
  <c r="G35" i="63"/>
  <c r="H35" i="63" s="1"/>
  <c r="W35" i="63"/>
  <c r="Y35" i="63"/>
  <c r="AA35" i="63"/>
  <c r="AB35" i="63"/>
  <c r="AC35" i="63"/>
  <c r="AE35" i="63"/>
  <c r="AF35" i="63"/>
  <c r="B36" i="63"/>
  <c r="C36" i="63"/>
  <c r="D36" i="63" s="1"/>
  <c r="E36" i="63"/>
  <c r="G36" i="63"/>
  <c r="W36" i="63"/>
  <c r="Y36" i="63"/>
  <c r="AA36" i="63"/>
  <c r="AB36" i="63"/>
  <c r="AC36" i="63"/>
  <c r="AE36" i="63"/>
  <c r="AF36" i="63"/>
  <c r="B37" i="63"/>
  <c r="C37" i="63"/>
  <c r="D37" i="63" s="1"/>
  <c r="E37" i="63"/>
  <c r="G37" i="63"/>
  <c r="W37" i="63"/>
  <c r="Y37" i="63"/>
  <c r="AA37" i="63"/>
  <c r="AB37" i="63"/>
  <c r="AC37" i="63"/>
  <c r="AE37" i="63"/>
  <c r="AF37" i="63"/>
  <c r="B38" i="63"/>
  <c r="C38" i="63"/>
  <c r="D38" i="63" s="1"/>
  <c r="E38" i="63"/>
  <c r="G38" i="63"/>
  <c r="W38" i="63"/>
  <c r="Y38" i="63"/>
  <c r="AA38" i="63"/>
  <c r="AB38" i="63"/>
  <c r="AC38" i="63"/>
  <c r="AE38" i="63"/>
  <c r="AF38" i="63"/>
  <c r="G15" i="48" l="1"/>
  <c r="E16" i="48"/>
  <c r="W16" i="48" s="1"/>
  <c r="G16" i="48"/>
  <c r="H17" i="48"/>
  <c r="G17" i="48"/>
  <c r="S22" i="48"/>
  <c r="S25" i="48"/>
  <c r="X23" i="48"/>
  <c r="V23" i="48"/>
  <c r="S23" i="48"/>
  <c r="Q23" i="48"/>
  <c r="O23" i="48"/>
  <c r="L27" i="48"/>
  <c r="M23" i="48"/>
  <c r="L23" i="48"/>
  <c r="K26" i="48"/>
  <c r="I23" i="48"/>
  <c r="U21" i="48"/>
  <c r="E23" i="48"/>
  <c r="W23" i="48" s="1"/>
  <c r="H21" i="48"/>
  <c r="V27" i="48"/>
  <c r="K25" i="48"/>
  <c r="M21" i="48"/>
  <c r="S27" i="48"/>
  <c r="V25" i="48"/>
  <c r="I25" i="48"/>
  <c r="L21" i="48"/>
  <c r="Q27" i="48"/>
  <c r="M26" i="48"/>
  <c r="U25" i="48"/>
  <c r="H25" i="48"/>
  <c r="I27" i="48"/>
  <c r="Q25" i="48"/>
  <c r="E25" i="48"/>
  <c r="W25" i="48" s="1"/>
  <c r="X21" i="48"/>
  <c r="E21" i="48"/>
  <c r="W21" i="48" s="1"/>
  <c r="O25" i="48"/>
  <c r="E27" i="48"/>
  <c r="W27" i="48" s="1"/>
  <c r="M25" i="48"/>
  <c r="O22" i="48"/>
  <c r="S21" i="48"/>
  <c r="X27" i="48"/>
  <c r="X25" i="48"/>
  <c r="K23" i="48"/>
  <c r="K22" i="48"/>
  <c r="Q21" i="48"/>
  <c r="O27" i="48"/>
  <c r="Q26" i="48"/>
  <c r="E26" i="48"/>
  <c r="W26" i="48" s="1"/>
  <c r="U23" i="48"/>
  <c r="V22" i="48"/>
  <c r="I22" i="48"/>
  <c r="K21" i="48"/>
  <c r="S26" i="48"/>
  <c r="M27" i="48"/>
  <c r="O26" i="48"/>
  <c r="U22" i="48"/>
  <c r="H22" i="48"/>
  <c r="V21" i="48"/>
  <c r="I21" i="48"/>
  <c r="K27" i="48"/>
  <c r="X26" i="48"/>
  <c r="L26" i="48"/>
  <c r="Q22" i="48"/>
  <c r="E22" i="48"/>
  <c r="W22" i="48" s="1"/>
  <c r="U27" i="48"/>
  <c r="V26" i="48"/>
  <c r="I26" i="48"/>
  <c r="M22" i="48"/>
  <c r="U26" i="48"/>
  <c r="X22" i="48"/>
  <c r="X17" i="48"/>
  <c r="M17" i="48"/>
  <c r="Q15" i="48"/>
  <c r="V17" i="48"/>
  <c r="O17" i="48"/>
  <c r="U15" i="48"/>
  <c r="X16" i="48"/>
  <c r="L17" i="48"/>
  <c r="V16" i="48"/>
  <c r="I17" i="48"/>
  <c r="S16" i="48"/>
  <c r="O15" i="48"/>
  <c r="P15" i="48" s="1"/>
  <c r="Q17" i="48"/>
  <c r="E17" i="48"/>
  <c r="W17" i="48" s="1"/>
  <c r="L16" i="48"/>
  <c r="K15" i="48"/>
  <c r="I15" i="48"/>
  <c r="J15" i="48" s="1"/>
  <c r="U16" i="48"/>
  <c r="K16" i="48"/>
  <c r="H15" i="48"/>
  <c r="Q16" i="48"/>
  <c r="U17" i="48"/>
  <c r="K17" i="48"/>
  <c r="H16" i="48"/>
  <c r="M15" i="48"/>
  <c r="N15" i="48" s="1"/>
  <c r="E15" i="48"/>
  <c r="W15" i="48" s="1"/>
  <c r="I16" i="48"/>
  <c r="X15" i="48"/>
  <c r="S17" i="48"/>
  <c r="O16" i="48"/>
  <c r="V15" i="48"/>
  <c r="L15" i="48"/>
  <c r="M16" i="48"/>
  <c r="S15" i="48"/>
  <c r="AD38" i="63"/>
  <c r="AD37" i="63"/>
  <c r="AD36" i="63"/>
  <c r="AD35" i="63"/>
  <c r="AD34" i="63"/>
  <c r="AD33" i="63"/>
  <c r="AD32" i="63"/>
  <c r="AD31" i="63"/>
  <c r="AD30" i="63"/>
  <c r="AD29" i="63"/>
  <c r="AD28" i="63"/>
  <c r="AD27" i="63"/>
  <c r="AD26" i="63"/>
  <c r="B16" i="63" l="1"/>
  <c r="C16" i="63"/>
  <c r="D16" i="63" s="1"/>
  <c r="E16" i="63"/>
  <c r="G16" i="63"/>
  <c r="J16" i="63"/>
  <c r="K16" i="63"/>
  <c r="M16" i="63"/>
  <c r="O16" i="63"/>
  <c r="R16" i="63"/>
  <c r="U16" i="63"/>
  <c r="W16" i="63"/>
  <c r="Y16" i="63"/>
  <c r="AA16" i="63"/>
  <c r="AB16" i="63"/>
  <c r="AC16" i="63"/>
  <c r="AE16" i="63"/>
  <c r="AF16" i="63"/>
  <c r="B17" i="63"/>
  <c r="C17" i="63"/>
  <c r="D17" i="63" s="1"/>
  <c r="E17" i="63"/>
  <c r="G17" i="63"/>
  <c r="J17" i="63"/>
  <c r="K17" i="63"/>
  <c r="M17" i="63"/>
  <c r="O17" i="63"/>
  <c r="R17" i="63"/>
  <c r="U17" i="63"/>
  <c r="W17" i="63"/>
  <c r="Y17" i="63"/>
  <c r="AA17" i="63"/>
  <c r="AB17" i="63"/>
  <c r="AC17" i="63"/>
  <c r="AE17" i="63"/>
  <c r="AF17" i="63"/>
  <c r="B18" i="63"/>
  <c r="C18" i="63"/>
  <c r="D18" i="63" s="1"/>
  <c r="E18" i="63"/>
  <c r="G18" i="63"/>
  <c r="J18" i="63"/>
  <c r="K18" i="63"/>
  <c r="M18" i="63"/>
  <c r="O18" i="63"/>
  <c r="R18" i="63"/>
  <c r="U18" i="63"/>
  <c r="W18" i="63"/>
  <c r="Y18" i="63"/>
  <c r="AA18" i="63"/>
  <c r="AB18" i="63"/>
  <c r="AC18" i="63"/>
  <c r="AE18" i="63"/>
  <c r="AF18" i="63"/>
  <c r="B19" i="63"/>
  <c r="C19" i="63"/>
  <c r="D19" i="63" s="1"/>
  <c r="E19" i="63"/>
  <c r="G19" i="63"/>
  <c r="J19" i="63"/>
  <c r="K19" i="63"/>
  <c r="M19" i="63"/>
  <c r="O19" i="63"/>
  <c r="R19" i="63"/>
  <c r="U19" i="63"/>
  <c r="W19" i="63"/>
  <c r="Y19" i="63"/>
  <c r="AA19" i="63"/>
  <c r="AB19" i="63"/>
  <c r="AC19" i="63"/>
  <c r="AE19" i="63"/>
  <c r="AF19" i="63"/>
  <c r="B20" i="63"/>
  <c r="C20" i="63"/>
  <c r="D20" i="63" s="1"/>
  <c r="E20" i="63"/>
  <c r="G20" i="63"/>
  <c r="H20" i="63" s="1"/>
  <c r="J20" i="63"/>
  <c r="K20" i="63"/>
  <c r="L20" i="63" s="1"/>
  <c r="M20" i="63"/>
  <c r="O20" i="63"/>
  <c r="P20" i="63" s="1"/>
  <c r="R20" i="63"/>
  <c r="S20" i="63" s="1"/>
  <c r="U20" i="63"/>
  <c r="V20" i="63" s="1"/>
  <c r="W20" i="63"/>
  <c r="Y20" i="63"/>
  <c r="AA20" i="63"/>
  <c r="AB20" i="63"/>
  <c r="AC20" i="63"/>
  <c r="AE20" i="63"/>
  <c r="AF20" i="63"/>
  <c r="B21" i="63"/>
  <c r="C21" i="63"/>
  <c r="D21" i="63" s="1"/>
  <c r="E21" i="63"/>
  <c r="G21" i="63"/>
  <c r="J21" i="63"/>
  <c r="K21" i="63"/>
  <c r="M21" i="63"/>
  <c r="O21" i="63"/>
  <c r="R21" i="63"/>
  <c r="U21" i="63"/>
  <c r="W21" i="63"/>
  <c r="Y21" i="63"/>
  <c r="AA21" i="63"/>
  <c r="AB21" i="63"/>
  <c r="AC21" i="63"/>
  <c r="AE21" i="63"/>
  <c r="AF21" i="63"/>
  <c r="B22" i="63"/>
  <c r="C22" i="63"/>
  <c r="D22" i="63" s="1"/>
  <c r="E22" i="63"/>
  <c r="G22" i="63"/>
  <c r="J22" i="63"/>
  <c r="K22" i="63"/>
  <c r="M22" i="63"/>
  <c r="O22" i="63"/>
  <c r="R22" i="63"/>
  <c r="U22" i="63"/>
  <c r="W22" i="63"/>
  <c r="Y22" i="63"/>
  <c r="AA22" i="63"/>
  <c r="AB22" i="63"/>
  <c r="AC22" i="63"/>
  <c r="AE22" i="63"/>
  <c r="AF22" i="63"/>
  <c r="B23" i="63"/>
  <c r="C23" i="63"/>
  <c r="D23" i="63" s="1"/>
  <c r="E23" i="63"/>
  <c r="G23" i="63"/>
  <c r="J23" i="63"/>
  <c r="K23" i="63"/>
  <c r="M23" i="63"/>
  <c r="O23" i="63"/>
  <c r="R23" i="63"/>
  <c r="U23" i="63"/>
  <c r="W23" i="63"/>
  <c r="Y23" i="63"/>
  <c r="AA23" i="63"/>
  <c r="AB23" i="63"/>
  <c r="AC23" i="63"/>
  <c r="AE23" i="63"/>
  <c r="AF23" i="63"/>
  <c r="B13" i="48"/>
  <c r="C13" i="48"/>
  <c r="D13" i="48" s="1"/>
  <c r="F13" i="48"/>
  <c r="B35" i="2"/>
  <c r="F35" i="2"/>
  <c r="H35" i="2"/>
  <c r="J35" i="2"/>
  <c r="L35" i="2"/>
  <c r="N35" i="2"/>
  <c r="O35" i="2"/>
  <c r="P35" i="2"/>
  <c r="R35" i="2"/>
  <c r="T35" i="2"/>
  <c r="U35" i="2"/>
  <c r="V35" i="2"/>
  <c r="Y35" i="2"/>
  <c r="AC35" i="2"/>
  <c r="B36" i="2"/>
  <c r="F36" i="2"/>
  <c r="H36" i="2"/>
  <c r="J36" i="2"/>
  <c r="L36" i="2"/>
  <c r="N36" i="2"/>
  <c r="O36" i="2"/>
  <c r="P36" i="2"/>
  <c r="R36" i="2"/>
  <c r="T36" i="2"/>
  <c r="U36" i="2"/>
  <c r="V36" i="2"/>
  <c r="Y36" i="2"/>
  <c r="AC36" i="2"/>
  <c r="B23" i="72"/>
  <c r="D23" i="72"/>
  <c r="F23" i="72"/>
  <c r="H23" i="72"/>
  <c r="J23" i="72"/>
  <c r="K23" i="72"/>
  <c r="M23" i="72"/>
  <c r="N23" i="72"/>
  <c r="P23" i="72"/>
  <c r="R23" i="72"/>
  <c r="S23" i="72"/>
  <c r="T23" i="72"/>
  <c r="V23" i="72"/>
  <c r="Z23" i="72"/>
  <c r="AA23" i="72"/>
  <c r="B25" i="72"/>
  <c r="D25" i="72"/>
  <c r="F25" i="72"/>
  <c r="H25" i="72"/>
  <c r="J25" i="72"/>
  <c r="K25" i="72"/>
  <c r="M25" i="72"/>
  <c r="N25" i="72"/>
  <c r="P25" i="72"/>
  <c r="R25" i="72"/>
  <c r="S25" i="72"/>
  <c r="T25" i="72"/>
  <c r="V25" i="72"/>
  <c r="Z25" i="72"/>
  <c r="AA25" i="72"/>
  <c r="B26" i="72"/>
  <c r="D26" i="72"/>
  <c r="F26" i="72"/>
  <c r="H26" i="72"/>
  <c r="J26" i="72"/>
  <c r="K26" i="72"/>
  <c r="M26" i="72"/>
  <c r="N26" i="72"/>
  <c r="P26" i="72"/>
  <c r="R26" i="72"/>
  <c r="S26" i="72"/>
  <c r="T26" i="72"/>
  <c r="V26" i="72"/>
  <c r="Z26" i="72"/>
  <c r="AA26" i="72"/>
  <c r="AC11" i="16"/>
  <c r="AB11" i="16"/>
  <c r="Z11" i="16"/>
  <c r="Y11" i="16"/>
  <c r="X11" i="16"/>
  <c r="W11" i="16"/>
  <c r="P11" i="16"/>
  <c r="N11" i="16"/>
  <c r="M11" i="16"/>
  <c r="I11" i="16"/>
  <c r="G11" i="16"/>
  <c r="E11" i="16"/>
  <c r="C11" i="16"/>
  <c r="B11" i="16"/>
  <c r="B72" i="16"/>
  <c r="C72" i="16"/>
  <c r="D72" i="16"/>
  <c r="E72" i="16"/>
  <c r="G72" i="16"/>
  <c r="I72" i="16"/>
  <c r="K72" i="16"/>
  <c r="M72" i="16"/>
  <c r="N72" i="16"/>
  <c r="P72" i="16"/>
  <c r="R72" i="16"/>
  <c r="S72" i="16"/>
  <c r="U72" i="16"/>
  <c r="W72" i="16"/>
  <c r="X72" i="16"/>
  <c r="Y72" i="16"/>
  <c r="AB72" i="16"/>
  <c r="AC72" i="16"/>
  <c r="B73" i="16"/>
  <c r="C73" i="16"/>
  <c r="D73" i="16"/>
  <c r="D74" i="16" s="1"/>
  <c r="D75" i="16" s="1"/>
  <c r="E73" i="16"/>
  <c r="G73" i="16"/>
  <c r="I73" i="16"/>
  <c r="K73" i="16"/>
  <c r="M73" i="16"/>
  <c r="N73" i="16"/>
  <c r="P73" i="16"/>
  <c r="R73" i="16"/>
  <c r="S73" i="16"/>
  <c r="U73" i="16"/>
  <c r="W73" i="16"/>
  <c r="X73" i="16"/>
  <c r="Y73" i="16"/>
  <c r="AB73" i="16"/>
  <c r="AC73" i="16"/>
  <c r="B74" i="16"/>
  <c r="C74" i="16"/>
  <c r="E74" i="16"/>
  <c r="G74" i="16"/>
  <c r="I74" i="16"/>
  <c r="K74" i="16"/>
  <c r="M74" i="16"/>
  <c r="N74" i="16"/>
  <c r="P74" i="16"/>
  <c r="R74" i="16"/>
  <c r="S74" i="16"/>
  <c r="U74" i="16"/>
  <c r="W74" i="16"/>
  <c r="X74" i="16"/>
  <c r="Y74" i="16"/>
  <c r="AB74" i="16"/>
  <c r="AC74" i="16"/>
  <c r="B75" i="16"/>
  <c r="C75" i="16"/>
  <c r="E75" i="16"/>
  <c r="G75" i="16"/>
  <c r="I75" i="16"/>
  <c r="K75" i="16"/>
  <c r="M75" i="16"/>
  <c r="N75" i="16"/>
  <c r="P75" i="16"/>
  <c r="R75" i="16"/>
  <c r="S75" i="16"/>
  <c r="U75" i="16"/>
  <c r="W75" i="16"/>
  <c r="X75" i="16"/>
  <c r="Y75" i="16"/>
  <c r="AB75" i="16"/>
  <c r="AC75" i="16"/>
  <c r="AC10" i="16"/>
  <c r="AB10" i="16"/>
  <c r="Z10" i="16"/>
  <c r="Y10" i="16"/>
  <c r="X10" i="16"/>
  <c r="W10" i="16"/>
  <c r="P10" i="16"/>
  <c r="N10" i="16"/>
  <c r="M10" i="16"/>
  <c r="K10" i="16"/>
  <c r="I10" i="16"/>
  <c r="G10" i="16"/>
  <c r="E10" i="16"/>
  <c r="C10" i="16"/>
  <c r="B10" i="16"/>
  <c r="B44" i="16"/>
  <c r="C44" i="16"/>
  <c r="E44" i="16"/>
  <c r="G44" i="16"/>
  <c r="I44" i="16"/>
  <c r="K44" i="16"/>
  <c r="M44" i="16"/>
  <c r="N44" i="16"/>
  <c r="P44" i="16"/>
  <c r="R44" i="16"/>
  <c r="S44" i="16"/>
  <c r="U44" i="16"/>
  <c r="W44" i="16"/>
  <c r="X44" i="16"/>
  <c r="Y44" i="16"/>
  <c r="AB44" i="16"/>
  <c r="AC44" i="16"/>
  <c r="B45" i="16"/>
  <c r="C45" i="16"/>
  <c r="E45" i="16"/>
  <c r="G45" i="16"/>
  <c r="I45" i="16"/>
  <c r="K45" i="16"/>
  <c r="M45" i="16"/>
  <c r="N45" i="16"/>
  <c r="P45" i="16"/>
  <c r="R45" i="16"/>
  <c r="S45" i="16"/>
  <c r="U45" i="16"/>
  <c r="W45" i="16"/>
  <c r="X45" i="16"/>
  <c r="Y45" i="16"/>
  <c r="AB45" i="16"/>
  <c r="AC45" i="16"/>
  <c r="N17" i="6"/>
  <c r="N18" i="6"/>
  <c r="L10" i="16" l="1"/>
  <c r="E13" i="48"/>
  <c r="W13" i="48" s="1"/>
  <c r="H13" i="48"/>
  <c r="I13" i="48"/>
  <c r="J13" i="48" s="1"/>
  <c r="K13" i="48"/>
  <c r="L13" i="48"/>
  <c r="M13" i="48"/>
  <c r="N13" i="48" s="1"/>
  <c r="G13" i="48"/>
  <c r="O13" i="48"/>
  <c r="P13" i="48" s="1"/>
  <c r="X13" i="48"/>
  <c r="V13" i="48"/>
  <c r="AD16" i="63"/>
  <c r="AD23" i="63"/>
  <c r="M36" i="2"/>
  <c r="W36" i="2"/>
  <c r="AD19" i="63"/>
  <c r="AD17" i="63"/>
  <c r="AD20" i="63"/>
  <c r="X26" i="72"/>
  <c r="AD18" i="63"/>
  <c r="AD21" i="63"/>
  <c r="AD22" i="63"/>
  <c r="U13" i="48"/>
  <c r="S13" i="48"/>
  <c r="Q13" i="48"/>
  <c r="Q45" i="16"/>
  <c r="X36" i="2"/>
  <c r="X23" i="72"/>
  <c r="O75" i="16"/>
  <c r="X25" i="72"/>
  <c r="I36" i="2"/>
  <c r="T4" i="72"/>
  <c r="O74" i="16"/>
  <c r="E36" i="2"/>
  <c r="C36" i="2"/>
  <c r="AB35" i="2"/>
  <c r="AB36" i="2"/>
  <c r="Z35" i="2"/>
  <c r="Z36" i="2"/>
  <c r="X35" i="2"/>
  <c r="O73" i="16"/>
  <c r="AA44" i="16"/>
  <c r="AA72" i="16"/>
  <c r="AA75" i="16"/>
  <c r="AA74" i="16"/>
  <c r="AA73" i="16"/>
  <c r="AA45" i="16"/>
  <c r="O45" i="16"/>
  <c r="AG10" i="46"/>
  <c r="AG11" i="46"/>
  <c r="AG12" i="46"/>
  <c r="AG13" i="46"/>
  <c r="AG14" i="46"/>
  <c r="AG15" i="46"/>
  <c r="AG16" i="46"/>
  <c r="AG17" i="46"/>
  <c r="AG18" i="46"/>
  <c r="AG19" i="46"/>
  <c r="AG20" i="46"/>
  <c r="AG21" i="46"/>
  <c r="AG22" i="46"/>
  <c r="AG23" i="46"/>
  <c r="AG24" i="46"/>
  <c r="AG25" i="46"/>
  <c r="AG26" i="46"/>
  <c r="AG28" i="46"/>
  <c r="AG29" i="46"/>
  <c r="AG30" i="46"/>
  <c r="AG31" i="46"/>
  <c r="AG32" i="46"/>
  <c r="AG33" i="46"/>
  <c r="AG34" i="46"/>
  <c r="AG35" i="46"/>
  <c r="AG36" i="46"/>
  <c r="AG37" i="46"/>
  <c r="AG38" i="46"/>
  <c r="AG39" i="46"/>
  <c r="AG40" i="46"/>
  <c r="AG41" i="46"/>
  <c r="AG42" i="46"/>
  <c r="AG43" i="46"/>
  <c r="AG44" i="46"/>
  <c r="AG46" i="46"/>
  <c r="AG47" i="46"/>
  <c r="AG48" i="46"/>
  <c r="AG49" i="46"/>
  <c r="AG50" i="46"/>
  <c r="AG51" i="46"/>
  <c r="AG52" i="46"/>
  <c r="AG53" i="46"/>
  <c r="AG54" i="46"/>
  <c r="AG55" i="46"/>
  <c r="AG56" i="46"/>
  <c r="AG57" i="46"/>
  <c r="AG58" i="46"/>
  <c r="AG59" i="46"/>
  <c r="AG60" i="46"/>
  <c r="AG61" i="46"/>
  <c r="AG62" i="46"/>
  <c r="AG64" i="46"/>
  <c r="AG65" i="46"/>
  <c r="AG66" i="46"/>
  <c r="AG67" i="46"/>
  <c r="AG68" i="46"/>
  <c r="AG69" i="46"/>
  <c r="AG70" i="46"/>
  <c r="AG71" i="46"/>
  <c r="AG72" i="46"/>
  <c r="AG73" i="46"/>
  <c r="AG74" i="46"/>
  <c r="AG75" i="46"/>
  <c r="AG76" i="46"/>
  <c r="AG77" i="46"/>
  <c r="AG78" i="46"/>
  <c r="AG79" i="46"/>
  <c r="AG80" i="46"/>
  <c r="AG81" i="46"/>
  <c r="AG82" i="46"/>
  <c r="A30" i="46"/>
  <c r="AD36" i="2" l="1"/>
  <c r="C20" i="72"/>
  <c r="B20" i="72"/>
  <c r="D20" i="72"/>
  <c r="F20" i="72"/>
  <c r="H20" i="72"/>
  <c r="J20" i="72"/>
  <c r="K20" i="72"/>
  <c r="M20" i="72"/>
  <c r="N20" i="72"/>
  <c r="P20" i="72"/>
  <c r="R20" i="72"/>
  <c r="S20" i="72"/>
  <c r="T20" i="72"/>
  <c r="V20" i="72"/>
  <c r="Z20" i="72"/>
  <c r="AA20" i="72"/>
  <c r="B22" i="72"/>
  <c r="D22" i="72"/>
  <c r="F22" i="72"/>
  <c r="H22" i="72"/>
  <c r="J22" i="72"/>
  <c r="K22" i="72"/>
  <c r="M22" i="72"/>
  <c r="N22" i="72"/>
  <c r="P22" i="72"/>
  <c r="R22" i="72"/>
  <c r="S22" i="72"/>
  <c r="T22" i="72"/>
  <c r="V22" i="72"/>
  <c r="Z22" i="72"/>
  <c r="AA22" i="72"/>
  <c r="B82" i="46"/>
  <c r="C82" i="46"/>
  <c r="D82" i="46" s="1"/>
  <c r="E82" i="46"/>
  <c r="G82" i="46"/>
  <c r="I82" i="46"/>
  <c r="K82" i="46"/>
  <c r="M82" i="46"/>
  <c r="O82" i="46"/>
  <c r="Q82" i="46"/>
  <c r="S82" i="46"/>
  <c r="U82" i="46"/>
  <c r="W82" i="46"/>
  <c r="Y82" i="46"/>
  <c r="AA82" i="46"/>
  <c r="AB82" i="46"/>
  <c r="AE82" i="46"/>
  <c r="AF82" i="46"/>
  <c r="B70" i="46"/>
  <c r="C70" i="46"/>
  <c r="D70" i="46" s="1"/>
  <c r="E70" i="46"/>
  <c r="G70" i="46"/>
  <c r="I70" i="46"/>
  <c r="K70" i="46"/>
  <c r="M70" i="46"/>
  <c r="O70" i="46"/>
  <c r="Q70" i="46"/>
  <c r="S70" i="46"/>
  <c r="U70" i="46"/>
  <c r="W70" i="46"/>
  <c r="Y70" i="46"/>
  <c r="AA70" i="46"/>
  <c r="AB70" i="46"/>
  <c r="AE70" i="46"/>
  <c r="AF70" i="46"/>
  <c r="B71" i="46"/>
  <c r="C71" i="46"/>
  <c r="D71" i="46" s="1"/>
  <c r="E71" i="46"/>
  <c r="G71" i="46"/>
  <c r="I71" i="46"/>
  <c r="K71" i="46"/>
  <c r="M71" i="46"/>
  <c r="O71" i="46"/>
  <c r="Q71" i="46"/>
  <c r="S71" i="46"/>
  <c r="U71" i="46"/>
  <c r="W71" i="46"/>
  <c r="Y71" i="46"/>
  <c r="AA71" i="46"/>
  <c r="AB71" i="46"/>
  <c r="AE71" i="46"/>
  <c r="AF71" i="46"/>
  <c r="B72" i="46"/>
  <c r="C72" i="46"/>
  <c r="D72" i="46" s="1"/>
  <c r="E72" i="46"/>
  <c r="G72" i="46"/>
  <c r="I72" i="46"/>
  <c r="K72" i="46"/>
  <c r="M72" i="46"/>
  <c r="O72" i="46"/>
  <c r="Q72" i="46"/>
  <c r="S72" i="46"/>
  <c r="U72" i="46"/>
  <c r="W72" i="46"/>
  <c r="Y72" i="46"/>
  <c r="AA72" i="46"/>
  <c r="AB72" i="46"/>
  <c r="AE72" i="46"/>
  <c r="AF72" i="46"/>
  <c r="B73" i="46"/>
  <c r="C73" i="46"/>
  <c r="D73" i="46" s="1"/>
  <c r="E73" i="46"/>
  <c r="G73" i="46"/>
  <c r="I73" i="46"/>
  <c r="K73" i="46"/>
  <c r="M73" i="46"/>
  <c r="O73" i="46"/>
  <c r="Q73" i="46"/>
  <c r="S73" i="46"/>
  <c r="U73" i="46"/>
  <c r="W73" i="46"/>
  <c r="Y73" i="46"/>
  <c r="AA73" i="46"/>
  <c r="AB73" i="46"/>
  <c r="AE73" i="46"/>
  <c r="AF73" i="46"/>
  <c r="B74" i="46"/>
  <c r="C74" i="46"/>
  <c r="D74" i="46" s="1"/>
  <c r="E74" i="46"/>
  <c r="G74" i="46"/>
  <c r="I74" i="46"/>
  <c r="K74" i="46"/>
  <c r="M74" i="46"/>
  <c r="O74" i="46"/>
  <c r="Q74" i="46"/>
  <c r="S74" i="46"/>
  <c r="U74" i="46"/>
  <c r="W74" i="46"/>
  <c r="Y74" i="46"/>
  <c r="AA74" i="46"/>
  <c r="AB74" i="46"/>
  <c r="AE74" i="46"/>
  <c r="AF74" i="46"/>
  <c r="B75" i="46"/>
  <c r="C75" i="46"/>
  <c r="D75" i="46" s="1"/>
  <c r="E75" i="46"/>
  <c r="G75" i="46"/>
  <c r="I75" i="46"/>
  <c r="K75" i="46"/>
  <c r="M75" i="46"/>
  <c r="O75" i="46"/>
  <c r="Q75" i="46"/>
  <c r="S75" i="46"/>
  <c r="U75" i="46"/>
  <c r="W75" i="46"/>
  <c r="Y75" i="46"/>
  <c r="AA75" i="46"/>
  <c r="AB75" i="46"/>
  <c r="AE75" i="46"/>
  <c r="AF75" i="46"/>
  <c r="B76" i="46"/>
  <c r="C76" i="46"/>
  <c r="D76" i="46" s="1"/>
  <c r="E76" i="46"/>
  <c r="G76" i="46"/>
  <c r="I76" i="46"/>
  <c r="K76" i="46"/>
  <c r="M76" i="46"/>
  <c r="O76" i="46"/>
  <c r="Q76" i="46"/>
  <c r="S76" i="46"/>
  <c r="U76" i="46"/>
  <c r="W76" i="46"/>
  <c r="Y76" i="46"/>
  <c r="AA76" i="46"/>
  <c r="AB76" i="46"/>
  <c r="AE76" i="46"/>
  <c r="AF76" i="46"/>
  <c r="B77" i="46"/>
  <c r="C77" i="46"/>
  <c r="D77" i="46" s="1"/>
  <c r="E77" i="46"/>
  <c r="G77" i="46"/>
  <c r="I77" i="46"/>
  <c r="K77" i="46"/>
  <c r="M77" i="46"/>
  <c r="O77" i="46"/>
  <c r="Q77" i="46"/>
  <c r="S77" i="46"/>
  <c r="U77" i="46"/>
  <c r="W77" i="46"/>
  <c r="Y77" i="46"/>
  <c r="AA77" i="46"/>
  <c r="AB77" i="46"/>
  <c r="AE77" i="46"/>
  <c r="AF77" i="46"/>
  <c r="B78" i="46"/>
  <c r="C78" i="46"/>
  <c r="D78" i="46" s="1"/>
  <c r="E78" i="46"/>
  <c r="G78" i="46"/>
  <c r="I78" i="46"/>
  <c r="K78" i="46"/>
  <c r="M78" i="46"/>
  <c r="O78" i="46"/>
  <c r="Q78" i="46"/>
  <c r="S78" i="46"/>
  <c r="U78" i="46"/>
  <c r="W78" i="46"/>
  <c r="Y78" i="46"/>
  <c r="AA78" i="46"/>
  <c r="AB78" i="46"/>
  <c r="AE78" i="46"/>
  <c r="AF78" i="46"/>
  <c r="B79" i="46"/>
  <c r="C79" i="46"/>
  <c r="D79" i="46" s="1"/>
  <c r="E79" i="46"/>
  <c r="G79" i="46"/>
  <c r="I79" i="46"/>
  <c r="K79" i="46"/>
  <c r="M79" i="46"/>
  <c r="O79" i="46"/>
  <c r="Q79" i="46"/>
  <c r="S79" i="46"/>
  <c r="U79" i="46"/>
  <c r="W79" i="46"/>
  <c r="Y79" i="46"/>
  <c r="AA79" i="46"/>
  <c r="AB79" i="46"/>
  <c r="AE79" i="46"/>
  <c r="AF79" i="46"/>
  <c r="B80" i="46"/>
  <c r="C80" i="46"/>
  <c r="D80" i="46" s="1"/>
  <c r="E80" i="46"/>
  <c r="G80" i="46"/>
  <c r="I80" i="46"/>
  <c r="K80" i="46"/>
  <c r="M80" i="46"/>
  <c r="O80" i="46"/>
  <c r="Q80" i="46"/>
  <c r="S80" i="46"/>
  <c r="U80" i="46"/>
  <c r="W80" i="46"/>
  <c r="Y80" i="46"/>
  <c r="AA80" i="46"/>
  <c r="AB80" i="46"/>
  <c r="AE80" i="46"/>
  <c r="AF80" i="46"/>
  <c r="B81" i="46"/>
  <c r="C81" i="46"/>
  <c r="D81" i="46" s="1"/>
  <c r="E81" i="46"/>
  <c r="G81" i="46"/>
  <c r="I81" i="46"/>
  <c r="K81" i="46"/>
  <c r="M81" i="46"/>
  <c r="O81" i="46"/>
  <c r="Q81" i="46"/>
  <c r="S81" i="46"/>
  <c r="U81" i="46"/>
  <c r="W81" i="46"/>
  <c r="Y81" i="46"/>
  <c r="AA81" i="46"/>
  <c r="AB81" i="46"/>
  <c r="AE81" i="46"/>
  <c r="AF81" i="46"/>
  <c r="B47" i="46"/>
  <c r="C47" i="46"/>
  <c r="D47" i="46" s="1"/>
  <c r="E47" i="46"/>
  <c r="G47" i="46"/>
  <c r="I47" i="46"/>
  <c r="K47" i="46"/>
  <c r="M47" i="46"/>
  <c r="O47" i="46"/>
  <c r="Q47" i="46"/>
  <c r="S47" i="46"/>
  <c r="U47" i="46"/>
  <c r="W47" i="46"/>
  <c r="Y47" i="46"/>
  <c r="AA47" i="46"/>
  <c r="AB47" i="46"/>
  <c r="AE47" i="46"/>
  <c r="AF47" i="46"/>
  <c r="B48" i="46"/>
  <c r="C48" i="46"/>
  <c r="D48" i="46" s="1"/>
  <c r="E48" i="46"/>
  <c r="G48" i="46"/>
  <c r="I48" i="46"/>
  <c r="K48" i="46"/>
  <c r="M48" i="46"/>
  <c r="O48" i="46"/>
  <c r="Q48" i="46"/>
  <c r="S48" i="46"/>
  <c r="U48" i="46"/>
  <c r="W48" i="46"/>
  <c r="Y48" i="46"/>
  <c r="AA48" i="46"/>
  <c r="AB48" i="46"/>
  <c r="AE48" i="46"/>
  <c r="AF48" i="46"/>
  <c r="B49" i="46"/>
  <c r="C49" i="46"/>
  <c r="D49" i="46" s="1"/>
  <c r="E49" i="46"/>
  <c r="G49" i="46"/>
  <c r="I49" i="46"/>
  <c r="K49" i="46"/>
  <c r="M49" i="46"/>
  <c r="O49" i="46"/>
  <c r="Q49" i="46"/>
  <c r="S49" i="46"/>
  <c r="U49" i="46"/>
  <c r="W49" i="46"/>
  <c r="Y49" i="46"/>
  <c r="AA49" i="46"/>
  <c r="AB49" i="46"/>
  <c r="AE49" i="46"/>
  <c r="AF49" i="46"/>
  <c r="B50" i="46"/>
  <c r="C50" i="46"/>
  <c r="D50" i="46" s="1"/>
  <c r="E50" i="46"/>
  <c r="G50" i="46"/>
  <c r="I50" i="46"/>
  <c r="K50" i="46"/>
  <c r="M50" i="46"/>
  <c r="O50" i="46"/>
  <c r="Q50" i="46"/>
  <c r="S50" i="46"/>
  <c r="U50" i="46"/>
  <c r="W50" i="46"/>
  <c r="Y50" i="46"/>
  <c r="AA50" i="46"/>
  <c r="AB50" i="46"/>
  <c r="AE50" i="46"/>
  <c r="AF50" i="46"/>
  <c r="B51" i="46"/>
  <c r="C51" i="46"/>
  <c r="D51" i="46" s="1"/>
  <c r="E51" i="46"/>
  <c r="G51" i="46"/>
  <c r="I51" i="46"/>
  <c r="K51" i="46"/>
  <c r="M51" i="46"/>
  <c r="O51" i="46"/>
  <c r="Q51" i="46"/>
  <c r="S51" i="46"/>
  <c r="U51" i="46"/>
  <c r="W51" i="46"/>
  <c r="Y51" i="46"/>
  <c r="AA51" i="46"/>
  <c r="AB51" i="46"/>
  <c r="AE51" i="46"/>
  <c r="AF51" i="46"/>
  <c r="B52" i="46"/>
  <c r="C52" i="46"/>
  <c r="D52" i="46" s="1"/>
  <c r="E52" i="46"/>
  <c r="G52" i="46"/>
  <c r="I52" i="46"/>
  <c r="K52" i="46"/>
  <c r="M52" i="46"/>
  <c r="O52" i="46"/>
  <c r="Q52" i="46"/>
  <c r="S52" i="46"/>
  <c r="U52" i="46"/>
  <c r="W52" i="46"/>
  <c r="Y52" i="46"/>
  <c r="AA52" i="46"/>
  <c r="AB52" i="46"/>
  <c r="AE52" i="46"/>
  <c r="AF52" i="46"/>
  <c r="B53" i="46"/>
  <c r="C53" i="46"/>
  <c r="D53" i="46" s="1"/>
  <c r="E53" i="46"/>
  <c r="G53" i="46"/>
  <c r="I53" i="46"/>
  <c r="K53" i="46"/>
  <c r="M53" i="46"/>
  <c r="O53" i="46"/>
  <c r="Q53" i="46"/>
  <c r="S53" i="46"/>
  <c r="U53" i="46"/>
  <c r="W53" i="46"/>
  <c r="Y53" i="46"/>
  <c r="AA53" i="46"/>
  <c r="AB53" i="46"/>
  <c r="AE53" i="46"/>
  <c r="AF53" i="46"/>
  <c r="B54" i="46"/>
  <c r="C54" i="46"/>
  <c r="D54" i="46" s="1"/>
  <c r="E54" i="46"/>
  <c r="G54" i="46"/>
  <c r="I54" i="46"/>
  <c r="K54" i="46"/>
  <c r="M54" i="46"/>
  <c r="O54" i="46"/>
  <c r="Q54" i="46"/>
  <c r="S54" i="46"/>
  <c r="U54" i="46"/>
  <c r="W54" i="46"/>
  <c r="Y54" i="46"/>
  <c r="AA54" i="46"/>
  <c r="AB54" i="46"/>
  <c r="AE54" i="46"/>
  <c r="AF54" i="46"/>
  <c r="B55" i="46"/>
  <c r="C55" i="46"/>
  <c r="D55" i="46" s="1"/>
  <c r="E55" i="46"/>
  <c r="G55" i="46"/>
  <c r="I55" i="46"/>
  <c r="K55" i="46"/>
  <c r="M55" i="46"/>
  <c r="O55" i="46"/>
  <c r="Q55" i="46"/>
  <c r="S55" i="46"/>
  <c r="U55" i="46"/>
  <c r="W55" i="46"/>
  <c r="Y55" i="46"/>
  <c r="AA55" i="46"/>
  <c r="AB55" i="46"/>
  <c r="AE55" i="46"/>
  <c r="AF55" i="46"/>
  <c r="B56" i="46"/>
  <c r="C56" i="46"/>
  <c r="D56" i="46" s="1"/>
  <c r="E56" i="46"/>
  <c r="G56" i="46"/>
  <c r="I56" i="46"/>
  <c r="K56" i="46"/>
  <c r="M56" i="46"/>
  <c r="O56" i="46"/>
  <c r="Q56" i="46"/>
  <c r="S56" i="46"/>
  <c r="U56" i="46"/>
  <c r="W56" i="46"/>
  <c r="Y56" i="46"/>
  <c r="AA56" i="46"/>
  <c r="AB56" i="46"/>
  <c r="AE56" i="46"/>
  <c r="AF56" i="46"/>
  <c r="B57" i="46"/>
  <c r="C57" i="46"/>
  <c r="D57" i="46" s="1"/>
  <c r="E57" i="46"/>
  <c r="G57" i="46"/>
  <c r="I57" i="46"/>
  <c r="K57" i="46"/>
  <c r="M57" i="46"/>
  <c r="O57" i="46"/>
  <c r="Q57" i="46"/>
  <c r="S57" i="46"/>
  <c r="U57" i="46"/>
  <c r="W57" i="46"/>
  <c r="Y57" i="46"/>
  <c r="AA57" i="46"/>
  <c r="AB57" i="46"/>
  <c r="AE57" i="46"/>
  <c r="AF57" i="46"/>
  <c r="B58" i="46"/>
  <c r="C58" i="46"/>
  <c r="D58" i="46" s="1"/>
  <c r="E58" i="46"/>
  <c r="G58" i="46"/>
  <c r="I58" i="46"/>
  <c r="K58" i="46"/>
  <c r="M58" i="46"/>
  <c r="O58" i="46"/>
  <c r="Q58" i="46"/>
  <c r="S58" i="46"/>
  <c r="U58" i="46"/>
  <c r="W58" i="46"/>
  <c r="Y58" i="46"/>
  <c r="AA58" i="46"/>
  <c r="AB58" i="46"/>
  <c r="AE58" i="46"/>
  <c r="AF58" i="46"/>
  <c r="B59" i="46"/>
  <c r="C59" i="46"/>
  <c r="D59" i="46" s="1"/>
  <c r="E59" i="46"/>
  <c r="G59" i="46"/>
  <c r="I59" i="46"/>
  <c r="K59" i="46"/>
  <c r="M59" i="46"/>
  <c r="O59" i="46"/>
  <c r="Q59" i="46"/>
  <c r="S59" i="46"/>
  <c r="U59" i="46"/>
  <c r="W59" i="46"/>
  <c r="Y59" i="46"/>
  <c r="AA59" i="46"/>
  <c r="AB59" i="46"/>
  <c r="AE59" i="46"/>
  <c r="AF59" i="46"/>
  <c r="B60" i="46"/>
  <c r="C60" i="46"/>
  <c r="D60" i="46" s="1"/>
  <c r="E60" i="46"/>
  <c r="G60" i="46"/>
  <c r="I60" i="46"/>
  <c r="K60" i="46"/>
  <c r="M60" i="46"/>
  <c r="O60" i="46"/>
  <c r="Q60" i="46"/>
  <c r="S60" i="46"/>
  <c r="U60" i="46"/>
  <c r="W60" i="46"/>
  <c r="Y60" i="46"/>
  <c r="AA60" i="46"/>
  <c r="AB60" i="46"/>
  <c r="AE60" i="46"/>
  <c r="AF60" i="46"/>
  <c r="B61" i="46"/>
  <c r="C61" i="46"/>
  <c r="D61" i="46" s="1"/>
  <c r="E61" i="46"/>
  <c r="G61" i="46"/>
  <c r="I61" i="46"/>
  <c r="K61" i="46"/>
  <c r="M61" i="46"/>
  <c r="O61" i="46"/>
  <c r="Q61" i="46"/>
  <c r="S61" i="46"/>
  <c r="U61" i="46"/>
  <c r="W61" i="46"/>
  <c r="Y61" i="46"/>
  <c r="AA61" i="46"/>
  <c r="AB61" i="46"/>
  <c r="AE61" i="46"/>
  <c r="AF61" i="46"/>
  <c r="B62" i="46"/>
  <c r="C62" i="46"/>
  <c r="D62" i="46" s="1"/>
  <c r="E62" i="46"/>
  <c r="G62" i="46"/>
  <c r="I62" i="46"/>
  <c r="K62" i="46"/>
  <c r="M62" i="46"/>
  <c r="O62" i="46"/>
  <c r="Q62" i="46"/>
  <c r="S62" i="46"/>
  <c r="U62" i="46"/>
  <c r="W62" i="46"/>
  <c r="Y62" i="46"/>
  <c r="AA62" i="46"/>
  <c r="AB62" i="46"/>
  <c r="AE62" i="46"/>
  <c r="AF62" i="46"/>
  <c r="A29" i="46"/>
  <c r="B28" i="46"/>
  <c r="C28" i="46"/>
  <c r="D28" i="46" s="1"/>
  <c r="E28" i="46"/>
  <c r="G28" i="46"/>
  <c r="I28" i="46"/>
  <c r="K28" i="46"/>
  <c r="M28" i="46"/>
  <c r="O28" i="46"/>
  <c r="Q28" i="46"/>
  <c r="S28" i="46"/>
  <c r="U28" i="46"/>
  <c r="W28" i="46"/>
  <c r="Y28" i="46"/>
  <c r="AA28" i="46"/>
  <c r="AB28" i="46"/>
  <c r="AE28" i="46"/>
  <c r="AF28" i="46"/>
  <c r="B29" i="46"/>
  <c r="C29" i="46"/>
  <c r="D29" i="46" s="1"/>
  <c r="E29" i="46"/>
  <c r="G29" i="46"/>
  <c r="I29" i="46"/>
  <c r="K29" i="46"/>
  <c r="M29" i="46"/>
  <c r="O29" i="46"/>
  <c r="Q29" i="46"/>
  <c r="S29" i="46"/>
  <c r="U29" i="46"/>
  <c r="W29" i="46"/>
  <c r="Y29" i="46"/>
  <c r="AA29" i="46"/>
  <c r="AB29" i="46"/>
  <c r="AE29" i="46"/>
  <c r="AF29" i="46"/>
  <c r="B70" i="16"/>
  <c r="C70" i="16"/>
  <c r="E70" i="16"/>
  <c r="G70" i="16"/>
  <c r="I70" i="16"/>
  <c r="K70" i="16"/>
  <c r="M70" i="16"/>
  <c r="N70" i="16"/>
  <c r="P70" i="16"/>
  <c r="R70" i="16"/>
  <c r="S70" i="16"/>
  <c r="U70" i="16"/>
  <c r="W70" i="16"/>
  <c r="X70" i="16"/>
  <c r="Y70" i="16"/>
  <c r="AB70" i="16"/>
  <c r="AC70" i="16"/>
  <c r="B71" i="16"/>
  <c r="C71" i="16"/>
  <c r="E71" i="16"/>
  <c r="G71" i="16"/>
  <c r="I71" i="16"/>
  <c r="K71" i="16"/>
  <c r="M71" i="16"/>
  <c r="N71" i="16"/>
  <c r="O72" i="16" s="1"/>
  <c r="P71" i="16"/>
  <c r="R71" i="16"/>
  <c r="S71" i="16"/>
  <c r="U71" i="16"/>
  <c r="W71" i="16"/>
  <c r="X71" i="16"/>
  <c r="Y71" i="16"/>
  <c r="AB71" i="16"/>
  <c r="AC71" i="16"/>
  <c r="K11" i="16"/>
  <c r="B43" i="16"/>
  <c r="C43" i="16"/>
  <c r="E43" i="16"/>
  <c r="G43" i="16"/>
  <c r="I43" i="16"/>
  <c r="K43" i="16"/>
  <c r="M43" i="16"/>
  <c r="N43" i="16"/>
  <c r="O44" i="16" s="1"/>
  <c r="P43" i="16"/>
  <c r="Q44" i="16" s="1"/>
  <c r="R43" i="16"/>
  <c r="S43" i="16"/>
  <c r="U43" i="16"/>
  <c r="W43" i="16"/>
  <c r="X43" i="16"/>
  <c r="Y43" i="16"/>
  <c r="AB43" i="16"/>
  <c r="AC43" i="16"/>
  <c r="B34" i="2"/>
  <c r="F34" i="2"/>
  <c r="H34" i="2"/>
  <c r="I35" i="2" s="1"/>
  <c r="J34" i="2"/>
  <c r="L34" i="2"/>
  <c r="M35" i="2" s="1"/>
  <c r="N34" i="2"/>
  <c r="O34" i="2"/>
  <c r="P34" i="2"/>
  <c r="R34" i="2"/>
  <c r="T34" i="2"/>
  <c r="U34" i="2"/>
  <c r="V34" i="2"/>
  <c r="W35" i="2" s="1"/>
  <c r="Y34" i="2"/>
  <c r="AC34" i="2"/>
  <c r="AM10" i="1"/>
  <c r="Q81" i="62"/>
  <c r="C35" i="2" l="1"/>
  <c r="E35" i="2"/>
  <c r="P150" i="62"/>
  <c r="AO10" i="1"/>
  <c r="H10" i="16"/>
  <c r="H11" i="16"/>
  <c r="O10" i="16"/>
  <c r="F10" i="16"/>
  <c r="Q10" i="16"/>
  <c r="AD82" i="46"/>
  <c r="F11" i="16"/>
  <c r="AD72" i="46"/>
  <c r="X22" i="72"/>
  <c r="AD28" i="46"/>
  <c r="AD79" i="46"/>
  <c r="AD57" i="46"/>
  <c r="AD49" i="46"/>
  <c r="AD70" i="46"/>
  <c r="AD61" i="46"/>
  <c r="AD53" i="46"/>
  <c r="AD73" i="46"/>
  <c r="AA71" i="16"/>
  <c r="X20" i="72"/>
  <c r="AA70" i="16"/>
  <c r="AD71" i="46"/>
  <c r="AD48" i="46"/>
  <c r="AD47" i="46"/>
  <c r="AD78" i="46"/>
  <c r="AD81" i="46"/>
  <c r="AD74" i="46"/>
  <c r="AD60" i="46"/>
  <c r="AD56" i="46"/>
  <c r="AD52" i="46"/>
  <c r="AD80" i="46"/>
  <c r="AD77" i="46"/>
  <c r="AD59" i="46"/>
  <c r="AD55" i="46"/>
  <c r="AD51" i="46"/>
  <c r="AD76" i="46"/>
  <c r="AD62" i="46"/>
  <c r="AD58" i="46"/>
  <c r="AD54" i="46"/>
  <c r="AD50" i="46"/>
  <c r="AD75" i="46"/>
  <c r="AD29" i="46"/>
  <c r="O71" i="16"/>
  <c r="AA43" i="16"/>
  <c r="AB34" i="2"/>
  <c r="AD35" i="2" s="1"/>
  <c r="Z34" i="2"/>
  <c r="X34" i="2"/>
  <c r="P89" i="61" l="1"/>
  <c r="P83" i="61"/>
  <c r="B19" i="72" l="1"/>
  <c r="D19" i="72"/>
  <c r="F19" i="72"/>
  <c r="H19" i="72"/>
  <c r="J19" i="72"/>
  <c r="K19" i="72"/>
  <c r="M19" i="72"/>
  <c r="N19" i="72"/>
  <c r="P19" i="72"/>
  <c r="R19" i="72"/>
  <c r="S19" i="72"/>
  <c r="T19" i="72"/>
  <c r="V19" i="72"/>
  <c r="Z19" i="72"/>
  <c r="AA19" i="72"/>
  <c r="B68" i="16"/>
  <c r="C68" i="16"/>
  <c r="E68" i="16"/>
  <c r="G68" i="16"/>
  <c r="I68" i="16"/>
  <c r="K68" i="16"/>
  <c r="M68" i="16"/>
  <c r="N68" i="16"/>
  <c r="P68" i="16"/>
  <c r="R68" i="16"/>
  <c r="S68" i="16"/>
  <c r="U68" i="16"/>
  <c r="W68" i="16"/>
  <c r="X68" i="16"/>
  <c r="Y68" i="16"/>
  <c r="AB68" i="16"/>
  <c r="AC68" i="16"/>
  <c r="B69" i="16"/>
  <c r="C69" i="16"/>
  <c r="E69" i="16"/>
  <c r="G69" i="16"/>
  <c r="I69" i="16"/>
  <c r="K69" i="16"/>
  <c r="M69" i="16"/>
  <c r="N69" i="16"/>
  <c r="O70" i="16" s="1"/>
  <c r="P69" i="16"/>
  <c r="R69" i="16"/>
  <c r="S69" i="16"/>
  <c r="U69" i="16"/>
  <c r="W69" i="16"/>
  <c r="X69" i="16"/>
  <c r="Y69" i="16"/>
  <c r="AB69" i="16"/>
  <c r="AC69" i="16"/>
  <c r="B42" i="16"/>
  <c r="C42" i="16"/>
  <c r="E42" i="16"/>
  <c r="G42" i="16"/>
  <c r="I42" i="16"/>
  <c r="K42" i="16"/>
  <c r="M42" i="16"/>
  <c r="N42" i="16"/>
  <c r="O43" i="16" s="1"/>
  <c r="P42" i="16"/>
  <c r="Q43" i="16" s="1"/>
  <c r="R42" i="16"/>
  <c r="S42" i="16"/>
  <c r="U42" i="16"/>
  <c r="W42" i="16"/>
  <c r="X42" i="16"/>
  <c r="Y42" i="16"/>
  <c r="AB42" i="16"/>
  <c r="AC42" i="16"/>
  <c r="B123" i="35"/>
  <c r="D123" i="35"/>
  <c r="E123" i="35"/>
  <c r="H123" i="35"/>
  <c r="AB123" i="35" s="1"/>
  <c r="L123" i="35"/>
  <c r="B124" i="35"/>
  <c r="D124" i="35"/>
  <c r="E124" i="35"/>
  <c r="H124" i="35"/>
  <c r="J124" i="35" s="1"/>
  <c r="L124" i="35"/>
  <c r="B125" i="35"/>
  <c r="D125" i="35"/>
  <c r="E125" i="35"/>
  <c r="H125" i="35"/>
  <c r="R125" i="35" s="1"/>
  <c r="L125" i="35"/>
  <c r="B126" i="35"/>
  <c r="D126" i="35"/>
  <c r="E126" i="35"/>
  <c r="H126" i="35"/>
  <c r="K126" i="35" s="1"/>
  <c r="L126" i="35"/>
  <c r="B127" i="35"/>
  <c r="D127" i="35"/>
  <c r="E127" i="35"/>
  <c r="H127" i="35"/>
  <c r="J127" i="35" s="1"/>
  <c r="L127" i="35"/>
  <c r="B128" i="35"/>
  <c r="D128" i="35"/>
  <c r="E128" i="35"/>
  <c r="H128" i="35"/>
  <c r="T128" i="35" s="1"/>
  <c r="L128" i="35"/>
  <c r="B129" i="35"/>
  <c r="D129" i="35"/>
  <c r="E129" i="35"/>
  <c r="H129" i="35"/>
  <c r="X129" i="35" s="1"/>
  <c r="L129" i="35"/>
  <c r="B130" i="35"/>
  <c r="D130" i="35"/>
  <c r="E130" i="35"/>
  <c r="H130" i="35"/>
  <c r="R130" i="35" s="1"/>
  <c r="L130" i="35"/>
  <c r="B131" i="35"/>
  <c r="D131" i="35"/>
  <c r="E131" i="35"/>
  <c r="H131" i="35"/>
  <c r="P131" i="35" s="1"/>
  <c r="L131" i="35"/>
  <c r="B132" i="35"/>
  <c r="D132" i="35"/>
  <c r="E132" i="35"/>
  <c r="H132" i="35"/>
  <c r="R132" i="35" s="1"/>
  <c r="L132" i="35"/>
  <c r="B133" i="35"/>
  <c r="D133" i="35"/>
  <c r="E133" i="35"/>
  <c r="H133" i="35"/>
  <c r="T133" i="35" s="1"/>
  <c r="L133" i="35"/>
  <c r="B111" i="35"/>
  <c r="D111" i="35"/>
  <c r="E111" i="35"/>
  <c r="H111" i="35"/>
  <c r="P111" i="35" s="1"/>
  <c r="L111" i="35"/>
  <c r="B112" i="35"/>
  <c r="D112" i="35"/>
  <c r="E112" i="35"/>
  <c r="H112" i="35"/>
  <c r="K112" i="35" s="1"/>
  <c r="L112" i="35"/>
  <c r="B113" i="35"/>
  <c r="D113" i="35"/>
  <c r="E113" i="35"/>
  <c r="H113" i="35"/>
  <c r="N113" i="35" s="1"/>
  <c r="L113" i="35"/>
  <c r="B114" i="35"/>
  <c r="D114" i="35"/>
  <c r="E114" i="35"/>
  <c r="H114" i="35"/>
  <c r="X114" i="35" s="1"/>
  <c r="L114" i="35"/>
  <c r="B115" i="35"/>
  <c r="D115" i="35"/>
  <c r="E115" i="35"/>
  <c r="H115" i="35"/>
  <c r="K115" i="35" s="1"/>
  <c r="L115" i="35"/>
  <c r="B116" i="35"/>
  <c r="D116" i="35"/>
  <c r="E116" i="35"/>
  <c r="H116" i="35"/>
  <c r="N116" i="35" s="1"/>
  <c r="L116" i="35"/>
  <c r="B117" i="35"/>
  <c r="D117" i="35"/>
  <c r="E117" i="35"/>
  <c r="H117" i="35"/>
  <c r="Z117" i="35" s="1"/>
  <c r="L117" i="35"/>
  <c r="B118" i="35"/>
  <c r="D118" i="35"/>
  <c r="E118" i="35"/>
  <c r="H118" i="35"/>
  <c r="T118" i="35" s="1"/>
  <c r="L118" i="35"/>
  <c r="B119" i="35"/>
  <c r="D119" i="35"/>
  <c r="E119" i="35"/>
  <c r="H119" i="35"/>
  <c r="P119" i="35" s="1"/>
  <c r="L119" i="35"/>
  <c r="B120" i="35"/>
  <c r="D120" i="35"/>
  <c r="E120" i="35"/>
  <c r="H120" i="35"/>
  <c r="T120" i="35" s="1"/>
  <c r="L120" i="35"/>
  <c r="B121" i="35"/>
  <c r="D121" i="35"/>
  <c r="E121" i="35"/>
  <c r="H121" i="35"/>
  <c r="R121" i="35" s="1"/>
  <c r="L121" i="35"/>
  <c r="B99" i="35"/>
  <c r="D99" i="35"/>
  <c r="E99" i="35"/>
  <c r="H99" i="35"/>
  <c r="L99" i="35"/>
  <c r="B100" i="35"/>
  <c r="D100" i="35"/>
  <c r="E100" i="35"/>
  <c r="H100" i="35"/>
  <c r="K100" i="35" s="1"/>
  <c r="L100" i="35"/>
  <c r="B101" i="35"/>
  <c r="D101" i="35"/>
  <c r="E101" i="35"/>
  <c r="H101" i="35"/>
  <c r="R101" i="35" s="1"/>
  <c r="L101" i="35"/>
  <c r="B102" i="35"/>
  <c r="D102" i="35"/>
  <c r="E102" i="35"/>
  <c r="H102" i="35"/>
  <c r="X102" i="35" s="1"/>
  <c r="L102" i="35"/>
  <c r="B103" i="35"/>
  <c r="D103" i="35"/>
  <c r="E103" i="35"/>
  <c r="H103" i="35"/>
  <c r="L103" i="35"/>
  <c r="B104" i="35"/>
  <c r="D104" i="35"/>
  <c r="E104" i="35"/>
  <c r="H104" i="35"/>
  <c r="J104" i="35" s="1"/>
  <c r="L104" i="35"/>
  <c r="B105" i="35"/>
  <c r="D105" i="35"/>
  <c r="E105" i="35"/>
  <c r="H105" i="35"/>
  <c r="L105" i="35"/>
  <c r="B106" i="35"/>
  <c r="D106" i="35"/>
  <c r="E106" i="35"/>
  <c r="H106" i="35"/>
  <c r="J106" i="35" s="1"/>
  <c r="L106" i="35"/>
  <c r="B107" i="35"/>
  <c r="D107" i="35"/>
  <c r="E107" i="35"/>
  <c r="H107" i="35"/>
  <c r="X107" i="35" s="1"/>
  <c r="L107" i="35"/>
  <c r="B108" i="35"/>
  <c r="D108" i="35"/>
  <c r="E108" i="35"/>
  <c r="H108" i="35"/>
  <c r="X108" i="35" s="1"/>
  <c r="L108" i="35"/>
  <c r="B109" i="35"/>
  <c r="D109" i="35"/>
  <c r="E109" i="35"/>
  <c r="H109" i="35"/>
  <c r="P109" i="35" s="1"/>
  <c r="L109" i="35"/>
  <c r="B87" i="35"/>
  <c r="D87" i="35"/>
  <c r="E87" i="35"/>
  <c r="H87" i="35"/>
  <c r="X87" i="35" s="1"/>
  <c r="L87" i="35"/>
  <c r="B88" i="35"/>
  <c r="D88" i="35"/>
  <c r="E88" i="35"/>
  <c r="H88" i="35"/>
  <c r="J88" i="35" s="1"/>
  <c r="L88" i="35"/>
  <c r="B89" i="35"/>
  <c r="D89" i="35"/>
  <c r="E89" i="35"/>
  <c r="H89" i="35"/>
  <c r="J89" i="35" s="1"/>
  <c r="L89" i="35"/>
  <c r="B90" i="35"/>
  <c r="D90" i="35"/>
  <c r="E90" i="35"/>
  <c r="H90" i="35"/>
  <c r="L90" i="35"/>
  <c r="B91" i="35"/>
  <c r="D91" i="35"/>
  <c r="E91" i="35"/>
  <c r="H91" i="35"/>
  <c r="K91" i="35" s="1"/>
  <c r="L91" i="35"/>
  <c r="B92" i="35"/>
  <c r="D92" i="35"/>
  <c r="E92" i="35"/>
  <c r="H92" i="35"/>
  <c r="R92" i="35" s="1"/>
  <c r="L92" i="35"/>
  <c r="B93" i="35"/>
  <c r="D93" i="35"/>
  <c r="E93" i="35"/>
  <c r="H93" i="35"/>
  <c r="N93" i="35" s="1"/>
  <c r="L93" i="35"/>
  <c r="B94" i="35"/>
  <c r="D94" i="35"/>
  <c r="E94" i="35"/>
  <c r="H94" i="35"/>
  <c r="AC94" i="35" s="1"/>
  <c r="L94" i="35"/>
  <c r="B95" i="35"/>
  <c r="D95" i="35"/>
  <c r="E95" i="35"/>
  <c r="H95" i="35"/>
  <c r="J95" i="35" s="1"/>
  <c r="L95" i="35"/>
  <c r="B96" i="35"/>
  <c r="D96" i="35"/>
  <c r="E96" i="35"/>
  <c r="H96" i="35"/>
  <c r="J96" i="35" s="1"/>
  <c r="L96" i="35"/>
  <c r="B97" i="35"/>
  <c r="D97" i="35"/>
  <c r="E97" i="35"/>
  <c r="H97" i="35"/>
  <c r="J97" i="35" s="1"/>
  <c r="L97" i="35"/>
  <c r="B75" i="35"/>
  <c r="D75" i="35"/>
  <c r="E75" i="35"/>
  <c r="H75" i="35"/>
  <c r="K75" i="35" s="1"/>
  <c r="L75" i="35"/>
  <c r="B76" i="35"/>
  <c r="D76" i="35"/>
  <c r="E76" i="35"/>
  <c r="H76" i="35"/>
  <c r="P76" i="35" s="1"/>
  <c r="L76" i="35"/>
  <c r="B77" i="35"/>
  <c r="D77" i="35"/>
  <c r="E77" i="35"/>
  <c r="H77" i="35"/>
  <c r="J77" i="35" s="1"/>
  <c r="L77" i="35"/>
  <c r="B78" i="35"/>
  <c r="D78" i="35"/>
  <c r="E78" i="35"/>
  <c r="H78" i="35"/>
  <c r="L78" i="35"/>
  <c r="B79" i="35"/>
  <c r="D79" i="35"/>
  <c r="E79" i="35"/>
  <c r="H79" i="35"/>
  <c r="J79" i="35" s="1"/>
  <c r="L79" i="35"/>
  <c r="B80" i="35"/>
  <c r="D80" i="35"/>
  <c r="E80" i="35"/>
  <c r="H80" i="35"/>
  <c r="L80" i="35"/>
  <c r="B81" i="35"/>
  <c r="D81" i="35"/>
  <c r="E81" i="35"/>
  <c r="H81" i="35"/>
  <c r="L81" i="35"/>
  <c r="B82" i="35"/>
  <c r="D82" i="35"/>
  <c r="E82" i="35"/>
  <c r="H82" i="35"/>
  <c r="R82" i="35" s="1"/>
  <c r="L82" i="35"/>
  <c r="B83" i="35"/>
  <c r="D83" i="35"/>
  <c r="E83" i="35"/>
  <c r="H83" i="35"/>
  <c r="J83" i="35" s="1"/>
  <c r="L83" i="35"/>
  <c r="B84" i="35"/>
  <c r="D84" i="35"/>
  <c r="E84" i="35"/>
  <c r="H84" i="35"/>
  <c r="J84" i="35" s="1"/>
  <c r="L84" i="35"/>
  <c r="B85" i="35"/>
  <c r="D85" i="35"/>
  <c r="E85" i="35"/>
  <c r="H85" i="35"/>
  <c r="P85" i="35" s="1"/>
  <c r="L85" i="35"/>
  <c r="B63" i="35"/>
  <c r="D63" i="35"/>
  <c r="E63" i="35"/>
  <c r="H63" i="35"/>
  <c r="L63" i="35"/>
  <c r="B64" i="35"/>
  <c r="D64" i="35"/>
  <c r="E64" i="35"/>
  <c r="H64" i="35"/>
  <c r="R64" i="35" s="1"/>
  <c r="L64" i="35"/>
  <c r="B65" i="35"/>
  <c r="D65" i="35"/>
  <c r="E65" i="35"/>
  <c r="H65" i="35"/>
  <c r="N65" i="35" s="1"/>
  <c r="L65" i="35"/>
  <c r="B66" i="35"/>
  <c r="D66" i="35"/>
  <c r="E66" i="35"/>
  <c r="H66" i="35"/>
  <c r="K66" i="35" s="1"/>
  <c r="L66" i="35"/>
  <c r="B67" i="35"/>
  <c r="D67" i="35"/>
  <c r="E67" i="35"/>
  <c r="H67" i="35"/>
  <c r="Y67" i="35" s="1"/>
  <c r="L67" i="35"/>
  <c r="B68" i="35"/>
  <c r="D68" i="35"/>
  <c r="E68" i="35"/>
  <c r="H68" i="35"/>
  <c r="X68" i="35" s="1"/>
  <c r="L68" i="35"/>
  <c r="B69" i="35"/>
  <c r="D69" i="35"/>
  <c r="E69" i="35"/>
  <c r="H69" i="35"/>
  <c r="J69" i="35" s="1"/>
  <c r="L69" i="35"/>
  <c r="B70" i="35"/>
  <c r="D70" i="35"/>
  <c r="E70" i="35"/>
  <c r="H70" i="35"/>
  <c r="K70" i="35" s="1"/>
  <c r="L70" i="35"/>
  <c r="B71" i="35"/>
  <c r="D71" i="35"/>
  <c r="E71" i="35"/>
  <c r="H71" i="35"/>
  <c r="L71" i="35"/>
  <c r="B72" i="35"/>
  <c r="D72" i="35"/>
  <c r="E72" i="35"/>
  <c r="H72" i="35"/>
  <c r="Z72" i="35" s="1"/>
  <c r="L72" i="35"/>
  <c r="B73" i="35"/>
  <c r="D73" i="35"/>
  <c r="E73" i="35"/>
  <c r="H73" i="35"/>
  <c r="P73" i="35" s="1"/>
  <c r="L73" i="35"/>
  <c r="B50" i="35"/>
  <c r="D50" i="35"/>
  <c r="E50" i="35"/>
  <c r="H50" i="35"/>
  <c r="J50" i="35" s="1"/>
  <c r="L50" i="35"/>
  <c r="B51" i="35"/>
  <c r="D51" i="35"/>
  <c r="E51" i="35"/>
  <c r="H51" i="35"/>
  <c r="AC51" i="35" s="1"/>
  <c r="L51" i="35"/>
  <c r="B52" i="35"/>
  <c r="D52" i="35"/>
  <c r="E52" i="35"/>
  <c r="H52" i="35"/>
  <c r="X52" i="35" s="1"/>
  <c r="L52" i="35"/>
  <c r="B53" i="35"/>
  <c r="D53" i="35"/>
  <c r="E53" i="35"/>
  <c r="H53" i="35"/>
  <c r="K53" i="35" s="1"/>
  <c r="L53" i="35"/>
  <c r="B54" i="35"/>
  <c r="D54" i="35"/>
  <c r="E54" i="35"/>
  <c r="H54" i="35"/>
  <c r="J54" i="35" s="1"/>
  <c r="L54" i="35"/>
  <c r="B55" i="35"/>
  <c r="D55" i="35"/>
  <c r="E55" i="35"/>
  <c r="H55" i="35"/>
  <c r="J55" i="35" s="1"/>
  <c r="L55" i="35"/>
  <c r="B56" i="35"/>
  <c r="D56" i="35"/>
  <c r="E56" i="35"/>
  <c r="H56" i="35"/>
  <c r="Y56" i="35" s="1"/>
  <c r="L56" i="35"/>
  <c r="B57" i="35"/>
  <c r="D57" i="35"/>
  <c r="E57" i="35"/>
  <c r="H57" i="35"/>
  <c r="K57" i="35" s="1"/>
  <c r="L57" i="35"/>
  <c r="B58" i="35"/>
  <c r="D58" i="35"/>
  <c r="E58" i="35"/>
  <c r="H58" i="35"/>
  <c r="L58" i="35"/>
  <c r="B59" i="35"/>
  <c r="D59" i="35"/>
  <c r="E59" i="35"/>
  <c r="H59" i="35"/>
  <c r="K59" i="35" s="1"/>
  <c r="L59" i="35"/>
  <c r="B60" i="35"/>
  <c r="D60" i="35"/>
  <c r="E60" i="35"/>
  <c r="H60" i="35"/>
  <c r="J60" i="35" s="1"/>
  <c r="L60" i="35"/>
  <c r="B37" i="35"/>
  <c r="D37" i="35"/>
  <c r="E37" i="35"/>
  <c r="H37" i="35"/>
  <c r="J37" i="35" s="1"/>
  <c r="V37" i="35" s="1"/>
  <c r="L37" i="35"/>
  <c r="B38" i="35"/>
  <c r="D38" i="35"/>
  <c r="E38" i="35"/>
  <c r="H38" i="35"/>
  <c r="Z38" i="35" s="1"/>
  <c r="L38" i="35"/>
  <c r="B39" i="35"/>
  <c r="D39" i="35"/>
  <c r="E39" i="35"/>
  <c r="H39" i="35"/>
  <c r="K39" i="35" s="1"/>
  <c r="L39" i="35"/>
  <c r="B40" i="35"/>
  <c r="D40" i="35"/>
  <c r="E40" i="35"/>
  <c r="H40" i="35"/>
  <c r="AC40" i="35" s="1"/>
  <c r="L40" i="35"/>
  <c r="B41" i="35"/>
  <c r="D41" i="35"/>
  <c r="E41" i="35"/>
  <c r="H41" i="35"/>
  <c r="T41" i="35" s="1"/>
  <c r="L41" i="35"/>
  <c r="B42" i="35"/>
  <c r="D42" i="35"/>
  <c r="E42" i="35"/>
  <c r="H42" i="35"/>
  <c r="Z42" i="35" s="1"/>
  <c r="L42" i="35"/>
  <c r="B43" i="35"/>
  <c r="D43" i="35"/>
  <c r="E43" i="35"/>
  <c r="H43" i="35"/>
  <c r="J43" i="35" s="1"/>
  <c r="V43" i="35" s="1"/>
  <c r="L43" i="35"/>
  <c r="B44" i="35"/>
  <c r="D44" i="35"/>
  <c r="E44" i="35"/>
  <c r="H44" i="35"/>
  <c r="K44" i="35" s="1"/>
  <c r="L44" i="35"/>
  <c r="B45" i="35"/>
  <c r="D45" i="35"/>
  <c r="E45" i="35"/>
  <c r="H45" i="35"/>
  <c r="R45" i="35" s="1"/>
  <c r="L45" i="35"/>
  <c r="B46" i="35"/>
  <c r="D46" i="35"/>
  <c r="E46" i="35"/>
  <c r="H46" i="35"/>
  <c r="Z46" i="35" s="1"/>
  <c r="L46" i="35"/>
  <c r="B47" i="35"/>
  <c r="D47" i="35"/>
  <c r="E47" i="35"/>
  <c r="H47" i="35"/>
  <c r="J47" i="35" s="1"/>
  <c r="V47" i="35" s="1"/>
  <c r="L47" i="35"/>
  <c r="B24" i="35"/>
  <c r="C24" i="35"/>
  <c r="D24" i="35"/>
  <c r="E24" i="35"/>
  <c r="H24" i="35"/>
  <c r="L24" i="35"/>
  <c r="B25" i="35"/>
  <c r="C25" i="35"/>
  <c r="D25" i="35"/>
  <c r="E25" i="35"/>
  <c r="H25" i="35"/>
  <c r="L25" i="35"/>
  <c r="B26" i="35"/>
  <c r="C26" i="35"/>
  <c r="D26" i="35"/>
  <c r="E26" i="35"/>
  <c r="H26" i="35"/>
  <c r="L26" i="35"/>
  <c r="B27" i="35"/>
  <c r="C27" i="35"/>
  <c r="D27" i="35"/>
  <c r="E27" i="35"/>
  <c r="H27" i="35"/>
  <c r="L27" i="35"/>
  <c r="B28" i="35"/>
  <c r="C28" i="35"/>
  <c r="D28" i="35"/>
  <c r="E28" i="35"/>
  <c r="H28" i="35"/>
  <c r="L28" i="35"/>
  <c r="B29" i="35"/>
  <c r="C29" i="35"/>
  <c r="D29" i="35"/>
  <c r="E29" i="35"/>
  <c r="H29" i="35"/>
  <c r="L29" i="35"/>
  <c r="B30" i="35"/>
  <c r="C30" i="35"/>
  <c r="D30" i="35"/>
  <c r="E30" i="35"/>
  <c r="H30" i="35"/>
  <c r="L30" i="35"/>
  <c r="B31" i="35"/>
  <c r="C31" i="35"/>
  <c r="D31" i="35"/>
  <c r="E31" i="35"/>
  <c r="H31" i="35"/>
  <c r="N31" i="35" s="1"/>
  <c r="L31" i="35"/>
  <c r="B32" i="35"/>
  <c r="C32" i="35"/>
  <c r="D32" i="35"/>
  <c r="E32" i="35"/>
  <c r="H32" i="35"/>
  <c r="R32" i="35" s="1"/>
  <c r="L32" i="35"/>
  <c r="B33" i="35"/>
  <c r="C33" i="35"/>
  <c r="D33" i="35"/>
  <c r="E33" i="35"/>
  <c r="H33" i="35"/>
  <c r="N33" i="35" s="1"/>
  <c r="L33" i="35"/>
  <c r="B34" i="35"/>
  <c r="C34" i="35"/>
  <c r="D34" i="35"/>
  <c r="E34" i="35"/>
  <c r="H34" i="35"/>
  <c r="K34" i="35" s="1"/>
  <c r="L34" i="35"/>
  <c r="B16" i="35"/>
  <c r="D16" i="35"/>
  <c r="E16" i="35"/>
  <c r="H16" i="35"/>
  <c r="B17" i="35"/>
  <c r="D17" i="35"/>
  <c r="E17" i="35"/>
  <c r="H17" i="35"/>
  <c r="B18" i="35"/>
  <c r="D18" i="35"/>
  <c r="E18" i="35"/>
  <c r="H18" i="35"/>
  <c r="B19" i="35"/>
  <c r="D19" i="35"/>
  <c r="E19" i="35"/>
  <c r="F19" i="35" s="1"/>
  <c r="H19" i="35"/>
  <c r="B20" i="35"/>
  <c r="D20" i="35"/>
  <c r="E20" i="35"/>
  <c r="H20" i="35"/>
  <c r="B21" i="35"/>
  <c r="D21" i="35"/>
  <c r="E21" i="35"/>
  <c r="H21" i="35"/>
  <c r="B33" i="2"/>
  <c r="F33" i="2"/>
  <c r="H33" i="2"/>
  <c r="I34" i="2" s="1"/>
  <c r="J33" i="2"/>
  <c r="L33" i="2"/>
  <c r="M34" i="2" s="1"/>
  <c r="N33" i="2"/>
  <c r="O33" i="2"/>
  <c r="P33" i="2"/>
  <c r="R33" i="2"/>
  <c r="T33" i="2"/>
  <c r="U33" i="2"/>
  <c r="V33" i="2"/>
  <c r="W34" i="2" s="1"/>
  <c r="Y33" i="2"/>
  <c r="AC33" i="2"/>
  <c r="Q176" i="58"/>
  <c r="K19" i="35" l="1"/>
  <c r="K21" i="35"/>
  <c r="K20" i="35"/>
  <c r="K18" i="35"/>
  <c r="N29" i="35"/>
  <c r="K30" i="35"/>
  <c r="N27" i="35"/>
  <c r="K17" i="35"/>
  <c r="K16" i="35"/>
  <c r="AA28" i="35"/>
  <c r="Z33" i="2"/>
  <c r="C34" i="2"/>
  <c r="E34" i="2"/>
  <c r="AD71" i="35"/>
  <c r="K26" i="35"/>
  <c r="X19" i="72"/>
  <c r="N24" i="35"/>
  <c r="K25" i="35"/>
  <c r="P52" i="35"/>
  <c r="X70" i="35"/>
  <c r="N52" i="35"/>
  <c r="T70" i="35"/>
  <c r="X64" i="35"/>
  <c r="T84" i="35"/>
  <c r="X96" i="35"/>
  <c r="O69" i="16"/>
  <c r="N57" i="35"/>
  <c r="AD47" i="35"/>
  <c r="AC54" i="35"/>
  <c r="Z88" i="35"/>
  <c r="R108" i="35"/>
  <c r="AB54" i="35"/>
  <c r="P108" i="35"/>
  <c r="Z54" i="35"/>
  <c r="AA69" i="16"/>
  <c r="AD45" i="35"/>
  <c r="T54" i="35"/>
  <c r="Z125" i="35"/>
  <c r="Y125" i="35"/>
  <c r="X125" i="35"/>
  <c r="R91" i="35"/>
  <c r="K54" i="35"/>
  <c r="AD83" i="35"/>
  <c r="AB106" i="35"/>
  <c r="R47" i="35"/>
  <c r="AD52" i="35"/>
  <c r="Z76" i="35"/>
  <c r="Y96" i="35"/>
  <c r="P95" i="35"/>
  <c r="AB91" i="35"/>
  <c r="Y116" i="35"/>
  <c r="AA42" i="16"/>
  <c r="Z39" i="35"/>
  <c r="Z83" i="35"/>
  <c r="T96" i="35"/>
  <c r="X83" i="35"/>
  <c r="X93" i="35"/>
  <c r="T83" i="35"/>
  <c r="T93" i="35"/>
  <c r="T47" i="35"/>
  <c r="Y72" i="35"/>
  <c r="AD116" i="35"/>
  <c r="Y124" i="35"/>
  <c r="N106" i="35"/>
  <c r="X124" i="35"/>
  <c r="J57" i="35"/>
  <c r="AB83" i="35"/>
  <c r="X76" i="35"/>
  <c r="Z96" i="35"/>
  <c r="N115" i="35"/>
  <c r="T124" i="35"/>
  <c r="R124" i="35"/>
  <c r="P124" i="35"/>
  <c r="Y113" i="35"/>
  <c r="AD124" i="35"/>
  <c r="N124" i="35"/>
  <c r="AB33" i="2"/>
  <c r="AD34" i="2" s="1"/>
  <c r="AC57" i="35"/>
  <c r="AC124" i="35"/>
  <c r="Y57" i="35"/>
  <c r="Z124" i="35"/>
  <c r="K124" i="35"/>
  <c r="K64" i="35"/>
  <c r="AD112" i="35"/>
  <c r="AD60" i="35"/>
  <c r="Z59" i="35"/>
  <c r="AB112" i="35"/>
  <c r="R60" i="35"/>
  <c r="T59" i="35"/>
  <c r="AB70" i="35"/>
  <c r="AD95" i="35"/>
  <c r="Y101" i="35"/>
  <c r="R113" i="35"/>
  <c r="Z112" i="35"/>
  <c r="N125" i="35"/>
  <c r="AC37" i="35"/>
  <c r="P60" i="35"/>
  <c r="Y70" i="35"/>
  <c r="AB95" i="35"/>
  <c r="AD114" i="35"/>
  <c r="Y18" i="35"/>
  <c r="X95" i="35"/>
  <c r="AC106" i="35"/>
  <c r="AC115" i="35"/>
  <c r="K24" i="35"/>
  <c r="AD37" i="35"/>
  <c r="N64" i="35"/>
  <c r="Z79" i="35"/>
  <c r="AB76" i="35"/>
  <c r="AB75" i="35"/>
  <c r="Y91" i="35"/>
  <c r="T106" i="35"/>
  <c r="AD99" i="35"/>
  <c r="AD117" i="35"/>
  <c r="R116" i="35"/>
  <c r="AB125" i="35"/>
  <c r="AD100" i="35"/>
  <c r="R71" i="35"/>
  <c r="X84" i="35"/>
  <c r="AC79" i="35"/>
  <c r="Y76" i="35"/>
  <c r="P93" i="35"/>
  <c r="AC88" i="35"/>
  <c r="K88" i="35"/>
  <c r="N108" i="35"/>
  <c r="J100" i="35"/>
  <c r="P125" i="35"/>
  <c r="AB45" i="35"/>
  <c r="AB37" i="35"/>
  <c r="AB50" i="35"/>
  <c r="X79" i="35"/>
  <c r="R76" i="35"/>
  <c r="X88" i="35"/>
  <c r="AC100" i="35"/>
  <c r="AD131" i="35"/>
  <c r="AC126" i="35"/>
  <c r="AD123" i="35"/>
  <c r="AC30" i="35"/>
  <c r="AB28" i="35"/>
  <c r="Z45" i="35"/>
  <c r="AC44" i="35"/>
  <c r="Z37" i="35"/>
  <c r="X60" i="35"/>
  <c r="T57" i="35"/>
  <c r="Y54" i="35"/>
  <c r="AC52" i="35"/>
  <c r="X50" i="35"/>
  <c r="AD64" i="35"/>
  <c r="T79" i="35"/>
  <c r="N76" i="35"/>
  <c r="X75" i="35"/>
  <c r="T88" i="35"/>
  <c r="AB109" i="35"/>
  <c r="AD108" i="35"/>
  <c r="Y100" i="35"/>
  <c r="X121" i="35"/>
  <c r="AC131" i="35"/>
  <c r="P130" i="35"/>
  <c r="AB126" i="35"/>
  <c r="AD125" i="35"/>
  <c r="J125" i="35"/>
  <c r="AA30" i="35"/>
  <c r="X45" i="35"/>
  <c r="Y37" i="35"/>
  <c r="T60" i="35"/>
  <c r="AB59" i="35"/>
  <c r="R57" i="35"/>
  <c r="AD56" i="35"/>
  <c r="X54" i="35"/>
  <c r="X53" i="35"/>
  <c r="AB52" i="35"/>
  <c r="AB51" i="35"/>
  <c r="T50" i="35"/>
  <c r="J73" i="35"/>
  <c r="Y65" i="35"/>
  <c r="AC64" i="35"/>
  <c r="AD76" i="35"/>
  <c r="K95" i="35"/>
  <c r="R88" i="35"/>
  <c r="R109" i="35"/>
  <c r="AC108" i="35"/>
  <c r="T100" i="35"/>
  <c r="AB131" i="35"/>
  <c r="Z126" i="35"/>
  <c r="P30" i="35"/>
  <c r="AE30" i="35" s="1"/>
  <c r="K29" i="35"/>
  <c r="K28" i="35"/>
  <c r="P45" i="35"/>
  <c r="J44" i="35"/>
  <c r="V44" i="35" s="1"/>
  <c r="Z56" i="35"/>
  <c r="R50" i="35"/>
  <c r="AB64" i="35"/>
  <c r="AC76" i="35"/>
  <c r="J76" i="35"/>
  <c r="P88" i="35"/>
  <c r="N109" i="35"/>
  <c r="P100" i="35"/>
  <c r="R99" i="35"/>
  <c r="AB133" i="35"/>
  <c r="N131" i="35"/>
  <c r="X126" i="35"/>
  <c r="N88" i="35"/>
  <c r="N100" i="35"/>
  <c r="Y133" i="35"/>
  <c r="Z128" i="35"/>
  <c r="AD88" i="35"/>
  <c r="X111" i="35"/>
  <c r="X133" i="35"/>
  <c r="N123" i="35"/>
  <c r="AB33" i="35"/>
  <c r="J29" i="35"/>
  <c r="V29" i="35" s="1"/>
  <c r="Z28" i="35"/>
  <c r="J28" i="35"/>
  <c r="V28" i="35" s="1"/>
  <c r="J46" i="35"/>
  <c r="V46" i="35" s="1"/>
  <c r="AC41" i="35"/>
  <c r="T63" i="35"/>
  <c r="P63" i="35"/>
  <c r="X63" i="35"/>
  <c r="AD63" i="35"/>
  <c r="AB41" i="35"/>
  <c r="R58" i="35"/>
  <c r="AD58" i="35"/>
  <c r="AB90" i="35"/>
  <c r="X90" i="35"/>
  <c r="AB103" i="35"/>
  <c r="J103" i="35"/>
  <c r="K103" i="35"/>
  <c r="R103" i="35"/>
  <c r="Z103" i="35"/>
  <c r="Y33" i="35"/>
  <c r="AB29" i="35"/>
  <c r="X28" i="35"/>
  <c r="Y41" i="35"/>
  <c r="K67" i="35"/>
  <c r="J67" i="35"/>
  <c r="AB107" i="35"/>
  <c r="K114" i="35"/>
  <c r="P114" i="35"/>
  <c r="AB114" i="35"/>
  <c r="J128" i="35"/>
  <c r="R128" i="35"/>
  <c r="X128" i="35"/>
  <c r="Y128" i="35"/>
  <c r="AB128" i="35"/>
  <c r="T33" i="35"/>
  <c r="Z29" i="35"/>
  <c r="T28" i="35"/>
  <c r="X41" i="35"/>
  <c r="AB72" i="35"/>
  <c r="J72" i="35"/>
  <c r="K72" i="35"/>
  <c r="R94" i="35"/>
  <c r="J92" i="35"/>
  <c r="X92" i="35"/>
  <c r="K87" i="35"/>
  <c r="P87" i="35"/>
  <c r="Z87" i="35"/>
  <c r="AB87" i="35"/>
  <c r="J113" i="35"/>
  <c r="X113" i="35"/>
  <c r="K113" i="35"/>
  <c r="Z113" i="35"/>
  <c r="AB113" i="35"/>
  <c r="P113" i="35"/>
  <c r="AD113" i="35"/>
  <c r="T113" i="35"/>
  <c r="Z33" i="35"/>
  <c r="Y28" i="35"/>
  <c r="J16" i="35"/>
  <c r="V16" i="35" s="1"/>
  <c r="P33" i="35"/>
  <c r="X29" i="35"/>
  <c r="P28" i="35"/>
  <c r="AE28" i="35" s="1"/>
  <c r="J59" i="35"/>
  <c r="R59" i="35"/>
  <c r="X59" i="35"/>
  <c r="P59" i="35"/>
  <c r="J56" i="35"/>
  <c r="X56" i="35"/>
  <c r="N82" i="35"/>
  <c r="X82" i="35"/>
  <c r="AC82" i="35"/>
  <c r="P91" i="35"/>
  <c r="N91" i="35"/>
  <c r="AD91" i="35"/>
  <c r="T91" i="35"/>
  <c r="X91" i="35"/>
  <c r="J91" i="35"/>
  <c r="Z91" i="35"/>
  <c r="AC91" i="35"/>
  <c r="AC103" i="35"/>
  <c r="N101" i="35"/>
  <c r="X101" i="35"/>
  <c r="AC101" i="35"/>
  <c r="K116" i="35"/>
  <c r="X116" i="35"/>
  <c r="J116" i="35"/>
  <c r="AB116" i="35"/>
  <c r="AC116" i="35"/>
  <c r="P116" i="35"/>
  <c r="T116" i="35"/>
  <c r="AD33" i="35"/>
  <c r="K41" i="35"/>
  <c r="N41" i="35"/>
  <c r="AC29" i="35"/>
  <c r="X33" i="2"/>
  <c r="P29" i="35"/>
  <c r="AE29" i="35" s="1"/>
  <c r="N28" i="35"/>
  <c r="R41" i="35"/>
  <c r="K40" i="35"/>
  <c r="Z40" i="35"/>
  <c r="AD40" i="35"/>
  <c r="J51" i="35"/>
  <c r="K51" i="35"/>
  <c r="AB63" i="35"/>
  <c r="Y103" i="35"/>
  <c r="AB121" i="35"/>
  <c r="J121" i="35"/>
  <c r="T121" i="35"/>
  <c r="Y121" i="35"/>
  <c r="N118" i="35"/>
  <c r="X118" i="35"/>
  <c r="Y118" i="35"/>
  <c r="J33" i="35"/>
  <c r="V33" i="35" s="1"/>
  <c r="AC28" i="35"/>
  <c r="T52" i="35"/>
  <c r="J52" i="35"/>
  <c r="Y52" i="35"/>
  <c r="K52" i="35"/>
  <c r="Z52" i="35"/>
  <c r="R52" i="35"/>
  <c r="P65" i="35"/>
  <c r="AC65" i="35"/>
  <c r="J65" i="35"/>
  <c r="R65" i="35"/>
  <c r="AB65" i="35"/>
  <c r="R63" i="35"/>
  <c r="AC113" i="35"/>
  <c r="P64" i="35"/>
  <c r="Y84" i="35"/>
  <c r="R95" i="35"/>
  <c r="X109" i="35"/>
  <c r="AA68" i="16"/>
  <c r="R133" i="35"/>
  <c r="X131" i="35"/>
  <c r="AD130" i="35"/>
  <c r="AC123" i="35"/>
  <c r="Z64" i="35"/>
  <c r="R83" i="35"/>
  <c r="K76" i="35"/>
  <c r="P75" i="35"/>
  <c r="Z95" i="35"/>
  <c r="AB88" i="35"/>
  <c r="AC109" i="35"/>
  <c r="X100" i="35"/>
  <c r="P133" i="35"/>
  <c r="T131" i="35"/>
  <c r="X130" i="35"/>
  <c r="Y126" i="35"/>
  <c r="AC125" i="35"/>
  <c r="K125" i="35"/>
  <c r="AB124" i="35"/>
  <c r="X57" i="35"/>
  <c r="T64" i="35"/>
  <c r="Z84" i="35"/>
  <c r="K83" i="35"/>
  <c r="T95" i="35"/>
  <c r="AC93" i="35"/>
  <c r="Y88" i="35"/>
  <c r="Y109" i="35"/>
  <c r="R100" i="35"/>
  <c r="K133" i="35"/>
  <c r="X67" i="35"/>
  <c r="J81" i="35"/>
  <c r="X81" i="35"/>
  <c r="N78" i="35"/>
  <c r="AB78" i="35"/>
  <c r="Z44" i="35"/>
  <c r="J105" i="35"/>
  <c r="X105" i="35"/>
  <c r="K104" i="35"/>
  <c r="X104" i="35"/>
  <c r="AB104" i="35"/>
  <c r="AB120" i="35"/>
  <c r="Z32" i="35"/>
  <c r="K45" i="35"/>
  <c r="X44" i="35"/>
  <c r="J41" i="35"/>
  <c r="V41" i="35" s="1"/>
  <c r="R40" i="35"/>
  <c r="X39" i="35"/>
  <c r="T37" i="35"/>
  <c r="AC60" i="35"/>
  <c r="N60" i="35"/>
  <c r="AD59" i="35"/>
  <c r="N59" i="35"/>
  <c r="AB58" i="35"/>
  <c r="T56" i="35"/>
  <c r="AB55" i="35"/>
  <c r="X51" i="35"/>
  <c r="P50" i="35"/>
  <c r="Y73" i="35"/>
  <c r="T72" i="35"/>
  <c r="R70" i="35"/>
  <c r="AD69" i="35"/>
  <c r="AB68" i="35"/>
  <c r="R67" i="35"/>
  <c r="Y64" i="35"/>
  <c r="J64" i="35"/>
  <c r="AB85" i="35"/>
  <c r="N84" i="35"/>
  <c r="P79" i="35"/>
  <c r="K79" i="35"/>
  <c r="AB79" i="35"/>
  <c r="N79" i="35"/>
  <c r="R79" i="35"/>
  <c r="J75" i="35"/>
  <c r="R75" i="35"/>
  <c r="T75" i="35"/>
  <c r="N96" i="35"/>
  <c r="T94" i="35"/>
  <c r="N94" i="35"/>
  <c r="X94" i="35"/>
  <c r="AB94" i="35"/>
  <c r="T107" i="35"/>
  <c r="R107" i="35"/>
  <c r="T99" i="35"/>
  <c r="X99" i="35"/>
  <c r="AB99" i="35"/>
  <c r="X120" i="35"/>
  <c r="X132" i="35"/>
  <c r="K80" i="35"/>
  <c r="R80" i="35"/>
  <c r="Y80" i="35"/>
  <c r="AB44" i="35"/>
  <c r="AB73" i="35"/>
  <c r="X72" i="35"/>
  <c r="AC85" i="35"/>
  <c r="N97" i="35"/>
  <c r="AB97" i="35"/>
  <c r="K129" i="35"/>
  <c r="J129" i="35"/>
  <c r="AD129" i="35"/>
  <c r="P129" i="35"/>
  <c r="R129" i="35"/>
  <c r="T129" i="35"/>
  <c r="N21" i="35"/>
  <c r="AC16" i="35"/>
  <c r="Y29" i="35"/>
  <c r="AD25" i="35"/>
  <c r="T44" i="35"/>
  <c r="N40" i="35"/>
  <c r="P37" i="35"/>
  <c r="AB60" i="35"/>
  <c r="AC59" i="35"/>
  <c r="X58" i="35"/>
  <c r="P56" i="35"/>
  <c r="Z55" i="35"/>
  <c r="T51" i="35"/>
  <c r="X73" i="35"/>
  <c r="R72" i="35"/>
  <c r="N70" i="35"/>
  <c r="X69" i="35"/>
  <c r="Y68" i="35"/>
  <c r="AD67" i="35"/>
  <c r="P67" i="35"/>
  <c r="Y85" i="35"/>
  <c r="AD84" i="35"/>
  <c r="J82" i="35"/>
  <c r="T82" i="35"/>
  <c r="Y82" i="35"/>
  <c r="AB82" i="35"/>
  <c r="AD75" i="35"/>
  <c r="T108" i="35"/>
  <c r="J108" i="35"/>
  <c r="Y108" i="35"/>
  <c r="K108" i="35"/>
  <c r="Z108" i="35"/>
  <c r="N102" i="35"/>
  <c r="AB102" i="35"/>
  <c r="J115" i="35"/>
  <c r="T115" i="35"/>
  <c r="X115" i="35"/>
  <c r="Z115" i="35"/>
  <c r="AB115" i="35"/>
  <c r="T132" i="35"/>
  <c r="J123" i="35"/>
  <c r="P123" i="35"/>
  <c r="R123" i="35"/>
  <c r="T123" i="35"/>
  <c r="X123" i="35"/>
  <c r="Z123" i="35"/>
  <c r="N120" i="35"/>
  <c r="Z120" i="35"/>
  <c r="K120" i="35"/>
  <c r="AD120" i="35"/>
  <c r="AC73" i="35"/>
  <c r="P77" i="35"/>
  <c r="X77" i="35"/>
  <c r="AB77" i="35"/>
  <c r="AC77" i="35"/>
  <c r="Z51" i="35"/>
  <c r="AA16" i="35"/>
  <c r="AB25" i="35"/>
  <c r="R44" i="35"/>
  <c r="X42" i="35"/>
  <c r="K60" i="35"/>
  <c r="X55" i="35"/>
  <c r="R51" i="35"/>
  <c r="R73" i="35"/>
  <c r="P72" i="35"/>
  <c r="R68" i="35"/>
  <c r="N67" i="35"/>
  <c r="X66" i="35"/>
  <c r="N85" i="35"/>
  <c r="AC84" i="35"/>
  <c r="K84" i="35"/>
  <c r="X80" i="35"/>
  <c r="Y77" i="35"/>
  <c r="K96" i="35"/>
  <c r="K93" i="35"/>
  <c r="Y93" i="35"/>
  <c r="J93" i="35"/>
  <c r="AD93" i="35"/>
  <c r="J87" i="35"/>
  <c r="R87" i="35"/>
  <c r="T87" i="35"/>
  <c r="K106" i="35"/>
  <c r="R106" i="35"/>
  <c r="X106" i="35"/>
  <c r="Y106" i="35"/>
  <c r="R120" i="35"/>
  <c r="T117" i="35"/>
  <c r="K117" i="35"/>
  <c r="N89" i="35"/>
  <c r="AB89" i="35"/>
  <c r="T67" i="35"/>
  <c r="AC34" i="35"/>
  <c r="AB24" i="35"/>
  <c r="AD43" i="35"/>
  <c r="Z60" i="35"/>
  <c r="P58" i="35"/>
  <c r="AD72" i="35"/>
  <c r="P69" i="35"/>
  <c r="AC67" i="35"/>
  <c r="Z16" i="35"/>
  <c r="AA34" i="35"/>
  <c r="T29" i="35"/>
  <c r="R25" i="35"/>
  <c r="AA24" i="35"/>
  <c r="P44" i="35"/>
  <c r="X43" i="35"/>
  <c r="Y60" i="35"/>
  <c r="K56" i="35"/>
  <c r="R55" i="35"/>
  <c r="P51" i="35"/>
  <c r="AD50" i="35"/>
  <c r="N73" i="35"/>
  <c r="AC72" i="35"/>
  <c r="N72" i="35"/>
  <c r="AB71" i="35"/>
  <c r="AC70" i="35"/>
  <c r="J70" i="35"/>
  <c r="AB67" i="35"/>
  <c r="X65" i="35"/>
  <c r="AB84" i="35"/>
  <c r="Y79" i="35"/>
  <c r="N77" i="35"/>
  <c r="Z75" i="35"/>
  <c r="AC96" i="35"/>
  <c r="Y89" i="35"/>
  <c r="AD87" i="35"/>
  <c r="AB108" i="35"/>
  <c r="Y104" i="35"/>
  <c r="P103" i="35"/>
  <c r="N103" i="35"/>
  <c r="AD103" i="35"/>
  <c r="T103" i="35"/>
  <c r="X103" i="35"/>
  <c r="P101" i="35"/>
  <c r="AB101" i="35"/>
  <c r="J101" i="35"/>
  <c r="K121" i="35"/>
  <c r="Z121" i="35"/>
  <c r="N121" i="35"/>
  <c r="AC121" i="35"/>
  <c r="P121" i="35"/>
  <c r="AD121" i="35"/>
  <c r="P120" i="35"/>
  <c r="R118" i="35"/>
  <c r="AC118" i="35"/>
  <c r="J118" i="35"/>
  <c r="N112" i="35"/>
  <c r="P112" i="35"/>
  <c r="R112" i="35"/>
  <c r="T112" i="35"/>
  <c r="X112" i="35"/>
  <c r="Z129" i="35"/>
  <c r="X17" i="35"/>
  <c r="P34" i="35"/>
  <c r="P24" i="35"/>
  <c r="AE24" i="35" s="1"/>
  <c r="T43" i="35"/>
  <c r="AD51" i="35"/>
  <c r="N51" i="35"/>
  <c r="X71" i="35"/>
  <c r="J68" i="35"/>
  <c r="Z67" i="35"/>
  <c r="J85" i="35"/>
  <c r="P84" i="35"/>
  <c r="R84" i="35"/>
  <c r="J80" i="35"/>
  <c r="X78" i="35"/>
  <c r="Y97" i="35"/>
  <c r="AB96" i="35"/>
  <c r="P96" i="35"/>
  <c r="AD96" i="35"/>
  <c r="R96" i="35"/>
  <c r="R104" i="35"/>
  <c r="J132" i="35"/>
  <c r="Y132" i="35"/>
  <c r="K132" i="35"/>
  <c r="Z132" i="35"/>
  <c r="AB132" i="35"/>
  <c r="N132" i="35"/>
  <c r="AC132" i="35"/>
  <c r="P132" i="35"/>
  <c r="AD132" i="35"/>
  <c r="Y129" i="35"/>
  <c r="P83" i="35"/>
  <c r="J109" i="35"/>
  <c r="AB100" i="35"/>
  <c r="AD133" i="35"/>
  <c r="N133" i="35"/>
  <c r="K128" i="35"/>
  <c r="J126" i="35"/>
  <c r="T76" i="35"/>
  <c r="Z100" i="35"/>
  <c r="Z116" i="35"/>
  <c r="AC133" i="35"/>
  <c r="Z133" i="35"/>
  <c r="J133" i="35"/>
  <c r="AC130" i="35"/>
  <c r="N130" i="35"/>
  <c r="T127" i="35"/>
  <c r="Z131" i="35"/>
  <c r="K131" i="35"/>
  <c r="AB130" i="35"/>
  <c r="AC129" i="35"/>
  <c r="N129" i="35"/>
  <c r="AD128" i="35"/>
  <c r="P128" i="35"/>
  <c r="R127" i="35"/>
  <c r="T126" i="35"/>
  <c r="K123" i="35"/>
  <c r="Y131" i="35"/>
  <c r="J131" i="35"/>
  <c r="Z130" i="35"/>
  <c r="K130" i="35"/>
  <c r="AB129" i="35"/>
  <c r="AC128" i="35"/>
  <c r="N128" i="35"/>
  <c r="AD127" i="35"/>
  <c r="P127" i="35"/>
  <c r="R126" i="35"/>
  <c r="T125" i="35"/>
  <c r="Y123" i="35"/>
  <c r="Y130" i="35"/>
  <c r="J130" i="35"/>
  <c r="AC127" i="35"/>
  <c r="N127" i="35"/>
  <c r="AD126" i="35"/>
  <c r="P126" i="35"/>
  <c r="AB127" i="35"/>
  <c r="N126" i="35"/>
  <c r="X127" i="35"/>
  <c r="R131" i="35"/>
  <c r="T130" i="35"/>
  <c r="Z127" i="35"/>
  <c r="K127" i="35"/>
  <c r="Y127" i="35"/>
  <c r="X117" i="35"/>
  <c r="R111" i="35"/>
  <c r="AC119" i="35"/>
  <c r="N119" i="35"/>
  <c r="AD118" i="35"/>
  <c r="P118" i="35"/>
  <c r="R117" i="35"/>
  <c r="Y114" i="35"/>
  <c r="J114" i="35"/>
  <c r="AC111" i="35"/>
  <c r="N111" i="35"/>
  <c r="P117" i="35"/>
  <c r="Y120" i="35"/>
  <c r="J120" i="35"/>
  <c r="Z119" i="35"/>
  <c r="K119" i="35"/>
  <c r="AB118" i="35"/>
  <c r="AC117" i="35"/>
  <c r="N117" i="35"/>
  <c r="R115" i="35"/>
  <c r="T114" i="35"/>
  <c r="Y112" i="35"/>
  <c r="J112" i="35"/>
  <c r="Z111" i="35"/>
  <c r="K111" i="35"/>
  <c r="AB119" i="35"/>
  <c r="AB111" i="35"/>
  <c r="Y119" i="35"/>
  <c r="J119" i="35"/>
  <c r="Z118" i="35"/>
  <c r="K118" i="35"/>
  <c r="AB117" i="35"/>
  <c r="AD115" i="35"/>
  <c r="P115" i="35"/>
  <c r="R114" i="35"/>
  <c r="Y111" i="35"/>
  <c r="J111" i="35"/>
  <c r="X119" i="35"/>
  <c r="T119" i="35"/>
  <c r="Y117" i="35"/>
  <c r="J117" i="35"/>
  <c r="AC114" i="35"/>
  <c r="N114" i="35"/>
  <c r="T111" i="35"/>
  <c r="R119" i="35"/>
  <c r="AC120" i="35"/>
  <c r="AD119" i="35"/>
  <c r="Y115" i="35"/>
  <c r="Z114" i="35"/>
  <c r="AC112" i="35"/>
  <c r="AD111" i="35"/>
  <c r="AD107" i="35"/>
  <c r="P107" i="35"/>
  <c r="T105" i="35"/>
  <c r="Z102" i="35"/>
  <c r="K102" i="35"/>
  <c r="P99" i="35"/>
  <c r="Z109" i="35"/>
  <c r="K109" i="35"/>
  <c r="AC107" i="35"/>
  <c r="N107" i="35"/>
  <c r="AD106" i="35"/>
  <c r="P106" i="35"/>
  <c r="R105" i="35"/>
  <c r="T104" i="35"/>
  <c r="Y102" i="35"/>
  <c r="J102" i="35"/>
  <c r="Z101" i="35"/>
  <c r="K101" i="35"/>
  <c r="AC99" i="35"/>
  <c r="N99" i="35"/>
  <c r="AD105" i="35"/>
  <c r="P105" i="35"/>
  <c r="Z107" i="35"/>
  <c r="K107" i="35"/>
  <c r="AC105" i="35"/>
  <c r="N105" i="35"/>
  <c r="AD104" i="35"/>
  <c r="P104" i="35"/>
  <c r="T102" i="35"/>
  <c r="Z99" i="35"/>
  <c r="K99" i="35"/>
  <c r="T109" i="35"/>
  <c r="Y107" i="35"/>
  <c r="J107" i="35"/>
  <c r="Z106" i="35"/>
  <c r="AB105" i="35"/>
  <c r="AC104" i="35"/>
  <c r="N104" i="35"/>
  <c r="R102" i="35"/>
  <c r="T101" i="35"/>
  <c r="Y99" i="35"/>
  <c r="J99" i="35"/>
  <c r="Z105" i="35"/>
  <c r="K105" i="35"/>
  <c r="AD102" i="35"/>
  <c r="P102" i="35"/>
  <c r="AD109" i="35"/>
  <c r="Y105" i="35"/>
  <c r="Z104" i="35"/>
  <c r="AC102" i="35"/>
  <c r="AD101" i="35"/>
  <c r="Z90" i="35"/>
  <c r="K90" i="35"/>
  <c r="Z97" i="35"/>
  <c r="K97" i="35"/>
  <c r="AC95" i="35"/>
  <c r="N95" i="35"/>
  <c r="AD94" i="35"/>
  <c r="P94" i="35"/>
  <c r="R93" i="35"/>
  <c r="T92" i="35"/>
  <c r="Y90" i="35"/>
  <c r="J90" i="35"/>
  <c r="Z89" i="35"/>
  <c r="K89" i="35"/>
  <c r="AC87" i="35"/>
  <c r="N87" i="35"/>
  <c r="T97" i="35"/>
  <c r="Y95" i="35"/>
  <c r="Z94" i="35"/>
  <c r="K94" i="35"/>
  <c r="AB93" i="35"/>
  <c r="AC92" i="35"/>
  <c r="N92" i="35"/>
  <c r="R90" i="35"/>
  <c r="T89" i="35"/>
  <c r="Y87" i="35"/>
  <c r="T90" i="35"/>
  <c r="X89" i="35"/>
  <c r="R97" i="35"/>
  <c r="Y94" i="35"/>
  <c r="J94" i="35"/>
  <c r="Z93" i="35"/>
  <c r="AB92" i="35"/>
  <c r="AD90" i="35"/>
  <c r="P90" i="35"/>
  <c r="R89" i="35"/>
  <c r="AD97" i="35"/>
  <c r="P97" i="35"/>
  <c r="Z92" i="35"/>
  <c r="K92" i="35"/>
  <c r="AC90" i="35"/>
  <c r="N90" i="35"/>
  <c r="AD89" i="35"/>
  <c r="P89" i="35"/>
  <c r="X97" i="35"/>
  <c r="AD92" i="35"/>
  <c r="P92" i="35"/>
  <c r="AC97" i="35"/>
  <c r="Y92" i="35"/>
  <c r="AC89" i="35"/>
  <c r="T81" i="35"/>
  <c r="Z78" i="35"/>
  <c r="K78" i="35"/>
  <c r="Z85" i="35"/>
  <c r="K85" i="35"/>
  <c r="AC83" i="35"/>
  <c r="N83" i="35"/>
  <c r="AD82" i="35"/>
  <c r="P82" i="35"/>
  <c r="R81" i="35"/>
  <c r="T80" i="35"/>
  <c r="Y78" i="35"/>
  <c r="J78" i="35"/>
  <c r="Z77" i="35"/>
  <c r="K77" i="35"/>
  <c r="AC75" i="35"/>
  <c r="N75" i="35"/>
  <c r="P81" i="35"/>
  <c r="AC81" i="35"/>
  <c r="AD80" i="35"/>
  <c r="T85" i="35"/>
  <c r="Y83" i="35"/>
  <c r="Z82" i="35"/>
  <c r="K82" i="35"/>
  <c r="AB81" i="35"/>
  <c r="AC80" i="35"/>
  <c r="N80" i="35"/>
  <c r="AD79" i="35"/>
  <c r="R78" i="35"/>
  <c r="T77" i="35"/>
  <c r="Y75" i="35"/>
  <c r="R85" i="35"/>
  <c r="Z81" i="35"/>
  <c r="K81" i="35"/>
  <c r="AB80" i="35"/>
  <c r="AD78" i="35"/>
  <c r="P78" i="35"/>
  <c r="R77" i="35"/>
  <c r="AD81" i="35"/>
  <c r="X85" i="35"/>
  <c r="N81" i="35"/>
  <c r="P80" i="35"/>
  <c r="T78" i="35"/>
  <c r="AD85" i="35"/>
  <c r="Y81" i="35"/>
  <c r="Z80" i="35"/>
  <c r="AC78" i="35"/>
  <c r="AD77" i="35"/>
  <c r="P71" i="35"/>
  <c r="T69" i="35"/>
  <c r="Z73" i="35"/>
  <c r="K73" i="35"/>
  <c r="AC71" i="35"/>
  <c r="N71" i="35"/>
  <c r="AD70" i="35"/>
  <c r="P70" i="35"/>
  <c r="R69" i="35"/>
  <c r="T68" i="35"/>
  <c r="Y66" i="35"/>
  <c r="J66" i="35"/>
  <c r="Z65" i="35"/>
  <c r="K65" i="35"/>
  <c r="AC63" i="35"/>
  <c r="N63" i="35"/>
  <c r="Z71" i="35"/>
  <c r="K71" i="35"/>
  <c r="AC69" i="35"/>
  <c r="N69" i="35"/>
  <c r="AD68" i="35"/>
  <c r="P68" i="35"/>
  <c r="T66" i="35"/>
  <c r="Z63" i="35"/>
  <c r="K63" i="35"/>
  <c r="T73" i="35"/>
  <c r="Y71" i="35"/>
  <c r="J71" i="35"/>
  <c r="Z70" i="35"/>
  <c r="AB69" i="35"/>
  <c r="AC68" i="35"/>
  <c r="N68" i="35"/>
  <c r="R66" i="35"/>
  <c r="T65" i="35"/>
  <c r="Y63" i="35"/>
  <c r="J63" i="35"/>
  <c r="K69" i="35"/>
  <c r="AD66" i="35"/>
  <c r="P66" i="35"/>
  <c r="Z69" i="35"/>
  <c r="AD73" i="35"/>
  <c r="T71" i="35"/>
  <c r="Y69" i="35"/>
  <c r="Z68" i="35"/>
  <c r="K68" i="35"/>
  <c r="AC66" i="35"/>
  <c r="N66" i="35"/>
  <c r="AD65" i="35"/>
  <c r="AB66" i="35"/>
  <c r="Z66" i="35"/>
  <c r="AC58" i="35"/>
  <c r="N58" i="35"/>
  <c r="AD57" i="35"/>
  <c r="P57" i="35"/>
  <c r="R56" i="35"/>
  <c r="T55" i="35"/>
  <c r="Y53" i="35"/>
  <c r="J53" i="35"/>
  <c r="AC50" i="35"/>
  <c r="N50" i="35"/>
  <c r="Y59" i="35"/>
  <c r="Z58" i="35"/>
  <c r="K58" i="35"/>
  <c r="AB57" i="35"/>
  <c r="AC56" i="35"/>
  <c r="N56" i="35"/>
  <c r="AD55" i="35"/>
  <c r="P55" i="35"/>
  <c r="R54" i="35"/>
  <c r="T53" i="35"/>
  <c r="Y51" i="35"/>
  <c r="Z50" i="35"/>
  <c r="K50" i="35"/>
  <c r="Y58" i="35"/>
  <c r="J58" i="35"/>
  <c r="Z57" i="35"/>
  <c r="AB56" i="35"/>
  <c r="AC55" i="35"/>
  <c r="N55" i="35"/>
  <c r="AD54" i="35"/>
  <c r="P54" i="35"/>
  <c r="R53" i="35"/>
  <c r="Y50" i="35"/>
  <c r="N54" i="35"/>
  <c r="AD53" i="35"/>
  <c r="P53" i="35"/>
  <c r="T58" i="35"/>
  <c r="K55" i="35"/>
  <c r="AC53" i="35"/>
  <c r="N53" i="35"/>
  <c r="Y55" i="35"/>
  <c r="AB53" i="35"/>
  <c r="Z53" i="35"/>
  <c r="AB32" i="35"/>
  <c r="P26" i="35"/>
  <c r="AE26" i="35" s="1"/>
  <c r="AB16" i="35"/>
  <c r="X34" i="35"/>
  <c r="AA32" i="35"/>
  <c r="J32" i="35"/>
  <c r="V32" i="35" s="1"/>
  <c r="K31" i="35"/>
  <c r="X30" i="35"/>
  <c r="AD29" i="35"/>
  <c r="AD28" i="35"/>
  <c r="R28" i="35"/>
  <c r="Z25" i="35"/>
  <c r="AC24" i="35"/>
  <c r="X47" i="35"/>
  <c r="X46" i="35"/>
  <c r="AC45" i="35"/>
  <c r="N45" i="35"/>
  <c r="AD44" i="35"/>
  <c r="N44" i="35"/>
  <c r="Z43" i="35"/>
  <c r="AD41" i="35"/>
  <c r="P41" i="35"/>
  <c r="P40" i="35"/>
  <c r="AD39" i="35"/>
  <c r="R37" i="35"/>
  <c r="AC21" i="35"/>
  <c r="Z18" i="35"/>
  <c r="Y16" i="35"/>
  <c r="X32" i="35"/>
  <c r="AB27" i="35"/>
  <c r="Z24" i="35"/>
  <c r="AD24" i="35"/>
  <c r="Y45" i="35"/>
  <c r="J45" i="35"/>
  <c r="V45" i="35" s="1"/>
  <c r="R43" i="35"/>
  <c r="J42" i="35"/>
  <c r="V42" i="35" s="1"/>
  <c r="Z41" i="35"/>
  <c r="AB40" i="35"/>
  <c r="J40" i="35"/>
  <c r="V40" i="35" s="1"/>
  <c r="T39" i="35"/>
  <c r="X38" i="35"/>
  <c r="K37" i="35"/>
  <c r="Y32" i="35"/>
  <c r="T32" i="35"/>
  <c r="Y27" i="35"/>
  <c r="AC26" i="35"/>
  <c r="Y24" i="35"/>
  <c r="R39" i="35"/>
  <c r="X16" i="35"/>
  <c r="N18" i="35"/>
  <c r="O18" i="35" s="1"/>
  <c r="AD32" i="35"/>
  <c r="P32" i="35"/>
  <c r="AA26" i="35"/>
  <c r="X24" i="35"/>
  <c r="T45" i="35"/>
  <c r="X40" i="35"/>
  <c r="J38" i="35"/>
  <c r="V38" i="35" s="1"/>
  <c r="I19" i="35"/>
  <c r="L19" i="35" s="1"/>
  <c r="R16" i="35"/>
  <c r="AC32" i="35"/>
  <c r="N32" i="35"/>
  <c r="AB31" i="35"/>
  <c r="K27" i="35"/>
  <c r="X26" i="35"/>
  <c r="T24" i="35"/>
  <c r="T40" i="35"/>
  <c r="J39" i="35"/>
  <c r="V39" i="35" s="1"/>
  <c r="Y46" i="35"/>
  <c r="K46" i="35"/>
  <c r="Y42" i="35"/>
  <c r="K42" i="35"/>
  <c r="Y38" i="35"/>
  <c r="K38" i="35"/>
  <c r="N37" i="35"/>
  <c r="AC47" i="35"/>
  <c r="T46" i="35"/>
  <c r="AC43" i="35"/>
  <c r="P43" i="35"/>
  <c r="T42" i="35"/>
  <c r="AC39" i="35"/>
  <c r="P39" i="35"/>
  <c r="T38" i="35"/>
  <c r="X37" i="35"/>
  <c r="P47" i="35"/>
  <c r="AB47" i="35"/>
  <c r="N47" i="35"/>
  <c r="AD46" i="35"/>
  <c r="R46" i="35"/>
  <c r="Y44" i="35"/>
  <c r="AB43" i="35"/>
  <c r="N43" i="35"/>
  <c r="AD42" i="35"/>
  <c r="R42" i="35"/>
  <c r="Y40" i="35"/>
  <c r="AB39" i="35"/>
  <c r="N39" i="35"/>
  <c r="AD38" i="35"/>
  <c r="R38" i="35"/>
  <c r="Z47" i="35"/>
  <c r="AC46" i="35"/>
  <c r="P46" i="35"/>
  <c r="AC42" i="35"/>
  <c r="P42" i="35"/>
  <c r="AC38" i="35"/>
  <c r="P38" i="35"/>
  <c r="Y47" i="35"/>
  <c r="K47" i="35"/>
  <c r="AB46" i="35"/>
  <c r="N46" i="35"/>
  <c r="Y43" i="35"/>
  <c r="K43" i="35"/>
  <c r="AB42" i="35"/>
  <c r="N42" i="35"/>
  <c r="Y39" i="35"/>
  <c r="AB38" i="35"/>
  <c r="N38" i="35"/>
  <c r="Y31" i="35"/>
  <c r="Y34" i="35"/>
  <c r="J34" i="35"/>
  <c r="V34" i="35" s="1"/>
  <c r="K33" i="35"/>
  <c r="T31" i="35"/>
  <c r="Y30" i="35"/>
  <c r="J30" i="35"/>
  <c r="V30" i="35" s="1"/>
  <c r="T27" i="35"/>
  <c r="Y26" i="35"/>
  <c r="J26" i="35"/>
  <c r="V26" i="35" s="1"/>
  <c r="R31" i="35"/>
  <c r="T34" i="35"/>
  <c r="AD31" i="35"/>
  <c r="P31" i="35"/>
  <c r="T30" i="35"/>
  <c r="AD27" i="35"/>
  <c r="P27" i="35"/>
  <c r="AE27" i="35" s="1"/>
  <c r="T26" i="35"/>
  <c r="X25" i="35"/>
  <c r="J24" i="35"/>
  <c r="V24" i="35" s="1"/>
  <c r="R27" i="35"/>
  <c r="Z17" i="35"/>
  <c r="P16" i="35"/>
  <c r="AE16" i="35" s="1"/>
  <c r="AD34" i="35"/>
  <c r="R34" i="35"/>
  <c r="X33" i="35"/>
  <c r="K32" i="35"/>
  <c r="AC31" i="35"/>
  <c r="AD30" i="35"/>
  <c r="R30" i="35"/>
  <c r="AC27" i="35"/>
  <c r="AD26" i="35"/>
  <c r="R26" i="35"/>
  <c r="T25" i="35"/>
  <c r="X18" i="35"/>
  <c r="N17" i="35"/>
  <c r="N16" i="35"/>
  <c r="AB34" i="35"/>
  <c r="N34" i="35"/>
  <c r="R33" i="35"/>
  <c r="Z31" i="35"/>
  <c r="J31" i="35"/>
  <c r="V31" i="35" s="1"/>
  <c r="AB30" i="35"/>
  <c r="N30" i="35"/>
  <c r="R29" i="35"/>
  <c r="Z27" i="35"/>
  <c r="J27" i="35"/>
  <c r="V27" i="35" s="1"/>
  <c r="AB26" i="35"/>
  <c r="N26" i="35"/>
  <c r="P25" i="35"/>
  <c r="AE25" i="35" s="1"/>
  <c r="R24" i="35"/>
  <c r="Z34" i="35"/>
  <c r="AC33" i="35"/>
  <c r="X31" i="35"/>
  <c r="Z30" i="35"/>
  <c r="X27" i="35"/>
  <c r="Z26" i="35"/>
  <c r="AC25" i="35"/>
  <c r="J25" i="35"/>
  <c r="V25" i="35" s="1"/>
  <c r="AA33" i="35"/>
  <c r="AA31" i="35"/>
  <c r="AA29" i="35"/>
  <c r="AA27" i="35"/>
  <c r="AA25" i="35"/>
  <c r="N25" i="35"/>
  <c r="Y25" i="35"/>
  <c r="P21" i="35"/>
  <c r="N19" i="35"/>
  <c r="AA18" i="35"/>
  <c r="AA17" i="35"/>
  <c r="AB21" i="35"/>
  <c r="J21" i="35"/>
  <c r="V21" i="35" s="1"/>
  <c r="Y17" i="35"/>
  <c r="J17" i="35"/>
  <c r="V17" i="35" s="1"/>
  <c r="Z21" i="35"/>
  <c r="Y21" i="35"/>
  <c r="R18" i="35"/>
  <c r="R17" i="35"/>
  <c r="AA21" i="35"/>
  <c r="Z19" i="35"/>
  <c r="AC18" i="35"/>
  <c r="AC17" i="35"/>
  <c r="AC20" i="35"/>
  <c r="X19" i="35"/>
  <c r="AB18" i="35"/>
  <c r="P18" i="35"/>
  <c r="AB17" i="35"/>
  <c r="P17" i="35"/>
  <c r="AE17" i="35" s="1"/>
  <c r="R20" i="35"/>
  <c r="S20" i="35" s="1"/>
  <c r="Y19" i="35"/>
  <c r="J19" i="35"/>
  <c r="V19" i="35" s="1"/>
  <c r="P20" i="35"/>
  <c r="X21" i="35"/>
  <c r="AA20" i="35"/>
  <c r="R19" i="35"/>
  <c r="S19" i="35" s="1"/>
  <c r="J18" i="35"/>
  <c r="V18" i="35" s="1"/>
  <c r="Z20" i="35"/>
  <c r="N20" i="35"/>
  <c r="O20" i="35" s="1"/>
  <c r="AC19" i="35"/>
  <c r="R21" i="35"/>
  <c r="Y20" i="35"/>
  <c r="J20" i="35"/>
  <c r="V20" i="35" s="1"/>
  <c r="AB19" i="35"/>
  <c r="P19" i="35"/>
  <c r="Q19" i="35" s="1"/>
  <c r="AB20" i="35"/>
  <c r="X20" i="35"/>
  <c r="AA19" i="35"/>
  <c r="AD21" i="35"/>
  <c r="T21" i="35"/>
  <c r="AD20" i="35"/>
  <c r="T20" i="35"/>
  <c r="AD19" i="35"/>
  <c r="T19" i="35"/>
  <c r="AD18" i="35"/>
  <c r="T18" i="35"/>
  <c r="AD17" i="35"/>
  <c r="T17" i="35"/>
  <c r="AD16" i="35"/>
  <c r="T16" i="35"/>
  <c r="AA188" i="44"/>
  <c r="AA187" i="44"/>
  <c r="AA186" i="44"/>
  <c r="AA185" i="44"/>
  <c r="AA184" i="44"/>
  <c r="AA183" i="44"/>
  <c r="AA182" i="44"/>
  <c r="AA181" i="44"/>
  <c r="AA180" i="44"/>
  <c r="AA179" i="44"/>
  <c r="AA178" i="44"/>
  <c r="AA177" i="44"/>
  <c r="AA176" i="44"/>
  <c r="AA175" i="44"/>
  <c r="AA174" i="44"/>
  <c r="AA173" i="44"/>
  <c r="AA172" i="44"/>
  <c r="AA171" i="44"/>
  <c r="AA170" i="44"/>
  <c r="AA169" i="44"/>
  <c r="AA168" i="44"/>
  <c r="AA167" i="44"/>
  <c r="AA166" i="44"/>
  <c r="AA165" i="44"/>
  <c r="AA164" i="44"/>
  <c r="AA163" i="44"/>
  <c r="AA162" i="44"/>
  <c r="AA161" i="44"/>
  <c r="AA160" i="44"/>
  <c r="AA159" i="44"/>
  <c r="AA158" i="44"/>
  <c r="AA157" i="44"/>
  <c r="AA156" i="44"/>
  <c r="AA155" i="44"/>
  <c r="AA154" i="44"/>
  <c r="AA153" i="44"/>
  <c r="AA152" i="44"/>
  <c r="AA151" i="44"/>
  <c r="AA150" i="44"/>
  <c r="AA149" i="44"/>
  <c r="AA148" i="44"/>
  <c r="AA147" i="44"/>
  <c r="AA146" i="44"/>
  <c r="AA145" i="44"/>
  <c r="AA144" i="44"/>
  <c r="AA143" i="44"/>
  <c r="AA142" i="44"/>
  <c r="AA141" i="44"/>
  <c r="AA140" i="44"/>
  <c r="AA139" i="44"/>
  <c r="AA138" i="44"/>
  <c r="AA137" i="44"/>
  <c r="AA136" i="44"/>
  <c r="AA135" i="44"/>
  <c r="AA134" i="44"/>
  <c r="AA133" i="44"/>
  <c r="AA132" i="44"/>
  <c r="AA131" i="44"/>
  <c r="AA130" i="44"/>
  <c r="AA129" i="44"/>
  <c r="AA128" i="44"/>
  <c r="AA127" i="44"/>
  <c r="AA126" i="44"/>
  <c r="AA125" i="44"/>
  <c r="AA124" i="44"/>
  <c r="AA123" i="44"/>
  <c r="AA122" i="44"/>
  <c r="AA121" i="44"/>
  <c r="AA120" i="44"/>
  <c r="AA119" i="44"/>
  <c r="AA118" i="44"/>
  <c r="AA117" i="44"/>
  <c r="AA116" i="44"/>
  <c r="AA115" i="44"/>
  <c r="AA114" i="44"/>
  <c r="AA113" i="44"/>
  <c r="AA112" i="44"/>
  <c r="AA111" i="44"/>
  <c r="AA110" i="44"/>
  <c r="AA109" i="44"/>
  <c r="AA108" i="44"/>
  <c r="AA107" i="44"/>
  <c r="AA106" i="44"/>
  <c r="AA105" i="44"/>
  <c r="AA104" i="44"/>
  <c r="AA103" i="44"/>
  <c r="AA102" i="44"/>
  <c r="AA101" i="44"/>
  <c r="AA100" i="44"/>
  <c r="AA99" i="44"/>
  <c r="AA98" i="44"/>
  <c r="AA97" i="44"/>
  <c r="AA96" i="44"/>
  <c r="AA95" i="44"/>
  <c r="AA94" i="44"/>
  <c r="AA93" i="44"/>
  <c r="AA92" i="44"/>
  <c r="AA91" i="44"/>
  <c r="AA90" i="44"/>
  <c r="AA89" i="44"/>
  <c r="AA88" i="44"/>
  <c r="AA87" i="44"/>
  <c r="AA86" i="44"/>
  <c r="AA85" i="44"/>
  <c r="AA84" i="44"/>
  <c r="AA83" i="44"/>
  <c r="AA82" i="44"/>
  <c r="AA81" i="44"/>
  <c r="AA80" i="44"/>
  <c r="AA79" i="44"/>
  <c r="AA78" i="44"/>
  <c r="AA77" i="44"/>
  <c r="AA76" i="44"/>
  <c r="AA75" i="44"/>
  <c r="AA74" i="44"/>
  <c r="AA73" i="44"/>
  <c r="AA72" i="44"/>
  <c r="AA71" i="44"/>
  <c r="AA70" i="44"/>
  <c r="AA69" i="44"/>
  <c r="AA68" i="44"/>
  <c r="AA67" i="44"/>
  <c r="AA66" i="44"/>
  <c r="AA65" i="44"/>
  <c r="AA64" i="44"/>
  <c r="AA63" i="44"/>
  <c r="AA62" i="44"/>
  <c r="AA61" i="44"/>
  <c r="AA60" i="44"/>
  <c r="AA59" i="44"/>
  <c r="AA58" i="44"/>
  <c r="AA57" i="44"/>
  <c r="AA56" i="44"/>
  <c r="AA55" i="44"/>
  <c r="AA54" i="44"/>
  <c r="AA53" i="44"/>
  <c r="AA52" i="44"/>
  <c r="AA51" i="44"/>
  <c r="AA50" i="44"/>
  <c r="AA49" i="44"/>
  <c r="AA48" i="44"/>
  <c r="AA47" i="44"/>
  <c r="AA46" i="44"/>
  <c r="AA45" i="44"/>
  <c r="AA44" i="44"/>
  <c r="AA43" i="44"/>
  <c r="AA42" i="44"/>
  <c r="AA41" i="44"/>
  <c r="AA40" i="44"/>
  <c r="AA39" i="44"/>
  <c r="AA38" i="44"/>
  <c r="AA37" i="44"/>
  <c r="AA36" i="44"/>
  <c r="AA35" i="44"/>
  <c r="AA34" i="44"/>
  <c r="AA33" i="44"/>
  <c r="AA32" i="44"/>
  <c r="AA31" i="44"/>
  <c r="AA30" i="44"/>
  <c r="AA29" i="44"/>
  <c r="AA27" i="44"/>
  <c r="AA26" i="44"/>
  <c r="AA25" i="44"/>
  <c r="AA24" i="44"/>
  <c r="AA23" i="44"/>
  <c r="AA22" i="44"/>
  <c r="AA21" i="44"/>
  <c r="AA20" i="44"/>
  <c r="AA18" i="44"/>
  <c r="AA17" i="44"/>
  <c r="AA16" i="44"/>
  <c r="AA15" i="44"/>
  <c r="AA14" i="44"/>
  <c r="AA13" i="44"/>
  <c r="AA12" i="44"/>
  <c r="AA11" i="44"/>
  <c r="Z188" i="44"/>
  <c r="Z187" i="44"/>
  <c r="Z186" i="44"/>
  <c r="Z185" i="44"/>
  <c r="Z184" i="44"/>
  <c r="Z183" i="44"/>
  <c r="Z182" i="44"/>
  <c r="Z181" i="44"/>
  <c r="Z180" i="44"/>
  <c r="Z179" i="44"/>
  <c r="Z178" i="44"/>
  <c r="Z177" i="44"/>
  <c r="Z176" i="44"/>
  <c r="Z175" i="44"/>
  <c r="Z174" i="44"/>
  <c r="Z173" i="44"/>
  <c r="Z172" i="44"/>
  <c r="Z171" i="44"/>
  <c r="Z170" i="44"/>
  <c r="Z169" i="44"/>
  <c r="Z168" i="44"/>
  <c r="Z167" i="44"/>
  <c r="Z166" i="44"/>
  <c r="Z165" i="44"/>
  <c r="Z164" i="44"/>
  <c r="Z163" i="44"/>
  <c r="Z162" i="44"/>
  <c r="Z161" i="44"/>
  <c r="Z160" i="44"/>
  <c r="Z159" i="44"/>
  <c r="Z158" i="44"/>
  <c r="Z157" i="44"/>
  <c r="Z156" i="44"/>
  <c r="Z155" i="44"/>
  <c r="Z154" i="44"/>
  <c r="Z153" i="44"/>
  <c r="Z152" i="44"/>
  <c r="Z151" i="44"/>
  <c r="Z150" i="44"/>
  <c r="Z149" i="44"/>
  <c r="Z148" i="44"/>
  <c r="Z147" i="44"/>
  <c r="Z146" i="44"/>
  <c r="Z145" i="44"/>
  <c r="Z144" i="44"/>
  <c r="Z143" i="44"/>
  <c r="Z142" i="44"/>
  <c r="Z141" i="44"/>
  <c r="Z140" i="44"/>
  <c r="Z139" i="44"/>
  <c r="Z138" i="44"/>
  <c r="Z137" i="44"/>
  <c r="Z136" i="44"/>
  <c r="Z135" i="44"/>
  <c r="Z134" i="44"/>
  <c r="Z133" i="44"/>
  <c r="Z132" i="44"/>
  <c r="Z131" i="44"/>
  <c r="Z130" i="44"/>
  <c r="Z129" i="44"/>
  <c r="Z128" i="44"/>
  <c r="Z127" i="44"/>
  <c r="Z126" i="44"/>
  <c r="Z125" i="44"/>
  <c r="Z124" i="44"/>
  <c r="Z123" i="44"/>
  <c r="Z122" i="44"/>
  <c r="Z121" i="44"/>
  <c r="Z120" i="44"/>
  <c r="Z119" i="44"/>
  <c r="Z118" i="44"/>
  <c r="Z117" i="44"/>
  <c r="Z116" i="44"/>
  <c r="Z115" i="44"/>
  <c r="Z114" i="44"/>
  <c r="Z113" i="44"/>
  <c r="Z112" i="44"/>
  <c r="Z111" i="44"/>
  <c r="Z110" i="44"/>
  <c r="Z109" i="44"/>
  <c r="Z108" i="44"/>
  <c r="Z107" i="44"/>
  <c r="Z106" i="44"/>
  <c r="Z105" i="44"/>
  <c r="Z104" i="44"/>
  <c r="Z103" i="44"/>
  <c r="Z102" i="44"/>
  <c r="Z101" i="44"/>
  <c r="Z100" i="44"/>
  <c r="Z99" i="44"/>
  <c r="Z98" i="44"/>
  <c r="Z97" i="44"/>
  <c r="Z96" i="44"/>
  <c r="Z95" i="44"/>
  <c r="Z94" i="44"/>
  <c r="Z93" i="44"/>
  <c r="Z92" i="44"/>
  <c r="Z91" i="44"/>
  <c r="Z90" i="44"/>
  <c r="Z89" i="44"/>
  <c r="Z88" i="44"/>
  <c r="Z87" i="44"/>
  <c r="Z86" i="44"/>
  <c r="Z85" i="44"/>
  <c r="Z84" i="44"/>
  <c r="Z83" i="44"/>
  <c r="Z82" i="44"/>
  <c r="Z81" i="44"/>
  <c r="Z80" i="44"/>
  <c r="Z79" i="44"/>
  <c r="Z78" i="44"/>
  <c r="Z77" i="44"/>
  <c r="Z76" i="44"/>
  <c r="Z75" i="44"/>
  <c r="Z74" i="44"/>
  <c r="Z73" i="44"/>
  <c r="Z72" i="44"/>
  <c r="Z71" i="44"/>
  <c r="Z70" i="44"/>
  <c r="Z69" i="44"/>
  <c r="Z68" i="44"/>
  <c r="Z67" i="44"/>
  <c r="Z66" i="44"/>
  <c r="Z65" i="44"/>
  <c r="Z64" i="44"/>
  <c r="Z63" i="44"/>
  <c r="Z62" i="44"/>
  <c r="Z61" i="44"/>
  <c r="Z60" i="44"/>
  <c r="Z59" i="44"/>
  <c r="Z58" i="44"/>
  <c r="Z57" i="44"/>
  <c r="Z56" i="44"/>
  <c r="Z55" i="44"/>
  <c r="Z54" i="44"/>
  <c r="Z53" i="44"/>
  <c r="Z52" i="44"/>
  <c r="Z51" i="44"/>
  <c r="Z50" i="44"/>
  <c r="Z49" i="44"/>
  <c r="Z48" i="44"/>
  <c r="Z47" i="44"/>
  <c r="Z46" i="44"/>
  <c r="Z45" i="44"/>
  <c r="Z44" i="44"/>
  <c r="Z43" i="44"/>
  <c r="Z42" i="44"/>
  <c r="Z41" i="44"/>
  <c r="Z40" i="44"/>
  <c r="Z39" i="44"/>
  <c r="Z38" i="44"/>
  <c r="Z37" i="44"/>
  <c r="Z36" i="44"/>
  <c r="Z35" i="44"/>
  <c r="Z34" i="44"/>
  <c r="Z33" i="44"/>
  <c r="Z32" i="44"/>
  <c r="Z31" i="44"/>
  <c r="Z30" i="44"/>
  <c r="Z29" i="44"/>
  <c r="Z27" i="44"/>
  <c r="Z26" i="44"/>
  <c r="Z25" i="44"/>
  <c r="Z24" i="44"/>
  <c r="Z23" i="44"/>
  <c r="Z22" i="44"/>
  <c r="Z21" i="44"/>
  <c r="Z20" i="44"/>
  <c r="Z18" i="44"/>
  <c r="Z17" i="44"/>
  <c r="Z16" i="44"/>
  <c r="Z15" i="44"/>
  <c r="Z14" i="44"/>
  <c r="Z13" i="44"/>
  <c r="Z12" i="44"/>
  <c r="Z11" i="44"/>
  <c r="Y188" i="44"/>
  <c r="Y187" i="44"/>
  <c r="Y186" i="44"/>
  <c r="Y185" i="44"/>
  <c r="Y184" i="44"/>
  <c r="Y183" i="44"/>
  <c r="Y182" i="44"/>
  <c r="Y181" i="44"/>
  <c r="Y180" i="44"/>
  <c r="Y179" i="44"/>
  <c r="Y178" i="44"/>
  <c r="Y177" i="44"/>
  <c r="Y176" i="44"/>
  <c r="Y175" i="44"/>
  <c r="Y174" i="44"/>
  <c r="Y173" i="44"/>
  <c r="Y172" i="44"/>
  <c r="Y171" i="44"/>
  <c r="Y170" i="44"/>
  <c r="Y169" i="44"/>
  <c r="Y168" i="44"/>
  <c r="Y167" i="44"/>
  <c r="Y166" i="44"/>
  <c r="Y165" i="44"/>
  <c r="Y164" i="44"/>
  <c r="Y163" i="44"/>
  <c r="Y162" i="44"/>
  <c r="Y161" i="44"/>
  <c r="Y160" i="44"/>
  <c r="Y159" i="44"/>
  <c r="Y158" i="44"/>
  <c r="Y157" i="44"/>
  <c r="Y156" i="44"/>
  <c r="Y155" i="44"/>
  <c r="Y154" i="44"/>
  <c r="Y153" i="44"/>
  <c r="Y152" i="44"/>
  <c r="Y151" i="44"/>
  <c r="Y150" i="44"/>
  <c r="Y149" i="44"/>
  <c r="Y148" i="44"/>
  <c r="Y147" i="44"/>
  <c r="Y146" i="44"/>
  <c r="Y145" i="44"/>
  <c r="Y144" i="44"/>
  <c r="Y143" i="44"/>
  <c r="Y142" i="44"/>
  <c r="Y141" i="44"/>
  <c r="Y140" i="44"/>
  <c r="Y139" i="44"/>
  <c r="Y138" i="44"/>
  <c r="Y137" i="44"/>
  <c r="Y136" i="44"/>
  <c r="Y135" i="44"/>
  <c r="Y134" i="44"/>
  <c r="Y133" i="44"/>
  <c r="Y132" i="44"/>
  <c r="Y131" i="44"/>
  <c r="Y130" i="44"/>
  <c r="Y129" i="44"/>
  <c r="Y128" i="44"/>
  <c r="Y127" i="44"/>
  <c r="Y126" i="44"/>
  <c r="Y125" i="44"/>
  <c r="Y124" i="44"/>
  <c r="Y123" i="44"/>
  <c r="Y122" i="44"/>
  <c r="Y121" i="44"/>
  <c r="Y120" i="44"/>
  <c r="Y119" i="44"/>
  <c r="Y118" i="44"/>
  <c r="Y117" i="44"/>
  <c r="Y116" i="44"/>
  <c r="Y115" i="44"/>
  <c r="Y114" i="44"/>
  <c r="Y113" i="44"/>
  <c r="Y112" i="44"/>
  <c r="Y111" i="44"/>
  <c r="Y110" i="44"/>
  <c r="Y109" i="44"/>
  <c r="Y108" i="44"/>
  <c r="Y107" i="44"/>
  <c r="Y106" i="44"/>
  <c r="Y105" i="44"/>
  <c r="Y104" i="44"/>
  <c r="Y103" i="44"/>
  <c r="Y102" i="44"/>
  <c r="Y101" i="44"/>
  <c r="Y100" i="44"/>
  <c r="Y99" i="44"/>
  <c r="Y98" i="44"/>
  <c r="Y97" i="44"/>
  <c r="Y96" i="44"/>
  <c r="Y95" i="44"/>
  <c r="Y94" i="44"/>
  <c r="Y93" i="44"/>
  <c r="Y92" i="44"/>
  <c r="Y91" i="44"/>
  <c r="Y90" i="44"/>
  <c r="Y89" i="44"/>
  <c r="Y88" i="44"/>
  <c r="Y87" i="44"/>
  <c r="Y86" i="44"/>
  <c r="Y85" i="44"/>
  <c r="Y84" i="44"/>
  <c r="Y83" i="44"/>
  <c r="Y82" i="44"/>
  <c r="Y81" i="44"/>
  <c r="Y80" i="44"/>
  <c r="Y79" i="44"/>
  <c r="Y78" i="44"/>
  <c r="Y77" i="44"/>
  <c r="Y76" i="44"/>
  <c r="Y75" i="44"/>
  <c r="Y74" i="44"/>
  <c r="Y73" i="44"/>
  <c r="Y72" i="44"/>
  <c r="Y71" i="44"/>
  <c r="Y70" i="44"/>
  <c r="Y69" i="44"/>
  <c r="Y68" i="44"/>
  <c r="Y67" i="44"/>
  <c r="Y66" i="44"/>
  <c r="Y65" i="44"/>
  <c r="Y64" i="44"/>
  <c r="Y63" i="44"/>
  <c r="Y62" i="44"/>
  <c r="Y61" i="44"/>
  <c r="Y60" i="44"/>
  <c r="Y59" i="44"/>
  <c r="Y58" i="44"/>
  <c r="Y57" i="44"/>
  <c r="Y56" i="44"/>
  <c r="Y55" i="44"/>
  <c r="Y54" i="44"/>
  <c r="Y53" i="44"/>
  <c r="Y52" i="44"/>
  <c r="Y51" i="44"/>
  <c r="Y50" i="44"/>
  <c r="Y49" i="44"/>
  <c r="Y48" i="44"/>
  <c r="Y47" i="44"/>
  <c r="Y46" i="44"/>
  <c r="Y45" i="44"/>
  <c r="Y44" i="44"/>
  <c r="Y43" i="44"/>
  <c r="Y42" i="44"/>
  <c r="Y41" i="44"/>
  <c r="Y40" i="44"/>
  <c r="Y39" i="44"/>
  <c r="Y38" i="44"/>
  <c r="Y37" i="44"/>
  <c r="Y36" i="44"/>
  <c r="Y35" i="44"/>
  <c r="Y34" i="44"/>
  <c r="Y33" i="44"/>
  <c r="Y32" i="44"/>
  <c r="Y31" i="44"/>
  <c r="Y30" i="44"/>
  <c r="Y29" i="44"/>
  <c r="Y27" i="44"/>
  <c r="Y26" i="44"/>
  <c r="Y25" i="44"/>
  <c r="Y24" i="44"/>
  <c r="Y23" i="44"/>
  <c r="Y22" i="44"/>
  <c r="Y21" i="44"/>
  <c r="Y20" i="44"/>
  <c r="Y18" i="44"/>
  <c r="Y17" i="44"/>
  <c r="Y16" i="44"/>
  <c r="Y15" i="44"/>
  <c r="Y14" i="44"/>
  <c r="Y13" i="44"/>
  <c r="Y12" i="44"/>
  <c r="Y11" i="44"/>
  <c r="O16" i="35" l="1"/>
  <c r="O21" i="35"/>
  <c r="O19" i="35"/>
  <c r="O17" i="35"/>
  <c r="Q21" i="35"/>
  <c r="Q20" i="35"/>
  <c r="S21" i="35"/>
  <c r="S18" i="35"/>
  <c r="Q18" i="35"/>
  <c r="S17" i="35"/>
  <c r="Q17" i="35"/>
  <c r="Q16" i="35"/>
  <c r="S16" i="35"/>
  <c r="F50" i="1"/>
  <c r="F51" i="1"/>
  <c r="F52" i="1"/>
  <c r="B11" i="72" l="1"/>
  <c r="D11" i="72"/>
  <c r="F11" i="72"/>
  <c r="H11" i="72"/>
  <c r="J11" i="72"/>
  <c r="K11" i="72"/>
  <c r="M11" i="72"/>
  <c r="N11" i="72"/>
  <c r="P11" i="72"/>
  <c r="R11" i="72"/>
  <c r="S11" i="72"/>
  <c r="T11" i="72"/>
  <c r="V11" i="72"/>
  <c r="Z11" i="72"/>
  <c r="AA11" i="72"/>
  <c r="B13" i="72"/>
  <c r="D13" i="72"/>
  <c r="F13" i="72"/>
  <c r="H13" i="72"/>
  <c r="J13" i="72"/>
  <c r="K13" i="72"/>
  <c r="M13" i="72"/>
  <c r="N13" i="72"/>
  <c r="P13" i="72"/>
  <c r="R13" i="72"/>
  <c r="S13" i="72"/>
  <c r="T13" i="72"/>
  <c r="V13" i="72"/>
  <c r="Z13" i="72"/>
  <c r="AA13" i="72"/>
  <c r="B14" i="72"/>
  <c r="D14" i="72"/>
  <c r="F14" i="72"/>
  <c r="H14" i="72"/>
  <c r="J14" i="72"/>
  <c r="K14" i="72"/>
  <c r="M14" i="72"/>
  <c r="N14" i="72"/>
  <c r="P14" i="72"/>
  <c r="R14" i="72"/>
  <c r="S14" i="72"/>
  <c r="T14" i="72"/>
  <c r="V14" i="72"/>
  <c r="Z14" i="72"/>
  <c r="AA14" i="72"/>
  <c r="B16" i="72"/>
  <c r="D16" i="72"/>
  <c r="F16" i="72"/>
  <c r="H16" i="72"/>
  <c r="J16" i="72"/>
  <c r="K16" i="72"/>
  <c r="M16" i="72"/>
  <c r="N16" i="72"/>
  <c r="P16" i="72"/>
  <c r="R16" i="72"/>
  <c r="S16" i="72"/>
  <c r="T16" i="72"/>
  <c r="V16" i="72"/>
  <c r="Z16" i="72"/>
  <c r="AA16" i="72"/>
  <c r="B17" i="72"/>
  <c r="D17" i="72"/>
  <c r="F17" i="72"/>
  <c r="H17" i="72"/>
  <c r="J17" i="72"/>
  <c r="K17" i="72"/>
  <c r="M17" i="72"/>
  <c r="N17" i="72"/>
  <c r="P17" i="72"/>
  <c r="R17" i="72"/>
  <c r="S17" i="72"/>
  <c r="T17" i="72"/>
  <c r="V17" i="72"/>
  <c r="Z17" i="72"/>
  <c r="AA17" i="72"/>
  <c r="AA10" i="72"/>
  <c r="Z10" i="72"/>
  <c r="V10" i="72"/>
  <c r="T10" i="72"/>
  <c r="S10" i="72"/>
  <c r="R10" i="72"/>
  <c r="P10" i="72"/>
  <c r="N10" i="72"/>
  <c r="M10" i="72"/>
  <c r="K10" i="72"/>
  <c r="J10" i="72"/>
  <c r="H10" i="72"/>
  <c r="F10" i="72"/>
  <c r="D10" i="72"/>
  <c r="B10" i="72"/>
  <c r="X11" i="72" l="1"/>
  <c r="X17" i="72"/>
  <c r="X16" i="72"/>
  <c r="X13" i="72"/>
  <c r="X14" i="72"/>
  <c r="B36" i="59" l="1"/>
  <c r="C36" i="59"/>
  <c r="E36" i="59"/>
  <c r="G36" i="59"/>
  <c r="I36" i="59"/>
  <c r="J36" i="59"/>
  <c r="L36" i="59"/>
  <c r="M36" i="59"/>
  <c r="O36" i="59"/>
  <c r="Q36" i="59"/>
  <c r="S36" i="59"/>
  <c r="U36" i="59"/>
  <c r="V36" i="59"/>
  <c r="W36" i="59"/>
  <c r="Z36" i="59"/>
  <c r="AA36" i="59"/>
  <c r="B37" i="59"/>
  <c r="C37" i="59"/>
  <c r="E37" i="59"/>
  <c r="G37" i="59"/>
  <c r="I37" i="59"/>
  <c r="J37" i="59"/>
  <c r="L37" i="59"/>
  <c r="M37" i="59"/>
  <c r="O37" i="59"/>
  <c r="Q37" i="59"/>
  <c r="S37" i="59"/>
  <c r="U37" i="59"/>
  <c r="V37" i="59"/>
  <c r="W37" i="59"/>
  <c r="Z37" i="59"/>
  <c r="AA37" i="59"/>
  <c r="B38" i="59"/>
  <c r="C38" i="59"/>
  <c r="E38" i="59"/>
  <c r="G38" i="59"/>
  <c r="I38" i="59"/>
  <c r="J38" i="59"/>
  <c r="L38" i="59"/>
  <c r="M38" i="59"/>
  <c r="O38" i="59"/>
  <c r="Q38" i="59"/>
  <c r="S38" i="59"/>
  <c r="U38" i="59"/>
  <c r="V38" i="59"/>
  <c r="W38" i="59"/>
  <c r="Z38" i="59"/>
  <c r="AA38" i="59"/>
  <c r="B39" i="59"/>
  <c r="C39" i="59"/>
  <c r="E39" i="59"/>
  <c r="G39" i="59"/>
  <c r="I39" i="59"/>
  <c r="J39" i="59"/>
  <c r="L39" i="59"/>
  <c r="M39" i="59"/>
  <c r="O39" i="59"/>
  <c r="Q39" i="59"/>
  <c r="S39" i="59"/>
  <c r="U39" i="59"/>
  <c r="V39" i="59"/>
  <c r="W39" i="59"/>
  <c r="Z39" i="59"/>
  <c r="AA39" i="59"/>
  <c r="B40" i="59"/>
  <c r="C40" i="59"/>
  <c r="E40" i="59"/>
  <c r="G40" i="59"/>
  <c r="I40" i="59"/>
  <c r="J40" i="59"/>
  <c r="L40" i="59"/>
  <c r="M40" i="59"/>
  <c r="O40" i="59"/>
  <c r="Q40" i="59"/>
  <c r="S40" i="59"/>
  <c r="U40" i="59"/>
  <c r="V40" i="59"/>
  <c r="W40" i="59"/>
  <c r="Z40" i="59"/>
  <c r="AA40" i="59"/>
  <c r="B41" i="59"/>
  <c r="C41" i="59"/>
  <c r="E41" i="59"/>
  <c r="G41" i="59"/>
  <c r="I41" i="59"/>
  <c r="J41" i="59"/>
  <c r="L41" i="59"/>
  <c r="M41" i="59"/>
  <c r="O41" i="59"/>
  <c r="Q41" i="59"/>
  <c r="S41" i="59"/>
  <c r="U41" i="59"/>
  <c r="V41" i="59"/>
  <c r="W41" i="59"/>
  <c r="Z41" i="59"/>
  <c r="AA41" i="59"/>
  <c r="Y41" i="59" l="1"/>
  <c r="Y37" i="59"/>
  <c r="Y40" i="59"/>
  <c r="Y38" i="59"/>
  <c r="Y36" i="59"/>
  <c r="Y39" i="59"/>
  <c r="B56" i="59" l="1"/>
  <c r="C56" i="59"/>
  <c r="E56" i="59"/>
  <c r="G56" i="59"/>
  <c r="I56" i="59"/>
  <c r="J56" i="59"/>
  <c r="L56" i="59"/>
  <c r="M56" i="59"/>
  <c r="O56" i="59"/>
  <c r="Q56" i="59"/>
  <c r="S56" i="59"/>
  <c r="U56" i="59"/>
  <c r="V56" i="59"/>
  <c r="W56" i="59"/>
  <c r="Z56" i="59"/>
  <c r="AA56" i="59"/>
  <c r="B57" i="59"/>
  <c r="C57" i="59"/>
  <c r="E57" i="59"/>
  <c r="G57" i="59"/>
  <c r="I57" i="59"/>
  <c r="J57" i="59"/>
  <c r="L57" i="59"/>
  <c r="M57" i="59"/>
  <c r="O57" i="59"/>
  <c r="Q57" i="59"/>
  <c r="S57" i="59"/>
  <c r="U57" i="59"/>
  <c r="V57" i="59"/>
  <c r="W57" i="59"/>
  <c r="Z57" i="59"/>
  <c r="AA57" i="59"/>
  <c r="Y56" i="59" l="1"/>
  <c r="Y57" i="59"/>
  <c r="B99" i="59"/>
  <c r="C99" i="59"/>
  <c r="E99" i="59"/>
  <c r="G99" i="59"/>
  <c r="I99" i="59"/>
  <c r="J99" i="59"/>
  <c r="L99" i="59"/>
  <c r="M99" i="59"/>
  <c r="O99" i="59"/>
  <c r="Q99" i="59"/>
  <c r="S99" i="59"/>
  <c r="U99" i="59"/>
  <c r="V99" i="59"/>
  <c r="W99" i="59"/>
  <c r="Z99" i="59"/>
  <c r="AA99" i="59"/>
  <c r="B100" i="59"/>
  <c r="C100" i="59"/>
  <c r="E100" i="59"/>
  <c r="G100" i="59"/>
  <c r="I100" i="59"/>
  <c r="J100" i="59"/>
  <c r="L100" i="59"/>
  <c r="M100" i="59"/>
  <c r="O100" i="59"/>
  <c r="Q100" i="59"/>
  <c r="S100" i="59"/>
  <c r="U100" i="59"/>
  <c r="V100" i="59"/>
  <c r="W100" i="59"/>
  <c r="Z100" i="59"/>
  <c r="AA100" i="59"/>
  <c r="B101" i="59"/>
  <c r="C101" i="59"/>
  <c r="E101" i="59"/>
  <c r="G101" i="59"/>
  <c r="I101" i="59"/>
  <c r="J101" i="59"/>
  <c r="L101" i="59"/>
  <c r="M101" i="59"/>
  <c r="O101" i="59"/>
  <c r="Q101" i="59"/>
  <c r="S101" i="59"/>
  <c r="U101" i="59"/>
  <c r="V101" i="59"/>
  <c r="W101" i="59"/>
  <c r="Z101" i="59"/>
  <c r="AA101" i="59"/>
  <c r="B102" i="59"/>
  <c r="C102" i="59"/>
  <c r="E102" i="59"/>
  <c r="G102" i="59"/>
  <c r="I102" i="59"/>
  <c r="J102" i="59"/>
  <c r="L102" i="59"/>
  <c r="M102" i="59"/>
  <c r="O102" i="59"/>
  <c r="Q102" i="59"/>
  <c r="S102" i="59"/>
  <c r="U102" i="59"/>
  <c r="V102" i="59"/>
  <c r="W102" i="59"/>
  <c r="Z102" i="59"/>
  <c r="AA102" i="59"/>
  <c r="B103" i="59"/>
  <c r="C103" i="59"/>
  <c r="E103" i="59"/>
  <c r="G103" i="59"/>
  <c r="I103" i="59"/>
  <c r="J103" i="59"/>
  <c r="L103" i="59"/>
  <c r="M103" i="59"/>
  <c r="O103" i="59"/>
  <c r="Q103" i="59"/>
  <c r="S103" i="59"/>
  <c r="U103" i="59"/>
  <c r="V103" i="59"/>
  <c r="W103" i="59"/>
  <c r="Z103" i="59"/>
  <c r="AA103" i="59"/>
  <c r="B104" i="59"/>
  <c r="C104" i="59"/>
  <c r="E104" i="59"/>
  <c r="G104" i="59"/>
  <c r="I104" i="59"/>
  <c r="J104" i="59"/>
  <c r="L104" i="59"/>
  <c r="M104" i="59"/>
  <c r="O104" i="59"/>
  <c r="Q104" i="59"/>
  <c r="S104" i="59"/>
  <c r="U104" i="59"/>
  <c r="V104" i="59"/>
  <c r="W104" i="59"/>
  <c r="Z104" i="59"/>
  <c r="AA104" i="59"/>
  <c r="B105" i="59"/>
  <c r="C105" i="59"/>
  <c r="E105" i="59"/>
  <c r="G105" i="59"/>
  <c r="I105" i="59"/>
  <c r="J105" i="59"/>
  <c r="L105" i="59"/>
  <c r="M105" i="59"/>
  <c r="O105" i="59"/>
  <c r="Q105" i="59"/>
  <c r="S105" i="59"/>
  <c r="U105" i="59"/>
  <c r="V105" i="59"/>
  <c r="W105" i="59"/>
  <c r="Z105" i="59"/>
  <c r="AA105" i="59"/>
  <c r="B107" i="59"/>
  <c r="C107" i="59"/>
  <c r="E107" i="59"/>
  <c r="G107" i="59"/>
  <c r="I107" i="59"/>
  <c r="J107" i="59"/>
  <c r="L107" i="59"/>
  <c r="M107" i="59"/>
  <c r="O107" i="59"/>
  <c r="Q107" i="59"/>
  <c r="S107" i="59"/>
  <c r="U107" i="59"/>
  <c r="V107" i="59"/>
  <c r="W107" i="59"/>
  <c r="Z107" i="59"/>
  <c r="AA107" i="59"/>
  <c r="B108" i="59"/>
  <c r="C108" i="59"/>
  <c r="E108" i="59"/>
  <c r="G108" i="59"/>
  <c r="I108" i="59"/>
  <c r="J108" i="59"/>
  <c r="L108" i="59"/>
  <c r="M108" i="59"/>
  <c r="O108" i="59"/>
  <c r="Q108" i="59"/>
  <c r="S108" i="59"/>
  <c r="U108" i="59"/>
  <c r="V108" i="59"/>
  <c r="W108" i="59"/>
  <c r="Z108" i="59"/>
  <c r="AA108" i="59"/>
  <c r="B109" i="59"/>
  <c r="C109" i="59"/>
  <c r="E109" i="59"/>
  <c r="G109" i="59"/>
  <c r="I109" i="59"/>
  <c r="J109" i="59"/>
  <c r="L109" i="59"/>
  <c r="M109" i="59"/>
  <c r="O109" i="59"/>
  <c r="Q109" i="59"/>
  <c r="S109" i="59"/>
  <c r="U109" i="59"/>
  <c r="V109" i="59"/>
  <c r="W109" i="59"/>
  <c r="Z109" i="59"/>
  <c r="AA109" i="59"/>
  <c r="B110" i="59"/>
  <c r="C110" i="59"/>
  <c r="E110" i="59"/>
  <c r="G110" i="59"/>
  <c r="I110" i="59"/>
  <c r="J110" i="59"/>
  <c r="L110" i="59"/>
  <c r="M110" i="59"/>
  <c r="O110" i="59"/>
  <c r="Q110" i="59"/>
  <c r="S110" i="59"/>
  <c r="U110" i="59"/>
  <c r="V110" i="59"/>
  <c r="W110" i="59"/>
  <c r="Z110" i="59"/>
  <c r="AA110" i="59"/>
  <c r="B111" i="59"/>
  <c r="C111" i="59"/>
  <c r="E111" i="59"/>
  <c r="G111" i="59"/>
  <c r="I111" i="59"/>
  <c r="J111" i="59"/>
  <c r="L111" i="59"/>
  <c r="M111" i="59"/>
  <c r="O111" i="59"/>
  <c r="Q111" i="59"/>
  <c r="S111" i="59"/>
  <c r="U111" i="59"/>
  <c r="V111" i="59"/>
  <c r="W111" i="59"/>
  <c r="Z111" i="59"/>
  <c r="AA111" i="59"/>
  <c r="B112" i="59"/>
  <c r="C112" i="59"/>
  <c r="E112" i="59"/>
  <c r="G112" i="59"/>
  <c r="I112" i="59"/>
  <c r="J112" i="59"/>
  <c r="L112" i="59"/>
  <c r="M112" i="59"/>
  <c r="O112" i="59"/>
  <c r="Q112" i="59"/>
  <c r="S112" i="59"/>
  <c r="U112" i="59"/>
  <c r="V112" i="59"/>
  <c r="W112" i="59"/>
  <c r="Z112" i="59"/>
  <c r="AA112" i="59"/>
  <c r="B113" i="59"/>
  <c r="C113" i="59"/>
  <c r="E113" i="59"/>
  <c r="G113" i="59"/>
  <c r="I113" i="59"/>
  <c r="J113" i="59"/>
  <c r="L113" i="59"/>
  <c r="M113" i="59"/>
  <c r="O113" i="59"/>
  <c r="Q113" i="59"/>
  <c r="S113" i="59"/>
  <c r="U113" i="59"/>
  <c r="V113" i="59"/>
  <c r="W113" i="59"/>
  <c r="Z113" i="59"/>
  <c r="AA113" i="59"/>
  <c r="B115" i="59"/>
  <c r="C115" i="59"/>
  <c r="E115" i="59"/>
  <c r="G115" i="59"/>
  <c r="I115" i="59"/>
  <c r="J115" i="59"/>
  <c r="L115" i="59"/>
  <c r="M115" i="59"/>
  <c r="O115" i="59"/>
  <c r="Q115" i="59"/>
  <c r="S115" i="59"/>
  <c r="U115" i="59"/>
  <c r="V115" i="59"/>
  <c r="W115" i="59"/>
  <c r="Z115" i="59"/>
  <c r="AA115" i="59"/>
  <c r="B116" i="59"/>
  <c r="C116" i="59"/>
  <c r="E116" i="59"/>
  <c r="G116" i="59"/>
  <c r="I116" i="59"/>
  <c r="J116" i="59"/>
  <c r="L116" i="59"/>
  <c r="M116" i="59"/>
  <c r="O116" i="59"/>
  <c r="Q116" i="59"/>
  <c r="S116" i="59"/>
  <c r="U116" i="59"/>
  <c r="V116" i="59"/>
  <c r="W116" i="59"/>
  <c r="Z116" i="59"/>
  <c r="AA116" i="59"/>
  <c r="B117" i="59"/>
  <c r="C117" i="59"/>
  <c r="E117" i="59"/>
  <c r="G117" i="59"/>
  <c r="I117" i="59"/>
  <c r="J117" i="59"/>
  <c r="L117" i="59"/>
  <c r="M117" i="59"/>
  <c r="O117" i="59"/>
  <c r="Q117" i="59"/>
  <c r="S117" i="59"/>
  <c r="U117" i="59"/>
  <c r="V117" i="59"/>
  <c r="W117" i="59"/>
  <c r="Z117" i="59"/>
  <c r="AA117" i="59"/>
  <c r="B118" i="59"/>
  <c r="C118" i="59"/>
  <c r="E118" i="59"/>
  <c r="G118" i="59"/>
  <c r="I118" i="59"/>
  <c r="J118" i="59"/>
  <c r="L118" i="59"/>
  <c r="M118" i="59"/>
  <c r="O118" i="59"/>
  <c r="Q118" i="59"/>
  <c r="S118" i="59"/>
  <c r="U118" i="59"/>
  <c r="V118" i="59"/>
  <c r="W118" i="59"/>
  <c r="Z118" i="59"/>
  <c r="AA118" i="59"/>
  <c r="B119" i="59"/>
  <c r="C119" i="59"/>
  <c r="E119" i="59"/>
  <c r="G119" i="59"/>
  <c r="I119" i="59"/>
  <c r="J119" i="59"/>
  <c r="L119" i="59"/>
  <c r="M119" i="59"/>
  <c r="O119" i="59"/>
  <c r="Q119" i="59"/>
  <c r="S119" i="59"/>
  <c r="U119" i="59"/>
  <c r="V119" i="59"/>
  <c r="W119" i="59"/>
  <c r="Z119" i="59"/>
  <c r="AA119" i="59"/>
  <c r="B120" i="59"/>
  <c r="C120" i="59"/>
  <c r="E120" i="59"/>
  <c r="G120" i="59"/>
  <c r="I120" i="59"/>
  <c r="J120" i="59"/>
  <c r="L120" i="59"/>
  <c r="M120" i="59"/>
  <c r="O120" i="59"/>
  <c r="Q120" i="59"/>
  <c r="S120" i="59"/>
  <c r="U120" i="59"/>
  <c r="V120" i="59"/>
  <c r="W120" i="59"/>
  <c r="Z120" i="59"/>
  <c r="AA120" i="59"/>
  <c r="B121" i="59"/>
  <c r="C121" i="59"/>
  <c r="E121" i="59"/>
  <c r="G121" i="59"/>
  <c r="I121" i="59"/>
  <c r="J121" i="59"/>
  <c r="L121" i="59"/>
  <c r="M121" i="59"/>
  <c r="O121" i="59"/>
  <c r="Q121" i="59"/>
  <c r="S121" i="59"/>
  <c r="U121" i="59"/>
  <c r="V121" i="59"/>
  <c r="W121" i="59"/>
  <c r="Z121" i="59"/>
  <c r="AA121" i="59"/>
  <c r="B123" i="59"/>
  <c r="C123" i="59"/>
  <c r="E123" i="59"/>
  <c r="G123" i="59"/>
  <c r="I123" i="59"/>
  <c r="J123" i="59"/>
  <c r="L123" i="59"/>
  <c r="M123" i="59"/>
  <c r="O123" i="59"/>
  <c r="Q123" i="59"/>
  <c r="S123" i="59"/>
  <c r="U123" i="59"/>
  <c r="V123" i="59"/>
  <c r="W123" i="59"/>
  <c r="Z123" i="59"/>
  <c r="AA123" i="59"/>
  <c r="B124" i="59"/>
  <c r="C124" i="59"/>
  <c r="E124" i="59"/>
  <c r="G124" i="59"/>
  <c r="I124" i="59"/>
  <c r="J124" i="59"/>
  <c r="L124" i="59"/>
  <c r="M124" i="59"/>
  <c r="O124" i="59"/>
  <c r="Q124" i="59"/>
  <c r="S124" i="59"/>
  <c r="U124" i="59"/>
  <c r="V124" i="59"/>
  <c r="W124" i="59"/>
  <c r="Z124" i="59"/>
  <c r="AA124" i="59"/>
  <c r="B125" i="59"/>
  <c r="C125" i="59"/>
  <c r="E125" i="59"/>
  <c r="G125" i="59"/>
  <c r="I125" i="59"/>
  <c r="J125" i="59"/>
  <c r="L125" i="59"/>
  <c r="M125" i="59"/>
  <c r="O125" i="59"/>
  <c r="Q125" i="59"/>
  <c r="S125" i="59"/>
  <c r="U125" i="59"/>
  <c r="V125" i="59"/>
  <c r="W125" i="59"/>
  <c r="Z125" i="59"/>
  <c r="AA125" i="59"/>
  <c r="B126" i="59"/>
  <c r="C126" i="59"/>
  <c r="E126" i="59"/>
  <c r="G126" i="59"/>
  <c r="I126" i="59"/>
  <c r="J126" i="59"/>
  <c r="L126" i="59"/>
  <c r="M126" i="59"/>
  <c r="O126" i="59"/>
  <c r="Q126" i="59"/>
  <c r="S126" i="59"/>
  <c r="U126" i="59"/>
  <c r="V126" i="59"/>
  <c r="W126" i="59"/>
  <c r="Z126" i="59"/>
  <c r="AA126" i="59"/>
  <c r="B127" i="59"/>
  <c r="C127" i="59"/>
  <c r="E127" i="59"/>
  <c r="G127" i="59"/>
  <c r="I127" i="59"/>
  <c r="J127" i="59"/>
  <c r="L127" i="59"/>
  <c r="M127" i="59"/>
  <c r="O127" i="59"/>
  <c r="Q127" i="59"/>
  <c r="S127" i="59"/>
  <c r="U127" i="59"/>
  <c r="V127" i="59"/>
  <c r="W127" i="59"/>
  <c r="Z127" i="59"/>
  <c r="AA127" i="59"/>
  <c r="B128" i="59"/>
  <c r="C128" i="59"/>
  <c r="E128" i="59"/>
  <c r="G128" i="59"/>
  <c r="I128" i="59"/>
  <c r="J128" i="59"/>
  <c r="L128" i="59"/>
  <c r="M128" i="59"/>
  <c r="O128" i="59"/>
  <c r="Q128" i="59"/>
  <c r="S128" i="59"/>
  <c r="U128" i="59"/>
  <c r="V128" i="59"/>
  <c r="W128" i="59"/>
  <c r="Z128" i="59"/>
  <c r="AA128" i="59"/>
  <c r="B129" i="59"/>
  <c r="C129" i="59"/>
  <c r="E129" i="59"/>
  <c r="G129" i="59"/>
  <c r="I129" i="59"/>
  <c r="J129" i="59"/>
  <c r="L129" i="59"/>
  <c r="M129" i="59"/>
  <c r="O129" i="59"/>
  <c r="Q129" i="59"/>
  <c r="S129" i="59"/>
  <c r="U129" i="59"/>
  <c r="V129" i="59"/>
  <c r="W129" i="59"/>
  <c r="Z129" i="59"/>
  <c r="AA129" i="59"/>
  <c r="B79" i="59"/>
  <c r="C79" i="59"/>
  <c r="E79" i="59"/>
  <c r="G79" i="59"/>
  <c r="I79" i="59"/>
  <c r="J79" i="59"/>
  <c r="L79" i="59"/>
  <c r="M79" i="59"/>
  <c r="O79" i="59"/>
  <c r="Q79" i="59"/>
  <c r="S79" i="59"/>
  <c r="U79" i="59"/>
  <c r="V79" i="59"/>
  <c r="W79" i="59"/>
  <c r="Z79" i="59"/>
  <c r="AA79" i="59"/>
  <c r="B80" i="59"/>
  <c r="C80" i="59"/>
  <c r="E80" i="59"/>
  <c r="G80" i="59"/>
  <c r="I80" i="59"/>
  <c r="J80" i="59"/>
  <c r="L80" i="59"/>
  <c r="M80" i="59"/>
  <c r="O80" i="59"/>
  <c r="Q80" i="59"/>
  <c r="S80" i="59"/>
  <c r="U80" i="59"/>
  <c r="V80" i="59"/>
  <c r="W80" i="59"/>
  <c r="Z80" i="59"/>
  <c r="AA80" i="59"/>
  <c r="B81" i="59"/>
  <c r="C81" i="59"/>
  <c r="E81" i="59"/>
  <c r="G81" i="59"/>
  <c r="I81" i="59"/>
  <c r="J81" i="59"/>
  <c r="L81" i="59"/>
  <c r="M81" i="59"/>
  <c r="O81" i="59"/>
  <c r="Q81" i="59"/>
  <c r="S81" i="59"/>
  <c r="U81" i="59"/>
  <c r="V81" i="59"/>
  <c r="W81" i="59"/>
  <c r="Z81" i="59"/>
  <c r="AA81" i="59"/>
  <c r="B83" i="59"/>
  <c r="C83" i="59"/>
  <c r="E83" i="59"/>
  <c r="G83" i="59"/>
  <c r="I83" i="59"/>
  <c r="J83" i="59"/>
  <c r="L83" i="59"/>
  <c r="M83" i="59"/>
  <c r="O83" i="59"/>
  <c r="Q83" i="59"/>
  <c r="S83" i="59"/>
  <c r="U83" i="59"/>
  <c r="V83" i="59"/>
  <c r="W83" i="59"/>
  <c r="Z83" i="59"/>
  <c r="AA83" i="59"/>
  <c r="B84" i="59"/>
  <c r="C84" i="59"/>
  <c r="E84" i="59"/>
  <c r="G84" i="59"/>
  <c r="I84" i="59"/>
  <c r="J84" i="59"/>
  <c r="L84" i="59"/>
  <c r="M84" i="59"/>
  <c r="O84" i="59"/>
  <c r="Q84" i="59"/>
  <c r="S84" i="59"/>
  <c r="U84" i="59"/>
  <c r="V84" i="59"/>
  <c r="W84" i="59"/>
  <c r="Z84" i="59"/>
  <c r="AA84" i="59"/>
  <c r="B85" i="59"/>
  <c r="C85" i="59"/>
  <c r="E85" i="59"/>
  <c r="G85" i="59"/>
  <c r="I85" i="59"/>
  <c r="J85" i="59"/>
  <c r="L85" i="59"/>
  <c r="M85" i="59"/>
  <c r="O85" i="59"/>
  <c r="Q85" i="59"/>
  <c r="S85" i="59"/>
  <c r="U85" i="59"/>
  <c r="V85" i="59"/>
  <c r="W85" i="59"/>
  <c r="Z85" i="59"/>
  <c r="AA85" i="59"/>
  <c r="B86" i="59"/>
  <c r="C86" i="59"/>
  <c r="E86" i="59"/>
  <c r="G86" i="59"/>
  <c r="I86" i="59"/>
  <c r="J86" i="59"/>
  <c r="L86" i="59"/>
  <c r="M86" i="59"/>
  <c r="O86" i="59"/>
  <c r="Q86" i="59"/>
  <c r="S86" i="59"/>
  <c r="U86" i="59"/>
  <c r="V86" i="59"/>
  <c r="W86" i="59"/>
  <c r="Z86" i="59"/>
  <c r="AA86" i="59"/>
  <c r="B87" i="59"/>
  <c r="C87" i="59"/>
  <c r="E87" i="59"/>
  <c r="G87" i="59"/>
  <c r="I87" i="59"/>
  <c r="J87" i="59"/>
  <c r="L87" i="59"/>
  <c r="M87" i="59"/>
  <c r="O87" i="59"/>
  <c r="Q87" i="59"/>
  <c r="S87" i="59"/>
  <c r="U87" i="59"/>
  <c r="V87" i="59"/>
  <c r="W87" i="59"/>
  <c r="Z87" i="59"/>
  <c r="AA87" i="59"/>
  <c r="B88" i="59"/>
  <c r="C88" i="59"/>
  <c r="E88" i="59"/>
  <c r="G88" i="59"/>
  <c r="I88" i="59"/>
  <c r="J88" i="59"/>
  <c r="L88" i="59"/>
  <c r="M88" i="59"/>
  <c r="O88" i="59"/>
  <c r="Q88" i="59"/>
  <c r="S88" i="59"/>
  <c r="U88" i="59"/>
  <c r="V88" i="59"/>
  <c r="W88" i="59"/>
  <c r="Z88" i="59"/>
  <c r="AA88" i="59"/>
  <c r="B89" i="59"/>
  <c r="C89" i="59"/>
  <c r="E89" i="59"/>
  <c r="G89" i="59"/>
  <c r="I89" i="59"/>
  <c r="J89" i="59"/>
  <c r="L89" i="59"/>
  <c r="M89" i="59"/>
  <c r="O89" i="59"/>
  <c r="Q89" i="59"/>
  <c r="S89" i="59"/>
  <c r="U89" i="59"/>
  <c r="V89" i="59"/>
  <c r="W89" i="59"/>
  <c r="Z89" i="59"/>
  <c r="AA89" i="59"/>
  <c r="B91" i="59"/>
  <c r="C91" i="59"/>
  <c r="E91" i="59"/>
  <c r="G91" i="59"/>
  <c r="I91" i="59"/>
  <c r="J91" i="59"/>
  <c r="L91" i="59"/>
  <c r="M91" i="59"/>
  <c r="O91" i="59"/>
  <c r="Q91" i="59"/>
  <c r="S91" i="59"/>
  <c r="U91" i="59"/>
  <c r="V91" i="59"/>
  <c r="W91" i="59"/>
  <c r="Z91" i="59"/>
  <c r="AA91" i="59"/>
  <c r="B92" i="59"/>
  <c r="C92" i="59"/>
  <c r="E92" i="59"/>
  <c r="G92" i="59"/>
  <c r="I92" i="59"/>
  <c r="J92" i="59"/>
  <c r="L92" i="59"/>
  <c r="M92" i="59"/>
  <c r="O92" i="59"/>
  <c r="Q92" i="59"/>
  <c r="S92" i="59"/>
  <c r="U92" i="59"/>
  <c r="V92" i="59"/>
  <c r="W92" i="59"/>
  <c r="Z92" i="59"/>
  <c r="AA92" i="59"/>
  <c r="B93" i="59"/>
  <c r="C93" i="59"/>
  <c r="E93" i="59"/>
  <c r="G93" i="59"/>
  <c r="I93" i="59"/>
  <c r="J93" i="59"/>
  <c r="L93" i="59"/>
  <c r="M93" i="59"/>
  <c r="O93" i="59"/>
  <c r="Q93" i="59"/>
  <c r="S93" i="59"/>
  <c r="U93" i="59"/>
  <c r="V93" i="59"/>
  <c r="W93" i="59"/>
  <c r="Z93" i="59"/>
  <c r="AA93" i="59"/>
  <c r="B94" i="59"/>
  <c r="C94" i="59"/>
  <c r="E94" i="59"/>
  <c r="G94" i="59"/>
  <c r="I94" i="59"/>
  <c r="J94" i="59"/>
  <c r="L94" i="59"/>
  <c r="M94" i="59"/>
  <c r="O94" i="59"/>
  <c r="Q94" i="59"/>
  <c r="S94" i="59"/>
  <c r="U94" i="59"/>
  <c r="V94" i="59"/>
  <c r="W94" i="59"/>
  <c r="Z94" i="59"/>
  <c r="AA94" i="59"/>
  <c r="B95" i="59"/>
  <c r="C95" i="59"/>
  <c r="E95" i="59"/>
  <c r="G95" i="59"/>
  <c r="I95" i="59"/>
  <c r="J95" i="59"/>
  <c r="L95" i="59"/>
  <c r="M95" i="59"/>
  <c r="O95" i="59"/>
  <c r="Q95" i="59"/>
  <c r="S95" i="59"/>
  <c r="U95" i="59"/>
  <c r="V95" i="59"/>
  <c r="W95" i="59"/>
  <c r="Z95" i="59"/>
  <c r="AA95" i="59"/>
  <c r="B96" i="59"/>
  <c r="C96" i="59"/>
  <c r="E96" i="59"/>
  <c r="G96" i="59"/>
  <c r="I96" i="59"/>
  <c r="J96" i="59"/>
  <c r="L96" i="59"/>
  <c r="M96" i="59"/>
  <c r="O96" i="59"/>
  <c r="Q96" i="59"/>
  <c r="S96" i="59"/>
  <c r="U96" i="59"/>
  <c r="V96" i="59"/>
  <c r="W96" i="59"/>
  <c r="Z96" i="59"/>
  <c r="AA96" i="59"/>
  <c r="B97" i="59"/>
  <c r="C97" i="59"/>
  <c r="E97" i="59"/>
  <c r="G97" i="59"/>
  <c r="I97" i="59"/>
  <c r="J97" i="59"/>
  <c r="L97" i="59"/>
  <c r="M97" i="59"/>
  <c r="O97" i="59"/>
  <c r="Q97" i="59"/>
  <c r="S97" i="59"/>
  <c r="U97" i="59"/>
  <c r="V97" i="59"/>
  <c r="W97" i="59"/>
  <c r="Z97" i="59"/>
  <c r="AA97" i="59"/>
  <c r="B76" i="59"/>
  <c r="C76" i="59"/>
  <c r="E76" i="59"/>
  <c r="G76" i="59"/>
  <c r="I76" i="59"/>
  <c r="J76" i="59"/>
  <c r="L76" i="59"/>
  <c r="M76" i="59"/>
  <c r="O76" i="59"/>
  <c r="Q76" i="59"/>
  <c r="S76" i="59"/>
  <c r="U76" i="59"/>
  <c r="V76" i="59"/>
  <c r="W76" i="59"/>
  <c r="Z76" i="59"/>
  <c r="AA76" i="59"/>
  <c r="B77" i="59"/>
  <c r="C77" i="59"/>
  <c r="E77" i="59"/>
  <c r="G77" i="59"/>
  <c r="I77" i="59"/>
  <c r="J77" i="59"/>
  <c r="L77" i="59"/>
  <c r="M77" i="59"/>
  <c r="O77" i="59"/>
  <c r="Q77" i="59"/>
  <c r="S77" i="59"/>
  <c r="U77" i="59"/>
  <c r="V77" i="59"/>
  <c r="W77" i="59"/>
  <c r="Z77" i="59"/>
  <c r="AA77" i="59"/>
  <c r="B78" i="59"/>
  <c r="C78" i="59"/>
  <c r="E78" i="59"/>
  <c r="G78" i="59"/>
  <c r="I78" i="59"/>
  <c r="J78" i="59"/>
  <c r="L78" i="59"/>
  <c r="M78" i="59"/>
  <c r="O78" i="59"/>
  <c r="Q78" i="59"/>
  <c r="S78" i="59"/>
  <c r="U78" i="59"/>
  <c r="V78" i="59"/>
  <c r="W78" i="59"/>
  <c r="Z78" i="59"/>
  <c r="AA78" i="59"/>
  <c r="Y121" i="59" l="1"/>
  <c r="Y103" i="59"/>
  <c r="Y99" i="59"/>
  <c r="Y123" i="59"/>
  <c r="Y129" i="59"/>
  <c r="Y128" i="59"/>
  <c r="Y127" i="59"/>
  <c r="Y126" i="59"/>
  <c r="Y125" i="59"/>
  <c r="Y124" i="59"/>
  <c r="Y117" i="59"/>
  <c r="Y116" i="59"/>
  <c r="Y115" i="59"/>
  <c r="Y113" i="59"/>
  <c r="Y112" i="59"/>
  <c r="Y111" i="59"/>
  <c r="Y108" i="59"/>
  <c r="Y107" i="59"/>
  <c r="Y104" i="59"/>
  <c r="Y101" i="59"/>
  <c r="Y100" i="59"/>
  <c r="Y120" i="59"/>
  <c r="Y119" i="59"/>
  <c r="Y118" i="59"/>
  <c r="Y102" i="59"/>
  <c r="Y110" i="59"/>
  <c r="Y109" i="59"/>
  <c r="Y105" i="59"/>
  <c r="Y97" i="59"/>
  <c r="Y95" i="59"/>
  <c r="Y93" i="59"/>
  <c r="Y91" i="59"/>
  <c r="Y76" i="59"/>
  <c r="Y86" i="59"/>
  <c r="Y85" i="59"/>
  <c r="Y83" i="59"/>
  <c r="Y81" i="59"/>
  <c r="Y80" i="59"/>
  <c r="Y79" i="59"/>
  <c r="Y96" i="59"/>
  <c r="Y94" i="59"/>
  <c r="Y92" i="59"/>
  <c r="Y89" i="59"/>
  <c r="Y88" i="59"/>
  <c r="Y87" i="59"/>
  <c r="Y84" i="59"/>
  <c r="Y78" i="59"/>
  <c r="Y77" i="59"/>
  <c r="D117" i="52" l="1"/>
  <c r="D118" i="52" s="1"/>
  <c r="D119" i="52" s="1"/>
  <c r="D120" i="52" s="1"/>
  <c r="D121" i="52" s="1"/>
  <c r="D122" i="52" s="1"/>
  <c r="D123" i="52" s="1"/>
  <c r="D124" i="52" s="1"/>
  <c r="D125" i="52" s="1"/>
  <c r="D126" i="52" s="1"/>
  <c r="D127" i="52" s="1"/>
  <c r="D104" i="52"/>
  <c r="D105" i="52" s="1"/>
  <c r="D106" i="52" s="1"/>
  <c r="D107" i="52" s="1"/>
  <c r="D108" i="52" s="1"/>
  <c r="D109" i="52" s="1"/>
  <c r="D110" i="52" s="1"/>
  <c r="D111" i="52" s="1"/>
  <c r="D112" i="52" s="1"/>
  <c r="D113" i="52" s="1"/>
  <c r="D114" i="52" s="1"/>
  <c r="D62" i="52"/>
  <c r="D63" i="52" s="1"/>
  <c r="D64" i="52" s="1"/>
  <c r="D65" i="52" s="1"/>
  <c r="D66" i="52" s="1"/>
  <c r="D67" i="52" s="1"/>
  <c r="D68" i="52" s="1"/>
  <c r="D69" i="52" s="1"/>
  <c r="D70" i="52" s="1"/>
  <c r="D71" i="52" s="1"/>
  <c r="D72" i="52" s="1"/>
  <c r="D73" i="52" s="1"/>
  <c r="D75" i="52"/>
  <c r="D76" i="52" s="1"/>
  <c r="D77" i="52" s="1"/>
  <c r="D78" i="52" s="1"/>
  <c r="D79" i="52" s="1"/>
  <c r="D80" i="52" s="1"/>
  <c r="D81" i="52" s="1"/>
  <c r="D82" i="52" s="1"/>
  <c r="D83" i="52" s="1"/>
  <c r="D84" i="52" s="1"/>
  <c r="D85" i="52" s="1"/>
  <c r="D86" i="52" s="1"/>
  <c r="B191" i="52"/>
  <c r="C191" i="52"/>
  <c r="E191" i="52"/>
  <c r="G191" i="52"/>
  <c r="H191" i="52"/>
  <c r="O191" i="52" s="1"/>
  <c r="U191" i="52"/>
  <c r="B192" i="52"/>
  <c r="C192" i="52"/>
  <c r="E192" i="52"/>
  <c r="G192" i="52"/>
  <c r="H192" i="52"/>
  <c r="L192" i="52" s="1"/>
  <c r="U192" i="52"/>
  <c r="B186" i="52"/>
  <c r="C186" i="52"/>
  <c r="E186" i="52"/>
  <c r="G186" i="52"/>
  <c r="H186" i="52"/>
  <c r="K186" i="52" s="1"/>
  <c r="U186" i="52"/>
  <c r="B187" i="52"/>
  <c r="C187" i="52"/>
  <c r="E187" i="52"/>
  <c r="G187" i="52"/>
  <c r="H187" i="52"/>
  <c r="I187" i="52" s="1"/>
  <c r="U187" i="52"/>
  <c r="B188" i="52"/>
  <c r="C188" i="52"/>
  <c r="E188" i="52"/>
  <c r="G188" i="52"/>
  <c r="H188" i="52"/>
  <c r="K188" i="52" s="1"/>
  <c r="U188" i="52"/>
  <c r="B189" i="52"/>
  <c r="C189" i="52"/>
  <c r="E189" i="52"/>
  <c r="G189" i="52"/>
  <c r="H189" i="52"/>
  <c r="K189" i="52" s="1"/>
  <c r="U189" i="52"/>
  <c r="B190" i="52"/>
  <c r="C190" i="52"/>
  <c r="E190" i="52"/>
  <c r="G190" i="52"/>
  <c r="H190" i="52"/>
  <c r="M190" i="52" s="1"/>
  <c r="U190" i="52"/>
  <c r="B179" i="52"/>
  <c r="C179" i="52"/>
  <c r="E179" i="52"/>
  <c r="G179" i="52"/>
  <c r="H179" i="52"/>
  <c r="K179" i="52" s="1"/>
  <c r="U179" i="52"/>
  <c r="B181" i="52"/>
  <c r="C181" i="52"/>
  <c r="E181" i="52"/>
  <c r="G181" i="52"/>
  <c r="H181" i="52"/>
  <c r="M181" i="52" s="1"/>
  <c r="U181" i="52"/>
  <c r="B182" i="52"/>
  <c r="C182" i="52"/>
  <c r="E182" i="52"/>
  <c r="G182" i="52"/>
  <c r="H182" i="52"/>
  <c r="L182" i="52" s="1"/>
  <c r="U182" i="52"/>
  <c r="B183" i="52"/>
  <c r="C183" i="52"/>
  <c r="E183" i="52"/>
  <c r="G183" i="52"/>
  <c r="H183" i="52"/>
  <c r="I183" i="52" s="1"/>
  <c r="U183" i="52"/>
  <c r="B184" i="52"/>
  <c r="C184" i="52"/>
  <c r="E184" i="52"/>
  <c r="G184" i="52"/>
  <c r="H184" i="52"/>
  <c r="R184" i="52" s="1"/>
  <c r="U184" i="52"/>
  <c r="B185" i="52"/>
  <c r="C185" i="52"/>
  <c r="E185" i="52"/>
  <c r="G185" i="52"/>
  <c r="H185" i="52"/>
  <c r="O185" i="52" s="1"/>
  <c r="U185" i="52"/>
  <c r="B168" i="52"/>
  <c r="C168" i="52"/>
  <c r="E168" i="52"/>
  <c r="G168" i="52"/>
  <c r="H168" i="52"/>
  <c r="O168" i="52" s="1"/>
  <c r="U168" i="52"/>
  <c r="B169" i="52"/>
  <c r="C169" i="52"/>
  <c r="E169" i="52"/>
  <c r="G169" i="52"/>
  <c r="H169" i="52"/>
  <c r="O169" i="52" s="1"/>
  <c r="U169" i="52"/>
  <c r="B170" i="52"/>
  <c r="C170" i="52"/>
  <c r="E170" i="52"/>
  <c r="G170" i="52"/>
  <c r="H170" i="52"/>
  <c r="I170" i="52" s="1"/>
  <c r="U170" i="52"/>
  <c r="B171" i="52"/>
  <c r="C171" i="52"/>
  <c r="E171" i="52"/>
  <c r="G171" i="52"/>
  <c r="H171" i="52"/>
  <c r="I171" i="52" s="1"/>
  <c r="U171" i="52"/>
  <c r="B172" i="52"/>
  <c r="C172" i="52"/>
  <c r="E172" i="52"/>
  <c r="G172" i="52"/>
  <c r="H172" i="52"/>
  <c r="O172" i="52" s="1"/>
  <c r="U172" i="52"/>
  <c r="B173" i="52"/>
  <c r="C173" i="52"/>
  <c r="E173" i="52"/>
  <c r="G173" i="52"/>
  <c r="H173" i="52"/>
  <c r="O173" i="52" s="1"/>
  <c r="U173" i="52"/>
  <c r="B174" i="52"/>
  <c r="C174" i="52"/>
  <c r="E174" i="52"/>
  <c r="G174" i="52"/>
  <c r="H174" i="52"/>
  <c r="I174" i="52" s="1"/>
  <c r="U174" i="52"/>
  <c r="B175" i="52"/>
  <c r="C175" i="52"/>
  <c r="E175" i="52"/>
  <c r="G175" i="52"/>
  <c r="H175" i="52"/>
  <c r="I175" i="52" s="1"/>
  <c r="U175" i="52"/>
  <c r="B176" i="52"/>
  <c r="C176" i="52"/>
  <c r="E176" i="52"/>
  <c r="G176" i="52"/>
  <c r="H176" i="52"/>
  <c r="O176" i="52" s="1"/>
  <c r="U176" i="52"/>
  <c r="B177" i="52"/>
  <c r="C177" i="52"/>
  <c r="E177" i="52"/>
  <c r="G177" i="52"/>
  <c r="H177" i="52"/>
  <c r="O177" i="52" s="1"/>
  <c r="U177" i="52"/>
  <c r="B178" i="52"/>
  <c r="C178" i="52"/>
  <c r="E178" i="52"/>
  <c r="G178" i="52"/>
  <c r="H178" i="52"/>
  <c r="I178" i="52" s="1"/>
  <c r="U178" i="52"/>
  <c r="S181" i="52" l="1"/>
  <c r="V187" i="52"/>
  <c r="K181" i="52"/>
  <c r="I179" i="52"/>
  <c r="L177" i="52"/>
  <c r="X187" i="52"/>
  <c r="W186" i="52"/>
  <c r="X186" i="52"/>
  <c r="R188" i="52"/>
  <c r="L187" i="52"/>
  <c r="S175" i="52"/>
  <c r="R175" i="52"/>
  <c r="O175" i="52"/>
  <c r="K177" i="52"/>
  <c r="O188" i="52"/>
  <c r="M187" i="52"/>
  <c r="W173" i="52"/>
  <c r="X188" i="52"/>
  <c r="I173" i="52"/>
  <c r="V173" i="52" s="1"/>
  <c r="W188" i="52"/>
  <c r="I188" i="52"/>
  <c r="V188" i="52" s="1"/>
  <c r="I192" i="52"/>
  <c r="V192" i="52" s="1"/>
  <c r="T185" i="52"/>
  <c r="S185" i="52"/>
  <c r="R185" i="52"/>
  <c r="T188" i="52"/>
  <c r="L176" i="52"/>
  <c r="L169" i="52"/>
  <c r="I185" i="52"/>
  <c r="V185" i="52" s="1"/>
  <c r="I190" i="52"/>
  <c r="V190" i="52" s="1"/>
  <c r="S188" i="52"/>
  <c r="W176" i="52"/>
  <c r="M173" i="52"/>
  <c r="R187" i="52"/>
  <c r="R186" i="52"/>
  <c r="S176" i="52"/>
  <c r="X175" i="52"/>
  <c r="L173" i="52"/>
  <c r="W172" i="52"/>
  <c r="Q171" i="52"/>
  <c r="Q169" i="52"/>
  <c r="L184" i="52"/>
  <c r="O179" i="52"/>
  <c r="X190" i="52"/>
  <c r="Q187" i="52"/>
  <c r="Q186" i="52"/>
  <c r="S169" i="52"/>
  <c r="S184" i="52"/>
  <c r="M176" i="52"/>
  <c r="K173" i="52"/>
  <c r="O171" i="52"/>
  <c r="M169" i="52"/>
  <c r="L168" i="52"/>
  <c r="I184" i="52"/>
  <c r="V184" i="52" s="1"/>
  <c r="M179" i="52"/>
  <c r="O187" i="52"/>
  <c r="O186" i="52"/>
  <c r="K192" i="52"/>
  <c r="M186" i="52"/>
  <c r="W184" i="52"/>
  <c r="W177" i="52"/>
  <c r="Q175" i="52"/>
  <c r="T173" i="52"/>
  <c r="K185" i="52"/>
  <c r="W187" i="52"/>
  <c r="K187" i="52"/>
  <c r="S173" i="52"/>
  <c r="X179" i="52"/>
  <c r="T186" i="52"/>
  <c r="K175" i="52"/>
  <c r="Q173" i="52"/>
  <c r="T169" i="52"/>
  <c r="T184" i="52"/>
  <c r="I182" i="52"/>
  <c r="V182" i="52" s="1"/>
  <c r="L181" i="52"/>
  <c r="W179" i="52"/>
  <c r="S187" i="52"/>
  <c r="S186" i="52"/>
  <c r="T189" i="52"/>
  <c r="I177" i="52"/>
  <c r="V177" i="52" s="1"/>
  <c r="K171" i="52"/>
  <c r="T181" i="52"/>
  <c r="I181" i="52"/>
  <c r="V181" i="52" s="1"/>
  <c r="V179" i="52"/>
  <c r="L179" i="52"/>
  <c r="S189" i="52"/>
  <c r="M191" i="52"/>
  <c r="R189" i="52"/>
  <c r="L191" i="52"/>
  <c r="X171" i="52"/>
  <c r="S177" i="52"/>
  <c r="M172" i="52"/>
  <c r="K169" i="52"/>
  <c r="Q185" i="52"/>
  <c r="Q184" i="52"/>
  <c r="Q181" i="52"/>
  <c r="S179" i="52"/>
  <c r="S190" i="52"/>
  <c r="O189" i="52"/>
  <c r="T187" i="52"/>
  <c r="L186" i="52"/>
  <c r="T192" i="52"/>
  <c r="T177" i="52"/>
  <c r="T179" i="52"/>
  <c r="Q189" i="52"/>
  <c r="L172" i="52"/>
  <c r="S171" i="52"/>
  <c r="W169" i="52"/>
  <c r="I169" i="52"/>
  <c r="V169" i="52" s="1"/>
  <c r="S168" i="52"/>
  <c r="X185" i="52"/>
  <c r="M185" i="52"/>
  <c r="O184" i="52"/>
  <c r="T182" i="52"/>
  <c r="X181" i="52"/>
  <c r="O181" i="52"/>
  <c r="R179" i="52"/>
  <c r="O190" i="52"/>
  <c r="X189" i="52"/>
  <c r="L189" i="52"/>
  <c r="I186" i="52"/>
  <c r="V186" i="52" s="1"/>
  <c r="S192" i="52"/>
  <c r="W168" i="52"/>
  <c r="R181" i="52"/>
  <c r="T190" i="52"/>
  <c r="Q177" i="52"/>
  <c r="M177" i="52"/>
  <c r="R171" i="52"/>
  <c r="M168" i="52"/>
  <c r="W185" i="52"/>
  <c r="L185" i="52"/>
  <c r="X184" i="52"/>
  <c r="M184" i="52"/>
  <c r="K182" i="52"/>
  <c r="W181" i="52"/>
  <c r="Q179" i="52"/>
  <c r="L190" i="52"/>
  <c r="I189" i="52"/>
  <c r="V189" i="52" s="1"/>
  <c r="Q192" i="52"/>
  <c r="W191" i="52"/>
  <c r="K191" i="52"/>
  <c r="R192" i="52"/>
  <c r="T191" i="52"/>
  <c r="I191" i="52"/>
  <c r="V191" i="52" s="1"/>
  <c r="X192" i="52"/>
  <c r="O192" i="52"/>
  <c r="R191" i="52"/>
  <c r="S191" i="52"/>
  <c r="W192" i="52"/>
  <c r="M192" i="52"/>
  <c r="Q191" i="52"/>
  <c r="X191" i="52"/>
  <c r="K190" i="52"/>
  <c r="W189" i="52"/>
  <c r="M189" i="52"/>
  <c r="Q188" i="52"/>
  <c r="M188" i="52"/>
  <c r="R190" i="52"/>
  <c r="L188" i="52"/>
  <c r="Q190" i="52"/>
  <c r="W190" i="52"/>
  <c r="S183" i="52"/>
  <c r="R183" i="52"/>
  <c r="Q183" i="52"/>
  <c r="S182" i="52"/>
  <c r="O183" i="52"/>
  <c r="R182" i="52"/>
  <c r="K184" i="52"/>
  <c r="W183" i="52"/>
  <c r="M183" i="52"/>
  <c r="Q182" i="52"/>
  <c r="V183" i="52"/>
  <c r="L183" i="52"/>
  <c r="O182" i="52"/>
  <c r="K183" i="52"/>
  <c r="W182" i="52"/>
  <c r="M182" i="52"/>
  <c r="X183" i="52"/>
  <c r="X182" i="52"/>
  <c r="T183" i="52"/>
  <c r="S178" i="52"/>
  <c r="S174" i="52"/>
  <c r="R178" i="52"/>
  <c r="Q178" i="52"/>
  <c r="K176" i="52"/>
  <c r="W175" i="52"/>
  <c r="M175" i="52"/>
  <c r="Q174" i="52"/>
  <c r="K172" i="52"/>
  <c r="W171" i="52"/>
  <c r="M171" i="52"/>
  <c r="Q170" i="52"/>
  <c r="K168" i="52"/>
  <c r="R174" i="52"/>
  <c r="R170" i="52"/>
  <c r="X178" i="52"/>
  <c r="O178" i="52"/>
  <c r="R177" i="52"/>
  <c r="T176" i="52"/>
  <c r="I176" i="52"/>
  <c r="V176" i="52" s="1"/>
  <c r="V175" i="52"/>
  <c r="L175" i="52"/>
  <c r="X174" i="52"/>
  <c r="O174" i="52"/>
  <c r="R173" i="52"/>
  <c r="T172" i="52"/>
  <c r="I172" i="52"/>
  <c r="V172" i="52" s="1"/>
  <c r="V171" i="52"/>
  <c r="L171" i="52"/>
  <c r="X170" i="52"/>
  <c r="O170" i="52"/>
  <c r="R169" i="52"/>
  <c r="T168" i="52"/>
  <c r="I168" i="52"/>
  <c r="V168" i="52" s="1"/>
  <c r="W174" i="52"/>
  <c r="W178" i="52"/>
  <c r="M174" i="52"/>
  <c r="S172" i="52"/>
  <c r="W170" i="52"/>
  <c r="M170" i="52"/>
  <c r="V178" i="52"/>
  <c r="L178" i="52"/>
  <c r="X177" i="52"/>
  <c r="R176" i="52"/>
  <c r="T175" i="52"/>
  <c r="V174" i="52"/>
  <c r="L174" i="52"/>
  <c r="X173" i="52"/>
  <c r="R172" i="52"/>
  <c r="T171" i="52"/>
  <c r="V170" i="52"/>
  <c r="L170" i="52"/>
  <c r="X169" i="52"/>
  <c r="R168" i="52"/>
  <c r="M178" i="52"/>
  <c r="K178" i="52"/>
  <c r="Q176" i="52"/>
  <c r="K174" i="52"/>
  <c r="Q172" i="52"/>
  <c r="K170" i="52"/>
  <c r="Q168" i="52"/>
  <c r="S170" i="52"/>
  <c r="T178" i="52"/>
  <c r="X176" i="52"/>
  <c r="T174" i="52"/>
  <c r="X172" i="52"/>
  <c r="T170" i="52"/>
  <c r="X168" i="52"/>
  <c r="B95" i="50"/>
  <c r="C95" i="50"/>
  <c r="D95" i="50"/>
  <c r="E95" i="50"/>
  <c r="G95" i="50"/>
  <c r="I95" i="50"/>
  <c r="K95" i="50"/>
  <c r="M95" i="50"/>
  <c r="O95" i="50"/>
  <c r="Q95" i="50"/>
  <c r="S95" i="50"/>
  <c r="W95" i="50"/>
  <c r="X95" i="50"/>
  <c r="Y95" i="50"/>
  <c r="Z95" i="50"/>
  <c r="B96" i="50"/>
  <c r="C96" i="50"/>
  <c r="D96" i="50"/>
  <c r="E96" i="50"/>
  <c r="G96" i="50"/>
  <c r="I96" i="50"/>
  <c r="K96" i="50"/>
  <c r="M96" i="50"/>
  <c r="O96" i="50"/>
  <c r="Q96" i="50"/>
  <c r="S96" i="50"/>
  <c r="W96" i="50"/>
  <c r="X96" i="50"/>
  <c r="Y96" i="50"/>
  <c r="Z96" i="50"/>
  <c r="B97" i="50"/>
  <c r="C97" i="50"/>
  <c r="D97" i="50"/>
  <c r="E97" i="50"/>
  <c r="G97" i="50"/>
  <c r="I97" i="50"/>
  <c r="K97" i="50"/>
  <c r="M97" i="50"/>
  <c r="O97" i="50"/>
  <c r="Q97" i="50"/>
  <c r="S97" i="50"/>
  <c r="W97" i="50"/>
  <c r="X97" i="50"/>
  <c r="Y97" i="50"/>
  <c r="Z97" i="50"/>
  <c r="B98" i="50"/>
  <c r="C98" i="50"/>
  <c r="D98" i="50"/>
  <c r="E98" i="50"/>
  <c r="G98" i="50"/>
  <c r="I98" i="50"/>
  <c r="K98" i="50"/>
  <c r="M98" i="50"/>
  <c r="O98" i="50"/>
  <c r="Q98" i="50"/>
  <c r="S98" i="50"/>
  <c r="W98" i="50"/>
  <c r="X98" i="50"/>
  <c r="Y98" i="50"/>
  <c r="Z98" i="50"/>
  <c r="B99" i="50"/>
  <c r="C99" i="50"/>
  <c r="D99" i="50"/>
  <c r="E99" i="50"/>
  <c r="G99" i="50"/>
  <c r="I99" i="50"/>
  <c r="K99" i="50"/>
  <c r="M99" i="50"/>
  <c r="O99" i="50"/>
  <c r="Q99" i="50"/>
  <c r="S99" i="50"/>
  <c r="W99" i="50"/>
  <c r="X99" i="50"/>
  <c r="Y99" i="50"/>
  <c r="Z99" i="50"/>
  <c r="B100" i="50"/>
  <c r="C100" i="50"/>
  <c r="D100" i="50"/>
  <c r="E100" i="50"/>
  <c r="G100" i="50"/>
  <c r="I100" i="50"/>
  <c r="K100" i="50"/>
  <c r="M100" i="50"/>
  <c r="O100" i="50"/>
  <c r="Q100" i="50"/>
  <c r="S100" i="50"/>
  <c r="W100" i="50"/>
  <c r="X100" i="50"/>
  <c r="Y100" i="50"/>
  <c r="Z100" i="50"/>
  <c r="B101" i="50"/>
  <c r="C101" i="50"/>
  <c r="D101" i="50"/>
  <c r="E101" i="50"/>
  <c r="G101" i="50"/>
  <c r="I101" i="50"/>
  <c r="K101" i="50"/>
  <c r="M101" i="50"/>
  <c r="O101" i="50"/>
  <c r="Q101" i="50"/>
  <c r="S101" i="50"/>
  <c r="W101" i="50"/>
  <c r="X101" i="50"/>
  <c r="Y101" i="50"/>
  <c r="Z101" i="50"/>
  <c r="B102" i="50"/>
  <c r="C102" i="50"/>
  <c r="D102" i="50"/>
  <c r="E102" i="50"/>
  <c r="G102" i="50"/>
  <c r="I102" i="50"/>
  <c r="K102" i="50"/>
  <c r="M102" i="50"/>
  <c r="O102" i="50"/>
  <c r="Q102" i="50"/>
  <c r="S102" i="50"/>
  <c r="W102" i="50"/>
  <c r="X102" i="50"/>
  <c r="Y102" i="50"/>
  <c r="Z102" i="50"/>
  <c r="B103" i="50"/>
  <c r="C103" i="50"/>
  <c r="D103" i="50"/>
  <c r="E103" i="50"/>
  <c r="G103" i="50"/>
  <c r="I103" i="50"/>
  <c r="K103" i="50"/>
  <c r="M103" i="50"/>
  <c r="O103" i="50"/>
  <c r="Q103" i="50"/>
  <c r="S103" i="50"/>
  <c r="W103" i="50"/>
  <c r="X103" i="50"/>
  <c r="Y103" i="50"/>
  <c r="Z103" i="50"/>
  <c r="B104" i="50"/>
  <c r="C104" i="50"/>
  <c r="D104" i="50"/>
  <c r="E104" i="50"/>
  <c r="G104" i="50"/>
  <c r="I104" i="50"/>
  <c r="K104" i="50"/>
  <c r="M104" i="50"/>
  <c r="O104" i="50"/>
  <c r="Q104" i="50"/>
  <c r="S104" i="50"/>
  <c r="W104" i="50"/>
  <c r="X104" i="50"/>
  <c r="Y104" i="50"/>
  <c r="Z104" i="50"/>
  <c r="D83" i="50"/>
  <c r="D84" i="50"/>
  <c r="D85" i="50"/>
  <c r="D86" i="50"/>
  <c r="D87" i="50"/>
  <c r="D88" i="50"/>
  <c r="D89" i="50"/>
  <c r="D90" i="50"/>
  <c r="D91" i="50"/>
  <c r="D92" i="50"/>
  <c r="D93" i="50"/>
  <c r="D94" i="50"/>
  <c r="D82" i="50"/>
  <c r="B77" i="50"/>
  <c r="C77" i="50"/>
  <c r="E77" i="50"/>
  <c r="G77" i="50"/>
  <c r="I77" i="50"/>
  <c r="K77" i="50"/>
  <c r="M77" i="50"/>
  <c r="O77" i="50"/>
  <c r="Q77" i="50"/>
  <c r="S77" i="50"/>
  <c r="W77" i="50"/>
  <c r="X77" i="50"/>
  <c r="Y77" i="50"/>
  <c r="Z77" i="50"/>
  <c r="B78" i="50"/>
  <c r="C78" i="50"/>
  <c r="E78" i="50"/>
  <c r="G78" i="50"/>
  <c r="I78" i="50"/>
  <c r="K78" i="50"/>
  <c r="M78" i="50"/>
  <c r="O78" i="50"/>
  <c r="Q78" i="50"/>
  <c r="S78" i="50"/>
  <c r="W78" i="50"/>
  <c r="X78" i="50"/>
  <c r="Y78" i="50"/>
  <c r="Z78" i="50"/>
  <c r="B79" i="50"/>
  <c r="C79" i="50"/>
  <c r="E79" i="50"/>
  <c r="G79" i="50"/>
  <c r="I79" i="50"/>
  <c r="K79" i="50"/>
  <c r="M79" i="50"/>
  <c r="O79" i="50"/>
  <c r="Q79" i="50"/>
  <c r="S79" i="50"/>
  <c r="W79" i="50"/>
  <c r="X79" i="50"/>
  <c r="Y79" i="50"/>
  <c r="Z79" i="50"/>
  <c r="B80" i="50"/>
  <c r="C80" i="50"/>
  <c r="E80" i="50"/>
  <c r="G80" i="50"/>
  <c r="I80" i="50"/>
  <c r="K80" i="50"/>
  <c r="M80" i="50"/>
  <c r="O80" i="50"/>
  <c r="Q80" i="50"/>
  <c r="S80" i="50"/>
  <c r="W80" i="50"/>
  <c r="X80" i="50"/>
  <c r="Y80" i="50"/>
  <c r="Z80" i="50"/>
  <c r="B81" i="50"/>
  <c r="C81" i="50"/>
  <c r="E81" i="50"/>
  <c r="G81" i="50"/>
  <c r="I81" i="50"/>
  <c r="K81" i="50"/>
  <c r="M81" i="50"/>
  <c r="O81" i="50"/>
  <c r="Q81" i="50"/>
  <c r="S81" i="50"/>
  <c r="W81" i="50"/>
  <c r="X81" i="50"/>
  <c r="Y81" i="50"/>
  <c r="Z81" i="50"/>
  <c r="AB96" i="50" l="1"/>
  <c r="AB97" i="50"/>
  <c r="AB95" i="50"/>
  <c r="AB78" i="50"/>
  <c r="AB104" i="50"/>
  <c r="AB80" i="50"/>
  <c r="AB101" i="50"/>
  <c r="AA101" i="50"/>
  <c r="AB102" i="50"/>
  <c r="AA79" i="50"/>
  <c r="AA97" i="50"/>
  <c r="AA96" i="50"/>
  <c r="AA95" i="50"/>
  <c r="AB79" i="50"/>
  <c r="AB103" i="50"/>
  <c r="AA102" i="50"/>
  <c r="AA78" i="50"/>
  <c r="AA103" i="50"/>
  <c r="AB81" i="50"/>
  <c r="AA104" i="50"/>
  <c r="AA77" i="50"/>
  <c r="AB77" i="50"/>
  <c r="AA81" i="50"/>
  <c r="AA100" i="50"/>
  <c r="AA80" i="50"/>
  <c r="AA98" i="50"/>
  <c r="AA99" i="50"/>
  <c r="AB100" i="50"/>
  <c r="AB99" i="50"/>
  <c r="AB98" i="50"/>
  <c r="I10" i="46"/>
  <c r="N10" i="46" s="1"/>
  <c r="P10" i="46" l="1"/>
  <c r="J10" i="46"/>
  <c r="R10" i="46"/>
  <c r="B16" i="1"/>
  <c r="C16" i="1"/>
  <c r="F16" i="1"/>
  <c r="N16" i="1" s="1"/>
  <c r="Z16" i="1" s="1"/>
  <c r="J16" i="1" l="1"/>
  <c r="AB16" i="1"/>
  <c r="S16" i="1"/>
  <c r="K16" i="1"/>
  <c r="X16" i="1"/>
  <c r="R16" i="1"/>
  <c r="M16" i="1"/>
  <c r="I16" i="1"/>
  <c r="AA16" i="1"/>
  <c r="W16" i="1"/>
  <c r="P16" i="1"/>
  <c r="H16" i="1"/>
  <c r="U16" i="1" s="1"/>
  <c r="D16" i="1"/>
  <c r="Y16" i="1" s="1"/>
  <c r="B71" i="59"/>
  <c r="C71" i="59"/>
  <c r="E71" i="59"/>
  <c r="G71" i="59"/>
  <c r="I71" i="59"/>
  <c r="J71" i="59"/>
  <c r="L71" i="59"/>
  <c r="M71" i="59"/>
  <c r="O71" i="59"/>
  <c r="Q71" i="59"/>
  <c r="S71" i="59"/>
  <c r="U71" i="59"/>
  <c r="V71" i="59"/>
  <c r="W71" i="59"/>
  <c r="Z71" i="59"/>
  <c r="AA71" i="59"/>
  <c r="B72" i="59"/>
  <c r="C72" i="59"/>
  <c r="E72" i="59"/>
  <c r="G72" i="59"/>
  <c r="I72" i="59"/>
  <c r="J72" i="59"/>
  <c r="L72" i="59"/>
  <c r="M72" i="59"/>
  <c r="O72" i="59"/>
  <c r="Q72" i="59"/>
  <c r="S72" i="59"/>
  <c r="U72" i="59"/>
  <c r="V72" i="59"/>
  <c r="W72" i="59"/>
  <c r="Z72" i="59"/>
  <c r="AA72" i="59"/>
  <c r="B73" i="59"/>
  <c r="C73" i="59"/>
  <c r="E73" i="59"/>
  <c r="G73" i="59"/>
  <c r="I73" i="59"/>
  <c r="J73" i="59"/>
  <c r="L73" i="59"/>
  <c r="M73" i="59"/>
  <c r="O73" i="59"/>
  <c r="Q73" i="59"/>
  <c r="S73" i="59"/>
  <c r="U73" i="59"/>
  <c r="V73" i="59"/>
  <c r="W73" i="59"/>
  <c r="Z73" i="59"/>
  <c r="AA73" i="59"/>
  <c r="B75" i="59"/>
  <c r="C75" i="59"/>
  <c r="E75" i="59"/>
  <c r="G75" i="59"/>
  <c r="I75" i="59"/>
  <c r="J75" i="59"/>
  <c r="L75" i="59"/>
  <c r="M75" i="59"/>
  <c r="O75" i="59"/>
  <c r="Q75" i="59"/>
  <c r="S75" i="59"/>
  <c r="U75" i="59"/>
  <c r="V75" i="59"/>
  <c r="W75" i="59"/>
  <c r="Z75" i="59"/>
  <c r="AA75" i="59"/>
  <c r="B69" i="59"/>
  <c r="C69" i="59"/>
  <c r="E69" i="59"/>
  <c r="G69" i="59"/>
  <c r="I69" i="59"/>
  <c r="J69" i="59"/>
  <c r="L69" i="59"/>
  <c r="M69" i="59"/>
  <c r="O69" i="59"/>
  <c r="Q69" i="59"/>
  <c r="S69" i="59"/>
  <c r="U69" i="59"/>
  <c r="V69" i="59"/>
  <c r="W69" i="59"/>
  <c r="Z69" i="59"/>
  <c r="AA69" i="59"/>
  <c r="B62" i="59"/>
  <c r="C62" i="59"/>
  <c r="E62" i="59"/>
  <c r="G62" i="59"/>
  <c r="I62" i="59"/>
  <c r="J62" i="59"/>
  <c r="L62" i="59"/>
  <c r="M62" i="59"/>
  <c r="O62" i="59"/>
  <c r="Q62" i="59"/>
  <c r="S62" i="59"/>
  <c r="U62" i="59"/>
  <c r="V62" i="59"/>
  <c r="W62" i="59"/>
  <c r="Z62" i="59"/>
  <c r="AA62" i="59"/>
  <c r="B63" i="59"/>
  <c r="C63" i="59"/>
  <c r="E63" i="59"/>
  <c r="G63" i="59"/>
  <c r="I63" i="59"/>
  <c r="J63" i="59"/>
  <c r="L63" i="59"/>
  <c r="M63" i="59"/>
  <c r="O63" i="59"/>
  <c r="Q63" i="59"/>
  <c r="S63" i="59"/>
  <c r="U63" i="59"/>
  <c r="V63" i="59"/>
  <c r="W63" i="59"/>
  <c r="Z63" i="59"/>
  <c r="AA63" i="59"/>
  <c r="B64" i="59"/>
  <c r="C64" i="59"/>
  <c r="E64" i="59"/>
  <c r="G64" i="59"/>
  <c r="I64" i="59"/>
  <c r="J64" i="59"/>
  <c r="L64" i="59"/>
  <c r="M64" i="59"/>
  <c r="O64" i="59"/>
  <c r="Q64" i="59"/>
  <c r="S64" i="59"/>
  <c r="U64" i="59"/>
  <c r="V64" i="59"/>
  <c r="W64" i="59"/>
  <c r="Z64" i="59"/>
  <c r="AA64" i="59"/>
  <c r="B59" i="59"/>
  <c r="C59" i="59"/>
  <c r="E59" i="59"/>
  <c r="G59" i="59"/>
  <c r="I59" i="59"/>
  <c r="J59" i="59"/>
  <c r="L59" i="59"/>
  <c r="M59" i="59"/>
  <c r="O59" i="59"/>
  <c r="Q59" i="59"/>
  <c r="S59" i="59"/>
  <c r="U59" i="59"/>
  <c r="V59" i="59"/>
  <c r="W59" i="59"/>
  <c r="Z59" i="59"/>
  <c r="AA59" i="59"/>
  <c r="B60" i="59"/>
  <c r="C60" i="59"/>
  <c r="E60" i="59"/>
  <c r="G60" i="59"/>
  <c r="I60" i="59"/>
  <c r="J60" i="59"/>
  <c r="L60" i="59"/>
  <c r="M60" i="59"/>
  <c r="O60" i="59"/>
  <c r="Q60" i="59"/>
  <c r="S60" i="59"/>
  <c r="U60" i="59"/>
  <c r="V60" i="59"/>
  <c r="W60" i="59"/>
  <c r="Z60" i="59"/>
  <c r="AA60" i="59"/>
  <c r="B53" i="59"/>
  <c r="C53" i="59"/>
  <c r="E53" i="59"/>
  <c r="G53" i="59"/>
  <c r="I53" i="59"/>
  <c r="J53" i="59"/>
  <c r="L53" i="59"/>
  <c r="M53" i="59"/>
  <c r="O53" i="59"/>
  <c r="Q53" i="59"/>
  <c r="S53" i="59"/>
  <c r="U53" i="59"/>
  <c r="V53" i="59"/>
  <c r="W53" i="59"/>
  <c r="Z53" i="59"/>
  <c r="AA53" i="59"/>
  <c r="B54" i="59"/>
  <c r="C54" i="59"/>
  <c r="E54" i="59"/>
  <c r="G54" i="59"/>
  <c r="I54" i="59"/>
  <c r="J54" i="59"/>
  <c r="L54" i="59"/>
  <c r="M54" i="59"/>
  <c r="O54" i="59"/>
  <c r="Q54" i="59"/>
  <c r="S54" i="59"/>
  <c r="U54" i="59"/>
  <c r="V54" i="59"/>
  <c r="W54" i="59"/>
  <c r="Z54" i="59"/>
  <c r="AA54" i="59"/>
  <c r="B55" i="59"/>
  <c r="C55" i="59"/>
  <c r="E55" i="59"/>
  <c r="G55" i="59"/>
  <c r="I55" i="59"/>
  <c r="J55" i="59"/>
  <c r="L55" i="59"/>
  <c r="M55" i="59"/>
  <c r="O55" i="59"/>
  <c r="Q55" i="59"/>
  <c r="S55" i="59"/>
  <c r="U55" i="59"/>
  <c r="V55" i="59"/>
  <c r="W55" i="59"/>
  <c r="Z55" i="59"/>
  <c r="AA55" i="59"/>
  <c r="B48" i="59"/>
  <c r="C48" i="59"/>
  <c r="E48" i="59"/>
  <c r="G48" i="59"/>
  <c r="I48" i="59"/>
  <c r="J48" i="59"/>
  <c r="L48" i="59"/>
  <c r="M48" i="59"/>
  <c r="O48" i="59"/>
  <c r="Q48" i="59"/>
  <c r="S48" i="59"/>
  <c r="U48" i="59"/>
  <c r="V48" i="59"/>
  <c r="W48" i="59"/>
  <c r="Z48" i="59"/>
  <c r="AA48" i="59"/>
  <c r="B49" i="59"/>
  <c r="C49" i="59"/>
  <c r="E49" i="59"/>
  <c r="G49" i="59"/>
  <c r="I49" i="59"/>
  <c r="J49" i="59"/>
  <c r="L49" i="59"/>
  <c r="M49" i="59"/>
  <c r="O49" i="59"/>
  <c r="Q49" i="59"/>
  <c r="S49" i="59"/>
  <c r="U49" i="59"/>
  <c r="V49" i="59"/>
  <c r="W49" i="59"/>
  <c r="Z49" i="59"/>
  <c r="AA49" i="59"/>
  <c r="B51" i="59"/>
  <c r="C51" i="59"/>
  <c r="E51" i="59"/>
  <c r="G51" i="59"/>
  <c r="I51" i="59"/>
  <c r="J51" i="59"/>
  <c r="L51" i="59"/>
  <c r="M51" i="59"/>
  <c r="O51" i="59"/>
  <c r="Q51" i="59"/>
  <c r="S51" i="59"/>
  <c r="U51" i="59"/>
  <c r="V51" i="59"/>
  <c r="W51" i="59"/>
  <c r="Z51" i="59"/>
  <c r="AA51" i="59"/>
  <c r="B44" i="59"/>
  <c r="C44" i="59"/>
  <c r="E44" i="59"/>
  <c r="G44" i="59"/>
  <c r="I44" i="59"/>
  <c r="J44" i="59"/>
  <c r="L44" i="59"/>
  <c r="M44" i="59"/>
  <c r="O44" i="59"/>
  <c r="Q44" i="59"/>
  <c r="S44" i="59"/>
  <c r="U44" i="59"/>
  <c r="V44" i="59"/>
  <c r="W44" i="59"/>
  <c r="Z44" i="59"/>
  <c r="AA44" i="59"/>
  <c r="B45" i="59"/>
  <c r="C45" i="59"/>
  <c r="E45" i="59"/>
  <c r="G45" i="59"/>
  <c r="I45" i="59"/>
  <c r="J45" i="59"/>
  <c r="L45" i="59"/>
  <c r="M45" i="59"/>
  <c r="O45" i="59"/>
  <c r="Q45" i="59"/>
  <c r="S45" i="59"/>
  <c r="U45" i="59"/>
  <c r="V45" i="59"/>
  <c r="W45" i="59"/>
  <c r="Z45" i="59"/>
  <c r="AA45" i="59"/>
  <c r="B46" i="59"/>
  <c r="C46" i="59"/>
  <c r="E46" i="59"/>
  <c r="G46" i="59"/>
  <c r="I46" i="59"/>
  <c r="J46" i="59"/>
  <c r="L46" i="59"/>
  <c r="M46" i="59"/>
  <c r="O46" i="59"/>
  <c r="Q46" i="59"/>
  <c r="S46" i="59"/>
  <c r="U46" i="59"/>
  <c r="V46" i="59"/>
  <c r="W46" i="59"/>
  <c r="Z46" i="59"/>
  <c r="AA46" i="59"/>
  <c r="B47" i="59"/>
  <c r="C47" i="59"/>
  <c r="E47" i="59"/>
  <c r="G47" i="59"/>
  <c r="I47" i="59"/>
  <c r="J47" i="59"/>
  <c r="L47" i="59"/>
  <c r="M47" i="59"/>
  <c r="O47" i="59"/>
  <c r="Q47" i="59"/>
  <c r="S47" i="59"/>
  <c r="U47" i="59"/>
  <c r="V47" i="59"/>
  <c r="W47" i="59"/>
  <c r="Z47" i="59"/>
  <c r="AA47" i="59"/>
  <c r="AA43" i="59"/>
  <c r="Z43" i="59"/>
  <c r="W43" i="59"/>
  <c r="V43" i="59"/>
  <c r="U43" i="59"/>
  <c r="S43" i="59"/>
  <c r="Q43" i="59"/>
  <c r="O43" i="59"/>
  <c r="M43" i="59"/>
  <c r="L43" i="59"/>
  <c r="J43" i="59"/>
  <c r="I43" i="59"/>
  <c r="G43" i="59"/>
  <c r="E43" i="59"/>
  <c r="C43" i="59"/>
  <c r="B43" i="59"/>
  <c r="AA35" i="59"/>
  <c r="Z35" i="59"/>
  <c r="W35" i="59"/>
  <c r="V35" i="59"/>
  <c r="U35" i="59"/>
  <c r="S35" i="59"/>
  <c r="Q35" i="59"/>
  <c r="O35" i="59"/>
  <c r="M35" i="59"/>
  <c r="L35" i="59"/>
  <c r="J35" i="59"/>
  <c r="I35" i="59"/>
  <c r="G35" i="59"/>
  <c r="E35" i="59"/>
  <c r="C35" i="59"/>
  <c r="B35" i="59"/>
  <c r="B30" i="59"/>
  <c r="C30" i="59"/>
  <c r="E30" i="59"/>
  <c r="G30" i="59"/>
  <c r="I30" i="59"/>
  <c r="J30" i="59"/>
  <c r="L30" i="59"/>
  <c r="M30" i="59"/>
  <c r="O30" i="59"/>
  <c r="Q30" i="59"/>
  <c r="S30" i="59"/>
  <c r="U30" i="59"/>
  <c r="V30" i="59"/>
  <c r="W30" i="59"/>
  <c r="Z30" i="59"/>
  <c r="AA30" i="59"/>
  <c r="B31" i="59"/>
  <c r="C31" i="59"/>
  <c r="E31" i="59"/>
  <c r="G31" i="59"/>
  <c r="I31" i="59"/>
  <c r="J31" i="59"/>
  <c r="L31" i="59"/>
  <c r="M31" i="59"/>
  <c r="O31" i="59"/>
  <c r="Q31" i="59"/>
  <c r="S31" i="59"/>
  <c r="U31" i="59"/>
  <c r="V31" i="59"/>
  <c r="W31" i="59"/>
  <c r="Z31" i="59"/>
  <c r="AA31" i="59"/>
  <c r="B32" i="59"/>
  <c r="C32" i="59"/>
  <c r="E32" i="59"/>
  <c r="G32" i="59"/>
  <c r="I32" i="59"/>
  <c r="J32" i="59"/>
  <c r="L32" i="59"/>
  <c r="M32" i="59"/>
  <c r="O32" i="59"/>
  <c r="Q32" i="59"/>
  <c r="S32" i="59"/>
  <c r="U32" i="59"/>
  <c r="V32" i="59"/>
  <c r="W32" i="59"/>
  <c r="Z32" i="59"/>
  <c r="AA32" i="59"/>
  <c r="B33" i="59"/>
  <c r="C33" i="59"/>
  <c r="E33" i="59"/>
  <c r="G33" i="59"/>
  <c r="I33" i="59"/>
  <c r="J33" i="59"/>
  <c r="L33" i="59"/>
  <c r="M33" i="59"/>
  <c r="O33" i="59"/>
  <c r="Q33" i="59"/>
  <c r="S33" i="59"/>
  <c r="U33" i="59"/>
  <c r="V33" i="59"/>
  <c r="W33" i="59"/>
  <c r="Z33" i="59"/>
  <c r="AA33" i="59"/>
  <c r="B28" i="59"/>
  <c r="C28" i="59"/>
  <c r="E28" i="59"/>
  <c r="G28" i="59"/>
  <c r="I28" i="59"/>
  <c r="J28" i="59"/>
  <c r="L28" i="59"/>
  <c r="M28" i="59"/>
  <c r="O28" i="59"/>
  <c r="Q28" i="59"/>
  <c r="S28" i="59"/>
  <c r="U28" i="59"/>
  <c r="V28" i="59"/>
  <c r="W28" i="59"/>
  <c r="Z28" i="59"/>
  <c r="AA28" i="59"/>
  <c r="B29" i="59"/>
  <c r="C29" i="59"/>
  <c r="E29" i="59"/>
  <c r="G29" i="59"/>
  <c r="I29" i="59"/>
  <c r="J29" i="59"/>
  <c r="L29" i="59"/>
  <c r="M29" i="59"/>
  <c r="O29" i="59"/>
  <c r="Q29" i="59"/>
  <c r="S29" i="59"/>
  <c r="U29" i="59"/>
  <c r="V29" i="59"/>
  <c r="W29" i="59"/>
  <c r="Z29" i="59"/>
  <c r="AA29" i="59"/>
  <c r="AA27" i="59"/>
  <c r="Z27" i="59"/>
  <c r="W27" i="59"/>
  <c r="V27" i="59"/>
  <c r="U27" i="59"/>
  <c r="S27" i="59"/>
  <c r="Q27" i="59"/>
  <c r="O27" i="59"/>
  <c r="M27" i="59"/>
  <c r="L27" i="59"/>
  <c r="J27" i="59"/>
  <c r="I27" i="59"/>
  <c r="G27" i="59"/>
  <c r="E27" i="59"/>
  <c r="C27" i="59"/>
  <c r="B27" i="59"/>
  <c r="G12" i="59"/>
  <c r="I12" i="59"/>
  <c r="J12" i="59"/>
  <c r="L12" i="59"/>
  <c r="M12" i="59"/>
  <c r="O12" i="59"/>
  <c r="Q12" i="59"/>
  <c r="G13" i="59"/>
  <c r="I13" i="59"/>
  <c r="J13" i="59"/>
  <c r="L13" i="59"/>
  <c r="M13" i="59"/>
  <c r="O13" i="59"/>
  <c r="Q13" i="59"/>
  <c r="G14" i="59"/>
  <c r="I14" i="59"/>
  <c r="J14" i="59"/>
  <c r="L14" i="59"/>
  <c r="M14" i="59"/>
  <c r="O14" i="59"/>
  <c r="Q14" i="59"/>
  <c r="G15" i="59"/>
  <c r="I15" i="59"/>
  <c r="J15" i="59"/>
  <c r="L15" i="59"/>
  <c r="M15" i="59"/>
  <c r="O15" i="59"/>
  <c r="Q15" i="59"/>
  <c r="G16" i="59"/>
  <c r="I16" i="59"/>
  <c r="J16" i="59"/>
  <c r="L16" i="59"/>
  <c r="M16" i="59"/>
  <c r="O16" i="59"/>
  <c r="Q16" i="59"/>
  <c r="G17" i="59"/>
  <c r="I17" i="59"/>
  <c r="J17" i="59"/>
  <c r="L17" i="59"/>
  <c r="M17" i="59"/>
  <c r="O17" i="59"/>
  <c r="Q17" i="59"/>
  <c r="D20" i="59"/>
  <c r="D28" i="59" s="1"/>
  <c r="D36" i="59" s="1"/>
  <c r="D44" i="59" s="1"/>
  <c r="D21" i="59"/>
  <c r="D29" i="59" s="1"/>
  <c r="D37" i="59" s="1"/>
  <c r="D45" i="59" s="1"/>
  <c r="D22" i="59"/>
  <c r="D30" i="59" s="1"/>
  <c r="D38" i="59" s="1"/>
  <c r="D46" i="59" s="1"/>
  <c r="D23" i="59"/>
  <c r="D31" i="59" s="1"/>
  <c r="D39" i="59" s="1"/>
  <c r="D47" i="59" s="1"/>
  <c r="D24" i="59"/>
  <c r="D32" i="59" s="1"/>
  <c r="D40" i="59" s="1"/>
  <c r="D48" i="59" s="1"/>
  <c r="D25" i="59"/>
  <c r="D33" i="59" s="1"/>
  <c r="D41" i="59" s="1"/>
  <c r="D49" i="59" s="1"/>
  <c r="D19" i="59"/>
  <c r="D27" i="59" s="1"/>
  <c r="B22" i="59"/>
  <c r="C22" i="59"/>
  <c r="E22" i="59"/>
  <c r="G22" i="59"/>
  <c r="I22" i="59"/>
  <c r="J22" i="59"/>
  <c r="L22" i="59"/>
  <c r="M22" i="59"/>
  <c r="O22" i="59"/>
  <c r="Q22" i="59"/>
  <c r="S22" i="59"/>
  <c r="U22" i="59"/>
  <c r="V22" i="59"/>
  <c r="W22" i="59"/>
  <c r="Z22" i="59"/>
  <c r="AA22" i="59"/>
  <c r="B23" i="59"/>
  <c r="C23" i="59"/>
  <c r="E23" i="59"/>
  <c r="G23" i="59"/>
  <c r="I23" i="59"/>
  <c r="J23" i="59"/>
  <c r="L23" i="59"/>
  <c r="M23" i="59"/>
  <c r="O23" i="59"/>
  <c r="Q23" i="59"/>
  <c r="S23" i="59"/>
  <c r="U23" i="59"/>
  <c r="V23" i="59"/>
  <c r="W23" i="59"/>
  <c r="Z23" i="59"/>
  <c r="AA23" i="59"/>
  <c r="B24" i="59"/>
  <c r="C24" i="59"/>
  <c r="E24" i="59"/>
  <c r="G24" i="59"/>
  <c r="I24" i="59"/>
  <c r="J24" i="59"/>
  <c r="L24" i="59"/>
  <c r="M24" i="59"/>
  <c r="O24" i="59"/>
  <c r="Q24" i="59"/>
  <c r="S24" i="59"/>
  <c r="U24" i="59"/>
  <c r="V24" i="59"/>
  <c r="W24" i="59"/>
  <c r="Z24" i="59"/>
  <c r="AA24" i="59"/>
  <c r="B25" i="59"/>
  <c r="C25" i="59"/>
  <c r="E25" i="59"/>
  <c r="G25" i="59"/>
  <c r="I25" i="59"/>
  <c r="J25" i="59"/>
  <c r="L25" i="59"/>
  <c r="M25" i="59"/>
  <c r="O25" i="59"/>
  <c r="Q25" i="59"/>
  <c r="S25" i="59"/>
  <c r="U25" i="59"/>
  <c r="V25" i="59"/>
  <c r="W25" i="59"/>
  <c r="Z25" i="59"/>
  <c r="AA25" i="59"/>
  <c r="B16" i="59"/>
  <c r="C16" i="59"/>
  <c r="E16" i="59"/>
  <c r="S16" i="59"/>
  <c r="U16" i="59"/>
  <c r="V16" i="59"/>
  <c r="W16" i="59"/>
  <c r="X16" i="59"/>
  <c r="Z16" i="59"/>
  <c r="AA16" i="59"/>
  <c r="B17" i="59"/>
  <c r="C17" i="59"/>
  <c r="E17" i="59"/>
  <c r="S17" i="59"/>
  <c r="U17" i="59"/>
  <c r="V17" i="59"/>
  <c r="W17" i="59"/>
  <c r="X17" i="59"/>
  <c r="Z17" i="59"/>
  <c r="AA17" i="59"/>
  <c r="R16" i="59" l="1"/>
  <c r="D56" i="59"/>
  <c r="D64" i="59" s="1"/>
  <c r="D72" i="59" s="1"/>
  <c r="D80" i="59" s="1"/>
  <c r="D88" i="59" s="1"/>
  <c r="D52" i="59"/>
  <c r="D60" i="59" s="1"/>
  <c r="D68" i="59" s="1"/>
  <c r="D76" i="59" s="1"/>
  <c r="D84" i="59" s="1"/>
  <c r="D53" i="59"/>
  <c r="D61" i="59" s="1"/>
  <c r="D69" i="59" s="1"/>
  <c r="D77" i="59" s="1"/>
  <c r="D85" i="59" s="1"/>
  <c r="D54" i="59"/>
  <c r="D62" i="59" s="1"/>
  <c r="D70" i="59" s="1"/>
  <c r="D78" i="59" s="1"/>
  <c r="D86" i="59" s="1"/>
  <c r="Y72" i="59"/>
  <c r="Y75" i="59"/>
  <c r="Y71" i="59"/>
  <c r="Y69" i="59"/>
  <c r="Y73" i="59"/>
  <c r="Y60" i="59"/>
  <c r="Y62" i="59"/>
  <c r="Y64" i="59"/>
  <c r="Y51" i="59"/>
  <c r="Y48" i="59"/>
  <c r="Y55" i="59"/>
  <c r="Y53" i="59"/>
  <c r="Y63" i="59"/>
  <c r="Y47" i="59"/>
  <c r="Y45" i="59"/>
  <c r="Y59" i="59"/>
  <c r="Y54" i="59"/>
  <c r="Y49" i="59"/>
  <c r="Y29" i="59"/>
  <c r="Y28" i="59"/>
  <c r="Y33" i="59"/>
  <c r="Y32" i="59"/>
  <c r="Y31" i="59"/>
  <c r="Y30" i="59"/>
  <c r="Y46" i="59"/>
  <c r="Y17" i="59"/>
  <c r="H14" i="59"/>
  <c r="Y44" i="59"/>
  <c r="Y25" i="59"/>
  <c r="Y24" i="59"/>
  <c r="N15" i="59"/>
  <c r="Y23" i="59"/>
  <c r="K14" i="59"/>
  <c r="Y16" i="59"/>
  <c r="N16" i="59"/>
  <c r="F17" i="59"/>
  <c r="Y22" i="59"/>
  <c r="R15" i="59"/>
  <c r="K15" i="59"/>
  <c r="P14" i="59"/>
  <c r="H15" i="59"/>
  <c r="R17" i="59"/>
  <c r="K17" i="59"/>
  <c r="H16" i="59"/>
  <c r="P15" i="59"/>
  <c r="N14" i="59"/>
  <c r="P17" i="59"/>
  <c r="F16" i="59"/>
  <c r="R14" i="59"/>
  <c r="N17" i="59"/>
  <c r="H17" i="59"/>
  <c r="P16" i="59"/>
  <c r="K16" i="59"/>
  <c r="I5" i="59"/>
  <c r="D57" i="59" l="1"/>
  <c r="B67" i="16"/>
  <c r="C67" i="16"/>
  <c r="E67" i="16"/>
  <c r="G67" i="16"/>
  <c r="I67" i="16"/>
  <c r="K67" i="16"/>
  <c r="M67" i="16"/>
  <c r="N67" i="16"/>
  <c r="O68" i="16" s="1"/>
  <c r="P67" i="16"/>
  <c r="R67" i="16"/>
  <c r="S67" i="16"/>
  <c r="U67" i="16"/>
  <c r="W67" i="16"/>
  <c r="X67" i="16"/>
  <c r="Y67" i="16"/>
  <c r="AB67" i="16"/>
  <c r="AC67" i="16"/>
  <c r="B66" i="16"/>
  <c r="C66" i="16"/>
  <c r="E66" i="16"/>
  <c r="G66" i="16"/>
  <c r="I66" i="16"/>
  <c r="K66" i="16"/>
  <c r="M66" i="16"/>
  <c r="N66" i="16"/>
  <c r="P66" i="16"/>
  <c r="R66" i="16"/>
  <c r="S66" i="16"/>
  <c r="U66" i="16"/>
  <c r="W66" i="16"/>
  <c r="X66" i="16"/>
  <c r="Y66" i="16"/>
  <c r="AB66" i="16"/>
  <c r="AC66" i="16"/>
  <c r="B40" i="16"/>
  <c r="C40" i="16"/>
  <c r="E40" i="16"/>
  <c r="G40" i="16"/>
  <c r="I40" i="16"/>
  <c r="K40" i="16"/>
  <c r="M40" i="16"/>
  <c r="N40" i="16"/>
  <c r="P40" i="16"/>
  <c r="R40" i="16"/>
  <c r="S40" i="16"/>
  <c r="U40" i="16"/>
  <c r="W40" i="16"/>
  <c r="X40" i="16"/>
  <c r="Y40" i="16"/>
  <c r="AB40" i="16"/>
  <c r="AC40" i="16"/>
  <c r="B41" i="16"/>
  <c r="C41" i="16"/>
  <c r="E41" i="16"/>
  <c r="G41" i="16"/>
  <c r="I41" i="16"/>
  <c r="K41" i="16"/>
  <c r="M41" i="16"/>
  <c r="N41" i="16"/>
  <c r="O42" i="16" s="1"/>
  <c r="P41" i="16"/>
  <c r="Q42" i="16" s="1"/>
  <c r="R41" i="16"/>
  <c r="S41" i="16"/>
  <c r="U41" i="16"/>
  <c r="W41" i="16"/>
  <c r="X41" i="16"/>
  <c r="Y41" i="16"/>
  <c r="AB41" i="16"/>
  <c r="AC41" i="16"/>
  <c r="B32" i="2"/>
  <c r="F32" i="2"/>
  <c r="H32" i="2"/>
  <c r="I33" i="2" s="1"/>
  <c r="J32" i="2"/>
  <c r="L32" i="2"/>
  <c r="M33" i="2" s="1"/>
  <c r="N32" i="2"/>
  <c r="O32" i="2"/>
  <c r="P32" i="2"/>
  <c r="R32" i="2"/>
  <c r="T32" i="2"/>
  <c r="U32" i="2"/>
  <c r="V32" i="2"/>
  <c r="W33" i="2" s="1"/>
  <c r="Y32" i="2"/>
  <c r="AC32" i="2"/>
  <c r="P48" i="58"/>
  <c r="E33" i="2" l="1"/>
  <c r="C33" i="2"/>
  <c r="V89" i="55"/>
  <c r="AO11" i="1"/>
  <c r="AO12" i="1" s="1"/>
  <c r="AO13" i="1" s="1"/>
  <c r="AO14" i="1" s="1"/>
  <c r="AO15" i="1" s="1"/>
  <c r="AO16" i="1" s="1"/>
  <c r="AO17" i="1" s="1"/>
  <c r="AO18" i="1" s="1"/>
  <c r="AO19" i="1" s="1"/>
  <c r="AO20" i="1" s="1"/>
  <c r="AO21" i="1" s="1"/>
  <c r="AO22" i="1" s="1"/>
  <c r="AO23" i="1" s="1"/>
  <c r="AO24" i="1" s="1"/>
  <c r="AO25" i="1" s="1"/>
  <c r="AO26" i="1" s="1"/>
  <c r="AO27" i="1" s="1"/>
  <c r="AO28" i="1" s="1"/>
  <c r="AO29" i="1" s="1"/>
  <c r="AO30" i="1" s="1"/>
  <c r="AO31" i="1" s="1"/>
  <c r="AO32" i="1" s="1"/>
  <c r="AO33" i="1" s="1"/>
  <c r="AO34" i="1" s="1"/>
  <c r="AO35" i="1" s="1"/>
  <c r="AO36" i="1" s="1"/>
  <c r="AO37" i="1" s="1"/>
  <c r="AO38" i="1" s="1"/>
  <c r="AO39" i="1" s="1"/>
  <c r="AO40" i="1" s="1"/>
  <c r="AO41" i="1" s="1"/>
  <c r="AO42" i="1" s="1"/>
  <c r="AO43" i="1" s="1"/>
  <c r="AO44" i="1" s="1"/>
  <c r="AO45" i="1" s="1"/>
  <c r="AO46" i="1" s="1"/>
  <c r="AO47" i="1" s="1"/>
  <c r="AO48" i="1" s="1"/>
  <c r="AO49" i="1" s="1"/>
  <c r="AO50" i="1" s="1"/>
  <c r="AO51" i="1" s="1"/>
  <c r="AO52" i="1" s="1"/>
  <c r="AO53" i="1" s="1"/>
  <c r="AO54" i="1" s="1"/>
  <c r="AO55" i="1" s="1"/>
  <c r="AO56" i="1" s="1"/>
  <c r="AO57" i="1" s="1"/>
  <c r="AO58" i="1" s="1"/>
  <c r="AO59" i="1" s="1"/>
  <c r="AO60" i="1" s="1"/>
  <c r="D65" i="59"/>
  <c r="D73" i="59" s="1"/>
  <c r="D81" i="59" s="1"/>
  <c r="D89" i="59" s="1"/>
  <c r="P86" i="58"/>
  <c r="AO8" i="2"/>
  <c r="AO9" i="2" s="1"/>
  <c r="AO10" i="2" s="1"/>
  <c r="AO11" i="2" s="1"/>
  <c r="AO12" i="2" s="1"/>
  <c r="AO13" i="2" s="1"/>
  <c r="AO14" i="2" s="1"/>
  <c r="AO15" i="2" s="1"/>
  <c r="AO16" i="2" s="1"/>
  <c r="AO17" i="2" s="1"/>
  <c r="AO18" i="2" s="1"/>
  <c r="AO19" i="2" s="1"/>
  <c r="AO20" i="2" s="1"/>
  <c r="AO21" i="2" s="1"/>
  <c r="AO22" i="2" s="1"/>
  <c r="AO23" i="2" s="1"/>
  <c r="AO24" i="2" s="1"/>
  <c r="AO25" i="2" s="1"/>
  <c r="AO26" i="2" s="1"/>
  <c r="AO27" i="2" s="1"/>
  <c r="AO28" i="2" s="1"/>
  <c r="AO29" i="2" s="1"/>
  <c r="AO30" i="2" s="1"/>
  <c r="AO31" i="2" s="1"/>
  <c r="AO32" i="2" s="1"/>
  <c r="AO33" i="2" s="1"/>
  <c r="AO34" i="2" s="1"/>
  <c r="AO35" i="2" s="1"/>
  <c r="AO36" i="2" s="1"/>
  <c r="AM8" i="2"/>
  <c r="R13" i="58"/>
  <c r="AA67" i="16"/>
  <c r="AB32" i="2"/>
  <c r="AD33" i="2" s="1"/>
  <c r="AA40" i="16"/>
  <c r="AN9" i="2"/>
  <c r="Z32" i="2"/>
  <c r="O67" i="16"/>
  <c r="AA66" i="16"/>
  <c r="O41" i="16"/>
  <c r="AA41" i="16"/>
  <c r="Q41" i="16"/>
  <c r="X32" i="2"/>
  <c r="D156" i="45"/>
  <c r="D157" i="45"/>
  <c r="D158" i="45"/>
  <c r="D159" i="45"/>
  <c r="D160" i="45"/>
  <c r="D155" i="45"/>
  <c r="D149" i="45"/>
  <c r="D150" i="45"/>
  <c r="D151" i="45"/>
  <c r="D152" i="45"/>
  <c r="D153" i="45"/>
  <c r="D148" i="45"/>
  <c r="B165" i="45"/>
  <c r="C165" i="45"/>
  <c r="F165" i="45"/>
  <c r="H165" i="45"/>
  <c r="J165" i="45"/>
  <c r="K165" i="45"/>
  <c r="M165" i="45"/>
  <c r="O165" i="45"/>
  <c r="Q165" i="45"/>
  <c r="X165" i="45"/>
  <c r="Y165" i="45"/>
  <c r="Z165" i="45"/>
  <c r="AB165" i="45"/>
  <c r="AC165" i="45"/>
  <c r="B166" i="45"/>
  <c r="C166" i="45"/>
  <c r="F166" i="45"/>
  <c r="H166" i="45"/>
  <c r="J166" i="45"/>
  <c r="K166" i="45"/>
  <c r="M166" i="45"/>
  <c r="O166" i="45"/>
  <c r="Q166" i="45"/>
  <c r="X166" i="45"/>
  <c r="Y166" i="45"/>
  <c r="Z166" i="45"/>
  <c r="AB166" i="45"/>
  <c r="AC166" i="45"/>
  <c r="B167" i="45"/>
  <c r="C167" i="45"/>
  <c r="F167" i="45"/>
  <c r="H167" i="45"/>
  <c r="J167" i="45"/>
  <c r="K167" i="45"/>
  <c r="M167" i="45"/>
  <c r="O167" i="45"/>
  <c r="Q167" i="45"/>
  <c r="X167" i="45"/>
  <c r="Y167" i="45"/>
  <c r="Z167" i="45"/>
  <c r="AB167" i="45"/>
  <c r="AC167" i="45"/>
  <c r="B158" i="45"/>
  <c r="C158" i="45"/>
  <c r="F158" i="45"/>
  <c r="H158" i="45"/>
  <c r="J158" i="45"/>
  <c r="K158" i="45"/>
  <c r="M158" i="45"/>
  <c r="O158" i="45"/>
  <c r="Q158" i="45"/>
  <c r="X158" i="45"/>
  <c r="Y158" i="45"/>
  <c r="Z158" i="45"/>
  <c r="AB158" i="45"/>
  <c r="AC158" i="45"/>
  <c r="B159" i="45"/>
  <c r="C159" i="45"/>
  <c r="F159" i="45"/>
  <c r="H159" i="45"/>
  <c r="J159" i="45"/>
  <c r="K159" i="45"/>
  <c r="M159" i="45"/>
  <c r="O159" i="45"/>
  <c r="Q159" i="45"/>
  <c r="X159" i="45"/>
  <c r="Y159" i="45"/>
  <c r="Z159" i="45"/>
  <c r="AB159" i="45"/>
  <c r="AC159" i="45"/>
  <c r="B160" i="45"/>
  <c r="C160" i="45"/>
  <c r="F160" i="45"/>
  <c r="H160" i="45"/>
  <c r="J160" i="45"/>
  <c r="K160" i="45"/>
  <c r="M160" i="45"/>
  <c r="O160" i="45"/>
  <c r="Q160" i="45"/>
  <c r="X160" i="45"/>
  <c r="Y160" i="45"/>
  <c r="Z160" i="45"/>
  <c r="AB160" i="45"/>
  <c r="AC160" i="45"/>
  <c r="B162" i="45"/>
  <c r="C162" i="45"/>
  <c r="F162" i="45"/>
  <c r="H162" i="45"/>
  <c r="J162" i="45"/>
  <c r="K162" i="45"/>
  <c r="M162" i="45"/>
  <c r="O162" i="45"/>
  <c r="Q162" i="45"/>
  <c r="X162" i="45"/>
  <c r="Y162" i="45"/>
  <c r="Z162" i="45"/>
  <c r="AB162" i="45"/>
  <c r="AC162" i="45"/>
  <c r="B163" i="45"/>
  <c r="C163" i="45"/>
  <c r="F163" i="45"/>
  <c r="H163" i="45"/>
  <c r="J163" i="45"/>
  <c r="K163" i="45"/>
  <c r="M163" i="45"/>
  <c r="O163" i="45"/>
  <c r="Q163" i="45"/>
  <c r="X163" i="45"/>
  <c r="Y163" i="45"/>
  <c r="Z163" i="45"/>
  <c r="AB163" i="45"/>
  <c r="AC163" i="45"/>
  <c r="B164" i="45"/>
  <c r="C164" i="45"/>
  <c r="F164" i="45"/>
  <c r="H164" i="45"/>
  <c r="J164" i="45"/>
  <c r="K164" i="45"/>
  <c r="M164" i="45"/>
  <c r="O164" i="45"/>
  <c r="Q164" i="45"/>
  <c r="X164" i="45"/>
  <c r="Y164" i="45"/>
  <c r="Z164" i="45"/>
  <c r="AB164" i="45"/>
  <c r="AC164" i="45"/>
  <c r="B149" i="45"/>
  <c r="C149" i="45"/>
  <c r="F149" i="45"/>
  <c r="H149" i="45"/>
  <c r="J149" i="45"/>
  <c r="K149" i="45"/>
  <c r="M149" i="45"/>
  <c r="O149" i="45"/>
  <c r="Q149" i="45"/>
  <c r="X149" i="45"/>
  <c r="Y149" i="45"/>
  <c r="Z149" i="45"/>
  <c r="AB149" i="45"/>
  <c r="AC149" i="45"/>
  <c r="B150" i="45"/>
  <c r="C150" i="45"/>
  <c r="F150" i="45"/>
  <c r="H150" i="45"/>
  <c r="J150" i="45"/>
  <c r="K150" i="45"/>
  <c r="M150" i="45"/>
  <c r="O150" i="45"/>
  <c r="Q150" i="45"/>
  <c r="X150" i="45"/>
  <c r="Y150" i="45"/>
  <c r="Z150" i="45"/>
  <c r="AB150" i="45"/>
  <c r="AC150" i="45"/>
  <c r="B151" i="45"/>
  <c r="C151" i="45"/>
  <c r="F151" i="45"/>
  <c r="G151" i="45" s="1"/>
  <c r="H151" i="45"/>
  <c r="J151" i="45"/>
  <c r="K151" i="45"/>
  <c r="M151" i="45"/>
  <c r="O151" i="45"/>
  <c r="Q151" i="45"/>
  <c r="X151" i="45"/>
  <c r="Y151" i="45"/>
  <c r="Z151" i="45"/>
  <c r="AB151" i="45"/>
  <c r="AC151" i="45"/>
  <c r="B152" i="45"/>
  <c r="C152" i="45"/>
  <c r="F152" i="45"/>
  <c r="H152" i="45"/>
  <c r="J152" i="45"/>
  <c r="K152" i="45"/>
  <c r="M152" i="45"/>
  <c r="O152" i="45"/>
  <c r="Q152" i="45"/>
  <c r="X152" i="45"/>
  <c r="Y152" i="45"/>
  <c r="Z152" i="45"/>
  <c r="AB152" i="45"/>
  <c r="AC152" i="45"/>
  <c r="B153" i="45"/>
  <c r="C153" i="45"/>
  <c r="F153" i="45"/>
  <c r="G153" i="45" s="1"/>
  <c r="H153" i="45"/>
  <c r="J153" i="45"/>
  <c r="K153" i="45"/>
  <c r="M153" i="45"/>
  <c r="O153" i="45"/>
  <c r="Q153" i="45"/>
  <c r="X153" i="45"/>
  <c r="Y153" i="45"/>
  <c r="Z153" i="45"/>
  <c r="AB153" i="45"/>
  <c r="AC153" i="45"/>
  <c r="B155" i="45"/>
  <c r="C155" i="45"/>
  <c r="F155" i="45"/>
  <c r="H155" i="45"/>
  <c r="J155" i="45"/>
  <c r="K155" i="45"/>
  <c r="M155" i="45"/>
  <c r="O155" i="45"/>
  <c r="Q155" i="45"/>
  <c r="X155" i="45"/>
  <c r="Y155" i="45"/>
  <c r="Z155" i="45"/>
  <c r="AB155" i="45"/>
  <c r="AC155" i="45"/>
  <c r="B156" i="45"/>
  <c r="C156" i="45"/>
  <c r="F156" i="45"/>
  <c r="H156" i="45"/>
  <c r="J156" i="45"/>
  <c r="K156" i="45"/>
  <c r="M156" i="45"/>
  <c r="O156" i="45"/>
  <c r="Q156" i="45"/>
  <c r="X156" i="45"/>
  <c r="Y156" i="45"/>
  <c r="Z156" i="45"/>
  <c r="AB156" i="45"/>
  <c r="AC156" i="45"/>
  <c r="B157" i="45"/>
  <c r="C157" i="45"/>
  <c r="F157" i="45"/>
  <c r="H157" i="45"/>
  <c r="J157" i="45"/>
  <c r="K157" i="45"/>
  <c r="M157" i="45"/>
  <c r="O157" i="45"/>
  <c r="Q157" i="45"/>
  <c r="X157" i="45"/>
  <c r="Y157" i="45"/>
  <c r="Z157" i="45"/>
  <c r="AB157" i="45"/>
  <c r="AC157" i="45"/>
  <c r="B148" i="45"/>
  <c r="C148" i="45"/>
  <c r="F148" i="45"/>
  <c r="H148" i="45"/>
  <c r="J148" i="45"/>
  <c r="K148" i="45"/>
  <c r="M148" i="45"/>
  <c r="O148" i="45"/>
  <c r="Q148" i="45"/>
  <c r="X148" i="45"/>
  <c r="Y148" i="45"/>
  <c r="Z148" i="45"/>
  <c r="AB148" i="45"/>
  <c r="AC148" i="45"/>
  <c r="D97" i="59" l="1"/>
  <c r="D105" i="59" s="1"/>
  <c r="D113" i="59" s="1"/>
  <c r="D121" i="59" s="1"/>
  <c r="D129" i="59" s="1"/>
  <c r="D93" i="59"/>
  <c r="D101" i="59" s="1"/>
  <c r="D109" i="59" s="1"/>
  <c r="D117" i="59" s="1"/>
  <c r="D125" i="59" s="1"/>
  <c r="G149" i="45"/>
  <c r="AA155" i="45"/>
  <c r="AA165" i="45"/>
  <c r="AA150" i="45"/>
  <c r="AA148" i="45"/>
  <c r="AA149" i="45"/>
  <c r="AA163" i="45"/>
  <c r="AA158" i="45"/>
  <c r="G155" i="45"/>
  <c r="G148" i="45"/>
  <c r="G156" i="45"/>
  <c r="G160" i="45"/>
  <c r="AA164" i="45"/>
  <c r="AA162" i="45"/>
  <c r="AA159" i="45"/>
  <c r="AA167" i="45"/>
  <c r="G158" i="45"/>
  <c r="AA153" i="45"/>
  <c r="AA160" i="45"/>
  <c r="AA157" i="45"/>
  <c r="AA152" i="45"/>
  <c r="AA156" i="45"/>
  <c r="AA151" i="45"/>
  <c r="G150" i="45"/>
  <c r="AA166" i="45"/>
  <c r="G159" i="45"/>
  <c r="G157" i="45"/>
  <c r="G152" i="45"/>
  <c r="X180" i="54" l="1"/>
  <c r="X181" i="54"/>
  <c r="X182" i="54"/>
  <c r="X183" i="54"/>
  <c r="X184" i="54"/>
  <c r="X185" i="54"/>
  <c r="X186" i="54"/>
  <c r="X187" i="54"/>
  <c r="X188" i="54"/>
  <c r="X189" i="54"/>
  <c r="X190" i="54"/>
  <c r="X179" i="54"/>
  <c r="AM9" i="2" l="1"/>
  <c r="AM10" i="2" s="1"/>
  <c r="AM11" i="2" s="1"/>
  <c r="AM12" i="2" s="1"/>
  <c r="AM13" i="2" s="1"/>
  <c r="AM14" i="2" s="1"/>
  <c r="AM15" i="2" s="1"/>
  <c r="AM16" i="2" s="1"/>
  <c r="AM17" i="2" s="1"/>
  <c r="AM18" i="2" s="1"/>
  <c r="AM19" i="2" s="1"/>
  <c r="AM20" i="2" s="1"/>
  <c r="AM21" i="2" s="1"/>
  <c r="AM22" i="2" s="1"/>
  <c r="AM23" i="2" s="1"/>
  <c r="AM24" i="2" s="1"/>
  <c r="AM25" i="2" s="1"/>
  <c r="AM26" i="2" s="1"/>
  <c r="AM27" i="2" s="1"/>
  <c r="AM28" i="2" s="1"/>
  <c r="AM29" i="2" s="1"/>
  <c r="AM30" i="2" s="1"/>
  <c r="AM31" i="2" s="1"/>
  <c r="AM32" i="2" s="1"/>
  <c r="AM33" i="2" s="1"/>
  <c r="AM34" i="2" s="1"/>
  <c r="AM35" i="2" s="1"/>
  <c r="AM36" i="2" s="1"/>
  <c r="F46" i="1" l="1"/>
  <c r="I46" i="1" s="1"/>
  <c r="F47" i="1"/>
  <c r="N47" i="1" s="1"/>
  <c r="F48" i="1"/>
  <c r="S48" i="1" s="1"/>
  <c r="F49" i="1"/>
  <c r="N49" i="1" s="1"/>
  <c r="J47" i="1" l="1"/>
  <c r="N48" i="1"/>
  <c r="Z48" i="1" s="1"/>
  <c r="S46" i="1"/>
  <c r="N46" i="1"/>
  <c r="Z46" i="1" s="1"/>
  <c r="S47" i="1"/>
  <c r="AB46" i="1"/>
  <c r="M46" i="1"/>
  <c r="X46" i="1"/>
  <c r="J46" i="1"/>
  <c r="R46" i="1"/>
  <c r="J48" i="1"/>
  <c r="AB49" i="1"/>
  <c r="R49" i="1"/>
  <c r="M49" i="1"/>
  <c r="AB48" i="1"/>
  <c r="R48" i="1"/>
  <c r="I48" i="1"/>
  <c r="X47" i="1"/>
  <c r="R47" i="1"/>
  <c r="I47" i="1"/>
  <c r="AA49" i="1"/>
  <c r="W49" i="1"/>
  <c r="P49" i="1"/>
  <c r="H49" i="1"/>
  <c r="U49" i="1" s="1"/>
  <c r="AA48" i="1"/>
  <c r="W48" i="1"/>
  <c r="P48" i="1"/>
  <c r="H48" i="1"/>
  <c r="U48" i="1" s="1"/>
  <c r="AA47" i="1"/>
  <c r="W47" i="1"/>
  <c r="P47" i="1"/>
  <c r="H47" i="1"/>
  <c r="U47" i="1" s="1"/>
  <c r="AA46" i="1"/>
  <c r="W46" i="1"/>
  <c r="P46" i="1"/>
  <c r="H46" i="1"/>
  <c r="U46" i="1" s="1"/>
  <c r="J49" i="1"/>
  <c r="X49" i="1"/>
  <c r="I49" i="1"/>
  <c r="X48" i="1"/>
  <c r="M48" i="1"/>
  <c r="AB47" i="1"/>
  <c r="M47" i="1"/>
  <c r="Z49" i="1"/>
  <c r="K49" i="1"/>
  <c r="K48" i="1"/>
  <c r="Z47" i="1"/>
  <c r="K47" i="1"/>
  <c r="K46" i="1"/>
  <c r="S49" i="1"/>
  <c r="B68" i="59"/>
  <c r="C68" i="59"/>
  <c r="E68" i="59"/>
  <c r="G68" i="59"/>
  <c r="I68" i="59"/>
  <c r="J68" i="59"/>
  <c r="L68" i="59"/>
  <c r="M68" i="59"/>
  <c r="O68" i="59"/>
  <c r="Q68" i="59"/>
  <c r="S68" i="59"/>
  <c r="U68" i="59"/>
  <c r="V68" i="59"/>
  <c r="W68" i="59"/>
  <c r="Z68" i="59"/>
  <c r="AA68" i="59"/>
  <c r="Y68" i="59" l="1"/>
  <c r="Y31" i="2" l="1"/>
  <c r="Y64" i="46" l="1"/>
  <c r="Y65" i="46"/>
  <c r="Y66" i="46"/>
  <c r="Y67" i="46"/>
  <c r="Y68" i="46"/>
  <c r="Y69" i="46"/>
  <c r="C29" i="50" l="1"/>
  <c r="B156" i="52"/>
  <c r="C156" i="52"/>
  <c r="E156" i="52"/>
  <c r="G156" i="52"/>
  <c r="H156" i="52"/>
  <c r="K156" i="52" s="1"/>
  <c r="U156" i="52"/>
  <c r="B157" i="52"/>
  <c r="C157" i="52"/>
  <c r="E157" i="52"/>
  <c r="G157" i="52"/>
  <c r="H157" i="52"/>
  <c r="K157" i="52" s="1"/>
  <c r="U157" i="52"/>
  <c r="B158" i="52"/>
  <c r="C158" i="52"/>
  <c r="E158" i="52"/>
  <c r="G158" i="52"/>
  <c r="H158" i="52"/>
  <c r="L158" i="52" s="1"/>
  <c r="U158" i="52"/>
  <c r="B159" i="52"/>
  <c r="C159" i="52"/>
  <c r="E159" i="52"/>
  <c r="G159" i="52"/>
  <c r="H159" i="52"/>
  <c r="K159" i="52" s="1"/>
  <c r="U159" i="52"/>
  <c r="B160" i="52"/>
  <c r="C160" i="52"/>
  <c r="E160" i="52"/>
  <c r="G160" i="52"/>
  <c r="H160" i="52"/>
  <c r="I160" i="52" s="1"/>
  <c r="U160" i="52"/>
  <c r="B161" i="52"/>
  <c r="C161" i="52"/>
  <c r="E161" i="52"/>
  <c r="G161" i="52"/>
  <c r="H161" i="52"/>
  <c r="K161" i="52" s="1"/>
  <c r="U161" i="52"/>
  <c r="B162" i="52"/>
  <c r="C162" i="52"/>
  <c r="E162" i="52"/>
  <c r="G162" i="52"/>
  <c r="H162" i="52"/>
  <c r="I162" i="52" s="1"/>
  <c r="U162" i="52"/>
  <c r="B163" i="52"/>
  <c r="C163" i="52"/>
  <c r="E163" i="52"/>
  <c r="G163" i="52"/>
  <c r="H163" i="52"/>
  <c r="K163" i="52" s="1"/>
  <c r="U163" i="52"/>
  <c r="B164" i="52"/>
  <c r="C164" i="52"/>
  <c r="E164" i="52"/>
  <c r="G164" i="52"/>
  <c r="H164" i="52"/>
  <c r="I164" i="52" s="1"/>
  <c r="U164" i="52"/>
  <c r="B165" i="52"/>
  <c r="C165" i="52"/>
  <c r="E165" i="52"/>
  <c r="G165" i="52"/>
  <c r="H165" i="52"/>
  <c r="K165" i="52" s="1"/>
  <c r="U165" i="52"/>
  <c r="B166" i="52"/>
  <c r="C166" i="52"/>
  <c r="E166" i="52"/>
  <c r="G166" i="52"/>
  <c r="H166" i="52"/>
  <c r="I166" i="52" s="1"/>
  <c r="U166" i="52"/>
  <c r="U155" i="52"/>
  <c r="H155" i="52"/>
  <c r="X155" i="52" s="1"/>
  <c r="G155" i="52"/>
  <c r="E155" i="52"/>
  <c r="C155" i="52"/>
  <c r="B155" i="52"/>
  <c r="B143" i="52"/>
  <c r="C143" i="52"/>
  <c r="E143" i="52"/>
  <c r="G143" i="52"/>
  <c r="H143" i="52"/>
  <c r="I143" i="52" s="1"/>
  <c r="U143" i="52"/>
  <c r="B144" i="52"/>
  <c r="C144" i="52"/>
  <c r="E144" i="52"/>
  <c r="G144" i="52"/>
  <c r="H144" i="52"/>
  <c r="K144" i="52" s="1"/>
  <c r="U144" i="52"/>
  <c r="B145" i="52"/>
  <c r="C145" i="52"/>
  <c r="E145" i="52"/>
  <c r="G145" i="52"/>
  <c r="H145" i="52"/>
  <c r="I145" i="52" s="1"/>
  <c r="U145" i="52"/>
  <c r="B146" i="52"/>
  <c r="C146" i="52"/>
  <c r="E146" i="52"/>
  <c r="G146" i="52"/>
  <c r="H146" i="52"/>
  <c r="K146" i="52" s="1"/>
  <c r="U146" i="52"/>
  <c r="B147" i="52"/>
  <c r="C147" i="52"/>
  <c r="E147" i="52"/>
  <c r="G147" i="52"/>
  <c r="H147" i="52"/>
  <c r="I147" i="52" s="1"/>
  <c r="U147" i="52"/>
  <c r="B148" i="52"/>
  <c r="C148" i="52"/>
  <c r="E148" i="52"/>
  <c r="G148" i="52"/>
  <c r="H148" i="52"/>
  <c r="K148" i="52" s="1"/>
  <c r="U148" i="52"/>
  <c r="B149" i="52"/>
  <c r="C149" i="52"/>
  <c r="E149" i="52"/>
  <c r="G149" i="52"/>
  <c r="H149" i="52"/>
  <c r="I149" i="52" s="1"/>
  <c r="U149" i="52"/>
  <c r="B150" i="52"/>
  <c r="C150" i="52"/>
  <c r="E150" i="52"/>
  <c r="G150" i="52"/>
  <c r="H150" i="52"/>
  <c r="K150" i="52" s="1"/>
  <c r="U150" i="52"/>
  <c r="B151" i="52"/>
  <c r="C151" i="52"/>
  <c r="E151" i="52"/>
  <c r="G151" i="52"/>
  <c r="H151" i="52"/>
  <c r="I151" i="52" s="1"/>
  <c r="U151" i="52"/>
  <c r="B152" i="52"/>
  <c r="C152" i="52"/>
  <c r="E152" i="52"/>
  <c r="G152" i="52"/>
  <c r="H152" i="52"/>
  <c r="K152" i="52" s="1"/>
  <c r="U152" i="52"/>
  <c r="B153" i="52"/>
  <c r="C153" i="52"/>
  <c r="E153" i="52"/>
  <c r="G153" i="52"/>
  <c r="H153" i="52"/>
  <c r="I153" i="52" s="1"/>
  <c r="U153" i="52"/>
  <c r="U142" i="52"/>
  <c r="H142" i="52"/>
  <c r="X142" i="52" s="1"/>
  <c r="G142" i="52"/>
  <c r="E142" i="52"/>
  <c r="C142" i="52"/>
  <c r="B142" i="52"/>
  <c r="B130" i="52"/>
  <c r="C130" i="52"/>
  <c r="E130" i="52"/>
  <c r="G130" i="52"/>
  <c r="H130" i="52"/>
  <c r="K130" i="52" s="1"/>
  <c r="U130" i="52"/>
  <c r="B131" i="52"/>
  <c r="C131" i="52"/>
  <c r="E131" i="52"/>
  <c r="G131" i="52"/>
  <c r="H131" i="52"/>
  <c r="K131" i="52" s="1"/>
  <c r="U131" i="52"/>
  <c r="B132" i="52"/>
  <c r="C132" i="52"/>
  <c r="E132" i="52"/>
  <c r="G132" i="52"/>
  <c r="H132" i="52"/>
  <c r="L132" i="52" s="1"/>
  <c r="U132" i="52"/>
  <c r="B133" i="52"/>
  <c r="C133" i="52"/>
  <c r="E133" i="52"/>
  <c r="G133" i="52"/>
  <c r="H133" i="52"/>
  <c r="K133" i="52" s="1"/>
  <c r="U133" i="52"/>
  <c r="B134" i="52"/>
  <c r="C134" i="52"/>
  <c r="E134" i="52"/>
  <c r="G134" i="52"/>
  <c r="H134" i="52"/>
  <c r="L134" i="52" s="1"/>
  <c r="U134" i="52"/>
  <c r="B135" i="52"/>
  <c r="C135" i="52"/>
  <c r="E135" i="52"/>
  <c r="G135" i="52"/>
  <c r="H135" i="52"/>
  <c r="K135" i="52" s="1"/>
  <c r="U135" i="52"/>
  <c r="B136" i="52"/>
  <c r="C136" i="52"/>
  <c r="E136" i="52"/>
  <c r="G136" i="52"/>
  <c r="H136" i="52"/>
  <c r="L136" i="52" s="1"/>
  <c r="U136" i="52"/>
  <c r="B137" i="52"/>
  <c r="C137" i="52"/>
  <c r="E137" i="52"/>
  <c r="G137" i="52"/>
  <c r="H137" i="52"/>
  <c r="K137" i="52" s="1"/>
  <c r="U137" i="52"/>
  <c r="B138" i="52"/>
  <c r="C138" i="52"/>
  <c r="E138" i="52"/>
  <c r="G138" i="52"/>
  <c r="H138" i="52"/>
  <c r="L138" i="52" s="1"/>
  <c r="U138" i="52"/>
  <c r="B139" i="52"/>
  <c r="C139" i="52"/>
  <c r="E139" i="52"/>
  <c r="G139" i="52"/>
  <c r="H139" i="52"/>
  <c r="K139" i="52" s="1"/>
  <c r="U139" i="52"/>
  <c r="B140" i="52"/>
  <c r="C140" i="52"/>
  <c r="E140" i="52"/>
  <c r="G140" i="52"/>
  <c r="H140" i="52"/>
  <c r="L140" i="52" s="1"/>
  <c r="U140" i="52"/>
  <c r="U129" i="52"/>
  <c r="H129" i="52"/>
  <c r="X129" i="52" s="1"/>
  <c r="G129" i="52"/>
  <c r="E129" i="52"/>
  <c r="C129" i="52"/>
  <c r="B129" i="52"/>
  <c r="B117" i="52"/>
  <c r="C117" i="52"/>
  <c r="E117" i="52"/>
  <c r="G117" i="52"/>
  <c r="H117" i="52"/>
  <c r="K117" i="52" s="1"/>
  <c r="U117" i="52"/>
  <c r="B118" i="52"/>
  <c r="C118" i="52"/>
  <c r="E118" i="52"/>
  <c r="G118" i="52"/>
  <c r="H118" i="52"/>
  <c r="I118" i="52" s="1"/>
  <c r="U118" i="52"/>
  <c r="B119" i="52"/>
  <c r="C119" i="52"/>
  <c r="E119" i="52"/>
  <c r="G119" i="52"/>
  <c r="H119" i="52"/>
  <c r="K119" i="52" s="1"/>
  <c r="U119" i="52"/>
  <c r="B120" i="52"/>
  <c r="C120" i="52"/>
  <c r="E120" i="52"/>
  <c r="G120" i="52"/>
  <c r="H120" i="52"/>
  <c r="L120" i="52" s="1"/>
  <c r="U120" i="52"/>
  <c r="B121" i="52"/>
  <c r="C121" i="52"/>
  <c r="E121" i="52"/>
  <c r="G121" i="52"/>
  <c r="H121" i="52"/>
  <c r="K121" i="52" s="1"/>
  <c r="U121" i="52"/>
  <c r="B122" i="52"/>
  <c r="C122" i="52"/>
  <c r="E122" i="52"/>
  <c r="G122" i="52"/>
  <c r="H122" i="52"/>
  <c r="I122" i="52" s="1"/>
  <c r="U122" i="52"/>
  <c r="B123" i="52"/>
  <c r="C123" i="52"/>
  <c r="E123" i="52"/>
  <c r="G123" i="52"/>
  <c r="H123" i="52"/>
  <c r="I123" i="52" s="1"/>
  <c r="U123" i="52"/>
  <c r="B124" i="52"/>
  <c r="C124" i="52"/>
  <c r="E124" i="52"/>
  <c r="G124" i="52"/>
  <c r="H124" i="52"/>
  <c r="L124" i="52" s="1"/>
  <c r="U124" i="52"/>
  <c r="B125" i="52"/>
  <c r="C125" i="52"/>
  <c r="E125" i="52"/>
  <c r="G125" i="52"/>
  <c r="H125" i="52"/>
  <c r="L125" i="52" s="1"/>
  <c r="U125" i="52"/>
  <c r="B126" i="52"/>
  <c r="C126" i="52"/>
  <c r="E126" i="52"/>
  <c r="G126" i="52"/>
  <c r="H126" i="52"/>
  <c r="I126" i="52" s="1"/>
  <c r="U126" i="52"/>
  <c r="B127" i="52"/>
  <c r="C127" i="52"/>
  <c r="E127" i="52"/>
  <c r="G127" i="52"/>
  <c r="H127" i="52"/>
  <c r="I127" i="52" s="1"/>
  <c r="U127" i="52"/>
  <c r="U116" i="52"/>
  <c r="H116" i="52"/>
  <c r="X116" i="52" s="1"/>
  <c r="G116" i="52"/>
  <c r="E116" i="52"/>
  <c r="C116" i="52"/>
  <c r="B116" i="52"/>
  <c r="B104" i="52"/>
  <c r="C104" i="52"/>
  <c r="E104" i="52"/>
  <c r="G104" i="52"/>
  <c r="H104" i="52"/>
  <c r="I104" i="52" s="1"/>
  <c r="U104" i="52"/>
  <c r="B105" i="52"/>
  <c r="C105" i="52"/>
  <c r="E105" i="52"/>
  <c r="G105" i="52"/>
  <c r="H105" i="52"/>
  <c r="K105" i="52" s="1"/>
  <c r="U105" i="52"/>
  <c r="B106" i="52"/>
  <c r="C106" i="52"/>
  <c r="E106" i="52"/>
  <c r="G106" i="52"/>
  <c r="H106" i="52"/>
  <c r="L106" i="52" s="1"/>
  <c r="U106" i="52"/>
  <c r="B107" i="52"/>
  <c r="C107" i="52"/>
  <c r="E107" i="52"/>
  <c r="G107" i="52"/>
  <c r="H107" i="52"/>
  <c r="L107" i="52" s="1"/>
  <c r="U107" i="52"/>
  <c r="B108" i="52"/>
  <c r="C108" i="52"/>
  <c r="E108" i="52"/>
  <c r="G108" i="52"/>
  <c r="H108" i="52"/>
  <c r="I108" i="52" s="1"/>
  <c r="U108" i="52"/>
  <c r="B109" i="52"/>
  <c r="C109" i="52"/>
  <c r="E109" i="52"/>
  <c r="G109" i="52"/>
  <c r="H109" i="52"/>
  <c r="I109" i="52" s="1"/>
  <c r="U109" i="52"/>
  <c r="B110" i="52"/>
  <c r="C110" i="52"/>
  <c r="E110" i="52"/>
  <c r="G110" i="52"/>
  <c r="H110" i="52"/>
  <c r="L110" i="52" s="1"/>
  <c r="U110" i="52"/>
  <c r="B111" i="52"/>
  <c r="C111" i="52"/>
  <c r="E111" i="52"/>
  <c r="G111" i="52"/>
  <c r="H111" i="52"/>
  <c r="L111" i="52" s="1"/>
  <c r="U111" i="52"/>
  <c r="B112" i="52"/>
  <c r="C112" i="52"/>
  <c r="E112" i="52"/>
  <c r="G112" i="52"/>
  <c r="H112" i="52"/>
  <c r="I112" i="52" s="1"/>
  <c r="U112" i="52"/>
  <c r="B113" i="52"/>
  <c r="C113" i="52"/>
  <c r="E113" i="52"/>
  <c r="G113" i="52"/>
  <c r="H113" i="52"/>
  <c r="I113" i="52" s="1"/>
  <c r="U113" i="52"/>
  <c r="B114" i="52"/>
  <c r="C114" i="52"/>
  <c r="E114" i="52"/>
  <c r="G114" i="52"/>
  <c r="H114" i="52"/>
  <c r="L114" i="52" s="1"/>
  <c r="U114" i="52"/>
  <c r="U103" i="52"/>
  <c r="H103" i="52"/>
  <c r="X103" i="52" s="1"/>
  <c r="G103" i="52"/>
  <c r="E103" i="52"/>
  <c r="C103" i="52"/>
  <c r="B103" i="52"/>
  <c r="B89" i="52"/>
  <c r="C89" i="52"/>
  <c r="E89" i="52"/>
  <c r="G89" i="52"/>
  <c r="H89" i="52"/>
  <c r="K89" i="52" s="1"/>
  <c r="U89" i="52"/>
  <c r="B90" i="52"/>
  <c r="C90" i="52"/>
  <c r="E90" i="52"/>
  <c r="G90" i="52"/>
  <c r="H90" i="52"/>
  <c r="I90" i="52" s="1"/>
  <c r="U90" i="52"/>
  <c r="B91" i="52"/>
  <c r="C91" i="52"/>
  <c r="E91" i="52"/>
  <c r="G91" i="52"/>
  <c r="H91" i="52"/>
  <c r="I91" i="52" s="1"/>
  <c r="U91" i="52"/>
  <c r="B92" i="52"/>
  <c r="C92" i="52"/>
  <c r="E92" i="52"/>
  <c r="G92" i="52"/>
  <c r="H92" i="52"/>
  <c r="K92" i="52" s="1"/>
  <c r="U92" i="52"/>
  <c r="B93" i="52"/>
  <c r="C93" i="52"/>
  <c r="E93" i="52"/>
  <c r="G93" i="52"/>
  <c r="H93" i="52"/>
  <c r="I93" i="52" s="1"/>
  <c r="U93" i="52"/>
  <c r="B94" i="52"/>
  <c r="C94" i="52"/>
  <c r="E94" i="52"/>
  <c r="G94" i="52"/>
  <c r="H94" i="52"/>
  <c r="I94" i="52" s="1"/>
  <c r="U94" i="52"/>
  <c r="B95" i="52"/>
  <c r="C95" i="52"/>
  <c r="E95" i="52"/>
  <c r="G95" i="52"/>
  <c r="H95" i="52"/>
  <c r="I95" i="52" s="1"/>
  <c r="U95" i="52"/>
  <c r="B96" i="52"/>
  <c r="C96" i="52"/>
  <c r="E96" i="52"/>
  <c r="G96" i="52"/>
  <c r="H96" i="52"/>
  <c r="K96" i="52" s="1"/>
  <c r="U96" i="52"/>
  <c r="B97" i="52"/>
  <c r="C97" i="52"/>
  <c r="E97" i="52"/>
  <c r="G97" i="52"/>
  <c r="H97" i="52"/>
  <c r="K97" i="52" s="1"/>
  <c r="U97" i="52"/>
  <c r="B98" i="52"/>
  <c r="C98" i="52"/>
  <c r="E98" i="52"/>
  <c r="G98" i="52"/>
  <c r="H98" i="52"/>
  <c r="I98" i="52" s="1"/>
  <c r="U98" i="52"/>
  <c r="B99" i="52"/>
  <c r="C99" i="52"/>
  <c r="E99" i="52"/>
  <c r="G99" i="52"/>
  <c r="H99" i="52"/>
  <c r="I99" i="52" s="1"/>
  <c r="U99" i="52"/>
  <c r="U88" i="52"/>
  <c r="H88" i="52"/>
  <c r="X88" i="52" s="1"/>
  <c r="G88" i="52"/>
  <c r="E88" i="52"/>
  <c r="C88" i="52"/>
  <c r="B88" i="52"/>
  <c r="B20" i="59"/>
  <c r="C20" i="59"/>
  <c r="E20" i="59"/>
  <c r="G20" i="59"/>
  <c r="H12" i="59" s="1"/>
  <c r="I20" i="59"/>
  <c r="J20" i="59"/>
  <c r="K12" i="59" s="1"/>
  <c r="L20" i="59"/>
  <c r="M20" i="59"/>
  <c r="N12" i="59" s="1"/>
  <c r="O20" i="59"/>
  <c r="P12" i="59" s="1"/>
  <c r="Q20" i="59"/>
  <c r="R12" i="59" s="1"/>
  <c r="S20" i="59"/>
  <c r="U20" i="59"/>
  <c r="V20" i="59"/>
  <c r="W20" i="59"/>
  <c r="Z20" i="59"/>
  <c r="AA20" i="59"/>
  <c r="B21" i="59"/>
  <c r="C21" i="59"/>
  <c r="E21" i="59"/>
  <c r="G21" i="59"/>
  <c r="H13" i="59" s="1"/>
  <c r="I21" i="59"/>
  <c r="J21" i="59"/>
  <c r="K13" i="59" s="1"/>
  <c r="L21" i="59"/>
  <c r="M21" i="59"/>
  <c r="N13" i="59" s="1"/>
  <c r="O21" i="59"/>
  <c r="P13" i="59" s="1"/>
  <c r="Q21" i="59"/>
  <c r="R13" i="59" s="1"/>
  <c r="S21" i="59"/>
  <c r="U21" i="59"/>
  <c r="V21" i="59"/>
  <c r="W21" i="59"/>
  <c r="Z21" i="59"/>
  <c r="AA21" i="59"/>
  <c r="B76" i="52"/>
  <c r="C76" i="52"/>
  <c r="E76" i="52"/>
  <c r="G76" i="52"/>
  <c r="H76" i="52"/>
  <c r="K76" i="52" s="1"/>
  <c r="U76" i="52"/>
  <c r="B77" i="52"/>
  <c r="C77" i="52"/>
  <c r="E77" i="52"/>
  <c r="G77" i="52"/>
  <c r="H77" i="52"/>
  <c r="I77" i="52" s="1"/>
  <c r="U77" i="52"/>
  <c r="B78" i="52"/>
  <c r="C78" i="52"/>
  <c r="E78" i="52"/>
  <c r="G78" i="52"/>
  <c r="H78" i="52"/>
  <c r="I78" i="52" s="1"/>
  <c r="U78" i="52"/>
  <c r="B79" i="52"/>
  <c r="C79" i="52"/>
  <c r="E79" i="52"/>
  <c r="G79" i="52"/>
  <c r="H79" i="52"/>
  <c r="I79" i="52" s="1"/>
  <c r="U79" i="52"/>
  <c r="B80" i="52"/>
  <c r="C80" i="52"/>
  <c r="E80" i="52"/>
  <c r="G80" i="52"/>
  <c r="H80" i="52"/>
  <c r="I80" i="52" s="1"/>
  <c r="U80" i="52"/>
  <c r="B81" i="52"/>
  <c r="C81" i="52"/>
  <c r="E81" i="52"/>
  <c r="G81" i="52"/>
  <c r="H81" i="52"/>
  <c r="K81" i="52" s="1"/>
  <c r="U81" i="52"/>
  <c r="B82" i="52"/>
  <c r="C82" i="52"/>
  <c r="E82" i="52"/>
  <c r="G82" i="52"/>
  <c r="H82" i="52"/>
  <c r="I82" i="52" s="1"/>
  <c r="U82" i="52"/>
  <c r="B83" i="52"/>
  <c r="C83" i="52"/>
  <c r="E83" i="52"/>
  <c r="G83" i="52"/>
  <c r="H83" i="52"/>
  <c r="K83" i="52" s="1"/>
  <c r="U83" i="52"/>
  <c r="B84" i="52"/>
  <c r="C84" i="52"/>
  <c r="E84" i="52"/>
  <c r="G84" i="52"/>
  <c r="H84" i="52"/>
  <c r="I84" i="52" s="1"/>
  <c r="U84" i="52"/>
  <c r="B85" i="52"/>
  <c r="C85" i="52"/>
  <c r="E85" i="52"/>
  <c r="G85" i="52"/>
  <c r="H85" i="52"/>
  <c r="I85" i="52" s="1"/>
  <c r="U85" i="52"/>
  <c r="B86" i="52"/>
  <c r="C86" i="52"/>
  <c r="E86" i="52"/>
  <c r="G86" i="52"/>
  <c r="H86" i="52"/>
  <c r="I86" i="52" s="1"/>
  <c r="U86" i="52"/>
  <c r="U75" i="52"/>
  <c r="H75" i="52"/>
  <c r="X75" i="52" s="1"/>
  <c r="G75" i="52"/>
  <c r="E75" i="52"/>
  <c r="C75" i="52"/>
  <c r="B75" i="52"/>
  <c r="B63" i="52"/>
  <c r="C63" i="52"/>
  <c r="E63" i="52"/>
  <c r="G63" i="52"/>
  <c r="H63" i="52"/>
  <c r="I63" i="52" s="1"/>
  <c r="U63" i="52"/>
  <c r="B64" i="52"/>
  <c r="C64" i="52"/>
  <c r="E64" i="52"/>
  <c r="G64" i="52"/>
  <c r="H64" i="52"/>
  <c r="I64" i="52" s="1"/>
  <c r="U64" i="52"/>
  <c r="B65" i="52"/>
  <c r="C65" i="52"/>
  <c r="E65" i="52"/>
  <c r="G65" i="52"/>
  <c r="H65" i="52"/>
  <c r="I65" i="52" s="1"/>
  <c r="U65" i="52"/>
  <c r="B66" i="52"/>
  <c r="C66" i="52"/>
  <c r="E66" i="52"/>
  <c r="G66" i="52"/>
  <c r="H66" i="52"/>
  <c r="K66" i="52" s="1"/>
  <c r="U66" i="52"/>
  <c r="B67" i="52"/>
  <c r="C67" i="52"/>
  <c r="E67" i="52"/>
  <c r="G67" i="52"/>
  <c r="H67" i="52"/>
  <c r="K67" i="52" s="1"/>
  <c r="U67" i="52"/>
  <c r="B68" i="52"/>
  <c r="C68" i="52"/>
  <c r="E68" i="52"/>
  <c r="G68" i="52"/>
  <c r="H68" i="52"/>
  <c r="I68" i="52" s="1"/>
  <c r="U68" i="52"/>
  <c r="B69" i="52"/>
  <c r="C69" i="52"/>
  <c r="E69" i="52"/>
  <c r="G69" i="52"/>
  <c r="H69" i="52"/>
  <c r="I69" i="52" s="1"/>
  <c r="U69" i="52"/>
  <c r="B70" i="52"/>
  <c r="C70" i="52"/>
  <c r="E70" i="52"/>
  <c r="G70" i="52"/>
  <c r="H70" i="52"/>
  <c r="K70" i="52" s="1"/>
  <c r="U70" i="52"/>
  <c r="B71" i="52"/>
  <c r="C71" i="52"/>
  <c r="E71" i="52"/>
  <c r="G71" i="52"/>
  <c r="H71" i="52"/>
  <c r="S71" i="52" s="1"/>
  <c r="U71" i="52"/>
  <c r="B72" i="52"/>
  <c r="C72" i="52"/>
  <c r="E72" i="52"/>
  <c r="G72" i="52"/>
  <c r="H72" i="52"/>
  <c r="I72" i="52" s="1"/>
  <c r="U72" i="52"/>
  <c r="B73" i="52"/>
  <c r="C73" i="52"/>
  <c r="E73" i="52"/>
  <c r="G73" i="52"/>
  <c r="H73" i="52"/>
  <c r="K73" i="52" s="1"/>
  <c r="U73" i="52"/>
  <c r="U62" i="52"/>
  <c r="H62" i="52"/>
  <c r="G62" i="52"/>
  <c r="E62" i="52"/>
  <c r="C62" i="52"/>
  <c r="B62" i="52"/>
  <c r="B50" i="52"/>
  <c r="C50" i="52"/>
  <c r="E50" i="52"/>
  <c r="G50" i="52"/>
  <c r="H50" i="52"/>
  <c r="I50" i="52" s="1"/>
  <c r="U50" i="52"/>
  <c r="B51" i="52"/>
  <c r="C51" i="52"/>
  <c r="E51" i="52"/>
  <c r="G51" i="52"/>
  <c r="H51" i="52"/>
  <c r="K51" i="52" s="1"/>
  <c r="U51" i="52"/>
  <c r="B52" i="52"/>
  <c r="C52" i="52"/>
  <c r="E52" i="52"/>
  <c r="G52" i="52"/>
  <c r="H52" i="52"/>
  <c r="I52" i="52" s="1"/>
  <c r="U52" i="52"/>
  <c r="B53" i="52"/>
  <c r="C53" i="52"/>
  <c r="E53" i="52"/>
  <c r="G53" i="52"/>
  <c r="H53" i="52"/>
  <c r="K53" i="52" s="1"/>
  <c r="U53" i="52"/>
  <c r="B54" i="52"/>
  <c r="C54" i="52"/>
  <c r="E54" i="52"/>
  <c r="G54" i="52"/>
  <c r="H54" i="52"/>
  <c r="I54" i="52" s="1"/>
  <c r="U54" i="52"/>
  <c r="B55" i="52"/>
  <c r="C55" i="52"/>
  <c r="E55" i="52"/>
  <c r="G55" i="52"/>
  <c r="H55" i="52"/>
  <c r="U55" i="52"/>
  <c r="B56" i="52"/>
  <c r="C56" i="52"/>
  <c r="E56" i="52"/>
  <c r="G56" i="52"/>
  <c r="H56" i="52"/>
  <c r="I56" i="52" s="1"/>
  <c r="U56" i="52"/>
  <c r="B57" i="52"/>
  <c r="C57" i="52"/>
  <c r="E57" i="52"/>
  <c r="G57" i="52"/>
  <c r="H57" i="52"/>
  <c r="K57" i="52" s="1"/>
  <c r="U57" i="52"/>
  <c r="B58" i="52"/>
  <c r="C58" i="52"/>
  <c r="E58" i="52"/>
  <c r="G58" i="52"/>
  <c r="H58" i="52"/>
  <c r="I58" i="52" s="1"/>
  <c r="U58" i="52"/>
  <c r="B59" i="52"/>
  <c r="C59" i="52"/>
  <c r="E59" i="52"/>
  <c r="G59" i="52"/>
  <c r="H59" i="52"/>
  <c r="K59" i="52" s="1"/>
  <c r="U59" i="52"/>
  <c r="B60" i="52"/>
  <c r="C60" i="52"/>
  <c r="E60" i="52"/>
  <c r="G60" i="52"/>
  <c r="H60" i="52"/>
  <c r="I60" i="52" s="1"/>
  <c r="U60" i="52"/>
  <c r="U49" i="52"/>
  <c r="H49" i="52"/>
  <c r="G49" i="52"/>
  <c r="E49" i="52"/>
  <c r="C49" i="52"/>
  <c r="B49" i="52"/>
  <c r="W133" i="52" l="1"/>
  <c r="W161" i="52"/>
  <c r="W143" i="52"/>
  <c r="Y21" i="59"/>
  <c r="S153" i="52"/>
  <c r="R83" i="52"/>
  <c r="X118" i="52"/>
  <c r="T70" i="52"/>
  <c r="S78" i="52"/>
  <c r="M79" i="52"/>
  <c r="L78" i="52"/>
  <c r="Q118" i="52"/>
  <c r="X140" i="52"/>
  <c r="W112" i="52"/>
  <c r="R112" i="52"/>
  <c r="T111" i="52"/>
  <c r="T64" i="52"/>
  <c r="O158" i="52"/>
  <c r="S130" i="52"/>
  <c r="X156" i="52"/>
  <c r="W151" i="52"/>
  <c r="S143" i="52"/>
  <c r="V84" i="52"/>
  <c r="W79" i="52"/>
  <c r="S68" i="52"/>
  <c r="T78" i="52"/>
  <c r="S112" i="52"/>
  <c r="R118" i="52"/>
  <c r="X132" i="52"/>
  <c r="X143" i="52"/>
  <c r="R143" i="52"/>
  <c r="S156" i="52"/>
  <c r="X130" i="52"/>
  <c r="O130" i="52"/>
  <c r="X148" i="52"/>
  <c r="W156" i="52"/>
  <c r="O156" i="52"/>
  <c r="X89" i="52"/>
  <c r="X70" i="52"/>
  <c r="X82" i="52"/>
  <c r="Q82" i="52"/>
  <c r="X78" i="52"/>
  <c r="Q78" i="52"/>
  <c r="M130" i="52"/>
  <c r="S151" i="52"/>
  <c r="M156" i="52"/>
  <c r="S82" i="52"/>
  <c r="W71" i="52"/>
  <c r="W82" i="52"/>
  <c r="O82" i="52"/>
  <c r="S79" i="52"/>
  <c r="M78" i="52"/>
  <c r="R89" i="52"/>
  <c r="V118" i="52"/>
  <c r="T130" i="52"/>
  <c r="I130" i="52"/>
  <c r="V130" i="52" s="1"/>
  <c r="M151" i="52"/>
  <c r="T148" i="52"/>
  <c r="T160" i="52"/>
  <c r="T156" i="52"/>
  <c r="I156" i="52"/>
  <c r="V156" i="52" s="1"/>
  <c r="W57" i="52"/>
  <c r="S69" i="52"/>
  <c r="W68" i="52"/>
  <c r="R68" i="52"/>
  <c r="K84" i="52"/>
  <c r="T82" i="52"/>
  <c r="M82" i="52"/>
  <c r="V80" i="52"/>
  <c r="T76" i="52"/>
  <c r="W97" i="52"/>
  <c r="O118" i="52"/>
  <c r="X117" i="52"/>
  <c r="S133" i="52"/>
  <c r="M143" i="52"/>
  <c r="S56" i="52"/>
  <c r="X69" i="52"/>
  <c r="M69" i="52"/>
  <c r="V68" i="52"/>
  <c r="M68" i="52"/>
  <c r="X63" i="52"/>
  <c r="S76" i="52"/>
  <c r="L98" i="52"/>
  <c r="S122" i="52"/>
  <c r="S121" i="52"/>
  <c r="T118" i="52"/>
  <c r="L118" i="52"/>
  <c r="O140" i="52"/>
  <c r="S137" i="52"/>
  <c r="X133" i="52"/>
  <c r="R133" i="52"/>
  <c r="Q132" i="52"/>
  <c r="W145" i="52"/>
  <c r="T143" i="52"/>
  <c r="L143" i="52"/>
  <c r="S58" i="52"/>
  <c r="M57" i="52"/>
  <c r="T52" i="52"/>
  <c r="V69" i="52"/>
  <c r="L69" i="52"/>
  <c r="L68" i="52"/>
  <c r="Q80" i="52"/>
  <c r="I76" i="52"/>
  <c r="V76" i="52" s="1"/>
  <c r="M97" i="52"/>
  <c r="O114" i="52"/>
  <c r="S117" i="52"/>
  <c r="X65" i="52"/>
  <c r="V94" i="52"/>
  <c r="S104" i="52"/>
  <c r="W138" i="52"/>
  <c r="W132" i="52"/>
  <c r="O132" i="52"/>
  <c r="W163" i="52"/>
  <c r="X160" i="52"/>
  <c r="S160" i="52"/>
  <c r="V86" i="52"/>
  <c r="X50" i="52"/>
  <c r="T72" i="52"/>
  <c r="R66" i="52"/>
  <c r="S63" i="52"/>
  <c r="S86" i="52"/>
  <c r="T85" i="52"/>
  <c r="X76" i="52"/>
  <c r="O76" i="52"/>
  <c r="V98" i="52"/>
  <c r="S97" i="52"/>
  <c r="W114" i="52"/>
  <c r="M104" i="52"/>
  <c r="S139" i="52"/>
  <c r="K132" i="52"/>
  <c r="S148" i="52"/>
  <c r="X146" i="52"/>
  <c r="S166" i="52"/>
  <c r="S162" i="52"/>
  <c r="S161" i="52"/>
  <c r="W160" i="52"/>
  <c r="Q160" i="52"/>
  <c r="W157" i="52"/>
  <c r="M59" i="52"/>
  <c r="Q72" i="52"/>
  <c r="Q66" i="52"/>
  <c r="S65" i="52"/>
  <c r="M63" i="52"/>
  <c r="W86" i="52"/>
  <c r="L86" i="52"/>
  <c r="L85" i="52"/>
  <c r="R84" i="52"/>
  <c r="R80" i="52"/>
  <c r="W77" i="52"/>
  <c r="M76" i="52"/>
  <c r="Y20" i="59"/>
  <c r="X97" i="52"/>
  <c r="O97" i="52"/>
  <c r="Q94" i="52"/>
  <c r="X90" i="52"/>
  <c r="S108" i="52"/>
  <c r="W104" i="52"/>
  <c r="L104" i="52"/>
  <c r="T119" i="52"/>
  <c r="W139" i="52"/>
  <c r="R139" i="52"/>
  <c r="O138" i="52"/>
  <c r="S132" i="52"/>
  <c r="I132" i="52"/>
  <c r="V132" i="52" s="1"/>
  <c r="Q166" i="52"/>
  <c r="M163" i="52"/>
  <c r="M161" i="52"/>
  <c r="M160" i="52"/>
  <c r="W93" i="52"/>
  <c r="W147" i="52"/>
  <c r="S54" i="52"/>
  <c r="R63" i="52"/>
  <c r="V79" i="52"/>
  <c r="S107" i="52"/>
  <c r="I155" i="52"/>
  <c r="V155" i="52" s="1"/>
  <c r="T158" i="52"/>
  <c r="M158" i="52"/>
  <c r="Q58" i="52"/>
  <c r="Q56" i="52"/>
  <c r="L63" i="52"/>
  <c r="R86" i="52"/>
  <c r="L79" i="52"/>
  <c r="W125" i="52"/>
  <c r="T60" i="52"/>
  <c r="W58" i="52"/>
  <c r="M58" i="52"/>
  <c r="W56" i="52"/>
  <c r="M56" i="52"/>
  <c r="Q54" i="52"/>
  <c r="S50" i="52"/>
  <c r="X72" i="52"/>
  <c r="O72" i="52"/>
  <c r="O70" i="52"/>
  <c r="M65" i="52"/>
  <c r="O64" i="52"/>
  <c r="Q63" i="52"/>
  <c r="K63" i="52"/>
  <c r="Q86" i="52"/>
  <c r="X85" i="52"/>
  <c r="R85" i="52"/>
  <c r="X84" i="52"/>
  <c r="T84" i="52"/>
  <c r="O84" i="52"/>
  <c r="X83" i="52"/>
  <c r="O83" i="52"/>
  <c r="V82" i="52"/>
  <c r="R82" i="52"/>
  <c r="K82" i="52"/>
  <c r="Q79" i="52"/>
  <c r="K79" i="52"/>
  <c r="W78" i="52"/>
  <c r="R78" i="52"/>
  <c r="K78" i="52"/>
  <c r="S77" i="52"/>
  <c r="W76" i="52"/>
  <c r="R76" i="52"/>
  <c r="L76" i="52"/>
  <c r="S98" i="52"/>
  <c r="T97" i="52"/>
  <c r="L97" i="52"/>
  <c r="S93" i="52"/>
  <c r="S90" i="52"/>
  <c r="W108" i="52"/>
  <c r="Q107" i="52"/>
  <c r="X106" i="52"/>
  <c r="W130" i="52"/>
  <c r="R130" i="52"/>
  <c r="L130" i="52"/>
  <c r="S147" i="52"/>
  <c r="S145" i="52"/>
  <c r="Q155" i="52"/>
  <c r="X158" i="52"/>
  <c r="S158" i="52"/>
  <c r="K158" i="52"/>
  <c r="R156" i="52"/>
  <c r="L156" i="52"/>
  <c r="X60" i="52"/>
  <c r="W59" i="52"/>
  <c r="W63" i="52"/>
  <c r="Q84" i="52"/>
  <c r="R79" i="52"/>
  <c r="K60" i="52"/>
  <c r="S59" i="52"/>
  <c r="K58" i="52"/>
  <c r="S57" i="52"/>
  <c r="K56" i="52"/>
  <c r="W54" i="52"/>
  <c r="M54" i="52"/>
  <c r="R50" i="52"/>
  <c r="X67" i="52"/>
  <c r="V65" i="52"/>
  <c r="V64" i="52"/>
  <c r="T63" i="52"/>
  <c r="O63" i="52"/>
  <c r="X86" i="52"/>
  <c r="T86" i="52"/>
  <c r="O86" i="52"/>
  <c r="V85" i="52"/>
  <c r="O85" i="52"/>
  <c r="W84" i="52"/>
  <c r="S84" i="52"/>
  <c r="M84" i="52"/>
  <c r="X79" i="52"/>
  <c r="T79" i="52"/>
  <c r="O79" i="52"/>
  <c r="V78" i="52"/>
  <c r="M77" i="52"/>
  <c r="Q76" i="52"/>
  <c r="Q98" i="52"/>
  <c r="M93" i="52"/>
  <c r="S89" i="52"/>
  <c r="Q114" i="52"/>
  <c r="W107" i="52"/>
  <c r="M107" i="52"/>
  <c r="T105" i="52"/>
  <c r="S125" i="52"/>
  <c r="T117" i="52"/>
  <c r="S140" i="52"/>
  <c r="X134" i="52"/>
  <c r="T132" i="52"/>
  <c r="M132" i="52"/>
  <c r="Q130" i="52"/>
  <c r="I142" i="52"/>
  <c r="V142" i="52" s="1"/>
  <c r="R147" i="52"/>
  <c r="M145" i="52"/>
  <c r="V143" i="52"/>
  <c r="W158" i="52"/>
  <c r="Q158" i="52"/>
  <c r="I158" i="52"/>
  <c r="Q156" i="52"/>
  <c r="X52" i="52"/>
  <c r="S52" i="52"/>
  <c r="W51" i="52"/>
  <c r="W50" i="52"/>
  <c r="M50" i="52"/>
  <c r="S73" i="52"/>
  <c r="W72" i="52"/>
  <c r="S72" i="52"/>
  <c r="M72" i="52"/>
  <c r="W70" i="52"/>
  <c r="S70" i="52"/>
  <c r="M70" i="52"/>
  <c r="Q68" i="52"/>
  <c r="K68" i="52"/>
  <c r="W67" i="52"/>
  <c r="S67" i="52"/>
  <c r="M67" i="52"/>
  <c r="X66" i="52"/>
  <c r="T66" i="52"/>
  <c r="O66" i="52"/>
  <c r="W65" i="52"/>
  <c r="R65" i="52"/>
  <c r="L65" i="52"/>
  <c r="X64" i="52"/>
  <c r="S64" i="52"/>
  <c r="M64" i="52"/>
  <c r="T81" i="52"/>
  <c r="X80" i="52"/>
  <c r="T80" i="52"/>
  <c r="O80" i="52"/>
  <c r="O78" i="52"/>
  <c r="V77" i="52"/>
  <c r="R77" i="52"/>
  <c r="L77" i="52"/>
  <c r="R97" i="52"/>
  <c r="I97" i="52"/>
  <c r="V97" i="52" s="1"/>
  <c r="V93" i="52"/>
  <c r="R93" i="52"/>
  <c r="L93" i="52"/>
  <c r="W91" i="52"/>
  <c r="M90" i="52"/>
  <c r="W89" i="52"/>
  <c r="L89" i="52"/>
  <c r="K103" i="52"/>
  <c r="M114" i="52"/>
  <c r="V112" i="52"/>
  <c r="M112" i="52"/>
  <c r="X111" i="52"/>
  <c r="S111" i="52"/>
  <c r="W109" i="52"/>
  <c r="R108" i="52"/>
  <c r="K107" i="52"/>
  <c r="R122" i="52"/>
  <c r="O121" i="52"/>
  <c r="W120" i="52"/>
  <c r="X119" i="52"/>
  <c r="S119" i="52"/>
  <c r="W117" i="52"/>
  <c r="O117" i="52"/>
  <c r="M140" i="52"/>
  <c r="M139" i="52"/>
  <c r="W153" i="52"/>
  <c r="R153" i="52"/>
  <c r="X152" i="52"/>
  <c r="W148" i="52"/>
  <c r="M148" i="52"/>
  <c r="V147" i="52"/>
  <c r="M147" i="52"/>
  <c r="O67" i="52"/>
  <c r="W53" i="52"/>
  <c r="W52" i="52"/>
  <c r="O52" i="52"/>
  <c r="L50" i="52"/>
  <c r="W73" i="52"/>
  <c r="R73" i="52"/>
  <c r="V72" i="52"/>
  <c r="R72" i="52"/>
  <c r="L72" i="52"/>
  <c r="M71" i="52"/>
  <c r="R70" i="52"/>
  <c r="L70" i="52"/>
  <c r="W69" i="52"/>
  <c r="R69" i="52"/>
  <c r="X68" i="52"/>
  <c r="T68" i="52"/>
  <c r="O68" i="52"/>
  <c r="R67" i="52"/>
  <c r="L67" i="52"/>
  <c r="W66" i="52"/>
  <c r="S66" i="52"/>
  <c r="M66" i="52"/>
  <c r="Q65" i="52"/>
  <c r="K65" i="52"/>
  <c r="W64" i="52"/>
  <c r="R64" i="52"/>
  <c r="L64" i="52"/>
  <c r="T83" i="52"/>
  <c r="X81" i="52"/>
  <c r="R81" i="52"/>
  <c r="W80" i="52"/>
  <c r="S80" i="52"/>
  <c r="M80" i="52"/>
  <c r="Q77" i="52"/>
  <c r="K77" i="52"/>
  <c r="Q93" i="52"/>
  <c r="K93" i="52"/>
  <c r="V90" i="52"/>
  <c r="O103" i="52"/>
  <c r="T114" i="52"/>
  <c r="I114" i="52"/>
  <c r="V114" i="52" s="1"/>
  <c r="L112" i="52"/>
  <c r="W111" i="52"/>
  <c r="O111" i="52"/>
  <c r="W122" i="52"/>
  <c r="M122" i="52"/>
  <c r="W121" i="52"/>
  <c r="L121" i="52"/>
  <c r="W119" i="52"/>
  <c r="R119" i="52"/>
  <c r="M117" i="52"/>
  <c r="K129" i="52"/>
  <c r="T140" i="52"/>
  <c r="K140" i="52"/>
  <c r="S135" i="52"/>
  <c r="T134" i="52"/>
  <c r="V153" i="52"/>
  <c r="M153" i="52"/>
  <c r="T149" i="52"/>
  <c r="I148" i="52"/>
  <c r="V148" i="52" s="1"/>
  <c r="L147" i="52"/>
  <c r="T146" i="52"/>
  <c r="W155" i="52"/>
  <c r="X162" i="52"/>
  <c r="Q162" i="52"/>
  <c r="M52" i="52"/>
  <c r="V50" i="52"/>
  <c r="Q70" i="52"/>
  <c r="I70" i="52"/>
  <c r="V70" i="52" s="1"/>
  <c r="Q67" i="52"/>
  <c r="I67" i="52"/>
  <c r="V67" i="52" s="1"/>
  <c r="T65" i="52"/>
  <c r="O65" i="52"/>
  <c r="Q64" i="52"/>
  <c r="K64" i="52"/>
  <c r="O81" i="52"/>
  <c r="X77" i="52"/>
  <c r="T77" i="52"/>
  <c r="O77" i="52"/>
  <c r="X93" i="52"/>
  <c r="T93" i="52"/>
  <c r="O93" i="52"/>
  <c r="S91" i="52"/>
  <c r="I111" i="52"/>
  <c r="V111" i="52" s="1"/>
  <c r="S109" i="52"/>
  <c r="L122" i="52"/>
  <c r="L119" i="52"/>
  <c r="O136" i="52"/>
  <c r="O134" i="52"/>
  <c r="L153" i="52"/>
  <c r="T152" i="52"/>
  <c r="T150" i="52"/>
  <c r="S146" i="52"/>
  <c r="T144" i="52"/>
  <c r="W165" i="52"/>
  <c r="S164" i="52"/>
  <c r="S163" i="52"/>
  <c r="W162" i="52"/>
  <c r="M162" i="52"/>
  <c r="W159" i="52"/>
  <c r="S157" i="52"/>
  <c r="T67" i="52"/>
  <c r="K162" i="52"/>
  <c r="M157" i="52"/>
  <c r="X49" i="52"/>
  <c r="O49" i="52"/>
  <c r="K49" i="52"/>
  <c r="K55" i="52"/>
  <c r="S55" i="52"/>
  <c r="X62" i="52"/>
  <c r="Q62" i="52"/>
  <c r="K62" i="52"/>
  <c r="I71" i="52"/>
  <c r="O71" i="52"/>
  <c r="T71" i="52"/>
  <c r="X71" i="52"/>
  <c r="K71" i="52"/>
  <c r="Q71" i="52"/>
  <c r="L71" i="52"/>
  <c r="R71" i="52"/>
  <c r="V71" i="52"/>
  <c r="W96" i="52"/>
  <c r="S53" i="52"/>
  <c r="R52" i="52"/>
  <c r="L52" i="52"/>
  <c r="Q50" i="52"/>
  <c r="K50" i="52"/>
  <c r="M73" i="52"/>
  <c r="Q69" i="52"/>
  <c r="K69" i="52"/>
  <c r="L66" i="52"/>
  <c r="Q85" i="52"/>
  <c r="K85" i="52"/>
  <c r="L84" i="52"/>
  <c r="W83" i="52"/>
  <c r="S83" i="52"/>
  <c r="M83" i="52"/>
  <c r="L82" i="52"/>
  <c r="W81" i="52"/>
  <c r="S81" i="52"/>
  <c r="M81" i="52"/>
  <c r="W99" i="52"/>
  <c r="W98" i="52"/>
  <c r="R98" i="52"/>
  <c r="K98" i="52"/>
  <c r="M94" i="52"/>
  <c r="T92" i="52"/>
  <c r="M91" i="52"/>
  <c r="W90" i="52"/>
  <c r="R90" i="52"/>
  <c r="L90" i="52"/>
  <c r="M113" i="52"/>
  <c r="Q110" i="52"/>
  <c r="X107" i="52"/>
  <c r="T107" i="52"/>
  <c r="O107" i="52"/>
  <c r="I107" i="52"/>
  <c r="V107" i="52" s="1"/>
  <c r="S105" i="52"/>
  <c r="S126" i="52"/>
  <c r="M125" i="52"/>
  <c r="O124" i="52"/>
  <c r="R121" i="52"/>
  <c r="I121" i="52"/>
  <c r="V121" i="52" s="1"/>
  <c r="O120" i="52"/>
  <c r="O119" i="52"/>
  <c r="R117" i="52"/>
  <c r="L117" i="52"/>
  <c r="W140" i="52"/>
  <c r="Q140" i="52"/>
  <c r="I140" i="52"/>
  <c r="V140" i="52" s="1"/>
  <c r="L139" i="52"/>
  <c r="T136" i="52"/>
  <c r="M136" i="52"/>
  <c r="W135" i="52"/>
  <c r="R135" i="52"/>
  <c r="W134" i="52"/>
  <c r="S134" i="52"/>
  <c r="M134" i="52"/>
  <c r="S152" i="52"/>
  <c r="V151" i="52"/>
  <c r="R151" i="52"/>
  <c r="L151" i="52"/>
  <c r="X150" i="52"/>
  <c r="S150" i="52"/>
  <c r="X149" i="52"/>
  <c r="S149" i="52"/>
  <c r="V145" i="52"/>
  <c r="R145" i="52"/>
  <c r="L145" i="52"/>
  <c r="X144" i="52"/>
  <c r="S144" i="52"/>
  <c r="K155" i="52"/>
  <c r="R155" i="52"/>
  <c r="W166" i="52"/>
  <c r="M166" i="52"/>
  <c r="X164" i="52"/>
  <c r="Q164" i="52"/>
  <c r="Q120" i="52"/>
  <c r="W60" i="52"/>
  <c r="S60" i="52"/>
  <c r="V60" i="52"/>
  <c r="Q60" i="52"/>
  <c r="M53" i="52"/>
  <c r="Q52" i="52"/>
  <c r="K52" i="52"/>
  <c r="T50" i="52"/>
  <c r="O50" i="52"/>
  <c r="T69" i="52"/>
  <c r="O69" i="52"/>
  <c r="I66" i="52"/>
  <c r="V66" i="52" s="1"/>
  <c r="S96" i="52"/>
  <c r="S92" i="52"/>
  <c r="Q90" i="52"/>
  <c r="K90" i="52"/>
  <c r="O110" i="52"/>
  <c r="S106" i="52"/>
  <c r="X105" i="52"/>
  <c r="M105" i="52"/>
  <c r="R126" i="52"/>
  <c r="K120" i="52"/>
  <c r="Q117" i="52"/>
  <c r="I117" i="52"/>
  <c r="V117" i="52" s="1"/>
  <c r="X136" i="52"/>
  <c r="S136" i="52"/>
  <c r="K136" i="52"/>
  <c r="M135" i="52"/>
  <c r="R134" i="52"/>
  <c r="K134" i="52"/>
  <c r="Q151" i="52"/>
  <c r="K151" i="52"/>
  <c r="W150" i="52"/>
  <c r="O150" i="52"/>
  <c r="W149" i="52"/>
  <c r="O149" i="52"/>
  <c r="O148" i="52"/>
  <c r="Q145" i="52"/>
  <c r="K145" i="52"/>
  <c r="W144" i="52"/>
  <c r="O144" i="52"/>
  <c r="L155" i="52"/>
  <c r="T155" i="52"/>
  <c r="K166" i="52"/>
  <c r="S165" i="52"/>
  <c r="W164" i="52"/>
  <c r="M164" i="52"/>
  <c r="K160" i="52"/>
  <c r="S159" i="52"/>
  <c r="M60" i="52"/>
  <c r="M86" i="52"/>
  <c r="W85" i="52"/>
  <c r="S85" i="52"/>
  <c r="M85" i="52"/>
  <c r="Q83" i="52"/>
  <c r="Q81" i="52"/>
  <c r="M98" i="52"/>
  <c r="Q97" i="52"/>
  <c r="X96" i="52"/>
  <c r="O96" i="52"/>
  <c r="S95" i="52"/>
  <c r="X92" i="52"/>
  <c r="I92" i="52"/>
  <c r="V92" i="52" s="1"/>
  <c r="T90" i="52"/>
  <c r="O90" i="52"/>
  <c r="M89" i="52"/>
  <c r="X114" i="52"/>
  <c r="S114" i="52"/>
  <c r="K114" i="52"/>
  <c r="W113" i="52"/>
  <c r="M111" i="52"/>
  <c r="W110" i="52"/>
  <c r="I110" i="52"/>
  <c r="V110" i="52" s="1"/>
  <c r="R107" i="52"/>
  <c r="M106" i="52"/>
  <c r="I105" i="52"/>
  <c r="V105" i="52" s="1"/>
  <c r="V104" i="52"/>
  <c r="W127" i="52"/>
  <c r="W126" i="52"/>
  <c r="L126" i="52"/>
  <c r="X121" i="52"/>
  <c r="T121" i="52"/>
  <c r="M121" i="52"/>
  <c r="S120" i="52"/>
  <c r="I120" i="52"/>
  <c r="V120" i="52" s="1"/>
  <c r="W136" i="52"/>
  <c r="Q136" i="52"/>
  <c r="I136" i="52"/>
  <c r="V136" i="52" s="1"/>
  <c r="Q134" i="52"/>
  <c r="I134" i="52"/>
  <c r="V134" i="52" s="1"/>
  <c r="Q131" i="52"/>
  <c r="X151" i="52"/>
  <c r="T151" i="52"/>
  <c r="O151" i="52"/>
  <c r="M150" i="52"/>
  <c r="M149" i="52"/>
  <c r="X145" i="52"/>
  <c r="T145" i="52"/>
  <c r="O145" i="52"/>
  <c r="I144" i="52"/>
  <c r="V144" i="52" s="1"/>
  <c r="O155" i="52"/>
  <c r="M165" i="52"/>
  <c r="K164" i="52"/>
  <c r="M159" i="52"/>
  <c r="V166" i="52"/>
  <c r="R166" i="52"/>
  <c r="L166" i="52"/>
  <c r="X165" i="52"/>
  <c r="T165" i="52"/>
  <c r="O165" i="52"/>
  <c r="I165" i="52"/>
  <c r="V165" i="52" s="1"/>
  <c r="V164" i="52"/>
  <c r="R164" i="52"/>
  <c r="L164" i="52"/>
  <c r="X163" i="52"/>
  <c r="T163" i="52"/>
  <c r="O163" i="52"/>
  <c r="I163" i="52"/>
  <c r="V163" i="52" s="1"/>
  <c r="V162" i="52"/>
  <c r="R162" i="52"/>
  <c r="L162" i="52"/>
  <c r="X161" i="52"/>
  <c r="T161" i="52"/>
  <c r="O161" i="52"/>
  <c r="I161" i="52"/>
  <c r="V161" i="52" s="1"/>
  <c r="V160" i="52"/>
  <c r="R160" i="52"/>
  <c r="L160" i="52"/>
  <c r="X159" i="52"/>
  <c r="T159" i="52"/>
  <c r="O159" i="52"/>
  <c r="I159" i="52"/>
  <c r="V159" i="52" s="1"/>
  <c r="V158" i="52"/>
  <c r="R158" i="52"/>
  <c r="X157" i="52"/>
  <c r="T157" i="52"/>
  <c r="O157" i="52"/>
  <c r="I157" i="52"/>
  <c r="V157" i="52" s="1"/>
  <c r="X166" i="52"/>
  <c r="T166" i="52"/>
  <c r="O166" i="52"/>
  <c r="R165" i="52"/>
  <c r="L165" i="52"/>
  <c r="T164" i="52"/>
  <c r="O164" i="52"/>
  <c r="R163" i="52"/>
  <c r="L163" i="52"/>
  <c r="T162" i="52"/>
  <c r="O162" i="52"/>
  <c r="R161" i="52"/>
  <c r="L161" i="52"/>
  <c r="O160" i="52"/>
  <c r="R159" i="52"/>
  <c r="L159" i="52"/>
  <c r="R157" i="52"/>
  <c r="L157" i="52"/>
  <c r="Q165" i="52"/>
  <c r="Q163" i="52"/>
  <c r="Q161" i="52"/>
  <c r="Q159" i="52"/>
  <c r="Q157" i="52"/>
  <c r="M155" i="52"/>
  <c r="S155" i="52"/>
  <c r="I49" i="52"/>
  <c r="V49" i="52" s="1"/>
  <c r="T49" i="52"/>
  <c r="W55" i="52"/>
  <c r="M55" i="52"/>
  <c r="V52" i="52"/>
  <c r="M51" i="52"/>
  <c r="X73" i="52"/>
  <c r="T73" i="52"/>
  <c r="O73" i="52"/>
  <c r="I73" i="52"/>
  <c r="V73" i="52" s="1"/>
  <c r="O75" i="52"/>
  <c r="K88" i="52"/>
  <c r="M99" i="52"/>
  <c r="T96" i="52"/>
  <c r="I96" i="52"/>
  <c r="V96" i="52" s="1"/>
  <c r="W94" i="52"/>
  <c r="R94" i="52"/>
  <c r="K94" i="52"/>
  <c r="M92" i="52"/>
  <c r="T89" i="52"/>
  <c r="O89" i="52"/>
  <c r="I89" i="52"/>
  <c r="V89" i="52" s="1"/>
  <c r="I103" i="52"/>
  <c r="T103" i="52"/>
  <c r="S113" i="52"/>
  <c r="Q111" i="52"/>
  <c r="K111" i="52"/>
  <c r="X110" i="52"/>
  <c r="S110" i="52"/>
  <c r="K110" i="52"/>
  <c r="L108" i="52"/>
  <c r="Q106" i="52"/>
  <c r="K106" i="52"/>
  <c r="K116" i="52"/>
  <c r="S127" i="52"/>
  <c r="Q125" i="52"/>
  <c r="K125" i="52"/>
  <c r="X124" i="52"/>
  <c r="S124" i="52"/>
  <c r="K124" i="52"/>
  <c r="X123" i="52"/>
  <c r="S123" i="52"/>
  <c r="T142" i="52"/>
  <c r="K72" i="52"/>
  <c r="V63" i="52"/>
  <c r="Q75" i="52"/>
  <c r="O88" i="52"/>
  <c r="T106" i="52"/>
  <c r="O106" i="52"/>
  <c r="I106" i="52"/>
  <c r="V106" i="52" s="1"/>
  <c r="W105" i="52"/>
  <c r="O105" i="52"/>
  <c r="R104" i="52"/>
  <c r="O116" i="52"/>
  <c r="X127" i="52"/>
  <c r="M127" i="52"/>
  <c r="V126" i="52"/>
  <c r="M126" i="52"/>
  <c r="X125" i="52"/>
  <c r="T125" i="52"/>
  <c r="O125" i="52"/>
  <c r="I125" i="52"/>
  <c r="V125" i="52" s="1"/>
  <c r="W124" i="52"/>
  <c r="Q124" i="52"/>
  <c r="I124" i="52"/>
  <c r="V124" i="52" s="1"/>
  <c r="W123" i="52"/>
  <c r="M123" i="52"/>
  <c r="V122" i="52"/>
  <c r="Q122" i="52"/>
  <c r="Q121" i="52"/>
  <c r="X120" i="52"/>
  <c r="T120" i="52"/>
  <c r="M120" i="52"/>
  <c r="Q119" i="52"/>
  <c r="I119" i="52"/>
  <c r="V119" i="52" s="1"/>
  <c r="W118" i="52"/>
  <c r="S118" i="52"/>
  <c r="M118" i="52"/>
  <c r="Q129" i="52"/>
  <c r="T138" i="52"/>
  <c r="M138" i="52"/>
  <c r="W137" i="52"/>
  <c r="R137" i="52"/>
  <c r="M133" i="52"/>
  <c r="T131" i="52"/>
  <c r="O131" i="52"/>
  <c r="K142" i="52"/>
  <c r="Q153" i="52"/>
  <c r="K153" i="52"/>
  <c r="W152" i="52"/>
  <c r="O152" i="52"/>
  <c r="I150" i="52"/>
  <c r="V150" i="52" s="1"/>
  <c r="V149" i="52"/>
  <c r="R149" i="52"/>
  <c r="L149" i="52"/>
  <c r="Q147" i="52"/>
  <c r="K147" i="52"/>
  <c r="W146" i="52"/>
  <c r="O146" i="52"/>
  <c r="Q143" i="52"/>
  <c r="K143" i="52"/>
  <c r="L73" i="52"/>
  <c r="I75" i="52"/>
  <c r="T75" i="52"/>
  <c r="Q88" i="52"/>
  <c r="Q116" i="52"/>
  <c r="X138" i="52"/>
  <c r="S138" i="52"/>
  <c r="K138" i="52"/>
  <c r="M137" i="52"/>
  <c r="L133" i="52"/>
  <c r="R132" i="52"/>
  <c r="X131" i="52"/>
  <c r="S131" i="52"/>
  <c r="M131" i="52"/>
  <c r="O142" i="52"/>
  <c r="X153" i="52"/>
  <c r="T153" i="52"/>
  <c r="O153" i="52"/>
  <c r="I152" i="52"/>
  <c r="Q149" i="52"/>
  <c r="K149" i="52"/>
  <c r="X147" i="52"/>
  <c r="T147" i="52"/>
  <c r="O147" i="52"/>
  <c r="I146" i="52"/>
  <c r="V146" i="52" s="1"/>
  <c r="O143" i="52"/>
  <c r="Q49" i="52"/>
  <c r="Q55" i="52"/>
  <c r="S51" i="52"/>
  <c r="Q73" i="52"/>
  <c r="K75" i="52"/>
  <c r="L80" i="52"/>
  <c r="I88" i="52"/>
  <c r="T88" i="52"/>
  <c r="S99" i="52"/>
  <c r="M96" i="52"/>
  <c r="W95" i="52"/>
  <c r="S94" i="52"/>
  <c r="L94" i="52"/>
  <c r="W92" i="52"/>
  <c r="O92" i="52"/>
  <c r="Q89" i="52"/>
  <c r="Q103" i="52"/>
  <c r="R111" i="52"/>
  <c r="T110" i="52"/>
  <c r="M110" i="52"/>
  <c r="M109" i="52"/>
  <c r="V108" i="52"/>
  <c r="M108" i="52"/>
  <c r="W106" i="52"/>
  <c r="R106" i="52"/>
  <c r="I116" i="52"/>
  <c r="T116" i="52"/>
  <c r="R125" i="52"/>
  <c r="T124" i="52"/>
  <c r="M124" i="52"/>
  <c r="T123" i="52"/>
  <c r="M119" i="52"/>
  <c r="Q138" i="52"/>
  <c r="I138" i="52"/>
  <c r="V138" i="52" s="1"/>
  <c r="W131" i="52"/>
  <c r="R131" i="52"/>
  <c r="L131" i="52"/>
  <c r="Q142" i="52"/>
  <c r="M152" i="52"/>
  <c r="M144" i="52"/>
  <c r="V152" i="52"/>
  <c r="R152" i="52"/>
  <c r="L152" i="52"/>
  <c r="R150" i="52"/>
  <c r="L150" i="52"/>
  <c r="R148" i="52"/>
  <c r="L148" i="52"/>
  <c r="R146" i="52"/>
  <c r="L146" i="52"/>
  <c r="R144" i="52"/>
  <c r="L144" i="52"/>
  <c r="M146" i="52"/>
  <c r="Q152" i="52"/>
  <c r="Q150" i="52"/>
  <c r="Q148" i="52"/>
  <c r="Q146" i="52"/>
  <c r="Q144" i="52"/>
  <c r="L142" i="52"/>
  <c r="R142" i="52"/>
  <c r="W142" i="52"/>
  <c r="M142" i="52"/>
  <c r="S142" i="52"/>
  <c r="R140" i="52"/>
  <c r="X139" i="52"/>
  <c r="T139" i="52"/>
  <c r="O139" i="52"/>
  <c r="I139" i="52"/>
  <c r="V139" i="52" s="1"/>
  <c r="R138" i="52"/>
  <c r="X137" i="52"/>
  <c r="T137" i="52"/>
  <c r="O137" i="52"/>
  <c r="I137" i="52"/>
  <c r="V137" i="52" s="1"/>
  <c r="R136" i="52"/>
  <c r="X135" i="52"/>
  <c r="T135" i="52"/>
  <c r="O135" i="52"/>
  <c r="I135" i="52"/>
  <c r="V135" i="52" s="1"/>
  <c r="T133" i="52"/>
  <c r="O133" i="52"/>
  <c r="I133" i="52"/>
  <c r="V133" i="52" s="1"/>
  <c r="I131" i="52"/>
  <c r="V131" i="52" s="1"/>
  <c r="L137" i="52"/>
  <c r="L135" i="52"/>
  <c r="Q139" i="52"/>
  <c r="Q137" i="52"/>
  <c r="Q135" i="52"/>
  <c r="Q133" i="52"/>
  <c r="I129" i="52"/>
  <c r="O129" i="52"/>
  <c r="T129" i="52"/>
  <c r="L129" i="52"/>
  <c r="R129" i="52"/>
  <c r="W129" i="52"/>
  <c r="M129" i="52"/>
  <c r="S129" i="52"/>
  <c r="V127" i="52"/>
  <c r="R127" i="52"/>
  <c r="L127" i="52"/>
  <c r="Q126" i="52"/>
  <c r="K126" i="52"/>
  <c r="V123" i="52"/>
  <c r="R123" i="52"/>
  <c r="L123" i="52"/>
  <c r="K122" i="52"/>
  <c r="K118" i="52"/>
  <c r="Q127" i="52"/>
  <c r="K127" i="52"/>
  <c r="X126" i="52"/>
  <c r="T126" i="52"/>
  <c r="O126" i="52"/>
  <c r="R124" i="52"/>
  <c r="Q123" i="52"/>
  <c r="K123" i="52"/>
  <c r="X122" i="52"/>
  <c r="T122" i="52"/>
  <c r="O122" i="52"/>
  <c r="R120" i="52"/>
  <c r="T127" i="52"/>
  <c r="O127" i="52"/>
  <c r="O123" i="52"/>
  <c r="L116" i="52"/>
  <c r="R116" i="52"/>
  <c r="W116" i="52"/>
  <c r="M116" i="52"/>
  <c r="S116" i="52"/>
  <c r="V113" i="52"/>
  <c r="R113" i="52"/>
  <c r="L113" i="52"/>
  <c r="Q112" i="52"/>
  <c r="K112" i="52"/>
  <c r="V109" i="52"/>
  <c r="R109" i="52"/>
  <c r="L109" i="52"/>
  <c r="Q108" i="52"/>
  <c r="K108" i="52"/>
  <c r="R105" i="52"/>
  <c r="L105" i="52"/>
  <c r="Q104" i="52"/>
  <c r="K104" i="52"/>
  <c r="R114" i="52"/>
  <c r="Q113" i="52"/>
  <c r="K113" i="52"/>
  <c r="X112" i="52"/>
  <c r="T112" i="52"/>
  <c r="O112" i="52"/>
  <c r="R110" i="52"/>
  <c r="Q109" i="52"/>
  <c r="K109" i="52"/>
  <c r="X108" i="52"/>
  <c r="T108" i="52"/>
  <c r="O108" i="52"/>
  <c r="Q105" i="52"/>
  <c r="X104" i="52"/>
  <c r="T104" i="52"/>
  <c r="O104" i="52"/>
  <c r="X113" i="52"/>
  <c r="T113" i="52"/>
  <c r="O113" i="52"/>
  <c r="X109" i="52"/>
  <c r="T109" i="52"/>
  <c r="O109" i="52"/>
  <c r="L103" i="52"/>
  <c r="R103" i="52"/>
  <c r="W103" i="52"/>
  <c r="M103" i="52"/>
  <c r="S103" i="52"/>
  <c r="M95" i="52"/>
  <c r="R99" i="52"/>
  <c r="V95" i="52"/>
  <c r="L95" i="52"/>
  <c r="V91" i="52"/>
  <c r="L91" i="52"/>
  <c r="V99" i="52"/>
  <c r="L99" i="52"/>
  <c r="R95" i="52"/>
  <c r="R91" i="52"/>
  <c r="Q99" i="52"/>
  <c r="K99" i="52"/>
  <c r="X98" i="52"/>
  <c r="T98" i="52"/>
  <c r="O98" i="52"/>
  <c r="R96" i="52"/>
  <c r="L96" i="52"/>
  <c r="Q95" i="52"/>
  <c r="K95" i="52"/>
  <c r="X94" i="52"/>
  <c r="T94" i="52"/>
  <c r="O94" i="52"/>
  <c r="R92" i="52"/>
  <c r="L92" i="52"/>
  <c r="Q91" i="52"/>
  <c r="K91" i="52"/>
  <c r="X99" i="52"/>
  <c r="T99" i="52"/>
  <c r="O99" i="52"/>
  <c r="Q96" i="52"/>
  <c r="X95" i="52"/>
  <c r="T95" i="52"/>
  <c r="O95" i="52"/>
  <c r="Q92" i="52"/>
  <c r="X91" i="52"/>
  <c r="T91" i="52"/>
  <c r="O91" i="52"/>
  <c r="L88" i="52"/>
  <c r="R88" i="52"/>
  <c r="W88" i="52"/>
  <c r="M88" i="52"/>
  <c r="S88" i="52"/>
  <c r="I83" i="52"/>
  <c r="V83" i="52" s="1"/>
  <c r="I81" i="52"/>
  <c r="V81" i="52" s="1"/>
  <c r="K86" i="52"/>
  <c r="K80" i="52"/>
  <c r="L83" i="52"/>
  <c r="L81" i="52"/>
  <c r="L75" i="52"/>
  <c r="R75" i="52"/>
  <c r="W75" i="52"/>
  <c r="M75" i="52"/>
  <c r="S75" i="52"/>
  <c r="I62" i="52"/>
  <c r="O62" i="52"/>
  <c r="T62" i="52"/>
  <c r="L62" i="52"/>
  <c r="R62" i="52"/>
  <c r="W62" i="52"/>
  <c r="M62" i="52"/>
  <c r="S62" i="52"/>
  <c r="R60" i="52"/>
  <c r="L60" i="52"/>
  <c r="X59" i="52"/>
  <c r="T59" i="52"/>
  <c r="O59" i="52"/>
  <c r="I59" i="52"/>
  <c r="V59" i="52" s="1"/>
  <c r="V58" i="52"/>
  <c r="R58" i="52"/>
  <c r="L58" i="52"/>
  <c r="X57" i="52"/>
  <c r="T57" i="52"/>
  <c r="O57" i="52"/>
  <c r="I57" i="52"/>
  <c r="V57" i="52" s="1"/>
  <c r="V56" i="52"/>
  <c r="R56" i="52"/>
  <c r="L56" i="52"/>
  <c r="X55" i="52"/>
  <c r="T55" i="52"/>
  <c r="O55" i="52"/>
  <c r="I55" i="52"/>
  <c r="V55" i="52" s="1"/>
  <c r="V54" i="52"/>
  <c r="R54" i="52"/>
  <c r="L54" i="52"/>
  <c r="X53" i="52"/>
  <c r="T53" i="52"/>
  <c r="O53" i="52"/>
  <c r="I53" i="52"/>
  <c r="V53" i="52" s="1"/>
  <c r="X51" i="52"/>
  <c r="T51" i="52"/>
  <c r="O51" i="52"/>
  <c r="I51" i="52"/>
  <c r="V51" i="52" s="1"/>
  <c r="K54" i="52"/>
  <c r="O60" i="52"/>
  <c r="R59" i="52"/>
  <c r="L59" i="52"/>
  <c r="X58" i="52"/>
  <c r="T58" i="52"/>
  <c r="O58" i="52"/>
  <c r="R57" i="52"/>
  <c r="L57" i="52"/>
  <c r="X56" i="52"/>
  <c r="T56" i="52"/>
  <c r="O56" i="52"/>
  <c r="R55" i="52"/>
  <c r="L55" i="52"/>
  <c r="X54" i="52"/>
  <c r="T54" i="52"/>
  <c r="O54" i="52"/>
  <c r="R53" i="52"/>
  <c r="L53" i="52"/>
  <c r="R51" i="52"/>
  <c r="L51" i="52"/>
  <c r="Q59" i="52"/>
  <c r="Q57" i="52"/>
  <c r="Q53" i="52"/>
  <c r="Q51" i="52"/>
  <c r="L49" i="52"/>
  <c r="R49" i="52"/>
  <c r="W49" i="52"/>
  <c r="M49" i="52"/>
  <c r="S49" i="52"/>
  <c r="U10" i="46"/>
  <c r="V10" i="46" s="1"/>
  <c r="B52" i="59"/>
  <c r="C52" i="59"/>
  <c r="E52" i="59"/>
  <c r="G52" i="59"/>
  <c r="I52" i="59"/>
  <c r="J52" i="59"/>
  <c r="L52" i="59"/>
  <c r="M52" i="59"/>
  <c r="O52" i="59"/>
  <c r="Q52" i="59"/>
  <c r="S52" i="59"/>
  <c r="U52" i="59"/>
  <c r="V52" i="59"/>
  <c r="W52" i="59"/>
  <c r="Z52" i="59"/>
  <c r="AA52" i="59"/>
  <c r="D35" i="59"/>
  <c r="D43" i="59" s="1"/>
  <c r="Y52" i="59" l="1"/>
  <c r="AC130" i="63" l="1"/>
  <c r="AC129" i="63"/>
  <c r="AC128" i="63"/>
  <c r="AC127" i="63"/>
  <c r="AC126" i="63"/>
  <c r="AC125" i="63"/>
  <c r="AC124" i="63"/>
  <c r="AC123" i="63"/>
  <c r="AC122" i="63"/>
  <c r="AC121" i="63"/>
  <c r="AC119" i="63"/>
  <c r="AC118" i="63"/>
  <c r="AC117" i="63"/>
  <c r="AC116" i="63"/>
  <c r="AC115" i="63"/>
  <c r="AC114" i="63"/>
  <c r="AC113" i="63"/>
  <c r="AC112" i="63"/>
  <c r="AC111" i="63"/>
  <c r="AC110" i="63"/>
  <c r="AC108" i="63"/>
  <c r="AC107" i="63"/>
  <c r="AC106" i="63"/>
  <c r="AC105" i="63"/>
  <c r="AC104" i="63"/>
  <c r="AC103" i="63"/>
  <c r="AC102" i="63"/>
  <c r="AC101" i="63"/>
  <c r="AC100" i="63"/>
  <c r="AC99" i="63"/>
  <c r="AC97" i="63"/>
  <c r="AC96" i="63"/>
  <c r="AC95" i="63"/>
  <c r="AC94" i="63"/>
  <c r="AC93" i="63"/>
  <c r="AC92" i="63"/>
  <c r="AC91" i="63"/>
  <c r="AC90" i="63"/>
  <c r="AC89" i="63"/>
  <c r="AC88" i="63"/>
  <c r="AC86" i="63"/>
  <c r="AC85" i="63"/>
  <c r="AC84" i="63"/>
  <c r="AC83" i="63"/>
  <c r="AC82" i="63"/>
  <c r="AC81" i="63"/>
  <c r="AC80" i="63"/>
  <c r="AC79" i="63"/>
  <c r="AC78" i="63"/>
  <c r="AC77" i="63"/>
  <c r="AC75" i="63"/>
  <c r="AC74" i="63"/>
  <c r="AC73" i="63"/>
  <c r="AC72" i="63"/>
  <c r="AC71" i="63"/>
  <c r="AC70" i="63"/>
  <c r="AC69" i="63"/>
  <c r="AC68" i="63"/>
  <c r="AC67" i="63"/>
  <c r="AC66" i="63"/>
  <c r="AC64" i="63"/>
  <c r="AC63" i="63"/>
  <c r="AC62" i="63"/>
  <c r="AC61" i="63"/>
  <c r="AC60" i="63"/>
  <c r="AC59" i="63"/>
  <c r="AC58" i="63"/>
  <c r="AC57" i="63"/>
  <c r="AC56" i="63"/>
  <c r="AC55" i="63"/>
  <c r="AC45" i="63"/>
  <c r="AC44" i="63"/>
  <c r="AC43" i="63"/>
  <c r="AC42" i="63"/>
  <c r="AC41" i="63"/>
  <c r="AC40" i="63"/>
  <c r="AC25" i="63"/>
  <c r="AC15" i="63"/>
  <c r="AC14" i="63"/>
  <c r="AC13" i="63"/>
  <c r="AC12" i="63"/>
  <c r="AC11" i="63"/>
  <c r="AC10" i="63"/>
  <c r="AB130" i="63"/>
  <c r="AB129" i="63"/>
  <c r="AB128" i="63"/>
  <c r="AB127" i="63"/>
  <c r="AB126" i="63"/>
  <c r="AB125" i="63"/>
  <c r="AB124" i="63"/>
  <c r="AB123" i="63"/>
  <c r="AB122" i="63"/>
  <c r="AB121" i="63"/>
  <c r="AB119" i="63"/>
  <c r="AB118" i="63"/>
  <c r="AB117" i="63"/>
  <c r="AB116" i="63"/>
  <c r="AB115" i="63"/>
  <c r="AB114" i="63"/>
  <c r="AB113" i="63"/>
  <c r="AB112" i="63"/>
  <c r="AB111" i="63"/>
  <c r="AB110" i="63"/>
  <c r="AB108" i="63"/>
  <c r="AB107" i="63"/>
  <c r="AB106" i="63"/>
  <c r="AB105" i="63"/>
  <c r="AB104" i="63"/>
  <c r="AB103" i="63"/>
  <c r="AB102" i="63"/>
  <c r="AB101" i="63"/>
  <c r="AB100" i="63"/>
  <c r="AB99" i="63"/>
  <c r="AB97" i="63"/>
  <c r="AB96" i="63"/>
  <c r="AB95" i="63"/>
  <c r="AB94" i="63"/>
  <c r="AB93" i="63"/>
  <c r="AB92" i="63"/>
  <c r="AB91" i="63"/>
  <c r="AB90" i="63"/>
  <c r="AB89" i="63"/>
  <c r="AB88" i="63"/>
  <c r="AB86" i="63"/>
  <c r="AB85" i="63"/>
  <c r="AB84" i="63"/>
  <c r="AB83" i="63"/>
  <c r="AB82" i="63"/>
  <c r="AB81" i="63"/>
  <c r="AB80" i="63"/>
  <c r="AB79" i="63"/>
  <c r="AB78" i="63"/>
  <c r="AB77" i="63"/>
  <c r="AB75" i="63"/>
  <c r="AB74" i="63"/>
  <c r="AB73" i="63"/>
  <c r="AB72" i="63"/>
  <c r="AB71" i="63"/>
  <c r="AB70" i="63"/>
  <c r="AB69" i="63"/>
  <c r="AB68" i="63"/>
  <c r="AB67" i="63"/>
  <c r="AB66" i="63"/>
  <c r="AB64" i="63"/>
  <c r="AB63" i="63"/>
  <c r="AB62" i="63"/>
  <c r="AB61" i="63"/>
  <c r="AB60" i="63"/>
  <c r="AB59" i="63"/>
  <c r="AB58" i="63"/>
  <c r="AB57" i="63"/>
  <c r="AB56" i="63"/>
  <c r="AB55" i="63"/>
  <c r="AB45" i="63"/>
  <c r="AB44" i="63"/>
  <c r="AB43" i="63"/>
  <c r="AB42" i="63"/>
  <c r="AB41" i="63"/>
  <c r="AB40" i="63"/>
  <c r="AB25" i="63"/>
  <c r="AB15" i="63"/>
  <c r="AB14" i="63"/>
  <c r="AB13" i="63"/>
  <c r="AB12" i="63"/>
  <c r="AB11" i="63"/>
  <c r="AB10" i="63"/>
  <c r="AA130" i="63"/>
  <c r="AA129" i="63"/>
  <c r="AA128" i="63"/>
  <c r="AA127" i="63"/>
  <c r="AA126" i="63"/>
  <c r="AA125" i="63"/>
  <c r="AA124" i="63"/>
  <c r="AA123" i="63"/>
  <c r="AA122" i="63"/>
  <c r="AA121" i="63"/>
  <c r="AA119" i="63"/>
  <c r="AA118" i="63"/>
  <c r="AA117" i="63"/>
  <c r="AA116" i="63"/>
  <c r="AA115" i="63"/>
  <c r="AA114" i="63"/>
  <c r="AA113" i="63"/>
  <c r="AA112" i="63"/>
  <c r="AA111" i="63"/>
  <c r="AA110" i="63"/>
  <c r="AA108" i="63"/>
  <c r="AA107" i="63"/>
  <c r="AA106" i="63"/>
  <c r="AA105" i="63"/>
  <c r="AA104" i="63"/>
  <c r="AA103" i="63"/>
  <c r="AA102" i="63"/>
  <c r="AA101" i="63"/>
  <c r="AA100" i="63"/>
  <c r="AA99" i="63"/>
  <c r="AA97" i="63"/>
  <c r="AA96" i="63"/>
  <c r="AA95" i="63"/>
  <c r="AA94" i="63"/>
  <c r="AA93" i="63"/>
  <c r="AA92" i="63"/>
  <c r="AA91" i="63"/>
  <c r="AA90" i="63"/>
  <c r="AA89" i="63"/>
  <c r="AA88" i="63"/>
  <c r="AA86" i="63"/>
  <c r="AA85" i="63"/>
  <c r="AA84" i="63"/>
  <c r="AA83" i="63"/>
  <c r="AA82" i="63"/>
  <c r="AA81" i="63"/>
  <c r="AA80" i="63"/>
  <c r="AA79" i="63"/>
  <c r="AA78" i="63"/>
  <c r="AA77" i="63"/>
  <c r="AA75" i="63"/>
  <c r="AA74" i="63"/>
  <c r="AA73" i="63"/>
  <c r="AA72" i="63"/>
  <c r="AA71" i="63"/>
  <c r="AA70" i="63"/>
  <c r="AA69" i="63"/>
  <c r="AA68" i="63"/>
  <c r="AA67" i="63"/>
  <c r="AA66" i="63"/>
  <c r="AA64" i="63"/>
  <c r="AA63" i="63"/>
  <c r="AA62" i="63"/>
  <c r="AA61" i="63"/>
  <c r="AA60" i="63"/>
  <c r="AA59" i="63"/>
  <c r="AA58" i="63"/>
  <c r="AA57" i="63"/>
  <c r="AA56" i="63"/>
  <c r="AA55" i="63"/>
  <c r="AA45" i="63"/>
  <c r="AA44" i="63"/>
  <c r="AA43" i="63"/>
  <c r="AA42" i="63"/>
  <c r="AA41" i="63"/>
  <c r="AA40" i="63"/>
  <c r="AA25" i="63"/>
  <c r="AA15" i="63"/>
  <c r="AA14" i="63"/>
  <c r="AA13" i="63"/>
  <c r="AA12" i="63"/>
  <c r="AA11" i="63"/>
  <c r="AA10" i="63"/>
  <c r="K130" i="63"/>
  <c r="K129" i="63"/>
  <c r="K128" i="63"/>
  <c r="K127" i="63"/>
  <c r="K126" i="63"/>
  <c r="K125" i="63"/>
  <c r="K124" i="63"/>
  <c r="K123" i="63"/>
  <c r="K122" i="63"/>
  <c r="K121" i="63"/>
  <c r="K119" i="63"/>
  <c r="K118" i="63"/>
  <c r="K117" i="63"/>
  <c r="K116" i="63"/>
  <c r="K115" i="63"/>
  <c r="K114" i="63"/>
  <c r="K113" i="63"/>
  <c r="K112" i="63"/>
  <c r="K111" i="63"/>
  <c r="K110" i="63"/>
  <c r="K108" i="63"/>
  <c r="K107" i="63"/>
  <c r="K106" i="63"/>
  <c r="K105" i="63"/>
  <c r="K104" i="63"/>
  <c r="K103" i="63"/>
  <c r="K102" i="63"/>
  <c r="K101" i="63"/>
  <c r="K100" i="63"/>
  <c r="K99" i="63"/>
  <c r="K97" i="63"/>
  <c r="K96" i="63"/>
  <c r="K95" i="63"/>
  <c r="K94" i="63"/>
  <c r="K93" i="63"/>
  <c r="K92" i="63"/>
  <c r="K91" i="63"/>
  <c r="K90" i="63"/>
  <c r="K89" i="63"/>
  <c r="K88" i="63"/>
  <c r="K86" i="63"/>
  <c r="K85" i="63"/>
  <c r="K84" i="63"/>
  <c r="K83" i="63"/>
  <c r="K82" i="63"/>
  <c r="K81" i="63"/>
  <c r="K80" i="63"/>
  <c r="K79" i="63"/>
  <c r="K78" i="63"/>
  <c r="K77" i="63"/>
  <c r="K75" i="63"/>
  <c r="K74" i="63"/>
  <c r="K73" i="63"/>
  <c r="K72" i="63"/>
  <c r="K71" i="63"/>
  <c r="K70" i="63"/>
  <c r="K69" i="63"/>
  <c r="K68" i="63"/>
  <c r="K67" i="63"/>
  <c r="K66" i="63"/>
  <c r="K64" i="63"/>
  <c r="K63" i="63"/>
  <c r="K62" i="63"/>
  <c r="K61" i="63"/>
  <c r="K60" i="63"/>
  <c r="K59" i="63"/>
  <c r="K58" i="63"/>
  <c r="K57" i="63"/>
  <c r="L38" i="63" s="1"/>
  <c r="K56" i="63"/>
  <c r="L37" i="63" s="1"/>
  <c r="K55" i="63"/>
  <c r="L36" i="63" s="1"/>
  <c r="L34" i="63"/>
  <c r="L33" i="63"/>
  <c r="L32" i="63"/>
  <c r="L31" i="63"/>
  <c r="K45" i="63"/>
  <c r="L30" i="63" s="1"/>
  <c r="K44" i="63"/>
  <c r="L29" i="63" s="1"/>
  <c r="K43" i="63"/>
  <c r="L28" i="63" s="1"/>
  <c r="K42" i="63"/>
  <c r="L27" i="63" s="1"/>
  <c r="K41" i="63"/>
  <c r="L26" i="63" s="1"/>
  <c r="K40" i="63"/>
  <c r="L21" i="63" s="1"/>
  <c r="L19" i="63"/>
  <c r="L18" i="63"/>
  <c r="L17" i="63"/>
  <c r="L16" i="63"/>
  <c r="K25" i="63"/>
  <c r="K15" i="63"/>
  <c r="K14" i="63"/>
  <c r="K13" i="63"/>
  <c r="K12" i="63"/>
  <c r="K11" i="63"/>
  <c r="K10" i="63"/>
  <c r="M130" i="63"/>
  <c r="M129" i="63"/>
  <c r="M128" i="63"/>
  <c r="M127" i="63"/>
  <c r="M126" i="63"/>
  <c r="M125" i="63"/>
  <c r="M124" i="63"/>
  <c r="M123" i="63"/>
  <c r="M122" i="63"/>
  <c r="M121" i="63"/>
  <c r="M119" i="63"/>
  <c r="M118" i="63"/>
  <c r="M117" i="63"/>
  <c r="M116" i="63"/>
  <c r="M115" i="63"/>
  <c r="M114" i="63"/>
  <c r="M113" i="63"/>
  <c r="M112" i="63"/>
  <c r="M111" i="63"/>
  <c r="M110" i="63"/>
  <c r="M108" i="63"/>
  <c r="M107" i="63"/>
  <c r="M106" i="63"/>
  <c r="M105" i="63"/>
  <c r="M104" i="63"/>
  <c r="M103" i="63"/>
  <c r="M102" i="63"/>
  <c r="M101" i="63"/>
  <c r="M100" i="63"/>
  <c r="M99" i="63"/>
  <c r="M97" i="63"/>
  <c r="M96" i="63"/>
  <c r="M95" i="63"/>
  <c r="M94" i="63"/>
  <c r="M93" i="63"/>
  <c r="M92" i="63"/>
  <c r="M91" i="63"/>
  <c r="M90" i="63"/>
  <c r="M89" i="63"/>
  <c r="M88" i="63"/>
  <c r="M86" i="63"/>
  <c r="M85" i="63"/>
  <c r="M84" i="63"/>
  <c r="M83" i="63"/>
  <c r="M82" i="63"/>
  <c r="M81" i="63"/>
  <c r="M80" i="63"/>
  <c r="M79" i="63"/>
  <c r="M78" i="63"/>
  <c r="M77" i="63"/>
  <c r="M75" i="63"/>
  <c r="M74" i="63"/>
  <c r="M73" i="63"/>
  <c r="M72" i="63"/>
  <c r="M71" i="63"/>
  <c r="M70" i="63"/>
  <c r="M69" i="63"/>
  <c r="M68" i="63"/>
  <c r="M67" i="63"/>
  <c r="M66" i="63"/>
  <c r="M64" i="63"/>
  <c r="M63" i="63"/>
  <c r="M62" i="63"/>
  <c r="M61" i="63"/>
  <c r="M60" i="63"/>
  <c r="M59" i="63"/>
  <c r="M58" i="63"/>
  <c r="M57" i="63"/>
  <c r="M56" i="63"/>
  <c r="M55" i="63"/>
  <c r="M45" i="63"/>
  <c r="M44" i="63"/>
  <c r="M43" i="63"/>
  <c r="M42" i="63"/>
  <c r="M41" i="63"/>
  <c r="M40" i="63"/>
  <c r="M25" i="63"/>
  <c r="M15" i="63"/>
  <c r="M14" i="63"/>
  <c r="M13" i="63"/>
  <c r="M12" i="63"/>
  <c r="M11" i="63"/>
  <c r="M10" i="63"/>
  <c r="U47" i="52"/>
  <c r="U46" i="52"/>
  <c r="U45" i="52"/>
  <c r="U44" i="52"/>
  <c r="U43" i="52"/>
  <c r="U42" i="52"/>
  <c r="U41" i="52"/>
  <c r="U40" i="52"/>
  <c r="U39" i="52"/>
  <c r="U38" i="52"/>
  <c r="U37" i="52"/>
  <c r="U36" i="52"/>
  <c r="U34" i="52"/>
  <c r="U33" i="52"/>
  <c r="U32" i="52"/>
  <c r="U31" i="52"/>
  <c r="U30" i="52"/>
  <c r="U29" i="52"/>
  <c r="U28" i="52"/>
  <c r="U27" i="52"/>
  <c r="U26" i="52"/>
  <c r="U25" i="52"/>
  <c r="U24" i="52"/>
  <c r="U23" i="52"/>
  <c r="U21" i="52"/>
  <c r="U20" i="52"/>
  <c r="U19" i="52"/>
  <c r="U18" i="52"/>
  <c r="U17" i="52"/>
  <c r="U16" i="52"/>
  <c r="U15" i="52"/>
  <c r="U14" i="52"/>
  <c r="U13" i="52"/>
  <c r="U12" i="52"/>
  <c r="U11" i="52"/>
  <c r="U10" i="52"/>
  <c r="W70" i="59"/>
  <c r="W67" i="59"/>
  <c r="W65" i="59"/>
  <c r="W61" i="59"/>
  <c r="W19" i="59"/>
  <c r="W15" i="59"/>
  <c r="W14" i="59"/>
  <c r="W13" i="59"/>
  <c r="W12" i="59"/>
  <c r="W11" i="59"/>
  <c r="V70" i="59"/>
  <c r="V67" i="59"/>
  <c r="V65" i="59"/>
  <c r="V61" i="59"/>
  <c r="V19" i="59"/>
  <c r="V15" i="59"/>
  <c r="V14" i="59"/>
  <c r="V13" i="59"/>
  <c r="V12" i="59"/>
  <c r="V11" i="59"/>
  <c r="U70" i="59"/>
  <c r="U67" i="59"/>
  <c r="U65" i="59"/>
  <c r="U61" i="59"/>
  <c r="U19" i="59"/>
  <c r="U15" i="59"/>
  <c r="U14" i="59"/>
  <c r="U13" i="59"/>
  <c r="U12" i="59"/>
  <c r="U11" i="59"/>
  <c r="L70" i="59"/>
  <c r="L67" i="59"/>
  <c r="L65" i="59"/>
  <c r="L61" i="59"/>
  <c r="L19" i="59"/>
  <c r="L11" i="59"/>
  <c r="J70" i="59"/>
  <c r="J67" i="59"/>
  <c r="J65" i="59"/>
  <c r="J61" i="59"/>
  <c r="J19" i="59"/>
  <c r="J11" i="59"/>
  <c r="X237" i="50"/>
  <c r="X236" i="50"/>
  <c r="X235" i="50"/>
  <c r="X234" i="50"/>
  <c r="X233" i="50"/>
  <c r="X232" i="50"/>
  <c r="X231" i="50"/>
  <c r="X230" i="50"/>
  <c r="X229" i="50"/>
  <c r="X228" i="50"/>
  <c r="X227" i="50"/>
  <c r="X226" i="50"/>
  <c r="X225" i="50"/>
  <c r="X224" i="50"/>
  <c r="X223" i="50"/>
  <c r="X222" i="50"/>
  <c r="X221" i="50"/>
  <c r="X220" i="50"/>
  <c r="X219" i="50"/>
  <c r="X218" i="50"/>
  <c r="X217" i="50"/>
  <c r="X216" i="50"/>
  <c r="X215" i="50"/>
  <c r="X214" i="50"/>
  <c r="X213" i="50"/>
  <c r="X212" i="50"/>
  <c r="X211" i="50"/>
  <c r="X210" i="50"/>
  <c r="X209" i="50"/>
  <c r="X208" i="50"/>
  <c r="X207" i="50"/>
  <c r="X206" i="50"/>
  <c r="X205" i="50"/>
  <c r="X204" i="50"/>
  <c r="X203" i="50"/>
  <c r="X202" i="50"/>
  <c r="X201" i="50"/>
  <c r="X200" i="50"/>
  <c r="X199" i="50"/>
  <c r="X198" i="50"/>
  <c r="X197" i="50"/>
  <c r="X196" i="50"/>
  <c r="X195" i="50"/>
  <c r="X194" i="50"/>
  <c r="X193" i="50"/>
  <c r="X192" i="50"/>
  <c r="X191" i="50"/>
  <c r="X190" i="50"/>
  <c r="X189" i="50"/>
  <c r="X188" i="50"/>
  <c r="X187" i="50"/>
  <c r="X186" i="50"/>
  <c r="X185" i="50"/>
  <c r="X184" i="50"/>
  <c r="X183" i="50"/>
  <c r="X182" i="50"/>
  <c r="X181" i="50"/>
  <c r="X180" i="50"/>
  <c r="X179" i="50"/>
  <c r="X178" i="50"/>
  <c r="X177" i="50"/>
  <c r="X176" i="50"/>
  <c r="X175" i="50"/>
  <c r="X174" i="50"/>
  <c r="X173" i="50"/>
  <c r="X172" i="50"/>
  <c r="X171" i="50"/>
  <c r="X170" i="50"/>
  <c r="X169" i="50"/>
  <c r="X168" i="50"/>
  <c r="X167" i="50"/>
  <c r="X166" i="50"/>
  <c r="X165" i="50"/>
  <c r="X164" i="50"/>
  <c r="X163" i="50"/>
  <c r="X162" i="50"/>
  <c r="X161" i="50"/>
  <c r="X160" i="50"/>
  <c r="X159" i="50"/>
  <c r="X158" i="50"/>
  <c r="X157" i="50"/>
  <c r="X156" i="50"/>
  <c r="X155" i="50"/>
  <c r="X154" i="50"/>
  <c r="X153" i="50"/>
  <c r="X152" i="50"/>
  <c r="X151" i="50"/>
  <c r="X150" i="50"/>
  <c r="X149" i="50"/>
  <c r="X148" i="50"/>
  <c r="X147" i="50"/>
  <c r="X146" i="50"/>
  <c r="X145" i="50"/>
  <c r="X144" i="50"/>
  <c r="X143" i="50"/>
  <c r="X142" i="50"/>
  <c r="X141" i="50"/>
  <c r="X140" i="50"/>
  <c r="X139" i="50"/>
  <c r="X138" i="50"/>
  <c r="X137" i="50"/>
  <c r="X136" i="50"/>
  <c r="X135" i="50"/>
  <c r="X134" i="50"/>
  <c r="X133" i="50"/>
  <c r="X132" i="50"/>
  <c r="X131" i="50"/>
  <c r="X130" i="50"/>
  <c r="X129" i="50"/>
  <c r="X128" i="50"/>
  <c r="X127" i="50"/>
  <c r="X126" i="50"/>
  <c r="X125" i="50"/>
  <c r="X124" i="50"/>
  <c r="X123" i="50"/>
  <c r="X122" i="50"/>
  <c r="X121" i="50"/>
  <c r="X120" i="50"/>
  <c r="X119" i="50"/>
  <c r="X118" i="50"/>
  <c r="X117" i="50"/>
  <c r="X116" i="50"/>
  <c r="X115" i="50"/>
  <c r="X114" i="50"/>
  <c r="X113" i="50"/>
  <c r="X112" i="50"/>
  <c r="X111" i="50"/>
  <c r="X110" i="50"/>
  <c r="X109" i="50"/>
  <c r="X108" i="50"/>
  <c r="X107" i="50"/>
  <c r="X106" i="50"/>
  <c r="X105" i="50"/>
  <c r="X94" i="50"/>
  <c r="X93" i="50"/>
  <c r="X92" i="50"/>
  <c r="X91" i="50"/>
  <c r="X90" i="50"/>
  <c r="X89" i="50"/>
  <c r="X88" i="50"/>
  <c r="X87" i="50"/>
  <c r="X86" i="50"/>
  <c r="X85" i="50"/>
  <c r="X84" i="50"/>
  <c r="X83" i="50"/>
  <c r="X82" i="50"/>
  <c r="X76" i="50"/>
  <c r="X75" i="50"/>
  <c r="X74" i="50"/>
  <c r="X73" i="50"/>
  <c r="X72" i="50"/>
  <c r="X71" i="50"/>
  <c r="X70" i="50"/>
  <c r="X69" i="50"/>
  <c r="X68" i="50"/>
  <c r="X67" i="50"/>
  <c r="X66" i="50"/>
  <c r="X65" i="50"/>
  <c r="X64" i="50"/>
  <c r="X63" i="50"/>
  <c r="X62" i="50"/>
  <c r="X61" i="50"/>
  <c r="X60" i="50"/>
  <c r="X59" i="50"/>
  <c r="X58" i="50"/>
  <c r="X57" i="50"/>
  <c r="X56" i="50"/>
  <c r="X55" i="50"/>
  <c r="X54" i="50"/>
  <c r="X53" i="50"/>
  <c r="X52" i="50"/>
  <c r="X51" i="50"/>
  <c r="X50" i="50"/>
  <c r="X49" i="50"/>
  <c r="X48" i="50"/>
  <c r="X47" i="50"/>
  <c r="X46" i="50"/>
  <c r="X45" i="50"/>
  <c r="X44" i="50"/>
  <c r="X43" i="50"/>
  <c r="X42" i="50"/>
  <c r="X41" i="50"/>
  <c r="X40" i="50"/>
  <c r="X39" i="50"/>
  <c r="X38" i="50"/>
  <c r="X37" i="50"/>
  <c r="X36" i="50"/>
  <c r="X34" i="50"/>
  <c r="X33" i="50"/>
  <c r="X32" i="50"/>
  <c r="X31" i="50"/>
  <c r="X30" i="50"/>
  <c r="X29" i="50"/>
  <c r="X28" i="50"/>
  <c r="X27" i="50"/>
  <c r="X26" i="50"/>
  <c r="X25" i="50"/>
  <c r="X24" i="50"/>
  <c r="X23" i="50"/>
  <c r="X22" i="50"/>
  <c r="X21" i="50"/>
  <c r="X20" i="50"/>
  <c r="X19" i="50"/>
  <c r="X18" i="50"/>
  <c r="X17" i="50"/>
  <c r="X16" i="50"/>
  <c r="X15" i="50"/>
  <c r="X14" i="50"/>
  <c r="X13" i="50"/>
  <c r="X12" i="50"/>
  <c r="W237" i="50"/>
  <c r="W236" i="50"/>
  <c r="W235" i="50"/>
  <c r="W234" i="50"/>
  <c r="W233" i="50"/>
  <c r="W232" i="50"/>
  <c r="W231" i="50"/>
  <c r="W230" i="50"/>
  <c r="W229" i="50"/>
  <c r="W228" i="50"/>
  <c r="W227" i="50"/>
  <c r="W226" i="50"/>
  <c r="W225" i="50"/>
  <c r="W224" i="50"/>
  <c r="W223" i="50"/>
  <c r="W222" i="50"/>
  <c r="W221" i="50"/>
  <c r="W220" i="50"/>
  <c r="W219" i="50"/>
  <c r="W218" i="50"/>
  <c r="W217" i="50"/>
  <c r="W216" i="50"/>
  <c r="W215" i="50"/>
  <c r="W214" i="50"/>
  <c r="W213" i="50"/>
  <c r="W212" i="50"/>
  <c r="W211" i="50"/>
  <c r="W210" i="50"/>
  <c r="W209" i="50"/>
  <c r="W208" i="50"/>
  <c r="W207" i="50"/>
  <c r="W206" i="50"/>
  <c r="W205" i="50"/>
  <c r="W204" i="50"/>
  <c r="W203" i="50"/>
  <c r="W202" i="50"/>
  <c r="W201" i="50"/>
  <c r="W200" i="50"/>
  <c r="W199" i="50"/>
  <c r="W198" i="50"/>
  <c r="W197" i="50"/>
  <c r="W196" i="50"/>
  <c r="W195" i="50"/>
  <c r="W194" i="50"/>
  <c r="W193" i="50"/>
  <c r="W192" i="50"/>
  <c r="W191" i="50"/>
  <c r="W190" i="50"/>
  <c r="W189" i="50"/>
  <c r="W188" i="50"/>
  <c r="W187" i="50"/>
  <c r="W186" i="50"/>
  <c r="W185" i="50"/>
  <c r="W184" i="50"/>
  <c r="W183" i="50"/>
  <c r="W182" i="50"/>
  <c r="W181" i="50"/>
  <c r="W180" i="50"/>
  <c r="W179" i="50"/>
  <c r="W178" i="50"/>
  <c r="W177" i="50"/>
  <c r="W176" i="50"/>
  <c r="W175" i="50"/>
  <c r="W174" i="50"/>
  <c r="W173" i="50"/>
  <c r="W172" i="50"/>
  <c r="W171" i="50"/>
  <c r="W170" i="50"/>
  <c r="W169" i="50"/>
  <c r="W168" i="50"/>
  <c r="W167" i="50"/>
  <c r="W166" i="50"/>
  <c r="W165" i="50"/>
  <c r="W164" i="50"/>
  <c r="W163" i="50"/>
  <c r="W162" i="50"/>
  <c r="W161" i="50"/>
  <c r="W160" i="50"/>
  <c r="W159" i="50"/>
  <c r="W158" i="50"/>
  <c r="W157" i="50"/>
  <c r="W156" i="50"/>
  <c r="W155" i="50"/>
  <c r="W154" i="50"/>
  <c r="W153" i="50"/>
  <c r="W152" i="50"/>
  <c r="W151" i="50"/>
  <c r="W150" i="50"/>
  <c r="W149" i="50"/>
  <c r="W148" i="50"/>
  <c r="W147" i="50"/>
  <c r="W146" i="50"/>
  <c r="W145" i="50"/>
  <c r="W144" i="50"/>
  <c r="W143" i="50"/>
  <c r="W142" i="50"/>
  <c r="W141" i="50"/>
  <c r="W140" i="50"/>
  <c r="W139" i="50"/>
  <c r="W138" i="50"/>
  <c r="W137" i="50"/>
  <c r="W136" i="50"/>
  <c r="W135" i="50"/>
  <c r="W134" i="50"/>
  <c r="W133" i="50"/>
  <c r="W132" i="50"/>
  <c r="W131" i="50"/>
  <c r="W130" i="50"/>
  <c r="W129" i="50"/>
  <c r="W128" i="50"/>
  <c r="W127" i="50"/>
  <c r="W126" i="50"/>
  <c r="W125" i="50"/>
  <c r="W124" i="50"/>
  <c r="W123" i="50"/>
  <c r="W122" i="50"/>
  <c r="W121" i="50"/>
  <c r="W120" i="50"/>
  <c r="W119" i="50"/>
  <c r="W118" i="50"/>
  <c r="W117" i="50"/>
  <c r="W116" i="50"/>
  <c r="W115" i="50"/>
  <c r="W114" i="50"/>
  <c r="W113" i="50"/>
  <c r="W112" i="50"/>
  <c r="W111" i="50"/>
  <c r="W110" i="50"/>
  <c r="W109" i="50"/>
  <c r="W108" i="50"/>
  <c r="W107" i="50"/>
  <c r="W106" i="50"/>
  <c r="W105" i="50"/>
  <c r="W94" i="50"/>
  <c r="W93" i="50"/>
  <c r="W92" i="50"/>
  <c r="W91" i="50"/>
  <c r="W90" i="50"/>
  <c r="W89" i="50"/>
  <c r="W88" i="50"/>
  <c r="W87" i="50"/>
  <c r="W86" i="50"/>
  <c r="W85" i="50"/>
  <c r="W84" i="50"/>
  <c r="W83" i="50"/>
  <c r="W82" i="50"/>
  <c r="W76" i="50"/>
  <c r="W75" i="50"/>
  <c r="W74" i="50"/>
  <c r="W73" i="50"/>
  <c r="W72" i="50"/>
  <c r="W71" i="50"/>
  <c r="W70" i="50"/>
  <c r="W69" i="50"/>
  <c r="W68" i="50"/>
  <c r="W67" i="50"/>
  <c r="W66" i="50"/>
  <c r="W65" i="50"/>
  <c r="W64" i="50"/>
  <c r="W63" i="50"/>
  <c r="W62" i="50"/>
  <c r="W61" i="50"/>
  <c r="W60" i="50"/>
  <c r="W59" i="50"/>
  <c r="W58" i="50"/>
  <c r="W57" i="50"/>
  <c r="W56" i="50"/>
  <c r="W55" i="50"/>
  <c r="W54" i="50"/>
  <c r="W53" i="50"/>
  <c r="W52" i="50"/>
  <c r="W51" i="50"/>
  <c r="W50" i="50"/>
  <c r="W49" i="50"/>
  <c r="W48" i="50"/>
  <c r="W47" i="50"/>
  <c r="W46" i="50"/>
  <c r="W45" i="50"/>
  <c r="W44" i="50"/>
  <c r="W43" i="50"/>
  <c r="W42" i="50"/>
  <c r="W41" i="50"/>
  <c r="W40" i="50"/>
  <c r="W39" i="50"/>
  <c r="W38" i="50"/>
  <c r="W37" i="50"/>
  <c r="W36" i="50"/>
  <c r="W34" i="50"/>
  <c r="W33" i="50"/>
  <c r="W32" i="50"/>
  <c r="W31" i="50"/>
  <c r="W30" i="50"/>
  <c r="W29" i="50"/>
  <c r="W28" i="50"/>
  <c r="W27" i="50"/>
  <c r="W26" i="50"/>
  <c r="W25" i="50"/>
  <c r="W24" i="50"/>
  <c r="W23" i="50"/>
  <c r="W22" i="50"/>
  <c r="W21" i="50"/>
  <c r="W20" i="50"/>
  <c r="W19" i="50"/>
  <c r="W18" i="50"/>
  <c r="W17" i="50"/>
  <c r="W16" i="50"/>
  <c r="W15" i="50"/>
  <c r="W14" i="50"/>
  <c r="W13" i="50"/>
  <c r="W12" i="50"/>
  <c r="K237" i="50"/>
  <c r="K236" i="50"/>
  <c r="K235" i="50"/>
  <c r="K234" i="50"/>
  <c r="K233" i="50"/>
  <c r="K232" i="50"/>
  <c r="K231" i="50"/>
  <c r="K230" i="50"/>
  <c r="K229" i="50"/>
  <c r="K228" i="50"/>
  <c r="K227" i="50"/>
  <c r="K226" i="50"/>
  <c r="K225" i="50"/>
  <c r="K224" i="50"/>
  <c r="K223" i="50"/>
  <c r="K222" i="50"/>
  <c r="K221" i="50"/>
  <c r="K220" i="50"/>
  <c r="K219" i="50"/>
  <c r="K218" i="50"/>
  <c r="K217" i="50"/>
  <c r="K216" i="50"/>
  <c r="K215" i="50"/>
  <c r="K214" i="50"/>
  <c r="K213" i="50"/>
  <c r="K212" i="50"/>
  <c r="K211" i="50"/>
  <c r="K210" i="50"/>
  <c r="K209" i="50"/>
  <c r="K208" i="50"/>
  <c r="K207" i="50"/>
  <c r="K206" i="50"/>
  <c r="K205" i="50"/>
  <c r="K204" i="50"/>
  <c r="K203" i="50"/>
  <c r="K202" i="50"/>
  <c r="K201" i="50"/>
  <c r="K200" i="50"/>
  <c r="K199" i="50"/>
  <c r="K198" i="50"/>
  <c r="K197" i="50"/>
  <c r="K196" i="50"/>
  <c r="K195" i="50"/>
  <c r="K194" i="50"/>
  <c r="K193" i="50"/>
  <c r="K192" i="50"/>
  <c r="K191" i="50"/>
  <c r="K190" i="50"/>
  <c r="K189" i="50"/>
  <c r="K188" i="50"/>
  <c r="K187" i="50"/>
  <c r="K186" i="50"/>
  <c r="K185" i="50"/>
  <c r="K184" i="50"/>
  <c r="K183" i="50"/>
  <c r="K182" i="50"/>
  <c r="K181" i="50"/>
  <c r="K180" i="50"/>
  <c r="K179" i="50"/>
  <c r="K178" i="50"/>
  <c r="K177" i="50"/>
  <c r="K176" i="50"/>
  <c r="K175" i="50"/>
  <c r="K174" i="50"/>
  <c r="K173" i="50"/>
  <c r="K172" i="50"/>
  <c r="K171" i="50"/>
  <c r="K170" i="50"/>
  <c r="K169" i="50"/>
  <c r="K168" i="50"/>
  <c r="K167" i="50"/>
  <c r="K166" i="50"/>
  <c r="K165" i="50"/>
  <c r="K164" i="50"/>
  <c r="K163" i="50"/>
  <c r="K162" i="50"/>
  <c r="K161" i="50"/>
  <c r="K160" i="50"/>
  <c r="K159" i="50"/>
  <c r="K158" i="50"/>
  <c r="K157" i="50"/>
  <c r="K156" i="50"/>
  <c r="K155" i="50"/>
  <c r="K154" i="50"/>
  <c r="K153" i="50"/>
  <c r="K152" i="50"/>
  <c r="K151" i="50"/>
  <c r="K150" i="50"/>
  <c r="K149" i="50"/>
  <c r="K148" i="50"/>
  <c r="K147" i="50"/>
  <c r="K146" i="50"/>
  <c r="K145" i="50"/>
  <c r="K144" i="50"/>
  <c r="K143" i="50"/>
  <c r="K142" i="50"/>
  <c r="K141" i="50"/>
  <c r="K140" i="50"/>
  <c r="K139" i="50"/>
  <c r="K138" i="50"/>
  <c r="K137" i="50"/>
  <c r="K136" i="50"/>
  <c r="K135" i="50"/>
  <c r="K134" i="50"/>
  <c r="K133" i="50"/>
  <c r="K132" i="50"/>
  <c r="K131" i="50"/>
  <c r="K130" i="50"/>
  <c r="K129" i="50"/>
  <c r="K128" i="50"/>
  <c r="K127" i="50"/>
  <c r="K126" i="50"/>
  <c r="K125" i="50"/>
  <c r="K124" i="50"/>
  <c r="K123" i="50"/>
  <c r="K122" i="50"/>
  <c r="K121" i="50"/>
  <c r="K120" i="50"/>
  <c r="K119" i="50"/>
  <c r="K118" i="50"/>
  <c r="K117" i="50"/>
  <c r="K116" i="50"/>
  <c r="K115" i="50"/>
  <c r="K114" i="50"/>
  <c r="K113" i="50"/>
  <c r="K112" i="50"/>
  <c r="K111" i="50"/>
  <c r="K110" i="50"/>
  <c r="K109" i="50"/>
  <c r="K108" i="50"/>
  <c r="K107" i="50"/>
  <c r="K106" i="50"/>
  <c r="K105" i="50"/>
  <c r="K94" i="50"/>
  <c r="K93" i="50"/>
  <c r="K92" i="50"/>
  <c r="K91" i="50"/>
  <c r="K90" i="50"/>
  <c r="K89" i="50"/>
  <c r="K88" i="50"/>
  <c r="K87" i="50"/>
  <c r="K86" i="50"/>
  <c r="K85" i="50"/>
  <c r="K84" i="50"/>
  <c r="K83" i="50"/>
  <c r="K82" i="50"/>
  <c r="K76" i="50"/>
  <c r="K75" i="50"/>
  <c r="K74" i="50"/>
  <c r="K73" i="50"/>
  <c r="K72" i="50"/>
  <c r="K71" i="50"/>
  <c r="K70" i="50"/>
  <c r="K69" i="50"/>
  <c r="K68" i="50"/>
  <c r="K67" i="50"/>
  <c r="K66" i="50"/>
  <c r="K65" i="50"/>
  <c r="K64" i="50"/>
  <c r="K63" i="50"/>
  <c r="K62" i="50"/>
  <c r="K61" i="50"/>
  <c r="K60" i="50"/>
  <c r="K59" i="50"/>
  <c r="K58" i="50"/>
  <c r="K57" i="50"/>
  <c r="K56" i="50"/>
  <c r="K55" i="50"/>
  <c r="K54" i="50"/>
  <c r="K53" i="50"/>
  <c r="K52" i="50"/>
  <c r="K51" i="50"/>
  <c r="K50" i="50"/>
  <c r="K49" i="50"/>
  <c r="K48" i="50"/>
  <c r="K47" i="50"/>
  <c r="K46" i="50"/>
  <c r="K45" i="50"/>
  <c r="K44" i="50"/>
  <c r="K43" i="50"/>
  <c r="K42" i="50"/>
  <c r="K41" i="50"/>
  <c r="K40" i="50"/>
  <c r="K39" i="50"/>
  <c r="K38" i="50"/>
  <c r="K37" i="50"/>
  <c r="K36" i="50"/>
  <c r="K34" i="50"/>
  <c r="K33" i="50"/>
  <c r="K32" i="50"/>
  <c r="K31" i="50"/>
  <c r="K30" i="50"/>
  <c r="K29" i="50"/>
  <c r="K28" i="50"/>
  <c r="K27" i="50"/>
  <c r="K26" i="50"/>
  <c r="K25" i="50"/>
  <c r="K24" i="50"/>
  <c r="K23" i="50"/>
  <c r="K22" i="50"/>
  <c r="K21" i="50"/>
  <c r="K20" i="50"/>
  <c r="K19" i="50"/>
  <c r="K18" i="50"/>
  <c r="K17" i="50"/>
  <c r="K16" i="50"/>
  <c r="K15" i="50"/>
  <c r="K14" i="50"/>
  <c r="K13" i="50"/>
  <c r="K12" i="50"/>
  <c r="I237" i="50"/>
  <c r="I236" i="50"/>
  <c r="I235" i="50"/>
  <c r="I234" i="50"/>
  <c r="I233" i="50"/>
  <c r="I232" i="50"/>
  <c r="I231" i="50"/>
  <c r="I230" i="50"/>
  <c r="I229" i="50"/>
  <c r="I228" i="50"/>
  <c r="I227" i="50"/>
  <c r="I226" i="50"/>
  <c r="I225" i="50"/>
  <c r="I224" i="50"/>
  <c r="I223" i="50"/>
  <c r="I222" i="50"/>
  <c r="I221" i="50"/>
  <c r="I220" i="50"/>
  <c r="I219" i="50"/>
  <c r="I218" i="50"/>
  <c r="I217" i="50"/>
  <c r="I216" i="50"/>
  <c r="I215" i="50"/>
  <c r="I214" i="50"/>
  <c r="I213" i="50"/>
  <c r="I212" i="50"/>
  <c r="I211" i="50"/>
  <c r="I210" i="50"/>
  <c r="I209" i="50"/>
  <c r="I208" i="50"/>
  <c r="I207" i="50"/>
  <c r="I206" i="50"/>
  <c r="I205" i="50"/>
  <c r="I204" i="50"/>
  <c r="I203" i="50"/>
  <c r="I202" i="50"/>
  <c r="I201" i="50"/>
  <c r="I200" i="50"/>
  <c r="I199" i="50"/>
  <c r="I198" i="50"/>
  <c r="I197" i="50"/>
  <c r="I196" i="50"/>
  <c r="I195" i="50"/>
  <c r="I194" i="50"/>
  <c r="I193" i="50"/>
  <c r="I192" i="50"/>
  <c r="I191" i="50"/>
  <c r="I190" i="50"/>
  <c r="I189" i="50"/>
  <c r="I188" i="50"/>
  <c r="I187" i="50"/>
  <c r="I186" i="50"/>
  <c r="I185" i="50"/>
  <c r="I184" i="50"/>
  <c r="I183" i="50"/>
  <c r="I182" i="50"/>
  <c r="I181" i="50"/>
  <c r="I180" i="50"/>
  <c r="I179" i="50"/>
  <c r="I178" i="50"/>
  <c r="I177" i="50"/>
  <c r="I176" i="50"/>
  <c r="I175" i="50"/>
  <c r="I174" i="50"/>
  <c r="I173" i="50"/>
  <c r="I172" i="50"/>
  <c r="I171" i="50"/>
  <c r="I170" i="50"/>
  <c r="I169" i="50"/>
  <c r="I168" i="50"/>
  <c r="I167" i="50"/>
  <c r="I166" i="50"/>
  <c r="I165" i="50"/>
  <c r="I164" i="50"/>
  <c r="I163" i="50"/>
  <c r="I162" i="50"/>
  <c r="I161" i="50"/>
  <c r="I160" i="50"/>
  <c r="I159" i="50"/>
  <c r="I158" i="50"/>
  <c r="I157" i="50"/>
  <c r="I156" i="50"/>
  <c r="I155" i="50"/>
  <c r="I154" i="50"/>
  <c r="I153" i="50"/>
  <c r="I152" i="50"/>
  <c r="I151" i="50"/>
  <c r="I150" i="50"/>
  <c r="I149" i="50"/>
  <c r="I148" i="50"/>
  <c r="I147" i="50"/>
  <c r="I146" i="50"/>
  <c r="I145" i="50"/>
  <c r="I144" i="50"/>
  <c r="I143" i="50"/>
  <c r="I142" i="50"/>
  <c r="I141" i="50"/>
  <c r="I140" i="50"/>
  <c r="I139" i="50"/>
  <c r="I138" i="50"/>
  <c r="I137" i="50"/>
  <c r="I136" i="50"/>
  <c r="I135" i="50"/>
  <c r="I134" i="50"/>
  <c r="I133" i="50"/>
  <c r="I132" i="50"/>
  <c r="I131" i="50"/>
  <c r="I130" i="50"/>
  <c r="I129" i="50"/>
  <c r="I128" i="50"/>
  <c r="I127" i="50"/>
  <c r="I126" i="50"/>
  <c r="I125" i="50"/>
  <c r="I124" i="50"/>
  <c r="I123" i="50"/>
  <c r="I122" i="50"/>
  <c r="I121" i="50"/>
  <c r="I120" i="50"/>
  <c r="I119" i="50"/>
  <c r="I118" i="50"/>
  <c r="I117" i="50"/>
  <c r="I116" i="50"/>
  <c r="I115" i="50"/>
  <c r="I114" i="50"/>
  <c r="I113" i="50"/>
  <c r="I112" i="50"/>
  <c r="I111" i="50"/>
  <c r="I110" i="50"/>
  <c r="I109" i="50"/>
  <c r="I108" i="50"/>
  <c r="I107" i="50"/>
  <c r="I106" i="50"/>
  <c r="I105" i="50"/>
  <c r="I94" i="50"/>
  <c r="I93" i="50"/>
  <c r="I92" i="50"/>
  <c r="I91" i="50"/>
  <c r="I90" i="50"/>
  <c r="I89" i="50"/>
  <c r="I88" i="50"/>
  <c r="I87" i="50"/>
  <c r="I86" i="50"/>
  <c r="I85" i="50"/>
  <c r="I84" i="50"/>
  <c r="I83" i="50"/>
  <c r="I82" i="50"/>
  <c r="I76" i="50"/>
  <c r="I75" i="50"/>
  <c r="I74" i="50"/>
  <c r="I73" i="50"/>
  <c r="I72" i="50"/>
  <c r="I71" i="50"/>
  <c r="I70" i="50"/>
  <c r="I69" i="50"/>
  <c r="I68" i="50"/>
  <c r="I67" i="50"/>
  <c r="I66" i="50"/>
  <c r="I65" i="50"/>
  <c r="I64" i="50"/>
  <c r="I63" i="50"/>
  <c r="I62" i="50"/>
  <c r="I61" i="50"/>
  <c r="I60" i="50"/>
  <c r="I59" i="50"/>
  <c r="I58" i="50"/>
  <c r="I57" i="50"/>
  <c r="I56" i="50"/>
  <c r="I55" i="50"/>
  <c r="I54" i="50"/>
  <c r="I53" i="50"/>
  <c r="I52" i="50"/>
  <c r="I51" i="50"/>
  <c r="I50" i="50"/>
  <c r="I49" i="50"/>
  <c r="I48" i="50"/>
  <c r="I47" i="50"/>
  <c r="I46" i="50"/>
  <c r="I45" i="50"/>
  <c r="I44" i="50"/>
  <c r="I43" i="50"/>
  <c r="I42" i="50"/>
  <c r="I41" i="50"/>
  <c r="I40" i="50"/>
  <c r="I39" i="50"/>
  <c r="I38" i="50"/>
  <c r="I37" i="50"/>
  <c r="I36" i="50"/>
  <c r="I34" i="50"/>
  <c r="I33" i="50"/>
  <c r="I32" i="50"/>
  <c r="I31" i="50"/>
  <c r="I30" i="50"/>
  <c r="I29" i="50"/>
  <c r="I28" i="50"/>
  <c r="I27" i="50"/>
  <c r="I26" i="50"/>
  <c r="I25" i="50"/>
  <c r="I24" i="50"/>
  <c r="I23" i="50"/>
  <c r="I22" i="50"/>
  <c r="I21" i="50"/>
  <c r="I20" i="50"/>
  <c r="I19" i="50"/>
  <c r="I18" i="50"/>
  <c r="I17" i="50"/>
  <c r="I16" i="50"/>
  <c r="I15" i="50"/>
  <c r="I14" i="50"/>
  <c r="I13" i="50"/>
  <c r="I12" i="50"/>
  <c r="U655" i="49"/>
  <c r="U654" i="49"/>
  <c r="U653" i="49"/>
  <c r="U652" i="49"/>
  <c r="U651" i="49"/>
  <c r="U650" i="49"/>
  <c r="U649" i="49"/>
  <c r="U648" i="49"/>
  <c r="U647" i="49"/>
  <c r="U646" i="49"/>
  <c r="U645" i="49"/>
  <c r="U644" i="49"/>
  <c r="U643" i="49"/>
  <c r="U642" i="49"/>
  <c r="U641" i="49"/>
  <c r="U640" i="49"/>
  <c r="U639" i="49"/>
  <c r="U638" i="49"/>
  <c r="U637" i="49"/>
  <c r="U636" i="49"/>
  <c r="U635" i="49"/>
  <c r="U634" i="49"/>
  <c r="U633" i="49"/>
  <c r="U632" i="49"/>
  <c r="U631" i="49"/>
  <c r="U630" i="49"/>
  <c r="U629" i="49"/>
  <c r="U628" i="49"/>
  <c r="U627" i="49"/>
  <c r="U626" i="49"/>
  <c r="U625" i="49"/>
  <c r="U624" i="49"/>
  <c r="U623" i="49"/>
  <c r="U622" i="49"/>
  <c r="U621" i="49"/>
  <c r="U620" i="49"/>
  <c r="U619" i="49"/>
  <c r="U618" i="49"/>
  <c r="U617" i="49"/>
  <c r="U616" i="49"/>
  <c r="U615" i="49"/>
  <c r="U614" i="49"/>
  <c r="U613" i="49"/>
  <c r="U612" i="49"/>
  <c r="U611" i="49"/>
  <c r="U610" i="49"/>
  <c r="U609" i="49"/>
  <c r="U608" i="49"/>
  <c r="U607" i="49"/>
  <c r="U606" i="49"/>
  <c r="U605" i="49"/>
  <c r="U604" i="49"/>
  <c r="U603" i="49"/>
  <c r="U602" i="49"/>
  <c r="U601" i="49"/>
  <c r="U600" i="49"/>
  <c r="U599" i="49"/>
  <c r="U598" i="49"/>
  <c r="U597" i="49"/>
  <c r="U596" i="49"/>
  <c r="U595" i="49"/>
  <c r="U594" i="49"/>
  <c r="U593" i="49"/>
  <c r="U592" i="49"/>
  <c r="U591" i="49"/>
  <c r="U590" i="49"/>
  <c r="U589" i="49"/>
  <c r="U588" i="49"/>
  <c r="U587" i="49"/>
  <c r="U586" i="49"/>
  <c r="U585" i="49"/>
  <c r="U584" i="49"/>
  <c r="U583" i="49"/>
  <c r="U582" i="49"/>
  <c r="U581" i="49"/>
  <c r="U580" i="49"/>
  <c r="U579" i="49"/>
  <c r="U578" i="49"/>
  <c r="U577" i="49"/>
  <c r="U576" i="49"/>
  <c r="U575" i="49"/>
  <c r="U574" i="49"/>
  <c r="U573" i="49"/>
  <c r="U572" i="49"/>
  <c r="U571" i="49"/>
  <c r="U570" i="49"/>
  <c r="U569" i="49"/>
  <c r="U568" i="49"/>
  <c r="U567" i="49"/>
  <c r="U566" i="49"/>
  <c r="U565" i="49"/>
  <c r="U564" i="49"/>
  <c r="U563" i="49"/>
  <c r="U562" i="49"/>
  <c r="U561" i="49"/>
  <c r="U560" i="49"/>
  <c r="U559" i="49"/>
  <c r="U558" i="49"/>
  <c r="U557" i="49"/>
  <c r="U556" i="49"/>
  <c r="U555" i="49"/>
  <c r="U554" i="49"/>
  <c r="U553" i="49"/>
  <c r="U552" i="49"/>
  <c r="U551" i="49"/>
  <c r="U550" i="49"/>
  <c r="U549" i="49"/>
  <c r="U548" i="49"/>
  <c r="U547" i="49"/>
  <c r="U546" i="49"/>
  <c r="U545" i="49"/>
  <c r="U544" i="49"/>
  <c r="U543" i="49"/>
  <c r="U542" i="49"/>
  <c r="U541" i="49"/>
  <c r="U540" i="49"/>
  <c r="U539" i="49"/>
  <c r="U538" i="49"/>
  <c r="U537" i="49"/>
  <c r="U536" i="49"/>
  <c r="U535" i="49"/>
  <c r="U534" i="49"/>
  <c r="U533" i="49"/>
  <c r="U532" i="49"/>
  <c r="U531" i="49"/>
  <c r="U530" i="49"/>
  <c r="U529" i="49"/>
  <c r="U528" i="49"/>
  <c r="U527" i="49"/>
  <c r="U526" i="49"/>
  <c r="U525" i="49"/>
  <c r="U524" i="49"/>
  <c r="U523" i="49"/>
  <c r="U522" i="49"/>
  <c r="U521" i="49"/>
  <c r="U520" i="49"/>
  <c r="U519" i="49"/>
  <c r="U518" i="49"/>
  <c r="U517" i="49"/>
  <c r="U516" i="49"/>
  <c r="U515" i="49"/>
  <c r="U514" i="49"/>
  <c r="U513" i="49"/>
  <c r="U512" i="49"/>
  <c r="U511" i="49"/>
  <c r="U510" i="49"/>
  <c r="U509" i="49"/>
  <c r="U508" i="49"/>
  <c r="U507" i="49"/>
  <c r="U506" i="49"/>
  <c r="U505" i="49"/>
  <c r="U504" i="49"/>
  <c r="U503" i="49"/>
  <c r="U502" i="49"/>
  <c r="U501" i="49"/>
  <c r="U500" i="49"/>
  <c r="U499" i="49"/>
  <c r="U498" i="49"/>
  <c r="U497" i="49"/>
  <c r="U496" i="49"/>
  <c r="U495" i="49"/>
  <c r="U494" i="49"/>
  <c r="U493" i="49"/>
  <c r="U492" i="49"/>
  <c r="U491" i="49"/>
  <c r="U490" i="49"/>
  <c r="U489" i="49"/>
  <c r="U488" i="49"/>
  <c r="U487" i="49"/>
  <c r="U486" i="49"/>
  <c r="U485" i="49"/>
  <c r="U484" i="49"/>
  <c r="U483" i="49"/>
  <c r="U482" i="49"/>
  <c r="U481" i="49"/>
  <c r="U480" i="49"/>
  <c r="U479" i="49"/>
  <c r="U478" i="49"/>
  <c r="U477" i="49"/>
  <c r="U476" i="49"/>
  <c r="U475" i="49"/>
  <c r="U474" i="49"/>
  <c r="U473" i="49"/>
  <c r="U472" i="49"/>
  <c r="U471" i="49"/>
  <c r="U470" i="49"/>
  <c r="U469" i="49"/>
  <c r="U468" i="49"/>
  <c r="U467" i="49"/>
  <c r="U466" i="49"/>
  <c r="U465" i="49"/>
  <c r="U464" i="49"/>
  <c r="U463" i="49"/>
  <c r="U462" i="49"/>
  <c r="U461" i="49"/>
  <c r="U460" i="49"/>
  <c r="U459" i="49"/>
  <c r="U458" i="49"/>
  <c r="U457" i="49"/>
  <c r="U456" i="49"/>
  <c r="U455" i="49"/>
  <c r="U454" i="49"/>
  <c r="U453" i="49"/>
  <c r="U452" i="49"/>
  <c r="U451" i="49"/>
  <c r="U450" i="49"/>
  <c r="U449" i="49"/>
  <c r="U448" i="49"/>
  <c r="U447" i="49"/>
  <c r="U446" i="49"/>
  <c r="U445" i="49"/>
  <c r="U444" i="49"/>
  <c r="U443" i="49"/>
  <c r="U442" i="49"/>
  <c r="U441" i="49"/>
  <c r="U440" i="49"/>
  <c r="U439" i="49"/>
  <c r="U438" i="49"/>
  <c r="U437" i="49"/>
  <c r="U436" i="49"/>
  <c r="U435" i="49"/>
  <c r="U434" i="49"/>
  <c r="U433" i="49"/>
  <c r="U432" i="49"/>
  <c r="U431" i="49"/>
  <c r="U430" i="49"/>
  <c r="U429" i="49"/>
  <c r="U428" i="49"/>
  <c r="U427" i="49"/>
  <c r="U426" i="49"/>
  <c r="U425" i="49"/>
  <c r="U424" i="49"/>
  <c r="U423" i="49"/>
  <c r="U422" i="49"/>
  <c r="U421" i="49"/>
  <c r="U420" i="49"/>
  <c r="U419" i="49"/>
  <c r="U418" i="49"/>
  <c r="U417" i="49"/>
  <c r="U416" i="49"/>
  <c r="U415" i="49"/>
  <c r="U414" i="49"/>
  <c r="U413" i="49"/>
  <c r="U412" i="49"/>
  <c r="U411" i="49"/>
  <c r="U410" i="49"/>
  <c r="U409" i="49"/>
  <c r="U408" i="49"/>
  <c r="U407" i="49"/>
  <c r="U406" i="49"/>
  <c r="U405" i="49"/>
  <c r="U404" i="49"/>
  <c r="U403" i="49"/>
  <c r="U402" i="49"/>
  <c r="U401" i="49"/>
  <c r="U400" i="49"/>
  <c r="U399" i="49"/>
  <c r="U398" i="49"/>
  <c r="U397" i="49"/>
  <c r="U396" i="49"/>
  <c r="U395" i="49"/>
  <c r="U394" i="49"/>
  <c r="U393" i="49"/>
  <c r="U392" i="49"/>
  <c r="U391" i="49"/>
  <c r="U390" i="49"/>
  <c r="U389" i="49"/>
  <c r="U388" i="49"/>
  <c r="U387" i="49"/>
  <c r="U386" i="49"/>
  <c r="U385" i="49"/>
  <c r="U384" i="49"/>
  <c r="U383" i="49"/>
  <c r="U382" i="49"/>
  <c r="U381" i="49"/>
  <c r="U380" i="49"/>
  <c r="U379" i="49"/>
  <c r="U378" i="49"/>
  <c r="U377" i="49"/>
  <c r="U376" i="49"/>
  <c r="U375" i="49"/>
  <c r="U374" i="49"/>
  <c r="U373" i="49"/>
  <c r="U372" i="49"/>
  <c r="U371" i="49"/>
  <c r="U370" i="49"/>
  <c r="U369" i="49"/>
  <c r="U368" i="49"/>
  <c r="U367" i="49"/>
  <c r="U366" i="49"/>
  <c r="U365" i="49"/>
  <c r="U364" i="49"/>
  <c r="U363" i="49"/>
  <c r="U362" i="49"/>
  <c r="U361" i="49"/>
  <c r="U360" i="49"/>
  <c r="U359" i="49"/>
  <c r="U358" i="49"/>
  <c r="U357" i="49"/>
  <c r="U356" i="49"/>
  <c r="U355" i="49"/>
  <c r="U354" i="49"/>
  <c r="U353" i="49"/>
  <c r="U352" i="49"/>
  <c r="U351" i="49"/>
  <c r="U350" i="49"/>
  <c r="U349" i="49"/>
  <c r="U348" i="49"/>
  <c r="U347" i="49"/>
  <c r="U346" i="49"/>
  <c r="U345" i="49"/>
  <c r="U344" i="49"/>
  <c r="U343" i="49"/>
  <c r="U342" i="49"/>
  <c r="U341" i="49"/>
  <c r="U340" i="49"/>
  <c r="U339" i="49"/>
  <c r="U338" i="49"/>
  <c r="U337" i="49"/>
  <c r="U336" i="49"/>
  <c r="U335" i="49"/>
  <c r="U334" i="49"/>
  <c r="U333" i="49"/>
  <c r="U332" i="49"/>
  <c r="U331" i="49"/>
  <c r="U330" i="49"/>
  <c r="U329" i="49"/>
  <c r="U328" i="49"/>
  <c r="U327" i="49"/>
  <c r="U326" i="49"/>
  <c r="U325" i="49"/>
  <c r="U324" i="49"/>
  <c r="U323" i="49"/>
  <c r="U322" i="49"/>
  <c r="U321" i="49"/>
  <c r="U320" i="49"/>
  <c r="U319" i="49"/>
  <c r="U318" i="49"/>
  <c r="U317" i="49"/>
  <c r="U316" i="49"/>
  <c r="U315" i="49"/>
  <c r="U314" i="49"/>
  <c r="U313" i="49"/>
  <c r="U312" i="49"/>
  <c r="U311" i="49"/>
  <c r="U310" i="49"/>
  <c r="U309" i="49"/>
  <c r="U308" i="49"/>
  <c r="U307" i="49"/>
  <c r="U306" i="49"/>
  <c r="U305" i="49"/>
  <c r="U304" i="49"/>
  <c r="U303" i="49"/>
  <c r="U302" i="49"/>
  <c r="U301" i="49"/>
  <c r="U300" i="49"/>
  <c r="U299" i="49"/>
  <c r="U298" i="49"/>
  <c r="U297" i="49"/>
  <c r="U296" i="49"/>
  <c r="U295" i="49"/>
  <c r="U294" i="49"/>
  <c r="U293" i="49"/>
  <c r="U292" i="49"/>
  <c r="U291" i="49"/>
  <c r="U290" i="49"/>
  <c r="U289" i="49"/>
  <c r="U288" i="49"/>
  <c r="U287" i="49"/>
  <c r="U286" i="49"/>
  <c r="U285" i="49"/>
  <c r="U284" i="49"/>
  <c r="U283" i="49"/>
  <c r="U282" i="49"/>
  <c r="U281" i="49"/>
  <c r="U280" i="49"/>
  <c r="U279" i="49"/>
  <c r="U278" i="49"/>
  <c r="U277" i="49"/>
  <c r="U276" i="49"/>
  <c r="U275" i="49"/>
  <c r="U274" i="49"/>
  <c r="U273" i="49"/>
  <c r="U272" i="49"/>
  <c r="U271" i="49"/>
  <c r="U270" i="49"/>
  <c r="U269" i="49"/>
  <c r="U268" i="49"/>
  <c r="U267" i="49"/>
  <c r="U266" i="49"/>
  <c r="U265" i="49"/>
  <c r="U264" i="49"/>
  <c r="U263" i="49"/>
  <c r="U262" i="49"/>
  <c r="U261" i="49"/>
  <c r="U260" i="49"/>
  <c r="U259" i="49"/>
  <c r="U258" i="49"/>
  <c r="U257" i="49"/>
  <c r="U256" i="49"/>
  <c r="U255" i="49"/>
  <c r="U254" i="49"/>
  <c r="U253" i="49"/>
  <c r="U252" i="49"/>
  <c r="U251" i="49"/>
  <c r="U250" i="49"/>
  <c r="U249" i="49"/>
  <c r="U248" i="49"/>
  <c r="U247" i="49"/>
  <c r="U246" i="49"/>
  <c r="U245" i="49"/>
  <c r="U244" i="49"/>
  <c r="U243" i="49"/>
  <c r="U242" i="49"/>
  <c r="U241" i="49"/>
  <c r="U240" i="49"/>
  <c r="U239" i="49"/>
  <c r="U238" i="49"/>
  <c r="U237" i="49"/>
  <c r="U236" i="49"/>
  <c r="U235" i="49"/>
  <c r="U234" i="49"/>
  <c r="U233" i="49"/>
  <c r="U232" i="49"/>
  <c r="U231" i="49"/>
  <c r="U230" i="49"/>
  <c r="U229" i="49"/>
  <c r="U228" i="49"/>
  <c r="U227" i="49"/>
  <c r="U226" i="49"/>
  <c r="U225" i="49"/>
  <c r="U224" i="49"/>
  <c r="U223" i="49"/>
  <c r="U222" i="49"/>
  <c r="U221" i="49"/>
  <c r="U220" i="49"/>
  <c r="U219" i="49"/>
  <c r="U218" i="49"/>
  <c r="U217" i="49"/>
  <c r="U216" i="49"/>
  <c r="U215" i="49"/>
  <c r="U214" i="49"/>
  <c r="U213" i="49"/>
  <c r="U212" i="49"/>
  <c r="U211" i="49"/>
  <c r="U210" i="49"/>
  <c r="U209" i="49"/>
  <c r="U208" i="49"/>
  <c r="U207" i="49"/>
  <c r="U206" i="49"/>
  <c r="U205" i="49"/>
  <c r="U204" i="49"/>
  <c r="U203" i="49"/>
  <c r="U202" i="49"/>
  <c r="U201" i="49"/>
  <c r="U200" i="49"/>
  <c r="U199" i="49"/>
  <c r="U198" i="49"/>
  <c r="U197" i="49"/>
  <c r="U196" i="49"/>
  <c r="U195" i="49"/>
  <c r="U194" i="49"/>
  <c r="U193" i="49"/>
  <c r="U192" i="49"/>
  <c r="U191" i="49"/>
  <c r="U190" i="49"/>
  <c r="U189" i="49"/>
  <c r="U188" i="49"/>
  <c r="U187" i="49"/>
  <c r="U186" i="49"/>
  <c r="U185" i="49"/>
  <c r="U184" i="49"/>
  <c r="U183" i="49"/>
  <c r="U182" i="49"/>
  <c r="U181" i="49"/>
  <c r="U180" i="49"/>
  <c r="U179" i="49"/>
  <c r="U178" i="49"/>
  <c r="U177" i="49"/>
  <c r="U176" i="49"/>
  <c r="U175" i="49"/>
  <c r="U174" i="49"/>
  <c r="U173" i="49"/>
  <c r="U172" i="49"/>
  <c r="U171" i="49"/>
  <c r="U170" i="49"/>
  <c r="U169" i="49"/>
  <c r="U168" i="49"/>
  <c r="U167" i="49"/>
  <c r="U166" i="49"/>
  <c r="U165" i="49"/>
  <c r="U164" i="49"/>
  <c r="U163" i="49"/>
  <c r="U162" i="49"/>
  <c r="U161" i="49"/>
  <c r="U160" i="49"/>
  <c r="U159" i="49"/>
  <c r="U158" i="49"/>
  <c r="U157" i="49"/>
  <c r="U156" i="49"/>
  <c r="U155" i="49"/>
  <c r="U154" i="49"/>
  <c r="U153" i="49"/>
  <c r="U152" i="49"/>
  <c r="U151" i="49"/>
  <c r="U150" i="49"/>
  <c r="U149" i="49"/>
  <c r="U148" i="49"/>
  <c r="U147" i="49"/>
  <c r="U146" i="49"/>
  <c r="U145" i="49"/>
  <c r="U144" i="49"/>
  <c r="U143" i="49"/>
  <c r="U142" i="49"/>
  <c r="U141" i="49"/>
  <c r="U140" i="49"/>
  <c r="U139" i="49"/>
  <c r="U138" i="49"/>
  <c r="U137" i="49"/>
  <c r="U136" i="49"/>
  <c r="U135" i="49"/>
  <c r="U134" i="49"/>
  <c r="U133" i="49"/>
  <c r="U132" i="49"/>
  <c r="U131" i="49"/>
  <c r="U130" i="49"/>
  <c r="U129" i="49"/>
  <c r="U128" i="49"/>
  <c r="U127" i="49"/>
  <c r="U126" i="49"/>
  <c r="U125" i="49"/>
  <c r="U124" i="49"/>
  <c r="U123" i="49"/>
  <c r="U122" i="49"/>
  <c r="U121" i="49"/>
  <c r="U120" i="49"/>
  <c r="U119" i="49"/>
  <c r="U118" i="49"/>
  <c r="U117" i="49"/>
  <c r="U116" i="49"/>
  <c r="U115" i="49"/>
  <c r="U114" i="49"/>
  <c r="U113" i="49"/>
  <c r="U112" i="49"/>
  <c r="U111" i="49"/>
  <c r="U110" i="49"/>
  <c r="U109" i="49"/>
  <c r="U108" i="49"/>
  <c r="U107" i="49"/>
  <c r="U106" i="49"/>
  <c r="U105" i="49"/>
  <c r="U104" i="49"/>
  <c r="U103" i="49"/>
  <c r="U102" i="49"/>
  <c r="U101" i="49"/>
  <c r="U100" i="49"/>
  <c r="U99" i="49"/>
  <c r="U98" i="49"/>
  <c r="U97" i="49"/>
  <c r="U96" i="49"/>
  <c r="U95" i="49"/>
  <c r="U94" i="49"/>
  <c r="U93" i="49"/>
  <c r="U92" i="49"/>
  <c r="U91" i="49"/>
  <c r="U90" i="49"/>
  <c r="U89" i="49"/>
  <c r="U88" i="49"/>
  <c r="U87" i="49"/>
  <c r="U86" i="49"/>
  <c r="U85" i="49"/>
  <c r="U84" i="49"/>
  <c r="U83" i="49"/>
  <c r="U82" i="49"/>
  <c r="U81" i="49"/>
  <c r="U80" i="49"/>
  <c r="U79" i="49"/>
  <c r="U78" i="49"/>
  <c r="U77" i="49"/>
  <c r="U76" i="49"/>
  <c r="U75" i="49"/>
  <c r="U74" i="49"/>
  <c r="U73" i="49"/>
  <c r="U72" i="49"/>
  <c r="U71" i="49"/>
  <c r="U70" i="49"/>
  <c r="U69" i="49"/>
  <c r="U68" i="49"/>
  <c r="U67" i="49"/>
  <c r="U66" i="49"/>
  <c r="U65" i="49"/>
  <c r="U64" i="49"/>
  <c r="U63" i="49"/>
  <c r="U62" i="49"/>
  <c r="U61" i="49"/>
  <c r="U60" i="49"/>
  <c r="U59" i="49"/>
  <c r="U58" i="49"/>
  <c r="U57" i="49"/>
  <c r="U56" i="49"/>
  <c r="U55" i="49"/>
  <c r="U54" i="49"/>
  <c r="U52" i="49"/>
  <c r="U51" i="49"/>
  <c r="U50" i="49"/>
  <c r="U49" i="49"/>
  <c r="U48" i="49"/>
  <c r="U47" i="49"/>
  <c r="U46" i="49"/>
  <c r="U45" i="49"/>
  <c r="U44" i="49"/>
  <c r="U43" i="49"/>
  <c r="U42" i="49"/>
  <c r="U41" i="49"/>
  <c r="U40" i="49"/>
  <c r="U39" i="49"/>
  <c r="U38" i="49"/>
  <c r="U37" i="49"/>
  <c r="U36" i="49"/>
  <c r="U35" i="49"/>
  <c r="U34" i="49"/>
  <c r="U33" i="49"/>
  <c r="U32" i="49"/>
  <c r="U30" i="49"/>
  <c r="U29" i="49"/>
  <c r="U28" i="49"/>
  <c r="U27" i="49"/>
  <c r="U26" i="49"/>
  <c r="U25" i="49"/>
  <c r="U24" i="49"/>
  <c r="U23" i="49"/>
  <c r="U22" i="49"/>
  <c r="U21" i="49"/>
  <c r="U20" i="49"/>
  <c r="U19" i="49"/>
  <c r="U18" i="49"/>
  <c r="U17" i="49"/>
  <c r="U16" i="49"/>
  <c r="U15" i="49"/>
  <c r="U14" i="49"/>
  <c r="U13" i="49"/>
  <c r="U12" i="49"/>
  <c r="U11" i="49"/>
  <c r="U10" i="49"/>
  <c r="I655" i="49"/>
  <c r="I654" i="49"/>
  <c r="I653" i="49"/>
  <c r="I652" i="49"/>
  <c r="I651" i="49"/>
  <c r="I650" i="49"/>
  <c r="I649" i="49"/>
  <c r="I648" i="49"/>
  <c r="I647" i="49"/>
  <c r="I646" i="49"/>
  <c r="I645" i="49"/>
  <c r="I644" i="49"/>
  <c r="I643" i="49"/>
  <c r="I642" i="49"/>
  <c r="I641" i="49"/>
  <c r="I640" i="49"/>
  <c r="I639" i="49"/>
  <c r="I638" i="49"/>
  <c r="I637" i="49"/>
  <c r="I636" i="49"/>
  <c r="I635" i="49"/>
  <c r="I634" i="49"/>
  <c r="I633" i="49"/>
  <c r="I632" i="49"/>
  <c r="I631" i="49"/>
  <c r="I630" i="49"/>
  <c r="I629" i="49"/>
  <c r="I628" i="49"/>
  <c r="I627" i="49"/>
  <c r="I626" i="49"/>
  <c r="I625" i="49"/>
  <c r="I624" i="49"/>
  <c r="I623" i="49"/>
  <c r="I622" i="49"/>
  <c r="I621" i="49"/>
  <c r="I620" i="49"/>
  <c r="I619" i="49"/>
  <c r="I618" i="49"/>
  <c r="I617" i="49"/>
  <c r="I616" i="49"/>
  <c r="I615" i="49"/>
  <c r="I614" i="49"/>
  <c r="I613" i="49"/>
  <c r="I612" i="49"/>
  <c r="I611" i="49"/>
  <c r="I610" i="49"/>
  <c r="I609" i="49"/>
  <c r="I608" i="49"/>
  <c r="I607" i="49"/>
  <c r="I606" i="49"/>
  <c r="I605" i="49"/>
  <c r="I604" i="49"/>
  <c r="I603" i="49"/>
  <c r="I602" i="49"/>
  <c r="I601" i="49"/>
  <c r="I600" i="49"/>
  <c r="I599" i="49"/>
  <c r="I598" i="49"/>
  <c r="I597" i="49"/>
  <c r="I596" i="49"/>
  <c r="I595" i="49"/>
  <c r="I594" i="49"/>
  <c r="I593" i="49"/>
  <c r="I592" i="49"/>
  <c r="I591" i="49"/>
  <c r="I590" i="49"/>
  <c r="I589" i="49"/>
  <c r="I588" i="49"/>
  <c r="I587" i="49"/>
  <c r="I586" i="49"/>
  <c r="I585" i="49"/>
  <c r="I584" i="49"/>
  <c r="I583" i="49"/>
  <c r="I582" i="49"/>
  <c r="I581" i="49"/>
  <c r="I580" i="49"/>
  <c r="I579" i="49"/>
  <c r="I578" i="49"/>
  <c r="I577" i="49"/>
  <c r="I576" i="49"/>
  <c r="I575" i="49"/>
  <c r="I574" i="49"/>
  <c r="I573" i="49"/>
  <c r="I572" i="49"/>
  <c r="I571" i="49"/>
  <c r="I570" i="49"/>
  <c r="I569" i="49"/>
  <c r="I568" i="49"/>
  <c r="I567" i="49"/>
  <c r="I566" i="49"/>
  <c r="I565" i="49"/>
  <c r="I564" i="49"/>
  <c r="I563" i="49"/>
  <c r="I562" i="49"/>
  <c r="I561" i="49"/>
  <c r="I560" i="49"/>
  <c r="I559" i="49"/>
  <c r="I558" i="49"/>
  <c r="I557" i="49"/>
  <c r="I556" i="49"/>
  <c r="I555" i="49"/>
  <c r="I554" i="49"/>
  <c r="I553" i="49"/>
  <c r="I552" i="49"/>
  <c r="I551" i="49"/>
  <c r="I550" i="49"/>
  <c r="I549" i="49"/>
  <c r="I548" i="49"/>
  <c r="I547" i="49"/>
  <c r="I546" i="49"/>
  <c r="I545" i="49"/>
  <c r="I544" i="49"/>
  <c r="I543" i="49"/>
  <c r="I542" i="49"/>
  <c r="I541" i="49"/>
  <c r="I540" i="49"/>
  <c r="I539" i="49"/>
  <c r="I538" i="49"/>
  <c r="I537" i="49"/>
  <c r="I536" i="49"/>
  <c r="I535" i="49"/>
  <c r="I534" i="49"/>
  <c r="I533" i="49"/>
  <c r="I532" i="49"/>
  <c r="I531" i="49"/>
  <c r="I530" i="49"/>
  <c r="I529" i="49"/>
  <c r="I528" i="49"/>
  <c r="I527" i="49"/>
  <c r="I526" i="49"/>
  <c r="I525" i="49"/>
  <c r="I524" i="49"/>
  <c r="I523" i="49"/>
  <c r="I522" i="49"/>
  <c r="I521" i="49"/>
  <c r="I520" i="49"/>
  <c r="I519" i="49"/>
  <c r="I518" i="49"/>
  <c r="I517" i="49"/>
  <c r="I516" i="49"/>
  <c r="I515" i="49"/>
  <c r="I514" i="49"/>
  <c r="I513" i="49"/>
  <c r="I512" i="49"/>
  <c r="I511" i="49"/>
  <c r="I510" i="49"/>
  <c r="I509" i="49"/>
  <c r="I508" i="49"/>
  <c r="I507" i="49"/>
  <c r="I506" i="49"/>
  <c r="I505" i="49"/>
  <c r="I504" i="49"/>
  <c r="I503" i="49"/>
  <c r="I502" i="49"/>
  <c r="I501" i="49"/>
  <c r="I500" i="49"/>
  <c r="I499" i="49"/>
  <c r="I498" i="49"/>
  <c r="I497" i="49"/>
  <c r="I496" i="49"/>
  <c r="I495" i="49"/>
  <c r="I494" i="49"/>
  <c r="I493" i="49"/>
  <c r="I492" i="49"/>
  <c r="I491" i="49"/>
  <c r="I490" i="49"/>
  <c r="I489" i="49"/>
  <c r="I488" i="49"/>
  <c r="I487" i="49"/>
  <c r="I486" i="49"/>
  <c r="I485" i="49"/>
  <c r="I484" i="49"/>
  <c r="I483" i="49"/>
  <c r="I482" i="49"/>
  <c r="I481" i="49"/>
  <c r="I480" i="49"/>
  <c r="I479" i="49"/>
  <c r="I478" i="49"/>
  <c r="I477" i="49"/>
  <c r="I476" i="49"/>
  <c r="I475" i="49"/>
  <c r="I474" i="49"/>
  <c r="I473" i="49"/>
  <c r="I472" i="49"/>
  <c r="I471" i="49"/>
  <c r="I470" i="49"/>
  <c r="I469" i="49"/>
  <c r="I468" i="49"/>
  <c r="I467" i="49"/>
  <c r="I466" i="49"/>
  <c r="I465" i="49"/>
  <c r="I464" i="49"/>
  <c r="I463" i="49"/>
  <c r="I462" i="49"/>
  <c r="I461" i="49"/>
  <c r="I460" i="49"/>
  <c r="I459" i="49"/>
  <c r="I458" i="49"/>
  <c r="I457" i="49"/>
  <c r="I456" i="49"/>
  <c r="I455" i="49"/>
  <c r="I454" i="49"/>
  <c r="I453" i="49"/>
  <c r="I452" i="49"/>
  <c r="I451" i="49"/>
  <c r="I450" i="49"/>
  <c r="I449" i="49"/>
  <c r="I448" i="49"/>
  <c r="I447" i="49"/>
  <c r="I446" i="49"/>
  <c r="I445" i="49"/>
  <c r="I444" i="49"/>
  <c r="I443" i="49"/>
  <c r="I442" i="49"/>
  <c r="I441" i="49"/>
  <c r="I440" i="49"/>
  <c r="I439" i="49"/>
  <c r="I438" i="49"/>
  <c r="I437" i="49"/>
  <c r="I436" i="49"/>
  <c r="I435" i="49"/>
  <c r="I434" i="49"/>
  <c r="I433" i="49"/>
  <c r="I432" i="49"/>
  <c r="I431" i="49"/>
  <c r="I430" i="49"/>
  <c r="I429" i="49"/>
  <c r="I428" i="49"/>
  <c r="I427" i="49"/>
  <c r="I426" i="49"/>
  <c r="I425" i="49"/>
  <c r="I424" i="49"/>
  <c r="I423" i="49"/>
  <c r="I422" i="49"/>
  <c r="I421" i="49"/>
  <c r="I420" i="49"/>
  <c r="I419" i="49"/>
  <c r="I418" i="49"/>
  <c r="I417" i="49"/>
  <c r="I416" i="49"/>
  <c r="I415" i="49"/>
  <c r="I414" i="49"/>
  <c r="I413" i="49"/>
  <c r="I412" i="49"/>
  <c r="I411" i="49"/>
  <c r="I410" i="49"/>
  <c r="I409" i="49"/>
  <c r="I408" i="49"/>
  <c r="I407" i="49"/>
  <c r="I406" i="49"/>
  <c r="I405" i="49"/>
  <c r="I404" i="49"/>
  <c r="I403" i="49"/>
  <c r="I402" i="49"/>
  <c r="I401" i="49"/>
  <c r="I400" i="49"/>
  <c r="I399" i="49"/>
  <c r="I398" i="49"/>
  <c r="I397" i="49"/>
  <c r="I396" i="49"/>
  <c r="I395" i="49"/>
  <c r="I394" i="49"/>
  <c r="I393" i="49"/>
  <c r="I392" i="49"/>
  <c r="I391" i="49"/>
  <c r="I390" i="49"/>
  <c r="I389" i="49"/>
  <c r="I388" i="49"/>
  <c r="I387" i="49"/>
  <c r="I386" i="49"/>
  <c r="I385" i="49"/>
  <c r="I384" i="49"/>
  <c r="I383" i="49"/>
  <c r="I382" i="49"/>
  <c r="I381" i="49"/>
  <c r="I380" i="49"/>
  <c r="I379" i="49"/>
  <c r="I378" i="49"/>
  <c r="I377" i="49"/>
  <c r="I376" i="49"/>
  <c r="I375" i="49"/>
  <c r="I374" i="49"/>
  <c r="I373" i="49"/>
  <c r="I372" i="49"/>
  <c r="I371" i="49"/>
  <c r="I370" i="49"/>
  <c r="I369" i="49"/>
  <c r="I368" i="49"/>
  <c r="I367" i="49"/>
  <c r="I366" i="49"/>
  <c r="I365" i="49"/>
  <c r="I364" i="49"/>
  <c r="I363" i="49"/>
  <c r="I362" i="49"/>
  <c r="I361" i="49"/>
  <c r="I360" i="49"/>
  <c r="I359" i="49"/>
  <c r="I358" i="49"/>
  <c r="I357" i="49"/>
  <c r="I356" i="49"/>
  <c r="I355" i="49"/>
  <c r="I354" i="49"/>
  <c r="I353" i="49"/>
  <c r="I352" i="49"/>
  <c r="I351" i="49"/>
  <c r="I350" i="49"/>
  <c r="I349" i="49"/>
  <c r="I348" i="49"/>
  <c r="I347" i="49"/>
  <c r="I346" i="49"/>
  <c r="I345" i="49"/>
  <c r="I344" i="49"/>
  <c r="I343" i="49"/>
  <c r="I342" i="49"/>
  <c r="I341" i="49"/>
  <c r="I340" i="49"/>
  <c r="I339" i="49"/>
  <c r="I338" i="49"/>
  <c r="I337" i="49"/>
  <c r="I336" i="49"/>
  <c r="I335" i="49"/>
  <c r="I334" i="49"/>
  <c r="I333" i="49"/>
  <c r="I332" i="49"/>
  <c r="I331" i="49"/>
  <c r="I330" i="49"/>
  <c r="I329" i="49"/>
  <c r="I328" i="49"/>
  <c r="I327" i="49"/>
  <c r="I326" i="49"/>
  <c r="I325" i="49"/>
  <c r="I324" i="49"/>
  <c r="I323" i="49"/>
  <c r="I322" i="49"/>
  <c r="I321" i="49"/>
  <c r="I320" i="49"/>
  <c r="I319" i="49"/>
  <c r="I318" i="49"/>
  <c r="I317" i="49"/>
  <c r="I316" i="49"/>
  <c r="I315" i="49"/>
  <c r="I314" i="49"/>
  <c r="I313" i="49"/>
  <c r="I312" i="49"/>
  <c r="I311" i="49"/>
  <c r="I310" i="49"/>
  <c r="I309" i="49"/>
  <c r="I308" i="49"/>
  <c r="I307" i="49"/>
  <c r="I306" i="49"/>
  <c r="I305" i="49"/>
  <c r="I304" i="49"/>
  <c r="I303" i="49"/>
  <c r="I302" i="49"/>
  <c r="I301" i="49"/>
  <c r="I300" i="49"/>
  <c r="I299" i="49"/>
  <c r="I298" i="49"/>
  <c r="I297" i="49"/>
  <c r="I296" i="49"/>
  <c r="I295" i="49"/>
  <c r="I294" i="49"/>
  <c r="I293" i="49"/>
  <c r="I292" i="49"/>
  <c r="I291" i="49"/>
  <c r="I290" i="49"/>
  <c r="I289" i="49"/>
  <c r="I288" i="49"/>
  <c r="I287" i="49"/>
  <c r="I286" i="49"/>
  <c r="I285" i="49"/>
  <c r="I284" i="49"/>
  <c r="I283" i="49"/>
  <c r="I282" i="49"/>
  <c r="I281" i="49"/>
  <c r="I280" i="49"/>
  <c r="I279" i="49"/>
  <c r="I278" i="49"/>
  <c r="I277" i="49"/>
  <c r="I276" i="49"/>
  <c r="I275" i="49"/>
  <c r="I274" i="49"/>
  <c r="I273" i="49"/>
  <c r="I272" i="49"/>
  <c r="I271" i="49"/>
  <c r="I270" i="49"/>
  <c r="I269" i="49"/>
  <c r="I268" i="49"/>
  <c r="I267" i="49"/>
  <c r="I266" i="49"/>
  <c r="I265" i="49"/>
  <c r="I264" i="49"/>
  <c r="I263" i="49"/>
  <c r="I262" i="49"/>
  <c r="I261" i="49"/>
  <c r="I260" i="49"/>
  <c r="I259" i="49"/>
  <c r="I258" i="49"/>
  <c r="I257" i="49"/>
  <c r="I256" i="49"/>
  <c r="I255" i="49"/>
  <c r="I254" i="49"/>
  <c r="I253" i="49"/>
  <c r="I252" i="49"/>
  <c r="I251" i="49"/>
  <c r="I250" i="49"/>
  <c r="I249" i="49"/>
  <c r="I248" i="49"/>
  <c r="I247" i="49"/>
  <c r="I246" i="49"/>
  <c r="I245" i="49"/>
  <c r="I244" i="49"/>
  <c r="I243" i="49"/>
  <c r="I242" i="49"/>
  <c r="I241" i="49"/>
  <c r="I240" i="49"/>
  <c r="I239" i="49"/>
  <c r="I238" i="49"/>
  <c r="I237" i="49"/>
  <c r="I236" i="49"/>
  <c r="I235" i="49"/>
  <c r="I234" i="49"/>
  <c r="I233" i="49"/>
  <c r="I232" i="49"/>
  <c r="I231" i="49"/>
  <c r="I230" i="49"/>
  <c r="I229" i="49"/>
  <c r="I228" i="49"/>
  <c r="I227" i="49"/>
  <c r="I226" i="49"/>
  <c r="I225" i="49"/>
  <c r="I224" i="49"/>
  <c r="I223" i="49"/>
  <c r="I222" i="49"/>
  <c r="I221" i="49"/>
  <c r="I220" i="49"/>
  <c r="I219" i="49"/>
  <c r="I218" i="49"/>
  <c r="I217" i="49"/>
  <c r="I216" i="49"/>
  <c r="I215" i="49"/>
  <c r="I214" i="49"/>
  <c r="I213" i="49"/>
  <c r="I212" i="49"/>
  <c r="I211" i="49"/>
  <c r="I210" i="49"/>
  <c r="I209" i="49"/>
  <c r="I208" i="49"/>
  <c r="I207" i="49"/>
  <c r="I206" i="49"/>
  <c r="I205" i="49"/>
  <c r="I204" i="49"/>
  <c r="I203" i="49"/>
  <c r="I202" i="49"/>
  <c r="I201" i="49"/>
  <c r="I200" i="49"/>
  <c r="I199" i="49"/>
  <c r="I198" i="49"/>
  <c r="I197" i="49"/>
  <c r="I196" i="49"/>
  <c r="I195" i="49"/>
  <c r="I194" i="49"/>
  <c r="I193" i="49"/>
  <c r="I192" i="49"/>
  <c r="I191" i="49"/>
  <c r="I190" i="49"/>
  <c r="I189" i="49"/>
  <c r="I188" i="49"/>
  <c r="I187" i="49"/>
  <c r="I186" i="49"/>
  <c r="I185" i="49"/>
  <c r="I184" i="49"/>
  <c r="I183" i="49"/>
  <c r="I182" i="49"/>
  <c r="I181" i="49"/>
  <c r="I180" i="49"/>
  <c r="I179" i="49"/>
  <c r="I178" i="49"/>
  <c r="I177" i="49"/>
  <c r="I176" i="49"/>
  <c r="I175" i="49"/>
  <c r="I174" i="49"/>
  <c r="I173" i="49"/>
  <c r="I172" i="49"/>
  <c r="I171" i="49"/>
  <c r="I170" i="49"/>
  <c r="I169" i="49"/>
  <c r="I168" i="49"/>
  <c r="I167" i="49"/>
  <c r="I166" i="49"/>
  <c r="I165" i="49"/>
  <c r="I164" i="49"/>
  <c r="I163" i="49"/>
  <c r="I162" i="49"/>
  <c r="I161" i="49"/>
  <c r="I160" i="49"/>
  <c r="I159" i="49"/>
  <c r="I158" i="49"/>
  <c r="I157" i="49"/>
  <c r="I156" i="49"/>
  <c r="I155" i="49"/>
  <c r="I154" i="49"/>
  <c r="I153" i="49"/>
  <c r="I152" i="49"/>
  <c r="I151" i="49"/>
  <c r="I150" i="49"/>
  <c r="I149" i="49"/>
  <c r="I148" i="49"/>
  <c r="I147" i="49"/>
  <c r="I146" i="49"/>
  <c r="I145" i="49"/>
  <c r="I144" i="49"/>
  <c r="I143" i="49"/>
  <c r="I142" i="49"/>
  <c r="I141" i="49"/>
  <c r="I140" i="49"/>
  <c r="I139" i="49"/>
  <c r="I138" i="49"/>
  <c r="I137" i="49"/>
  <c r="I136" i="49"/>
  <c r="I135" i="49"/>
  <c r="I134" i="49"/>
  <c r="I133" i="49"/>
  <c r="I132" i="49"/>
  <c r="I131" i="49"/>
  <c r="I130" i="49"/>
  <c r="I129" i="49"/>
  <c r="I128" i="49"/>
  <c r="I127" i="49"/>
  <c r="I126" i="49"/>
  <c r="I125" i="49"/>
  <c r="I124" i="49"/>
  <c r="I123" i="49"/>
  <c r="I122" i="49"/>
  <c r="I121" i="49"/>
  <c r="I120" i="49"/>
  <c r="I119" i="49"/>
  <c r="I118" i="49"/>
  <c r="I117" i="49"/>
  <c r="I116" i="49"/>
  <c r="I115" i="49"/>
  <c r="I114" i="49"/>
  <c r="I113" i="49"/>
  <c r="I112" i="49"/>
  <c r="I111" i="49"/>
  <c r="I110" i="49"/>
  <c r="I109" i="49"/>
  <c r="I108" i="49"/>
  <c r="I107" i="49"/>
  <c r="I106" i="49"/>
  <c r="I105" i="49"/>
  <c r="I104" i="49"/>
  <c r="I103" i="49"/>
  <c r="I102" i="49"/>
  <c r="I101" i="49"/>
  <c r="I100" i="49"/>
  <c r="I99" i="49"/>
  <c r="I98" i="49"/>
  <c r="I97" i="49"/>
  <c r="I96" i="49"/>
  <c r="I95" i="49"/>
  <c r="I94" i="49"/>
  <c r="I93" i="49"/>
  <c r="I92" i="49"/>
  <c r="I91" i="49"/>
  <c r="I90" i="49"/>
  <c r="I89" i="49"/>
  <c r="I88" i="49"/>
  <c r="I87" i="49"/>
  <c r="I86" i="49"/>
  <c r="I85" i="49"/>
  <c r="I84" i="49"/>
  <c r="I83" i="49"/>
  <c r="I82" i="49"/>
  <c r="I81" i="49"/>
  <c r="I80" i="49"/>
  <c r="I79" i="49"/>
  <c r="I78" i="49"/>
  <c r="I77" i="49"/>
  <c r="I76" i="49"/>
  <c r="I75" i="49"/>
  <c r="I74" i="49"/>
  <c r="I73" i="49"/>
  <c r="I72" i="49"/>
  <c r="I71" i="49"/>
  <c r="I70" i="49"/>
  <c r="I69" i="49"/>
  <c r="I68" i="49"/>
  <c r="I67" i="49"/>
  <c r="I66" i="49"/>
  <c r="I65" i="49"/>
  <c r="I64" i="49"/>
  <c r="I63" i="49"/>
  <c r="I62" i="49"/>
  <c r="I61" i="49"/>
  <c r="I60" i="49"/>
  <c r="I59" i="49"/>
  <c r="I58" i="49"/>
  <c r="I57" i="49"/>
  <c r="I56" i="49"/>
  <c r="I55" i="49"/>
  <c r="I54" i="49"/>
  <c r="I52" i="49"/>
  <c r="I51" i="49"/>
  <c r="I50" i="49"/>
  <c r="I49" i="49"/>
  <c r="I48" i="49"/>
  <c r="I47" i="49"/>
  <c r="I46" i="49"/>
  <c r="I45" i="49"/>
  <c r="I44" i="49"/>
  <c r="I43" i="49"/>
  <c r="I42" i="49"/>
  <c r="I41" i="49"/>
  <c r="I40" i="49"/>
  <c r="I39" i="49"/>
  <c r="I38" i="49"/>
  <c r="I37" i="49"/>
  <c r="I36" i="49"/>
  <c r="I35" i="49"/>
  <c r="I34" i="49"/>
  <c r="I33" i="49"/>
  <c r="I32" i="49"/>
  <c r="I30" i="49"/>
  <c r="I29" i="49"/>
  <c r="I28" i="49"/>
  <c r="I27" i="49"/>
  <c r="I26" i="49"/>
  <c r="I25" i="49"/>
  <c r="I24" i="49"/>
  <c r="I23" i="49"/>
  <c r="I22" i="49"/>
  <c r="I21" i="49"/>
  <c r="I20" i="49"/>
  <c r="I19" i="49"/>
  <c r="I18" i="49"/>
  <c r="I17" i="49"/>
  <c r="I16" i="49"/>
  <c r="I15" i="49"/>
  <c r="I14" i="49"/>
  <c r="I13" i="49"/>
  <c r="I12" i="49"/>
  <c r="I11" i="49"/>
  <c r="I10" i="49"/>
  <c r="K655" i="49"/>
  <c r="K654" i="49"/>
  <c r="K653" i="49"/>
  <c r="K652" i="49"/>
  <c r="K651" i="49"/>
  <c r="K650" i="49"/>
  <c r="K649" i="49"/>
  <c r="K648" i="49"/>
  <c r="K647" i="49"/>
  <c r="K646" i="49"/>
  <c r="K645" i="49"/>
  <c r="K644" i="49"/>
  <c r="K643" i="49"/>
  <c r="K642" i="49"/>
  <c r="K641" i="49"/>
  <c r="K640" i="49"/>
  <c r="K639" i="49"/>
  <c r="K638" i="49"/>
  <c r="K637" i="49"/>
  <c r="K636" i="49"/>
  <c r="K635" i="49"/>
  <c r="K634" i="49"/>
  <c r="K633" i="49"/>
  <c r="K632" i="49"/>
  <c r="K631" i="49"/>
  <c r="K630" i="49"/>
  <c r="K629" i="49"/>
  <c r="K628" i="49"/>
  <c r="K627" i="49"/>
  <c r="K626" i="49"/>
  <c r="K625" i="49"/>
  <c r="K624" i="49"/>
  <c r="K623" i="49"/>
  <c r="K622" i="49"/>
  <c r="K621" i="49"/>
  <c r="K620" i="49"/>
  <c r="K619" i="49"/>
  <c r="K618" i="49"/>
  <c r="K617" i="49"/>
  <c r="K616" i="49"/>
  <c r="K615" i="49"/>
  <c r="K614" i="49"/>
  <c r="K613" i="49"/>
  <c r="K612" i="49"/>
  <c r="K611" i="49"/>
  <c r="K610" i="49"/>
  <c r="K609" i="49"/>
  <c r="K608" i="49"/>
  <c r="K607" i="49"/>
  <c r="K606" i="49"/>
  <c r="K605" i="49"/>
  <c r="K604" i="49"/>
  <c r="K603" i="49"/>
  <c r="K602" i="49"/>
  <c r="K601" i="49"/>
  <c r="K600" i="49"/>
  <c r="K599" i="49"/>
  <c r="K598" i="49"/>
  <c r="K597" i="49"/>
  <c r="K596" i="49"/>
  <c r="K595" i="49"/>
  <c r="K594" i="49"/>
  <c r="K593" i="49"/>
  <c r="K592" i="49"/>
  <c r="K591" i="49"/>
  <c r="K590" i="49"/>
  <c r="K589" i="49"/>
  <c r="K588" i="49"/>
  <c r="K587" i="49"/>
  <c r="K586" i="49"/>
  <c r="K585" i="49"/>
  <c r="K584" i="49"/>
  <c r="K583" i="49"/>
  <c r="K582" i="49"/>
  <c r="K581" i="49"/>
  <c r="K580" i="49"/>
  <c r="K579" i="49"/>
  <c r="K578" i="49"/>
  <c r="K577" i="49"/>
  <c r="K576" i="49"/>
  <c r="K575" i="49"/>
  <c r="K574" i="49"/>
  <c r="K573" i="49"/>
  <c r="K572" i="49"/>
  <c r="K571" i="49"/>
  <c r="K570" i="49"/>
  <c r="K569" i="49"/>
  <c r="K568" i="49"/>
  <c r="K567" i="49"/>
  <c r="K566" i="49"/>
  <c r="K565" i="49"/>
  <c r="K564" i="49"/>
  <c r="K563" i="49"/>
  <c r="K562" i="49"/>
  <c r="K561" i="49"/>
  <c r="K560" i="49"/>
  <c r="K559" i="49"/>
  <c r="K558" i="49"/>
  <c r="K557" i="49"/>
  <c r="K556" i="49"/>
  <c r="K555" i="49"/>
  <c r="K554" i="49"/>
  <c r="K553" i="49"/>
  <c r="K552" i="49"/>
  <c r="K551" i="49"/>
  <c r="K550" i="49"/>
  <c r="K549" i="49"/>
  <c r="K548" i="49"/>
  <c r="K547" i="49"/>
  <c r="K546" i="49"/>
  <c r="K545" i="49"/>
  <c r="K544" i="49"/>
  <c r="K543" i="49"/>
  <c r="K542" i="49"/>
  <c r="K541" i="49"/>
  <c r="K540" i="49"/>
  <c r="K539" i="49"/>
  <c r="K538" i="49"/>
  <c r="K537" i="49"/>
  <c r="K536" i="49"/>
  <c r="K535" i="49"/>
  <c r="K534" i="49"/>
  <c r="K533" i="49"/>
  <c r="K532" i="49"/>
  <c r="K531" i="49"/>
  <c r="K530" i="49"/>
  <c r="K529" i="49"/>
  <c r="K528" i="49"/>
  <c r="K527" i="49"/>
  <c r="K526" i="49"/>
  <c r="K525" i="49"/>
  <c r="K524" i="49"/>
  <c r="K523" i="49"/>
  <c r="K522" i="49"/>
  <c r="K521" i="49"/>
  <c r="K520" i="49"/>
  <c r="K519" i="49"/>
  <c r="K518" i="49"/>
  <c r="K517" i="49"/>
  <c r="K516" i="49"/>
  <c r="K515" i="49"/>
  <c r="K514" i="49"/>
  <c r="K513" i="49"/>
  <c r="K512" i="49"/>
  <c r="K511" i="49"/>
  <c r="K510" i="49"/>
  <c r="K509" i="49"/>
  <c r="K508" i="49"/>
  <c r="K507" i="49"/>
  <c r="K506" i="49"/>
  <c r="K505" i="49"/>
  <c r="K504" i="49"/>
  <c r="K503" i="49"/>
  <c r="K502" i="49"/>
  <c r="K501" i="49"/>
  <c r="K500" i="49"/>
  <c r="K499" i="49"/>
  <c r="K498" i="49"/>
  <c r="K497" i="49"/>
  <c r="K496" i="49"/>
  <c r="K495" i="49"/>
  <c r="K494" i="49"/>
  <c r="K493" i="49"/>
  <c r="K492" i="49"/>
  <c r="K491" i="49"/>
  <c r="K490" i="49"/>
  <c r="K489" i="49"/>
  <c r="K488" i="49"/>
  <c r="K487" i="49"/>
  <c r="K486" i="49"/>
  <c r="K485" i="49"/>
  <c r="K484" i="49"/>
  <c r="K483" i="49"/>
  <c r="K482" i="49"/>
  <c r="K481" i="49"/>
  <c r="K480" i="49"/>
  <c r="K479" i="49"/>
  <c r="K478" i="49"/>
  <c r="K477" i="49"/>
  <c r="K476" i="49"/>
  <c r="K475" i="49"/>
  <c r="K474" i="49"/>
  <c r="K473" i="49"/>
  <c r="K472" i="49"/>
  <c r="K471" i="49"/>
  <c r="K470" i="49"/>
  <c r="K469" i="49"/>
  <c r="K468" i="49"/>
  <c r="K467" i="49"/>
  <c r="K466" i="49"/>
  <c r="K465" i="49"/>
  <c r="K464" i="49"/>
  <c r="K463" i="49"/>
  <c r="K462" i="49"/>
  <c r="K461" i="49"/>
  <c r="K460" i="49"/>
  <c r="K459" i="49"/>
  <c r="K458" i="49"/>
  <c r="K457" i="49"/>
  <c r="K456" i="49"/>
  <c r="K455" i="49"/>
  <c r="K454" i="49"/>
  <c r="K453" i="49"/>
  <c r="K452" i="49"/>
  <c r="K451" i="49"/>
  <c r="K450" i="49"/>
  <c r="K449" i="49"/>
  <c r="K448" i="49"/>
  <c r="K447" i="49"/>
  <c r="K446" i="49"/>
  <c r="K445" i="49"/>
  <c r="K444" i="49"/>
  <c r="K443" i="49"/>
  <c r="K442" i="49"/>
  <c r="K441" i="49"/>
  <c r="K440" i="49"/>
  <c r="K439" i="49"/>
  <c r="K438" i="49"/>
  <c r="K437" i="49"/>
  <c r="K436" i="49"/>
  <c r="K435" i="49"/>
  <c r="K434" i="49"/>
  <c r="K433" i="49"/>
  <c r="K432" i="49"/>
  <c r="K431" i="49"/>
  <c r="K430" i="49"/>
  <c r="K429" i="49"/>
  <c r="K428" i="49"/>
  <c r="K427" i="49"/>
  <c r="K426" i="49"/>
  <c r="K425" i="49"/>
  <c r="K424" i="49"/>
  <c r="K423" i="49"/>
  <c r="K422" i="49"/>
  <c r="K421" i="49"/>
  <c r="K420" i="49"/>
  <c r="K419" i="49"/>
  <c r="K418" i="49"/>
  <c r="K417" i="49"/>
  <c r="K416" i="49"/>
  <c r="K415" i="49"/>
  <c r="K414" i="49"/>
  <c r="K413" i="49"/>
  <c r="K412" i="49"/>
  <c r="K411" i="49"/>
  <c r="K410" i="49"/>
  <c r="K409" i="49"/>
  <c r="K408" i="49"/>
  <c r="K407" i="49"/>
  <c r="K406" i="49"/>
  <c r="K405" i="49"/>
  <c r="K404" i="49"/>
  <c r="K403" i="49"/>
  <c r="K402" i="49"/>
  <c r="K401" i="49"/>
  <c r="K400" i="49"/>
  <c r="K399" i="49"/>
  <c r="K398" i="49"/>
  <c r="K397" i="49"/>
  <c r="K396" i="49"/>
  <c r="K395" i="49"/>
  <c r="K394" i="49"/>
  <c r="K393" i="49"/>
  <c r="K392" i="49"/>
  <c r="K391" i="49"/>
  <c r="K390" i="49"/>
  <c r="K389" i="49"/>
  <c r="K388" i="49"/>
  <c r="K387" i="49"/>
  <c r="K386" i="49"/>
  <c r="K385" i="49"/>
  <c r="K384" i="49"/>
  <c r="K383" i="49"/>
  <c r="K382" i="49"/>
  <c r="K381" i="49"/>
  <c r="K380" i="49"/>
  <c r="K379" i="49"/>
  <c r="K378" i="49"/>
  <c r="K377" i="49"/>
  <c r="K376" i="49"/>
  <c r="K375" i="49"/>
  <c r="K374" i="49"/>
  <c r="K373" i="49"/>
  <c r="K372" i="49"/>
  <c r="K371" i="49"/>
  <c r="K370" i="49"/>
  <c r="K369" i="49"/>
  <c r="K368" i="49"/>
  <c r="K367" i="49"/>
  <c r="K366" i="49"/>
  <c r="K365" i="49"/>
  <c r="K364" i="49"/>
  <c r="K363" i="49"/>
  <c r="K362" i="49"/>
  <c r="K361" i="49"/>
  <c r="K360" i="49"/>
  <c r="K359" i="49"/>
  <c r="K358" i="49"/>
  <c r="K357" i="49"/>
  <c r="K356" i="49"/>
  <c r="K355" i="49"/>
  <c r="K354" i="49"/>
  <c r="K353" i="49"/>
  <c r="K352" i="49"/>
  <c r="K351" i="49"/>
  <c r="K350" i="49"/>
  <c r="K349" i="49"/>
  <c r="K348" i="49"/>
  <c r="K347" i="49"/>
  <c r="K346" i="49"/>
  <c r="K345" i="49"/>
  <c r="K344" i="49"/>
  <c r="K343" i="49"/>
  <c r="K342" i="49"/>
  <c r="K341" i="49"/>
  <c r="K340" i="49"/>
  <c r="K339" i="49"/>
  <c r="K338" i="49"/>
  <c r="K337" i="49"/>
  <c r="K336" i="49"/>
  <c r="K335" i="49"/>
  <c r="K334" i="49"/>
  <c r="K333" i="49"/>
  <c r="K332" i="49"/>
  <c r="K331" i="49"/>
  <c r="K330" i="49"/>
  <c r="K329" i="49"/>
  <c r="K328" i="49"/>
  <c r="K327" i="49"/>
  <c r="K326" i="49"/>
  <c r="K325" i="49"/>
  <c r="K324" i="49"/>
  <c r="K323" i="49"/>
  <c r="K322" i="49"/>
  <c r="K321" i="49"/>
  <c r="K320" i="49"/>
  <c r="K319" i="49"/>
  <c r="K318" i="49"/>
  <c r="K317" i="49"/>
  <c r="K316" i="49"/>
  <c r="K315" i="49"/>
  <c r="K314" i="49"/>
  <c r="K313" i="49"/>
  <c r="K312" i="49"/>
  <c r="K311" i="49"/>
  <c r="K310" i="49"/>
  <c r="K309" i="49"/>
  <c r="K308" i="49"/>
  <c r="K307" i="49"/>
  <c r="K306" i="49"/>
  <c r="K305" i="49"/>
  <c r="K304" i="49"/>
  <c r="K303" i="49"/>
  <c r="K302" i="49"/>
  <c r="K301" i="49"/>
  <c r="K300" i="49"/>
  <c r="K299" i="49"/>
  <c r="K298" i="49"/>
  <c r="K297" i="49"/>
  <c r="K296" i="49"/>
  <c r="K295" i="49"/>
  <c r="K294" i="49"/>
  <c r="K293" i="49"/>
  <c r="K292" i="49"/>
  <c r="K291" i="49"/>
  <c r="K290" i="49"/>
  <c r="K289" i="49"/>
  <c r="K288" i="49"/>
  <c r="K287" i="49"/>
  <c r="K286" i="49"/>
  <c r="K285" i="49"/>
  <c r="K284" i="49"/>
  <c r="K283" i="49"/>
  <c r="K282" i="49"/>
  <c r="K281" i="49"/>
  <c r="K280" i="49"/>
  <c r="K279" i="49"/>
  <c r="K278" i="49"/>
  <c r="K277" i="49"/>
  <c r="K276" i="49"/>
  <c r="K275" i="49"/>
  <c r="K274" i="49"/>
  <c r="K273" i="49"/>
  <c r="K272" i="49"/>
  <c r="K271" i="49"/>
  <c r="K270" i="49"/>
  <c r="K269" i="49"/>
  <c r="K268" i="49"/>
  <c r="K267" i="49"/>
  <c r="K266" i="49"/>
  <c r="K265" i="49"/>
  <c r="K264" i="49"/>
  <c r="K263" i="49"/>
  <c r="K262" i="49"/>
  <c r="K261" i="49"/>
  <c r="K260" i="49"/>
  <c r="K259" i="49"/>
  <c r="K258" i="49"/>
  <c r="K257" i="49"/>
  <c r="K256" i="49"/>
  <c r="K255" i="49"/>
  <c r="K254" i="49"/>
  <c r="K253" i="49"/>
  <c r="K252" i="49"/>
  <c r="K251" i="49"/>
  <c r="K250" i="49"/>
  <c r="K249" i="49"/>
  <c r="K248" i="49"/>
  <c r="K247" i="49"/>
  <c r="K246" i="49"/>
  <c r="K245" i="49"/>
  <c r="K244" i="49"/>
  <c r="K243" i="49"/>
  <c r="K242" i="49"/>
  <c r="K241" i="49"/>
  <c r="K240" i="49"/>
  <c r="K239" i="49"/>
  <c r="K238" i="49"/>
  <c r="K237" i="49"/>
  <c r="K236" i="49"/>
  <c r="K235" i="49"/>
  <c r="K234" i="49"/>
  <c r="K233" i="49"/>
  <c r="K232" i="49"/>
  <c r="K231" i="49"/>
  <c r="K230" i="49"/>
  <c r="K229" i="49"/>
  <c r="K228" i="49"/>
  <c r="K227" i="49"/>
  <c r="K226" i="49"/>
  <c r="K225" i="49"/>
  <c r="K224" i="49"/>
  <c r="K223" i="49"/>
  <c r="K222" i="49"/>
  <c r="K221" i="49"/>
  <c r="K220" i="49"/>
  <c r="K219" i="49"/>
  <c r="K218" i="49"/>
  <c r="K217" i="49"/>
  <c r="K216" i="49"/>
  <c r="K215" i="49"/>
  <c r="K214" i="49"/>
  <c r="K213" i="49"/>
  <c r="K212" i="49"/>
  <c r="K211" i="49"/>
  <c r="K210" i="49"/>
  <c r="K209" i="49"/>
  <c r="K208" i="49"/>
  <c r="K207" i="49"/>
  <c r="K206" i="49"/>
  <c r="K205" i="49"/>
  <c r="K204" i="49"/>
  <c r="K203" i="49"/>
  <c r="K202" i="49"/>
  <c r="K201" i="49"/>
  <c r="K200" i="49"/>
  <c r="K199" i="49"/>
  <c r="K198" i="49"/>
  <c r="K197" i="49"/>
  <c r="K196" i="49"/>
  <c r="K195" i="49"/>
  <c r="K194" i="49"/>
  <c r="K193" i="49"/>
  <c r="K192" i="49"/>
  <c r="K191" i="49"/>
  <c r="K190" i="49"/>
  <c r="K189" i="49"/>
  <c r="K188" i="49"/>
  <c r="K187" i="49"/>
  <c r="K186" i="49"/>
  <c r="K185" i="49"/>
  <c r="K184" i="49"/>
  <c r="K183" i="49"/>
  <c r="K182" i="49"/>
  <c r="K181" i="49"/>
  <c r="K180" i="49"/>
  <c r="K179" i="49"/>
  <c r="K178" i="49"/>
  <c r="K177" i="49"/>
  <c r="K176" i="49"/>
  <c r="K175" i="49"/>
  <c r="K174" i="49"/>
  <c r="K173" i="49"/>
  <c r="K172" i="49"/>
  <c r="K171" i="49"/>
  <c r="K170" i="49"/>
  <c r="K169" i="49"/>
  <c r="K168" i="49"/>
  <c r="K167" i="49"/>
  <c r="K166" i="49"/>
  <c r="K165" i="49"/>
  <c r="K164" i="49"/>
  <c r="K163" i="49"/>
  <c r="K162" i="49"/>
  <c r="K161" i="49"/>
  <c r="K160" i="49"/>
  <c r="K159" i="49"/>
  <c r="K158" i="49"/>
  <c r="K157" i="49"/>
  <c r="K156" i="49"/>
  <c r="K155" i="49"/>
  <c r="K154" i="49"/>
  <c r="K153" i="49"/>
  <c r="K152" i="49"/>
  <c r="K151" i="49"/>
  <c r="K150" i="49"/>
  <c r="K149" i="49"/>
  <c r="K148" i="49"/>
  <c r="K147" i="49"/>
  <c r="K146" i="49"/>
  <c r="K145" i="49"/>
  <c r="K144" i="49"/>
  <c r="K143" i="49"/>
  <c r="K142" i="49"/>
  <c r="K141" i="49"/>
  <c r="K140" i="49"/>
  <c r="K139" i="49"/>
  <c r="K138" i="49"/>
  <c r="K137" i="49"/>
  <c r="K136" i="49"/>
  <c r="K135" i="49"/>
  <c r="K134" i="49"/>
  <c r="K133" i="49"/>
  <c r="K132" i="49"/>
  <c r="K131" i="49"/>
  <c r="K130" i="49"/>
  <c r="K129" i="49"/>
  <c r="K128" i="49"/>
  <c r="K127" i="49"/>
  <c r="K126" i="49"/>
  <c r="K125" i="49"/>
  <c r="K124" i="49"/>
  <c r="K123" i="49"/>
  <c r="K122" i="49"/>
  <c r="K121" i="49"/>
  <c r="K120" i="49"/>
  <c r="K119" i="49"/>
  <c r="K118" i="49"/>
  <c r="K117" i="49"/>
  <c r="K116" i="49"/>
  <c r="K115" i="49"/>
  <c r="K114" i="49"/>
  <c r="K113" i="49"/>
  <c r="K112" i="49"/>
  <c r="K111" i="49"/>
  <c r="K110" i="49"/>
  <c r="K109" i="49"/>
  <c r="K108" i="49"/>
  <c r="K107" i="49"/>
  <c r="K106" i="49"/>
  <c r="K105" i="49"/>
  <c r="K104" i="49"/>
  <c r="K103" i="49"/>
  <c r="K102" i="49"/>
  <c r="K101" i="49"/>
  <c r="K100" i="49"/>
  <c r="K99" i="49"/>
  <c r="K98" i="49"/>
  <c r="K97" i="49"/>
  <c r="K96" i="49"/>
  <c r="K95" i="49"/>
  <c r="K94" i="49"/>
  <c r="K93" i="49"/>
  <c r="K92" i="49"/>
  <c r="K91" i="49"/>
  <c r="K90" i="49"/>
  <c r="K89" i="49"/>
  <c r="K88" i="49"/>
  <c r="K87" i="49"/>
  <c r="K86" i="49"/>
  <c r="K85" i="49"/>
  <c r="K84" i="49"/>
  <c r="K83" i="49"/>
  <c r="K82" i="49"/>
  <c r="K81" i="49"/>
  <c r="K80" i="49"/>
  <c r="K79" i="49"/>
  <c r="K78" i="49"/>
  <c r="K77" i="49"/>
  <c r="K76" i="49"/>
  <c r="K75" i="49"/>
  <c r="K74" i="49"/>
  <c r="K73" i="49"/>
  <c r="K72" i="49"/>
  <c r="K71" i="49"/>
  <c r="K70" i="49"/>
  <c r="K69" i="49"/>
  <c r="K68" i="49"/>
  <c r="K67" i="49"/>
  <c r="K66" i="49"/>
  <c r="K65" i="49"/>
  <c r="K64" i="49"/>
  <c r="K63" i="49"/>
  <c r="K62" i="49"/>
  <c r="K61" i="49"/>
  <c r="K60" i="49"/>
  <c r="K59" i="49"/>
  <c r="K58" i="49"/>
  <c r="K57" i="49"/>
  <c r="K56" i="49"/>
  <c r="K55" i="49"/>
  <c r="K54" i="49"/>
  <c r="K52" i="49"/>
  <c r="K51" i="49"/>
  <c r="K50" i="49"/>
  <c r="K49" i="49"/>
  <c r="K48" i="49"/>
  <c r="K47" i="49"/>
  <c r="K46" i="49"/>
  <c r="K45" i="49"/>
  <c r="K44" i="49"/>
  <c r="K43" i="49"/>
  <c r="K42" i="49"/>
  <c r="K41" i="49"/>
  <c r="K40" i="49"/>
  <c r="K39" i="49"/>
  <c r="K38" i="49"/>
  <c r="K37" i="49"/>
  <c r="K36" i="49"/>
  <c r="K35" i="49"/>
  <c r="K34" i="49"/>
  <c r="K33" i="49"/>
  <c r="K32" i="49"/>
  <c r="K30" i="49"/>
  <c r="K29" i="49"/>
  <c r="K28" i="49"/>
  <c r="K27" i="49"/>
  <c r="K26" i="49"/>
  <c r="K25" i="49"/>
  <c r="K24" i="49"/>
  <c r="K23" i="49"/>
  <c r="K22" i="49"/>
  <c r="K21" i="49"/>
  <c r="K20" i="49"/>
  <c r="K19" i="49"/>
  <c r="K18" i="49"/>
  <c r="K17" i="49"/>
  <c r="K16" i="49"/>
  <c r="K15" i="49"/>
  <c r="K14" i="49"/>
  <c r="K13" i="49"/>
  <c r="K12" i="49"/>
  <c r="K11" i="49"/>
  <c r="K10" i="49"/>
  <c r="X425" i="54"/>
  <c r="X424" i="54"/>
  <c r="X423" i="54"/>
  <c r="X422" i="54"/>
  <c r="X421" i="54"/>
  <c r="X420" i="54"/>
  <c r="X419" i="54"/>
  <c r="X418" i="54"/>
  <c r="X417" i="54"/>
  <c r="X416" i="54"/>
  <c r="X415" i="54"/>
  <c r="X414" i="54"/>
  <c r="X412" i="54"/>
  <c r="X411" i="54"/>
  <c r="X410" i="54"/>
  <c r="X409" i="54"/>
  <c r="X408" i="54"/>
  <c r="X407" i="54"/>
  <c r="X406" i="54"/>
  <c r="X405" i="54"/>
  <c r="X404" i="54"/>
  <c r="X403" i="54"/>
  <c r="X402" i="54"/>
  <c r="X401" i="54"/>
  <c r="X399" i="54"/>
  <c r="X398" i="54"/>
  <c r="X397" i="54"/>
  <c r="X396" i="54"/>
  <c r="X395" i="54"/>
  <c r="X394" i="54"/>
  <c r="X393" i="54"/>
  <c r="X392" i="54"/>
  <c r="X391" i="54"/>
  <c r="X390" i="54"/>
  <c r="X389" i="54"/>
  <c r="X388" i="54"/>
  <c r="X386" i="54"/>
  <c r="X385" i="54"/>
  <c r="X384" i="54"/>
  <c r="X383" i="54"/>
  <c r="X382" i="54"/>
  <c r="X381" i="54"/>
  <c r="X380" i="54"/>
  <c r="X379" i="54"/>
  <c r="X378" i="54"/>
  <c r="X377" i="54"/>
  <c r="X376" i="54"/>
  <c r="X375" i="54"/>
  <c r="X373" i="54"/>
  <c r="X372" i="54"/>
  <c r="X371" i="54"/>
  <c r="X370" i="54"/>
  <c r="X369" i="54"/>
  <c r="X368" i="54"/>
  <c r="X367" i="54"/>
  <c r="X366" i="54"/>
  <c r="X365" i="54"/>
  <c r="X364" i="54"/>
  <c r="X363" i="54"/>
  <c r="X362" i="54"/>
  <c r="X360" i="54"/>
  <c r="X359" i="54"/>
  <c r="X358" i="54"/>
  <c r="X357" i="54"/>
  <c r="X356" i="54"/>
  <c r="X355" i="54"/>
  <c r="X354" i="54"/>
  <c r="X353" i="54"/>
  <c r="X352" i="54"/>
  <c r="X351" i="54"/>
  <c r="X350" i="54"/>
  <c r="X349" i="54"/>
  <c r="X347" i="54"/>
  <c r="X346" i="54"/>
  <c r="X345" i="54"/>
  <c r="X344" i="54"/>
  <c r="X343" i="54"/>
  <c r="X342" i="54"/>
  <c r="X341" i="54"/>
  <c r="X340" i="54"/>
  <c r="X339" i="54"/>
  <c r="X338" i="54"/>
  <c r="X337" i="54"/>
  <c r="X336" i="54"/>
  <c r="X334" i="54"/>
  <c r="X333" i="54"/>
  <c r="X332" i="54"/>
  <c r="X331" i="54"/>
  <c r="X330" i="54"/>
  <c r="X329" i="54"/>
  <c r="X328" i="54"/>
  <c r="X327" i="54"/>
  <c r="X326" i="54"/>
  <c r="X325" i="54"/>
  <c r="X324" i="54"/>
  <c r="X323" i="54"/>
  <c r="X321" i="54"/>
  <c r="X320" i="54"/>
  <c r="X319" i="54"/>
  <c r="X318" i="54"/>
  <c r="X317" i="54"/>
  <c r="X316" i="54"/>
  <c r="X315" i="54"/>
  <c r="X314" i="54"/>
  <c r="X313" i="54"/>
  <c r="X312" i="54"/>
  <c r="X311" i="54"/>
  <c r="X310" i="54"/>
  <c r="X308" i="54"/>
  <c r="X307" i="54"/>
  <c r="X306" i="54"/>
  <c r="X305" i="54"/>
  <c r="X304" i="54"/>
  <c r="X303" i="54"/>
  <c r="X302" i="54"/>
  <c r="X301" i="54"/>
  <c r="X300" i="54"/>
  <c r="X299" i="54"/>
  <c r="X298" i="54"/>
  <c r="X297" i="54"/>
  <c r="X295" i="54"/>
  <c r="X294" i="54"/>
  <c r="X293" i="54"/>
  <c r="X292" i="54"/>
  <c r="X291" i="54"/>
  <c r="X290" i="54"/>
  <c r="X289" i="54"/>
  <c r="X288" i="54"/>
  <c r="X287" i="54"/>
  <c r="X286" i="54"/>
  <c r="X285" i="54"/>
  <c r="X284" i="54"/>
  <c r="X282" i="54"/>
  <c r="X281" i="54"/>
  <c r="X280" i="54"/>
  <c r="X279" i="54"/>
  <c r="X278" i="54"/>
  <c r="X277" i="54"/>
  <c r="X276" i="54"/>
  <c r="X275" i="54"/>
  <c r="X274" i="54"/>
  <c r="X273" i="54"/>
  <c r="X272" i="54"/>
  <c r="X271" i="54"/>
  <c r="X269" i="54"/>
  <c r="X268" i="54"/>
  <c r="X267" i="54"/>
  <c r="X266" i="54"/>
  <c r="X265" i="54"/>
  <c r="X264" i="54"/>
  <c r="X263" i="54"/>
  <c r="X262" i="54"/>
  <c r="X261" i="54"/>
  <c r="X260" i="54"/>
  <c r="X259" i="54"/>
  <c r="X258" i="54"/>
  <c r="X256" i="54"/>
  <c r="X255" i="54"/>
  <c r="X254" i="54"/>
  <c r="X253" i="54"/>
  <c r="X252" i="54"/>
  <c r="X251" i="54"/>
  <c r="X250" i="54"/>
  <c r="X249" i="54"/>
  <c r="X248" i="54"/>
  <c r="X247" i="54"/>
  <c r="X246" i="54"/>
  <c r="X245" i="54"/>
  <c r="X243" i="54"/>
  <c r="X242" i="54"/>
  <c r="X241" i="54"/>
  <c r="X240" i="54"/>
  <c r="X239" i="54"/>
  <c r="X238" i="54"/>
  <c r="X237" i="54"/>
  <c r="X236" i="54"/>
  <c r="X235" i="54"/>
  <c r="X234" i="54"/>
  <c r="X233" i="54"/>
  <c r="X232" i="54"/>
  <c r="X230" i="54"/>
  <c r="X229" i="54"/>
  <c r="X228" i="54"/>
  <c r="X227" i="54"/>
  <c r="X226" i="54"/>
  <c r="X225" i="54"/>
  <c r="X224" i="54"/>
  <c r="X223" i="54"/>
  <c r="X222" i="54"/>
  <c r="X221" i="54"/>
  <c r="X220" i="54"/>
  <c r="X219" i="54"/>
  <c r="X206" i="54"/>
  <c r="X207" i="54"/>
  <c r="X208" i="54"/>
  <c r="X209" i="54"/>
  <c r="X210" i="54"/>
  <c r="X211" i="54"/>
  <c r="X212" i="54"/>
  <c r="X213" i="54"/>
  <c r="X214" i="54"/>
  <c r="X215" i="54"/>
  <c r="X216" i="54"/>
  <c r="X205" i="54"/>
  <c r="X193" i="54"/>
  <c r="X194" i="54"/>
  <c r="X195" i="54"/>
  <c r="X196" i="54"/>
  <c r="X197" i="54"/>
  <c r="X198" i="54"/>
  <c r="X199" i="54"/>
  <c r="X200" i="54"/>
  <c r="X201" i="54"/>
  <c r="X202" i="54"/>
  <c r="X203" i="54"/>
  <c r="X192" i="54"/>
  <c r="X167" i="54"/>
  <c r="X168" i="54"/>
  <c r="X169" i="54"/>
  <c r="X170" i="54"/>
  <c r="X171" i="54"/>
  <c r="X172" i="54"/>
  <c r="X173" i="54"/>
  <c r="X174" i="54"/>
  <c r="X175" i="54"/>
  <c r="X176" i="54"/>
  <c r="X177" i="54"/>
  <c r="X166" i="54"/>
  <c r="X154" i="54"/>
  <c r="X155" i="54"/>
  <c r="X156" i="54"/>
  <c r="X157" i="54"/>
  <c r="X158" i="54"/>
  <c r="X159" i="54"/>
  <c r="X160" i="54"/>
  <c r="X161" i="54"/>
  <c r="X162" i="54"/>
  <c r="X163" i="54"/>
  <c r="X164" i="54"/>
  <c r="X153" i="54"/>
  <c r="X141" i="54"/>
  <c r="X142" i="54"/>
  <c r="X143" i="54"/>
  <c r="X144" i="54"/>
  <c r="X145" i="54"/>
  <c r="X146" i="54"/>
  <c r="X147" i="54"/>
  <c r="X148" i="54"/>
  <c r="X149" i="54"/>
  <c r="X150" i="54"/>
  <c r="X151" i="54"/>
  <c r="X140" i="54"/>
  <c r="X128" i="54"/>
  <c r="X129" i="54"/>
  <c r="X130" i="54"/>
  <c r="X131" i="54"/>
  <c r="X132" i="54"/>
  <c r="X133" i="54"/>
  <c r="X134" i="54"/>
  <c r="X135" i="54"/>
  <c r="X136" i="54"/>
  <c r="X137" i="54"/>
  <c r="X138" i="54"/>
  <c r="X127" i="54"/>
  <c r="X115" i="54"/>
  <c r="X116" i="54"/>
  <c r="X117" i="54"/>
  <c r="X118" i="54"/>
  <c r="X119" i="54"/>
  <c r="X120" i="54"/>
  <c r="X121" i="54"/>
  <c r="X122" i="54"/>
  <c r="X123" i="54"/>
  <c r="X124" i="54"/>
  <c r="X125" i="54"/>
  <c r="X114" i="54"/>
  <c r="X102" i="54"/>
  <c r="X103" i="54"/>
  <c r="X104" i="54"/>
  <c r="X105" i="54"/>
  <c r="X106" i="54"/>
  <c r="X107" i="54"/>
  <c r="X108" i="54"/>
  <c r="X109" i="54"/>
  <c r="X110" i="54"/>
  <c r="X111" i="54"/>
  <c r="X112" i="54"/>
  <c r="X101" i="54"/>
  <c r="X76" i="54"/>
  <c r="X77" i="54"/>
  <c r="X78" i="54"/>
  <c r="X79" i="54"/>
  <c r="X80" i="54"/>
  <c r="X81" i="54"/>
  <c r="X82" i="54"/>
  <c r="X83" i="54"/>
  <c r="X84" i="54"/>
  <c r="X85" i="54"/>
  <c r="X86" i="54"/>
  <c r="X75" i="54"/>
  <c r="X63" i="54"/>
  <c r="X64" i="54"/>
  <c r="X65" i="54"/>
  <c r="X66" i="54"/>
  <c r="X67" i="54"/>
  <c r="X68" i="54"/>
  <c r="X69" i="54"/>
  <c r="X70" i="54"/>
  <c r="X71" i="54"/>
  <c r="X72" i="54"/>
  <c r="X73" i="54"/>
  <c r="X62" i="54"/>
  <c r="X37" i="54"/>
  <c r="X38" i="54"/>
  <c r="X39" i="54"/>
  <c r="X40" i="54"/>
  <c r="X41" i="54"/>
  <c r="X42" i="54"/>
  <c r="X43" i="54"/>
  <c r="X44" i="54"/>
  <c r="X45" i="54"/>
  <c r="X46" i="54"/>
  <c r="X47" i="54"/>
  <c r="X36" i="54"/>
  <c r="X24" i="54"/>
  <c r="X25" i="54"/>
  <c r="X26" i="54"/>
  <c r="X27" i="54"/>
  <c r="X28" i="54"/>
  <c r="X29" i="54"/>
  <c r="X30" i="54"/>
  <c r="X31" i="54"/>
  <c r="X32" i="54"/>
  <c r="X33" i="54"/>
  <c r="X34" i="54"/>
  <c r="X23" i="54"/>
  <c r="X11" i="54"/>
  <c r="X12" i="54"/>
  <c r="X13" i="54"/>
  <c r="X14" i="54"/>
  <c r="X15" i="54"/>
  <c r="X16" i="54"/>
  <c r="X17" i="54"/>
  <c r="X18" i="54"/>
  <c r="X19" i="54"/>
  <c r="X20" i="54"/>
  <c r="X21" i="54"/>
  <c r="X10" i="54"/>
  <c r="S11" i="46"/>
  <c r="S12" i="46"/>
  <c r="S13" i="46"/>
  <c r="S14" i="46"/>
  <c r="S15" i="46"/>
  <c r="S16" i="46"/>
  <c r="S17" i="46"/>
  <c r="S18" i="46"/>
  <c r="S19" i="46"/>
  <c r="S20" i="46"/>
  <c r="S21" i="46"/>
  <c r="S22" i="46"/>
  <c r="S23" i="46"/>
  <c r="S24" i="46"/>
  <c r="S25" i="46"/>
  <c r="S26" i="46"/>
  <c r="S10" i="46"/>
  <c r="X34" i="45"/>
  <c r="Y34" i="45"/>
  <c r="Z34" i="45"/>
  <c r="X35" i="45"/>
  <c r="Y35" i="45"/>
  <c r="Z35" i="45"/>
  <c r="X36" i="45"/>
  <c r="Y36" i="45"/>
  <c r="Z36" i="45"/>
  <c r="X37" i="45"/>
  <c r="Y37" i="45"/>
  <c r="Z37" i="45"/>
  <c r="X38" i="45"/>
  <c r="Y38" i="45"/>
  <c r="Z38" i="45"/>
  <c r="X39" i="45"/>
  <c r="Y39" i="45"/>
  <c r="Z39" i="45"/>
  <c r="X40" i="45"/>
  <c r="Y40" i="45"/>
  <c r="Z40" i="45"/>
  <c r="X41" i="45"/>
  <c r="Y41" i="45"/>
  <c r="Z41" i="45"/>
  <c r="X42" i="45"/>
  <c r="Y42" i="45"/>
  <c r="Z42" i="45"/>
  <c r="X43" i="45"/>
  <c r="Y43" i="45"/>
  <c r="Z43" i="45"/>
  <c r="X44" i="45"/>
  <c r="Y44" i="45"/>
  <c r="Z44" i="45"/>
  <c r="X45" i="45"/>
  <c r="Y45" i="45"/>
  <c r="Z45" i="45"/>
  <c r="X46" i="45"/>
  <c r="Y46" i="45"/>
  <c r="Z46" i="45"/>
  <c r="X47" i="45"/>
  <c r="Y47" i="45"/>
  <c r="Z47" i="45"/>
  <c r="X48" i="45"/>
  <c r="Y48" i="45"/>
  <c r="Z48" i="45"/>
  <c r="X49" i="45"/>
  <c r="Y49" i="45"/>
  <c r="Z49" i="45"/>
  <c r="X50" i="45"/>
  <c r="Y50" i="45"/>
  <c r="Z50" i="45"/>
  <c r="X51" i="45"/>
  <c r="Y51" i="45"/>
  <c r="Z51" i="45"/>
  <c r="X52" i="45"/>
  <c r="Y52" i="45"/>
  <c r="Z52" i="45"/>
  <c r="X53" i="45"/>
  <c r="Y53" i="45"/>
  <c r="Z53" i="45"/>
  <c r="X54" i="45"/>
  <c r="Y54" i="45"/>
  <c r="Z54" i="45"/>
  <c r="X55" i="45"/>
  <c r="Y55" i="45"/>
  <c r="Z55" i="45"/>
  <c r="X56" i="45"/>
  <c r="Y56" i="45"/>
  <c r="Z56" i="45"/>
  <c r="X57" i="45"/>
  <c r="Y57" i="45"/>
  <c r="Z57" i="45"/>
  <c r="X58" i="45"/>
  <c r="Y58" i="45"/>
  <c r="Z58" i="45"/>
  <c r="X59" i="45"/>
  <c r="Y59" i="45"/>
  <c r="Z59" i="45"/>
  <c r="X60" i="45"/>
  <c r="Y60" i="45"/>
  <c r="Z60" i="45"/>
  <c r="X61" i="45"/>
  <c r="Y61" i="45"/>
  <c r="Z61" i="45"/>
  <c r="X62" i="45"/>
  <c r="Y62" i="45"/>
  <c r="Z62" i="45"/>
  <c r="X63" i="45"/>
  <c r="Y63" i="45"/>
  <c r="Z63" i="45"/>
  <c r="X64" i="45"/>
  <c r="Y64" i="45"/>
  <c r="Z64" i="45"/>
  <c r="X65" i="45"/>
  <c r="Y65" i="45"/>
  <c r="Z65" i="45"/>
  <c r="X66" i="45"/>
  <c r="Y66" i="45"/>
  <c r="Z66" i="45"/>
  <c r="X67" i="45"/>
  <c r="Y67" i="45"/>
  <c r="Z67" i="45"/>
  <c r="X68" i="45"/>
  <c r="Y68" i="45"/>
  <c r="Z68" i="45"/>
  <c r="X69" i="45"/>
  <c r="Y69" i="45"/>
  <c r="Z69" i="45"/>
  <c r="X70" i="45"/>
  <c r="Y70" i="45"/>
  <c r="Z70" i="45"/>
  <c r="X71" i="45"/>
  <c r="Y71" i="45"/>
  <c r="Z71" i="45"/>
  <c r="X72" i="45"/>
  <c r="Y72" i="45"/>
  <c r="Z72" i="45"/>
  <c r="X73" i="45"/>
  <c r="Y73" i="45"/>
  <c r="Z73" i="45"/>
  <c r="X74" i="45"/>
  <c r="Y74" i="45"/>
  <c r="Z74" i="45"/>
  <c r="X75" i="45"/>
  <c r="Y75" i="45"/>
  <c r="Z75" i="45"/>
  <c r="X76" i="45"/>
  <c r="Y76" i="45"/>
  <c r="Z76" i="45"/>
  <c r="X77" i="45"/>
  <c r="Y77" i="45"/>
  <c r="Z77" i="45"/>
  <c r="X78" i="45"/>
  <c r="Y78" i="45"/>
  <c r="Z78" i="45"/>
  <c r="X79" i="45"/>
  <c r="Y79" i="45"/>
  <c r="Z79" i="45"/>
  <c r="X80" i="45"/>
  <c r="Y80" i="45"/>
  <c r="Z80" i="45"/>
  <c r="X81" i="45"/>
  <c r="Y81" i="45"/>
  <c r="Z81" i="45"/>
  <c r="X82" i="45"/>
  <c r="Y82" i="45"/>
  <c r="Z82" i="45"/>
  <c r="X83" i="45"/>
  <c r="Y83" i="45"/>
  <c r="Z83" i="45"/>
  <c r="X84" i="45"/>
  <c r="Y84" i="45"/>
  <c r="Z84" i="45"/>
  <c r="X85" i="45"/>
  <c r="Y85" i="45"/>
  <c r="Z85" i="45"/>
  <c r="X86" i="45"/>
  <c r="Y86" i="45"/>
  <c r="Z86" i="45"/>
  <c r="X87" i="45"/>
  <c r="Y87" i="45"/>
  <c r="Z87" i="45"/>
  <c r="X88" i="45"/>
  <c r="Y88" i="45"/>
  <c r="Z88" i="45"/>
  <c r="X89" i="45"/>
  <c r="Y89" i="45"/>
  <c r="Z89" i="45"/>
  <c r="X90" i="45"/>
  <c r="Y90" i="45"/>
  <c r="Z90" i="45"/>
  <c r="X91" i="45"/>
  <c r="Y91" i="45"/>
  <c r="Z91" i="45"/>
  <c r="X92" i="45"/>
  <c r="Y92" i="45"/>
  <c r="Z92" i="45"/>
  <c r="X93" i="45"/>
  <c r="Y93" i="45"/>
  <c r="Z93" i="45"/>
  <c r="X94" i="45"/>
  <c r="Y94" i="45"/>
  <c r="Z94" i="45"/>
  <c r="X95" i="45"/>
  <c r="Y95" i="45"/>
  <c r="Z95" i="45"/>
  <c r="X96" i="45"/>
  <c r="Y96" i="45"/>
  <c r="Z96" i="45"/>
  <c r="X97" i="45"/>
  <c r="Y97" i="45"/>
  <c r="Z97" i="45"/>
  <c r="X98" i="45"/>
  <c r="Y98" i="45"/>
  <c r="Z98" i="45"/>
  <c r="X99" i="45"/>
  <c r="Y99" i="45"/>
  <c r="Z99" i="45"/>
  <c r="X100" i="45"/>
  <c r="Y100" i="45"/>
  <c r="Z100" i="45"/>
  <c r="X101" i="45"/>
  <c r="Y101" i="45"/>
  <c r="Z101" i="45"/>
  <c r="X102" i="45"/>
  <c r="Y102" i="45"/>
  <c r="Z102" i="45"/>
  <c r="X103" i="45"/>
  <c r="Y103" i="45"/>
  <c r="Z103" i="45"/>
  <c r="X104" i="45"/>
  <c r="Y104" i="45"/>
  <c r="Z104" i="45"/>
  <c r="X105" i="45"/>
  <c r="Y105" i="45"/>
  <c r="Z105" i="45"/>
  <c r="X106" i="45"/>
  <c r="Y106" i="45"/>
  <c r="Z106" i="45"/>
  <c r="X107" i="45"/>
  <c r="Y107" i="45"/>
  <c r="Z107" i="45"/>
  <c r="X108" i="45"/>
  <c r="Y108" i="45"/>
  <c r="Z108" i="45"/>
  <c r="X109" i="45"/>
  <c r="Y109" i="45"/>
  <c r="Z109" i="45"/>
  <c r="X110" i="45"/>
  <c r="Y110" i="45"/>
  <c r="Z110" i="45"/>
  <c r="X111" i="45"/>
  <c r="Y111" i="45"/>
  <c r="Z111" i="45"/>
  <c r="X112" i="45"/>
  <c r="Y112" i="45"/>
  <c r="Z112" i="45"/>
  <c r="X113" i="45"/>
  <c r="Y113" i="45"/>
  <c r="Z113" i="45"/>
  <c r="X114" i="45"/>
  <c r="Y114" i="45"/>
  <c r="Z114" i="45"/>
  <c r="X115" i="45"/>
  <c r="Y115" i="45"/>
  <c r="Z115" i="45"/>
  <c r="X116" i="45"/>
  <c r="Y116" i="45"/>
  <c r="Z116" i="45"/>
  <c r="X117" i="45"/>
  <c r="Y117" i="45"/>
  <c r="Z117" i="45"/>
  <c r="X118" i="45"/>
  <c r="Y118" i="45"/>
  <c r="Z118" i="45"/>
  <c r="X119" i="45"/>
  <c r="Y119" i="45"/>
  <c r="Z119" i="45"/>
  <c r="X120" i="45"/>
  <c r="Y120" i="45"/>
  <c r="Z120" i="45"/>
  <c r="X121" i="45"/>
  <c r="Y121" i="45"/>
  <c r="Z121" i="45"/>
  <c r="X122" i="45"/>
  <c r="Y122" i="45"/>
  <c r="Z122" i="45"/>
  <c r="X123" i="45"/>
  <c r="Y123" i="45"/>
  <c r="Z123" i="45"/>
  <c r="X124" i="45"/>
  <c r="Y124" i="45"/>
  <c r="Z124" i="45"/>
  <c r="X125" i="45"/>
  <c r="Y125" i="45"/>
  <c r="Z125" i="45"/>
  <c r="X126" i="45"/>
  <c r="Y126" i="45"/>
  <c r="Z126" i="45"/>
  <c r="X127" i="45"/>
  <c r="Y127" i="45"/>
  <c r="Z127" i="45"/>
  <c r="X128" i="45"/>
  <c r="Y128" i="45"/>
  <c r="Z128" i="45"/>
  <c r="X129" i="45"/>
  <c r="Y129" i="45"/>
  <c r="Z129" i="45"/>
  <c r="X130" i="45"/>
  <c r="Y130" i="45"/>
  <c r="Z130" i="45"/>
  <c r="X131" i="45"/>
  <c r="Y131" i="45"/>
  <c r="Z131" i="45"/>
  <c r="X132" i="45"/>
  <c r="Y132" i="45"/>
  <c r="Z132" i="45"/>
  <c r="X133" i="45"/>
  <c r="Y133" i="45"/>
  <c r="Z133" i="45"/>
  <c r="X134" i="45"/>
  <c r="Y134" i="45"/>
  <c r="Z134" i="45"/>
  <c r="X135" i="45"/>
  <c r="Y135" i="45"/>
  <c r="Z135" i="45"/>
  <c r="X136" i="45"/>
  <c r="Y136" i="45"/>
  <c r="Z136" i="45"/>
  <c r="X137" i="45"/>
  <c r="Y137" i="45"/>
  <c r="Z137" i="45"/>
  <c r="X138" i="45"/>
  <c r="Y138" i="45"/>
  <c r="Z138" i="45"/>
  <c r="X139" i="45"/>
  <c r="Y139" i="45"/>
  <c r="Z139" i="45"/>
  <c r="X140" i="45"/>
  <c r="Y140" i="45"/>
  <c r="Z140" i="45"/>
  <c r="X141" i="45"/>
  <c r="Y141" i="45"/>
  <c r="Z141" i="45"/>
  <c r="X142" i="45"/>
  <c r="Y142" i="45"/>
  <c r="Z142" i="45"/>
  <c r="X143" i="45"/>
  <c r="Y143" i="45"/>
  <c r="Z143" i="45"/>
  <c r="X144" i="45"/>
  <c r="Y144" i="45"/>
  <c r="Z144" i="45"/>
  <c r="X145" i="45"/>
  <c r="Y145" i="45"/>
  <c r="Z145" i="45"/>
  <c r="X146" i="45"/>
  <c r="Y146" i="45"/>
  <c r="Z146" i="45"/>
  <c r="Z33" i="45"/>
  <c r="Y33" i="45"/>
  <c r="X33" i="45"/>
  <c r="X27" i="45"/>
  <c r="Y27" i="45"/>
  <c r="Z27" i="45"/>
  <c r="X28" i="45"/>
  <c r="Y28" i="45"/>
  <c r="Z28" i="45"/>
  <c r="X29" i="45"/>
  <c r="Y29" i="45"/>
  <c r="Z29" i="45"/>
  <c r="X30" i="45"/>
  <c r="Y30" i="45"/>
  <c r="Z30" i="45"/>
  <c r="X31" i="45"/>
  <c r="Y31" i="45"/>
  <c r="Z31" i="45"/>
  <c r="Z26" i="45"/>
  <c r="Y26" i="45"/>
  <c r="X26" i="45"/>
  <c r="X20" i="45"/>
  <c r="Y20" i="45"/>
  <c r="Z20" i="45"/>
  <c r="X21" i="45"/>
  <c r="Y21" i="45"/>
  <c r="Z21" i="45"/>
  <c r="X22" i="45"/>
  <c r="Y22" i="45"/>
  <c r="Z22" i="45"/>
  <c r="X23" i="45"/>
  <c r="Y23" i="45"/>
  <c r="Z23" i="45"/>
  <c r="X24" i="45"/>
  <c r="Y24" i="45"/>
  <c r="Z24" i="45"/>
  <c r="Z19" i="45"/>
  <c r="Y19" i="45"/>
  <c r="X19" i="45"/>
  <c r="X13" i="45"/>
  <c r="Y13" i="45"/>
  <c r="Z13" i="45"/>
  <c r="X14" i="45"/>
  <c r="Y14" i="45"/>
  <c r="Z14" i="45"/>
  <c r="X15" i="45"/>
  <c r="Y15" i="45"/>
  <c r="Z15" i="45"/>
  <c r="X16" i="45"/>
  <c r="Y16" i="45"/>
  <c r="Z16" i="45"/>
  <c r="X17" i="45"/>
  <c r="Y17" i="45"/>
  <c r="Z17" i="45"/>
  <c r="Z12" i="45"/>
  <c r="Y12" i="45"/>
  <c r="X12" i="45"/>
  <c r="K34" i="45"/>
  <c r="M34" i="45"/>
  <c r="K35" i="45"/>
  <c r="M35" i="45"/>
  <c r="K36" i="45"/>
  <c r="M36" i="45"/>
  <c r="K37" i="45"/>
  <c r="M37" i="45"/>
  <c r="K38" i="45"/>
  <c r="M38" i="45"/>
  <c r="K39" i="45"/>
  <c r="M39" i="45"/>
  <c r="K40" i="45"/>
  <c r="M40" i="45"/>
  <c r="K41" i="45"/>
  <c r="M41" i="45"/>
  <c r="K42" i="45"/>
  <c r="M42" i="45"/>
  <c r="K43" i="45"/>
  <c r="M43" i="45"/>
  <c r="K44" i="45"/>
  <c r="M44" i="45"/>
  <c r="K45" i="45"/>
  <c r="M45" i="45"/>
  <c r="K46" i="45"/>
  <c r="M46" i="45"/>
  <c r="K47" i="45"/>
  <c r="M47" i="45"/>
  <c r="K48" i="45"/>
  <c r="M48" i="45"/>
  <c r="K49" i="45"/>
  <c r="M49" i="45"/>
  <c r="K50" i="45"/>
  <c r="M50" i="45"/>
  <c r="K51" i="45"/>
  <c r="M51" i="45"/>
  <c r="K52" i="45"/>
  <c r="M52" i="45"/>
  <c r="K53" i="45"/>
  <c r="M53" i="45"/>
  <c r="K54" i="45"/>
  <c r="M54" i="45"/>
  <c r="K55" i="45"/>
  <c r="M55" i="45"/>
  <c r="K56" i="45"/>
  <c r="M56" i="45"/>
  <c r="K57" i="45"/>
  <c r="M57" i="45"/>
  <c r="K58" i="45"/>
  <c r="M58" i="45"/>
  <c r="K59" i="45"/>
  <c r="M59" i="45"/>
  <c r="K60" i="45"/>
  <c r="M60" i="45"/>
  <c r="K61" i="45"/>
  <c r="M61" i="45"/>
  <c r="K62" i="45"/>
  <c r="M62" i="45"/>
  <c r="K63" i="45"/>
  <c r="M63" i="45"/>
  <c r="K64" i="45"/>
  <c r="M64" i="45"/>
  <c r="K65" i="45"/>
  <c r="M65" i="45"/>
  <c r="K66" i="45"/>
  <c r="M66" i="45"/>
  <c r="K67" i="45"/>
  <c r="M67" i="45"/>
  <c r="K68" i="45"/>
  <c r="M68" i="45"/>
  <c r="K69" i="45"/>
  <c r="M69" i="45"/>
  <c r="K70" i="45"/>
  <c r="M70" i="45"/>
  <c r="K71" i="45"/>
  <c r="M71" i="45"/>
  <c r="K72" i="45"/>
  <c r="M72" i="45"/>
  <c r="K73" i="45"/>
  <c r="M73" i="45"/>
  <c r="K74" i="45"/>
  <c r="M74" i="45"/>
  <c r="K75" i="45"/>
  <c r="M75" i="45"/>
  <c r="K76" i="45"/>
  <c r="M76" i="45"/>
  <c r="K77" i="45"/>
  <c r="M77" i="45"/>
  <c r="K78" i="45"/>
  <c r="M78" i="45"/>
  <c r="K79" i="45"/>
  <c r="M79" i="45"/>
  <c r="K80" i="45"/>
  <c r="M80" i="45"/>
  <c r="K81" i="45"/>
  <c r="M81" i="45"/>
  <c r="K82" i="45"/>
  <c r="M82" i="45"/>
  <c r="K83" i="45"/>
  <c r="M83" i="45"/>
  <c r="K84" i="45"/>
  <c r="M84" i="45"/>
  <c r="K85" i="45"/>
  <c r="M85" i="45"/>
  <c r="K86" i="45"/>
  <c r="M86" i="45"/>
  <c r="K87" i="45"/>
  <c r="M87" i="45"/>
  <c r="K88" i="45"/>
  <c r="M88" i="45"/>
  <c r="K89" i="45"/>
  <c r="M89" i="45"/>
  <c r="K90" i="45"/>
  <c r="M90" i="45"/>
  <c r="K91" i="45"/>
  <c r="M91" i="45"/>
  <c r="K92" i="45"/>
  <c r="M92" i="45"/>
  <c r="K93" i="45"/>
  <c r="M93" i="45"/>
  <c r="K94" i="45"/>
  <c r="M94" i="45"/>
  <c r="K95" i="45"/>
  <c r="M95" i="45"/>
  <c r="K96" i="45"/>
  <c r="M96" i="45"/>
  <c r="K97" i="45"/>
  <c r="M97" i="45"/>
  <c r="K98" i="45"/>
  <c r="M98" i="45"/>
  <c r="K99" i="45"/>
  <c r="M99" i="45"/>
  <c r="K100" i="45"/>
  <c r="M100" i="45"/>
  <c r="K101" i="45"/>
  <c r="M101" i="45"/>
  <c r="K102" i="45"/>
  <c r="M102" i="45"/>
  <c r="K103" i="45"/>
  <c r="M103" i="45"/>
  <c r="K104" i="45"/>
  <c r="M104" i="45"/>
  <c r="K105" i="45"/>
  <c r="M105" i="45"/>
  <c r="K106" i="45"/>
  <c r="M106" i="45"/>
  <c r="K107" i="45"/>
  <c r="M107" i="45"/>
  <c r="K108" i="45"/>
  <c r="M108" i="45"/>
  <c r="K109" i="45"/>
  <c r="M109" i="45"/>
  <c r="K110" i="45"/>
  <c r="M110" i="45"/>
  <c r="K111" i="45"/>
  <c r="M111" i="45"/>
  <c r="K112" i="45"/>
  <c r="M112" i="45"/>
  <c r="K113" i="45"/>
  <c r="M113" i="45"/>
  <c r="K114" i="45"/>
  <c r="M114" i="45"/>
  <c r="K115" i="45"/>
  <c r="M115" i="45"/>
  <c r="K116" i="45"/>
  <c r="M116" i="45"/>
  <c r="K117" i="45"/>
  <c r="M117" i="45"/>
  <c r="K118" i="45"/>
  <c r="M118" i="45"/>
  <c r="K119" i="45"/>
  <c r="M119" i="45"/>
  <c r="K120" i="45"/>
  <c r="M120" i="45"/>
  <c r="K121" i="45"/>
  <c r="M121" i="45"/>
  <c r="K122" i="45"/>
  <c r="M122" i="45"/>
  <c r="K123" i="45"/>
  <c r="M123" i="45"/>
  <c r="K124" i="45"/>
  <c r="M124" i="45"/>
  <c r="K125" i="45"/>
  <c r="M125" i="45"/>
  <c r="K126" i="45"/>
  <c r="M126" i="45"/>
  <c r="K127" i="45"/>
  <c r="M127" i="45"/>
  <c r="K128" i="45"/>
  <c r="M128" i="45"/>
  <c r="K129" i="45"/>
  <c r="M129" i="45"/>
  <c r="K130" i="45"/>
  <c r="M130" i="45"/>
  <c r="K131" i="45"/>
  <c r="M131" i="45"/>
  <c r="K132" i="45"/>
  <c r="M132" i="45"/>
  <c r="K133" i="45"/>
  <c r="M133" i="45"/>
  <c r="K134" i="45"/>
  <c r="M134" i="45"/>
  <c r="K135" i="45"/>
  <c r="M135" i="45"/>
  <c r="K136" i="45"/>
  <c r="M136" i="45"/>
  <c r="K137" i="45"/>
  <c r="M137" i="45"/>
  <c r="K138" i="45"/>
  <c r="M138" i="45"/>
  <c r="K139" i="45"/>
  <c r="M139" i="45"/>
  <c r="K140" i="45"/>
  <c r="M140" i="45"/>
  <c r="K141" i="45"/>
  <c r="M141" i="45"/>
  <c r="K142" i="45"/>
  <c r="M142" i="45"/>
  <c r="K143" i="45"/>
  <c r="M143" i="45"/>
  <c r="K144" i="45"/>
  <c r="M144" i="45"/>
  <c r="K145" i="45"/>
  <c r="M145" i="45"/>
  <c r="K146" i="45"/>
  <c r="M146" i="45"/>
  <c r="M33" i="45"/>
  <c r="K33" i="45"/>
  <c r="K27" i="45"/>
  <c r="M27" i="45"/>
  <c r="K28" i="45"/>
  <c r="M28" i="45"/>
  <c r="K29" i="45"/>
  <c r="M29" i="45"/>
  <c r="K30" i="45"/>
  <c r="M30" i="45"/>
  <c r="K31" i="45"/>
  <c r="M31" i="45"/>
  <c r="M26" i="45"/>
  <c r="K26" i="45"/>
  <c r="K20" i="45"/>
  <c r="M20" i="45"/>
  <c r="K21" i="45"/>
  <c r="M21" i="45"/>
  <c r="K22" i="45"/>
  <c r="M22" i="45"/>
  <c r="K23" i="45"/>
  <c r="M23" i="45"/>
  <c r="K24" i="45"/>
  <c r="M24" i="45"/>
  <c r="M19" i="45"/>
  <c r="K19" i="45"/>
  <c r="K13" i="45"/>
  <c r="M13" i="45"/>
  <c r="K14" i="45"/>
  <c r="M14" i="45"/>
  <c r="K15" i="45"/>
  <c r="M15" i="45"/>
  <c r="K16" i="45"/>
  <c r="M16" i="45"/>
  <c r="K17" i="45"/>
  <c r="M17" i="45"/>
  <c r="M12" i="45"/>
  <c r="K12" i="45"/>
  <c r="W188" i="44"/>
  <c r="W187" i="44"/>
  <c r="W186" i="44"/>
  <c r="W185" i="44"/>
  <c r="W184" i="44"/>
  <c r="W183" i="44"/>
  <c r="W182" i="44"/>
  <c r="W181" i="44"/>
  <c r="W180" i="44"/>
  <c r="W179" i="44"/>
  <c r="W178" i="44"/>
  <c r="W177" i="44"/>
  <c r="W176" i="44"/>
  <c r="W175" i="44"/>
  <c r="W174" i="44"/>
  <c r="W173" i="44"/>
  <c r="W172" i="44"/>
  <c r="W171" i="44"/>
  <c r="W170" i="44"/>
  <c r="W169" i="44"/>
  <c r="W168" i="44"/>
  <c r="W167" i="44"/>
  <c r="W166" i="44"/>
  <c r="W165" i="44"/>
  <c r="W164" i="44"/>
  <c r="W163" i="44"/>
  <c r="W162" i="44"/>
  <c r="W161" i="44"/>
  <c r="W160" i="44"/>
  <c r="W159" i="44"/>
  <c r="W158" i="44"/>
  <c r="W157" i="44"/>
  <c r="W156" i="44"/>
  <c r="W155" i="44"/>
  <c r="W154" i="44"/>
  <c r="W153" i="44"/>
  <c r="W152" i="44"/>
  <c r="W151" i="44"/>
  <c r="W150" i="44"/>
  <c r="W149" i="44"/>
  <c r="W148" i="44"/>
  <c r="W147" i="44"/>
  <c r="W146" i="44"/>
  <c r="W145" i="44"/>
  <c r="W144" i="44"/>
  <c r="W143" i="44"/>
  <c r="W142" i="44"/>
  <c r="W141" i="44"/>
  <c r="W140" i="44"/>
  <c r="W139" i="44"/>
  <c r="W138" i="44"/>
  <c r="W137" i="44"/>
  <c r="W136" i="44"/>
  <c r="W135" i="44"/>
  <c r="W134" i="44"/>
  <c r="W133" i="44"/>
  <c r="W132" i="44"/>
  <c r="W131" i="44"/>
  <c r="W130" i="44"/>
  <c r="W129" i="44"/>
  <c r="W128" i="44"/>
  <c r="W127" i="44"/>
  <c r="W126" i="44"/>
  <c r="W125" i="44"/>
  <c r="W124" i="44"/>
  <c r="W123" i="44"/>
  <c r="W122" i="44"/>
  <c r="W121" i="44"/>
  <c r="W120" i="44"/>
  <c r="W119" i="44"/>
  <c r="W118" i="44"/>
  <c r="W117" i="44"/>
  <c r="W116" i="44"/>
  <c r="W115" i="44"/>
  <c r="W114" i="44"/>
  <c r="W113" i="44"/>
  <c r="W112" i="44"/>
  <c r="W111" i="44"/>
  <c r="W110" i="44"/>
  <c r="W109" i="44"/>
  <c r="W108" i="44"/>
  <c r="W107" i="44"/>
  <c r="W106" i="44"/>
  <c r="W105" i="44"/>
  <c r="W104" i="44"/>
  <c r="W103" i="44"/>
  <c r="W102" i="44"/>
  <c r="W101" i="44"/>
  <c r="W100" i="44"/>
  <c r="W99" i="44"/>
  <c r="W98" i="44"/>
  <c r="W97" i="44"/>
  <c r="W96" i="44"/>
  <c r="W95" i="44"/>
  <c r="W94" i="44"/>
  <c r="W93" i="44"/>
  <c r="W92" i="44"/>
  <c r="W91" i="44"/>
  <c r="W90" i="44"/>
  <c r="W89" i="44"/>
  <c r="W88" i="44"/>
  <c r="W87" i="44"/>
  <c r="W86" i="44"/>
  <c r="W85" i="44"/>
  <c r="W84" i="44"/>
  <c r="W83" i="44"/>
  <c r="W82" i="44"/>
  <c r="W81" i="44"/>
  <c r="W80" i="44"/>
  <c r="W79" i="44"/>
  <c r="W78" i="44"/>
  <c r="W77" i="44"/>
  <c r="W76" i="44"/>
  <c r="W75" i="44"/>
  <c r="W74" i="44"/>
  <c r="W73" i="44"/>
  <c r="W72" i="44"/>
  <c r="W71" i="44"/>
  <c r="W70" i="44"/>
  <c r="W69" i="44"/>
  <c r="W68" i="44"/>
  <c r="W67" i="44"/>
  <c r="W66" i="44"/>
  <c r="W65" i="44"/>
  <c r="W64" i="44"/>
  <c r="W63" i="44"/>
  <c r="W62" i="44"/>
  <c r="W61" i="44"/>
  <c r="W60" i="44"/>
  <c r="W59" i="44"/>
  <c r="W58" i="44"/>
  <c r="W57" i="44"/>
  <c r="W56" i="44"/>
  <c r="W55" i="44"/>
  <c r="W54" i="44"/>
  <c r="W53" i="44"/>
  <c r="W52" i="44"/>
  <c r="W51" i="44"/>
  <c r="W50" i="44"/>
  <c r="W49" i="44"/>
  <c r="W48" i="44"/>
  <c r="W47" i="44"/>
  <c r="W46" i="44"/>
  <c r="W45" i="44"/>
  <c r="W44" i="44"/>
  <c r="W43" i="44"/>
  <c r="W42" i="44"/>
  <c r="W41" i="44"/>
  <c r="W40" i="44"/>
  <c r="W39" i="44"/>
  <c r="W38" i="44"/>
  <c r="W37" i="44"/>
  <c r="W36" i="44"/>
  <c r="W35" i="44"/>
  <c r="W34" i="44"/>
  <c r="W33" i="44"/>
  <c r="W32" i="44"/>
  <c r="W31" i="44"/>
  <c r="W30" i="44"/>
  <c r="W29" i="44"/>
  <c r="L30" i="44"/>
  <c r="N30" i="44"/>
  <c r="L31" i="44"/>
  <c r="N31" i="44"/>
  <c r="L32" i="44"/>
  <c r="N32" i="44"/>
  <c r="L33" i="44"/>
  <c r="N33" i="44"/>
  <c r="L34" i="44"/>
  <c r="N34" i="44"/>
  <c r="L35" i="44"/>
  <c r="N35" i="44"/>
  <c r="L36" i="44"/>
  <c r="N36" i="44"/>
  <c r="L37" i="44"/>
  <c r="N37" i="44"/>
  <c r="L38" i="44"/>
  <c r="N38" i="44"/>
  <c r="L39" i="44"/>
  <c r="N39" i="44"/>
  <c r="L40" i="44"/>
  <c r="N40" i="44"/>
  <c r="L41" i="44"/>
  <c r="N41" i="44"/>
  <c r="L42" i="44"/>
  <c r="N42" i="44"/>
  <c r="L43" i="44"/>
  <c r="N43" i="44"/>
  <c r="L44" i="44"/>
  <c r="N44" i="44"/>
  <c r="L45" i="44"/>
  <c r="N45" i="44"/>
  <c r="L46" i="44"/>
  <c r="N46" i="44"/>
  <c r="L47" i="44"/>
  <c r="N47" i="44"/>
  <c r="L48" i="44"/>
  <c r="N48" i="44"/>
  <c r="L49" i="44"/>
  <c r="N49" i="44"/>
  <c r="L50" i="44"/>
  <c r="N50" i="44"/>
  <c r="L51" i="44"/>
  <c r="N51" i="44"/>
  <c r="L52" i="44"/>
  <c r="N52" i="44"/>
  <c r="L53" i="44"/>
  <c r="N53" i="44"/>
  <c r="L54" i="44"/>
  <c r="N54" i="44"/>
  <c r="L55" i="44"/>
  <c r="N55" i="44"/>
  <c r="L56" i="44"/>
  <c r="N56" i="44"/>
  <c r="L57" i="44"/>
  <c r="N57" i="44"/>
  <c r="L58" i="44"/>
  <c r="N58" i="44"/>
  <c r="L59" i="44"/>
  <c r="N59" i="44"/>
  <c r="L60" i="44"/>
  <c r="N60" i="44"/>
  <c r="L61" i="44"/>
  <c r="N61" i="44"/>
  <c r="L62" i="44"/>
  <c r="N62" i="44"/>
  <c r="L63" i="44"/>
  <c r="N63" i="44"/>
  <c r="L64" i="44"/>
  <c r="N64" i="44"/>
  <c r="L65" i="44"/>
  <c r="N65" i="44"/>
  <c r="L66" i="44"/>
  <c r="N66" i="44"/>
  <c r="L67" i="44"/>
  <c r="N67" i="44"/>
  <c r="L68" i="44"/>
  <c r="N68" i="44"/>
  <c r="L69" i="44"/>
  <c r="N69" i="44"/>
  <c r="L70" i="44"/>
  <c r="N70" i="44"/>
  <c r="L71" i="44"/>
  <c r="N71" i="44"/>
  <c r="L72" i="44"/>
  <c r="N72" i="44"/>
  <c r="L73" i="44"/>
  <c r="N73" i="44"/>
  <c r="L74" i="44"/>
  <c r="N74" i="44"/>
  <c r="L75" i="44"/>
  <c r="N75" i="44"/>
  <c r="L76" i="44"/>
  <c r="N76" i="44"/>
  <c r="L77" i="44"/>
  <c r="N77" i="44"/>
  <c r="L78" i="44"/>
  <c r="N78" i="44"/>
  <c r="L79" i="44"/>
  <c r="N79" i="44"/>
  <c r="L80" i="44"/>
  <c r="N80" i="44"/>
  <c r="L81" i="44"/>
  <c r="N81" i="44"/>
  <c r="L82" i="44"/>
  <c r="N82" i="44"/>
  <c r="L83" i="44"/>
  <c r="N83" i="44"/>
  <c r="L84" i="44"/>
  <c r="N84" i="44"/>
  <c r="L85" i="44"/>
  <c r="N85" i="44"/>
  <c r="L86" i="44"/>
  <c r="N86" i="44"/>
  <c r="L87" i="44"/>
  <c r="N87" i="44"/>
  <c r="L88" i="44"/>
  <c r="N88" i="44"/>
  <c r="L89" i="44"/>
  <c r="N89" i="44"/>
  <c r="L90" i="44"/>
  <c r="N90" i="44"/>
  <c r="L91" i="44"/>
  <c r="N91" i="44"/>
  <c r="L92" i="44"/>
  <c r="N92" i="44"/>
  <c r="L93" i="44"/>
  <c r="N93" i="44"/>
  <c r="L94" i="44"/>
  <c r="N94" i="44"/>
  <c r="L95" i="44"/>
  <c r="N95" i="44"/>
  <c r="L96" i="44"/>
  <c r="N96" i="44"/>
  <c r="L97" i="44"/>
  <c r="N97" i="44"/>
  <c r="L98" i="44"/>
  <c r="N98" i="44"/>
  <c r="L99" i="44"/>
  <c r="N99" i="44"/>
  <c r="L100" i="44"/>
  <c r="N100" i="44"/>
  <c r="L101" i="44"/>
  <c r="N101" i="44"/>
  <c r="L102" i="44"/>
  <c r="N102" i="44"/>
  <c r="L103" i="44"/>
  <c r="N103" i="44"/>
  <c r="L104" i="44"/>
  <c r="N104" i="44"/>
  <c r="L105" i="44"/>
  <c r="N105" i="44"/>
  <c r="L106" i="44"/>
  <c r="N106" i="44"/>
  <c r="L107" i="44"/>
  <c r="N107" i="44"/>
  <c r="L108" i="44"/>
  <c r="N108" i="44"/>
  <c r="L109" i="44"/>
  <c r="N109" i="44"/>
  <c r="L110" i="44"/>
  <c r="N110" i="44"/>
  <c r="L111" i="44"/>
  <c r="N111" i="44"/>
  <c r="L112" i="44"/>
  <c r="N112" i="44"/>
  <c r="L113" i="44"/>
  <c r="N113" i="44"/>
  <c r="L114" i="44"/>
  <c r="N114" i="44"/>
  <c r="L115" i="44"/>
  <c r="N115" i="44"/>
  <c r="L116" i="44"/>
  <c r="N116" i="44"/>
  <c r="L117" i="44"/>
  <c r="N117" i="44"/>
  <c r="L118" i="44"/>
  <c r="N118" i="44"/>
  <c r="L119" i="44"/>
  <c r="N119" i="44"/>
  <c r="L120" i="44"/>
  <c r="N120" i="44"/>
  <c r="L121" i="44"/>
  <c r="N121" i="44"/>
  <c r="L122" i="44"/>
  <c r="N122" i="44"/>
  <c r="L123" i="44"/>
  <c r="N123" i="44"/>
  <c r="L124" i="44"/>
  <c r="N124" i="44"/>
  <c r="L125" i="44"/>
  <c r="N125" i="44"/>
  <c r="L126" i="44"/>
  <c r="N126" i="44"/>
  <c r="L127" i="44"/>
  <c r="N127" i="44"/>
  <c r="L128" i="44"/>
  <c r="N128" i="44"/>
  <c r="L129" i="44"/>
  <c r="N129" i="44"/>
  <c r="L130" i="44"/>
  <c r="N130" i="44"/>
  <c r="L131" i="44"/>
  <c r="N131" i="44"/>
  <c r="L132" i="44"/>
  <c r="N132" i="44"/>
  <c r="L133" i="44"/>
  <c r="N133" i="44"/>
  <c r="L134" i="44"/>
  <c r="N134" i="44"/>
  <c r="L135" i="44"/>
  <c r="N135" i="44"/>
  <c r="L136" i="44"/>
  <c r="N136" i="44"/>
  <c r="L137" i="44"/>
  <c r="N137" i="44"/>
  <c r="L138" i="44"/>
  <c r="N138" i="44"/>
  <c r="L139" i="44"/>
  <c r="N139" i="44"/>
  <c r="L140" i="44"/>
  <c r="N140" i="44"/>
  <c r="L141" i="44"/>
  <c r="N141" i="44"/>
  <c r="L142" i="44"/>
  <c r="N142" i="44"/>
  <c r="L143" i="44"/>
  <c r="N143" i="44"/>
  <c r="L144" i="44"/>
  <c r="N144" i="44"/>
  <c r="L145" i="44"/>
  <c r="N145" i="44"/>
  <c r="L146" i="44"/>
  <c r="N146" i="44"/>
  <c r="L147" i="44"/>
  <c r="N147" i="44"/>
  <c r="L148" i="44"/>
  <c r="N148" i="44"/>
  <c r="L149" i="44"/>
  <c r="N149" i="44"/>
  <c r="L150" i="44"/>
  <c r="N150" i="44"/>
  <c r="L151" i="44"/>
  <c r="N151" i="44"/>
  <c r="L152" i="44"/>
  <c r="N152" i="44"/>
  <c r="L153" i="44"/>
  <c r="N153" i="44"/>
  <c r="L154" i="44"/>
  <c r="N154" i="44"/>
  <c r="L155" i="44"/>
  <c r="N155" i="44"/>
  <c r="L156" i="44"/>
  <c r="N156" i="44"/>
  <c r="L157" i="44"/>
  <c r="N157" i="44"/>
  <c r="L158" i="44"/>
  <c r="N158" i="44"/>
  <c r="L159" i="44"/>
  <c r="N159" i="44"/>
  <c r="L160" i="44"/>
  <c r="N160" i="44"/>
  <c r="L161" i="44"/>
  <c r="N161" i="44"/>
  <c r="L162" i="44"/>
  <c r="N162" i="44"/>
  <c r="L163" i="44"/>
  <c r="N163" i="44"/>
  <c r="L164" i="44"/>
  <c r="N164" i="44"/>
  <c r="L165" i="44"/>
  <c r="N165" i="44"/>
  <c r="L166" i="44"/>
  <c r="N166" i="44"/>
  <c r="L167" i="44"/>
  <c r="N167" i="44"/>
  <c r="L168" i="44"/>
  <c r="N168" i="44"/>
  <c r="L169" i="44"/>
  <c r="N169" i="44"/>
  <c r="L170" i="44"/>
  <c r="N170" i="44"/>
  <c r="L171" i="44"/>
  <c r="N171" i="44"/>
  <c r="L172" i="44"/>
  <c r="N172" i="44"/>
  <c r="L173" i="44"/>
  <c r="N173" i="44"/>
  <c r="L174" i="44"/>
  <c r="N174" i="44"/>
  <c r="L175" i="44"/>
  <c r="N175" i="44"/>
  <c r="L176" i="44"/>
  <c r="N176" i="44"/>
  <c r="L177" i="44"/>
  <c r="N177" i="44"/>
  <c r="L178" i="44"/>
  <c r="N178" i="44"/>
  <c r="L179" i="44"/>
  <c r="N179" i="44"/>
  <c r="L180" i="44"/>
  <c r="N180" i="44"/>
  <c r="L181" i="44"/>
  <c r="N181" i="44"/>
  <c r="L182" i="44"/>
  <c r="N182" i="44"/>
  <c r="L183" i="44"/>
  <c r="N183" i="44"/>
  <c r="L184" i="44"/>
  <c r="N184" i="44"/>
  <c r="L185" i="44"/>
  <c r="N185" i="44"/>
  <c r="L186" i="44"/>
  <c r="N186" i="44"/>
  <c r="L187" i="44"/>
  <c r="N187" i="44"/>
  <c r="L188" i="44"/>
  <c r="N188" i="44"/>
  <c r="N29" i="44"/>
  <c r="L29" i="44"/>
  <c r="L21" i="44"/>
  <c r="N21" i="44"/>
  <c r="L22" i="44"/>
  <c r="N22" i="44"/>
  <c r="L23" i="44"/>
  <c r="N23" i="44"/>
  <c r="L24" i="44"/>
  <c r="N24" i="44"/>
  <c r="L25" i="44"/>
  <c r="N25" i="44"/>
  <c r="L26" i="44"/>
  <c r="N26" i="44"/>
  <c r="L27" i="44"/>
  <c r="N27" i="44"/>
  <c r="N20" i="44"/>
  <c r="L20" i="44"/>
  <c r="L12" i="44"/>
  <c r="N12" i="44"/>
  <c r="L13" i="44"/>
  <c r="M13" i="44" s="1"/>
  <c r="N13" i="44"/>
  <c r="L14" i="44"/>
  <c r="N14" i="44"/>
  <c r="L15" i="44"/>
  <c r="N15" i="44"/>
  <c r="L16" i="44"/>
  <c r="M16" i="44" s="1"/>
  <c r="N16" i="44"/>
  <c r="L17" i="44"/>
  <c r="N17" i="44"/>
  <c r="L18" i="44"/>
  <c r="N18" i="44"/>
  <c r="N11" i="44"/>
  <c r="L11" i="44"/>
  <c r="AA26" i="6"/>
  <c r="AA27" i="6"/>
  <c r="AA28" i="6"/>
  <c r="AA25" i="6"/>
  <c r="AA21" i="6"/>
  <c r="AA22" i="6"/>
  <c r="AA23" i="6"/>
  <c r="AA20" i="6"/>
  <c r="U26" i="53"/>
  <c r="U27" i="53"/>
  <c r="U24" i="53"/>
  <c r="Q26" i="53"/>
  <c r="R26" i="53"/>
  <c r="S26" i="53"/>
  <c r="Q27" i="53"/>
  <c r="R27" i="53"/>
  <c r="S27" i="53"/>
  <c r="S24" i="53"/>
  <c r="R24" i="53"/>
  <c r="Q24" i="53"/>
  <c r="U22" i="53"/>
  <c r="U23" i="53"/>
  <c r="U20" i="53"/>
  <c r="Q22" i="53"/>
  <c r="R22" i="53"/>
  <c r="S22" i="53"/>
  <c r="Q23" i="53"/>
  <c r="R23" i="53"/>
  <c r="S23" i="53"/>
  <c r="S20" i="53"/>
  <c r="R20" i="53"/>
  <c r="Q20" i="53"/>
  <c r="U18" i="53"/>
  <c r="U19" i="53"/>
  <c r="U16" i="53"/>
  <c r="Q18" i="53"/>
  <c r="R18" i="53"/>
  <c r="S18" i="53"/>
  <c r="Q19" i="53"/>
  <c r="R19" i="53"/>
  <c r="S19" i="53"/>
  <c r="S16" i="53"/>
  <c r="R16" i="53"/>
  <c r="Q16" i="53"/>
  <c r="Q14" i="53"/>
  <c r="R14" i="53"/>
  <c r="S14" i="53"/>
  <c r="U14" i="53"/>
  <c r="X14" i="53"/>
  <c r="Y14" i="53"/>
  <c r="Q15" i="53"/>
  <c r="R15" i="53"/>
  <c r="S15" i="53"/>
  <c r="U15" i="53"/>
  <c r="X15" i="53"/>
  <c r="Y15" i="53"/>
  <c r="X12" i="53"/>
  <c r="S12" i="53"/>
  <c r="R12" i="53"/>
  <c r="Q12" i="53"/>
  <c r="S10" i="53"/>
  <c r="S11" i="53"/>
  <c r="U37" i="16"/>
  <c r="R34" i="16"/>
  <c r="R35" i="16"/>
  <c r="U64" i="16"/>
  <c r="U65" i="16"/>
  <c r="W47" i="16"/>
  <c r="X47" i="16"/>
  <c r="Y47" i="16"/>
  <c r="W48" i="16"/>
  <c r="X48" i="16"/>
  <c r="Y48" i="16"/>
  <c r="W49" i="16"/>
  <c r="X49" i="16"/>
  <c r="Y49" i="16"/>
  <c r="W50" i="16"/>
  <c r="X50" i="16"/>
  <c r="Y50" i="16"/>
  <c r="W51" i="16"/>
  <c r="X51" i="16"/>
  <c r="Y51" i="16"/>
  <c r="W52" i="16"/>
  <c r="X52" i="16"/>
  <c r="Y52" i="16"/>
  <c r="W53" i="16"/>
  <c r="X53" i="16"/>
  <c r="Y53" i="16"/>
  <c r="W54" i="16"/>
  <c r="X54" i="16"/>
  <c r="Y54" i="16"/>
  <c r="W55" i="16"/>
  <c r="X55" i="16"/>
  <c r="Y55" i="16"/>
  <c r="W56" i="16"/>
  <c r="X56" i="16"/>
  <c r="Y56" i="16"/>
  <c r="W57" i="16"/>
  <c r="X57" i="16"/>
  <c r="Y57" i="16"/>
  <c r="W58" i="16"/>
  <c r="X58" i="16"/>
  <c r="Y58" i="16"/>
  <c r="W59" i="16"/>
  <c r="X59" i="16"/>
  <c r="Y59" i="16"/>
  <c r="W60" i="16"/>
  <c r="X60" i="16"/>
  <c r="Y60" i="16"/>
  <c r="W61" i="16"/>
  <c r="X61" i="16"/>
  <c r="Y61" i="16"/>
  <c r="W62" i="16"/>
  <c r="X62" i="16"/>
  <c r="Y62" i="16"/>
  <c r="W63" i="16"/>
  <c r="X63" i="16"/>
  <c r="Y63" i="16"/>
  <c r="W64" i="16"/>
  <c r="X64" i="16"/>
  <c r="Y64" i="16"/>
  <c r="W65" i="16"/>
  <c r="X65" i="16"/>
  <c r="Y65" i="16"/>
  <c r="W18" i="16"/>
  <c r="X18" i="16"/>
  <c r="Y18" i="16"/>
  <c r="W19" i="16"/>
  <c r="X19" i="16"/>
  <c r="Y19" i="16"/>
  <c r="W20" i="16"/>
  <c r="X20" i="16"/>
  <c r="Y20" i="16"/>
  <c r="W21" i="16"/>
  <c r="X21" i="16"/>
  <c r="Y21" i="16"/>
  <c r="W22" i="16"/>
  <c r="X22" i="16"/>
  <c r="Y22" i="16"/>
  <c r="W23" i="16"/>
  <c r="X23" i="16"/>
  <c r="Y23" i="16"/>
  <c r="W24" i="16"/>
  <c r="X24" i="16"/>
  <c r="Y24" i="16"/>
  <c r="W25" i="16"/>
  <c r="X25" i="16"/>
  <c r="Y25" i="16"/>
  <c r="W26" i="16"/>
  <c r="X26" i="16"/>
  <c r="Y26" i="16"/>
  <c r="W27" i="16"/>
  <c r="X27" i="16"/>
  <c r="Y27" i="16"/>
  <c r="W28" i="16"/>
  <c r="X28" i="16"/>
  <c r="Y28" i="16"/>
  <c r="W29" i="16"/>
  <c r="X29" i="16"/>
  <c r="Y29" i="16"/>
  <c r="W30" i="16"/>
  <c r="X30" i="16"/>
  <c r="Y30" i="16"/>
  <c r="W31" i="16"/>
  <c r="X31" i="16"/>
  <c r="Y31" i="16"/>
  <c r="W32" i="16"/>
  <c r="X32" i="16"/>
  <c r="Y32" i="16"/>
  <c r="W33" i="16"/>
  <c r="X33" i="16"/>
  <c r="Y33" i="16"/>
  <c r="W34" i="16"/>
  <c r="X34" i="16"/>
  <c r="Y34" i="16"/>
  <c r="W35" i="16"/>
  <c r="X35" i="16"/>
  <c r="Y35" i="16"/>
  <c r="W36" i="16"/>
  <c r="X36" i="16"/>
  <c r="Y36" i="16"/>
  <c r="W37" i="16"/>
  <c r="X37" i="16"/>
  <c r="Y37" i="16"/>
  <c r="W38" i="16"/>
  <c r="X38" i="16"/>
  <c r="Y38" i="16"/>
  <c r="W39" i="16"/>
  <c r="X39" i="16"/>
  <c r="Y39" i="16"/>
  <c r="X17" i="16"/>
  <c r="Y17" i="16"/>
  <c r="W17" i="16"/>
  <c r="L46" i="6"/>
  <c r="L47" i="6"/>
  <c r="L48" i="6"/>
  <c r="L49" i="6"/>
  <c r="L50" i="6"/>
  <c r="L51" i="6"/>
  <c r="L52" i="6"/>
  <c r="L53" i="6"/>
  <c r="L54" i="6"/>
  <c r="L55" i="6"/>
  <c r="L56" i="6"/>
  <c r="L57" i="6"/>
  <c r="L58" i="6"/>
  <c r="L59" i="6"/>
  <c r="L60" i="6"/>
  <c r="L61" i="6"/>
  <c r="L62" i="6"/>
  <c r="L63" i="6"/>
  <c r="L64" i="6"/>
  <c r="L65" i="6"/>
  <c r="L66" i="6"/>
  <c r="L67" i="6"/>
  <c r="L68" i="6"/>
  <c r="L69" i="6"/>
  <c r="L70" i="6"/>
  <c r="L71" i="6"/>
  <c r="L72" i="6"/>
  <c r="L73" i="6"/>
  <c r="L74" i="6"/>
  <c r="L75" i="6"/>
  <c r="L76" i="6"/>
  <c r="L77" i="6"/>
  <c r="L78" i="6"/>
  <c r="L79" i="6"/>
  <c r="L80" i="6"/>
  <c r="L81" i="6"/>
  <c r="L82" i="6"/>
  <c r="L83" i="6"/>
  <c r="L84" i="6"/>
  <c r="L85" i="6"/>
  <c r="L86" i="6"/>
  <c r="L87" i="6"/>
  <c r="L88" i="6"/>
  <c r="L89" i="6"/>
  <c r="L90" i="6"/>
  <c r="L91" i="6"/>
  <c r="L92" i="6"/>
  <c r="L93" i="6"/>
  <c r="L94" i="6"/>
  <c r="L95" i="6"/>
  <c r="L96" i="6"/>
  <c r="L97" i="6"/>
  <c r="L98" i="6"/>
  <c r="L99" i="6"/>
  <c r="L100" i="6"/>
  <c r="L102" i="6"/>
  <c r="L103" i="6"/>
  <c r="L104" i="6"/>
  <c r="L105" i="6"/>
  <c r="L45" i="6"/>
  <c r="L41" i="6"/>
  <c r="L42" i="6"/>
  <c r="L43" i="6"/>
  <c r="L40" i="6"/>
  <c r="L36" i="6"/>
  <c r="L37" i="6"/>
  <c r="L38" i="6"/>
  <c r="L35" i="6"/>
  <c r="L31" i="6"/>
  <c r="L32" i="6"/>
  <c r="L33" i="6"/>
  <c r="L30" i="6"/>
  <c r="W26" i="6"/>
  <c r="W27" i="6"/>
  <c r="W28" i="6"/>
  <c r="W25" i="6"/>
  <c r="L26" i="6"/>
  <c r="L27" i="6"/>
  <c r="L28" i="6"/>
  <c r="L25" i="6"/>
  <c r="L21" i="6"/>
  <c r="L22" i="6"/>
  <c r="L23" i="6"/>
  <c r="L20" i="6"/>
  <c r="Y30" i="6"/>
  <c r="Z30" i="6"/>
  <c r="Y31" i="6"/>
  <c r="Z31" i="6"/>
  <c r="Y32" i="6"/>
  <c r="Z32" i="6"/>
  <c r="Y33" i="6"/>
  <c r="Z33" i="6"/>
  <c r="Y35" i="6"/>
  <c r="Z35" i="6"/>
  <c r="Y36" i="6"/>
  <c r="Z36" i="6"/>
  <c r="Y37" i="6"/>
  <c r="Z37" i="6"/>
  <c r="Y38" i="6"/>
  <c r="Z38" i="6"/>
  <c r="Y40" i="6"/>
  <c r="Z40" i="6"/>
  <c r="Y41" i="6"/>
  <c r="Z41" i="6"/>
  <c r="Y42" i="6"/>
  <c r="Z42" i="6"/>
  <c r="Y43" i="6"/>
  <c r="Z43" i="6"/>
  <c r="Y45" i="6"/>
  <c r="Z45" i="6"/>
  <c r="Y46" i="6"/>
  <c r="Z46" i="6"/>
  <c r="Y47" i="6"/>
  <c r="Z47" i="6"/>
  <c r="Y48" i="6"/>
  <c r="Z48" i="6"/>
  <c r="Y49" i="6"/>
  <c r="Z49" i="6"/>
  <c r="Y50" i="6"/>
  <c r="Z50" i="6"/>
  <c r="Y51" i="6"/>
  <c r="Z51" i="6"/>
  <c r="Y52" i="6"/>
  <c r="Z52" i="6"/>
  <c r="Y53" i="6"/>
  <c r="Z53" i="6"/>
  <c r="Y54" i="6"/>
  <c r="Z54" i="6"/>
  <c r="Y55" i="6"/>
  <c r="Z55" i="6"/>
  <c r="Y56" i="6"/>
  <c r="Z56" i="6"/>
  <c r="Y57" i="6"/>
  <c r="Z57" i="6"/>
  <c r="Y58" i="6"/>
  <c r="Z58" i="6"/>
  <c r="Y59" i="6"/>
  <c r="Z59" i="6"/>
  <c r="Y60" i="6"/>
  <c r="Z60" i="6"/>
  <c r="Y61" i="6"/>
  <c r="Z61" i="6"/>
  <c r="Y62" i="6"/>
  <c r="Z62" i="6"/>
  <c r="Y63" i="6"/>
  <c r="Z63" i="6"/>
  <c r="Y64" i="6"/>
  <c r="Z64" i="6"/>
  <c r="Y65" i="6"/>
  <c r="Z65" i="6"/>
  <c r="Y66" i="6"/>
  <c r="Z66" i="6"/>
  <c r="Y67" i="6"/>
  <c r="Z67" i="6"/>
  <c r="Y68" i="6"/>
  <c r="Z68" i="6"/>
  <c r="Y69" i="6"/>
  <c r="Z69" i="6"/>
  <c r="Y70" i="6"/>
  <c r="Z70" i="6"/>
  <c r="Y71" i="6"/>
  <c r="Z71" i="6"/>
  <c r="Y72" i="6"/>
  <c r="Z72" i="6"/>
  <c r="Y73" i="6"/>
  <c r="Z73" i="6"/>
  <c r="Y74" i="6"/>
  <c r="Z74" i="6"/>
  <c r="Y75" i="6"/>
  <c r="Z75" i="6"/>
  <c r="Y76" i="6"/>
  <c r="Z76" i="6"/>
  <c r="Y77" i="6"/>
  <c r="Z77" i="6"/>
  <c r="Y78" i="6"/>
  <c r="Z78" i="6"/>
  <c r="Y79" i="6"/>
  <c r="Z79" i="6"/>
  <c r="Y80" i="6"/>
  <c r="Z80" i="6"/>
  <c r="Y81" i="6"/>
  <c r="Z81" i="6"/>
  <c r="Y82" i="6"/>
  <c r="Z82" i="6"/>
  <c r="Y83" i="6"/>
  <c r="Z83" i="6"/>
  <c r="Y84" i="6"/>
  <c r="Z84" i="6"/>
  <c r="Y85" i="6"/>
  <c r="Z85" i="6"/>
  <c r="Y86" i="6"/>
  <c r="Z86" i="6"/>
  <c r="Y87" i="6"/>
  <c r="Z87" i="6"/>
  <c r="Y88" i="6"/>
  <c r="Z88" i="6"/>
  <c r="Y89" i="6"/>
  <c r="Z89" i="6"/>
  <c r="Y90" i="6"/>
  <c r="Z90" i="6"/>
  <c r="Y91" i="6"/>
  <c r="Z91" i="6"/>
  <c r="Y92" i="6"/>
  <c r="Z92" i="6"/>
  <c r="Y93" i="6"/>
  <c r="Z93" i="6"/>
  <c r="Y94" i="6"/>
  <c r="Z94" i="6"/>
  <c r="Y95" i="6"/>
  <c r="Z95" i="6"/>
  <c r="Y96" i="6"/>
  <c r="Z96" i="6"/>
  <c r="Y97" i="6"/>
  <c r="Z97" i="6"/>
  <c r="Y98" i="6"/>
  <c r="Z98" i="6"/>
  <c r="Y99" i="6"/>
  <c r="Z99" i="6"/>
  <c r="Y100" i="6"/>
  <c r="Z100" i="6"/>
  <c r="Y102" i="6"/>
  <c r="Z102" i="6"/>
  <c r="Y103" i="6"/>
  <c r="Z103" i="6"/>
  <c r="Y104" i="6"/>
  <c r="Z104" i="6"/>
  <c r="Y105" i="6"/>
  <c r="Z105" i="6"/>
  <c r="Y26" i="6"/>
  <c r="Z26" i="6"/>
  <c r="Y27" i="6"/>
  <c r="Z27" i="6"/>
  <c r="Y28" i="6"/>
  <c r="Z28" i="6"/>
  <c r="Z25" i="6"/>
  <c r="Y25" i="6"/>
  <c r="Y21" i="6"/>
  <c r="Z21" i="6"/>
  <c r="Y22" i="6"/>
  <c r="Z22" i="6"/>
  <c r="Y23" i="6"/>
  <c r="Z23" i="6"/>
  <c r="Z20" i="6"/>
  <c r="Y20" i="6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8" i="2"/>
  <c r="L22" i="63" l="1"/>
  <c r="L23" i="63"/>
  <c r="M14" i="44"/>
  <c r="M12" i="44"/>
  <c r="M18" i="44"/>
  <c r="L17" i="45"/>
  <c r="L13" i="45"/>
  <c r="L14" i="45"/>
  <c r="L15" i="45"/>
  <c r="K11" i="59"/>
  <c r="M15" i="44"/>
  <c r="L16" i="45"/>
  <c r="M17" i="44"/>
  <c r="Q10" i="53" l="1"/>
  <c r="R10" i="53"/>
  <c r="Q11" i="53"/>
  <c r="R11" i="53"/>
  <c r="Q28" i="53"/>
  <c r="R28" i="53"/>
  <c r="Q30" i="53"/>
  <c r="R30" i="53"/>
  <c r="Q31" i="53"/>
  <c r="R31" i="53"/>
  <c r="Q32" i="53"/>
  <c r="R32" i="53"/>
  <c r="Q34" i="53"/>
  <c r="R34" i="53"/>
  <c r="Q35" i="53"/>
  <c r="R35" i="53"/>
  <c r="Q36" i="53"/>
  <c r="R36" i="53"/>
  <c r="Q38" i="53"/>
  <c r="R38" i="53"/>
  <c r="Q39" i="53"/>
  <c r="R39" i="53"/>
  <c r="Q40" i="53"/>
  <c r="R40" i="53"/>
  <c r="Q42" i="53"/>
  <c r="R42" i="53"/>
  <c r="Q43" i="53"/>
  <c r="R43" i="53"/>
  <c r="Q44" i="53"/>
  <c r="R44" i="53"/>
  <c r="Q46" i="53"/>
  <c r="R46" i="53"/>
  <c r="Q47" i="53"/>
  <c r="R47" i="53"/>
  <c r="Q48" i="53"/>
  <c r="R48" i="53"/>
  <c r="Q49" i="53"/>
  <c r="R49" i="53"/>
  <c r="Q50" i="53"/>
  <c r="R50" i="53"/>
  <c r="Q51" i="53"/>
  <c r="R51" i="53"/>
  <c r="Q52" i="53"/>
  <c r="R52" i="53"/>
  <c r="Q53" i="53"/>
  <c r="R53" i="53"/>
  <c r="Q54" i="53"/>
  <c r="R54" i="53"/>
  <c r="Q55" i="53"/>
  <c r="R55" i="53"/>
  <c r="Q56" i="53"/>
  <c r="R56" i="53"/>
  <c r="Q57" i="53"/>
  <c r="R57" i="53"/>
  <c r="Q58" i="53"/>
  <c r="R58" i="53"/>
  <c r="Q59" i="53"/>
  <c r="R59" i="53"/>
  <c r="Q60" i="53"/>
  <c r="R60" i="53"/>
  <c r="Q61" i="53"/>
  <c r="R61" i="53"/>
  <c r="Q62" i="53"/>
  <c r="R62" i="53"/>
  <c r="Q63" i="53"/>
  <c r="R63" i="53"/>
  <c r="Q64" i="53"/>
  <c r="R64" i="53"/>
  <c r="Q65" i="53"/>
  <c r="R65" i="53"/>
  <c r="Q66" i="53"/>
  <c r="R66" i="53"/>
  <c r="Q67" i="53"/>
  <c r="R67" i="53"/>
  <c r="Q68" i="53"/>
  <c r="R68" i="53"/>
  <c r="Q69" i="53"/>
  <c r="R69" i="53"/>
  <c r="Q70" i="53"/>
  <c r="R70" i="53"/>
  <c r="Q71" i="53"/>
  <c r="R71" i="53"/>
  <c r="Q72" i="53"/>
  <c r="R72" i="53"/>
  <c r="Q73" i="53"/>
  <c r="R73" i="53"/>
  <c r="Q74" i="53"/>
  <c r="R74" i="53"/>
  <c r="Q75" i="53"/>
  <c r="R75" i="53"/>
  <c r="Q76" i="53"/>
  <c r="R76" i="53"/>
  <c r="Q77" i="53"/>
  <c r="R77" i="53"/>
  <c r="Q78" i="53"/>
  <c r="R78" i="53"/>
  <c r="Q79" i="53"/>
  <c r="R79" i="53"/>
  <c r="Q80" i="53"/>
  <c r="R80" i="53"/>
  <c r="Q81" i="53"/>
  <c r="R81" i="53"/>
  <c r="Q82" i="53"/>
  <c r="R82" i="53"/>
  <c r="Q83" i="53"/>
  <c r="R83" i="53"/>
  <c r="X12" i="59" l="1"/>
  <c r="X13" i="59"/>
  <c r="X14" i="59"/>
  <c r="X15" i="59"/>
  <c r="X11" i="59"/>
  <c r="AB11" i="6"/>
  <c r="AB12" i="6"/>
  <c r="AB13" i="6"/>
  <c r="AB10" i="6"/>
  <c r="Y16" i="6"/>
  <c r="Z16" i="6"/>
  <c r="AA16" i="6"/>
  <c r="Y17" i="6"/>
  <c r="Z17" i="6"/>
  <c r="AA17" i="6"/>
  <c r="Y18" i="6"/>
  <c r="Z18" i="6"/>
  <c r="AA18" i="6"/>
  <c r="Z15" i="6"/>
  <c r="AA15" i="6"/>
  <c r="Y15" i="6"/>
  <c r="Y11" i="6"/>
  <c r="Z11" i="6"/>
  <c r="AA11" i="6"/>
  <c r="Y12" i="6"/>
  <c r="Z12" i="6"/>
  <c r="AA12" i="6"/>
  <c r="Y13" i="6"/>
  <c r="Z13" i="6"/>
  <c r="AA13" i="6"/>
  <c r="AA10" i="6"/>
  <c r="Z10" i="6"/>
  <c r="Y10" i="6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T8" i="2"/>
  <c r="T9" i="2"/>
  <c r="T10" i="2"/>
  <c r="T11" i="2"/>
  <c r="T12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AB11" i="46"/>
  <c r="AB12" i="46"/>
  <c r="AB13" i="46"/>
  <c r="AB14" i="46"/>
  <c r="AB15" i="46"/>
  <c r="AB16" i="46"/>
  <c r="AB17" i="46"/>
  <c r="AB18" i="46"/>
  <c r="AB19" i="46"/>
  <c r="AB20" i="46"/>
  <c r="AB21" i="46"/>
  <c r="AB22" i="46"/>
  <c r="AB23" i="46"/>
  <c r="AB24" i="46"/>
  <c r="AB25" i="46"/>
  <c r="AB26" i="46"/>
  <c r="AB10" i="46"/>
  <c r="AA10" i="46"/>
  <c r="AA11" i="46"/>
  <c r="AA12" i="46"/>
  <c r="AA13" i="46"/>
  <c r="AA14" i="46"/>
  <c r="AA15" i="46"/>
  <c r="AA16" i="46"/>
  <c r="AA17" i="46"/>
  <c r="AA18" i="46"/>
  <c r="AA19" i="46"/>
  <c r="AA20" i="46"/>
  <c r="AA21" i="46"/>
  <c r="AA22" i="46"/>
  <c r="AA23" i="46"/>
  <c r="AA24" i="46"/>
  <c r="AA25" i="46"/>
  <c r="AA26" i="46"/>
  <c r="AC11" i="46"/>
  <c r="AC12" i="46"/>
  <c r="AC13" i="46"/>
  <c r="AC14" i="46"/>
  <c r="AC15" i="46"/>
  <c r="AC16" i="46"/>
  <c r="AC17" i="46"/>
  <c r="AC18" i="46"/>
  <c r="AC19" i="46"/>
  <c r="AC20" i="46"/>
  <c r="AC21" i="46"/>
  <c r="AC22" i="46"/>
  <c r="AC23" i="46"/>
  <c r="AC24" i="46"/>
  <c r="AC25" i="46"/>
  <c r="AC26" i="46"/>
  <c r="AC10" i="46"/>
  <c r="K64" i="46"/>
  <c r="M64" i="46"/>
  <c r="K65" i="46"/>
  <c r="M65" i="46"/>
  <c r="K66" i="46"/>
  <c r="M66" i="46"/>
  <c r="K67" i="46"/>
  <c r="M67" i="46"/>
  <c r="K68" i="46"/>
  <c r="M68" i="46"/>
  <c r="K69" i="46"/>
  <c r="M69" i="46"/>
  <c r="K31" i="46"/>
  <c r="M31" i="46"/>
  <c r="K32" i="46"/>
  <c r="M32" i="46"/>
  <c r="K33" i="46"/>
  <c r="M33" i="46"/>
  <c r="K34" i="46"/>
  <c r="M34" i="46"/>
  <c r="K35" i="46"/>
  <c r="M35" i="46"/>
  <c r="K36" i="46"/>
  <c r="M36" i="46"/>
  <c r="K37" i="46"/>
  <c r="M37" i="46"/>
  <c r="K38" i="46"/>
  <c r="M38" i="46"/>
  <c r="K39" i="46"/>
  <c r="M39" i="46"/>
  <c r="K40" i="46"/>
  <c r="M40" i="46"/>
  <c r="K41" i="46"/>
  <c r="M41" i="46"/>
  <c r="K42" i="46"/>
  <c r="M42" i="46"/>
  <c r="K43" i="46"/>
  <c r="M43" i="46"/>
  <c r="K44" i="46"/>
  <c r="M44" i="46"/>
  <c r="K46" i="46"/>
  <c r="M46" i="46"/>
  <c r="M30" i="46"/>
  <c r="K30" i="46"/>
  <c r="K11" i="46"/>
  <c r="L11" i="46" s="1"/>
  <c r="M11" i="46"/>
  <c r="K12" i="46"/>
  <c r="M12" i="46"/>
  <c r="K13" i="46"/>
  <c r="M13" i="46"/>
  <c r="K14" i="46"/>
  <c r="M14" i="46"/>
  <c r="K15" i="46"/>
  <c r="M15" i="46"/>
  <c r="K16" i="46"/>
  <c r="M16" i="46"/>
  <c r="K17" i="46"/>
  <c r="M17" i="46"/>
  <c r="K18" i="46"/>
  <c r="M18" i="46"/>
  <c r="K19" i="46"/>
  <c r="M19" i="46"/>
  <c r="K20" i="46"/>
  <c r="M20" i="46"/>
  <c r="K21" i="46"/>
  <c r="M21" i="46"/>
  <c r="K22" i="46"/>
  <c r="M22" i="46"/>
  <c r="K23" i="46"/>
  <c r="M23" i="46"/>
  <c r="K24" i="46"/>
  <c r="M24" i="46"/>
  <c r="K25" i="46"/>
  <c r="M25" i="46"/>
  <c r="K26" i="46"/>
  <c r="M26" i="46"/>
  <c r="M10" i="46"/>
  <c r="K10" i="46"/>
  <c r="L10" i="46" s="1"/>
  <c r="J16" i="6"/>
  <c r="L16" i="6"/>
  <c r="J17" i="6"/>
  <c r="L17" i="6"/>
  <c r="J18" i="6"/>
  <c r="L18" i="6"/>
  <c r="J15" i="6"/>
  <c r="L15" i="6"/>
  <c r="J11" i="6"/>
  <c r="L11" i="6"/>
  <c r="J12" i="6"/>
  <c r="L12" i="6"/>
  <c r="J13" i="6"/>
  <c r="L13" i="6"/>
  <c r="L10" i="6"/>
  <c r="J10" i="6"/>
  <c r="N4" i="72"/>
  <c r="G4" i="72"/>
  <c r="K47" i="16"/>
  <c r="M47" i="16"/>
  <c r="K48" i="16"/>
  <c r="M48" i="16"/>
  <c r="K49" i="16"/>
  <c r="M49" i="16"/>
  <c r="K50" i="16"/>
  <c r="M50" i="16"/>
  <c r="K51" i="16"/>
  <c r="M51" i="16"/>
  <c r="K52" i="16"/>
  <c r="M52" i="16"/>
  <c r="K53" i="16"/>
  <c r="M53" i="16"/>
  <c r="K54" i="16"/>
  <c r="M54" i="16"/>
  <c r="K55" i="16"/>
  <c r="M55" i="16"/>
  <c r="K56" i="16"/>
  <c r="M56" i="16"/>
  <c r="K57" i="16"/>
  <c r="M57" i="16"/>
  <c r="K58" i="16"/>
  <c r="M58" i="16"/>
  <c r="K59" i="16"/>
  <c r="M59" i="16"/>
  <c r="K60" i="16"/>
  <c r="M60" i="16"/>
  <c r="K61" i="16"/>
  <c r="M61" i="16"/>
  <c r="K62" i="16"/>
  <c r="M62" i="16"/>
  <c r="K63" i="16"/>
  <c r="M63" i="16"/>
  <c r="K64" i="16"/>
  <c r="M64" i="16"/>
  <c r="K65" i="16"/>
  <c r="M65" i="16"/>
  <c r="K18" i="16"/>
  <c r="M18" i="16"/>
  <c r="K19" i="16"/>
  <c r="M19" i="16"/>
  <c r="K20" i="16"/>
  <c r="M20" i="16"/>
  <c r="K21" i="16"/>
  <c r="M21" i="16"/>
  <c r="K22" i="16"/>
  <c r="M22" i="16"/>
  <c r="K23" i="16"/>
  <c r="M23" i="16"/>
  <c r="K24" i="16"/>
  <c r="M24" i="16"/>
  <c r="K25" i="16"/>
  <c r="M25" i="16"/>
  <c r="K26" i="16"/>
  <c r="M26" i="16"/>
  <c r="K27" i="16"/>
  <c r="M27" i="16"/>
  <c r="K28" i="16"/>
  <c r="M28" i="16"/>
  <c r="K29" i="16"/>
  <c r="M29" i="16"/>
  <c r="K30" i="16"/>
  <c r="M30" i="16"/>
  <c r="K31" i="16"/>
  <c r="M31" i="16"/>
  <c r="K32" i="16"/>
  <c r="M32" i="16"/>
  <c r="K33" i="16"/>
  <c r="M33" i="16"/>
  <c r="K34" i="16"/>
  <c r="M34" i="16"/>
  <c r="K35" i="16"/>
  <c r="M35" i="16"/>
  <c r="K36" i="16"/>
  <c r="M36" i="16"/>
  <c r="K37" i="16"/>
  <c r="M37" i="16"/>
  <c r="K38" i="16"/>
  <c r="M38" i="16"/>
  <c r="K39" i="16"/>
  <c r="M39" i="16"/>
  <c r="M17" i="16"/>
  <c r="K17" i="16"/>
  <c r="K11" i="6" l="1"/>
  <c r="K13" i="6"/>
  <c r="L23" i="46"/>
  <c r="L19" i="46"/>
  <c r="L15" i="46"/>
  <c r="L26" i="46"/>
  <c r="L22" i="46"/>
  <c r="L18" i="46"/>
  <c r="L14" i="46"/>
  <c r="L25" i="46"/>
  <c r="L21" i="46"/>
  <c r="L17" i="46"/>
  <c r="L13" i="46"/>
  <c r="L24" i="46"/>
  <c r="L20" i="46"/>
  <c r="L16" i="46"/>
  <c r="L12" i="46"/>
  <c r="K12" i="6"/>
  <c r="X10" i="72"/>
  <c r="B13" i="59"/>
  <c r="C13" i="59"/>
  <c r="E13" i="59"/>
  <c r="F13" i="59" s="1"/>
  <c r="S13" i="59"/>
  <c r="Z13" i="59"/>
  <c r="AA13" i="59"/>
  <c r="F18" i="1"/>
  <c r="H18" i="1" s="1"/>
  <c r="P18" i="1" l="1"/>
  <c r="W18" i="1"/>
  <c r="Y13" i="59"/>
  <c r="M18" i="1"/>
  <c r="D18" i="1"/>
  <c r="Y18" i="1" s="1"/>
  <c r="U18" i="1"/>
  <c r="X18" i="1"/>
  <c r="I18" i="1"/>
  <c r="S18" i="1"/>
  <c r="K18" i="1"/>
  <c r="J18" i="1"/>
  <c r="AB18" i="1"/>
  <c r="R18" i="1"/>
  <c r="N18" i="1"/>
  <c r="Z18" i="1" s="1"/>
  <c r="AA18" i="1"/>
  <c r="B62" i="16" l="1"/>
  <c r="C62" i="16"/>
  <c r="E62" i="16"/>
  <c r="G62" i="16"/>
  <c r="I62" i="16"/>
  <c r="N62" i="16"/>
  <c r="P62" i="16"/>
  <c r="R62" i="16"/>
  <c r="S62" i="16"/>
  <c r="AB62" i="16"/>
  <c r="AC62" i="16"/>
  <c r="B63" i="16"/>
  <c r="C63" i="16"/>
  <c r="E63" i="16"/>
  <c r="G63" i="16"/>
  <c r="I63" i="16"/>
  <c r="N63" i="16"/>
  <c r="P63" i="16"/>
  <c r="R63" i="16"/>
  <c r="S63" i="16"/>
  <c r="AB63" i="16"/>
  <c r="AC63" i="16"/>
  <c r="B64" i="16"/>
  <c r="C64" i="16"/>
  <c r="E64" i="16"/>
  <c r="G64" i="16"/>
  <c r="I64" i="16"/>
  <c r="N64" i="16"/>
  <c r="P64" i="16"/>
  <c r="R64" i="16"/>
  <c r="S64" i="16"/>
  <c r="AB64" i="16"/>
  <c r="AC64" i="16"/>
  <c r="B65" i="16"/>
  <c r="C65" i="16"/>
  <c r="E65" i="16"/>
  <c r="G65" i="16"/>
  <c r="I65" i="16"/>
  <c r="N65" i="16"/>
  <c r="O66" i="16" s="1"/>
  <c r="P65" i="16"/>
  <c r="R65" i="16"/>
  <c r="S65" i="16"/>
  <c r="AB65" i="16"/>
  <c r="AC65" i="16"/>
  <c r="O65" i="16" l="1"/>
  <c r="O63" i="16"/>
  <c r="AA65" i="16"/>
  <c r="AA63" i="16"/>
  <c r="AA62" i="16"/>
  <c r="AA64" i="16"/>
  <c r="O64" i="16"/>
  <c r="B31" i="2" l="1"/>
  <c r="F31" i="2"/>
  <c r="H31" i="2"/>
  <c r="I32" i="2" s="1"/>
  <c r="L31" i="2"/>
  <c r="M32" i="2" s="1"/>
  <c r="O31" i="2"/>
  <c r="P31" i="2"/>
  <c r="R31" i="2"/>
  <c r="U31" i="2"/>
  <c r="V31" i="2"/>
  <c r="W32" i="2" s="1"/>
  <c r="AC31" i="2"/>
  <c r="AM11" i="1"/>
  <c r="AM12" i="1" s="1"/>
  <c r="AM13" i="1" s="1"/>
  <c r="AM14" i="1" s="1"/>
  <c r="AM15" i="1" s="1"/>
  <c r="AM16" i="1" s="1"/>
  <c r="AM17" i="1" s="1"/>
  <c r="AM18" i="1" s="1"/>
  <c r="AM19" i="1" s="1"/>
  <c r="AM20" i="1" s="1"/>
  <c r="AM21" i="1" s="1"/>
  <c r="AM22" i="1" s="1"/>
  <c r="AM23" i="1" s="1"/>
  <c r="AM24" i="1" s="1"/>
  <c r="AM25" i="1" s="1"/>
  <c r="AM26" i="1" s="1"/>
  <c r="AM27" i="1" s="1"/>
  <c r="AM28" i="1" s="1"/>
  <c r="AN10" i="46"/>
  <c r="AN11" i="46" s="1"/>
  <c r="AN12" i="46" s="1"/>
  <c r="AN13" i="46" s="1"/>
  <c r="AN14" i="46" s="1"/>
  <c r="AN15" i="46" s="1"/>
  <c r="AN16" i="46" s="1"/>
  <c r="AN17" i="46" s="1"/>
  <c r="AN18" i="46" s="1"/>
  <c r="AN19" i="46" s="1"/>
  <c r="AN20" i="46" s="1"/>
  <c r="AN21" i="46" s="1"/>
  <c r="AN22" i="46" s="1"/>
  <c r="AN23" i="46" s="1"/>
  <c r="AN24" i="46" s="1"/>
  <c r="AN25" i="46" s="1"/>
  <c r="AN26" i="46" s="1"/>
  <c r="AN28" i="46" s="1"/>
  <c r="AM29" i="1" l="1"/>
  <c r="AM30" i="1" s="1"/>
  <c r="AM31" i="1" s="1"/>
  <c r="AM32" i="1" s="1"/>
  <c r="AM33" i="1" s="1"/>
  <c r="AM34" i="1" s="1"/>
  <c r="AM35" i="1" s="1"/>
  <c r="AM36" i="1" s="1"/>
  <c r="AM37" i="1" s="1"/>
  <c r="AM38" i="1" s="1"/>
  <c r="AM39" i="1" s="1"/>
  <c r="AM40" i="1" s="1"/>
  <c r="AM41" i="1" s="1"/>
  <c r="AM42" i="1" s="1"/>
  <c r="AM43" i="1" s="1"/>
  <c r="AM44" i="1" s="1"/>
  <c r="AM45" i="1" s="1"/>
  <c r="AM46" i="1" s="1"/>
  <c r="AM47" i="1" s="1"/>
  <c r="AM48" i="1" s="1"/>
  <c r="AM49" i="1" s="1"/>
  <c r="AM50" i="1" s="1"/>
  <c r="AM51" i="1" s="1"/>
  <c r="AM52" i="1" s="1"/>
  <c r="AM53" i="1" s="1"/>
  <c r="AM54" i="1" s="1"/>
  <c r="AM55" i="1" s="1"/>
  <c r="AM56" i="1" s="1"/>
  <c r="AM57" i="1" s="1"/>
  <c r="AM58" i="1" s="1"/>
  <c r="AM59" i="1" s="1"/>
  <c r="AM60" i="1" s="1"/>
  <c r="V12" i="55"/>
  <c r="Z31" i="2"/>
  <c r="C32" i="2"/>
  <c r="E32" i="2"/>
  <c r="AM10" i="46"/>
  <c r="AM11" i="46" s="1"/>
  <c r="AM12" i="46" s="1"/>
  <c r="AM13" i="46" s="1"/>
  <c r="AM14" i="46" s="1"/>
  <c r="AM15" i="46" s="1"/>
  <c r="AM16" i="46" s="1"/>
  <c r="AM17" i="46" s="1"/>
  <c r="AM18" i="46" s="1"/>
  <c r="AM19" i="46" s="1"/>
  <c r="AM20" i="46" s="1"/>
  <c r="AM21" i="46" s="1"/>
  <c r="AM22" i="46" s="1"/>
  <c r="AM23" i="46" s="1"/>
  <c r="AM24" i="46" s="1"/>
  <c r="AM25" i="46" s="1"/>
  <c r="AM26" i="46" s="1"/>
  <c r="AM28" i="46" s="1"/>
  <c r="AN8" i="2"/>
  <c r="AN10" i="2" s="1"/>
  <c r="AN11" i="2" s="1"/>
  <c r="AN12" i="2" s="1"/>
  <c r="AN13" i="2" s="1"/>
  <c r="AN14" i="2" s="1"/>
  <c r="AN15" i="2" s="1"/>
  <c r="AN16" i="2" s="1"/>
  <c r="AN17" i="2" s="1"/>
  <c r="AN18" i="2" s="1"/>
  <c r="AN19" i="2" s="1"/>
  <c r="AN20" i="2" s="1"/>
  <c r="AN21" i="2" s="1"/>
  <c r="AN22" i="2" s="1"/>
  <c r="AN23" i="2" s="1"/>
  <c r="AN24" i="2" s="1"/>
  <c r="AN25" i="2" s="1"/>
  <c r="AN26" i="2" s="1"/>
  <c r="AN27" i="2" s="1"/>
  <c r="AN28" i="2" s="1"/>
  <c r="AN29" i="2" s="1"/>
  <c r="AN30" i="2" s="1"/>
  <c r="AN31" i="2" s="1"/>
  <c r="AN32" i="2" s="1"/>
  <c r="AN33" i="2" s="1"/>
  <c r="AN34" i="2" s="1"/>
  <c r="AN35" i="2" s="1"/>
  <c r="AN36" i="2" s="1"/>
  <c r="AB31" i="2"/>
  <c r="AD32" i="2" s="1"/>
  <c r="X31" i="2"/>
  <c r="V75" i="52" l="1"/>
  <c r="U11" i="16" l="1"/>
  <c r="B39" i="16"/>
  <c r="C39" i="16"/>
  <c r="E39" i="16"/>
  <c r="G39" i="16"/>
  <c r="I39" i="16"/>
  <c r="N39" i="16"/>
  <c r="O40" i="16" s="1"/>
  <c r="P39" i="16"/>
  <c r="Q40" i="16" s="1"/>
  <c r="R39" i="16"/>
  <c r="S39" i="16"/>
  <c r="U39" i="16"/>
  <c r="AB39" i="16"/>
  <c r="AC39" i="16"/>
  <c r="U10" i="16"/>
  <c r="Q11" i="16" l="1"/>
  <c r="L11" i="16"/>
  <c r="O11" i="16"/>
  <c r="U4" i="16"/>
  <c r="AA39" i="16"/>
  <c r="F59" i="1"/>
  <c r="X59" i="1" l="1"/>
  <c r="R59" i="1"/>
  <c r="I59" i="1"/>
  <c r="K59" i="1"/>
  <c r="M59" i="1"/>
  <c r="W59" i="1"/>
  <c r="P59" i="1"/>
  <c r="N59" i="1"/>
  <c r="F39" i="1" l="1"/>
  <c r="F40" i="1"/>
  <c r="F41" i="1"/>
  <c r="F42" i="1"/>
  <c r="F43" i="1"/>
  <c r="F44" i="1"/>
  <c r="F45" i="1"/>
  <c r="I45" i="1" l="1"/>
  <c r="M45" i="1"/>
  <c r="S45" i="1"/>
  <c r="J45" i="1"/>
  <c r="N45" i="1"/>
  <c r="Z45" i="1" s="1"/>
  <c r="K45" i="1"/>
  <c r="P45" i="1"/>
  <c r="W45" i="1"/>
  <c r="AA45" i="1"/>
  <c r="R45" i="1"/>
  <c r="X45" i="1"/>
  <c r="AB45" i="1"/>
  <c r="H44" i="1"/>
  <c r="U44" i="1" s="1"/>
  <c r="M44" i="1"/>
  <c r="R44" i="1"/>
  <c r="X44" i="1"/>
  <c r="AB44" i="1"/>
  <c r="I44" i="1"/>
  <c r="N44" i="1"/>
  <c r="Z44" i="1" s="1"/>
  <c r="J44" i="1"/>
  <c r="K44" i="1"/>
  <c r="P44" i="1"/>
  <c r="W44" i="1"/>
  <c r="AA44" i="1"/>
  <c r="S44" i="1"/>
  <c r="I42" i="1"/>
  <c r="M42" i="1"/>
  <c r="S42" i="1"/>
  <c r="N42" i="1"/>
  <c r="K42" i="1"/>
  <c r="P42" i="1"/>
  <c r="W42" i="1"/>
  <c r="R42" i="1"/>
  <c r="X42" i="1"/>
  <c r="J42" i="1"/>
  <c r="I43" i="1"/>
  <c r="N43" i="1"/>
  <c r="S43" i="1"/>
  <c r="J43" i="1"/>
  <c r="K43" i="1"/>
  <c r="P43" i="1"/>
  <c r="W43" i="1"/>
  <c r="M43" i="1"/>
  <c r="R43" i="1"/>
  <c r="X43" i="1"/>
  <c r="X41" i="1"/>
  <c r="R41" i="1"/>
  <c r="I41" i="1"/>
  <c r="R40" i="1"/>
  <c r="X40" i="1"/>
  <c r="S40" i="1"/>
  <c r="H40" i="1"/>
  <c r="U40" i="1" s="1"/>
  <c r="I40" i="1"/>
  <c r="W40" i="1"/>
  <c r="R39" i="1"/>
  <c r="I39" i="1"/>
  <c r="W39" i="1"/>
  <c r="AA39" i="1"/>
  <c r="X39" i="1"/>
  <c r="AB39" i="1"/>
  <c r="P41" i="1"/>
  <c r="W41" i="1"/>
  <c r="M41" i="1"/>
  <c r="P40" i="1"/>
  <c r="M40" i="1"/>
  <c r="M39" i="1"/>
  <c r="P39" i="1"/>
  <c r="W21" i="6"/>
  <c r="W22" i="6"/>
  <c r="W23" i="6"/>
  <c r="W20" i="6"/>
  <c r="R28" i="2"/>
  <c r="F37" i="1" l="1"/>
  <c r="I37" i="1" s="1"/>
  <c r="F38" i="1"/>
  <c r="R38" i="1" l="1"/>
  <c r="I38" i="1"/>
  <c r="X38" i="1"/>
  <c r="X37" i="1"/>
  <c r="R37" i="1"/>
  <c r="W38" i="1"/>
  <c r="P38" i="1"/>
  <c r="M38" i="1"/>
  <c r="P37" i="1"/>
  <c r="W37" i="1"/>
  <c r="M37" i="1"/>
  <c r="F35" i="1"/>
  <c r="F36" i="1"/>
  <c r="I36" i="1" s="1"/>
  <c r="C23" i="35"/>
  <c r="X36" i="1" l="1"/>
  <c r="R36" i="1"/>
  <c r="K35" i="1"/>
  <c r="P35" i="1"/>
  <c r="R35" i="1"/>
  <c r="X35" i="1"/>
  <c r="I35" i="1"/>
  <c r="M35" i="1"/>
  <c r="J35" i="1"/>
  <c r="N35" i="1"/>
  <c r="W35" i="1"/>
  <c r="P36" i="1"/>
  <c r="M36" i="1"/>
  <c r="W36" i="1"/>
  <c r="F33" i="1"/>
  <c r="F34" i="1"/>
  <c r="R34" i="1" s="1"/>
  <c r="I34" i="1" l="1"/>
  <c r="X34" i="1"/>
  <c r="K33" i="1"/>
  <c r="P33" i="1"/>
  <c r="W33" i="1"/>
  <c r="H33" i="1"/>
  <c r="U33" i="1" s="1"/>
  <c r="N33" i="1"/>
  <c r="J33" i="1"/>
  <c r="M33" i="1"/>
  <c r="R33" i="1"/>
  <c r="X33" i="1"/>
  <c r="I33" i="1"/>
  <c r="S33" i="1"/>
  <c r="W34" i="1"/>
  <c r="M34" i="1"/>
  <c r="P34" i="1"/>
  <c r="U12" i="53"/>
  <c r="Y40" i="63" l="1"/>
  <c r="Y41" i="63"/>
  <c r="Y42" i="63"/>
  <c r="Y43" i="63"/>
  <c r="Y44" i="63"/>
  <c r="Y45" i="63"/>
  <c r="Y55" i="63"/>
  <c r="Y56" i="63"/>
  <c r="Y57" i="63"/>
  <c r="Y58" i="63"/>
  <c r="Y11" i="63"/>
  <c r="Y12" i="63"/>
  <c r="Y13" i="63"/>
  <c r="Y14" i="63"/>
  <c r="Y15" i="63"/>
  <c r="Y25" i="63"/>
  <c r="Y10" i="63"/>
  <c r="U13" i="50"/>
  <c r="U14" i="50"/>
  <c r="U15" i="50"/>
  <c r="U16" i="50"/>
  <c r="U17" i="50"/>
  <c r="U18" i="50"/>
  <c r="U19" i="50"/>
  <c r="U20" i="50"/>
  <c r="U21" i="50"/>
  <c r="U22" i="50"/>
  <c r="U23" i="50"/>
  <c r="U24" i="50"/>
  <c r="U25" i="50"/>
  <c r="U26" i="50"/>
  <c r="U27" i="50"/>
  <c r="U28" i="50"/>
  <c r="U29" i="50"/>
  <c r="U30" i="50"/>
  <c r="U31" i="50"/>
  <c r="U32" i="50"/>
  <c r="U33" i="50"/>
  <c r="U34" i="50"/>
  <c r="U12" i="50"/>
  <c r="S33" i="49"/>
  <c r="S34" i="49"/>
  <c r="S35" i="49"/>
  <c r="S36" i="49"/>
  <c r="S37" i="49"/>
  <c r="S38" i="49"/>
  <c r="S39" i="49"/>
  <c r="S40" i="49"/>
  <c r="S41" i="49"/>
  <c r="S42" i="49"/>
  <c r="S43" i="49"/>
  <c r="S44" i="49"/>
  <c r="S45" i="49"/>
  <c r="S46" i="49"/>
  <c r="S47" i="49"/>
  <c r="S48" i="49"/>
  <c r="S49" i="49"/>
  <c r="S50" i="49"/>
  <c r="S51" i="49"/>
  <c r="S52" i="49"/>
  <c r="S32" i="49"/>
  <c r="S25" i="49"/>
  <c r="S11" i="49"/>
  <c r="S12" i="49"/>
  <c r="S13" i="49"/>
  <c r="S14" i="49"/>
  <c r="S15" i="49"/>
  <c r="S16" i="49"/>
  <c r="S17" i="49"/>
  <c r="S18" i="49"/>
  <c r="S19" i="49"/>
  <c r="S20" i="49"/>
  <c r="S21" i="49"/>
  <c r="S22" i="49"/>
  <c r="S23" i="49"/>
  <c r="S24" i="49"/>
  <c r="S26" i="49"/>
  <c r="S27" i="49"/>
  <c r="S28" i="49"/>
  <c r="S29" i="49"/>
  <c r="S30" i="49"/>
  <c r="S10" i="49"/>
  <c r="Y31" i="46"/>
  <c r="Y32" i="46"/>
  <c r="Y33" i="46"/>
  <c r="Y34" i="46"/>
  <c r="Y35" i="46"/>
  <c r="Y36" i="46"/>
  <c r="Y37" i="46"/>
  <c r="Y38" i="46"/>
  <c r="Y39" i="46"/>
  <c r="Y40" i="46"/>
  <c r="Y41" i="46"/>
  <c r="Y42" i="46"/>
  <c r="Y43" i="46"/>
  <c r="Y44" i="46"/>
  <c r="Y46" i="46"/>
  <c r="Y30" i="46"/>
  <c r="V20" i="45"/>
  <c r="V21" i="45"/>
  <c r="V22" i="45"/>
  <c r="V23" i="45"/>
  <c r="V24" i="45"/>
  <c r="V19" i="45"/>
  <c r="W27" i="44"/>
  <c r="W26" i="44"/>
  <c r="W25" i="44"/>
  <c r="W24" i="44"/>
  <c r="W23" i="44"/>
  <c r="W22" i="44"/>
  <c r="W21" i="44"/>
  <c r="W20" i="44"/>
  <c r="U38" i="16"/>
  <c r="W18" i="6"/>
  <c r="W17" i="6"/>
  <c r="W16" i="6"/>
  <c r="W15" i="6"/>
  <c r="R29" i="2"/>
  <c r="Y11" i="46"/>
  <c r="Y12" i="46"/>
  <c r="Y13" i="46"/>
  <c r="Y14" i="46"/>
  <c r="Y15" i="46"/>
  <c r="Y16" i="46"/>
  <c r="Y17" i="46"/>
  <c r="Y18" i="46"/>
  <c r="Y19" i="46"/>
  <c r="Y20" i="46"/>
  <c r="Y21" i="46"/>
  <c r="Y22" i="46"/>
  <c r="Y23" i="46"/>
  <c r="Y24" i="46"/>
  <c r="Y25" i="46"/>
  <c r="Y26" i="46"/>
  <c r="Y10" i="46"/>
  <c r="V13" i="45"/>
  <c r="V14" i="45"/>
  <c r="V15" i="45"/>
  <c r="V16" i="45"/>
  <c r="V17" i="45"/>
  <c r="V12" i="45"/>
  <c r="W12" i="44"/>
  <c r="W13" i="44"/>
  <c r="W14" i="44"/>
  <c r="W15" i="44"/>
  <c r="W16" i="44"/>
  <c r="W17" i="44"/>
  <c r="W18" i="44"/>
  <c r="W11" i="44"/>
  <c r="W11" i="6"/>
  <c r="W12" i="6"/>
  <c r="W13" i="6"/>
  <c r="W10" i="6"/>
  <c r="U10" i="53"/>
  <c r="U11" i="53"/>
  <c r="R30" i="2"/>
  <c r="B415" i="54" l="1"/>
  <c r="B416" i="54"/>
  <c r="B417" i="54"/>
  <c r="B418" i="54"/>
  <c r="B419" i="54"/>
  <c r="B420" i="54"/>
  <c r="B421" i="54"/>
  <c r="B422" i="54"/>
  <c r="B423" i="54"/>
  <c r="B424" i="54"/>
  <c r="B425" i="54"/>
  <c r="B402" i="54"/>
  <c r="B403" i="54"/>
  <c r="B404" i="54"/>
  <c r="B405" i="54"/>
  <c r="B406" i="54"/>
  <c r="B407" i="54"/>
  <c r="B408" i="54"/>
  <c r="B409" i="54"/>
  <c r="B410" i="54"/>
  <c r="B411" i="54"/>
  <c r="B412" i="54"/>
  <c r="B414" i="54"/>
  <c r="B389" i="54"/>
  <c r="B390" i="54"/>
  <c r="B391" i="54"/>
  <c r="B392" i="54"/>
  <c r="B393" i="54"/>
  <c r="B394" i="54"/>
  <c r="B395" i="54"/>
  <c r="B396" i="54"/>
  <c r="B397" i="54"/>
  <c r="B398" i="54"/>
  <c r="B399" i="54"/>
  <c r="B401" i="54"/>
  <c r="B376" i="54"/>
  <c r="B377" i="54"/>
  <c r="B378" i="54"/>
  <c r="B379" i="54"/>
  <c r="B380" i="54"/>
  <c r="B381" i="54"/>
  <c r="B382" i="54"/>
  <c r="B383" i="54"/>
  <c r="B384" i="54"/>
  <c r="B385" i="54"/>
  <c r="B386" i="54"/>
  <c r="B388" i="54"/>
  <c r="B363" i="54"/>
  <c r="B364" i="54"/>
  <c r="B365" i="54"/>
  <c r="B366" i="54"/>
  <c r="B367" i="54"/>
  <c r="B368" i="54"/>
  <c r="B369" i="54"/>
  <c r="B370" i="54"/>
  <c r="B371" i="54"/>
  <c r="B372" i="54"/>
  <c r="B373" i="54"/>
  <c r="B375" i="54"/>
  <c r="B350" i="54"/>
  <c r="B351" i="54"/>
  <c r="B352" i="54"/>
  <c r="B353" i="54"/>
  <c r="B354" i="54"/>
  <c r="B355" i="54"/>
  <c r="B356" i="54"/>
  <c r="B357" i="54"/>
  <c r="B358" i="54"/>
  <c r="B359" i="54"/>
  <c r="B360" i="54"/>
  <c r="B362" i="54"/>
  <c r="B338" i="54"/>
  <c r="B339" i="54"/>
  <c r="B340" i="54"/>
  <c r="B341" i="54"/>
  <c r="B342" i="54"/>
  <c r="B343" i="54"/>
  <c r="B344" i="54"/>
  <c r="B345" i="54"/>
  <c r="B346" i="54"/>
  <c r="B347" i="54"/>
  <c r="B349" i="54"/>
  <c r="B324" i="54"/>
  <c r="B325" i="54"/>
  <c r="B326" i="54"/>
  <c r="B327" i="54"/>
  <c r="B328" i="54"/>
  <c r="B329" i="54"/>
  <c r="B330" i="54"/>
  <c r="B331" i="54"/>
  <c r="B332" i="54"/>
  <c r="B333" i="54"/>
  <c r="B334" i="54"/>
  <c r="B336" i="54"/>
  <c r="B337" i="54"/>
  <c r="B311" i="54"/>
  <c r="B312" i="54"/>
  <c r="B313" i="54"/>
  <c r="B314" i="54"/>
  <c r="B315" i="54"/>
  <c r="B316" i="54"/>
  <c r="B317" i="54"/>
  <c r="B318" i="54"/>
  <c r="B319" i="54"/>
  <c r="B320" i="54"/>
  <c r="B321" i="54"/>
  <c r="B323" i="54"/>
  <c r="B298" i="54"/>
  <c r="B299" i="54"/>
  <c r="B300" i="54"/>
  <c r="B301" i="54"/>
  <c r="B302" i="54"/>
  <c r="B303" i="54"/>
  <c r="B304" i="54"/>
  <c r="B305" i="54"/>
  <c r="B306" i="54"/>
  <c r="B307" i="54"/>
  <c r="B308" i="54"/>
  <c r="B310" i="54"/>
  <c r="B297" i="54"/>
  <c r="B285" i="54"/>
  <c r="B286" i="54"/>
  <c r="B287" i="54"/>
  <c r="B288" i="54"/>
  <c r="B289" i="54"/>
  <c r="B290" i="54"/>
  <c r="B291" i="54"/>
  <c r="B292" i="54"/>
  <c r="B293" i="54"/>
  <c r="B294" i="54"/>
  <c r="B295" i="54"/>
  <c r="B272" i="54"/>
  <c r="B273" i="54"/>
  <c r="B274" i="54"/>
  <c r="B275" i="54"/>
  <c r="B276" i="54"/>
  <c r="B277" i="54"/>
  <c r="B278" i="54"/>
  <c r="B279" i="54"/>
  <c r="B280" i="54"/>
  <c r="B281" i="54"/>
  <c r="B282" i="54"/>
  <c r="B284" i="54"/>
  <c r="B271" i="54"/>
  <c r="B259" i="54"/>
  <c r="B260" i="54"/>
  <c r="B261" i="54"/>
  <c r="B262" i="54"/>
  <c r="B263" i="54"/>
  <c r="B264" i="54"/>
  <c r="B265" i="54"/>
  <c r="B266" i="54"/>
  <c r="B267" i="54"/>
  <c r="B268" i="54"/>
  <c r="B269" i="54"/>
  <c r="B258" i="54"/>
  <c r="B246" i="54"/>
  <c r="B247" i="54"/>
  <c r="B248" i="54"/>
  <c r="B249" i="54"/>
  <c r="B250" i="54"/>
  <c r="B251" i="54"/>
  <c r="B252" i="54"/>
  <c r="B253" i="54"/>
  <c r="B254" i="54"/>
  <c r="B255" i="54"/>
  <c r="B256" i="54"/>
  <c r="B245" i="54"/>
  <c r="B233" i="54"/>
  <c r="B234" i="54"/>
  <c r="B235" i="54"/>
  <c r="B236" i="54"/>
  <c r="B237" i="54"/>
  <c r="B238" i="54"/>
  <c r="B239" i="54"/>
  <c r="B240" i="54"/>
  <c r="B241" i="54"/>
  <c r="B242" i="54"/>
  <c r="B243" i="54"/>
  <c r="B232" i="54"/>
  <c r="B220" i="54"/>
  <c r="B221" i="54"/>
  <c r="B222" i="54"/>
  <c r="B223" i="54"/>
  <c r="B224" i="54"/>
  <c r="B225" i="54"/>
  <c r="B226" i="54"/>
  <c r="B227" i="54"/>
  <c r="B228" i="54"/>
  <c r="B229" i="54"/>
  <c r="B230" i="54"/>
  <c r="B219" i="54"/>
  <c r="B206" i="54"/>
  <c r="B207" i="54"/>
  <c r="B208" i="54"/>
  <c r="B209" i="54"/>
  <c r="B210" i="54"/>
  <c r="B211" i="54"/>
  <c r="B212" i="54"/>
  <c r="B213" i="54"/>
  <c r="B214" i="54"/>
  <c r="B215" i="54"/>
  <c r="B216" i="54"/>
  <c r="B205" i="54"/>
  <c r="B193" i="54"/>
  <c r="B194" i="54"/>
  <c r="B195" i="54"/>
  <c r="B196" i="54"/>
  <c r="B197" i="54"/>
  <c r="B198" i="54"/>
  <c r="B199" i="54"/>
  <c r="B200" i="54"/>
  <c r="B201" i="54"/>
  <c r="B202" i="54"/>
  <c r="B203" i="54"/>
  <c r="B192" i="54"/>
  <c r="B180" i="54"/>
  <c r="B181" i="54"/>
  <c r="B182" i="54"/>
  <c r="B183" i="54"/>
  <c r="B184" i="54"/>
  <c r="B185" i="54"/>
  <c r="B186" i="54"/>
  <c r="B187" i="54"/>
  <c r="B188" i="54"/>
  <c r="B189" i="54"/>
  <c r="B190" i="54"/>
  <c r="B179" i="54"/>
  <c r="B167" i="54"/>
  <c r="B168" i="54"/>
  <c r="B169" i="54"/>
  <c r="B170" i="54"/>
  <c r="B171" i="54"/>
  <c r="B172" i="54"/>
  <c r="B173" i="54"/>
  <c r="B174" i="54"/>
  <c r="B175" i="54"/>
  <c r="B176" i="54"/>
  <c r="B177" i="54"/>
  <c r="B166" i="54"/>
  <c r="B154" i="54"/>
  <c r="B155" i="54"/>
  <c r="B156" i="54"/>
  <c r="B157" i="54"/>
  <c r="B158" i="54"/>
  <c r="B159" i="54"/>
  <c r="B160" i="54"/>
  <c r="B161" i="54"/>
  <c r="B162" i="54"/>
  <c r="B163" i="54"/>
  <c r="B164" i="54"/>
  <c r="B153" i="54"/>
  <c r="B141" i="54"/>
  <c r="B142" i="54"/>
  <c r="B143" i="54"/>
  <c r="B144" i="54"/>
  <c r="B145" i="54"/>
  <c r="B146" i="54"/>
  <c r="B147" i="54"/>
  <c r="B148" i="54"/>
  <c r="B149" i="54"/>
  <c r="B150" i="54"/>
  <c r="B151" i="54"/>
  <c r="B140" i="54"/>
  <c r="B128" i="54"/>
  <c r="B129" i="54"/>
  <c r="B130" i="54"/>
  <c r="B131" i="54"/>
  <c r="B132" i="54"/>
  <c r="B133" i="54"/>
  <c r="B134" i="54"/>
  <c r="B135" i="54"/>
  <c r="B136" i="54"/>
  <c r="B137" i="54"/>
  <c r="B138" i="54"/>
  <c r="B127" i="54"/>
  <c r="B115" i="54"/>
  <c r="B116" i="54"/>
  <c r="B117" i="54"/>
  <c r="B118" i="54"/>
  <c r="B119" i="54"/>
  <c r="B120" i="54"/>
  <c r="B121" i="54"/>
  <c r="B122" i="54"/>
  <c r="B123" i="54"/>
  <c r="B124" i="54"/>
  <c r="B125" i="54"/>
  <c r="B114" i="54"/>
  <c r="B102" i="54"/>
  <c r="B103" i="54"/>
  <c r="B104" i="54"/>
  <c r="B105" i="54"/>
  <c r="B106" i="54"/>
  <c r="B107" i="54"/>
  <c r="B108" i="54"/>
  <c r="B109" i="54"/>
  <c r="B110" i="54"/>
  <c r="B111" i="54"/>
  <c r="B112" i="54"/>
  <c r="B101" i="54"/>
  <c r="B89" i="54"/>
  <c r="B90" i="54"/>
  <c r="B91" i="54"/>
  <c r="B92" i="54"/>
  <c r="B93" i="54"/>
  <c r="B94" i="54"/>
  <c r="B95" i="54"/>
  <c r="B96" i="54"/>
  <c r="B97" i="54"/>
  <c r="B98" i="54"/>
  <c r="B99" i="54"/>
  <c r="B88" i="54"/>
  <c r="B76" i="54"/>
  <c r="B77" i="54"/>
  <c r="B78" i="54"/>
  <c r="B79" i="54"/>
  <c r="B80" i="54"/>
  <c r="B81" i="54"/>
  <c r="B82" i="54"/>
  <c r="B83" i="54"/>
  <c r="B84" i="54"/>
  <c r="B85" i="54"/>
  <c r="B86" i="54"/>
  <c r="B75" i="54"/>
  <c r="B63" i="54"/>
  <c r="B64" i="54"/>
  <c r="B65" i="54"/>
  <c r="B66" i="54"/>
  <c r="B67" i="54"/>
  <c r="B68" i="54"/>
  <c r="B69" i="54"/>
  <c r="B70" i="54"/>
  <c r="B71" i="54"/>
  <c r="B72" i="54"/>
  <c r="B73" i="54"/>
  <c r="B62" i="54"/>
  <c r="B50" i="54"/>
  <c r="B51" i="54"/>
  <c r="B52" i="54"/>
  <c r="B53" i="54"/>
  <c r="B54" i="54"/>
  <c r="B55" i="54"/>
  <c r="B56" i="54"/>
  <c r="B57" i="54"/>
  <c r="B58" i="54"/>
  <c r="B59" i="54"/>
  <c r="B60" i="54"/>
  <c r="B49" i="54"/>
  <c r="B37" i="54"/>
  <c r="B38" i="54"/>
  <c r="B39" i="54"/>
  <c r="B40" i="54"/>
  <c r="B41" i="54"/>
  <c r="B42" i="54"/>
  <c r="B43" i="54"/>
  <c r="B44" i="54"/>
  <c r="B45" i="54"/>
  <c r="B46" i="54"/>
  <c r="B47" i="54"/>
  <c r="B36" i="54"/>
  <c r="B24" i="54"/>
  <c r="B25" i="54"/>
  <c r="B26" i="54"/>
  <c r="B27" i="54"/>
  <c r="B28" i="54"/>
  <c r="B29" i="54"/>
  <c r="B30" i="54"/>
  <c r="B31" i="54"/>
  <c r="B32" i="54"/>
  <c r="B33" i="54"/>
  <c r="B34" i="54"/>
  <c r="B23" i="54"/>
  <c r="B11" i="54"/>
  <c r="B12" i="54"/>
  <c r="B13" i="54"/>
  <c r="B14" i="54"/>
  <c r="B15" i="54"/>
  <c r="B16" i="54"/>
  <c r="B17" i="54"/>
  <c r="B18" i="54"/>
  <c r="B19" i="54"/>
  <c r="B20" i="54"/>
  <c r="B21" i="54"/>
  <c r="B10" i="54"/>
  <c r="C408" i="54"/>
  <c r="E408" i="54"/>
  <c r="G408" i="54"/>
  <c r="H408" i="54"/>
  <c r="K408" i="54" s="1"/>
  <c r="C409" i="54"/>
  <c r="E409" i="54"/>
  <c r="G409" i="54"/>
  <c r="H409" i="54"/>
  <c r="K409" i="54" s="1"/>
  <c r="C410" i="54"/>
  <c r="E410" i="54"/>
  <c r="G410" i="54"/>
  <c r="H410" i="54"/>
  <c r="K410" i="54" s="1"/>
  <c r="C411" i="54"/>
  <c r="E411" i="54"/>
  <c r="G411" i="54"/>
  <c r="H411" i="54"/>
  <c r="K411" i="54" s="1"/>
  <c r="C412" i="54"/>
  <c r="E412" i="54"/>
  <c r="G412" i="54"/>
  <c r="H412" i="54"/>
  <c r="K412" i="54" s="1"/>
  <c r="C414" i="54"/>
  <c r="E414" i="54"/>
  <c r="G414" i="54"/>
  <c r="H414" i="54"/>
  <c r="C415" i="54"/>
  <c r="E415" i="54"/>
  <c r="G415" i="54"/>
  <c r="H415" i="54"/>
  <c r="K415" i="54" s="1"/>
  <c r="C416" i="54"/>
  <c r="E416" i="54"/>
  <c r="G416" i="54"/>
  <c r="H416" i="54"/>
  <c r="K416" i="54" s="1"/>
  <c r="C417" i="54"/>
  <c r="E417" i="54"/>
  <c r="G417" i="54"/>
  <c r="H417" i="54"/>
  <c r="K417" i="54" s="1"/>
  <c r="C418" i="54"/>
  <c r="E418" i="54"/>
  <c r="G418" i="54"/>
  <c r="H418" i="54"/>
  <c r="K418" i="54" s="1"/>
  <c r="C419" i="54"/>
  <c r="E419" i="54"/>
  <c r="G419" i="54"/>
  <c r="H419" i="54"/>
  <c r="K419" i="54" s="1"/>
  <c r="C420" i="54"/>
  <c r="E420" i="54"/>
  <c r="G420" i="54"/>
  <c r="H420" i="54"/>
  <c r="K420" i="54" s="1"/>
  <c r="C421" i="54"/>
  <c r="E421" i="54"/>
  <c r="G421" i="54"/>
  <c r="H421" i="54"/>
  <c r="K421" i="54" s="1"/>
  <c r="C422" i="54"/>
  <c r="E422" i="54"/>
  <c r="G422" i="54"/>
  <c r="H422" i="54"/>
  <c r="K422" i="54" s="1"/>
  <c r="C423" i="54"/>
  <c r="E423" i="54"/>
  <c r="G423" i="54"/>
  <c r="H423" i="54"/>
  <c r="K423" i="54" s="1"/>
  <c r="C424" i="54"/>
  <c r="E424" i="54"/>
  <c r="G424" i="54"/>
  <c r="H424" i="54"/>
  <c r="K424" i="54" s="1"/>
  <c r="C425" i="54"/>
  <c r="E425" i="54"/>
  <c r="G425" i="54"/>
  <c r="H425" i="54"/>
  <c r="K425" i="54" s="1"/>
  <c r="C375" i="54"/>
  <c r="E375" i="54"/>
  <c r="G375" i="54"/>
  <c r="H375" i="54"/>
  <c r="C376" i="54"/>
  <c r="E376" i="54"/>
  <c r="G376" i="54"/>
  <c r="H376" i="54"/>
  <c r="K376" i="54" s="1"/>
  <c r="C377" i="54"/>
  <c r="E377" i="54"/>
  <c r="G377" i="54"/>
  <c r="H377" i="54"/>
  <c r="K377" i="54" s="1"/>
  <c r="C378" i="54"/>
  <c r="E378" i="54"/>
  <c r="G378" i="54"/>
  <c r="H378" i="54"/>
  <c r="K378" i="54" s="1"/>
  <c r="C379" i="54"/>
  <c r="E379" i="54"/>
  <c r="G379" i="54"/>
  <c r="H379" i="54"/>
  <c r="K379" i="54" s="1"/>
  <c r="C380" i="54"/>
  <c r="E380" i="54"/>
  <c r="G380" i="54"/>
  <c r="H380" i="54"/>
  <c r="K380" i="54" s="1"/>
  <c r="C381" i="54"/>
  <c r="E381" i="54"/>
  <c r="G381" i="54"/>
  <c r="H381" i="54"/>
  <c r="K381" i="54" s="1"/>
  <c r="C382" i="54"/>
  <c r="E382" i="54"/>
  <c r="G382" i="54"/>
  <c r="H382" i="54"/>
  <c r="K382" i="54" s="1"/>
  <c r="C383" i="54"/>
  <c r="E383" i="54"/>
  <c r="G383" i="54"/>
  <c r="H383" i="54"/>
  <c r="K383" i="54" s="1"/>
  <c r="C384" i="54"/>
  <c r="E384" i="54"/>
  <c r="G384" i="54"/>
  <c r="H384" i="54"/>
  <c r="K384" i="54" s="1"/>
  <c r="C385" i="54"/>
  <c r="E385" i="54"/>
  <c r="G385" i="54"/>
  <c r="H385" i="54"/>
  <c r="K385" i="54" s="1"/>
  <c r="C386" i="54"/>
  <c r="E386" i="54"/>
  <c r="G386" i="54"/>
  <c r="H386" i="54"/>
  <c r="K386" i="54" s="1"/>
  <c r="C388" i="54"/>
  <c r="E388" i="54"/>
  <c r="G388" i="54"/>
  <c r="H388" i="54"/>
  <c r="C389" i="54"/>
  <c r="E389" i="54"/>
  <c r="G389" i="54"/>
  <c r="H389" i="54"/>
  <c r="K389" i="54" s="1"/>
  <c r="C390" i="54"/>
  <c r="E390" i="54"/>
  <c r="G390" i="54"/>
  <c r="H390" i="54"/>
  <c r="K390" i="54" s="1"/>
  <c r="C391" i="54"/>
  <c r="E391" i="54"/>
  <c r="G391" i="54"/>
  <c r="H391" i="54"/>
  <c r="K391" i="54" s="1"/>
  <c r="C392" i="54"/>
  <c r="E392" i="54"/>
  <c r="G392" i="54"/>
  <c r="H392" i="54"/>
  <c r="K392" i="54" s="1"/>
  <c r="C393" i="54"/>
  <c r="E393" i="54"/>
  <c r="G393" i="54"/>
  <c r="H393" i="54"/>
  <c r="K393" i="54" s="1"/>
  <c r="C394" i="54"/>
  <c r="E394" i="54"/>
  <c r="G394" i="54"/>
  <c r="H394" i="54"/>
  <c r="K394" i="54" s="1"/>
  <c r="C395" i="54"/>
  <c r="E395" i="54"/>
  <c r="G395" i="54"/>
  <c r="H395" i="54"/>
  <c r="K395" i="54" s="1"/>
  <c r="C396" i="54"/>
  <c r="E396" i="54"/>
  <c r="G396" i="54"/>
  <c r="H396" i="54"/>
  <c r="K396" i="54" s="1"/>
  <c r="C397" i="54"/>
  <c r="E397" i="54"/>
  <c r="G397" i="54"/>
  <c r="H397" i="54"/>
  <c r="K397" i="54" s="1"/>
  <c r="C398" i="54"/>
  <c r="E398" i="54"/>
  <c r="G398" i="54"/>
  <c r="H398" i="54"/>
  <c r="K398" i="54" s="1"/>
  <c r="C399" i="54"/>
  <c r="E399" i="54"/>
  <c r="G399" i="54"/>
  <c r="H399" i="54"/>
  <c r="K399" i="54" s="1"/>
  <c r="C401" i="54"/>
  <c r="E401" i="54"/>
  <c r="G401" i="54"/>
  <c r="H401" i="54"/>
  <c r="C402" i="54"/>
  <c r="E402" i="54"/>
  <c r="G402" i="54"/>
  <c r="H402" i="54"/>
  <c r="K402" i="54" s="1"/>
  <c r="C403" i="54"/>
  <c r="E403" i="54"/>
  <c r="G403" i="54"/>
  <c r="H403" i="54"/>
  <c r="K403" i="54" s="1"/>
  <c r="C404" i="54"/>
  <c r="E404" i="54"/>
  <c r="G404" i="54"/>
  <c r="H404" i="54"/>
  <c r="K404" i="54" s="1"/>
  <c r="C405" i="54"/>
  <c r="E405" i="54"/>
  <c r="G405" i="54"/>
  <c r="H405" i="54"/>
  <c r="K405" i="54" s="1"/>
  <c r="C406" i="54"/>
  <c r="E406" i="54"/>
  <c r="G406" i="54"/>
  <c r="H406" i="54"/>
  <c r="K406" i="54" s="1"/>
  <c r="C407" i="54"/>
  <c r="E407" i="54"/>
  <c r="G407" i="54"/>
  <c r="H407" i="54"/>
  <c r="K407" i="54" s="1"/>
  <c r="C338" i="54"/>
  <c r="E338" i="54"/>
  <c r="G338" i="54"/>
  <c r="H338" i="54"/>
  <c r="K338" i="54" s="1"/>
  <c r="C339" i="54"/>
  <c r="E339" i="54"/>
  <c r="G339" i="54"/>
  <c r="H339" i="54"/>
  <c r="K339" i="54" s="1"/>
  <c r="C340" i="54"/>
  <c r="E340" i="54"/>
  <c r="G340" i="54"/>
  <c r="H340" i="54"/>
  <c r="K340" i="54" s="1"/>
  <c r="C341" i="54"/>
  <c r="E341" i="54"/>
  <c r="G341" i="54"/>
  <c r="H341" i="54"/>
  <c r="K341" i="54" s="1"/>
  <c r="C342" i="54"/>
  <c r="E342" i="54"/>
  <c r="G342" i="54"/>
  <c r="H342" i="54"/>
  <c r="K342" i="54" s="1"/>
  <c r="C343" i="54"/>
  <c r="E343" i="54"/>
  <c r="G343" i="54"/>
  <c r="H343" i="54"/>
  <c r="K343" i="54" s="1"/>
  <c r="C344" i="54"/>
  <c r="E344" i="54"/>
  <c r="G344" i="54"/>
  <c r="H344" i="54"/>
  <c r="K344" i="54" s="1"/>
  <c r="C345" i="54"/>
  <c r="E345" i="54"/>
  <c r="G345" i="54"/>
  <c r="H345" i="54"/>
  <c r="K345" i="54" s="1"/>
  <c r="C346" i="54"/>
  <c r="E346" i="54"/>
  <c r="G346" i="54"/>
  <c r="H346" i="54"/>
  <c r="K346" i="54" s="1"/>
  <c r="C347" i="54"/>
  <c r="E347" i="54"/>
  <c r="G347" i="54"/>
  <c r="H347" i="54"/>
  <c r="K347" i="54" s="1"/>
  <c r="C349" i="54"/>
  <c r="E349" i="54"/>
  <c r="G349" i="54"/>
  <c r="H349" i="54"/>
  <c r="C350" i="54"/>
  <c r="E350" i="54"/>
  <c r="G350" i="54"/>
  <c r="H350" i="54"/>
  <c r="K350" i="54" s="1"/>
  <c r="C351" i="54"/>
  <c r="E351" i="54"/>
  <c r="G351" i="54"/>
  <c r="H351" i="54"/>
  <c r="K351" i="54" s="1"/>
  <c r="C352" i="54"/>
  <c r="E352" i="54"/>
  <c r="G352" i="54"/>
  <c r="H352" i="54"/>
  <c r="K352" i="54" s="1"/>
  <c r="C353" i="54"/>
  <c r="E353" i="54"/>
  <c r="G353" i="54"/>
  <c r="H353" i="54"/>
  <c r="K353" i="54" s="1"/>
  <c r="C354" i="54"/>
  <c r="E354" i="54"/>
  <c r="G354" i="54"/>
  <c r="H354" i="54"/>
  <c r="K354" i="54" s="1"/>
  <c r="C355" i="54"/>
  <c r="E355" i="54"/>
  <c r="G355" i="54"/>
  <c r="H355" i="54"/>
  <c r="K355" i="54" s="1"/>
  <c r="C356" i="54"/>
  <c r="E356" i="54"/>
  <c r="G356" i="54"/>
  <c r="H356" i="54"/>
  <c r="K356" i="54" s="1"/>
  <c r="C357" i="54"/>
  <c r="E357" i="54"/>
  <c r="G357" i="54"/>
  <c r="H357" i="54"/>
  <c r="K357" i="54" s="1"/>
  <c r="C358" i="54"/>
  <c r="E358" i="54"/>
  <c r="G358" i="54"/>
  <c r="H358" i="54"/>
  <c r="K358" i="54" s="1"/>
  <c r="C359" i="54"/>
  <c r="E359" i="54"/>
  <c r="G359" i="54"/>
  <c r="H359" i="54"/>
  <c r="K359" i="54" s="1"/>
  <c r="C360" i="54"/>
  <c r="E360" i="54"/>
  <c r="G360" i="54"/>
  <c r="H360" i="54"/>
  <c r="K360" i="54" s="1"/>
  <c r="C362" i="54"/>
  <c r="E362" i="54"/>
  <c r="G362" i="54"/>
  <c r="H362" i="54"/>
  <c r="C363" i="54"/>
  <c r="E363" i="54"/>
  <c r="G363" i="54"/>
  <c r="H363" i="54"/>
  <c r="K363" i="54" s="1"/>
  <c r="C364" i="54"/>
  <c r="E364" i="54"/>
  <c r="G364" i="54"/>
  <c r="H364" i="54"/>
  <c r="K364" i="54" s="1"/>
  <c r="C365" i="54"/>
  <c r="E365" i="54"/>
  <c r="G365" i="54"/>
  <c r="H365" i="54"/>
  <c r="K365" i="54" s="1"/>
  <c r="C366" i="54"/>
  <c r="E366" i="54"/>
  <c r="G366" i="54"/>
  <c r="H366" i="54"/>
  <c r="K366" i="54" s="1"/>
  <c r="C367" i="54"/>
  <c r="E367" i="54"/>
  <c r="G367" i="54"/>
  <c r="H367" i="54"/>
  <c r="K367" i="54" s="1"/>
  <c r="C368" i="54"/>
  <c r="E368" i="54"/>
  <c r="G368" i="54"/>
  <c r="H368" i="54"/>
  <c r="K368" i="54" s="1"/>
  <c r="C369" i="54"/>
  <c r="E369" i="54"/>
  <c r="G369" i="54"/>
  <c r="H369" i="54"/>
  <c r="K369" i="54" s="1"/>
  <c r="C370" i="54"/>
  <c r="E370" i="54"/>
  <c r="G370" i="54"/>
  <c r="H370" i="54"/>
  <c r="K370" i="54" s="1"/>
  <c r="C371" i="54"/>
  <c r="E371" i="54"/>
  <c r="G371" i="54"/>
  <c r="H371" i="54"/>
  <c r="K371" i="54" s="1"/>
  <c r="C372" i="54"/>
  <c r="E372" i="54"/>
  <c r="G372" i="54"/>
  <c r="H372" i="54"/>
  <c r="K372" i="54" s="1"/>
  <c r="C373" i="54"/>
  <c r="E373" i="54"/>
  <c r="G373" i="54"/>
  <c r="H373" i="54"/>
  <c r="K373" i="54" s="1"/>
  <c r="C219" i="54"/>
  <c r="E219" i="54"/>
  <c r="G219" i="54"/>
  <c r="H219" i="54"/>
  <c r="C220" i="54"/>
  <c r="E220" i="54"/>
  <c r="G220" i="54"/>
  <c r="H220" i="54"/>
  <c r="K220" i="54" s="1"/>
  <c r="C221" i="54"/>
  <c r="E221" i="54"/>
  <c r="G221" i="54"/>
  <c r="H221" i="54"/>
  <c r="K221" i="54" s="1"/>
  <c r="C222" i="54"/>
  <c r="E222" i="54"/>
  <c r="G222" i="54"/>
  <c r="H222" i="54"/>
  <c r="K222" i="54" s="1"/>
  <c r="C223" i="54"/>
  <c r="E223" i="54"/>
  <c r="G223" i="54"/>
  <c r="H223" i="54"/>
  <c r="K223" i="54" s="1"/>
  <c r="C224" i="54"/>
  <c r="E224" i="54"/>
  <c r="G224" i="54"/>
  <c r="H224" i="54"/>
  <c r="K224" i="54" s="1"/>
  <c r="C225" i="54"/>
  <c r="E225" i="54"/>
  <c r="G225" i="54"/>
  <c r="H225" i="54"/>
  <c r="K225" i="54" s="1"/>
  <c r="C226" i="54"/>
  <c r="E226" i="54"/>
  <c r="G226" i="54"/>
  <c r="H226" i="54"/>
  <c r="K226" i="54" s="1"/>
  <c r="C227" i="54"/>
  <c r="E227" i="54"/>
  <c r="G227" i="54"/>
  <c r="H227" i="54"/>
  <c r="K227" i="54" s="1"/>
  <c r="C228" i="54"/>
  <c r="E228" i="54"/>
  <c r="G228" i="54"/>
  <c r="H228" i="54"/>
  <c r="K228" i="54" s="1"/>
  <c r="C229" i="54"/>
  <c r="E229" i="54"/>
  <c r="G229" i="54"/>
  <c r="H229" i="54"/>
  <c r="K229" i="54" s="1"/>
  <c r="C230" i="54"/>
  <c r="E230" i="54"/>
  <c r="G230" i="54"/>
  <c r="H230" i="54"/>
  <c r="K230" i="54" s="1"/>
  <c r="C232" i="54"/>
  <c r="E232" i="54"/>
  <c r="G232" i="54"/>
  <c r="H232" i="54"/>
  <c r="C233" i="54"/>
  <c r="E233" i="54"/>
  <c r="G233" i="54"/>
  <c r="H233" i="54"/>
  <c r="K233" i="54" s="1"/>
  <c r="C234" i="54"/>
  <c r="E234" i="54"/>
  <c r="G234" i="54"/>
  <c r="H234" i="54"/>
  <c r="K234" i="54" s="1"/>
  <c r="C235" i="54"/>
  <c r="E235" i="54"/>
  <c r="G235" i="54"/>
  <c r="H235" i="54"/>
  <c r="K235" i="54" s="1"/>
  <c r="C236" i="54"/>
  <c r="E236" i="54"/>
  <c r="G236" i="54"/>
  <c r="H236" i="54"/>
  <c r="K236" i="54" s="1"/>
  <c r="C237" i="54"/>
  <c r="E237" i="54"/>
  <c r="G237" i="54"/>
  <c r="H237" i="54"/>
  <c r="K237" i="54" s="1"/>
  <c r="C238" i="54"/>
  <c r="E238" i="54"/>
  <c r="G238" i="54"/>
  <c r="H238" i="54"/>
  <c r="K238" i="54" s="1"/>
  <c r="C239" i="54"/>
  <c r="E239" i="54"/>
  <c r="G239" i="54"/>
  <c r="H239" i="54"/>
  <c r="K239" i="54" s="1"/>
  <c r="C240" i="54"/>
  <c r="E240" i="54"/>
  <c r="G240" i="54"/>
  <c r="H240" i="54"/>
  <c r="K240" i="54" s="1"/>
  <c r="C241" i="54"/>
  <c r="E241" i="54"/>
  <c r="G241" i="54"/>
  <c r="H241" i="54"/>
  <c r="K241" i="54" s="1"/>
  <c r="C242" i="54"/>
  <c r="E242" i="54"/>
  <c r="G242" i="54"/>
  <c r="H242" i="54"/>
  <c r="K242" i="54" s="1"/>
  <c r="C243" i="54"/>
  <c r="E243" i="54"/>
  <c r="G243" i="54"/>
  <c r="H243" i="54"/>
  <c r="K243" i="54" s="1"/>
  <c r="C245" i="54"/>
  <c r="E245" i="54"/>
  <c r="G245" i="54"/>
  <c r="H245" i="54"/>
  <c r="C246" i="54"/>
  <c r="E246" i="54"/>
  <c r="G246" i="54"/>
  <c r="H246" i="54"/>
  <c r="K246" i="54" s="1"/>
  <c r="C247" i="54"/>
  <c r="E247" i="54"/>
  <c r="G247" i="54"/>
  <c r="H247" i="54"/>
  <c r="K247" i="54" s="1"/>
  <c r="C248" i="54"/>
  <c r="E248" i="54"/>
  <c r="G248" i="54"/>
  <c r="H248" i="54"/>
  <c r="K248" i="54" s="1"/>
  <c r="C249" i="54"/>
  <c r="E249" i="54"/>
  <c r="G249" i="54"/>
  <c r="H249" i="54"/>
  <c r="K249" i="54" s="1"/>
  <c r="C250" i="54"/>
  <c r="E250" i="54"/>
  <c r="G250" i="54"/>
  <c r="H250" i="54"/>
  <c r="K250" i="54" s="1"/>
  <c r="C251" i="54"/>
  <c r="E251" i="54"/>
  <c r="G251" i="54"/>
  <c r="H251" i="54"/>
  <c r="K251" i="54" s="1"/>
  <c r="C252" i="54"/>
  <c r="E252" i="54"/>
  <c r="G252" i="54"/>
  <c r="H252" i="54"/>
  <c r="K252" i="54" s="1"/>
  <c r="C253" i="54"/>
  <c r="E253" i="54"/>
  <c r="G253" i="54"/>
  <c r="H253" i="54"/>
  <c r="K253" i="54" s="1"/>
  <c r="C254" i="54"/>
  <c r="E254" i="54"/>
  <c r="G254" i="54"/>
  <c r="H254" i="54"/>
  <c r="K254" i="54" s="1"/>
  <c r="C255" i="54"/>
  <c r="E255" i="54"/>
  <c r="G255" i="54"/>
  <c r="H255" i="54"/>
  <c r="K255" i="54" s="1"/>
  <c r="C256" i="54"/>
  <c r="E256" i="54"/>
  <c r="G256" i="54"/>
  <c r="H256" i="54"/>
  <c r="K256" i="54" s="1"/>
  <c r="C258" i="54"/>
  <c r="E258" i="54"/>
  <c r="G258" i="54"/>
  <c r="H258" i="54"/>
  <c r="C259" i="54"/>
  <c r="E259" i="54"/>
  <c r="G259" i="54"/>
  <c r="H259" i="54"/>
  <c r="K259" i="54" s="1"/>
  <c r="C260" i="54"/>
  <c r="E260" i="54"/>
  <c r="G260" i="54"/>
  <c r="H260" i="54"/>
  <c r="K260" i="54" s="1"/>
  <c r="C261" i="54"/>
  <c r="E261" i="54"/>
  <c r="G261" i="54"/>
  <c r="H261" i="54"/>
  <c r="K261" i="54" s="1"/>
  <c r="C262" i="54"/>
  <c r="E262" i="54"/>
  <c r="G262" i="54"/>
  <c r="H262" i="54"/>
  <c r="K262" i="54" s="1"/>
  <c r="C263" i="54"/>
  <c r="E263" i="54"/>
  <c r="G263" i="54"/>
  <c r="H263" i="54"/>
  <c r="K263" i="54" s="1"/>
  <c r="C264" i="54"/>
  <c r="E264" i="54"/>
  <c r="G264" i="54"/>
  <c r="H264" i="54"/>
  <c r="K264" i="54" s="1"/>
  <c r="C265" i="54"/>
  <c r="E265" i="54"/>
  <c r="G265" i="54"/>
  <c r="H265" i="54"/>
  <c r="K265" i="54" s="1"/>
  <c r="C266" i="54"/>
  <c r="E266" i="54"/>
  <c r="G266" i="54"/>
  <c r="H266" i="54"/>
  <c r="K266" i="54" s="1"/>
  <c r="C267" i="54"/>
  <c r="E267" i="54"/>
  <c r="G267" i="54"/>
  <c r="H267" i="54"/>
  <c r="K267" i="54" s="1"/>
  <c r="C268" i="54"/>
  <c r="E268" i="54"/>
  <c r="G268" i="54"/>
  <c r="H268" i="54"/>
  <c r="K268" i="54" s="1"/>
  <c r="C269" i="54"/>
  <c r="E269" i="54"/>
  <c r="G269" i="54"/>
  <c r="H269" i="54"/>
  <c r="K269" i="54" s="1"/>
  <c r="C271" i="54"/>
  <c r="E271" i="54"/>
  <c r="G271" i="54"/>
  <c r="H271" i="54"/>
  <c r="C272" i="54"/>
  <c r="E272" i="54"/>
  <c r="G272" i="54"/>
  <c r="H272" i="54"/>
  <c r="K272" i="54" s="1"/>
  <c r="C273" i="54"/>
  <c r="E273" i="54"/>
  <c r="G273" i="54"/>
  <c r="H273" i="54"/>
  <c r="K273" i="54" s="1"/>
  <c r="C274" i="54"/>
  <c r="E274" i="54"/>
  <c r="G274" i="54"/>
  <c r="H274" i="54"/>
  <c r="K274" i="54" s="1"/>
  <c r="C275" i="54"/>
  <c r="E275" i="54"/>
  <c r="G275" i="54"/>
  <c r="H275" i="54"/>
  <c r="K275" i="54" s="1"/>
  <c r="C276" i="54"/>
  <c r="E276" i="54"/>
  <c r="G276" i="54"/>
  <c r="H276" i="54"/>
  <c r="K276" i="54" s="1"/>
  <c r="C277" i="54"/>
  <c r="E277" i="54"/>
  <c r="G277" i="54"/>
  <c r="H277" i="54"/>
  <c r="K277" i="54" s="1"/>
  <c r="C278" i="54"/>
  <c r="E278" i="54"/>
  <c r="G278" i="54"/>
  <c r="H278" i="54"/>
  <c r="K278" i="54" s="1"/>
  <c r="C279" i="54"/>
  <c r="E279" i="54"/>
  <c r="G279" i="54"/>
  <c r="H279" i="54"/>
  <c r="K279" i="54" s="1"/>
  <c r="C280" i="54"/>
  <c r="E280" i="54"/>
  <c r="G280" i="54"/>
  <c r="H280" i="54"/>
  <c r="K280" i="54" s="1"/>
  <c r="C281" i="54"/>
  <c r="E281" i="54"/>
  <c r="G281" i="54"/>
  <c r="H281" i="54"/>
  <c r="K281" i="54" s="1"/>
  <c r="C282" i="54"/>
  <c r="E282" i="54"/>
  <c r="G282" i="54"/>
  <c r="H282" i="54"/>
  <c r="K282" i="54" s="1"/>
  <c r="C284" i="54"/>
  <c r="E284" i="54"/>
  <c r="G284" i="54"/>
  <c r="H284" i="54"/>
  <c r="C285" i="54"/>
  <c r="E285" i="54"/>
  <c r="G285" i="54"/>
  <c r="H285" i="54"/>
  <c r="K285" i="54" s="1"/>
  <c r="C286" i="54"/>
  <c r="E286" i="54"/>
  <c r="G286" i="54"/>
  <c r="H286" i="54"/>
  <c r="K286" i="54" s="1"/>
  <c r="C287" i="54"/>
  <c r="E287" i="54"/>
  <c r="G287" i="54"/>
  <c r="H287" i="54"/>
  <c r="K287" i="54" s="1"/>
  <c r="C288" i="54"/>
  <c r="E288" i="54"/>
  <c r="G288" i="54"/>
  <c r="H288" i="54"/>
  <c r="K288" i="54" s="1"/>
  <c r="C289" i="54"/>
  <c r="E289" i="54"/>
  <c r="G289" i="54"/>
  <c r="H289" i="54"/>
  <c r="K289" i="54" s="1"/>
  <c r="C290" i="54"/>
  <c r="E290" i="54"/>
  <c r="G290" i="54"/>
  <c r="H290" i="54"/>
  <c r="K290" i="54" s="1"/>
  <c r="C291" i="54"/>
  <c r="E291" i="54"/>
  <c r="G291" i="54"/>
  <c r="H291" i="54"/>
  <c r="K291" i="54" s="1"/>
  <c r="C292" i="54"/>
  <c r="E292" i="54"/>
  <c r="G292" i="54"/>
  <c r="H292" i="54"/>
  <c r="K292" i="54" s="1"/>
  <c r="C293" i="54"/>
  <c r="E293" i="54"/>
  <c r="G293" i="54"/>
  <c r="H293" i="54"/>
  <c r="K293" i="54" s="1"/>
  <c r="C294" i="54"/>
  <c r="E294" i="54"/>
  <c r="G294" i="54"/>
  <c r="H294" i="54"/>
  <c r="K294" i="54" s="1"/>
  <c r="C295" i="54"/>
  <c r="E295" i="54"/>
  <c r="G295" i="54"/>
  <c r="H295" i="54"/>
  <c r="K295" i="54" s="1"/>
  <c r="C297" i="54"/>
  <c r="E297" i="54"/>
  <c r="G297" i="54"/>
  <c r="H297" i="54"/>
  <c r="C298" i="54"/>
  <c r="E298" i="54"/>
  <c r="G298" i="54"/>
  <c r="H298" i="54"/>
  <c r="K298" i="54" s="1"/>
  <c r="C299" i="54"/>
  <c r="E299" i="54"/>
  <c r="G299" i="54"/>
  <c r="H299" i="54"/>
  <c r="K299" i="54" s="1"/>
  <c r="C300" i="54"/>
  <c r="E300" i="54"/>
  <c r="G300" i="54"/>
  <c r="H300" i="54"/>
  <c r="K300" i="54" s="1"/>
  <c r="C301" i="54"/>
  <c r="E301" i="54"/>
  <c r="G301" i="54"/>
  <c r="H301" i="54"/>
  <c r="K301" i="54" s="1"/>
  <c r="C302" i="54"/>
  <c r="E302" i="54"/>
  <c r="G302" i="54"/>
  <c r="H302" i="54"/>
  <c r="K302" i="54" s="1"/>
  <c r="C303" i="54"/>
  <c r="E303" i="54"/>
  <c r="G303" i="54"/>
  <c r="H303" i="54"/>
  <c r="K303" i="54" s="1"/>
  <c r="C304" i="54"/>
  <c r="E304" i="54"/>
  <c r="G304" i="54"/>
  <c r="H304" i="54"/>
  <c r="K304" i="54" s="1"/>
  <c r="C305" i="54"/>
  <c r="E305" i="54"/>
  <c r="G305" i="54"/>
  <c r="H305" i="54"/>
  <c r="K305" i="54" s="1"/>
  <c r="C306" i="54"/>
  <c r="E306" i="54"/>
  <c r="G306" i="54"/>
  <c r="H306" i="54"/>
  <c r="K306" i="54" s="1"/>
  <c r="C307" i="54"/>
  <c r="E307" i="54"/>
  <c r="G307" i="54"/>
  <c r="H307" i="54"/>
  <c r="K307" i="54" s="1"/>
  <c r="C308" i="54"/>
  <c r="E308" i="54"/>
  <c r="G308" i="54"/>
  <c r="H308" i="54"/>
  <c r="K308" i="54" s="1"/>
  <c r="C310" i="54"/>
  <c r="E310" i="54"/>
  <c r="G310" i="54"/>
  <c r="H310" i="54"/>
  <c r="C311" i="54"/>
  <c r="E311" i="54"/>
  <c r="G311" i="54"/>
  <c r="H311" i="54"/>
  <c r="K311" i="54" s="1"/>
  <c r="C312" i="54"/>
  <c r="E312" i="54"/>
  <c r="G312" i="54"/>
  <c r="H312" i="54"/>
  <c r="K312" i="54" s="1"/>
  <c r="C313" i="54"/>
  <c r="E313" i="54"/>
  <c r="G313" i="54"/>
  <c r="H313" i="54"/>
  <c r="K313" i="54" s="1"/>
  <c r="C314" i="54"/>
  <c r="E314" i="54"/>
  <c r="G314" i="54"/>
  <c r="H314" i="54"/>
  <c r="K314" i="54" s="1"/>
  <c r="C315" i="54"/>
  <c r="E315" i="54"/>
  <c r="G315" i="54"/>
  <c r="H315" i="54"/>
  <c r="K315" i="54" s="1"/>
  <c r="C316" i="54"/>
  <c r="E316" i="54"/>
  <c r="G316" i="54"/>
  <c r="H316" i="54"/>
  <c r="K316" i="54" s="1"/>
  <c r="C317" i="54"/>
  <c r="E317" i="54"/>
  <c r="G317" i="54"/>
  <c r="H317" i="54"/>
  <c r="K317" i="54" s="1"/>
  <c r="C318" i="54"/>
  <c r="E318" i="54"/>
  <c r="G318" i="54"/>
  <c r="H318" i="54"/>
  <c r="K318" i="54" s="1"/>
  <c r="C319" i="54"/>
  <c r="E319" i="54"/>
  <c r="G319" i="54"/>
  <c r="H319" i="54"/>
  <c r="K319" i="54" s="1"/>
  <c r="C320" i="54"/>
  <c r="E320" i="54"/>
  <c r="G320" i="54"/>
  <c r="H320" i="54"/>
  <c r="K320" i="54" s="1"/>
  <c r="C321" i="54"/>
  <c r="E321" i="54"/>
  <c r="G321" i="54"/>
  <c r="H321" i="54"/>
  <c r="K321" i="54" s="1"/>
  <c r="C323" i="54"/>
  <c r="E323" i="54"/>
  <c r="G323" i="54"/>
  <c r="H323" i="54"/>
  <c r="C324" i="54"/>
  <c r="E324" i="54"/>
  <c r="G324" i="54"/>
  <c r="H324" i="54"/>
  <c r="K324" i="54" s="1"/>
  <c r="C325" i="54"/>
  <c r="E325" i="54"/>
  <c r="G325" i="54"/>
  <c r="H325" i="54"/>
  <c r="K325" i="54" s="1"/>
  <c r="C326" i="54"/>
  <c r="E326" i="54"/>
  <c r="G326" i="54"/>
  <c r="H326" i="54"/>
  <c r="K326" i="54" s="1"/>
  <c r="C327" i="54"/>
  <c r="E327" i="54"/>
  <c r="G327" i="54"/>
  <c r="H327" i="54"/>
  <c r="K327" i="54" s="1"/>
  <c r="C328" i="54"/>
  <c r="E328" i="54"/>
  <c r="G328" i="54"/>
  <c r="H328" i="54"/>
  <c r="K328" i="54" s="1"/>
  <c r="C329" i="54"/>
  <c r="E329" i="54"/>
  <c r="G329" i="54"/>
  <c r="H329" i="54"/>
  <c r="K329" i="54" s="1"/>
  <c r="C330" i="54"/>
  <c r="E330" i="54"/>
  <c r="G330" i="54"/>
  <c r="H330" i="54"/>
  <c r="K330" i="54" s="1"/>
  <c r="C331" i="54"/>
  <c r="E331" i="54"/>
  <c r="G331" i="54"/>
  <c r="H331" i="54"/>
  <c r="K331" i="54" s="1"/>
  <c r="C332" i="54"/>
  <c r="E332" i="54"/>
  <c r="G332" i="54"/>
  <c r="H332" i="54"/>
  <c r="K332" i="54" s="1"/>
  <c r="C333" i="54"/>
  <c r="E333" i="54"/>
  <c r="G333" i="54"/>
  <c r="H333" i="54"/>
  <c r="K333" i="54" s="1"/>
  <c r="C334" i="54"/>
  <c r="E334" i="54"/>
  <c r="G334" i="54"/>
  <c r="H334" i="54"/>
  <c r="K334" i="54" s="1"/>
  <c r="C336" i="54"/>
  <c r="E336" i="54"/>
  <c r="G336" i="54"/>
  <c r="H336" i="54"/>
  <c r="C337" i="54"/>
  <c r="E337" i="54"/>
  <c r="G337" i="54"/>
  <c r="H337" i="54"/>
  <c r="K337" i="54" s="1"/>
  <c r="W336" i="54" l="1"/>
  <c r="V336" i="54"/>
  <c r="N336" i="54"/>
  <c r="M336" i="54"/>
  <c r="W331" i="54"/>
  <c r="V331" i="54"/>
  <c r="N331" i="54"/>
  <c r="M331" i="54"/>
  <c r="W327" i="54"/>
  <c r="V327" i="54"/>
  <c r="N327" i="54"/>
  <c r="M327" i="54"/>
  <c r="W323" i="54"/>
  <c r="V323" i="54"/>
  <c r="N323" i="54"/>
  <c r="M323" i="54"/>
  <c r="W337" i="54"/>
  <c r="M337" i="54"/>
  <c r="V337" i="54"/>
  <c r="N337" i="54"/>
  <c r="N334" i="54"/>
  <c r="V334" i="54"/>
  <c r="W334" i="54"/>
  <c r="M334" i="54"/>
  <c r="N330" i="54"/>
  <c r="W330" i="54"/>
  <c r="V330" i="54"/>
  <c r="M330" i="54"/>
  <c r="W326" i="54"/>
  <c r="N326" i="54"/>
  <c r="V326" i="54"/>
  <c r="M326" i="54"/>
  <c r="N321" i="54"/>
  <c r="V321" i="54"/>
  <c r="M321" i="54"/>
  <c r="W321" i="54"/>
  <c r="M333" i="54"/>
  <c r="N333" i="54"/>
  <c r="W333" i="54"/>
  <c r="V333" i="54"/>
  <c r="M329" i="54"/>
  <c r="N329" i="54"/>
  <c r="W329" i="54"/>
  <c r="V329" i="54"/>
  <c r="M325" i="54"/>
  <c r="W325" i="54"/>
  <c r="N325" i="54"/>
  <c r="V325" i="54"/>
  <c r="W320" i="54"/>
  <c r="M320" i="54"/>
  <c r="N320" i="54"/>
  <c r="V320" i="54"/>
  <c r="W319" i="54"/>
  <c r="M319" i="54"/>
  <c r="V319" i="54"/>
  <c r="N319" i="54"/>
  <c r="W318" i="54"/>
  <c r="V318" i="54"/>
  <c r="N318" i="54"/>
  <c r="M318" i="54"/>
  <c r="N317" i="54"/>
  <c r="V317" i="54"/>
  <c r="M317" i="54"/>
  <c r="W317" i="54"/>
  <c r="M316" i="54"/>
  <c r="N316" i="54"/>
  <c r="W316" i="54"/>
  <c r="V316" i="54"/>
  <c r="W315" i="54"/>
  <c r="M315" i="54"/>
  <c r="V315" i="54"/>
  <c r="N315" i="54"/>
  <c r="W314" i="54"/>
  <c r="V314" i="54"/>
  <c r="N314" i="54"/>
  <c r="M314" i="54"/>
  <c r="N313" i="54"/>
  <c r="W313" i="54"/>
  <c r="V313" i="54"/>
  <c r="M313" i="54"/>
  <c r="M312" i="54"/>
  <c r="N312" i="54"/>
  <c r="W312" i="54"/>
  <c r="V312" i="54"/>
  <c r="M311" i="54"/>
  <c r="W311" i="54"/>
  <c r="V311" i="54"/>
  <c r="N311" i="54"/>
  <c r="W310" i="54"/>
  <c r="V310" i="54"/>
  <c r="N310" i="54"/>
  <c r="M310" i="54"/>
  <c r="W308" i="54"/>
  <c r="N308" i="54"/>
  <c r="V308" i="54"/>
  <c r="M308" i="54"/>
  <c r="M307" i="54"/>
  <c r="W307" i="54"/>
  <c r="N307" i="54"/>
  <c r="V307" i="54"/>
  <c r="M306" i="54"/>
  <c r="V306" i="54"/>
  <c r="N306" i="54"/>
  <c r="W306" i="54"/>
  <c r="W305" i="54"/>
  <c r="V305" i="54"/>
  <c r="N305" i="54"/>
  <c r="M305" i="54"/>
  <c r="N304" i="54"/>
  <c r="V304" i="54"/>
  <c r="W304" i="54"/>
  <c r="M304" i="54"/>
  <c r="W303" i="54"/>
  <c r="M303" i="54"/>
  <c r="N303" i="54"/>
  <c r="V303" i="54"/>
  <c r="W302" i="54"/>
  <c r="M302" i="54"/>
  <c r="V302" i="54"/>
  <c r="N302" i="54"/>
  <c r="W301" i="54"/>
  <c r="V301" i="54"/>
  <c r="N301" i="54"/>
  <c r="M301" i="54"/>
  <c r="N300" i="54"/>
  <c r="V300" i="54"/>
  <c r="W300" i="54"/>
  <c r="M300" i="54"/>
  <c r="M299" i="54"/>
  <c r="N299" i="54"/>
  <c r="W299" i="54"/>
  <c r="V299" i="54"/>
  <c r="W298" i="54"/>
  <c r="M298" i="54"/>
  <c r="V298" i="54"/>
  <c r="N298" i="54"/>
  <c r="W297" i="54"/>
  <c r="V297" i="54"/>
  <c r="N297" i="54"/>
  <c r="M297" i="54"/>
  <c r="N295" i="54"/>
  <c r="W295" i="54"/>
  <c r="V295" i="54"/>
  <c r="M295" i="54"/>
  <c r="M294" i="54"/>
  <c r="N294" i="54"/>
  <c r="V294" i="54"/>
  <c r="W294" i="54"/>
  <c r="M293" i="54"/>
  <c r="W293" i="54"/>
  <c r="V293" i="54"/>
  <c r="N293" i="54"/>
  <c r="W292" i="54"/>
  <c r="V292" i="54"/>
  <c r="N292" i="54"/>
  <c r="M292" i="54"/>
  <c r="W291" i="54"/>
  <c r="N291" i="54"/>
  <c r="V291" i="54"/>
  <c r="M291" i="54"/>
  <c r="M290" i="54"/>
  <c r="W290" i="54"/>
  <c r="N290" i="54"/>
  <c r="V290" i="54"/>
  <c r="T289" i="54"/>
  <c r="M289" i="54"/>
  <c r="V289" i="54"/>
  <c r="W289" i="54"/>
  <c r="N289" i="54"/>
  <c r="W288" i="54"/>
  <c r="V288" i="54"/>
  <c r="N288" i="54"/>
  <c r="M288" i="54"/>
  <c r="T287" i="54"/>
  <c r="N287" i="54"/>
  <c r="V287" i="54"/>
  <c r="M287" i="54"/>
  <c r="W287" i="54"/>
  <c r="W286" i="54"/>
  <c r="M286" i="54"/>
  <c r="N286" i="54"/>
  <c r="V286" i="54"/>
  <c r="W285" i="54"/>
  <c r="M285" i="54"/>
  <c r="V285" i="54"/>
  <c r="N285" i="54"/>
  <c r="W284" i="54"/>
  <c r="V284" i="54"/>
  <c r="N284" i="54"/>
  <c r="M284" i="54"/>
  <c r="N282" i="54"/>
  <c r="V282" i="54"/>
  <c r="M282" i="54"/>
  <c r="W282" i="54"/>
  <c r="M281" i="54"/>
  <c r="N281" i="54"/>
  <c r="W281" i="54"/>
  <c r="V281" i="54"/>
  <c r="W280" i="54"/>
  <c r="M280" i="54"/>
  <c r="V280" i="54"/>
  <c r="N280" i="54"/>
  <c r="T279" i="54"/>
  <c r="W279" i="54"/>
  <c r="V279" i="54"/>
  <c r="N279" i="54"/>
  <c r="M279" i="54"/>
  <c r="N278" i="54"/>
  <c r="W278" i="54"/>
  <c r="V278" i="54"/>
  <c r="M278" i="54"/>
  <c r="M277" i="54"/>
  <c r="N277" i="54"/>
  <c r="W277" i="54"/>
  <c r="V277" i="54"/>
  <c r="T276" i="54"/>
  <c r="M276" i="54"/>
  <c r="W276" i="54"/>
  <c r="V276" i="54"/>
  <c r="N276" i="54"/>
  <c r="W275" i="54"/>
  <c r="V275" i="54"/>
  <c r="N275" i="54"/>
  <c r="M275" i="54"/>
  <c r="T274" i="54"/>
  <c r="W274" i="54"/>
  <c r="N274" i="54"/>
  <c r="V274" i="54"/>
  <c r="M274" i="54"/>
  <c r="M273" i="54"/>
  <c r="W273" i="54"/>
  <c r="N273" i="54"/>
  <c r="V273" i="54"/>
  <c r="M272" i="54"/>
  <c r="V272" i="54"/>
  <c r="N272" i="54"/>
  <c r="W272" i="54"/>
  <c r="W271" i="54"/>
  <c r="V271" i="54"/>
  <c r="N271" i="54"/>
  <c r="M271" i="54"/>
  <c r="N269" i="54"/>
  <c r="V269" i="54"/>
  <c r="W269" i="54"/>
  <c r="M269" i="54"/>
  <c r="W268" i="54"/>
  <c r="M268" i="54"/>
  <c r="N268" i="54"/>
  <c r="V268" i="54"/>
  <c r="W267" i="54"/>
  <c r="M267" i="54"/>
  <c r="V267" i="54"/>
  <c r="N267" i="54"/>
  <c r="T266" i="54"/>
  <c r="W266" i="54"/>
  <c r="V266" i="54"/>
  <c r="N266" i="54"/>
  <c r="M266" i="54"/>
  <c r="T265" i="54"/>
  <c r="N265" i="54"/>
  <c r="V265" i="54"/>
  <c r="W265" i="54"/>
  <c r="M265" i="54"/>
  <c r="M264" i="54"/>
  <c r="N264" i="54"/>
  <c r="W264" i="54"/>
  <c r="V264" i="54"/>
  <c r="W263" i="54"/>
  <c r="M263" i="54"/>
  <c r="V263" i="54"/>
  <c r="N263" i="54"/>
  <c r="W262" i="54"/>
  <c r="V262" i="54"/>
  <c r="N262" i="54"/>
  <c r="M262" i="54"/>
  <c r="N261" i="54"/>
  <c r="W261" i="54"/>
  <c r="V261" i="54"/>
  <c r="M261" i="54"/>
  <c r="T260" i="54"/>
  <c r="M260" i="54"/>
  <c r="N260" i="54"/>
  <c r="V260" i="54"/>
  <c r="W260" i="54"/>
  <c r="M259" i="54"/>
  <c r="W259" i="54"/>
  <c r="V259" i="54"/>
  <c r="N259" i="54"/>
  <c r="W258" i="54"/>
  <c r="V258" i="54"/>
  <c r="N258" i="54"/>
  <c r="M258" i="54"/>
  <c r="T256" i="54"/>
  <c r="W256" i="54"/>
  <c r="N256" i="54"/>
  <c r="V256" i="54"/>
  <c r="M256" i="54"/>
  <c r="M255" i="54"/>
  <c r="W255" i="54"/>
  <c r="N255" i="54"/>
  <c r="V255" i="54"/>
  <c r="M254" i="54"/>
  <c r="V254" i="54"/>
  <c r="W254" i="54"/>
  <c r="N254" i="54"/>
  <c r="V253" i="54"/>
  <c r="W253" i="54"/>
  <c r="N253" i="54"/>
  <c r="M253" i="54"/>
  <c r="T252" i="54"/>
  <c r="W252" i="54"/>
  <c r="N252" i="54"/>
  <c r="V252" i="54"/>
  <c r="M252" i="54"/>
  <c r="T251" i="54"/>
  <c r="M251" i="54"/>
  <c r="W251" i="54"/>
  <c r="N251" i="54"/>
  <c r="V251" i="54"/>
  <c r="M250" i="54"/>
  <c r="V250" i="54"/>
  <c r="W250" i="54"/>
  <c r="N250" i="54"/>
  <c r="V249" i="54"/>
  <c r="W249" i="54"/>
  <c r="N249" i="54"/>
  <c r="M249" i="54"/>
  <c r="W248" i="54"/>
  <c r="N248" i="54"/>
  <c r="V248" i="54"/>
  <c r="M248" i="54"/>
  <c r="T247" i="54"/>
  <c r="M247" i="54"/>
  <c r="W247" i="54"/>
  <c r="N247" i="54"/>
  <c r="V247" i="54"/>
  <c r="M246" i="54"/>
  <c r="V246" i="54"/>
  <c r="W246" i="54"/>
  <c r="N246" i="54"/>
  <c r="V245" i="54"/>
  <c r="W245" i="54"/>
  <c r="N245" i="54"/>
  <c r="M245" i="54"/>
  <c r="W243" i="54"/>
  <c r="N243" i="54"/>
  <c r="V243" i="54"/>
  <c r="M243" i="54"/>
  <c r="T242" i="54"/>
  <c r="M242" i="54"/>
  <c r="W242" i="54"/>
  <c r="N242" i="54"/>
  <c r="V242" i="54"/>
  <c r="M241" i="54"/>
  <c r="V241" i="54"/>
  <c r="W241" i="54"/>
  <c r="N241" i="54"/>
  <c r="V240" i="54"/>
  <c r="W240" i="54"/>
  <c r="N240" i="54"/>
  <c r="M240" i="54"/>
  <c r="W239" i="54"/>
  <c r="N239" i="54"/>
  <c r="V239" i="54"/>
  <c r="M239" i="54"/>
  <c r="M238" i="54"/>
  <c r="W238" i="54"/>
  <c r="N238" i="54"/>
  <c r="V238" i="54"/>
  <c r="M237" i="54"/>
  <c r="V237" i="54"/>
  <c r="W237" i="54"/>
  <c r="N237" i="54"/>
  <c r="V236" i="54"/>
  <c r="W236" i="54"/>
  <c r="N236" i="54"/>
  <c r="M236" i="54"/>
  <c r="T235" i="54"/>
  <c r="W235" i="54"/>
  <c r="N235" i="54"/>
  <c r="V235" i="54"/>
  <c r="M235" i="54"/>
  <c r="M234" i="54"/>
  <c r="W234" i="54"/>
  <c r="N234" i="54"/>
  <c r="V234" i="54"/>
  <c r="T233" i="54"/>
  <c r="M233" i="54"/>
  <c r="V233" i="54"/>
  <c r="W233" i="54"/>
  <c r="N233" i="54"/>
  <c r="T232" i="54"/>
  <c r="V232" i="54"/>
  <c r="W232" i="54"/>
  <c r="N232" i="54"/>
  <c r="M232" i="54"/>
  <c r="T230" i="54"/>
  <c r="W230" i="54"/>
  <c r="N230" i="54"/>
  <c r="V230" i="54"/>
  <c r="M230" i="54"/>
  <c r="M229" i="54"/>
  <c r="W229" i="54"/>
  <c r="N229" i="54"/>
  <c r="V229" i="54"/>
  <c r="M228" i="54"/>
  <c r="V228" i="54"/>
  <c r="W228" i="54"/>
  <c r="N228" i="54"/>
  <c r="T227" i="54"/>
  <c r="V227" i="54"/>
  <c r="W227" i="54"/>
  <c r="N227" i="54"/>
  <c r="M227" i="54"/>
  <c r="W226" i="54"/>
  <c r="N226" i="54"/>
  <c r="V226" i="54"/>
  <c r="M226" i="54"/>
  <c r="M225" i="54"/>
  <c r="W225" i="54"/>
  <c r="N225" i="54"/>
  <c r="V225" i="54"/>
  <c r="M224" i="54"/>
  <c r="V224" i="54"/>
  <c r="W224" i="54"/>
  <c r="N224" i="54"/>
  <c r="T223" i="54"/>
  <c r="V223" i="54"/>
  <c r="W223" i="54"/>
  <c r="N223" i="54"/>
  <c r="M223" i="54"/>
  <c r="W222" i="54"/>
  <c r="N222" i="54"/>
  <c r="V222" i="54"/>
  <c r="M222" i="54"/>
  <c r="T221" i="54"/>
  <c r="M221" i="54"/>
  <c r="W221" i="54"/>
  <c r="N221" i="54"/>
  <c r="V221" i="54"/>
  <c r="M220" i="54"/>
  <c r="V220" i="54"/>
  <c r="W220" i="54"/>
  <c r="N220" i="54"/>
  <c r="T219" i="54"/>
  <c r="V219" i="54"/>
  <c r="W219" i="54"/>
  <c r="N219" i="54"/>
  <c r="M219" i="54"/>
  <c r="N373" i="54"/>
  <c r="V373" i="54"/>
  <c r="W373" i="54"/>
  <c r="M373" i="54"/>
  <c r="W372" i="54"/>
  <c r="M372" i="54"/>
  <c r="N372" i="54"/>
  <c r="V372" i="54"/>
  <c r="T371" i="54"/>
  <c r="W371" i="54"/>
  <c r="M371" i="54"/>
  <c r="V371" i="54"/>
  <c r="N371" i="54"/>
  <c r="W370" i="54"/>
  <c r="V370" i="54"/>
  <c r="N370" i="54"/>
  <c r="M370" i="54"/>
  <c r="N369" i="54"/>
  <c r="V369" i="54"/>
  <c r="W369" i="54"/>
  <c r="M369" i="54"/>
  <c r="M368" i="54"/>
  <c r="N368" i="54"/>
  <c r="W368" i="54"/>
  <c r="V368" i="54"/>
  <c r="T367" i="54"/>
  <c r="W367" i="54"/>
  <c r="M367" i="54"/>
  <c r="V367" i="54"/>
  <c r="N367" i="54"/>
  <c r="W366" i="54"/>
  <c r="V366" i="54"/>
  <c r="N366" i="54"/>
  <c r="M366" i="54"/>
  <c r="N365" i="54"/>
  <c r="W365" i="54"/>
  <c r="V365" i="54"/>
  <c r="M365" i="54"/>
  <c r="T364" i="54"/>
  <c r="M364" i="54"/>
  <c r="N364" i="54"/>
  <c r="W364" i="54"/>
  <c r="V364" i="54"/>
  <c r="T363" i="54"/>
  <c r="M363" i="54"/>
  <c r="W363" i="54"/>
  <c r="V363" i="54"/>
  <c r="N363" i="54"/>
  <c r="W362" i="54"/>
  <c r="V362" i="54"/>
  <c r="N362" i="54"/>
  <c r="M362" i="54"/>
  <c r="W360" i="54"/>
  <c r="N360" i="54"/>
  <c r="V360" i="54"/>
  <c r="M360" i="54"/>
  <c r="M359" i="54"/>
  <c r="W359" i="54"/>
  <c r="N359" i="54"/>
  <c r="V359" i="54"/>
  <c r="T358" i="54"/>
  <c r="M358" i="54"/>
  <c r="W358" i="54"/>
  <c r="V358" i="54"/>
  <c r="N358" i="54"/>
  <c r="T357" i="54"/>
  <c r="W357" i="54"/>
  <c r="V357" i="54"/>
  <c r="N357" i="54"/>
  <c r="M357" i="54"/>
  <c r="N356" i="54"/>
  <c r="V356" i="54"/>
  <c r="M356" i="54"/>
  <c r="W356" i="54"/>
  <c r="T355" i="54"/>
  <c r="W355" i="54"/>
  <c r="M355" i="54"/>
  <c r="N355" i="54"/>
  <c r="V355" i="54"/>
  <c r="W354" i="54"/>
  <c r="M354" i="54"/>
  <c r="V354" i="54"/>
  <c r="N354" i="54"/>
  <c r="W353" i="54"/>
  <c r="V353" i="54"/>
  <c r="N353" i="54"/>
  <c r="M353" i="54"/>
  <c r="T352" i="54"/>
  <c r="N352" i="54"/>
  <c r="V352" i="54"/>
  <c r="W352" i="54"/>
  <c r="M352" i="54"/>
  <c r="T351" i="54"/>
  <c r="M351" i="54"/>
  <c r="N351" i="54"/>
  <c r="W351" i="54"/>
  <c r="V351" i="54"/>
  <c r="W350" i="54"/>
  <c r="M350" i="54"/>
  <c r="V350" i="54"/>
  <c r="N350" i="54"/>
  <c r="W349" i="54"/>
  <c r="V349" i="54"/>
  <c r="N349" i="54"/>
  <c r="M349" i="54"/>
  <c r="N347" i="54"/>
  <c r="W347" i="54"/>
  <c r="V347" i="54"/>
  <c r="M347" i="54"/>
  <c r="T346" i="54"/>
  <c r="M346" i="54"/>
  <c r="N346" i="54"/>
  <c r="W346" i="54"/>
  <c r="V346" i="54"/>
  <c r="M345" i="54"/>
  <c r="W345" i="54"/>
  <c r="V345" i="54"/>
  <c r="N345" i="54"/>
  <c r="W344" i="54"/>
  <c r="V344" i="54"/>
  <c r="N344" i="54"/>
  <c r="M344" i="54"/>
  <c r="W343" i="54"/>
  <c r="N343" i="54"/>
  <c r="V343" i="54"/>
  <c r="M343" i="54"/>
  <c r="T342" i="54"/>
  <c r="M342" i="54"/>
  <c r="W342" i="54"/>
  <c r="N342" i="54"/>
  <c r="V342" i="54"/>
  <c r="M341" i="54"/>
  <c r="W341" i="54"/>
  <c r="V341" i="54"/>
  <c r="N341" i="54"/>
  <c r="W340" i="54"/>
  <c r="V340" i="54"/>
  <c r="N340" i="54"/>
  <c r="M340" i="54"/>
  <c r="N339" i="54"/>
  <c r="V339" i="54"/>
  <c r="M339" i="54"/>
  <c r="W339" i="54"/>
  <c r="W338" i="54"/>
  <c r="M338" i="54"/>
  <c r="N338" i="54"/>
  <c r="V338" i="54"/>
  <c r="T407" i="54"/>
  <c r="W407" i="54"/>
  <c r="M407" i="54"/>
  <c r="N407" i="54"/>
  <c r="V407" i="54"/>
  <c r="W406" i="54"/>
  <c r="M406" i="54"/>
  <c r="V406" i="54"/>
  <c r="N406" i="54"/>
  <c r="W405" i="54"/>
  <c r="V405" i="54"/>
  <c r="N405" i="54"/>
  <c r="M405" i="54"/>
  <c r="N404" i="54"/>
  <c r="V404" i="54"/>
  <c r="W404" i="54"/>
  <c r="M404" i="54"/>
  <c r="M403" i="54"/>
  <c r="N403" i="54"/>
  <c r="W403" i="54"/>
  <c r="V403" i="54"/>
  <c r="T402" i="54"/>
  <c r="W402" i="54"/>
  <c r="M402" i="54"/>
  <c r="V402" i="54"/>
  <c r="N402" i="54"/>
  <c r="W401" i="54"/>
  <c r="V401" i="54"/>
  <c r="N401" i="54"/>
  <c r="M401" i="54"/>
  <c r="N399" i="54"/>
  <c r="W399" i="54"/>
  <c r="V399" i="54"/>
  <c r="M399" i="54"/>
  <c r="M398" i="54"/>
  <c r="N398" i="54"/>
  <c r="W398" i="54"/>
  <c r="V398" i="54"/>
  <c r="M397" i="54"/>
  <c r="W397" i="54"/>
  <c r="V397" i="54"/>
  <c r="N397" i="54"/>
  <c r="W396" i="54"/>
  <c r="V396" i="54"/>
  <c r="N396" i="54"/>
  <c r="M396" i="54"/>
  <c r="T395" i="54"/>
  <c r="W395" i="54"/>
  <c r="N395" i="54"/>
  <c r="V395" i="54"/>
  <c r="M395" i="54"/>
  <c r="M394" i="54"/>
  <c r="W394" i="54"/>
  <c r="N394" i="54"/>
  <c r="V394" i="54"/>
  <c r="T393" i="54"/>
  <c r="M393" i="54"/>
  <c r="W393" i="54"/>
  <c r="V393" i="54"/>
  <c r="N393" i="54"/>
  <c r="W392" i="54"/>
  <c r="V392" i="54"/>
  <c r="N392" i="54"/>
  <c r="M392" i="54"/>
  <c r="N391" i="54"/>
  <c r="V391" i="54"/>
  <c r="M391" i="54"/>
  <c r="W391" i="54"/>
  <c r="W390" i="54"/>
  <c r="M390" i="54"/>
  <c r="N390" i="54"/>
  <c r="V390" i="54"/>
  <c r="W389" i="54"/>
  <c r="M389" i="54"/>
  <c r="V389" i="54"/>
  <c r="N389" i="54"/>
  <c r="W388" i="54"/>
  <c r="V388" i="54"/>
  <c r="N388" i="54"/>
  <c r="M388" i="54"/>
  <c r="N386" i="54"/>
  <c r="V386" i="54"/>
  <c r="W386" i="54"/>
  <c r="M386" i="54"/>
  <c r="M385" i="54"/>
  <c r="N385" i="54"/>
  <c r="W385" i="54"/>
  <c r="V385" i="54"/>
  <c r="W384" i="54"/>
  <c r="M384" i="54"/>
  <c r="V384" i="54"/>
  <c r="N384" i="54"/>
  <c r="W383" i="54"/>
  <c r="V383" i="54"/>
  <c r="N383" i="54"/>
  <c r="M383" i="54"/>
  <c r="N382" i="54"/>
  <c r="W382" i="54"/>
  <c r="V382" i="54"/>
  <c r="M382" i="54"/>
  <c r="M381" i="54"/>
  <c r="N381" i="54"/>
  <c r="W381" i="54"/>
  <c r="V381" i="54"/>
  <c r="M380" i="54"/>
  <c r="V380" i="54"/>
  <c r="W380" i="54"/>
  <c r="N380" i="54"/>
  <c r="T379" i="54"/>
  <c r="W379" i="54"/>
  <c r="V379" i="54"/>
  <c r="N379" i="54"/>
  <c r="M379" i="54"/>
  <c r="W378" i="54"/>
  <c r="N378" i="54"/>
  <c r="V378" i="54"/>
  <c r="M378" i="54"/>
  <c r="M377" i="54"/>
  <c r="W377" i="54"/>
  <c r="N377" i="54"/>
  <c r="V377" i="54"/>
  <c r="M376" i="54"/>
  <c r="W376" i="54"/>
  <c r="V376" i="54"/>
  <c r="N376" i="54"/>
  <c r="W375" i="54"/>
  <c r="V375" i="54"/>
  <c r="N375" i="54"/>
  <c r="M375" i="54"/>
  <c r="N425" i="54"/>
  <c r="V425" i="54"/>
  <c r="M425" i="54"/>
  <c r="W425" i="54"/>
  <c r="W424" i="54"/>
  <c r="M424" i="54"/>
  <c r="N424" i="54"/>
  <c r="V424" i="54"/>
  <c r="W423" i="54"/>
  <c r="M423" i="54"/>
  <c r="V423" i="54"/>
  <c r="N423" i="54"/>
  <c r="W422" i="54"/>
  <c r="V422" i="54"/>
  <c r="N422" i="54"/>
  <c r="M422" i="54"/>
  <c r="N421" i="54"/>
  <c r="V421" i="54"/>
  <c r="W421" i="54"/>
  <c r="M421" i="54"/>
  <c r="M420" i="54"/>
  <c r="N420" i="54"/>
  <c r="W420" i="54"/>
  <c r="V420" i="54"/>
  <c r="W419" i="54"/>
  <c r="M419" i="54"/>
  <c r="V419" i="54"/>
  <c r="N419" i="54"/>
  <c r="W418" i="54"/>
  <c r="V418" i="54"/>
  <c r="N418" i="54"/>
  <c r="M418" i="54"/>
  <c r="T417" i="54"/>
  <c r="N417" i="54"/>
  <c r="W417" i="54"/>
  <c r="V417" i="54"/>
  <c r="M417" i="54"/>
  <c r="M416" i="54"/>
  <c r="N416" i="54"/>
  <c r="W416" i="54"/>
  <c r="V416" i="54"/>
  <c r="M415" i="54"/>
  <c r="W415" i="54"/>
  <c r="V415" i="54"/>
  <c r="N415" i="54"/>
  <c r="W414" i="54"/>
  <c r="V414" i="54"/>
  <c r="N414" i="54"/>
  <c r="M414" i="54"/>
  <c r="T412" i="54"/>
  <c r="W412" i="54"/>
  <c r="N412" i="54"/>
  <c r="V412" i="54"/>
  <c r="M412" i="54"/>
  <c r="M411" i="54"/>
  <c r="W411" i="54"/>
  <c r="N411" i="54"/>
  <c r="V411" i="54"/>
  <c r="M410" i="54"/>
  <c r="W410" i="54"/>
  <c r="V410" i="54"/>
  <c r="N410" i="54"/>
  <c r="W409" i="54"/>
  <c r="V409" i="54"/>
  <c r="N409" i="54"/>
  <c r="M409" i="54"/>
  <c r="N408" i="54"/>
  <c r="V408" i="54"/>
  <c r="M408" i="54"/>
  <c r="W408" i="54"/>
  <c r="W332" i="54"/>
  <c r="M332" i="54"/>
  <c r="V332" i="54"/>
  <c r="N332" i="54"/>
  <c r="M328" i="54"/>
  <c r="W328" i="54"/>
  <c r="V328" i="54"/>
  <c r="N328" i="54"/>
  <c r="M324" i="54"/>
  <c r="V324" i="54"/>
  <c r="W324" i="54"/>
  <c r="N324" i="54"/>
  <c r="I321" i="54"/>
  <c r="Y321" i="54" s="1"/>
  <c r="T321" i="54"/>
  <c r="T304" i="54"/>
  <c r="T300" i="54"/>
  <c r="T291" i="54"/>
  <c r="T269" i="54"/>
  <c r="T243" i="54"/>
  <c r="T239" i="54"/>
  <c r="I369" i="54"/>
  <c r="Y369" i="54" s="1"/>
  <c r="T369" i="54"/>
  <c r="I365" i="54"/>
  <c r="Y365" i="54" s="1"/>
  <c r="T365" i="54"/>
  <c r="I360" i="54"/>
  <c r="Y360" i="54" s="1"/>
  <c r="T360" i="54"/>
  <c r="I405" i="54"/>
  <c r="Y405" i="54" s="1"/>
  <c r="T405" i="54"/>
  <c r="I392" i="54"/>
  <c r="Y392" i="54" s="1"/>
  <c r="T392" i="54"/>
  <c r="T420" i="54"/>
  <c r="T325" i="54"/>
  <c r="I320" i="54"/>
  <c r="Y320" i="54" s="1"/>
  <c r="T320" i="54"/>
  <c r="I316" i="54"/>
  <c r="Y316" i="54" s="1"/>
  <c r="T316" i="54"/>
  <c r="I312" i="54"/>
  <c r="Y312" i="54" s="1"/>
  <c r="T312" i="54"/>
  <c r="I307" i="54"/>
  <c r="Y307" i="54" s="1"/>
  <c r="T307" i="54"/>
  <c r="I303" i="54"/>
  <c r="Y303" i="54" s="1"/>
  <c r="T303" i="54"/>
  <c r="I299" i="54"/>
  <c r="Y299" i="54" s="1"/>
  <c r="T299" i="54"/>
  <c r="T294" i="54"/>
  <c r="T290" i="54"/>
  <c r="T286" i="54"/>
  <c r="T281" i="54"/>
  <c r="T277" i="54"/>
  <c r="T273" i="54"/>
  <c r="I268" i="54"/>
  <c r="Y268" i="54" s="1"/>
  <c r="T268" i="54"/>
  <c r="I264" i="54"/>
  <c r="Y264" i="54" s="1"/>
  <c r="T264" i="54"/>
  <c r="I255" i="54"/>
  <c r="Y255" i="54" s="1"/>
  <c r="T255" i="54"/>
  <c r="T238" i="54"/>
  <c r="T234" i="54"/>
  <c r="T229" i="54"/>
  <c r="T225" i="54"/>
  <c r="I372" i="54"/>
  <c r="Y372" i="54" s="1"/>
  <c r="T372" i="54"/>
  <c r="I368" i="54"/>
  <c r="Y368" i="54" s="1"/>
  <c r="T368" i="54"/>
  <c r="I359" i="54"/>
  <c r="Y359" i="54" s="1"/>
  <c r="T359" i="54"/>
  <c r="I338" i="54"/>
  <c r="Y338" i="54" s="1"/>
  <c r="T338" i="54"/>
  <c r="T404" i="54"/>
  <c r="I399" i="54"/>
  <c r="Y399" i="54" s="1"/>
  <c r="T399" i="54"/>
  <c r="I391" i="54"/>
  <c r="Y391" i="54" s="1"/>
  <c r="T391" i="54"/>
  <c r="I386" i="54"/>
  <c r="Y386" i="54" s="1"/>
  <c r="T386" i="54"/>
  <c r="P382" i="54"/>
  <c r="T382" i="54"/>
  <c r="T378" i="54"/>
  <c r="T423" i="54"/>
  <c r="T419" i="54"/>
  <c r="I415" i="54"/>
  <c r="Y415" i="54" s="1"/>
  <c r="T415" i="54"/>
  <c r="R410" i="54"/>
  <c r="T410" i="54"/>
  <c r="I334" i="54"/>
  <c r="Y334" i="54" s="1"/>
  <c r="T334" i="54"/>
  <c r="T317" i="54"/>
  <c r="T308" i="54"/>
  <c r="T282" i="54"/>
  <c r="T248" i="54"/>
  <c r="T222" i="54"/>
  <c r="I373" i="54"/>
  <c r="Y373" i="54" s="1"/>
  <c r="T373" i="54"/>
  <c r="I343" i="54"/>
  <c r="Y343" i="54" s="1"/>
  <c r="T343" i="54"/>
  <c r="T339" i="54"/>
  <c r="I396" i="54"/>
  <c r="Y396" i="54" s="1"/>
  <c r="T396" i="54"/>
  <c r="T424" i="54"/>
  <c r="AA416" i="54"/>
  <c r="T416" i="54"/>
  <c r="T411" i="54"/>
  <c r="I333" i="54"/>
  <c r="Y333" i="54" s="1"/>
  <c r="T333" i="54"/>
  <c r="I329" i="54"/>
  <c r="Y329" i="54" s="1"/>
  <c r="T329" i="54"/>
  <c r="T337" i="54"/>
  <c r="Q332" i="54"/>
  <c r="T332" i="54"/>
  <c r="T328" i="54"/>
  <c r="T324" i="54"/>
  <c r="T319" i="54"/>
  <c r="T315" i="54"/>
  <c r="Q311" i="54"/>
  <c r="T311" i="54"/>
  <c r="O306" i="54"/>
  <c r="T306" i="54"/>
  <c r="I302" i="54"/>
  <c r="Y302" i="54" s="1"/>
  <c r="T302" i="54"/>
  <c r="I298" i="54"/>
  <c r="Y298" i="54" s="1"/>
  <c r="T298" i="54"/>
  <c r="I293" i="54"/>
  <c r="Y293" i="54" s="1"/>
  <c r="T293" i="54"/>
  <c r="T285" i="54"/>
  <c r="I280" i="54"/>
  <c r="Y280" i="54" s="1"/>
  <c r="T280" i="54"/>
  <c r="I272" i="54"/>
  <c r="Y272" i="54" s="1"/>
  <c r="T272" i="54"/>
  <c r="I267" i="54"/>
  <c r="Y267" i="54" s="1"/>
  <c r="T267" i="54"/>
  <c r="T263" i="54"/>
  <c r="I259" i="54"/>
  <c r="Y259" i="54" s="1"/>
  <c r="T259" i="54"/>
  <c r="T254" i="54"/>
  <c r="Z250" i="54"/>
  <c r="T250" i="54"/>
  <c r="Q246" i="54"/>
  <c r="T246" i="54"/>
  <c r="I241" i="54"/>
  <c r="Y241" i="54" s="1"/>
  <c r="T241" i="54"/>
  <c r="I237" i="54"/>
  <c r="Y237" i="54" s="1"/>
  <c r="T237" i="54"/>
  <c r="T228" i="54"/>
  <c r="T224" i="54"/>
  <c r="T220" i="54"/>
  <c r="T354" i="54"/>
  <c r="T350" i="54"/>
  <c r="O345" i="54"/>
  <c r="T345" i="54"/>
  <c r="T341" i="54"/>
  <c r="T403" i="54"/>
  <c r="T398" i="54"/>
  <c r="T394" i="54"/>
  <c r="T390" i="54"/>
  <c r="T385" i="54"/>
  <c r="Z381" i="54"/>
  <c r="T381" i="54"/>
  <c r="T377" i="54"/>
  <c r="T422" i="54"/>
  <c r="T418" i="54"/>
  <c r="I414" i="54"/>
  <c r="Y414" i="54" s="1"/>
  <c r="T414" i="54"/>
  <c r="I409" i="54"/>
  <c r="Y409" i="54" s="1"/>
  <c r="T409" i="54"/>
  <c r="I330" i="54"/>
  <c r="Y330" i="54" s="1"/>
  <c r="T330" i="54"/>
  <c r="I326" i="54"/>
  <c r="Y326" i="54" s="1"/>
  <c r="T326" i="54"/>
  <c r="T313" i="54"/>
  <c r="T295" i="54"/>
  <c r="T278" i="54"/>
  <c r="T261" i="54"/>
  <c r="Z226" i="54"/>
  <c r="T226" i="54"/>
  <c r="T356" i="54"/>
  <c r="R347" i="54"/>
  <c r="T347" i="54"/>
  <c r="I401" i="54"/>
  <c r="Y401" i="54" s="1"/>
  <c r="T401" i="54"/>
  <c r="I388" i="54"/>
  <c r="Y388" i="54" s="1"/>
  <c r="T388" i="54"/>
  <c r="I383" i="54"/>
  <c r="Y383" i="54" s="1"/>
  <c r="T383" i="54"/>
  <c r="I375" i="54"/>
  <c r="Y375" i="54" s="1"/>
  <c r="T375" i="54"/>
  <c r="T336" i="54"/>
  <c r="T331" i="54"/>
  <c r="T327" i="54"/>
  <c r="T323" i="54"/>
  <c r="I318" i="54"/>
  <c r="Y318" i="54" s="1"/>
  <c r="T318" i="54"/>
  <c r="T314" i="54"/>
  <c r="T310" i="54"/>
  <c r="T305" i="54"/>
  <c r="T301" i="54"/>
  <c r="T297" i="54"/>
  <c r="R297" i="54"/>
  <c r="T292" i="54"/>
  <c r="T288" i="54"/>
  <c r="T284" i="54"/>
  <c r="T275" i="54"/>
  <c r="T271" i="54"/>
  <c r="R262" i="54"/>
  <c r="T262" i="54"/>
  <c r="T258" i="54"/>
  <c r="T253" i="54"/>
  <c r="I249" i="54"/>
  <c r="Y249" i="54" s="1"/>
  <c r="T249" i="54"/>
  <c r="Q245" i="54"/>
  <c r="T245" i="54"/>
  <c r="T240" i="54"/>
  <c r="I236" i="54"/>
  <c r="Y236" i="54" s="1"/>
  <c r="T236" i="54"/>
  <c r="T370" i="54"/>
  <c r="T366" i="54"/>
  <c r="P362" i="54"/>
  <c r="T362" i="54"/>
  <c r="I353" i="54"/>
  <c r="Y353" i="54" s="1"/>
  <c r="T353" i="54"/>
  <c r="P349" i="54"/>
  <c r="T349" i="54"/>
  <c r="AA344" i="54"/>
  <c r="T344" i="54"/>
  <c r="T340" i="54"/>
  <c r="T406" i="54"/>
  <c r="T397" i="54"/>
  <c r="T389" i="54"/>
  <c r="P384" i="54"/>
  <c r="T384" i="54"/>
  <c r="R380" i="54"/>
  <c r="T380" i="54"/>
  <c r="T376" i="54"/>
  <c r="I425" i="54"/>
  <c r="Y425" i="54" s="1"/>
  <c r="T425" i="54"/>
  <c r="I421" i="54"/>
  <c r="Y421" i="54" s="1"/>
  <c r="T421" i="54"/>
  <c r="I408" i="54"/>
  <c r="Y408" i="54" s="1"/>
  <c r="T408" i="54"/>
  <c r="O220" i="54"/>
  <c r="AA220" i="54"/>
  <c r="AA408" i="54"/>
  <c r="Z339" i="54"/>
  <c r="Z316" i="54"/>
  <c r="AA341" i="54"/>
  <c r="AA422" i="54"/>
  <c r="O313" i="54"/>
  <c r="Z241" i="54"/>
  <c r="Z392" i="54"/>
  <c r="Z259" i="54"/>
  <c r="AA366" i="54"/>
  <c r="AA349" i="54"/>
  <c r="Z425" i="54"/>
  <c r="Z313" i="54"/>
  <c r="Z303" i="54"/>
  <c r="Z366" i="54"/>
  <c r="Z345" i="54"/>
  <c r="Z404" i="54"/>
  <c r="AA397" i="54"/>
  <c r="Z394" i="54"/>
  <c r="R316" i="54"/>
  <c r="Z277" i="54"/>
  <c r="AA350" i="54"/>
  <c r="O349" i="54"/>
  <c r="AA305" i="54"/>
  <c r="AA284" i="54"/>
  <c r="R305" i="54"/>
  <c r="Z329" i="54"/>
  <c r="O325" i="54"/>
  <c r="P305" i="54"/>
  <c r="Z299" i="54"/>
  <c r="R259" i="54"/>
  <c r="AA246" i="54"/>
  <c r="Z347" i="54"/>
  <c r="Z399" i="54"/>
  <c r="Q378" i="54"/>
  <c r="AA376" i="54"/>
  <c r="O305" i="54"/>
  <c r="Q224" i="54"/>
  <c r="AA339" i="54"/>
  <c r="Z378" i="54"/>
  <c r="O378" i="54"/>
  <c r="P325" i="54"/>
  <c r="O293" i="54"/>
  <c r="P366" i="54"/>
  <c r="P350" i="54"/>
  <c r="O366" i="54"/>
  <c r="I305" i="54"/>
  <c r="Y305" i="54" s="1"/>
  <c r="Z281" i="54"/>
  <c r="P259" i="54"/>
  <c r="Z418" i="54"/>
  <c r="O408" i="54"/>
  <c r="AA325" i="54"/>
  <c r="Q325" i="54"/>
  <c r="AA318" i="54"/>
  <c r="O316" i="54"/>
  <c r="AA290" i="54"/>
  <c r="Q241" i="54"/>
  <c r="O404" i="54"/>
  <c r="O399" i="54"/>
  <c r="AA420" i="54"/>
  <c r="R329" i="54"/>
  <c r="I325" i="54"/>
  <c r="Y325" i="54" s="1"/>
  <c r="O318" i="54"/>
  <c r="Z293" i="54"/>
  <c r="Z284" i="54"/>
  <c r="P284" i="54"/>
  <c r="I228" i="54"/>
  <c r="Y228" i="54" s="1"/>
  <c r="P225" i="54"/>
  <c r="O365" i="54"/>
  <c r="O353" i="54"/>
  <c r="P397" i="54"/>
  <c r="O394" i="54"/>
  <c r="Z380" i="54"/>
  <c r="Z337" i="54"/>
  <c r="P290" i="54"/>
  <c r="O284" i="54"/>
  <c r="O269" i="54"/>
  <c r="O267" i="54"/>
  <c r="Z237" i="54"/>
  <c r="Z401" i="54"/>
  <c r="O397" i="54"/>
  <c r="AA391" i="54"/>
  <c r="O391" i="54"/>
  <c r="O414" i="54"/>
  <c r="Q334" i="54"/>
  <c r="O333" i="54"/>
  <c r="R228" i="54"/>
  <c r="AA370" i="54"/>
  <c r="I366" i="54"/>
  <c r="Y366" i="54" s="1"/>
  <c r="P344" i="54"/>
  <c r="Z341" i="54"/>
  <c r="P341" i="54"/>
  <c r="P339" i="54"/>
  <c r="O422" i="54"/>
  <c r="O418" i="54"/>
  <c r="R284" i="54"/>
  <c r="Q237" i="54"/>
  <c r="P228" i="54"/>
  <c r="AA353" i="54"/>
  <c r="R353" i="54"/>
  <c r="I341" i="54"/>
  <c r="Y341" i="54" s="1"/>
  <c r="O339" i="54"/>
  <c r="Q404" i="54"/>
  <c r="Q403" i="54"/>
  <c r="AA414" i="54"/>
  <c r="Z300" i="54"/>
  <c r="P292" i="54"/>
  <c r="Z290" i="54"/>
  <c r="O290" i="54"/>
  <c r="AA288" i="54"/>
  <c r="O281" i="54"/>
  <c r="AA273" i="54"/>
  <c r="P273" i="54"/>
  <c r="Z268" i="54"/>
  <c r="Z264" i="54"/>
  <c r="R264" i="54"/>
  <c r="O261" i="54"/>
  <c r="Q259" i="54"/>
  <c r="P237" i="54"/>
  <c r="Z225" i="54"/>
  <c r="I225" i="54"/>
  <c r="Y225" i="54" s="1"/>
  <c r="AA354" i="54"/>
  <c r="Z353" i="54"/>
  <c r="O350" i="54"/>
  <c r="I349" i="54"/>
  <c r="Y349" i="54" s="1"/>
  <c r="R343" i="54"/>
  <c r="O341" i="54"/>
  <c r="AA404" i="54"/>
  <c r="P404" i="54"/>
  <c r="I404" i="54"/>
  <c r="Y404" i="54" s="1"/>
  <c r="P376" i="54"/>
  <c r="I422" i="54"/>
  <c r="Y422" i="54" s="1"/>
  <c r="Z420" i="54"/>
  <c r="AA418" i="54"/>
  <c r="I418" i="54"/>
  <c r="Y418" i="54" s="1"/>
  <c r="Z415" i="54"/>
  <c r="O328" i="54"/>
  <c r="Z314" i="54"/>
  <c r="R312" i="54"/>
  <c r="Z302" i="54"/>
  <c r="R290" i="54"/>
  <c r="Z278" i="54"/>
  <c r="O273" i="54"/>
  <c r="O264" i="54"/>
  <c r="O237" i="54"/>
  <c r="Z356" i="54"/>
  <c r="AA386" i="54"/>
  <c r="Z328" i="54"/>
  <c r="Z320" i="54"/>
  <c r="Z312" i="54"/>
  <c r="P310" i="54"/>
  <c r="O300" i="54"/>
  <c r="O299" i="54"/>
  <c r="Q290" i="54"/>
  <c r="I290" i="54"/>
  <c r="Y290" i="54" s="1"/>
  <c r="Z282" i="54"/>
  <c r="O277" i="54"/>
  <c r="I275" i="54"/>
  <c r="Y275" i="54" s="1"/>
  <c r="I273" i="54"/>
  <c r="Y273" i="54" s="1"/>
  <c r="O268" i="54"/>
  <c r="AA259" i="54"/>
  <c r="O259" i="54"/>
  <c r="Z245" i="54"/>
  <c r="AA237" i="54"/>
  <c r="Q236" i="54"/>
  <c r="P353" i="54"/>
  <c r="Z349" i="54"/>
  <c r="Z343" i="54"/>
  <c r="I406" i="54"/>
  <c r="Y406" i="54" s="1"/>
  <c r="R404" i="54"/>
  <c r="Z391" i="54"/>
  <c r="R391" i="54"/>
  <c r="Z386" i="54"/>
  <c r="O386" i="54"/>
  <c r="O425" i="54"/>
  <c r="Z422" i="54"/>
  <c r="P422" i="54"/>
  <c r="R418" i="54"/>
  <c r="AA297" i="54"/>
  <c r="AA247" i="54"/>
  <c r="O242" i="54"/>
  <c r="AA242" i="54"/>
  <c r="Z297" i="54"/>
  <c r="P297" i="54"/>
  <c r="Q295" i="54"/>
  <c r="Z287" i="54"/>
  <c r="AA251" i="54"/>
  <c r="I232" i="54"/>
  <c r="Y232" i="54" s="1"/>
  <c r="P363" i="54"/>
  <c r="I382" i="54"/>
  <c r="Y382" i="54" s="1"/>
  <c r="R382" i="54"/>
  <c r="Z382" i="54"/>
  <c r="O382" i="54"/>
  <c r="AA382" i="54"/>
  <c r="I379" i="54"/>
  <c r="Y379" i="54" s="1"/>
  <c r="O379" i="54"/>
  <c r="I417" i="54"/>
  <c r="Y417" i="54" s="1"/>
  <c r="I219" i="54"/>
  <c r="Y219" i="54" s="1"/>
  <c r="O219" i="54"/>
  <c r="P402" i="54"/>
  <c r="O381" i="54"/>
  <c r="Q381" i="54"/>
  <c r="R331" i="54"/>
  <c r="Z321" i="54"/>
  <c r="AA307" i="54"/>
  <c r="O303" i="54"/>
  <c r="AA294" i="54"/>
  <c r="I289" i="54"/>
  <c r="Y289" i="54" s="1"/>
  <c r="I285" i="54"/>
  <c r="Y285" i="54" s="1"/>
  <c r="O285" i="54"/>
  <c r="I260" i="54"/>
  <c r="Y260" i="54" s="1"/>
  <c r="P260" i="54"/>
  <c r="P221" i="54"/>
  <c r="Z221" i="54"/>
  <c r="I220" i="54"/>
  <c r="Y220" i="54" s="1"/>
  <c r="P220" i="54"/>
  <c r="Q220" i="54"/>
  <c r="R220" i="54"/>
  <c r="Z220" i="54"/>
  <c r="Z219" i="54"/>
  <c r="O354" i="54"/>
  <c r="P354" i="54"/>
  <c r="Z354" i="54"/>
  <c r="P393" i="54"/>
  <c r="I384" i="54"/>
  <c r="Y384" i="54" s="1"/>
  <c r="R384" i="54"/>
  <c r="Z384" i="54"/>
  <c r="O384" i="54"/>
  <c r="AA384" i="54"/>
  <c r="I412" i="54"/>
  <c r="Y412" i="54" s="1"/>
  <c r="P279" i="54"/>
  <c r="I276" i="54"/>
  <c r="Y276" i="54" s="1"/>
  <c r="O276" i="54"/>
  <c r="Z276" i="54"/>
  <c r="Q276" i="54"/>
  <c r="O274" i="54"/>
  <c r="Z274" i="54"/>
  <c r="Z265" i="54"/>
  <c r="I395" i="54"/>
  <c r="Y395" i="54" s="1"/>
  <c r="P336" i="54"/>
  <c r="Z333" i="54"/>
  <c r="R333" i="54"/>
  <c r="P331" i="54"/>
  <c r="Z326" i="54"/>
  <c r="AA323" i="54"/>
  <c r="R320" i="54"/>
  <c r="P318" i="54"/>
  <c r="Q315" i="54"/>
  <c r="R314" i="54"/>
  <c r="O312" i="54"/>
  <c r="Z307" i="54"/>
  <c r="O307" i="54"/>
  <c r="I297" i="54"/>
  <c r="Y297" i="54" s="1"/>
  <c r="Z294" i="54"/>
  <c r="P294" i="54"/>
  <c r="P286" i="54"/>
  <c r="Q286" i="54"/>
  <c r="Z285" i="54"/>
  <c r="I253" i="54"/>
  <c r="Y253" i="54" s="1"/>
  <c r="O253" i="54"/>
  <c r="Q253" i="54"/>
  <c r="I250" i="54"/>
  <c r="Y250" i="54" s="1"/>
  <c r="O250" i="54"/>
  <c r="O233" i="54"/>
  <c r="AA233" i="54"/>
  <c r="Z232" i="54"/>
  <c r="I358" i="54"/>
  <c r="Y358" i="54" s="1"/>
  <c r="O358" i="54"/>
  <c r="Z358" i="54"/>
  <c r="Z407" i="54"/>
  <c r="O407" i="54"/>
  <c r="R381" i="54"/>
  <c r="I380" i="54"/>
  <c r="Y380" i="54" s="1"/>
  <c r="P380" i="54"/>
  <c r="Z379" i="54"/>
  <c r="O410" i="54"/>
  <c r="Z410" i="54"/>
  <c r="P410" i="54"/>
  <c r="AA410" i="54"/>
  <c r="Q410" i="54"/>
  <c r="I284" i="54"/>
  <c r="Y284" i="54" s="1"/>
  <c r="O282" i="54"/>
  <c r="R275" i="54"/>
  <c r="Z269" i="54"/>
  <c r="AA261" i="54"/>
  <c r="R261" i="54"/>
  <c r="AA238" i="54"/>
  <c r="AA228" i="54"/>
  <c r="O228" i="54"/>
  <c r="Z370" i="54"/>
  <c r="P370" i="54"/>
  <c r="R406" i="54"/>
  <c r="Z396" i="54"/>
  <c r="P389" i="54"/>
  <c r="R422" i="54"/>
  <c r="P275" i="54"/>
  <c r="Q267" i="54"/>
  <c r="P261" i="54"/>
  <c r="Q249" i="54"/>
  <c r="Z228" i="54"/>
  <c r="AA225" i="54"/>
  <c r="AA222" i="54"/>
  <c r="O370" i="54"/>
  <c r="Z368" i="54"/>
  <c r="P406" i="54"/>
  <c r="Q394" i="54"/>
  <c r="Q422" i="54"/>
  <c r="P418" i="54"/>
  <c r="O409" i="54"/>
  <c r="R303" i="54"/>
  <c r="Q281" i="54"/>
  <c r="Q277" i="54"/>
  <c r="AA275" i="54"/>
  <c r="O275" i="54"/>
  <c r="Z273" i="54"/>
  <c r="R273" i="54"/>
  <c r="P271" i="54"/>
  <c r="Q264" i="54"/>
  <c r="Z261" i="54"/>
  <c r="I261" i="54"/>
  <c r="Y261" i="54" s="1"/>
  <c r="O260" i="54"/>
  <c r="AA255" i="54"/>
  <c r="R250" i="54"/>
  <c r="Z248" i="54"/>
  <c r="O246" i="54"/>
  <c r="I245" i="54"/>
  <c r="Y245" i="54" s="1"/>
  <c r="Z243" i="54"/>
  <c r="P241" i="54"/>
  <c r="R237" i="54"/>
  <c r="P357" i="54"/>
  <c r="Q357" i="54"/>
  <c r="AA357" i="54"/>
  <c r="O351" i="54"/>
  <c r="Z351" i="54"/>
  <c r="Z334" i="54"/>
  <c r="O334" i="54"/>
  <c r="AA331" i="54"/>
  <c r="O329" i="54"/>
  <c r="Z323" i="54"/>
  <c r="P323" i="54"/>
  <c r="O320" i="54"/>
  <c r="Q316" i="54"/>
  <c r="P314" i="54"/>
  <c r="O311" i="54"/>
  <c r="Z308" i="54"/>
  <c r="R307" i="54"/>
  <c r="Q303" i="54"/>
  <c r="R301" i="54"/>
  <c r="Z298" i="54"/>
  <c r="AA281" i="54"/>
  <c r="P281" i="54"/>
  <c r="I281" i="54"/>
  <c r="Y281" i="54" s="1"/>
  <c r="AA277" i="54"/>
  <c r="P277" i="54"/>
  <c r="I277" i="54"/>
  <c r="Y277" i="54" s="1"/>
  <c r="Z275" i="54"/>
  <c r="Q273" i="54"/>
  <c r="AA271" i="54"/>
  <c r="O271" i="54"/>
  <c r="Z267" i="54"/>
  <c r="R267" i="54"/>
  <c r="AA264" i="54"/>
  <c r="P264" i="54"/>
  <c r="Q263" i="54"/>
  <c r="Z253" i="54"/>
  <c r="R253" i="54"/>
  <c r="Q250" i="54"/>
  <c r="O241" i="54"/>
  <c r="I240" i="54"/>
  <c r="Y240" i="54" s="1"/>
  <c r="Q240" i="54"/>
  <c r="Z239" i="54"/>
  <c r="O234" i="54"/>
  <c r="Q233" i="54"/>
  <c r="O229" i="54"/>
  <c r="I227" i="54"/>
  <c r="Y227" i="54" s="1"/>
  <c r="Q227" i="54"/>
  <c r="I342" i="54"/>
  <c r="Y342" i="54" s="1"/>
  <c r="Z342" i="54"/>
  <c r="O337" i="54"/>
  <c r="Z332" i="54"/>
  <c r="Z331" i="54"/>
  <c r="I331" i="54"/>
  <c r="Y331" i="54" s="1"/>
  <c r="Q330" i="54"/>
  <c r="Q328" i="54"/>
  <c r="P327" i="54"/>
  <c r="Z325" i="54"/>
  <c r="R325" i="54"/>
  <c r="O323" i="54"/>
  <c r="AA316" i="54"/>
  <c r="P316" i="54"/>
  <c r="AA314" i="54"/>
  <c r="O314" i="54"/>
  <c r="Z311" i="54"/>
  <c r="Q307" i="54"/>
  <c r="Z305" i="54"/>
  <c r="AA303" i="54"/>
  <c r="P303" i="54"/>
  <c r="O302" i="54"/>
  <c r="P301" i="54"/>
  <c r="Q300" i="54"/>
  <c r="O297" i="54"/>
  <c r="O294" i="54"/>
  <c r="AA292" i="54"/>
  <c r="O292" i="54"/>
  <c r="Q291" i="54"/>
  <c r="AA286" i="54"/>
  <c r="O286" i="54"/>
  <c r="O262" i="54"/>
  <c r="Q258" i="54"/>
  <c r="AA250" i="54"/>
  <c r="P250" i="54"/>
  <c r="O247" i="54"/>
  <c r="AA241" i="54"/>
  <c r="Z235" i="54"/>
  <c r="AA234" i="54"/>
  <c r="Z230" i="54"/>
  <c r="AA229" i="54"/>
  <c r="R222" i="54"/>
  <c r="Z222" i="54"/>
  <c r="P371" i="54"/>
  <c r="Z330" i="54"/>
  <c r="O330" i="54"/>
  <c r="Q324" i="54"/>
  <c r="O321" i="54"/>
  <c r="P307" i="54"/>
  <c r="Z291" i="54"/>
  <c r="O291" i="54"/>
  <c r="P288" i="54"/>
  <c r="Z286" i="54"/>
  <c r="R286" i="54"/>
  <c r="I286" i="54"/>
  <c r="Y286" i="54" s="1"/>
  <c r="Q285" i="54"/>
  <c r="R281" i="54"/>
  <c r="R277" i="54"/>
  <c r="R241" i="54"/>
  <c r="O226" i="54"/>
  <c r="I223" i="54"/>
  <c r="Y223" i="54" s="1"/>
  <c r="Q223" i="54"/>
  <c r="AA367" i="54"/>
  <c r="P367" i="54"/>
  <c r="I364" i="54"/>
  <c r="Y364" i="54" s="1"/>
  <c r="Z364" i="54"/>
  <c r="I362" i="54"/>
  <c r="Y362" i="54" s="1"/>
  <c r="R362" i="54"/>
  <c r="Z362" i="54"/>
  <c r="AA362" i="54"/>
  <c r="O362" i="54"/>
  <c r="R357" i="54"/>
  <c r="I346" i="54"/>
  <c r="Y346" i="54" s="1"/>
  <c r="Z346" i="54"/>
  <c r="I340" i="54"/>
  <c r="Y340" i="54" s="1"/>
  <c r="O340" i="54"/>
  <c r="R340" i="54"/>
  <c r="Z340" i="54"/>
  <c r="O402" i="54"/>
  <c r="R399" i="54"/>
  <c r="Z373" i="54"/>
  <c r="R373" i="54"/>
  <c r="R370" i="54"/>
  <c r="I370" i="54"/>
  <c r="Y370" i="54" s="1"/>
  <c r="R366" i="54"/>
  <c r="Z359" i="54"/>
  <c r="Q354" i="54"/>
  <c r="I354" i="54"/>
  <c r="Y354" i="54" s="1"/>
  <c r="Q353" i="54"/>
  <c r="R341" i="54"/>
  <c r="AA406" i="54"/>
  <c r="O406" i="54"/>
  <c r="AA402" i="54"/>
  <c r="Q399" i="54"/>
  <c r="Z395" i="54"/>
  <c r="R395" i="54"/>
  <c r="Q390" i="54"/>
  <c r="Z385" i="54"/>
  <c r="Q385" i="54"/>
  <c r="AA378" i="54"/>
  <c r="P378" i="54"/>
  <c r="I378" i="54"/>
  <c r="Y378" i="54" s="1"/>
  <c r="I376" i="54"/>
  <c r="Y376" i="54" s="1"/>
  <c r="Z424" i="54"/>
  <c r="P423" i="54"/>
  <c r="O420" i="54"/>
  <c r="Z414" i="54"/>
  <c r="R414" i="54"/>
  <c r="Q232" i="54"/>
  <c r="Q228" i="54"/>
  <c r="Z224" i="54"/>
  <c r="O224" i="54"/>
  <c r="R221" i="54"/>
  <c r="O373" i="54"/>
  <c r="Q366" i="54"/>
  <c r="Q341" i="54"/>
  <c r="Q407" i="54"/>
  <c r="Z406" i="54"/>
  <c r="Z402" i="54"/>
  <c r="R402" i="54"/>
  <c r="I402" i="54"/>
  <c r="Y402" i="54" s="1"/>
  <c r="AA399" i="54"/>
  <c r="P399" i="54"/>
  <c r="O395" i="54"/>
  <c r="Z390" i="54"/>
  <c r="O390" i="54"/>
  <c r="Z388" i="54"/>
  <c r="R386" i="54"/>
  <c r="O385" i="54"/>
  <c r="Z375" i="54"/>
  <c r="Q414" i="54"/>
  <c r="Z411" i="54"/>
  <c r="Q382" i="54"/>
  <c r="R378" i="54"/>
  <c r="Q376" i="54"/>
  <c r="P419" i="54"/>
  <c r="Q418" i="54"/>
  <c r="AA415" i="54"/>
  <c r="O415" i="54"/>
  <c r="P414" i="54"/>
  <c r="Z409" i="54"/>
  <c r="R409" i="54"/>
  <c r="Z408" i="54"/>
  <c r="P408" i="54"/>
  <c r="Z336" i="54"/>
  <c r="R336" i="54"/>
  <c r="I336" i="54"/>
  <c r="Y336" i="54" s="1"/>
  <c r="R327" i="54"/>
  <c r="I327" i="54"/>
  <c r="Y327" i="54" s="1"/>
  <c r="O326" i="54"/>
  <c r="Z317" i="54"/>
  <c r="O317" i="54"/>
  <c r="R310" i="54"/>
  <c r="I310" i="54"/>
  <c r="Y310" i="54" s="1"/>
  <c r="O308" i="54"/>
  <c r="I301" i="54"/>
  <c r="Y301" i="54" s="1"/>
  <c r="I294" i="54"/>
  <c r="Y294" i="54" s="1"/>
  <c r="P266" i="54"/>
  <c r="I254" i="54"/>
  <c r="Y254" i="54" s="1"/>
  <c r="P254" i="54"/>
  <c r="AA254" i="54"/>
  <c r="R254" i="54"/>
  <c r="R299" i="54"/>
  <c r="O288" i="54"/>
  <c r="AA279" i="54"/>
  <c r="O279" i="54"/>
  <c r="Q272" i="54"/>
  <c r="Z271" i="54"/>
  <c r="R268" i="54"/>
  <c r="AA266" i="54"/>
  <c r="I263" i="54"/>
  <c r="Y263" i="54" s="1"/>
  <c r="R263" i="54"/>
  <c r="Z263" i="54"/>
  <c r="O263" i="54"/>
  <c r="AA262" i="54"/>
  <c r="Q254" i="54"/>
  <c r="O336" i="54"/>
  <c r="Q333" i="54"/>
  <c r="Q329" i="54"/>
  <c r="AA327" i="54"/>
  <c r="O327" i="54"/>
  <c r="Z324" i="54"/>
  <c r="O324" i="54"/>
  <c r="R323" i="54"/>
  <c r="I323" i="54"/>
  <c r="Y323" i="54" s="1"/>
  <c r="Q320" i="54"/>
  <c r="Z318" i="54"/>
  <c r="Z315" i="54"/>
  <c r="O315" i="54"/>
  <c r="I314" i="54"/>
  <c r="Y314" i="54" s="1"/>
  <c r="Q312" i="54"/>
  <c r="AA310" i="54"/>
  <c r="O310" i="54"/>
  <c r="Q304" i="54"/>
  <c r="AA301" i="54"/>
  <c r="O301" i="54"/>
  <c r="Q299" i="54"/>
  <c r="Z295" i="54"/>
  <c r="O295" i="54"/>
  <c r="R294" i="54"/>
  <c r="Z292" i="54"/>
  <c r="Q289" i="54"/>
  <c r="Z288" i="54"/>
  <c r="Q280" i="54"/>
  <c r="Z279" i="54"/>
  <c r="Z272" i="54"/>
  <c r="O272" i="54"/>
  <c r="R271" i="54"/>
  <c r="I271" i="54"/>
  <c r="Y271" i="54" s="1"/>
  <c r="Q268" i="54"/>
  <c r="Z266" i="54"/>
  <c r="R266" i="54"/>
  <c r="I258" i="54"/>
  <c r="Y258" i="54" s="1"/>
  <c r="O258" i="54"/>
  <c r="R258" i="54"/>
  <c r="Z258" i="54"/>
  <c r="Z254" i="54"/>
  <c r="O254" i="54"/>
  <c r="Z252" i="54"/>
  <c r="AA336" i="54"/>
  <c r="AA333" i="54"/>
  <c r="P333" i="54"/>
  <c r="O331" i="54"/>
  <c r="AA329" i="54"/>
  <c r="P329" i="54"/>
  <c r="Z327" i="54"/>
  <c r="AA320" i="54"/>
  <c r="P320" i="54"/>
  <c r="Q319" i="54"/>
  <c r="R318" i="54"/>
  <c r="Q317" i="54"/>
  <c r="AA312" i="54"/>
  <c r="P312" i="54"/>
  <c r="Z310" i="54"/>
  <c r="Q306" i="54"/>
  <c r="Z304" i="54"/>
  <c r="O304" i="54"/>
  <c r="Z301" i="54"/>
  <c r="AA299" i="54"/>
  <c r="P299" i="54"/>
  <c r="O298" i="54"/>
  <c r="Q294" i="54"/>
  <c r="R292" i="54"/>
  <c r="I292" i="54"/>
  <c r="Y292" i="54" s="1"/>
  <c r="Z289" i="54"/>
  <c r="O289" i="54"/>
  <c r="R288" i="54"/>
  <c r="I288" i="54"/>
  <c r="Y288" i="54" s="1"/>
  <c r="O287" i="54"/>
  <c r="Z280" i="54"/>
  <c r="O280" i="54"/>
  <c r="R279" i="54"/>
  <c r="I279" i="54"/>
  <c r="Y279" i="54" s="1"/>
  <c r="O278" i="54"/>
  <c r="AA268" i="54"/>
  <c r="P268" i="54"/>
  <c r="O266" i="54"/>
  <c r="O265" i="54"/>
  <c r="I262" i="54"/>
  <c r="Y262" i="54" s="1"/>
  <c r="P262" i="54"/>
  <c r="Z262" i="54"/>
  <c r="I355" i="54"/>
  <c r="Y355" i="54" s="1"/>
  <c r="Z251" i="54"/>
  <c r="P251" i="54"/>
  <c r="Z249" i="54"/>
  <c r="R249" i="54"/>
  <c r="O248" i="54"/>
  <c r="I247" i="54"/>
  <c r="Y247" i="54" s="1"/>
  <c r="P246" i="54"/>
  <c r="I246" i="54"/>
  <c r="Y246" i="54" s="1"/>
  <c r="R245" i="54"/>
  <c r="O243" i="54"/>
  <c r="I242" i="54"/>
  <c r="Y242" i="54" s="1"/>
  <c r="O240" i="54"/>
  <c r="Z238" i="54"/>
  <c r="P238" i="54"/>
  <c r="Z236" i="54"/>
  <c r="R236" i="54"/>
  <c r="O235" i="54"/>
  <c r="I234" i="54"/>
  <c r="Y234" i="54" s="1"/>
  <c r="P233" i="54"/>
  <c r="I233" i="54"/>
  <c r="Y233" i="54" s="1"/>
  <c r="R232" i="54"/>
  <c r="O230" i="54"/>
  <c r="I229" i="54"/>
  <c r="Y229" i="54" s="1"/>
  <c r="O227" i="54"/>
  <c r="AA224" i="54"/>
  <c r="P224" i="54"/>
  <c r="I224" i="54"/>
  <c r="Y224" i="54" s="1"/>
  <c r="O223" i="54"/>
  <c r="AA221" i="54"/>
  <c r="O221" i="54"/>
  <c r="R219" i="54"/>
  <c r="O371" i="54"/>
  <c r="Z369" i="54"/>
  <c r="R369" i="54"/>
  <c r="Z367" i="54"/>
  <c r="Q367" i="54"/>
  <c r="I367" i="54"/>
  <c r="Y367" i="54" s="1"/>
  <c r="O364" i="54"/>
  <c r="O363" i="54"/>
  <c r="Z360" i="54"/>
  <c r="R360" i="54"/>
  <c r="R358" i="54"/>
  <c r="I357" i="54"/>
  <c r="Y357" i="54" s="1"/>
  <c r="O357" i="54"/>
  <c r="Z357" i="54"/>
  <c r="I356" i="54"/>
  <c r="Y356" i="54" s="1"/>
  <c r="O356" i="54"/>
  <c r="R356" i="54"/>
  <c r="Z355" i="54"/>
  <c r="I351" i="54"/>
  <c r="Y351" i="54" s="1"/>
  <c r="I345" i="54"/>
  <c r="Y345" i="54" s="1"/>
  <c r="P345" i="54"/>
  <c r="AA345" i="54"/>
  <c r="Q345" i="54"/>
  <c r="R345" i="54"/>
  <c r="I344" i="54"/>
  <c r="Y344" i="54" s="1"/>
  <c r="Q344" i="54"/>
  <c r="R344" i="54"/>
  <c r="O344" i="54"/>
  <c r="Z344" i="54"/>
  <c r="O251" i="54"/>
  <c r="O238" i="54"/>
  <c r="AA223" i="54"/>
  <c r="Q219" i="54"/>
  <c r="AA371" i="54"/>
  <c r="O369" i="54"/>
  <c r="AA363" i="54"/>
  <c r="O360" i="54"/>
  <c r="Q358" i="54"/>
  <c r="I352" i="54"/>
  <c r="Y352" i="54" s="1"/>
  <c r="O352" i="54"/>
  <c r="R352" i="54"/>
  <c r="Z352" i="54"/>
  <c r="I251" i="54"/>
  <c r="Y251" i="54" s="1"/>
  <c r="O249" i="54"/>
  <c r="Z247" i="54"/>
  <c r="P247" i="54"/>
  <c r="Z246" i="54"/>
  <c r="R246" i="54"/>
  <c r="O245" i="54"/>
  <c r="Z242" i="54"/>
  <c r="P242" i="54"/>
  <c r="Z240" i="54"/>
  <c r="R240" i="54"/>
  <c r="O239" i="54"/>
  <c r="I238" i="54"/>
  <c r="Y238" i="54" s="1"/>
  <c r="O236" i="54"/>
  <c r="Z234" i="54"/>
  <c r="P234" i="54"/>
  <c r="Z233" i="54"/>
  <c r="R233" i="54"/>
  <c r="O232" i="54"/>
  <c r="Z229" i="54"/>
  <c r="P229" i="54"/>
  <c r="Z227" i="54"/>
  <c r="R227" i="54"/>
  <c r="O225" i="54"/>
  <c r="R224" i="54"/>
  <c r="Z223" i="54"/>
  <c r="R223" i="54"/>
  <c r="O222" i="54"/>
  <c r="Q221" i="54"/>
  <c r="AA219" i="54"/>
  <c r="P219" i="54"/>
  <c r="Z372" i="54"/>
  <c r="Z371" i="54"/>
  <c r="Q371" i="54"/>
  <c r="I371" i="54"/>
  <c r="Y371" i="54" s="1"/>
  <c r="Q370" i="54"/>
  <c r="O368" i="54"/>
  <c r="O367" i="54"/>
  <c r="Z365" i="54"/>
  <c r="R365" i="54"/>
  <c r="Z363" i="54"/>
  <c r="Q363" i="54"/>
  <c r="I363" i="54"/>
  <c r="Y363" i="54" s="1"/>
  <c r="Q362" i="54"/>
  <c r="AA358" i="54"/>
  <c r="P358" i="54"/>
  <c r="O355" i="54"/>
  <c r="I350" i="54"/>
  <c r="Y350" i="54" s="1"/>
  <c r="Q350" i="54"/>
  <c r="R350" i="54"/>
  <c r="Z350" i="54"/>
  <c r="Q349" i="54"/>
  <c r="R349" i="54"/>
  <c r="I347" i="54"/>
  <c r="Y347" i="54" s="1"/>
  <c r="O347" i="54"/>
  <c r="O343" i="54"/>
  <c r="Q340" i="54"/>
  <c r="R339" i="54"/>
  <c r="Z405" i="54"/>
  <c r="Z403" i="54"/>
  <c r="O403" i="54"/>
  <c r="Q398" i="54"/>
  <c r="Z397" i="54"/>
  <c r="Q395" i="54"/>
  <c r="AA393" i="54"/>
  <c r="O393" i="54"/>
  <c r="Q391" i="54"/>
  <c r="AA389" i="54"/>
  <c r="O389" i="54"/>
  <c r="Q386" i="54"/>
  <c r="Z383" i="54"/>
  <c r="R354" i="54"/>
  <c r="O346" i="54"/>
  <c r="AA340" i="54"/>
  <c r="P340" i="54"/>
  <c r="Q339" i="54"/>
  <c r="I339" i="54"/>
  <c r="Y339" i="54" s="1"/>
  <c r="Z398" i="54"/>
  <c r="O398" i="54"/>
  <c r="R397" i="54"/>
  <c r="I397" i="54"/>
  <c r="Y397" i="54" s="1"/>
  <c r="AA395" i="54"/>
  <c r="P395" i="54"/>
  <c r="Z393" i="54"/>
  <c r="P391" i="54"/>
  <c r="Z389" i="54"/>
  <c r="P386" i="54"/>
  <c r="O424" i="54"/>
  <c r="O423" i="54"/>
  <c r="Z421" i="54"/>
  <c r="R421" i="54"/>
  <c r="AA419" i="54"/>
  <c r="O419" i="54"/>
  <c r="Z417" i="54"/>
  <c r="R417" i="54"/>
  <c r="Z416" i="54"/>
  <c r="P416" i="54"/>
  <c r="R415" i="54"/>
  <c r="Z412" i="54"/>
  <c r="R412" i="54"/>
  <c r="P411" i="54"/>
  <c r="Q409" i="54"/>
  <c r="R408" i="54"/>
  <c r="R393" i="54"/>
  <c r="I393" i="54"/>
  <c r="Y393" i="54" s="1"/>
  <c r="R389" i="54"/>
  <c r="I389" i="54"/>
  <c r="Y389" i="54" s="1"/>
  <c r="Q377" i="54"/>
  <c r="Z376" i="54"/>
  <c r="O376" i="54"/>
  <c r="AA423" i="54"/>
  <c r="O421" i="54"/>
  <c r="Z419" i="54"/>
  <c r="O417" i="54"/>
  <c r="O416" i="54"/>
  <c r="Q415" i="54"/>
  <c r="O412" i="54"/>
  <c r="O411" i="54"/>
  <c r="AA409" i="54"/>
  <c r="P409" i="54"/>
  <c r="Q408" i="54"/>
  <c r="AA380" i="54"/>
  <c r="O380" i="54"/>
  <c r="Z377" i="54"/>
  <c r="O377" i="54"/>
  <c r="R376" i="54"/>
  <c r="R425" i="54"/>
  <c r="Z423" i="54"/>
  <c r="Q423" i="54"/>
  <c r="I423" i="54"/>
  <c r="Y423" i="54" s="1"/>
  <c r="Q419" i="54"/>
  <c r="I419" i="54"/>
  <c r="Y419" i="54" s="1"/>
  <c r="P415" i="54"/>
  <c r="AA411" i="54"/>
  <c r="I411" i="54"/>
  <c r="Y411" i="54" s="1"/>
  <c r="AA424" i="54"/>
  <c r="P424" i="54"/>
  <c r="I424" i="54"/>
  <c r="Y424" i="54" s="1"/>
  <c r="P420" i="54"/>
  <c r="I420" i="54"/>
  <c r="Y420" i="54" s="1"/>
  <c r="I416" i="54"/>
  <c r="Y416" i="54" s="1"/>
  <c r="I410" i="54"/>
  <c r="Y410" i="54" s="1"/>
  <c r="Q425" i="54"/>
  <c r="R424" i="54"/>
  <c r="Q421" i="54"/>
  <c r="R420" i="54"/>
  <c r="Q417" i="54"/>
  <c r="R416" i="54"/>
  <c r="Q412" i="54"/>
  <c r="R411" i="54"/>
  <c r="AA425" i="54"/>
  <c r="P425" i="54"/>
  <c r="Q424" i="54"/>
  <c r="R423" i="54"/>
  <c r="AA421" i="54"/>
  <c r="P421" i="54"/>
  <c r="Q420" i="54"/>
  <c r="R419" i="54"/>
  <c r="AA417" i="54"/>
  <c r="P417" i="54"/>
  <c r="Q416" i="54"/>
  <c r="AA412" i="54"/>
  <c r="P412" i="54"/>
  <c r="Q411" i="54"/>
  <c r="O396" i="54"/>
  <c r="AA407" i="54"/>
  <c r="P407" i="54"/>
  <c r="I407" i="54"/>
  <c r="Y407" i="54" s="1"/>
  <c r="Q406" i="54"/>
  <c r="R405" i="54"/>
  <c r="AA403" i="54"/>
  <c r="P403" i="54"/>
  <c r="I403" i="54"/>
  <c r="Y403" i="54" s="1"/>
  <c r="Q402" i="54"/>
  <c r="R401" i="54"/>
  <c r="AA398" i="54"/>
  <c r="P398" i="54"/>
  <c r="I398" i="54"/>
  <c r="Y398" i="54" s="1"/>
  <c r="Q397" i="54"/>
  <c r="R396" i="54"/>
  <c r="AA394" i="54"/>
  <c r="P394" i="54"/>
  <c r="I394" i="54"/>
  <c r="Y394" i="54" s="1"/>
  <c r="Q393" i="54"/>
  <c r="R392" i="54"/>
  <c r="AA390" i="54"/>
  <c r="P390" i="54"/>
  <c r="I390" i="54"/>
  <c r="Y390" i="54" s="1"/>
  <c r="Q389" i="54"/>
  <c r="R388" i="54"/>
  <c r="AA385" i="54"/>
  <c r="P385" i="54"/>
  <c r="I385" i="54"/>
  <c r="Y385" i="54" s="1"/>
  <c r="Q384" i="54"/>
  <c r="R383" i="54"/>
  <c r="AA381" i="54"/>
  <c r="P381" i="54"/>
  <c r="I381" i="54"/>
  <c r="Y381" i="54" s="1"/>
  <c r="Q380" i="54"/>
  <c r="R379" i="54"/>
  <c r="AA377" i="54"/>
  <c r="P377" i="54"/>
  <c r="I377" i="54"/>
  <c r="Y377" i="54" s="1"/>
  <c r="R375" i="54"/>
  <c r="O405" i="54"/>
  <c r="O401" i="54"/>
  <c r="O383" i="54"/>
  <c r="O375" i="54"/>
  <c r="Q405" i="54"/>
  <c r="Q401" i="54"/>
  <c r="Q396" i="54"/>
  <c r="Q392" i="54"/>
  <c r="Q388" i="54"/>
  <c r="Q383" i="54"/>
  <c r="Q379" i="54"/>
  <c r="Q375" i="54"/>
  <c r="O392" i="54"/>
  <c r="O388" i="54"/>
  <c r="R407" i="54"/>
  <c r="AA405" i="54"/>
  <c r="P405" i="54"/>
  <c r="R403" i="54"/>
  <c r="AA401" i="54"/>
  <c r="P401" i="54"/>
  <c r="R398" i="54"/>
  <c r="AA396" i="54"/>
  <c r="P396" i="54"/>
  <c r="R394" i="54"/>
  <c r="AA392" i="54"/>
  <c r="P392" i="54"/>
  <c r="R390" i="54"/>
  <c r="AA388" i="54"/>
  <c r="P388" i="54"/>
  <c r="R385" i="54"/>
  <c r="AA383" i="54"/>
  <c r="P383" i="54"/>
  <c r="AA379" i="54"/>
  <c r="P379" i="54"/>
  <c r="R377" i="54"/>
  <c r="AA375" i="54"/>
  <c r="P375" i="54"/>
  <c r="O359" i="54"/>
  <c r="O342" i="54"/>
  <c r="Q373" i="54"/>
  <c r="R372" i="54"/>
  <c r="Q369" i="54"/>
  <c r="R368" i="54"/>
  <c r="Q365" i="54"/>
  <c r="R364" i="54"/>
  <c r="Q360" i="54"/>
  <c r="R359" i="54"/>
  <c r="Q356" i="54"/>
  <c r="R355" i="54"/>
  <c r="Q352" i="54"/>
  <c r="R351" i="54"/>
  <c r="Q347" i="54"/>
  <c r="R346" i="54"/>
  <c r="Q343" i="54"/>
  <c r="R342" i="54"/>
  <c r="R338" i="54"/>
  <c r="O372" i="54"/>
  <c r="O338" i="54"/>
  <c r="AA373" i="54"/>
  <c r="P373" i="54"/>
  <c r="Q372" i="54"/>
  <c r="R371" i="54"/>
  <c r="AA369" i="54"/>
  <c r="P369" i="54"/>
  <c r="Q368" i="54"/>
  <c r="R367" i="54"/>
  <c r="AA365" i="54"/>
  <c r="P365" i="54"/>
  <c r="Q364" i="54"/>
  <c r="R363" i="54"/>
  <c r="AA360" i="54"/>
  <c r="P360" i="54"/>
  <c r="Q359" i="54"/>
  <c r="AA356" i="54"/>
  <c r="P356" i="54"/>
  <c r="Q355" i="54"/>
  <c r="AA352" i="54"/>
  <c r="P352" i="54"/>
  <c r="Q351" i="54"/>
  <c r="AA347" i="54"/>
  <c r="P347" i="54"/>
  <c r="Q346" i="54"/>
  <c r="AA343" i="54"/>
  <c r="P343" i="54"/>
  <c r="Q342" i="54"/>
  <c r="Q338" i="54"/>
  <c r="Z338" i="54"/>
  <c r="AA372" i="54"/>
  <c r="P372" i="54"/>
  <c r="AA368" i="54"/>
  <c r="P368" i="54"/>
  <c r="AA364" i="54"/>
  <c r="P364" i="54"/>
  <c r="AA359" i="54"/>
  <c r="P359" i="54"/>
  <c r="AA355" i="54"/>
  <c r="P355" i="54"/>
  <c r="AA351" i="54"/>
  <c r="P351" i="54"/>
  <c r="AA346" i="54"/>
  <c r="P346" i="54"/>
  <c r="AA342" i="54"/>
  <c r="P342" i="54"/>
  <c r="AA338" i="54"/>
  <c r="P338" i="54"/>
  <c r="Q337" i="54"/>
  <c r="AA337" i="54"/>
  <c r="P337" i="54"/>
  <c r="I337" i="54"/>
  <c r="Y337" i="54" s="1"/>
  <c r="Q336" i="54"/>
  <c r="R334" i="54"/>
  <c r="AA332" i="54"/>
  <c r="P332" i="54"/>
  <c r="I332" i="54"/>
  <c r="Y332" i="54" s="1"/>
  <c r="Q331" i="54"/>
  <c r="R330" i="54"/>
  <c r="AA328" i="54"/>
  <c r="P328" i="54"/>
  <c r="I328" i="54"/>
  <c r="Y328" i="54" s="1"/>
  <c r="Q327" i="54"/>
  <c r="R326" i="54"/>
  <c r="AA324" i="54"/>
  <c r="P324" i="54"/>
  <c r="I324" i="54"/>
  <c r="Y324" i="54" s="1"/>
  <c r="Q323" i="54"/>
  <c r="R321" i="54"/>
  <c r="Z319" i="54"/>
  <c r="R319" i="54"/>
  <c r="Q318" i="54"/>
  <c r="AA317" i="54"/>
  <c r="I315" i="54"/>
  <c r="Y315" i="54" s="1"/>
  <c r="P315" i="54"/>
  <c r="AA315" i="54"/>
  <c r="R315" i="54"/>
  <c r="I311" i="54"/>
  <c r="Y311" i="54" s="1"/>
  <c r="P311" i="54"/>
  <c r="AA311" i="54"/>
  <c r="R311" i="54"/>
  <c r="Q326" i="54"/>
  <c r="Q321" i="54"/>
  <c r="I319" i="54"/>
  <c r="Y319" i="54" s="1"/>
  <c r="P319" i="54"/>
  <c r="AA319" i="54"/>
  <c r="R317" i="54"/>
  <c r="I317" i="54"/>
  <c r="Y317" i="54" s="1"/>
  <c r="R313" i="54"/>
  <c r="I313" i="54"/>
  <c r="Y313" i="54" s="1"/>
  <c r="P313" i="54"/>
  <c r="AA313" i="54"/>
  <c r="R308" i="54"/>
  <c r="I308" i="54"/>
  <c r="Y308" i="54" s="1"/>
  <c r="P308" i="54"/>
  <c r="AA308" i="54"/>
  <c r="O332" i="54"/>
  <c r="R337" i="54"/>
  <c r="AA334" i="54"/>
  <c r="P334" i="54"/>
  <c r="R332" i="54"/>
  <c r="AA330" i="54"/>
  <c r="P330" i="54"/>
  <c r="R328" i="54"/>
  <c r="AA326" i="54"/>
  <c r="P326" i="54"/>
  <c r="R324" i="54"/>
  <c r="AA321" i="54"/>
  <c r="P321" i="54"/>
  <c r="O319" i="54"/>
  <c r="P317" i="54"/>
  <c r="Q313" i="54"/>
  <c r="Q308" i="54"/>
  <c r="Z306" i="54"/>
  <c r="I306" i="54"/>
  <c r="Y306" i="54" s="1"/>
  <c r="P306" i="54"/>
  <c r="AA306" i="54"/>
  <c r="R306" i="54"/>
  <c r="Q287" i="54"/>
  <c r="Q282" i="54"/>
  <c r="Q278" i="54"/>
  <c r="Q274" i="54"/>
  <c r="Q269" i="54"/>
  <c r="I266" i="54"/>
  <c r="Y266" i="54" s="1"/>
  <c r="Q265" i="54"/>
  <c r="Z260" i="54"/>
  <c r="Q260" i="54"/>
  <c r="O256" i="54"/>
  <c r="O255" i="54"/>
  <c r="Q252" i="54"/>
  <c r="R252" i="54"/>
  <c r="I252" i="54"/>
  <c r="Y252" i="54" s="1"/>
  <c r="P252" i="54"/>
  <c r="AA252" i="54"/>
  <c r="AA304" i="54"/>
  <c r="P304" i="54"/>
  <c r="I304" i="54"/>
  <c r="Y304" i="54" s="1"/>
  <c r="R302" i="54"/>
  <c r="AA300" i="54"/>
  <c r="P300" i="54"/>
  <c r="I300" i="54"/>
  <c r="Y300" i="54" s="1"/>
  <c r="R298" i="54"/>
  <c r="AA295" i="54"/>
  <c r="P295" i="54"/>
  <c r="I295" i="54"/>
  <c r="Y295" i="54" s="1"/>
  <c r="R293" i="54"/>
  <c r="AA291" i="54"/>
  <c r="P291" i="54"/>
  <c r="I291" i="54"/>
  <c r="Y291" i="54" s="1"/>
  <c r="R289" i="54"/>
  <c r="AA287" i="54"/>
  <c r="P287" i="54"/>
  <c r="I287" i="54"/>
  <c r="Y287" i="54" s="1"/>
  <c r="R285" i="54"/>
  <c r="AA282" i="54"/>
  <c r="P282" i="54"/>
  <c r="I282" i="54"/>
  <c r="Y282" i="54" s="1"/>
  <c r="R280" i="54"/>
  <c r="AA278" i="54"/>
  <c r="P278" i="54"/>
  <c r="I278" i="54"/>
  <c r="Y278" i="54" s="1"/>
  <c r="R276" i="54"/>
  <c r="AA274" i="54"/>
  <c r="P274" i="54"/>
  <c r="I274" i="54"/>
  <c r="Y274" i="54" s="1"/>
  <c r="R272" i="54"/>
  <c r="AA269" i="54"/>
  <c r="P269" i="54"/>
  <c r="I269" i="54"/>
  <c r="Y269" i="54" s="1"/>
  <c r="AA265" i="54"/>
  <c r="P265" i="54"/>
  <c r="I265" i="54"/>
  <c r="Y265" i="54" s="1"/>
  <c r="R260" i="54"/>
  <c r="Q302" i="54"/>
  <c r="Q298" i="54"/>
  <c r="Q293" i="54"/>
  <c r="Q256" i="54"/>
  <c r="I256" i="54"/>
  <c r="Y256" i="54" s="1"/>
  <c r="P256" i="54"/>
  <c r="AA256" i="54"/>
  <c r="R255" i="54"/>
  <c r="Q255" i="54"/>
  <c r="Q314" i="54"/>
  <c r="Q310" i="54"/>
  <c r="Q305" i="54"/>
  <c r="R304" i="54"/>
  <c r="AA302" i="54"/>
  <c r="P302" i="54"/>
  <c r="Q301" i="54"/>
  <c r="R300" i="54"/>
  <c r="AA298" i="54"/>
  <c r="P298" i="54"/>
  <c r="Q297" i="54"/>
  <c r="R295" i="54"/>
  <c r="AA293" i="54"/>
  <c r="P293" i="54"/>
  <c r="Q292" i="54"/>
  <c r="R291" i="54"/>
  <c r="AA289" i="54"/>
  <c r="P289" i="54"/>
  <c r="Q288" i="54"/>
  <c r="R287" i="54"/>
  <c r="AA285" i="54"/>
  <c r="P285" i="54"/>
  <c r="Q284" i="54"/>
  <c r="R282" i="54"/>
  <c r="AA280" i="54"/>
  <c r="P280" i="54"/>
  <c r="Q279" i="54"/>
  <c r="R278" i="54"/>
  <c r="AA276" i="54"/>
  <c r="P276" i="54"/>
  <c r="Q275" i="54"/>
  <c r="R274" i="54"/>
  <c r="AA272" i="54"/>
  <c r="P272" i="54"/>
  <c r="Q271" i="54"/>
  <c r="R269" i="54"/>
  <c r="AA267" i="54"/>
  <c r="P267" i="54"/>
  <c r="Q266" i="54"/>
  <c r="R265" i="54"/>
  <c r="AA263" i="54"/>
  <c r="P263" i="54"/>
  <c r="Q262" i="54"/>
  <c r="Q261" i="54"/>
  <c r="AA260" i="54"/>
  <c r="Z256" i="54"/>
  <c r="R256" i="54"/>
  <c r="Z255" i="54"/>
  <c r="P255" i="54"/>
  <c r="O252" i="54"/>
  <c r="Q251" i="54"/>
  <c r="AA248" i="54"/>
  <c r="P248" i="54"/>
  <c r="I248" i="54"/>
  <c r="Y248" i="54" s="1"/>
  <c r="Q247" i="54"/>
  <c r="AA243" i="54"/>
  <c r="P243" i="54"/>
  <c r="I243" i="54"/>
  <c r="Y243" i="54" s="1"/>
  <c r="Q242" i="54"/>
  <c r="AA239" i="54"/>
  <c r="P239" i="54"/>
  <c r="I239" i="54"/>
  <c r="Y239" i="54" s="1"/>
  <c r="Q238" i="54"/>
  <c r="AA235" i="54"/>
  <c r="P235" i="54"/>
  <c r="I235" i="54"/>
  <c r="Y235" i="54" s="1"/>
  <c r="Q234" i="54"/>
  <c r="AA230" i="54"/>
  <c r="P230" i="54"/>
  <c r="I230" i="54"/>
  <c r="Y230" i="54" s="1"/>
  <c r="Q229" i="54"/>
  <c r="AA226" i="54"/>
  <c r="P226" i="54"/>
  <c r="I226" i="54"/>
  <c r="Y226" i="54" s="1"/>
  <c r="Q225" i="54"/>
  <c r="P222" i="54"/>
  <c r="I222" i="54"/>
  <c r="Y222" i="54" s="1"/>
  <c r="I221" i="54"/>
  <c r="Y221" i="54" s="1"/>
  <c r="R248" i="54"/>
  <c r="R243" i="54"/>
  <c r="R239" i="54"/>
  <c r="R235" i="54"/>
  <c r="R230" i="54"/>
  <c r="R226" i="54"/>
  <c r="AA258" i="54"/>
  <c r="P258" i="54"/>
  <c r="AA253" i="54"/>
  <c r="P253" i="54"/>
  <c r="R251" i="54"/>
  <c r="AA249" i="54"/>
  <c r="P249" i="54"/>
  <c r="Q248" i="54"/>
  <c r="R247" i="54"/>
  <c r="AA245" i="54"/>
  <c r="P245" i="54"/>
  <c r="Q243" i="54"/>
  <c r="R242" i="54"/>
  <c r="AA240" i="54"/>
  <c r="P240" i="54"/>
  <c r="Q239" i="54"/>
  <c r="R238" i="54"/>
  <c r="AA236" i="54"/>
  <c r="P236" i="54"/>
  <c r="Q235" i="54"/>
  <c r="R234" i="54"/>
  <c r="AA232" i="54"/>
  <c r="P232" i="54"/>
  <c r="Q230" i="54"/>
  <c r="R229" i="54"/>
  <c r="AA227" i="54"/>
  <c r="P227" i="54"/>
  <c r="Q226" i="54"/>
  <c r="R225" i="54"/>
  <c r="P223" i="54"/>
  <c r="Q222" i="54"/>
  <c r="B37" i="52" l="1"/>
  <c r="B38" i="52"/>
  <c r="B39" i="52"/>
  <c r="B40" i="52"/>
  <c r="B41" i="52"/>
  <c r="B42" i="52"/>
  <c r="B43" i="52"/>
  <c r="B44" i="52"/>
  <c r="B45" i="52"/>
  <c r="B46" i="52"/>
  <c r="B47" i="52"/>
  <c r="B36" i="52"/>
  <c r="B24" i="52"/>
  <c r="B25" i="52"/>
  <c r="B26" i="52"/>
  <c r="B27" i="52"/>
  <c r="B28" i="52"/>
  <c r="B29" i="52"/>
  <c r="B30" i="52"/>
  <c r="B31" i="52"/>
  <c r="B32" i="52"/>
  <c r="B33" i="52"/>
  <c r="B34" i="52"/>
  <c r="B23" i="52"/>
  <c r="B11" i="52"/>
  <c r="B12" i="52"/>
  <c r="B13" i="52"/>
  <c r="B14" i="52"/>
  <c r="B15" i="52"/>
  <c r="B16" i="52"/>
  <c r="B17" i="52"/>
  <c r="B18" i="52"/>
  <c r="B19" i="52"/>
  <c r="B20" i="52"/>
  <c r="B21" i="52"/>
  <c r="B10" i="52"/>
  <c r="C37" i="52"/>
  <c r="E37" i="52"/>
  <c r="G37" i="52"/>
  <c r="H37" i="52"/>
  <c r="C38" i="52"/>
  <c r="E38" i="52"/>
  <c r="G38" i="52"/>
  <c r="H38" i="52"/>
  <c r="C39" i="52"/>
  <c r="E39" i="52"/>
  <c r="G39" i="52"/>
  <c r="H39" i="52"/>
  <c r="C40" i="52"/>
  <c r="E40" i="52"/>
  <c r="G40" i="52"/>
  <c r="H40" i="52"/>
  <c r="C41" i="52"/>
  <c r="E41" i="52"/>
  <c r="G41" i="52"/>
  <c r="H41" i="52"/>
  <c r="C42" i="52"/>
  <c r="E42" i="52"/>
  <c r="G42" i="52"/>
  <c r="H42" i="52"/>
  <c r="C43" i="52"/>
  <c r="E43" i="52"/>
  <c r="G43" i="52"/>
  <c r="H43" i="52"/>
  <c r="C44" i="52"/>
  <c r="E44" i="52"/>
  <c r="G44" i="52"/>
  <c r="H44" i="52"/>
  <c r="C45" i="52"/>
  <c r="E45" i="52"/>
  <c r="G45" i="52"/>
  <c r="H45" i="52"/>
  <c r="C46" i="52"/>
  <c r="E46" i="52"/>
  <c r="G46" i="52"/>
  <c r="H46" i="52"/>
  <c r="C47" i="52"/>
  <c r="E47" i="52"/>
  <c r="G47" i="52"/>
  <c r="H47" i="52"/>
  <c r="H36" i="52"/>
  <c r="G36" i="52"/>
  <c r="E36" i="52"/>
  <c r="C36" i="52"/>
  <c r="C24" i="52"/>
  <c r="E24" i="52"/>
  <c r="G24" i="52"/>
  <c r="H24" i="52"/>
  <c r="C25" i="52"/>
  <c r="E25" i="52"/>
  <c r="G25" i="52"/>
  <c r="H25" i="52"/>
  <c r="C26" i="52"/>
  <c r="E26" i="52"/>
  <c r="G26" i="52"/>
  <c r="H26" i="52"/>
  <c r="C27" i="52"/>
  <c r="E27" i="52"/>
  <c r="G27" i="52"/>
  <c r="H27" i="52"/>
  <c r="C28" i="52"/>
  <c r="E28" i="52"/>
  <c r="G28" i="52"/>
  <c r="H28" i="52"/>
  <c r="C29" i="52"/>
  <c r="E29" i="52"/>
  <c r="G29" i="52"/>
  <c r="H29" i="52"/>
  <c r="C30" i="52"/>
  <c r="E30" i="52"/>
  <c r="G30" i="52"/>
  <c r="H30" i="52"/>
  <c r="C31" i="52"/>
  <c r="E31" i="52"/>
  <c r="G31" i="52"/>
  <c r="H31" i="52"/>
  <c r="C32" i="52"/>
  <c r="E32" i="52"/>
  <c r="G32" i="52"/>
  <c r="H32" i="52"/>
  <c r="C33" i="52"/>
  <c r="E33" i="52"/>
  <c r="G33" i="52"/>
  <c r="H33" i="52"/>
  <c r="C34" i="52"/>
  <c r="E34" i="52"/>
  <c r="G34" i="52"/>
  <c r="H34" i="52"/>
  <c r="H23" i="52"/>
  <c r="G23" i="52"/>
  <c r="E23" i="52"/>
  <c r="C23" i="52"/>
  <c r="C11" i="52"/>
  <c r="E11" i="52"/>
  <c r="G11" i="52"/>
  <c r="H11" i="52"/>
  <c r="C12" i="52"/>
  <c r="E12" i="52"/>
  <c r="G12" i="52"/>
  <c r="H12" i="52"/>
  <c r="C13" i="52"/>
  <c r="E13" i="52"/>
  <c r="G13" i="52"/>
  <c r="H13" i="52"/>
  <c r="C14" i="52"/>
  <c r="E14" i="52"/>
  <c r="G14" i="52"/>
  <c r="H14" i="52"/>
  <c r="C15" i="52"/>
  <c r="E15" i="52"/>
  <c r="G15" i="52"/>
  <c r="H15" i="52"/>
  <c r="C16" i="52"/>
  <c r="E16" i="52"/>
  <c r="G16" i="52"/>
  <c r="H16" i="52"/>
  <c r="C17" i="52"/>
  <c r="E17" i="52"/>
  <c r="G17" i="52"/>
  <c r="H17" i="52"/>
  <c r="C18" i="52"/>
  <c r="E18" i="52"/>
  <c r="G18" i="52"/>
  <c r="H18" i="52"/>
  <c r="C19" i="52"/>
  <c r="E19" i="52"/>
  <c r="G19" i="52"/>
  <c r="H19" i="52"/>
  <c r="C20" i="52"/>
  <c r="E20" i="52"/>
  <c r="G20" i="52"/>
  <c r="H20" i="52"/>
  <c r="C21" i="52"/>
  <c r="E21" i="52"/>
  <c r="G21" i="52"/>
  <c r="H21" i="52"/>
  <c r="H10" i="52"/>
  <c r="G10" i="52"/>
  <c r="E10" i="52"/>
  <c r="C10" i="52"/>
  <c r="S4" i="52" l="1"/>
  <c r="T21" i="52"/>
  <c r="S21" i="52"/>
  <c r="L21" i="52"/>
  <c r="K21" i="52"/>
  <c r="L10" i="52"/>
  <c r="K10" i="52"/>
  <c r="T10" i="52"/>
  <c r="S10" i="52"/>
  <c r="X23" i="52"/>
  <c r="K23" i="52"/>
  <c r="T23" i="52"/>
  <c r="S23" i="52"/>
  <c r="L23" i="52"/>
  <c r="X36" i="52"/>
  <c r="K36" i="52"/>
  <c r="T36" i="52"/>
  <c r="S36" i="52"/>
  <c r="L36" i="52"/>
  <c r="L20" i="52"/>
  <c r="T20" i="52"/>
  <c r="K20" i="52"/>
  <c r="S20" i="52"/>
  <c r="S19" i="52"/>
  <c r="L19" i="52"/>
  <c r="T19" i="52"/>
  <c r="K19" i="52"/>
  <c r="X18" i="52"/>
  <c r="T18" i="52"/>
  <c r="K18" i="52"/>
  <c r="S18" i="52"/>
  <c r="L18" i="52"/>
  <c r="I17" i="52"/>
  <c r="V17" i="52" s="1"/>
  <c r="T17" i="52"/>
  <c r="S17" i="52"/>
  <c r="L17" i="52"/>
  <c r="K17" i="52"/>
  <c r="R16" i="52"/>
  <c r="T16" i="52"/>
  <c r="S16" i="52"/>
  <c r="L16" i="52"/>
  <c r="K16" i="52"/>
  <c r="I15" i="52"/>
  <c r="V15" i="52" s="1"/>
  <c r="L15" i="52"/>
  <c r="T15" i="52"/>
  <c r="S15" i="52"/>
  <c r="K15" i="52"/>
  <c r="R14" i="52"/>
  <c r="S14" i="52"/>
  <c r="K14" i="52"/>
  <c r="L14" i="52"/>
  <c r="T14" i="52"/>
  <c r="I13" i="52"/>
  <c r="V13" i="52" s="1"/>
  <c r="T13" i="52"/>
  <c r="S13" i="52"/>
  <c r="L13" i="52"/>
  <c r="K13" i="52"/>
  <c r="T12" i="52"/>
  <c r="S12" i="52"/>
  <c r="L12" i="52"/>
  <c r="K12" i="52"/>
  <c r="T11" i="52"/>
  <c r="S11" i="52"/>
  <c r="L11" i="52"/>
  <c r="K11" i="52"/>
  <c r="Q34" i="52"/>
  <c r="T34" i="52"/>
  <c r="S34" i="52"/>
  <c r="L34" i="52"/>
  <c r="K34" i="52"/>
  <c r="I33" i="52"/>
  <c r="V33" i="52" s="1"/>
  <c r="T33" i="52"/>
  <c r="S33" i="52"/>
  <c r="L33" i="52"/>
  <c r="K33" i="52"/>
  <c r="W32" i="52"/>
  <c r="L32" i="52"/>
  <c r="T32" i="52"/>
  <c r="S32" i="52"/>
  <c r="K32" i="52"/>
  <c r="S31" i="52"/>
  <c r="K31" i="52"/>
  <c r="L31" i="52"/>
  <c r="T31" i="52"/>
  <c r="T30" i="52"/>
  <c r="S30" i="52"/>
  <c r="L30" i="52"/>
  <c r="K30" i="52"/>
  <c r="T29" i="52"/>
  <c r="S29" i="52"/>
  <c r="K29" i="52"/>
  <c r="L29" i="52"/>
  <c r="I28" i="52"/>
  <c r="V28" i="52" s="1"/>
  <c r="T28" i="52"/>
  <c r="K28" i="52"/>
  <c r="L28" i="52"/>
  <c r="S28" i="52"/>
  <c r="L27" i="52"/>
  <c r="K27" i="52"/>
  <c r="T27" i="52"/>
  <c r="S27" i="52"/>
  <c r="Q26" i="52"/>
  <c r="T26" i="52"/>
  <c r="S26" i="52"/>
  <c r="L26" i="52"/>
  <c r="K26" i="52"/>
  <c r="I25" i="52"/>
  <c r="V25" i="52" s="1"/>
  <c r="S25" i="52"/>
  <c r="L25" i="52"/>
  <c r="K25" i="52"/>
  <c r="T25" i="52"/>
  <c r="I24" i="52"/>
  <c r="V24" i="52" s="1"/>
  <c r="T24" i="52"/>
  <c r="S24" i="52"/>
  <c r="L24" i="52"/>
  <c r="K24" i="52"/>
  <c r="T47" i="52"/>
  <c r="S47" i="52"/>
  <c r="L47" i="52"/>
  <c r="K47" i="52"/>
  <c r="T46" i="52"/>
  <c r="S46" i="52"/>
  <c r="L46" i="52"/>
  <c r="K46" i="52"/>
  <c r="I45" i="52"/>
  <c r="V45" i="52" s="1"/>
  <c r="T45" i="52"/>
  <c r="S45" i="52"/>
  <c r="L45" i="52"/>
  <c r="K45" i="52"/>
  <c r="L44" i="52"/>
  <c r="K44" i="52"/>
  <c r="T44" i="52"/>
  <c r="S44" i="52"/>
  <c r="T43" i="52"/>
  <c r="S43" i="52"/>
  <c r="L43" i="52"/>
  <c r="K43" i="52"/>
  <c r="I42" i="52"/>
  <c r="V42" i="52" s="1"/>
  <c r="T42" i="52"/>
  <c r="S42" i="52"/>
  <c r="L42" i="52"/>
  <c r="K42" i="52"/>
  <c r="S41" i="52"/>
  <c r="T41" i="52"/>
  <c r="L41" i="52"/>
  <c r="K41" i="52"/>
  <c r="K40" i="52"/>
  <c r="S40" i="52"/>
  <c r="T40" i="52"/>
  <c r="L40" i="52"/>
  <c r="T39" i="52"/>
  <c r="S39" i="52"/>
  <c r="L39" i="52"/>
  <c r="K39" i="52"/>
  <c r="T38" i="52"/>
  <c r="L38" i="52"/>
  <c r="K38" i="52"/>
  <c r="S38" i="52"/>
  <c r="T37" i="52"/>
  <c r="S37" i="52"/>
  <c r="L37" i="52"/>
  <c r="K37" i="52"/>
  <c r="X10" i="52"/>
  <c r="O13" i="52"/>
  <c r="X16" i="52"/>
  <c r="W13" i="52"/>
  <c r="W30" i="52"/>
  <c r="W44" i="52"/>
  <c r="W42" i="52"/>
  <c r="R42" i="52"/>
  <c r="I36" i="52"/>
  <c r="O44" i="52"/>
  <c r="M42" i="52"/>
  <c r="X25" i="52"/>
  <c r="X44" i="52"/>
  <c r="M44" i="52"/>
  <c r="M25" i="52"/>
  <c r="I20" i="52"/>
  <c r="V20" i="52" s="1"/>
  <c r="M31" i="52"/>
  <c r="X31" i="52"/>
  <c r="I37" i="52"/>
  <c r="V37" i="52" s="1"/>
  <c r="W37" i="52"/>
  <c r="M21" i="52"/>
  <c r="X21" i="52"/>
  <c r="O21" i="52"/>
  <c r="X20" i="52"/>
  <c r="M11" i="52"/>
  <c r="I29" i="52"/>
  <c r="V29" i="52" s="1"/>
  <c r="Q29" i="52"/>
  <c r="M46" i="52"/>
  <c r="W46" i="52"/>
  <c r="W20" i="52"/>
  <c r="O17" i="52"/>
  <c r="Q17" i="52"/>
  <c r="X13" i="52"/>
  <c r="M13" i="52"/>
  <c r="O33" i="52"/>
  <c r="W33" i="52"/>
  <c r="X33" i="52"/>
  <c r="O18" i="52"/>
  <c r="W17" i="52"/>
  <c r="I16" i="52"/>
  <c r="V16" i="52" s="1"/>
  <c r="Q16" i="52"/>
  <c r="Q13" i="52"/>
  <c r="Q12" i="52"/>
  <c r="X11" i="52"/>
  <c r="M30" i="52"/>
  <c r="W24" i="52"/>
  <c r="O39" i="52"/>
  <c r="Q20" i="52"/>
  <c r="M17" i="52"/>
  <c r="X15" i="52"/>
  <c r="R15" i="52"/>
  <c r="R46" i="52"/>
  <c r="M39" i="52"/>
  <c r="M29" i="52"/>
  <c r="X39" i="52"/>
  <c r="I10" i="52"/>
  <c r="X17" i="52"/>
  <c r="O16" i="52"/>
  <c r="M15" i="52"/>
  <c r="W29" i="52"/>
  <c r="R29" i="52"/>
  <c r="O27" i="52"/>
  <c r="Q24" i="52"/>
  <c r="V129" i="52"/>
  <c r="O10" i="52"/>
  <c r="W21" i="52"/>
  <c r="O20" i="52"/>
  <c r="W18" i="52"/>
  <c r="W14" i="52"/>
  <c r="I23" i="52"/>
  <c r="X27" i="52"/>
  <c r="M27" i="52"/>
  <c r="W25" i="52"/>
  <c r="R25" i="52"/>
  <c r="M24" i="52"/>
  <c r="X47" i="52"/>
  <c r="O47" i="52"/>
  <c r="W45" i="52"/>
  <c r="Q42" i="52"/>
  <c r="V103" i="52"/>
  <c r="R21" i="52"/>
  <c r="I21" i="52"/>
  <c r="V21" i="52" s="1"/>
  <c r="M20" i="52"/>
  <c r="Q19" i="52"/>
  <c r="R18" i="52"/>
  <c r="R17" i="52"/>
  <c r="W16" i="52"/>
  <c r="M16" i="52"/>
  <c r="W15" i="52"/>
  <c r="R13" i="52"/>
  <c r="Q30" i="52"/>
  <c r="W28" i="52"/>
  <c r="W27" i="52"/>
  <c r="R26" i="52"/>
  <c r="Q25" i="52"/>
  <c r="O36" i="52"/>
  <c r="M47" i="52"/>
  <c r="X42" i="52"/>
  <c r="O42" i="52"/>
  <c r="M18" i="52"/>
  <c r="R27" i="52"/>
  <c r="I27" i="52"/>
  <c r="V27" i="52" s="1"/>
  <c r="O25" i="52"/>
  <c r="R24" i="52"/>
  <c r="M38" i="52"/>
  <c r="V116" i="52"/>
  <c r="O14" i="52"/>
  <c r="X14" i="52"/>
  <c r="X43" i="52"/>
  <c r="M43" i="52"/>
  <c r="M40" i="52"/>
  <c r="O40" i="52"/>
  <c r="W40" i="52"/>
  <c r="W19" i="52"/>
  <c r="R19" i="52"/>
  <c r="Q14" i="52"/>
  <c r="W12" i="52"/>
  <c r="R12" i="52"/>
  <c r="M34" i="52"/>
  <c r="W34" i="52"/>
  <c r="Q33" i="52"/>
  <c r="R33" i="52"/>
  <c r="I31" i="52"/>
  <c r="V31" i="52" s="1"/>
  <c r="R31" i="52"/>
  <c r="W31" i="52"/>
  <c r="Q43" i="52"/>
  <c r="I32" i="52"/>
  <c r="V32" i="52" s="1"/>
  <c r="I19" i="52"/>
  <c r="V19" i="52" s="1"/>
  <c r="O19" i="52"/>
  <c r="X19" i="52"/>
  <c r="M14" i="52"/>
  <c r="I12" i="52"/>
  <c r="V12" i="52" s="1"/>
  <c r="O12" i="52"/>
  <c r="X12" i="52"/>
  <c r="I11" i="52"/>
  <c r="V11" i="52" s="1"/>
  <c r="O11" i="52"/>
  <c r="Q11" i="52"/>
  <c r="O43" i="52"/>
  <c r="I38" i="52"/>
  <c r="V38" i="52" s="1"/>
  <c r="O38" i="52"/>
  <c r="X38" i="52"/>
  <c r="Q38" i="52"/>
  <c r="Q10" i="52"/>
  <c r="M19" i="52"/>
  <c r="Q18" i="52"/>
  <c r="I14" i="52"/>
  <c r="V14" i="52" s="1"/>
  <c r="M12" i="52"/>
  <c r="W11" i="52"/>
  <c r="R11" i="52"/>
  <c r="M33" i="52"/>
  <c r="M32" i="52"/>
  <c r="O31" i="52"/>
  <c r="M26" i="52"/>
  <c r="W26" i="52"/>
  <c r="O26" i="52"/>
  <c r="X26" i="52"/>
  <c r="I46" i="52"/>
  <c r="V46" i="52" s="1"/>
  <c r="O46" i="52"/>
  <c r="X46" i="52"/>
  <c r="Q46" i="52"/>
  <c r="W43" i="52"/>
  <c r="I43" i="52"/>
  <c r="V43" i="52" s="1"/>
  <c r="I41" i="52"/>
  <c r="V41" i="52" s="1"/>
  <c r="W41" i="52"/>
  <c r="X40" i="52"/>
  <c r="I40" i="52"/>
  <c r="V40" i="52" s="1"/>
  <c r="W38" i="52"/>
  <c r="R38" i="52"/>
  <c r="O23" i="52"/>
  <c r="X29" i="52"/>
  <c r="O29" i="52"/>
  <c r="M28" i="52"/>
  <c r="X24" i="52"/>
  <c r="O24" i="52"/>
  <c r="Q36" i="52"/>
  <c r="W47" i="52"/>
  <c r="Q47" i="52"/>
  <c r="I47" i="52"/>
  <c r="V47" i="52" s="1"/>
  <c r="I44" i="52"/>
  <c r="V44" i="52" s="1"/>
  <c r="W39" i="52"/>
  <c r="Q39" i="52"/>
  <c r="I39" i="52"/>
  <c r="V39" i="52" s="1"/>
  <c r="M37" i="52"/>
  <c r="Q23" i="52"/>
  <c r="V88" i="52"/>
  <c r="M45" i="52"/>
  <c r="M41" i="52"/>
  <c r="R41" i="52"/>
  <c r="R37" i="52"/>
  <c r="R45" i="52"/>
  <c r="Q45" i="52"/>
  <c r="R44" i="52"/>
  <c r="Q41" i="52"/>
  <c r="R40" i="52"/>
  <c r="Q37" i="52"/>
  <c r="R47" i="52"/>
  <c r="X45" i="52"/>
  <c r="O45" i="52"/>
  <c r="Q44" i="52"/>
  <c r="R43" i="52"/>
  <c r="X41" i="52"/>
  <c r="O41" i="52"/>
  <c r="Q40" i="52"/>
  <c r="R39" i="52"/>
  <c r="X37" i="52"/>
  <c r="O37" i="52"/>
  <c r="R36" i="52"/>
  <c r="W36" i="52"/>
  <c r="M36" i="52"/>
  <c r="X34" i="52"/>
  <c r="O34" i="52"/>
  <c r="I34" i="52"/>
  <c r="V34" i="52" s="1"/>
  <c r="R32" i="52"/>
  <c r="X30" i="52"/>
  <c r="O30" i="52"/>
  <c r="I30" i="52"/>
  <c r="V30" i="52" s="1"/>
  <c r="R28" i="52"/>
  <c r="I26" i="52"/>
  <c r="V26" i="52" s="1"/>
  <c r="Q32" i="52"/>
  <c r="Q28" i="52"/>
  <c r="R34" i="52"/>
  <c r="X32" i="52"/>
  <c r="O32" i="52"/>
  <c r="Q31" i="52"/>
  <c r="R30" i="52"/>
  <c r="X28" i="52"/>
  <c r="O28" i="52"/>
  <c r="Q27" i="52"/>
  <c r="R23" i="52"/>
  <c r="W23" i="52"/>
  <c r="M23" i="52"/>
  <c r="Q21" i="52"/>
  <c r="R20" i="52"/>
  <c r="I18" i="52"/>
  <c r="V18" i="52" s="1"/>
  <c r="Q15" i="52"/>
  <c r="O15" i="52"/>
  <c r="R10" i="52"/>
  <c r="W10" i="52"/>
  <c r="M10" i="52"/>
  <c r="AF130" i="63"/>
  <c r="AE130" i="63"/>
  <c r="W130" i="63"/>
  <c r="U130" i="63"/>
  <c r="R130" i="63"/>
  <c r="O130" i="63"/>
  <c r="J130" i="63"/>
  <c r="G130" i="63"/>
  <c r="E130" i="63"/>
  <c r="C130" i="63"/>
  <c r="D130" i="63" s="1"/>
  <c r="B130" i="63"/>
  <c r="AF129" i="63"/>
  <c r="AE129" i="63"/>
  <c r="W129" i="63"/>
  <c r="U129" i="63"/>
  <c r="R129" i="63"/>
  <c r="O129" i="63"/>
  <c r="J129" i="63"/>
  <c r="G129" i="63"/>
  <c r="E129" i="63"/>
  <c r="C129" i="63"/>
  <c r="D129" i="63" s="1"/>
  <c r="B129" i="63"/>
  <c r="AF128" i="63"/>
  <c r="AE128" i="63"/>
  <c r="W128" i="63"/>
  <c r="U128" i="63"/>
  <c r="R128" i="63"/>
  <c r="O128" i="63"/>
  <c r="J128" i="63"/>
  <c r="G128" i="63"/>
  <c r="E128" i="63"/>
  <c r="C128" i="63"/>
  <c r="D128" i="63" s="1"/>
  <c r="B128" i="63"/>
  <c r="AF127" i="63"/>
  <c r="AE127" i="63"/>
  <c r="W127" i="63"/>
  <c r="U127" i="63"/>
  <c r="R127" i="63"/>
  <c r="O127" i="63"/>
  <c r="J127" i="63"/>
  <c r="G127" i="63"/>
  <c r="E127" i="63"/>
  <c r="C127" i="63"/>
  <c r="D127" i="63" s="1"/>
  <c r="B127" i="63"/>
  <c r="AF126" i="63"/>
  <c r="AE126" i="63"/>
  <c r="W126" i="63"/>
  <c r="U126" i="63"/>
  <c r="R126" i="63"/>
  <c r="O126" i="63"/>
  <c r="J126" i="63"/>
  <c r="G126" i="63"/>
  <c r="E126" i="63"/>
  <c r="C126" i="63"/>
  <c r="D126" i="63" s="1"/>
  <c r="B126" i="63"/>
  <c r="AF125" i="63"/>
  <c r="AE125" i="63"/>
  <c r="W125" i="63"/>
  <c r="U125" i="63"/>
  <c r="R125" i="63"/>
  <c r="O125" i="63"/>
  <c r="J125" i="63"/>
  <c r="G125" i="63"/>
  <c r="E125" i="63"/>
  <c r="C125" i="63"/>
  <c r="D125" i="63" s="1"/>
  <c r="B125" i="63"/>
  <c r="AF124" i="63"/>
  <c r="AE124" i="63"/>
  <c r="W124" i="63"/>
  <c r="U124" i="63"/>
  <c r="R124" i="63"/>
  <c r="O124" i="63"/>
  <c r="J124" i="63"/>
  <c r="G124" i="63"/>
  <c r="E124" i="63"/>
  <c r="C124" i="63"/>
  <c r="D124" i="63" s="1"/>
  <c r="B124" i="63"/>
  <c r="AF123" i="63"/>
  <c r="AE123" i="63"/>
  <c r="W123" i="63"/>
  <c r="U123" i="63"/>
  <c r="R123" i="63"/>
  <c r="O123" i="63"/>
  <c r="J123" i="63"/>
  <c r="G123" i="63"/>
  <c r="E123" i="63"/>
  <c r="C123" i="63"/>
  <c r="D123" i="63" s="1"/>
  <c r="B123" i="63"/>
  <c r="AF122" i="63"/>
  <c r="AE122" i="63"/>
  <c r="W122" i="63"/>
  <c r="U122" i="63"/>
  <c r="R122" i="63"/>
  <c r="O122" i="63"/>
  <c r="J122" i="63"/>
  <c r="G122" i="63"/>
  <c r="E122" i="63"/>
  <c r="C122" i="63"/>
  <c r="D122" i="63" s="1"/>
  <c r="B122" i="63"/>
  <c r="AF121" i="63"/>
  <c r="AE121" i="63"/>
  <c r="W121" i="63"/>
  <c r="U121" i="63"/>
  <c r="R121" i="63"/>
  <c r="O121" i="63"/>
  <c r="J121" i="63"/>
  <c r="G121" i="63"/>
  <c r="E121" i="63"/>
  <c r="C121" i="63"/>
  <c r="D121" i="63" s="1"/>
  <c r="B121" i="63"/>
  <c r="AF119" i="63"/>
  <c r="AE119" i="63"/>
  <c r="W119" i="63"/>
  <c r="U119" i="63"/>
  <c r="R119" i="63"/>
  <c r="O119" i="63"/>
  <c r="J119" i="63"/>
  <c r="G119" i="63"/>
  <c r="E119" i="63"/>
  <c r="C119" i="63"/>
  <c r="D119" i="63" s="1"/>
  <c r="B119" i="63"/>
  <c r="AF118" i="63"/>
  <c r="AE118" i="63"/>
  <c r="W118" i="63"/>
  <c r="U118" i="63"/>
  <c r="R118" i="63"/>
  <c r="O118" i="63"/>
  <c r="J118" i="63"/>
  <c r="G118" i="63"/>
  <c r="E118" i="63"/>
  <c r="C118" i="63"/>
  <c r="D118" i="63" s="1"/>
  <c r="B118" i="63"/>
  <c r="AF117" i="63"/>
  <c r="AE117" i="63"/>
  <c r="W117" i="63"/>
  <c r="U117" i="63"/>
  <c r="R117" i="63"/>
  <c r="O117" i="63"/>
  <c r="J117" i="63"/>
  <c r="G117" i="63"/>
  <c r="E117" i="63"/>
  <c r="C117" i="63"/>
  <c r="D117" i="63" s="1"/>
  <c r="B117" i="63"/>
  <c r="AF116" i="63"/>
  <c r="AE116" i="63"/>
  <c r="W116" i="63"/>
  <c r="U116" i="63"/>
  <c r="R116" i="63"/>
  <c r="O116" i="63"/>
  <c r="J116" i="63"/>
  <c r="G116" i="63"/>
  <c r="E116" i="63"/>
  <c r="C116" i="63"/>
  <c r="D116" i="63" s="1"/>
  <c r="B116" i="63"/>
  <c r="AF115" i="63"/>
  <c r="AE115" i="63"/>
  <c r="W115" i="63"/>
  <c r="U115" i="63"/>
  <c r="R115" i="63"/>
  <c r="O115" i="63"/>
  <c r="J115" i="63"/>
  <c r="G115" i="63"/>
  <c r="E115" i="63"/>
  <c r="C115" i="63"/>
  <c r="D115" i="63" s="1"/>
  <c r="B115" i="63"/>
  <c r="AF114" i="63"/>
  <c r="AE114" i="63"/>
  <c r="W114" i="63"/>
  <c r="U114" i="63"/>
  <c r="R114" i="63"/>
  <c r="O114" i="63"/>
  <c r="J114" i="63"/>
  <c r="G114" i="63"/>
  <c r="E114" i="63"/>
  <c r="C114" i="63"/>
  <c r="D114" i="63" s="1"/>
  <c r="B114" i="63"/>
  <c r="AF113" i="63"/>
  <c r="AE113" i="63"/>
  <c r="W113" i="63"/>
  <c r="U113" i="63"/>
  <c r="R113" i="63"/>
  <c r="O113" i="63"/>
  <c r="J113" i="63"/>
  <c r="G113" i="63"/>
  <c r="E113" i="63"/>
  <c r="C113" i="63"/>
  <c r="D113" i="63" s="1"/>
  <c r="B113" i="63"/>
  <c r="AF112" i="63"/>
  <c r="AE112" i="63"/>
  <c r="W112" i="63"/>
  <c r="U112" i="63"/>
  <c r="R112" i="63"/>
  <c r="O112" i="63"/>
  <c r="J112" i="63"/>
  <c r="G112" i="63"/>
  <c r="E112" i="63"/>
  <c r="C112" i="63"/>
  <c r="D112" i="63" s="1"/>
  <c r="B112" i="63"/>
  <c r="AF111" i="63"/>
  <c r="AE111" i="63"/>
  <c r="W111" i="63"/>
  <c r="U111" i="63"/>
  <c r="R111" i="63"/>
  <c r="O111" i="63"/>
  <c r="J111" i="63"/>
  <c r="G111" i="63"/>
  <c r="E111" i="63"/>
  <c r="C111" i="63"/>
  <c r="D111" i="63" s="1"/>
  <c r="B111" i="63"/>
  <c r="AF110" i="63"/>
  <c r="AE110" i="63"/>
  <c r="W110" i="63"/>
  <c r="U110" i="63"/>
  <c r="R110" i="63"/>
  <c r="O110" i="63"/>
  <c r="J110" i="63"/>
  <c r="G110" i="63"/>
  <c r="E110" i="63"/>
  <c r="C110" i="63"/>
  <c r="D110" i="63" s="1"/>
  <c r="B110" i="63"/>
  <c r="AF108" i="63"/>
  <c r="AE108" i="63"/>
  <c r="W108" i="63"/>
  <c r="U108" i="63"/>
  <c r="R108" i="63"/>
  <c r="O108" i="63"/>
  <c r="J108" i="63"/>
  <c r="G108" i="63"/>
  <c r="E108" i="63"/>
  <c r="C108" i="63"/>
  <c r="D108" i="63" s="1"/>
  <c r="B108" i="63"/>
  <c r="AF107" i="63"/>
  <c r="AE107" i="63"/>
  <c r="W107" i="63"/>
  <c r="U107" i="63"/>
  <c r="R107" i="63"/>
  <c r="O107" i="63"/>
  <c r="J107" i="63"/>
  <c r="G107" i="63"/>
  <c r="E107" i="63"/>
  <c r="C107" i="63"/>
  <c r="D107" i="63" s="1"/>
  <c r="B107" i="63"/>
  <c r="AF106" i="63"/>
  <c r="AE106" i="63"/>
  <c r="W106" i="63"/>
  <c r="U106" i="63"/>
  <c r="R106" i="63"/>
  <c r="O106" i="63"/>
  <c r="J106" i="63"/>
  <c r="G106" i="63"/>
  <c r="E106" i="63"/>
  <c r="C106" i="63"/>
  <c r="D106" i="63" s="1"/>
  <c r="B106" i="63"/>
  <c r="AF105" i="63"/>
  <c r="AE105" i="63"/>
  <c r="W105" i="63"/>
  <c r="U105" i="63"/>
  <c r="R105" i="63"/>
  <c r="O105" i="63"/>
  <c r="J105" i="63"/>
  <c r="G105" i="63"/>
  <c r="E105" i="63"/>
  <c r="C105" i="63"/>
  <c r="D105" i="63" s="1"/>
  <c r="B105" i="63"/>
  <c r="AF104" i="63"/>
  <c r="AE104" i="63"/>
  <c r="W104" i="63"/>
  <c r="U104" i="63"/>
  <c r="R104" i="63"/>
  <c r="O104" i="63"/>
  <c r="J104" i="63"/>
  <c r="G104" i="63"/>
  <c r="E104" i="63"/>
  <c r="C104" i="63"/>
  <c r="D104" i="63" s="1"/>
  <c r="B104" i="63"/>
  <c r="AF103" i="63"/>
  <c r="AE103" i="63"/>
  <c r="W103" i="63"/>
  <c r="U103" i="63"/>
  <c r="R103" i="63"/>
  <c r="O103" i="63"/>
  <c r="J103" i="63"/>
  <c r="G103" i="63"/>
  <c r="E103" i="63"/>
  <c r="C103" i="63"/>
  <c r="D103" i="63" s="1"/>
  <c r="B103" i="63"/>
  <c r="AF102" i="63"/>
  <c r="AE102" i="63"/>
  <c r="W102" i="63"/>
  <c r="U102" i="63"/>
  <c r="R102" i="63"/>
  <c r="O102" i="63"/>
  <c r="J102" i="63"/>
  <c r="G102" i="63"/>
  <c r="E102" i="63"/>
  <c r="C102" i="63"/>
  <c r="D102" i="63" s="1"/>
  <c r="B102" i="63"/>
  <c r="AF101" i="63"/>
  <c r="AE101" i="63"/>
  <c r="W101" i="63"/>
  <c r="U101" i="63"/>
  <c r="R101" i="63"/>
  <c r="O101" i="63"/>
  <c r="J101" i="63"/>
  <c r="G101" i="63"/>
  <c r="E101" i="63"/>
  <c r="C101" i="63"/>
  <c r="D101" i="63" s="1"/>
  <c r="B101" i="63"/>
  <c r="AF100" i="63"/>
  <c r="AE100" i="63"/>
  <c r="W100" i="63"/>
  <c r="U100" i="63"/>
  <c r="R100" i="63"/>
  <c r="O100" i="63"/>
  <c r="J100" i="63"/>
  <c r="G100" i="63"/>
  <c r="E100" i="63"/>
  <c r="C100" i="63"/>
  <c r="D100" i="63" s="1"/>
  <c r="B100" i="63"/>
  <c r="AF99" i="63"/>
  <c r="AE99" i="63"/>
  <c r="W99" i="63"/>
  <c r="U99" i="63"/>
  <c r="R99" i="63"/>
  <c r="O99" i="63"/>
  <c r="J99" i="63"/>
  <c r="G99" i="63"/>
  <c r="E99" i="63"/>
  <c r="C99" i="63"/>
  <c r="D99" i="63" s="1"/>
  <c r="B99" i="63"/>
  <c r="AF97" i="63"/>
  <c r="AE97" i="63"/>
  <c r="W97" i="63"/>
  <c r="U97" i="63"/>
  <c r="R97" i="63"/>
  <c r="O97" i="63"/>
  <c r="J97" i="63"/>
  <c r="G97" i="63"/>
  <c r="E97" i="63"/>
  <c r="C97" i="63"/>
  <c r="D97" i="63" s="1"/>
  <c r="B97" i="63"/>
  <c r="AF96" i="63"/>
  <c r="AE96" i="63"/>
  <c r="W96" i="63"/>
  <c r="U96" i="63"/>
  <c r="R96" i="63"/>
  <c r="O96" i="63"/>
  <c r="J96" i="63"/>
  <c r="G96" i="63"/>
  <c r="E96" i="63"/>
  <c r="C96" i="63"/>
  <c r="D96" i="63" s="1"/>
  <c r="B96" i="63"/>
  <c r="AF95" i="63"/>
  <c r="AE95" i="63"/>
  <c r="W95" i="63"/>
  <c r="U95" i="63"/>
  <c r="R95" i="63"/>
  <c r="O95" i="63"/>
  <c r="J95" i="63"/>
  <c r="G95" i="63"/>
  <c r="E95" i="63"/>
  <c r="C95" i="63"/>
  <c r="D95" i="63" s="1"/>
  <c r="B95" i="63"/>
  <c r="AF94" i="63"/>
  <c r="AE94" i="63"/>
  <c r="W94" i="63"/>
  <c r="U94" i="63"/>
  <c r="R94" i="63"/>
  <c r="O94" i="63"/>
  <c r="J94" i="63"/>
  <c r="G94" i="63"/>
  <c r="E94" i="63"/>
  <c r="C94" i="63"/>
  <c r="D94" i="63" s="1"/>
  <c r="B94" i="63"/>
  <c r="AF93" i="63"/>
  <c r="AE93" i="63"/>
  <c r="W93" i="63"/>
  <c r="U93" i="63"/>
  <c r="R93" i="63"/>
  <c r="O93" i="63"/>
  <c r="J93" i="63"/>
  <c r="G93" i="63"/>
  <c r="E93" i="63"/>
  <c r="C93" i="63"/>
  <c r="D93" i="63" s="1"/>
  <c r="B93" i="63"/>
  <c r="AF92" i="63"/>
  <c r="AE92" i="63"/>
  <c r="W92" i="63"/>
  <c r="U92" i="63"/>
  <c r="R92" i="63"/>
  <c r="O92" i="63"/>
  <c r="J92" i="63"/>
  <c r="G92" i="63"/>
  <c r="E92" i="63"/>
  <c r="C92" i="63"/>
  <c r="D92" i="63" s="1"/>
  <c r="B92" i="63"/>
  <c r="AF91" i="63"/>
  <c r="AE91" i="63"/>
  <c r="W91" i="63"/>
  <c r="U91" i="63"/>
  <c r="R91" i="63"/>
  <c r="O91" i="63"/>
  <c r="J91" i="63"/>
  <c r="G91" i="63"/>
  <c r="E91" i="63"/>
  <c r="C91" i="63"/>
  <c r="D91" i="63" s="1"/>
  <c r="B91" i="63"/>
  <c r="AF90" i="63"/>
  <c r="AE90" i="63"/>
  <c r="W90" i="63"/>
  <c r="U90" i="63"/>
  <c r="R90" i="63"/>
  <c r="O90" i="63"/>
  <c r="J90" i="63"/>
  <c r="G90" i="63"/>
  <c r="E90" i="63"/>
  <c r="C90" i="63"/>
  <c r="D90" i="63" s="1"/>
  <c r="B90" i="63"/>
  <c r="AF89" i="63"/>
  <c r="AE89" i="63"/>
  <c r="W89" i="63"/>
  <c r="U89" i="63"/>
  <c r="R89" i="63"/>
  <c r="O89" i="63"/>
  <c r="J89" i="63"/>
  <c r="G89" i="63"/>
  <c r="E89" i="63"/>
  <c r="C89" i="63"/>
  <c r="D89" i="63" s="1"/>
  <c r="B89" i="63"/>
  <c r="AF88" i="63"/>
  <c r="AE88" i="63"/>
  <c r="W88" i="63"/>
  <c r="U88" i="63"/>
  <c r="R88" i="63"/>
  <c r="O88" i="63"/>
  <c r="J88" i="63"/>
  <c r="G88" i="63"/>
  <c r="E88" i="63"/>
  <c r="C88" i="63"/>
  <c r="D88" i="63" s="1"/>
  <c r="B88" i="63"/>
  <c r="AF86" i="63"/>
  <c r="AE86" i="63"/>
  <c r="W86" i="63"/>
  <c r="U86" i="63"/>
  <c r="R86" i="63"/>
  <c r="O86" i="63"/>
  <c r="J86" i="63"/>
  <c r="G86" i="63"/>
  <c r="E86" i="63"/>
  <c r="C86" i="63"/>
  <c r="D86" i="63" s="1"/>
  <c r="B86" i="63"/>
  <c r="AF85" i="63"/>
  <c r="AE85" i="63"/>
  <c r="W85" i="63"/>
  <c r="U85" i="63"/>
  <c r="R85" i="63"/>
  <c r="O85" i="63"/>
  <c r="J85" i="63"/>
  <c r="G85" i="63"/>
  <c r="E85" i="63"/>
  <c r="C85" i="63"/>
  <c r="D85" i="63" s="1"/>
  <c r="B85" i="63"/>
  <c r="AF84" i="63"/>
  <c r="AE84" i="63"/>
  <c r="W84" i="63"/>
  <c r="U84" i="63"/>
  <c r="R84" i="63"/>
  <c r="O84" i="63"/>
  <c r="J84" i="63"/>
  <c r="G84" i="63"/>
  <c r="E84" i="63"/>
  <c r="C84" i="63"/>
  <c r="D84" i="63" s="1"/>
  <c r="B84" i="63"/>
  <c r="AF83" i="63"/>
  <c r="AE83" i="63"/>
  <c r="W83" i="63"/>
  <c r="U83" i="63"/>
  <c r="R83" i="63"/>
  <c r="O83" i="63"/>
  <c r="J83" i="63"/>
  <c r="G83" i="63"/>
  <c r="E83" i="63"/>
  <c r="C83" i="63"/>
  <c r="D83" i="63" s="1"/>
  <c r="B83" i="63"/>
  <c r="AF82" i="63"/>
  <c r="AE82" i="63"/>
  <c r="W82" i="63"/>
  <c r="U82" i="63"/>
  <c r="R82" i="63"/>
  <c r="O82" i="63"/>
  <c r="J82" i="63"/>
  <c r="G82" i="63"/>
  <c r="E82" i="63"/>
  <c r="C82" i="63"/>
  <c r="D82" i="63" s="1"/>
  <c r="B82" i="63"/>
  <c r="AF81" i="63"/>
  <c r="AE81" i="63"/>
  <c r="W81" i="63"/>
  <c r="U81" i="63"/>
  <c r="R81" i="63"/>
  <c r="O81" i="63"/>
  <c r="J81" i="63"/>
  <c r="G81" i="63"/>
  <c r="E81" i="63"/>
  <c r="C81" i="63"/>
  <c r="D81" i="63" s="1"/>
  <c r="B81" i="63"/>
  <c r="AF80" i="63"/>
  <c r="AE80" i="63"/>
  <c r="W80" i="63"/>
  <c r="U80" i="63"/>
  <c r="R80" i="63"/>
  <c r="O80" i="63"/>
  <c r="J80" i="63"/>
  <c r="G80" i="63"/>
  <c r="E80" i="63"/>
  <c r="C80" i="63"/>
  <c r="D80" i="63" s="1"/>
  <c r="B80" i="63"/>
  <c r="AF79" i="63"/>
  <c r="AE79" i="63"/>
  <c r="W79" i="63"/>
  <c r="U79" i="63"/>
  <c r="R79" i="63"/>
  <c r="O79" i="63"/>
  <c r="J79" i="63"/>
  <c r="G79" i="63"/>
  <c r="E79" i="63"/>
  <c r="C79" i="63"/>
  <c r="D79" i="63" s="1"/>
  <c r="B79" i="63"/>
  <c r="AF78" i="63"/>
  <c r="AE78" i="63"/>
  <c r="W78" i="63"/>
  <c r="U78" i="63"/>
  <c r="R78" i="63"/>
  <c r="O78" i="63"/>
  <c r="J78" i="63"/>
  <c r="G78" i="63"/>
  <c r="E78" i="63"/>
  <c r="C78" i="63"/>
  <c r="D78" i="63" s="1"/>
  <c r="B78" i="63"/>
  <c r="AF77" i="63"/>
  <c r="AE77" i="63"/>
  <c r="W77" i="63"/>
  <c r="U77" i="63"/>
  <c r="R77" i="63"/>
  <c r="O77" i="63"/>
  <c r="J77" i="63"/>
  <c r="G77" i="63"/>
  <c r="E77" i="63"/>
  <c r="C77" i="63"/>
  <c r="D77" i="63" s="1"/>
  <c r="B77" i="63"/>
  <c r="AF75" i="63"/>
  <c r="AE75" i="63"/>
  <c r="W75" i="63"/>
  <c r="U75" i="63"/>
  <c r="R75" i="63"/>
  <c r="O75" i="63"/>
  <c r="J75" i="63"/>
  <c r="G75" i="63"/>
  <c r="H52" i="63" s="1"/>
  <c r="E75" i="63"/>
  <c r="C75" i="63"/>
  <c r="D75" i="63" s="1"/>
  <c r="B75" i="63"/>
  <c r="AF74" i="63"/>
  <c r="AE74" i="63"/>
  <c r="W74" i="63"/>
  <c r="U74" i="63"/>
  <c r="R74" i="63"/>
  <c r="O74" i="63"/>
  <c r="J74" i="63"/>
  <c r="G74" i="63"/>
  <c r="H51" i="63" s="1"/>
  <c r="E74" i="63"/>
  <c r="C74" i="63"/>
  <c r="D74" i="63" s="1"/>
  <c r="B74" i="63"/>
  <c r="AF73" i="63"/>
  <c r="AE73" i="63"/>
  <c r="W73" i="63"/>
  <c r="U73" i="63"/>
  <c r="R73" i="63"/>
  <c r="O73" i="63"/>
  <c r="J73" i="63"/>
  <c r="G73" i="63"/>
  <c r="H50" i="63" s="1"/>
  <c r="E73" i="63"/>
  <c r="C73" i="63"/>
  <c r="D73" i="63" s="1"/>
  <c r="B73" i="63"/>
  <c r="AF72" i="63"/>
  <c r="AE72" i="63"/>
  <c r="W72" i="63"/>
  <c r="U72" i="63"/>
  <c r="R72" i="63"/>
  <c r="O72" i="63"/>
  <c r="J72" i="63"/>
  <c r="G72" i="63"/>
  <c r="H49" i="63" s="1"/>
  <c r="E72" i="63"/>
  <c r="C72" i="63"/>
  <c r="D72" i="63" s="1"/>
  <c r="B72" i="63"/>
  <c r="AF71" i="63"/>
  <c r="AE71" i="63"/>
  <c r="W71" i="63"/>
  <c r="U71" i="63"/>
  <c r="R71" i="63"/>
  <c r="O71" i="63"/>
  <c r="J71" i="63"/>
  <c r="G71" i="63"/>
  <c r="H48" i="63" s="1"/>
  <c r="E71" i="63"/>
  <c r="C71" i="63"/>
  <c r="D71" i="63" s="1"/>
  <c r="B71" i="63"/>
  <c r="AF70" i="63"/>
  <c r="AE70" i="63"/>
  <c r="W70" i="63"/>
  <c r="U70" i="63"/>
  <c r="R70" i="63"/>
  <c r="O70" i="63"/>
  <c r="J70" i="63"/>
  <c r="G70" i="63"/>
  <c r="H47" i="63" s="1"/>
  <c r="E70" i="63"/>
  <c r="C70" i="63"/>
  <c r="D70" i="63" s="1"/>
  <c r="B70" i="63"/>
  <c r="AF69" i="63"/>
  <c r="AE69" i="63"/>
  <c r="W69" i="63"/>
  <c r="U69" i="63"/>
  <c r="R69" i="63"/>
  <c r="O69" i="63"/>
  <c r="J69" i="63"/>
  <c r="G69" i="63"/>
  <c r="H46" i="63" s="1"/>
  <c r="E69" i="63"/>
  <c r="C69" i="63"/>
  <c r="D69" i="63" s="1"/>
  <c r="B69" i="63"/>
  <c r="AF68" i="63"/>
  <c r="AE68" i="63"/>
  <c r="W68" i="63"/>
  <c r="U68" i="63"/>
  <c r="R68" i="63"/>
  <c r="O68" i="63"/>
  <c r="J68" i="63"/>
  <c r="G68" i="63"/>
  <c r="E68" i="63"/>
  <c r="C68" i="63"/>
  <c r="D68" i="63" s="1"/>
  <c r="B68" i="63"/>
  <c r="AF67" i="63"/>
  <c r="AE67" i="63"/>
  <c r="W67" i="63"/>
  <c r="U67" i="63"/>
  <c r="R67" i="63"/>
  <c r="O67" i="63"/>
  <c r="J67" i="63"/>
  <c r="G67" i="63"/>
  <c r="E67" i="63"/>
  <c r="C67" i="63"/>
  <c r="D67" i="63" s="1"/>
  <c r="B67" i="63"/>
  <c r="AF66" i="63"/>
  <c r="AE66" i="63"/>
  <c r="W66" i="63"/>
  <c r="U66" i="63"/>
  <c r="R66" i="63"/>
  <c r="O66" i="63"/>
  <c r="J66" i="63"/>
  <c r="G66" i="63"/>
  <c r="E66" i="63"/>
  <c r="C66" i="63"/>
  <c r="D66" i="63" s="1"/>
  <c r="B66" i="63"/>
  <c r="AF64" i="63"/>
  <c r="AE64" i="63"/>
  <c r="W64" i="63"/>
  <c r="U64" i="63"/>
  <c r="R64" i="63"/>
  <c r="O64" i="63"/>
  <c r="J64" i="63"/>
  <c r="G64" i="63"/>
  <c r="E64" i="63"/>
  <c r="C64" i="63"/>
  <c r="D64" i="63" s="1"/>
  <c r="B64" i="63"/>
  <c r="AF63" i="63"/>
  <c r="AE63" i="63"/>
  <c r="W63" i="63"/>
  <c r="U63" i="63"/>
  <c r="R63" i="63"/>
  <c r="O63" i="63"/>
  <c r="J63" i="63"/>
  <c r="G63" i="63"/>
  <c r="E63" i="63"/>
  <c r="C63" i="63"/>
  <c r="D63" i="63" s="1"/>
  <c r="B63" i="63"/>
  <c r="AF62" i="63"/>
  <c r="AE62" i="63"/>
  <c r="W62" i="63"/>
  <c r="U62" i="63"/>
  <c r="R62" i="63"/>
  <c r="O62" i="63"/>
  <c r="J62" i="63"/>
  <c r="G62" i="63"/>
  <c r="E62" i="63"/>
  <c r="C62" i="63"/>
  <c r="D62" i="63" s="1"/>
  <c r="B62" i="63"/>
  <c r="AF61" i="63"/>
  <c r="AE61" i="63"/>
  <c r="W61" i="63"/>
  <c r="U61" i="63"/>
  <c r="R61" i="63"/>
  <c r="O61" i="63"/>
  <c r="J61" i="63"/>
  <c r="G61" i="63"/>
  <c r="E61" i="63"/>
  <c r="C61" i="63"/>
  <c r="D61" i="63" s="1"/>
  <c r="B61" i="63"/>
  <c r="AF60" i="63"/>
  <c r="AE60" i="63"/>
  <c r="W60" i="63"/>
  <c r="U60" i="63"/>
  <c r="R60" i="63"/>
  <c r="O60" i="63"/>
  <c r="J60" i="63"/>
  <c r="G60" i="63"/>
  <c r="E60" i="63"/>
  <c r="C60" i="63"/>
  <c r="D60" i="63" s="1"/>
  <c r="B60" i="63"/>
  <c r="AF59" i="63"/>
  <c r="AE59" i="63"/>
  <c r="W59" i="63"/>
  <c r="U59" i="63"/>
  <c r="R59" i="63"/>
  <c r="O59" i="63"/>
  <c r="J59" i="63"/>
  <c r="G59" i="63"/>
  <c r="E59" i="63"/>
  <c r="C59" i="63"/>
  <c r="D59" i="63" s="1"/>
  <c r="B59" i="63"/>
  <c r="AF58" i="63"/>
  <c r="AE58" i="63"/>
  <c r="W58" i="63"/>
  <c r="U58" i="63"/>
  <c r="R58" i="63"/>
  <c r="O58" i="63"/>
  <c r="J58" i="63"/>
  <c r="G58" i="63"/>
  <c r="E58" i="63"/>
  <c r="C58" i="63"/>
  <c r="D58" i="63" s="1"/>
  <c r="B58" i="63"/>
  <c r="AF57" i="63"/>
  <c r="AE57" i="63"/>
  <c r="W57" i="63"/>
  <c r="U57" i="63"/>
  <c r="V38" i="63" s="1"/>
  <c r="R57" i="63"/>
  <c r="S38" i="63" s="1"/>
  <c r="O57" i="63"/>
  <c r="P38" i="63" s="1"/>
  <c r="J57" i="63"/>
  <c r="G57" i="63"/>
  <c r="H38" i="63" s="1"/>
  <c r="E57" i="63"/>
  <c r="C57" i="63"/>
  <c r="D57" i="63" s="1"/>
  <c r="B57" i="63"/>
  <c r="AF56" i="63"/>
  <c r="AE56" i="63"/>
  <c r="W56" i="63"/>
  <c r="U56" i="63"/>
  <c r="V37" i="63" s="1"/>
  <c r="R56" i="63"/>
  <c r="S37" i="63" s="1"/>
  <c r="O56" i="63"/>
  <c r="P37" i="63" s="1"/>
  <c r="J56" i="63"/>
  <c r="G56" i="63"/>
  <c r="H37" i="63" s="1"/>
  <c r="E56" i="63"/>
  <c r="C56" i="63"/>
  <c r="D56" i="63" s="1"/>
  <c r="B56" i="63"/>
  <c r="AF55" i="63"/>
  <c r="AE55" i="63"/>
  <c r="W55" i="63"/>
  <c r="U55" i="63"/>
  <c r="V36" i="63" s="1"/>
  <c r="R55" i="63"/>
  <c r="S36" i="63" s="1"/>
  <c r="O55" i="63"/>
  <c r="P36" i="63" s="1"/>
  <c r="J55" i="63"/>
  <c r="G55" i="63"/>
  <c r="H36" i="63" s="1"/>
  <c r="E55" i="63"/>
  <c r="C55" i="63"/>
  <c r="D55" i="63" s="1"/>
  <c r="B55" i="63"/>
  <c r="V34" i="63"/>
  <c r="S34" i="63"/>
  <c r="P34" i="63"/>
  <c r="H34" i="63"/>
  <c r="V33" i="63"/>
  <c r="S33" i="63"/>
  <c r="P33" i="63"/>
  <c r="H33" i="63"/>
  <c r="V32" i="63"/>
  <c r="S32" i="63"/>
  <c r="P32" i="63"/>
  <c r="H32" i="63"/>
  <c r="V31" i="63"/>
  <c r="S31" i="63"/>
  <c r="P31" i="63"/>
  <c r="H31" i="63"/>
  <c r="AF45" i="63"/>
  <c r="AE45" i="63"/>
  <c r="W45" i="63"/>
  <c r="U45" i="63"/>
  <c r="V30" i="63" s="1"/>
  <c r="R45" i="63"/>
  <c r="S30" i="63" s="1"/>
  <c r="O45" i="63"/>
  <c r="P30" i="63" s="1"/>
  <c r="J45" i="63"/>
  <c r="G45" i="63"/>
  <c r="H30" i="63" s="1"/>
  <c r="E45" i="63"/>
  <c r="C45" i="63"/>
  <c r="D45" i="63" s="1"/>
  <c r="B45" i="63"/>
  <c r="AF44" i="63"/>
  <c r="AE44" i="63"/>
  <c r="W44" i="63"/>
  <c r="U44" i="63"/>
  <c r="V29" i="63" s="1"/>
  <c r="R44" i="63"/>
  <c r="S29" i="63" s="1"/>
  <c r="O44" i="63"/>
  <c r="P29" i="63" s="1"/>
  <c r="J44" i="63"/>
  <c r="G44" i="63"/>
  <c r="H29" i="63" s="1"/>
  <c r="E44" i="63"/>
  <c r="C44" i="63"/>
  <c r="D44" i="63" s="1"/>
  <c r="B44" i="63"/>
  <c r="AF43" i="63"/>
  <c r="AE43" i="63"/>
  <c r="W43" i="63"/>
  <c r="U43" i="63"/>
  <c r="V28" i="63" s="1"/>
  <c r="R43" i="63"/>
  <c r="S28" i="63" s="1"/>
  <c r="O43" i="63"/>
  <c r="P28" i="63" s="1"/>
  <c r="J43" i="63"/>
  <c r="G43" i="63"/>
  <c r="H28" i="63" s="1"/>
  <c r="E43" i="63"/>
  <c r="C43" i="63"/>
  <c r="D43" i="63" s="1"/>
  <c r="B43" i="63"/>
  <c r="AF42" i="63"/>
  <c r="AE42" i="63"/>
  <c r="W42" i="63"/>
  <c r="U42" i="63"/>
  <c r="V27" i="63" s="1"/>
  <c r="R42" i="63"/>
  <c r="S27" i="63" s="1"/>
  <c r="O42" i="63"/>
  <c r="P27" i="63" s="1"/>
  <c r="J42" i="63"/>
  <c r="G42" i="63"/>
  <c r="H27" i="63" s="1"/>
  <c r="E42" i="63"/>
  <c r="C42" i="63"/>
  <c r="D42" i="63" s="1"/>
  <c r="B42" i="63"/>
  <c r="AF41" i="63"/>
  <c r="AE41" i="63"/>
  <c r="W41" i="63"/>
  <c r="U41" i="63"/>
  <c r="V26" i="63" s="1"/>
  <c r="R41" i="63"/>
  <c r="S26" i="63" s="1"/>
  <c r="O41" i="63"/>
  <c r="P26" i="63" s="1"/>
  <c r="J41" i="63"/>
  <c r="G41" i="63"/>
  <c r="H26" i="63" s="1"/>
  <c r="E41" i="63"/>
  <c r="C41" i="63"/>
  <c r="D41" i="63" s="1"/>
  <c r="B41" i="63"/>
  <c r="AF40" i="63"/>
  <c r="AE40" i="63"/>
  <c r="W40" i="63"/>
  <c r="U40" i="63"/>
  <c r="V21" i="63" s="1"/>
  <c r="R40" i="63"/>
  <c r="S21" i="63" s="1"/>
  <c r="O40" i="63"/>
  <c r="P21" i="63" s="1"/>
  <c r="J40" i="63"/>
  <c r="G40" i="63"/>
  <c r="H21" i="63" s="1"/>
  <c r="E40" i="63"/>
  <c r="C40" i="63"/>
  <c r="D40" i="63" s="1"/>
  <c r="B40" i="63"/>
  <c r="V19" i="63"/>
  <c r="S19" i="63"/>
  <c r="P19" i="63"/>
  <c r="H19" i="63"/>
  <c r="V18" i="63"/>
  <c r="S18" i="63"/>
  <c r="P18" i="63"/>
  <c r="H17" i="63"/>
  <c r="V16" i="63"/>
  <c r="S16" i="63"/>
  <c r="P16" i="63"/>
  <c r="H16" i="63"/>
  <c r="AF25" i="63"/>
  <c r="AE25" i="63"/>
  <c r="W25" i="63"/>
  <c r="U25" i="63"/>
  <c r="R25" i="63"/>
  <c r="O25" i="63"/>
  <c r="L25" i="63"/>
  <c r="J25" i="63"/>
  <c r="G25" i="63"/>
  <c r="H25" i="63" s="1"/>
  <c r="E25" i="63"/>
  <c r="C25" i="63"/>
  <c r="D25" i="63" s="1"/>
  <c r="B25" i="63"/>
  <c r="AF15" i="63"/>
  <c r="AE15" i="63"/>
  <c r="W15" i="63"/>
  <c r="U15" i="63"/>
  <c r="V15" i="63" s="1"/>
  <c r="R15" i="63"/>
  <c r="S15" i="63" s="1"/>
  <c r="O15" i="63"/>
  <c r="P15" i="63" s="1"/>
  <c r="L15" i="63"/>
  <c r="J15" i="63"/>
  <c r="G15" i="63"/>
  <c r="H15" i="63" s="1"/>
  <c r="E15" i="63"/>
  <c r="C15" i="63"/>
  <c r="D15" i="63" s="1"/>
  <c r="B15" i="63"/>
  <c r="AF14" i="63"/>
  <c r="AE14" i="63"/>
  <c r="W14" i="63"/>
  <c r="U14" i="63"/>
  <c r="V14" i="63" s="1"/>
  <c r="R14" i="63"/>
  <c r="S14" i="63" s="1"/>
  <c r="O14" i="63"/>
  <c r="P14" i="63" s="1"/>
  <c r="L14" i="63"/>
  <c r="J14" i="63"/>
  <c r="G14" i="63"/>
  <c r="H14" i="63" s="1"/>
  <c r="E14" i="63"/>
  <c r="C14" i="63"/>
  <c r="D14" i="63" s="1"/>
  <c r="B14" i="63"/>
  <c r="AF13" i="63"/>
  <c r="AE13" i="63"/>
  <c r="W13" i="63"/>
  <c r="U13" i="63"/>
  <c r="V13" i="63" s="1"/>
  <c r="R13" i="63"/>
  <c r="S13" i="63" s="1"/>
  <c r="O13" i="63"/>
  <c r="P13" i="63" s="1"/>
  <c r="L13" i="63"/>
  <c r="J13" i="63"/>
  <c r="G13" i="63"/>
  <c r="H13" i="63" s="1"/>
  <c r="E13" i="63"/>
  <c r="C13" i="63"/>
  <c r="D13" i="63" s="1"/>
  <c r="B13" i="63"/>
  <c r="AF12" i="63"/>
  <c r="AE12" i="63"/>
  <c r="W12" i="63"/>
  <c r="U12" i="63"/>
  <c r="V12" i="63" s="1"/>
  <c r="R12" i="63"/>
  <c r="S12" i="63" s="1"/>
  <c r="O12" i="63"/>
  <c r="P12" i="63" s="1"/>
  <c r="L12" i="63"/>
  <c r="J12" i="63"/>
  <c r="G12" i="63"/>
  <c r="H12" i="63" s="1"/>
  <c r="E12" i="63"/>
  <c r="C12" i="63"/>
  <c r="D12" i="63" s="1"/>
  <c r="B12" i="63"/>
  <c r="AF11" i="63"/>
  <c r="AE11" i="63"/>
  <c r="W11" i="63"/>
  <c r="U11" i="63"/>
  <c r="V11" i="63" s="1"/>
  <c r="R11" i="63"/>
  <c r="S11" i="63" s="1"/>
  <c r="O11" i="63"/>
  <c r="P11" i="63" s="1"/>
  <c r="L11" i="63"/>
  <c r="J11" i="63"/>
  <c r="G11" i="63"/>
  <c r="H11" i="63" s="1"/>
  <c r="E11" i="63"/>
  <c r="C11" i="63"/>
  <c r="D11" i="63" s="1"/>
  <c r="B11" i="63"/>
  <c r="AF10" i="63"/>
  <c r="AE10" i="63"/>
  <c r="W10" i="63"/>
  <c r="U10" i="63"/>
  <c r="V10" i="63" s="1"/>
  <c r="R10" i="63"/>
  <c r="S10" i="63" s="1"/>
  <c r="O10" i="63"/>
  <c r="L10" i="63"/>
  <c r="J10" i="63"/>
  <c r="G10" i="63"/>
  <c r="E10" i="63"/>
  <c r="C10" i="63"/>
  <c r="D10" i="63" s="1"/>
  <c r="B10" i="63"/>
  <c r="H4" i="63"/>
  <c r="R2" i="63"/>
  <c r="H22" i="63" l="1"/>
  <c r="P22" i="63"/>
  <c r="V23" i="63"/>
  <c r="S22" i="63"/>
  <c r="H23" i="63"/>
  <c r="V22" i="63"/>
  <c r="P23" i="63"/>
  <c r="S23" i="63"/>
  <c r="P17" i="63"/>
  <c r="S17" i="63"/>
  <c r="H18" i="63"/>
  <c r="V17" i="63"/>
  <c r="P10" i="63"/>
  <c r="S25" i="63"/>
  <c r="H58" i="63"/>
  <c r="P25" i="63"/>
  <c r="H41" i="63"/>
  <c r="H45" i="63"/>
  <c r="V25" i="63"/>
  <c r="R4" i="63"/>
  <c r="H10" i="63"/>
  <c r="H42" i="63"/>
  <c r="H43" i="63"/>
  <c r="H56" i="63"/>
  <c r="H55" i="63"/>
  <c r="H40" i="63"/>
  <c r="H44" i="63"/>
  <c r="H57" i="63"/>
  <c r="AD83" i="63"/>
  <c r="AD92" i="63"/>
  <c r="AD101" i="63"/>
  <c r="AD105" i="63"/>
  <c r="AD110" i="63"/>
  <c r="AD114" i="63"/>
  <c r="AD118" i="63"/>
  <c r="AD123" i="63"/>
  <c r="AD127" i="63"/>
  <c r="AD78" i="63"/>
  <c r="AD79" i="63"/>
  <c r="AD80" i="63"/>
  <c r="AD81" i="63"/>
  <c r="AD84" i="63"/>
  <c r="AD85" i="63"/>
  <c r="AD86" i="63"/>
  <c r="AD88" i="63"/>
  <c r="AD89" i="63"/>
  <c r="AD90" i="63"/>
  <c r="AD93" i="63"/>
  <c r="AD94" i="63"/>
  <c r="AD95" i="63"/>
  <c r="AD96" i="63"/>
  <c r="AD97" i="63"/>
  <c r="AD99" i="63"/>
  <c r="AD100" i="63"/>
  <c r="AD102" i="63"/>
  <c r="AD103" i="63"/>
  <c r="AD104" i="63"/>
  <c r="AD106" i="63"/>
  <c r="AD107" i="63"/>
  <c r="AD108" i="63"/>
  <c r="AD111" i="63"/>
  <c r="AD112" i="63"/>
  <c r="AD113" i="63"/>
  <c r="AD115" i="63"/>
  <c r="AD116" i="63"/>
  <c r="AD117" i="63"/>
  <c r="AD119" i="63"/>
  <c r="AD121" i="63"/>
  <c r="AD122" i="63"/>
  <c r="AD124" i="63"/>
  <c r="AD125" i="63"/>
  <c r="AD126" i="63"/>
  <c r="AD128" i="63"/>
  <c r="AD129" i="63"/>
  <c r="AD130" i="63"/>
  <c r="AD66" i="63"/>
  <c r="AD77" i="63"/>
  <c r="AD68" i="63"/>
  <c r="AD63" i="63"/>
  <c r="AD70" i="63"/>
  <c r="AD74" i="63"/>
  <c r="AD72" i="63"/>
  <c r="AD82" i="63"/>
  <c r="AD91" i="63"/>
  <c r="AD11" i="63"/>
  <c r="AD13" i="63"/>
  <c r="AD15" i="63"/>
  <c r="AD43" i="63"/>
  <c r="AD45" i="63"/>
  <c r="AD41" i="63"/>
  <c r="AD10" i="63"/>
  <c r="AD12" i="63"/>
  <c r="AD14" i="63"/>
  <c r="AD56" i="63"/>
  <c r="AD58" i="63"/>
  <c r="AD60" i="63"/>
  <c r="AD62" i="63"/>
  <c r="AD64" i="63"/>
  <c r="AD67" i="63"/>
  <c r="AD69" i="63"/>
  <c r="AD71" i="63"/>
  <c r="AD73" i="63"/>
  <c r="AD75" i="63"/>
  <c r="AD25" i="63"/>
  <c r="AD40" i="63"/>
  <c r="AD42" i="63"/>
  <c r="AD44" i="63"/>
  <c r="AD55" i="63"/>
  <c r="AD57" i="63"/>
  <c r="AD59" i="63"/>
  <c r="AD61" i="63"/>
  <c r="G11" i="46"/>
  <c r="H11" i="46" s="1"/>
  <c r="I11" i="46"/>
  <c r="U11" i="46"/>
  <c r="V11" i="46" s="1"/>
  <c r="W11" i="46"/>
  <c r="AE11" i="46"/>
  <c r="AF11" i="46"/>
  <c r="G12" i="46"/>
  <c r="I12" i="46"/>
  <c r="U12" i="46"/>
  <c r="W12" i="46"/>
  <c r="AE12" i="46"/>
  <c r="AF12" i="46"/>
  <c r="G13" i="46"/>
  <c r="I13" i="46"/>
  <c r="U13" i="46"/>
  <c r="W13" i="46"/>
  <c r="AE13" i="46"/>
  <c r="AF13" i="46"/>
  <c r="G14" i="46"/>
  <c r="I14" i="46"/>
  <c r="U14" i="46"/>
  <c r="W14" i="46"/>
  <c r="AE14" i="46"/>
  <c r="AF14" i="46"/>
  <c r="G15" i="46"/>
  <c r="I15" i="46"/>
  <c r="U15" i="46"/>
  <c r="W15" i="46"/>
  <c r="AE15" i="46"/>
  <c r="AF15" i="46"/>
  <c r="G16" i="46"/>
  <c r="I16" i="46"/>
  <c r="U16" i="46"/>
  <c r="W16" i="46"/>
  <c r="AE16" i="46"/>
  <c r="AF16" i="46"/>
  <c r="G17" i="46"/>
  <c r="I17" i="46"/>
  <c r="U17" i="46"/>
  <c r="W17" i="46"/>
  <c r="AE17" i="46"/>
  <c r="AF17" i="46"/>
  <c r="G18" i="46"/>
  <c r="I18" i="46"/>
  <c r="U18" i="46"/>
  <c r="W18" i="46"/>
  <c r="AE18" i="46"/>
  <c r="AF18" i="46"/>
  <c r="G19" i="46"/>
  <c r="I19" i="46"/>
  <c r="U19" i="46"/>
  <c r="W19" i="46"/>
  <c r="AE19" i="46"/>
  <c r="AF19" i="46"/>
  <c r="G20" i="46"/>
  <c r="I20" i="46"/>
  <c r="U20" i="46"/>
  <c r="W20" i="46"/>
  <c r="AE20" i="46"/>
  <c r="AF20" i="46"/>
  <c r="G21" i="46"/>
  <c r="I21" i="46"/>
  <c r="U21" i="46"/>
  <c r="W21" i="46"/>
  <c r="AE21" i="46"/>
  <c r="AF21" i="46"/>
  <c r="G22" i="46"/>
  <c r="I22" i="46"/>
  <c r="U22" i="46"/>
  <c r="W22" i="46"/>
  <c r="AE22" i="46"/>
  <c r="AF22" i="46"/>
  <c r="G23" i="46"/>
  <c r="I23" i="46"/>
  <c r="U23" i="46"/>
  <c r="W23" i="46"/>
  <c r="AE23" i="46"/>
  <c r="AF23" i="46"/>
  <c r="G24" i="46"/>
  <c r="I24" i="46"/>
  <c r="U24" i="46"/>
  <c r="W24" i="46"/>
  <c r="AE24" i="46"/>
  <c r="AF24" i="46"/>
  <c r="G25" i="46"/>
  <c r="I25" i="46"/>
  <c r="U25" i="46"/>
  <c r="W25" i="46"/>
  <c r="AE25" i="46"/>
  <c r="AF25" i="46"/>
  <c r="G26" i="46"/>
  <c r="I26" i="46"/>
  <c r="U26" i="46"/>
  <c r="W26" i="46"/>
  <c r="AE26" i="46"/>
  <c r="AF26" i="46"/>
  <c r="B67" i="46"/>
  <c r="C67" i="46"/>
  <c r="D67" i="46" s="1"/>
  <c r="E67" i="46"/>
  <c r="G67" i="46"/>
  <c r="I67" i="46"/>
  <c r="O67" i="46"/>
  <c r="Q67" i="46"/>
  <c r="S67" i="46"/>
  <c r="U67" i="46"/>
  <c r="W67" i="46"/>
  <c r="AA67" i="46"/>
  <c r="AB67" i="46"/>
  <c r="AE67" i="46"/>
  <c r="AF67" i="46"/>
  <c r="B68" i="46"/>
  <c r="C68" i="46"/>
  <c r="D68" i="46" s="1"/>
  <c r="E68" i="46"/>
  <c r="G68" i="46"/>
  <c r="I68" i="46"/>
  <c r="O68" i="46"/>
  <c r="Q68" i="46"/>
  <c r="S68" i="46"/>
  <c r="U68" i="46"/>
  <c r="W68" i="46"/>
  <c r="AA68" i="46"/>
  <c r="AB68" i="46"/>
  <c r="AE68" i="46"/>
  <c r="AF68" i="46"/>
  <c r="B69" i="46"/>
  <c r="C69" i="46"/>
  <c r="D69" i="46" s="1"/>
  <c r="E69" i="46"/>
  <c r="G69" i="46"/>
  <c r="I69" i="46"/>
  <c r="O69" i="46"/>
  <c r="Q69" i="46"/>
  <c r="S69" i="46"/>
  <c r="U69" i="46"/>
  <c r="W69" i="46"/>
  <c r="AA69" i="46"/>
  <c r="AB69" i="46"/>
  <c r="AE69" i="46"/>
  <c r="AF69" i="46"/>
  <c r="AF66" i="46"/>
  <c r="AE66" i="46"/>
  <c r="AB66" i="46"/>
  <c r="AA66" i="46"/>
  <c r="W66" i="46"/>
  <c r="U66" i="46"/>
  <c r="S66" i="46"/>
  <c r="Q66" i="46"/>
  <c r="O66" i="46"/>
  <c r="I66" i="46"/>
  <c r="G66" i="46"/>
  <c r="E66" i="46"/>
  <c r="C66" i="46"/>
  <c r="D66" i="46" s="1"/>
  <c r="B66" i="46"/>
  <c r="AF65" i="46"/>
  <c r="AE65" i="46"/>
  <c r="AB65" i="46"/>
  <c r="AA65" i="46"/>
  <c r="W65" i="46"/>
  <c r="U65" i="46"/>
  <c r="S65" i="46"/>
  <c r="Q65" i="46"/>
  <c r="O65" i="46"/>
  <c r="I65" i="46"/>
  <c r="G65" i="46"/>
  <c r="E65" i="46"/>
  <c r="C65" i="46"/>
  <c r="D65" i="46" s="1"/>
  <c r="B65" i="46"/>
  <c r="AF64" i="46"/>
  <c r="AE64" i="46"/>
  <c r="AB64" i="46"/>
  <c r="AA64" i="46"/>
  <c r="W64" i="46"/>
  <c r="U64" i="46"/>
  <c r="S64" i="46"/>
  <c r="Q64" i="46"/>
  <c r="O64" i="46"/>
  <c r="I64" i="46"/>
  <c r="G64" i="46"/>
  <c r="E64" i="46"/>
  <c r="C64" i="46"/>
  <c r="D64" i="46" s="1"/>
  <c r="B64" i="46"/>
  <c r="A51" i="46"/>
  <c r="A52" i="46" s="1"/>
  <c r="A53" i="46" s="1"/>
  <c r="A54" i="46" s="1"/>
  <c r="A55" i="46" s="1"/>
  <c r="A56" i="46" s="1"/>
  <c r="A57" i="46" s="1"/>
  <c r="A58" i="46" s="1"/>
  <c r="A59" i="46" s="1"/>
  <c r="A60" i="46" s="1"/>
  <c r="A61" i="46" s="1"/>
  <c r="A62" i="46" s="1"/>
  <c r="A65" i="46" s="1"/>
  <c r="A66" i="46" s="1"/>
  <c r="A67" i="46" s="1"/>
  <c r="A68" i="46" s="1"/>
  <c r="A69" i="46" s="1"/>
  <c r="A70" i="46" s="1"/>
  <c r="A71" i="46" s="1"/>
  <c r="A72" i="46" s="1"/>
  <c r="A73" i="46" s="1"/>
  <c r="A74" i="46" s="1"/>
  <c r="A75" i="46" s="1"/>
  <c r="A76" i="46" s="1"/>
  <c r="A77" i="46" s="1"/>
  <c r="A78" i="46" s="1"/>
  <c r="A79" i="46" s="1"/>
  <c r="A80" i="46" s="1"/>
  <c r="A81" i="46" s="1"/>
  <c r="A82" i="46" s="1"/>
  <c r="AF46" i="46"/>
  <c r="AE46" i="46"/>
  <c r="AB46" i="46"/>
  <c r="AA46" i="46"/>
  <c r="W46" i="46"/>
  <c r="U46" i="46"/>
  <c r="S46" i="46"/>
  <c r="Q46" i="46"/>
  <c r="O46" i="46"/>
  <c r="I46" i="46"/>
  <c r="G46" i="46"/>
  <c r="E46" i="46"/>
  <c r="C46" i="46"/>
  <c r="D46" i="46" s="1"/>
  <c r="B46" i="46"/>
  <c r="AF44" i="46"/>
  <c r="AE44" i="46"/>
  <c r="AB44" i="46"/>
  <c r="AA44" i="46"/>
  <c r="W44" i="46"/>
  <c r="U44" i="46"/>
  <c r="S44" i="46"/>
  <c r="Q44" i="46"/>
  <c r="O44" i="46"/>
  <c r="I44" i="46"/>
  <c r="G44" i="46"/>
  <c r="E44" i="46"/>
  <c r="C44" i="46"/>
  <c r="D44" i="46" s="1"/>
  <c r="B44" i="46"/>
  <c r="AF43" i="46"/>
  <c r="AE43" i="46"/>
  <c r="AB43" i="46"/>
  <c r="AA43" i="46"/>
  <c r="W43" i="46"/>
  <c r="U43" i="46"/>
  <c r="S43" i="46"/>
  <c r="Q43" i="46"/>
  <c r="O43" i="46"/>
  <c r="I43" i="46"/>
  <c r="G43" i="46"/>
  <c r="E43" i="46"/>
  <c r="C43" i="46"/>
  <c r="D43" i="46" s="1"/>
  <c r="B43" i="46"/>
  <c r="AF42" i="46"/>
  <c r="AE42" i="46"/>
  <c r="AB42" i="46"/>
  <c r="AA42" i="46"/>
  <c r="W42" i="46"/>
  <c r="U42" i="46"/>
  <c r="S42" i="46"/>
  <c r="Q42" i="46"/>
  <c r="O42" i="46"/>
  <c r="I42" i="46"/>
  <c r="G42" i="46"/>
  <c r="E42" i="46"/>
  <c r="C42" i="46"/>
  <c r="D42" i="46" s="1"/>
  <c r="B42" i="46"/>
  <c r="AF41" i="46"/>
  <c r="AE41" i="46"/>
  <c r="AB41" i="46"/>
  <c r="AA41" i="46"/>
  <c r="W41" i="46"/>
  <c r="U41" i="46"/>
  <c r="S41" i="46"/>
  <c r="Q41" i="46"/>
  <c r="O41" i="46"/>
  <c r="I41" i="46"/>
  <c r="G41" i="46"/>
  <c r="E41" i="46"/>
  <c r="C41" i="46"/>
  <c r="D41" i="46" s="1"/>
  <c r="B41" i="46"/>
  <c r="AF40" i="46"/>
  <c r="AE40" i="46"/>
  <c r="AB40" i="46"/>
  <c r="AA40" i="46"/>
  <c r="W40" i="46"/>
  <c r="U40" i="46"/>
  <c r="S40" i="46"/>
  <c r="Q40" i="46"/>
  <c r="O40" i="46"/>
  <c r="I40" i="46"/>
  <c r="G40" i="46"/>
  <c r="E40" i="46"/>
  <c r="C40" i="46"/>
  <c r="D40" i="46" s="1"/>
  <c r="B40" i="46"/>
  <c r="AF39" i="46"/>
  <c r="AE39" i="46"/>
  <c r="AB39" i="46"/>
  <c r="AA39" i="46"/>
  <c r="W39" i="46"/>
  <c r="U39" i="46"/>
  <c r="S39" i="46"/>
  <c r="Q39" i="46"/>
  <c r="O39" i="46"/>
  <c r="I39" i="46"/>
  <c r="G39" i="46"/>
  <c r="E39" i="46"/>
  <c r="C39" i="46"/>
  <c r="D39" i="46" s="1"/>
  <c r="B39" i="46"/>
  <c r="AF38" i="46"/>
  <c r="AE38" i="46"/>
  <c r="AB38" i="46"/>
  <c r="AA38" i="46"/>
  <c r="W38" i="46"/>
  <c r="U38" i="46"/>
  <c r="S38" i="46"/>
  <c r="Q38" i="46"/>
  <c r="O38" i="46"/>
  <c r="I38" i="46"/>
  <c r="G38" i="46"/>
  <c r="E38" i="46"/>
  <c r="C38" i="46"/>
  <c r="D38" i="46" s="1"/>
  <c r="B38" i="46"/>
  <c r="AF37" i="46"/>
  <c r="AE37" i="46"/>
  <c r="AB37" i="46"/>
  <c r="AA37" i="46"/>
  <c r="W37" i="46"/>
  <c r="U37" i="46"/>
  <c r="S37" i="46"/>
  <c r="Q37" i="46"/>
  <c r="O37" i="46"/>
  <c r="I37" i="46"/>
  <c r="G37" i="46"/>
  <c r="E37" i="46"/>
  <c r="C37" i="46"/>
  <c r="D37" i="46" s="1"/>
  <c r="B37" i="46"/>
  <c r="AF36" i="46"/>
  <c r="AE36" i="46"/>
  <c r="AB36" i="46"/>
  <c r="AA36" i="46"/>
  <c r="W36" i="46"/>
  <c r="U36" i="46"/>
  <c r="S36" i="46"/>
  <c r="Q36" i="46"/>
  <c r="O36" i="46"/>
  <c r="I36" i="46"/>
  <c r="G36" i="46"/>
  <c r="E36" i="46"/>
  <c r="C36" i="46"/>
  <c r="D36" i="46" s="1"/>
  <c r="B36" i="46"/>
  <c r="AF35" i="46"/>
  <c r="AE35" i="46"/>
  <c r="AB35" i="46"/>
  <c r="AA35" i="46"/>
  <c r="W35" i="46"/>
  <c r="U35" i="46"/>
  <c r="S35" i="46"/>
  <c r="Q35" i="46"/>
  <c r="O35" i="46"/>
  <c r="I35" i="46"/>
  <c r="G35" i="46"/>
  <c r="E35" i="46"/>
  <c r="C35" i="46"/>
  <c r="D35" i="46" s="1"/>
  <c r="B35" i="46"/>
  <c r="AF34" i="46"/>
  <c r="AE34" i="46"/>
  <c r="AB34" i="46"/>
  <c r="AA34" i="46"/>
  <c r="W34" i="46"/>
  <c r="U34" i="46"/>
  <c r="S34" i="46"/>
  <c r="Q34" i="46"/>
  <c r="O34" i="46"/>
  <c r="I34" i="46"/>
  <c r="G34" i="46"/>
  <c r="E34" i="46"/>
  <c r="C34" i="46"/>
  <c r="D34" i="46" s="1"/>
  <c r="B34" i="46"/>
  <c r="AF33" i="46"/>
  <c r="AE33" i="46"/>
  <c r="AB33" i="46"/>
  <c r="AA33" i="46"/>
  <c r="W33" i="46"/>
  <c r="U33" i="46"/>
  <c r="S33" i="46"/>
  <c r="Q33" i="46"/>
  <c r="O33" i="46"/>
  <c r="I33" i="46"/>
  <c r="G33" i="46"/>
  <c r="E33" i="46"/>
  <c r="C33" i="46"/>
  <c r="D33" i="46" s="1"/>
  <c r="B33" i="46"/>
  <c r="AF32" i="46"/>
  <c r="AE32" i="46"/>
  <c r="AB32" i="46"/>
  <c r="AA32" i="46"/>
  <c r="W32" i="46"/>
  <c r="U32" i="46"/>
  <c r="S32" i="46"/>
  <c r="Q32" i="46"/>
  <c r="O32" i="46"/>
  <c r="I32" i="46"/>
  <c r="G32" i="46"/>
  <c r="E32" i="46"/>
  <c r="C32" i="46"/>
  <c r="D32" i="46" s="1"/>
  <c r="B32" i="46"/>
  <c r="AF31" i="46"/>
  <c r="AE31" i="46"/>
  <c r="AB31" i="46"/>
  <c r="AA31" i="46"/>
  <c r="W31" i="46"/>
  <c r="U31" i="46"/>
  <c r="S31" i="46"/>
  <c r="Q31" i="46"/>
  <c r="O31" i="46"/>
  <c r="I31" i="46"/>
  <c r="G31" i="46"/>
  <c r="E31" i="46"/>
  <c r="C31" i="46"/>
  <c r="D31" i="46" s="1"/>
  <c r="B31" i="46"/>
  <c r="A31" i="46"/>
  <c r="A32" i="46" s="1"/>
  <c r="A33" i="46" s="1"/>
  <c r="A34" i="46" s="1"/>
  <c r="A35" i="46" s="1"/>
  <c r="A36" i="46" s="1"/>
  <c r="A37" i="46" s="1"/>
  <c r="A38" i="46" s="1"/>
  <c r="A39" i="46" s="1"/>
  <c r="A40" i="46" s="1"/>
  <c r="A41" i="46" s="1"/>
  <c r="A42" i="46" s="1"/>
  <c r="A43" i="46" s="1"/>
  <c r="A44" i="46" s="1"/>
  <c r="A46" i="46" s="1"/>
  <c r="A47" i="46" s="1"/>
  <c r="A48" i="46" s="1"/>
  <c r="A49" i="46" s="1"/>
  <c r="AF30" i="46"/>
  <c r="AE30" i="46"/>
  <c r="AB30" i="46"/>
  <c r="AA30" i="46"/>
  <c r="W30" i="46"/>
  <c r="U30" i="46"/>
  <c r="S30" i="46"/>
  <c r="Q30" i="46"/>
  <c r="O30" i="46"/>
  <c r="I30" i="46"/>
  <c r="G30" i="46"/>
  <c r="E30" i="46"/>
  <c r="C30" i="46"/>
  <c r="D30" i="46" s="1"/>
  <c r="B30" i="46"/>
  <c r="H26" i="46" l="1"/>
  <c r="H22" i="46"/>
  <c r="H18" i="46"/>
  <c r="H14" i="46"/>
  <c r="J23" i="46"/>
  <c r="N23" i="46"/>
  <c r="N19" i="46"/>
  <c r="J19" i="46"/>
  <c r="J15" i="46"/>
  <c r="N15" i="46"/>
  <c r="J11" i="46"/>
  <c r="N11" i="46"/>
  <c r="H23" i="46"/>
  <c r="H19" i="46"/>
  <c r="H15" i="46"/>
  <c r="N24" i="46"/>
  <c r="J24" i="46"/>
  <c r="J20" i="46"/>
  <c r="N20" i="46"/>
  <c r="J16" i="46"/>
  <c r="N16" i="46"/>
  <c r="J12" i="46"/>
  <c r="N12" i="46"/>
  <c r="H24" i="46"/>
  <c r="H20" i="46"/>
  <c r="H16" i="46"/>
  <c r="H12" i="46"/>
  <c r="N25" i="46"/>
  <c r="J25" i="46"/>
  <c r="N21" i="46"/>
  <c r="J21" i="46"/>
  <c r="N17" i="46"/>
  <c r="J17" i="46"/>
  <c r="N13" i="46"/>
  <c r="J13" i="46"/>
  <c r="H25" i="46"/>
  <c r="H21" i="46"/>
  <c r="H17" i="46"/>
  <c r="H13" i="46"/>
  <c r="N26" i="46"/>
  <c r="J26" i="46"/>
  <c r="N22" i="46"/>
  <c r="J22" i="46"/>
  <c r="N18" i="46"/>
  <c r="J18" i="46"/>
  <c r="N14" i="46"/>
  <c r="J14" i="46"/>
  <c r="Q15" i="46"/>
  <c r="R15" i="46" s="1"/>
  <c r="V23" i="46"/>
  <c r="V19" i="46"/>
  <c r="V15" i="46"/>
  <c r="V24" i="46"/>
  <c r="V20" i="46"/>
  <c r="V16" i="46"/>
  <c r="V12" i="46"/>
  <c r="Q24" i="46"/>
  <c r="R24" i="46" s="1"/>
  <c r="Q20" i="46"/>
  <c r="R20" i="46" s="1"/>
  <c r="Q16" i="46"/>
  <c r="R16" i="46" s="1"/>
  <c r="Q12" i="46"/>
  <c r="R12" i="46" s="1"/>
  <c r="Q19" i="46"/>
  <c r="R19" i="46" s="1"/>
  <c r="V25" i="46"/>
  <c r="V21" i="46"/>
  <c r="V17" i="46"/>
  <c r="V13" i="46"/>
  <c r="Q25" i="46"/>
  <c r="R25" i="46" s="1"/>
  <c r="Q21" i="46"/>
  <c r="R21" i="46" s="1"/>
  <c r="Q17" i="46"/>
  <c r="R17" i="46" s="1"/>
  <c r="Q13" i="46"/>
  <c r="R13" i="46" s="1"/>
  <c r="Q23" i="46"/>
  <c r="R23" i="46" s="1"/>
  <c r="V26" i="46"/>
  <c r="V22" i="46"/>
  <c r="V18" i="46"/>
  <c r="V14" i="46"/>
  <c r="Q26" i="46"/>
  <c r="R26" i="46" s="1"/>
  <c r="Q22" i="46"/>
  <c r="R22" i="46" s="1"/>
  <c r="Q18" i="46"/>
  <c r="R18" i="46" s="1"/>
  <c r="Q14" i="46"/>
  <c r="R14" i="46" s="1"/>
  <c r="Q11" i="46"/>
  <c r="R11" i="46" s="1"/>
  <c r="W4" i="46"/>
  <c r="AH28" i="46"/>
  <c r="AH26" i="46"/>
  <c r="AH25" i="46"/>
  <c r="AH24" i="46"/>
  <c r="AH23" i="46"/>
  <c r="AH22" i="46"/>
  <c r="AH21" i="46"/>
  <c r="AH20" i="46"/>
  <c r="AH19" i="46"/>
  <c r="AH18" i="46"/>
  <c r="AH17" i="46"/>
  <c r="AH16" i="46"/>
  <c r="AH15" i="46"/>
  <c r="AH14" i="46"/>
  <c r="AH13" i="46"/>
  <c r="AH12" i="46"/>
  <c r="AH11" i="46"/>
  <c r="O26" i="46"/>
  <c r="P26" i="46" s="1"/>
  <c r="O22" i="46"/>
  <c r="P22" i="46" s="1"/>
  <c r="O18" i="46"/>
  <c r="P18" i="46" s="1"/>
  <c r="O14" i="46"/>
  <c r="P14" i="46" s="1"/>
  <c r="O25" i="46"/>
  <c r="P25" i="46" s="1"/>
  <c r="O21" i="46"/>
  <c r="P21" i="46" s="1"/>
  <c r="O17" i="46"/>
  <c r="P17" i="46" s="1"/>
  <c r="O13" i="46"/>
  <c r="P13" i="46" s="1"/>
  <c r="O24" i="46"/>
  <c r="P24" i="46" s="1"/>
  <c r="O20" i="46"/>
  <c r="P20" i="46" s="1"/>
  <c r="O16" i="46"/>
  <c r="P16" i="46" s="1"/>
  <c r="O12" i="46"/>
  <c r="P12" i="46" s="1"/>
  <c r="O23" i="46"/>
  <c r="P23" i="46" s="1"/>
  <c r="O19" i="46"/>
  <c r="P19" i="46" s="1"/>
  <c r="O15" i="46"/>
  <c r="P15" i="46" s="1"/>
  <c r="O11" i="46"/>
  <c r="P11" i="46" s="1"/>
  <c r="AD69" i="46"/>
  <c r="AD13" i="46"/>
  <c r="AD11" i="46"/>
  <c r="AD14" i="46"/>
  <c r="AD21" i="46"/>
  <c r="AD26" i="46"/>
  <c r="AD24" i="46"/>
  <c r="AD22" i="46"/>
  <c r="AD20" i="46"/>
  <c r="AD19" i="46"/>
  <c r="AD17" i="46"/>
  <c r="AD43" i="46"/>
  <c r="AD31" i="46"/>
  <c r="AD35" i="46"/>
  <c r="AD39" i="46"/>
  <c r="AD30" i="46"/>
  <c r="AD41" i="46"/>
  <c r="AD67" i="46"/>
  <c r="AD18" i="46"/>
  <c r="AD16" i="46"/>
  <c r="AD12" i="46"/>
  <c r="AD25" i="46"/>
  <c r="AD15" i="46"/>
  <c r="AD33" i="46"/>
  <c r="AD37" i="46"/>
  <c r="AD46" i="46"/>
  <c r="AD65" i="46"/>
  <c r="AD68" i="46"/>
  <c r="AD23" i="46"/>
  <c r="AD32" i="46"/>
  <c r="AD36" i="46"/>
  <c r="AD40" i="46"/>
  <c r="AD44" i="46"/>
  <c r="AD66" i="46"/>
  <c r="AD34" i="46"/>
  <c r="AD38" i="46"/>
  <c r="AD42" i="46"/>
  <c r="AD64" i="46"/>
  <c r="B25" i="46" l="1"/>
  <c r="C25" i="46"/>
  <c r="D25" i="46" s="1"/>
  <c r="E25" i="46"/>
  <c r="B26" i="46"/>
  <c r="C26" i="46"/>
  <c r="D26" i="46" s="1"/>
  <c r="E26" i="46"/>
  <c r="B11" i="48" l="1"/>
  <c r="B12" i="48"/>
  <c r="C11" i="48"/>
  <c r="D11" i="48" s="1"/>
  <c r="C12" i="48"/>
  <c r="D12" i="48" s="1"/>
  <c r="F11" i="48"/>
  <c r="F12" i="48"/>
  <c r="F10" i="48"/>
  <c r="C10" i="48"/>
  <c r="D10" i="48" s="1"/>
  <c r="B10" i="48"/>
  <c r="AC61" i="16"/>
  <c r="AB61" i="16"/>
  <c r="S61" i="16"/>
  <c r="R61" i="16"/>
  <c r="P61" i="16"/>
  <c r="N61" i="16"/>
  <c r="O62" i="16" s="1"/>
  <c r="I61" i="16"/>
  <c r="G61" i="16"/>
  <c r="E61" i="16"/>
  <c r="C61" i="16"/>
  <c r="B61" i="16"/>
  <c r="AC38" i="16"/>
  <c r="AB38" i="16"/>
  <c r="S38" i="16"/>
  <c r="R38" i="16"/>
  <c r="P38" i="16"/>
  <c r="Q39" i="16" s="1"/>
  <c r="N38" i="16"/>
  <c r="O39" i="16" s="1"/>
  <c r="I38" i="16"/>
  <c r="G38" i="16"/>
  <c r="E38" i="16"/>
  <c r="C38" i="16"/>
  <c r="B38" i="16"/>
  <c r="B30" i="2"/>
  <c r="Z30" i="2" s="1"/>
  <c r="F30" i="2"/>
  <c r="H30" i="2"/>
  <c r="I31" i="2" s="1"/>
  <c r="L30" i="2"/>
  <c r="M31" i="2" s="1"/>
  <c r="O30" i="2"/>
  <c r="P30" i="2"/>
  <c r="U30" i="2"/>
  <c r="V30" i="2"/>
  <c r="W31" i="2" s="1"/>
  <c r="AC30" i="2"/>
  <c r="I12" i="48" l="1"/>
  <c r="J12" i="48" s="1"/>
  <c r="K12" i="48"/>
  <c r="L12" i="48"/>
  <c r="M12" i="48"/>
  <c r="N12" i="48" s="1"/>
  <c r="O12" i="48"/>
  <c r="P12" i="48" s="1"/>
  <c r="G12" i="48"/>
  <c r="H12" i="48"/>
  <c r="I11" i="48"/>
  <c r="J11" i="48" s="1"/>
  <c r="K11" i="48"/>
  <c r="L11" i="48"/>
  <c r="M11" i="48"/>
  <c r="N11" i="48" s="1"/>
  <c r="O11" i="48"/>
  <c r="P11" i="48" s="1"/>
  <c r="G11" i="48"/>
  <c r="H11" i="48"/>
  <c r="U12" i="48"/>
  <c r="V12" i="48"/>
  <c r="V11" i="48"/>
  <c r="U11" i="48"/>
  <c r="V10" i="48"/>
  <c r="K10" i="48"/>
  <c r="U10" i="48"/>
  <c r="I10" i="48"/>
  <c r="C31" i="2"/>
  <c r="E31" i="2"/>
  <c r="X10" i="48"/>
  <c r="S10" i="48"/>
  <c r="E11" i="48"/>
  <c r="W11" i="48" s="1"/>
  <c r="S11" i="48"/>
  <c r="S12" i="48"/>
  <c r="X12" i="48"/>
  <c r="AB30" i="2"/>
  <c r="AD31" i="2" s="1"/>
  <c r="X30" i="2"/>
  <c r="AA61" i="16"/>
  <c r="Q12" i="48"/>
  <c r="E10" i="48"/>
  <c r="E12" i="48"/>
  <c r="W12" i="48" s="1"/>
  <c r="X11" i="48"/>
  <c r="Q11" i="48"/>
  <c r="Q10" i="48"/>
  <c r="L10" i="48"/>
  <c r="H10" i="48"/>
  <c r="M10" i="48"/>
  <c r="O10" i="48"/>
  <c r="AA38" i="16"/>
  <c r="AA11" i="16" l="1"/>
  <c r="AA10" i="16"/>
  <c r="F58" i="1"/>
  <c r="X58" i="1" l="1"/>
  <c r="I58" i="1"/>
  <c r="R58" i="1"/>
  <c r="K58" i="1"/>
  <c r="W58" i="1"/>
  <c r="M58" i="1"/>
  <c r="P58" i="1"/>
  <c r="N58" i="1"/>
  <c r="F56" i="1"/>
  <c r="F57" i="1"/>
  <c r="AC418" i="60"/>
  <c r="AB418" i="60"/>
  <c r="AA418" i="60"/>
  <c r="Z418" i="60"/>
  <c r="X418" i="60"/>
  <c r="AC417" i="60"/>
  <c r="AB417" i="60"/>
  <c r="AA417" i="60"/>
  <c r="Z417" i="60"/>
  <c r="X417" i="60"/>
  <c r="AC416" i="60"/>
  <c r="AB416" i="60"/>
  <c r="AA416" i="60"/>
  <c r="Z416" i="60"/>
  <c r="X416" i="60"/>
  <c r="AC415" i="60"/>
  <c r="AB415" i="60"/>
  <c r="AA415" i="60"/>
  <c r="Z415" i="60"/>
  <c r="X415" i="60"/>
  <c r="AC414" i="60"/>
  <c r="AB414" i="60"/>
  <c r="AA414" i="60"/>
  <c r="Z414" i="60"/>
  <c r="X414" i="60"/>
  <c r="AC413" i="60"/>
  <c r="AB413" i="60"/>
  <c r="AA413" i="60"/>
  <c r="Z413" i="60"/>
  <c r="X413" i="60"/>
  <c r="AC412" i="60"/>
  <c r="AB412" i="60"/>
  <c r="AA412" i="60"/>
  <c r="Z412" i="60"/>
  <c r="X412" i="60"/>
  <c r="AC411" i="60"/>
  <c r="AB411" i="60"/>
  <c r="AA411" i="60"/>
  <c r="Z411" i="60"/>
  <c r="X411" i="60"/>
  <c r="AC410" i="60"/>
  <c r="AB410" i="60"/>
  <c r="AA410" i="60"/>
  <c r="Z410" i="60"/>
  <c r="X410" i="60"/>
  <c r="AC409" i="60"/>
  <c r="AB409" i="60"/>
  <c r="AA409" i="60"/>
  <c r="Z409" i="60"/>
  <c r="X409" i="60"/>
  <c r="AC408" i="60"/>
  <c r="AB408" i="60"/>
  <c r="AA408" i="60"/>
  <c r="Z408" i="60"/>
  <c r="X408" i="60"/>
  <c r="AC407" i="60"/>
  <c r="AB407" i="60"/>
  <c r="AA407" i="60"/>
  <c r="Z407" i="60"/>
  <c r="X407" i="60"/>
  <c r="AC406" i="60"/>
  <c r="AB406" i="60"/>
  <c r="AA406" i="60"/>
  <c r="Z406" i="60"/>
  <c r="X406" i="60"/>
  <c r="AC405" i="60"/>
  <c r="AB405" i="60"/>
  <c r="AA405" i="60"/>
  <c r="Z405" i="60"/>
  <c r="X405" i="60"/>
  <c r="AC404" i="60"/>
  <c r="AB404" i="60"/>
  <c r="AA404" i="60"/>
  <c r="Z404" i="60"/>
  <c r="X404" i="60"/>
  <c r="AC403" i="60"/>
  <c r="AB403" i="60"/>
  <c r="AA403" i="60"/>
  <c r="Z403" i="60"/>
  <c r="X403" i="60"/>
  <c r="AC402" i="60"/>
  <c r="AB402" i="60"/>
  <c r="AA402" i="60"/>
  <c r="Z402" i="60"/>
  <c r="X402" i="60"/>
  <c r="AC401" i="60"/>
  <c r="AB401" i="60"/>
  <c r="AA401" i="60"/>
  <c r="Z401" i="60"/>
  <c r="X401" i="60"/>
  <c r="AC400" i="60"/>
  <c r="AB400" i="60"/>
  <c r="AA400" i="60"/>
  <c r="Z400" i="60"/>
  <c r="X400" i="60"/>
  <c r="AC399" i="60"/>
  <c r="AB399" i="60"/>
  <c r="AA399" i="60"/>
  <c r="Z399" i="60"/>
  <c r="X399" i="60"/>
  <c r="AC398" i="60"/>
  <c r="AB398" i="60"/>
  <c r="AA398" i="60"/>
  <c r="Z398" i="60"/>
  <c r="X398" i="60"/>
  <c r="AC397" i="60"/>
  <c r="AB397" i="60"/>
  <c r="AA397" i="60"/>
  <c r="Z397" i="60"/>
  <c r="X397" i="60"/>
  <c r="AC396" i="60"/>
  <c r="AB396" i="60"/>
  <c r="AA396" i="60"/>
  <c r="Z396" i="60"/>
  <c r="X396" i="60"/>
  <c r="AC395" i="60"/>
  <c r="AB395" i="60"/>
  <c r="AA395" i="60"/>
  <c r="Z395" i="60"/>
  <c r="X395" i="60"/>
  <c r="AC394" i="60"/>
  <c r="AB394" i="60"/>
  <c r="AA394" i="60"/>
  <c r="Z394" i="60"/>
  <c r="X394" i="60"/>
  <c r="AC393" i="60"/>
  <c r="AB393" i="60"/>
  <c r="AA393" i="60"/>
  <c r="Z393" i="60"/>
  <c r="X393" i="60"/>
  <c r="AC392" i="60"/>
  <c r="AB392" i="60"/>
  <c r="AA392" i="60"/>
  <c r="Z392" i="60"/>
  <c r="X392" i="60"/>
  <c r="AC391" i="60"/>
  <c r="AB391" i="60"/>
  <c r="AA391" i="60"/>
  <c r="Z391" i="60"/>
  <c r="X391" i="60"/>
  <c r="AC390" i="60"/>
  <c r="AB390" i="60"/>
  <c r="AA390" i="60"/>
  <c r="Z390" i="60"/>
  <c r="X390" i="60"/>
  <c r="AC389" i="60"/>
  <c r="AB389" i="60"/>
  <c r="AA389" i="60"/>
  <c r="Z389" i="60"/>
  <c r="X389" i="60"/>
  <c r="AC388" i="60"/>
  <c r="AB388" i="60"/>
  <c r="AA388" i="60"/>
  <c r="Z388" i="60"/>
  <c r="X388" i="60"/>
  <c r="AC387" i="60"/>
  <c r="AB387" i="60"/>
  <c r="AA387" i="60"/>
  <c r="Z387" i="60"/>
  <c r="X387" i="60"/>
  <c r="AC386" i="60"/>
  <c r="AB386" i="60"/>
  <c r="AA386" i="60"/>
  <c r="Z386" i="60"/>
  <c r="X386" i="60"/>
  <c r="AC385" i="60"/>
  <c r="AB385" i="60"/>
  <c r="AA385" i="60"/>
  <c r="Z385" i="60"/>
  <c r="X385" i="60"/>
  <c r="AC384" i="60"/>
  <c r="AB384" i="60"/>
  <c r="AA384" i="60"/>
  <c r="Z384" i="60"/>
  <c r="X384" i="60"/>
  <c r="AC383" i="60"/>
  <c r="AB383" i="60"/>
  <c r="AA383" i="60"/>
  <c r="Z383" i="60"/>
  <c r="X383" i="60"/>
  <c r="AC382" i="60"/>
  <c r="AB382" i="60"/>
  <c r="AA382" i="60"/>
  <c r="Z382" i="60"/>
  <c r="X382" i="60"/>
  <c r="AC381" i="60"/>
  <c r="AB381" i="60"/>
  <c r="AA381" i="60"/>
  <c r="Z381" i="60"/>
  <c r="X381" i="60"/>
  <c r="AC380" i="60"/>
  <c r="AB380" i="60"/>
  <c r="AA380" i="60"/>
  <c r="Z380" i="60"/>
  <c r="X380" i="60"/>
  <c r="AC379" i="60"/>
  <c r="AB379" i="60"/>
  <c r="AA379" i="60"/>
  <c r="Z379" i="60"/>
  <c r="X379" i="60"/>
  <c r="AC378" i="60"/>
  <c r="AB378" i="60"/>
  <c r="AA378" i="60"/>
  <c r="Z378" i="60"/>
  <c r="X378" i="60"/>
  <c r="AC377" i="60"/>
  <c r="AB377" i="60"/>
  <c r="AA377" i="60"/>
  <c r="Z377" i="60"/>
  <c r="X377" i="60"/>
  <c r="AC376" i="60"/>
  <c r="AB376" i="60"/>
  <c r="AA376" i="60"/>
  <c r="Z376" i="60"/>
  <c r="X376" i="60"/>
  <c r="AC375" i="60"/>
  <c r="AB375" i="60"/>
  <c r="AA375" i="60"/>
  <c r="Z375" i="60"/>
  <c r="X375" i="60"/>
  <c r="AC374" i="60"/>
  <c r="AB374" i="60"/>
  <c r="AA374" i="60"/>
  <c r="Z374" i="60"/>
  <c r="X374" i="60"/>
  <c r="AC373" i="60"/>
  <c r="AB373" i="60"/>
  <c r="AA373" i="60"/>
  <c r="Z373" i="60"/>
  <c r="X373" i="60"/>
  <c r="AC372" i="60"/>
  <c r="AB372" i="60"/>
  <c r="AA372" i="60"/>
  <c r="Z372" i="60"/>
  <c r="X372" i="60"/>
  <c r="AC371" i="60"/>
  <c r="AB371" i="60"/>
  <c r="AA371" i="60"/>
  <c r="Z371" i="60"/>
  <c r="X371" i="60"/>
  <c r="AC370" i="60"/>
  <c r="AB370" i="60"/>
  <c r="AA370" i="60"/>
  <c r="Z370" i="60"/>
  <c r="X370" i="60"/>
  <c r="AC369" i="60"/>
  <c r="AB369" i="60"/>
  <c r="AA369" i="60"/>
  <c r="Z369" i="60"/>
  <c r="X369" i="60"/>
  <c r="AC368" i="60"/>
  <c r="AB368" i="60"/>
  <c r="AA368" i="60"/>
  <c r="Z368" i="60"/>
  <c r="X368" i="60"/>
  <c r="AC367" i="60"/>
  <c r="AB367" i="60"/>
  <c r="AA367" i="60"/>
  <c r="Z367" i="60"/>
  <c r="X367" i="60"/>
  <c r="AC366" i="60"/>
  <c r="AB366" i="60"/>
  <c r="AA366" i="60"/>
  <c r="Z366" i="60"/>
  <c r="X366" i="60"/>
  <c r="AC365" i="60"/>
  <c r="AB365" i="60"/>
  <c r="AA365" i="60"/>
  <c r="Z365" i="60"/>
  <c r="X365" i="60"/>
  <c r="AC364" i="60"/>
  <c r="AB364" i="60"/>
  <c r="AA364" i="60"/>
  <c r="Z364" i="60"/>
  <c r="X364" i="60"/>
  <c r="AC363" i="60"/>
  <c r="AB363" i="60"/>
  <c r="AA363" i="60"/>
  <c r="Z363" i="60"/>
  <c r="X363" i="60"/>
  <c r="AC362" i="60"/>
  <c r="AB362" i="60"/>
  <c r="AA362" i="60"/>
  <c r="Z362" i="60"/>
  <c r="X362" i="60"/>
  <c r="AC361" i="60"/>
  <c r="AB361" i="60"/>
  <c r="AA361" i="60"/>
  <c r="Z361" i="60"/>
  <c r="X361" i="60"/>
  <c r="AC360" i="60"/>
  <c r="AB360" i="60"/>
  <c r="AA360" i="60"/>
  <c r="Z360" i="60"/>
  <c r="X360" i="60"/>
  <c r="AC359" i="60"/>
  <c r="AB359" i="60"/>
  <c r="AA359" i="60"/>
  <c r="Z359" i="60"/>
  <c r="X359" i="60"/>
  <c r="AC358" i="60"/>
  <c r="AB358" i="60"/>
  <c r="AA358" i="60"/>
  <c r="Z358" i="60"/>
  <c r="X358" i="60"/>
  <c r="AC357" i="60"/>
  <c r="AB357" i="60"/>
  <c r="AA357" i="60"/>
  <c r="Z357" i="60"/>
  <c r="X357" i="60"/>
  <c r="AC356" i="60"/>
  <c r="AB356" i="60"/>
  <c r="AA356" i="60"/>
  <c r="Z356" i="60"/>
  <c r="X356" i="60"/>
  <c r="AC355" i="60"/>
  <c r="AB355" i="60"/>
  <c r="AA355" i="60"/>
  <c r="Z355" i="60"/>
  <c r="X355" i="60"/>
  <c r="AC354" i="60"/>
  <c r="AB354" i="60"/>
  <c r="AA354" i="60"/>
  <c r="Z354" i="60"/>
  <c r="X354" i="60"/>
  <c r="AC353" i="60"/>
  <c r="AB353" i="60"/>
  <c r="AA353" i="60"/>
  <c r="Z353" i="60"/>
  <c r="X353" i="60"/>
  <c r="AC352" i="60"/>
  <c r="AB352" i="60"/>
  <c r="AA352" i="60"/>
  <c r="Z352" i="60"/>
  <c r="X352" i="60"/>
  <c r="AC351" i="60"/>
  <c r="AB351" i="60"/>
  <c r="AA351" i="60"/>
  <c r="Z351" i="60"/>
  <c r="X351" i="60"/>
  <c r="AC350" i="60"/>
  <c r="AB350" i="60"/>
  <c r="AA350" i="60"/>
  <c r="Z350" i="60"/>
  <c r="X350" i="60"/>
  <c r="AC349" i="60"/>
  <c r="AB349" i="60"/>
  <c r="AA349" i="60"/>
  <c r="Z349" i="60"/>
  <c r="X349" i="60"/>
  <c r="AC348" i="60"/>
  <c r="AB348" i="60"/>
  <c r="AA348" i="60"/>
  <c r="Z348" i="60"/>
  <c r="X348" i="60"/>
  <c r="AC347" i="60"/>
  <c r="AB347" i="60"/>
  <c r="AA347" i="60"/>
  <c r="Z347" i="60"/>
  <c r="X347" i="60"/>
  <c r="AC346" i="60"/>
  <c r="AB346" i="60"/>
  <c r="AA346" i="60"/>
  <c r="Z346" i="60"/>
  <c r="X346" i="60"/>
  <c r="AC345" i="60"/>
  <c r="AB345" i="60"/>
  <c r="AA345" i="60"/>
  <c r="Z345" i="60"/>
  <c r="X345" i="60"/>
  <c r="AC344" i="60"/>
  <c r="AB344" i="60"/>
  <c r="AA344" i="60"/>
  <c r="Z344" i="60"/>
  <c r="X344" i="60"/>
  <c r="AC343" i="60"/>
  <c r="AB343" i="60"/>
  <c r="AA343" i="60"/>
  <c r="Z343" i="60"/>
  <c r="X343" i="60"/>
  <c r="AC342" i="60"/>
  <c r="AB342" i="60"/>
  <c r="AA342" i="60"/>
  <c r="Z342" i="60"/>
  <c r="X342" i="60"/>
  <c r="AC341" i="60"/>
  <c r="AB341" i="60"/>
  <c r="AA341" i="60"/>
  <c r="Z341" i="60"/>
  <c r="X341" i="60"/>
  <c r="AC340" i="60"/>
  <c r="AB340" i="60"/>
  <c r="AA340" i="60"/>
  <c r="Z340" i="60"/>
  <c r="X340" i="60"/>
  <c r="AC339" i="60"/>
  <c r="AB339" i="60"/>
  <c r="AA339" i="60"/>
  <c r="Z339" i="60"/>
  <c r="X339" i="60"/>
  <c r="AC338" i="60"/>
  <c r="AB338" i="60"/>
  <c r="AA338" i="60"/>
  <c r="Z338" i="60"/>
  <c r="X338" i="60"/>
  <c r="AC337" i="60"/>
  <c r="AB337" i="60"/>
  <c r="AA337" i="60"/>
  <c r="Z337" i="60"/>
  <c r="X337" i="60"/>
  <c r="AC336" i="60"/>
  <c r="AB336" i="60"/>
  <c r="AA336" i="60"/>
  <c r="Z336" i="60"/>
  <c r="X336" i="60"/>
  <c r="AC335" i="60"/>
  <c r="AB335" i="60"/>
  <c r="AA335" i="60"/>
  <c r="Z335" i="60"/>
  <c r="X335" i="60"/>
  <c r="AC334" i="60"/>
  <c r="AB334" i="60"/>
  <c r="AA334" i="60"/>
  <c r="Z334" i="60"/>
  <c r="X334" i="60"/>
  <c r="AC333" i="60"/>
  <c r="AB333" i="60"/>
  <c r="AA333" i="60"/>
  <c r="Z333" i="60"/>
  <c r="X333" i="60"/>
  <c r="AC332" i="60"/>
  <c r="AB332" i="60"/>
  <c r="AA332" i="60"/>
  <c r="Z332" i="60"/>
  <c r="X332" i="60"/>
  <c r="AC331" i="60"/>
  <c r="AB331" i="60"/>
  <c r="AA331" i="60"/>
  <c r="Z331" i="60"/>
  <c r="X331" i="60"/>
  <c r="AC330" i="60"/>
  <c r="AB330" i="60"/>
  <c r="AA330" i="60"/>
  <c r="Z330" i="60"/>
  <c r="X330" i="60"/>
  <c r="AC329" i="60"/>
  <c r="AB329" i="60"/>
  <c r="AA329" i="60"/>
  <c r="Z329" i="60"/>
  <c r="X329" i="60"/>
  <c r="AC328" i="60"/>
  <c r="AB328" i="60"/>
  <c r="AA328" i="60"/>
  <c r="Z328" i="60"/>
  <c r="X328" i="60"/>
  <c r="AC327" i="60"/>
  <c r="AB327" i="60"/>
  <c r="AA327" i="60"/>
  <c r="Z327" i="60"/>
  <c r="X327" i="60"/>
  <c r="AC326" i="60"/>
  <c r="AB326" i="60"/>
  <c r="AA326" i="60"/>
  <c r="Z326" i="60"/>
  <c r="X326" i="60"/>
  <c r="AC325" i="60"/>
  <c r="AB325" i="60"/>
  <c r="AA325" i="60"/>
  <c r="Z325" i="60"/>
  <c r="X325" i="60"/>
  <c r="AC324" i="60"/>
  <c r="AB324" i="60"/>
  <c r="AA324" i="60"/>
  <c r="Z324" i="60"/>
  <c r="X324" i="60"/>
  <c r="AC323" i="60"/>
  <c r="AB323" i="60"/>
  <c r="AA323" i="60"/>
  <c r="Z323" i="60"/>
  <c r="X323" i="60"/>
  <c r="AC322" i="60"/>
  <c r="AB322" i="60"/>
  <c r="AA322" i="60"/>
  <c r="Z322" i="60"/>
  <c r="X322" i="60"/>
  <c r="AC321" i="60"/>
  <c r="AB321" i="60"/>
  <c r="AA321" i="60"/>
  <c r="Z321" i="60"/>
  <c r="X321" i="60"/>
  <c r="AC320" i="60"/>
  <c r="AB320" i="60"/>
  <c r="AA320" i="60"/>
  <c r="Z320" i="60"/>
  <c r="X320" i="60"/>
  <c r="AC319" i="60"/>
  <c r="AB319" i="60"/>
  <c r="AA319" i="60"/>
  <c r="Z319" i="60"/>
  <c r="X319" i="60"/>
  <c r="AC318" i="60"/>
  <c r="AB318" i="60"/>
  <c r="AA318" i="60"/>
  <c r="Z318" i="60"/>
  <c r="X318" i="60"/>
  <c r="AC317" i="60"/>
  <c r="AB317" i="60"/>
  <c r="AA317" i="60"/>
  <c r="Z317" i="60"/>
  <c r="X317" i="60"/>
  <c r="AC316" i="60"/>
  <c r="AB316" i="60"/>
  <c r="AA316" i="60"/>
  <c r="Z316" i="60"/>
  <c r="X316" i="60"/>
  <c r="AC315" i="60"/>
  <c r="AB315" i="60"/>
  <c r="AA315" i="60"/>
  <c r="Z315" i="60"/>
  <c r="X315" i="60"/>
  <c r="AC314" i="60"/>
  <c r="AB314" i="60"/>
  <c r="AA314" i="60"/>
  <c r="Z314" i="60"/>
  <c r="X314" i="60"/>
  <c r="AC313" i="60"/>
  <c r="AB313" i="60"/>
  <c r="AA313" i="60"/>
  <c r="Z313" i="60"/>
  <c r="X313" i="60"/>
  <c r="AC312" i="60"/>
  <c r="AB312" i="60"/>
  <c r="AA312" i="60"/>
  <c r="Z312" i="60"/>
  <c r="X312" i="60"/>
  <c r="AC311" i="60"/>
  <c r="AB311" i="60"/>
  <c r="AA311" i="60"/>
  <c r="Z311" i="60"/>
  <c r="X311" i="60"/>
  <c r="AC310" i="60"/>
  <c r="AB310" i="60"/>
  <c r="AA310" i="60"/>
  <c r="Z310" i="60"/>
  <c r="X310" i="60"/>
  <c r="AC309" i="60"/>
  <c r="AB309" i="60"/>
  <c r="AA309" i="60"/>
  <c r="Z309" i="60"/>
  <c r="X309" i="60"/>
  <c r="AC308" i="60"/>
  <c r="AB308" i="60"/>
  <c r="AA308" i="60"/>
  <c r="Z308" i="60"/>
  <c r="X308" i="60"/>
  <c r="AC307" i="60"/>
  <c r="AB307" i="60"/>
  <c r="AA307" i="60"/>
  <c r="Z307" i="60"/>
  <c r="X307" i="60"/>
  <c r="AC306" i="60"/>
  <c r="AB306" i="60"/>
  <c r="AA306" i="60"/>
  <c r="Z306" i="60"/>
  <c r="X306" i="60"/>
  <c r="AC305" i="60"/>
  <c r="AB305" i="60"/>
  <c r="AA305" i="60"/>
  <c r="Z305" i="60"/>
  <c r="X305" i="60"/>
  <c r="AC304" i="60"/>
  <c r="AB304" i="60"/>
  <c r="AA304" i="60"/>
  <c r="Z304" i="60"/>
  <c r="X304" i="60"/>
  <c r="AC303" i="60"/>
  <c r="AB303" i="60"/>
  <c r="AA303" i="60"/>
  <c r="Z303" i="60"/>
  <c r="X303" i="60"/>
  <c r="AC302" i="60"/>
  <c r="AB302" i="60"/>
  <c r="AA302" i="60"/>
  <c r="Z302" i="60"/>
  <c r="X302" i="60"/>
  <c r="AC301" i="60"/>
  <c r="AB301" i="60"/>
  <c r="AA301" i="60"/>
  <c r="Z301" i="60"/>
  <c r="X301" i="60"/>
  <c r="AC300" i="60"/>
  <c r="AB300" i="60"/>
  <c r="AA300" i="60"/>
  <c r="Z300" i="60"/>
  <c r="X300" i="60"/>
  <c r="AC299" i="60"/>
  <c r="AB299" i="60"/>
  <c r="AA299" i="60"/>
  <c r="Z299" i="60"/>
  <c r="X299" i="60"/>
  <c r="AC298" i="60"/>
  <c r="AB298" i="60"/>
  <c r="AA298" i="60"/>
  <c r="Z298" i="60"/>
  <c r="X298" i="60"/>
  <c r="AC297" i="60"/>
  <c r="AB297" i="60"/>
  <c r="AA297" i="60"/>
  <c r="Z297" i="60"/>
  <c r="X297" i="60"/>
  <c r="AC296" i="60"/>
  <c r="AB296" i="60"/>
  <c r="AA296" i="60"/>
  <c r="Z296" i="60"/>
  <c r="X296" i="60"/>
  <c r="AC295" i="60"/>
  <c r="AB295" i="60"/>
  <c r="AA295" i="60"/>
  <c r="Z295" i="60"/>
  <c r="X295" i="60"/>
  <c r="AC294" i="60"/>
  <c r="AB294" i="60"/>
  <c r="AA294" i="60"/>
  <c r="Z294" i="60"/>
  <c r="X294" i="60"/>
  <c r="AC293" i="60"/>
  <c r="AB293" i="60"/>
  <c r="AA293" i="60"/>
  <c r="Z293" i="60"/>
  <c r="X293" i="60"/>
  <c r="AC292" i="60"/>
  <c r="AB292" i="60"/>
  <c r="AA292" i="60"/>
  <c r="Z292" i="60"/>
  <c r="X292" i="60"/>
  <c r="AC291" i="60"/>
  <c r="AB291" i="60"/>
  <c r="AA291" i="60"/>
  <c r="Z291" i="60"/>
  <c r="X291" i="60"/>
  <c r="AC290" i="60"/>
  <c r="AB290" i="60"/>
  <c r="AA290" i="60"/>
  <c r="Z290" i="60"/>
  <c r="X290" i="60"/>
  <c r="AC289" i="60"/>
  <c r="AB289" i="60"/>
  <c r="AA289" i="60"/>
  <c r="Z289" i="60"/>
  <c r="X289" i="60"/>
  <c r="AC288" i="60"/>
  <c r="AB288" i="60"/>
  <c r="AA288" i="60"/>
  <c r="Z288" i="60"/>
  <c r="X288" i="60"/>
  <c r="AC287" i="60"/>
  <c r="AB287" i="60"/>
  <c r="AA287" i="60"/>
  <c r="Z287" i="60"/>
  <c r="X287" i="60"/>
  <c r="AC286" i="60"/>
  <c r="AB286" i="60"/>
  <c r="AA286" i="60"/>
  <c r="Z286" i="60"/>
  <c r="X286" i="60"/>
  <c r="AC285" i="60"/>
  <c r="AB285" i="60"/>
  <c r="AA285" i="60"/>
  <c r="Z285" i="60"/>
  <c r="X285" i="60"/>
  <c r="AC284" i="60"/>
  <c r="AB284" i="60"/>
  <c r="AA284" i="60"/>
  <c r="Z284" i="60"/>
  <c r="X284" i="60"/>
  <c r="AC283" i="60"/>
  <c r="AB283" i="60"/>
  <c r="AA283" i="60"/>
  <c r="Z283" i="60"/>
  <c r="X283" i="60"/>
  <c r="AC282" i="60"/>
  <c r="AB282" i="60"/>
  <c r="AA282" i="60"/>
  <c r="Z282" i="60"/>
  <c r="X282" i="60"/>
  <c r="AC281" i="60"/>
  <c r="AB281" i="60"/>
  <c r="AA281" i="60"/>
  <c r="Z281" i="60"/>
  <c r="X281" i="60"/>
  <c r="AC280" i="60"/>
  <c r="AB280" i="60"/>
  <c r="AA280" i="60"/>
  <c r="Z280" i="60"/>
  <c r="X280" i="60"/>
  <c r="AC279" i="60"/>
  <c r="AB279" i="60"/>
  <c r="AA279" i="60"/>
  <c r="Z279" i="60"/>
  <c r="X279" i="60"/>
  <c r="AC278" i="60"/>
  <c r="AB278" i="60"/>
  <c r="AA278" i="60"/>
  <c r="Z278" i="60"/>
  <c r="X278" i="60"/>
  <c r="AC277" i="60"/>
  <c r="AB277" i="60"/>
  <c r="AA277" i="60"/>
  <c r="Z277" i="60"/>
  <c r="X277" i="60"/>
  <c r="AC276" i="60"/>
  <c r="AB276" i="60"/>
  <c r="AA276" i="60"/>
  <c r="Z276" i="60"/>
  <c r="X276" i="60"/>
  <c r="AC275" i="60"/>
  <c r="AB275" i="60"/>
  <c r="AA275" i="60"/>
  <c r="Z275" i="60"/>
  <c r="X275" i="60"/>
  <c r="AC274" i="60"/>
  <c r="AB274" i="60"/>
  <c r="AA274" i="60"/>
  <c r="Z274" i="60"/>
  <c r="X274" i="60"/>
  <c r="AC273" i="60"/>
  <c r="AB273" i="60"/>
  <c r="AA273" i="60"/>
  <c r="Z273" i="60"/>
  <c r="X273" i="60"/>
  <c r="AC272" i="60"/>
  <c r="AB272" i="60"/>
  <c r="AA272" i="60"/>
  <c r="Z272" i="60"/>
  <c r="X272" i="60"/>
  <c r="AC271" i="60"/>
  <c r="AB271" i="60"/>
  <c r="AA271" i="60"/>
  <c r="Z271" i="60"/>
  <c r="X271" i="60"/>
  <c r="AC270" i="60"/>
  <c r="AB270" i="60"/>
  <c r="AA270" i="60"/>
  <c r="Z270" i="60"/>
  <c r="X270" i="60"/>
  <c r="AC269" i="60"/>
  <c r="AB269" i="60"/>
  <c r="AA269" i="60"/>
  <c r="Z269" i="60"/>
  <c r="X269" i="60"/>
  <c r="AC268" i="60"/>
  <c r="AB268" i="60"/>
  <c r="AA268" i="60"/>
  <c r="Z268" i="60"/>
  <c r="X268" i="60"/>
  <c r="AC267" i="60"/>
  <c r="AB267" i="60"/>
  <c r="AA267" i="60"/>
  <c r="Z267" i="60"/>
  <c r="X267" i="60"/>
  <c r="AC266" i="60"/>
  <c r="AB266" i="60"/>
  <c r="AA266" i="60"/>
  <c r="Z266" i="60"/>
  <c r="X266" i="60"/>
  <c r="AC265" i="60"/>
  <c r="AB265" i="60"/>
  <c r="AA265" i="60"/>
  <c r="Z265" i="60"/>
  <c r="X265" i="60"/>
  <c r="AC264" i="60"/>
  <c r="AB264" i="60"/>
  <c r="AA264" i="60"/>
  <c r="Z264" i="60"/>
  <c r="X264" i="60"/>
  <c r="AC263" i="60"/>
  <c r="AB263" i="60"/>
  <c r="AA263" i="60"/>
  <c r="Z263" i="60"/>
  <c r="X263" i="60"/>
  <c r="AC262" i="60"/>
  <c r="AB262" i="60"/>
  <c r="AA262" i="60"/>
  <c r="Z262" i="60"/>
  <c r="X262" i="60"/>
  <c r="AC261" i="60"/>
  <c r="AB261" i="60"/>
  <c r="AA261" i="60"/>
  <c r="Z261" i="60"/>
  <c r="X261" i="60"/>
  <c r="AC260" i="60"/>
  <c r="AB260" i="60"/>
  <c r="AA260" i="60"/>
  <c r="Z260" i="60"/>
  <c r="X260" i="60"/>
  <c r="AC259" i="60"/>
  <c r="AB259" i="60"/>
  <c r="AA259" i="60"/>
  <c r="Z259" i="60"/>
  <c r="X259" i="60"/>
  <c r="AC258" i="60"/>
  <c r="AB258" i="60"/>
  <c r="AA258" i="60"/>
  <c r="Z258" i="60"/>
  <c r="X258" i="60"/>
  <c r="AC257" i="60"/>
  <c r="AB257" i="60"/>
  <c r="AA257" i="60"/>
  <c r="Z257" i="60"/>
  <c r="X257" i="60"/>
  <c r="AC256" i="60"/>
  <c r="AB256" i="60"/>
  <c r="AA256" i="60"/>
  <c r="Z256" i="60"/>
  <c r="X256" i="60"/>
  <c r="AC255" i="60"/>
  <c r="AB255" i="60"/>
  <c r="AA255" i="60"/>
  <c r="Z255" i="60"/>
  <c r="X255" i="60"/>
  <c r="AC254" i="60"/>
  <c r="AB254" i="60"/>
  <c r="AA254" i="60"/>
  <c r="Z254" i="60"/>
  <c r="X254" i="60"/>
  <c r="AC253" i="60"/>
  <c r="AB253" i="60"/>
  <c r="AA253" i="60"/>
  <c r="Z253" i="60"/>
  <c r="X253" i="60"/>
  <c r="AC252" i="60"/>
  <c r="AB252" i="60"/>
  <c r="AA252" i="60"/>
  <c r="Z252" i="60"/>
  <c r="X252" i="60"/>
  <c r="AC251" i="60"/>
  <c r="AB251" i="60"/>
  <c r="AA251" i="60"/>
  <c r="Z251" i="60"/>
  <c r="X251" i="60"/>
  <c r="AC250" i="60"/>
  <c r="AB250" i="60"/>
  <c r="AA250" i="60"/>
  <c r="Z250" i="60"/>
  <c r="X250" i="60"/>
  <c r="AC249" i="60"/>
  <c r="AB249" i="60"/>
  <c r="AA249" i="60"/>
  <c r="Z249" i="60"/>
  <c r="X249" i="60"/>
  <c r="AC248" i="60"/>
  <c r="AB248" i="60"/>
  <c r="AA248" i="60"/>
  <c r="Z248" i="60"/>
  <c r="X248" i="60"/>
  <c r="AC247" i="60"/>
  <c r="AB247" i="60"/>
  <c r="AA247" i="60"/>
  <c r="Z247" i="60"/>
  <c r="X247" i="60"/>
  <c r="AC246" i="60"/>
  <c r="AB246" i="60"/>
  <c r="AA246" i="60"/>
  <c r="Z246" i="60"/>
  <c r="X246" i="60"/>
  <c r="AC245" i="60"/>
  <c r="AB245" i="60"/>
  <c r="AA245" i="60"/>
  <c r="Z245" i="60"/>
  <c r="X245" i="60"/>
  <c r="AC244" i="60"/>
  <c r="AB244" i="60"/>
  <c r="AA244" i="60"/>
  <c r="Z244" i="60"/>
  <c r="X244" i="60"/>
  <c r="AC243" i="60"/>
  <c r="AB243" i="60"/>
  <c r="AA243" i="60"/>
  <c r="Z243" i="60"/>
  <c r="X243" i="60"/>
  <c r="AC242" i="60"/>
  <c r="AB242" i="60"/>
  <c r="AA242" i="60"/>
  <c r="Z242" i="60"/>
  <c r="X242" i="60"/>
  <c r="AC241" i="60"/>
  <c r="AB241" i="60"/>
  <c r="AA241" i="60"/>
  <c r="Z241" i="60"/>
  <c r="X241" i="60"/>
  <c r="AC240" i="60"/>
  <c r="AB240" i="60"/>
  <c r="AA240" i="60"/>
  <c r="Z240" i="60"/>
  <c r="X240" i="60"/>
  <c r="AC239" i="60"/>
  <c r="AB239" i="60"/>
  <c r="AA239" i="60"/>
  <c r="Z239" i="60"/>
  <c r="X239" i="60"/>
  <c r="AC238" i="60"/>
  <c r="AB238" i="60"/>
  <c r="AA238" i="60"/>
  <c r="Z238" i="60"/>
  <c r="X238" i="60"/>
  <c r="AC237" i="60"/>
  <c r="AB237" i="60"/>
  <c r="AA237" i="60"/>
  <c r="Z237" i="60"/>
  <c r="X237" i="60"/>
  <c r="AC236" i="60"/>
  <c r="AB236" i="60"/>
  <c r="AA236" i="60"/>
  <c r="Z236" i="60"/>
  <c r="X236" i="60"/>
  <c r="AC235" i="60"/>
  <c r="AB235" i="60"/>
  <c r="AA235" i="60"/>
  <c r="Z235" i="60"/>
  <c r="X235" i="60"/>
  <c r="AC234" i="60"/>
  <c r="AB234" i="60"/>
  <c r="AA234" i="60"/>
  <c r="Z234" i="60"/>
  <c r="X234" i="60"/>
  <c r="AC233" i="60"/>
  <c r="AB233" i="60"/>
  <c r="AA233" i="60"/>
  <c r="Z233" i="60"/>
  <c r="X233" i="60"/>
  <c r="AC232" i="60"/>
  <c r="AB232" i="60"/>
  <c r="AA232" i="60"/>
  <c r="Z232" i="60"/>
  <c r="X232" i="60"/>
  <c r="AC231" i="60"/>
  <c r="AB231" i="60"/>
  <c r="AA231" i="60"/>
  <c r="Z231" i="60"/>
  <c r="X231" i="60"/>
  <c r="AC230" i="60"/>
  <c r="AB230" i="60"/>
  <c r="AA230" i="60"/>
  <c r="Z230" i="60"/>
  <c r="X230" i="60"/>
  <c r="AC229" i="60"/>
  <c r="AB229" i="60"/>
  <c r="AA229" i="60"/>
  <c r="Z229" i="60"/>
  <c r="X229" i="60"/>
  <c r="AC228" i="60"/>
  <c r="AB228" i="60"/>
  <c r="AA228" i="60"/>
  <c r="Z228" i="60"/>
  <c r="X228" i="60"/>
  <c r="AC227" i="60"/>
  <c r="AB227" i="60"/>
  <c r="AA227" i="60"/>
  <c r="Z227" i="60"/>
  <c r="X227" i="60"/>
  <c r="AC226" i="60"/>
  <c r="AB226" i="60"/>
  <c r="AA226" i="60"/>
  <c r="Z226" i="60"/>
  <c r="X226" i="60"/>
  <c r="AC225" i="60"/>
  <c r="AB225" i="60"/>
  <c r="AA225" i="60"/>
  <c r="Z225" i="60"/>
  <c r="X225" i="60"/>
  <c r="AC224" i="60"/>
  <c r="AB224" i="60"/>
  <c r="AA224" i="60"/>
  <c r="Z224" i="60"/>
  <c r="X224" i="60"/>
  <c r="AC223" i="60"/>
  <c r="AB223" i="60"/>
  <c r="AA223" i="60"/>
  <c r="Z223" i="60"/>
  <c r="X223" i="60"/>
  <c r="AC222" i="60"/>
  <c r="AB222" i="60"/>
  <c r="AA222" i="60"/>
  <c r="Z222" i="60"/>
  <c r="X222" i="60"/>
  <c r="AC221" i="60"/>
  <c r="AB221" i="60"/>
  <c r="AA221" i="60"/>
  <c r="Z221" i="60"/>
  <c r="X221" i="60"/>
  <c r="AC220" i="60"/>
  <c r="AB220" i="60"/>
  <c r="AA220" i="60"/>
  <c r="Z220" i="60"/>
  <c r="X220" i="60"/>
  <c r="AC219" i="60"/>
  <c r="AB219" i="60"/>
  <c r="AA219" i="60"/>
  <c r="Z219" i="60"/>
  <c r="X219" i="60"/>
  <c r="AC218" i="60"/>
  <c r="AB218" i="60"/>
  <c r="AA218" i="60"/>
  <c r="Z218" i="60"/>
  <c r="X218" i="60"/>
  <c r="AC217" i="60"/>
  <c r="AB217" i="60"/>
  <c r="AA217" i="60"/>
  <c r="Z217" i="60"/>
  <c r="X217" i="60"/>
  <c r="AC216" i="60"/>
  <c r="AB216" i="60"/>
  <c r="AA216" i="60"/>
  <c r="Z216" i="60"/>
  <c r="X216" i="60"/>
  <c r="AC215" i="60"/>
  <c r="AB215" i="60"/>
  <c r="AA215" i="60"/>
  <c r="Z215" i="60"/>
  <c r="X215" i="60"/>
  <c r="AC214" i="60"/>
  <c r="AB214" i="60"/>
  <c r="AA214" i="60"/>
  <c r="Z214" i="60"/>
  <c r="X214" i="60"/>
  <c r="AC213" i="60"/>
  <c r="AB213" i="60"/>
  <c r="AA213" i="60"/>
  <c r="Z213" i="60"/>
  <c r="X213" i="60"/>
  <c r="AC212" i="60"/>
  <c r="AB212" i="60"/>
  <c r="AA212" i="60"/>
  <c r="Z212" i="60"/>
  <c r="X212" i="60"/>
  <c r="AC211" i="60"/>
  <c r="AB211" i="60"/>
  <c r="AA211" i="60"/>
  <c r="Z211" i="60"/>
  <c r="X211" i="60"/>
  <c r="AC210" i="60"/>
  <c r="AB210" i="60"/>
  <c r="AA210" i="60"/>
  <c r="Z210" i="60"/>
  <c r="X210" i="60"/>
  <c r="AC209" i="60"/>
  <c r="AB209" i="60"/>
  <c r="AA209" i="60"/>
  <c r="Z209" i="60"/>
  <c r="X209" i="60"/>
  <c r="AC208" i="60"/>
  <c r="AB208" i="60"/>
  <c r="AA208" i="60"/>
  <c r="Z208" i="60"/>
  <c r="X208" i="60"/>
  <c r="AC207" i="60"/>
  <c r="AB207" i="60"/>
  <c r="AA207" i="60"/>
  <c r="Z207" i="60"/>
  <c r="X207" i="60"/>
  <c r="AC206" i="60"/>
  <c r="AB206" i="60"/>
  <c r="AA206" i="60"/>
  <c r="Z206" i="60"/>
  <c r="X206" i="60"/>
  <c r="AC205" i="60"/>
  <c r="AB205" i="60"/>
  <c r="AA205" i="60"/>
  <c r="Z205" i="60"/>
  <c r="X205" i="60"/>
  <c r="AC204" i="60"/>
  <c r="AB204" i="60"/>
  <c r="AA204" i="60"/>
  <c r="Z204" i="60"/>
  <c r="X204" i="60"/>
  <c r="AC203" i="60"/>
  <c r="AB203" i="60"/>
  <c r="AA203" i="60"/>
  <c r="Z203" i="60"/>
  <c r="X203" i="60"/>
  <c r="AC202" i="60"/>
  <c r="AB202" i="60"/>
  <c r="AA202" i="60"/>
  <c r="Z202" i="60"/>
  <c r="X202" i="60"/>
  <c r="AC201" i="60"/>
  <c r="AB201" i="60"/>
  <c r="AA201" i="60"/>
  <c r="Z201" i="60"/>
  <c r="X201" i="60"/>
  <c r="AC200" i="60"/>
  <c r="AB200" i="60"/>
  <c r="AA200" i="60"/>
  <c r="Z200" i="60"/>
  <c r="X200" i="60"/>
  <c r="AC199" i="60"/>
  <c r="AB199" i="60"/>
  <c r="AA199" i="60"/>
  <c r="Z199" i="60"/>
  <c r="X199" i="60"/>
  <c r="AC198" i="60"/>
  <c r="AB198" i="60"/>
  <c r="AA198" i="60"/>
  <c r="Z198" i="60"/>
  <c r="X198" i="60"/>
  <c r="AC197" i="60"/>
  <c r="AB197" i="60"/>
  <c r="AA197" i="60"/>
  <c r="Z197" i="60"/>
  <c r="X197" i="60"/>
  <c r="AC196" i="60"/>
  <c r="AB196" i="60"/>
  <c r="AA196" i="60"/>
  <c r="Z196" i="60"/>
  <c r="X196" i="60"/>
  <c r="AC195" i="60"/>
  <c r="AB195" i="60"/>
  <c r="AA195" i="60"/>
  <c r="Z195" i="60"/>
  <c r="X195" i="60"/>
  <c r="AC194" i="60"/>
  <c r="AB194" i="60"/>
  <c r="AA194" i="60"/>
  <c r="Z194" i="60"/>
  <c r="X194" i="60"/>
  <c r="AC193" i="60"/>
  <c r="AB193" i="60"/>
  <c r="AA193" i="60"/>
  <c r="Z193" i="60"/>
  <c r="X193" i="60"/>
  <c r="AC192" i="60"/>
  <c r="AB192" i="60"/>
  <c r="AA192" i="60"/>
  <c r="Z192" i="60"/>
  <c r="X192" i="60"/>
  <c r="AC191" i="60"/>
  <c r="AB191" i="60"/>
  <c r="AA191" i="60"/>
  <c r="Z191" i="60"/>
  <c r="X191" i="60"/>
  <c r="AC190" i="60"/>
  <c r="AB190" i="60"/>
  <c r="AA190" i="60"/>
  <c r="Z190" i="60"/>
  <c r="X190" i="60"/>
  <c r="AC189" i="60"/>
  <c r="AB189" i="60"/>
  <c r="AA189" i="60"/>
  <c r="Z189" i="60"/>
  <c r="X189" i="60"/>
  <c r="AC188" i="60"/>
  <c r="AB188" i="60"/>
  <c r="AA188" i="60"/>
  <c r="Z188" i="60"/>
  <c r="X188" i="60"/>
  <c r="AC187" i="60"/>
  <c r="AB187" i="60"/>
  <c r="AA187" i="60"/>
  <c r="Z187" i="60"/>
  <c r="X187" i="60"/>
  <c r="AC186" i="60"/>
  <c r="AB186" i="60"/>
  <c r="AA186" i="60"/>
  <c r="Z186" i="60"/>
  <c r="X186" i="60"/>
  <c r="AC185" i="60"/>
  <c r="AB185" i="60"/>
  <c r="AA185" i="60"/>
  <c r="Z185" i="60"/>
  <c r="X185" i="60"/>
  <c r="AC184" i="60"/>
  <c r="AB184" i="60"/>
  <c r="AA184" i="60"/>
  <c r="Z184" i="60"/>
  <c r="X184" i="60"/>
  <c r="AC183" i="60"/>
  <c r="AB183" i="60"/>
  <c r="AA183" i="60"/>
  <c r="Z183" i="60"/>
  <c r="X183" i="60"/>
  <c r="AC182" i="60"/>
  <c r="AB182" i="60"/>
  <c r="AA182" i="60"/>
  <c r="Z182" i="60"/>
  <c r="X182" i="60"/>
  <c r="AC181" i="60"/>
  <c r="AB181" i="60"/>
  <c r="AA181" i="60"/>
  <c r="Z181" i="60"/>
  <c r="X181" i="60"/>
  <c r="AC180" i="60"/>
  <c r="AB180" i="60"/>
  <c r="AA180" i="60"/>
  <c r="Z180" i="60"/>
  <c r="X180" i="60"/>
  <c r="AC179" i="60"/>
  <c r="AB179" i="60"/>
  <c r="AA179" i="60"/>
  <c r="Z179" i="60"/>
  <c r="X179" i="60"/>
  <c r="AC178" i="60"/>
  <c r="AB178" i="60"/>
  <c r="AA178" i="60"/>
  <c r="Z178" i="60"/>
  <c r="X178" i="60"/>
  <c r="AC177" i="60"/>
  <c r="AB177" i="60"/>
  <c r="AA177" i="60"/>
  <c r="Z177" i="60"/>
  <c r="X177" i="60"/>
  <c r="AC176" i="60"/>
  <c r="AB176" i="60"/>
  <c r="AA176" i="60"/>
  <c r="Z176" i="60"/>
  <c r="X176" i="60"/>
  <c r="AC175" i="60"/>
  <c r="AB175" i="60"/>
  <c r="AA175" i="60"/>
  <c r="Z175" i="60"/>
  <c r="X175" i="60"/>
  <c r="AC174" i="60"/>
  <c r="AB174" i="60"/>
  <c r="AA174" i="60"/>
  <c r="Z174" i="60"/>
  <c r="X174" i="60"/>
  <c r="AC173" i="60"/>
  <c r="AB173" i="60"/>
  <c r="AA173" i="60"/>
  <c r="Z173" i="60"/>
  <c r="X173" i="60"/>
  <c r="AC172" i="60"/>
  <c r="AB172" i="60"/>
  <c r="AA172" i="60"/>
  <c r="Z172" i="60"/>
  <c r="X172" i="60"/>
  <c r="AC171" i="60"/>
  <c r="AB171" i="60"/>
  <c r="AA171" i="60"/>
  <c r="Z171" i="60"/>
  <c r="X171" i="60"/>
  <c r="AC170" i="60"/>
  <c r="AB170" i="60"/>
  <c r="AA170" i="60"/>
  <c r="Z170" i="60"/>
  <c r="X170" i="60"/>
  <c r="AC169" i="60"/>
  <c r="AB169" i="60"/>
  <c r="AA169" i="60"/>
  <c r="Z169" i="60"/>
  <c r="X169" i="60"/>
  <c r="AC168" i="60"/>
  <c r="AB168" i="60"/>
  <c r="AA168" i="60"/>
  <c r="Z168" i="60"/>
  <c r="X168" i="60"/>
  <c r="AC167" i="60"/>
  <c r="AB167" i="60"/>
  <c r="AA167" i="60"/>
  <c r="Z167" i="60"/>
  <c r="X167" i="60"/>
  <c r="AC166" i="60"/>
  <c r="AB166" i="60"/>
  <c r="AA166" i="60"/>
  <c r="Z166" i="60"/>
  <c r="X166" i="60"/>
  <c r="AC165" i="60"/>
  <c r="AB165" i="60"/>
  <c r="AA165" i="60"/>
  <c r="Z165" i="60"/>
  <c r="X165" i="60"/>
  <c r="AC164" i="60"/>
  <c r="AB164" i="60"/>
  <c r="AA164" i="60"/>
  <c r="Z164" i="60"/>
  <c r="X164" i="60"/>
  <c r="AC163" i="60"/>
  <c r="AB163" i="60"/>
  <c r="AA163" i="60"/>
  <c r="Z163" i="60"/>
  <c r="X163" i="60"/>
  <c r="AC162" i="60"/>
  <c r="AB162" i="60"/>
  <c r="AA162" i="60"/>
  <c r="Z162" i="60"/>
  <c r="X162" i="60"/>
  <c r="AC161" i="60"/>
  <c r="AB161" i="60"/>
  <c r="AA161" i="60"/>
  <c r="Z161" i="60"/>
  <c r="X161" i="60"/>
  <c r="AC160" i="60"/>
  <c r="AB160" i="60"/>
  <c r="AA160" i="60"/>
  <c r="Z160" i="60"/>
  <c r="X160" i="60"/>
  <c r="AC159" i="60"/>
  <c r="AB159" i="60"/>
  <c r="AA159" i="60"/>
  <c r="Z159" i="60"/>
  <c r="X159" i="60"/>
  <c r="AC158" i="60"/>
  <c r="AB158" i="60"/>
  <c r="AA158" i="60"/>
  <c r="Z158" i="60"/>
  <c r="X158" i="60"/>
  <c r="AC157" i="60"/>
  <c r="AB157" i="60"/>
  <c r="AA157" i="60"/>
  <c r="Z157" i="60"/>
  <c r="X157" i="60"/>
  <c r="AC156" i="60"/>
  <c r="AB156" i="60"/>
  <c r="AA156" i="60"/>
  <c r="Z156" i="60"/>
  <c r="X156" i="60"/>
  <c r="AC155" i="60"/>
  <c r="AB155" i="60"/>
  <c r="AA155" i="60"/>
  <c r="Z155" i="60"/>
  <c r="X155" i="60"/>
  <c r="AC154" i="60"/>
  <c r="AB154" i="60"/>
  <c r="AA154" i="60"/>
  <c r="Z154" i="60"/>
  <c r="X154" i="60"/>
  <c r="AC153" i="60"/>
  <c r="AB153" i="60"/>
  <c r="AA153" i="60"/>
  <c r="Z153" i="60"/>
  <c r="X153" i="60"/>
  <c r="AC152" i="60"/>
  <c r="AB152" i="60"/>
  <c r="AA152" i="60"/>
  <c r="Z152" i="60"/>
  <c r="X152" i="60"/>
  <c r="AC151" i="60"/>
  <c r="AB151" i="60"/>
  <c r="AA151" i="60"/>
  <c r="Z151" i="60"/>
  <c r="X151" i="60"/>
  <c r="AC150" i="60"/>
  <c r="AB150" i="60"/>
  <c r="AA150" i="60"/>
  <c r="Z150" i="60"/>
  <c r="X150" i="60"/>
  <c r="AC149" i="60"/>
  <c r="AB149" i="60"/>
  <c r="AA149" i="60"/>
  <c r="Z149" i="60"/>
  <c r="X149" i="60"/>
  <c r="AC148" i="60"/>
  <c r="AB148" i="60"/>
  <c r="AA148" i="60"/>
  <c r="Z148" i="60"/>
  <c r="X148" i="60"/>
  <c r="AC147" i="60"/>
  <c r="AB147" i="60"/>
  <c r="AA147" i="60"/>
  <c r="Z147" i="60"/>
  <c r="X147" i="60"/>
  <c r="AC146" i="60"/>
  <c r="AB146" i="60"/>
  <c r="AA146" i="60"/>
  <c r="Z146" i="60"/>
  <c r="X146" i="60"/>
  <c r="AC145" i="60"/>
  <c r="AB145" i="60"/>
  <c r="AA145" i="60"/>
  <c r="Z145" i="60"/>
  <c r="X145" i="60"/>
  <c r="AC144" i="60"/>
  <c r="AB144" i="60"/>
  <c r="AA144" i="60"/>
  <c r="Z144" i="60"/>
  <c r="X144" i="60"/>
  <c r="AC143" i="60"/>
  <c r="AB143" i="60"/>
  <c r="AA143" i="60"/>
  <c r="Z143" i="60"/>
  <c r="X143" i="60"/>
  <c r="AC142" i="60"/>
  <c r="AB142" i="60"/>
  <c r="AA142" i="60"/>
  <c r="Z142" i="60"/>
  <c r="X142" i="60"/>
  <c r="AC141" i="60"/>
  <c r="AB141" i="60"/>
  <c r="AA141" i="60"/>
  <c r="Z141" i="60"/>
  <c r="X141" i="60"/>
  <c r="AC140" i="60"/>
  <c r="AB140" i="60"/>
  <c r="AA140" i="60"/>
  <c r="Z140" i="60"/>
  <c r="X140" i="60"/>
  <c r="AC139" i="60"/>
  <c r="AB139" i="60"/>
  <c r="AA139" i="60"/>
  <c r="Z139" i="60"/>
  <c r="X139" i="60"/>
  <c r="AC138" i="60"/>
  <c r="AB138" i="60"/>
  <c r="AA138" i="60"/>
  <c r="Z138" i="60"/>
  <c r="X138" i="60"/>
  <c r="AC137" i="60"/>
  <c r="AB137" i="60"/>
  <c r="AA137" i="60"/>
  <c r="Z137" i="60"/>
  <c r="X137" i="60"/>
  <c r="AC136" i="60"/>
  <c r="AB136" i="60"/>
  <c r="AA136" i="60"/>
  <c r="Z136" i="60"/>
  <c r="X136" i="60"/>
  <c r="AC135" i="60"/>
  <c r="AB135" i="60"/>
  <c r="AA135" i="60"/>
  <c r="Z135" i="60"/>
  <c r="X135" i="60"/>
  <c r="AC134" i="60"/>
  <c r="AB134" i="60"/>
  <c r="AA134" i="60"/>
  <c r="Z134" i="60"/>
  <c r="X134" i="60"/>
  <c r="AC133" i="60"/>
  <c r="AB133" i="60"/>
  <c r="AA133" i="60"/>
  <c r="Z133" i="60"/>
  <c r="X133" i="60"/>
  <c r="AC132" i="60"/>
  <c r="AB132" i="60"/>
  <c r="AA132" i="60"/>
  <c r="Z132" i="60"/>
  <c r="X132" i="60"/>
  <c r="AC131" i="60"/>
  <c r="AB131" i="60"/>
  <c r="AA131" i="60"/>
  <c r="Z131" i="60"/>
  <c r="X131" i="60"/>
  <c r="AC130" i="60"/>
  <c r="AB130" i="60"/>
  <c r="AA130" i="60"/>
  <c r="Z130" i="60"/>
  <c r="X130" i="60"/>
  <c r="AC129" i="60"/>
  <c r="AB129" i="60"/>
  <c r="AA129" i="60"/>
  <c r="Z129" i="60"/>
  <c r="X129" i="60"/>
  <c r="AC128" i="60"/>
  <c r="AB128" i="60"/>
  <c r="AA128" i="60"/>
  <c r="Z128" i="60"/>
  <c r="X128" i="60"/>
  <c r="AC127" i="60"/>
  <c r="AB127" i="60"/>
  <c r="AA127" i="60"/>
  <c r="Z127" i="60"/>
  <c r="X127" i="60"/>
  <c r="AC126" i="60"/>
  <c r="AB126" i="60"/>
  <c r="AA126" i="60"/>
  <c r="Z126" i="60"/>
  <c r="X126" i="60"/>
  <c r="AC125" i="60"/>
  <c r="AB125" i="60"/>
  <c r="AA125" i="60"/>
  <c r="Z125" i="60"/>
  <c r="X125" i="60"/>
  <c r="AC124" i="60"/>
  <c r="AB124" i="60"/>
  <c r="AA124" i="60"/>
  <c r="Z124" i="60"/>
  <c r="X124" i="60"/>
  <c r="AC123" i="60"/>
  <c r="AB123" i="60"/>
  <c r="AA123" i="60"/>
  <c r="Z123" i="60"/>
  <c r="X123" i="60"/>
  <c r="AC122" i="60"/>
  <c r="AB122" i="60"/>
  <c r="AA122" i="60"/>
  <c r="Z122" i="60"/>
  <c r="X122" i="60"/>
  <c r="AC121" i="60"/>
  <c r="AB121" i="60"/>
  <c r="AA121" i="60"/>
  <c r="Z121" i="60"/>
  <c r="X121" i="60"/>
  <c r="AC120" i="60"/>
  <c r="AB120" i="60"/>
  <c r="AA120" i="60"/>
  <c r="Z120" i="60"/>
  <c r="X120" i="60"/>
  <c r="AC119" i="60"/>
  <c r="AB119" i="60"/>
  <c r="AA119" i="60"/>
  <c r="Z119" i="60"/>
  <c r="X119" i="60"/>
  <c r="AC118" i="60"/>
  <c r="AB118" i="60"/>
  <c r="AA118" i="60"/>
  <c r="Z118" i="60"/>
  <c r="X118" i="60"/>
  <c r="AC117" i="60"/>
  <c r="AB117" i="60"/>
  <c r="AA117" i="60"/>
  <c r="Z117" i="60"/>
  <c r="X117" i="60"/>
  <c r="AC116" i="60"/>
  <c r="AB116" i="60"/>
  <c r="AA116" i="60"/>
  <c r="Z116" i="60"/>
  <c r="X116" i="60"/>
  <c r="AC115" i="60"/>
  <c r="AB115" i="60"/>
  <c r="AA115" i="60"/>
  <c r="Z115" i="60"/>
  <c r="X115" i="60"/>
  <c r="AC114" i="60"/>
  <c r="AB114" i="60"/>
  <c r="AA114" i="60"/>
  <c r="Z114" i="60"/>
  <c r="X114" i="60"/>
  <c r="AC113" i="60"/>
  <c r="AB113" i="60"/>
  <c r="AA113" i="60"/>
  <c r="Z113" i="60"/>
  <c r="X113" i="60"/>
  <c r="AC112" i="60"/>
  <c r="AB112" i="60"/>
  <c r="AA112" i="60"/>
  <c r="Z112" i="60"/>
  <c r="X112" i="60"/>
  <c r="AC111" i="60"/>
  <c r="AB111" i="60"/>
  <c r="AA111" i="60"/>
  <c r="Z111" i="60"/>
  <c r="X111" i="60"/>
  <c r="AC110" i="60"/>
  <c r="AB110" i="60"/>
  <c r="AA110" i="60"/>
  <c r="Z110" i="60"/>
  <c r="X110" i="60"/>
  <c r="AC109" i="60"/>
  <c r="AB109" i="60"/>
  <c r="AA109" i="60"/>
  <c r="Z109" i="60"/>
  <c r="X109" i="60"/>
  <c r="AC108" i="60"/>
  <c r="AB108" i="60"/>
  <c r="AA108" i="60"/>
  <c r="Z108" i="60"/>
  <c r="X108" i="60"/>
  <c r="AC107" i="60"/>
  <c r="AB107" i="60"/>
  <c r="AA107" i="60"/>
  <c r="Z107" i="60"/>
  <c r="X107" i="60"/>
  <c r="AC106" i="60"/>
  <c r="AB106" i="60"/>
  <c r="AA106" i="60"/>
  <c r="Z106" i="60"/>
  <c r="X106" i="60"/>
  <c r="AC105" i="60"/>
  <c r="AB105" i="60"/>
  <c r="AA105" i="60"/>
  <c r="Z105" i="60"/>
  <c r="X105" i="60"/>
  <c r="AC104" i="60"/>
  <c r="AB104" i="60"/>
  <c r="AA104" i="60"/>
  <c r="Z104" i="60"/>
  <c r="X104" i="60"/>
  <c r="AC103" i="60"/>
  <c r="AB103" i="60"/>
  <c r="AA103" i="60"/>
  <c r="Z103" i="60"/>
  <c r="X103" i="60"/>
  <c r="AC102" i="60"/>
  <c r="AB102" i="60"/>
  <c r="AA102" i="60"/>
  <c r="Z102" i="60"/>
  <c r="X102" i="60"/>
  <c r="AC101" i="60"/>
  <c r="AB101" i="60"/>
  <c r="AA101" i="60"/>
  <c r="Z101" i="60"/>
  <c r="X101" i="60"/>
  <c r="AC100" i="60"/>
  <c r="AB100" i="60"/>
  <c r="AA100" i="60"/>
  <c r="Z100" i="60"/>
  <c r="X100" i="60"/>
  <c r="AC99" i="60"/>
  <c r="AB99" i="60"/>
  <c r="AA99" i="60"/>
  <c r="Z99" i="60"/>
  <c r="X99" i="60"/>
  <c r="AC98" i="60"/>
  <c r="AB98" i="60"/>
  <c r="AA98" i="60"/>
  <c r="Z98" i="60"/>
  <c r="X98" i="60"/>
  <c r="AC97" i="60"/>
  <c r="AB97" i="60"/>
  <c r="AA97" i="60"/>
  <c r="Z97" i="60"/>
  <c r="X97" i="60"/>
  <c r="AC96" i="60"/>
  <c r="AB96" i="60"/>
  <c r="AA96" i="60"/>
  <c r="Z96" i="60"/>
  <c r="X96" i="60"/>
  <c r="AC95" i="60"/>
  <c r="AB95" i="60"/>
  <c r="AA95" i="60"/>
  <c r="Z95" i="60"/>
  <c r="X95" i="60"/>
  <c r="AC94" i="60"/>
  <c r="AB94" i="60"/>
  <c r="AA94" i="60"/>
  <c r="Z94" i="60"/>
  <c r="X94" i="60"/>
  <c r="AC93" i="60"/>
  <c r="AB93" i="60"/>
  <c r="AA93" i="60"/>
  <c r="Z93" i="60"/>
  <c r="X93" i="60"/>
  <c r="AC92" i="60"/>
  <c r="AB92" i="60"/>
  <c r="AA92" i="60"/>
  <c r="Z92" i="60"/>
  <c r="X92" i="60"/>
  <c r="AC91" i="60"/>
  <c r="AB91" i="60"/>
  <c r="AA91" i="60"/>
  <c r="Z91" i="60"/>
  <c r="X91" i="60"/>
  <c r="AC90" i="60"/>
  <c r="AB90" i="60"/>
  <c r="AA90" i="60"/>
  <c r="Z90" i="60"/>
  <c r="X90" i="60"/>
  <c r="AC89" i="60"/>
  <c r="AB89" i="60"/>
  <c r="AA89" i="60"/>
  <c r="Z89" i="60"/>
  <c r="X89" i="60"/>
  <c r="AC88" i="60"/>
  <c r="AB88" i="60"/>
  <c r="AA88" i="60"/>
  <c r="Z88" i="60"/>
  <c r="X88" i="60"/>
  <c r="AC87" i="60"/>
  <c r="AB87" i="60"/>
  <c r="AA87" i="60"/>
  <c r="Z87" i="60"/>
  <c r="X87" i="60"/>
  <c r="AC86" i="60"/>
  <c r="AB86" i="60"/>
  <c r="AA86" i="60"/>
  <c r="Z86" i="60"/>
  <c r="X86" i="60"/>
  <c r="AC85" i="60"/>
  <c r="AB85" i="60"/>
  <c r="AA85" i="60"/>
  <c r="Z85" i="60"/>
  <c r="X85" i="60"/>
  <c r="AC84" i="60"/>
  <c r="AB84" i="60"/>
  <c r="AA84" i="60"/>
  <c r="Z84" i="60"/>
  <c r="X84" i="60"/>
  <c r="AC83" i="60"/>
  <c r="AB83" i="60"/>
  <c r="AA83" i="60"/>
  <c r="Z83" i="60"/>
  <c r="X83" i="60"/>
  <c r="AC82" i="60"/>
  <c r="AB82" i="60"/>
  <c r="AA82" i="60"/>
  <c r="Z82" i="60"/>
  <c r="X82" i="60"/>
  <c r="AC81" i="60"/>
  <c r="AB81" i="60"/>
  <c r="AA81" i="60"/>
  <c r="Z81" i="60"/>
  <c r="X81" i="60"/>
  <c r="AC80" i="60"/>
  <c r="AB80" i="60"/>
  <c r="AA80" i="60"/>
  <c r="Z80" i="60"/>
  <c r="X80" i="60"/>
  <c r="AC79" i="60"/>
  <c r="AB79" i="60"/>
  <c r="AA79" i="60"/>
  <c r="Z79" i="60"/>
  <c r="X79" i="60"/>
  <c r="AC78" i="60"/>
  <c r="AB78" i="60"/>
  <c r="AA78" i="60"/>
  <c r="Z78" i="60"/>
  <c r="X78" i="60"/>
  <c r="AC77" i="60"/>
  <c r="AB77" i="60"/>
  <c r="AA77" i="60"/>
  <c r="Z77" i="60"/>
  <c r="X77" i="60"/>
  <c r="AC76" i="60"/>
  <c r="AB76" i="60"/>
  <c r="AA76" i="60"/>
  <c r="Z76" i="60"/>
  <c r="X76" i="60"/>
  <c r="AC75" i="60"/>
  <c r="AB75" i="60"/>
  <c r="AA75" i="60"/>
  <c r="Z75" i="60"/>
  <c r="X75" i="60"/>
  <c r="AC74" i="60"/>
  <c r="AB74" i="60"/>
  <c r="AA74" i="60"/>
  <c r="Z74" i="60"/>
  <c r="X74" i="60"/>
  <c r="AC73" i="60"/>
  <c r="AB73" i="60"/>
  <c r="AA73" i="60"/>
  <c r="Z73" i="60"/>
  <c r="X73" i="60"/>
  <c r="AC72" i="60"/>
  <c r="AB72" i="60"/>
  <c r="AA72" i="60"/>
  <c r="Z72" i="60"/>
  <c r="X72" i="60"/>
  <c r="AC71" i="60"/>
  <c r="AB71" i="60"/>
  <c r="AA71" i="60"/>
  <c r="Z71" i="60"/>
  <c r="X71" i="60"/>
  <c r="AC70" i="60"/>
  <c r="AB70" i="60"/>
  <c r="AA70" i="60"/>
  <c r="Z70" i="60"/>
  <c r="X70" i="60"/>
  <c r="AC69" i="60"/>
  <c r="AB69" i="60"/>
  <c r="AA69" i="60"/>
  <c r="Z69" i="60"/>
  <c r="X69" i="60"/>
  <c r="AC68" i="60"/>
  <c r="AB68" i="60"/>
  <c r="AA68" i="60"/>
  <c r="Z68" i="60"/>
  <c r="X68" i="60"/>
  <c r="AC67" i="60"/>
  <c r="AB67" i="60"/>
  <c r="AA67" i="60"/>
  <c r="Z67" i="60"/>
  <c r="X67" i="60"/>
  <c r="AC66" i="60"/>
  <c r="AB66" i="60"/>
  <c r="AA66" i="60"/>
  <c r="Z66" i="60"/>
  <c r="X66" i="60"/>
  <c r="AC65" i="60"/>
  <c r="AB65" i="60"/>
  <c r="AA65" i="60"/>
  <c r="Z65" i="60"/>
  <c r="X65" i="60"/>
  <c r="AC64" i="60"/>
  <c r="AB64" i="60"/>
  <c r="AA64" i="60"/>
  <c r="Z64" i="60"/>
  <c r="X64" i="60"/>
  <c r="AC63" i="60"/>
  <c r="AB63" i="60"/>
  <c r="AA63" i="60"/>
  <c r="Z63" i="60"/>
  <c r="X63" i="60"/>
  <c r="AC62" i="60"/>
  <c r="AB62" i="60"/>
  <c r="AA62" i="60"/>
  <c r="Z62" i="60"/>
  <c r="X62" i="60"/>
  <c r="AC61" i="60"/>
  <c r="AB61" i="60"/>
  <c r="AA61" i="60"/>
  <c r="Z61" i="60"/>
  <c r="X61" i="60"/>
  <c r="AC60" i="60"/>
  <c r="AB60" i="60"/>
  <c r="AA60" i="60"/>
  <c r="Z60" i="60"/>
  <c r="X60" i="60"/>
  <c r="AC59" i="60"/>
  <c r="AB59" i="60"/>
  <c r="AA59" i="60"/>
  <c r="Z59" i="60"/>
  <c r="X59" i="60"/>
  <c r="AC58" i="60"/>
  <c r="AB58" i="60"/>
  <c r="AA58" i="60"/>
  <c r="Z58" i="60"/>
  <c r="X58" i="60"/>
  <c r="AC57" i="60"/>
  <c r="AB57" i="60"/>
  <c r="AA57" i="60"/>
  <c r="Z57" i="60"/>
  <c r="X57" i="60"/>
  <c r="AC56" i="60"/>
  <c r="AB56" i="60"/>
  <c r="AA56" i="60"/>
  <c r="Z56" i="60"/>
  <c r="X56" i="60"/>
  <c r="AC55" i="60"/>
  <c r="AB55" i="60"/>
  <c r="AA55" i="60"/>
  <c r="Z55" i="60"/>
  <c r="X55" i="60"/>
  <c r="AC54" i="60"/>
  <c r="AB54" i="60"/>
  <c r="AA54" i="60"/>
  <c r="Z54" i="60"/>
  <c r="X54" i="60"/>
  <c r="AC53" i="60"/>
  <c r="AB53" i="60"/>
  <c r="AA53" i="60"/>
  <c r="Z53" i="60"/>
  <c r="X53" i="60"/>
  <c r="AC52" i="60"/>
  <c r="AB52" i="60"/>
  <c r="AA52" i="60"/>
  <c r="Z52" i="60"/>
  <c r="X52" i="60"/>
  <c r="AC51" i="60"/>
  <c r="AB51" i="60"/>
  <c r="AA51" i="60"/>
  <c r="Z51" i="60"/>
  <c r="X51" i="60"/>
  <c r="AC50" i="60"/>
  <c r="AB50" i="60"/>
  <c r="AA50" i="60"/>
  <c r="Z50" i="60"/>
  <c r="X50" i="60"/>
  <c r="AC49" i="60"/>
  <c r="AB49" i="60"/>
  <c r="AA49" i="60"/>
  <c r="Z49" i="60"/>
  <c r="X49" i="60"/>
  <c r="AC48" i="60"/>
  <c r="AB48" i="60"/>
  <c r="AA48" i="60"/>
  <c r="Z48" i="60"/>
  <c r="X48" i="60"/>
  <c r="AC47" i="60"/>
  <c r="AB47" i="60"/>
  <c r="AA47" i="60"/>
  <c r="Z47" i="60"/>
  <c r="X47" i="60"/>
  <c r="AC46" i="60"/>
  <c r="AB46" i="60"/>
  <c r="AA46" i="60"/>
  <c r="Z46" i="60"/>
  <c r="X46" i="60"/>
  <c r="AC45" i="60"/>
  <c r="AB45" i="60"/>
  <c r="AA45" i="60"/>
  <c r="Z45" i="60"/>
  <c r="X45" i="60"/>
  <c r="AC44" i="60"/>
  <c r="AB44" i="60"/>
  <c r="AA44" i="60"/>
  <c r="Z44" i="60"/>
  <c r="X44" i="60"/>
  <c r="AC43" i="60"/>
  <c r="AB43" i="60"/>
  <c r="AA43" i="60"/>
  <c r="Z43" i="60"/>
  <c r="X43" i="60"/>
  <c r="AC42" i="60"/>
  <c r="AB42" i="60"/>
  <c r="AA42" i="60"/>
  <c r="Z42" i="60"/>
  <c r="X42" i="60"/>
  <c r="AC41" i="60"/>
  <c r="AB41" i="60"/>
  <c r="AA41" i="60"/>
  <c r="Z41" i="60"/>
  <c r="X41" i="60"/>
  <c r="AC40" i="60"/>
  <c r="AB40" i="60"/>
  <c r="AA40" i="60"/>
  <c r="Z40" i="60"/>
  <c r="X40" i="60"/>
  <c r="AC39" i="60"/>
  <c r="AB39" i="60"/>
  <c r="AA39" i="60"/>
  <c r="Z39" i="60"/>
  <c r="X39" i="60"/>
  <c r="AC38" i="60"/>
  <c r="AB38" i="60"/>
  <c r="AA38" i="60"/>
  <c r="Z38" i="60"/>
  <c r="X38" i="60"/>
  <c r="AC37" i="60"/>
  <c r="AB37" i="60"/>
  <c r="AA37" i="60"/>
  <c r="Z37" i="60"/>
  <c r="X37" i="60"/>
  <c r="AC36" i="60"/>
  <c r="AB36" i="60"/>
  <c r="AA36" i="60"/>
  <c r="Z36" i="60"/>
  <c r="X36" i="60"/>
  <c r="AC35" i="60"/>
  <c r="AB35" i="60"/>
  <c r="AA35" i="60"/>
  <c r="Z35" i="60"/>
  <c r="X35" i="60"/>
  <c r="AC34" i="60"/>
  <c r="AB34" i="60"/>
  <c r="AA34" i="60"/>
  <c r="Z34" i="60"/>
  <c r="X34" i="60"/>
  <c r="AC33" i="60"/>
  <c r="AB33" i="60"/>
  <c r="AA33" i="60"/>
  <c r="Z33" i="60"/>
  <c r="X33" i="60"/>
  <c r="AC32" i="60"/>
  <c r="AB32" i="60"/>
  <c r="AA32" i="60"/>
  <c r="Z32" i="60"/>
  <c r="X32" i="60"/>
  <c r="AC31" i="60"/>
  <c r="AB31" i="60"/>
  <c r="AA31" i="60"/>
  <c r="Z31" i="60"/>
  <c r="X31" i="60"/>
  <c r="AC30" i="60"/>
  <c r="AB30" i="60"/>
  <c r="AA30" i="60"/>
  <c r="Z30" i="60"/>
  <c r="X30" i="60"/>
  <c r="AC29" i="60"/>
  <c r="AB29" i="60"/>
  <c r="AA29" i="60"/>
  <c r="Z29" i="60"/>
  <c r="X29" i="60"/>
  <c r="AC28" i="60"/>
  <c r="AB28" i="60"/>
  <c r="AA28" i="60"/>
  <c r="Z28" i="60"/>
  <c r="X28" i="60"/>
  <c r="AC27" i="60"/>
  <c r="AB27" i="60"/>
  <c r="AA27" i="60"/>
  <c r="Z27" i="60"/>
  <c r="X27" i="60"/>
  <c r="AC26" i="60"/>
  <c r="AB26" i="60"/>
  <c r="AA26" i="60"/>
  <c r="Z26" i="60"/>
  <c r="X26" i="60"/>
  <c r="AC25" i="60"/>
  <c r="AB25" i="60"/>
  <c r="AA25" i="60"/>
  <c r="Z25" i="60"/>
  <c r="X25" i="60"/>
  <c r="AC24" i="60"/>
  <c r="AB24" i="60"/>
  <c r="AA24" i="60"/>
  <c r="Z24" i="60"/>
  <c r="X24" i="60"/>
  <c r="AC23" i="60"/>
  <c r="AB23" i="60"/>
  <c r="AA23" i="60"/>
  <c r="Z23" i="60"/>
  <c r="X23" i="60"/>
  <c r="AC22" i="60"/>
  <c r="AB22" i="60"/>
  <c r="AA22" i="60"/>
  <c r="Z22" i="60"/>
  <c r="X22" i="60"/>
  <c r="AC21" i="60"/>
  <c r="AB21" i="60"/>
  <c r="AA21" i="60"/>
  <c r="Z21" i="60"/>
  <c r="X21" i="60"/>
  <c r="AC20" i="60"/>
  <c r="AB20" i="60"/>
  <c r="AA20" i="60"/>
  <c r="Z20" i="60"/>
  <c r="X20" i="60"/>
  <c r="AC19" i="60"/>
  <c r="AB19" i="60"/>
  <c r="AA19" i="60"/>
  <c r="Z19" i="60"/>
  <c r="X19" i="60"/>
  <c r="AC18" i="60"/>
  <c r="AB18" i="60"/>
  <c r="AA18" i="60"/>
  <c r="Z18" i="60"/>
  <c r="X18" i="60"/>
  <c r="AC17" i="60"/>
  <c r="AB17" i="60"/>
  <c r="AA17" i="60"/>
  <c r="Z17" i="60"/>
  <c r="X17" i="60"/>
  <c r="AC16" i="60"/>
  <c r="AB16" i="60"/>
  <c r="AA16" i="60"/>
  <c r="Z16" i="60"/>
  <c r="X16" i="60"/>
  <c r="AC15" i="60"/>
  <c r="AB15" i="60"/>
  <c r="AA15" i="60"/>
  <c r="Z15" i="60"/>
  <c r="X15" i="60"/>
  <c r="AC14" i="60"/>
  <c r="AB14" i="60"/>
  <c r="AA14" i="60"/>
  <c r="Z14" i="60"/>
  <c r="X14" i="60"/>
  <c r="AC13" i="60"/>
  <c r="AB13" i="60"/>
  <c r="AA13" i="60"/>
  <c r="Z13" i="60"/>
  <c r="X13" i="60"/>
  <c r="X57" i="1" l="1"/>
  <c r="R57" i="1"/>
  <c r="I57" i="1"/>
  <c r="X56" i="1"/>
  <c r="R56" i="1"/>
  <c r="I56" i="1"/>
  <c r="P57" i="1"/>
  <c r="W57" i="1"/>
  <c r="M57" i="1"/>
  <c r="P56" i="1"/>
  <c r="M56" i="1"/>
  <c r="W56" i="1"/>
  <c r="AD154" i="60"/>
  <c r="AD156" i="60"/>
  <c r="AD162" i="60"/>
  <c r="AD93" i="60"/>
  <c r="AD120" i="60"/>
  <c r="AD122" i="60"/>
  <c r="AD124" i="60"/>
  <c r="AD126" i="60"/>
  <c r="AD128" i="60"/>
  <c r="AD130" i="60"/>
  <c r="AD132" i="60"/>
  <c r="AD134" i="60"/>
  <c r="AD136" i="60"/>
  <c r="AD138" i="60"/>
  <c r="AD140" i="60"/>
  <c r="AD142" i="60"/>
  <c r="AD144" i="60"/>
  <c r="AD160" i="60"/>
  <c r="AD164" i="60"/>
  <c r="AD166" i="60"/>
  <c r="AD168" i="60"/>
  <c r="AD170" i="60"/>
  <c r="AD172" i="60"/>
  <c r="AD174" i="60"/>
  <c r="AD176" i="60"/>
  <c r="AD178" i="60"/>
  <c r="AD180" i="60"/>
  <c r="AD182" i="60"/>
  <c r="AD184" i="60"/>
  <c r="AD186" i="60"/>
  <c r="AD188" i="60"/>
  <c r="AD190" i="60"/>
  <c r="AD192" i="60"/>
  <c r="AD194" i="60"/>
  <c r="AD196" i="60"/>
  <c r="AD198" i="60"/>
  <c r="AD200" i="60"/>
  <c r="AD202" i="60"/>
  <c r="AD204" i="60"/>
  <c r="AD206" i="60"/>
  <c r="AD208" i="60"/>
  <c r="AD210" i="60"/>
  <c r="AD212" i="60"/>
  <c r="AD214" i="60"/>
  <c r="AD216" i="60"/>
  <c r="AD218" i="60"/>
  <c r="AD220" i="60"/>
  <c r="AD222" i="60"/>
  <c r="AD224" i="60"/>
  <c r="AD226" i="60"/>
  <c r="AD228" i="60"/>
  <c r="AD230" i="60"/>
  <c r="AD232" i="60"/>
  <c r="AD234" i="60"/>
  <c r="AD236" i="60"/>
  <c r="AD238" i="60"/>
  <c r="AD240" i="60"/>
  <c r="AD242" i="60"/>
  <c r="AD244" i="60"/>
  <c r="AD248" i="60"/>
  <c r="AD299" i="60"/>
  <c r="AD303" i="60"/>
  <c r="AD315" i="60"/>
  <c r="AD158" i="60"/>
  <c r="AD97" i="60"/>
  <c r="AD319" i="60"/>
  <c r="AD146" i="60"/>
  <c r="AD148" i="60"/>
  <c r="AD150" i="60"/>
  <c r="AD152" i="60"/>
  <c r="AD61" i="60"/>
  <c r="AD73" i="60"/>
  <c r="AD81" i="60"/>
  <c r="AD119" i="60"/>
  <c r="AD121" i="60"/>
  <c r="AD123" i="60"/>
  <c r="AD125" i="60"/>
  <c r="AD127" i="60"/>
  <c r="AD129" i="60"/>
  <c r="AD131" i="60"/>
  <c r="AD133" i="60"/>
  <c r="AD135" i="60"/>
  <c r="AD137" i="60"/>
  <c r="AD139" i="60"/>
  <c r="AD141" i="60"/>
  <c r="AD143" i="60"/>
  <c r="AD145" i="60"/>
  <c r="AD147" i="60"/>
  <c r="AD149" i="60"/>
  <c r="AD151" i="60"/>
  <c r="AD153" i="60"/>
  <c r="AD155" i="60"/>
  <c r="AD157" i="60"/>
  <c r="AD159" i="60"/>
  <c r="AD161" i="60"/>
  <c r="AD163" i="60"/>
  <c r="AD33" i="60"/>
  <c r="AD89" i="60"/>
  <c r="AD165" i="60"/>
  <c r="AD167" i="60"/>
  <c r="AD169" i="60"/>
  <c r="AD171" i="60"/>
  <c r="AD173" i="60"/>
  <c r="AD175" i="60"/>
  <c r="AD177" i="60"/>
  <c r="AD179" i="60"/>
  <c r="AD181" i="60"/>
  <c r="AD183" i="60"/>
  <c r="AD185" i="60"/>
  <c r="AD187" i="60"/>
  <c r="AD189" i="60"/>
  <c r="AD191" i="60"/>
  <c r="AD193" i="60"/>
  <c r="AD195" i="60"/>
  <c r="AD197" i="60"/>
  <c r="AD199" i="60"/>
  <c r="AD201" i="60"/>
  <c r="AD203" i="60"/>
  <c r="AD205" i="60"/>
  <c r="AD207" i="60"/>
  <c r="AD209" i="60"/>
  <c r="AD211" i="60"/>
  <c r="AD213" i="60"/>
  <c r="AD215" i="60"/>
  <c r="AD217" i="60"/>
  <c r="AD219" i="60"/>
  <c r="AD221" i="60"/>
  <c r="AD223" i="60"/>
  <c r="AD225" i="60"/>
  <c r="AD227" i="60"/>
  <c r="AD229" i="60"/>
  <c r="AD231" i="60"/>
  <c r="AD233" i="60"/>
  <c r="AD235" i="60"/>
  <c r="AD237" i="60"/>
  <c r="AD239" i="60"/>
  <c r="AD241" i="60"/>
  <c r="AD243" i="60"/>
  <c r="AD245" i="60"/>
  <c r="AD247" i="60"/>
  <c r="AD249" i="60"/>
  <c r="AD267" i="60"/>
  <c r="AD307" i="60"/>
  <c r="AD323" i="60"/>
  <c r="AD336" i="60"/>
  <c r="AD338" i="60"/>
  <c r="AD340" i="60"/>
  <c r="AD342" i="60"/>
  <c r="AD344" i="60"/>
  <c r="AD346" i="60"/>
  <c r="AD352" i="60"/>
  <c r="AD354" i="60"/>
  <c r="AD356" i="60"/>
  <c r="AD358" i="60"/>
  <c r="AD360" i="60"/>
  <c r="AD362" i="60"/>
  <c r="AD364" i="60"/>
  <c r="AD366" i="60"/>
  <c r="AD368" i="60"/>
  <c r="AD370" i="60"/>
  <c r="AD372" i="60"/>
  <c r="AD374" i="60"/>
  <c r="AD376" i="60"/>
  <c r="AD378" i="60"/>
  <c r="AD380" i="60"/>
  <c r="AD382" i="60"/>
  <c r="AD384" i="60"/>
  <c r="AD386" i="60"/>
  <c r="AD388" i="60"/>
  <c r="AD390" i="60"/>
  <c r="AD392" i="60"/>
  <c r="AD396" i="60"/>
  <c r="AD398" i="60"/>
  <c r="AD400" i="60"/>
  <c r="AD402" i="60"/>
  <c r="AD404" i="60"/>
  <c r="AD406" i="60"/>
  <c r="AD408" i="60"/>
  <c r="AD410" i="60"/>
  <c r="AD412" i="60"/>
  <c r="AD414" i="60"/>
  <c r="AD416" i="60"/>
  <c r="AD418" i="60"/>
  <c r="AD311" i="60"/>
  <c r="AD327" i="60"/>
  <c r="AD246" i="60"/>
  <c r="AD105" i="60"/>
  <c r="AD109" i="60"/>
  <c r="AD113" i="60"/>
  <c r="AD117" i="60"/>
  <c r="AD348" i="60"/>
  <c r="AD350" i="60"/>
  <c r="AD394" i="60"/>
  <c r="AD85" i="60"/>
  <c r="AD65" i="60"/>
  <c r="AD77" i="60"/>
  <c r="AD295" i="60"/>
  <c r="AD75" i="60"/>
  <c r="AD95" i="60"/>
  <c r="AD63" i="60"/>
  <c r="AD87" i="60"/>
  <c r="AD67" i="60"/>
  <c r="AD79" i="60"/>
  <c r="AD104" i="60"/>
  <c r="AD17" i="60"/>
  <c r="AD20" i="60"/>
  <c r="AD21" i="60"/>
  <c r="AD25" i="60"/>
  <c r="AD29" i="60"/>
  <c r="AD71" i="60"/>
  <c r="AD83" i="60"/>
  <c r="AD91" i="60"/>
  <c r="AD99" i="60"/>
  <c r="AD112" i="60"/>
  <c r="AD16" i="60"/>
  <c r="AD59" i="60"/>
  <c r="AD58" i="60"/>
  <c r="AD62" i="60"/>
  <c r="AD66" i="60"/>
  <c r="AD70" i="60"/>
  <c r="AD74" i="60"/>
  <c r="AD78" i="60"/>
  <c r="AD82" i="60"/>
  <c r="AD86" i="60"/>
  <c r="AD90" i="60"/>
  <c r="AD94" i="60"/>
  <c r="AD98" i="60"/>
  <c r="AD101" i="60"/>
  <c r="AD108" i="60"/>
  <c r="AD116" i="60"/>
  <c r="AD253" i="60"/>
  <c r="AD257" i="60"/>
  <c r="AD261" i="60"/>
  <c r="AD265" i="60"/>
  <c r="AD269" i="60"/>
  <c r="AD273" i="60"/>
  <c r="AD277" i="60"/>
  <c r="AD281" i="60"/>
  <c r="AD285" i="60"/>
  <c r="AD289" i="60"/>
  <c r="AD293" i="60"/>
  <c r="AD297" i="60"/>
  <c r="AD301" i="60"/>
  <c r="AD305" i="60"/>
  <c r="AD309" i="60"/>
  <c r="AD313" i="60"/>
  <c r="AD317" i="60"/>
  <c r="AD321" i="60"/>
  <c r="AD325" i="60"/>
  <c r="AD69" i="60"/>
  <c r="AD335" i="60"/>
  <c r="AD337" i="60"/>
  <c r="AD339" i="60"/>
  <c r="AD341" i="60"/>
  <c r="AD343" i="60"/>
  <c r="AD345" i="60"/>
  <c r="AD347" i="60"/>
  <c r="AD349" i="60"/>
  <c r="AD351" i="60"/>
  <c r="AD353" i="60"/>
  <c r="AD355" i="60"/>
  <c r="AD357" i="60"/>
  <c r="AD359" i="60"/>
  <c r="AD361" i="60"/>
  <c r="AD363" i="60"/>
  <c r="AD365" i="60"/>
  <c r="AD367" i="60"/>
  <c r="AD369" i="60"/>
  <c r="AD371" i="60"/>
  <c r="AD373" i="60"/>
  <c r="AD375" i="60"/>
  <c r="AD377" i="60"/>
  <c r="AD379" i="60"/>
  <c r="AD381" i="60"/>
  <c r="AD383" i="60"/>
  <c r="AD385" i="60"/>
  <c r="AD387" i="60"/>
  <c r="AD389" i="60"/>
  <c r="AD391" i="60"/>
  <c r="AD393" i="60"/>
  <c r="AD395" i="60"/>
  <c r="AD397" i="60"/>
  <c r="AD399" i="60"/>
  <c r="AD401" i="60"/>
  <c r="AD403" i="60"/>
  <c r="AD405" i="60"/>
  <c r="AD407" i="60"/>
  <c r="AD409" i="60"/>
  <c r="AD411" i="60"/>
  <c r="AD413" i="60"/>
  <c r="AD415" i="60"/>
  <c r="AD417" i="60"/>
  <c r="AD60" i="60"/>
  <c r="AD64" i="60"/>
  <c r="AD68" i="60"/>
  <c r="AD72" i="60"/>
  <c r="AD76" i="60"/>
  <c r="AD80" i="60"/>
  <c r="AD84" i="60"/>
  <c r="AD88" i="60"/>
  <c r="AD92" i="60"/>
  <c r="AD96" i="60"/>
  <c r="AD100" i="60"/>
  <c r="AD251" i="60"/>
  <c r="AD255" i="60"/>
  <c r="AD259" i="60"/>
  <c r="AD263" i="60"/>
  <c r="AD271" i="60"/>
  <c r="AD275" i="60"/>
  <c r="AD279" i="60"/>
  <c r="AD283" i="60"/>
  <c r="AD287" i="60"/>
  <c r="AD291" i="60"/>
  <c r="AD331" i="60"/>
  <c r="AD13" i="60"/>
  <c r="AD24" i="60"/>
  <c r="AD28" i="60"/>
  <c r="AD32" i="60"/>
  <c r="AD15" i="60"/>
  <c r="AD19" i="60"/>
  <c r="AD23" i="60"/>
  <c r="AD27" i="60"/>
  <c r="AD31" i="60"/>
  <c r="AD35" i="60"/>
  <c r="AD36" i="60"/>
  <c r="AD37" i="60"/>
  <c r="AD38" i="60"/>
  <c r="AD39" i="60"/>
  <c r="AD40" i="60"/>
  <c r="AD41" i="60"/>
  <c r="AD42" i="60"/>
  <c r="AD43" i="60"/>
  <c r="AD44" i="60"/>
  <c r="AD45" i="60"/>
  <c r="AD46" i="60"/>
  <c r="AD47" i="60"/>
  <c r="AD48" i="60"/>
  <c r="AD49" i="60"/>
  <c r="AD50" i="60"/>
  <c r="AD51" i="60"/>
  <c r="AD52" i="60"/>
  <c r="AD53" i="60"/>
  <c r="AD54" i="60"/>
  <c r="AD55" i="60"/>
  <c r="AD56" i="60"/>
  <c r="AD57" i="60"/>
  <c r="AD14" i="60"/>
  <c r="AD18" i="60"/>
  <c r="AD22" i="60"/>
  <c r="AD26" i="60"/>
  <c r="AD30" i="60"/>
  <c r="AD34" i="60"/>
  <c r="AD103" i="60"/>
  <c r="AD107" i="60"/>
  <c r="AD111" i="60"/>
  <c r="AD115" i="60"/>
  <c r="AD102" i="60"/>
  <c r="AD106" i="60"/>
  <c r="AD110" i="60"/>
  <c r="AD114" i="60"/>
  <c r="AD118" i="60"/>
  <c r="AD250" i="60"/>
  <c r="AD254" i="60"/>
  <c r="AD258" i="60"/>
  <c r="AD262" i="60"/>
  <c r="AD266" i="60"/>
  <c r="AD270" i="60"/>
  <c r="AD274" i="60"/>
  <c r="AD278" i="60"/>
  <c r="AD282" i="60"/>
  <c r="AD286" i="60"/>
  <c r="AD290" i="60"/>
  <c r="AD294" i="60"/>
  <c r="AD298" i="60"/>
  <c r="AD302" i="60"/>
  <c r="AD306" i="60"/>
  <c r="AD310" i="60"/>
  <c r="AD314" i="60"/>
  <c r="AD318" i="60"/>
  <c r="AD322" i="60"/>
  <c r="AD326" i="60"/>
  <c r="AD330" i="60"/>
  <c r="AD329" i="60"/>
  <c r="AD333" i="60"/>
  <c r="AD252" i="60"/>
  <c r="AD256" i="60"/>
  <c r="AD260" i="60"/>
  <c r="AD264" i="60"/>
  <c r="AD268" i="60"/>
  <c r="AD272" i="60"/>
  <c r="AD276" i="60"/>
  <c r="AD280" i="60"/>
  <c r="AD284" i="60"/>
  <c r="AD288" i="60"/>
  <c r="AD292" i="60"/>
  <c r="AD296" i="60"/>
  <c r="AD300" i="60"/>
  <c r="AD304" i="60"/>
  <c r="AD308" i="60"/>
  <c r="AD312" i="60"/>
  <c r="AD316" i="60"/>
  <c r="AD320" i="60"/>
  <c r="AD324" i="60"/>
  <c r="AD328" i="60"/>
  <c r="AD332" i="60"/>
  <c r="AD334" i="60"/>
  <c r="B19" i="59"/>
  <c r="C19" i="59"/>
  <c r="E19" i="59"/>
  <c r="G19" i="59"/>
  <c r="I19" i="59"/>
  <c r="M19" i="59"/>
  <c r="O19" i="59"/>
  <c r="Q19" i="59"/>
  <c r="S19" i="59"/>
  <c r="Z19" i="59"/>
  <c r="AA19" i="59"/>
  <c r="B61" i="59"/>
  <c r="C61" i="59"/>
  <c r="E61" i="59"/>
  <c r="G61" i="59"/>
  <c r="I61" i="59"/>
  <c r="M61" i="59"/>
  <c r="O61" i="59"/>
  <c r="Q61" i="59"/>
  <c r="S61" i="59"/>
  <c r="Z61" i="59"/>
  <c r="AA61" i="59"/>
  <c r="B65" i="59"/>
  <c r="C65" i="59"/>
  <c r="E65" i="59"/>
  <c r="G65" i="59"/>
  <c r="I65" i="59"/>
  <c r="M65" i="59"/>
  <c r="O65" i="59"/>
  <c r="Q65" i="59"/>
  <c r="S65" i="59"/>
  <c r="Z65" i="59"/>
  <c r="AA65" i="59"/>
  <c r="B67" i="59"/>
  <c r="C67" i="59"/>
  <c r="E67" i="59"/>
  <c r="G67" i="59"/>
  <c r="I67" i="59"/>
  <c r="M67" i="59"/>
  <c r="O67" i="59"/>
  <c r="Q67" i="59"/>
  <c r="S67" i="59"/>
  <c r="Z67" i="59"/>
  <c r="AA67" i="59"/>
  <c r="B70" i="59"/>
  <c r="C70" i="59"/>
  <c r="E70" i="59"/>
  <c r="G70" i="59"/>
  <c r="I70" i="59"/>
  <c r="M70" i="59"/>
  <c r="O70" i="59"/>
  <c r="Q70" i="59"/>
  <c r="S70" i="59"/>
  <c r="Z70" i="59"/>
  <c r="AA70" i="59"/>
  <c r="AA15" i="59"/>
  <c r="Z15" i="59"/>
  <c r="S15" i="59"/>
  <c r="E15" i="59"/>
  <c r="F15" i="59" s="1"/>
  <c r="C15" i="59"/>
  <c r="B15" i="59"/>
  <c r="AA14" i="59"/>
  <c r="Z14" i="59"/>
  <c r="S14" i="59"/>
  <c r="E14" i="59"/>
  <c r="F14" i="59" s="1"/>
  <c r="C14" i="59"/>
  <c r="B14" i="59"/>
  <c r="AA12" i="59"/>
  <c r="Z12" i="59"/>
  <c r="S12" i="59"/>
  <c r="E12" i="59"/>
  <c r="F12" i="59" s="1"/>
  <c r="C12" i="59"/>
  <c r="B12" i="59"/>
  <c r="AA11" i="59"/>
  <c r="Z11" i="59"/>
  <c r="S11" i="59"/>
  <c r="Q11" i="59"/>
  <c r="O11" i="59"/>
  <c r="M11" i="59"/>
  <c r="I11" i="59"/>
  <c r="G11" i="59"/>
  <c r="E11" i="59"/>
  <c r="C11" i="59"/>
  <c r="B11" i="59"/>
  <c r="P2" i="59"/>
  <c r="D55" i="59" l="1"/>
  <c r="D51" i="59"/>
  <c r="D59" i="59" s="1"/>
  <c r="D67" i="59" s="1"/>
  <c r="D75" i="59" s="1"/>
  <c r="D83" i="59" s="1"/>
  <c r="D91" i="59" s="1"/>
  <c r="D99" i="59" s="1"/>
  <c r="D107" i="59" s="1"/>
  <c r="D115" i="59" s="1"/>
  <c r="D123" i="59" s="1"/>
  <c r="P11" i="59"/>
  <c r="F11" i="59"/>
  <c r="H11" i="59"/>
  <c r="R11" i="59"/>
  <c r="N11" i="59"/>
  <c r="R5" i="59"/>
  <c r="Y19" i="59"/>
  <c r="Y70" i="59"/>
  <c r="Y27" i="59"/>
  <c r="Y61" i="59"/>
  <c r="Y65" i="59"/>
  <c r="Y43" i="59"/>
  <c r="Y35" i="59"/>
  <c r="Y67" i="59"/>
  <c r="Y11" i="59"/>
  <c r="Y14" i="59"/>
  <c r="Y15" i="59"/>
  <c r="Y12" i="59"/>
  <c r="D63" i="59" l="1"/>
  <c r="F55" i="1"/>
  <c r="D71" i="59" l="1"/>
  <c r="D79" i="59" s="1"/>
  <c r="D87" i="59" s="1"/>
  <c r="D95" i="59" s="1"/>
  <c r="D103" i="59" s="1"/>
  <c r="X55" i="1"/>
  <c r="R55" i="1"/>
  <c r="I55" i="1"/>
  <c r="K55" i="1"/>
  <c r="M55" i="1"/>
  <c r="W55" i="1"/>
  <c r="P55" i="1"/>
  <c r="N55" i="1"/>
  <c r="D111" i="59" l="1"/>
  <c r="D119" i="59" s="1"/>
  <c r="D127" i="59" s="1"/>
  <c r="D92" i="59"/>
  <c r="D100" i="59" s="1"/>
  <c r="D108" i="59" s="1"/>
  <c r="D116" i="59" s="1"/>
  <c r="D124" i="59" s="1"/>
  <c r="D94" i="59"/>
  <c r="D102" i="59" s="1"/>
  <c r="D110" i="59" s="1"/>
  <c r="D118" i="59" s="1"/>
  <c r="R57" i="16"/>
  <c r="S11" i="16"/>
  <c r="R11" i="16"/>
  <c r="S60" i="16"/>
  <c r="R60" i="16"/>
  <c r="S59" i="16"/>
  <c r="R59" i="16"/>
  <c r="S58" i="16"/>
  <c r="R58" i="16"/>
  <c r="S57" i="16"/>
  <c r="S34" i="16"/>
  <c r="S35" i="16"/>
  <c r="S36" i="16"/>
  <c r="S37" i="16"/>
  <c r="S10" i="16"/>
  <c r="R36" i="16"/>
  <c r="R10" i="16"/>
  <c r="R37" i="16"/>
  <c r="D126" i="59" l="1"/>
  <c r="D96" i="59"/>
  <c r="C206" i="54"/>
  <c r="E206" i="54"/>
  <c r="G206" i="54"/>
  <c r="H206" i="54"/>
  <c r="C207" i="54"/>
  <c r="E207" i="54"/>
  <c r="G207" i="54"/>
  <c r="H207" i="54"/>
  <c r="C208" i="54"/>
  <c r="E208" i="54"/>
  <c r="G208" i="54"/>
  <c r="H208" i="54"/>
  <c r="C209" i="54"/>
  <c r="E209" i="54"/>
  <c r="G209" i="54"/>
  <c r="H209" i="54"/>
  <c r="C210" i="54"/>
  <c r="E210" i="54"/>
  <c r="G210" i="54"/>
  <c r="H210" i="54"/>
  <c r="C211" i="54"/>
  <c r="E211" i="54"/>
  <c r="G211" i="54"/>
  <c r="H211" i="54"/>
  <c r="K211" i="54" s="1"/>
  <c r="C212" i="54"/>
  <c r="E212" i="54"/>
  <c r="G212" i="54"/>
  <c r="H212" i="54"/>
  <c r="K212" i="54" s="1"/>
  <c r="C213" i="54"/>
  <c r="E213" i="54"/>
  <c r="G213" i="54"/>
  <c r="H213" i="54"/>
  <c r="K213" i="54" s="1"/>
  <c r="C214" i="54"/>
  <c r="E214" i="54"/>
  <c r="G214" i="54"/>
  <c r="H214" i="54"/>
  <c r="K214" i="54" s="1"/>
  <c r="C215" i="54"/>
  <c r="E215" i="54"/>
  <c r="G215" i="54"/>
  <c r="H215" i="54"/>
  <c r="K215" i="54" s="1"/>
  <c r="C216" i="54"/>
  <c r="E216" i="54"/>
  <c r="G216" i="54"/>
  <c r="H216" i="54"/>
  <c r="K216" i="54" s="1"/>
  <c r="H205" i="54"/>
  <c r="G205" i="54"/>
  <c r="E205" i="54"/>
  <c r="C205" i="54"/>
  <c r="C193" i="54"/>
  <c r="E193" i="54"/>
  <c r="G193" i="54"/>
  <c r="H193" i="54"/>
  <c r="C194" i="54"/>
  <c r="E194" i="54"/>
  <c r="G194" i="54"/>
  <c r="H194" i="54"/>
  <c r="C195" i="54"/>
  <c r="E195" i="54"/>
  <c r="G195" i="54"/>
  <c r="H195" i="54"/>
  <c r="C196" i="54"/>
  <c r="E196" i="54"/>
  <c r="G196" i="54"/>
  <c r="H196" i="54"/>
  <c r="C197" i="54"/>
  <c r="E197" i="54"/>
  <c r="G197" i="54"/>
  <c r="H197" i="54"/>
  <c r="C198" i="54"/>
  <c r="E198" i="54"/>
  <c r="G198" i="54"/>
  <c r="H198" i="54"/>
  <c r="K198" i="54" s="1"/>
  <c r="C199" i="54"/>
  <c r="E199" i="54"/>
  <c r="G199" i="54"/>
  <c r="H199" i="54"/>
  <c r="K199" i="54" s="1"/>
  <c r="C200" i="54"/>
  <c r="E200" i="54"/>
  <c r="G200" i="54"/>
  <c r="H200" i="54"/>
  <c r="K200" i="54" s="1"/>
  <c r="C201" i="54"/>
  <c r="E201" i="54"/>
  <c r="G201" i="54"/>
  <c r="H201" i="54"/>
  <c r="K201" i="54" s="1"/>
  <c r="C202" i="54"/>
  <c r="E202" i="54"/>
  <c r="G202" i="54"/>
  <c r="H202" i="54"/>
  <c r="K202" i="54" s="1"/>
  <c r="C203" i="54"/>
  <c r="E203" i="54"/>
  <c r="G203" i="54"/>
  <c r="H203" i="54"/>
  <c r="K203" i="54" s="1"/>
  <c r="H192" i="54"/>
  <c r="G192" i="54"/>
  <c r="E192" i="54"/>
  <c r="C192" i="54"/>
  <c r="C180" i="54"/>
  <c r="E180" i="54"/>
  <c r="G180" i="54"/>
  <c r="H180" i="54"/>
  <c r="C181" i="54"/>
  <c r="E181" i="54"/>
  <c r="G181" i="54"/>
  <c r="H181" i="54"/>
  <c r="C182" i="54"/>
  <c r="E182" i="54"/>
  <c r="G182" i="54"/>
  <c r="H182" i="54"/>
  <c r="C183" i="54"/>
  <c r="E183" i="54"/>
  <c r="G183" i="54"/>
  <c r="H183" i="54"/>
  <c r="C184" i="54"/>
  <c r="E184" i="54"/>
  <c r="G184" i="54"/>
  <c r="H184" i="54"/>
  <c r="C185" i="54"/>
  <c r="E185" i="54"/>
  <c r="G185" i="54"/>
  <c r="H185" i="54"/>
  <c r="K185" i="54" s="1"/>
  <c r="C186" i="54"/>
  <c r="E186" i="54"/>
  <c r="G186" i="54"/>
  <c r="H186" i="54"/>
  <c r="K186" i="54" s="1"/>
  <c r="C187" i="54"/>
  <c r="E187" i="54"/>
  <c r="G187" i="54"/>
  <c r="H187" i="54"/>
  <c r="K187" i="54" s="1"/>
  <c r="C188" i="54"/>
  <c r="E188" i="54"/>
  <c r="G188" i="54"/>
  <c r="H188" i="54"/>
  <c r="K188" i="54" s="1"/>
  <c r="C189" i="54"/>
  <c r="E189" i="54"/>
  <c r="G189" i="54"/>
  <c r="H189" i="54"/>
  <c r="K189" i="54" s="1"/>
  <c r="C190" i="54"/>
  <c r="E190" i="54"/>
  <c r="G190" i="54"/>
  <c r="H190" i="54"/>
  <c r="K190" i="54" s="1"/>
  <c r="H179" i="54"/>
  <c r="G179" i="54"/>
  <c r="E179" i="54"/>
  <c r="C179" i="54"/>
  <c r="C167" i="54"/>
  <c r="E167" i="54"/>
  <c r="G167" i="54"/>
  <c r="H167" i="54"/>
  <c r="C168" i="54"/>
  <c r="E168" i="54"/>
  <c r="G168" i="54"/>
  <c r="H168" i="54"/>
  <c r="C169" i="54"/>
  <c r="E169" i="54"/>
  <c r="G169" i="54"/>
  <c r="H169" i="54"/>
  <c r="C170" i="54"/>
  <c r="E170" i="54"/>
  <c r="G170" i="54"/>
  <c r="H170" i="54"/>
  <c r="C171" i="54"/>
  <c r="E171" i="54"/>
  <c r="G171" i="54"/>
  <c r="H171" i="54"/>
  <c r="C172" i="54"/>
  <c r="E172" i="54"/>
  <c r="G172" i="54"/>
  <c r="H172" i="54"/>
  <c r="K172" i="54" s="1"/>
  <c r="C173" i="54"/>
  <c r="E173" i="54"/>
  <c r="G173" i="54"/>
  <c r="H173" i="54"/>
  <c r="K173" i="54" s="1"/>
  <c r="C174" i="54"/>
  <c r="E174" i="54"/>
  <c r="G174" i="54"/>
  <c r="H174" i="54"/>
  <c r="K174" i="54" s="1"/>
  <c r="C175" i="54"/>
  <c r="E175" i="54"/>
  <c r="G175" i="54"/>
  <c r="H175" i="54"/>
  <c r="K175" i="54" s="1"/>
  <c r="C176" i="54"/>
  <c r="E176" i="54"/>
  <c r="G176" i="54"/>
  <c r="H176" i="54"/>
  <c r="K176" i="54" s="1"/>
  <c r="C177" i="54"/>
  <c r="E177" i="54"/>
  <c r="G177" i="54"/>
  <c r="H177" i="54"/>
  <c r="K177" i="54" s="1"/>
  <c r="H166" i="54"/>
  <c r="G166" i="54"/>
  <c r="E166" i="54"/>
  <c r="C166" i="54"/>
  <c r="C154" i="54"/>
  <c r="E154" i="54"/>
  <c r="G154" i="54"/>
  <c r="H154" i="54"/>
  <c r="C155" i="54"/>
  <c r="E155" i="54"/>
  <c r="G155" i="54"/>
  <c r="H155" i="54"/>
  <c r="C156" i="54"/>
  <c r="E156" i="54"/>
  <c r="G156" i="54"/>
  <c r="H156" i="54"/>
  <c r="C157" i="54"/>
  <c r="E157" i="54"/>
  <c r="G157" i="54"/>
  <c r="H157" i="54"/>
  <c r="C158" i="54"/>
  <c r="E158" i="54"/>
  <c r="G158" i="54"/>
  <c r="H158" i="54"/>
  <c r="C159" i="54"/>
  <c r="E159" i="54"/>
  <c r="G159" i="54"/>
  <c r="H159" i="54"/>
  <c r="K159" i="54" s="1"/>
  <c r="C160" i="54"/>
  <c r="E160" i="54"/>
  <c r="G160" i="54"/>
  <c r="H160" i="54"/>
  <c r="K160" i="54" s="1"/>
  <c r="C161" i="54"/>
  <c r="E161" i="54"/>
  <c r="G161" i="54"/>
  <c r="H161" i="54"/>
  <c r="K161" i="54" s="1"/>
  <c r="C162" i="54"/>
  <c r="E162" i="54"/>
  <c r="G162" i="54"/>
  <c r="H162" i="54"/>
  <c r="K162" i="54" s="1"/>
  <c r="C163" i="54"/>
  <c r="E163" i="54"/>
  <c r="G163" i="54"/>
  <c r="H163" i="54"/>
  <c r="K163" i="54" s="1"/>
  <c r="C164" i="54"/>
  <c r="E164" i="54"/>
  <c r="G164" i="54"/>
  <c r="H164" i="54"/>
  <c r="K164" i="54" s="1"/>
  <c r="H153" i="54"/>
  <c r="G153" i="54"/>
  <c r="E153" i="54"/>
  <c r="C153" i="54"/>
  <c r="C141" i="54"/>
  <c r="E141" i="54"/>
  <c r="G141" i="54"/>
  <c r="H141" i="54"/>
  <c r="C142" i="54"/>
  <c r="E142" i="54"/>
  <c r="G142" i="54"/>
  <c r="H142" i="54"/>
  <c r="C143" i="54"/>
  <c r="E143" i="54"/>
  <c r="G143" i="54"/>
  <c r="H143" i="54"/>
  <c r="C144" i="54"/>
  <c r="E144" i="54"/>
  <c r="G144" i="54"/>
  <c r="H144" i="54"/>
  <c r="C145" i="54"/>
  <c r="E145" i="54"/>
  <c r="G145" i="54"/>
  <c r="H145" i="54"/>
  <c r="C146" i="54"/>
  <c r="E146" i="54"/>
  <c r="G146" i="54"/>
  <c r="H146" i="54"/>
  <c r="K146" i="54" s="1"/>
  <c r="C147" i="54"/>
  <c r="E147" i="54"/>
  <c r="G147" i="54"/>
  <c r="H147" i="54"/>
  <c r="K147" i="54" s="1"/>
  <c r="C148" i="54"/>
  <c r="E148" i="54"/>
  <c r="G148" i="54"/>
  <c r="H148" i="54"/>
  <c r="K148" i="54" s="1"/>
  <c r="C149" i="54"/>
  <c r="E149" i="54"/>
  <c r="G149" i="54"/>
  <c r="H149" i="54"/>
  <c r="K149" i="54" s="1"/>
  <c r="C150" i="54"/>
  <c r="E150" i="54"/>
  <c r="G150" i="54"/>
  <c r="H150" i="54"/>
  <c r="K150" i="54" s="1"/>
  <c r="C151" i="54"/>
  <c r="E151" i="54"/>
  <c r="G151" i="54"/>
  <c r="H151" i="54"/>
  <c r="K151" i="54" s="1"/>
  <c r="H140" i="54"/>
  <c r="G140" i="54"/>
  <c r="E140" i="54"/>
  <c r="C140" i="54"/>
  <c r="C128" i="54"/>
  <c r="E128" i="54"/>
  <c r="G128" i="54"/>
  <c r="H128" i="54"/>
  <c r="C129" i="54"/>
  <c r="E129" i="54"/>
  <c r="G129" i="54"/>
  <c r="H129" i="54"/>
  <c r="C130" i="54"/>
  <c r="E130" i="54"/>
  <c r="G130" i="54"/>
  <c r="H130" i="54"/>
  <c r="C131" i="54"/>
  <c r="E131" i="54"/>
  <c r="G131" i="54"/>
  <c r="H131" i="54"/>
  <c r="C132" i="54"/>
  <c r="E132" i="54"/>
  <c r="G132" i="54"/>
  <c r="H132" i="54"/>
  <c r="C133" i="54"/>
  <c r="E133" i="54"/>
  <c r="G133" i="54"/>
  <c r="H133" i="54"/>
  <c r="K133" i="54" s="1"/>
  <c r="C134" i="54"/>
  <c r="E134" i="54"/>
  <c r="G134" i="54"/>
  <c r="H134" i="54"/>
  <c r="K134" i="54" s="1"/>
  <c r="C135" i="54"/>
  <c r="E135" i="54"/>
  <c r="G135" i="54"/>
  <c r="H135" i="54"/>
  <c r="K135" i="54" s="1"/>
  <c r="C136" i="54"/>
  <c r="E136" i="54"/>
  <c r="G136" i="54"/>
  <c r="H136" i="54"/>
  <c r="K136" i="54" s="1"/>
  <c r="C137" i="54"/>
  <c r="E137" i="54"/>
  <c r="G137" i="54"/>
  <c r="H137" i="54"/>
  <c r="K137" i="54" s="1"/>
  <c r="C138" i="54"/>
  <c r="E138" i="54"/>
  <c r="G138" i="54"/>
  <c r="H138" i="54"/>
  <c r="K138" i="54" s="1"/>
  <c r="H127" i="54"/>
  <c r="G127" i="54"/>
  <c r="E127" i="54"/>
  <c r="C127" i="54"/>
  <c r="C115" i="54"/>
  <c r="E115" i="54"/>
  <c r="G115" i="54"/>
  <c r="H115" i="54"/>
  <c r="C116" i="54"/>
  <c r="E116" i="54"/>
  <c r="G116" i="54"/>
  <c r="H116" i="54"/>
  <c r="C117" i="54"/>
  <c r="E117" i="54"/>
  <c r="G117" i="54"/>
  <c r="H117" i="54"/>
  <c r="C118" i="54"/>
  <c r="E118" i="54"/>
  <c r="G118" i="54"/>
  <c r="H118" i="54"/>
  <c r="C119" i="54"/>
  <c r="E119" i="54"/>
  <c r="G119" i="54"/>
  <c r="H119" i="54"/>
  <c r="C120" i="54"/>
  <c r="E120" i="54"/>
  <c r="G120" i="54"/>
  <c r="H120" i="54"/>
  <c r="K120" i="54" s="1"/>
  <c r="C121" i="54"/>
  <c r="E121" i="54"/>
  <c r="G121" i="54"/>
  <c r="H121" i="54"/>
  <c r="K121" i="54" s="1"/>
  <c r="C122" i="54"/>
  <c r="E122" i="54"/>
  <c r="G122" i="54"/>
  <c r="H122" i="54"/>
  <c r="K122" i="54" s="1"/>
  <c r="C123" i="54"/>
  <c r="E123" i="54"/>
  <c r="G123" i="54"/>
  <c r="H123" i="54"/>
  <c r="K123" i="54" s="1"/>
  <c r="C124" i="54"/>
  <c r="E124" i="54"/>
  <c r="G124" i="54"/>
  <c r="H124" i="54"/>
  <c r="K124" i="54" s="1"/>
  <c r="C125" i="54"/>
  <c r="E125" i="54"/>
  <c r="G125" i="54"/>
  <c r="H125" i="54"/>
  <c r="K125" i="54" s="1"/>
  <c r="H114" i="54"/>
  <c r="G114" i="54"/>
  <c r="E114" i="54"/>
  <c r="C114" i="54"/>
  <c r="C102" i="54"/>
  <c r="E102" i="54"/>
  <c r="G102" i="54"/>
  <c r="H102" i="54"/>
  <c r="C103" i="54"/>
  <c r="E103" i="54"/>
  <c r="G103" i="54"/>
  <c r="H103" i="54"/>
  <c r="C104" i="54"/>
  <c r="E104" i="54"/>
  <c r="G104" i="54"/>
  <c r="H104" i="54"/>
  <c r="C105" i="54"/>
  <c r="E105" i="54"/>
  <c r="G105" i="54"/>
  <c r="H105" i="54"/>
  <c r="C106" i="54"/>
  <c r="E106" i="54"/>
  <c r="G106" i="54"/>
  <c r="H106" i="54"/>
  <c r="C107" i="54"/>
  <c r="E107" i="54"/>
  <c r="G107" i="54"/>
  <c r="H107" i="54"/>
  <c r="K107" i="54" s="1"/>
  <c r="C108" i="54"/>
  <c r="E108" i="54"/>
  <c r="G108" i="54"/>
  <c r="H108" i="54"/>
  <c r="K108" i="54" s="1"/>
  <c r="C109" i="54"/>
  <c r="E109" i="54"/>
  <c r="G109" i="54"/>
  <c r="H109" i="54"/>
  <c r="K109" i="54" s="1"/>
  <c r="C110" i="54"/>
  <c r="E110" i="54"/>
  <c r="G110" i="54"/>
  <c r="H110" i="54"/>
  <c r="K110" i="54" s="1"/>
  <c r="C111" i="54"/>
  <c r="E111" i="54"/>
  <c r="G111" i="54"/>
  <c r="H111" i="54"/>
  <c r="K111" i="54" s="1"/>
  <c r="C112" i="54"/>
  <c r="E112" i="54"/>
  <c r="G112" i="54"/>
  <c r="H112" i="54"/>
  <c r="K112" i="54" s="1"/>
  <c r="H101" i="54"/>
  <c r="G101" i="54"/>
  <c r="E101" i="54"/>
  <c r="C101" i="54"/>
  <c r="C89" i="54"/>
  <c r="E89" i="54"/>
  <c r="G89" i="54"/>
  <c r="H89" i="54"/>
  <c r="C90" i="54"/>
  <c r="E90" i="54"/>
  <c r="G90" i="54"/>
  <c r="H90" i="54"/>
  <c r="C91" i="54"/>
  <c r="E91" i="54"/>
  <c r="G91" i="54"/>
  <c r="H91" i="54"/>
  <c r="C92" i="54"/>
  <c r="E92" i="54"/>
  <c r="G92" i="54"/>
  <c r="H92" i="54"/>
  <c r="C93" i="54"/>
  <c r="E93" i="54"/>
  <c r="G93" i="54"/>
  <c r="H93" i="54"/>
  <c r="C94" i="54"/>
  <c r="E94" i="54"/>
  <c r="G94" i="54"/>
  <c r="H94" i="54"/>
  <c r="K94" i="54" s="1"/>
  <c r="C95" i="54"/>
  <c r="E95" i="54"/>
  <c r="G95" i="54"/>
  <c r="H95" i="54"/>
  <c r="K95" i="54" s="1"/>
  <c r="C96" i="54"/>
  <c r="E96" i="54"/>
  <c r="G96" i="54"/>
  <c r="H96" i="54"/>
  <c r="K96" i="54" s="1"/>
  <c r="C97" i="54"/>
  <c r="E97" i="54"/>
  <c r="G97" i="54"/>
  <c r="H97" i="54"/>
  <c r="K97" i="54" s="1"/>
  <c r="C98" i="54"/>
  <c r="E98" i="54"/>
  <c r="G98" i="54"/>
  <c r="H98" i="54"/>
  <c r="K98" i="54" s="1"/>
  <c r="C99" i="54"/>
  <c r="E99" i="54"/>
  <c r="G99" i="54"/>
  <c r="H99" i="54"/>
  <c r="K99" i="54" s="1"/>
  <c r="H88" i="54"/>
  <c r="G88" i="54"/>
  <c r="E88" i="54"/>
  <c r="C88" i="54"/>
  <c r="C76" i="54"/>
  <c r="E76" i="54"/>
  <c r="G76" i="54"/>
  <c r="H76" i="54"/>
  <c r="C77" i="54"/>
  <c r="E77" i="54"/>
  <c r="G77" i="54"/>
  <c r="H77" i="54"/>
  <c r="C78" i="54"/>
  <c r="E78" i="54"/>
  <c r="G78" i="54"/>
  <c r="H78" i="54"/>
  <c r="C79" i="54"/>
  <c r="E79" i="54"/>
  <c r="G79" i="54"/>
  <c r="H79" i="54"/>
  <c r="C80" i="54"/>
  <c r="E80" i="54"/>
  <c r="G80" i="54"/>
  <c r="H80" i="54"/>
  <c r="C81" i="54"/>
  <c r="E81" i="54"/>
  <c r="G81" i="54"/>
  <c r="H81" i="54"/>
  <c r="K81" i="54" s="1"/>
  <c r="C82" i="54"/>
  <c r="E82" i="54"/>
  <c r="G82" i="54"/>
  <c r="H82" i="54"/>
  <c r="K82" i="54" s="1"/>
  <c r="C83" i="54"/>
  <c r="E83" i="54"/>
  <c r="G83" i="54"/>
  <c r="H83" i="54"/>
  <c r="K83" i="54" s="1"/>
  <c r="C84" i="54"/>
  <c r="E84" i="54"/>
  <c r="G84" i="54"/>
  <c r="H84" i="54"/>
  <c r="K84" i="54" s="1"/>
  <c r="C85" i="54"/>
  <c r="E85" i="54"/>
  <c r="G85" i="54"/>
  <c r="H85" i="54"/>
  <c r="K85" i="54" s="1"/>
  <c r="C86" i="54"/>
  <c r="E86" i="54"/>
  <c r="G86" i="54"/>
  <c r="H86" i="54"/>
  <c r="K86" i="54" s="1"/>
  <c r="H75" i="54"/>
  <c r="G75" i="54"/>
  <c r="E75" i="54"/>
  <c r="C75" i="54"/>
  <c r="C63" i="54"/>
  <c r="E63" i="54"/>
  <c r="G63" i="54"/>
  <c r="H63" i="54"/>
  <c r="C64" i="54"/>
  <c r="E64" i="54"/>
  <c r="G64" i="54"/>
  <c r="H64" i="54"/>
  <c r="C65" i="54"/>
  <c r="E65" i="54"/>
  <c r="G65" i="54"/>
  <c r="H65" i="54"/>
  <c r="C66" i="54"/>
  <c r="E66" i="54"/>
  <c r="G66" i="54"/>
  <c r="H66" i="54"/>
  <c r="C67" i="54"/>
  <c r="E67" i="54"/>
  <c r="G67" i="54"/>
  <c r="H67" i="54"/>
  <c r="C68" i="54"/>
  <c r="E68" i="54"/>
  <c r="G68" i="54"/>
  <c r="H68" i="54"/>
  <c r="K68" i="54" s="1"/>
  <c r="C69" i="54"/>
  <c r="E69" i="54"/>
  <c r="G69" i="54"/>
  <c r="H69" i="54"/>
  <c r="K69" i="54" s="1"/>
  <c r="C70" i="54"/>
  <c r="E70" i="54"/>
  <c r="G70" i="54"/>
  <c r="H70" i="54"/>
  <c r="K70" i="54" s="1"/>
  <c r="C71" i="54"/>
  <c r="E71" i="54"/>
  <c r="G71" i="54"/>
  <c r="H71" i="54"/>
  <c r="K71" i="54" s="1"/>
  <c r="C72" i="54"/>
  <c r="E72" i="54"/>
  <c r="G72" i="54"/>
  <c r="H72" i="54"/>
  <c r="K72" i="54" s="1"/>
  <c r="C73" i="54"/>
  <c r="E73" i="54"/>
  <c r="G73" i="54"/>
  <c r="H73" i="54"/>
  <c r="K73" i="54" s="1"/>
  <c r="H62" i="54"/>
  <c r="G62" i="54"/>
  <c r="E62" i="54"/>
  <c r="C62" i="54"/>
  <c r="C50" i="54"/>
  <c r="E50" i="54"/>
  <c r="G50" i="54"/>
  <c r="H50" i="54"/>
  <c r="C51" i="54"/>
  <c r="E51" i="54"/>
  <c r="G51" i="54"/>
  <c r="H51" i="54"/>
  <c r="C52" i="54"/>
  <c r="E52" i="54"/>
  <c r="G52" i="54"/>
  <c r="H52" i="54"/>
  <c r="C53" i="54"/>
  <c r="E53" i="54"/>
  <c r="G53" i="54"/>
  <c r="H53" i="54"/>
  <c r="C54" i="54"/>
  <c r="E54" i="54"/>
  <c r="G54" i="54"/>
  <c r="H54" i="54"/>
  <c r="C55" i="54"/>
  <c r="E55" i="54"/>
  <c r="G55" i="54"/>
  <c r="H55" i="54"/>
  <c r="K55" i="54" s="1"/>
  <c r="C56" i="54"/>
  <c r="E56" i="54"/>
  <c r="G56" i="54"/>
  <c r="H56" i="54"/>
  <c r="K56" i="54" s="1"/>
  <c r="C57" i="54"/>
  <c r="E57" i="54"/>
  <c r="G57" i="54"/>
  <c r="H57" i="54"/>
  <c r="K57" i="54" s="1"/>
  <c r="C58" i="54"/>
  <c r="E58" i="54"/>
  <c r="G58" i="54"/>
  <c r="H58" i="54"/>
  <c r="K58" i="54" s="1"/>
  <c r="C59" i="54"/>
  <c r="E59" i="54"/>
  <c r="G59" i="54"/>
  <c r="H59" i="54"/>
  <c r="K59" i="54" s="1"/>
  <c r="C60" i="54"/>
  <c r="E60" i="54"/>
  <c r="G60" i="54"/>
  <c r="H60" i="54"/>
  <c r="K60" i="54" s="1"/>
  <c r="H49" i="54"/>
  <c r="G49" i="54"/>
  <c r="E49" i="54"/>
  <c r="C49" i="54"/>
  <c r="C37" i="54"/>
  <c r="E37" i="54"/>
  <c r="G37" i="54"/>
  <c r="H37" i="54"/>
  <c r="C38" i="54"/>
  <c r="E38" i="54"/>
  <c r="G38" i="54"/>
  <c r="H38" i="54"/>
  <c r="C39" i="54"/>
  <c r="E39" i="54"/>
  <c r="G39" i="54"/>
  <c r="H39" i="54"/>
  <c r="C40" i="54"/>
  <c r="E40" i="54"/>
  <c r="G40" i="54"/>
  <c r="H40" i="54"/>
  <c r="C41" i="54"/>
  <c r="E41" i="54"/>
  <c r="G41" i="54"/>
  <c r="H41" i="54"/>
  <c r="C42" i="54"/>
  <c r="E42" i="54"/>
  <c r="G42" i="54"/>
  <c r="H42" i="54"/>
  <c r="K42" i="54" s="1"/>
  <c r="C43" i="54"/>
  <c r="E43" i="54"/>
  <c r="G43" i="54"/>
  <c r="H43" i="54"/>
  <c r="K43" i="54" s="1"/>
  <c r="C44" i="54"/>
  <c r="E44" i="54"/>
  <c r="G44" i="54"/>
  <c r="H44" i="54"/>
  <c r="K44" i="54" s="1"/>
  <c r="C45" i="54"/>
  <c r="E45" i="54"/>
  <c r="G45" i="54"/>
  <c r="H45" i="54"/>
  <c r="K45" i="54" s="1"/>
  <c r="C46" i="54"/>
  <c r="E46" i="54"/>
  <c r="G46" i="54"/>
  <c r="H46" i="54"/>
  <c r="K46" i="54" s="1"/>
  <c r="C47" i="54"/>
  <c r="E47" i="54"/>
  <c r="G47" i="54"/>
  <c r="H47" i="54"/>
  <c r="K47" i="54" s="1"/>
  <c r="H36" i="54"/>
  <c r="G36" i="54"/>
  <c r="E36" i="54"/>
  <c r="C36" i="54"/>
  <c r="C24" i="54"/>
  <c r="E24" i="54"/>
  <c r="G24" i="54"/>
  <c r="H24" i="54"/>
  <c r="C25" i="54"/>
  <c r="E25" i="54"/>
  <c r="G25" i="54"/>
  <c r="H25" i="54"/>
  <c r="C26" i="54"/>
  <c r="E26" i="54"/>
  <c r="G26" i="54"/>
  <c r="H26" i="54"/>
  <c r="C27" i="54"/>
  <c r="E27" i="54"/>
  <c r="G27" i="54"/>
  <c r="H27" i="54"/>
  <c r="C28" i="54"/>
  <c r="E28" i="54"/>
  <c r="G28" i="54"/>
  <c r="H28" i="54"/>
  <c r="C29" i="54"/>
  <c r="E29" i="54"/>
  <c r="G29" i="54"/>
  <c r="H29" i="54"/>
  <c r="K29" i="54" s="1"/>
  <c r="C30" i="54"/>
  <c r="E30" i="54"/>
  <c r="G30" i="54"/>
  <c r="H30" i="54"/>
  <c r="K30" i="54" s="1"/>
  <c r="C31" i="54"/>
  <c r="E31" i="54"/>
  <c r="G31" i="54"/>
  <c r="H31" i="54"/>
  <c r="K31" i="54" s="1"/>
  <c r="C32" i="54"/>
  <c r="E32" i="54"/>
  <c r="G32" i="54"/>
  <c r="H32" i="54"/>
  <c r="K32" i="54" s="1"/>
  <c r="C33" i="54"/>
  <c r="E33" i="54"/>
  <c r="G33" i="54"/>
  <c r="H33" i="54"/>
  <c r="K33" i="54" s="1"/>
  <c r="C34" i="54"/>
  <c r="E34" i="54"/>
  <c r="G34" i="54"/>
  <c r="H34" i="54"/>
  <c r="K34" i="54" s="1"/>
  <c r="H23" i="54"/>
  <c r="G23" i="54"/>
  <c r="E23" i="54"/>
  <c r="C23" i="54"/>
  <c r="C11" i="54"/>
  <c r="E11" i="54"/>
  <c r="G11" i="54"/>
  <c r="T11" i="54" s="1"/>
  <c r="H11" i="54"/>
  <c r="C12" i="54"/>
  <c r="E12" i="54"/>
  <c r="G12" i="54"/>
  <c r="T12" i="54" s="1"/>
  <c r="H12" i="54"/>
  <c r="C13" i="54"/>
  <c r="E13" i="54"/>
  <c r="G13" i="54"/>
  <c r="T13" i="54" s="1"/>
  <c r="H13" i="54"/>
  <c r="C14" i="54"/>
  <c r="E14" i="54"/>
  <c r="G14" i="54"/>
  <c r="T14" i="54" s="1"/>
  <c r="H14" i="54"/>
  <c r="C15" i="54"/>
  <c r="E15" i="54"/>
  <c r="G15" i="54"/>
  <c r="T15" i="54" s="1"/>
  <c r="H15" i="54"/>
  <c r="C16" i="54"/>
  <c r="E16" i="54"/>
  <c r="G16" i="54"/>
  <c r="T16" i="54" s="1"/>
  <c r="H16" i="54"/>
  <c r="K16" i="54" s="1"/>
  <c r="C17" i="54"/>
  <c r="E17" i="54"/>
  <c r="G17" i="54"/>
  <c r="T17" i="54" s="1"/>
  <c r="H17" i="54"/>
  <c r="K17" i="54" s="1"/>
  <c r="C18" i="54"/>
  <c r="E18" i="54"/>
  <c r="G18" i="54"/>
  <c r="T18" i="54" s="1"/>
  <c r="H18" i="54"/>
  <c r="K18" i="54" s="1"/>
  <c r="C19" i="54"/>
  <c r="E19" i="54"/>
  <c r="G19" i="54"/>
  <c r="T19" i="54" s="1"/>
  <c r="H19" i="54"/>
  <c r="K19" i="54" s="1"/>
  <c r="C20" i="54"/>
  <c r="E20" i="54"/>
  <c r="G20" i="54"/>
  <c r="T20" i="54" s="1"/>
  <c r="H20" i="54"/>
  <c r="K20" i="54" s="1"/>
  <c r="C21" i="54"/>
  <c r="E21" i="54"/>
  <c r="G21" i="54"/>
  <c r="T21" i="54" s="1"/>
  <c r="H21" i="54"/>
  <c r="K21" i="54" s="1"/>
  <c r="H10" i="54"/>
  <c r="G10" i="54"/>
  <c r="T10" i="54" s="1"/>
  <c r="E10" i="54"/>
  <c r="C10" i="54"/>
  <c r="Z237" i="50"/>
  <c r="Y237" i="50"/>
  <c r="S237" i="50"/>
  <c r="Q237" i="50"/>
  <c r="O237" i="50"/>
  <c r="M237" i="50"/>
  <c r="G237" i="50"/>
  <c r="E237" i="50"/>
  <c r="C237" i="50"/>
  <c r="B237" i="50"/>
  <c r="Z236" i="50"/>
  <c r="Y236" i="50"/>
  <c r="S236" i="50"/>
  <c r="Q236" i="50"/>
  <c r="O236" i="50"/>
  <c r="M236" i="50"/>
  <c r="G236" i="50"/>
  <c r="E236" i="50"/>
  <c r="C236" i="50"/>
  <c r="B236" i="50"/>
  <c r="Z235" i="50"/>
  <c r="Y235" i="50"/>
  <c r="S235" i="50"/>
  <c r="Q235" i="50"/>
  <c r="O235" i="50"/>
  <c r="M235" i="50"/>
  <c r="G235" i="50"/>
  <c r="E235" i="50"/>
  <c r="C235" i="50"/>
  <c r="B235" i="50"/>
  <c r="Z234" i="50"/>
  <c r="Y234" i="50"/>
  <c r="S234" i="50"/>
  <c r="Q234" i="50"/>
  <c r="O234" i="50"/>
  <c r="M234" i="50"/>
  <c r="G234" i="50"/>
  <c r="E234" i="50"/>
  <c r="C234" i="50"/>
  <c r="B234" i="50"/>
  <c r="Z233" i="50"/>
  <c r="Y233" i="50"/>
  <c r="S233" i="50"/>
  <c r="Q233" i="50"/>
  <c r="O233" i="50"/>
  <c r="M233" i="50"/>
  <c r="G233" i="50"/>
  <c r="E233" i="50"/>
  <c r="C233" i="50"/>
  <c r="B233" i="50"/>
  <c r="Z232" i="50"/>
  <c r="Y232" i="50"/>
  <c r="S232" i="50"/>
  <c r="Q232" i="50"/>
  <c r="O232" i="50"/>
  <c r="M232" i="50"/>
  <c r="G232" i="50"/>
  <c r="E232" i="50"/>
  <c r="C232" i="50"/>
  <c r="B232" i="50"/>
  <c r="Z231" i="50"/>
  <c r="Y231" i="50"/>
  <c r="S231" i="50"/>
  <c r="Q231" i="50"/>
  <c r="O231" i="50"/>
  <c r="M231" i="50"/>
  <c r="G231" i="50"/>
  <c r="E231" i="50"/>
  <c r="C231" i="50"/>
  <c r="B231" i="50"/>
  <c r="Z230" i="50"/>
  <c r="Y230" i="50"/>
  <c r="S230" i="50"/>
  <c r="Q230" i="50"/>
  <c r="O230" i="50"/>
  <c r="M230" i="50"/>
  <c r="G230" i="50"/>
  <c r="E230" i="50"/>
  <c r="C230" i="50"/>
  <c r="B230" i="50"/>
  <c r="Z229" i="50"/>
  <c r="Y229" i="50"/>
  <c r="S229" i="50"/>
  <c r="Q229" i="50"/>
  <c r="O229" i="50"/>
  <c r="M229" i="50"/>
  <c r="G229" i="50"/>
  <c r="E229" i="50"/>
  <c r="C229" i="50"/>
  <c r="B229" i="50"/>
  <c r="Z228" i="50"/>
  <c r="Y228" i="50"/>
  <c r="S228" i="50"/>
  <c r="Q228" i="50"/>
  <c r="O228" i="50"/>
  <c r="M228" i="50"/>
  <c r="G228" i="50"/>
  <c r="E228" i="50"/>
  <c r="C228" i="50"/>
  <c r="B228" i="50"/>
  <c r="Z227" i="50"/>
  <c r="Y227" i="50"/>
  <c r="S227" i="50"/>
  <c r="Q227" i="50"/>
  <c r="O227" i="50"/>
  <c r="M227" i="50"/>
  <c r="G227" i="50"/>
  <c r="E227" i="50"/>
  <c r="C227" i="50"/>
  <c r="B227" i="50"/>
  <c r="Z226" i="50"/>
  <c r="Y226" i="50"/>
  <c r="S226" i="50"/>
  <c r="Q226" i="50"/>
  <c r="O226" i="50"/>
  <c r="M226" i="50"/>
  <c r="G226" i="50"/>
  <c r="E226" i="50"/>
  <c r="C226" i="50"/>
  <c r="B226" i="50"/>
  <c r="Z225" i="50"/>
  <c r="Y225" i="50"/>
  <c r="S225" i="50"/>
  <c r="Q225" i="50"/>
  <c r="O225" i="50"/>
  <c r="M225" i="50"/>
  <c r="G225" i="50"/>
  <c r="E225" i="50"/>
  <c r="C225" i="50"/>
  <c r="B225" i="50"/>
  <c r="Z224" i="50"/>
  <c r="Y224" i="50"/>
  <c r="S224" i="50"/>
  <c r="Q224" i="50"/>
  <c r="O224" i="50"/>
  <c r="M224" i="50"/>
  <c r="G224" i="50"/>
  <c r="E224" i="50"/>
  <c r="C224" i="50"/>
  <c r="B224" i="50"/>
  <c r="Z223" i="50"/>
  <c r="Y223" i="50"/>
  <c r="S223" i="50"/>
  <c r="Q223" i="50"/>
  <c r="O223" i="50"/>
  <c r="M223" i="50"/>
  <c r="G223" i="50"/>
  <c r="E223" i="50"/>
  <c r="C223" i="50"/>
  <c r="B223" i="50"/>
  <c r="Z222" i="50"/>
  <c r="Y222" i="50"/>
  <c r="S222" i="50"/>
  <c r="Q222" i="50"/>
  <c r="O222" i="50"/>
  <c r="M222" i="50"/>
  <c r="G222" i="50"/>
  <c r="E222" i="50"/>
  <c r="C222" i="50"/>
  <c r="B222" i="50"/>
  <c r="Z221" i="50"/>
  <c r="Y221" i="50"/>
  <c r="S221" i="50"/>
  <c r="Q221" i="50"/>
  <c r="O221" i="50"/>
  <c r="M221" i="50"/>
  <c r="G221" i="50"/>
  <c r="E221" i="50"/>
  <c r="C221" i="50"/>
  <c r="B221" i="50"/>
  <c r="Z220" i="50"/>
  <c r="Y220" i="50"/>
  <c r="S220" i="50"/>
  <c r="Q220" i="50"/>
  <c r="O220" i="50"/>
  <c r="M220" i="50"/>
  <c r="G220" i="50"/>
  <c r="E220" i="50"/>
  <c r="C220" i="50"/>
  <c r="B220" i="50"/>
  <c r="Z219" i="50"/>
  <c r="Y219" i="50"/>
  <c r="S219" i="50"/>
  <c r="Q219" i="50"/>
  <c r="O219" i="50"/>
  <c r="M219" i="50"/>
  <c r="G219" i="50"/>
  <c r="E219" i="50"/>
  <c r="C219" i="50"/>
  <c r="B219" i="50"/>
  <c r="Z218" i="50"/>
  <c r="Y218" i="50"/>
  <c r="S218" i="50"/>
  <c r="Q218" i="50"/>
  <c r="O218" i="50"/>
  <c r="M218" i="50"/>
  <c r="G218" i="50"/>
  <c r="E218" i="50"/>
  <c r="C218" i="50"/>
  <c r="B218" i="50"/>
  <c r="Z217" i="50"/>
  <c r="Y217" i="50"/>
  <c r="S217" i="50"/>
  <c r="Q217" i="50"/>
  <c r="O217" i="50"/>
  <c r="M217" i="50"/>
  <c r="G217" i="50"/>
  <c r="E217" i="50"/>
  <c r="C217" i="50"/>
  <c r="B217" i="50"/>
  <c r="Z216" i="50"/>
  <c r="Y216" i="50"/>
  <c r="S216" i="50"/>
  <c r="Q216" i="50"/>
  <c r="O216" i="50"/>
  <c r="M216" i="50"/>
  <c r="G216" i="50"/>
  <c r="E216" i="50"/>
  <c r="C216" i="50"/>
  <c r="B216" i="50"/>
  <c r="Z215" i="50"/>
  <c r="Y215" i="50"/>
  <c r="S215" i="50"/>
  <c r="Q215" i="50"/>
  <c r="O215" i="50"/>
  <c r="M215" i="50"/>
  <c r="G215" i="50"/>
  <c r="E215" i="50"/>
  <c r="C215" i="50"/>
  <c r="B215" i="50"/>
  <c r="Z214" i="50"/>
  <c r="Y214" i="50"/>
  <c r="S214" i="50"/>
  <c r="Q214" i="50"/>
  <c r="O214" i="50"/>
  <c r="M214" i="50"/>
  <c r="G214" i="50"/>
  <c r="E214" i="50"/>
  <c r="C214" i="50"/>
  <c r="B214" i="50"/>
  <c r="Z213" i="50"/>
  <c r="Y213" i="50"/>
  <c r="S213" i="50"/>
  <c r="Q213" i="50"/>
  <c r="O213" i="50"/>
  <c r="M213" i="50"/>
  <c r="G213" i="50"/>
  <c r="E213" i="50"/>
  <c r="C213" i="50"/>
  <c r="B213" i="50"/>
  <c r="Z212" i="50"/>
  <c r="Y212" i="50"/>
  <c r="S212" i="50"/>
  <c r="Q212" i="50"/>
  <c r="O212" i="50"/>
  <c r="M212" i="50"/>
  <c r="G212" i="50"/>
  <c r="E212" i="50"/>
  <c r="C212" i="50"/>
  <c r="B212" i="50"/>
  <c r="Z211" i="50"/>
  <c r="Y211" i="50"/>
  <c r="S211" i="50"/>
  <c r="Q211" i="50"/>
  <c r="O211" i="50"/>
  <c r="M211" i="50"/>
  <c r="G211" i="50"/>
  <c r="E211" i="50"/>
  <c r="C211" i="50"/>
  <c r="B211" i="50"/>
  <c r="Z210" i="50"/>
  <c r="Y210" i="50"/>
  <c r="S210" i="50"/>
  <c r="Q210" i="50"/>
  <c r="O210" i="50"/>
  <c r="M210" i="50"/>
  <c r="G210" i="50"/>
  <c r="E210" i="50"/>
  <c r="C210" i="50"/>
  <c r="B210" i="50"/>
  <c r="Z209" i="50"/>
  <c r="Y209" i="50"/>
  <c r="S209" i="50"/>
  <c r="Q209" i="50"/>
  <c r="O209" i="50"/>
  <c r="M209" i="50"/>
  <c r="G209" i="50"/>
  <c r="E209" i="50"/>
  <c r="C209" i="50"/>
  <c r="B209" i="50"/>
  <c r="Z208" i="50"/>
  <c r="Y208" i="50"/>
  <c r="S208" i="50"/>
  <c r="Q208" i="50"/>
  <c r="O208" i="50"/>
  <c r="M208" i="50"/>
  <c r="G208" i="50"/>
  <c r="E208" i="50"/>
  <c r="C208" i="50"/>
  <c r="B208" i="50"/>
  <c r="Z207" i="50"/>
  <c r="Y207" i="50"/>
  <c r="S207" i="50"/>
  <c r="Q207" i="50"/>
  <c r="O207" i="50"/>
  <c r="M207" i="50"/>
  <c r="G207" i="50"/>
  <c r="E207" i="50"/>
  <c r="C207" i="50"/>
  <c r="B207" i="50"/>
  <c r="Z206" i="50"/>
  <c r="Y206" i="50"/>
  <c r="S206" i="50"/>
  <c r="Q206" i="50"/>
  <c r="O206" i="50"/>
  <c r="M206" i="50"/>
  <c r="G206" i="50"/>
  <c r="E206" i="50"/>
  <c r="C206" i="50"/>
  <c r="B206" i="50"/>
  <c r="Z205" i="50"/>
  <c r="Y205" i="50"/>
  <c r="S205" i="50"/>
  <c r="Q205" i="50"/>
  <c r="O205" i="50"/>
  <c r="M205" i="50"/>
  <c r="G205" i="50"/>
  <c r="E205" i="50"/>
  <c r="C205" i="50"/>
  <c r="B205" i="50"/>
  <c r="Z204" i="50"/>
  <c r="Y204" i="50"/>
  <c r="S204" i="50"/>
  <c r="Q204" i="50"/>
  <c r="O204" i="50"/>
  <c r="M204" i="50"/>
  <c r="G204" i="50"/>
  <c r="E204" i="50"/>
  <c r="C204" i="50"/>
  <c r="B204" i="50"/>
  <c r="Z203" i="50"/>
  <c r="Y203" i="50"/>
  <c r="S203" i="50"/>
  <c r="Q203" i="50"/>
  <c r="O203" i="50"/>
  <c r="M203" i="50"/>
  <c r="G203" i="50"/>
  <c r="E203" i="50"/>
  <c r="C203" i="50"/>
  <c r="B203" i="50"/>
  <c r="Z202" i="50"/>
  <c r="Y202" i="50"/>
  <c r="S202" i="50"/>
  <c r="Q202" i="50"/>
  <c r="O202" i="50"/>
  <c r="M202" i="50"/>
  <c r="G202" i="50"/>
  <c r="E202" i="50"/>
  <c r="C202" i="50"/>
  <c r="B202" i="50"/>
  <c r="Z201" i="50"/>
  <c r="Y201" i="50"/>
  <c r="S201" i="50"/>
  <c r="Q201" i="50"/>
  <c r="O201" i="50"/>
  <c r="M201" i="50"/>
  <c r="G201" i="50"/>
  <c r="E201" i="50"/>
  <c r="C201" i="50"/>
  <c r="B201" i="50"/>
  <c r="Z200" i="50"/>
  <c r="Y200" i="50"/>
  <c r="S200" i="50"/>
  <c r="Q200" i="50"/>
  <c r="O200" i="50"/>
  <c r="M200" i="50"/>
  <c r="G200" i="50"/>
  <c r="E200" i="50"/>
  <c r="C200" i="50"/>
  <c r="B200" i="50"/>
  <c r="Z199" i="50"/>
  <c r="Y199" i="50"/>
  <c r="S199" i="50"/>
  <c r="Q199" i="50"/>
  <c r="O199" i="50"/>
  <c r="M199" i="50"/>
  <c r="G199" i="50"/>
  <c r="E199" i="50"/>
  <c r="C199" i="50"/>
  <c r="B199" i="50"/>
  <c r="Z198" i="50"/>
  <c r="Y198" i="50"/>
  <c r="S198" i="50"/>
  <c r="Q198" i="50"/>
  <c r="O198" i="50"/>
  <c r="M198" i="50"/>
  <c r="G198" i="50"/>
  <c r="E198" i="50"/>
  <c r="C198" i="50"/>
  <c r="B198" i="50"/>
  <c r="Z197" i="50"/>
  <c r="Y197" i="50"/>
  <c r="S197" i="50"/>
  <c r="Q197" i="50"/>
  <c r="O197" i="50"/>
  <c r="M197" i="50"/>
  <c r="G197" i="50"/>
  <c r="E197" i="50"/>
  <c r="C197" i="50"/>
  <c r="B197" i="50"/>
  <c r="Z196" i="50"/>
  <c r="Y196" i="50"/>
  <c r="S196" i="50"/>
  <c r="Q196" i="50"/>
  <c r="O196" i="50"/>
  <c r="M196" i="50"/>
  <c r="G196" i="50"/>
  <c r="E196" i="50"/>
  <c r="C196" i="50"/>
  <c r="B196" i="50"/>
  <c r="Z195" i="50"/>
  <c r="Y195" i="50"/>
  <c r="S195" i="50"/>
  <c r="Q195" i="50"/>
  <c r="O195" i="50"/>
  <c r="M195" i="50"/>
  <c r="G195" i="50"/>
  <c r="E195" i="50"/>
  <c r="C195" i="50"/>
  <c r="B195" i="50"/>
  <c r="Z194" i="50"/>
  <c r="Y194" i="50"/>
  <c r="S194" i="50"/>
  <c r="Q194" i="50"/>
  <c r="O194" i="50"/>
  <c r="M194" i="50"/>
  <c r="G194" i="50"/>
  <c r="E194" i="50"/>
  <c r="C194" i="50"/>
  <c r="B194" i="50"/>
  <c r="Z193" i="50"/>
  <c r="Y193" i="50"/>
  <c r="S193" i="50"/>
  <c r="Q193" i="50"/>
  <c r="O193" i="50"/>
  <c r="M193" i="50"/>
  <c r="G193" i="50"/>
  <c r="E193" i="50"/>
  <c r="C193" i="50"/>
  <c r="B193" i="50"/>
  <c r="Z192" i="50"/>
  <c r="Y192" i="50"/>
  <c r="S192" i="50"/>
  <c r="Q192" i="50"/>
  <c r="O192" i="50"/>
  <c r="M192" i="50"/>
  <c r="G192" i="50"/>
  <c r="E192" i="50"/>
  <c r="C192" i="50"/>
  <c r="B192" i="50"/>
  <c r="Z191" i="50"/>
  <c r="Y191" i="50"/>
  <c r="S191" i="50"/>
  <c r="Q191" i="50"/>
  <c r="O191" i="50"/>
  <c r="M191" i="50"/>
  <c r="G191" i="50"/>
  <c r="E191" i="50"/>
  <c r="C191" i="50"/>
  <c r="B191" i="50"/>
  <c r="Z190" i="50"/>
  <c r="Y190" i="50"/>
  <c r="S190" i="50"/>
  <c r="Q190" i="50"/>
  <c r="O190" i="50"/>
  <c r="M190" i="50"/>
  <c r="G190" i="50"/>
  <c r="E190" i="50"/>
  <c r="C190" i="50"/>
  <c r="B190" i="50"/>
  <c r="Z189" i="50"/>
  <c r="Y189" i="50"/>
  <c r="S189" i="50"/>
  <c r="Q189" i="50"/>
  <c r="O189" i="50"/>
  <c r="M189" i="50"/>
  <c r="G189" i="50"/>
  <c r="E189" i="50"/>
  <c r="C189" i="50"/>
  <c r="B189" i="50"/>
  <c r="Z188" i="50"/>
  <c r="Y188" i="50"/>
  <c r="S188" i="50"/>
  <c r="Q188" i="50"/>
  <c r="O188" i="50"/>
  <c r="M188" i="50"/>
  <c r="G188" i="50"/>
  <c r="E188" i="50"/>
  <c r="C188" i="50"/>
  <c r="B188" i="50"/>
  <c r="Z187" i="50"/>
  <c r="Y187" i="50"/>
  <c r="S187" i="50"/>
  <c r="Q187" i="50"/>
  <c r="O187" i="50"/>
  <c r="M187" i="50"/>
  <c r="G187" i="50"/>
  <c r="E187" i="50"/>
  <c r="C187" i="50"/>
  <c r="B187" i="50"/>
  <c r="Z186" i="50"/>
  <c r="Y186" i="50"/>
  <c r="S186" i="50"/>
  <c r="Q186" i="50"/>
  <c r="O186" i="50"/>
  <c r="M186" i="50"/>
  <c r="G186" i="50"/>
  <c r="E186" i="50"/>
  <c r="C186" i="50"/>
  <c r="B186" i="50"/>
  <c r="Z185" i="50"/>
  <c r="Y185" i="50"/>
  <c r="S185" i="50"/>
  <c r="Q185" i="50"/>
  <c r="O185" i="50"/>
  <c r="M185" i="50"/>
  <c r="G185" i="50"/>
  <c r="E185" i="50"/>
  <c r="C185" i="50"/>
  <c r="B185" i="50"/>
  <c r="Z184" i="50"/>
  <c r="Y184" i="50"/>
  <c r="S184" i="50"/>
  <c r="Q184" i="50"/>
  <c r="O184" i="50"/>
  <c r="M184" i="50"/>
  <c r="G184" i="50"/>
  <c r="E184" i="50"/>
  <c r="C184" i="50"/>
  <c r="B184" i="50"/>
  <c r="Z183" i="50"/>
  <c r="Y183" i="50"/>
  <c r="S183" i="50"/>
  <c r="Q183" i="50"/>
  <c r="O183" i="50"/>
  <c r="M183" i="50"/>
  <c r="G183" i="50"/>
  <c r="E183" i="50"/>
  <c r="C183" i="50"/>
  <c r="B183" i="50"/>
  <c r="Z182" i="50"/>
  <c r="Y182" i="50"/>
  <c r="S182" i="50"/>
  <c r="Q182" i="50"/>
  <c r="O182" i="50"/>
  <c r="M182" i="50"/>
  <c r="G182" i="50"/>
  <c r="E182" i="50"/>
  <c r="C182" i="50"/>
  <c r="B182" i="50"/>
  <c r="Z181" i="50"/>
  <c r="Y181" i="50"/>
  <c r="S181" i="50"/>
  <c r="Q181" i="50"/>
  <c r="O181" i="50"/>
  <c r="M181" i="50"/>
  <c r="G181" i="50"/>
  <c r="E181" i="50"/>
  <c r="C181" i="50"/>
  <c r="B181" i="50"/>
  <c r="Z180" i="50"/>
  <c r="Y180" i="50"/>
  <c r="S180" i="50"/>
  <c r="Q180" i="50"/>
  <c r="O180" i="50"/>
  <c r="M180" i="50"/>
  <c r="G180" i="50"/>
  <c r="E180" i="50"/>
  <c r="C180" i="50"/>
  <c r="B180" i="50"/>
  <c r="Z179" i="50"/>
  <c r="Y179" i="50"/>
  <c r="S179" i="50"/>
  <c r="Q179" i="50"/>
  <c r="O179" i="50"/>
  <c r="M179" i="50"/>
  <c r="G179" i="50"/>
  <c r="E179" i="50"/>
  <c r="C179" i="50"/>
  <c r="B179" i="50"/>
  <c r="Z178" i="50"/>
  <c r="Y178" i="50"/>
  <c r="S178" i="50"/>
  <c r="Q178" i="50"/>
  <c r="O178" i="50"/>
  <c r="M178" i="50"/>
  <c r="G178" i="50"/>
  <c r="E178" i="50"/>
  <c r="C178" i="50"/>
  <c r="B178" i="50"/>
  <c r="Z177" i="50"/>
  <c r="Y177" i="50"/>
  <c r="S177" i="50"/>
  <c r="Q177" i="50"/>
  <c r="O177" i="50"/>
  <c r="M177" i="50"/>
  <c r="G177" i="50"/>
  <c r="E177" i="50"/>
  <c r="C177" i="50"/>
  <c r="B177" i="50"/>
  <c r="Z176" i="50"/>
  <c r="Y176" i="50"/>
  <c r="S176" i="50"/>
  <c r="Q176" i="50"/>
  <c r="O176" i="50"/>
  <c r="M176" i="50"/>
  <c r="G176" i="50"/>
  <c r="E176" i="50"/>
  <c r="C176" i="50"/>
  <c r="B176" i="50"/>
  <c r="Z175" i="50"/>
  <c r="Y175" i="50"/>
  <c r="S175" i="50"/>
  <c r="Q175" i="50"/>
  <c r="O175" i="50"/>
  <c r="M175" i="50"/>
  <c r="G175" i="50"/>
  <c r="E175" i="50"/>
  <c r="C175" i="50"/>
  <c r="B175" i="50"/>
  <c r="Z174" i="50"/>
  <c r="Y174" i="50"/>
  <c r="S174" i="50"/>
  <c r="Q174" i="50"/>
  <c r="O174" i="50"/>
  <c r="M174" i="50"/>
  <c r="G174" i="50"/>
  <c r="E174" i="50"/>
  <c r="C174" i="50"/>
  <c r="B174" i="50"/>
  <c r="Z173" i="50"/>
  <c r="Y173" i="50"/>
  <c r="S173" i="50"/>
  <c r="Q173" i="50"/>
  <c r="O173" i="50"/>
  <c r="M173" i="50"/>
  <c r="G173" i="50"/>
  <c r="E173" i="50"/>
  <c r="C173" i="50"/>
  <c r="B173" i="50"/>
  <c r="Z172" i="50"/>
  <c r="Y172" i="50"/>
  <c r="S172" i="50"/>
  <c r="Q172" i="50"/>
  <c r="O172" i="50"/>
  <c r="M172" i="50"/>
  <c r="G172" i="50"/>
  <c r="E172" i="50"/>
  <c r="C172" i="50"/>
  <c r="B172" i="50"/>
  <c r="Z171" i="50"/>
  <c r="Y171" i="50"/>
  <c r="S171" i="50"/>
  <c r="Q171" i="50"/>
  <c r="O171" i="50"/>
  <c r="M171" i="50"/>
  <c r="G171" i="50"/>
  <c r="E171" i="50"/>
  <c r="C171" i="50"/>
  <c r="B171" i="50"/>
  <c r="Z170" i="50"/>
  <c r="Y170" i="50"/>
  <c r="S170" i="50"/>
  <c r="Q170" i="50"/>
  <c r="O170" i="50"/>
  <c r="M170" i="50"/>
  <c r="G170" i="50"/>
  <c r="E170" i="50"/>
  <c r="C170" i="50"/>
  <c r="B170" i="50"/>
  <c r="Z169" i="50"/>
  <c r="Y169" i="50"/>
  <c r="S169" i="50"/>
  <c r="Q169" i="50"/>
  <c r="O169" i="50"/>
  <c r="M169" i="50"/>
  <c r="G169" i="50"/>
  <c r="E169" i="50"/>
  <c r="C169" i="50"/>
  <c r="B169" i="50"/>
  <c r="Z168" i="50"/>
  <c r="Y168" i="50"/>
  <c r="S168" i="50"/>
  <c r="Q168" i="50"/>
  <c r="O168" i="50"/>
  <c r="M168" i="50"/>
  <c r="G168" i="50"/>
  <c r="E168" i="50"/>
  <c r="C168" i="50"/>
  <c r="B168" i="50"/>
  <c r="Z167" i="50"/>
  <c r="Y167" i="50"/>
  <c r="S167" i="50"/>
  <c r="Q167" i="50"/>
  <c r="O167" i="50"/>
  <c r="M167" i="50"/>
  <c r="G167" i="50"/>
  <c r="E167" i="50"/>
  <c r="C167" i="50"/>
  <c r="B167" i="50"/>
  <c r="Z166" i="50"/>
  <c r="Y166" i="50"/>
  <c r="S166" i="50"/>
  <c r="Q166" i="50"/>
  <c r="O166" i="50"/>
  <c r="M166" i="50"/>
  <c r="G166" i="50"/>
  <c r="E166" i="50"/>
  <c r="C166" i="50"/>
  <c r="B166" i="50"/>
  <c r="Z165" i="50"/>
  <c r="Y165" i="50"/>
  <c r="S165" i="50"/>
  <c r="Q165" i="50"/>
  <c r="O165" i="50"/>
  <c r="M165" i="50"/>
  <c r="G165" i="50"/>
  <c r="E165" i="50"/>
  <c r="C165" i="50"/>
  <c r="B165" i="50"/>
  <c r="Z164" i="50"/>
  <c r="Y164" i="50"/>
  <c r="S164" i="50"/>
  <c r="Q164" i="50"/>
  <c r="O164" i="50"/>
  <c r="M164" i="50"/>
  <c r="G164" i="50"/>
  <c r="E164" i="50"/>
  <c r="C164" i="50"/>
  <c r="B164" i="50"/>
  <c r="Z163" i="50"/>
  <c r="Y163" i="50"/>
  <c r="S163" i="50"/>
  <c r="Q163" i="50"/>
  <c r="O163" i="50"/>
  <c r="M163" i="50"/>
  <c r="G163" i="50"/>
  <c r="E163" i="50"/>
  <c r="C163" i="50"/>
  <c r="B163" i="50"/>
  <c r="Z162" i="50"/>
  <c r="Y162" i="50"/>
  <c r="S162" i="50"/>
  <c r="Q162" i="50"/>
  <c r="O162" i="50"/>
  <c r="M162" i="50"/>
  <c r="G162" i="50"/>
  <c r="E162" i="50"/>
  <c r="C162" i="50"/>
  <c r="B162" i="50"/>
  <c r="Z161" i="50"/>
  <c r="Y161" i="50"/>
  <c r="S161" i="50"/>
  <c r="Q161" i="50"/>
  <c r="O161" i="50"/>
  <c r="M161" i="50"/>
  <c r="G161" i="50"/>
  <c r="E161" i="50"/>
  <c r="C161" i="50"/>
  <c r="B161" i="50"/>
  <c r="Z160" i="50"/>
  <c r="Y160" i="50"/>
  <c r="S160" i="50"/>
  <c r="Q160" i="50"/>
  <c r="O160" i="50"/>
  <c r="M160" i="50"/>
  <c r="G160" i="50"/>
  <c r="E160" i="50"/>
  <c r="C160" i="50"/>
  <c r="B160" i="50"/>
  <c r="Z159" i="50"/>
  <c r="Y159" i="50"/>
  <c r="S159" i="50"/>
  <c r="Q159" i="50"/>
  <c r="O159" i="50"/>
  <c r="M159" i="50"/>
  <c r="G159" i="50"/>
  <c r="E159" i="50"/>
  <c r="C159" i="50"/>
  <c r="B159" i="50"/>
  <c r="Z158" i="50"/>
  <c r="Y158" i="50"/>
  <c r="S158" i="50"/>
  <c r="Q158" i="50"/>
  <c r="O158" i="50"/>
  <c r="M158" i="50"/>
  <c r="G158" i="50"/>
  <c r="E158" i="50"/>
  <c r="C158" i="50"/>
  <c r="B158" i="50"/>
  <c r="Z157" i="50"/>
  <c r="Y157" i="50"/>
  <c r="S157" i="50"/>
  <c r="Q157" i="50"/>
  <c r="O157" i="50"/>
  <c r="M157" i="50"/>
  <c r="G157" i="50"/>
  <c r="E157" i="50"/>
  <c r="C157" i="50"/>
  <c r="B157" i="50"/>
  <c r="Z156" i="50"/>
  <c r="Y156" i="50"/>
  <c r="S156" i="50"/>
  <c r="Q156" i="50"/>
  <c r="O156" i="50"/>
  <c r="M156" i="50"/>
  <c r="G156" i="50"/>
  <c r="E156" i="50"/>
  <c r="C156" i="50"/>
  <c r="B156" i="50"/>
  <c r="Z155" i="50"/>
  <c r="Y155" i="50"/>
  <c r="S155" i="50"/>
  <c r="Q155" i="50"/>
  <c r="O155" i="50"/>
  <c r="M155" i="50"/>
  <c r="G155" i="50"/>
  <c r="E155" i="50"/>
  <c r="C155" i="50"/>
  <c r="B155" i="50"/>
  <c r="Z154" i="50"/>
  <c r="Y154" i="50"/>
  <c r="S154" i="50"/>
  <c r="Q154" i="50"/>
  <c r="O154" i="50"/>
  <c r="M154" i="50"/>
  <c r="G154" i="50"/>
  <c r="E154" i="50"/>
  <c r="C154" i="50"/>
  <c r="B154" i="50"/>
  <c r="Z153" i="50"/>
  <c r="Y153" i="50"/>
  <c r="S153" i="50"/>
  <c r="Q153" i="50"/>
  <c r="O153" i="50"/>
  <c r="M153" i="50"/>
  <c r="G153" i="50"/>
  <c r="E153" i="50"/>
  <c r="C153" i="50"/>
  <c r="B153" i="50"/>
  <c r="Z152" i="50"/>
  <c r="Y152" i="50"/>
  <c r="S152" i="50"/>
  <c r="Q152" i="50"/>
  <c r="O152" i="50"/>
  <c r="M152" i="50"/>
  <c r="G152" i="50"/>
  <c r="E152" i="50"/>
  <c r="C152" i="50"/>
  <c r="B152" i="50"/>
  <c r="Z151" i="50"/>
  <c r="Y151" i="50"/>
  <c r="S151" i="50"/>
  <c r="Q151" i="50"/>
  <c r="O151" i="50"/>
  <c r="M151" i="50"/>
  <c r="G151" i="50"/>
  <c r="E151" i="50"/>
  <c r="C151" i="50"/>
  <c r="B151" i="50"/>
  <c r="Z150" i="50"/>
  <c r="Y150" i="50"/>
  <c r="S150" i="50"/>
  <c r="Q150" i="50"/>
  <c r="O150" i="50"/>
  <c r="M150" i="50"/>
  <c r="G150" i="50"/>
  <c r="E150" i="50"/>
  <c r="C150" i="50"/>
  <c r="B150" i="50"/>
  <c r="Z149" i="50"/>
  <c r="Y149" i="50"/>
  <c r="S149" i="50"/>
  <c r="Q149" i="50"/>
  <c r="O149" i="50"/>
  <c r="M149" i="50"/>
  <c r="G149" i="50"/>
  <c r="E149" i="50"/>
  <c r="C149" i="50"/>
  <c r="B149" i="50"/>
  <c r="Z148" i="50"/>
  <c r="Y148" i="50"/>
  <c r="S148" i="50"/>
  <c r="Q148" i="50"/>
  <c r="O148" i="50"/>
  <c r="M148" i="50"/>
  <c r="G148" i="50"/>
  <c r="E148" i="50"/>
  <c r="C148" i="50"/>
  <c r="B148" i="50"/>
  <c r="Z147" i="50"/>
  <c r="Y147" i="50"/>
  <c r="S147" i="50"/>
  <c r="Q147" i="50"/>
  <c r="O147" i="50"/>
  <c r="M147" i="50"/>
  <c r="G147" i="50"/>
  <c r="E147" i="50"/>
  <c r="C147" i="50"/>
  <c r="B147" i="50"/>
  <c r="Z146" i="50"/>
  <c r="Y146" i="50"/>
  <c r="S146" i="50"/>
  <c r="Q146" i="50"/>
  <c r="O146" i="50"/>
  <c r="M146" i="50"/>
  <c r="G146" i="50"/>
  <c r="E146" i="50"/>
  <c r="C146" i="50"/>
  <c r="B146" i="50"/>
  <c r="Z145" i="50"/>
  <c r="Y145" i="50"/>
  <c r="S145" i="50"/>
  <c r="Q145" i="50"/>
  <c r="O145" i="50"/>
  <c r="M145" i="50"/>
  <c r="G145" i="50"/>
  <c r="E145" i="50"/>
  <c r="C145" i="50"/>
  <c r="B145" i="50"/>
  <c r="Z144" i="50"/>
  <c r="Y144" i="50"/>
  <c r="S144" i="50"/>
  <c r="Q144" i="50"/>
  <c r="O144" i="50"/>
  <c r="M144" i="50"/>
  <c r="G144" i="50"/>
  <c r="E144" i="50"/>
  <c r="C144" i="50"/>
  <c r="B144" i="50"/>
  <c r="Z143" i="50"/>
  <c r="Y143" i="50"/>
  <c r="S143" i="50"/>
  <c r="Q143" i="50"/>
  <c r="O143" i="50"/>
  <c r="M143" i="50"/>
  <c r="G143" i="50"/>
  <c r="E143" i="50"/>
  <c r="C143" i="50"/>
  <c r="B143" i="50"/>
  <c r="Z142" i="50"/>
  <c r="Y142" i="50"/>
  <c r="S142" i="50"/>
  <c r="Q142" i="50"/>
  <c r="O142" i="50"/>
  <c r="M142" i="50"/>
  <c r="G142" i="50"/>
  <c r="E142" i="50"/>
  <c r="C142" i="50"/>
  <c r="B142" i="50"/>
  <c r="Z141" i="50"/>
  <c r="Y141" i="50"/>
  <c r="S141" i="50"/>
  <c r="Q141" i="50"/>
  <c r="O141" i="50"/>
  <c r="M141" i="50"/>
  <c r="G141" i="50"/>
  <c r="E141" i="50"/>
  <c r="C141" i="50"/>
  <c r="B141" i="50"/>
  <c r="Z140" i="50"/>
  <c r="Y140" i="50"/>
  <c r="S140" i="50"/>
  <c r="Q140" i="50"/>
  <c r="O140" i="50"/>
  <c r="M140" i="50"/>
  <c r="G140" i="50"/>
  <c r="E140" i="50"/>
  <c r="C140" i="50"/>
  <c r="B140" i="50"/>
  <c r="Z139" i="50"/>
  <c r="Y139" i="50"/>
  <c r="S139" i="50"/>
  <c r="Q139" i="50"/>
  <c r="O139" i="50"/>
  <c r="M139" i="50"/>
  <c r="G139" i="50"/>
  <c r="E139" i="50"/>
  <c r="C139" i="50"/>
  <c r="B139" i="50"/>
  <c r="Z138" i="50"/>
  <c r="Y138" i="50"/>
  <c r="S138" i="50"/>
  <c r="Q138" i="50"/>
  <c r="O138" i="50"/>
  <c r="M138" i="50"/>
  <c r="G138" i="50"/>
  <c r="E138" i="50"/>
  <c r="C138" i="50"/>
  <c r="B138" i="50"/>
  <c r="Z137" i="50"/>
  <c r="Y137" i="50"/>
  <c r="S137" i="50"/>
  <c r="Q137" i="50"/>
  <c r="O137" i="50"/>
  <c r="M137" i="50"/>
  <c r="G137" i="50"/>
  <c r="E137" i="50"/>
  <c r="C137" i="50"/>
  <c r="B137" i="50"/>
  <c r="Z136" i="50"/>
  <c r="Y136" i="50"/>
  <c r="S136" i="50"/>
  <c r="Q136" i="50"/>
  <c r="O136" i="50"/>
  <c r="M136" i="50"/>
  <c r="G136" i="50"/>
  <c r="E136" i="50"/>
  <c r="C136" i="50"/>
  <c r="B136" i="50"/>
  <c r="Z135" i="50"/>
  <c r="Y135" i="50"/>
  <c r="S135" i="50"/>
  <c r="Q135" i="50"/>
  <c r="O135" i="50"/>
  <c r="M135" i="50"/>
  <c r="G135" i="50"/>
  <c r="E135" i="50"/>
  <c r="C135" i="50"/>
  <c r="B135" i="50"/>
  <c r="Z134" i="50"/>
  <c r="Y134" i="50"/>
  <c r="S134" i="50"/>
  <c r="Q134" i="50"/>
  <c r="O134" i="50"/>
  <c r="M134" i="50"/>
  <c r="G134" i="50"/>
  <c r="E134" i="50"/>
  <c r="C134" i="50"/>
  <c r="B134" i="50"/>
  <c r="Z133" i="50"/>
  <c r="Y133" i="50"/>
  <c r="S133" i="50"/>
  <c r="Q133" i="50"/>
  <c r="O133" i="50"/>
  <c r="M133" i="50"/>
  <c r="G133" i="50"/>
  <c r="E133" i="50"/>
  <c r="C133" i="50"/>
  <c r="B133" i="50"/>
  <c r="Z132" i="50"/>
  <c r="Y132" i="50"/>
  <c r="S132" i="50"/>
  <c r="Q132" i="50"/>
  <c r="O132" i="50"/>
  <c r="M132" i="50"/>
  <c r="G132" i="50"/>
  <c r="E132" i="50"/>
  <c r="C132" i="50"/>
  <c r="B132" i="50"/>
  <c r="Z131" i="50"/>
  <c r="Y131" i="50"/>
  <c r="S131" i="50"/>
  <c r="Q131" i="50"/>
  <c r="O131" i="50"/>
  <c r="M131" i="50"/>
  <c r="G131" i="50"/>
  <c r="E131" i="50"/>
  <c r="C131" i="50"/>
  <c r="B131" i="50"/>
  <c r="Z130" i="50"/>
  <c r="Y130" i="50"/>
  <c r="S130" i="50"/>
  <c r="Q130" i="50"/>
  <c r="O130" i="50"/>
  <c r="M130" i="50"/>
  <c r="G130" i="50"/>
  <c r="E130" i="50"/>
  <c r="C130" i="50"/>
  <c r="B130" i="50"/>
  <c r="Z129" i="50"/>
  <c r="Y129" i="50"/>
  <c r="S129" i="50"/>
  <c r="Q129" i="50"/>
  <c r="O129" i="50"/>
  <c r="M129" i="50"/>
  <c r="G129" i="50"/>
  <c r="E129" i="50"/>
  <c r="C129" i="50"/>
  <c r="B129" i="50"/>
  <c r="Z128" i="50"/>
  <c r="Y128" i="50"/>
  <c r="S128" i="50"/>
  <c r="Q128" i="50"/>
  <c r="O128" i="50"/>
  <c r="M128" i="50"/>
  <c r="G128" i="50"/>
  <c r="E128" i="50"/>
  <c r="C128" i="50"/>
  <c r="B128" i="50"/>
  <c r="Z127" i="50"/>
  <c r="Y127" i="50"/>
  <c r="S127" i="50"/>
  <c r="Q127" i="50"/>
  <c r="O127" i="50"/>
  <c r="M127" i="50"/>
  <c r="G127" i="50"/>
  <c r="E127" i="50"/>
  <c r="C127" i="50"/>
  <c r="B127" i="50"/>
  <c r="Z126" i="50"/>
  <c r="Y126" i="50"/>
  <c r="S126" i="50"/>
  <c r="Q126" i="50"/>
  <c r="O126" i="50"/>
  <c r="M126" i="50"/>
  <c r="G126" i="50"/>
  <c r="E126" i="50"/>
  <c r="C126" i="50"/>
  <c r="B126" i="50"/>
  <c r="Z125" i="50"/>
  <c r="Y125" i="50"/>
  <c r="S125" i="50"/>
  <c r="Q125" i="50"/>
  <c r="O125" i="50"/>
  <c r="M125" i="50"/>
  <c r="G125" i="50"/>
  <c r="E125" i="50"/>
  <c r="C125" i="50"/>
  <c r="B125" i="50"/>
  <c r="Z124" i="50"/>
  <c r="Y124" i="50"/>
  <c r="S124" i="50"/>
  <c r="Q124" i="50"/>
  <c r="O124" i="50"/>
  <c r="M124" i="50"/>
  <c r="G124" i="50"/>
  <c r="E124" i="50"/>
  <c r="C124" i="50"/>
  <c r="B124" i="50"/>
  <c r="Z123" i="50"/>
  <c r="Y123" i="50"/>
  <c r="S123" i="50"/>
  <c r="Q123" i="50"/>
  <c r="O123" i="50"/>
  <c r="M123" i="50"/>
  <c r="G123" i="50"/>
  <c r="E123" i="50"/>
  <c r="C123" i="50"/>
  <c r="B123" i="50"/>
  <c r="Z122" i="50"/>
  <c r="Y122" i="50"/>
  <c r="S122" i="50"/>
  <c r="Q122" i="50"/>
  <c r="O122" i="50"/>
  <c r="M122" i="50"/>
  <c r="G122" i="50"/>
  <c r="E122" i="50"/>
  <c r="C122" i="50"/>
  <c r="B122" i="50"/>
  <c r="Z121" i="50"/>
  <c r="Y121" i="50"/>
  <c r="S121" i="50"/>
  <c r="Q121" i="50"/>
  <c r="O121" i="50"/>
  <c r="M121" i="50"/>
  <c r="G121" i="50"/>
  <c r="E121" i="50"/>
  <c r="C121" i="50"/>
  <c r="B121" i="50"/>
  <c r="Z120" i="50"/>
  <c r="Y120" i="50"/>
  <c r="S120" i="50"/>
  <c r="Q120" i="50"/>
  <c r="O120" i="50"/>
  <c r="M120" i="50"/>
  <c r="G120" i="50"/>
  <c r="E120" i="50"/>
  <c r="C120" i="50"/>
  <c r="B120" i="50"/>
  <c r="Z119" i="50"/>
  <c r="Y119" i="50"/>
  <c r="S119" i="50"/>
  <c r="Q119" i="50"/>
  <c r="O119" i="50"/>
  <c r="M119" i="50"/>
  <c r="G119" i="50"/>
  <c r="E119" i="50"/>
  <c r="C119" i="50"/>
  <c r="B119" i="50"/>
  <c r="Z118" i="50"/>
  <c r="Y118" i="50"/>
  <c r="S118" i="50"/>
  <c r="Q118" i="50"/>
  <c r="O118" i="50"/>
  <c r="M118" i="50"/>
  <c r="G118" i="50"/>
  <c r="E118" i="50"/>
  <c r="C118" i="50"/>
  <c r="B118" i="50"/>
  <c r="Z117" i="50"/>
  <c r="Y117" i="50"/>
  <c r="S117" i="50"/>
  <c r="Q117" i="50"/>
  <c r="O117" i="50"/>
  <c r="M117" i="50"/>
  <c r="G117" i="50"/>
  <c r="E117" i="50"/>
  <c r="C117" i="50"/>
  <c r="B117" i="50"/>
  <c r="Z116" i="50"/>
  <c r="Y116" i="50"/>
  <c r="S116" i="50"/>
  <c r="Q116" i="50"/>
  <c r="O116" i="50"/>
  <c r="M116" i="50"/>
  <c r="G116" i="50"/>
  <c r="E116" i="50"/>
  <c r="C116" i="50"/>
  <c r="B116" i="50"/>
  <c r="Z115" i="50"/>
  <c r="Y115" i="50"/>
  <c r="S115" i="50"/>
  <c r="Q115" i="50"/>
  <c r="O115" i="50"/>
  <c r="M115" i="50"/>
  <c r="G115" i="50"/>
  <c r="E115" i="50"/>
  <c r="C115" i="50"/>
  <c r="B115" i="50"/>
  <c r="Z114" i="50"/>
  <c r="Y114" i="50"/>
  <c r="S114" i="50"/>
  <c r="Q114" i="50"/>
  <c r="O114" i="50"/>
  <c r="M114" i="50"/>
  <c r="G114" i="50"/>
  <c r="E114" i="50"/>
  <c r="C114" i="50"/>
  <c r="B114" i="50"/>
  <c r="Z113" i="50"/>
  <c r="Y113" i="50"/>
  <c r="S113" i="50"/>
  <c r="Q113" i="50"/>
  <c r="O113" i="50"/>
  <c r="M113" i="50"/>
  <c r="G113" i="50"/>
  <c r="E113" i="50"/>
  <c r="C113" i="50"/>
  <c r="B113" i="50"/>
  <c r="Z112" i="50"/>
  <c r="Y112" i="50"/>
  <c r="S112" i="50"/>
  <c r="Q112" i="50"/>
  <c r="O112" i="50"/>
  <c r="M112" i="50"/>
  <c r="G112" i="50"/>
  <c r="E112" i="50"/>
  <c r="C112" i="50"/>
  <c r="B112" i="50"/>
  <c r="Z111" i="50"/>
  <c r="Y111" i="50"/>
  <c r="S111" i="50"/>
  <c r="Q111" i="50"/>
  <c r="O111" i="50"/>
  <c r="M111" i="50"/>
  <c r="G111" i="50"/>
  <c r="E111" i="50"/>
  <c r="C111" i="50"/>
  <c r="B111" i="50"/>
  <c r="Z110" i="50"/>
  <c r="Y110" i="50"/>
  <c r="S110" i="50"/>
  <c r="Q110" i="50"/>
  <c r="O110" i="50"/>
  <c r="M110" i="50"/>
  <c r="G110" i="50"/>
  <c r="E110" i="50"/>
  <c r="C110" i="50"/>
  <c r="B110" i="50"/>
  <c r="Z109" i="50"/>
  <c r="Y109" i="50"/>
  <c r="S109" i="50"/>
  <c r="Q109" i="50"/>
  <c r="O109" i="50"/>
  <c r="M109" i="50"/>
  <c r="G109" i="50"/>
  <c r="E109" i="50"/>
  <c r="C109" i="50"/>
  <c r="B109" i="50"/>
  <c r="Z108" i="50"/>
  <c r="Y108" i="50"/>
  <c r="S108" i="50"/>
  <c r="Q108" i="50"/>
  <c r="O108" i="50"/>
  <c r="M108" i="50"/>
  <c r="G108" i="50"/>
  <c r="E108" i="50"/>
  <c r="C108" i="50"/>
  <c r="B108" i="50"/>
  <c r="Z107" i="50"/>
  <c r="Y107" i="50"/>
  <c r="S107" i="50"/>
  <c r="Q107" i="50"/>
  <c r="O107" i="50"/>
  <c r="M107" i="50"/>
  <c r="G107" i="50"/>
  <c r="E107" i="50"/>
  <c r="C107" i="50"/>
  <c r="B107" i="50"/>
  <c r="Z106" i="50"/>
  <c r="Y106" i="50"/>
  <c r="S106" i="50"/>
  <c r="Q106" i="50"/>
  <c r="O106" i="50"/>
  <c r="M106" i="50"/>
  <c r="G106" i="50"/>
  <c r="E106" i="50"/>
  <c r="C106" i="50"/>
  <c r="B106" i="50"/>
  <c r="Z105" i="50"/>
  <c r="Y105" i="50"/>
  <c r="S105" i="50"/>
  <c r="Q105" i="50"/>
  <c r="O105" i="50"/>
  <c r="M105" i="50"/>
  <c r="G105" i="50"/>
  <c r="E105" i="50"/>
  <c r="C105" i="50"/>
  <c r="B105" i="50"/>
  <c r="Z94" i="50"/>
  <c r="Y94" i="50"/>
  <c r="S94" i="50"/>
  <c r="Q94" i="50"/>
  <c r="O94" i="50"/>
  <c r="M94" i="50"/>
  <c r="G94" i="50"/>
  <c r="E94" i="50"/>
  <c r="C94" i="50"/>
  <c r="B94" i="50"/>
  <c r="Z93" i="50"/>
  <c r="Y93" i="50"/>
  <c r="S93" i="50"/>
  <c r="Q93" i="50"/>
  <c r="O93" i="50"/>
  <c r="M93" i="50"/>
  <c r="G93" i="50"/>
  <c r="E93" i="50"/>
  <c r="C93" i="50"/>
  <c r="B93" i="50"/>
  <c r="Z92" i="50"/>
  <c r="Y92" i="50"/>
  <c r="S92" i="50"/>
  <c r="Q92" i="50"/>
  <c r="O92" i="50"/>
  <c r="M92" i="50"/>
  <c r="G92" i="50"/>
  <c r="E92" i="50"/>
  <c r="C92" i="50"/>
  <c r="B92" i="50"/>
  <c r="Z91" i="50"/>
  <c r="Y91" i="50"/>
  <c r="S91" i="50"/>
  <c r="Q91" i="50"/>
  <c r="O91" i="50"/>
  <c r="M91" i="50"/>
  <c r="G91" i="50"/>
  <c r="E91" i="50"/>
  <c r="C91" i="50"/>
  <c r="B91" i="50"/>
  <c r="Z90" i="50"/>
  <c r="Y90" i="50"/>
  <c r="S90" i="50"/>
  <c r="Q90" i="50"/>
  <c r="O90" i="50"/>
  <c r="M90" i="50"/>
  <c r="G90" i="50"/>
  <c r="E90" i="50"/>
  <c r="C90" i="50"/>
  <c r="B90" i="50"/>
  <c r="Z89" i="50"/>
  <c r="Y89" i="50"/>
  <c r="S89" i="50"/>
  <c r="Q89" i="50"/>
  <c r="O89" i="50"/>
  <c r="M89" i="50"/>
  <c r="G89" i="50"/>
  <c r="E89" i="50"/>
  <c r="C89" i="50"/>
  <c r="B89" i="50"/>
  <c r="Z88" i="50"/>
  <c r="Y88" i="50"/>
  <c r="S88" i="50"/>
  <c r="Q88" i="50"/>
  <c r="O88" i="50"/>
  <c r="M88" i="50"/>
  <c r="G88" i="50"/>
  <c r="E88" i="50"/>
  <c r="C88" i="50"/>
  <c r="B88" i="50"/>
  <c r="Z87" i="50"/>
  <c r="Y87" i="50"/>
  <c r="S87" i="50"/>
  <c r="Q87" i="50"/>
  <c r="O87" i="50"/>
  <c r="M87" i="50"/>
  <c r="G87" i="50"/>
  <c r="E87" i="50"/>
  <c r="C87" i="50"/>
  <c r="B87" i="50"/>
  <c r="Z86" i="50"/>
  <c r="Y86" i="50"/>
  <c r="S86" i="50"/>
  <c r="Q86" i="50"/>
  <c r="O86" i="50"/>
  <c r="M86" i="50"/>
  <c r="G86" i="50"/>
  <c r="E86" i="50"/>
  <c r="C86" i="50"/>
  <c r="B86" i="50"/>
  <c r="Z85" i="50"/>
  <c r="Y85" i="50"/>
  <c r="S85" i="50"/>
  <c r="Q85" i="50"/>
  <c r="O85" i="50"/>
  <c r="M85" i="50"/>
  <c r="G85" i="50"/>
  <c r="E85" i="50"/>
  <c r="C85" i="50"/>
  <c r="B85" i="50"/>
  <c r="Z84" i="50"/>
  <c r="Y84" i="50"/>
  <c r="S84" i="50"/>
  <c r="Q84" i="50"/>
  <c r="O84" i="50"/>
  <c r="M84" i="50"/>
  <c r="G84" i="50"/>
  <c r="E84" i="50"/>
  <c r="C84" i="50"/>
  <c r="B84" i="50"/>
  <c r="Z83" i="50"/>
  <c r="Y83" i="50"/>
  <c r="S83" i="50"/>
  <c r="Q83" i="50"/>
  <c r="O83" i="50"/>
  <c r="M83" i="50"/>
  <c r="G83" i="50"/>
  <c r="E83" i="50"/>
  <c r="C83" i="50"/>
  <c r="B83" i="50"/>
  <c r="Z82" i="50"/>
  <c r="Y82" i="50"/>
  <c r="S82" i="50"/>
  <c r="Q82" i="50"/>
  <c r="O82" i="50"/>
  <c r="M82" i="50"/>
  <c r="G82" i="50"/>
  <c r="E82" i="50"/>
  <c r="C82" i="50"/>
  <c r="B82" i="50"/>
  <c r="Z76" i="50"/>
  <c r="Y76" i="50"/>
  <c r="S76" i="50"/>
  <c r="Q76" i="50"/>
  <c r="O76" i="50"/>
  <c r="M76" i="50"/>
  <c r="G76" i="50"/>
  <c r="E76" i="50"/>
  <c r="C76" i="50"/>
  <c r="B76" i="50"/>
  <c r="Z75" i="50"/>
  <c r="Y75" i="50"/>
  <c r="S75" i="50"/>
  <c r="Q75" i="50"/>
  <c r="O75" i="50"/>
  <c r="M75" i="50"/>
  <c r="G75" i="50"/>
  <c r="E75" i="50"/>
  <c r="C75" i="50"/>
  <c r="B75" i="50"/>
  <c r="Z74" i="50"/>
  <c r="Y74" i="50"/>
  <c r="S74" i="50"/>
  <c r="Q74" i="50"/>
  <c r="O74" i="50"/>
  <c r="M74" i="50"/>
  <c r="G74" i="50"/>
  <c r="E74" i="50"/>
  <c r="C74" i="50"/>
  <c r="B74" i="50"/>
  <c r="Z73" i="50"/>
  <c r="Y73" i="50"/>
  <c r="S73" i="50"/>
  <c r="Q73" i="50"/>
  <c r="O73" i="50"/>
  <c r="M73" i="50"/>
  <c r="G73" i="50"/>
  <c r="E73" i="50"/>
  <c r="C73" i="50"/>
  <c r="B73" i="50"/>
  <c r="Z72" i="50"/>
  <c r="Y72" i="50"/>
  <c r="S72" i="50"/>
  <c r="Q72" i="50"/>
  <c r="O72" i="50"/>
  <c r="M72" i="50"/>
  <c r="G72" i="50"/>
  <c r="E72" i="50"/>
  <c r="C72" i="50"/>
  <c r="B72" i="50"/>
  <c r="Z71" i="50"/>
  <c r="Y71" i="50"/>
  <c r="S71" i="50"/>
  <c r="Q71" i="50"/>
  <c r="O71" i="50"/>
  <c r="M71" i="50"/>
  <c r="G71" i="50"/>
  <c r="E71" i="50"/>
  <c r="C71" i="50"/>
  <c r="B71" i="50"/>
  <c r="Z70" i="50"/>
  <c r="Y70" i="50"/>
  <c r="S70" i="50"/>
  <c r="Q70" i="50"/>
  <c r="O70" i="50"/>
  <c r="M70" i="50"/>
  <c r="G70" i="50"/>
  <c r="E70" i="50"/>
  <c r="C70" i="50"/>
  <c r="B70" i="50"/>
  <c r="Z69" i="50"/>
  <c r="Y69" i="50"/>
  <c r="S69" i="50"/>
  <c r="Q69" i="50"/>
  <c r="O69" i="50"/>
  <c r="M69" i="50"/>
  <c r="G69" i="50"/>
  <c r="E69" i="50"/>
  <c r="C69" i="50"/>
  <c r="B69" i="50"/>
  <c r="Z68" i="50"/>
  <c r="Y68" i="50"/>
  <c r="S68" i="50"/>
  <c r="Q68" i="50"/>
  <c r="O68" i="50"/>
  <c r="M68" i="50"/>
  <c r="G68" i="50"/>
  <c r="E68" i="50"/>
  <c r="C68" i="50"/>
  <c r="B68" i="50"/>
  <c r="Z67" i="50"/>
  <c r="Y67" i="50"/>
  <c r="S67" i="50"/>
  <c r="Q67" i="50"/>
  <c r="O67" i="50"/>
  <c r="M67" i="50"/>
  <c r="G67" i="50"/>
  <c r="E67" i="50"/>
  <c r="C67" i="50"/>
  <c r="B67" i="50"/>
  <c r="Z66" i="50"/>
  <c r="Y66" i="50"/>
  <c r="S66" i="50"/>
  <c r="Q66" i="50"/>
  <c r="O66" i="50"/>
  <c r="M66" i="50"/>
  <c r="G66" i="50"/>
  <c r="E66" i="50"/>
  <c r="C66" i="50"/>
  <c r="B66" i="50"/>
  <c r="Z65" i="50"/>
  <c r="Y65" i="50"/>
  <c r="S65" i="50"/>
  <c r="Q65" i="50"/>
  <c r="O65" i="50"/>
  <c r="M65" i="50"/>
  <c r="G65" i="50"/>
  <c r="E65" i="50"/>
  <c r="C65" i="50"/>
  <c r="B65" i="50"/>
  <c r="Z64" i="50"/>
  <c r="Y64" i="50"/>
  <c r="S64" i="50"/>
  <c r="Q64" i="50"/>
  <c r="O64" i="50"/>
  <c r="M64" i="50"/>
  <c r="G64" i="50"/>
  <c r="E64" i="50"/>
  <c r="C64" i="50"/>
  <c r="B64" i="50"/>
  <c r="Z63" i="50"/>
  <c r="Y63" i="50"/>
  <c r="S63" i="50"/>
  <c r="Q63" i="50"/>
  <c r="O63" i="50"/>
  <c r="M63" i="50"/>
  <c r="G63" i="50"/>
  <c r="E63" i="50"/>
  <c r="C63" i="50"/>
  <c r="B63" i="50"/>
  <c r="Z62" i="50"/>
  <c r="Y62" i="50"/>
  <c r="S62" i="50"/>
  <c r="Q62" i="50"/>
  <c r="O62" i="50"/>
  <c r="M62" i="50"/>
  <c r="G62" i="50"/>
  <c r="E62" i="50"/>
  <c r="C62" i="50"/>
  <c r="B62" i="50"/>
  <c r="Z61" i="50"/>
  <c r="Y61" i="50"/>
  <c r="S61" i="50"/>
  <c r="Q61" i="50"/>
  <c r="O61" i="50"/>
  <c r="M61" i="50"/>
  <c r="G61" i="50"/>
  <c r="E61" i="50"/>
  <c r="C61" i="50"/>
  <c r="B61" i="50"/>
  <c r="Z60" i="50"/>
  <c r="Y60" i="50"/>
  <c r="S60" i="50"/>
  <c r="Q60" i="50"/>
  <c r="O60" i="50"/>
  <c r="M60" i="50"/>
  <c r="G60" i="50"/>
  <c r="E60" i="50"/>
  <c r="C60" i="50"/>
  <c r="B60" i="50"/>
  <c r="Z59" i="50"/>
  <c r="Y59" i="50"/>
  <c r="S59" i="50"/>
  <c r="Q59" i="50"/>
  <c r="O59" i="50"/>
  <c r="M59" i="50"/>
  <c r="G59" i="50"/>
  <c r="E59" i="50"/>
  <c r="C59" i="50"/>
  <c r="B59" i="50"/>
  <c r="Z58" i="50"/>
  <c r="Y58" i="50"/>
  <c r="S58" i="50"/>
  <c r="Q58" i="50"/>
  <c r="O58" i="50"/>
  <c r="M58" i="50"/>
  <c r="G58" i="50"/>
  <c r="E58" i="50"/>
  <c r="C58" i="50"/>
  <c r="B58" i="50"/>
  <c r="Z57" i="50"/>
  <c r="Y57" i="50"/>
  <c r="S57" i="50"/>
  <c r="Q57" i="50"/>
  <c r="O57" i="50"/>
  <c r="M57" i="50"/>
  <c r="G57" i="50"/>
  <c r="E57" i="50"/>
  <c r="C57" i="50"/>
  <c r="B57" i="50"/>
  <c r="Z56" i="50"/>
  <c r="Y56" i="50"/>
  <c r="S56" i="50"/>
  <c r="Q56" i="50"/>
  <c r="O56" i="50"/>
  <c r="M56" i="50"/>
  <c r="G56" i="50"/>
  <c r="E56" i="50"/>
  <c r="C56" i="50"/>
  <c r="B56" i="50"/>
  <c r="Z55" i="50"/>
  <c r="Y55" i="50"/>
  <c r="S55" i="50"/>
  <c r="Q55" i="50"/>
  <c r="O55" i="50"/>
  <c r="M55" i="50"/>
  <c r="G55" i="50"/>
  <c r="E55" i="50"/>
  <c r="C55" i="50"/>
  <c r="B55" i="50"/>
  <c r="Z54" i="50"/>
  <c r="Y54" i="50"/>
  <c r="S54" i="50"/>
  <c r="Q54" i="50"/>
  <c r="O54" i="50"/>
  <c r="M54" i="50"/>
  <c r="G54" i="50"/>
  <c r="E54" i="50"/>
  <c r="C54" i="50"/>
  <c r="B54" i="50"/>
  <c r="Z53" i="50"/>
  <c r="Y53" i="50"/>
  <c r="S53" i="50"/>
  <c r="Q53" i="50"/>
  <c r="O53" i="50"/>
  <c r="M53" i="50"/>
  <c r="G53" i="50"/>
  <c r="E53" i="50"/>
  <c r="C53" i="50"/>
  <c r="B53" i="50"/>
  <c r="Z52" i="50"/>
  <c r="Y52" i="50"/>
  <c r="S52" i="50"/>
  <c r="Q52" i="50"/>
  <c r="O52" i="50"/>
  <c r="M52" i="50"/>
  <c r="G52" i="50"/>
  <c r="E52" i="50"/>
  <c r="C52" i="50"/>
  <c r="B52" i="50"/>
  <c r="Z51" i="50"/>
  <c r="Y51" i="50"/>
  <c r="S51" i="50"/>
  <c r="Q51" i="50"/>
  <c r="O51" i="50"/>
  <c r="M51" i="50"/>
  <c r="G51" i="50"/>
  <c r="E51" i="50"/>
  <c r="C51" i="50"/>
  <c r="B51" i="50"/>
  <c r="Z50" i="50"/>
  <c r="Y50" i="50"/>
  <c r="S50" i="50"/>
  <c r="Q50" i="50"/>
  <c r="O50" i="50"/>
  <c r="M50" i="50"/>
  <c r="G50" i="50"/>
  <c r="E50" i="50"/>
  <c r="C50" i="50"/>
  <c r="B50" i="50"/>
  <c r="Z49" i="50"/>
  <c r="Y49" i="50"/>
  <c r="S49" i="50"/>
  <c r="Q49" i="50"/>
  <c r="O49" i="50"/>
  <c r="M49" i="50"/>
  <c r="G49" i="50"/>
  <c r="E49" i="50"/>
  <c r="C49" i="50"/>
  <c r="B49" i="50"/>
  <c r="Z48" i="50"/>
  <c r="Y48" i="50"/>
  <c r="S48" i="50"/>
  <c r="Q48" i="50"/>
  <c r="O48" i="50"/>
  <c r="M48" i="50"/>
  <c r="G48" i="50"/>
  <c r="E48" i="50"/>
  <c r="C48" i="50"/>
  <c r="B48" i="50"/>
  <c r="Z47" i="50"/>
  <c r="Y47" i="50"/>
  <c r="S47" i="50"/>
  <c r="Q47" i="50"/>
  <c r="O47" i="50"/>
  <c r="M47" i="50"/>
  <c r="G47" i="50"/>
  <c r="E47" i="50"/>
  <c r="C47" i="50"/>
  <c r="B47" i="50"/>
  <c r="Z46" i="50"/>
  <c r="Y46" i="50"/>
  <c r="S46" i="50"/>
  <c r="Q46" i="50"/>
  <c r="O46" i="50"/>
  <c r="M46" i="50"/>
  <c r="G46" i="50"/>
  <c r="E46" i="50"/>
  <c r="C46" i="50"/>
  <c r="B46" i="50"/>
  <c r="Z45" i="50"/>
  <c r="Y45" i="50"/>
  <c r="S45" i="50"/>
  <c r="Q45" i="50"/>
  <c r="O45" i="50"/>
  <c r="M45" i="50"/>
  <c r="G45" i="50"/>
  <c r="E45" i="50"/>
  <c r="C45" i="50"/>
  <c r="B45" i="50"/>
  <c r="Z44" i="50"/>
  <c r="Y44" i="50"/>
  <c r="S44" i="50"/>
  <c r="Q44" i="50"/>
  <c r="O44" i="50"/>
  <c r="M44" i="50"/>
  <c r="G44" i="50"/>
  <c r="E44" i="50"/>
  <c r="C44" i="50"/>
  <c r="B44" i="50"/>
  <c r="Z43" i="50"/>
  <c r="Y43" i="50"/>
  <c r="S43" i="50"/>
  <c r="Q43" i="50"/>
  <c r="O43" i="50"/>
  <c r="M43" i="50"/>
  <c r="G43" i="50"/>
  <c r="E43" i="50"/>
  <c r="C43" i="50"/>
  <c r="B43" i="50"/>
  <c r="Z42" i="50"/>
  <c r="Y42" i="50"/>
  <c r="S42" i="50"/>
  <c r="Q42" i="50"/>
  <c r="O42" i="50"/>
  <c r="M42" i="50"/>
  <c r="G42" i="50"/>
  <c r="E42" i="50"/>
  <c r="C42" i="50"/>
  <c r="B42" i="50"/>
  <c r="Z41" i="50"/>
  <c r="Y41" i="50"/>
  <c r="S41" i="50"/>
  <c r="Q41" i="50"/>
  <c r="O41" i="50"/>
  <c r="M41" i="50"/>
  <c r="G41" i="50"/>
  <c r="E41" i="50"/>
  <c r="C41" i="50"/>
  <c r="B41" i="50"/>
  <c r="Z40" i="50"/>
  <c r="Y40" i="50"/>
  <c r="S40" i="50"/>
  <c r="Q40" i="50"/>
  <c r="O40" i="50"/>
  <c r="M40" i="50"/>
  <c r="G40" i="50"/>
  <c r="E40" i="50"/>
  <c r="C40" i="50"/>
  <c r="B40" i="50"/>
  <c r="Z39" i="50"/>
  <c r="Y39" i="50"/>
  <c r="S39" i="50"/>
  <c r="Q39" i="50"/>
  <c r="O39" i="50"/>
  <c r="M39" i="50"/>
  <c r="G39" i="50"/>
  <c r="E39" i="50"/>
  <c r="C39" i="50"/>
  <c r="B39" i="50"/>
  <c r="Z38" i="50"/>
  <c r="Y38" i="50"/>
  <c r="S38" i="50"/>
  <c r="Q38" i="50"/>
  <c r="O38" i="50"/>
  <c r="M38" i="50"/>
  <c r="G38" i="50"/>
  <c r="E38" i="50"/>
  <c r="C38" i="50"/>
  <c r="B38" i="50"/>
  <c r="Z37" i="50"/>
  <c r="Y37" i="50"/>
  <c r="S37" i="50"/>
  <c r="Q37" i="50"/>
  <c r="O37" i="50"/>
  <c r="M37" i="50"/>
  <c r="G37" i="50"/>
  <c r="E37" i="50"/>
  <c r="C37" i="50"/>
  <c r="B37" i="50"/>
  <c r="Z36" i="50"/>
  <c r="Y36" i="50"/>
  <c r="S36" i="50"/>
  <c r="Q36" i="50"/>
  <c r="O36" i="50"/>
  <c r="M36" i="50"/>
  <c r="G36" i="50"/>
  <c r="E36" i="50"/>
  <c r="C36" i="50"/>
  <c r="B36" i="50"/>
  <c r="E13" i="50"/>
  <c r="G13" i="50"/>
  <c r="M13" i="50"/>
  <c r="O13" i="50"/>
  <c r="Q13" i="50"/>
  <c r="S13" i="50"/>
  <c r="Y13" i="50"/>
  <c r="Z13" i="50"/>
  <c r="E14" i="50"/>
  <c r="G14" i="50"/>
  <c r="M14" i="50"/>
  <c r="O14" i="50"/>
  <c r="Q14" i="50"/>
  <c r="S14" i="50"/>
  <c r="Y14" i="50"/>
  <c r="Z14" i="50"/>
  <c r="E15" i="50"/>
  <c r="G15" i="50"/>
  <c r="M15" i="50"/>
  <c r="O15" i="50"/>
  <c r="Q15" i="50"/>
  <c r="S15" i="50"/>
  <c r="Y15" i="50"/>
  <c r="Z15" i="50"/>
  <c r="E16" i="50"/>
  <c r="G16" i="50"/>
  <c r="M16" i="50"/>
  <c r="O16" i="50"/>
  <c r="Q16" i="50"/>
  <c r="S16" i="50"/>
  <c r="Y16" i="50"/>
  <c r="Z16" i="50"/>
  <c r="E17" i="50"/>
  <c r="G17" i="50"/>
  <c r="M17" i="50"/>
  <c r="O17" i="50"/>
  <c r="Q17" i="50"/>
  <c r="S17" i="50"/>
  <c r="Y17" i="50"/>
  <c r="Z17" i="50"/>
  <c r="E18" i="50"/>
  <c r="G18" i="50"/>
  <c r="M18" i="50"/>
  <c r="O18" i="50"/>
  <c r="Q18" i="50"/>
  <c r="S18" i="50"/>
  <c r="Y18" i="50"/>
  <c r="Z18" i="50"/>
  <c r="E19" i="50"/>
  <c r="G19" i="50"/>
  <c r="M19" i="50"/>
  <c r="O19" i="50"/>
  <c r="Q19" i="50"/>
  <c r="S19" i="50"/>
  <c r="Y19" i="50"/>
  <c r="Z19" i="50"/>
  <c r="E20" i="50"/>
  <c r="G20" i="50"/>
  <c r="M20" i="50"/>
  <c r="O20" i="50"/>
  <c r="Q20" i="50"/>
  <c r="S20" i="50"/>
  <c r="Y20" i="50"/>
  <c r="Z20" i="50"/>
  <c r="E21" i="50"/>
  <c r="G21" i="50"/>
  <c r="M21" i="50"/>
  <c r="O21" i="50"/>
  <c r="Q21" i="50"/>
  <c r="S21" i="50"/>
  <c r="Y21" i="50"/>
  <c r="Z21" i="50"/>
  <c r="E22" i="50"/>
  <c r="G22" i="50"/>
  <c r="M22" i="50"/>
  <c r="O22" i="50"/>
  <c r="Q22" i="50"/>
  <c r="S22" i="50"/>
  <c r="Y22" i="50"/>
  <c r="Z22" i="50"/>
  <c r="E23" i="50"/>
  <c r="G23" i="50"/>
  <c r="M23" i="50"/>
  <c r="O23" i="50"/>
  <c r="Q23" i="50"/>
  <c r="S23" i="50"/>
  <c r="Y23" i="50"/>
  <c r="Z23" i="50"/>
  <c r="E24" i="50"/>
  <c r="G24" i="50"/>
  <c r="M24" i="50"/>
  <c r="O24" i="50"/>
  <c r="Q24" i="50"/>
  <c r="S24" i="50"/>
  <c r="Y24" i="50"/>
  <c r="Z24" i="50"/>
  <c r="E25" i="50"/>
  <c r="G25" i="50"/>
  <c r="M25" i="50"/>
  <c r="O25" i="50"/>
  <c r="Q25" i="50"/>
  <c r="S25" i="50"/>
  <c r="Y25" i="50"/>
  <c r="Z25" i="50"/>
  <c r="E26" i="50"/>
  <c r="G26" i="50"/>
  <c r="M26" i="50"/>
  <c r="O26" i="50"/>
  <c r="Q26" i="50"/>
  <c r="S26" i="50"/>
  <c r="Y26" i="50"/>
  <c r="Z26" i="50"/>
  <c r="E27" i="50"/>
  <c r="G27" i="50"/>
  <c r="M27" i="50"/>
  <c r="O27" i="50"/>
  <c r="Q27" i="50"/>
  <c r="S27" i="50"/>
  <c r="Y27" i="50"/>
  <c r="Z27" i="50"/>
  <c r="E28" i="50"/>
  <c r="G28" i="50"/>
  <c r="M28" i="50"/>
  <c r="O28" i="50"/>
  <c r="Q28" i="50"/>
  <c r="S28" i="50"/>
  <c r="Y28" i="50"/>
  <c r="Z28" i="50"/>
  <c r="E29" i="50"/>
  <c r="G29" i="50"/>
  <c r="M29" i="50"/>
  <c r="O29" i="50"/>
  <c r="Q29" i="50"/>
  <c r="S29" i="50"/>
  <c r="Y29" i="50"/>
  <c r="Z29" i="50"/>
  <c r="E30" i="50"/>
  <c r="G30" i="50"/>
  <c r="M30" i="50"/>
  <c r="O30" i="50"/>
  <c r="Q30" i="50"/>
  <c r="S30" i="50"/>
  <c r="Y30" i="50"/>
  <c r="Z30" i="50"/>
  <c r="E31" i="50"/>
  <c r="G31" i="50"/>
  <c r="M31" i="50"/>
  <c r="O31" i="50"/>
  <c r="Q31" i="50"/>
  <c r="S31" i="50"/>
  <c r="Y31" i="50"/>
  <c r="Z31" i="50"/>
  <c r="E32" i="50"/>
  <c r="G32" i="50"/>
  <c r="M32" i="50"/>
  <c r="O32" i="50"/>
  <c r="Q32" i="50"/>
  <c r="S32" i="50"/>
  <c r="Y32" i="50"/>
  <c r="Z32" i="50"/>
  <c r="E33" i="50"/>
  <c r="G33" i="50"/>
  <c r="M33" i="50"/>
  <c r="O33" i="50"/>
  <c r="Q33" i="50"/>
  <c r="S33" i="50"/>
  <c r="Y33" i="50"/>
  <c r="Z33" i="50"/>
  <c r="E34" i="50"/>
  <c r="G34" i="50"/>
  <c r="M34" i="50"/>
  <c r="O34" i="50"/>
  <c r="Q34" i="50"/>
  <c r="S34" i="50"/>
  <c r="Y34" i="50"/>
  <c r="Z34" i="50"/>
  <c r="B13" i="50"/>
  <c r="C13" i="50"/>
  <c r="B14" i="50"/>
  <c r="C14" i="50"/>
  <c r="B15" i="50"/>
  <c r="C15" i="50"/>
  <c r="B16" i="50"/>
  <c r="C16" i="50"/>
  <c r="B17" i="50"/>
  <c r="C17" i="50"/>
  <c r="B18" i="50"/>
  <c r="C18" i="50"/>
  <c r="B19" i="50"/>
  <c r="C19" i="50"/>
  <c r="B20" i="50"/>
  <c r="C20" i="50"/>
  <c r="B21" i="50"/>
  <c r="C21" i="50"/>
  <c r="B22" i="50"/>
  <c r="C22" i="50"/>
  <c r="B23" i="50"/>
  <c r="C23" i="50"/>
  <c r="B24" i="50"/>
  <c r="C24" i="50"/>
  <c r="B25" i="50"/>
  <c r="C25" i="50"/>
  <c r="B26" i="50"/>
  <c r="C26" i="50"/>
  <c r="B27" i="50"/>
  <c r="C27" i="50"/>
  <c r="B28" i="50"/>
  <c r="C28" i="50"/>
  <c r="B29" i="50"/>
  <c r="B30" i="50"/>
  <c r="C30" i="50"/>
  <c r="B31" i="50"/>
  <c r="C31" i="50"/>
  <c r="B32" i="50"/>
  <c r="C32" i="50"/>
  <c r="B33" i="50"/>
  <c r="C33" i="50"/>
  <c r="B34" i="50"/>
  <c r="C34" i="50"/>
  <c r="Z12" i="50"/>
  <c r="Y12" i="50"/>
  <c r="S12" i="50"/>
  <c r="Q12" i="50"/>
  <c r="O12" i="50"/>
  <c r="M12" i="50"/>
  <c r="G12" i="50"/>
  <c r="AE14" i="50" s="1"/>
  <c r="E12" i="50"/>
  <c r="C12" i="50"/>
  <c r="B12" i="50"/>
  <c r="W655" i="49"/>
  <c r="Q655" i="49"/>
  <c r="O655" i="49"/>
  <c r="M655" i="49"/>
  <c r="H655" i="49"/>
  <c r="F655" i="49"/>
  <c r="D655" i="49"/>
  <c r="C655" i="49"/>
  <c r="B655" i="49"/>
  <c r="W654" i="49"/>
  <c r="Q654" i="49"/>
  <c r="O654" i="49"/>
  <c r="M654" i="49"/>
  <c r="H654" i="49"/>
  <c r="F654" i="49"/>
  <c r="D654" i="49"/>
  <c r="C654" i="49"/>
  <c r="B654" i="49"/>
  <c r="W653" i="49"/>
  <c r="Q653" i="49"/>
  <c r="O653" i="49"/>
  <c r="M653" i="49"/>
  <c r="H653" i="49"/>
  <c r="F653" i="49"/>
  <c r="D653" i="49"/>
  <c r="C653" i="49"/>
  <c r="B653" i="49"/>
  <c r="W652" i="49"/>
  <c r="Q652" i="49"/>
  <c r="O652" i="49"/>
  <c r="M652" i="49"/>
  <c r="H652" i="49"/>
  <c r="F652" i="49"/>
  <c r="D652" i="49"/>
  <c r="C652" i="49"/>
  <c r="B652" i="49"/>
  <c r="W651" i="49"/>
  <c r="Q651" i="49"/>
  <c r="O651" i="49"/>
  <c r="M651" i="49"/>
  <c r="H651" i="49"/>
  <c r="F651" i="49"/>
  <c r="D651" i="49"/>
  <c r="C651" i="49"/>
  <c r="B651" i="49"/>
  <c r="W650" i="49"/>
  <c r="Q650" i="49"/>
  <c r="O650" i="49"/>
  <c r="M650" i="49"/>
  <c r="H650" i="49"/>
  <c r="F650" i="49"/>
  <c r="D650" i="49"/>
  <c r="C650" i="49"/>
  <c r="B650" i="49"/>
  <c r="W649" i="49"/>
  <c r="Q649" i="49"/>
  <c r="O649" i="49"/>
  <c r="M649" i="49"/>
  <c r="H649" i="49"/>
  <c r="F649" i="49"/>
  <c r="D649" i="49"/>
  <c r="C649" i="49"/>
  <c r="B649" i="49"/>
  <c r="W648" i="49"/>
  <c r="Q648" i="49"/>
  <c r="O648" i="49"/>
  <c r="M648" i="49"/>
  <c r="H648" i="49"/>
  <c r="F648" i="49"/>
  <c r="D648" i="49"/>
  <c r="C648" i="49"/>
  <c r="B648" i="49"/>
  <c r="W647" i="49"/>
  <c r="Q647" i="49"/>
  <c r="O647" i="49"/>
  <c r="M647" i="49"/>
  <c r="H647" i="49"/>
  <c r="F647" i="49"/>
  <c r="D647" i="49"/>
  <c r="C647" i="49"/>
  <c r="B647" i="49"/>
  <c r="W646" i="49"/>
  <c r="Q646" i="49"/>
  <c r="O646" i="49"/>
  <c r="M646" i="49"/>
  <c r="H646" i="49"/>
  <c r="F646" i="49"/>
  <c r="D646" i="49"/>
  <c r="C646" i="49"/>
  <c r="B646" i="49"/>
  <c r="W645" i="49"/>
  <c r="Q645" i="49"/>
  <c r="O645" i="49"/>
  <c r="M645" i="49"/>
  <c r="H645" i="49"/>
  <c r="F645" i="49"/>
  <c r="D645" i="49"/>
  <c r="C645" i="49"/>
  <c r="B645" i="49"/>
  <c r="W644" i="49"/>
  <c r="Q644" i="49"/>
  <c r="O644" i="49"/>
  <c r="M644" i="49"/>
  <c r="H644" i="49"/>
  <c r="F644" i="49"/>
  <c r="D644" i="49"/>
  <c r="C644" i="49"/>
  <c r="B644" i="49"/>
  <c r="W643" i="49"/>
  <c r="Q643" i="49"/>
  <c r="O643" i="49"/>
  <c r="M643" i="49"/>
  <c r="H643" i="49"/>
  <c r="F643" i="49"/>
  <c r="D643" i="49"/>
  <c r="C643" i="49"/>
  <c r="B643" i="49"/>
  <c r="W642" i="49"/>
  <c r="Q642" i="49"/>
  <c r="O642" i="49"/>
  <c r="M642" i="49"/>
  <c r="H642" i="49"/>
  <c r="F642" i="49"/>
  <c r="D642" i="49"/>
  <c r="C642" i="49"/>
  <c r="B642" i="49"/>
  <c r="W641" i="49"/>
  <c r="Q641" i="49"/>
  <c r="O641" i="49"/>
  <c r="M641" i="49"/>
  <c r="H641" i="49"/>
  <c r="F641" i="49"/>
  <c r="D641" i="49"/>
  <c r="C641" i="49"/>
  <c r="B641" i="49"/>
  <c r="W640" i="49"/>
  <c r="Q640" i="49"/>
  <c r="O640" i="49"/>
  <c r="M640" i="49"/>
  <c r="H640" i="49"/>
  <c r="F640" i="49"/>
  <c r="D640" i="49"/>
  <c r="C640" i="49"/>
  <c r="B640" i="49"/>
  <c r="W639" i="49"/>
  <c r="Q639" i="49"/>
  <c r="O639" i="49"/>
  <c r="M639" i="49"/>
  <c r="H639" i="49"/>
  <c r="F639" i="49"/>
  <c r="D639" i="49"/>
  <c r="C639" i="49"/>
  <c r="B639" i="49"/>
  <c r="W638" i="49"/>
  <c r="Q638" i="49"/>
  <c r="O638" i="49"/>
  <c r="M638" i="49"/>
  <c r="H638" i="49"/>
  <c r="F638" i="49"/>
  <c r="D638" i="49"/>
  <c r="C638" i="49"/>
  <c r="B638" i="49"/>
  <c r="W637" i="49"/>
  <c r="Q637" i="49"/>
  <c r="O637" i="49"/>
  <c r="M637" i="49"/>
  <c r="H637" i="49"/>
  <c r="F637" i="49"/>
  <c r="D637" i="49"/>
  <c r="C637" i="49"/>
  <c r="B637" i="49"/>
  <c r="W636" i="49"/>
  <c r="Q636" i="49"/>
  <c r="O636" i="49"/>
  <c r="M636" i="49"/>
  <c r="H636" i="49"/>
  <c r="F636" i="49"/>
  <c r="D636" i="49"/>
  <c r="C636" i="49"/>
  <c r="B636" i="49"/>
  <c r="W635" i="49"/>
  <c r="Q635" i="49"/>
  <c r="O635" i="49"/>
  <c r="M635" i="49"/>
  <c r="H635" i="49"/>
  <c r="F635" i="49"/>
  <c r="D635" i="49"/>
  <c r="C635" i="49"/>
  <c r="B635" i="49"/>
  <c r="W634" i="49"/>
  <c r="Q634" i="49"/>
  <c r="O634" i="49"/>
  <c r="M634" i="49"/>
  <c r="H634" i="49"/>
  <c r="F634" i="49"/>
  <c r="D634" i="49"/>
  <c r="C634" i="49"/>
  <c r="B634" i="49"/>
  <c r="W633" i="49"/>
  <c r="Q633" i="49"/>
  <c r="O633" i="49"/>
  <c r="M633" i="49"/>
  <c r="H633" i="49"/>
  <c r="F633" i="49"/>
  <c r="D633" i="49"/>
  <c r="C633" i="49"/>
  <c r="B633" i="49"/>
  <c r="W632" i="49"/>
  <c r="Q632" i="49"/>
  <c r="O632" i="49"/>
  <c r="M632" i="49"/>
  <c r="H632" i="49"/>
  <c r="F632" i="49"/>
  <c r="D632" i="49"/>
  <c r="C632" i="49"/>
  <c r="B632" i="49"/>
  <c r="W631" i="49"/>
  <c r="Q631" i="49"/>
  <c r="O631" i="49"/>
  <c r="M631" i="49"/>
  <c r="H631" i="49"/>
  <c r="F631" i="49"/>
  <c r="D631" i="49"/>
  <c r="C631" i="49"/>
  <c r="B631" i="49"/>
  <c r="W630" i="49"/>
  <c r="Q630" i="49"/>
  <c r="O630" i="49"/>
  <c r="M630" i="49"/>
  <c r="H630" i="49"/>
  <c r="F630" i="49"/>
  <c r="D630" i="49"/>
  <c r="C630" i="49"/>
  <c r="B630" i="49"/>
  <c r="W629" i="49"/>
  <c r="Q629" i="49"/>
  <c r="O629" i="49"/>
  <c r="M629" i="49"/>
  <c r="H629" i="49"/>
  <c r="F629" i="49"/>
  <c r="D629" i="49"/>
  <c r="C629" i="49"/>
  <c r="B629" i="49"/>
  <c r="W628" i="49"/>
  <c r="Q628" i="49"/>
  <c r="O628" i="49"/>
  <c r="M628" i="49"/>
  <c r="H628" i="49"/>
  <c r="F628" i="49"/>
  <c r="D628" i="49"/>
  <c r="C628" i="49"/>
  <c r="B628" i="49"/>
  <c r="W627" i="49"/>
  <c r="Q627" i="49"/>
  <c r="O627" i="49"/>
  <c r="M627" i="49"/>
  <c r="H627" i="49"/>
  <c r="F627" i="49"/>
  <c r="D627" i="49"/>
  <c r="C627" i="49"/>
  <c r="B627" i="49"/>
  <c r="W626" i="49"/>
  <c r="Q626" i="49"/>
  <c r="O626" i="49"/>
  <c r="M626" i="49"/>
  <c r="H626" i="49"/>
  <c r="F626" i="49"/>
  <c r="D626" i="49"/>
  <c r="C626" i="49"/>
  <c r="B626" i="49"/>
  <c r="W625" i="49"/>
  <c r="Q625" i="49"/>
  <c r="O625" i="49"/>
  <c r="M625" i="49"/>
  <c r="H625" i="49"/>
  <c r="F625" i="49"/>
  <c r="D625" i="49"/>
  <c r="C625" i="49"/>
  <c r="B625" i="49"/>
  <c r="W624" i="49"/>
  <c r="Q624" i="49"/>
  <c r="O624" i="49"/>
  <c r="M624" i="49"/>
  <c r="H624" i="49"/>
  <c r="F624" i="49"/>
  <c r="D624" i="49"/>
  <c r="C624" i="49"/>
  <c r="B624" i="49"/>
  <c r="W623" i="49"/>
  <c r="Q623" i="49"/>
  <c r="O623" i="49"/>
  <c r="M623" i="49"/>
  <c r="H623" i="49"/>
  <c r="F623" i="49"/>
  <c r="D623" i="49"/>
  <c r="C623" i="49"/>
  <c r="B623" i="49"/>
  <c r="W622" i="49"/>
  <c r="Q622" i="49"/>
  <c r="O622" i="49"/>
  <c r="M622" i="49"/>
  <c r="H622" i="49"/>
  <c r="F622" i="49"/>
  <c r="D622" i="49"/>
  <c r="C622" i="49"/>
  <c r="B622" i="49"/>
  <c r="W621" i="49"/>
  <c r="Q621" i="49"/>
  <c r="O621" i="49"/>
  <c r="M621" i="49"/>
  <c r="H621" i="49"/>
  <c r="F621" i="49"/>
  <c r="D621" i="49"/>
  <c r="C621" i="49"/>
  <c r="B621" i="49"/>
  <c r="W620" i="49"/>
  <c r="Q620" i="49"/>
  <c r="O620" i="49"/>
  <c r="M620" i="49"/>
  <c r="H620" i="49"/>
  <c r="F620" i="49"/>
  <c r="D620" i="49"/>
  <c r="C620" i="49"/>
  <c r="B620" i="49"/>
  <c r="W619" i="49"/>
  <c r="Q619" i="49"/>
  <c r="O619" i="49"/>
  <c r="M619" i="49"/>
  <c r="H619" i="49"/>
  <c r="F619" i="49"/>
  <c r="D619" i="49"/>
  <c r="C619" i="49"/>
  <c r="B619" i="49"/>
  <c r="W618" i="49"/>
  <c r="Q618" i="49"/>
  <c r="O618" i="49"/>
  <c r="M618" i="49"/>
  <c r="H618" i="49"/>
  <c r="F618" i="49"/>
  <c r="D618" i="49"/>
  <c r="C618" i="49"/>
  <c r="B618" i="49"/>
  <c r="W617" i="49"/>
  <c r="Q617" i="49"/>
  <c r="O617" i="49"/>
  <c r="M617" i="49"/>
  <c r="H617" i="49"/>
  <c r="F617" i="49"/>
  <c r="D617" i="49"/>
  <c r="C617" i="49"/>
  <c r="B617" i="49"/>
  <c r="W616" i="49"/>
  <c r="Q616" i="49"/>
  <c r="O616" i="49"/>
  <c r="M616" i="49"/>
  <c r="H616" i="49"/>
  <c r="F616" i="49"/>
  <c r="D616" i="49"/>
  <c r="C616" i="49"/>
  <c r="B616" i="49"/>
  <c r="W615" i="49"/>
  <c r="Q615" i="49"/>
  <c r="O615" i="49"/>
  <c r="M615" i="49"/>
  <c r="H615" i="49"/>
  <c r="F615" i="49"/>
  <c r="D615" i="49"/>
  <c r="C615" i="49"/>
  <c r="B615" i="49"/>
  <c r="W614" i="49"/>
  <c r="Q614" i="49"/>
  <c r="O614" i="49"/>
  <c r="M614" i="49"/>
  <c r="H614" i="49"/>
  <c r="F614" i="49"/>
  <c r="D614" i="49"/>
  <c r="C614" i="49"/>
  <c r="B614" i="49"/>
  <c r="W613" i="49"/>
  <c r="Q613" i="49"/>
  <c r="O613" i="49"/>
  <c r="M613" i="49"/>
  <c r="H613" i="49"/>
  <c r="F613" i="49"/>
  <c r="D613" i="49"/>
  <c r="C613" i="49"/>
  <c r="B613" i="49"/>
  <c r="W612" i="49"/>
  <c r="Q612" i="49"/>
  <c r="O612" i="49"/>
  <c r="M612" i="49"/>
  <c r="H612" i="49"/>
  <c r="F612" i="49"/>
  <c r="D612" i="49"/>
  <c r="C612" i="49"/>
  <c r="B612" i="49"/>
  <c r="W611" i="49"/>
  <c r="Q611" i="49"/>
  <c r="O611" i="49"/>
  <c r="M611" i="49"/>
  <c r="H611" i="49"/>
  <c r="F611" i="49"/>
  <c r="D611" i="49"/>
  <c r="C611" i="49"/>
  <c r="B611" i="49"/>
  <c r="W610" i="49"/>
  <c r="Q610" i="49"/>
  <c r="O610" i="49"/>
  <c r="M610" i="49"/>
  <c r="H610" i="49"/>
  <c r="F610" i="49"/>
  <c r="D610" i="49"/>
  <c r="C610" i="49"/>
  <c r="B610" i="49"/>
  <c r="W609" i="49"/>
  <c r="Q609" i="49"/>
  <c r="O609" i="49"/>
  <c r="M609" i="49"/>
  <c r="H609" i="49"/>
  <c r="F609" i="49"/>
  <c r="D609" i="49"/>
  <c r="C609" i="49"/>
  <c r="B609" i="49"/>
  <c r="W608" i="49"/>
  <c r="Q608" i="49"/>
  <c r="O608" i="49"/>
  <c r="M608" i="49"/>
  <c r="H608" i="49"/>
  <c r="F608" i="49"/>
  <c r="D608" i="49"/>
  <c r="C608" i="49"/>
  <c r="B608" i="49"/>
  <c r="W607" i="49"/>
  <c r="Q607" i="49"/>
  <c r="O607" i="49"/>
  <c r="M607" i="49"/>
  <c r="H607" i="49"/>
  <c r="F607" i="49"/>
  <c r="D607" i="49"/>
  <c r="C607" i="49"/>
  <c r="B607" i="49"/>
  <c r="W606" i="49"/>
  <c r="Q606" i="49"/>
  <c r="O606" i="49"/>
  <c r="M606" i="49"/>
  <c r="H606" i="49"/>
  <c r="F606" i="49"/>
  <c r="D606" i="49"/>
  <c r="C606" i="49"/>
  <c r="B606" i="49"/>
  <c r="W605" i="49"/>
  <c r="Q605" i="49"/>
  <c r="O605" i="49"/>
  <c r="M605" i="49"/>
  <c r="H605" i="49"/>
  <c r="F605" i="49"/>
  <c r="D605" i="49"/>
  <c r="C605" i="49"/>
  <c r="B605" i="49"/>
  <c r="W604" i="49"/>
  <c r="Q604" i="49"/>
  <c r="O604" i="49"/>
  <c r="M604" i="49"/>
  <c r="H604" i="49"/>
  <c r="F604" i="49"/>
  <c r="D604" i="49"/>
  <c r="C604" i="49"/>
  <c r="B604" i="49"/>
  <c r="W603" i="49"/>
  <c r="Q603" i="49"/>
  <c r="O603" i="49"/>
  <c r="M603" i="49"/>
  <c r="H603" i="49"/>
  <c r="F603" i="49"/>
  <c r="D603" i="49"/>
  <c r="C603" i="49"/>
  <c r="B603" i="49"/>
  <c r="W602" i="49"/>
  <c r="Q602" i="49"/>
  <c r="O602" i="49"/>
  <c r="M602" i="49"/>
  <c r="H602" i="49"/>
  <c r="F602" i="49"/>
  <c r="D602" i="49"/>
  <c r="C602" i="49"/>
  <c r="B602" i="49"/>
  <c r="W601" i="49"/>
  <c r="Q601" i="49"/>
  <c r="O601" i="49"/>
  <c r="M601" i="49"/>
  <c r="H601" i="49"/>
  <c r="F601" i="49"/>
  <c r="D601" i="49"/>
  <c r="C601" i="49"/>
  <c r="B601" i="49"/>
  <c r="W600" i="49"/>
  <c r="Q600" i="49"/>
  <c r="O600" i="49"/>
  <c r="M600" i="49"/>
  <c r="H600" i="49"/>
  <c r="F600" i="49"/>
  <c r="D600" i="49"/>
  <c r="C600" i="49"/>
  <c r="B600" i="49"/>
  <c r="W599" i="49"/>
  <c r="Q599" i="49"/>
  <c r="O599" i="49"/>
  <c r="M599" i="49"/>
  <c r="H599" i="49"/>
  <c r="F599" i="49"/>
  <c r="D599" i="49"/>
  <c r="C599" i="49"/>
  <c r="B599" i="49"/>
  <c r="W598" i="49"/>
  <c r="Q598" i="49"/>
  <c r="O598" i="49"/>
  <c r="M598" i="49"/>
  <c r="H598" i="49"/>
  <c r="F598" i="49"/>
  <c r="D598" i="49"/>
  <c r="C598" i="49"/>
  <c r="B598" i="49"/>
  <c r="W597" i="49"/>
  <c r="Q597" i="49"/>
  <c r="O597" i="49"/>
  <c r="M597" i="49"/>
  <c r="H597" i="49"/>
  <c r="F597" i="49"/>
  <c r="D597" i="49"/>
  <c r="C597" i="49"/>
  <c r="B597" i="49"/>
  <c r="W596" i="49"/>
  <c r="Q596" i="49"/>
  <c r="O596" i="49"/>
  <c r="M596" i="49"/>
  <c r="H596" i="49"/>
  <c r="F596" i="49"/>
  <c r="D596" i="49"/>
  <c r="C596" i="49"/>
  <c r="B596" i="49"/>
  <c r="W595" i="49"/>
  <c r="Q595" i="49"/>
  <c r="O595" i="49"/>
  <c r="M595" i="49"/>
  <c r="H595" i="49"/>
  <c r="F595" i="49"/>
  <c r="D595" i="49"/>
  <c r="C595" i="49"/>
  <c r="B595" i="49"/>
  <c r="W594" i="49"/>
  <c r="Q594" i="49"/>
  <c r="O594" i="49"/>
  <c r="M594" i="49"/>
  <c r="H594" i="49"/>
  <c r="F594" i="49"/>
  <c r="D594" i="49"/>
  <c r="C594" i="49"/>
  <c r="B594" i="49"/>
  <c r="W593" i="49"/>
  <c r="Q593" i="49"/>
  <c r="O593" i="49"/>
  <c r="M593" i="49"/>
  <c r="H593" i="49"/>
  <c r="F593" i="49"/>
  <c r="D593" i="49"/>
  <c r="C593" i="49"/>
  <c r="B593" i="49"/>
  <c r="W592" i="49"/>
  <c r="Q592" i="49"/>
  <c r="O592" i="49"/>
  <c r="M592" i="49"/>
  <c r="H592" i="49"/>
  <c r="F592" i="49"/>
  <c r="D592" i="49"/>
  <c r="C592" i="49"/>
  <c r="B592" i="49"/>
  <c r="W591" i="49"/>
  <c r="Q591" i="49"/>
  <c r="O591" i="49"/>
  <c r="M591" i="49"/>
  <c r="H591" i="49"/>
  <c r="F591" i="49"/>
  <c r="D591" i="49"/>
  <c r="C591" i="49"/>
  <c r="B591" i="49"/>
  <c r="W590" i="49"/>
  <c r="Q590" i="49"/>
  <c r="O590" i="49"/>
  <c r="M590" i="49"/>
  <c r="H590" i="49"/>
  <c r="F590" i="49"/>
  <c r="D590" i="49"/>
  <c r="C590" i="49"/>
  <c r="B590" i="49"/>
  <c r="W589" i="49"/>
  <c r="Q589" i="49"/>
  <c r="O589" i="49"/>
  <c r="M589" i="49"/>
  <c r="H589" i="49"/>
  <c r="F589" i="49"/>
  <c r="D589" i="49"/>
  <c r="C589" i="49"/>
  <c r="B589" i="49"/>
  <c r="W588" i="49"/>
  <c r="Q588" i="49"/>
  <c r="O588" i="49"/>
  <c r="M588" i="49"/>
  <c r="H588" i="49"/>
  <c r="F588" i="49"/>
  <c r="D588" i="49"/>
  <c r="C588" i="49"/>
  <c r="B588" i="49"/>
  <c r="W587" i="49"/>
  <c r="Q587" i="49"/>
  <c r="O587" i="49"/>
  <c r="M587" i="49"/>
  <c r="H587" i="49"/>
  <c r="F587" i="49"/>
  <c r="D587" i="49"/>
  <c r="C587" i="49"/>
  <c r="B587" i="49"/>
  <c r="W586" i="49"/>
  <c r="Q586" i="49"/>
  <c r="O586" i="49"/>
  <c r="M586" i="49"/>
  <c r="H586" i="49"/>
  <c r="F586" i="49"/>
  <c r="D586" i="49"/>
  <c r="C586" i="49"/>
  <c r="B586" i="49"/>
  <c r="W585" i="49"/>
  <c r="Q585" i="49"/>
  <c r="O585" i="49"/>
  <c r="M585" i="49"/>
  <c r="H585" i="49"/>
  <c r="F585" i="49"/>
  <c r="D585" i="49"/>
  <c r="C585" i="49"/>
  <c r="B585" i="49"/>
  <c r="W584" i="49"/>
  <c r="Q584" i="49"/>
  <c r="O584" i="49"/>
  <c r="M584" i="49"/>
  <c r="H584" i="49"/>
  <c r="F584" i="49"/>
  <c r="D584" i="49"/>
  <c r="C584" i="49"/>
  <c r="B584" i="49"/>
  <c r="W583" i="49"/>
  <c r="Q583" i="49"/>
  <c r="O583" i="49"/>
  <c r="M583" i="49"/>
  <c r="H583" i="49"/>
  <c r="F583" i="49"/>
  <c r="D583" i="49"/>
  <c r="C583" i="49"/>
  <c r="B583" i="49"/>
  <c r="W582" i="49"/>
  <c r="Q582" i="49"/>
  <c r="O582" i="49"/>
  <c r="M582" i="49"/>
  <c r="H582" i="49"/>
  <c r="F582" i="49"/>
  <c r="D582" i="49"/>
  <c r="C582" i="49"/>
  <c r="B582" i="49"/>
  <c r="W581" i="49"/>
  <c r="Q581" i="49"/>
  <c r="O581" i="49"/>
  <c r="M581" i="49"/>
  <c r="H581" i="49"/>
  <c r="F581" i="49"/>
  <c r="D581" i="49"/>
  <c r="C581" i="49"/>
  <c r="B581" i="49"/>
  <c r="W580" i="49"/>
  <c r="Q580" i="49"/>
  <c r="O580" i="49"/>
  <c r="M580" i="49"/>
  <c r="H580" i="49"/>
  <c r="F580" i="49"/>
  <c r="D580" i="49"/>
  <c r="C580" i="49"/>
  <c r="B580" i="49"/>
  <c r="W579" i="49"/>
  <c r="Q579" i="49"/>
  <c r="O579" i="49"/>
  <c r="M579" i="49"/>
  <c r="H579" i="49"/>
  <c r="F579" i="49"/>
  <c r="D579" i="49"/>
  <c r="C579" i="49"/>
  <c r="B579" i="49"/>
  <c r="W578" i="49"/>
  <c r="Q578" i="49"/>
  <c r="O578" i="49"/>
  <c r="M578" i="49"/>
  <c r="H578" i="49"/>
  <c r="F578" i="49"/>
  <c r="D578" i="49"/>
  <c r="C578" i="49"/>
  <c r="B578" i="49"/>
  <c r="W577" i="49"/>
  <c r="Q577" i="49"/>
  <c r="O577" i="49"/>
  <c r="M577" i="49"/>
  <c r="H577" i="49"/>
  <c r="F577" i="49"/>
  <c r="D577" i="49"/>
  <c r="C577" i="49"/>
  <c r="B577" i="49"/>
  <c r="W576" i="49"/>
  <c r="Q576" i="49"/>
  <c r="O576" i="49"/>
  <c r="M576" i="49"/>
  <c r="H576" i="49"/>
  <c r="F576" i="49"/>
  <c r="D576" i="49"/>
  <c r="C576" i="49"/>
  <c r="B576" i="49"/>
  <c r="W575" i="49"/>
  <c r="Q575" i="49"/>
  <c r="O575" i="49"/>
  <c r="M575" i="49"/>
  <c r="H575" i="49"/>
  <c r="F575" i="49"/>
  <c r="D575" i="49"/>
  <c r="C575" i="49"/>
  <c r="B575" i="49"/>
  <c r="W574" i="49"/>
  <c r="Q574" i="49"/>
  <c r="O574" i="49"/>
  <c r="M574" i="49"/>
  <c r="H574" i="49"/>
  <c r="F574" i="49"/>
  <c r="D574" i="49"/>
  <c r="C574" i="49"/>
  <c r="B574" i="49"/>
  <c r="W573" i="49"/>
  <c r="Q573" i="49"/>
  <c r="O573" i="49"/>
  <c r="M573" i="49"/>
  <c r="H573" i="49"/>
  <c r="F573" i="49"/>
  <c r="D573" i="49"/>
  <c r="C573" i="49"/>
  <c r="B573" i="49"/>
  <c r="W572" i="49"/>
  <c r="Q572" i="49"/>
  <c r="O572" i="49"/>
  <c r="M572" i="49"/>
  <c r="H572" i="49"/>
  <c r="F572" i="49"/>
  <c r="D572" i="49"/>
  <c r="C572" i="49"/>
  <c r="B572" i="49"/>
  <c r="W571" i="49"/>
  <c r="Q571" i="49"/>
  <c r="O571" i="49"/>
  <c r="M571" i="49"/>
  <c r="H571" i="49"/>
  <c r="F571" i="49"/>
  <c r="D571" i="49"/>
  <c r="C571" i="49"/>
  <c r="B571" i="49"/>
  <c r="W570" i="49"/>
  <c r="Q570" i="49"/>
  <c r="O570" i="49"/>
  <c r="M570" i="49"/>
  <c r="H570" i="49"/>
  <c r="F570" i="49"/>
  <c r="D570" i="49"/>
  <c r="C570" i="49"/>
  <c r="B570" i="49"/>
  <c r="W569" i="49"/>
  <c r="Q569" i="49"/>
  <c r="O569" i="49"/>
  <c r="M569" i="49"/>
  <c r="H569" i="49"/>
  <c r="F569" i="49"/>
  <c r="D569" i="49"/>
  <c r="C569" i="49"/>
  <c r="B569" i="49"/>
  <c r="W568" i="49"/>
  <c r="Q568" i="49"/>
  <c r="O568" i="49"/>
  <c r="M568" i="49"/>
  <c r="H568" i="49"/>
  <c r="F568" i="49"/>
  <c r="D568" i="49"/>
  <c r="C568" i="49"/>
  <c r="B568" i="49"/>
  <c r="W567" i="49"/>
  <c r="Q567" i="49"/>
  <c r="O567" i="49"/>
  <c r="M567" i="49"/>
  <c r="H567" i="49"/>
  <c r="F567" i="49"/>
  <c r="D567" i="49"/>
  <c r="C567" i="49"/>
  <c r="B567" i="49"/>
  <c r="W566" i="49"/>
  <c r="Q566" i="49"/>
  <c r="O566" i="49"/>
  <c r="M566" i="49"/>
  <c r="H566" i="49"/>
  <c r="F566" i="49"/>
  <c r="D566" i="49"/>
  <c r="C566" i="49"/>
  <c r="B566" i="49"/>
  <c r="W565" i="49"/>
  <c r="Q565" i="49"/>
  <c r="O565" i="49"/>
  <c r="M565" i="49"/>
  <c r="H565" i="49"/>
  <c r="F565" i="49"/>
  <c r="D565" i="49"/>
  <c r="C565" i="49"/>
  <c r="B565" i="49"/>
  <c r="W564" i="49"/>
  <c r="Q564" i="49"/>
  <c r="O564" i="49"/>
  <c r="M564" i="49"/>
  <c r="H564" i="49"/>
  <c r="F564" i="49"/>
  <c r="D564" i="49"/>
  <c r="C564" i="49"/>
  <c r="B564" i="49"/>
  <c r="W563" i="49"/>
  <c r="Q563" i="49"/>
  <c r="O563" i="49"/>
  <c r="M563" i="49"/>
  <c r="H563" i="49"/>
  <c r="F563" i="49"/>
  <c r="D563" i="49"/>
  <c r="C563" i="49"/>
  <c r="B563" i="49"/>
  <c r="W562" i="49"/>
  <c r="Q562" i="49"/>
  <c r="O562" i="49"/>
  <c r="M562" i="49"/>
  <c r="H562" i="49"/>
  <c r="F562" i="49"/>
  <c r="D562" i="49"/>
  <c r="C562" i="49"/>
  <c r="B562" i="49"/>
  <c r="W561" i="49"/>
  <c r="Q561" i="49"/>
  <c r="O561" i="49"/>
  <c r="M561" i="49"/>
  <c r="H561" i="49"/>
  <c r="F561" i="49"/>
  <c r="D561" i="49"/>
  <c r="C561" i="49"/>
  <c r="B561" i="49"/>
  <c r="W560" i="49"/>
  <c r="Q560" i="49"/>
  <c r="O560" i="49"/>
  <c r="M560" i="49"/>
  <c r="H560" i="49"/>
  <c r="F560" i="49"/>
  <c r="D560" i="49"/>
  <c r="C560" i="49"/>
  <c r="B560" i="49"/>
  <c r="W559" i="49"/>
  <c r="Q559" i="49"/>
  <c r="O559" i="49"/>
  <c r="M559" i="49"/>
  <c r="H559" i="49"/>
  <c r="F559" i="49"/>
  <c r="D559" i="49"/>
  <c r="C559" i="49"/>
  <c r="B559" i="49"/>
  <c r="W558" i="49"/>
  <c r="Q558" i="49"/>
  <c r="O558" i="49"/>
  <c r="M558" i="49"/>
  <c r="H558" i="49"/>
  <c r="F558" i="49"/>
  <c r="D558" i="49"/>
  <c r="C558" i="49"/>
  <c r="B558" i="49"/>
  <c r="W557" i="49"/>
  <c r="Q557" i="49"/>
  <c r="O557" i="49"/>
  <c r="M557" i="49"/>
  <c r="H557" i="49"/>
  <c r="F557" i="49"/>
  <c r="D557" i="49"/>
  <c r="C557" i="49"/>
  <c r="B557" i="49"/>
  <c r="W556" i="49"/>
  <c r="Q556" i="49"/>
  <c r="O556" i="49"/>
  <c r="M556" i="49"/>
  <c r="H556" i="49"/>
  <c r="F556" i="49"/>
  <c r="D556" i="49"/>
  <c r="C556" i="49"/>
  <c r="B556" i="49"/>
  <c r="W555" i="49"/>
  <c r="Q555" i="49"/>
  <c r="O555" i="49"/>
  <c r="M555" i="49"/>
  <c r="H555" i="49"/>
  <c r="F555" i="49"/>
  <c r="D555" i="49"/>
  <c r="C555" i="49"/>
  <c r="B555" i="49"/>
  <c r="W554" i="49"/>
  <c r="Q554" i="49"/>
  <c r="O554" i="49"/>
  <c r="M554" i="49"/>
  <c r="H554" i="49"/>
  <c r="F554" i="49"/>
  <c r="D554" i="49"/>
  <c r="C554" i="49"/>
  <c r="B554" i="49"/>
  <c r="W553" i="49"/>
  <c r="Q553" i="49"/>
  <c r="O553" i="49"/>
  <c r="M553" i="49"/>
  <c r="H553" i="49"/>
  <c r="F553" i="49"/>
  <c r="D553" i="49"/>
  <c r="C553" i="49"/>
  <c r="B553" i="49"/>
  <c r="W552" i="49"/>
  <c r="Q552" i="49"/>
  <c r="O552" i="49"/>
  <c r="M552" i="49"/>
  <c r="H552" i="49"/>
  <c r="F552" i="49"/>
  <c r="D552" i="49"/>
  <c r="C552" i="49"/>
  <c r="B552" i="49"/>
  <c r="W551" i="49"/>
  <c r="Q551" i="49"/>
  <c r="O551" i="49"/>
  <c r="M551" i="49"/>
  <c r="H551" i="49"/>
  <c r="F551" i="49"/>
  <c r="D551" i="49"/>
  <c r="C551" i="49"/>
  <c r="B551" i="49"/>
  <c r="W550" i="49"/>
  <c r="Q550" i="49"/>
  <c r="O550" i="49"/>
  <c r="M550" i="49"/>
  <c r="H550" i="49"/>
  <c r="F550" i="49"/>
  <c r="D550" i="49"/>
  <c r="C550" i="49"/>
  <c r="B550" i="49"/>
  <c r="W549" i="49"/>
  <c r="Q549" i="49"/>
  <c r="O549" i="49"/>
  <c r="M549" i="49"/>
  <c r="H549" i="49"/>
  <c r="F549" i="49"/>
  <c r="D549" i="49"/>
  <c r="C549" i="49"/>
  <c r="B549" i="49"/>
  <c r="W548" i="49"/>
  <c r="Q548" i="49"/>
  <c r="O548" i="49"/>
  <c r="M548" i="49"/>
  <c r="H548" i="49"/>
  <c r="F548" i="49"/>
  <c r="D548" i="49"/>
  <c r="C548" i="49"/>
  <c r="B548" i="49"/>
  <c r="W547" i="49"/>
  <c r="Q547" i="49"/>
  <c r="O547" i="49"/>
  <c r="M547" i="49"/>
  <c r="H547" i="49"/>
  <c r="F547" i="49"/>
  <c r="D547" i="49"/>
  <c r="C547" i="49"/>
  <c r="B547" i="49"/>
  <c r="W546" i="49"/>
  <c r="Q546" i="49"/>
  <c r="O546" i="49"/>
  <c r="M546" i="49"/>
  <c r="H546" i="49"/>
  <c r="F546" i="49"/>
  <c r="D546" i="49"/>
  <c r="C546" i="49"/>
  <c r="B546" i="49"/>
  <c r="W545" i="49"/>
  <c r="Q545" i="49"/>
  <c r="O545" i="49"/>
  <c r="M545" i="49"/>
  <c r="H545" i="49"/>
  <c r="F545" i="49"/>
  <c r="D545" i="49"/>
  <c r="C545" i="49"/>
  <c r="B545" i="49"/>
  <c r="W544" i="49"/>
  <c r="Q544" i="49"/>
  <c r="O544" i="49"/>
  <c r="M544" i="49"/>
  <c r="H544" i="49"/>
  <c r="F544" i="49"/>
  <c r="D544" i="49"/>
  <c r="C544" i="49"/>
  <c r="B544" i="49"/>
  <c r="W543" i="49"/>
  <c r="Q543" i="49"/>
  <c r="O543" i="49"/>
  <c r="M543" i="49"/>
  <c r="H543" i="49"/>
  <c r="F543" i="49"/>
  <c r="D543" i="49"/>
  <c r="C543" i="49"/>
  <c r="B543" i="49"/>
  <c r="W542" i="49"/>
  <c r="Q542" i="49"/>
  <c r="O542" i="49"/>
  <c r="M542" i="49"/>
  <c r="H542" i="49"/>
  <c r="F542" i="49"/>
  <c r="D542" i="49"/>
  <c r="C542" i="49"/>
  <c r="B542" i="49"/>
  <c r="W541" i="49"/>
  <c r="Q541" i="49"/>
  <c r="O541" i="49"/>
  <c r="M541" i="49"/>
  <c r="H541" i="49"/>
  <c r="F541" i="49"/>
  <c r="D541" i="49"/>
  <c r="C541" i="49"/>
  <c r="B541" i="49"/>
  <c r="W540" i="49"/>
  <c r="Q540" i="49"/>
  <c r="O540" i="49"/>
  <c r="M540" i="49"/>
  <c r="H540" i="49"/>
  <c r="F540" i="49"/>
  <c r="D540" i="49"/>
  <c r="C540" i="49"/>
  <c r="B540" i="49"/>
  <c r="W539" i="49"/>
  <c r="Q539" i="49"/>
  <c r="O539" i="49"/>
  <c r="M539" i="49"/>
  <c r="H539" i="49"/>
  <c r="F539" i="49"/>
  <c r="D539" i="49"/>
  <c r="C539" i="49"/>
  <c r="B539" i="49"/>
  <c r="W538" i="49"/>
  <c r="Q538" i="49"/>
  <c r="O538" i="49"/>
  <c r="M538" i="49"/>
  <c r="H538" i="49"/>
  <c r="F538" i="49"/>
  <c r="D538" i="49"/>
  <c r="C538" i="49"/>
  <c r="B538" i="49"/>
  <c r="W537" i="49"/>
  <c r="Q537" i="49"/>
  <c r="O537" i="49"/>
  <c r="M537" i="49"/>
  <c r="H537" i="49"/>
  <c r="F537" i="49"/>
  <c r="D537" i="49"/>
  <c r="C537" i="49"/>
  <c r="B537" i="49"/>
  <c r="W536" i="49"/>
  <c r="Q536" i="49"/>
  <c r="O536" i="49"/>
  <c r="M536" i="49"/>
  <c r="H536" i="49"/>
  <c r="F536" i="49"/>
  <c r="D536" i="49"/>
  <c r="C536" i="49"/>
  <c r="B536" i="49"/>
  <c r="W535" i="49"/>
  <c r="Q535" i="49"/>
  <c r="O535" i="49"/>
  <c r="M535" i="49"/>
  <c r="H535" i="49"/>
  <c r="F535" i="49"/>
  <c r="D535" i="49"/>
  <c r="C535" i="49"/>
  <c r="B535" i="49"/>
  <c r="W534" i="49"/>
  <c r="Q534" i="49"/>
  <c r="O534" i="49"/>
  <c r="M534" i="49"/>
  <c r="H534" i="49"/>
  <c r="F534" i="49"/>
  <c r="D534" i="49"/>
  <c r="C534" i="49"/>
  <c r="B534" i="49"/>
  <c r="W533" i="49"/>
  <c r="Q533" i="49"/>
  <c r="O533" i="49"/>
  <c r="M533" i="49"/>
  <c r="H533" i="49"/>
  <c r="F533" i="49"/>
  <c r="D533" i="49"/>
  <c r="C533" i="49"/>
  <c r="B533" i="49"/>
  <c r="W532" i="49"/>
  <c r="Q532" i="49"/>
  <c r="O532" i="49"/>
  <c r="M532" i="49"/>
  <c r="H532" i="49"/>
  <c r="F532" i="49"/>
  <c r="D532" i="49"/>
  <c r="C532" i="49"/>
  <c r="B532" i="49"/>
  <c r="W531" i="49"/>
  <c r="Q531" i="49"/>
  <c r="O531" i="49"/>
  <c r="M531" i="49"/>
  <c r="H531" i="49"/>
  <c r="F531" i="49"/>
  <c r="D531" i="49"/>
  <c r="C531" i="49"/>
  <c r="B531" i="49"/>
  <c r="W530" i="49"/>
  <c r="Q530" i="49"/>
  <c r="O530" i="49"/>
  <c r="M530" i="49"/>
  <c r="H530" i="49"/>
  <c r="F530" i="49"/>
  <c r="D530" i="49"/>
  <c r="C530" i="49"/>
  <c r="B530" i="49"/>
  <c r="W529" i="49"/>
  <c r="Q529" i="49"/>
  <c r="O529" i="49"/>
  <c r="M529" i="49"/>
  <c r="H529" i="49"/>
  <c r="F529" i="49"/>
  <c r="D529" i="49"/>
  <c r="C529" i="49"/>
  <c r="B529" i="49"/>
  <c r="W528" i="49"/>
  <c r="Q528" i="49"/>
  <c r="O528" i="49"/>
  <c r="M528" i="49"/>
  <c r="H528" i="49"/>
  <c r="F528" i="49"/>
  <c r="D528" i="49"/>
  <c r="C528" i="49"/>
  <c r="B528" i="49"/>
  <c r="W527" i="49"/>
  <c r="Q527" i="49"/>
  <c r="O527" i="49"/>
  <c r="M527" i="49"/>
  <c r="H527" i="49"/>
  <c r="F527" i="49"/>
  <c r="D527" i="49"/>
  <c r="C527" i="49"/>
  <c r="B527" i="49"/>
  <c r="W526" i="49"/>
  <c r="Q526" i="49"/>
  <c r="O526" i="49"/>
  <c r="M526" i="49"/>
  <c r="H526" i="49"/>
  <c r="F526" i="49"/>
  <c r="D526" i="49"/>
  <c r="C526" i="49"/>
  <c r="B526" i="49"/>
  <c r="W525" i="49"/>
  <c r="Q525" i="49"/>
  <c r="O525" i="49"/>
  <c r="M525" i="49"/>
  <c r="H525" i="49"/>
  <c r="F525" i="49"/>
  <c r="D525" i="49"/>
  <c r="C525" i="49"/>
  <c r="B525" i="49"/>
  <c r="W524" i="49"/>
  <c r="Q524" i="49"/>
  <c r="O524" i="49"/>
  <c r="M524" i="49"/>
  <c r="H524" i="49"/>
  <c r="F524" i="49"/>
  <c r="D524" i="49"/>
  <c r="C524" i="49"/>
  <c r="B524" i="49"/>
  <c r="W523" i="49"/>
  <c r="Q523" i="49"/>
  <c r="O523" i="49"/>
  <c r="M523" i="49"/>
  <c r="H523" i="49"/>
  <c r="F523" i="49"/>
  <c r="D523" i="49"/>
  <c r="C523" i="49"/>
  <c r="B523" i="49"/>
  <c r="W522" i="49"/>
  <c r="Q522" i="49"/>
  <c r="O522" i="49"/>
  <c r="M522" i="49"/>
  <c r="H522" i="49"/>
  <c r="F522" i="49"/>
  <c r="D522" i="49"/>
  <c r="C522" i="49"/>
  <c r="B522" i="49"/>
  <c r="W521" i="49"/>
  <c r="Q521" i="49"/>
  <c r="O521" i="49"/>
  <c r="M521" i="49"/>
  <c r="H521" i="49"/>
  <c r="F521" i="49"/>
  <c r="D521" i="49"/>
  <c r="C521" i="49"/>
  <c r="B521" i="49"/>
  <c r="W520" i="49"/>
  <c r="Q520" i="49"/>
  <c r="O520" i="49"/>
  <c r="M520" i="49"/>
  <c r="H520" i="49"/>
  <c r="F520" i="49"/>
  <c r="D520" i="49"/>
  <c r="C520" i="49"/>
  <c r="B520" i="49"/>
  <c r="W519" i="49"/>
  <c r="Q519" i="49"/>
  <c r="O519" i="49"/>
  <c r="M519" i="49"/>
  <c r="H519" i="49"/>
  <c r="F519" i="49"/>
  <c r="D519" i="49"/>
  <c r="C519" i="49"/>
  <c r="B519" i="49"/>
  <c r="W518" i="49"/>
  <c r="Q518" i="49"/>
  <c r="O518" i="49"/>
  <c r="M518" i="49"/>
  <c r="H518" i="49"/>
  <c r="F518" i="49"/>
  <c r="D518" i="49"/>
  <c r="C518" i="49"/>
  <c r="B518" i="49"/>
  <c r="W517" i="49"/>
  <c r="Q517" i="49"/>
  <c r="O517" i="49"/>
  <c r="M517" i="49"/>
  <c r="H517" i="49"/>
  <c r="F517" i="49"/>
  <c r="D517" i="49"/>
  <c r="C517" i="49"/>
  <c r="B517" i="49"/>
  <c r="W516" i="49"/>
  <c r="Q516" i="49"/>
  <c r="O516" i="49"/>
  <c r="M516" i="49"/>
  <c r="H516" i="49"/>
  <c r="F516" i="49"/>
  <c r="D516" i="49"/>
  <c r="C516" i="49"/>
  <c r="B516" i="49"/>
  <c r="W515" i="49"/>
  <c r="Q515" i="49"/>
  <c r="O515" i="49"/>
  <c r="M515" i="49"/>
  <c r="H515" i="49"/>
  <c r="F515" i="49"/>
  <c r="D515" i="49"/>
  <c r="C515" i="49"/>
  <c r="B515" i="49"/>
  <c r="W514" i="49"/>
  <c r="Q514" i="49"/>
  <c r="O514" i="49"/>
  <c r="M514" i="49"/>
  <c r="H514" i="49"/>
  <c r="F514" i="49"/>
  <c r="D514" i="49"/>
  <c r="C514" i="49"/>
  <c r="B514" i="49"/>
  <c r="W513" i="49"/>
  <c r="Q513" i="49"/>
  <c r="O513" i="49"/>
  <c r="M513" i="49"/>
  <c r="H513" i="49"/>
  <c r="F513" i="49"/>
  <c r="D513" i="49"/>
  <c r="C513" i="49"/>
  <c r="B513" i="49"/>
  <c r="W512" i="49"/>
  <c r="Q512" i="49"/>
  <c r="O512" i="49"/>
  <c r="M512" i="49"/>
  <c r="H512" i="49"/>
  <c r="F512" i="49"/>
  <c r="D512" i="49"/>
  <c r="C512" i="49"/>
  <c r="B512" i="49"/>
  <c r="W511" i="49"/>
  <c r="Q511" i="49"/>
  <c r="O511" i="49"/>
  <c r="M511" i="49"/>
  <c r="H511" i="49"/>
  <c r="F511" i="49"/>
  <c r="D511" i="49"/>
  <c r="C511" i="49"/>
  <c r="B511" i="49"/>
  <c r="W510" i="49"/>
  <c r="Q510" i="49"/>
  <c r="O510" i="49"/>
  <c r="M510" i="49"/>
  <c r="H510" i="49"/>
  <c r="F510" i="49"/>
  <c r="D510" i="49"/>
  <c r="C510" i="49"/>
  <c r="B510" i="49"/>
  <c r="W509" i="49"/>
  <c r="Q509" i="49"/>
  <c r="O509" i="49"/>
  <c r="M509" i="49"/>
  <c r="H509" i="49"/>
  <c r="F509" i="49"/>
  <c r="D509" i="49"/>
  <c r="C509" i="49"/>
  <c r="B509" i="49"/>
  <c r="W508" i="49"/>
  <c r="Q508" i="49"/>
  <c r="O508" i="49"/>
  <c r="M508" i="49"/>
  <c r="H508" i="49"/>
  <c r="F508" i="49"/>
  <c r="D508" i="49"/>
  <c r="C508" i="49"/>
  <c r="B508" i="49"/>
  <c r="W507" i="49"/>
  <c r="Q507" i="49"/>
  <c r="O507" i="49"/>
  <c r="M507" i="49"/>
  <c r="H507" i="49"/>
  <c r="F507" i="49"/>
  <c r="D507" i="49"/>
  <c r="C507" i="49"/>
  <c r="B507" i="49"/>
  <c r="W506" i="49"/>
  <c r="Q506" i="49"/>
  <c r="O506" i="49"/>
  <c r="M506" i="49"/>
  <c r="H506" i="49"/>
  <c r="F506" i="49"/>
  <c r="D506" i="49"/>
  <c r="C506" i="49"/>
  <c r="B506" i="49"/>
  <c r="W505" i="49"/>
  <c r="Q505" i="49"/>
  <c r="O505" i="49"/>
  <c r="M505" i="49"/>
  <c r="H505" i="49"/>
  <c r="F505" i="49"/>
  <c r="D505" i="49"/>
  <c r="C505" i="49"/>
  <c r="B505" i="49"/>
  <c r="W504" i="49"/>
  <c r="Q504" i="49"/>
  <c r="O504" i="49"/>
  <c r="M504" i="49"/>
  <c r="H504" i="49"/>
  <c r="F504" i="49"/>
  <c r="D504" i="49"/>
  <c r="C504" i="49"/>
  <c r="B504" i="49"/>
  <c r="W503" i="49"/>
  <c r="Q503" i="49"/>
  <c r="O503" i="49"/>
  <c r="M503" i="49"/>
  <c r="H503" i="49"/>
  <c r="F503" i="49"/>
  <c r="D503" i="49"/>
  <c r="C503" i="49"/>
  <c r="B503" i="49"/>
  <c r="W502" i="49"/>
  <c r="Q502" i="49"/>
  <c r="O502" i="49"/>
  <c r="M502" i="49"/>
  <c r="H502" i="49"/>
  <c r="F502" i="49"/>
  <c r="D502" i="49"/>
  <c r="C502" i="49"/>
  <c r="B502" i="49"/>
  <c r="W501" i="49"/>
  <c r="Q501" i="49"/>
  <c r="O501" i="49"/>
  <c r="M501" i="49"/>
  <c r="H501" i="49"/>
  <c r="F501" i="49"/>
  <c r="D501" i="49"/>
  <c r="C501" i="49"/>
  <c r="B501" i="49"/>
  <c r="W500" i="49"/>
  <c r="Q500" i="49"/>
  <c r="O500" i="49"/>
  <c r="M500" i="49"/>
  <c r="H500" i="49"/>
  <c r="F500" i="49"/>
  <c r="D500" i="49"/>
  <c r="C500" i="49"/>
  <c r="B500" i="49"/>
  <c r="W499" i="49"/>
  <c r="Q499" i="49"/>
  <c r="O499" i="49"/>
  <c r="M499" i="49"/>
  <c r="H499" i="49"/>
  <c r="F499" i="49"/>
  <c r="D499" i="49"/>
  <c r="C499" i="49"/>
  <c r="B499" i="49"/>
  <c r="W498" i="49"/>
  <c r="Q498" i="49"/>
  <c r="O498" i="49"/>
  <c r="M498" i="49"/>
  <c r="H498" i="49"/>
  <c r="F498" i="49"/>
  <c r="D498" i="49"/>
  <c r="C498" i="49"/>
  <c r="B498" i="49"/>
  <c r="W497" i="49"/>
  <c r="Q497" i="49"/>
  <c r="O497" i="49"/>
  <c r="M497" i="49"/>
  <c r="H497" i="49"/>
  <c r="F497" i="49"/>
  <c r="D497" i="49"/>
  <c r="C497" i="49"/>
  <c r="B497" i="49"/>
  <c r="W496" i="49"/>
  <c r="Q496" i="49"/>
  <c r="O496" i="49"/>
  <c r="M496" i="49"/>
  <c r="H496" i="49"/>
  <c r="F496" i="49"/>
  <c r="D496" i="49"/>
  <c r="C496" i="49"/>
  <c r="B496" i="49"/>
  <c r="W495" i="49"/>
  <c r="Q495" i="49"/>
  <c r="O495" i="49"/>
  <c r="M495" i="49"/>
  <c r="H495" i="49"/>
  <c r="F495" i="49"/>
  <c r="D495" i="49"/>
  <c r="C495" i="49"/>
  <c r="B495" i="49"/>
  <c r="W494" i="49"/>
  <c r="Q494" i="49"/>
  <c r="O494" i="49"/>
  <c r="M494" i="49"/>
  <c r="H494" i="49"/>
  <c r="F494" i="49"/>
  <c r="D494" i="49"/>
  <c r="C494" i="49"/>
  <c r="B494" i="49"/>
  <c r="W493" i="49"/>
  <c r="Q493" i="49"/>
  <c r="O493" i="49"/>
  <c r="M493" i="49"/>
  <c r="H493" i="49"/>
  <c r="F493" i="49"/>
  <c r="D493" i="49"/>
  <c r="C493" i="49"/>
  <c r="B493" i="49"/>
  <c r="W492" i="49"/>
  <c r="Q492" i="49"/>
  <c r="O492" i="49"/>
  <c r="M492" i="49"/>
  <c r="H492" i="49"/>
  <c r="F492" i="49"/>
  <c r="D492" i="49"/>
  <c r="C492" i="49"/>
  <c r="B492" i="49"/>
  <c r="W491" i="49"/>
  <c r="Q491" i="49"/>
  <c r="O491" i="49"/>
  <c r="M491" i="49"/>
  <c r="H491" i="49"/>
  <c r="F491" i="49"/>
  <c r="D491" i="49"/>
  <c r="C491" i="49"/>
  <c r="B491" i="49"/>
  <c r="W490" i="49"/>
  <c r="Q490" i="49"/>
  <c r="O490" i="49"/>
  <c r="M490" i="49"/>
  <c r="H490" i="49"/>
  <c r="F490" i="49"/>
  <c r="D490" i="49"/>
  <c r="C490" i="49"/>
  <c r="B490" i="49"/>
  <c r="W489" i="49"/>
  <c r="Q489" i="49"/>
  <c r="O489" i="49"/>
  <c r="M489" i="49"/>
  <c r="H489" i="49"/>
  <c r="F489" i="49"/>
  <c r="D489" i="49"/>
  <c r="C489" i="49"/>
  <c r="B489" i="49"/>
  <c r="W488" i="49"/>
  <c r="Q488" i="49"/>
  <c r="O488" i="49"/>
  <c r="M488" i="49"/>
  <c r="H488" i="49"/>
  <c r="F488" i="49"/>
  <c r="D488" i="49"/>
  <c r="C488" i="49"/>
  <c r="B488" i="49"/>
  <c r="W487" i="49"/>
  <c r="Q487" i="49"/>
  <c r="O487" i="49"/>
  <c r="M487" i="49"/>
  <c r="H487" i="49"/>
  <c r="F487" i="49"/>
  <c r="D487" i="49"/>
  <c r="C487" i="49"/>
  <c r="B487" i="49"/>
  <c r="W486" i="49"/>
  <c r="Q486" i="49"/>
  <c r="O486" i="49"/>
  <c r="M486" i="49"/>
  <c r="H486" i="49"/>
  <c r="F486" i="49"/>
  <c r="D486" i="49"/>
  <c r="C486" i="49"/>
  <c r="B486" i="49"/>
  <c r="W485" i="49"/>
  <c r="Q485" i="49"/>
  <c r="O485" i="49"/>
  <c r="M485" i="49"/>
  <c r="H485" i="49"/>
  <c r="F485" i="49"/>
  <c r="D485" i="49"/>
  <c r="C485" i="49"/>
  <c r="B485" i="49"/>
  <c r="W484" i="49"/>
  <c r="Q484" i="49"/>
  <c r="O484" i="49"/>
  <c r="M484" i="49"/>
  <c r="H484" i="49"/>
  <c r="F484" i="49"/>
  <c r="D484" i="49"/>
  <c r="C484" i="49"/>
  <c r="B484" i="49"/>
  <c r="W483" i="49"/>
  <c r="Q483" i="49"/>
  <c r="O483" i="49"/>
  <c r="M483" i="49"/>
  <c r="H483" i="49"/>
  <c r="F483" i="49"/>
  <c r="D483" i="49"/>
  <c r="C483" i="49"/>
  <c r="B483" i="49"/>
  <c r="W482" i="49"/>
  <c r="Q482" i="49"/>
  <c r="O482" i="49"/>
  <c r="M482" i="49"/>
  <c r="H482" i="49"/>
  <c r="F482" i="49"/>
  <c r="D482" i="49"/>
  <c r="C482" i="49"/>
  <c r="B482" i="49"/>
  <c r="W481" i="49"/>
  <c r="Q481" i="49"/>
  <c r="O481" i="49"/>
  <c r="M481" i="49"/>
  <c r="H481" i="49"/>
  <c r="F481" i="49"/>
  <c r="D481" i="49"/>
  <c r="C481" i="49"/>
  <c r="B481" i="49"/>
  <c r="W480" i="49"/>
  <c r="Q480" i="49"/>
  <c r="O480" i="49"/>
  <c r="M480" i="49"/>
  <c r="H480" i="49"/>
  <c r="F480" i="49"/>
  <c r="D480" i="49"/>
  <c r="C480" i="49"/>
  <c r="B480" i="49"/>
  <c r="W479" i="49"/>
  <c r="Q479" i="49"/>
  <c r="O479" i="49"/>
  <c r="M479" i="49"/>
  <c r="H479" i="49"/>
  <c r="F479" i="49"/>
  <c r="D479" i="49"/>
  <c r="C479" i="49"/>
  <c r="B479" i="49"/>
  <c r="W478" i="49"/>
  <c r="Q478" i="49"/>
  <c r="O478" i="49"/>
  <c r="M478" i="49"/>
  <c r="H478" i="49"/>
  <c r="F478" i="49"/>
  <c r="D478" i="49"/>
  <c r="C478" i="49"/>
  <c r="B478" i="49"/>
  <c r="W477" i="49"/>
  <c r="Q477" i="49"/>
  <c r="O477" i="49"/>
  <c r="M477" i="49"/>
  <c r="H477" i="49"/>
  <c r="F477" i="49"/>
  <c r="D477" i="49"/>
  <c r="C477" i="49"/>
  <c r="B477" i="49"/>
  <c r="W476" i="49"/>
  <c r="Q476" i="49"/>
  <c r="O476" i="49"/>
  <c r="M476" i="49"/>
  <c r="H476" i="49"/>
  <c r="F476" i="49"/>
  <c r="D476" i="49"/>
  <c r="C476" i="49"/>
  <c r="B476" i="49"/>
  <c r="W475" i="49"/>
  <c r="Q475" i="49"/>
  <c r="O475" i="49"/>
  <c r="M475" i="49"/>
  <c r="H475" i="49"/>
  <c r="F475" i="49"/>
  <c r="D475" i="49"/>
  <c r="C475" i="49"/>
  <c r="B475" i="49"/>
  <c r="W474" i="49"/>
  <c r="Q474" i="49"/>
  <c r="O474" i="49"/>
  <c r="M474" i="49"/>
  <c r="H474" i="49"/>
  <c r="F474" i="49"/>
  <c r="D474" i="49"/>
  <c r="C474" i="49"/>
  <c r="B474" i="49"/>
  <c r="W473" i="49"/>
  <c r="Q473" i="49"/>
  <c r="O473" i="49"/>
  <c r="M473" i="49"/>
  <c r="H473" i="49"/>
  <c r="F473" i="49"/>
  <c r="D473" i="49"/>
  <c r="C473" i="49"/>
  <c r="B473" i="49"/>
  <c r="W472" i="49"/>
  <c r="Q472" i="49"/>
  <c r="O472" i="49"/>
  <c r="M472" i="49"/>
  <c r="H472" i="49"/>
  <c r="F472" i="49"/>
  <c r="D472" i="49"/>
  <c r="C472" i="49"/>
  <c r="B472" i="49"/>
  <c r="W471" i="49"/>
  <c r="Q471" i="49"/>
  <c r="O471" i="49"/>
  <c r="M471" i="49"/>
  <c r="H471" i="49"/>
  <c r="F471" i="49"/>
  <c r="D471" i="49"/>
  <c r="C471" i="49"/>
  <c r="B471" i="49"/>
  <c r="W470" i="49"/>
  <c r="Q470" i="49"/>
  <c r="O470" i="49"/>
  <c r="M470" i="49"/>
  <c r="H470" i="49"/>
  <c r="F470" i="49"/>
  <c r="D470" i="49"/>
  <c r="C470" i="49"/>
  <c r="B470" i="49"/>
  <c r="W469" i="49"/>
  <c r="Q469" i="49"/>
  <c r="O469" i="49"/>
  <c r="M469" i="49"/>
  <c r="H469" i="49"/>
  <c r="F469" i="49"/>
  <c r="D469" i="49"/>
  <c r="C469" i="49"/>
  <c r="B469" i="49"/>
  <c r="W468" i="49"/>
  <c r="Q468" i="49"/>
  <c r="O468" i="49"/>
  <c r="M468" i="49"/>
  <c r="H468" i="49"/>
  <c r="F468" i="49"/>
  <c r="D468" i="49"/>
  <c r="C468" i="49"/>
  <c r="B468" i="49"/>
  <c r="W467" i="49"/>
  <c r="Q467" i="49"/>
  <c r="O467" i="49"/>
  <c r="M467" i="49"/>
  <c r="H467" i="49"/>
  <c r="F467" i="49"/>
  <c r="D467" i="49"/>
  <c r="C467" i="49"/>
  <c r="B467" i="49"/>
  <c r="W466" i="49"/>
  <c r="Q466" i="49"/>
  <c r="O466" i="49"/>
  <c r="M466" i="49"/>
  <c r="H466" i="49"/>
  <c r="F466" i="49"/>
  <c r="D466" i="49"/>
  <c r="C466" i="49"/>
  <c r="B466" i="49"/>
  <c r="W465" i="49"/>
  <c r="Q465" i="49"/>
  <c r="O465" i="49"/>
  <c r="M465" i="49"/>
  <c r="H465" i="49"/>
  <c r="F465" i="49"/>
  <c r="D465" i="49"/>
  <c r="C465" i="49"/>
  <c r="B465" i="49"/>
  <c r="W464" i="49"/>
  <c r="Q464" i="49"/>
  <c r="O464" i="49"/>
  <c r="M464" i="49"/>
  <c r="H464" i="49"/>
  <c r="F464" i="49"/>
  <c r="D464" i="49"/>
  <c r="C464" i="49"/>
  <c r="B464" i="49"/>
  <c r="W463" i="49"/>
  <c r="Q463" i="49"/>
  <c r="O463" i="49"/>
  <c r="M463" i="49"/>
  <c r="H463" i="49"/>
  <c r="F463" i="49"/>
  <c r="D463" i="49"/>
  <c r="C463" i="49"/>
  <c r="B463" i="49"/>
  <c r="W462" i="49"/>
  <c r="Q462" i="49"/>
  <c r="O462" i="49"/>
  <c r="M462" i="49"/>
  <c r="H462" i="49"/>
  <c r="F462" i="49"/>
  <c r="D462" i="49"/>
  <c r="C462" i="49"/>
  <c r="B462" i="49"/>
  <c r="W461" i="49"/>
  <c r="Q461" i="49"/>
  <c r="O461" i="49"/>
  <c r="M461" i="49"/>
  <c r="H461" i="49"/>
  <c r="F461" i="49"/>
  <c r="D461" i="49"/>
  <c r="C461" i="49"/>
  <c r="B461" i="49"/>
  <c r="W460" i="49"/>
  <c r="Q460" i="49"/>
  <c r="O460" i="49"/>
  <c r="M460" i="49"/>
  <c r="H460" i="49"/>
  <c r="F460" i="49"/>
  <c r="D460" i="49"/>
  <c r="C460" i="49"/>
  <c r="B460" i="49"/>
  <c r="W459" i="49"/>
  <c r="Q459" i="49"/>
  <c r="O459" i="49"/>
  <c r="M459" i="49"/>
  <c r="H459" i="49"/>
  <c r="F459" i="49"/>
  <c r="D459" i="49"/>
  <c r="C459" i="49"/>
  <c r="B459" i="49"/>
  <c r="W458" i="49"/>
  <c r="Q458" i="49"/>
  <c r="O458" i="49"/>
  <c r="M458" i="49"/>
  <c r="H458" i="49"/>
  <c r="F458" i="49"/>
  <c r="D458" i="49"/>
  <c r="C458" i="49"/>
  <c r="B458" i="49"/>
  <c r="W457" i="49"/>
  <c r="Q457" i="49"/>
  <c r="O457" i="49"/>
  <c r="M457" i="49"/>
  <c r="H457" i="49"/>
  <c r="F457" i="49"/>
  <c r="D457" i="49"/>
  <c r="C457" i="49"/>
  <c r="B457" i="49"/>
  <c r="W456" i="49"/>
  <c r="Q456" i="49"/>
  <c r="O456" i="49"/>
  <c r="M456" i="49"/>
  <c r="H456" i="49"/>
  <c r="F456" i="49"/>
  <c r="D456" i="49"/>
  <c r="C456" i="49"/>
  <c r="B456" i="49"/>
  <c r="W455" i="49"/>
  <c r="Q455" i="49"/>
  <c r="O455" i="49"/>
  <c r="M455" i="49"/>
  <c r="H455" i="49"/>
  <c r="F455" i="49"/>
  <c r="D455" i="49"/>
  <c r="C455" i="49"/>
  <c r="B455" i="49"/>
  <c r="W454" i="49"/>
  <c r="Q454" i="49"/>
  <c r="O454" i="49"/>
  <c r="M454" i="49"/>
  <c r="H454" i="49"/>
  <c r="F454" i="49"/>
  <c r="D454" i="49"/>
  <c r="C454" i="49"/>
  <c r="B454" i="49"/>
  <c r="W453" i="49"/>
  <c r="Q453" i="49"/>
  <c r="O453" i="49"/>
  <c r="M453" i="49"/>
  <c r="H453" i="49"/>
  <c r="F453" i="49"/>
  <c r="D453" i="49"/>
  <c r="C453" i="49"/>
  <c r="B453" i="49"/>
  <c r="W452" i="49"/>
  <c r="Q452" i="49"/>
  <c r="O452" i="49"/>
  <c r="M452" i="49"/>
  <c r="H452" i="49"/>
  <c r="F452" i="49"/>
  <c r="D452" i="49"/>
  <c r="C452" i="49"/>
  <c r="B452" i="49"/>
  <c r="W451" i="49"/>
  <c r="Q451" i="49"/>
  <c r="O451" i="49"/>
  <c r="M451" i="49"/>
  <c r="H451" i="49"/>
  <c r="F451" i="49"/>
  <c r="D451" i="49"/>
  <c r="C451" i="49"/>
  <c r="B451" i="49"/>
  <c r="W450" i="49"/>
  <c r="Q450" i="49"/>
  <c r="O450" i="49"/>
  <c r="M450" i="49"/>
  <c r="H450" i="49"/>
  <c r="F450" i="49"/>
  <c r="D450" i="49"/>
  <c r="C450" i="49"/>
  <c r="B450" i="49"/>
  <c r="W449" i="49"/>
  <c r="Q449" i="49"/>
  <c r="O449" i="49"/>
  <c r="M449" i="49"/>
  <c r="H449" i="49"/>
  <c r="F449" i="49"/>
  <c r="D449" i="49"/>
  <c r="C449" i="49"/>
  <c r="B449" i="49"/>
  <c r="W448" i="49"/>
  <c r="Q448" i="49"/>
  <c r="O448" i="49"/>
  <c r="M448" i="49"/>
  <c r="H448" i="49"/>
  <c r="F448" i="49"/>
  <c r="D448" i="49"/>
  <c r="C448" i="49"/>
  <c r="B448" i="49"/>
  <c r="W447" i="49"/>
  <c r="Q447" i="49"/>
  <c r="O447" i="49"/>
  <c r="M447" i="49"/>
  <c r="H447" i="49"/>
  <c r="F447" i="49"/>
  <c r="D447" i="49"/>
  <c r="C447" i="49"/>
  <c r="B447" i="49"/>
  <c r="W446" i="49"/>
  <c r="Q446" i="49"/>
  <c r="O446" i="49"/>
  <c r="M446" i="49"/>
  <c r="H446" i="49"/>
  <c r="F446" i="49"/>
  <c r="D446" i="49"/>
  <c r="C446" i="49"/>
  <c r="B446" i="49"/>
  <c r="W445" i="49"/>
  <c r="Q445" i="49"/>
  <c r="O445" i="49"/>
  <c r="M445" i="49"/>
  <c r="H445" i="49"/>
  <c r="F445" i="49"/>
  <c r="D445" i="49"/>
  <c r="C445" i="49"/>
  <c r="B445" i="49"/>
  <c r="W444" i="49"/>
  <c r="Q444" i="49"/>
  <c r="O444" i="49"/>
  <c r="M444" i="49"/>
  <c r="H444" i="49"/>
  <c r="F444" i="49"/>
  <c r="D444" i="49"/>
  <c r="C444" i="49"/>
  <c r="B444" i="49"/>
  <c r="W443" i="49"/>
  <c r="Q443" i="49"/>
  <c r="O443" i="49"/>
  <c r="M443" i="49"/>
  <c r="H443" i="49"/>
  <c r="F443" i="49"/>
  <c r="D443" i="49"/>
  <c r="C443" i="49"/>
  <c r="B443" i="49"/>
  <c r="W442" i="49"/>
  <c r="Q442" i="49"/>
  <c r="O442" i="49"/>
  <c r="M442" i="49"/>
  <c r="H442" i="49"/>
  <c r="F442" i="49"/>
  <c r="D442" i="49"/>
  <c r="C442" i="49"/>
  <c r="B442" i="49"/>
  <c r="W441" i="49"/>
  <c r="Q441" i="49"/>
  <c r="O441" i="49"/>
  <c r="M441" i="49"/>
  <c r="H441" i="49"/>
  <c r="F441" i="49"/>
  <c r="D441" i="49"/>
  <c r="C441" i="49"/>
  <c r="B441" i="49"/>
  <c r="W440" i="49"/>
  <c r="Q440" i="49"/>
  <c r="O440" i="49"/>
  <c r="M440" i="49"/>
  <c r="H440" i="49"/>
  <c r="F440" i="49"/>
  <c r="D440" i="49"/>
  <c r="C440" i="49"/>
  <c r="B440" i="49"/>
  <c r="W439" i="49"/>
  <c r="Q439" i="49"/>
  <c r="O439" i="49"/>
  <c r="M439" i="49"/>
  <c r="H439" i="49"/>
  <c r="F439" i="49"/>
  <c r="D439" i="49"/>
  <c r="C439" i="49"/>
  <c r="B439" i="49"/>
  <c r="W438" i="49"/>
  <c r="Q438" i="49"/>
  <c r="O438" i="49"/>
  <c r="M438" i="49"/>
  <c r="H438" i="49"/>
  <c r="F438" i="49"/>
  <c r="D438" i="49"/>
  <c r="C438" i="49"/>
  <c r="B438" i="49"/>
  <c r="W437" i="49"/>
  <c r="Q437" i="49"/>
  <c r="O437" i="49"/>
  <c r="M437" i="49"/>
  <c r="H437" i="49"/>
  <c r="F437" i="49"/>
  <c r="D437" i="49"/>
  <c r="C437" i="49"/>
  <c r="B437" i="49"/>
  <c r="W436" i="49"/>
  <c r="Q436" i="49"/>
  <c r="O436" i="49"/>
  <c r="M436" i="49"/>
  <c r="H436" i="49"/>
  <c r="F436" i="49"/>
  <c r="D436" i="49"/>
  <c r="C436" i="49"/>
  <c r="B436" i="49"/>
  <c r="W435" i="49"/>
  <c r="Q435" i="49"/>
  <c r="O435" i="49"/>
  <c r="M435" i="49"/>
  <c r="H435" i="49"/>
  <c r="F435" i="49"/>
  <c r="D435" i="49"/>
  <c r="C435" i="49"/>
  <c r="B435" i="49"/>
  <c r="W434" i="49"/>
  <c r="Q434" i="49"/>
  <c r="O434" i="49"/>
  <c r="M434" i="49"/>
  <c r="H434" i="49"/>
  <c r="F434" i="49"/>
  <c r="D434" i="49"/>
  <c r="C434" i="49"/>
  <c r="B434" i="49"/>
  <c r="W433" i="49"/>
  <c r="Q433" i="49"/>
  <c r="O433" i="49"/>
  <c r="M433" i="49"/>
  <c r="H433" i="49"/>
  <c r="F433" i="49"/>
  <c r="D433" i="49"/>
  <c r="C433" i="49"/>
  <c r="B433" i="49"/>
  <c r="W432" i="49"/>
  <c r="Q432" i="49"/>
  <c r="O432" i="49"/>
  <c r="M432" i="49"/>
  <c r="H432" i="49"/>
  <c r="F432" i="49"/>
  <c r="D432" i="49"/>
  <c r="C432" i="49"/>
  <c r="B432" i="49"/>
  <c r="W431" i="49"/>
  <c r="Q431" i="49"/>
  <c r="O431" i="49"/>
  <c r="M431" i="49"/>
  <c r="H431" i="49"/>
  <c r="F431" i="49"/>
  <c r="D431" i="49"/>
  <c r="C431" i="49"/>
  <c r="B431" i="49"/>
  <c r="W430" i="49"/>
  <c r="Q430" i="49"/>
  <c r="O430" i="49"/>
  <c r="M430" i="49"/>
  <c r="H430" i="49"/>
  <c r="F430" i="49"/>
  <c r="D430" i="49"/>
  <c r="C430" i="49"/>
  <c r="B430" i="49"/>
  <c r="W429" i="49"/>
  <c r="Q429" i="49"/>
  <c r="O429" i="49"/>
  <c r="M429" i="49"/>
  <c r="H429" i="49"/>
  <c r="F429" i="49"/>
  <c r="D429" i="49"/>
  <c r="C429" i="49"/>
  <c r="B429" i="49"/>
  <c r="W428" i="49"/>
  <c r="Q428" i="49"/>
  <c r="O428" i="49"/>
  <c r="M428" i="49"/>
  <c r="H428" i="49"/>
  <c r="F428" i="49"/>
  <c r="D428" i="49"/>
  <c r="C428" i="49"/>
  <c r="B428" i="49"/>
  <c r="W427" i="49"/>
  <c r="Q427" i="49"/>
  <c r="O427" i="49"/>
  <c r="M427" i="49"/>
  <c r="H427" i="49"/>
  <c r="F427" i="49"/>
  <c r="D427" i="49"/>
  <c r="C427" i="49"/>
  <c r="B427" i="49"/>
  <c r="W426" i="49"/>
  <c r="Q426" i="49"/>
  <c r="O426" i="49"/>
  <c r="M426" i="49"/>
  <c r="H426" i="49"/>
  <c r="F426" i="49"/>
  <c r="D426" i="49"/>
  <c r="C426" i="49"/>
  <c r="B426" i="49"/>
  <c r="W425" i="49"/>
  <c r="Q425" i="49"/>
  <c r="O425" i="49"/>
  <c r="M425" i="49"/>
  <c r="H425" i="49"/>
  <c r="F425" i="49"/>
  <c r="D425" i="49"/>
  <c r="C425" i="49"/>
  <c r="B425" i="49"/>
  <c r="W424" i="49"/>
  <c r="Q424" i="49"/>
  <c r="O424" i="49"/>
  <c r="M424" i="49"/>
  <c r="H424" i="49"/>
  <c r="F424" i="49"/>
  <c r="D424" i="49"/>
  <c r="C424" i="49"/>
  <c r="B424" i="49"/>
  <c r="W423" i="49"/>
  <c r="Q423" i="49"/>
  <c r="O423" i="49"/>
  <c r="M423" i="49"/>
  <c r="H423" i="49"/>
  <c r="F423" i="49"/>
  <c r="D423" i="49"/>
  <c r="C423" i="49"/>
  <c r="B423" i="49"/>
  <c r="W422" i="49"/>
  <c r="Q422" i="49"/>
  <c r="O422" i="49"/>
  <c r="M422" i="49"/>
  <c r="H422" i="49"/>
  <c r="F422" i="49"/>
  <c r="D422" i="49"/>
  <c r="C422" i="49"/>
  <c r="B422" i="49"/>
  <c r="W421" i="49"/>
  <c r="Q421" i="49"/>
  <c r="O421" i="49"/>
  <c r="M421" i="49"/>
  <c r="H421" i="49"/>
  <c r="F421" i="49"/>
  <c r="D421" i="49"/>
  <c r="C421" i="49"/>
  <c r="B421" i="49"/>
  <c r="W420" i="49"/>
  <c r="Q420" i="49"/>
  <c r="O420" i="49"/>
  <c r="M420" i="49"/>
  <c r="H420" i="49"/>
  <c r="F420" i="49"/>
  <c r="D420" i="49"/>
  <c r="C420" i="49"/>
  <c r="B420" i="49"/>
  <c r="W419" i="49"/>
  <c r="Q419" i="49"/>
  <c r="O419" i="49"/>
  <c r="M419" i="49"/>
  <c r="H419" i="49"/>
  <c r="F419" i="49"/>
  <c r="D419" i="49"/>
  <c r="C419" i="49"/>
  <c r="B419" i="49"/>
  <c r="W418" i="49"/>
  <c r="Q418" i="49"/>
  <c r="O418" i="49"/>
  <c r="M418" i="49"/>
  <c r="H418" i="49"/>
  <c r="F418" i="49"/>
  <c r="D418" i="49"/>
  <c r="C418" i="49"/>
  <c r="B418" i="49"/>
  <c r="W417" i="49"/>
  <c r="Q417" i="49"/>
  <c r="O417" i="49"/>
  <c r="M417" i="49"/>
  <c r="H417" i="49"/>
  <c r="F417" i="49"/>
  <c r="D417" i="49"/>
  <c r="C417" i="49"/>
  <c r="B417" i="49"/>
  <c r="W416" i="49"/>
  <c r="Q416" i="49"/>
  <c r="O416" i="49"/>
  <c r="M416" i="49"/>
  <c r="H416" i="49"/>
  <c r="F416" i="49"/>
  <c r="D416" i="49"/>
  <c r="C416" i="49"/>
  <c r="B416" i="49"/>
  <c r="W415" i="49"/>
  <c r="Q415" i="49"/>
  <c r="O415" i="49"/>
  <c r="M415" i="49"/>
  <c r="H415" i="49"/>
  <c r="F415" i="49"/>
  <c r="D415" i="49"/>
  <c r="C415" i="49"/>
  <c r="B415" i="49"/>
  <c r="W414" i="49"/>
  <c r="Q414" i="49"/>
  <c r="O414" i="49"/>
  <c r="M414" i="49"/>
  <c r="H414" i="49"/>
  <c r="F414" i="49"/>
  <c r="D414" i="49"/>
  <c r="C414" i="49"/>
  <c r="B414" i="49"/>
  <c r="W413" i="49"/>
  <c r="Q413" i="49"/>
  <c r="O413" i="49"/>
  <c r="M413" i="49"/>
  <c r="H413" i="49"/>
  <c r="F413" i="49"/>
  <c r="D413" i="49"/>
  <c r="C413" i="49"/>
  <c r="B413" i="49"/>
  <c r="W412" i="49"/>
  <c r="Q412" i="49"/>
  <c r="O412" i="49"/>
  <c r="M412" i="49"/>
  <c r="H412" i="49"/>
  <c r="F412" i="49"/>
  <c r="D412" i="49"/>
  <c r="C412" i="49"/>
  <c r="B412" i="49"/>
  <c r="W411" i="49"/>
  <c r="Q411" i="49"/>
  <c r="O411" i="49"/>
  <c r="M411" i="49"/>
  <c r="H411" i="49"/>
  <c r="F411" i="49"/>
  <c r="D411" i="49"/>
  <c r="C411" i="49"/>
  <c r="B411" i="49"/>
  <c r="W410" i="49"/>
  <c r="Q410" i="49"/>
  <c r="O410" i="49"/>
  <c r="M410" i="49"/>
  <c r="H410" i="49"/>
  <c r="F410" i="49"/>
  <c r="D410" i="49"/>
  <c r="C410" i="49"/>
  <c r="B410" i="49"/>
  <c r="W409" i="49"/>
  <c r="Q409" i="49"/>
  <c r="O409" i="49"/>
  <c r="M409" i="49"/>
  <c r="H409" i="49"/>
  <c r="F409" i="49"/>
  <c r="D409" i="49"/>
  <c r="C409" i="49"/>
  <c r="B409" i="49"/>
  <c r="W408" i="49"/>
  <c r="Q408" i="49"/>
  <c r="O408" i="49"/>
  <c r="M408" i="49"/>
  <c r="H408" i="49"/>
  <c r="F408" i="49"/>
  <c r="D408" i="49"/>
  <c r="C408" i="49"/>
  <c r="B408" i="49"/>
  <c r="W407" i="49"/>
  <c r="Q407" i="49"/>
  <c r="O407" i="49"/>
  <c r="M407" i="49"/>
  <c r="H407" i="49"/>
  <c r="F407" i="49"/>
  <c r="D407" i="49"/>
  <c r="C407" i="49"/>
  <c r="B407" i="49"/>
  <c r="W406" i="49"/>
  <c r="Q406" i="49"/>
  <c r="O406" i="49"/>
  <c r="M406" i="49"/>
  <c r="H406" i="49"/>
  <c r="F406" i="49"/>
  <c r="D406" i="49"/>
  <c r="C406" i="49"/>
  <c r="B406" i="49"/>
  <c r="W405" i="49"/>
  <c r="Q405" i="49"/>
  <c r="O405" i="49"/>
  <c r="M405" i="49"/>
  <c r="H405" i="49"/>
  <c r="F405" i="49"/>
  <c r="D405" i="49"/>
  <c r="C405" i="49"/>
  <c r="B405" i="49"/>
  <c r="W404" i="49"/>
  <c r="Q404" i="49"/>
  <c r="O404" i="49"/>
  <c r="M404" i="49"/>
  <c r="H404" i="49"/>
  <c r="F404" i="49"/>
  <c r="D404" i="49"/>
  <c r="C404" i="49"/>
  <c r="B404" i="49"/>
  <c r="W403" i="49"/>
  <c r="Q403" i="49"/>
  <c r="O403" i="49"/>
  <c r="M403" i="49"/>
  <c r="H403" i="49"/>
  <c r="F403" i="49"/>
  <c r="D403" i="49"/>
  <c r="C403" i="49"/>
  <c r="B403" i="49"/>
  <c r="W402" i="49"/>
  <c r="Q402" i="49"/>
  <c r="O402" i="49"/>
  <c r="M402" i="49"/>
  <c r="H402" i="49"/>
  <c r="F402" i="49"/>
  <c r="D402" i="49"/>
  <c r="C402" i="49"/>
  <c r="B402" i="49"/>
  <c r="W401" i="49"/>
  <c r="Q401" i="49"/>
  <c r="O401" i="49"/>
  <c r="M401" i="49"/>
  <c r="H401" i="49"/>
  <c r="F401" i="49"/>
  <c r="D401" i="49"/>
  <c r="C401" i="49"/>
  <c r="B401" i="49"/>
  <c r="W400" i="49"/>
  <c r="Q400" i="49"/>
  <c r="O400" i="49"/>
  <c r="M400" i="49"/>
  <c r="H400" i="49"/>
  <c r="F400" i="49"/>
  <c r="D400" i="49"/>
  <c r="C400" i="49"/>
  <c r="B400" i="49"/>
  <c r="W399" i="49"/>
  <c r="Q399" i="49"/>
  <c r="O399" i="49"/>
  <c r="M399" i="49"/>
  <c r="H399" i="49"/>
  <c r="F399" i="49"/>
  <c r="D399" i="49"/>
  <c r="C399" i="49"/>
  <c r="B399" i="49"/>
  <c r="W398" i="49"/>
  <c r="Q398" i="49"/>
  <c r="O398" i="49"/>
  <c r="M398" i="49"/>
  <c r="H398" i="49"/>
  <c r="F398" i="49"/>
  <c r="D398" i="49"/>
  <c r="C398" i="49"/>
  <c r="B398" i="49"/>
  <c r="W397" i="49"/>
  <c r="Q397" i="49"/>
  <c r="O397" i="49"/>
  <c r="M397" i="49"/>
  <c r="H397" i="49"/>
  <c r="F397" i="49"/>
  <c r="D397" i="49"/>
  <c r="C397" i="49"/>
  <c r="B397" i="49"/>
  <c r="W396" i="49"/>
  <c r="Q396" i="49"/>
  <c r="O396" i="49"/>
  <c r="M396" i="49"/>
  <c r="H396" i="49"/>
  <c r="F396" i="49"/>
  <c r="D396" i="49"/>
  <c r="C396" i="49"/>
  <c r="B396" i="49"/>
  <c r="W395" i="49"/>
  <c r="Q395" i="49"/>
  <c r="O395" i="49"/>
  <c r="M395" i="49"/>
  <c r="H395" i="49"/>
  <c r="F395" i="49"/>
  <c r="D395" i="49"/>
  <c r="C395" i="49"/>
  <c r="B395" i="49"/>
  <c r="W394" i="49"/>
  <c r="Q394" i="49"/>
  <c r="O394" i="49"/>
  <c r="M394" i="49"/>
  <c r="H394" i="49"/>
  <c r="F394" i="49"/>
  <c r="D394" i="49"/>
  <c r="C394" i="49"/>
  <c r="B394" i="49"/>
  <c r="W393" i="49"/>
  <c r="Q393" i="49"/>
  <c r="O393" i="49"/>
  <c r="M393" i="49"/>
  <c r="H393" i="49"/>
  <c r="F393" i="49"/>
  <c r="D393" i="49"/>
  <c r="C393" i="49"/>
  <c r="B393" i="49"/>
  <c r="W392" i="49"/>
  <c r="Q392" i="49"/>
  <c r="O392" i="49"/>
  <c r="M392" i="49"/>
  <c r="H392" i="49"/>
  <c r="F392" i="49"/>
  <c r="D392" i="49"/>
  <c r="C392" i="49"/>
  <c r="B392" i="49"/>
  <c r="W391" i="49"/>
  <c r="Q391" i="49"/>
  <c r="O391" i="49"/>
  <c r="M391" i="49"/>
  <c r="H391" i="49"/>
  <c r="F391" i="49"/>
  <c r="D391" i="49"/>
  <c r="C391" i="49"/>
  <c r="B391" i="49"/>
  <c r="W390" i="49"/>
  <c r="Q390" i="49"/>
  <c r="O390" i="49"/>
  <c r="M390" i="49"/>
  <c r="H390" i="49"/>
  <c r="F390" i="49"/>
  <c r="D390" i="49"/>
  <c r="C390" i="49"/>
  <c r="B390" i="49"/>
  <c r="W389" i="49"/>
  <c r="Q389" i="49"/>
  <c r="O389" i="49"/>
  <c r="M389" i="49"/>
  <c r="H389" i="49"/>
  <c r="F389" i="49"/>
  <c r="D389" i="49"/>
  <c r="C389" i="49"/>
  <c r="B389" i="49"/>
  <c r="W388" i="49"/>
  <c r="Q388" i="49"/>
  <c r="O388" i="49"/>
  <c r="M388" i="49"/>
  <c r="H388" i="49"/>
  <c r="F388" i="49"/>
  <c r="D388" i="49"/>
  <c r="C388" i="49"/>
  <c r="B388" i="49"/>
  <c r="W387" i="49"/>
  <c r="Q387" i="49"/>
  <c r="O387" i="49"/>
  <c r="M387" i="49"/>
  <c r="H387" i="49"/>
  <c r="F387" i="49"/>
  <c r="D387" i="49"/>
  <c r="C387" i="49"/>
  <c r="B387" i="49"/>
  <c r="W386" i="49"/>
  <c r="Q386" i="49"/>
  <c r="O386" i="49"/>
  <c r="M386" i="49"/>
  <c r="H386" i="49"/>
  <c r="F386" i="49"/>
  <c r="D386" i="49"/>
  <c r="C386" i="49"/>
  <c r="B386" i="49"/>
  <c r="W385" i="49"/>
  <c r="Q385" i="49"/>
  <c r="O385" i="49"/>
  <c r="M385" i="49"/>
  <c r="H385" i="49"/>
  <c r="F385" i="49"/>
  <c r="D385" i="49"/>
  <c r="C385" i="49"/>
  <c r="B385" i="49"/>
  <c r="W384" i="49"/>
  <c r="Q384" i="49"/>
  <c r="O384" i="49"/>
  <c r="M384" i="49"/>
  <c r="H384" i="49"/>
  <c r="F384" i="49"/>
  <c r="D384" i="49"/>
  <c r="C384" i="49"/>
  <c r="B384" i="49"/>
  <c r="W383" i="49"/>
  <c r="Q383" i="49"/>
  <c r="O383" i="49"/>
  <c r="M383" i="49"/>
  <c r="H383" i="49"/>
  <c r="F383" i="49"/>
  <c r="D383" i="49"/>
  <c r="C383" i="49"/>
  <c r="B383" i="49"/>
  <c r="W382" i="49"/>
  <c r="Q382" i="49"/>
  <c r="O382" i="49"/>
  <c r="M382" i="49"/>
  <c r="H382" i="49"/>
  <c r="F382" i="49"/>
  <c r="D382" i="49"/>
  <c r="C382" i="49"/>
  <c r="B382" i="49"/>
  <c r="W381" i="49"/>
  <c r="Q381" i="49"/>
  <c r="O381" i="49"/>
  <c r="M381" i="49"/>
  <c r="H381" i="49"/>
  <c r="F381" i="49"/>
  <c r="D381" i="49"/>
  <c r="C381" i="49"/>
  <c r="B381" i="49"/>
  <c r="W380" i="49"/>
  <c r="Q380" i="49"/>
  <c r="O380" i="49"/>
  <c r="M380" i="49"/>
  <c r="H380" i="49"/>
  <c r="F380" i="49"/>
  <c r="D380" i="49"/>
  <c r="C380" i="49"/>
  <c r="B380" i="49"/>
  <c r="W379" i="49"/>
  <c r="Q379" i="49"/>
  <c r="O379" i="49"/>
  <c r="M379" i="49"/>
  <c r="H379" i="49"/>
  <c r="F379" i="49"/>
  <c r="D379" i="49"/>
  <c r="C379" i="49"/>
  <c r="B379" i="49"/>
  <c r="W378" i="49"/>
  <c r="Q378" i="49"/>
  <c r="O378" i="49"/>
  <c r="M378" i="49"/>
  <c r="H378" i="49"/>
  <c r="F378" i="49"/>
  <c r="D378" i="49"/>
  <c r="C378" i="49"/>
  <c r="B378" i="49"/>
  <c r="W377" i="49"/>
  <c r="Q377" i="49"/>
  <c r="O377" i="49"/>
  <c r="M377" i="49"/>
  <c r="H377" i="49"/>
  <c r="F377" i="49"/>
  <c r="D377" i="49"/>
  <c r="C377" i="49"/>
  <c r="B377" i="49"/>
  <c r="W376" i="49"/>
  <c r="Q376" i="49"/>
  <c r="O376" i="49"/>
  <c r="M376" i="49"/>
  <c r="H376" i="49"/>
  <c r="F376" i="49"/>
  <c r="D376" i="49"/>
  <c r="C376" i="49"/>
  <c r="B376" i="49"/>
  <c r="W375" i="49"/>
  <c r="Q375" i="49"/>
  <c r="O375" i="49"/>
  <c r="M375" i="49"/>
  <c r="H375" i="49"/>
  <c r="F375" i="49"/>
  <c r="D375" i="49"/>
  <c r="C375" i="49"/>
  <c r="B375" i="49"/>
  <c r="W374" i="49"/>
  <c r="Q374" i="49"/>
  <c r="O374" i="49"/>
  <c r="M374" i="49"/>
  <c r="H374" i="49"/>
  <c r="F374" i="49"/>
  <c r="D374" i="49"/>
  <c r="C374" i="49"/>
  <c r="B374" i="49"/>
  <c r="W373" i="49"/>
  <c r="Q373" i="49"/>
  <c r="O373" i="49"/>
  <c r="M373" i="49"/>
  <c r="H373" i="49"/>
  <c r="F373" i="49"/>
  <c r="D373" i="49"/>
  <c r="C373" i="49"/>
  <c r="B373" i="49"/>
  <c r="W372" i="49"/>
  <c r="Q372" i="49"/>
  <c r="O372" i="49"/>
  <c r="M372" i="49"/>
  <c r="H372" i="49"/>
  <c r="F372" i="49"/>
  <c r="D372" i="49"/>
  <c r="C372" i="49"/>
  <c r="B372" i="49"/>
  <c r="W371" i="49"/>
  <c r="Q371" i="49"/>
  <c r="O371" i="49"/>
  <c r="M371" i="49"/>
  <c r="H371" i="49"/>
  <c r="F371" i="49"/>
  <c r="D371" i="49"/>
  <c r="C371" i="49"/>
  <c r="B371" i="49"/>
  <c r="W370" i="49"/>
  <c r="Q370" i="49"/>
  <c r="O370" i="49"/>
  <c r="M370" i="49"/>
  <c r="H370" i="49"/>
  <c r="F370" i="49"/>
  <c r="D370" i="49"/>
  <c r="C370" i="49"/>
  <c r="B370" i="49"/>
  <c r="W369" i="49"/>
  <c r="Q369" i="49"/>
  <c r="O369" i="49"/>
  <c r="M369" i="49"/>
  <c r="H369" i="49"/>
  <c r="F369" i="49"/>
  <c r="D369" i="49"/>
  <c r="C369" i="49"/>
  <c r="B369" i="49"/>
  <c r="W368" i="49"/>
  <c r="Q368" i="49"/>
  <c r="O368" i="49"/>
  <c r="M368" i="49"/>
  <c r="H368" i="49"/>
  <c r="F368" i="49"/>
  <c r="D368" i="49"/>
  <c r="C368" i="49"/>
  <c r="B368" i="49"/>
  <c r="W367" i="49"/>
  <c r="Q367" i="49"/>
  <c r="O367" i="49"/>
  <c r="M367" i="49"/>
  <c r="H367" i="49"/>
  <c r="F367" i="49"/>
  <c r="D367" i="49"/>
  <c r="C367" i="49"/>
  <c r="B367" i="49"/>
  <c r="W366" i="49"/>
  <c r="Q366" i="49"/>
  <c r="O366" i="49"/>
  <c r="M366" i="49"/>
  <c r="H366" i="49"/>
  <c r="F366" i="49"/>
  <c r="D366" i="49"/>
  <c r="C366" i="49"/>
  <c r="B366" i="49"/>
  <c r="W365" i="49"/>
  <c r="Q365" i="49"/>
  <c r="O365" i="49"/>
  <c r="M365" i="49"/>
  <c r="H365" i="49"/>
  <c r="F365" i="49"/>
  <c r="D365" i="49"/>
  <c r="C365" i="49"/>
  <c r="B365" i="49"/>
  <c r="W364" i="49"/>
  <c r="Q364" i="49"/>
  <c r="O364" i="49"/>
  <c r="M364" i="49"/>
  <c r="H364" i="49"/>
  <c r="F364" i="49"/>
  <c r="D364" i="49"/>
  <c r="C364" i="49"/>
  <c r="B364" i="49"/>
  <c r="W363" i="49"/>
  <c r="Q363" i="49"/>
  <c r="O363" i="49"/>
  <c r="M363" i="49"/>
  <c r="H363" i="49"/>
  <c r="F363" i="49"/>
  <c r="D363" i="49"/>
  <c r="C363" i="49"/>
  <c r="B363" i="49"/>
  <c r="W362" i="49"/>
  <c r="Q362" i="49"/>
  <c r="O362" i="49"/>
  <c r="M362" i="49"/>
  <c r="H362" i="49"/>
  <c r="F362" i="49"/>
  <c r="D362" i="49"/>
  <c r="C362" i="49"/>
  <c r="B362" i="49"/>
  <c r="W361" i="49"/>
  <c r="Q361" i="49"/>
  <c r="O361" i="49"/>
  <c r="M361" i="49"/>
  <c r="H361" i="49"/>
  <c r="F361" i="49"/>
  <c r="D361" i="49"/>
  <c r="C361" i="49"/>
  <c r="B361" i="49"/>
  <c r="W360" i="49"/>
  <c r="Q360" i="49"/>
  <c r="O360" i="49"/>
  <c r="M360" i="49"/>
  <c r="H360" i="49"/>
  <c r="F360" i="49"/>
  <c r="D360" i="49"/>
  <c r="C360" i="49"/>
  <c r="B360" i="49"/>
  <c r="W359" i="49"/>
  <c r="Q359" i="49"/>
  <c r="O359" i="49"/>
  <c r="M359" i="49"/>
  <c r="H359" i="49"/>
  <c r="F359" i="49"/>
  <c r="D359" i="49"/>
  <c r="C359" i="49"/>
  <c r="B359" i="49"/>
  <c r="W358" i="49"/>
  <c r="Q358" i="49"/>
  <c r="O358" i="49"/>
  <c r="M358" i="49"/>
  <c r="H358" i="49"/>
  <c r="F358" i="49"/>
  <c r="D358" i="49"/>
  <c r="C358" i="49"/>
  <c r="B358" i="49"/>
  <c r="W357" i="49"/>
  <c r="Q357" i="49"/>
  <c r="O357" i="49"/>
  <c r="M357" i="49"/>
  <c r="H357" i="49"/>
  <c r="F357" i="49"/>
  <c r="D357" i="49"/>
  <c r="C357" i="49"/>
  <c r="B357" i="49"/>
  <c r="W356" i="49"/>
  <c r="Q356" i="49"/>
  <c r="O356" i="49"/>
  <c r="M356" i="49"/>
  <c r="H356" i="49"/>
  <c r="F356" i="49"/>
  <c r="D356" i="49"/>
  <c r="C356" i="49"/>
  <c r="B356" i="49"/>
  <c r="W355" i="49"/>
  <c r="Q355" i="49"/>
  <c r="O355" i="49"/>
  <c r="M355" i="49"/>
  <c r="H355" i="49"/>
  <c r="F355" i="49"/>
  <c r="D355" i="49"/>
  <c r="C355" i="49"/>
  <c r="B355" i="49"/>
  <c r="W354" i="49"/>
  <c r="Q354" i="49"/>
  <c r="O354" i="49"/>
  <c r="M354" i="49"/>
  <c r="H354" i="49"/>
  <c r="F354" i="49"/>
  <c r="D354" i="49"/>
  <c r="C354" i="49"/>
  <c r="B354" i="49"/>
  <c r="W353" i="49"/>
  <c r="Q353" i="49"/>
  <c r="O353" i="49"/>
  <c r="M353" i="49"/>
  <c r="H353" i="49"/>
  <c r="F353" i="49"/>
  <c r="D353" i="49"/>
  <c r="C353" i="49"/>
  <c r="B353" i="49"/>
  <c r="W352" i="49"/>
  <c r="Q352" i="49"/>
  <c r="O352" i="49"/>
  <c r="M352" i="49"/>
  <c r="H352" i="49"/>
  <c r="F352" i="49"/>
  <c r="D352" i="49"/>
  <c r="C352" i="49"/>
  <c r="B352" i="49"/>
  <c r="W351" i="49"/>
  <c r="Q351" i="49"/>
  <c r="O351" i="49"/>
  <c r="M351" i="49"/>
  <c r="H351" i="49"/>
  <c r="F351" i="49"/>
  <c r="D351" i="49"/>
  <c r="C351" i="49"/>
  <c r="B351" i="49"/>
  <c r="W350" i="49"/>
  <c r="Q350" i="49"/>
  <c r="O350" i="49"/>
  <c r="M350" i="49"/>
  <c r="H350" i="49"/>
  <c r="F350" i="49"/>
  <c r="D350" i="49"/>
  <c r="C350" i="49"/>
  <c r="B350" i="49"/>
  <c r="W349" i="49"/>
  <c r="Q349" i="49"/>
  <c r="O349" i="49"/>
  <c r="M349" i="49"/>
  <c r="H349" i="49"/>
  <c r="F349" i="49"/>
  <c r="D349" i="49"/>
  <c r="C349" i="49"/>
  <c r="B349" i="49"/>
  <c r="W348" i="49"/>
  <c r="Q348" i="49"/>
  <c r="O348" i="49"/>
  <c r="M348" i="49"/>
  <c r="H348" i="49"/>
  <c r="F348" i="49"/>
  <c r="D348" i="49"/>
  <c r="C348" i="49"/>
  <c r="B348" i="49"/>
  <c r="W347" i="49"/>
  <c r="Q347" i="49"/>
  <c r="O347" i="49"/>
  <c r="M347" i="49"/>
  <c r="H347" i="49"/>
  <c r="F347" i="49"/>
  <c r="D347" i="49"/>
  <c r="C347" i="49"/>
  <c r="B347" i="49"/>
  <c r="W346" i="49"/>
  <c r="Q346" i="49"/>
  <c r="O346" i="49"/>
  <c r="M346" i="49"/>
  <c r="H346" i="49"/>
  <c r="F346" i="49"/>
  <c r="D346" i="49"/>
  <c r="C346" i="49"/>
  <c r="B346" i="49"/>
  <c r="W345" i="49"/>
  <c r="Q345" i="49"/>
  <c r="O345" i="49"/>
  <c r="M345" i="49"/>
  <c r="H345" i="49"/>
  <c r="F345" i="49"/>
  <c r="D345" i="49"/>
  <c r="C345" i="49"/>
  <c r="B345" i="49"/>
  <c r="W344" i="49"/>
  <c r="Q344" i="49"/>
  <c r="O344" i="49"/>
  <c r="M344" i="49"/>
  <c r="H344" i="49"/>
  <c r="F344" i="49"/>
  <c r="D344" i="49"/>
  <c r="C344" i="49"/>
  <c r="B344" i="49"/>
  <c r="W343" i="49"/>
  <c r="Q343" i="49"/>
  <c r="O343" i="49"/>
  <c r="M343" i="49"/>
  <c r="H343" i="49"/>
  <c r="F343" i="49"/>
  <c r="D343" i="49"/>
  <c r="C343" i="49"/>
  <c r="B343" i="49"/>
  <c r="W342" i="49"/>
  <c r="Q342" i="49"/>
  <c r="O342" i="49"/>
  <c r="M342" i="49"/>
  <c r="H342" i="49"/>
  <c r="F342" i="49"/>
  <c r="D342" i="49"/>
  <c r="C342" i="49"/>
  <c r="B342" i="49"/>
  <c r="W341" i="49"/>
  <c r="Q341" i="49"/>
  <c r="O341" i="49"/>
  <c r="M341" i="49"/>
  <c r="H341" i="49"/>
  <c r="F341" i="49"/>
  <c r="D341" i="49"/>
  <c r="C341" i="49"/>
  <c r="B341" i="49"/>
  <c r="W340" i="49"/>
  <c r="Q340" i="49"/>
  <c r="O340" i="49"/>
  <c r="M340" i="49"/>
  <c r="H340" i="49"/>
  <c r="F340" i="49"/>
  <c r="D340" i="49"/>
  <c r="C340" i="49"/>
  <c r="B340" i="49"/>
  <c r="W339" i="49"/>
  <c r="Q339" i="49"/>
  <c r="O339" i="49"/>
  <c r="M339" i="49"/>
  <c r="H339" i="49"/>
  <c r="F339" i="49"/>
  <c r="D339" i="49"/>
  <c r="C339" i="49"/>
  <c r="B339" i="49"/>
  <c r="W338" i="49"/>
  <c r="Q338" i="49"/>
  <c r="O338" i="49"/>
  <c r="M338" i="49"/>
  <c r="H338" i="49"/>
  <c r="F338" i="49"/>
  <c r="D338" i="49"/>
  <c r="C338" i="49"/>
  <c r="B338" i="49"/>
  <c r="W337" i="49"/>
  <c r="Q337" i="49"/>
  <c r="O337" i="49"/>
  <c r="M337" i="49"/>
  <c r="H337" i="49"/>
  <c r="F337" i="49"/>
  <c r="D337" i="49"/>
  <c r="C337" i="49"/>
  <c r="B337" i="49"/>
  <c r="W336" i="49"/>
  <c r="Q336" i="49"/>
  <c r="O336" i="49"/>
  <c r="M336" i="49"/>
  <c r="H336" i="49"/>
  <c r="F336" i="49"/>
  <c r="D336" i="49"/>
  <c r="C336" i="49"/>
  <c r="B336" i="49"/>
  <c r="W335" i="49"/>
  <c r="Q335" i="49"/>
  <c r="O335" i="49"/>
  <c r="M335" i="49"/>
  <c r="H335" i="49"/>
  <c r="F335" i="49"/>
  <c r="D335" i="49"/>
  <c r="C335" i="49"/>
  <c r="B335" i="49"/>
  <c r="W334" i="49"/>
  <c r="Q334" i="49"/>
  <c r="O334" i="49"/>
  <c r="M334" i="49"/>
  <c r="H334" i="49"/>
  <c r="F334" i="49"/>
  <c r="D334" i="49"/>
  <c r="C334" i="49"/>
  <c r="B334" i="49"/>
  <c r="W333" i="49"/>
  <c r="Q333" i="49"/>
  <c r="O333" i="49"/>
  <c r="M333" i="49"/>
  <c r="H333" i="49"/>
  <c r="F333" i="49"/>
  <c r="D333" i="49"/>
  <c r="C333" i="49"/>
  <c r="B333" i="49"/>
  <c r="W332" i="49"/>
  <c r="Q332" i="49"/>
  <c r="O332" i="49"/>
  <c r="M332" i="49"/>
  <c r="H332" i="49"/>
  <c r="F332" i="49"/>
  <c r="D332" i="49"/>
  <c r="C332" i="49"/>
  <c r="B332" i="49"/>
  <c r="W331" i="49"/>
  <c r="Q331" i="49"/>
  <c r="O331" i="49"/>
  <c r="M331" i="49"/>
  <c r="H331" i="49"/>
  <c r="F331" i="49"/>
  <c r="D331" i="49"/>
  <c r="C331" i="49"/>
  <c r="B331" i="49"/>
  <c r="W330" i="49"/>
  <c r="Q330" i="49"/>
  <c r="O330" i="49"/>
  <c r="M330" i="49"/>
  <c r="H330" i="49"/>
  <c r="F330" i="49"/>
  <c r="D330" i="49"/>
  <c r="C330" i="49"/>
  <c r="B330" i="49"/>
  <c r="W329" i="49"/>
  <c r="Q329" i="49"/>
  <c r="O329" i="49"/>
  <c r="M329" i="49"/>
  <c r="H329" i="49"/>
  <c r="F329" i="49"/>
  <c r="D329" i="49"/>
  <c r="C329" i="49"/>
  <c r="B329" i="49"/>
  <c r="W328" i="49"/>
  <c r="Q328" i="49"/>
  <c r="O328" i="49"/>
  <c r="M328" i="49"/>
  <c r="H328" i="49"/>
  <c r="F328" i="49"/>
  <c r="D328" i="49"/>
  <c r="C328" i="49"/>
  <c r="B328" i="49"/>
  <c r="W327" i="49"/>
  <c r="Q327" i="49"/>
  <c r="O327" i="49"/>
  <c r="M327" i="49"/>
  <c r="H327" i="49"/>
  <c r="F327" i="49"/>
  <c r="D327" i="49"/>
  <c r="C327" i="49"/>
  <c r="B327" i="49"/>
  <c r="W326" i="49"/>
  <c r="Q326" i="49"/>
  <c r="O326" i="49"/>
  <c r="M326" i="49"/>
  <c r="H326" i="49"/>
  <c r="F326" i="49"/>
  <c r="D326" i="49"/>
  <c r="C326" i="49"/>
  <c r="B326" i="49"/>
  <c r="W325" i="49"/>
  <c r="Q325" i="49"/>
  <c r="O325" i="49"/>
  <c r="M325" i="49"/>
  <c r="H325" i="49"/>
  <c r="F325" i="49"/>
  <c r="D325" i="49"/>
  <c r="C325" i="49"/>
  <c r="B325" i="49"/>
  <c r="W324" i="49"/>
  <c r="Q324" i="49"/>
  <c r="O324" i="49"/>
  <c r="M324" i="49"/>
  <c r="H324" i="49"/>
  <c r="F324" i="49"/>
  <c r="D324" i="49"/>
  <c r="C324" i="49"/>
  <c r="B324" i="49"/>
  <c r="W323" i="49"/>
  <c r="Q323" i="49"/>
  <c r="O323" i="49"/>
  <c r="M323" i="49"/>
  <c r="H323" i="49"/>
  <c r="F323" i="49"/>
  <c r="D323" i="49"/>
  <c r="C323" i="49"/>
  <c r="B323" i="49"/>
  <c r="W322" i="49"/>
  <c r="Q322" i="49"/>
  <c r="O322" i="49"/>
  <c r="M322" i="49"/>
  <c r="H322" i="49"/>
  <c r="F322" i="49"/>
  <c r="D322" i="49"/>
  <c r="C322" i="49"/>
  <c r="B322" i="49"/>
  <c r="W321" i="49"/>
  <c r="Q321" i="49"/>
  <c r="O321" i="49"/>
  <c r="M321" i="49"/>
  <c r="H321" i="49"/>
  <c r="F321" i="49"/>
  <c r="D321" i="49"/>
  <c r="C321" i="49"/>
  <c r="B321" i="49"/>
  <c r="W320" i="49"/>
  <c r="Q320" i="49"/>
  <c r="O320" i="49"/>
  <c r="M320" i="49"/>
  <c r="H320" i="49"/>
  <c r="F320" i="49"/>
  <c r="D320" i="49"/>
  <c r="C320" i="49"/>
  <c r="B320" i="49"/>
  <c r="W319" i="49"/>
  <c r="Q319" i="49"/>
  <c r="O319" i="49"/>
  <c r="M319" i="49"/>
  <c r="H319" i="49"/>
  <c r="F319" i="49"/>
  <c r="D319" i="49"/>
  <c r="C319" i="49"/>
  <c r="B319" i="49"/>
  <c r="W318" i="49"/>
  <c r="Q318" i="49"/>
  <c r="O318" i="49"/>
  <c r="M318" i="49"/>
  <c r="H318" i="49"/>
  <c r="F318" i="49"/>
  <c r="D318" i="49"/>
  <c r="C318" i="49"/>
  <c r="B318" i="49"/>
  <c r="W317" i="49"/>
  <c r="Q317" i="49"/>
  <c r="O317" i="49"/>
  <c r="M317" i="49"/>
  <c r="H317" i="49"/>
  <c r="F317" i="49"/>
  <c r="D317" i="49"/>
  <c r="C317" i="49"/>
  <c r="B317" i="49"/>
  <c r="W316" i="49"/>
  <c r="Q316" i="49"/>
  <c r="O316" i="49"/>
  <c r="M316" i="49"/>
  <c r="H316" i="49"/>
  <c r="F316" i="49"/>
  <c r="D316" i="49"/>
  <c r="C316" i="49"/>
  <c r="B316" i="49"/>
  <c r="W315" i="49"/>
  <c r="Q315" i="49"/>
  <c r="O315" i="49"/>
  <c r="M315" i="49"/>
  <c r="H315" i="49"/>
  <c r="F315" i="49"/>
  <c r="D315" i="49"/>
  <c r="C315" i="49"/>
  <c r="B315" i="49"/>
  <c r="W314" i="49"/>
  <c r="Q314" i="49"/>
  <c r="O314" i="49"/>
  <c r="M314" i="49"/>
  <c r="H314" i="49"/>
  <c r="F314" i="49"/>
  <c r="D314" i="49"/>
  <c r="C314" i="49"/>
  <c r="B314" i="49"/>
  <c r="W313" i="49"/>
  <c r="Q313" i="49"/>
  <c r="O313" i="49"/>
  <c r="M313" i="49"/>
  <c r="H313" i="49"/>
  <c r="F313" i="49"/>
  <c r="D313" i="49"/>
  <c r="C313" i="49"/>
  <c r="B313" i="49"/>
  <c r="W312" i="49"/>
  <c r="Q312" i="49"/>
  <c r="O312" i="49"/>
  <c r="M312" i="49"/>
  <c r="H312" i="49"/>
  <c r="F312" i="49"/>
  <c r="D312" i="49"/>
  <c r="C312" i="49"/>
  <c r="B312" i="49"/>
  <c r="W311" i="49"/>
  <c r="Q311" i="49"/>
  <c r="O311" i="49"/>
  <c r="M311" i="49"/>
  <c r="H311" i="49"/>
  <c r="F311" i="49"/>
  <c r="D311" i="49"/>
  <c r="C311" i="49"/>
  <c r="B311" i="49"/>
  <c r="W310" i="49"/>
  <c r="Q310" i="49"/>
  <c r="O310" i="49"/>
  <c r="M310" i="49"/>
  <c r="H310" i="49"/>
  <c r="F310" i="49"/>
  <c r="D310" i="49"/>
  <c r="C310" i="49"/>
  <c r="B310" i="49"/>
  <c r="W309" i="49"/>
  <c r="Q309" i="49"/>
  <c r="O309" i="49"/>
  <c r="M309" i="49"/>
  <c r="H309" i="49"/>
  <c r="F309" i="49"/>
  <c r="D309" i="49"/>
  <c r="C309" i="49"/>
  <c r="B309" i="49"/>
  <c r="W308" i="49"/>
  <c r="Q308" i="49"/>
  <c r="O308" i="49"/>
  <c r="M308" i="49"/>
  <c r="H308" i="49"/>
  <c r="F308" i="49"/>
  <c r="D308" i="49"/>
  <c r="C308" i="49"/>
  <c r="B308" i="49"/>
  <c r="W307" i="49"/>
  <c r="Q307" i="49"/>
  <c r="O307" i="49"/>
  <c r="M307" i="49"/>
  <c r="H307" i="49"/>
  <c r="F307" i="49"/>
  <c r="D307" i="49"/>
  <c r="C307" i="49"/>
  <c r="B307" i="49"/>
  <c r="W306" i="49"/>
  <c r="Q306" i="49"/>
  <c r="O306" i="49"/>
  <c r="M306" i="49"/>
  <c r="H306" i="49"/>
  <c r="F306" i="49"/>
  <c r="D306" i="49"/>
  <c r="C306" i="49"/>
  <c r="B306" i="49"/>
  <c r="W305" i="49"/>
  <c r="Q305" i="49"/>
  <c r="O305" i="49"/>
  <c r="M305" i="49"/>
  <c r="H305" i="49"/>
  <c r="F305" i="49"/>
  <c r="D305" i="49"/>
  <c r="C305" i="49"/>
  <c r="B305" i="49"/>
  <c r="W304" i="49"/>
  <c r="Q304" i="49"/>
  <c r="O304" i="49"/>
  <c r="M304" i="49"/>
  <c r="H304" i="49"/>
  <c r="F304" i="49"/>
  <c r="D304" i="49"/>
  <c r="C304" i="49"/>
  <c r="B304" i="49"/>
  <c r="W303" i="49"/>
  <c r="Q303" i="49"/>
  <c r="O303" i="49"/>
  <c r="M303" i="49"/>
  <c r="H303" i="49"/>
  <c r="F303" i="49"/>
  <c r="D303" i="49"/>
  <c r="C303" i="49"/>
  <c r="B303" i="49"/>
  <c r="W302" i="49"/>
  <c r="Q302" i="49"/>
  <c r="O302" i="49"/>
  <c r="M302" i="49"/>
  <c r="H302" i="49"/>
  <c r="F302" i="49"/>
  <c r="D302" i="49"/>
  <c r="C302" i="49"/>
  <c r="B302" i="49"/>
  <c r="W301" i="49"/>
  <c r="Q301" i="49"/>
  <c r="O301" i="49"/>
  <c r="M301" i="49"/>
  <c r="H301" i="49"/>
  <c r="F301" i="49"/>
  <c r="D301" i="49"/>
  <c r="C301" i="49"/>
  <c r="B301" i="49"/>
  <c r="W300" i="49"/>
  <c r="Q300" i="49"/>
  <c r="O300" i="49"/>
  <c r="M300" i="49"/>
  <c r="H300" i="49"/>
  <c r="F300" i="49"/>
  <c r="D300" i="49"/>
  <c r="C300" i="49"/>
  <c r="B300" i="49"/>
  <c r="W299" i="49"/>
  <c r="Q299" i="49"/>
  <c r="O299" i="49"/>
  <c r="M299" i="49"/>
  <c r="H299" i="49"/>
  <c r="F299" i="49"/>
  <c r="D299" i="49"/>
  <c r="C299" i="49"/>
  <c r="B299" i="49"/>
  <c r="W298" i="49"/>
  <c r="Q298" i="49"/>
  <c r="O298" i="49"/>
  <c r="M298" i="49"/>
  <c r="H298" i="49"/>
  <c r="F298" i="49"/>
  <c r="D298" i="49"/>
  <c r="C298" i="49"/>
  <c r="B298" i="49"/>
  <c r="W297" i="49"/>
  <c r="Q297" i="49"/>
  <c r="O297" i="49"/>
  <c r="M297" i="49"/>
  <c r="H297" i="49"/>
  <c r="F297" i="49"/>
  <c r="D297" i="49"/>
  <c r="C297" i="49"/>
  <c r="B297" i="49"/>
  <c r="W296" i="49"/>
  <c r="Q296" i="49"/>
  <c r="O296" i="49"/>
  <c r="M296" i="49"/>
  <c r="H296" i="49"/>
  <c r="F296" i="49"/>
  <c r="D296" i="49"/>
  <c r="C296" i="49"/>
  <c r="B296" i="49"/>
  <c r="W295" i="49"/>
  <c r="Q295" i="49"/>
  <c r="O295" i="49"/>
  <c r="M295" i="49"/>
  <c r="H295" i="49"/>
  <c r="F295" i="49"/>
  <c r="D295" i="49"/>
  <c r="C295" i="49"/>
  <c r="B295" i="49"/>
  <c r="W294" i="49"/>
  <c r="Q294" i="49"/>
  <c r="O294" i="49"/>
  <c r="M294" i="49"/>
  <c r="H294" i="49"/>
  <c r="F294" i="49"/>
  <c r="D294" i="49"/>
  <c r="C294" i="49"/>
  <c r="B294" i="49"/>
  <c r="W293" i="49"/>
  <c r="Q293" i="49"/>
  <c r="O293" i="49"/>
  <c r="M293" i="49"/>
  <c r="H293" i="49"/>
  <c r="F293" i="49"/>
  <c r="D293" i="49"/>
  <c r="C293" i="49"/>
  <c r="B293" i="49"/>
  <c r="W292" i="49"/>
  <c r="Q292" i="49"/>
  <c r="O292" i="49"/>
  <c r="M292" i="49"/>
  <c r="H292" i="49"/>
  <c r="F292" i="49"/>
  <c r="D292" i="49"/>
  <c r="C292" i="49"/>
  <c r="B292" i="49"/>
  <c r="W291" i="49"/>
  <c r="Q291" i="49"/>
  <c r="O291" i="49"/>
  <c r="M291" i="49"/>
  <c r="H291" i="49"/>
  <c r="F291" i="49"/>
  <c r="D291" i="49"/>
  <c r="C291" i="49"/>
  <c r="B291" i="49"/>
  <c r="W290" i="49"/>
  <c r="Q290" i="49"/>
  <c r="O290" i="49"/>
  <c r="M290" i="49"/>
  <c r="H290" i="49"/>
  <c r="F290" i="49"/>
  <c r="D290" i="49"/>
  <c r="C290" i="49"/>
  <c r="B290" i="49"/>
  <c r="W289" i="49"/>
  <c r="Q289" i="49"/>
  <c r="O289" i="49"/>
  <c r="M289" i="49"/>
  <c r="H289" i="49"/>
  <c r="F289" i="49"/>
  <c r="D289" i="49"/>
  <c r="C289" i="49"/>
  <c r="B289" i="49"/>
  <c r="W288" i="49"/>
  <c r="Q288" i="49"/>
  <c r="O288" i="49"/>
  <c r="M288" i="49"/>
  <c r="H288" i="49"/>
  <c r="F288" i="49"/>
  <c r="D288" i="49"/>
  <c r="C288" i="49"/>
  <c r="B288" i="49"/>
  <c r="W287" i="49"/>
  <c r="Q287" i="49"/>
  <c r="O287" i="49"/>
  <c r="M287" i="49"/>
  <c r="H287" i="49"/>
  <c r="F287" i="49"/>
  <c r="D287" i="49"/>
  <c r="C287" i="49"/>
  <c r="B287" i="49"/>
  <c r="W286" i="49"/>
  <c r="Q286" i="49"/>
  <c r="O286" i="49"/>
  <c r="M286" i="49"/>
  <c r="H286" i="49"/>
  <c r="F286" i="49"/>
  <c r="D286" i="49"/>
  <c r="C286" i="49"/>
  <c r="B286" i="49"/>
  <c r="W285" i="49"/>
  <c r="Q285" i="49"/>
  <c r="O285" i="49"/>
  <c r="M285" i="49"/>
  <c r="H285" i="49"/>
  <c r="F285" i="49"/>
  <c r="D285" i="49"/>
  <c r="C285" i="49"/>
  <c r="B285" i="49"/>
  <c r="W284" i="49"/>
  <c r="Q284" i="49"/>
  <c r="O284" i="49"/>
  <c r="M284" i="49"/>
  <c r="H284" i="49"/>
  <c r="F284" i="49"/>
  <c r="D284" i="49"/>
  <c r="C284" i="49"/>
  <c r="B284" i="49"/>
  <c r="W283" i="49"/>
  <c r="Q283" i="49"/>
  <c r="O283" i="49"/>
  <c r="M283" i="49"/>
  <c r="H283" i="49"/>
  <c r="F283" i="49"/>
  <c r="D283" i="49"/>
  <c r="C283" i="49"/>
  <c r="B283" i="49"/>
  <c r="W282" i="49"/>
  <c r="Q282" i="49"/>
  <c r="O282" i="49"/>
  <c r="M282" i="49"/>
  <c r="H282" i="49"/>
  <c r="F282" i="49"/>
  <c r="D282" i="49"/>
  <c r="C282" i="49"/>
  <c r="B282" i="49"/>
  <c r="W281" i="49"/>
  <c r="Q281" i="49"/>
  <c r="O281" i="49"/>
  <c r="M281" i="49"/>
  <c r="H281" i="49"/>
  <c r="F281" i="49"/>
  <c r="D281" i="49"/>
  <c r="C281" i="49"/>
  <c r="B281" i="49"/>
  <c r="W280" i="49"/>
  <c r="Q280" i="49"/>
  <c r="O280" i="49"/>
  <c r="M280" i="49"/>
  <c r="H280" i="49"/>
  <c r="F280" i="49"/>
  <c r="D280" i="49"/>
  <c r="C280" i="49"/>
  <c r="B280" i="49"/>
  <c r="W279" i="49"/>
  <c r="Q279" i="49"/>
  <c r="O279" i="49"/>
  <c r="M279" i="49"/>
  <c r="H279" i="49"/>
  <c r="F279" i="49"/>
  <c r="D279" i="49"/>
  <c r="C279" i="49"/>
  <c r="B279" i="49"/>
  <c r="W278" i="49"/>
  <c r="Q278" i="49"/>
  <c r="O278" i="49"/>
  <c r="M278" i="49"/>
  <c r="H278" i="49"/>
  <c r="F278" i="49"/>
  <c r="D278" i="49"/>
  <c r="C278" i="49"/>
  <c r="B278" i="49"/>
  <c r="W277" i="49"/>
  <c r="Q277" i="49"/>
  <c r="O277" i="49"/>
  <c r="M277" i="49"/>
  <c r="H277" i="49"/>
  <c r="F277" i="49"/>
  <c r="D277" i="49"/>
  <c r="C277" i="49"/>
  <c r="B277" i="49"/>
  <c r="W276" i="49"/>
  <c r="Q276" i="49"/>
  <c r="O276" i="49"/>
  <c r="M276" i="49"/>
  <c r="H276" i="49"/>
  <c r="F276" i="49"/>
  <c r="D276" i="49"/>
  <c r="C276" i="49"/>
  <c r="B276" i="49"/>
  <c r="W275" i="49"/>
  <c r="Q275" i="49"/>
  <c r="O275" i="49"/>
  <c r="M275" i="49"/>
  <c r="H275" i="49"/>
  <c r="F275" i="49"/>
  <c r="D275" i="49"/>
  <c r="C275" i="49"/>
  <c r="B275" i="49"/>
  <c r="W274" i="49"/>
  <c r="Q274" i="49"/>
  <c r="O274" i="49"/>
  <c r="M274" i="49"/>
  <c r="H274" i="49"/>
  <c r="F274" i="49"/>
  <c r="D274" i="49"/>
  <c r="C274" i="49"/>
  <c r="B274" i="49"/>
  <c r="W273" i="49"/>
  <c r="Q273" i="49"/>
  <c r="O273" i="49"/>
  <c r="M273" i="49"/>
  <c r="H273" i="49"/>
  <c r="F273" i="49"/>
  <c r="D273" i="49"/>
  <c r="C273" i="49"/>
  <c r="B273" i="49"/>
  <c r="W272" i="49"/>
  <c r="Q272" i="49"/>
  <c r="O272" i="49"/>
  <c r="M272" i="49"/>
  <c r="H272" i="49"/>
  <c r="F272" i="49"/>
  <c r="D272" i="49"/>
  <c r="C272" i="49"/>
  <c r="B272" i="49"/>
  <c r="W271" i="49"/>
  <c r="Q271" i="49"/>
  <c r="O271" i="49"/>
  <c r="M271" i="49"/>
  <c r="H271" i="49"/>
  <c r="F271" i="49"/>
  <c r="D271" i="49"/>
  <c r="C271" i="49"/>
  <c r="B271" i="49"/>
  <c r="W270" i="49"/>
  <c r="Q270" i="49"/>
  <c r="O270" i="49"/>
  <c r="M270" i="49"/>
  <c r="H270" i="49"/>
  <c r="F270" i="49"/>
  <c r="D270" i="49"/>
  <c r="C270" i="49"/>
  <c r="B270" i="49"/>
  <c r="W269" i="49"/>
  <c r="Q269" i="49"/>
  <c r="O269" i="49"/>
  <c r="M269" i="49"/>
  <c r="H269" i="49"/>
  <c r="F269" i="49"/>
  <c r="D269" i="49"/>
  <c r="C269" i="49"/>
  <c r="B269" i="49"/>
  <c r="W268" i="49"/>
  <c r="Q268" i="49"/>
  <c r="O268" i="49"/>
  <c r="M268" i="49"/>
  <c r="H268" i="49"/>
  <c r="F268" i="49"/>
  <c r="D268" i="49"/>
  <c r="C268" i="49"/>
  <c r="B268" i="49"/>
  <c r="W267" i="49"/>
  <c r="Q267" i="49"/>
  <c r="O267" i="49"/>
  <c r="M267" i="49"/>
  <c r="H267" i="49"/>
  <c r="F267" i="49"/>
  <c r="D267" i="49"/>
  <c r="C267" i="49"/>
  <c r="B267" i="49"/>
  <c r="W266" i="49"/>
  <c r="Q266" i="49"/>
  <c r="O266" i="49"/>
  <c r="M266" i="49"/>
  <c r="H266" i="49"/>
  <c r="F266" i="49"/>
  <c r="D266" i="49"/>
  <c r="C266" i="49"/>
  <c r="B266" i="49"/>
  <c r="W265" i="49"/>
  <c r="Q265" i="49"/>
  <c r="O265" i="49"/>
  <c r="M265" i="49"/>
  <c r="H265" i="49"/>
  <c r="F265" i="49"/>
  <c r="D265" i="49"/>
  <c r="C265" i="49"/>
  <c r="B265" i="49"/>
  <c r="W264" i="49"/>
  <c r="Q264" i="49"/>
  <c r="O264" i="49"/>
  <c r="M264" i="49"/>
  <c r="H264" i="49"/>
  <c r="F264" i="49"/>
  <c r="D264" i="49"/>
  <c r="C264" i="49"/>
  <c r="B264" i="49"/>
  <c r="W263" i="49"/>
  <c r="Q263" i="49"/>
  <c r="O263" i="49"/>
  <c r="M263" i="49"/>
  <c r="H263" i="49"/>
  <c r="F263" i="49"/>
  <c r="D263" i="49"/>
  <c r="C263" i="49"/>
  <c r="B263" i="49"/>
  <c r="W262" i="49"/>
  <c r="Q262" i="49"/>
  <c r="O262" i="49"/>
  <c r="M262" i="49"/>
  <c r="H262" i="49"/>
  <c r="F262" i="49"/>
  <c r="D262" i="49"/>
  <c r="C262" i="49"/>
  <c r="B262" i="49"/>
  <c r="W261" i="49"/>
  <c r="Q261" i="49"/>
  <c r="O261" i="49"/>
  <c r="M261" i="49"/>
  <c r="H261" i="49"/>
  <c r="F261" i="49"/>
  <c r="D261" i="49"/>
  <c r="C261" i="49"/>
  <c r="B261" i="49"/>
  <c r="W260" i="49"/>
  <c r="Q260" i="49"/>
  <c r="O260" i="49"/>
  <c r="M260" i="49"/>
  <c r="H260" i="49"/>
  <c r="F260" i="49"/>
  <c r="D260" i="49"/>
  <c r="C260" i="49"/>
  <c r="B260" i="49"/>
  <c r="W259" i="49"/>
  <c r="Q259" i="49"/>
  <c r="O259" i="49"/>
  <c r="M259" i="49"/>
  <c r="H259" i="49"/>
  <c r="F259" i="49"/>
  <c r="D259" i="49"/>
  <c r="C259" i="49"/>
  <c r="B259" i="49"/>
  <c r="W258" i="49"/>
  <c r="Q258" i="49"/>
  <c r="O258" i="49"/>
  <c r="M258" i="49"/>
  <c r="H258" i="49"/>
  <c r="F258" i="49"/>
  <c r="D258" i="49"/>
  <c r="C258" i="49"/>
  <c r="B258" i="49"/>
  <c r="W257" i="49"/>
  <c r="Q257" i="49"/>
  <c r="O257" i="49"/>
  <c r="M257" i="49"/>
  <c r="H257" i="49"/>
  <c r="F257" i="49"/>
  <c r="D257" i="49"/>
  <c r="C257" i="49"/>
  <c r="B257" i="49"/>
  <c r="W256" i="49"/>
  <c r="Q256" i="49"/>
  <c r="O256" i="49"/>
  <c r="M256" i="49"/>
  <c r="H256" i="49"/>
  <c r="F256" i="49"/>
  <c r="D256" i="49"/>
  <c r="C256" i="49"/>
  <c r="B256" i="49"/>
  <c r="W255" i="49"/>
  <c r="Q255" i="49"/>
  <c r="O255" i="49"/>
  <c r="M255" i="49"/>
  <c r="H255" i="49"/>
  <c r="F255" i="49"/>
  <c r="D255" i="49"/>
  <c r="C255" i="49"/>
  <c r="B255" i="49"/>
  <c r="W254" i="49"/>
  <c r="Q254" i="49"/>
  <c r="O254" i="49"/>
  <c r="M254" i="49"/>
  <c r="H254" i="49"/>
  <c r="F254" i="49"/>
  <c r="D254" i="49"/>
  <c r="C254" i="49"/>
  <c r="B254" i="49"/>
  <c r="W253" i="49"/>
  <c r="Q253" i="49"/>
  <c r="O253" i="49"/>
  <c r="M253" i="49"/>
  <c r="H253" i="49"/>
  <c r="F253" i="49"/>
  <c r="D253" i="49"/>
  <c r="C253" i="49"/>
  <c r="B253" i="49"/>
  <c r="W252" i="49"/>
  <c r="Q252" i="49"/>
  <c r="O252" i="49"/>
  <c r="M252" i="49"/>
  <c r="H252" i="49"/>
  <c r="F252" i="49"/>
  <c r="D252" i="49"/>
  <c r="C252" i="49"/>
  <c r="B252" i="49"/>
  <c r="W251" i="49"/>
  <c r="Q251" i="49"/>
  <c r="O251" i="49"/>
  <c r="M251" i="49"/>
  <c r="H251" i="49"/>
  <c r="F251" i="49"/>
  <c r="D251" i="49"/>
  <c r="C251" i="49"/>
  <c r="B251" i="49"/>
  <c r="W250" i="49"/>
  <c r="Q250" i="49"/>
  <c r="O250" i="49"/>
  <c r="M250" i="49"/>
  <c r="H250" i="49"/>
  <c r="F250" i="49"/>
  <c r="D250" i="49"/>
  <c r="C250" i="49"/>
  <c r="B250" i="49"/>
  <c r="W249" i="49"/>
  <c r="Q249" i="49"/>
  <c r="O249" i="49"/>
  <c r="M249" i="49"/>
  <c r="H249" i="49"/>
  <c r="F249" i="49"/>
  <c r="D249" i="49"/>
  <c r="C249" i="49"/>
  <c r="B249" i="49"/>
  <c r="W248" i="49"/>
  <c r="Q248" i="49"/>
  <c r="O248" i="49"/>
  <c r="M248" i="49"/>
  <c r="H248" i="49"/>
  <c r="F248" i="49"/>
  <c r="D248" i="49"/>
  <c r="C248" i="49"/>
  <c r="B248" i="49"/>
  <c r="W247" i="49"/>
  <c r="Q247" i="49"/>
  <c r="O247" i="49"/>
  <c r="M247" i="49"/>
  <c r="H247" i="49"/>
  <c r="F247" i="49"/>
  <c r="D247" i="49"/>
  <c r="C247" i="49"/>
  <c r="B247" i="49"/>
  <c r="W246" i="49"/>
  <c r="Q246" i="49"/>
  <c r="O246" i="49"/>
  <c r="M246" i="49"/>
  <c r="H246" i="49"/>
  <c r="F246" i="49"/>
  <c r="D246" i="49"/>
  <c r="C246" i="49"/>
  <c r="B246" i="49"/>
  <c r="W245" i="49"/>
  <c r="Q245" i="49"/>
  <c r="O245" i="49"/>
  <c r="M245" i="49"/>
  <c r="H245" i="49"/>
  <c r="F245" i="49"/>
  <c r="D245" i="49"/>
  <c r="C245" i="49"/>
  <c r="B245" i="49"/>
  <c r="W244" i="49"/>
  <c r="Q244" i="49"/>
  <c r="O244" i="49"/>
  <c r="M244" i="49"/>
  <c r="H244" i="49"/>
  <c r="F244" i="49"/>
  <c r="D244" i="49"/>
  <c r="C244" i="49"/>
  <c r="B244" i="49"/>
  <c r="W243" i="49"/>
  <c r="Q243" i="49"/>
  <c r="O243" i="49"/>
  <c r="M243" i="49"/>
  <c r="H243" i="49"/>
  <c r="F243" i="49"/>
  <c r="D243" i="49"/>
  <c r="C243" i="49"/>
  <c r="B243" i="49"/>
  <c r="W242" i="49"/>
  <c r="Q242" i="49"/>
  <c r="O242" i="49"/>
  <c r="M242" i="49"/>
  <c r="H242" i="49"/>
  <c r="F242" i="49"/>
  <c r="D242" i="49"/>
  <c r="C242" i="49"/>
  <c r="B242" i="49"/>
  <c r="W241" i="49"/>
  <c r="Q241" i="49"/>
  <c r="O241" i="49"/>
  <c r="M241" i="49"/>
  <c r="H241" i="49"/>
  <c r="F241" i="49"/>
  <c r="D241" i="49"/>
  <c r="C241" i="49"/>
  <c r="B241" i="49"/>
  <c r="W240" i="49"/>
  <c r="Q240" i="49"/>
  <c r="O240" i="49"/>
  <c r="M240" i="49"/>
  <c r="H240" i="49"/>
  <c r="F240" i="49"/>
  <c r="D240" i="49"/>
  <c r="C240" i="49"/>
  <c r="B240" i="49"/>
  <c r="W239" i="49"/>
  <c r="Q239" i="49"/>
  <c r="O239" i="49"/>
  <c r="M239" i="49"/>
  <c r="H239" i="49"/>
  <c r="F239" i="49"/>
  <c r="D239" i="49"/>
  <c r="C239" i="49"/>
  <c r="B239" i="49"/>
  <c r="W238" i="49"/>
  <c r="Q238" i="49"/>
  <c r="O238" i="49"/>
  <c r="M238" i="49"/>
  <c r="H238" i="49"/>
  <c r="F238" i="49"/>
  <c r="D238" i="49"/>
  <c r="C238" i="49"/>
  <c r="B238" i="49"/>
  <c r="W237" i="49"/>
  <c r="Q237" i="49"/>
  <c r="O237" i="49"/>
  <c r="M237" i="49"/>
  <c r="H237" i="49"/>
  <c r="F237" i="49"/>
  <c r="D237" i="49"/>
  <c r="C237" i="49"/>
  <c r="B237" i="49"/>
  <c r="W236" i="49"/>
  <c r="Q236" i="49"/>
  <c r="O236" i="49"/>
  <c r="M236" i="49"/>
  <c r="H236" i="49"/>
  <c r="F236" i="49"/>
  <c r="D236" i="49"/>
  <c r="C236" i="49"/>
  <c r="B236" i="49"/>
  <c r="W235" i="49"/>
  <c r="Q235" i="49"/>
  <c r="O235" i="49"/>
  <c r="M235" i="49"/>
  <c r="H235" i="49"/>
  <c r="F235" i="49"/>
  <c r="D235" i="49"/>
  <c r="C235" i="49"/>
  <c r="B235" i="49"/>
  <c r="W234" i="49"/>
  <c r="Q234" i="49"/>
  <c r="O234" i="49"/>
  <c r="M234" i="49"/>
  <c r="H234" i="49"/>
  <c r="F234" i="49"/>
  <c r="D234" i="49"/>
  <c r="C234" i="49"/>
  <c r="B234" i="49"/>
  <c r="W233" i="49"/>
  <c r="Q233" i="49"/>
  <c r="O233" i="49"/>
  <c r="M233" i="49"/>
  <c r="H233" i="49"/>
  <c r="F233" i="49"/>
  <c r="D233" i="49"/>
  <c r="C233" i="49"/>
  <c r="B233" i="49"/>
  <c r="W232" i="49"/>
  <c r="Q232" i="49"/>
  <c r="O232" i="49"/>
  <c r="M232" i="49"/>
  <c r="H232" i="49"/>
  <c r="F232" i="49"/>
  <c r="D232" i="49"/>
  <c r="C232" i="49"/>
  <c r="B232" i="49"/>
  <c r="W231" i="49"/>
  <c r="Q231" i="49"/>
  <c r="O231" i="49"/>
  <c r="M231" i="49"/>
  <c r="H231" i="49"/>
  <c r="F231" i="49"/>
  <c r="D231" i="49"/>
  <c r="C231" i="49"/>
  <c r="B231" i="49"/>
  <c r="W230" i="49"/>
  <c r="Q230" i="49"/>
  <c r="O230" i="49"/>
  <c r="M230" i="49"/>
  <c r="H230" i="49"/>
  <c r="F230" i="49"/>
  <c r="D230" i="49"/>
  <c r="C230" i="49"/>
  <c r="B230" i="49"/>
  <c r="W229" i="49"/>
  <c r="Q229" i="49"/>
  <c r="O229" i="49"/>
  <c r="M229" i="49"/>
  <c r="H229" i="49"/>
  <c r="F229" i="49"/>
  <c r="D229" i="49"/>
  <c r="C229" i="49"/>
  <c r="B229" i="49"/>
  <c r="W228" i="49"/>
  <c r="Q228" i="49"/>
  <c r="O228" i="49"/>
  <c r="M228" i="49"/>
  <c r="H228" i="49"/>
  <c r="F228" i="49"/>
  <c r="D228" i="49"/>
  <c r="C228" i="49"/>
  <c r="B228" i="49"/>
  <c r="W227" i="49"/>
  <c r="Q227" i="49"/>
  <c r="O227" i="49"/>
  <c r="M227" i="49"/>
  <c r="H227" i="49"/>
  <c r="F227" i="49"/>
  <c r="D227" i="49"/>
  <c r="C227" i="49"/>
  <c r="B227" i="49"/>
  <c r="W226" i="49"/>
  <c r="Q226" i="49"/>
  <c r="O226" i="49"/>
  <c r="M226" i="49"/>
  <c r="H226" i="49"/>
  <c r="F226" i="49"/>
  <c r="D226" i="49"/>
  <c r="C226" i="49"/>
  <c r="B226" i="49"/>
  <c r="W225" i="49"/>
  <c r="Q225" i="49"/>
  <c r="O225" i="49"/>
  <c r="M225" i="49"/>
  <c r="H225" i="49"/>
  <c r="F225" i="49"/>
  <c r="D225" i="49"/>
  <c r="C225" i="49"/>
  <c r="B225" i="49"/>
  <c r="W224" i="49"/>
  <c r="Q224" i="49"/>
  <c r="O224" i="49"/>
  <c r="M224" i="49"/>
  <c r="H224" i="49"/>
  <c r="F224" i="49"/>
  <c r="D224" i="49"/>
  <c r="C224" i="49"/>
  <c r="B224" i="49"/>
  <c r="W223" i="49"/>
  <c r="Q223" i="49"/>
  <c r="O223" i="49"/>
  <c r="M223" i="49"/>
  <c r="H223" i="49"/>
  <c r="F223" i="49"/>
  <c r="D223" i="49"/>
  <c r="C223" i="49"/>
  <c r="B223" i="49"/>
  <c r="W222" i="49"/>
  <c r="Q222" i="49"/>
  <c r="O222" i="49"/>
  <c r="M222" i="49"/>
  <c r="H222" i="49"/>
  <c r="F222" i="49"/>
  <c r="D222" i="49"/>
  <c r="C222" i="49"/>
  <c r="B222" i="49"/>
  <c r="W221" i="49"/>
  <c r="Q221" i="49"/>
  <c r="O221" i="49"/>
  <c r="M221" i="49"/>
  <c r="H221" i="49"/>
  <c r="F221" i="49"/>
  <c r="D221" i="49"/>
  <c r="C221" i="49"/>
  <c r="B221" i="49"/>
  <c r="W220" i="49"/>
  <c r="Q220" i="49"/>
  <c r="O220" i="49"/>
  <c r="M220" i="49"/>
  <c r="H220" i="49"/>
  <c r="F220" i="49"/>
  <c r="D220" i="49"/>
  <c r="C220" i="49"/>
  <c r="B220" i="49"/>
  <c r="W219" i="49"/>
  <c r="Q219" i="49"/>
  <c r="O219" i="49"/>
  <c r="M219" i="49"/>
  <c r="H219" i="49"/>
  <c r="F219" i="49"/>
  <c r="D219" i="49"/>
  <c r="C219" i="49"/>
  <c r="B219" i="49"/>
  <c r="W218" i="49"/>
  <c r="Q218" i="49"/>
  <c r="O218" i="49"/>
  <c r="M218" i="49"/>
  <c r="H218" i="49"/>
  <c r="F218" i="49"/>
  <c r="D218" i="49"/>
  <c r="C218" i="49"/>
  <c r="B218" i="49"/>
  <c r="W217" i="49"/>
  <c r="Q217" i="49"/>
  <c r="O217" i="49"/>
  <c r="M217" i="49"/>
  <c r="H217" i="49"/>
  <c r="F217" i="49"/>
  <c r="D217" i="49"/>
  <c r="C217" i="49"/>
  <c r="B217" i="49"/>
  <c r="W216" i="49"/>
  <c r="Q216" i="49"/>
  <c r="O216" i="49"/>
  <c r="M216" i="49"/>
  <c r="H216" i="49"/>
  <c r="F216" i="49"/>
  <c r="D216" i="49"/>
  <c r="C216" i="49"/>
  <c r="B216" i="49"/>
  <c r="W215" i="49"/>
  <c r="Q215" i="49"/>
  <c r="O215" i="49"/>
  <c r="M215" i="49"/>
  <c r="H215" i="49"/>
  <c r="F215" i="49"/>
  <c r="D215" i="49"/>
  <c r="C215" i="49"/>
  <c r="B215" i="49"/>
  <c r="W214" i="49"/>
  <c r="Q214" i="49"/>
  <c r="O214" i="49"/>
  <c r="M214" i="49"/>
  <c r="H214" i="49"/>
  <c r="F214" i="49"/>
  <c r="D214" i="49"/>
  <c r="C214" i="49"/>
  <c r="B214" i="49"/>
  <c r="B206" i="49"/>
  <c r="C206" i="49"/>
  <c r="D206" i="49"/>
  <c r="F206" i="49"/>
  <c r="H206" i="49"/>
  <c r="M206" i="49"/>
  <c r="O206" i="49"/>
  <c r="Q206" i="49"/>
  <c r="W206" i="49"/>
  <c r="B207" i="49"/>
  <c r="C207" i="49"/>
  <c r="D207" i="49"/>
  <c r="F207" i="49"/>
  <c r="H207" i="49"/>
  <c r="M207" i="49"/>
  <c r="O207" i="49"/>
  <c r="Q207" i="49"/>
  <c r="W207" i="49"/>
  <c r="B208" i="49"/>
  <c r="C208" i="49"/>
  <c r="D208" i="49"/>
  <c r="F208" i="49"/>
  <c r="H208" i="49"/>
  <c r="M208" i="49"/>
  <c r="O208" i="49"/>
  <c r="Q208" i="49"/>
  <c r="W208" i="49"/>
  <c r="B209" i="49"/>
  <c r="C209" i="49"/>
  <c r="D209" i="49"/>
  <c r="F209" i="49"/>
  <c r="H209" i="49"/>
  <c r="M209" i="49"/>
  <c r="O209" i="49"/>
  <c r="Q209" i="49"/>
  <c r="W209" i="49"/>
  <c r="B210" i="49"/>
  <c r="C210" i="49"/>
  <c r="D210" i="49"/>
  <c r="F210" i="49"/>
  <c r="H210" i="49"/>
  <c r="M210" i="49"/>
  <c r="O210" i="49"/>
  <c r="Q210" i="49"/>
  <c r="W210" i="49"/>
  <c r="B211" i="49"/>
  <c r="C211" i="49"/>
  <c r="D211" i="49"/>
  <c r="F211" i="49"/>
  <c r="H211" i="49"/>
  <c r="M211" i="49"/>
  <c r="O211" i="49"/>
  <c r="Q211" i="49"/>
  <c r="W211" i="49"/>
  <c r="B212" i="49"/>
  <c r="C212" i="49"/>
  <c r="D212" i="49"/>
  <c r="F212" i="49"/>
  <c r="H212" i="49"/>
  <c r="M212" i="49"/>
  <c r="O212" i="49"/>
  <c r="Q212" i="49"/>
  <c r="W212" i="49"/>
  <c r="B213" i="49"/>
  <c r="C213" i="49"/>
  <c r="D213" i="49"/>
  <c r="F213" i="49"/>
  <c r="H213" i="49"/>
  <c r="M213" i="49"/>
  <c r="O213" i="49"/>
  <c r="Q213" i="49"/>
  <c r="W213" i="49"/>
  <c r="W205" i="49"/>
  <c r="Q205" i="49"/>
  <c r="O205" i="49"/>
  <c r="M205" i="49"/>
  <c r="H205" i="49"/>
  <c r="F205" i="49"/>
  <c r="D205" i="49"/>
  <c r="C205" i="49"/>
  <c r="B205" i="49"/>
  <c r="W204" i="49"/>
  <c r="Q204" i="49"/>
  <c r="O204" i="49"/>
  <c r="M204" i="49"/>
  <c r="H204" i="49"/>
  <c r="F204" i="49"/>
  <c r="D204" i="49"/>
  <c r="C204" i="49"/>
  <c r="B204" i="49"/>
  <c r="W203" i="49"/>
  <c r="Q203" i="49"/>
  <c r="O203" i="49"/>
  <c r="M203" i="49"/>
  <c r="H203" i="49"/>
  <c r="F203" i="49"/>
  <c r="D203" i="49"/>
  <c r="C203" i="49"/>
  <c r="B203" i="49"/>
  <c r="W202" i="49"/>
  <c r="Q202" i="49"/>
  <c r="O202" i="49"/>
  <c r="M202" i="49"/>
  <c r="H202" i="49"/>
  <c r="F202" i="49"/>
  <c r="D202" i="49"/>
  <c r="C202" i="49"/>
  <c r="B202" i="49"/>
  <c r="W201" i="49"/>
  <c r="Q201" i="49"/>
  <c r="O201" i="49"/>
  <c r="M201" i="49"/>
  <c r="H201" i="49"/>
  <c r="F201" i="49"/>
  <c r="D201" i="49"/>
  <c r="C201" i="49"/>
  <c r="B201" i="49"/>
  <c r="W200" i="49"/>
  <c r="Q200" i="49"/>
  <c r="O200" i="49"/>
  <c r="M200" i="49"/>
  <c r="H200" i="49"/>
  <c r="F200" i="49"/>
  <c r="D200" i="49"/>
  <c r="C200" i="49"/>
  <c r="B200" i="49"/>
  <c r="W199" i="49"/>
  <c r="Q199" i="49"/>
  <c r="O199" i="49"/>
  <c r="M199" i="49"/>
  <c r="H199" i="49"/>
  <c r="F199" i="49"/>
  <c r="D199" i="49"/>
  <c r="C199" i="49"/>
  <c r="B199" i="49"/>
  <c r="W198" i="49"/>
  <c r="Q198" i="49"/>
  <c r="O198" i="49"/>
  <c r="M198" i="49"/>
  <c r="H198" i="49"/>
  <c r="F198" i="49"/>
  <c r="D198" i="49"/>
  <c r="C198" i="49"/>
  <c r="B198" i="49"/>
  <c r="W197" i="49"/>
  <c r="Q197" i="49"/>
  <c r="O197" i="49"/>
  <c r="M197" i="49"/>
  <c r="H197" i="49"/>
  <c r="F197" i="49"/>
  <c r="D197" i="49"/>
  <c r="C197" i="49"/>
  <c r="B197" i="49"/>
  <c r="W196" i="49"/>
  <c r="Q196" i="49"/>
  <c r="O196" i="49"/>
  <c r="M196" i="49"/>
  <c r="H196" i="49"/>
  <c r="F196" i="49"/>
  <c r="D196" i="49"/>
  <c r="C196" i="49"/>
  <c r="B196" i="49"/>
  <c r="W195" i="49"/>
  <c r="Q195" i="49"/>
  <c r="O195" i="49"/>
  <c r="M195" i="49"/>
  <c r="H195" i="49"/>
  <c r="F195" i="49"/>
  <c r="D195" i="49"/>
  <c r="C195" i="49"/>
  <c r="B195" i="49"/>
  <c r="W194" i="49"/>
  <c r="Q194" i="49"/>
  <c r="O194" i="49"/>
  <c r="M194" i="49"/>
  <c r="H194" i="49"/>
  <c r="F194" i="49"/>
  <c r="D194" i="49"/>
  <c r="C194" i="49"/>
  <c r="B194" i="49"/>
  <c r="W193" i="49"/>
  <c r="Q193" i="49"/>
  <c r="O193" i="49"/>
  <c r="M193" i="49"/>
  <c r="H193" i="49"/>
  <c r="F193" i="49"/>
  <c r="D193" i="49"/>
  <c r="C193" i="49"/>
  <c r="B193" i="49"/>
  <c r="W192" i="49"/>
  <c r="Q192" i="49"/>
  <c r="O192" i="49"/>
  <c r="M192" i="49"/>
  <c r="H192" i="49"/>
  <c r="F192" i="49"/>
  <c r="D192" i="49"/>
  <c r="C192" i="49"/>
  <c r="B192" i="49"/>
  <c r="W191" i="49"/>
  <c r="Q191" i="49"/>
  <c r="O191" i="49"/>
  <c r="M191" i="49"/>
  <c r="H191" i="49"/>
  <c r="F191" i="49"/>
  <c r="D191" i="49"/>
  <c r="C191" i="49"/>
  <c r="B191" i="49"/>
  <c r="W190" i="49"/>
  <c r="Q190" i="49"/>
  <c r="O190" i="49"/>
  <c r="M190" i="49"/>
  <c r="H190" i="49"/>
  <c r="F190" i="49"/>
  <c r="D190" i="49"/>
  <c r="C190" i="49"/>
  <c r="B190" i="49"/>
  <c r="W189" i="49"/>
  <c r="Q189" i="49"/>
  <c r="O189" i="49"/>
  <c r="M189" i="49"/>
  <c r="H189" i="49"/>
  <c r="F189" i="49"/>
  <c r="D189" i="49"/>
  <c r="C189" i="49"/>
  <c r="B189" i="49"/>
  <c r="W188" i="49"/>
  <c r="Q188" i="49"/>
  <c r="O188" i="49"/>
  <c r="M188" i="49"/>
  <c r="H188" i="49"/>
  <c r="F188" i="49"/>
  <c r="D188" i="49"/>
  <c r="C188" i="49"/>
  <c r="B188" i="49"/>
  <c r="W187" i="49"/>
  <c r="Q187" i="49"/>
  <c r="O187" i="49"/>
  <c r="M187" i="49"/>
  <c r="H187" i="49"/>
  <c r="F187" i="49"/>
  <c r="D187" i="49"/>
  <c r="C187" i="49"/>
  <c r="B187" i="49"/>
  <c r="W186" i="49"/>
  <c r="Q186" i="49"/>
  <c r="O186" i="49"/>
  <c r="M186" i="49"/>
  <c r="H186" i="49"/>
  <c r="F186" i="49"/>
  <c r="D186" i="49"/>
  <c r="C186" i="49"/>
  <c r="B186" i="49"/>
  <c r="W185" i="49"/>
  <c r="Q185" i="49"/>
  <c r="O185" i="49"/>
  <c r="M185" i="49"/>
  <c r="H185" i="49"/>
  <c r="F185" i="49"/>
  <c r="D185" i="49"/>
  <c r="C185" i="49"/>
  <c r="B185" i="49"/>
  <c r="W184" i="49"/>
  <c r="Q184" i="49"/>
  <c r="O184" i="49"/>
  <c r="M184" i="49"/>
  <c r="H184" i="49"/>
  <c r="F184" i="49"/>
  <c r="D184" i="49"/>
  <c r="C184" i="49"/>
  <c r="B184" i="49"/>
  <c r="W183" i="49"/>
  <c r="Q183" i="49"/>
  <c r="O183" i="49"/>
  <c r="M183" i="49"/>
  <c r="H183" i="49"/>
  <c r="F183" i="49"/>
  <c r="D183" i="49"/>
  <c r="C183" i="49"/>
  <c r="B183" i="49"/>
  <c r="W182" i="49"/>
  <c r="Q182" i="49"/>
  <c r="O182" i="49"/>
  <c r="M182" i="49"/>
  <c r="H182" i="49"/>
  <c r="F182" i="49"/>
  <c r="D182" i="49"/>
  <c r="C182" i="49"/>
  <c r="B182" i="49"/>
  <c r="W181" i="49"/>
  <c r="Q181" i="49"/>
  <c r="O181" i="49"/>
  <c r="M181" i="49"/>
  <c r="H181" i="49"/>
  <c r="F181" i="49"/>
  <c r="D181" i="49"/>
  <c r="C181" i="49"/>
  <c r="B181" i="49"/>
  <c r="W180" i="49"/>
  <c r="Q180" i="49"/>
  <c r="O180" i="49"/>
  <c r="M180" i="49"/>
  <c r="H180" i="49"/>
  <c r="F180" i="49"/>
  <c r="D180" i="49"/>
  <c r="C180" i="49"/>
  <c r="B180" i="49"/>
  <c r="W179" i="49"/>
  <c r="Q179" i="49"/>
  <c r="O179" i="49"/>
  <c r="M179" i="49"/>
  <c r="H179" i="49"/>
  <c r="F179" i="49"/>
  <c r="D179" i="49"/>
  <c r="C179" i="49"/>
  <c r="B179" i="49"/>
  <c r="W178" i="49"/>
  <c r="Q178" i="49"/>
  <c r="O178" i="49"/>
  <c r="M178" i="49"/>
  <c r="H178" i="49"/>
  <c r="F178" i="49"/>
  <c r="D178" i="49"/>
  <c r="C178" i="49"/>
  <c r="B178" i="49"/>
  <c r="W177" i="49"/>
  <c r="Q177" i="49"/>
  <c r="O177" i="49"/>
  <c r="M177" i="49"/>
  <c r="H177" i="49"/>
  <c r="F177" i="49"/>
  <c r="D177" i="49"/>
  <c r="C177" i="49"/>
  <c r="B177" i="49"/>
  <c r="W176" i="49"/>
  <c r="Q176" i="49"/>
  <c r="O176" i="49"/>
  <c r="M176" i="49"/>
  <c r="H176" i="49"/>
  <c r="F176" i="49"/>
  <c r="D176" i="49"/>
  <c r="C176" i="49"/>
  <c r="B176" i="49"/>
  <c r="W175" i="49"/>
  <c r="Q175" i="49"/>
  <c r="O175" i="49"/>
  <c r="M175" i="49"/>
  <c r="H175" i="49"/>
  <c r="F175" i="49"/>
  <c r="D175" i="49"/>
  <c r="C175" i="49"/>
  <c r="B175" i="49"/>
  <c r="W174" i="49"/>
  <c r="Q174" i="49"/>
  <c r="O174" i="49"/>
  <c r="M174" i="49"/>
  <c r="H174" i="49"/>
  <c r="F174" i="49"/>
  <c r="D174" i="49"/>
  <c r="C174" i="49"/>
  <c r="B174" i="49"/>
  <c r="W173" i="49"/>
  <c r="Q173" i="49"/>
  <c r="O173" i="49"/>
  <c r="M173" i="49"/>
  <c r="H173" i="49"/>
  <c r="F173" i="49"/>
  <c r="D173" i="49"/>
  <c r="C173" i="49"/>
  <c r="B173" i="49"/>
  <c r="W172" i="49"/>
  <c r="Q172" i="49"/>
  <c r="O172" i="49"/>
  <c r="M172" i="49"/>
  <c r="H172" i="49"/>
  <c r="F172" i="49"/>
  <c r="D172" i="49"/>
  <c r="C172" i="49"/>
  <c r="B172" i="49"/>
  <c r="B171" i="49"/>
  <c r="C171" i="49"/>
  <c r="D171" i="49"/>
  <c r="F171" i="49"/>
  <c r="H171" i="49"/>
  <c r="M171" i="49"/>
  <c r="O171" i="49"/>
  <c r="Q171" i="49"/>
  <c r="W171" i="49"/>
  <c r="B159" i="49"/>
  <c r="C159" i="49"/>
  <c r="D159" i="49"/>
  <c r="F159" i="49"/>
  <c r="H159" i="49"/>
  <c r="M159" i="49"/>
  <c r="O159" i="49"/>
  <c r="Q159" i="49"/>
  <c r="W159" i="49"/>
  <c r="B160" i="49"/>
  <c r="C160" i="49"/>
  <c r="D160" i="49"/>
  <c r="F160" i="49"/>
  <c r="H160" i="49"/>
  <c r="M160" i="49"/>
  <c r="O160" i="49"/>
  <c r="Q160" i="49"/>
  <c r="W160" i="49"/>
  <c r="B161" i="49"/>
  <c r="C161" i="49"/>
  <c r="D161" i="49"/>
  <c r="F161" i="49"/>
  <c r="H161" i="49"/>
  <c r="M161" i="49"/>
  <c r="O161" i="49"/>
  <c r="Q161" i="49"/>
  <c r="W161" i="49"/>
  <c r="B162" i="49"/>
  <c r="C162" i="49"/>
  <c r="D162" i="49"/>
  <c r="F162" i="49"/>
  <c r="H162" i="49"/>
  <c r="M162" i="49"/>
  <c r="O162" i="49"/>
  <c r="Q162" i="49"/>
  <c r="W162" i="49"/>
  <c r="B163" i="49"/>
  <c r="C163" i="49"/>
  <c r="D163" i="49"/>
  <c r="F163" i="49"/>
  <c r="H163" i="49"/>
  <c r="M163" i="49"/>
  <c r="O163" i="49"/>
  <c r="Q163" i="49"/>
  <c r="W163" i="49"/>
  <c r="B164" i="49"/>
  <c r="C164" i="49"/>
  <c r="D164" i="49"/>
  <c r="F164" i="49"/>
  <c r="H164" i="49"/>
  <c r="M164" i="49"/>
  <c r="O164" i="49"/>
  <c r="Q164" i="49"/>
  <c r="W164" i="49"/>
  <c r="B165" i="49"/>
  <c r="C165" i="49"/>
  <c r="D165" i="49"/>
  <c r="F165" i="49"/>
  <c r="H165" i="49"/>
  <c r="M165" i="49"/>
  <c r="O165" i="49"/>
  <c r="Q165" i="49"/>
  <c r="W165" i="49"/>
  <c r="B166" i="49"/>
  <c r="C166" i="49"/>
  <c r="D166" i="49"/>
  <c r="F166" i="49"/>
  <c r="H166" i="49"/>
  <c r="M166" i="49"/>
  <c r="O166" i="49"/>
  <c r="Q166" i="49"/>
  <c r="W166" i="49"/>
  <c r="B167" i="49"/>
  <c r="C167" i="49"/>
  <c r="D167" i="49"/>
  <c r="F167" i="49"/>
  <c r="H167" i="49"/>
  <c r="M167" i="49"/>
  <c r="O167" i="49"/>
  <c r="Q167" i="49"/>
  <c r="W167" i="49"/>
  <c r="B168" i="49"/>
  <c r="C168" i="49"/>
  <c r="D168" i="49"/>
  <c r="F168" i="49"/>
  <c r="H168" i="49"/>
  <c r="M168" i="49"/>
  <c r="O168" i="49"/>
  <c r="Q168" i="49"/>
  <c r="W168" i="49"/>
  <c r="B169" i="49"/>
  <c r="C169" i="49"/>
  <c r="D169" i="49"/>
  <c r="F169" i="49"/>
  <c r="H169" i="49"/>
  <c r="M169" i="49"/>
  <c r="O169" i="49"/>
  <c r="Q169" i="49"/>
  <c r="W169" i="49"/>
  <c r="B170" i="49"/>
  <c r="C170" i="49"/>
  <c r="D170" i="49"/>
  <c r="F170" i="49"/>
  <c r="H170" i="49"/>
  <c r="M170" i="49"/>
  <c r="O170" i="49"/>
  <c r="Q170" i="49"/>
  <c r="W170" i="49"/>
  <c r="W158" i="49"/>
  <c r="Q158" i="49"/>
  <c r="O158" i="49"/>
  <c r="M158" i="49"/>
  <c r="H158" i="49"/>
  <c r="F158" i="49"/>
  <c r="D158" i="49"/>
  <c r="C158" i="49"/>
  <c r="B158" i="49"/>
  <c r="W157" i="49"/>
  <c r="Q157" i="49"/>
  <c r="O157" i="49"/>
  <c r="M157" i="49"/>
  <c r="H157" i="49"/>
  <c r="F157" i="49"/>
  <c r="D157" i="49"/>
  <c r="C157" i="49"/>
  <c r="B157" i="49"/>
  <c r="W156" i="49"/>
  <c r="Q156" i="49"/>
  <c r="O156" i="49"/>
  <c r="M156" i="49"/>
  <c r="H156" i="49"/>
  <c r="F156" i="49"/>
  <c r="D156" i="49"/>
  <c r="C156" i="49"/>
  <c r="B156" i="49"/>
  <c r="W155" i="49"/>
  <c r="Q155" i="49"/>
  <c r="O155" i="49"/>
  <c r="M155" i="49"/>
  <c r="H155" i="49"/>
  <c r="F155" i="49"/>
  <c r="D155" i="49"/>
  <c r="C155" i="49"/>
  <c r="B155" i="49"/>
  <c r="W154" i="49"/>
  <c r="Q154" i="49"/>
  <c r="O154" i="49"/>
  <c r="M154" i="49"/>
  <c r="H154" i="49"/>
  <c r="F154" i="49"/>
  <c r="D154" i="49"/>
  <c r="C154" i="49"/>
  <c r="B154" i="49"/>
  <c r="W153" i="49"/>
  <c r="Q153" i="49"/>
  <c r="O153" i="49"/>
  <c r="M153" i="49"/>
  <c r="H153" i="49"/>
  <c r="F153" i="49"/>
  <c r="D153" i="49"/>
  <c r="C153" i="49"/>
  <c r="B153" i="49"/>
  <c r="W152" i="49"/>
  <c r="Q152" i="49"/>
  <c r="O152" i="49"/>
  <c r="M152" i="49"/>
  <c r="H152" i="49"/>
  <c r="F152" i="49"/>
  <c r="D152" i="49"/>
  <c r="C152" i="49"/>
  <c r="B152" i="49"/>
  <c r="W151" i="49"/>
  <c r="Q151" i="49"/>
  <c r="O151" i="49"/>
  <c r="M151" i="49"/>
  <c r="H151" i="49"/>
  <c r="F151" i="49"/>
  <c r="D151" i="49"/>
  <c r="C151" i="49"/>
  <c r="B151" i="49"/>
  <c r="W150" i="49"/>
  <c r="Q150" i="49"/>
  <c r="O150" i="49"/>
  <c r="M150" i="49"/>
  <c r="H150" i="49"/>
  <c r="F150" i="49"/>
  <c r="D150" i="49"/>
  <c r="C150" i="49"/>
  <c r="B150" i="49"/>
  <c r="W149" i="49"/>
  <c r="Q149" i="49"/>
  <c r="O149" i="49"/>
  <c r="M149" i="49"/>
  <c r="H149" i="49"/>
  <c r="F149" i="49"/>
  <c r="D149" i="49"/>
  <c r="C149" i="49"/>
  <c r="B149" i="49"/>
  <c r="W148" i="49"/>
  <c r="Q148" i="49"/>
  <c r="O148" i="49"/>
  <c r="M148" i="49"/>
  <c r="H148" i="49"/>
  <c r="F148" i="49"/>
  <c r="D148" i="49"/>
  <c r="C148" i="49"/>
  <c r="B148" i="49"/>
  <c r="W147" i="49"/>
  <c r="Q147" i="49"/>
  <c r="O147" i="49"/>
  <c r="M147" i="49"/>
  <c r="H147" i="49"/>
  <c r="F147" i="49"/>
  <c r="D147" i="49"/>
  <c r="C147" i="49"/>
  <c r="B147" i="49"/>
  <c r="W146" i="49"/>
  <c r="Q146" i="49"/>
  <c r="O146" i="49"/>
  <c r="M146" i="49"/>
  <c r="H146" i="49"/>
  <c r="F146" i="49"/>
  <c r="D146" i="49"/>
  <c r="C146" i="49"/>
  <c r="B146" i="49"/>
  <c r="W145" i="49"/>
  <c r="Q145" i="49"/>
  <c r="O145" i="49"/>
  <c r="M145" i="49"/>
  <c r="H145" i="49"/>
  <c r="F145" i="49"/>
  <c r="D145" i="49"/>
  <c r="C145" i="49"/>
  <c r="B145" i="49"/>
  <c r="W144" i="49"/>
  <c r="Q144" i="49"/>
  <c r="O144" i="49"/>
  <c r="M144" i="49"/>
  <c r="H144" i="49"/>
  <c r="F144" i="49"/>
  <c r="D144" i="49"/>
  <c r="C144" i="49"/>
  <c r="B144" i="49"/>
  <c r="W143" i="49"/>
  <c r="Q143" i="49"/>
  <c r="O143" i="49"/>
  <c r="M143" i="49"/>
  <c r="H143" i="49"/>
  <c r="F143" i="49"/>
  <c r="D143" i="49"/>
  <c r="C143" i="49"/>
  <c r="B143" i="49"/>
  <c r="W142" i="49"/>
  <c r="Q142" i="49"/>
  <c r="O142" i="49"/>
  <c r="M142" i="49"/>
  <c r="H142" i="49"/>
  <c r="F142" i="49"/>
  <c r="D142" i="49"/>
  <c r="C142" i="49"/>
  <c r="B142" i="49"/>
  <c r="W141" i="49"/>
  <c r="Q141" i="49"/>
  <c r="O141" i="49"/>
  <c r="M141" i="49"/>
  <c r="H141" i="49"/>
  <c r="F141" i="49"/>
  <c r="D141" i="49"/>
  <c r="C141" i="49"/>
  <c r="B141" i="49"/>
  <c r="W140" i="49"/>
  <c r="Q140" i="49"/>
  <c r="O140" i="49"/>
  <c r="M140" i="49"/>
  <c r="H140" i="49"/>
  <c r="F140" i="49"/>
  <c r="D140" i="49"/>
  <c r="C140" i="49"/>
  <c r="B140" i="49"/>
  <c r="W139" i="49"/>
  <c r="Q139" i="49"/>
  <c r="O139" i="49"/>
  <c r="M139" i="49"/>
  <c r="H139" i="49"/>
  <c r="F139" i="49"/>
  <c r="D139" i="49"/>
  <c r="C139" i="49"/>
  <c r="B139" i="49"/>
  <c r="W138" i="49"/>
  <c r="Q138" i="49"/>
  <c r="O138" i="49"/>
  <c r="M138" i="49"/>
  <c r="H138" i="49"/>
  <c r="F138" i="49"/>
  <c r="D138" i="49"/>
  <c r="C138" i="49"/>
  <c r="B138" i="49"/>
  <c r="W137" i="49"/>
  <c r="Q137" i="49"/>
  <c r="O137" i="49"/>
  <c r="M137" i="49"/>
  <c r="H137" i="49"/>
  <c r="F137" i="49"/>
  <c r="D137" i="49"/>
  <c r="C137" i="49"/>
  <c r="B137" i="49"/>
  <c r="W136" i="49"/>
  <c r="Q136" i="49"/>
  <c r="O136" i="49"/>
  <c r="M136" i="49"/>
  <c r="H136" i="49"/>
  <c r="F136" i="49"/>
  <c r="D136" i="49"/>
  <c r="C136" i="49"/>
  <c r="B136" i="49"/>
  <c r="W135" i="49"/>
  <c r="Q135" i="49"/>
  <c r="O135" i="49"/>
  <c r="M135" i="49"/>
  <c r="H135" i="49"/>
  <c r="F135" i="49"/>
  <c r="D135" i="49"/>
  <c r="C135" i="49"/>
  <c r="B135" i="49"/>
  <c r="W134" i="49"/>
  <c r="Q134" i="49"/>
  <c r="O134" i="49"/>
  <c r="M134" i="49"/>
  <c r="H134" i="49"/>
  <c r="F134" i="49"/>
  <c r="D134" i="49"/>
  <c r="C134" i="49"/>
  <c r="B134" i="49"/>
  <c r="W133" i="49"/>
  <c r="Q133" i="49"/>
  <c r="O133" i="49"/>
  <c r="M133" i="49"/>
  <c r="H133" i="49"/>
  <c r="F133" i="49"/>
  <c r="D133" i="49"/>
  <c r="C133" i="49"/>
  <c r="B133" i="49"/>
  <c r="W132" i="49"/>
  <c r="Q132" i="49"/>
  <c r="O132" i="49"/>
  <c r="M132" i="49"/>
  <c r="H132" i="49"/>
  <c r="F132" i="49"/>
  <c r="D132" i="49"/>
  <c r="C132" i="49"/>
  <c r="B132" i="49"/>
  <c r="W131" i="49"/>
  <c r="Q131" i="49"/>
  <c r="O131" i="49"/>
  <c r="M131" i="49"/>
  <c r="H131" i="49"/>
  <c r="F131" i="49"/>
  <c r="D131" i="49"/>
  <c r="C131" i="49"/>
  <c r="B131" i="49"/>
  <c r="W130" i="49"/>
  <c r="Q130" i="49"/>
  <c r="O130" i="49"/>
  <c r="M130" i="49"/>
  <c r="H130" i="49"/>
  <c r="F130" i="49"/>
  <c r="D130" i="49"/>
  <c r="C130" i="49"/>
  <c r="B130" i="49"/>
  <c r="W129" i="49"/>
  <c r="Q129" i="49"/>
  <c r="O129" i="49"/>
  <c r="M129" i="49"/>
  <c r="H129" i="49"/>
  <c r="F129" i="49"/>
  <c r="D129" i="49"/>
  <c r="C129" i="49"/>
  <c r="B129" i="49"/>
  <c r="W128" i="49"/>
  <c r="Q128" i="49"/>
  <c r="O128" i="49"/>
  <c r="M128" i="49"/>
  <c r="H128" i="49"/>
  <c r="F128" i="49"/>
  <c r="D128" i="49"/>
  <c r="C128" i="49"/>
  <c r="B128" i="49"/>
  <c r="W127" i="49"/>
  <c r="Q127" i="49"/>
  <c r="O127" i="49"/>
  <c r="M127" i="49"/>
  <c r="H127" i="49"/>
  <c r="F127" i="49"/>
  <c r="D127" i="49"/>
  <c r="C127" i="49"/>
  <c r="B127" i="49"/>
  <c r="W126" i="49"/>
  <c r="Q126" i="49"/>
  <c r="O126" i="49"/>
  <c r="M126" i="49"/>
  <c r="H126" i="49"/>
  <c r="F126" i="49"/>
  <c r="D126" i="49"/>
  <c r="C126" i="49"/>
  <c r="B126" i="49"/>
  <c r="W125" i="49"/>
  <c r="Q125" i="49"/>
  <c r="O125" i="49"/>
  <c r="M125" i="49"/>
  <c r="H125" i="49"/>
  <c r="F125" i="49"/>
  <c r="D125" i="49"/>
  <c r="C125" i="49"/>
  <c r="B125" i="49"/>
  <c r="W124" i="49"/>
  <c r="Q124" i="49"/>
  <c r="O124" i="49"/>
  <c r="M124" i="49"/>
  <c r="H124" i="49"/>
  <c r="F124" i="49"/>
  <c r="D124" i="49"/>
  <c r="C124" i="49"/>
  <c r="B124" i="49"/>
  <c r="W123" i="49"/>
  <c r="Q123" i="49"/>
  <c r="O123" i="49"/>
  <c r="M123" i="49"/>
  <c r="H123" i="49"/>
  <c r="F123" i="49"/>
  <c r="D123" i="49"/>
  <c r="C123" i="49"/>
  <c r="B123" i="49"/>
  <c r="W122" i="49"/>
  <c r="Q122" i="49"/>
  <c r="O122" i="49"/>
  <c r="M122" i="49"/>
  <c r="H122" i="49"/>
  <c r="F122" i="49"/>
  <c r="D122" i="49"/>
  <c r="C122" i="49"/>
  <c r="B122" i="49"/>
  <c r="W121" i="49"/>
  <c r="Q121" i="49"/>
  <c r="O121" i="49"/>
  <c r="M121" i="49"/>
  <c r="H121" i="49"/>
  <c r="F121" i="49"/>
  <c r="D121" i="49"/>
  <c r="C121" i="49"/>
  <c r="B121" i="49"/>
  <c r="W120" i="49"/>
  <c r="Q120" i="49"/>
  <c r="O120" i="49"/>
  <c r="M120" i="49"/>
  <c r="H120" i="49"/>
  <c r="F120" i="49"/>
  <c r="D120" i="49"/>
  <c r="C120" i="49"/>
  <c r="B120" i="49"/>
  <c r="W119" i="49"/>
  <c r="Q119" i="49"/>
  <c r="O119" i="49"/>
  <c r="M119" i="49"/>
  <c r="H119" i="49"/>
  <c r="F119" i="49"/>
  <c r="D119" i="49"/>
  <c r="C119" i="49"/>
  <c r="B119" i="49"/>
  <c r="W118" i="49"/>
  <c r="Q118" i="49"/>
  <c r="O118" i="49"/>
  <c r="M118" i="49"/>
  <c r="H118" i="49"/>
  <c r="F118" i="49"/>
  <c r="D118" i="49"/>
  <c r="C118" i="49"/>
  <c r="B118" i="49"/>
  <c r="W117" i="49"/>
  <c r="Q117" i="49"/>
  <c r="O117" i="49"/>
  <c r="M117" i="49"/>
  <c r="H117" i="49"/>
  <c r="F117" i="49"/>
  <c r="D117" i="49"/>
  <c r="C117" i="49"/>
  <c r="B117" i="49"/>
  <c r="W116" i="49"/>
  <c r="Q116" i="49"/>
  <c r="O116" i="49"/>
  <c r="M116" i="49"/>
  <c r="H116" i="49"/>
  <c r="F116" i="49"/>
  <c r="D116" i="49"/>
  <c r="C116" i="49"/>
  <c r="B116" i="49"/>
  <c r="W115" i="49"/>
  <c r="Q115" i="49"/>
  <c r="O115" i="49"/>
  <c r="M115" i="49"/>
  <c r="H115" i="49"/>
  <c r="F115" i="49"/>
  <c r="D115" i="49"/>
  <c r="C115" i="49"/>
  <c r="B115" i="49"/>
  <c r="W114" i="49"/>
  <c r="Q114" i="49"/>
  <c r="O114" i="49"/>
  <c r="M114" i="49"/>
  <c r="H114" i="49"/>
  <c r="F114" i="49"/>
  <c r="D114" i="49"/>
  <c r="C114" i="49"/>
  <c r="B114" i="49"/>
  <c r="W113" i="49"/>
  <c r="Q113" i="49"/>
  <c r="O113" i="49"/>
  <c r="M113" i="49"/>
  <c r="H113" i="49"/>
  <c r="F113" i="49"/>
  <c r="D113" i="49"/>
  <c r="C113" i="49"/>
  <c r="B113" i="49"/>
  <c r="W112" i="49"/>
  <c r="Q112" i="49"/>
  <c r="O112" i="49"/>
  <c r="M112" i="49"/>
  <c r="H112" i="49"/>
  <c r="F112" i="49"/>
  <c r="D112" i="49"/>
  <c r="C112" i="49"/>
  <c r="B112" i="49"/>
  <c r="W111" i="49"/>
  <c r="Q111" i="49"/>
  <c r="O111" i="49"/>
  <c r="M111" i="49"/>
  <c r="H111" i="49"/>
  <c r="F111" i="49"/>
  <c r="D111" i="49"/>
  <c r="C111" i="49"/>
  <c r="B111" i="49"/>
  <c r="W110" i="49"/>
  <c r="Q110" i="49"/>
  <c r="O110" i="49"/>
  <c r="M110" i="49"/>
  <c r="H110" i="49"/>
  <c r="F110" i="49"/>
  <c r="D110" i="49"/>
  <c r="C110" i="49"/>
  <c r="B110" i="49"/>
  <c r="W109" i="49"/>
  <c r="Q109" i="49"/>
  <c r="O109" i="49"/>
  <c r="M109" i="49"/>
  <c r="H109" i="49"/>
  <c r="F109" i="49"/>
  <c r="D109" i="49"/>
  <c r="C109" i="49"/>
  <c r="B109" i="49"/>
  <c r="W108" i="49"/>
  <c r="Q108" i="49"/>
  <c r="O108" i="49"/>
  <c r="M108" i="49"/>
  <c r="H108" i="49"/>
  <c r="F108" i="49"/>
  <c r="D108" i="49"/>
  <c r="C108" i="49"/>
  <c r="B108" i="49"/>
  <c r="W107" i="49"/>
  <c r="Q107" i="49"/>
  <c r="O107" i="49"/>
  <c r="M107" i="49"/>
  <c r="H107" i="49"/>
  <c r="F107" i="49"/>
  <c r="D107" i="49"/>
  <c r="C107" i="49"/>
  <c r="B107" i="49"/>
  <c r="W106" i="49"/>
  <c r="Q106" i="49"/>
  <c r="O106" i="49"/>
  <c r="M106" i="49"/>
  <c r="H106" i="49"/>
  <c r="F106" i="49"/>
  <c r="D106" i="49"/>
  <c r="C106" i="49"/>
  <c r="B106" i="49"/>
  <c r="W105" i="49"/>
  <c r="Q105" i="49"/>
  <c r="O105" i="49"/>
  <c r="M105" i="49"/>
  <c r="H105" i="49"/>
  <c r="F105" i="49"/>
  <c r="D105" i="49"/>
  <c r="C105" i="49"/>
  <c r="B105" i="49"/>
  <c r="W104" i="49"/>
  <c r="Q104" i="49"/>
  <c r="O104" i="49"/>
  <c r="M104" i="49"/>
  <c r="H104" i="49"/>
  <c r="F104" i="49"/>
  <c r="D104" i="49"/>
  <c r="C104" i="49"/>
  <c r="B104" i="49"/>
  <c r="W103" i="49"/>
  <c r="Q103" i="49"/>
  <c r="O103" i="49"/>
  <c r="M103" i="49"/>
  <c r="H103" i="49"/>
  <c r="F103" i="49"/>
  <c r="D103" i="49"/>
  <c r="C103" i="49"/>
  <c r="B103" i="49"/>
  <c r="W102" i="49"/>
  <c r="Q102" i="49"/>
  <c r="O102" i="49"/>
  <c r="M102" i="49"/>
  <c r="H102" i="49"/>
  <c r="F102" i="49"/>
  <c r="D102" i="49"/>
  <c r="C102" i="49"/>
  <c r="B102" i="49"/>
  <c r="W101" i="49"/>
  <c r="Q101" i="49"/>
  <c r="O101" i="49"/>
  <c r="M101" i="49"/>
  <c r="H101" i="49"/>
  <c r="F101" i="49"/>
  <c r="D101" i="49"/>
  <c r="C101" i="49"/>
  <c r="B101" i="49"/>
  <c r="W100" i="49"/>
  <c r="Q100" i="49"/>
  <c r="O100" i="49"/>
  <c r="M100" i="49"/>
  <c r="H100" i="49"/>
  <c r="F100" i="49"/>
  <c r="D100" i="49"/>
  <c r="C100" i="49"/>
  <c r="B100" i="49"/>
  <c r="W99" i="49"/>
  <c r="Q99" i="49"/>
  <c r="O99" i="49"/>
  <c r="M99" i="49"/>
  <c r="H99" i="49"/>
  <c r="F99" i="49"/>
  <c r="D99" i="49"/>
  <c r="C99" i="49"/>
  <c r="B99" i="49"/>
  <c r="W98" i="49"/>
  <c r="Q98" i="49"/>
  <c r="O98" i="49"/>
  <c r="M98" i="49"/>
  <c r="H98" i="49"/>
  <c r="F98" i="49"/>
  <c r="D98" i="49"/>
  <c r="C98" i="49"/>
  <c r="B98" i="49"/>
  <c r="W97" i="49"/>
  <c r="Q97" i="49"/>
  <c r="O97" i="49"/>
  <c r="M97" i="49"/>
  <c r="H97" i="49"/>
  <c r="F97" i="49"/>
  <c r="D97" i="49"/>
  <c r="C97" i="49"/>
  <c r="B97" i="49"/>
  <c r="W96" i="49"/>
  <c r="Q96" i="49"/>
  <c r="O96" i="49"/>
  <c r="M96" i="49"/>
  <c r="H96" i="49"/>
  <c r="F96" i="49"/>
  <c r="D96" i="49"/>
  <c r="C96" i="49"/>
  <c r="B96" i="49"/>
  <c r="W95" i="49"/>
  <c r="Q95" i="49"/>
  <c r="O95" i="49"/>
  <c r="M95" i="49"/>
  <c r="H95" i="49"/>
  <c r="F95" i="49"/>
  <c r="D95" i="49"/>
  <c r="C95" i="49"/>
  <c r="B95" i="49"/>
  <c r="W94" i="49"/>
  <c r="Q94" i="49"/>
  <c r="O94" i="49"/>
  <c r="M94" i="49"/>
  <c r="H94" i="49"/>
  <c r="F94" i="49"/>
  <c r="D94" i="49"/>
  <c r="C94" i="49"/>
  <c r="B94" i="49"/>
  <c r="W93" i="49"/>
  <c r="Q93" i="49"/>
  <c r="O93" i="49"/>
  <c r="M93" i="49"/>
  <c r="H93" i="49"/>
  <c r="F93" i="49"/>
  <c r="D93" i="49"/>
  <c r="C93" i="49"/>
  <c r="B93" i="49"/>
  <c r="W92" i="49"/>
  <c r="Q92" i="49"/>
  <c r="O92" i="49"/>
  <c r="M92" i="49"/>
  <c r="H92" i="49"/>
  <c r="F92" i="49"/>
  <c r="D92" i="49"/>
  <c r="C92" i="49"/>
  <c r="B92" i="49"/>
  <c r="W91" i="49"/>
  <c r="Q91" i="49"/>
  <c r="O91" i="49"/>
  <c r="M91" i="49"/>
  <c r="H91" i="49"/>
  <c r="F91" i="49"/>
  <c r="D91" i="49"/>
  <c r="C91" i="49"/>
  <c r="B91" i="49"/>
  <c r="W90" i="49"/>
  <c r="Q90" i="49"/>
  <c r="O90" i="49"/>
  <c r="M90" i="49"/>
  <c r="H90" i="49"/>
  <c r="F90" i="49"/>
  <c r="D90" i="49"/>
  <c r="C90" i="49"/>
  <c r="B90" i="49"/>
  <c r="W89" i="49"/>
  <c r="Q89" i="49"/>
  <c r="O89" i="49"/>
  <c r="M89" i="49"/>
  <c r="H89" i="49"/>
  <c r="F89" i="49"/>
  <c r="D89" i="49"/>
  <c r="C89" i="49"/>
  <c r="B89" i="49"/>
  <c r="W88" i="49"/>
  <c r="Q88" i="49"/>
  <c r="O88" i="49"/>
  <c r="M88" i="49"/>
  <c r="H88" i="49"/>
  <c r="F88" i="49"/>
  <c r="D88" i="49"/>
  <c r="C88" i="49"/>
  <c r="B88" i="49"/>
  <c r="W87" i="49"/>
  <c r="Q87" i="49"/>
  <c r="O87" i="49"/>
  <c r="M87" i="49"/>
  <c r="H87" i="49"/>
  <c r="F87" i="49"/>
  <c r="D87" i="49"/>
  <c r="C87" i="49"/>
  <c r="B87" i="49"/>
  <c r="W86" i="49"/>
  <c r="Q86" i="49"/>
  <c r="O86" i="49"/>
  <c r="M86" i="49"/>
  <c r="H86" i="49"/>
  <c r="F86" i="49"/>
  <c r="D86" i="49"/>
  <c r="C86" i="49"/>
  <c r="B86" i="49"/>
  <c r="W85" i="49"/>
  <c r="Q85" i="49"/>
  <c r="O85" i="49"/>
  <c r="M85" i="49"/>
  <c r="H85" i="49"/>
  <c r="F85" i="49"/>
  <c r="D85" i="49"/>
  <c r="C85" i="49"/>
  <c r="B85" i="49"/>
  <c r="W84" i="49"/>
  <c r="Q84" i="49"/>
  <c r="O84" i="49"/>
  <c r="M84" i="49"/>
  <c r="H84" i="49"/>
  <c r="F84" i="49"/>
  <c r="D84" i="49"/>
  <c r="C84" i="49"/>
  <c r="B84" i="49"/>
  <c r="W83" i="49"/>
  <c r="Q83" i="49"/>
  <c r="O83" i="49"/>
  <c r="M83" i="49"/>
  <c r="H83" i="49"/>
  <c r="F83" i="49"/>
  <c r="D83" i="49"/>
  <c r="C83" i="49"/>
  <c r="B83" i="49"/>
  <c r="W82" i="49"/>
  <c r="Q82" i="49"/>
  <c r="O82" i="49"/>
  <c r="M82" i="49"/>
  <c r="H82" i="49"/>
  <c r="F82" i="49"/>
  <c r="D82" i="49"/>
  <c r="C82" i="49"/>
  <c r="B82" i="49"/>
  <c r="W81" i="49"/>
  <c r="Q81" i="49"/>
  <c r="O81" i="49"/>
  <c r="M81" i="49"/>
  <c r="H81" i="49"/>
  <c r="F81" i="49"/>
  <c r="D81" i="49"/>
  <c r="C81" i="49"/>
  <c r="B81" i="49"/>
  <c r="W80" i="49"/>
  <c r="Q80" i="49"/>
  <c r="O80" i="49"/>
  <c r="M80" i="49"/>
  <c r="H80" i="49"/>
  <c r="F80" i="49"/>
  <c r="D80" i="49"/>
  <c r="C80" i="49"/>
  <c r="B80" i="49"/>
  <c r="W79" i="49"/>
  <c r="Q79" i="49"/>
  <c r="O79" i="49"/>
  <c r="M79" i="49"/>
  <c r="H79" i="49"/>
  <c r="F79" i="49"/>
  <c r="D79" i="49"/>
  <c r="C79" i="49"/>
  <c r="B79" i="49"/>
  <c r="W78" i="49"/>
  <c r="Q78" i="49"/>
  <c r="O78" i="49"/>
  <c r="M78" i="49"/>
  <c r="H78" i="49"/>
  <c r="F78" i="49"/>
  <c r="D78" i="49"/>
  <c r="C78" i="49"/>
  <c r="B78" i="49"/>
  <c r="W77" i="49"/>
  <c r="Q77" i="49"/>
  <c r="O77" i="49"/>
  <c r="M77" i="49"/>
  <c r="H77" i="49"/>
  <c r="F77" i="49"/>
  <c r="D77" i="49"/>
  <c r="C77" i="49"/>
  <c r="B77" i="49"/>
  <c r="W76" i="49"/>
  <c r="Q76" i="49"/>
  <c r="O76" i="49"/>
  <c r="M76" i="49"/>
  <c r="H76" i="49"/>
  <c r="F76" i="49"/>
  <c r="D76" i="49"/>
  <c r="C76" i="49"/>
  <c r="B76" i="49"/>
  <c r="W75" i="49"/>
  <c r="Q75" i="49"/>
  <c r="O75" i="49"/>
  <c r="M75" i="49"/>
  <c r="H75" i="49"/>
  <c r="F75" i="49"/>
  <c r="D75" i="49"/>
  <c r="C75" i="49"/>
  <c r="B75" i="49"/>
  <c r="W74" i="49"/>
  <c r="Q74" i="49"/>
  <c r="O74" i="49"/>
  <c r="M74" i="49"/>
  <c r="H74" i="49"/>
  <c r="F74" i="49"/>
  <c r="D74" i="49"/>
  <c r="C74" i="49"/>
  <c r="B74" i="49"/>
  <c r="W73" i="49"/>
  <c r="Q73" i="49"/>
  <c r="O73" i="49"/>
  <c r="M73" i="49"/>
  <c r="H73" i="49"/>
  <c r="F73" i="49"/>
  <c r="D73" i="49"/>
  <c r="C73" i="49"/>
  <c r="B73" i="49"/>
  <c r="W72" i="49"/>
  <c r="Q72" i="49"/>
  <c r="O72" i="49"/>
  <c r="M72" i="49"/>
  <c r="H72" i="49"/>
  <c r="F72" i="49"/>
  <c r="D72" i="49"/>
  <c r="C72" i="49"/>
  <c r="B72" i="49"/>
  <c r="W71" i="49"/>
  <c r="Q71" i="49"/>
  <c r="O71" i="49"/>
  <c r="M71" i="49"/>
  <c r="H71" i="49"/>
  <c r="F71" i="49"/>
  <c r="D71" i="49"/>
  <c r="C71" i="49"/>
  <c r="B71" i="49"/>
  <c r="W70" i="49"/>
  <c r="Q70" i="49"/>
  <c r="O70" i="49"/>
  <c r="M70" i="49"/>
  <c r="H70" i="49"/>
  <c r="F70" i="49"/>
  <c r="D70" i="49"/>
  <c r="C70" i="49"/>
  <c r="B70" i="49"/>
  <c r="W69" i="49"/>
  <c r="Q69" i="49"/>
  <c r="O69" i="49"/>
  <c r="M69" i="49"/>
  <c r="H69" i="49"/>
  <c r="F69" i="49"/>
  <c r="D69" i="49"/>
  <c r="C69" i="49"/>
  <c r="B69" i="49"/>
  <c r="W68" i="49"/>
  <c r="Q68" i="49"/>
  <c r="O68" i="49"/>
  <c r="M68" i="49"/>
  <c r="H68" i="49"/>
  <c r="F68" i="49"/>
  <c r="D68" i="49"/>
  <c r="C68" i="49"/>
  <c r="B68" i="49"/>
  <c r="W67" i="49"/>
  <c r="Q67" i="49"/>
  <c r="O67" i="49"/>
  <c r="M67" i="49"/>
  <c r="H67" i="49"/>
  <c r="F67" i="49"/>
  <c r="D67" i="49"/>
  <c r="C67" i="49"/>
  <c r="B67" i="49"/>
  <c r="W66" i="49"/>
  <c r="Q66" i="49"/>
  <c r="O66" i="49"/>
  <c r="M66" i="49"/>
  <c r="H66" i="49"/>
  <c r="F66" i="49"/>
  <c r="D66" i="49"/>
  <c r="C66" i="49"/>
  <c r="B66" i="49"/>
  <c r="W65" i="49"/>
  <c r="Q65" i="49"/>
  <c r="O65" i="49"/>
  <c r="M65" i="49"/>
  <c r="H65" i="49"/>
  <c r="F65" i="49"/>
  <c r="D65" i="49"/>
  <c r="C65" i="49"/>
  <c r="B65" i="49"/>
  <c r="W64" i="49"/>
  <c r="Q64" i="49"/>
  <c r="O64" i="49"/>
  <c r="M64" i="49"/>
  <c r="H64" i="49"/>
  <c r="F64" i="49"/>
  <c r="D64" i="49"/>
  <c r="C64" i="49"/>
  <c r="B64" i="49"/>
  <c r="W63" i="49"/>
  <c r="Q63" i="49"/>
  <c r="O63" i="49"/>
  <c r="M63" i="49"/>
  <c r="H63" i="49"/>
  <c r="F63" i="49"/>
  <c r="D63" i="49"/>
  <c r="C63" i="49"/>
  <c r="B63" i="49"/>
  <c r="W62" i="49"/>
  <c r="Q62" i="49"/>
  <c r="O62" i="49"/>
  <c r="M62" i="49"/>
  <c r="H62" i="49"/>
  <c r="F62" i="49"/>
  <c r="D62" i="49"/>
  <c r="C62" i="49"/>
  <c r="B62" i="49"/>
  <c r="W61" i="49"/>
  <c r="Q61" i="49"/>
  <c r="O61" i="49"/>
  <c r="M61" i="49"/>
  <c r="H61" i="49"/>
  <c r="F61" i="49"/>
  <c r="D61" i="49"/>
  <c r="C61" i="49"/>
  <c r="B61" i="49"/>
  <c r="W60" i="49"/>
  <c r="Q60" i="49"/>
  <c r="O60" i="49"/>
  <c r="M60" i="49"/>
  <c r="H60" i="49"/>
  <c r="F60" i="49"/>
  <c r="D60" i="49"/>
  <c r="C60" i="49"/>
  <c r="B60" i="49"/>
  <c r="W59" i="49"/>
  <c r="Q59" i="49"/>
  <c r="O59" i="49"/>
  <c r="M59" i="49"/>
  <c r="H59" i="49"/>
  <c r="F59" i="49"/>
  <c r="D59" i="49"/>
  <c r="C59" i="49"/>
  <c r="B59" i="49"/>
  <c r="W58" i="49"/>
  <c r="Q58" i="49"/>
  <c r="O58" i="49"/>
  <c r="M58" i="49"/>
  <c r="H58" i="49"/>
  <c r="F58" i="49"/>
  <c r="D58" i="49"/>
  <c r="C58" i="49"/>
  <c r="B58" i="49"/>
  <c r="W57" i="49"/>
  <c r="Q57" i="49"/>
  <c r="O57" i="49"/>
  <c r="M57" i="49"/>
  <c r="H57" i="49"/>
  <c r="F57" i="49"/>
  <c r="D57" i="49"/>
  <c r="C57" i="49"/>
  <c r="B57" i="49"/>
  <c r="W56" i="49"/>
  <c r="Q56" i="49"/>
  <c r="O56" i="49"/>
  <c r="M56" i="49"/>
  <c r="H56" i="49"/>
  <c r="F56" i="49"/>
  <c r="D56" i="49"/>
  <c r="C56" i="49"/>
  <c r="B56" i="49"/>
  <c r="W55" i="49"/>
  <c r="Q55" i="49"/>
  <c r="O55" i="49"/>
  <c r="M55" i="49"/>
  <c r="H55" i="49"/>
  <c r="F55" i="49"/>
  <c r="D55" i="49"/>
  <c r="C55" i="49"/>
  <c r="B55" i="49"/>
  <c r="W54" i="49"/>
  <c r="Q54" i="49"/>
  <c r="O54" i="49"/>
  <c r="M54" i="49"/>
  <c r="H54" i="49"/>
  <c r="F54" i="49"/>
  <c r="D54" i="49"/>
  <c r="C54" i="49"/>
  <c r="B54" i="49"/>
  <c r="W52" i="49"/>
  <c r="Q52" i="49"/>
  <c r="O52" i="49"/>
  <c r="M52" i="49"/>
  <c r="H52" i="49"/>
  <c r="F52" i="49"/>
  <c r="D52" i="49"/>
  <c r="C52" i="49"/>
  <c r="B52" i="49"/>
  <c r="W51" i="49"/>
  <c r="Q51" i="49"/>
  <c r="O51" i="49"/>
  <c r="M51" i="49"/>
  <c r="H51" i="49"/>
  <c r="F51" i="49"/>
  <c r="D51" i="49"/>
  <c r="C51" i="49"/>
  <c r="B51" i="49"/>
  <c r="W50" i="49"/>
  <c r="Q50" i="49"/>
  <c r="O50" i="49"/>
  <c r="M50" i="49"/>
  <c r="H50" i="49"/>
  <c r="F50" i="49"/>
  <c r="D50" i="49"/>
  <c r="C50" i="49"/>
  <c r="B50" i="49"/>
  <c r="W49" i="49"/>
  <c r="Q49" i="49"/>
  <c r="O49" i="49"/>
  <c r="M49" i="49"/>
  <c r="H49" i="49"/>
  <c r="F49" i="49"/>
  <c r="D49" i="49"/>
  <c r="C49" i="49"/>
  <c r="B49" i="49"/>
  <c r="W48" i="49"/>
  <c r="Q48" i="49"/>
  <c r="O48" i="49"/>
  <c r="M48" i="49"/>
  <c r="H48" i="49"/>
  <c r="F48" i="49"/>
  <c r="D48" i="49"/>
  <c r="C48" i="49"/>
  <c r="B48" i="49"/>
  <c r="W47" i="49"/>
  <c r="Q47" i="49"/>
  <c r="O47" i="49"/>
  <c r="M47" i="49"/>
  <c r="H47" i="49"/>
  <c r="F47" i="49"/>
  <c r="D47" i="49"/>
  <c r="C47" i="49"/>
  <c r="B47" i="49"/>
  <c r="W46" i="49"/>
  <c r="Q46" i="49"/>
  <c r="O46" i="49"/>
  <c r="M46" i="49"/>
  <c r="H46" i="49"/>
  <c r="F46" i="49"/>
  <c r="D46" i="49"/>
  <c r="C46" i="49"/>
  <c r="B46" i="49"/>
  <c r="W45" i="49"/>
  <c r="Q45" i="49"/>
  <c r="O45" i="49"/>
  <c r="M45" i="49"/>
  <c r="H45" i="49"/>
  <c r="F45" i="49"/>
  <c r="D45" i="49"/>
  <c r="C45" i="49"/>
  <c r="B45" i="49"/>
  <c r="W44" i="49"/>
  <c r="Q44" i="49"/>
  <c r="O44" i="49"/>
  <c r="M44" i="49"/>
  <c r="H44" i="49"/>
  <c r="F44" i="49"/>
  <c r="D44" i="49"/>
  <c r="C44" i="49"/>
  <c r="B44" i="49"/>
  <c r="W43" i="49"/>
  <c r="Q43" i="49"/>
  <c r="O43" i="49"/>
  <c r="M43" i="49"/>
  <c r="H43" i="49"/>
  <c r="F43" i="49"/>
  <c r="D43" i="49"/>
  <c r="C43" i="49"/>
  <c r="B43" i="49"/>
  <c r="W42" i="49"/>
  <c r="Q42" i="49"/>
  <c r="O42" i="49"/>
  <c r="M42" i="49"/>
  <c r="H42" i="49"/>
  <c r="F42" i="49"/>
  <c r="D42" i="49"/>
  <c r="C42" i="49"/>
  <c r="B42" i="49"/>
  <c r="W41" i="49"/>
  <c r="Q41" i="49"/>
  <c r="O41" i="49"/>
  <c r="M41" i="49"/>
  <c r="H41" i="49"/>
  <c r="F41" i="49"/>
  <c r="D41" i="49"/>
  <c r="C41" i="49"/>
  <c r="B41" i="49"/>
  <c r="W40" i="49"/>
  <c r="Q40" i="49"/>
  <c r="O40" i="49"/>
  <c r="M40" i="49"/>
  <c r="H40" i="49"/>
  <c r="F40" i="49"/>
  <c r="D40" i="49"/>
  <c r="C40" i="49"/>
  <c r="B40" i="49"/>
  <c r="W39" i="49"/>
  <c r="Q39" i="49"/>
  <c r="O39" i="49"/>
  <c r="M39" i="49"/>
  <c r="H39" i="49"/>
  <c r="F39" i="49"/>
  <c r="D39" i="49"/>
  <c r="C39" i="49"/>
  <c r="B39" i="49"/>
  <c r="W38" i="49"/>
  <c r="Q38" i="49"/>
  <c r="O38" i="49"/>
  <c r="M38" i="49"/>
  <c r="H38" i="49"/>
  <c r="F38" i="49"/>
  <c r="D38" i="49"/>
  <c r="C38" i="49"/>
  <c r="B38" i="49"/>
  <c r="W37" i="49"/>
  <c r="Q37" i="49"/>
  <c r="O37" i="49"/>
  <c r="M37" i="49"/>
  <c r="H37" i="49"/>
  <c r="F37" i="49"/>
  <c r="D37" i="49"/>
  <c r="C37" i="49"/>
  <c r="B37" i="49"/>
  <c r="W36" i="49"/>
  <c r="Q36" i="49"/>
  <c r="O36" i="49"/>
  <c r="M36" i="49"/>
  <c r="H36" i="49"/>
  <c r="F36" i="49"/>
  <c r="D36" i="49"/>
  <c r="C36" i="49"/>
  <c r="B36" i="49"/>
  <c r="W35" i="49"/>
  <c r="Q35" i="49"/>
  <c r="O35" i="49"/>
  <c r="M35" i="49"/>
  <c r="H35" i="49"/>
  <c r="F35" i="49"/>
  <c r="D35" i="49"/>
  <c r="C35" i="49"/>
  <c r="B35" i="49"/>
  <c r="W34" i="49"/>
  <c r="Q34" i="49"/>
  <c r="O34" i="49"/>
  <c r="M34" i="49"/>
  <c r="H34" i="49"/>
  <c r="F34" i="49"/>
  <c r="D34" i="49"/>
  <c r="C34" i="49"/>
  <c r="B34" i="49"/>
  <c r="W33" i="49"/>
  <c r="Q33" i="49"/>
  <c r="O33" i="49"/>
  <c r="M33" i="49"/>
  <c r="H33" i="49"/>
  <c r="F33" i="49"/>
  <c r="D33" i="49"/>
  <c r="C33" i="49"/>
  <c r="B33" i="49"/>
  <c r="W32" i="49"/>
  <c r="Q32" i="49"/>
  <c r="O32" i="49"/>
  <c r="M32" i="49"/>
  <c r="H32" i="49"/>
  <c r="F32" i="49"/>
  <c r="D32" i="49"/>
  <c r="C32" i="49"/>
  <c r="B32" i="49"/>
  <c r="B11" i="49"/>
  <c r="C11" i="49"/>
  <c r="D11" i="49"/>
  <c r="F11" i="49"/>
  <c r="H11" i="49"/>
  <c r="M11" i="49"/>
  <c r="O11" i="49"/>
  <c r="Q11" i="49"/>
  <c r="W11" i="49"/>
  <c r="B12" i="49"/>
  <c r="C12" i="49"/>
  <c r="D12" i="49"/>
  <c r="F12" i="49"/>
  <c r="H12" i="49"/>
  <c r="M12" i="49"/>
  <c r="O12" i="49"/>
  <c r="Q12" i="49"/>
  <c r="W12" i="49"/>
  <c r="B13" i="49"/>
  <c r="C13" i="49"/>
  <c r="D13" i="49"/>
  <c r="F13" i="49"/>
  <c r="H13" i="49"/>
  <c r="M13" i="49"/>
  <c r="O13" i="49"/>
  <c r="Q13" i="49"/>
  <c r="W13" i="49"/>
  <c r="B14" i="49"/>
  <c r="C14" i="49"/>
  <c r="D14" i="49"/>
  <c r="F14" i="49"/>
  <c r="H14" i="49"/>
  <c r="M14" i="49"/>
  <c r="O14" i="49"/>
  <c r="Q14" i="49"/>
  <c r="W14" i="49"/>
  <c r="B15" i="49"/>
  <c r="C15" i="49"/>
  <c r="D15" i="49"/>
  <c r="F15" i="49"/>
  <c r="H15" i="49"/>
  <c r="M15" i="49"/>
  <c r="O15" i="49"/>
  <c r="Q15" i="49"/>
  <c r="W15" i="49"/>
  <c r="B16" i="49"/>
  <c r="C16" i="49"/>
  <c r="D16" i="49"/>
  <c r="F16" i="49"/>
  <c r="H16" i="49"/>
  <c r="M16" i="49"/>
  <c r="O16" i="49"/>
  <c r="Q16" i="49"/>
  <c r="W16" i="49"/>
  <c r="B17" i="49"/>
  <c r="C17" i="49"/>
  <c r="D17" i="49"/>
  <c r="F17" i="49"/>
  <c r="H17" i="49"/>
  <c r="M17" i="49"/>
  <c r="O17" i="49"/>
  <c r="Q17" i="49"/>
  <c r="W17" i="49"/>
  <c r="B18" i="49"/>
  <c r="C18" i="49"/>
  <c r="D18" i="49"/>
  <c r="F18" i="49"/>
  <c r="H18" i="49"/>
  <c r="M18" i="49"/>
  <c r="O18" i="49"/>
  <c r="Q18" i="49"/>
  <c r="W18" i="49"/>
  <c r="B19" i="49"/>
  <c r="C19" i="49"/>
  <c r="D19" i="49"/>
  <c r="F19" i="49"/>
  <c r="H19" i="49"/>
  <c r="M19" i="49"/>
  <c r="O19" i="49"/>
  <c r="Q19" i="49"/>
  <c r="W19" i="49"/>
  <c r="B20" i="49"/>
  <c r="C20" i="49"/>
  <c r="D20" i="49"/>
  <c r="F20" i="49"/>
  <c r="H20" i="49"/>
  <c r="M20" i="49"/>
  <c r="O20" i="49"/>
  <c r="Q20" i="49"/>
  <c r="W20" i="49"/>
  <c r="B21" i="49"/>
  <c r="C21" i="49"/>
  <c r="D21" i="49"/>
  <c r="F21" i="49"/>
  <c r="H21" i="49"/>
  <c r="M21" i="49"/>
  <c r="O21" i="49"/>
  <c r="Q21" i="49"/>
  <c r="W21" i="49"/>
  <c r="B22" i="49"/>
  <c r="C22" i="49"/>
  <c r="D22" i="49"/>
  <c r="F22" i="49"/>
  <c r="H22" i="49"/>
  <c r="M22" i="49"/>
  <c r="O22" i="49"/>
  <c r="Q22" i="49"/>
  <c r="W22" i="49"/>
  <c r="B23" i="49"/>
  <c r="C23" i="49"/>
  <c r="D23" i="49"/>
  <c r="F23" i="49"/>
  <c r="H23" i="49"/>
  <c r="M23" i="49"/>
  <c r="O23" i="49"/>
  <c r="Q23" i="49"/>
  <c r="W23" i="49"/>
  <c r="B24" i="49"/>
  <c r="C24" i="49"/>
  <c r="D24" i="49"/>
  <c r="F24" i="49"/>
  <c r="H24" i="49"/>
  <c r="M24" i="49"/>
  <c r="O24" i="49"/>
  <c r="Q24" i="49"/>
  <c r="W24" i="49"/>
  <c r="B25" i="49"/>
  <c r="C25" i="49"/>
  <c r="D25" i="49"/>
  <c r="F25" i="49"/>
  <c r="H25" i="49"/>
  <c r="M25" i="49"/>
  <c r="O25" i="49"/>
  <c r="Q25" i="49"/>
  <c r="W25" i="49"/>
  <c r="B26" i="49"/>
  <c r="C26" i="49"/>
  <c r="D26" i="49"/>
  <c r="F26" i="49"/>
  <c r="H26" i="49"/>
  <c r="M26" i="49"/>
  <c r="O26" i="49"/>
  <c r="Q26" i="49"/>
  <c r="W26" i="49"/>
  <c r="B27" i="49"/>
  <c r="C27" i="49"/>
  <c r="D27" i="49"/>
  <c r="F27" i="49"/>
  <c r="H27" i="49"/>
  <c r="M27" i="49"/>
  <c r="O27" i="49"/>
  <c r="Q27" i="49"/>
  <c r="W27" i="49"/>
  <c r="B28" i="49"/>
  <c r="C28" i="49"/>
  <c r="D28" i="49"/>
  <c r="F28" i="49"/>
  <c r="H28" i="49"/>
  <c r="M28" i="49"/>
  <c r="O28" i="49"/>
  <c r="Q28" i="49"/>
  <c r="W28" i="49"/>
  <c r="B29" i="49"/>
  <c r="C29" i="49"/>
  <c r="D29" i="49"/>
  <c r="F29" i="49"/>
  <c r="H29" i="49"/>
  <c r="M29" i="49"/>
  <c r="O29" i="49"/>
  <c r="Q29" i="49"/>
  <c r="W29" i="49"/>
  <c r="B30" i="49"/>
  <c r="C30" i="49"/>
  <c r="D30" i="49"/>
  <c r="F30" i="49"/>
  <c r="H30" i="49"/>
  <c r="M30" i="49"/>
  <c r="O30" i="49"/>
  <c r="Q30" i="49"/>
  <c r="W30" i="49"/>
  <c r="W10" i="49"/>
  <c r="Q10" i="49"/>
  <c r="O10" i="49"/>
  <c r="M10" i="49"/>
  <c r="H10" i="49"/>
  <c r="F10" i="49"/>
  <c r="D10" i="49"/>
  <c r="C10" i="49"/>
  <c r="B10" i="49"/>
  <c r="F165" i="48"/>
  <c r="C165" i="48"/>
  <c r="D165" i="48" s="1"/>
  <c r="B165" i="48"/>
  <c r="F164" i="48"/>
  <c r="C164" i="48"/>
  <c r="D164" i="48" s="1"/>
  <c r="B164" i="48"/>
  <c r="F163" i="48"/>
  <c r="C163" i="48"/>
  <c r="D163" i="48" s="1"/>
  <c r="B163" i="48"/>
  <c r="F162" i="48"/>
  <c r="C162" i="48"/>
  <c r="D162" i="48" s="1"/>
  <c r="B162" i="48"/>
  <c r="F161" i="48"/>
  <c r="C161" i="48"/>
  <c r="D161" i="48" s="1"/>
  <c r="B161" i="48"/>
  <c r="F160" i="48"/>
  <c r="C160" i="48"/>
  <c r="D160" i="48" s="1"/>
  <c r="B160" i="48"/>
  <c r="F159" i="48"/>
  <c r="C159" i="48"/>
  <c r="D159" i="48" s="1"/>
  <c r="B159" i="48"/>
  <c r="F158" i="48"/>
  <c r="C158" i="48"/>
  <c r="D158" i="48" s="1"/>
  <c r="B158" i="48"/>
  <c r="F157" i="48"/>
  <c r="C157" i="48"/>
  <c r="D157" i="48" s="1"/>
  <c r="B157" i="48"/>
  <c r="F156" i="48"/>
  <c r="C156" i="48"/>
  <c r="D156" i="48" s="1"/>
  <c r="B156" i="48"/>
  <c r="F155" i="48"/>
  <c r="C155" i="48"/>
  <c r="D155" i="48" s="1"/>
  <c r="B155" i="48"/>
  <c r="F154" i="48"/>
  <c r="C154" i="48"/>
  <c r="D154" i="48" s="1"/>
  <c r="B154" i="48"/>
  <c r="F153" i="48"/>
  <c r="C153" i="48"/>
  <c r="D153" i="48" s="1"/>
  <c r="B153" i="48"/>
  <c r="F152" i="48"/>
  <c r="C152" i="48"/>
  <c r="D152" i="48" s="1"/>
  <c r="B152" i="48"/>
  <c r="F151" i="48"/>
  <c r="C151" i="48"/>
  <c r="D151" i="48" s="1"/>
  <c r="B151" i="48"/>
  <c r="F150" i="48"/>
  <c r="C150" i="48"/>
  <c r="D150" i="48" s="1"/>
  <c r="B150" i="48"/>
  <c r="F149" i="48"/>
  <c r="C149" i="48"/>
  <c r="D149" i="48" s="1"/>
  <c r="B149" i="48"/>
  <c r="F148" i="48"/>
  <c r="C148" i="48"/>
  <c r="D148" i="48" s="1"/>
  <c r="B148" i="48"/>
  <c r="F147" i="48"/>
  <c r="C147" i="48"/>
  <c r="D147" i="48" s="1"/>
  <c r="B147" i="48"/>
  <c r="F146" i="48"/>
  <c r="C146" i="48"/>
  <c r="D146" i="48" s="1"/>
  <c r="B146" i="48"/>
  <c r="F145" i="48"/>
  <c r="C145" i="48"/>
  <c r="D145" i="48" s="1"/>
  <c r="B145" i="48"/>
  <c r="F144" i="48"/>
  <c r="C144" i="48"/>
  <c r="D144" i="48" s="1"/>
  <c r="B144" i="48"/>
  <c r="F143" i="48"/>
  <c r="C143" i="48"/>
  <c r="D143" i="48" s="1"/>
  <c r="B143" i="48"/>
  <c r="F142" i="48"/>
  <c r="C142" i="48"/>
  <c r="D142" i="48" s="1"/>
  <c r="B142" i="48"/>
  <c r="F141" i="48"/>
  <c r="C141" i="48"/>
  <c r="D141" i="48" s="1"/>
  <c r="B141" i="48"/>
  <c r="F140" i="48"/>
  <c r="C140" i="48"/>
  <c r="D140" i="48" s="1"/>
  <c r="B140" i="48"/>
  <c r="F139" i="48"/>
  <c r="C139" i="48"/>
  <c r="D139" i="48" s="1"/>
  <c r="B139" i="48"/>
  <c r="F138" i="48"/>
  <c r="C138" i="48"/>
  <c r="D138" i="48" s="1"/>
  <c r="B138" i="48"/>
  <c r="F137" i="48"/>
  <c r="C137" i="48"/>
  <c r="D137" i="48" s="1"/>
  <c r="B137" i="48"/>
  <c r="F136" i="48"/>
  <c r="C136" i="48"/>
  <c r="D136" i="48" s="1"/>
  <c r="B136" i="48"/>
  <c r="F135" i="48"/>
  <c r="C135" i="48"/>
  <c r="D135" i="48" s="1"/>
  <c r="B135" i="48"/>
  <c r="F134" i="48"/>
  <c r="C134" i="48"/>
  <c r="D134" i="48" s="1"/>
  <c r="B134" i="48"/>
  <c r="F133" i="48"/>
  <c r="C133" i="48"/>
  <c r="D133" i="48" s="1"/>
  <c r="B133" i="48"/>
  <c r="F132" i="48"/>
  <c r="C132" i="48"/>
  <c r="D132" i="48" s="1"/>
  <c r="B132" i="48"/>
  <c r="F131" i="48"/>
  <c r="C131" i="48"/>
  <c r="D131" i="48" s="1"/>
  <c r="B131" i="48"/>
  <c r="F130" i="48"/>
  <c r="C130" i="48"/>
  <c r="D130" i="48" s="1"/>
  <c r="B130" i="48"/>
  <c r="F129" i="48"/>
  <c r="C129" i="48"/>
  <c r="D129" i="48" s="1"/>
  <c r="B129" i="48"/>
  <c r="F128" i="48"/>
  <c r="C128" i="48"/>
  <c r="D128" i="48" s="1"/>
  <c r="B128" i="48"/>
  <c r="F127" i="48"/>
  <c r="C127" i="48"/>
  <c r="D127" i="48" s="1"/>
  <c r="B127" i="48"/>
  <c r="F126" i="48"/>
  <c r="C126" i="48"/>
  <c r="D126" i="48" s="1"/>
  <c r="B126" i="48"/>
  <c r="F125" i="48"/>
  <c r="C125" i="48"/>
  <c r="D125" i="48" s="1"/>
  <c r="B125" i="48"/>
  <c r="F124" i="48"/>
  <c r="C124" i="48"/>
  <c r="D124" i="48" s="1"/>
  <c r="B124" i="48"/>
  <c r="F123" i="48"/>
  <c r="C123" i="48"/>
  <c r="D123" i="48" s="1"/>
  <c r="B123" i="48"/>
  <c r="F122" i="48"/>
  <c r="C122" i="48"/>
  <c r="D122" i="48" s="1"/>
  <c r="B122" i="48"/>
  <c r="F121" i="48"/>
  <c r="C121" i="48"/>
  <c r="D121" i="48" s="1"/>
  <c r="B121" i="48"/>
  <c r="F120" i="48"/>
  <c r="C120" i="48"/>
  <c r="D120" i="48" s="1"/>
  <c r="B120" i="48"/>
  <c r="F119" i="48"/>
  <c r="C119" i="48"/>
  <c r="D119" i="48" s="1"/>
  <c r="B119" i="48"/>
  <c r="F118" i="48"/>
  <c r="C118" i="48"/>
  <c r="D118" i="48" s="1"/>
  <c r="B118" i="48"/>
  <c r="F117" i="48"/>
  <c r="C117" i="48"/>
  <c r="D117" i="48" s="1"/>
  <c r="B117" i="48"/>
  <c r="F116" i="48"/>
  <c r="C116" i="48"/>
  <c r="D116" i="48" s="1"/>
  <c r="B116" i="48"/>
  <c r="F115" i="48"/>
  <c r="C115" i="48"/>
  <c r="D115" i="48" s="1"/>
  <c r="B115" i="48"/>
  <c r="F114" i="48"/>
  <c r="C114" i="48"/>
  <c r="D114" i="48" s="1"/>
  <c r="B114" i="48"/>
  <c r="F113" i="48"/>
  <c r="C113" i="48"/>
  <c r="D113" i="48" s="1"/>
  <c r="B113" i="48"/>
  <c r="F112" i="48"/>
  <c r="C112" i="48"/>
  <c r="D112" i="48" s="1"/>
  <c r="B112" i="48"/>
  <c r="F111" i="48"/>
  <c r="C111" i="48"/>
  <c r="D111" i="48" s="1"/>
  <c r="B111" i="48"/>
  <c r="F110" i="48"/>
  <c r="C110" i="48"/>
  <c r="D110" i="48" s="1"/>
  <c r="B110" i="48"/>
  <c r="F109" i="48"/>
  <c r="C109" i="48"/>
  <c r="D109" i="48" s="1"/>
  <c r="B109" i="48"/>
  <c r="F108" i="48"/>
  <c r="C108" i="48"/>
  <c r="D108" i="48" s="1"/>
  <c r="B108" i="48"/>
  <c r="F107" i="48"/>
  <c r="C107" i="48"/>
  <c r="D107" i="48" s="1"/>
  <c r="B107" i="48"/>
  <c r="F106" i="48"/>
  <c r="C106" i="48"/>
  <c r="D106" i="48" s="1"/>
  <c r="B106" i="48"/>
  <c r="F105" i="48"/>
  <c r="C105" i="48"/>
  <c r="D105" i="48" s="1"/>
  <c r="B105" i="48"/>
  <c r="F104" i="48"/>
  <c r="C104" i="48"/>
  <c r="D104" i="48" s="1"/>
  <c r="B104" i="48"/>
  <c r="F103" i="48"/>
  <c r="C103" i="48"/>
  <c r="D103" i="48" s="1"/>
  <c r="B103" i="48"/>
  <c r="F102" i="48"/>
  <c r="C102" i="48"/>
  <c r="D102" i="48" s="1"/>
  <c r="B102" i="48"/>
  <c r="F101" i="48"/>
  <c r="C101" i="48"/>
  <c r="D101" i="48" s="1"/>
  <c r="B101" i="48"/>
  <c r="F100" i="48"/>
  <c r="C100" i="48"/>
  <c r="D100" i="48" s="1"/>
  <c r="B100" i="48"/>
  <c r="F99" i="48"/>
  <c r="C99" i="48"/>
  <c r="D99" i="48" s="1"/>
  <c r="B99" i="48"/>
  <c r="F98" i="48"/>
  <c r="C98" i="48"/>
  <c r="D98" i="48" s="1"/>
  <c r="B98" i="48"/>
  <c r="F97" i="48"/>
  <c r="C97" i="48"/>
  <c r="D97" i="48" s="1"/>
  <c r="B97" i="48"/>
  <c r="F96" i="48"/>
  <c r="C96" i="48"/>
  <c r="D96" i="48" s="1"/>
  <c r="B96" i="48"/>
  <c r="F95" i="48"/>
  <c r="C95" i="48"/>
  <c r="D95" i="48" s="1"/>
  <c r="B95" i="48"/>
  <c r="F94" i="48"/>
  <c r="C94" i="48"/>
  <c r="D94" i="48" s="1"/>
  <c r="B94" i="48"/>
  <c r="F93" i="48"/>
  <c r="C93" i="48"/>
  <c r="D93" i="48" s="1"/>
  <c r="B93" i="48"/>
  <c r="F92" i="48"/>
  <c r="C92" i="48"/>
  <c r="D92" i="48" s="1"/>
  <c r="B92" i="48"/>
  <c r="F91" i="48"/>
  <c r="C91" i="48"/>
  <c r="D91" i="48" s="1"/>
  <c r="B91" i="48"/>
  <c r="F90" i="48"/>
  <c r="C90" i="48"/>
  <c r="D90" i="48" s="1"/>
  <c r="B90" i="48"/>
  <c r="F89" i="48"/>
  <c r="C89" i="48"/>
  <c r="D89" i="48" s="1"/>
  <c r="B89" i="48"/>
  <c r="F88" i="48"/>
  <c r="C88" i="48"/>
  <c r="D88" i="48" s="1"/>
  <c r="B88" i="48"/>
  <c r="F87" i="48"/>
  <c r="C87" i="48"/>
  <c r="D87" i="48" s="1"/>
  <c r="B87" i="48"/>
  <c r="F86" i="48"/>
  <c r="C86" i="48"/>
  <c r="D86" i="48" s="1"/>
  <c r="B86" i="48"/>
  <c r="F85" i="48"/>
  <c r="C85" i="48"/>
  <c r="D85" i="48" s="1"/>
  <c r="B85" i="48"/>
  <c r="F84" i="48"/>
  <c r="C84" i="48"/>
  <c r="D84" i="48" s="1"/>
  <c r="B84" i="48"/>
  <c r="F83" i="48"/>
  <c r="C83" i="48"/>
  <c r="D83" i="48" s="1"/>
  <c r="B83" i="48"/>
  <c r="F82" i="48"/>
  <c r="C82" i="48"/>
  <c r="D82" i="48" s="1"/>
  <c r="B82" i="48"/>
  <c r="F81" i="48"/>
  <c r="C81" i="48"/>
  <c r="D81" i="48" s="1"/>
  <c r="B81" i="48"/>
  <c r="F80" i="48"/>
  <c r="C80" i="48"/>
  <c r="D80" i="48" s="1"/>
  <c r="B80" i="48"/>
  <c r="F79" i="48"/>
  <c r="C79" i="48"/>
  <c r="D79" i="48" s="1"/>
  <c r="B79" i="48"/>
  <c r="F78" i="48"/>
  <c r="C78" i="48"/>
  <c r="D78" i="48" s="1"/>
  <c r="B78" i="48"/>
  <c r="F77" i="48"/>
  <c r="C77" i="48"/>
  <c r="D77" i="48" s="1"/>
  <c r="B77" i="48"/>
  <c r="F76" i="48"/>
  <c r="C76" i="48"/>
  <c r="D76" i="48" s="1"/>
  <c r="B76" i="48"/>
  <c r="F75" i="48"/>
  <c r="C75" i="48"/>
  <c r="D75" i="48" s="1"/>
  <c r="B75" i="48"/>
  <c r="F74" i="48"/>
  <c r="C74" i="48"/>
  <c r="D74" i="48" s="1"/>
  <c r="B74" i="48"/>
  <c r="F73" i="48"/>
  <c r="C73" i="48"/>
  <c r="D73" i="48" s="1"/>
  <c r="B73" i="48"/>
  <c r="F72" i="48"/>
  <c r="C72" i="48"/>
  <c r="D72" i="48" s="1"/>
  <c r="B72" i="48"/>
  <c r="F71" i="48"/>
  <c r="C71" i="48"/>
  <c r="D71" i="48" s="1"/>
  <c r="B71" i="48"/>
  <c r="F70" i="48"/>
  <c r="C70" i="48"/>
  <c r="D70" i="48" s="1"/>
  <c r="B70" i="48"/>
  <c r="F69" i="48"/>
  <c r="C69" i="48"/>
  <c r="D69" i="48" s="1"/>
  <c r="B69" i="48"/>
  <c r="F68" i="48"/>
  <c r="C68" i="48"/>
  <c r="D68" i="48" s="1"/>
  <c r="B68" i="48"/>
  <c r="F67" i="48"/>
  <c r="C67" i="48"/>
  <c r="D67" i="48" s="1"/>
  <c r="B67" i="48"/>
  <c r="F66" i="48"/>
  <c r="C66" i="48"/>
  <c r="D66" i="48" s="1"/>
  <c r="B66" i="48"/>
  <c r="F65" i="48"/>
  <c r="C65" i="48"/>
  <c r="D65" i="48" s="1"/>
  <c r="B65" i="48"/>
  <c r="F64" i="48"/>
  <c r="C64" i="48"/>
  <c r="D64" i="48" s="1"/>
  <c r="B64" i="48"/>
  <c r="F63" i="48"/>
  <c r="C63" i="48"/>
  <c r="D63" i="48" s="1"/>
  <c r="B63" i="48"/>
  <c r="F62" i="48"/>
  <c r="C62" i="48"/>
  <c r="D62" i="48" s="1"/>
  <c r="B62" i="48"/>
  <c r="F61" i="48"/>
  <c r="C61" i="48"/>
  <c r="D61" i="48" s="1"/>
  <c r="B61" i="48"/>
  <c r="F60" i="48"/>
  <c r="C60" i="48"/>
  <c r="D60" i="48" s="1"/>
  <c r="B60" i="48"/>
  <c r="F59" i="48"/>
  <c r="C59" i="48"/>
  <c r="D59" i="48" s="1"/>
  <c r="B59" i="48"/>
  <c r="F58" i="48"/>
  <c r="C58" i="48"/>
  <c r="D58" i="48" s="1"/>
  <c r="B58" i="48"/>
  <c r="F57" i="48"/>
  <c r="C57" i="48"/>
  <c r="D57" i="48" s="1"/>
  <c r="B57" i="48"/>
  <c r="F56" i="48"/>
  <c r="C56" i="48"/>
  <c r="D56" i="48" s="1"/>
  <c r="B56" i="48"/>
  <c r="F55" i="48"/>
  <c r="C55" i="48"/>
  <c r="D55" i="48" s="1"/>
  <c r="B55" i="48"/>
  <c r="F54" i="48"/>
  <c r="C54" i="48"/>
  <c r="D54" i="48" s="1"/>
  <c r="B54" i="48"/>
  <c r="F53" i="48"/>
  <c r="C53" i="48"/>
  <c r="D53" i="48" s="1"/>
  <c r="B53" i="48"/>
  <c r="F52" i="48"/>
  <c r="C52" i="48"/>
  <c r="D52" i="48" s="1"/>
  <c r="B52" i="48"/>
  <c r="F51" i="48"/>
  <c r="C51" i="48"/>
  <c r="D51" i="48" s="1"/>
  <c r="B51" i="48"/>
  <c r="F50" i="48"/>
  <c r="C50" i="48"/>
  <c r="D50" i="48" s="1"/>
  <c r="B50" i="48"/>
  <c r="F49" i="48"/>
  <c r="C49" i="48"/>
  <c r="D49" i="48" s="1"/>
  <c r="B49" i="48"/>
  <c r="F48" i="48"/>
  <c r="C48" i="48"/>
  <c r="D48" i="48" s="1"/>
  <c r="B48" i="48"/>
  <c r="F47" i="48"/>
  <c r="C47" i="48"/>
  <c r="D47" i="48" s="1"/>
  <c r="B47" i="48"/>
  <c r="F46" i="48"/>
  <c r="C46" i="48"/>
  <c r="D46" i="48" s="1"/>
  <c r="B46" i="48"/>
  <c r="F45" i="48"/>
  <c r="C45" i="48"/>
  <c r="D45" i="48" s="1"/>
  <c r="B45" i="48"/>
  <c r="F44" i="48"/>
  <c r="C44" i="48"/>
  <c r="D44" i="48" s="1"/>
  <c r="B44" i="48"/>
  <c r="F43" i="48"/>
  <c r="C43" i="48"/>
  <c r="D43" i="48" s="1"/>
  <c r="B43" i="48"/>
  <c r="F41" i="48"/>
  <c r="C41" i="48"/>
  <c r="D41" i="48" s="1"/>
  <c r="B41" i="48"/>
  <c r="F40" i="48"/>
  <c r="C40" i="48"/>
  <c r="D40" i="48" s="1"/>
  <c r="B40" i="48"/>
  <c r="F39" i="48"/>
  <c r="C39" i="48"/>
  <c r="D39" i="48" s="1"/>
  <c r="B39" i="48"/>
  <c r="F38" i="48"/>
  <c r="C38" i="48"/>
  <c r="D38" i="48" s="1"/>
  <c r="B38" i="48"/>
  <c r="F32" i="48"/>
  <c r="C32" i="48"/>
  <c r="D32" i="48" s="1"/>
  <c r="B32" i="48"/>
  <c r="F31" i="48"/>
  <c r="C31" i="48"/>
  <c r="D31" i="48" s="1"/>
  <c r="B31" i="48"/>
  <c r="F30" i="48"/>
  <c r="C30" i="48"/>
  <c r="D30" i="48" s="1"/>
  <c r="B30" i="48"/>
  <c r="F29" i="48"/>
  <c r="C29" i="48"/>
  <c r="D29" i="48" s="1"/>
  <c r="B29" i="48"/>
  <c r="F20" i="48"/>
  <c r="C20" i="48"/>
  <c r="D20" i="48" s="1"/>
  <c r="B20" i="48"/>
  <c r="B11" i="46"/>
  <c r="C11" i="46"/>
  <c r="D11" i="46" s="1"/>
  <c r="E11" i="46"/>
  <c r="B12" i="46"/>
  <c r="C12" i="46"/>
  <c r="D12" i="46" s="1"/>
  <c r="E12" i="46"/>
  <c r="B13" i="46"/>
  <c r="C13" i="46"/>
  <c r="D13" i="46" s="1"/>
  <c r="E13" i="46"/>
  <c r="B14" i="46"/>
  <c r="C14" i="46"/>
  <c r="D14" i="46" s="1"/>
  <c r="E14" i="46"/>
  <c r="B15" i="46"/>
  <c r="C15" i="46"/>
  <c r="D15" i="46" s="1"/>
  <c r="E15" i="46"/>
  <c r="B16" i="46"/>
  <c r="C16" i="46"/>
  <c r="D16" i="46" s="1"/>
  <c r="E16" i="46"/>
  <c r="B17" i="46"/>
  <c r="C17" i="46"/>
  <c r="D17" i="46" s="1"/>
  <c r="E17" i="46"/>
  <c r="B18" i="46"/>
  <c r="C18" i="46"/>
  <c r="D18" i="46" s="1"/>
  <c r="E18" i="46"/>
  <c r="B19" i="46"/>
  <c r="C19" i="46"/>
  <c r="D19" i="46" s="1"/>
  <c r="E19" i="46"/>
  <c r="B20" i="46"/>
  <c r="C20" i="46"/>
  <c r="D20" i="46" s="1"/>
  <c r="E20" i="46"/>
  <c r="B21" i="46"/>
  <c r="C21" i="46"/>
  <c r="D21" i="46" s="1"/>
  <c r="E21" i="46"/>
  <c r="B22" i="46"/>
  <c r="C22" i="46"/>
  <c r="D22" i="46" s="1"/>
  <c r="E22" i="46"/>
  <c r="B23" i="46"/>
  <c r="C23" i="46"/>
  <c r="D23" i="46" s="1"/>
  <c r="E23" i="46"/>
  <c r="B24" i="46"/>
  <c r="C24" i="46"/>
  <c r="D24" i="46" s="1"/>
  <c r="E24" i="46"/>
  <c r="AF10" i="46"/>
  <c r="AE10" i="46"/>
  <c r="W10" i="46"/>
  <c r="Q10" i="46"/>
  <c r="G10" i="46"/>
  <c r="H10" i="46" s="1"/>
  <c r="E10" i="46"/>
  <c r="C10" i="46"/>
  <c r="D10" i="46" s="1"/>
  <c r="B10" i="46"/>
  <c r="AC146" i="45"/>
  <c r="AB146" i="45"/>
  <c r="Q146" i="45"/>
  <c r="O146" i="45"/>
  <c r="J146" i="45"/>
  <c r="H146" i="45"/>
  <c r="F146" i="45"/>
  <c r="G146" i="45" s="1"/>
  <c r="C146" i="45"/>
  <c r="B146" i="45"/>
  <c r="AC145" i="45"/>
  <c r="AB145" i="45"/>
  <c r="Q145" i="45"/>
  <c r="O145" i="45"/>
  <c r="J145" i="45"/>
  <c r="H145" i="45"/>
  <c r="F145" i="45"/>
  <c r="G145" i="45" s="1"/>
  <c r="C145" i="45"/>
  <c r="B145" i="45"/>
  <c r="AC144" i="45"/>
  <c r="AB144" i="45"/>
  <c r="Q144" i="45"/>
  <c r="O144" i="45"/>
  <c r="J144" i="45"/>
  <c r="H144" i="45"/>
  <c r="F144" i="45"/>
  <c r="G144" i="45" s="1"/>
  <c r="C144" i="45"/>
  <c r="B144" i="45"/>
  <c r="AC143" i="45"/>
  <c r="AB143" i="45"/>
  <c r="Q143" i="45"/>
  <c r="O143" i="45"/>
  <c r="J143" i="45"/>
  <c r="H143" i="45"/>
  <c r="F143" i="45"/>
  <c r="G143" i="45" s="1"/>
  <c r="C143" i="45"/>
  <c r="B143" i="45"/>
  <c r="AC142" i="45"/>
  <c r="AB142" i="45"/>
  <c r="Q142" i="45"/>
  <c r="O142" i="45"/>
  <c r="J142" i="45"/>
  <c r="H142" i="45"/>
  <c r="F142" i="45"/>
  <c r="G142" i="45" s="1"/>
  <c r="C142" i="45"/>
  <c r="B142" i="45"/>
  <c r="AC141" i="45"/>
  <c r="AB141" i="45"/>
  <c r="Q141" i="45"/>
  <c r="O141" i="45"/>
  <c r="J141" i="45"/>
  <c r="H141" i="45"/>
  <c r="F141" i="45"/>
  <c r="G141" i="45" s="1"/>
  <c r="C141" i="45"/>
  <c r="B141" i="45"/>
  <c r="AC140" i="45"/>
  <c r="AB140" i="45"/>
  <c r="Q140" i="45"/>
  <c r="O140" i="45"/>
  <c r="J140" i="45"/>
  <c r="H140" i="45"/>
  <c r="F140" i="45"/>
  <c r="C140" i="45"/>
  <c r="B140" i="45"/>
  <c r="AC139" i="45"/>
  <c r="AB139" i="45"/>
  <c r="Q139" i="45"/>
  <c r="O139" i="45"/>
  <c r="J139" i="45"/>
  <c r="H139" i="45"/>
  <c r="F139" i="45"/>
  <c r="C139" i="45"/>
  <c r="B139" i="45"/>
  <c r="AC138" i="45"/>
  <c r="AB138" i="45"/>
  <c r="Q138" i="45"/>
  <c r="O138" i="45"/>
  <c r="J138" i="45"/>
  <c r="H138" i="45"/>
  <c r="F138" i="45"/>
  <c r="C138" i="45"/>
  <c r="B138" i="45"/>
  <c r="AC137" i="45"/>
  <c r="AB137" i="45"/>
  <c r="S137" i="45"/>
  <c r="Q137" i="45"/>
  <c r="O137" i="45"/>
  <c r="J137" i="45"/>
  <c r="H137" i="45"/>
  <c r="F137" i="45"/>
  <c r="C137" i="45"/>
  <c r="B137" i="45"/>
  <c r="AC136" i="45"/>
  <c r="AB136" i="45"/>
  <c r="S136" i="45"/>
  <c r="Q136" i="45"/>
  <c r="O136" i="45"/>
  <c r="J136" i="45"/>
  <c r="H136" i="45"/>
  <c r="F136" i="45"/>
  <c r="C136" i="45"/>
  <c r="B136" i="45"/>
  <c r="AC135" i="45"/>
  <c r="AB135" i="45"/>
  <c r="S135" i="45"/>
  <c r="Q135" i="45"/>
  <c r="O135" i="45"/>
  <c r="J135" i="45"/>
  <c r="H135" i="45"/>
  <c r="F135" i="45"/>
  <c r="C135" i="45"/>
  <c r="B135" i="45"/>
  <c r="AC134" i="45"/>
  <c r="AB134" i="45"/>
  <c r="S134" i="45"/>
  <c r="Q134" i="45"/>
  <c r="O134" i="45"/>
  <c r="J134" i="45"/>
  <c r="H134" i="45"/>
  <c r="F134" i="45"/>
  <c r="C134" i="45"/>
  <c r="B134" i="45"/>
  <c r="AC133" i="45"/>
  <c r="AB133" i="45"/>
  <c r="S133" i="45"/>
  <c r="Q133" i="45"/>
  <c r="O133" i="45"/>
  <c r="J133" i="45"/>
  <c r="H133" i="45"/>
  <c r="F133" i="45"/>
  <c r="C133" i="45"/>
  <c r="B133" i="45"/>
  <c r="AC132" i="45"/>
  <c r="AB132" i="45"/>
  <c r="S132" i="45"/>
  <c r="Q132" i="45"/>
  <c r="O132" i="45"/>
  <c r="J132" i="45"/>
  <c r="H132" i="45"/>
  <c r="F132" i="45"/>
  <c r="C132" i="45"/>
  <c r="B132" i="45"/>
  <c r="AC131" i="45"/>
  <c r="AB131" i="45"/>
  <c r="S131" i="45"/>
  <c r="Q131" i="45"/>
  <c r="O131" i="45"/>
  <c r="J131" i="45"/>
  <c r="H131" i="45"/>
  <c r="F131" i="45"/>
  <c r="C131" i="45"/>
  <c r="B131" i="45"/>
  <c r="AC130" i="45"/>
  <c r="AB130" i="45"/>
  <c r="S130" i="45"/>
  <c r="Q130" i="45"/>
  <c r="O130" i="45"/>
  <c r="J130" i="45"/>
  <c r="H130" i="45"/>
  <c r="F130" i="45"/>
  <c r="C130" i="45"/>
  <c r="B130" i="45"/>
  <c r="AC129" i="45"/>
  <c r="AB129" i="45"/>
  <c r="S129" i="45"/>
  <c r="Q129" i="45"/>
  <c r="O129" i="45"/>
  <c r="J129" i="45"/>
  <c r="H129" i="45"/>
  <c r="F129" i="45"/>
  <c r="C129" i="45"/>
  <c r="B129" i="45"/>
  <c r="AC128" i="45"/>
  <c r="AB128" i="45"/>
  <c r="S128" i="45"/>
  <c r="Q128" i="45"/>
  <c r="O128" i="45"/>
  <c r="J128" i="45"/>
  <c r="H128" i="45"/>
  <c r="F128" i="45"/>
  <c r="C128" i="45"/>
  <c r="B128" i="45"/>
  <c r="AC127" i="45"/>
  <c r="AB127" i="45"/>
  <c r="S127" i="45"/>
  <c r="Q127" i="45"/>
  <c r="O127" i="45"/>
  <c r="J127" i="45"/>
  <c r="H127" i="45"/>
  <c r="F127" i="45"/>
  <c r="C127" i="45"/>
  <c r="B127" i="45"/>
  <c r="AC126" i="45"/>
  <c r="AB126" i="45"/>
  <c r="S126" i="45"/>
  <c r="Q126" i="45"/>
  <c r="O126" i="45"/>
  <c r="J126" i="45"/>
  <c r="H126" i="45"/>
  <c r="F126" i="45"/>
  <c r="C126" i="45"/>
  <c r="B126" i="45"/>
  <c r="AC125" i="45"/>
  <c r="AB125" i="45"/>
  <c r="S125" i="45"/>
  <c r="Q125" i="45"/>
  <c r="O125" i="45"/>
  <c r="J125" i="45"/>
  <c r="H125" i="45"/>
  <c r="F125" i="45"/>
  <c r="C125" i="45"/>
  <c r="B125" i="45"/>
  <c r="AC124" i="45"/>
  <c r="AB124" i="45"/>
  <c r="S124" i="45"/>
  <c r="Q124" i="45"/>
  <c r="O124" i="45"/>
  <c r="J124" i="45"/>
  <c r="H124" i="45"/>
  <c r="F124" i="45"/>
  <c r="C124" i="45"/>
  <c r="B124" i="45"/>
  <c r="AC123" i="45"/>
  <c r="AB123" i="45"/>
  <c r="S123" i="45"/>
  <c r="Q123" i="45"/>
  <c r="O123" i="45"/>
  <c r="J123" i="45"/>
  <c r="H123" i="45"/>
  <c r="F123" i="45"/>
  <c r="C123" i="45"/>
  <c r="B123" i="45"/>
  <c r="AC122" i="45"/>
  <c r="AB122" i="45"/>
  <c r="S122" i="45"/>
  <c r="Q122" i="45"/>
  <c r="O122" i="45"/>
  <c r="J122" i="45"/>
  <c r="H122" i="45"/>
  <c r="F122" i="45"/>
  <c r="C122" i="45"/>
  <c r="B122" i="45"/>
  <c r="AC121" i="45"/>
  <c r="AB121" i="45"/>
  <c r="S121" i="45"/>
  <c r="Q121" i="45"/>
  <c r="O121" i="45"/>
  <c r="J121" i="45"/>
  <c r="H121" i="45"/>
  <c r="F121" i="45"/>
  <c r="C121" i="45"/>
  <c r="B121" i="45"/>
  <c r="AC120" i="45"/>
  <c r="AB120" i="45"/>
  <c r="S120" i="45"/>
  <c r="Q120" i="45"/>
  <c r="O120" i="45"/>
  <c r="J120" i="45"/>
  <c r="H120" i="45"/>
  <c r="F120" i="45"/>
  <c r="C120" i="45"/>
  <c r="B120" i="45"/>
  <c r="AC119" i="45"/>
  <c r="AB119" i="45"/>
  <c r="S119" i="45"/>
  <c r="Q119" i="45"/>
  <c r="O119" i="45"/>
  <c r="J119" i="45"/>
  <c r="H119" i="45"/>
  <c r="F119" i="45"/>
  <c r="C119" i="45"/>
  <c r="B119" i="45"/>
  <c r="AC118" i="45"/>
  <c r="AB118" i="45"/>
  <c r="S118" i="45"/>
  <c r="Q118" i="45"/>
  <c r="O118" i="45"/>
  <c r="J118" i="45"/>
  <c r="H118" i="45"/>
  <c r="F118" i="45"/>
  <c r="C118" i="45"/>
  <c r="B118" i="45"/>
  <c r="AC117" i="45"/>
  <c r="AB117" i="45"/>
  <c r="S117" i="45"/>
  <c r="Q117" i="45"/>
  <c r="O117" i="45"/>
  <c r="J117" i="45"/>
  <c r="H117" i="45"/>
  <c r="F117" i="45"/>
  <c r="C117" i="45"/>
  <c r="B117" i="45"/>
  <c r="AC116" i="45"/>
  <c r="AB116" i="45"/>
  <c r="S116" i="45"/>
  <c r="Q116" i="45"/>
  <c r="O116" i="45"/>
  <c r="J116" i="45"/>
  <c r="H116" i="45"/>
  <c r="F116" i="45"/>
  <c r="C116" i="45"/>
  <c r="B116" i="45"/>
  <c r="AC115" i="45"/>
  <c r="AB115" i="45"/>
  <c r="S115" i="45"/>
  <c r="Q115" i="45"/>
  <c r="O115" i="45"/>
  <c r="J115" i="45"/>
  <c r="H115" i="45"/>
  <c r="F115" i="45"/>
  <c r="C115" i="45"/>
  <c r="B115" i="45"/>
  <c r="AC114" i="45"/>
  <c r="AB114" i="45"/>
  <c r="S114" i="45"/>
  <c r="Q114" i="45"/>
  <c r="O114" i="45"/>
  <c r="J114" i="45"/>
  <c r="H114" i="45"/>
  <c r="F114" i="45"/>
  <c r="C114" i="45"/>
  <c r="B114" i="45"/>
  <c r="AC113" i="45"/>
  <c r="AB113" i="45"/>
  <c r="S113" i="45"/>
  <c r="Q113" i="45"/>
  <c r="O113" i="45"/>
  <c r="J113" i="45"/>
  <c r="H113" i="45"/>
  <c r="F113" i="45"/>
  <c r="C113" i="45"/>
  <c r="B113" i="45"/>
  <c r="AC112" i="45"/>
  <c r="AB112" i="45"/>
  <c r="S112" i="45"/>
  <c r="Q112" i="45"/>
  <c r="O112" i="45"/>
  <c r="J112" i="45"/>
  <c r="H112" i="45"/>
  <c r="F112" i="45"/>
  <c r="C112" i="45"/>
  <c r="B112" i="45"/>
  <c r="AC111" i="45"/>
  <c r="AB111" i="45"/>
  <c r="S111" i="45"/>
  <c r="Q111" i="45"/>
  <c r="O111" i="45"/>
  <c r="J111" i="45"/>
  <c r="H111" i="45"/>
  <c r="F111" i="45"/>
  <c r="C111" i="45"/>
  <c r="B111" i="45"/>
  <c r="AC110" i="45"/>
  <c r="AB110" i="45"/>
  <c r="S110" i="45"/>
  <c r="Q110" i="45"/>
  <c r="O110" i="45"/>
  <c r="J110" i="45"/>
  <c r="H110" i="45"/>
  <c r="F110" i="45"/>
  <c r="C110" i="45"/>
  <c r="B110" i="45"/>
  <c r="AC109" i="45"/>
  <c r="AB109" i="45"/>
  <c r="S109" i="45"/>
  <c r="Q109" i="45"/>
  <c r="O109" i="45"/>
  <c r="J109" i="45"/>
  <c r="H109" i="45"/>
  <c r="F109" i="45"/>
  <c r="C109" i="45"/>
  <c r="B109" i="45"/>
  <c r="AC108" i="45"/>
  <c r="AB108" i="45"/>
  <c r="S108" i="45"/>
  <c r="Q108" i="45"/>
  <c r="O108" i="45"/>
  <c r="J108" i="45"/>
  <c r="H108" i="45"/>
  <c r="F108" i="45"/>
  <c r="C108" i="45"/>
  <c r="B108" i="45"/>
  <c r="AC107" i="45"/>
  <c r="AB107" i="45"/>
  <c r="S107" i="45"/>
  <c r="Q107" i="45"/>
  <c r="O107" i="45"/>
  <c r="J107" i="45"/>
  <c r="H107" i="45"/>
  <c r="F107" i="45"/>
  <c r="C107" i="45"/>
  <c r="B107" i="45"/>
  <c r="AC106" i="45"/>
  <c r="AB106" i="45"/>
  <c r="S106" i="45"/>
  <c r="Q106" i="45"/>
  <c r="O106" i="45"/>
  <c r="J106" i="45"/>
  <c r="H106" i="45"/>
  <c r="F106" i="45"/>
  <c r="C106" i="45"/>
  <c r="B106" i="45"/>
  <c r="AC105" i="45"/>
  <c r="AB105" i="45"/>
  <c r="S105" i="45"/>
  <c r="Q105" i="45"/>
  <c r="O105" i="45"/>
  <c r="J105" i="45"/>
  <c r="H105" i="45"/>
  <c r="F105" i="45"/>
  <c r="C105" i="45"/>
  <c r="B105" i="45"/>
  <c r="AC104" i="45"/>
  <c r="AB104" i="45"/>
  <c r="S104" i="45"/>
  <c r="Q104" i="45"/>
  <c r="O104" i="45"/>
  <c r="J104" i="45"/>
  <c r="H104" i="45"/>
  <c r="F104" i="45"/>
  <c r="C104" i="45"/>
  <c r="B104" i="45"/>
  <c r="AC103" i="45"/>
  <c r="AB103" i="45"/>
  <c r="S103" i="45"/>
  <c r="Q103" i="45"/>
  <c r="O103" i="45"/>
  <c r="J103" i="45"/>
  <c r="H103" i="45"/>
  <c r="F103" i="45"/>
  <c r="C103" i="45"/>
  <c r="B103" i="45"/>
  <c r="AC102" i="45"/>
  <c r="AB102" i="45"/>
  <c r="S102" i="45"/>
  <c r="Q102" i="45"/>
  <c r="O102" i="45"/>
  <c r="J102" i="45"/>
  <c r="H102" i="45"/>
  <c r="F102" i="45"/>
  <c r="C102" i="45"/>
  <c r="B102" i="45"/>
  <c r="AC101" i="45"/>
  <c r="AB101" i="45"/>
  <c r="S101" i="45"/>
  <c r="Q101" i="45"/>
  <c r="O101" i="45"/>
  <c r="J101" i="45"/>
  <c r="H101" i="45"/>
  <c r="F101" i="45"/>
  <c r="C101" i="45"/>
  <c r="B101" i="45"/>
  <c r="AC100" i="45"/>
  <c r="AB100" i="45"/>
  <c r="S100" i="45"/>
  <c r="Q100" i="45"/>
  <c r="O100" i="45"/>
  <c r="J100" i="45"/>
  <c r="H100" i="45"/>
  <c r="F100" i="45"/>
  <c r="C100" i="45"/>
  <c r="B100" i="45"/>
  <c r="AC99" i="45"/>
  <c r="AB99" i="45"/>
  <c r="S99" i="45"/>
  <c r="Q99" i="45"/>
  <c r="O99" i="45"/>
  <c r="J99" i="45"/>
  <c r="H99" i="45"/>
  <c r="F99" i="45"/>
  <c r="C99" i="45"/>
  <c r="B99" i="45"/>
  <c r="AC98" i="45"/>
  <c r="AB98" i="45"/>
  <c r="S98" i="45"/>
  <c r="Q98" i="45"/>
  <c r="O98" i="45"/>
  <c r="J98" i="45"/>
  <c r="H98" i="45"/>
  <c r="F98" i="45"/>
  <c r="C98" i="45"/>
  <c r="B98" i="45"/>
  <c r="AC97" i="45"/>
  <c r="AB97" i="45"/>
  <c r="S97" i="45"/>
  <c r="Q97" i="45"/>
  <c r="O97" i="45"/>
  <c r="J97" i="45"/>
  <c r="H97" i="45"/>
  <c r="F97" i="45"/>
  <c r="C97" i="45"/>
  <c r="B97" i="45"/>
  <c r="AC96" i="45"/>
  <c r="AB96" i="45"/>
  <c r="S96" i="45"/>
  <c r="Q96" i="45"/>
  <c r="O96" i="45"/>
  <c r="J96" i="45"/>
  <c r="H96" i="45"/>
  <c r="F96" i="45"/>
  <c r="C96" i="45"/>
  <c r="B96" i="45"/>
  <c r="AC95" i="45"/>
  <c r="AB95" i="45"/>
  <c r="S95" i="45"/>
  <c r="Q95" i="45"/>
  <c r="O95" i="45"/>
  <c r="J95" i="45"/>
  <c r="H95" i="45"/>
  <c r="F95" i="45"/>
  <c r="C95" i="45"/>
  <c r="B95" i="45"/>
  <c r="AC94" i="45"/>
  <c r="AB94" i="45"/>
  <c r="S94" i="45"/>
  <c r="Q94" i="45"/>
  <c r="O94" i="45"/>
  <c r="J94" i="45"/>
  <c r="H94" i="45"/>
  <c r="F94" i="45"/>
  <c r="C94" i="45"/>
  <c r="B94" i="45"/>
  <c r="AC93" i="45"/>
  <c r="AB93" i="45"/>
  <c r="S93" i="45"/>
  <c r="Q93" i="45"/>
  <c r="O93" i="45"/>
  <c r="J93" i="45"/>
  <c r="H93" i="45"/>
  <c r="F93" i="45"/>
  <c r="C93" i="45"/>
  <c r="B93" i="45"/>
  <c r="AC92" i="45"/>
  <c r="AB92" i="45"/>
  <c r="S92" i="45"/>
  <c r="Q92" i="45"/>
  <c r="O92" i="45"/>
  <c r="J92" i="45"/>
  <c r="H92" i="45"/>
  <c r="F92" i="45"/>
  <c r="C92" i="45"/>
  <c r="B92" i="45"/>
  <c r="AC91" i="45"/>
  <c r="AB91" i="45"/>
  <c r="S91" i="45"/>
  <c r="Q91" i="45"/>
  <c r="O91" i="45"/>
  <c r="J91" i="45"/>
  <c r="H91" i="45"/>
  <c r="F91" i="45"/>
  <c r="C91" i="45"/>
  <c r="B91" i="45"/>
  <c r="AC90" i="45"/>
  <c r="AB90" i="45"/>
  <c r="S90" i="45"/>
  <c r="Q90" i="45"/>
  <c r="O90" i="45"/>
  <c r="J90" i="45"/>
  <c r="H90" i="45"/>
  <c r="F90" i="45"/>
  <c r="C90" i="45"/>
  <c r="B90" i="45"/>
  <c r="AC89" i="45"/>
  <c r="AB89" i="45"/>
  <c r="S89" i="45"/>
  <c r="Q89" i="45"/>
  <c r="O89" i="45"/>
  <c r="J89" i="45"/>
  <c r="H89" i="45"/>
  <c r="F89" i="45"/>
  <c r="C89" i="45"/>
  <c r="B89" i="45"/>
  <c r="AC88" i="45"/>
  <c r="AB88" i="45"/>
  <c r="S88" i="45"/>
  <c r="Q88" i="45"/>
  <c r="O88" i="45"/>
  <c r="J88" i="45"/>
  <c r="H88" i="45"/>
  <c r="F88" i="45"/>
  <c r="C88" i="45"/>
  <c r="B88" i="45"/>
  <c r="AC87" i="45"/>
  <c r="AB87" i="45"/>
  <c r="S87" i="45"/>
  <c r="Q87" i="45"/>
  <c r="O87" i="45"/>
  <c r="J87" i="45"/>
  <c r="H87" i="45"/>
  <c r="F87" i="45"/>
  <c r="C87" i="45"/>
  <c r="B87" i="45"/>
  <c r="AC86" i="45"/>
  <c r="AB86" i="45"/>
  <c r="S86" i="45"/>
  <c r="Q86" i="45"/>
  <c r="O86" i="45"/>
  <c r="J86" i="45"/>
  <c r="H86" i="45"/>
  <c r="F86" i="45"/>
  <c r="C86" i="45"/>
  <c r="B86" i="45"/>
  <c r="AC85" i="45"/>
  <c r="AB85" i="45"/>
  <c r="S85" i="45"/>
  <c r="Q85" i="45"/>
  <c r="O85" i="45"/>
  <c r="J85" i="45"/>
  <c r="H85" i="45"/>
  <c r="F85" i="45"/>
  <c r="C85" i="45"/>
  <c r="B85" i="45"/>
  <c r="AC84" i="45"/>
  <c r="AB84" i="45"/>
  <c r="S84" i="45"/>
  <c r="Q84" i="45"/>
  <c r="O84" i="45"/>
  <c r="J84" i="45"/>
  <c r="H84" i="45"/>
  <c r="F84" i="45"/>
  <c r="C84" i="45"/>
  <c r="B84" i="45"/>
  <c r="AC83" i="45"/>
  <c r="AB83" i="45"/>
  <c r="S83" i="45"/>
  <c r="Q83" i="45"/>
  <c r="O83" i="45"/>
  <c r="J83" i="45"/>
  <c r="H83" i="45"/>
  <c r="F83" i="45"/>
  <c r="C83" i="45"/>
  <c r="B83" i="45"/>
  <c r="AC82" i="45"/>
  <c r="AB82" i="45"/>
  <c r="S82" i="45"/>
  <c r="Q82" i="45"/>
  <c r="O82" i="45"/>
  <c r="J82" i="45"/>
  <c r="H82" i="45"/>
  <c r="F82" i="45"/>
  <c r="C82" i="45"/>
  <c r="B82" i="45"/>
  <c r="AC81" i="45"/>
  <c r="AB81" i="45"/>
  <c r="S81" i="45"/>
  <c r="Q81" i="45"/>
  <c r="O81" i="45"/>
  <c r="J81" i="45"/>
  <c r="H81" i="45"/>
  <c r="F81" i="45"/>
  <c r="C81" i="45"/>
  <c r="B81" i="45"/>
  <c r="AC80" i="45"/>
  <c r="AB80" i="45"/>
  <c r="S80" i="45"/>
  <c r="Q80" i="45"/>
  <c r="O80" i="45"/>
  <c r="J80" i="45"/>
  <c r="H80" i="45"/>
  <c r="F80" i="45"/>
  <c r="C80" i="45"/>
  <c r="B80" i="45"/>
  <c r="AC79" i="45"/>
  <c r="AB79" i="45"/>
  <c r="S79" i="45"/>
  <c r="Q79" i="45"/>
  <c r="O79" i="45"/>
  <c r="J79" i="45"/>
  <c r="H79" i="45"/>
  <c r="F79" i="45"/>
  <c r="C79" i="45"/>
  <c r="B79" i="45"/>
  <c r="AC78" i="45"/>
  <c r="AB78" i="45"/>
  <c r="S78" i="45"/>
  <c r="Q78" i="45"/>
  <c r="O78" i="45"/>
  <c r="J78" i="45"/>
  <c r="H78" i="45"/>
  <c r="F78" i="45"/>
  <c r="C78" i="45"/>
  <c r="B78" i="45"/>
  <c r="AC77" i="45"/>
  <c r="AB77" i="45"/>
  <c r="S77" i="45"/>
  <c r="Q77" i="45"/>
  <c r="O77" i="45"/>
  <c r="J77" i="45"/>
  <c r="H77" i="45"/>
  <c r="F77" i="45"/>
  <c r="C77" i="45"/>
  <c r="B77" i="45"/>
  <c r="AC76" i="45"/>
  <c r="AB76" i="45"/>
  <c r="S76" i="45"/>
  <c r="Q76" i="45"/>
  <c r="O76" i="45"/>
  <c r="J76" i="45"/>
  <c r="H76" i="45"/>
  <c r="F76" i="45"/>
  <c r="C76" i="45"/>
  <c r="B76" i="45"/>
  <c r="AC75" i="45"/>
  <c r="AB75" i="45"/>
  <c r="S75" i="45"/>
  <c r="Q75" i="45"/>
  <c r="O75" i="45"/>
  <c r="J75" i="45"/>
  <c r="H75" i="45"/>
  <c r="F75" i="45"/>
  <c r="C75" i="45"/>
  <c r="B75" i="45"/>
  <c r="AC74" i="45"/>
  <c r="AB74" i="45"/>
  <c r="S74" i="45"/>
  <c r="Q74" i="45"/>
  <c r="O74" i="45"/>
  <c r="J74" i="45"/>
  <c r="H74" i="45"/>
  <c r="F74" i="45"/>
  <c r="C74" i="45"/>
  <c r="B74" i="45"/>
  <c r="AC73" i="45"/>
  <c r="AB73" i="45"/>
  <c r="S73" i="45"/>
  <c r="Q73" i="45"/>
  <c r="O73" i="45"/>
  <c r="J73" i="45"/>
  <c r="H73" i="45"/>
  <c r="F73" i="45"/>
  <c r="C73" i="45"/>
  <c r="B73" i="45"/>
  <c r="AC72" i="45"/>
  <c r="AB72" i="45"/>
  <c r="S72" i="45"/>
  <c r="Q72" i="45"/>
  <c r="O72" i="45"/>
  <c r="J72" i="45"/>
  <c r="H72" i="45"/>
  <c r="F72" i="45"/>
  <c r="C72" i="45"/>
  <c r="B72" i="45"/>
  <c r="AC71" i="45"/>
  <c r="AB71" i="45"/>
  <c r="S71" i="45"/>
  <c r="Q71" i="45"/>
  <c r="O71" i="45"/>
  <c r="J71" i="45"/>
  <c r="H71" i="45"/>
  <c r="F71" i="45"/>
  <c r="C71" i="45"/>
  <c r="B71" i="45"/>
  <c r="AC70" i="45"/>
  <c r="AB70" i="45"/>
  <c r="S70" i="45"/>
  <c r="Q70" i="45"/>
  <c r="O70" i="45"/>
  <c r="J70" i="45"/>
  <c r="H70" i="45"/>
  <c r="F70" i="45"/>
  <c r="C70" i="45"/>
  <c r="B70" i="45"/>
  <c r="AC69" i="45"/>
  <c r="AB69" i="45"/>
  <c r="S69" i="45"/>
  <c r="Q69" i="45"/>
  <c r="O69" i="45"/>
  <c r="J69" i="45"/>
  <c r="H69" i="45"/>
  <c r="F69" i="45"/>
  <c r="C69" i="45"/>
  <c r="B69" i="45"/>
  <c r="AC68" i="45"/>
  <c r="AB68" i="45"/>
  <c r="S68" i="45"/>
  <c r="Q68" i="45"/>
  <c r="O68" i="45"/>
  <c r="J68" i="45"/>
  <c r="H68" i="45"/>
  <c r="F68" i="45"/>
  <c r="C68" i="45"/>
  <c r="B68" i="45"/>
  <c r="AC67" i="45"/>
  <c r="AB67" i="45"/>
  <c r="S67" i="45"/>
  <c r="Q67" i="45"/>
  <c r="O67" i="45"/>
  <c r="J67" i="45"/>
  <c r="H67" i="45"/>
  <c r="F67" i="45"/>
  <c r="C67" i="45"/>
  <c r="B67" i="45"/>
  <c r="AC66" i="45"/>
  <c r="AB66" i="45"/>
  <c r="S66" i="45"/>
  <c r="Q66" i="45"/>
  <c r="O66" i="45"/>
  <c r="J66" i="45"/>
  <c r="H66" i="45"/>
  <c r="F66" i="45"/>
  <c r="C66" i="45"/>
  <c r="B66" i="45"/>
  <c r="AC65" i="45"/>
  <c r="AB65" i="45"/>
  <c r="S65" i="45"/>
  <c r="Q65" i="45"/>
  <c r="O65" i="45"/>
  <c r="J65" i="45"/>
  <c r="H65" i="45"/>
  <c r="F65" i="45"/>
  <c r="C65" i="45"/>
  <c r="B65" i="45"/>
  <c r="AC64" i="45"/>
  <c r="AB64" i="45"/>
  <c r="S64" i="45"/>
  <c r="Q64" i="45"/>
  <c r="O64" i="45"/>
  <c r="J64" i="45"/>
  <c r="H64" i="45"/>
  <c r="F64" i="45"/>
  <c r="C64" i="45"/>
  <c r="B64" i="45"/>
  <c r="AC63" i="45"/>
  <c r="AB63" i="45"/>
  <c r="S63" i="45"/>
  <c r="Q63" i="45"/>
  <c r="O63" i="45"/>
  <c r="J63" i="45"/>
  <c r="H63" i="45"/>
  <c r="F63" i="45"/>
  <c r="C63" i="45"/>
  <c r="B63" i="45"/>
  <c r="AC62" i="45"/>
  <c r="AB62" i="45"/>
  <c r="S62" i="45"/>
  <c r="Q62" i="45"/>
  <c r="O62" i="45"/>
  <c r="J62" i="45"/>
  <c r="H62" i="45"/>
  <c r="F62" i="45"/>
  <c r="C62" i="45"/>
  <c r="B62" i="45"/>
  <c r="AC61" i="45"/>
  <c r="AB61" i="45"/>
  <c r="S61" i="45"/>
  <c r="Q61" i="45"/>
  <c r="O61" i="45"/>
  <c r="J61" i="45"/>
  <c r="H61" i="45"/>
  <c r="F61" i="45"/>
  <c r="C61" i="45"/>
  <c r="B61" i="45"/>
  <c r="AC60" i="45"/>
  <c r="AB60" i="45"/>
  <c r="S60" i="45"/>
  <c r="Q60" i="45"/>
  <c r="O60" i="45"/>
  <c r="J60" i="45"/>
  <c r="H60" i="45"/>
  <c r="F60" i="45"/>
  <c r="C60" i="45"/>
  <c r="B60" i="45"/>
  <c r="AC59" i="45"/>
  <c r="AB59" i="45"/>
  <c r="S59" i="45"/>
  <c r="Q59" i="45"/>
  <c r="O59" i="45"/>
  <c r="J59" i="45"/>
  <c r="H59" i="45"/>
  <c r="F59" i="45"/>
  <c r="C59" i="45"/>
  <c r="B59" i="45"/>
  <c r="AC58" i="45"/>
  <c r="AB58" i="45"/>
  <c r="S58" i="45"/>
  <c r="Q58" i="45"/>
  <c r="O58" i="45"/>
  <c r="J58" i="45"/>
  <c r="H58" i="45"/>
  <c r="F58" i="45"/>
  <c r="C58" i="45"/>
  <c r="B58" i="45"/>
  <c r="AC57" i="45"/>
  <c r="AB57" i="45"/>
  <c r="S57" i="45"/>
  <c r="Q57" i="45"/>
  <c r="O57" i="45"/>
  <c r="J57" i="45"/>
  <c r="H57" i="45"/>
  <c r="F57" i="45"/>
  <c r="C57" i="45"/>
  <c r="B57" i="45"/>
  <c r="AC56" i="45"/>
  <c r="AB56" i="45"/>
  <c r="S56" i="45"/>
  <c r="Q56" i="45"/>
  <c r="O56" i="45"/>
  <c r="J56" i="45"/>
  <c r="H56" i="45"/>
  <c r="F56" i="45"/>
  <c r="C56" i="45"/>
  <c r="B56" i="45"/>
  <c r="AC55" i="45"/>
  <c r="AB55" i="45"/>
  <c r="S55" i="45"/>
  <c r="Q55" i="45"/>
  <c r="O55" i="45"/>
  <c r="J55" i="45"/>
  <c r="H55" i="45"/>
  <c r="F55" i="45"/>
  <c r="C55" i="45"/>
  <c r="B55" i="45"/>
  <c r="AC54" i="45"/>
  <c r="AB54" i="45"/>
  <c r="S54" i="45"/>
  <c r="Q54" i="45"/>
  <c r="O54" i="45"/>
  <c r="J54" i="45"/>
  <c r="H54" i="45"/>
  <c r="F54" i="45"/>
  <c r="C54" i="45"/>
  <c r="B54" i="45"/>
  <c r="AC53" i="45"/>
  <c r="AB53" i="45"/>
  <c r="S53" i="45"/>
  <c r="Q53" i="45"/>
  <c r="O53" i="45"/>
  <c r="J53" i="45"/>
  <c r="H53" i="45"/>
  <c r="F53" i="45"/>
  <c r="C53" i="45"/>
  <c r="B53" i="45"/>
  <c r="AC52" i="45"/>
  <c r="AB52" i="45"/>
  <c r="S52" i="45"/>
  <c r="Q52" i="45"/>
  <c r="O52" i="45"/>
  <c r="J52" i="45"/>
  <c r="H52" i="45"/>
  <c r="F52" i="45"/>
  <c r="C52" i="45"/>
  <c r="B52" i="45"/>
  <c r="AC51" i="45"/>
  <c r="AB51" i="45"/>
  <c r="S51" i="45"/>
  <c r="Q51" i="45"/>
  <c r="O51" i="45"/>
  <c r="J51" i="45"/>
  <c r="H51" i="45"/>
  <c r="F51" i="45"/>
  <c r="C51" i="45"/>
  <c r="B51" i="45"/>
  <c r="AC50" i="45"/>
  <c r="AB50" i="45"/>
  <c r="S50" i="45"/>
  <c r="Q50" i="45"/>
  <c r="O50" i="45"/>
  <c r="J50" i="45"/>
  <c r="H50" i="45"/>
  <c r="F50" i="45"/>
  <c r="C50" i="45"/>
  <c r="B50" i="45"/>
  <c r="AC49" i="45"/>
  <c r="AB49" i="45"/>
  <c r="S49" i="45"/>
  <c r="Q49" i="45"/>
  <c r="O49" i="45"/>
  <c r="J49" i="45"/>
  <c r="H49" i="45"/>
  <c r="F49" i="45"/>
  <c r="C49" i="45"/>
  <c r="B49" i="45"/>
  <c r="AC48" i="45"/>
  <c r="AB48" i="45"/>
  <c r="S48" i="45"/>
  <c r="Q48" i="45"/>
  <c r="O48" i="45"/>
  <c r="J48" i="45"/>
  <c r="H48" i="45"/>
  <c r="F48" i="45"/>
  <c r="C48" i="45"/>
  <c r="B48" i="45"/>
  <c r="AC47" i="45"/>
  <c r="AB47" i="45"/>
  <c r="S47" i="45"/>
  <c r="Q47" i="45"/>
  <c r="O47" i="45"/>
  <c r="J47" i="45"/>
  <c r="H47" i="45"/>
  <c r="F47" i="45"/>
  <c r="C47" i="45"/>
  <c r="B47" i="45"/>
  <c r="AC46" i="45"/>
  <c r="AB46" i="45"/>
  <c r="S46" i="45"/>
  <c r="Q46" i="45"/>
  <c r="O46" i="45"/>
  <c r="J46" i="45"/>
  <c r="H46" i="45"/>
  <c r="F46" i="45"/>
  <c r="C46" i="45"/>
  <c r="B46" i="45"/>
  <c r="AC45" i="45"/>
  <c r="AB45" i="45"/>
  <c r="S45" i="45"/>
  <c r="Q45" i="45"/>
  <c r="O45" i="45"/>
  <c r="J45" i="45"/>
  <c r="H45" i="45"/>
  <c r="F45" i="45"/>
  <c r="C45" i="45"/>
  <c r="B45" i="45"/>
  <c r="AC44" i="45"/>
  <c r="AB44" i="45"/>
  <c r="S44" i="45"/>
  <c r="Q44" i="45"/>
  <c r="O44" i="45"/>
  <c r="J44" i="45"/>
  <c r="H44" i="45"/>
  <c r="F44" i="45"/>
  <c r="C44" i="45"/>
  <c r="B44" i="45"/>
  <c r="AC43" i="45"/>
  <c r="AB43" i="45"/>
  <c r="S43" i="45"/>
  <c r="Q43" i="45"/>
  <c r="O43" i="45"/>
  <c r="J43" i="45"/>
  <c r="H43" i="45"/>
  <c r="F43" i="45"/>
  <c r="C43" i="45"/>
  <c r="B43" i="45"/>
  <c r="AC42" i="45"/>
  <c r="AB42" i="45"/>
  <c r="S42" i="45"/>
  <c r="Q42" i="45"/>
  <c r="O42" i="45"/>
  <c r="J42" i="45"/>
  <c r="H42" i="45"/>
  <c r="F42" i="45"/>
  <c r="C42" i="45"/>
  <c r="B42" i="45"/>
  <c r="AC41" i="45"/>
  <c r="AB41" i="45"/>
  <c r="S41" i="45"/>
  <c r="Q41" i="45"/>
  <c r="O41" i="45"/>
  <c r="J41" i="45"/>
  <c r="H41" i="45"/>
  <c r="F41" i="45"/>
  <c r="C41" i="45"/>
  <c r="B41" i="45"/>
  <c r="AC40" i="45"/>
  <c r="AB40" i="45"/>
  <c r="S40" i="45"/>
  <c r="Q40" i="45"/>
  <c r="O40" i="45"/>
  <c r="J40" i="45"/>
  <c r="H40" i="45"/>
  <c r="F40" i="45"/>
  <c r="C40" i="45"/>
  <c r="B40" i="45"/>
  <c r="AC39" i="45"/>
  <c r="AB39" i="45"/>
  <c r="S39" i="45"/>
  <c r="Q39" i="45"/>
  <c r="O39" i="45"/>
  <c r="J39" i="45"/>
  <c r="H39" i="45"/>
  <c r="F39" i="45"/>
  <c r="C39" i="45"/>
  <c r="B39" i="45"/>
  <c r="AC38" i="45"/>
  <c r="AB38" i="45"/>
  <c r="S38" i="45"/>
  <c r="Q38" i="45"/>
  <c r="O38" i="45"/>
  <c r="J38" i="45"/>
  <c r="H38" i="45"/>
  <c r="F38" i="45"/>
  <c r="C38" i="45"/>
  <c r="B38" i="45"/>
  <c r="AC37" i="45"/>
  <c r="AB37" i="45"/>
  <c r="S37" i="45"/>
  <c r="Q37" i="45"/>
  <c r="O37" i="45"/>
  <c r="J37" i="45"/>
  <c r="H37" i="45"/>
  <c r="F37" i="45"/>
  <c r="C37" i="45"/>
  <c r="B37" i="45"/>
  <c r="AC36" i="45"/>
  <c r="AB36" i="45"/>
  <c r="S36" i="45"/>
  <c r="Q36" i="45"/>
  <c r="O36" i="45"/>
  <c r="J36" i="45"/>
  <c r="H36" i="45"/>
  <c r="F36" i="45"/>
  <c r="C36" i="45"/>
  <c r="B36" i="45"/>
  <c r="AC35" i="45"/>
  <c r="AB35" i="45"/>
  <c r="S35" i="45"/>
  <c r="Q35" i="45"/>
  <c r="O35" i="45"/>
  <c r="J35" i="45"/>
  <c r="H35" i="45"/>
  <c r="F35" i="45"/>
  <c r="C35" i="45"/>
  <c r="B35" i="45"/>
  <c r="AC34" i="45"/>
  <c r="AB34" i="45"/>
  <c r="S34" i="45"/>
  <c r="Q34" i="45"/>
  <c r="O34" i="45"/>
  <c r="J34" i="45"/>
  <c r="H34" i="45"/>
  <c r="F34" i="45"/>
  <c r="C34" i="45"/>
  <c r="B34" i="45"/>
  <c r="AC33" i="45"/>
  <c r="AB33" i="45"/>
  <c r="S33" i="45"/>
  <c r="Q33" i="45"/>
  <c r="O33" i="45"/>
  <c r="J33" i="45"/>
  <c r="H33" i="45"/>
  <c r="F33" i="45"/>
  <c r="C33" i="45"/>
  <c r="B33" i="45"/>
  <c r="AC31" i="45"/>
  <c r="AB31" i="45"/>
  <c r="S31" i="45"/>
  <c r="Q31" i="45"/>
  <c r="O31" i="45"/>
  <c r="J31" i="45"/>
  <c r="H31" i="45"/>
  <c r="F31" i="45"/>
  <c r="C31" i="45"/>
  <c r="B31" i="45"/>
  <c r="AC30" i="45"/>
  <c r="AB30" i="45"/>
  <c r="S30" i="45"/>
  <c r="Q30" i="45"/>
  <c r="O30" i="45"/>
  <c r="J30" i="45"/>
  <c r="H30" i="45"/>
  <c r="F30" i="45"/>
  <c r="C30" i="45"/>
  <c r="B30" i="45"/>
  <c r="AC29" i="45"/>
  <c r="AB29" i="45"/>
  <c r="S29" i="45"/>
  <c r="Q29" i="45"/>
  <c r="O29" i="45"/>
  <c r="J29" i="45"/>
  <c r="H29" i="45"/>
  <c r="F29" i="45"/>
  <c r="C29" i="45"/>
  <c r="B29" i="45"/>
  <c r="AC28" i="45"/>
  <c r="AB28" i="45"/>
  <c r="S28" i="45"/>
  <c r="Q28" i="45"/>
  <c r="O28" i="45"/>
  <c r="J28" i="45"/>
  <c r="H28" i="45"/>
  <c r="F28" i="45"/>
  <c r="C28" i="45"/>
  <c r="B28" i="45"/>
  <c r="AC27" i="45"/>
  <c r="AB27" i="45"/>
  <c r="S27" i="45"/>
  <c r="Q27" i="45"/>
  <c r="O27" i="45"/>
  <c r="J27" i="45"/>
  <c r="H27" i="45"/>
  <c r="F27" i="45"/>
  <c r="C27" i="45"/>
  <c r="B27" i="45"/>
  <c r="AC26" i="45"/>
  <c r="AB26" i="45"/>
  <c r="S26" i="45"/>
  <c r="Q26" i="45"/>
  <c r="O26" i="45"/>
  <c r="J26" i="45"/>
  <c r="H26" i="45"/>
  <c r="F26" i="45"/>
  <c r="C26" i="45"/>
  <c r="B26" i="45"/>
  <c r="AC24" i="45"/>
  <c r="AB24" i="45"/>
  <c r="S24" i="45"/>
  <c r="Q24" i="45"/>
  <c r="O24" i="45"/>
  <c r="J24" i="45"/>
  <c r="H24" i="45"/>
  <c r="F24" i="45"/>
  <c r="C24" i="45"/>
  <c r="B24" i="45"/>
  <c r="AC23" i="45"/>
  <c r="AB23" i="45"/>
  <c r="S23" i="45"/>
  <c r="Q23" i="45"/>
  <c r="O23" i="45"/>
  <c r="J23" i="45"/>
  <c r="H23" i="45"/>
  <c r="F23" i="45"/>
  <c r="C23" i="45"/>
  <c r="B23" i="45"/>
  <c r="AC22" i="45"/>
  <c r="AB22" i="45"/>
  <c r="S22" i="45"/>
  <c r="Q22" i="45"/>
  <c r="O22" i="45"/>
  <c r="J22" i="45"/>
  <c r="H22" i="45"/>
  <c r="F22" i="45"/>
  <c r="C22" i="45"/>
  <c r="B22" i="45"/>
  <c r="AC21" i="45"/>
  <c r="AB21" i="45"/>
  <c r="S21" i="45"/>
  <c r="Q21" i="45"/>
  <c r="O21" i="45"/>
  <c r="J21" i="45"/>
  <c r="H21" i="45"/>
  <c r="F21" i="45"/>
  <c r="C21" i="45"/>
  <c r="B21" i="45"/>
  <c r="AC20" i="45"/>
  <c r="AB20" i="45"/>
  <c r="S20" i="45"/>
  <c r="Q20" i="45"/>
  <c r="O20" i="45"/>
  <c r="J20" i="45"/>
  <c r="H20" i="45"/>
  <c r="F20" i="45"/>
  <c r="C20" i="45"/>
  <c r="B20" i="45"/>
  <c r="AC19" i="45"/>
  <c r="AB19" i="45"/>
  <c r="S19" i="45"/>
  <c r="Q19" i="45"/>
  <c r="O19" i="45"/>
  <c r="J19" i="45"/>
  <c r="H19" i="45"/>
  <c r="F19" i="45"/>
  <c r="C19" i="45"/>
  <c r="B19" i="45"/>
  <c r="B13" i="45"/>
  <c r="C13" i="45"/>
  <c r="F13" i="45"/>
  <c r="H13" i="45"/>
  <c r="J13" i="45"/>
  <c r="O13" i="45"/>
  <c r="Q13" i="45"/>
  <c r="S13" i="45"/>
  <c r="AB13" i="45"/>
  <c r="AC13" i="45"/>
  <c r="B14" i="45"/>
  <c r="C14" i="45"/>
  <c r="F14" i="45"/>
  <c r="H14" i="45"/>
  <c r="J14" i="45"/>
  <c r="O14" i="45"/>
  <c r="Q14" i="45"/>
  <c r="S14" i="45"/>
  <c r="AB14" i="45"/>
  <c r="AC14" i="45"/>
  <c r="B15" i="45"/>
  <c r="C15" i="45"/>
  <c r="F15" i="45"/>
  <c r="H15" i="45"/>
  <c r="J15" i="45"/>
  <c r="O15" i="45"/>
  <c r="Q15" i="45"/>
  <c r="S15" i="45"/>
  <c r="AB15" i="45"/>
  <c r="AC15" i="45"/>
  <c r="B16" i="45"/>
  <c r="C16" i="45"/>
  <c r="F16" i="45"/>
  <c r="H16" i="45"/>
  <c r="J16" i="45"/>
  <c r="O16" i="45"/>
  <c r="Q16" i="45"/>
  <c r="S16" i="45"/>
  <c r="AB16" i="45"/>
  <c r="AC16" i="45"/>
  <c r="B17" i="45"/>
  <c r="C17" i="45"/>
  <c r="F17" i="45"/>
  <c r="H17" i="45"/>
  <c r="J17" i="45"/>
  <c r="O17" i="45"/>
  <c r="Q17" i="45"/>
  <c r="S17" i="45"/>
  <c r="AB17" i="45"/>
  <c r="AC17" i="45"/>
  <c r="AC12" i="45"/>
  <c r="AB12" i="45"/>
  <c r="S12" i="45"/>
  <c r="Q12" i="45"/>
  <c r="O12" i="45"/>
  <c r="J12" i="45"/>
  <c r="H12" i="45"/>
  <c r="F12" i="45"/>
  <c r="C12" i="45"/>
  <c r="B12" i="45"/>
  <c r="AD188" i="44"/>
  <c r="AC188" i="44"/>
  <c r="U188" i="44"/>
  <c r="S188" i="44"/>
  <c r="Q188" i="44"/>
  <c r="O188" i="44"/>
  <c r="K188" i="44"/>
  <c r="I188" i="44"/>
  <c r="G188" i="44"/>
  <c r="C188" i="44"/>
  <c r="B188" i="44"/>
  <c r="AD187" i="44"/>
  <c r="AC187" i="44"/>
  <c r="U187" i="44"/>
  <c r="S187" i="44"/>
  <c r="Q187" i="44"/>
  <c r="O187" i="44"/>
  <c r="K187" i="44"/>
  <c r="I187" i="44"/>
  <c r="G187" i="44"/>
  <c r="C187" i="44"/>
  <c r="B187" i="44"/>
  <c r="AD186" i="44"/>
  <c r="AC186" i="44"/>
  <c r="U186" i="44"/>
  <c r="S186" i="44"/>
  <c r="Q186" i="44"/>
  <c r="O186" i="44"/>
  <c r="K186" i="44"/>
  <c r="I186" i="44"/>
  <c r="G186" i="44"/>
  <c r="C186" i="44"/>
  <c r="B186" i="44"/>
  <c r="AD185" i="44"/>
  <c r="AC185" i="44"/>
  <c r="U185" i="44"/>
  <c r="S185" i="44"/>
  <c r="Q185" i="44"/>
  <c r="O185" i="44"/>
  <c r="K185" i="44"/>
  <c r="I185" i="44"/>
  <c r="G185" i="44"/>
  <c r="C185" i="44"/>
  <c r="B185" i="44"/>
  <c r="AD184" i="44"/>
  <c r="AC184" i="44"/>
  <c r="U184" i="44"/>
  <c r="S184" i="44"/>
  <c r="Q184" i="44"/>
  <c r="O184" i="44"/>
  <c r="K184" i="44"/>
  <c r="I184" i="44"/>
  <c r="G184" i="44"/>
  <c r="C184" i="44"/>
  <c r="B184" i="44"/>
  <c r="AD183" i="44"/>
  <c r="AC183" i="44"/>
  <c r="U183" i="44"/>
  <c r="S183" i="44"/>
  <c r="Q183" i="44"/>
  <c r="O183" i="44"/>
  <c r="K183" i="44"/>
  <c r="I183" i="44"/>
  <c r="G183" i="44"/>
  <c r="C183" i="44"/>
  <c r="B183" i="44"/>
  <c r="AD182" i="44"/>
  <c r="AC182" i="44"/>
  <c r="U182" i="44"/>
  <c r="S182" i="44"/>
  <c r="Q182" i="44"/>
  <c r="O182" i="44"/>
  <c r="K182" i="44"/>
  <c r="I182" i="44"/>
  <c r="G182" i="44"/>
  <c r="C182" i="44"/>
  <c r="B182" i="44"/>
  <c r="AD181" i="44"/>
  <c r="AC181" i="44"/>
  <c r="U181" i="44"/>
  <c r="S181" i="44"/>
  <c r="Q181" i="44"/>
  <c r="O181" i="44"/>
  <c r="K181" i="44"/>
  <c r="I181" i="44"/>
  <c r="G181" i="44"/>
  <c r="C181" i="44"/>
  <c r="B181" i="44"/>
  <c r="AD180" i="44"/>
  <c r="AC180" i="44"/>
  <c r="U180" i="44"/>
  <c r="S180" i="44"/>
  <c r="Q180" i="44"/>
  <c r="O180" i="44"/>
  <c r="K180" i="44"/>
  <c r="I180" i="44"/>
  <c r="G180" i="44"/>
  <c r="C180" i="44"/>
  <c r="B180" i="44"/>
  <c r="AD179" i="44"/>
  <c r="AC179" i="44"/>
  <c r="U179" i="44"/>
  <c r="S179" i="44"/>
  <c r="Q179" i="44"/>
  <c r="O179" i="44"/>
  <c r="K179" i="44"/>
  <c r="I179" i="44"/>
  <c r="G179" i="44"/>
  <c r="C179" i="44"/>
  <c r="B179" i="44"/>
  <c r="AD178" i="44"/>
  <c r="AC178" i="44"/>
  <c r="U178" i="44"/>
  <c r="S178" i="44"/>
  <c r="Q178" i="44"/>
  <c r="O178" i="44"/>
  <c r="K178" i="44"/>
  <c r="I178" i="44"/>
  <c r="G178" i="44"/>
  <c r="C178" i="44"/>
  <c r="B178" i="44"/>
  <c r="AD177" i="44"/>
  <c r="AC177" i="44"/>
  <c r="U177" i="44"/>
  <c r="S177" i="44"/>
  <c r="Q177" i="44"/>
  <c r="O177" i="44"/>
  <c r="K177" i="44"/>
  <c r="I177" i="44"/>
  <c r="G177" i="44"/>
  <c r="C177" i="44"/>
  <c r="B177" i="44"/>
  <c r="AD176" i="44"/>
  <c r="AC176" i="44"/>
  <c r="U176" i="44"/>
  <c r="S176" i="44"/>
  <c r="Q176" i="44"/>
  <c r="O176" i="44"/>
  <c r="K176" i="44"/>
  <c r="I176" i="44"/>
  <c r="G176" i="44"/>
  <c r="C176" i="44"/>
  <c r="B176" i="44"/>
  <c r="AD175" i="44"/>
  <c r="AC175" i="44"/>
  <c r="U175" i="44"/>
  <c r="S175" i="44"/>
  <c r="Q175" i="44"/>
  <c r="O175" i="44"/>
  <c r="K175" i="44"/>
  <c r="I175" i="44"/>
  <c r="G175" i="44"/>
  <c r="C175" i="44"/>
  <c r="B175" i="44"/>
  <c r="AD174" i="44"/>
  <c r="AC174" i="44"/>
  <c r="U174" i="44"/>
  <c r="S174" i="44"/>
  <c r="Q174" i="44"/>
  <c r="O174" i="44"/>
  <c r="K174" i="44"/>
  <c r="I174" i="44"/>
  <c r="G174" i="44"/>
  <c r="C174" i="44"/>
  <c r="B174" i="44"/>
  <c r="AD173" i="44"/>
  <c r="AC173" i="44"/>
  <c r="U173" i="44"/>
  <c r="S173" i="44"/>
  <c r="Q173" i="44"/>
  <c r="O173" i="44"/>
  <c r="K173" i="44"/>
  <c r="I173" i="44"/>
  <c r="G173" i="44"/>
  <c r="C173" i="44"/>
  <c r="B173" i="44"/>
  <c r="AD172" i="44"/>
  <c r="AC172" i="44"/>
  <c r="U172" i="44"/>
  <c r="S172" i="44"/>
  <c r="Q172" i="44"/>
  <c r="O172" i="44"/>
  <c r="K172" i="44"/>
  <c r="I172" i="44"/>
  <c r="G172" i="44"/>
  <c r="C172" i="44"/>
  <c r="B172" i="44"/>
  <c r="AD171" i="44"/>
  <c r="AC171" i="44"/>
  <c r="U171" i="44"/>
  <c r="S171" i="44"/>
  <c r="Q171" i="44"/>
  <c r="O171" i="44"/>
  <c r="K171" i="44"/>
  <c r="I171" i="44"/>
  <c r="G171" i="44"/>
  <c r="C171" i="44"/>
  <c r="B171" i="44"/>
  <c r="AD170" i="44"/>
  <c r="AC170" i="44"/>
  <c r="U170" i="44"/>
  <c r="S170" i="44"/>
  <c r="Q170" i="44"/>
  <c r="O170" i="44"/>
  <c r="K170" i="44"/>
  <c r="I170" i="44"/>
  <c r="G170" i="44"/>
  <c r="C170" i="44"/>
  <c r="B170" i="44"/>
  <c r="AD169" i="44"/>
  <c r="AC169" i="44"/>
  <c r="U169" i="44"/>
  <c r="S169" i="44"/>
  <c r="Q169" i="44"/>
  <c r="O169" i="44"/>
  <c r="K169" i="44"/>
  <c r="I169" i="44"/>
  <c r="G169" i="44"/>
  <c r="C169" i="44"/>
  <c r="B169" i="44"/>
  <c r="AD168" i="44"/>
  <c r="AC168" i="44"/>
  <c r="U168" i="44"/>
  <c r="S168" i="44"/>
  <c r="Q168" i="44"/>
  <c r="O168" i="44"/>
  <c r="K168" i="44"/>
  <c r="I168" i="44"/>
  <c r="G168" i="44"/>
  <c r="C168" i="44"/>
  <c r="B168" i="44"/>
  <c r="AD167" i="44"/>
  <c r="AC167" i="44"/>
  <c r="U167" i="44"/>
  <c r="S167" i="44"/>
  <c r="Q167" i="44"/>
  <c r="O167" i="44"/>
  <c r="K167" i="44"/>
  <c r="I167" i="44"/>
  <c r="G167" i="44"/>
  <c r="C167" i="44"/>
  <c r="B167" i="44"/>
  <c r="AD166" i="44"/>
  <c r="AC166" i="44"/>
  <c r="U166" i="44"/>
  <c r="S166" i="44"/>
  <c r="Q166" i="44"/>
  <c r="O166" i="44"/>
  <c r="K166" i="44"/>
  <c r="I166" i="44"/>
  <c r="G166" i="44"/>
  <c r="C166" i="44"/>
  <c r="B166" i="44"/>
  <c r="AD165" i="44"/>
  <c r="AC165" i="44"/>
  <c r="U165" i="44"/>
  <c r="S165" i="44"/>
  <c r="Q165" i="44"/>
  <c r="O165" i="44"/>
  <c r="K165" i="44"/>
  <c r="I165" i="44"/>
  <c r="G165" i="44"/>
  <c r="C165" i="44"/>
  <c r="B165" i="44"/>
  <c r="AD164" i="44"/>
  <c r="AC164" i="44"/>
  <c r="U164" i="44"/>
  <c r="S164" i="44"/>
  <c r="Q164" i="44"/>
  <c r="O164" i="44"/>
  <c r="K164" i="44"/>
  <c r="I164" i="44"/>
  <c r="G164" i="44"/>
  <c r="C164" i="44"/>
  <c r="B164" i="44"/>
  <c r="AD163" i="44"/>
  <c r="AC163" i="44"/>
  <c r="U163" i="44"/>
  <c r="S163" i="44"/>
  <c r="Q163" i="44"/>
  <c r="O163" i="44"/>
  <c r="K163" i="44"/>
  <c r="I163" i="44"/>
  <c r="G163" i="44"/>
  <c r="C163" i="44"/>
  <c r="B163" i="44"/>
  <c r="AD162" i="44"/>
  <c r="AC162" i="44"/>
  <c r="U162" i="44"/>
  <c r="S162" i="44"/>
  <c r="Q162" i="44"/>
  <c r="O162" i="44"/>
  <c r="K162" i="44"/>
  <c r="I162" i="44"/>
  <c r="G162" i="44"/>
  <c r="C162" i="44"/>
  <c r="B162" i="44"/>
  <c r="AD161" i="44"/>
  <c r="AC161" i="44"/>
  <c r="U161" i="44"/>
  <c r="S161" i="44"/>
  <c r="Q161" i="44"/>
  <c r="O161" i="44"/>
  <c r="K161" i="44"/>
  <c r="I161" i="44"/>
  <c r="G161" i="44"/>
  <c r="C161" i="44"/>
  <c r="B161" i="44"/>
  <c r="AD160" i="44"/>
  <c r="AC160" i="44"/>
  <c r="U160" i="44"/>
  <c r="S160" i="44"/>
  <c r="Q160" i="44"/>
  <c r="O160" i="44"/>
  <c r="K160" i="44"/>
  <c r="I160" i="44"/>
  <c r="G160" i="44"/>
  <c r="C160" i="44"/>
  <c r="B160" i="44"/>
  <c r="AD159" i="44"/>
  <c r="AC159" i="44"/>
  <c r="U159" i="44"/>
  <c r="S159" i="44"/>
  <c r="Q159" i="44"/>
  <c r="O159" i="44"/>
  <c r="K159" i="44"/>
  <c r="I159" i="44"/>
  <c r="G159" i="44"/>
  <c r="C159" i="44"/>
  <c r="B159" i="44"/>
  <c r="AD158" i="44"/>
  <c r="AC158" i="44"/>
  <c r="U158" i="44"/>
  <c r="S158" i="44"/>
  <c r="Q158" i="44"/>
  <c r="O158" i="44"/>
  <c r="K158" i="44"/>
  <c r="I158" i="44"/>
  <c r="G158" i="44"/>
  <c r="C158" i="44"/>
  <c r="B158" i="44"/>
  <c r="AD157" i="44"/>
  <c r="AC157" i="44"/>
  <c r="U157" i="44"/>
  <c r="S157" i="44"/>
  <c r="Q157" i="44"/>
  <c r="O157" i="44"/>
  <c r="K157" i="44"/>
  <c r="I157" i="44"/>
  <c r="G157" i="44"/>
  <c r="C157" i="44"/>
  <c r="B157" i="44"/>
  <c r="AD156" i="44"/>
  <c r="AC156" i="44"/>
  <c r="U156" i="44"/>
  <c r="S156" i="44"/>
  <c r="Q156" i="44"/>
  <c r="O156" i="44"/>
  <c r="K156" i="44"/>
  <c r="I156" i="44"/>
  <c r="G156" i="44"/>
  <c r="C156" i="44"/>
  <c r="B156" i="44"/>
  <c r="AD155" i="44"/>
  <c r="AC155" i="44"/>
  <c r="U155" i="44"/>
  <c r="S155" i="44"/>
  <c r="Q155" i="44"/>
  <c r="O155" i="44"/>
  <c r="K155" i="44"/>
  <c r="I155" i="44"/>
  <c r="G155" i="44"/>
  <c r="C155" i="44"/>
  <c r="B155" i="44"/>
  <c r="AD154" i="44"/>
  <c r="AC154" i="44"/>
  <c r="U154" i="44"/>
  <c r="S154" i="44"/>
  <c r="Q154" i="44"/>
  <c r="O154" i="44"/>
  <c r="K154" i="44"/>
  <c r="I154" i="44"/>
  <c r="G154" i="44"/>
  <c r="C154" i="44"/>
  <c r="B154" i="44"/>
  <c r="AD153" i="44"/>
  <c r="AC153" i="44"/>
  <c r="U153" i="44"/>
  <c r="S153" i="44"/>
  <c r="Q153" i="44"/>
  <c r="O153" i="44"/>
  <c r="K153" i="44"/>
  <c r="I153" i="44"/>
  <c r="G153" i="44"/>
  <c r="C153" i="44"/>
  <c r="B153" i="44"/>
  <c r="AD152" i="44"/>
  <c r="AC152" i="44"/>
  <c r="U152" i="44"/>
  <c r="S152" i="44"/>
  <c r="Q152" i="44"/>
  <c r="O152" i="44"/>
  <c r="K152" i="44"/>
  <c r="I152" i="44"/>
  <c r="G152" i="44"/>
  <c r="C152" i="44"/>
  <c r="B152" i="44"/>
  <c r="AD151" i="44"/>
  <c r="AC151" i="44"/>
  <c r="U151" i="44"/>
  <c r="S151" i="44"/>
  <c r="Q151" i="44"/>
  <c r="O151" i="44"/>
  <c r="K151" i="44"/>
  <c r="I151" i="44"/>
  <c r="G151" i="44"/>
  <c r="C151" i="44"/>
  <c r="B151" i="44"/>
  <c r="AD150" i="44"/>
  <c r="AC150" i="44"/>
  <c r="U150" i="44"/>
  <c r="S150" i="44"/>
  <c r="Q150" i="44"/>
  <c r="O150" i="44"/>
  <c r="K150" i="44"/>
  <c r="I150" i="44"/>
  <c r="G150" i="44"/>
  <c r="C150" i="44"/>
  <c r="B150" i="44"/>
  <c r="AD149" i="44"/>
  <c r="AC149" i="44"/>
  <c r="U149" i="44"/>
  <c r="S149" i="44"/>
  <c r="Q149" i="44"/>
  <c r="O149" i="44"/>
  <c r="K149" i="44"/>
  <c r="I149" i="44"/>
  <c r="G149" i="44"/>
  <c r="C149" i="44"/>
  <c r="B149" i="44"/>
  <c r="AD148" i="44"/>
  <c r="AC148" i="44"/>
  <c r="U148" i="44"/>
  <c r="S148" i="44"/>
  <c r="Q148" i="44"/>
  <c r="O148" i="44"/>
  <c r="K148" i="44"/>
  <c r="I148" i="44"/>
  <c r="G148" i="44"/>
  <c r="C148" i="44"/>
  <c r="B148" i="44"/>
  <c r="AD147" i="44"/>
  <c r="AC147" i="44"/>
  <c r="U147" i="44"/>
  <c r="S147" i="44"/>
  <c r="Q147" i="44"/>
  <c r="O147" i="44"/>
  <c r="K147" i="44"/>
  <c r="I147" i="44"/>
  <c r="G147" i="44"/>
  <c r="C147" i="44"/>
  <c r="B147" i="44"/>
  <c r="AD146" i="44"/>
  <c r="AC146" i="44"/>
  <c r="U146" i="44"/>
  <c r="S146" i="44"/>
  <c r="Q146" i="44"/>
  <c r="O146" i="44"/>
  <c r="K146" i="44"/>
  <c r="I146" i="44"/>
  <c r="G146" i="44"/>
  <c r="C146" i="44"/>
  <c r="B146" i="44"/>
  <c r="AD145" i="44"/>
  <c r="AC145" i="44"/>
  <c r="U145" i="44"/>
  <c r="S145" i="44"/>
  <c r="Q145" i="44"/>
  <c r="O145" i="44"/>
  <c r="K145" i="44"/>
  <c r="I145" i="44"/>
  <c r="G145" i="44"/>
  <c r="C145" i="44"/>
  <c r="B145" i="44"/>
  <c r="AD144" i="44"/>
  <c r="AC144" i="44"/>
  <c r="U144" i="44"/>
  <c r="S144" i="44"/>
  <c r="Q144" i="44"/>
  <c r="O144" i="44"/>
  <c r="K144" i="44"/>
  <c r="I144" i="44"/>
  <c r="G144" i="44"/>
  <c r="C144" i="44"/>
  <c r="B144" i="44"/>
  <c r="AD143" i="44"/>
  <c r="AC143" i="44"/>
  <c r="U143" i="44"/>
  <c r="S143" i="44"/>
  <c r="Q143" i="44"/>
  <c r="O143" i="44"/>
  <c r="K143" i="44"/>
  <c r="I143" i="44"/>
  <c r="G143" i="44"/>
  <c r="C143" i="44"/>
  <c r="B143" i="44"/>
  <c r="AD142" i="44"/>
  <c r="AC142" i="44"/>
  <c r="U142" i="44"/>
  <c r="S142" i="44"/>
  <c r="Q142" i="44"/>
  <c r="O142" i="44"/>
  <c r="K142" i="44"/>
  <c r="I142" i="44"/>
  <c r="G142" i="44"/>
  <c r="C142" i="44"/>
  <c r="B142" i="44"/>
  <c r="AD141" i="44"/>
  <c r="AC141" i="44"/>
  <c r="U141" i="44"/>
  <c r="S141" i="44"/>
  <c r="Q141" i="44"/>
  <c r="O141" i="44"/>
  <c r="K141" i="44"/>
  <c r="I141" i="44"/>
  <c r="G141" i="44"/>
  <c r="C141" i="44"/>
  <c r="B141" i="44"/>
  <c r="AD140" i="44"/>
  <c r="AC140" i="44"/>
  <c r="U140" i="44"/>
  <c r="S140" i="44"/>
  <c r="Q140" i="44"/>
  <c r="O140" i="44"/>
  <c r="K140" i="44"/>
  <c r="I140" i="44"/>
  <c r="G140" i="44"/>
  <c r="C140" i="44"/>
  <c r="B140" i="44"/>
  <c r="AD139" i="44"/>
  <c r="AC139" i="44"/>
  <c r="U139" i="44"/>
  <c r="S139" i="44"/>
  <c r="Q139" i="44"/>
  <c r="O139" i="44"/>
  <c r="K139" i="44"/>
  <c r="I139" i="44"/>
  <c r="G139" i="44"/>
  <c r="C139" i="44"/>
  <c r="B139" i="44"/>
  <c r="AD138" i="44"/>
  <c r="AC138" i="44"/>
  <c r="U138" i="44"/>
  <c r="S138" i="44"/>
  <c r="Q138" i="44"/>
  <c r="O138" i="44"/>
  <c r="K138" i="44"/>
  <c r="I138" i="44"/>
  <c r="G138" i="44"/>
  <c r="C138" i="44"/>
  <c r="B138" i="44"/>
  <c r="AD137" i="44"/>
  <c r="AC137" i="44"/>
  <c r="U137" i="44"/>
  <c r="S137" i="44"/>
  <c r="Q137" i="44"/>
  <c r="O137" i="44"/>
  <c r="K137" i="44"/>
  <c r="I137" i="44"/>
  <c r="G137" i="44"/>
  <c r="C137" i="44"/>
  <c r="B137" i="44"/>
  <c r="AD136" i="44"/>
  <c r="AC136" i="44"/>
  <c r="U136" i="44"/>
  <c r="S136" i="44"/>
  <c r="Q136" i="44"/>
  <c r="O136" i="44"/>
  <c r="K136" i="44"/>
  <c r="I136" i="44"/>
  <c r="G136" i="44"/>
  <c r="C136" i="44"/>
  <c r="B136" i="44"/>
  <c r="AD135" i="44"/>
  <c r="AC135" i="44"/>
  <c r="U135" i="44"/>
  <c r="S135" i="44"/>
  <c r="Q135" i="44"/>
  <c r="O135" i="44"/>
  <c r="K135" i="44"/>
  <c r="I135" i="44"/>
  <c r="G135" i="44"/>
  <c r="C135" i="44"/>
  <c r="B135" i="44"/>
  <c r="AD134" i="44"/>
  <c r="AC134" i="44"/>
  <c r="U134" i="44"/>
  <c r="S134" i="44"/>
  <c r="Q134" i="44"/>
  <c r="O134" i="44"/>
  <c r="K134" i="44"/>
  <c r="I134" i="44"/>
  <c r="G134" i="44"/>
  <c r="C134" i="44"/>
  <c r="B134" i="44"/>
  <c r="AD133" i="44"/>
  <c r="AC133" i="44"/>
  <c r="U133" i="44"/>
  <c r="S133" i="44"/>
  <c r="Q133" i="44"/>
  <c r="O133" i="44"/>
  <c r="K133" i="44"/>
  <c r="I133" i="44"/>
  <c r="G133" i="44"/>
  <c r="C133" i="44"/>
  <c r="B133" i="44"/>
  <c r="AD132" i="44"/>
  <c r="AC132" i="44"/>
  <c r="U132" i="44"/>
  <c r="S132" i="44"/>
  <c r="Q132" i="44"/>
  <c r="O132" i="44"/>
  <c r="K132" i="44"/>
  <c r="I132" i="44"/>
  <c r="G132" i="44"/>
  <c r="C132" i="44"/>
  <c r="B132" i="44"/>
  <c r="AD131" i="44"/>
  <c r="AC131" i="44"/>
  <c r="U131" i="44"/>
  <c r="S131" i="44"/>
  <c r="Q131" i="44"/>
  <c r="O131" i="44"/>
  <c r="K131" i="44"/>
  <c r="I131" i="44"/>
  <c r="G131" i="44"/>
  <c r="C131" i="44"/>
  <c r="B131" i="44"/>
  <c r="AD130" i="44"/>
  <c r="AC130" i="44"/>
  <c r="U130" i="44"/>
  <c r="S130" i="44"/>
  <c r="Q130" i="44"/>
  <c r="O130" i="44"/>
  <c r="K130" i="44"/>
  <c r="I130" i="44"/>
  <c r="G130" i="44"/>
  <c r="C130" i="44"/>
  <c r="B130" i="44"/>
  <c r="AD129" i="44"/>
  <c r="AC129" i="44"/>
  <c r="U129" i="44"/>
  <c r="S129" i="44"/>
  <c r="Q129" i="44"/>
  <c r="O129" i="44"/>
  <c r="K129" i="44"/>
  <c r="I129" i="44"/>
  <c r="G129" i="44"/>
  <c r="C129" i="44"/>
  <c r="B129" i="44"/>
  <c r="AD128" i="44"/>
  <c r="AC128" i="44"/>
  <c r="U128" i="44"/>
  <c r="S128" i="44"/>
  <c r="Q128" i="44"/>
  <c r="O128" i="44"/>
  <c r="K128" i="44"/>
  <c r="I128" i="44"/>
  <c r="G128" i="44"/>
  <c r="C128" i="44"/>
  <c r="B128" i="44"/>
  <c r="AD127" i="44"/>
  <c r="AC127" i="44"/>
  <c r="U127" i="44"/>
  <c r="S127" i="44"/>
  <c r="Q127" i="44"/>
  <c r="O127" i="44"/>
  <c r="K127" i="44"/>
  <c r="I127" i="44"/>
  <c r="G127" i="44"/>
  <c r="C127" i="44"/>
  <c r="B127" i="44"/>
  <c r="AD126" i="44"/>
  <c r="AC126" i="44"/>
  <c r="U126" i="44"/>
  <c r="S126" i="44"/>
  <c r="Q126" i="44"/>
  <c r="O126" i="44"/>
  <c r="K126" i="44"/>
  <c r="I126" i="44"/>
  <c r="G126" i="44"/>
  <c r="C126" i="44"/>
  <c r="B126" i="44"/>
  <c r="AD125" i="44"/>
  <c r="AC125" i="44"/>
  <c r="U125" i="44"/>
  <c r="S125" i="44"/>
  <c r="Q125" i="44"/>
  <c r="O125" i="44"/>
  <c r="K125" i="44"/>
  <c r="I125" i="44"/>
  <c r="G125" i="44"/>
  <c r="C125" i="44"/>
  <c r="B125" i="44"/>
  <c r="AD124" i="44"/>
  <c r="AC124" i="44"/>
  <c r="U124" i="44"/>
  <c r="S124" i="44"/>
  <c r="Q124" i="44"/>
  <c r="O124" i="44"/>
  <c r="K124" i="44"/>
  <c r="I124" i="44"/>
  <c r="G124" i="44"/>
  <c r="C124" i="44"/>
  <c r="B124" i="44"/>
  <c r="AD123" i="44"/>
  <c r="AC123" i="44"/>
  <c r="U123" i="44"/>
  <c r="S123" i="44"/>
  <c r="Q123" i="44"/>
  <c r="O123" i="44"/>
  <c r="K123" i="44"/>
  <c r="I123" i="44"/>
  <c r="G123" i="44"/>
  <c r="C123" i="44"/>
  <c r="B123" i="44"/>
  <c r="AD122" i="44"/>
  <c r="AC122" i="44"/>
  <c r="U122" i="44"/>
  <c r="S122" i="44"/>
  <c r="Q122" i="44"/>
  <c r="O122" i="44"/>
  <c r="K122" i="44"/>
  <c r="I122" i="44"/>
  <c r="G122" i="44"/>
  <c r="C122" i="44"/>
  <c r="B122" i="44"/>
  <c r="AD121" i="44"/>
  <c r="AC121" i="44"/>
  <c r="U121" i="44"/>
  <c r="S121" i="44"/>
  <c r="Q121" i="44"/>
  <c r="O121" i="44"/>
  <c r="K121" i="44"/>
  <c r="I121" i="44"/>
  <c r="G121" i="44"/>
  <c r="C121" i="44"/>
  <c r="B121" i="44"/>
  <c r="AD120" i="44"/>
  <c r="AC120" i="44"/>
  <c r="U120" i="44"/>
  <c r="S120" i="44"/>
  <c r="Q120" i="44"/>
  <c r="O120" i="44"/>
  <c r="K120" i="44"/>
  <c r="I120" i="44"/>
  <c r="G120" i="44"/>
  <c r="C120" i="44"/>
  <c r="B120" i="44"/>
  <c r="AD119" i="44"/>
  <c r="AC119" i="44"/>
  <c r="U119" i="44"/>
  <c r="S119" i="44"/>
  <c r="Q119" i="44"/>
  <c r="O119" i="44"/>
  <c r="K119" i="44"/>
  <c r="I119" i="44"/>
  <c r="G119" i="44"/>
  <c r="C119" i="44"/>
  <c r="B119" i="44"/>
  <c r="AD118" i="44"/>
  <c r="AC118" i="44"/>
  <c r="U118" i="44"/>
  <c r="S118" i="44"/>
  <c r="Q118" i="44"/>
  <c r="O118" i="44"/>
  <c r="K118" i="44"/>
  <c r="I118" i="44"/>
  <c r="G118" i="44"/>
  <c r="C118" i="44"/>
  <c r="B118" i="44"/>
  <c r="AD117" i="44"/>
  <c r="AC117" i="44"/>
  <c r="U117" i="44"/>
  <c r="S117" i="44"/>
  <c r="Q117" i="44"/>
  <c r="O117" i="44"/>
  <c r="K117" i="44"/>
  <c r="I117" i="44"/>
  <c r="G117" i="44"/>
  <c r="C117" i="44"/>
  <c r="B117" i="44"/>
  <c r="AD116" i="44"/>
  <c r="AC116" i="44"/>
  <c r="U116" i="44"/>
  <c r="S116" i="44"/>
  <c r="Q116" i="44"/>
  <c r="O116" i="44"/>
  <c r="K116" i="44"/>
  <c r="I116" i="44"/>
  <c r="G116" i="44"/>
  <c r="C116" i="44"/>
  <c r="B116" i="44"/>
  <c r="AD115" i="44"/>
  <c r="AC115" i="44"/>
  <c r="U115" i="44"/>
  <c r="S115" i="44"/>
  <c r="Q115" i="44"/>
  <c r="O115" i="44"/>
  <c r="K115" i="44"/>
  <c r="I115" i="44"/>
  <c r="G115" i="44"/>
  <c r="C115" i="44"/>
  <c r="B115" i="44"/>
  <c r="AD114" i="44"/>
  <c r="AC114" i="44"/>
  <c r="U114" i="44"/>
  <c r="S114" i="44"/>
  <c r="Q114" i="44"/>
  <c r="O114" i="44"/>
  <c r="K114" i="44"/>
  <c r="I114" i="44"/>
  <c r="G114" i="44"/>
  <c r="C114" i="44"/>
  <c r="B114" i="44"/>
  <c r="AD113" i="44"/>
  <c r="AC113" i="44"/>
  <c r="U113" i="44"/>
  <c r="S113" i="44"/>
  <c r="Q113" i="44"/>
  <c r="O113" i="44"/>
  <c r="K113" i="44"/>
  <c r="I113" i="44"/>
  <c r="G113" i="44"/>
  <c r="C113" i="44"/>
  <c r="B113" i="44"/>
  <c r="AD112" i="44"/>
  <c r="AC112" i="44"/>
  <c r="U112" i="44"/>
  <c r="S112" i="44"/>
  <c r="Q112" i="44"/>
  <c r="O112" i="44"/>
  <c r="K112" i="44"/>
  <c r="I112" i="44"/>
  <c r="G112" i="44"/>
  <c r="C112" i="44"/>
  <c r="B112" i="44"/>
  <c r="AD111" i="44"/>
  <c r="AC111" i="44"/>
  <c r="U111" i="44"/>
  <c r="S111" i="44"/>
  <c r="Q111" i="44"/>
  <c r="O111" i="44"/>
  <c r="K111" i="44"/>
  <c r="I111" i="44"/>
  <c r="G111" i="44"/>
  <c r="C111" i="44"/>
  <c r="B111" i="44"/>
  <c r="AD110" i="44"/>
  <c r="AC110" i="44"/>
  <c r="U110" i="44"/>
  <c r="S110" i="44"/>
  <c r="Q110" i="44"/>
  <c r="O110" i="44"/>
  <c r="K110" i="44"/>
  <c r="I110" i="44"/>
  <c r="G110" i="44"/>
  <c r="C110" i="44"/>
  <c r="B110" i="44"/>
  <c r="AD109" i="44"/>
  <c r="AC109" i="44"/>
  <c r="U109" i="44"/>
  <c r="S109" i="44"/>
  <c r="Q109" i="44"/>
  <c r="O109" i="44"/>
  <c r="K109" i="44"/>
  <c r="I109" i="44"/>
  <c r="G109" i="44"/>
  <c r="C109" i="44"/>
  <c r="B109" i="44"/>
  <c r="AD108" i="44"/>
  <c r="AC108" i="44"/>
  <c r="U108" i="44"/>
  <c r="S108" i="44"/>
  <c r="Q108" i="44"/>
  <c r="O108" i="44"/>
  <c r="K108" i="44"/>
  <c r="I108" i="44"/>
  <c r="G108" i="44"/>
  <c r="C108" i="44"/>
  <c r="B108" i="44"/>
  <c r="AD107" i="44"/>
  <c r="AC107" i="44"/>
  <c r="U107" i="44"/>
  <c r="S107" i="44"/>
  <c r="Q107" i="44"/>
  <c r="O107" i="44"/>
  <c r="K107" i="44"/>
  <c r="I107" i="44"/>
  <c r="G107" i="44"/>
  <c r="C107" i="44"/>
  <c r="B107" i="44"/>
  <c r="AD106" i="44"/>
  <c r="AC106" i="44"/>
  <c r="U106" i="44"/>
  <c r="S106" i="44"/>
  <c r="Q106" i="44"/>
  <c r="O106" i="44"/>
  <c r="K106" i="44"/>
  <c r="I106" i="44"/>
  <c r="G106" i="44"/>
  <c r="C106" i="44"/>
  <c r="B106" i="44"/>
  <c r="AD105" i="44"/>
  <c r="AC105" i="44"/>
  <c r="U105" i="44"/>
  <c r="S105" i="44"/>
  <c r="Q105" i="44"/>
  <c r="O105" i="44"/>
  <c r="K105" i="44"/>
  <c r="I105" i="44"/>
  <c r="G105" i="44"/>
  <c r="C105" i="44"/>
  <c r="B105" i="44"/>
  <c r="AD104" i="44"/>
  <c r="AC104" i="44"/>
  <c r="U104" i="44"/>
  <c r="S104" i="44"/>
  <c r="Q104" i="44"/>
  <c r="O104" i="44"/>
  <c r="K104" i="44"/>
  <c r="I104" i="44"/>
  <c r="G104" i="44"/>
  <c r="C104" i="44"/>
  <c r="B104" i="44"/>
  <c r="AD103" i="44"/>
  <c r="AC103" i="44"/>
  <c r="U103" i="44"/>
  <c r="S103" i="44"/>
  <c r="Q103" i="44"/>
  <c r="O103" i="44"/>
  <c r="K103" i="44"/>
  <c r="I103" i="44"/>
  <c r="G103" i="44"/>
  <c r="C103" i="44"/>
  <c r="B103" i="44"/>
  <c r="AD102" i="44"/>
  <c r="AC102" i="44"/>
  <c r="U102" i="44"/>
  <c r="S102" i="44"/>
  <c r="Q102" i="44"/>
  <c r="O102" i="44"/>
  <c r="K102" i="44"/>
  <c r="I102" i="44"/>
  <c r="G102" i="44"/>
  <c r="C102" i="44"/>
  <c r="B102" i="44"/>
  <c r="AD101" i="44"/>
  <c r="AC101" i="44"/>
  <c r="U101" i="44"/>
  <c r="S101" i="44"/>
  <c r="Q101" i="44"/>
  <c r="O101" i="44"/>
  <c r="K101" i="44"/>
  <c r="I101" i="44"/>
  <c r="G101" i="44"/>
  <c r="C101" i="44"/>
  <c r="B101" i="44"/>
  <c r="AD100" i="44"/>
  <c r="AC100" i="44"/>
  <c r="U100" i="44"/>
  <c r="S100" i="44"/>
  <c r="Q100" i="44"/>
  <c r="O100" i="44"/>
  <c r="K100" i="44"/>
  <c r="I100" i="44"/>
  <c r="G100" i="44"/>
  <c r="C100" i="44"/>
  <c r="B100" i="44"/>
  <c r="AD99" i="44"/>
  <c r="AC99" i="44"/>
  <c r="U99" i="44"/>
  <c r="S99" i="44"/>
  <c r="Q99" i="44"/>
  <c r="O99" i="44"/>
  <c r="K99" i="44"/>
  <c r="I99" i="44"/>
  <c r="G99" i="44"/>
  <c r="C99" i="44"/>
  <c r="B99" i="44"/>
  <c r="AD98" i="44"/>
  <c r="AC98" i="44"/>
  <c r="U98" i="44"/>
  <c r="S98" i="44"/>
  <c r="Q98" i="44"/>
  <c r="O98" i="44"/>
  <c r="K98" i="44"/>
  <c r="I98" i="44"/>
  <c r="G98" i="44"/>
  <c r="C98" i="44"/>
  <c r="B98" i="44"/>
  <c r="AD97" i="44"/>
  <c r="AC97" i="44"/>
  <c r="U97" i="44"/>
  <c r="S97" i="44"/>
  <c r="Q97" i="44"/>
  <c r="O97" i="44"/>
  <c r="K97" i="44"/>
  <c r="I97" i="44"/>
  <c r="G97" i="44"/>
  <c r="C97" i="44"/>
  <c r="B97" i="44"/>
  <c r="AD96" i="44"/>
  <c r="AC96" i="44"/>
  <c r="U96" i="44"/>
  <c r="S96" i="44"/>
  <c r="Q96" i="44"/>
  <c r="O96" i="44"/>
  <c r="K96" i="44"/>
  <c r="I96" i="44"/>
  <c r="G96" i="44"/>
  <c r="C96" i="44"/>
  <c r="B96" i="44"/>
  <c r="AD95" i="44"/>
  <c r="AC95" i="44"/>
  <c r="U95" i="44"/>
  <c r="S95" i="44"/>
  <c r="Q95" i="44"/>
  <c r="O95" i="44"/>
  <c r="K95" i="44"/>
  <c r="I95" i="44"/>
  <c r="G95" i="44"/>
  <c r="C95" i="44"/>
  <c r="B95" i="44"/>
  <c r="AD94" i="44"/>
  <c r="AC94" i="44"/>
  <c r="U94" i="44"/>
  <c r="S94" i="44"/>
  <c r="Q94" i="44"/>
  <c r="O94" i="44"/>
  <c r="K94" i="44"/>
  <c r="I94" i="44"/>
  <c r="G94" i="44"/>
  <c r="C94" i="44"/>
  <c r="B94" i="44"/>
  <c r="AD93" i="44"/>
  <c r="AC93" i="44"/>
  <c r="U93" i="44"/>
  <c r="S93" i="44"/>
  <c r="Q93" i="44"/>
  <c r="O93" i="44"/>
  <c r="K93" i="44"/>
  <c r="I93" i="44"/>
  <c r="G93" i="44"/>
  <c r="C93" i="44"/>
  <c r="B93" i="44"/>
  <c r="AD92" i="44"/>
  <c r="AC92" i="44"/>
  <c r="U92" i="44"/>
  <c r="S92" i="44"/>
  <c r="Q92" i="44"/>
  <c r="O92" i="44"/>
  <c r="K92" i="44"/>
  <c r="I92" i="44"/>
  <c r="G92" i="44"/>
  <c r="C92" i="44"/>
  <c r="B92" i="44"/>
  <c r="AD91" i="44"/>
  <c r="AC91" i="44"/>
  <c r="U91" i="44"/>
  <c r="S91" i="44"/>
  <c r="Q91" i="44"/>
  <c r="O91" i="44"/>
  <c r="K91" i="44"/>
  <c r="I91" i="44"/>
  <c r="G91" i="44"/>
  <c r="C91" i="44"/>
  <c r="B91" i="44"/>
  <c r="AD90" i="44"/>
  <c r="AC90" i="44"/>
  <c r="U90" i="44"/>
  <c r="S90" i="44"/>
  <c r="Q90" i="44"/>
  <c r="O90" i="44"/>
  <c r="K90" i="44"/>
  <c r="I90" i="44"/>
  <c r="G90" i="44"/>
  <c r="C90" i="44"/>
  <c r="B90" i="44"/>
  <c r="AD89" i="44"/>
  <c r="AC89" i="44"/>
  <c r="U89" i="44"/>
  <c r="S89" i="44"/>
  <c r="Q89" i="44"/>
  <c r="O89" i="44"/>
  <c r="K89" i="44"/>
  <c r="I89" i="44"/>
  <c r="G89" i="44"/>
  <c r="C89" i="44"/>
  <c r="B89" i="44"/>
  <c r="AD88" i="44"/>
  <c r="AC88" i="44"/>
  <c r="U88" i="44"/>
  <c r="S88" i="44"/>
  <c r="Q88" i="44"/>
  <c r="O88" i="44"/>
  <c r="K88" i="44"/>
  <c r="I88" i="44"/>
  <c r="G88" i="44"/>
  <c r="C88" i="44"/>
  <c r="B88" i="44"/>
  <c r="AD87" i="44"/>
  <c r="AC87" i="44"/>
  <c r="U87" i="44"/>
  <c r="S87" i="44"/>
  <c r="Q87" i="44"/>
  <c r="O87" i="44"/>
  <c r="K87" i="44"/>
  <c r="I87" i="44"/>
  <c r="G87" i="44"/>
  <c r="C87" i="44"/>
  <c r="B87" i="44"/>
  <c r="AD86" i="44"/>
  <c r="AC86" i="44"/>
  <c r="U86" i="44"/>
  <c r="S86" i="44"/>
  <c r="Q86" i="44"/>
  <c r="O86" i="44"/>
  <c r="K86" i="44"/>
  <c r="I86" i="44"/>
  <c r="G86" i="44"/>
  <c r="C86" i="44"/>
  <c r="B86" i="44"/>
  <c r="AD85" i="44"/>
  <c r="AC85" i="44"/>
  <c r="U85" i="44"/>
  <c r="S85" i="44"/>
  <c r="Q85" i="44"/>
  <c r="O85" i="44"/>
  <c r="K85" i="44"/>
  <c r="I85" i="44"/>
  <c r="G85" i="44"/>
  <c r="C85" i="44"/>
  <c r="B85" i="44"/>
  <c r="AD84" i="44"/>
  <c r="AC84" i="44"/>
  <c r="U84" i="44"/>
  <c r="S84" i="44"/>
  <c r="Q84" i="44"/>
  <c r="O84" i="44"/>
  <c r="K84" i="44"/>
  <c r="I84" i="44"/>
  <c r="G84" i="44"/>
  <c r="C84" i="44"/>
  <c r="B84" i="44"/>
  <c r="AD83" i="44"/>
  <c r="AC83" i="44"/>
  <c r="U83" i="44"/>
  <c r="S83" i="44"/>
  <c r="Q83" i="44"/>
  <c r="O83" i="44"/>
  <c r="K83" i="44"/>
  <c r="I83" i="44"/>
  <c r="G83" i="44"/>
  <c r="C83" i="44"/>
  <c r="B83" i="44"/>
  <c r="AD82" i="44"/>
  <c r="AC82" i="44"/>
  <c r="U82" i="44"/>
  <c r="S82" i="44"/>
  <c r="Q82" i="44"/>
  <c r="O82" i="44"/>
  <c r="K82" i="44"/>
  <c r="I82" i="44"/>
  <c r="G82" i="44"/>
  <c r="C82" i="44"/>
  <c r="B82" i="44"/>
  <c r="AD81" i="44"/>
  <c r="AC81" i="44"/>
  <c r="U81" i="44"/>
  <c r="S81" i="44"/>
  <c r="Q81" i="44"/>
  <c r="O81" i="44"/>
  <c r="K81" i="44"/>
  <c r="I81" i="44"/>
  <c r="G81" i="44"/>
  <c r="C81" i="44"/>
  <c r="B81" i="44"/>
  <c r="AD80" i="44"/>
  <c r="AC80" i="44"/>
  <c r="U80" i="44"/>
  <c r="S80" i="44"/>
  <c r="Q80" i="44"/>
  <c r="O80" i="44"/>
  <c r="K80" i="44"/>
  <c r="I80" i="44"/>
  <c r="G80" i="44"/>
  <c r="C80" i="44"/>
  <c r="B80" i="44"/>
  <c r="AD79" i="44"/>
  <c r="AC79" i="44"/>
  <c r="U79" i="44"/>
  <c r="S79" i="44"/>
  <c r="Q79" i="44"/>
  <c r="O79" i="44"/>
  <c r="K79" i="44"/>
  <c r="I79" i="44"/>
  <c r="G79" i="44"/>
  <c r="C79" i="44"/>
  <c r="B79" i="44"/>
  <c r="AD78" i="44"/>
  <c r="AC78" i="44"/>
  <c r="U78" i="44"/>
  <c r="S78" i="44"/>
  <c r="Q78" i="44"/>
  <c r="O78" i="44"/>
  <c r="K78" i="44"/>
  <c r="I78" i="44"/>
  <c r="G78" i="44"/>
  <c r="C78" i="44"/>
  <c r="B78" i="44"/>
  <c r="AD77" i="44"/>
  <c r="AC77" i="44"/>
  <c r="U77" i="44"/>
  <c r="S77" i="44"/>
  <c r="Q77" i="44"/>
  <c r="O77" i="44"/>
  <c r="K77" i="44"/>
  <c r="I77" i="44"/>
  <c r="G77" i="44"/>
  <c r="C77" i="44"/>
  <c r="B77" i="44"/>
  <c r="AD76" i="44"/>
  <c r="AC76" i="44"/>
  <c r="U76" i="44"/>
  <c r="S76" i="44"/>
  <c r="Q76" i="44"/>
  <c r="O76" i="44"/>
  <c r="K76" i="44"/>
  <c r="I76" i="44"/>
  <c r="G76" i="44"/>
  <c r="C76" i="44"/>
  <c r="B76" i="44"/>
  <c r="AD75" i="44"/>
  <c r="AC75" i="44"/>
  <c r="U75" i="44"/>
  <c r="S75" i="44"/>
  <c r="Q75" i="44"/>
  <c r="O75" i="44"/>
  <c r="K75" i="44"/>
  <c r="I75" i="44"/>
  <c r="G75" i="44"/>
  <c r="C75" i="44"/>
  <c r="B75" i="44"/>
  <c r="AD74" i="44"/>
  <c r="AC74" i="44"/>
  <c r="U74" i="44"/>
  <c r="S74" i="44"/>
  <c r="Q74" i="44"/>
  <c r="O74" i="44"/>
  <c r="K74" i="44"/>
  <c r="I74" i="44"/>
  <c r="G74" i="44"/>
  <c r="C74" i="44"/>
  <c r="B74" i="44"/>
  <c r="AD73" i="44"/>
  <c r="AC73" i="44"/>
  <c r="U73" i="44"/>
  <c r="S73" i="44"/>
  <c r="Q73" i="44"/>
  <c r="O73" i="44"/>
  <c r="K73" i="44"/>
  <c r="I73" i="44"/>
  <c r="G73" i="44"/>
  <c r="C73" i="44"/>
  <c r="B73" i="44"/>
  <c r="AD72" i="44"/>
  <c r="AC72" i="44"/>
  <c r="U72" i="44"/>
  <c r="S72" i="44"/>
  <c r="Q72" i="44"/>
  <c r="O72" i="44"/>
  <c r="K72" i="44"/>
  <c r="I72" i="44"/>
  <c r="G72" i="44"/>
  <c r="C72" i="44"/>
  <c r="B72" i="44"/>
  <c r="AD71" i="44"/>
  <c r="AC71" i="44"/>
  <c r="U71" i="44"/>
  <c r="S71" i="44"/>
  <c r="Q71" i="44"/>
  <c r="O71" i="44"/>
  <c r="K71" i="44"/>
  <c r="I71" i="44"/>
  <c r="G71" i="44"/>
  <c r="C71" i="44"/>
  <c r="B71" i="44"/>
  <c r="AD70" i="44"/>
  <c r="AC70" i="44"/>
  <c r="U70" i="44"/>
  <c r="S70" i="44"/>
  <c r="Q70" i="44"/>
  <c r="O70" i="44"/>
  <c r="K70" i="44"/>
  <c r="I70" i="44"/>
  <c r="G70" i="44"/>
  <c r="C70" i="44"/>
  <c r="B70" i="44"/>
  <c r="AD69" i="44"/>
  <c r="AC69" i="44"/>
  <c r="U69" i="44"/>
  <c r="S69" i="44"/>
  <c r="Q69" i="44"/>
  <c r="O69" i="44"/>
  <c r="K69" i="44"/>
  <c r="I69" i="44"/>
  <c r="G69" i="44"/>
  <c r="C69" i="44"/>
  <c r="B69" i="44"/>
  <c r="AD68" i="44"/>
  <c r="AC68" i="44"/>
  <c r="U68" i="44"/>
  <c r="S68" i="44"/>
  <c r="Q68" i="44"/>
  <c r="O68" i="44"/>
  <c r="K68" i="44"/>
  <c r="I68" i="44"/>
  <c r="G68" i="44"/>
  <c r="C68" i="44"/>
  <c r="B68" i="44"/>
  <c r="AD67" i="44"/>
  <c r="AC67" i="44"/>
  <c r="U67" i="44"/>
  <c r="S67" i="44"/>
  <c r="Q67" i="44"/>
  <c r="O67" i="44"/>
  <c r="K67" i="44"/>
  <c r="I67" i="44"/>
  <c r="G67" i="44"/>
  <c r="C67" i="44"/>
  <c r="B67" i="44"/>
  <c r="AD66" i="44"/>
  <c r="AC66" i="44"/>
  <c r="U66" i="44"/>
  <c r="S66" i="44"/>
  <c r="Q66" i="44"/>
  <c r="O66" i="44"/>
  <c r="K66" i="44"/>
  <c r="I66" i="44"/>
  <c r="G66" i="44"/>
  <c r="C66" i="44"/>
  <c r="B66" i="44"/>
  <c r="AD65" i="44"/>
  <c r="AC65" i="44"/>
  <c r="U65" i="44"/>
  <c r="S65" i="44"/>
  <c r="Q65" i="44"/>
  <c r="O65" i="44"/>
  <c r="K65" i="44"/>
  <c r="I65" i="44"/>
  <c r="G65" i="44"/>
  <c r="C65" i="44"/>
  <c r="B65" i="44"/>
  <c r="AD64" i="44"/>
  <c r="AC64" i="44"/>
  <c r="U64" i="44"/>
  <c r="S64" i="44"/>
  <c r="Q64" i="44"/>
  <c r="O64" i="44"/>
  <c r="K64" i="44"/>
  <c r="I64" i="44"/>
  <c r="G64" i="44"/>
  <c r="C64" i="44"/>
  <c r="B64" i="44"/>
  <c r="AD63" i="44"/>
  <c r="AC63" i="44"/>
  <c r="U63" i="44"/>
  <c r="S63" i="44"/>
  <c r="Q63" i="44"/>
  <c r="O63" i="44"/>
  <c r="K63" i="44"/>
  <c r="I63" i="44"/>
  <c r="G63" i="44"/>
  <c r="C63" i="44"/>
  <c r="B63" i="44"/>
  <c r="AD62" i="44"/>
  <c r="AC62" i="44"/>
  <c r="U62" i="44"/>
  <c r="S62" i="44"/>
  <c r="Q62" i="44"/>
  <c r="O62" i="44"/>
  <c r="K62" i="44"/>
  <c r="I62" i="44"/>
  <c r="G62" i="44"/>
  <c r="C62" i="44"/>
  <c r="B62" i="44"/>
  <c r="AD61" i="44"/>
  <c r="AC61" i="44"/>
  <c r="U61" i="44"/>
  <c r="S61" i="44"/>
  <c r="Q61" i="44"/>
  <c r="O61" i="44"/>
  <c r="K61" i="44"/>
  <c r="I61" i="44"/>
  <c r="G61" i="44"/>
  <c r="C61" i="44"/>
  <c r="B61" i="44"/>
  <c r="AD60" i="44"/>
  <c r="AC60" i="44"/>
  <c r="U60" i="44"/>
  <c r="S60" i="44"/>
  <c r="Q60" i="44"/>
  <c r="O60" i="44"/>
  <c r="K60" i="44"/>
  <c r="I60" i="44"/>
  <c r="G60" i="44"/>
  <c r="C60" i="44"/>
  <c r="B60" i="44"/>
  <c r="AD59" i="44"/>
  <c r="AC59" i="44"/>
  <c r="U59" i="44"/>
  <c r="S59" i="44"/>
  <c r="Q59" i="44"/>
  <c r="O59" i="44"/>
  <c r="K59" i="44"/>
  <c r="I59" i="44"/>
  <c r="G59" i="44"/>
  <c r="C59" i="44"/>
  <c r="B59" i="44"/>
  <c r="AD58" i="44"/>
  <c r="AC58" i="44"/>
  <c r="U58" i="44"/>
  <c r="S58" i="44"/>
  <c r="Q58" i="44"/>
  <c r="O58" i="44"/>
  <c r="K58" i="44"/>
  <c r="I58" i="44"/>
  <c r="G58" i="44"/>
  <c r="C58" i="44"/>
  <c r="B58" i="44"/>
  <c r="AD57" i="44"/>
  <c r="AC57" i="44"/>
  <c r="U57" i="44"/>
  <c r="S57" i="44"/>
  <c r="Q57" i="44"/>
  <c r="O57" i="44"/>
  <c r="K57" i="44"/>
  <c r="I57" i="44"/>
  <c r="G57" i="44"/>
  <c r="C57" i="44"/>
  <c r="B57" i="44"/>
  <c r="AD56" i="44"/>
  <c r="AC56" i="44"/>
  <c r="U56" i="44"/>
  <c r="S56" i="44"/>
  <c r="Q56" i="44"/>
  <c r="O56" i="44"/>
  <c r="K56" i="44"/>
  <c r="I56" i="44"/>
  <c r="G56" i="44"/>
  <c r="C56" i="44"/>
  <c r="B56" i="44"/>
  <c r="AD55" i="44"/>
  <c r="AC55" i="44"/>
  <c r="U55" i="44"/>
  <c r="S55" i="44"/>
  <c r="Q55" i="44"/>
  <c r="O55" i="44"/>
  <c r="K55" i="44"/>
  <c r="I55" i="44"/>
  <c r="G55" i="44"/>
  <c r="C55" i="44"/>
  <c r="B55" i="44"/>
  <c r="AD54" i="44"/>
  <c r="AC54" i="44"/>
  <c r="U54" i="44"/>
  <c r="S54" i="44"/>
  <c r="Q54" i="44"/>
  <c r="O54" i="44"/>
  <c r="K54" i="44"/>
  <c r="I54" i="44"/>
  <c r="G54" i="44"/>
  <c r="C54" i="44"/>
  <c r="B54" i="44"/>
  <c r="AD53" i="44"/>
  <c r="AC53" i="44"/>
  <c r="U53" i="44"/>
  <c r="S53" i="44"/>
  <c r="Q53" i="44"/>
  <c r="O53" i="44"/>
  <c r="K53" i="44"/>
  <c r="I53" i="44"/>
  <c r="G53" i="44"/>
  <c r="C53" i="44"/>
  <c r="B53" i="44"/>
  <c r="AD52" i="44"/>
  <c r="AC52" i="44"/>
  <c r="U52" i="44"/>
  <c r="S52" i="44"/>
  <c r="Q52" i="44"/>
  <c r="O52" i="44"/>
  <c r="K52" i="44"/>
  <c r="I52" i="44"/>
  <c r="G52" i="44"/>
  <c r="C52" i="44"/>
  <c r="B52" i="44"/>
  <c r="AD51" i="44"/>
  <c r="AC51" i="44"/>
  <c r="U51" i="44"/>
  <c r="S51" i="44"/>
  <c r="Q51" i="44"/>
  <c r="O51" i="44"/>
  <c r="K51" i="44"/>
  <c r="I51" i="44"/>
  <c r="G51" i="44"/>
  <c r="C51" i="44"/>
  <c r="B51" i="44"/>
  <c r="AD50" i="44"/>
  <c r="AC50" i="44"/>
  <c r="U50" i="44"/>
  <c r="S50" i="44"/>
  <c r="Q50" i="44"/>
  <c r="O50" i="44"/>
  <c r="K50" i="44"/>
  <c r="I50" i="44"/>
  <c r="G50" i="44"/>
  <c r="C50" i="44"/>
  <c r="B50" i="44"/>
  <c r="AD49" i="44"/>
  <c r="AC49" i="44"/>
  <c r="U49" i="44"/>
  <c r="S49" i="44"/>
  <c r="Q49" i="44"/>
  <c r="O49" i="44"/>
  <c r="K49" i="44"/>
  <c r="I49" i="44"/>
  <c r="G49" i="44"/>
  <c r="C49" i="44"/>
  <c r="B49" i="44"/>
  <c r="AD48" i="44"/>
  <c r="AC48" i="44"/>
  <c r="U48" i="44"/>
  <c r="S48" i="44"/>
  <c r="Q48" i="44"/>
  <c r="O48" i="44"/>
  <c r="K48" i="44"/>
  <c r="I48" i="44"/>
  <c r="G48" i="44"/>
  <c r="C48" i="44"/>
  <c r="B48" i="44"/>
  <c r="AD47" i="44"/>
  <c r="AC47" i="44"/>
  <c r="U47" i="44"/>
  <c r="S47" i="44"/>
  <c r="Q47" i="44"/>
  <c r="O47" i="44"/>
  <c r="K47" i="44"/>
  <c r="I47" i="44"/>
  <c r="G47" i="44"/>
  <c r="C47" i="44"/>
  <c r="B47" i="44"/>
  <c r="AD46" i="44"/>
  <c r="AC46" i="44"/>
  <c r="U46" i="44"/>
  <c r="S46" i="44"/>
  <c r="Q46" i="44"/>
  <c r="O46" i="44"/>
  <c r="K46" i="44"/>
  <c r="I46" i="44"/>
  <c r="G46" i="44"/>
  <c r="C46" i="44"/>
  <c r="B46" i="44"/>
  <c r="AD45" i="44"/>
  <c r="AC45" i="44"/>
  <c r="U45" i="44"/>
  <c r="S45" i="44"/>
  <c r="Q45" i="44"/>
  <c r="O45" i="44"/>
  <c r="K45" i="44"/>
  <c r="I45" i="44"/>
  <c r="G45" i="44"/>
  <c r="C45" i="44"/>
  <c r="B45" i="44"/>
  <c r="AD44" i="44"/>
  <c r="AC44" i="44"/>
  <c r="U44" i="44"/>
  <c r="S44" i="44"/>
  <c r="Q44" i="44"/>
  <c r="O44" i="44"/>
  <c r="K44" i="44"/>
  <c r="I44" i="44"/>
  <c r="G44" i="44"/>
  <c r="C44" i="44"/>
  <c r="B44" i="44"/>
  <c r="AD43" i="44"/>
  <c r="AC43" i="44"/>
  <c r="U43" i="44"/>
  <c r="S43" i="44"/>
  <c r="Q43" i="44"/>
  <c r="O43" i="44"/>
  <c r="K43" i="44"/>
  <c r="I43" i="44"/>
  <c r="G43" i="44"/>
  <c r="C43" i="44"/>
  <c r="B43" i="44"/>
  <c r="AD42" i="44"/>
  <c r="AC42" i="44"/>
  <c r="U42" i="44"/>
  <c r="S42" i="44"/>
  <c r="Q42" i="44"/>
  <c r="O42" i="44"/>
  <c r="K42" i="44"/>
  <c r="I42" i="44"/>
  <c r="G42" i="44"/>
  <c r="C42" i="44"/>
  <c r="B42" i="44"/>
  <c r="AD41" i="44"/>
  <c r="AC41" i="44"/>
  <c r="U41" i="44"/>
  <c r="S41" i="44"/>
  <c r="Q41" i="44"/>
  <c r="O41" i="44"/>
  <c r="K41" i="44"/>
  <c r="I41" i="44"/>
  <c r="G41" i="44"/>
  <c r="C41" i="44"/>
  <c r="B41" i="44"/>
  <c r="AD40" i="44"/>
  <c r="AC40" i="44"/>
  <c r="U40" i="44"/>
  <c r="S40" i="44"/>
  <c r="Q40" i="44"/>
  <c r="O40" i="44"/>
  <c r="K40" i="44"/>
  <c r="I40" i="44"/>
  <c r="G40" i="44"/>
  <c r="C40" i="44"/>
  <c r="B40" i="44"/>
  <c r="AD39" i="44"/>
  <c r="AC39" i="44"/>
  <c r="U39" i="44"/>
  <c r="S39" i="44"/>
  <c r="Q39" i="44"/>
  <c r="O39" i="44"/>
  <c r="K39" i="44"/>
  <c r="I39" i="44"/>
  <c r="G39" i="44"/>
  <c r="C39" i="44"/>
  <c r="B39" i="44"/>
  <c r="AD38" i="44"/>
  <c r="AC38" i="44"/>
  <c r="U38" i="44"/>
  <c r="S38" i="44"/>
  <c r="Q38" i="44"/>
  <c r="O38" i="44"/>
  <c r="K38" i="44"/>
  <c r="I38" i="44"/>
  <c r="G38" i="44"/>
  <c r="C38" i="44"/>
  <c r="B38" i="44"/>
  <c r="AD37" i="44"/>
  <c r="AC37" i="44"/>
  <c r="U37" i="44"/>
  <c r="S37" i="44"/>
  <c r="Q37" i="44"/>
  <c r="O37" i="44"/>
  <c r="K37" i="44"/>
  <c r="I37" i="44"/>
  <c r="G37" i="44"/>
  <c r="C37" i="44"/>
  <c r="B37" i="44"/>
  <c r="AD36" i="44"/>
  <c r="AC36" i="44"/>
  <c r="U36" i="44"/>
  <c r="S36" i="44"/>
  <c r="Q36" i="44"/>
  <c r="O36" i="44"/>
  <c r="K36" i="44"/>
  <c r="I36" i="44"/>
  <c r="G36" i="44"/>
  <c r="C36" i="44"/>
  <c r="B36" i="44"/>
  <c r="AD35" i="44"/>
  <c r="AC35" i="44"/>
  <c r="U35" i="44"/>
  <c r="S35" i="44"/>
  <c r="Q35" i="44"/>
  <c r="O35" i="44"/>
  <c r="K35" i="44"/>
  <c r="I35" i="44"/>
  <c r="G35" i="44"/>
  <c r="C35" i="44"/>
  <c r="B35" i="44"/>
  <c r="AD34" i="44"/>
  <c r="AC34" i="44"/>
  <c r="U34" i="44"/>
  <c r="S34" i="44"/>
  <c r="Q34" i="44"/>
  <c r="O34" i="44"/>
  <c r="K34" i="44"/>
  <c r="I34" i="44"/>
  <c r="G34" i="44"/>
  <c r="C34" i="44"/>
  <c r="B34" i="44"/>
  <c r="AD33" i="44"/>
  <c r="AC33" i="44"/>
  <c r="U33" i="44"/>
  <c r="S33" i="44"/>
  <c r="Q33" i="44"/>
  <c r="O33" i="44"/>
  <c r="K33" i="44"/>
  <c r="I33" i="44"/>
  <c r="G33" i="44"/>
  <c r="C33" i="44"/>
  <c r="B33" i="44"/>
  <c r="AD32" i="44"/>
  <c r="AC32" i="44"/>
  <c r="U32" i="44"/>
  <c r="S32" i="44"/>
  <c r="Q32" i="44"/>
  <c r="O32" i="44"/>
  <c r="K32" i="44"/>
  <c r="I32" i="44"/>
  <c r="G32" i="44"/>
  <c r="C32" i="44"/>
  <c r="B32" i="44"/>
  <c r="AD31" i="44"/>
  <c r="AC31" i="44"/>
  <c r="U31" i="44"/>
  <c r="S31" i="44"/>
  <c r="Q31" i="44"/>
  <c r="O31" i="44"/>
  <c r="K31" i="44"/>
  <c r="I31" i="44"/>
  <c r="G31" i="44"/>
  <c r="C31" i="44"/>
  <c r="B31" i="44"/>
  <c r="AD30" i="44"/>
  <c r="AC30" i="44"/>
  <c r="U30" i="44"/>
  <c r="S30" i="44"/>
  <c r="Q30" i="44"/>
  <c r="O30" i="44"/>
  <c r="K30" i="44"/>
  <c r="I30" i="44"/>
  <c r="G30" i="44"/>
  <c r="C30" i="44"/>
  <c r="B30" i="44"/>
  <c r="AD29" i="44"/>
  <c r="AC29" i="44"/>
  <c r="U29" i="44"/>
  <c r="S29" i="44"/>
  <c r="Q29" i="44"/>
  <c r="O29" i="44"/>
  <c r="K29" i="44"/>
  <c r="I29" i="44"/>
  <c r="G29" i="44"/>
  <c r="C29" i="44"/>
  <c r="B29" i="44"/>
  <c r="AD27" i="44"/>
  <c r="AC27" i="44"/>
  <c r="U27" i="44"/>
  <c r="S27" i="44"/>
  <c r="Q27" i="44"/>
  <c r="O27" i="44"/>
  <c r="K27" i="44"/>
  <c r="I27" i="44"/>
  <c r="G27" i="44"/>
  <c r="C27" i="44"/>
  <c r="B27" i="44"/>
  <c r="AD26" i="44"/>
  <c r="AC26" i="44"/>
  <c r="U26" i="44"/>
  <c r="S26" i="44"/>
  <c r="Q26" i="44"/>
  <c r="O26" i="44"/>
  <c r="K26" i="44"/>
  <c r="I26" i="44"/>
  <c r="G26" i="44"/>
  <c r="C26" i="44"/>
  <c r="B26" i="44"/>
  <c r="AD25" i="44"/>
  <c r="AC25" i="44"/>
  <c r="U25" i="44"/>
  <c r="S25" i="44"/>
  <c r="Q25" i="44"/>
  <c r="O25" i="44"/>
  <c r="K25" i="44"/>
  <c r="I25" i="44"/>
  <c r="G25" i="44"/>
  <c r="C25" i="44"/>
  <c r="B25" i="44"/>
  <c r="AD24" i="44"/>
  <c r="AC24" i="44"/>
  <c r="U24" i="44"/>
  <c r="S24" i="44"/>
  <c r="Q24" i="44"/>
  <c r="O24" i="44"/>
  <c r="K24" i="44"/>
  <c r="I24" i="44"/>
  <c r="G24" i="44"/>
  <c r="C24" i="44"/>
  <c r="B24" i="44"/>
  <c r="AD23" i="44"/>
  <c r="AC23" i="44"/>
  <c r="U23" i="44"/>
  <c r="S23" i="44"/>
  <c r="Q23" i="44"/>
  <c r="O23" i="44"/>
  <c r="K23" i="44"/>
  <c r="I23" i="44"/>
  <c r="G23" i="44"/>
  <c r="C23" i="44"/>
  <c r="B23" i="44"/>
  <c r="AD22" i="44"/>
  <c r="AC22" i="44"/>
  <c r="U22" i="44"/>
  <c r="S22" i="44"/>
  <c r="Q22" i="44"/>
  <c r="O22" i="44"/>
  <c r="K22" i="44"/>
  <c r="I22" i="44"/>
  <c r="G22" i="44"/>
  <c r="C22" i="44"/>
  <c r="B22" i="44"/>
  <c r="AD21" i="44"/>
  <c r="AC21" i="44"/>
  <c r="U21" i="44"/>
  <c r="S21" i="44"/>
  <c r="Q21" i="44"/>
  <c r="O21" i="44"/>
  <c r="K21" i="44"/>
  <c r="I21" i="44"/>
  <c r="G21" i="44"/>
  <c r="C21" i="44"/>
  <c r="B21" i="44"/>
  <c r="AD20" i="44"/>
  <c r="AC20" i="44"/>
  <c r="U20" i="44"/>
  <c r="S20" i="44"/>
  <c r="Q20" i="44"/>
  <c r="O20" i="44"/>
  <c r="K20" i="44"/>
  <c r="I20" i="44"/>
  <c r="G20" i="44"/>
  <c r="C20" i="44"/>
  <c r="B20" i="44"/>
  <c r="B12" i="44"/>
  <c r="C12" i="44"/>
  <c r="G12" i="44"/>
  <c r="I12" i="44"/>
  <c r="K12" i="44"/>
  <c r="O12" i="44"/>
  <c r="Q12" i="44"/>
  <c r="S12" i="44"/>
  <c r="U12" i="44"/>
  <c r="AC12" i="44"/>
  <c r="AD12" i="44"/>
  <c r="B13" i="44"/>
  <c r="C13" i="44"/>
  <c r="G13" i="44"/>
  <c r="I13" i="44"/>
  <c r="K13" i="44"/>
  <c r="O13" i="44"/>
  <c r="Q13" i="44"/>
  <c r="S13" i="44"/>
  <c r="U13" i="44"/>
  <c r="AC13" i="44"/>
  <c r="AD13" i="44"/>
  <c r="B14" i="44"/>
  <c r="C14" i="44"/>
  <c r="G14" i="44"/>
  <c r="I14" i="44"/>
  <c r="K14" i="44"/>
  <c r="O14" i="44"/>
  <c r="Q14" i="44"/>
  <c r="S14" i="44"/>
  <c r="U14" i="44"/>
  <c r="AC14" i="44"/>
  <c r="AD14" i="44"/>
  <c r="B15" i="44"/>
  <c r="C15" i="44"/>
  <c r="G15" i="44"/>
  <c r="I15" i="44"/>
  <c r="K15" i="44"/>
  <c r="O15" i="44"/>
  <c r="Q15" i="44"/>
  <c r="S15" i="44"/>
  <c r="U15" i="44"/>
  <c r="AC15" i="44"/>
  <c r="AD15" i="44"/>
  <c r="B16" i="44"/>
  <c r="C16" i="44"/>
  <c r="G16" i="44"/>
  <c r="I16" i="44"/>
  <c r="K16" i="44"/>
  <c r="O16" i="44"/>
  <c r="Q16" i="44"/>
  <c r="S16" i="44"/>
  <c r="U16" i="44"/>
  <c r="AC16" i="44"/>
  <c r="AD16" i="44"/>
  <c r="B17" i="44"/>
  <c r="C17" i="44"/>
  <c r="G17" i="44"/>
  <c r="I17" i="44"/>
  <c r="K17" i="44"/>
  <c r="O17" i="44"/>
  <c r="Q17" i="44"/>
  <c r="S17" i="44"/>
  <c r="U17" i="44"/>
  <c r="AC17" i="44"/>
  <c r="AD17" i="44"/>
  <c r="B18" i="44"/>
  <c r="C18" i="44"/>
  <c r="G18" i="44"/>
  <c r="I18" i="44"/>
  <c r="K18" i="44"/>
  <c r="O18" i="44"/>
  <c r="Q18" i="44"/>
  <c r="S18" i="44"/>
  <c r="U18" i="44"/>
  <c r="AC18" i="44"/>
  <c r="AD18" i="44"/>
  <c r="AD11" i="44"/>
  <c r="AC11" i="44"/>
  <c r="U11" i="44"/>
  <c r="S11" i="44"/>
  <c r="Q11" i="44"/>
  <c r="O11" i="44"/>
  <c r="K11" i="44"/>
  <c r="I11" i="44"/>
  <c r="G11" i="44"/>
  <c r="C11" i="44"/>
  <c r="B11" i="44"/>
  <c r="B59" i="16"/>
  <c r="C59" i="16"/>
  <c r="E59" i="16"/>
  <c r="G59" i="16"/>
  <c r="I59" i="16"/>
  <c r="N59" i="16"/>
  <c r="P59" i="16"/>
  <c r="AB59" i="16"/>
  <c r="AC59" i="16"/>
  <c r="B60" i="16"/>
  <c r="C60" i="16"/>
  <c r="E60" i="16"/>
  <c r="G60" i="16"/>
  <c r="I60" i="16"/>
  <c r="N60" i="16"/>
  <c r="O61" i="16" s="1"/>
  <c r="P60" i="16"/>
  <c r="AB60" i="16"/>
  <c r="AC60" i="16"/>
  <c r="AC58" i="16"/>
  <c r="AB58" i="16"/>
  <c r="P58" i="16"/>
  <c r="N58" i="16"/>
  <c r="I58" i="16"/>
  <c r="G58" i="16"/>
  <c r="E58" i="16"/>
  <c r="C58" i="16"/>
  <c r="B58" i="16"/>
  <c r="AC57" i="16"/>
  <c r="AB57" i="16"/>
  <c r="P57" i="16"/>
  <c r="N57" i="16"/>
  <c r="I57" i="16"/>
  <c r="G57" i="16"/>
  <c r="E57" i="16"/>
  <c r="C57" i="16"/>
  <c r="B57" i="16"/>
  <c r="AC56" i="16"/>
  <c r="AB56" i="16"/>
  <c r="P56" i="16"/>
  <c r="N56" i="16"/>
  <c r="I56" i="16"/>
  <c r="G56" i="16"/>
  <c r="E56" i="16"/>
  <c r="C56" i="16"/>
  <c r="B56" i="16"/>
  <c r="AC55" i="16"/>
  <c r="AB55" i="16"/>
  <c r="P55" i="16"/>
  <c r="N55" i="16"/>
  <c r="I55" i="16"/>
  <c r="G55" i="16"/>
  <c r="E55" i="16"/>
  <c r="C55" i="16"/>
  <c r="B55" i="16"/>
  <c r="AC54" i="16"/>
  <c r="AB54" i="16"/>
  <c r="P54" i="16"/>
  <c r="N54" i="16"/>
  <c r="I54" i="16"/>
  <c r="G54" i="16"/>
  <c r="E54" i="16"/>
  <c r="C54" i="16"/>
  <c r="B54" i="16"/>
  <c r="AC53" i="16"/>
  <c r="AB53" i="16"/>
  <c r="P53" i="16"/>
  <c r="N53" i="16"/>
  <c r="I53" i="16"/>
  <c r="G53" i="16"/>
  <c r="E53" i="16"/>
  <c r="C53" i="16"/>
  <c r="B53" i="16"/>
  <c r="AC52" i="16"/>
  <c r="AB52" i="16"/>
  <c r="P52" i="16"/>
  <c r="N52" i="16"/>
  <c r="I52" i="16"/>
  <c r="G52" i="16"/>
  <c r="E52" i="16"/>
  <c r="C52" i="16"/>
  <c r="B52" i="16"/>
  <c r="AC51" i="16"/>
  <c r="AB51" i="16"/>
  <c r="P51" i="16"/>
  <c r="N51" i="16"/>
  <c r="I51" i="16"/>
  <c r="G51" i="16"/>
  <c r="E51" i="16"/>
  <c r="C51" i="16"/>
  <c r="B51" i="16"/>
  <c r="AC50" i="16"/>
  <c r="AB50" i="16"/>
  <c r="P50" i="16"/>
  <c r="N50" i="16"/>
  <c r="I50" i="16"/>
  <c r="G50" i="16"/>
  <c r="E50" i="16"/>
  <c r="C50" i="16"/>
  <c r="B50" i="16"/>
  <c r="AC49" i="16"/>
  <c r="AB49" i="16"/>
  <c r="P49" i="16"/>
  <c r="N49" i="16"/>
  <c r="I49" i="16"/>
  <c r="G49" i="16"/>
  <c r="E49" i="16"/>
  <c r="C49" i="16"/>
  <c r="B49" i="16"/>
  <c r="AC48" i="16"/>
  <c r="AB48" i="16"/>
  <c r="P48" i="16"/>
  <c r="N48" i="16"/>
  <c r="I48" i="16"/>
  <c r="G48" i="16"/>
  <c r="E48" i="16"/>
  <c r="C48" i="16"/>
  <c r="B48" i="16"/>
  <c r="AC47" i="16"/>
  <c r="AB47" i="16"/>
  <c r="P47" i="16"/>
  <c r="N47" i="16"/>
  <c r="I47" i="16"/>
  <c r="G47" i="16"/>
  <c r="E47" i="16"/>
  <c r="C47" i="16"/>
  <c r="B47" i="16"/>
  <c r="B18" i="16"/>
  <c r="C18" i="16"/>
  <c r="E18" i="16"/>
  <c r="G18" i="16"/>
  <c r="I18" i="16"/>
  <c r="N18" i="16"/>
  <c r="P18" i="16"/>
  <c r="AB18" i="16"/>
  <c r="AC18" i="16"/>
  <c r="B19" i="16"/>
  <c r="C19" i="16"/>
  <c r="E19" i="16"/>
  <c r="G19" i="16"/>
  <c r="I19" i="16"/>
  <c r="N19" i="16"/>
  <c r="P19" i="16"/>
  <c r="AB19" i="16"/>
  <c r="AC19" i="16"/>
  <c r="B20" i="16"/>
  <c r="C20" i="16"/>
  <c r="E20" i="16"/>
  <c r="G20" i="16"/>
  <c r="I20" i="16"/>
  <c r="N20" i="16"/>
  <c r="P20" i="16"/>
  <c r="AB20" i="16"/>
  <c r="AC20" i="16"/>
  <c r="B21" i="16"/>
  <c r="C21" i="16"/>
  <c r="E21" i="16"/>
  <c r="G21" i="16"/>
  <c r="I21" i="16"/>
  <c r="N21" i="16"/>
  <c r="P21" i="16"/>
  <c r="AB21" i="16"/>
  <c r="AC21" i="16"/>
  <c r="B22" i="16"/>
  <c r="C22" i="16"/>
  <c r="E22" i="16"/>
  <c r="G22" i="16"/>
  <c r="I22" i="16"/>
  <c r="N22" i="16"/>
  <c r="P22" i="16"/>
  <c r="AB22" i="16"/>
  <c r="AC22" i="16"/>
  <c r="B23" i="16"/>
  <c r="C23" i="16"/>
  <c r="E23" i="16"/>
  <c r="G23" i="16"/>
  <c r="I23" i="16"/>
  <c r="N23" i="16"/>
  <c r="P23" i="16"/>
  <c r="AB23" i="16"/>
  <c r="AC23" i="16"/>
  <c r="B24" i="16"/>
  <c r="C24" i="16"/>
  <c r="E24" i="16"/>
  <c r="G24" i="16"/>
  <c r="I24" i="16"/>
  <c r="N24" i="16"/>
  <c r="P24" i="16"/>
  <c r="AB24" i="16"/>
  <c r="AC24" i="16"/>
  <c r="B25" i="16"/>
  <c r="C25" i="16"/>
  <c r="E25" i="16"/>
  <c r="G25" i="16"/>
  <c r="I25" i="16"/>
  <c r="N25" i="16"/>
  <c r="P25" i="16"/>
  <c r="AB25" i="16"/>
  <c r="AC25" i="16"/>
  <c r="B26" i="16"/>
  <c r="C26" i="16"/>
  <c r="E26" i="16"/>
  <c r="G26" i="16"/>
  <c r="I26" i="16"/>
  <c r="N26" i="16"/>
  <c r="P26" i="16"/>
  <c r="AB26" i="16"/>
  <c r="AC26" i="16"/>
  <c r="B27" i="16"/>
  <c r="C27" i="16"/>
  <c r="E27" i="16"/>
  <c r="G27" i="16"/>
  <c r="I27" i="16"/>
  <c r="N27" i="16"/>
  <c r="P27" i="16"/>
  <c r="AB27" i="16"/>
  <c r="AC27" i="16"/>
  <c r="B28" i="16"/>
  <c r="C28" i="16"/>
  <c r="E28" i="16"/>
  <c r="G28" i="16"/>
  <c r="I28" i="16"/>
  <c r="N28" i="16"/>
  <c r="P28" i="16"/>
  <c r="AB28" i="16"/>
  <c r="AC28" i="16"/>
  <c r="B29" i="16"/>
  <c r="C29" i="16"/>
  <c r="E29" i="16"/>
  <c r="G29" i="16"/>
  <c r="I29" i="16"/>
  <c r="N29" i="16"/>
  <c r="P29" i="16"/>
  <c r="AB29" i="16"/>
  <c r="AC29" i="16"/>
  <c r="B30" i="16"/>
  <c r="C30" i="16"/>
  <c r="E30" i="16"/>
  <c r="G30" i="16"/>
  <c r="I30" i="16"/>
  <c r="N30" i="16"/>
  <c r="P30" i="16"/>
  <c r="AB30" i="16"/>
  <c r="AC30" i="16"/>
  <c r="B31" i="16"/>
  <c r="C31" i="16"/>
  <c r="E31" i="16"/>
  <c r="G31" i="16"/>
  <c r="I31" i="16"/>
  <c r="N31" i="16"/>
  <c r="P31" i="16"/>
  <c r="AB31" i="16"/>
  <c r="AC31" i="16"/>
  <c r="B32" i="16"/>
  <c r="C32" i="16"/>
  <c r="E32" i="16"/>
  <c r="G32" i="16"/>
  <c r="I32" i="16"/>
  <c r="N32" i="16"/>
  <c r="P32" i="16"/>
  <c r="AB32" i="16"/>
  <c r="AC32" i="16"/>
  <c r="B33" i="16"/>
  <c r="C33" i="16"/>
  <c r="E33" i="16"/>
  <c r="G33" i="16"/>
  <c r="I33" i="16"/>
  <c r="N33" i="16"/>
  <c r="P33" i="16"/>
  <c r="AB33" i="16"/>
  <c r="AC33" i="16"/>
  <c r="B34" i="16"/>
  <c r="C34" i="16"/>
  <c r="E34" i="16"/>
  <c r="G34" i="16"/>
  <c r="I34" i="16"/>
  <c r="N34" i="16"/>
  <c r="P34" i="16"/>
  <c r="AB34" i="16"/>
  <c r="AC34" i="16"/>
  <c r="B35" i="16"/>
  <c r="C35" i="16"/>
  <c r="E35" i="16"/>
  <c r="G35" i="16"/>
  <c r="I35" i="16"/>
  <c r="N35" i="16"/>
  <c r="P35" i="16"/>
  <c r="AB35" i="16"/>
  <c r="AC35" i="16"/>
  <c r="B36" i="16"/>
  <c r="C36" i="16"/>
  <c r="E36" i="16"/>
  <c r="G36" i="16"/>
  <c r="I36" i="16"/>
  <c r="N36" i="16"/>
  <c r="P36" i="16"/>
  <c r="AB36" i="16"/>
  <c r="AC36" i="16"/>
  <c r="B37" i="16"/>
  <c r="C37" i="16"/>
  <c r="E37" i="16"/>
  <c r="G37" i="16"/>
  <c r="I37" i="16"/>
  <c r="N37" i="16"/>
  <c r="O38" i="16" s="1"/>
  <c r="P37" i="16"/>
  <c r="Q38" i="16" s="1"/>
  <c r="AB37" i="16"/>
  <c r="AC37" i="16"/>
  <c r="AC17" i="16"/>
  <c r="AB17" i="16"/>
  <c r="P17" i="16"/>
  <c r="N17" i="16"/>
  <c r="I17" i="16"/>
  <c r="G17" i="16"/>
  <c r="E17" i="16"/>
  <c r="C17" i="16"/>
  <c r="B17" i="16"/>
  <c r="AF105" i="6"/>
  <c r="AE105" i="6"/>
  <c r="AA105" i="6"/>
  <c r="T105" i="6"/>
  <c r="R105" i="6"/>
  <c r="P105" i="6"/>
  <c r="N105" i="6"/>
  <c r="J105" i="6"/>
  <c r="I105" i="6"/>
  <c r="G105" i="6"/>
  <c r="E105" i="6"/>
  <c r="C105" i="6"/>
  <c r="B105" i="6"/>
  <c r="AF104" i="6"/>
  <c r="AE104" i="6"/>
  <c r="AA104" i="6"/>
  <c r="T104" i="6"/>
  <c r="R104" i="6"/>
  <c r="P104" i="6"/>
  <c r="N104" i="6"/>
  <c r="J104" i="6"/>
  <c r="I104" i="6"/>
  <c r="G104" i="6"/>
  <c r="E104" i="6"/>
  <c r="C104" i="6"/>
  <c r="B104" i="6"/>
  <c r="AF103" i="6"/>
  <c r="AE103" i="6"/>
  <c r="AA103" i="6"/>
  <c r="T103" i="6"/>
  <c r="R103" i="6"/>
  <c r="P103" i="6"/>
  <c r="N103" i="6"/>
  <c r="J103" i="6"/>
  <c r="I103" i="6"/>
  <c r="G103" i="6"/>
  <c r="E103" i="6"/>
  <c r="C103" i="6"/>
  <c r="B103" i="6"/>
  <c r="AF102" i="6"/>
  <c r="AE102" i="6"/>
  <c r="AA102" i="6"/>
  <c r="T102" i="6"/>
  <c r="R102" i="6"/>
  <c r="P102" i="6"/>
  <c r="N102" i="6"/>
  <c r="J102" i="6"/>
  <c r="I102" i="6"/>
  <c r="G102" i="6"/>
  <c r="E102" i="6"/>
  <c r="C102" i="6"/>
  <c r="B102" i="6"/>
  <c r="AF100" i="6"/>
  <c r="AE100" i="6"/>
  <c r="AA100" i="6"/>
  <c r="T100" i="6"/>
  <c r="R100" i="6"/>
  <c r="P100" i="6"/>
  <c r="N100" i="6"/>
  <c r="J100" i="6"/>
  <c r="I100" i="6"/>
  <c r="G100" i="6"/>
  <c r="E100" i="6"/>
  <c r="C100" i="6"/>
  <c r="B100" i="6"/>
  <c r="AF99" i="6"/>
  <c r="AE99" i="6"/>
  <c r="AA99" i="6"/>
  <c r="T99" i="6"/>
  <c r="R99" i="6"/>
  <c r="P99" i="6"/>
  <c r="N99" i="6"/>
  <c r="J99" i="6"/>
  <c r="I99" i="6"/>
  <c r="G99" i="6"/>
  <c r="E99" i="6"/>
  <c r="C99" i="6"/>
  <c r="B99" i="6"/>
  <c r="AF98" i="6"/>
  <c r="AE98" i="6"/>
  <c r="AA98" i="6"/>
  <c r="T98" i="6"/>
  <c r="R98" i="6"/>
  <c r="P98" i="6"/>
  <c r="N98" i="6"/>
  <c r="J98" i="6"/>
  <c r="I98" i="6"/>
  <c r="G98" i="6"/>
  <c r="E98" i="6"/>
  <c r="C98" i="6"/>
  <c r="B98" i="6"/>
  <c r="AF97" i="6"/>
  <c r="AE97" i="6"/>
  <c r="AA97" i="6"/>
  <c r="T97" i="6"/>
  <c r="R97" i="6"/>
  <c r="P97" i="6"/>
  <c r="N97" i="6"/>
  <c r="J97" i="6"/>
  <c r="I97" i="6"/>
  <c r="G97" i="6"/>
  <c r="E97" i="6"/>
  <c r="C97" i="6"/>
  <c r="B97" i="6"/>
  <c r="AF96" i="6"/>
  <c r="AE96" i="6"/>
  <c r="AA96" i="6"/>
  <c r="T96" i="6"/>
  <c r="R96" i="6"/>
  <c r="P96" i="6"/>
  <c r="N96" i="6"/>
  <c r="J96" i="6"/>
  <c r="I96" i="6"/>
  <c r="G96" i="6"/>
  <c r="E96" i="6"/>
  <c r="C96" i="6"/>
  <c r="B96" i="6"/>
  <c r="AF95" i="6"/>
  <c r="AE95" i="6"/>
  <c r="AA95" i="6"/>
  <c r="T95" i="6"/>
  <c r="R95" i="6"/>
  <c r="P95" i="6"/>
  <c r="N95" i="6"/>
  <c r="J95" i="6"/>
  <c r="I95" i="6"/>
  <c r="G95" i="6"/>
  <c r="E95" i="6"/>
  <c r="C95" i="6"/>
  <c r="B95" i="6"/>
  <c r="AF94" i="6"/>
  <c r="AE94" i="6"/>
  <c r="AA94" i="6"/>
  <c r="T94" i="6"/>
  <c r="R94" i="6"/>
  <c r="P94" i="6"/>
  <c r="N94" i="6"/>
  <c r="J94" i="6"/>
  <c r="I94" i="6"/>
  <c r="G94" i="6"/>
  <c r="E94" i="6"/>
  <c r="C94" i="6"/>
  <c r="B94" i="6"/>
  <c r="AF93" i="6"/>
  <c r="AE93" i="6"/>
  <c r="AA93" i="6"/>
  <c r="T93" i="6"/>
  <c r="R93" i="6"/>
  <c r="P93" i="6"/>
  <c r="N93" i="6"/>
  <c r="J93" i="6"/>
  <c r="I93" i="6"/>
  <c r="G93" i="6"/>
  <c r="E93" i="6"/>
  <c r="C93" i="6"/>
  <c r="B93" i="6"/>
  <c r="AF92" i="6"/>
  <c r="AE92" i="6"/>
  <c r="AA92" i="6"/>
  <c r="T92" i="6"/>
  <c r="R92" i="6"/>
  <c r="P92" i="6"/>
  <c r="N92" i="6"/>
  <c r="J92" i="6"/>
  <c r="I92" i="6"/>
  <c r="G92" i="6"/>
  <c r="E92" i="6"/>
  <c r="C92" i="6"/>
  <c r="B92" i="6"/>
  <c r="AF91" i="6"/>
  <c r="AE91" i="6"/>
  <c r="AA91" i="6"/>
  <c r="T91" i="6"/>
  <c r="R91" i="6"/>
  <c r="P91" i="6"/>
  <c r="N91" i="6"/>
  <c r="J91" i="6"/>
  <c r="I91" i="6"/>
  <c r="G91" i="6"/>
  <c r="E91" i="6"/>
  <c r="C91" i="6"/>
  <c r="B91" i="6"/>
  <c r="AF90" i="6"/>
  <c r="AE90" i="6"/>
  <c r="AA90" i="6"/>
  <c r="T90" i="6"/>
  <c r="R90" i="6"/>
  <c r="P90" i="6"/>
  <c r="N90" i="6"/>
  <c r="J90" i="6"/>
  <c r="I90" i="6"/>
  <c r="G90" i="6"/>
  <c r="E90" i="6"/>
  <c r="C90" i="6"/>
  <c r="B90" i="6"/>
  <c r="AF89" i="6"/>
  <c r="AE89" i="6"/>
  <c r="AA89" i="6"/>
  <c r="T89" i="6"/>
  <c r="R89" i="6"/>
  <c r="P89" i="6"/>
  <c r="N89" i="6"/>
  <c r="J89" i="6"/>
  <c r="I89" i="6"/>
  <c r="G89" i="6"/>
  <c r="E89" i="6"/>
  <c r="C89" i="6"/>
  <c r="B89" i="6"/>
  <c r="AF88" i="6"/>
  <c r="AE88" i="6"/>
  <c r="AA88" i="6"/>
  <c r="T88" i="6"/>
  <c r="R88" i="6"/>
  <c r="P88" i="6"/>
  <c r="N88" i="6"/>
  <c r="J88" i="6"/>
  <c r="I88" i="6"/>
  <c r="G88" i="6"/>
  <c r="E88" i="6"/>
  <c r="C88" i="6"/>
  <c r="B88" i="6"/>
  <c r="AF87" i="6"/>
  <c r="AE87" i="6"/>
  <c r="AA87" i="6"/>
  <c r="T87" i="6"/>
  <c r="R87" i="6"/>
  <c r="P87" i="6"/>
  <c r="N87" i="6"/>
  <c r="J87" i="6"/>
  <c r="I87" i="6"/>
  <c r="G87" i="6"/>
  <c r="E87" i="6"/>
  <c r="C87" i="6"/>
  <c r="B87" i="6"/>
  <c r="AF86" i="6"/>
  <c r="AE86" i="6"/>
  <c r="AA86" i="6"/>
  <c r="T86" i="6"/>
  <c r="R86" i="6"/>
  <c r="P86" i="6"/>
  <c r="N86" i="6"/>
  <c r="J86" i="6"/>
  <c r="I86" i="6"/>
  <c r="G86" i="6"/>
  <c r="E86" i="6"/>
  <c r="C86" i="6"/>
  <c r="B86" i="6"/>
  <c r="AF85" i="6"/>
  <c r="AE85" i="6"/>
  <c r="AA85" i="6"/>
  <c r="T85" i="6"/>
  <c r="R85" i="6"/>
  <c r="P85" i="6"/>
  <c r="N85" i="6"/>
  <c r="J85" i="6"/>
  <c r="I85" i="6"/>
  <c r="G85" i="6"/>
  <c r="E85" i="6"/>
  <c r="C85" i="6"/>
  <c r="B85" i="6"/>
  <c r="AF84" i="6"/>
  <c r="AE84" i="6"/>
  <c r="AA84" i="6"/>
  <c r="T84" i="6"/>
  <c r="R84" i="6"/>
  <c r="P84" i="6"/>
  <c r="N84" i="6"/>
  <c r="J84" i="6"/>
  <c r="I84" i="6"/>
  <c r="G84" i="6"/>
  <c r="E84" i="6"/>
  <c r="C84" i="6"/>
  <c r="B84" i="6"/>
  <c r="AF83" i="6"/>
  <c r="AE83" i="6"/>
  <c r="AA83" i="6"/>
  <c r="T83" i="6"/>
  <c r="R83" i="6"/>
  <c r="P83" i="6"/>
  <c r="N83" i="6"/>
  <c r="J83" i="6"/>
  <c r="I83" i="6"/>
  <c r="G83" i="6"/>
  <c r="E83" i="6"/>
  <c r="C83" i="6"/>
  <c r="B83" i="6"/>
  <c r="AF82" i="6"/>
  <c r="AE82" i="6"/>
  <c r="AA82" i="6"/>
  <c r="T82" i="6"/>
  <c r="R82" i="6"/>
  <c r="P82" i="6"/>
  <c r="N82" i="6"/>
  <c r="J82" i="6"/>
  <c r="I82" i="6"/>
  <c r="G82" i="6"/>
  <c r="E82" i="6"/>
  <c r="C82" i="6"/>
  <c r="B82" i="6"/>
  <c r="AF81" i="6"/>
  <c r="AE81" i="6"/>
  <c r="AA81" i="6"/>
  <c r="T81" i="6"/>
  <c r="R81" i="6"/>
  <c r="P81" i="6"/>
  <c r="N81" i="6"/>
  <c r="J81" i="6"/>
  <c r="I81" i="6"/>
  <c r="G81" i="6"/>
  <c r="E81" i="6"/>
  <c r="C81" i="6"/>
  <c r="B81" i="6"/>
  <c r="AF80" i="6"/>
  <c r="AE80" i="6"/>
  <c r="AA80" i="6"/>
  <c r="T80" i="6"/>
  <c r="R80" i="6"/>
  <c r="P80" i="6"/>
  <c r="N80" i="6"/>
  <c r="J80" i="6"/>
  <c r="I80" i="6"/>
  <c r="G80" i="6"/>
  <c r="E80" i="6"/>
  <c r="C80" i="6"/>
  <c r="B80" i="6"/>
  <c r="AF79" i="6"/>
  <c r="AE79" i="6"/>
  <c r="AA79" i="6"/>
  <c r="T79" i="6"/>
  <c r="R79" i="6"/>
  <c r="P79" i="6"/>
  <c r="N79" i="6"/>
  <c r="J79" i="6"/>
  <c r="I79" i="6"/>
  <c r="G79" i="6"/>
  <c r="E79" i="6"/>
  <c r="C79" i="6"/>
  <c r="B79" i="6"/>
  <c r="AF78" i="6"/>
  <c r="AE78" i="6"/>
  <c r="AA78" i="6"/>
  <c r="T78" i="6"/>
  <c r="R78" i="6"/>
  <c r="P78" i="6"/>
  <c r="N78" i="6"/>
  <c r="J78" i="6"/>
  <c r="I78" i="6"/>
  <c r="G78" i="6"/>
  <c r="E78" i="6"/>
  <c r="C78" i="6"/>
  <c r="B78" i="6"/>
  <c r="AF77" i="6"/>
  <c r="AE77" i="6"/>
  <c r="AA77" i="6"/>
  <c r="T77" i="6"/>
  <c r="R77" i="6"/>
  <c r="P77" i="6"/>
  <c r="N77" i="6"/>
  <c r="J77" i="6"/>
  <c r="I77" i="6"/>
  <c r="G77" i="6"/>
  <c r="E77" i="6"/>
  <c r="C77" i="6"/>
  <c r="B77" i="6"/>
  <c r="AF76" i="6"/>
  <c r="AE76" i="6"/>
  <c r="AA76" i="6"/>
  <c r="T76" i="6"/>
  <c r="R76" i="6"/>
  <c r="P76" i="6"/>
  <c r="N76" i="6"/>
  <c r="J76" i="6"/>
  <c r="I76" i="6"/>
  <c r="G76" i="6"/>
  <c r="E76" i="6"/>
  <c r="C76" i="6"/>
  <c r="B76" i="6"/>
  <c r="AF75" i="6"/>
  <c r="AE75" i="6"/>
  <c r="AA75" i="6"/>
  <c r="T75" i="6"/>
  <c r="R75" i="6"/>
  <c r="P75" i="6"/>
  <c r="N75" i="6"/>
  <c r="J75" i="6"/>
  <c r="I75" i="6"/>
  <c r="G75" i="6"/>
  <c r="E75" i="6"/>
  <c r="C75" i="6"/>
  <c r="B75" i="6"/>
  <c r="AF74" i="6"/>
  <c r="AE74" i="6"/>
  <c r="AA74" i="6"/>
  <c r="T74" i="6"/>
  <c r="R74" i="6"/>
  <c r="P74" i="6"/>
  <c r="N74" i="6"/>
  <c r="J74" i="6"/>
  <c r="I74" i="6"/>
  <c r="G74" i="6"/>
  <c r="E74" i="6"/>
  <c r="C74" i="6"/>
  <c r="B74" i="6"/>
  <c r="AF73" i="6"/>
  <c r="AE73" i="6"/>
  <c r="AA73" i="6"/>
  <c r="T73" i="6"/>
  <c r="R73" i="6"/>
  <c r="P73" i="6"/>
  <c r="N73" i="6"/>
  <c r="J73" i="6"/>
  <c r="I73" i="6"/>
  <c r="G73" i="6"/>
  <c r="E73" i="6"/>
  <c r="C73" i="6"/>
  <c r="B73" i="6"/>
  <c r="AF72" i="6"/>
  <c r="AE72" i="6"/>
  <c r="AA72" i="6"/>
  <c r="T72" i="6"/>
  <c r="R72" i="6"/>
  <c r="P72" i="6"/>
  <c r="N72" i="6"/>
  <c r="J72" i="6"/>
  <c r="I72" i="6"/>
  <c r="G72" i="6"/>
  <c r="E72" i="6"/>
  <c r="C72" i="6"/>
  <c r="B72" i="6"/>
  <c r="AF71" i="6"/>
  <c r="AE71" i="6"/>
  <c r="AA71" i="6"/>
  <c r="T71" i="6"/>
  <c r="R71" i="6"/>
  <c r="P71" i="6"/>
  <c r="N71" i="6"/>
  <c r="J71" i="6"/>
  <c r="I71" i="6"/>
  <c r="G71" i="6"/>
  <c r="E71" i="6"/>
  <c r="C71" i="6"/>
  <c r="B71" i="6"/>
  <c r="AF70" i="6"/>
  <c r="AE70" i="6"/>
  <c r="AA70" i="6"/>
  <c r="T70" i="6"/>
  <c r="R70" i="6"/>
  <c r="P70" i="6"/>
  <c r="N70" i="6"/>
  <c r="J70" i="6"/>
  <c r="I70" i="6"/>
  <c r="G70" i="6"/>
  <c r="E70" i="6"/>
  <c r="C70" i="6"/>
  <c r="B70" i="6"/>
  <c r="AF69" i="6"/>
  <c r="AE69" i="6"/>
  <c r="AA69" i="6"/>
  <c r="T69" i="6"/>
  <c r="R69" i="6"/>
  <c r="P69" i="6"/>
  <c r="N69" i="6"/>
  <c r="J69" i="6"/>
  <c r="I69" i="6"/>
  <c r="G69" i="6"/>
  <c r="E69" i="6"/>
  <c r="C69" i="6"/>
  <c r="B69" i="6"/>
  <c r="AF68" i="6"/>
  <c r="AE68" i="6"/>
  <c r="AA68" i="6"/>
  <c r="T68" i="6"/>
  <c r="R68" i="6"/>
  <c r="P68" i="6"/>
  <c r="N68" i="6"/>
  <c r="J68" i="6"/>
  <c r="I68" i="6"/>
  <c r="G68" i="6"/>
  <c r="E68" i="6"/>
  <c r="C68" i="6"/>
  <c r="B68" i="6"/>
  <c r="AF67" i="6"/>
  <c r="AE67" i="6"/>
  <c r="AA67" i="6"/>
  <c r="T67" i="6"/>
  <c r="R67" i="6"/>
  <c r="P67" i="6"/>
  <c r="N67" i="6"/>
  <c r="J67" i="6"/>
  <c r="I67" i="6"/>
  <c r="G67" i="6"/>
  <c r="E67" i="6"/>
  <c r="C67" i="6"/>
  <c r="B67" i="6"/>
  <c r="AF66" i="6"/>
  <c r="AE66" i="6"/>
  <c r="AA66" i="6"/>
  <c r="T66" i="6"/>
  <c r="R66" i="6"/>
  <c r="P66" i="6"/>
  <c r="N66" i="6"/>
  <c r="J66" i="6"/>
  <c r="I66" i="6"/>
  <c r="G66" i="6"/>
  <c r="E66" i="6"/>
  <c r="C66" i="6"/>
  <c r="B66" i="6"/>
  <c r="AF65" i="6"/>
  <c r="AE65" i="6"/>
  <c r="AA65" i="6"/>
  <c r="T65" i="6"/>
  <c r="R65" i="6"/>
  <c r="P65" i="6"/>
  <c r="N65" i="6"/>
  <c r="J65" i="6"/>
  <c r="I65" i="6"/>
  <c r="G65" i="6"/>
  <c r="E65" i="6"/>
  <c r="C65" i="6"/>
  <c r="B65" i="6"/>
  <c r="AF64" i="6"/>
  <c r="AE64" i="6"/>
  <c r="AA64" i="6"/>
  <c r="T64" i="6"/>
  <c r="R64" i="6"/>
  <c r="P64" i="6"/>
  <c r="N64" i="6"/>
  <c r="J64" i="6"/>
  <c r="I64" i="6"/>
  <c r="G64" i="6"/>
  <c r="E64" i="6"/>
  <c r="C64" i="6"/>
  <c r="B64" i="6"/>
  <c r="AF63" i="6"/>
  <c r="AE63" i="6"/>
  <c r="AA63" i="6"/>
  <c r="T63" i="6"/>
  <c r="R63" i="6"/>
  <c r="P63" i="6"/>
  <c r="N63" i="6"/>
  <c r="J63" i="6"/>
  <c r="I63" i="6"/>
  <c r="G63" i="6"/>
  <c r="E63" i="6"/>
  <c r="C63" i="6"/>
  <c r="B63" i="6"/>
  <c r="AF62" i="6"/>
  <c r="AE62" i="6"/>
  <c r="AA62" i="6"/>
  <c r="T62" i="6"/>
  <c r="R62" i="6"/>
  <c r="P62" i="6"/>
  <c r="N62" i="6"/>
  <c r="J62" i="6"/>
  <c r="I62" i="6"/>
  <c r="G62" i="6"/>
  <c r="E62" i="6"/>
  <c r="C62" i="6"/>
  <c r="B62" i="6"/>
  <c r="AF61" i="6"/>
  <c r="AE61" i="6"/>
  <c r="AA61" i="6"/>
  <c r="T61" i="6"/>
  <c r="R61" i="6"/>
  <c r="P61" i="6"/>
  <c r="N61" i="6"/>
  <c r="J61" i="6"/>
  <c r="I61" i="6"/>
  <c r="G61" i="6"/>
  <c r="E61" i="6"/>
  <c r="C61" i="6"/>
  <c r="B61" i="6"/>
  <c r="AF60" i="6"/>
  <c r="AE60" i="6"/>
  <c r="AA60" i="6"/>
  <c r="T60" i="6"/>
  <c r="R60" i="6"/>
  <c r="P60" i="6"/>
  <c r="N60" i="6"/>
  <c r="J60" i="6"/>
  <c r="I60" i="6"/>
  <c r="G60" i="6"/>
  <c r="E60" i="6"/>
  <c r="C60" i="6"/>
  <c r="B60" i="6"/>
  <c r="AF59" i="6"/>
  <c r="AE59" i="6"/>
  <c r="AA59" i="6"/>
  <c r="T59" i="6"/>
  <c r="R59" i="6"/>
  <c r="P59" i="6"/>
  <c r="N59" i="6"/>
  <c r="J59" i="6"/>
  <c r="I59" i="6"/>
  <c r="G59" i="6"/>
  <c r="E59" i="6"/>
  <c r="C59" i="6"/>
  <c r="B59" i="6"/>
  <c r="AF58" i="6"/>
  <c r="AE58" i="6"/>
  <c r="AA58" i="6"/>
  <c r="T58" i="6"/>
  <c r="R58" i="6"/>
  <c r="P58" i="6"/>
  <c r="N58" i="6"/>
  <c r="J58" i="6"/>
  <c r="I58" i="6"/>
  <c r="G58" i="6"/>
  <c r="E58" i="6"/>
  <c r="C58" i="6"/>
  <c r="B58" i="6"/>
  <c r="AF57" i="6"/>
  <c r="AE57" i="6"/>
  <c r="AA57" i="6"/>
  <c r="T57" i="6"/>
  <c r="R57" i="6"/>
  <c r="P57" i="6"/>
  <c r="N57" i="6"/>
  <c r="J57" i="6"/>
  <c r="I57" i="6"/>
  <c r="G57" i="6"/>
  <c r="E57" i="6"/>
  <c r="C57" i="6"/>
  <c r="B57" i="6"/>
  <c r="AF56" i="6"/>
  <c r="AE56" i="6"/>
  <c r="AA56" i="6"/>
  <c r="T56" i="6"/>
  <c r="R56" i="6"/>
  <c r="P56" i="6"/>
  <c r="N56" i="6"/>
  <c r="J56" i="6"/>
  <c r="I56" i="6"/>
  <c r="G56" i="6"/>
  <c r="E56" i="6"/>
  <c r="C56" i="6"/>
  <c r="B56" i="6"/>
  <c r="AF55" i="6"/>
  <c r="AE55" i="6"/>
  <c r="AA55" i="6"/>
  <c r="T55" i="6"/>
  <c r="R55" i="6"/>
  <c r="P55" i="6"/>
  <c r="N55" i="6"/>
  <c r="J55" i="6"/>
  <c r="I55" i="6"/>
  <c r="G55" i="6"/>
  <c r="E55" i="6"/>
  <c r="C55" i="6"/>
  <c r="B55" i="6"/>
  <c r="AF54" i="6"/>
  <c r="AE54" i="6"/>
  <c r="AA54" i="6"/>
  <c r="T54" i="6"/>
  <c r="R54" i="6"/>
  <c r="P54" i="6"/>
  <c r="N54" i="6"/>
  <c r="J54" i="6"/>
  <c r="I54" i="6"/>
  <c r="G54" i="6"/>
  <c r="E54" i="6"/>
  <c r="C54" i="6"/>
  <c r="B54" i="6"/>
  <c r="AF53" i="6"/>
  <c r="AE53" i="6"/>
  <c r="AA53" i="6"/>
  <c r="T53" i="6"/>
  <c r="R53" i="6"/>
  <c r="P53" i="6"/>
  <c r="N53" i="6"/>
  <c r="J53" i="6"/>
  <c r="I53" i="6"/>
  <c r="G53" i="6"/>
  <c r="E53" i="6"/>
  <c r="C53" i="6"/>
  <c r="B53" i="6"/>
  <c r="AF52" i="6"/>
  <c r="AE52" i="6"/>
  <c r="AA52" i="6"/>
  <c r="T52" i="6"/>
  <c r="R52" i="6"/>
  <c r="P52" i="6"/>
  <c r="N52" i="6"/>
  <c r="J52" i="6"/>
  <c r="I52" i="6"/>
  <c r="G52" i="6"/>
  <c r="E52" i="6"/>
  <c r="C52" i="6"/>
  <c r="B52" i="6"/>
  <c r="AF51" i="6"/>
  <c r="AE51" i="6"/>
  <c r="AA51" i="6"/>
  <c r="T51" i="6"/>
  <c r="R51" i="6"/>
  <c r="P51" i="6"/>
  <c r="N51" i="6"/>
  <c r="J51" i="6"/>
  <c r="I51" i="6"/>
  <c r="G51" i="6"/>
  <c r="E51" i="6"/>
  <c r="C51" i="6"/>
  <c r="B51" i="6"/>
  <c r="AF50" i="6"/>
  <c r="AE50" i="6"/>
  <c r="AA50" i="6"/>
  <c r="T50" i="6"/>
  <c r="R50" i="6"/>
  <c r="P50" i="6"/>
  <c r="N50" i="6"/>
  <c r="J50" i="6"/>
  <c r="I50" i="6"/>
  <c r="G50" i="6"/>
  <c r="E50" i="6"/>
  <c r="C50" i="6"/>
  <c r="B50" i="6"/>
  <c r="AF49" i="6"/>
  <c r="AE49" i="6"/>
  <c r="AA49" i="6"/>
  <c r="T49" i="6"/>
  <c r="R49" i="6"/>
  <c r="P49" i="6"/>
  <c r="N49" i="6"/>
  <c r="J49" i="6"/>
  <c r="I49" i="6"/>
  <c r="G49" i="6"/>
  <c r="E49" i="6"/>
  <c r="C49" i="6"/>
  <c r="B49" i="6"/>
  <c r="AF48" i="6"/>
  <c r="AE48" i="6"/>
  <c r="AA48" i="6"/>
  <c r="T48" i="6"/>
  <c r="R48" i="6"/>
  <c r="P48" i="6"/>
  <c r="N48" i="6"/>
  <c r="J48" i="6"/>
  <c r="I48" i="6"/>
  <c r="G48" i="6"/>
  <c r="E48" i="6"/>
  <c r="C48" i="6"/>
  <c r="B48" i="6"/>
  <c r="AF47" i="6"/>
  <c r="AE47" i="6"/>
  <c r="AA47" i="6"/>
  <c r="T47" i="6"/>
  <c r="R47" i="6"/>
  <c r="P47" i="6"/>
  <c r="N47" i="6"/>
  <c r="J47" i="6"/>
  <c r="I47" i="6"/>
  <c r="G47" i="6"/>
  <c r="E47" i="6"/>
  <c r="C47" i="6"/>
  <c r="B47" i="6"/>
  <c r="AF46" i="6"/>
  <c r="AE46" i="6"/>
  <c r="AA46" i="6"/>
  <c r="T46" i="6"/>
  <c r="R46" i="6"/>
  <c r="P46" i="6"/>
  <c r="N46" i="6"/>
  <c r="J46" i="6"/>
  <c r="I46" i="6"/>
  <c r="G46" i="6"/>
  <c r="E46" i="6"/>
  <c r="C46" i="6"/>
  <c r="B46" i="6"/>
  <c r="AF45" i="6"/>
  <c r="AE45" i="6"/>
  <c r="AA45" i="6"/>
  <c r="T45" i="6"/>
  <c r="R45" i="6"/>
  <c r="P45" i="6"/>
  <c r="N45" i="6"/>
  <c r="J45" i="6"/>
  <c r="I45" i="6"/>
  <c r="G45" i="6"/>
  <c r="E45" i="6"/>
  <c r="C45" i="6"/>
  <c r="B45" i="6"/>
  <c r="AF43" i="6"/>
  <c r="AE43" i="6"/>
  <c r="AA43" i="6"/>
  <c r="T43" i="6"/>
  <c r="R43" i="6"/>
  <c r="P43" i="6"/>
  <c r="N43" i="6"/>
  <c r="J43" i="6"/>
  <c r="I43" i="6"/>
  <c r="G43" i="6"/>
  <c r="E43" i="6"/>
  <c r="C43" i="6"/>
  <c r="B43" i="6"/>
  <c r="AF42" i="6"/>
  <c r="AE42" i="6"/>
  <c r="AA42" i="6"/>
  <c r="T42" i="6"/>
  <c r="R42" i="6"/>
  <c r="P42" i="6"/>
  <c r="N42" i="6"/>
  <c r="J42" i="6"/>
  <c r="I42" i="6"/>
  <c r="G42" i="6"/>
  <c r="E42" i="6"/>
  <c r="C42" i="6"/>
  <c r="B42" i="6"/>
  <c r="AF41" i="6"/>
  <c r="AE41" i="6"/>
  <c r="AA41" i="6"/>
  <c r="T41" i="6"/>
  <c r="R41" i="6"/>
  <c r="P41" i="6"/>
  <c r="N41" i="6"/>
  <c r="J41" i="6"/>
  <c r="I41" i="6"/>
  <c r="G41" i="6"/>
  <c r="E41" i="6"/>
  <c r="C41" i="6"/>
  <c r="B41" i="6"/>
  <c r="AF40" i="6"/>
  <c r="AE40" i="6"/>
  <c r="AA40" i="6"/>
  <c r="T40" i="6"/>
  <c r="R40" i="6"/>
  <c r="P40" i="6"/>
  <c r="N40" i="6"/>
  <c r="J40" i="6"/>
  <c r="I40" i="6"/>
  <c r="G40" i="6"/>
  <c r="E40" i="6"/>
  <c r="C40" i="6"/>
  <c r="B40" i="6"/>
  <c r="AF38" i="6"/>
  <c r="AE38" i="6"/>
  <c r="AA38" i="6"/>
  <c r="T38" i="6"/>
  <c r="R38" i="6"/>
  <c r="P38" i="6"/>
  <c r="N38" i="6"/>
  <c r="J38" i="6"/>
  <c r="I38" i="6"/>
  <c r="G38" i="6"/>
  <c r="E38" i="6"/>
  <c r="C38" i="6"/>
  <c r="B38" i="6"/>
  <c r="AF37" i="6"/>
  <c r="AE37" i="6"/>
  <c r="AA37" i="6"/>
  <c r="T37" i="6"/>
  <c r="R37" i="6"/>
  <c r="P37" i="6"/>
  <c r="N37" i="6"/>
  <c r="J37" i="6"/>
  <c r="I37" i="6"/>
  <c r="G37" i="6"/>
  <c r="E37" i="6"/>
  <c r="C37" i="6"/>
  <c r="B37" i="6"/>
  <c r="AF36" i="6"/>
  <c r="AE36" i="6"/>
  <c r="AA36" i="6"/>
  <c r="T36" i="6"/>
  <c r="R36" i="6"/>
  <c r="P36" i="6"/>
  <c r="N36" i="6"/>
  <c r="J36" i="6"/>
  <c r="I36" i="6"/>
  <c r="G36" i="6"/>
  <c r="E36" i="6"/>
  <c r="C36" i="6"/>
  <c r="B36" i="6"/>
  <c r="AF35" i="6"/>
  <c r="AE35" i="6"/>
  <c r="AA35" i="6"/>
  <c r="T35" i="6"/>
  <c r="R35" i="6"/>
  <c r="P35" i="6"/>
  <c r="N35" i="6"/>
  <c r="J35" i="6"/>
  <c r="I35" i="6"/>
  <c r="G35" i="6"/>
  <c r="E35" i="6"/>
  <c r="C35" i="6"/>
  <c r="B35" i="6"/>
  <c r="AF33" i="6"/>
  <c r="AE33" i="6"/>
  <c r="AA33" i="6"/>
  <c r="T33" i="6"/>
  <c r="R33" i="6"/>
  <c r="P33" i="6"/>
  <c r="N33" i="6"/>
  <c r="J33" i="6"/>
  <c r="I33" i="6"/>
  <c r="G33" i="6"/>
  <c r="E33" i="6"/>
  <c r="C33" i="6"/>
  <c r="B33" i="6"/>
  <c r="AF32" i="6"/>
  <c r="AE32" i="6"/>
  <c r="AA32" i="6"/>
  <c r="T32" i="6"/>
  <c r="R32" i="6"/>
  <c r="P32" i="6"/>
  <c r="N32" i="6"/>
  <c r="J32" i="6"/>
  <c r="I32" i="6"/>
  <c r="G32" i="6"/>
  <c r="E32" i="6"/>
  <c r="C32" i="6"/>
  <c r="B32" i="6"/>
  <c r="AF31" i="6"/>
  <c r="AE31" i="6"/>
  <c r="AA31" i="6"/>
  <c r="T31" i="6"/>
  <c r="R31" i="6"/>
  <c r="P31" i="6"/>
  <c r="N31" i="6"/>
  <c r="J31" i="6"/>
  <c r="I31" i="6"/>
  <c r="G31" i="6"/>
  <c r="E31" i="6"/>
  <c r="C31" i="6"/>
  <c r="B31" i="6"/>
  <c r="AF30" i="6"/>
  <c r="AE30" i="6"/>
  <c r="AA30" i="6"/>
  <c r="T30" i="6"/>
  <c r="R30" i="6"/>
  <c r="P30" i="6"/>
  <c r="N30" i="6"/>
  <c r="J30" i="6"/>
  <c r="I30" i="6"/>
  <c r="G30" i="6"/>
  <c r="E30" i="6"/>
  <c r="C30" i="6"/>
  <c r="B30" i="6"/>
  <c r="AF28" i="6"/>
  <c r="AE28" i="6"/>
  <c r="T28" i="6"/>
  <c r="R28" i="6"/>
  <c r="P28" i="6"/>
  <c r="N28" i="6"/>
  <c r="J28" i="6"/>
  <c r="I28" i="6"/>
  <c r="G28" i="6"/>
  <c r="E28" i="6"/>
  <c r="C28" i="6"/>
  <c r="B28" i="6"/>
  <c r="AF27" i="6"/>
  <c r="AE27" i="6"/>
  <c r="T27" i="6"/>
  <c r="R27" i="6"/>
  <c r="P27" i="6"/>
  <c r="N27" i="6"/>
  <c r="J27" i="6"/>
  <c r="I27" i="6"/>
  <c r="G27" i="6"/>
  <c r="E27" i="6"/>
  <c r="C27" i="6"/>
  <c r="B27" i="6"/>
  <c r="AF26" i="6"/>
  <c r="AE26" i="6"/>
  <c r="T26" i="6"/>
  <c r="R26" i="6"/>
  <c r="P26" i="6"/>
  <c r="N26" i="6"/>
  <c r="J26" i="6"/>
  <c r="I26" i="6"/>
  <c r="G26" i="6"/>
  <c r="E26" i="6"/>
  <c r="C26" i="6"/>
  <c r="B26" i="6"/>
  <c r="AF25" i="6"/>
  <c r="AE25" i="6"/>
  <c r="T25" i="6"/>
  <c r="R25" i="6"/>
  <c r="P25" i="6"/>
  <c r="N25" i="6"/>
  <c r="J25" i="6"/>
  <c r="I25" i="6"/>
  <c r="G25" i="6"/>
  <c r="E25" i="6"/>
  <c r="C25" i="6"/>
  <c r="B25" i="6"/>
  <c r="AF23" i="6"/>
  <c r="AE23" i="6"/>
  <c r="T23" i="6"/>
  <c r="R23" i="6"/>
  <c r="P23" i="6"/>
  <c r="N23" i="6"/>
  <c r="J23" i="6"/>
  <c r="I23" i="6"/>
  <c r="G23" i="6"/>
  <c r="E23" i="6"/>
  <c r="C23" i="6"/>
  <c r="B23" i="6"/>
  <c r="AF22" i="6"/>
  <c r="AE22" i="6"/>
  <c r="T22" i="6"/>
  <c r="R22" i="6"/>
  <c r="P22" i="6"/>
  <c r="N22" i="6"/>
  <c r="J22" i="6"/>
  <c r="I22" i="6"/>
  <c r="G22" i="6"/>
  <c r="E22" i="6"/>
  <c r="C22" i="6"/>
  <c r="B22" i="6"/>
  <c r="AF21" i="6"/>
  <c r="AE21" i="6"/>
  <c r="T21" i="6"/>
  <c r="R21" i="6"/>
  <c r="P21" i="6"/>
  <c r="N21" i="6"/>
  <c r="J21" i="6"/>
  <c r="I21" i="6"/>
  <c r="G21" i="6"/>
  <c r="E21" i="6"/>
  <c r="C21" i="6"/>
  <c r="B21" i="6"/>
  <c r="AF20" i="6"/>
  <c r="AE20" i="6"/>
  <c r="T20" i="6"/>
  <c r="R20" i="6"/>
  <c r="P20" i="6"/>
  <c r="N20" i="6"/>
  <c r="J20" i="6"/>
  <c r="I20" i="6"/>
  <c r="G20" i="6"/>
  <c r="E20" i="6"/>
  <c r="C20" i="6"/>
  <c r="B20" i="6"/>
  <c r="AF18" i="6"/>
  <c r="AE18" i="6"/>
  <c r="T18" i="6"/>
  <c r="R18" i="6"/>
  <c r="P18" i="6"/>
  <c r="I18" i="6"/>
  <c r="G18" i="6"/>
  <c r="E18" i="6"/>
  <c r="C18" i="6"/>
  <c r="B18" i="6"/>
  <c r="AF17" i="6"/>
  <c r="AE17" i="6"/>
  <c r="T17" i="6"/>
  <c r="R17" i="6"/>
  <c r="P17" i="6"/>
  <c r="I17" i="6"/>
  <c r="G17" i="6"/>
  <c r="E17" i="6"/>
  <c r="C17" i="6"/>
  <c r="B17" i="6"/>
  <c r="AF16" i="6"/>
  <c r="AE16" i="6"/>
  <c r="T16" i="6"/>
  <c r="R16" i="6"/>
  <c r="P16" i="6"/>
  <c r="N16" i="6"/>
  <c r="I16" i="6"/>
  <c r="G16" i="6"/>
  <c r="E16" i="6"/>
  <c r="C16" i="6"/>
  <c r="B16" i="6"/>
  <c r="AF15" i="6"/>
  <c r="AE15" i="6"/>
  <c r="T15" i="6"/>
  <c r="R15" i="6"/>
  <c r="P15" i="6"/>
  <c r="N15" i="6"/>
  <c r="I15" i="6"/>
  <c r="G15" i="6"/>
  <c r="E15" i="6"/>
  <c r="C15" i="6"/>
  <c r="B15" i="6"/>
  <c r="B11" i="6"/>
  <c r="C11" i="6"/>
  <c r="E11" i="6"/>
  <c r="G11" i="6"/>
  <c r="I11" i="6"/>
  <c r="N11" i="6"/>
  <c r="P11" i="6"/>
  <c r="R11" i="6"/>
  <c r="T11" i="6"/>
  <c r="AE11" i="6"/>
  <c r="AF11" i="6"/>
  <c r="B12" i="6"/>
  <c r="C12" i="6"/>
  <c r="E12" i="6"/>
  <c r="G12" i="6"/>
  <c r="I12" i="6"/>
  <c r="N12" i="6"/>
  <c r="P12" i="6"/>
  <c r="R12" i="6"/>
  <c r="T12" i="6"/>
  <c r="AE12" i="6"/>
  <c r="AF12" i="6"/>
  <c r="B13" i="6"/>
  <c r="C13" i="6"/>
  <c r="E13" i="6"/>
  <c r="G13" i="6"/>
  <c r="I13" i="6"/>
  <c r="N13" i="6"/>
  <c r="P13" i="6"/>
  <c r="R13" i="6"/>
  <c r="T13" i="6"/>
  <c r="AE13" i="6"/>
  <c r="AF13" i="6"/>
  <c r="AF10" i="6"/>
  <c r="AE10" i="6"/>
  <c r="T10" i="6"/>
  <c r="R10" i="6"/>
  <c r="P10" i="6"/>
  <c r="N10" i="6"/>
  <c r="I10" i="6"/>
  <c r="G10" i="6"/>
  <c r="E10" i="6"/>
  <c r="C10" i="6"/>
  <c r="B10" i="6"/>
  <c r="F167" i="1"/>
  <c r="C167" i="1"/>
  <c r="B167" i="1"/>
  <c r="F166" i="1"/>
  <c r="AB166" i="1" s="1"/>
  <c r="C166" i="1"/>
  <c r="B166" i="1"/>
  <c r="F165" i="1"/>
  <c r="R165" i="1" s="1"/>
  <c r="C165" i="1"/>
  <c r="B165" i="1"/>
  <c r="F164" i="1"/>
  <c r="D164" i="1" s="1"/>
  <c r="C164" i="1"/>
  <c r="B164" i="1"/>
  <c r="F163" i="1"/>
  <c r="C163" i="1"/>
  <c r="B163" i="1"/>
  <c r="F162" i="1"/>
  <c r="C162" i="1"/>
  <c r="B162" i="1"/>
  <c r="F161" i="1"/>
  <c r="D161" i="1" s="1"/>
  <c r="C161" i="1"/>
  <c r="B161" i="1"/>
  <c r="F160" i="1"/>
  <c r="J160" i="1" s="1"/>
  <c r="C160" i="1"/>
  <c r="B160" i="1"/>
  <c r="F159" i="1"/>
  <c r="C159" i="1"/>
  <c r="B159" i="1"/>
  <c r="F158" i="1"/>
  <c r="D158" i="1" s="1"/>
  <c r="C158" i="1"/>
  <c r="B158" i="1"/>
  <c r="F157" i="1"/>
  <c r="S157" i="1" s="1"/>
  <c r="C157" i="1"/>
  <c r="B157" i="1"/>
  <c r="F156" i="1"/>
  <c r="C156" i="1"/>
  <c r="B156" i="1"/>
  <c r="F155" i="1"/>
  <c r="AA155" i="1" s="1"/>
  <c r="C155" i="1"/>
  <c r="B155" i="1"/>
  <c r="F154" i="1"/>
  <c r="N154" i="1" s="1"/>
  <c r="C154" i="1"/>
  <c r="B154" i="1"/>
  <c r="F153" i="1"/>
  <c r="AA153" i="1" s="1"/>
  <c r="C153" i="1"/>
  <c r="B153" i="1"/>
  <c r="F152" i="1"/>
  <c r="C152" i="1"/>
  <c r="B152" i="1"/>
  <c r="F151" i="1"/>
  <c r="R151" i="1" s="1"/>
  <c r="C151" i="1"/>
  <c r="B151" i="1"/>
  <c r="F150" i="1"/>
  <c r="C150" i="1"/>
  <c r="B150" i="1"/>
  <c r="F149" i="1"/>
  <c r="C149" i="1"/>
  <c r="B149" i="1"/>
  <c r="F148" i="1"/>
  <c r="P148" i="1" s="1"/>
  <c r="C148" i="1"/>
  <c r="B148" i="1"/>
  <c r="F147" i="1"/>
  <c r="C147" i="1"/>
  <c r="B147" i="1"/>
  <c r="F146" i="1"/>
  <c r="AB146" i="1" s="1"/>
  <c r="C146" i="1"/>
  <c r="B146" i="1"/>
  <c r="F145" i="1"/>
  <c r="M145" i="1" s="1"/>
  <c r="C145" i="1"/>
  <c r="B145" i="1"/>
  <c r="F144" i="1"/>
  <c r="C144" i="1"/>
  <c r="B144" i="1"/>
  <c r="F143" i="1"/>
  <c r="C143" i="1"/>
  <c r="B143" i="1"/>
  <c r="F142" i="1"/>
  <c r="N142" i="1" s="1"/>
  <c r="C142" i="1"/>
  <c r="B142" i="1"/>
  <c r="F141" i="1"/>
  <c r="D141" i="1" s="1"/>
  <c r="C141" i="1"/>
  <c r="B141" i="1"/>
  <c r="F140" i="1"/>
  <c r="C140" i="1"/>
  <c r="B140" i="1"/>
  <c r="F139" i="1"/>
  <c r="C139" i="1"/>
  <c r="B139" i="1"/>
  <c r="F138" i="1"/>
  <c r="C138" i="1"/>
  <c r="B138" i="1"/>
  <c r="F137" i="1"/>
  <c r="C137" i="1"/>
  <c r="B137" i="1"/>
  <c r="F136" i="1"/>
  <c r="C136" i="1"/>
  <c r="B136" i="1"/>
  <c r="F135" i="1"/>
  <c r="C135" i="1"/>
  <c r="B135" i="1"/>
  <c r="F134" i="1"/>
  <c r="C134" i="1"/>
  <c r="B134" i="1"/>
  <c r="F133" i="1"/>
  <c r="C133" i="1"/>
  <c r="B133" i="1"/>
  <c r="F132" i="1"/>
  <c r="C132" i="1"/>
  <c r="B132" i="1"/>
  <c r="F131" i="1"/>
  <c r="C131" i="1"/>
  <c r="B131" i="1"/>
  <c r="F130" i="1"/>
  <c r="D130" i="1" s="1"/>
  <c r="C130" i="1"/>
  <c r="B130" i="1"/>
  <c r="F129" i="1"/>
  <c r="C129" i="1"/>
  <c r="B129" i="1"/>
  <c r="F128" i="1"/>
  <c r="C128" i="1"/>
  <c r="B128" i="1"/>
  <c r="F127" i="1"/>
  <c r="H127" i="1" s="1"/>
  <c r="C127" i="1"/>
  <c r="B127" i="1"/>
  <c r="F126" i="1"/>
  <c r="C126" i="1"/>
  <c r="B126" i="1"/>
  <c r="F125" i="1"/>
  <c r="C125" i="1"/>
  <c r="B125" i="1"/>
  <c r="F124" i="1"/>
  <c r="C124" i="1"/>
  <c r="B124" i="1"/>
  <c r="F123" i="1"/>
  <c r="C123" i="1"/>
  <c r="B123" i="1"/>
  <c r="F122" i="1"/>
  <c r="C122" i="1"/>
  <c r="B122" i="1"/>
  <c r="F121" i="1"/>
  <c r="AA121" i="1" s="1"/>
  <c r="C121" i="1"/>
  <c r="B121" i="1"/>
  <c r="F120" i="1"/>
  <c r="C120" i="1"/>
  <c r="B120" i="1"/>
  <c r="F119" i="1"/>
  <c r="W119" i="1" s="1"/>
  <c r="C119" i="1"/>
  <c r="B119" i="1"/>
  <c r="F118" i="1"/>
  <c r="C118" i="1"/>
  <c r="B118" i="1"/>
  <c r="F117" i="1"/>
  <c r="S117" i="1" s="1"/>
  <c r="C117" i="1"/>
  <c r="B117" i="1"/>
  <c r="F116" i="1"/>
  <c r="J116" i="1" s="1"/>
  <c r="C116" i="1"/>
  <c r="B116" i="1"/>
  <c r="F113" i="1"/>
  <c r="C113" i="1"/>
  <c r="B113" i="1"/>
  <c r="F112" i="1"/>
  <c r="C112" i="1"/>
  <c r="B112" i="1"/>
  <c r="F111" i="1"/>
  <c r="C111" i="1"/>
  <c r="B111" i="1"/>
  <c r="F110" i="1"/>
  <c r="C110" i="1"/>
  <c r="B110" i="1"/>
  <c r="F109" i="1"/>
  <c r="R109" i="1" s="1"/>
  <c r="C109" i="1"/>
  <c r="B109" i="1"/>
  <c r="F108" i="1"/>
  <c r="C108" i="1"/>
  <c r="B108" i="1"/>
  <c r="F107" i="1"/>
  <c r="W107" i="1" s="1"/>
  <c r="C107" i="1"/>
  <c r="B107" i="1"/>
  <c r="F106" i="1"/>
  <c r="C106" i="1"/>
  <c r="B106" i="1"/>
  <c r="F105" i="1"/>
  <c r="C105" i="1"/>
  <c r="B105" i="1"/>
  <c r="F104" i="1"/>
  <c r="N104" i="1" s="1"/>
  <c r="C104" i="1"/>
  <c r="B104" i="1"/>
  <c r="F103" i="1"/>
  <c r="C103" i="1"/>
  <c r="B103" i="1"/>
  <c r="F102" i="1"/>
  <c r="G49" i="1" s="1"/>
  <c r="C102" i="1"/>
  <c r="B102" i="1"/>
  <c r="F101" i="1"/>
  <c r="G48" i="1" s="1"/>
  <c r="C101" i="1"/>
  <c r="B101" i="1"/>
  <c r="F100" i="1"/>
  <c r="G47" i="1" s="1"/>
  <c r="C100" i="1"/>
  <c r="B100" i="1"/>
  <c r="F99" i="1"/>
  <c r="G46" i="1" s="1"/>
  <c r="C99" i="1"/>
  <c r="B99" i="1"/>
  <c r="F98" i="1"/>
  <c r="P98" i="1" s="1"/>
  <c r="C98" i="1"/>
  <c r="B98" i="1"/>
  <c r="F97" i="1"/>
  <c r="C97" i="1"/>
  <c r="B97" i="1"/>
  <c r="F96" i="1"/>
  <c r="C96" i="1"/>
  <c r="B96" i="1"/>
  <c r="F95" i="1"/>
  <c r="AB95" i="1" s="1"/>
  <c r="C95" i="1"/>
  <c r="B95" i="1"/>
  <c r="F94" i="1"/>
  <c r="C94" i="1"/>
  <c r="B94" i="1"/>
  <c r="F93" i="1"/>
  <c r="C93" i="1"/>
  <c r="B93" i="1"/>
  <c r="F92" i="1"/>
  <c r="P92" i="1" s="1"/>
  <c r="C92" i="1"/>
  <c r="B92" i="1"/>
  <c r="F91" i="1"/>
  <c r="C91" i="1"/>
  <c r="B91" i="1"/>
  <c r="F90" i="1"/>
  <c r="AB90" i="1" s="1"/>
  <c r="C90" i="1"/>
  <c r="B90" i="1"/>
  <c r="F89" i="1"/>
  <c r="C89" i="1"/>
  <c r="B89" i="1"/>
  <c r="F88" i="1"/>
  <c r="C88" i="1"/>
  <c r="B88" i="1"/>
  <c r="F87" i="1"/>
  <c r="C87" i="1"/>
  <c r="B87" i="1"/>
  <c r="F86" i="1"/>
  <c r="C86" i="1"/>
  <c r="B86" i="1"/>
  <c r="F85" i="1"/>
  <c r="C85" i="1"/>
  <c r="B85" i="1"/>
  <c r="F84" i="1"/>
  <c r="C84" i="1"/>
  <c r="B84" i="1"/>
  <c r="F83" i="1"/>
  <c r="K83" i="1" s="1"/>
  <c r="C83" i="1"/>
  <c r="B83" i="1"/>
  <c r="F82" i="1"/>
  <c r="C82" i="1"/>
  <c r="B82" i="1"/>
  <c r="F81" i="1"/>
  <c r="C81" i="1"/>
  <c r="B81" i="1"/>
  <c r="F80" i="1"/>
  <c r="C80" i="1"/>
  <c r="B80" i="1"/>
  <c r="F79" i="1"/>
  <c r="C79" i="1"/>
  <c r="B79" i="1"/>
  <c r="F78" i="1"/>
  <c r="C78" i="1"/>
  <c r="B78" i="1"/>
  <c r="F77" i="1"/>
  <c r="C77" i="1"/>
  <c r="B77" i="1"/>
  <c r="F76" i="1"/>
  <c r="C76" i="1"/>
  <c r="B76" i="1"/>
  <c r="F75" i="1"/>
  <c r="C75" i="1"/>
  <c r="B75" i="1"/>
  <c r="F74" i="1"/>
  <c r="C74" i="1"/>
  <c r="B74" i="1"/>
  <c r="F73" i="1"/>
  <c r="C73" i="1"/>
  <c r="B73" i="1"/>
  <c r="F72" i="1"/>
  <c r="C72" i="1"/>
  <c r="B72" i="1"/>
  <c r="F71" i="1"/>
  <c r="G18" i="1" s="1"/>
  <c r="C71" i="1"/>
  <c r="B71" i="1"/>
  <c r="F70" i="1"/>
  <c r="C70" i="1"/>
  <c r="B70" i="1"/>
  <c r="F69" i="1"/>
  <c r="G16" i="1" s="1"/>
  <c r="C69" i="1"/>
  <c r="B69" i="1"/>
  <c r="F68" i="1"/>
  <c r="C68" i="1"/>
  <c r="B68" i="1"/>
  <c r="F67" i="1"/>
  <c r="C67" i="1"/>
  <c r="B67" i="1"/>
  <c r="F66" i="1"/>
  <c r="C66" i="1"/>
  <c r="B66" i="1"/>
  <c r="F65" i="1"/>
  <c r="K65" i="1" s="1"/>
  <c r="C65" i="1"/>
  <c r="B65" i="1"/>
  <c r="F64" i="1"/>
  <c r="C64" i="1"/>
  <c r="B64" i="1"/>
  <c r="F63" i="1"/>
  <c r="C63" i="1"/>
  <c r="B63" i="1"/>
  <c r="B10" i="1"/>
  <c r="C10" i="1"/>
  <c r="F10" i="1"/>
  <c r="B11" i="1"/>
  <c r="C11" i="1"/>
  <c r="F11" i="1"/>
  <c r="H11" i="1" s="1"/>
  <c r="B12" i="1"/>
  <c r="C12" i="1"/>
  <c r="F12" i="1"/>
  <c r="H12" i="1" s="1"/>
  <c r="B13" i="1"/>
  <c r="C13" i="1"/>
  <c r="F13" i="1"/>
  <c r="H13" i="1" s="1"/>
  <c r="B14" i="1"/>
  <c r="C14" i="1"/>
  <c r="F14" i="1"/>
  <c r="H14" i="1" s="1"/>
  <c r="B15" i="1"/>
  <c r="C15" i="1"/>
  <c r="F15" i="1"/>
  <c r="H15" i="1" s="1"/>
  <c r="B17" i="1"/>
  <c r="C17" i="1"/>
  <c r="F17" i="1"/>
  <c r="H17" i="1" s="1"/>
  <c r="B18" i="1"/>
  <c r="C18" i="1"/>
  <c r="B19" i="1"/>
  <c r="C19" i="1"/>
  <c r="F19" i="1"/>
  <c r="H19" i="1" s="1"/>
  <c r="B20" i="1"/>
  <c r="C20" i="1"/>
  <c r="F20" i="1"/>
  <c r="B21" i="1"/>
  <c r="C21" i="1"/>
  <c r="F21" i="1"/>
  <c r="B22" i="1"/>
  <c r="C22" i="1"/>
  <c r="F22" i="1"/>
  <c r="H22" i="1" s="1"/>
  <c r="B23" i="1"/>
  <c r="C23" i="1"/>
  <c r="F23" i="1"/>
  <c r="H23" i="1" s="1"/>
  <c r="B24" i="1"/>
  <c r="C24" i="1"/>
  <c r="F24" i="1"/>
  <c r="H24" i="1" s="1"/>
  <c r="B25" i="1"/>
  <c r="C25" i="1"/>
  <c r="F25" i="1"/>
  <c r="H25" i="1" s="1"/>
  <c r="B26" i="1"/>
  <c r="C26" i="1"/>
  <c r="F26" i="1"/>
  <c r="H26" i="1" s="1"/>
  <c r="B27" i="1"/>
  <c r="C27" i="1"/>
  <c r="F27" i="1"/>
  <c r="B28" i="1"/>
  <c r="C28" i="1"/>
  <c r="F28" i="1"/>
  <c r="B29" i="1"/>
  <c r="C29" i="1"/>
  <c r="F29" i="1"/>
  <c r="B30" i="1"/>
  <c r="C30" i="1"/>
  <c r="F30" i="1"/>
  <c r="B31" i="1"/>
  <c r="C31" i="1"/>
  <c r="F31" i="1"/>
  <c r="B32" i="1"/>
  <c r="C32" i="1"/>
  <c r="F32" i="1"/>
  <c r="B33" i="1"/>
  <c r="C33" i="1"/>
  <c r="B34" i="1"/>
  <c r="C34" i="1"/>
  <c r="B35" i="1"/>
  <c r="C35" i="1"/>
  <c r="B36" i="1"/>
  <c r="C36" i="1"/>
  <c r="B37" i="1"/>
  <c r="C37" i="1"/>
  <c r="B38" i="1"/>
  <c r="C38" i="1"/>
  <c r="B39" i="1"/>
  <c r="C39" i="1"/>
  <c r="B40" i="1"/>
  <c r="C40" i="1"/>
  <c r="B41" i="1"/>
  <c r="C41" i="1"/>
  <c r="B42" i="1"/>
  <c r="C42" i="1"/>
  <c r="B43" i="1"/>
  <c r="C43" i="1"/>
  <c r="B44" i="1"/>
  <c r="C44" i="1"/>
  <c r="B45" i="1"/>
  <c r="C45" i="1"/>
  <c r="B46" i="1"/>
  <c r="C46" i="1"/>
  <c r="B47" i="1"/>
  <c r="C47" i="1"/>
  <c r="B48" i="1"/>
  <c r="C48" i="1"/>
  <c r="B49" i="1"/>
  <c r="C49" i="1"/>
  <c r="B50" i="1"/>
  <c r="C50" i="1"/>
  <c r="B51" i="1"/>
  <c r="C51" i="1"/>
  <c r="B52" i="1"/>
  <c r="C52" i="1"/>
  <c r="B53" i="1"/>
  <c r="C53" i="1"/>
  <c r="F53" i="1"/>
  <c r="B54" i="1"/>
  <c r="C54" i="1"/>
  <c r="F54" i="1"/>
  <c r="B55" i="1"/>
  <c r="C55" i="1"/>
  <c r="B56" i="1"/>
  <c r="C56" i="1"/>
  <c r="B57" i="1"/>
  <c r="C57" i="1"/>
  <c r="B58" i="1"/>
  <c r="C58" i="1"/>
  <c r="B59" i="1"/>
  <c r="C59" i="1"/>
  <c r="B60" i="1"/>
  <c r="C60" i="1"/>
  <c r="F60" i="1"/>
  <c r="L122" i="35"/>
  <c r="H122" i="35"/>
  <c r="E122" i="35"/>
  <c r="D122" i="35"/>
  <c r="B122" i="35"/>
  <c r="L110" i="35"/>
  <c r="H110" i="35"/>
  <c r="Z110" i="35" s="1"/>
  <c r="E110" i="35"/>
  <c r="D110" i="35"/>
  <c r="B110" i="35"/>
  <c r="L98" i="35"/>
  <c r="H98" i="35"/>
  <c r="E98" i="35"/>
  <c r="D98" i="35"/>
  <c r="B98" i="35"/>
  <c r="L86" i="35"/>
  <c r="H86" i="35"/>
  <c r="E86" i="35"/>
  <c r="D86" i="35"/>
  <c r="B86" i="35"/>
  <c r="L74" i="35"/>
  <c r="H74" i="35"/>
  <c r="AC74" i="35" s="1"/>
  <c r="E74" i="35"/>
  <c r="D74" i="35"/>
  <c r="B74" i="35"/>
  <c r="L62" i="35"/>
  <c r="H62" i="35"/>
  <c r="X62" i="35" s="1"/>
  <c r="E62" i="35"/>
  <c r="D62" i="35"/>
  <c r="B62" i="35"/>
  <c r="L49" i="35"/>
  <c r="H49" i="35"/>
  <c r="X49" i="35" s="1"/>
  <c r="E49" i="35"/>
  <c r="D49" i="35"/>
  <c r="B49" i="35"/>
  <c r="L36" i="35"/>
  <c r="H36" i="35"/>
  <c r="E36" i="35"/>
  <c r="D36" i="35"/>
  <c r="B36" i="35"/>
  <c r="I21" i="35"/>
  <c r="L21" i="35" s="1"/>
  <c r="F21" i="35"/>
  <c r="I20" i="35"/>
  <c r="L20" i="35" s="1"/>
  <c r="F20" i="35"/>
  <c r="L23" i="35"/>
  <c r="I18" i="35"/>
  <c r="L18" i="35" s="1"/>
  <c r="F18" i="35"/>
  <c r="I17" i="35"/>
  <c r="L17" i="35" s="1"/>
  <c r="F17" i="35"/>
  <c r="I16" i="35"/>
  <c r="L16" i="35" s="1"/>
  <c r="F16" i="35"/>
  <c r="H23" i="35"/>
  <c r="E23" i="35"/>
  <c r="D23" i="35"/>
  <c r="B23" i="35"/>
  <c r="B10" i="35"/>
  <c r="D10" i="35"/>
  <c r="E10" i="35"/>
  <c r="H10" i="35"/>
  <c r="B11" i="35"/>
  <c r="D11" i="35"/>
  <c r="E11" i="35"/>
  <c r="H11" i="35"/>
  <c r="B12" i="35"/>
  <c r="D12" i="35"/>
  <c r="E12" i="35"/>
  <c r="H12" i="35"/>
  <c r="B13" i="35"/>
  <c r="D13" i="35"/>
  <c r="E13" i="35"/>
  <c r="H13" i="35"/>
  <c r="B14" i="35"/>
  <c r="D14" i="35"/>
  <c r="E14" i="35"/>
  <c r="H14" i="35"/>
  <c r="B15" i="35"/>
  <c r="D15" i="35"/>
  <c r="E15" i="35"/>
  <c r="H15" i="35"/>
  <c r="Y83" i="53"/>
  <c r="X83" i="53"/>
  <c r="S83" i="53"/>
  <c r="O83" i="53"/>
  <c r="M83" i="53"/>
  <c r="L83" i="53"/>
  <c r="J83" i="53"/>
  <c r="I83" i="53"/>
  <c r="G83" i="53"/>
  <c r="E83" i="53"/>
  <c r="D83" i="53"/>
  <c r="B83" i="53"/>
  <c r="C83" i="53" s="1"/>
  <c r="Y82" i="53"/>
  <c r="X82" i="53"/>
  <c r="S82" i="53"/>
  <c r="O82" i="53"/>
  <c r="M82" i="53"/>
  <c r="L82" i="53"/>
  <c r="J82" i="53"/>
  <c r="I82" i="53"/>
  <c r="G82" i="53"/>
  <c r="E82" i="53"/>
  <c r="D82" i="53"/>
  <c r="B82" i="53"/>
  <c r="C82" i="53" s="1"/>
  <c r="Y81" i="53"/>
  <c r="X81" i="53"/>
  <c r="S81" i="53"/>
  <c r="O81" i="53"/>
  <c r="M81" i="53"/>
  <c r="L81" i="53"/>
  <c r="J81" i="53"/>
  <c r="I81" i="53"/>
  <c r="G81" i="53"/>
  <c r="E81" i="53"/>
  <c r="D81" i="53"/>
  <c r="B81" i="53"/>
  <c r="C81" i="53" s="1"/>
  <c r="B29" i="2"/>
  <c r="Z29" i="2" s="1"/>
  <c r="F29" i="2"/>
  <c r="H29" i="2"/>
  <c r="I30" i="2" s="1"/>
  <c r="AC29" i="2"/>
  <c r="L29" i="2"/>
  <c r="M30" i="2" s="1"/>
  <c r="O29" i="2"/>
  <c r="P29" i="2"/>
  <c r="U29" i="2"/>
  <c r="V29" i="2"/>
  <c r="W30" i="2" s="1"/>
  <c r="H27" i="1" l="1"/>
  <c r="D27" i="1"/>
  <c r="AA15" i="35"/>
  <c r="T4" i="54"/>
  <c r="K67" i="54"/>
  <c r="K80" i="54"/>
  <c r="K93" i="54"/>
  <c r="K13" i="35"/>
  <c r="K66" i="54"/>
  <c r="K79" i="54"/>
  <c r="K92" i="54"/>
  <c r="K10" i="35"/>
  <c r="K65" i="54"/>
  <c r="K78" i="54"/>
  <c r="K91" i="54"/>
  <c r="K10" i="54"/>
  <c r="K23" i="54"/>
  <c r="K36" i="54"/>
  <c r="K49" i="54"/>
  <c r="K101" i="54"/>
  <c r="K114" i="54"/>
  <c r="K127" i="54"/>
  <c r="K140" i="54"/>
  <c r="K153" i="54"/>
  <c r="K166" i="54"/>
  <c r="K179" i="54"/>
  <c r="K192" i="54"/>
  <c r="K205" i="54"/>
  <c r="K15" i="54"/>
  <c r="K13" i="54"/>
  <c r="K11" i="54"/>
  <c r="K28" i="54"/>
  <c r="K26" i="54"/>
  <c r="K24" i="54"/>
  <c r="K41" i="54"/>
  <c r="K39" i="54"/>
  <c r="K37" i="54"/>
  <c r="K54" i="54"/>
  <c r="K52" i="54"/>
  <c r="K50" i="54"/>
  <c r="K106" i="54"/>
  <c r="K104" i="54"/>
  <c r="K102" i="54"/>
  <c r="K119" i="54"/>
  <c r="K117" i="54"/>
  <c r="K115" i="54"/>
  <c r="K132" i="54"/>
  <c r="K130" i="54"/>
  <c r="K128" i="54"/>
  <c r="K145" i="54"/>
  <c r="K143" i="54"/>
  <c r="K141" i="54"/>
  <c r="K158" i="54"/>
  <c r="K156" i="54"/>
  <c r="K154" i="54"/>
  <c r="K171" i="54"/>
  <c r="K169" i="54"/>
  <c r="K167" i="54"/>
  <c r="K184" i="54"/>
  <c r="K182" i="54"/>
  <c r="K180" i="54"/>
  <c r="K197" i="54"/>
  <c r="K195" i="54"/>
  <c r="K193" i="54"/>
  <c r="K210" i="54"/>
  <c r="K208" i="54"/>
  <c r="K206" i="54"/>
  <c r="K323" i="54"/>
  <c r="K414" i="54"/>
  <c r="K219" i="54"/>
  <c r="K297" i="54"/>
  <c r="K310" i="54"/>
  <c r="K284" i="54"/>
  <c r="K232" i="54"/>
  <c r="K258" i="54"/>
  <c r="K362" i="54"/>
  <c r="K401" i="54"/>
  <c r="K349" i="54"/>
  <c r="K388" i="54"/>
  <c r="K336" i="54"/>
  <c r="K375" i="54"/>
  <c r="K271" i="54"/>
  <c r="K245" i="54"/>
  <c r="K14" i="54"/>
  <c r="K12" i="54"/>
  <c r="K27" i="54"/>
  <c r="K25" i="54"/>
  <c r="K40" i="54"/>
  <c r="K38" i="54"/>
  <c r="K53" i="54"/>
  <c r="K51" i="54"/>
  <c r="K105" i="54"/>
  <c r="K103" i="54"/>
  <c r="K118" i="54"/>
  <c r="K116" i="54"/>
  <c r="K131" i="54"/>
  <c r="K129" i="54"/>
  <c r="K144" i="54"/>
  <c r="K142" i="54"/>
  <c r="K157" i="54"/>
  <c r="K155" i="54"/>
  <c r="K170" i="54"/>
  <c r="K168" i="54"/>
  <c r="K183" i="54"/>
  <c r="K181" i="54"/>
  <c r="K196" i="54"/>
  <c r="K194" i="54"/>
  <c r="K209" i="54"/>
  <c r="K207" i="54"/>
  <c r="K62" i="54"/>
  <c r="K75" i="54"/>
  <c r="K88" i="54"/>
  <c r="K63" i="54"/>
  <c r="K76" i="54"/>
  <c r="K89" i="54"/>
  <c r="K64" i="54"/>
  <c r="K77" i="54"/>
  <c r="K90" i="54"/>
  <c r="D104" i="59"/>
  <c r="U10" i="6"/>
  <c r="P4" i="49"/>
  <c r="X54" i="1"/>
  <c r="I54" i="1"/>
  <c r="R54" i="1"/>
  <c r="X50" i="1"/>
  <c r="I50" i="1"/>
  <c r="R50" i="1"/>
  <c r="X51" i="1"/>
  <c r="R51" i="1"/>
  <c r="I51" i="1"/>
  <c r="X52" i="1"/>
  <c r="R52" i="1"/>
  <c r="I52" i="1"/>
  <c r="X60" i="1"/>
  <c r="R60" i="1"/>
  <c r="I60" i="1"/>
  <c r="X53" i="1"/>
  <c r="R53" i="1"/>
  <c r="I53" i="1"/>
  <c r="T190" i="54"/>
  <c r="W190" i="54"/>
  <c r="V190" i="54"/>
  <c r="T189" i="54"/>
  <c r="V189" i="54"/>
  <c r="W189" i="54"/>
  <c r="T188" i="54"/>
  <c r="V188" i="54"/>
  <c r="W188" i="54"/>
  <c r="W187" i="54"/>
  <c r="V187" i="54"/>
  <c r="T186" i="54"/>
  <c r="W186" i="54"/>
  <c r="V186" i="54"/>
  <c r="V185" i="54"/>
  <c r="W185" i="54"/>
  <c r="V184" i="54"/>
  <c r="W184" i="54"/>
  <c r="W183" i="54"/>
  <c r="V183" i="54"/>
  <c r="W182" i="54"/>
  <c r="V182" i="54"/>
  <c r="V181" i="54"/>
  <c r="W181" i="54"/>
  <c r="T180" i="54"/>
  <c r="V180" i="54"/>
  <c r="W180" i="54"/>
  <c r="W179" i="54"/>
  <c r="V179" i="54"/>
  <c r="X99" i="54"/>
  <c r="V99" i="54"/>
  <c r="W99" i="54"/>
  <c r="W98" i="54"/>
  <c r="X98" i="54"/>
  <c r="V98" i="54"/>
  <c r="V97" i="54"/>
  <c r="W97" i="54"/>
  <c r="X97" i="54"/>
  <c r="W96" i="54"/>
  <c r="X96" i="54"/>
  <c r="V96" i="54"/>
  <c r="X95" i="54"/>
  <c r="V95" i="54"/>
  <c r="W95" i="54"/>
  <c r="W94" i="54"/>
  <c r="V94" i="54"/>
  <c r="X94" i="54"/>
  <c r="V93" i="54"/>
  <c r="W93" i="54"/>
  <c r="X93" i="54"/>
  <c r="W92" i="54"/>
  <c r="V92" i="54"/>
  <c r="X92" i="54"/>
  <c r="X91" i="54"/>
  <c r="V91" i="54"/>
  <c r="W91" i="54"/>
  <c r="W90" i="54"/>
  <c r="V90" i="54"/>
  <c r="X90" i="54"/>
  <c r="V89" i="54"/>
  <c r="W89" i="54"/>
  <c r="X89" i="54"/>
  <c r="X88" i="54"/>
  <c r="W88" i="54"/>
  <c r="V88" i="54"/>
  <c r="T97" i="54"/>
  <c r="T93" i="54"/>
  <c r="T89" i="54"/>
  <c r="T92" i="54"/>
  <c r="T99" i="54"/>
  <c r="T95" i="54"/>
  <c r="T91" i="54"/>
  <c r="T88" i="54"/>
  <c r="T90" i="54"/>
  <c r="K14" i="35"/>
  <c r="AA14" i="35"/>
  <c r="AA13" i="35"/>
  <c r="Z13" i="35"/>
  <c r="X13" i="35"/>
  <c r="X12" i="35"/>
  <c r="Z12" i="35"/>
  <c r="K11" i="35"/>
  <c r="Z11" i="35"/>
  <c r="K32" i="1"/>
  <c r="P32" i="1"/>
  <c r="W32" i="1"/>
  <c r="I32" i="1"/>
  <c r="S32" i="1"/>
  <c r="J32" i="1"/>
  <c r="H32" i="1"/>
  <c r="U32" i="1" s="1"/>
  <c r="R32" i="1"/>
  <c r="X32" i="1"/>
  <c r="M32" i="1"/>
  <c r="N32" i="1"/>
  <c r="I28" i="1"/>
  <c r="M28" i="1"/>
  <c r="S28" i="1"/>
  <c r="K28" i="1"/>
  <c r="W28" i="1"/>
  <c r="R28" i="1"/>
  <c r="J28" i="1"/>
  <c r="N28" i="1"/>
  <c r="Z28" i="1" s="1"/>
  <c r="P28" i="1"/>
  <c r="X28" i="1"/>
  <c r="H28" i="1"/>
  <c r="U28" i="1" s="1"/>
  <c r="M20" i="1"/>
  <c r="H20" i="1"/>
  <c r="U20" i="1" s="1"/>
  <c r="I29" i="1"/>
  <c r="N29" i="1"/>
  <c r="Z29" i="1" s="1"/>
  <c r="S29" i="1"/>
  <c r="H29" i="1"/>
  <c r="U29" i="1" s="1"/>
  <c r="K29" i="1"/>
  <c r="P29" i="1"/>
  <c r="W29" i="1"/>
  <c r="X29" i="1"/>
  <c r="J29" i="1"/>
  <c r="M29" i="1"/>
  <c r="R29" i="1"/>
  <c r="M21" i="1"/>
  <c r="H21" i="1"/>
  <c r="U21" i="1" s="1"/>
  <c r="I30" i="1"/>
  <c r="N30" i="1"/>
  <c r="Z30" i="1" s="1"/>
  <c r="R30" i="1"/>
  <c r="S30" i="1"/>
  <c r="J30" i="1"/>
  <c r="P30" i="1"/>
  <c r="W30" i="1"/>
  <c r="H30" i="1"/>
  <c r="U30" i="1" s="1"/>
  <c r="K30" i="1"/>
  <c r="L30" i="1" s="1"/>
  <c r="X30" i="1"/>
  <c r="M30" i="1"/>
  <c r="AA12" i="35"/>
  <c r="K12" i="35"/>
  <c r="J31" i="1"/>
  <c r="P31" i="1"/>
  <c r="W31" i="1"/>
  <c r="M31" i="1"/>
  <c r="H31" i="1"/>
  <c r="U31" i="1" s="1"/>
  <c r="N31" i="1"/>
  <c r="Z31" i="1" s="1"/>
  <c r="K31" i="1"/>
  <c r="R31" i="1"/>
  <c r="X31" i="1"/>
  <c r="S31" i="1"/>
  <c r="I31" i="1"/>
  <c r="AE40" i="50"/>
  <c r="AC23" i="35"/>
  <c r="AA23" i="35"/>
  <c r="R26" i="1"/>
  <c r="I26" i="1"/>
  <c r="X26" i="1"/>
  <c r="AA11" i="35"/>
  <c r="X11" i="35"/>
  <c r="AA10" i="35"/>
  <c r="X10" i="35"/>
  <c r="Z10" i="35"/>
  <c r="X27" i="1"/>
  <c r="R27" i="1"/>
  <c r="I27" i="1"/>
  <c r="M51" i="1"/>
  <c r="W51" i="1"/>
  <c r="P51" i="1"/>
  <c r="P25" i="1"/>
  <c r="W25" i="1"/>
  <c r="M25" i="1"/>
  <c r="W22" i="1"/>
  <c r="P22" i="1"/>
  <c r="M22" i="1"/>
  <c r="P60" i="1"/>
  <c r="M60" i="1"/>
  <c r="W60" i="1"/>
  <c r="P53" i="1"/>
  <c r="W53" i="1"/>
  <c r="M53" i="1"/>
  <c r="M27" i="1"/>
  <c r="W27" i="1"/>
  <c r="P27" i="1"/>
  <c r="M23" i="1"/>
  <c r="W23" i="1"/>
  <c r="P23" i="1"/>
  <c r="P52" i="1"/>
  <c r="M52" i="1"/>
  <c r="W52" i="1"/>
  <c r="W26" i="1"/>
  <c r="M26" i="1"/>
  <c r="P26" i="1"/>
  <c r="W54" i="1"/>
  <c r="P54" i="1"/>
  <c r="M54" i="1"/>
  <c r="W50" i="1"/>
  <c r="M50" i="1"/>
  <c r="P50" i="1"/>
  <c r="P24" i="1"/>
  <c r="M24" i="1"/>
  <c r="W24" i="1"/>
  <c r="S25" i="1"/>
  <c r="X25" i="1"/>
  <c r="I25" i="1"/>
  <c r="K24" i="1"/>
  <c r="X24" i="1"/>
  <c r="I24" i="1"/>
  <c r="I23" i="1"/>
  <c r="X23" i="1"/>
  <c r="X22" i="1"/>
  <c r="I22" i="1"/>
  <c r="P21" i="1"/>
  <c r="W21" i="1"/>
  <c r="I21" i="1"/>
  <c r="X21" i="1"/>
  <c r="W19" i="1"/>
  <c r="P19" i="1"/>
  <c r="W20" i="1"/>
  <c r="P20" i="1"/>
  <c r="I20" i="1"/>
  <c r="X20" i="1"/>
  <c r="P17" i="1"/>
  <c r="W17" i="1"/>
  <c r="AA111" i="50"/>
  <c r="AA115" i="50"/>
  <c r="AA127" i="50"/>
  <c r="AA129" i="50"/>
  <c r="AA139" i="50"/>
  <c r="AA143" i="50"/>
  <c r="AA147" i="50"/>
  <c r="AA151" i="50"/>
  <c r="AA159" i="50"/>
  <c r="AA165" i="50"/>
  <c r="AA167" i="50"/>
  <c r="AA171" i="50"/>
  <c r="AA175" i="50"/>
  <c r="AA183" i="50"/>
  <c r="AA187" i="50"/>
  <c r="AA191" i="50"/>
  <c r="AA199" i="50"/>
  <c r="AA203" i="50"/>
  <c r="AA207" i="50"/>
  <c r="AA219" i="50"/>
  <c r="AA225" i="50"/>
  <c r="AA229" i="50"/>
  <c r="AA235" i="50"/>
  <c r="AA36" i="50"/>
  <c r="AA58" i="50"/>
  <c r="AA60" i="50"/>
  <c r="AA64" i="50"/>
  <c r="AA82" i="50"/>
  <c r="AA84" i="50"/>
  <c r="AA92" i="50"/>
  <c r="AA94" i="50"/>
  <c r="AA120" i="50"/>
  <c r="AA20" i="50"/>
  <c r="AA19" i="50"/>
  <c r="AA13" i="50"/>
  <c r="P15" i="1"/>
  <c r="W15" i="1"/>
  <c r="M15" i="1"/>
  <c r="P11" i="1"/>
  <c r="W11" i="1"/>
  <c r="M11" i="1"/>
  <c r="V30" i="48"/>
  <c r="U30" i="48"/>
  <c r="I30" i="48"/>
  <c r="J17" i="48" s="1"/>
  <c r="K30" i="48"/>
  <c r="K39" i="48"/>
  <c r="U39" i="48"/>
  <c r="I39" i="48"/>
  <c r="V39" i="48"/>
  <c r="L44" i="48"/>
  <c r="V44" i="48"/>
  <c r="I44" i="48"/>
  <c r="K44" i="48"/>
  <c r="U44" i="48"/>
  <c r="U48" i="48"/>
  <c r="K48" i="48"/>
  <c r="V48" i="48"/>
  <c r="I48" i="48"/>
  <c r="X52" i="48"/>
  <c r="V52" i="48"/>
  <c r="U52" i="48"/>
  <c r="K52" i="48"/>
  <c r="I52" i="48"/>
  <c r="K56" i="48"/>
  <c r="V56" i="48"/>
  <c r="U56" i="48"/>
  <c r="I56" i="48"/>
  <c r="U60" i="48"/>
  <c r="K60" i="48"/>
  <c r="I60" i="48"/>
  <c r="V60" i="48"/>
  <c r="I64" i="48"/>
  <c r="V64" i="48"/>
  <c r="K64" i="48"/>
  <c r="U64" i="48"/>
  <c r="I68" i="48"/>
  <c r="V68" i="48"/>
  <c r="U68" i="48"/>
  <c r="K68" i="48"/>
  <c r="I72" i="48"/>
  <c r="K72" i="48"/>
  <c r="V72" i="48"/>
  <c r="U72" i="48"/>
  <c r="I76" i="48"/>
  <c r="U76" i="48"/>
  <c r="K76" i="48"/>
  <c r="V76" i="48"/>
  <c r="X80" i="48"/>
  <c r="I80" i="48"/>
  <c r="U80" i="48"/>
  <c r="K80" i="48"/>
  <c r="V80" i="48"/>
  <c r="I84" i="48"/>
  <c r="V84" i="48"/>
  <c r="U84" i="48"/>
  <c r="K84" i="48"/>
  <c r="I88" i="48"/>
  <c r="K88" i="48"/>
  <c r="U88" i="48"/>
  <c r="V88" i="48"/>
  <c r="I92" i="48"/>
  <c r="V92" i="48"/>
  <c r="U92" i="48"/>
  <c r="K92" i="48"/>
  <c r="I96" i="48"/>
  <c r="U96" i="48"/>
  <c r="K96" i="48"/>
  <c r="V96" i="48"/>
  <c r="I100" i="48"/>
  <c r="V100" i="48"/>
  <c r="U100" i="48"/>
  <c r="K100" i="48"/>
  <c r="I104" i="48"/>
  <c r="K104" i="48"/>
  <c r="U104" i="48"/>
  <c r="V104" i="48"/>
  <c r="I108" i="48"/>
  <c r="U108" i="48"/>
  <c r="K108" i="48"/>
  <c r="V108" i="48"/>
  <c r="I112" i="48"/>
  <c r="V112" i="48"/>
  <c r="K112" i="48"/>
  <c r="U112" i="48"/>
  <c r="I116" i="48"/>
  <c r="V116" i="48"/>
  <c r="U116" i="48"/>
  <c r="K116" i="48"/>
  <c r="I120" i="48"/>
  <c r="K120" i="48"/>
  <c r="V120" i="48"/>
  <c r="U120" i="48"/>
  <c r="O124" i="48"/>
  <c r="I124" i="48"/>
  <c r="U124" i="48"/>
  <c r="K124" i="48"/>
  <c r="V124" i="48"/>
  <c r="O128" i="48"/>
  <c r="I128" i="48"/>
  <c r="V128" i="48"/>
  <c r="U128" i="48"/>
  <c r="K128" i="48"/>
  <c r="I132" i="48"/>
  <c r="V132" i="48"/>
  <c r="U132" i="48"/>
  <c r="K132" i="48"/>
  <c r="I136" i="48"/>
  <c r="K136" i="48"/>
  <c r="U136" i="48"/>
  <c r="V136" i="48"/>
  <c r="O140" i="48"/>
  <c r="I140" i="48"/>
  <c r="V140" i="48"/>
  <c r="K140" i="48"/>
  <c r="U140" i="48"/>
  <c r="O144" i="48"/>
  <c r="I144" i="48"/>
  <c r="U144" i="48"/>
  <c r="K144" i="48"/>
  <c r="V144" i="48"/>
  <c r="X148" i="48"/>
  <c r="V148" i="48"/>
  <c r="I148" i="48"/>
  <c r="U148" i="48"/>
  <c r="K148" i="48"/>
  <c r="X152" i="48"/>
  <c r="V152" i="48"/>
  <c r="I152" i="48"/>
  <c r="K152" i="48"/>
  <c r="U152" i="48"/>
  <c r="X156" i="48"/>
  <c r="V156" i="48"/>
  <c r="I156" i="48"/>
  <c r="U156" i="48"/>
  <c r="K156" i="48"/>
  <c r="X160" i="48"/>
  <c r="V160" i="48"/>
  <c r="I160" i="48"/>
  <c r="U160" i="48"/>
  <c r="K160" i="48"/>
  <c r="X164" i="48"/>
  <c r="V164" i="48"/>
  <c r="I164" i="48"/>
  <c r="U164" i="48"/>
  <c r="K164" i="48"/>
  <c r="M21" i="54"/>
  <c r="N21" i="54"/>
  <c r="W21" i="54"/>
  <c r="V21" i="54"/>
  <c r="Q20" i="54"/>
  <c r="W20" i="54"/>
  <c r="M20" i="54"/>
  <c r="N20" i="54"/>
  <c r="V20" i="54"/>
  <c r="M19" i="54"/>
  <c r="V19" i="54"/>
  <c r="N19" i="54"/>
  <c r="W19" i="54"/>
  <c r="N18" i="54"/>
  <c r="V18" i="54"/>
  <c r="M18" i="54"/>
  <c r="W18" i="54"/>
  <c r="M17" i="54"/>
  <c r="N17" i="54"/>
  <c r="V17" i="54"/>
  <c r="W17" i="54"/>
  <c r="W16" i="54"/>
  <c r="N16" i="54"/>
  <c r="V16" i="54"/>
  <c r="M16" i="54"/>
  <c r="O15" i="54"/>
  <c r="M15" i="54"/>
  <c r="V15" i="54"/>
  <c r="N15" i="54"/>
  <c r="W15" i="54"/>
  <c r="V14" i="54"/>
  <c r="M14" i="54"/>
  <c r="W14" i="54"/>
  <c r="N14" i="54"/>
  <c r="M13" i="54"/>
  <c r="N13" i="54"/>
  <c r="V13" i="54"/>
  <c r="W13" i="54"/>
  <c r="P12" i="54"/>
  <c r="W12" i="54"/>
  <c r="N12" i="54"/>
  <c r="V12" i="54"/>
  <c r="M12" i="54"/>
  <c r="M11" i="54"/>
  <c r="V11" i="54"/>
  <c r="N11" i="54"/>
  <c r="W11" i="54"/>
  <c r="M34" i="54"/>
  <c r="W34" i="54"/>
  <c r="N34" i="54"/>
  <c r="V34" i="54"/>
  <c r="W33" i="54"/>
  <c r="M33" i="54"/>
  <c r="V33" i="54"/>
  <c r="N33" i="54"/>
  <c r="T32" i="54"/>
  <c r="V32" i="54"/>
  <c r="M32" i="54"/>
  <c r="W32" i="54"/>
  <c r="N32" i="54"/>
  <c r="T31" i="54"/>
  <c r="N31" i="54"/>
  <c r="V31" i="54"/>
  <c r="W31" i="54"/>
  <c r="M31" i="54"/>
  <c r="T30" i="54"/>
  <c r="M30" i="54"/>
  <c r="W30" i="54"/>
  <c r="N30" i="54"/>
  <c r="V30" i="54"/>
  <c r="T29" i="54"/>
  <c r="W29" i="54"/>
  <c r="V29" i="54"/>
  <c r="M29" i="54"/>
  <c r="N29" i="54"/>
  <c r="T28" i="54"/>
  <c r="V28" i="54"/>
  <c r="M28" i="54"/>
  <c r="W28" i="54"/>
  <c r="N28" i="54"/>
  <c r="T27" i="54"/>
  <c r="V27" i="54"/>
  <c r="N27" i="54"/>
  <c r="W27" i="54"/>
  <c r="M27" i="54"/>
  <c r="T26" i="54"/>
  <c r="M26" i="54"/>
  <c r="W26" i="54"/>
  <c r="N26" i="54"/>
  <c r="V26" i="54"/>
  <c r="W25" i="54"/>
  <c r="N25" i="54"/>
  <c r="V25" i="54"/>
  <c r="M25" i="54"/>
  <c r="T24" i="54"/>
  <c r="V24" i="54"/>
  <c r="M24" i="54"/>
  <c r="W24" i="54"/>
  <c r="N24" i="54"/>
  <c r="M47" i="54"/>
  <c r="N47" i="54"/>
  <c r="V47" i="54"/>
  <c r="W47" i="54"/>
  <c r="W46" i="54"/>
  <c r="V46" i="54"/>
  <c r="N46" i="54"/>
  <c r="M46" i="54"/>
  <c r="T45" i="54"/>
  <c r="V45" i="54"/>
  <c r="M45" i="54"/>
  <c r="W45" i="54"/>
  <c r="N45" i="54"/>
  <c r="T44" i="54"/>
  <c r="V44" i="54"/>
  <c r="N44" i="54"/>
  <c r="W44" i="54"/>
  <c r="M44" i="54"/>
  <c r="M43" i="54"/>
  <c r="W43" i="54"/>
  <c r="N43" i="54"/>
  <c r="V43" i="54"/>
  <c r="W42" i="54"/>
  <c r="V42" i="54"/>
  <c r="M42" i="54"/>
  <c r="N42" i="54"/>
  <c r="T41" i="54"/>
  <c r="V41" i="54"/>
  <c r="M41" i="54"/>
  <c r="W41" i="54"/>
  <c r="N41" i="54"/>
  <c r="T40" i="54"/>
  <c r="V40" i="54"/>
  <c r="W40" i="54"/>
  <c r="M40" i="54"/>
  <c r="N40" i="54"/>
  <c r="M39" i="54"/>
  <c r="W39" i="54"/>
  <c r="N39" i="54"/>
  <c r="V39" i="54"/>
  <c r="T38" i="54"/>
  <c r="W38" i="54"/>
  <c r="N38" i="54"/>
  <c r="V38" i="54"/>
  <c r="M38" i="54"/>
  <c r="V37" i="54"/>
  <c r="M37" i="54"/>
  <c r="W37" i="54"/>
  <c r="N37" i="54"/>
  <c r="X60" i="54"/>
  <c r="M60" i="54"/>
  <c r="N60" i="54"/>
  <c r="V60" i="54"/>
  <c r="W60" i="54"/>
  <c r="T59" i="54"/>
  <c r="W59" i="54"/>
  <c r="X59" i="54"/>
  <c r="V59" i="54"/>
  <c r="N59" i="54"/>
  <c r="M59" i="54"/>
  <c r="T58" i="54"/>
  <c r="V58" i="54"/>
  <c r="M58" i="54"/>
  <c r="W58" i="54"/>
  <c r="N58" i="54"/>
  <c r="X58" i="54"/>
  <c r="X57" i="54"/>
  <c r="N57" i="54"/>
  <c r="V57" i="54"/>
  <c r="W57" i="54"/>
  <c r="M57" i="54"/>
  <c r="T56" i="54"/>
  <c r="X56" i="54"/>
  <c r="M56" i="54"/>
  <c r="N56" i="54"/>
  <c r="W56" i="54"/>
  <c r="V56" i="54"/>
  <c r="T55" i="54"/>
  <c r="W55" i="54"/>
  <c r="X55" i="54"/>
  <c r="N55" i="54"/>
  <c r="M55" i="54"/>
  <c r="V55" i="54"/>
  <c r="T54" i="54"/>
  <c r="V54" i="54"/>
  <c r="M54" i="54"/>
  <c r="W54" i="54"/>
  <c r="N54" i="54"/>
  <c r="X54" i="54"/>
  <c r="V53" i="54"/>
  <c r="X53" i="54"/>
  <c r="W53" i="54"/>
  <c r="M53" i="54"/>
  <c r="N53" i="54"/>
  <c r="X52" i="54"/>
  <c r="M52" i="54"/>
  <c r="W52" i="54"/>
  <c r="N52" i="54"/>
  <c r="V52" i="54"/>
  <c r="W51" i="54"/>
  <c r="X51" i="54"/>
  <c r="N51" i="54"/>
  <c r="M51" i="54"/>
  <c r="V51" i="54"/>
  <c r="T50" i="54"/>
  <c r="V50" i="54"/>
  <c r="M50" i="54"/>
  <c r="W50" i="54"/>
  <c r="N50" i="54"/>
  <c r="X50" i="54"/>
  <c r="M73" i="54"/>
  <c r="W73" i="54"/>
  <c r="N73" i="54"/>
  <c r="V73" i="54"/>
  <c r="W72" i="54"/>
  <c r="V72" i="54"/>
  <c r="M72" i="54"/>
  <c r="N72" i="54"/>
  <c r="V71" i="54"/>
  <c r="M71" i="54"/>
  <c r="W71" i="54"/>
  <c r="N71" i="54"/>
  <c r="T70" i="54"/>
  <c r="N70" i="54"/>
  <c r="V70" i="54"/>
  <c r="W70" i="54"/>
  <c r="M70" i="54"/>
  <c r="M69" i="54"/>
  <c r="W69" i="54"/>
  <c r="N69" i="54"/>
  <c r="V69" i="54"/>
  <c r="W68" i="54"/>
  <c r="V68" i="54"/>
  <c r="N68" i="54"/>
  <c r="M68" i="54"/>
  <c r="T67" i="54"/>
  <c r="V67" i="54"/>
  <c r="M67" i="54"/>
  <c r="W67" i="54"/>
  <c r="N67" i="54"/>
  <c r="T66" i="54"/>
  <c r="V66" i="54"/>
  <c r="W66" i="54"/>
  <c r="M66" i="54"/>
  <c r="N66" i="54"/>
  <c r="M65" i="54"/>
  <c r="N65" i="54"/>
  <c r="W65" i="54"/>
  <c r="V65" i="54"/>
  <c r="W64" i="54"/>
  <c r="V64" i="54"/>
  <c r="N64" i="54"/>
  <c r="M64" i="54"/>
  <c r="V63" i="54"/>
  <c r="M63" i="54"/>
  <c r="W63" i="54"/>
  <c r="N63" i="54"/>
  <c r="T86" i="54"/>
  <c r="M86" i="54"/>
  <c r="N86" i="54"/>
  <c r="V86" i="54"/>
  <c r="W86" i="54"/>
  <c r="T85" i="54"/>
  <c r="W85" i="54"/>
  <c r="V85" i="54"/>
  <c r="M85" i="54"/>
  <c r="N85" i="54"/>
  <c r="V84" i="54"/>
  <c r="M84" i="54"/>
  <c r="W84" i="54"/>
  <c r="N84" i="54"/>
  <c r="N83" i="54"/>
  <c r="V83" i="54"/>
  <c r="W83" i="54"/>
  <c r="M83" i="54"/>
  <c r="M82" i="54"/>
  <c r="N82" i="54"/>
  <c r="W82" i="54"/>
  <c r="V82" i="54"/>
  <c r="T81" i="54"/>
  <c r="W81" i="54"/>
  <c r="V81" i="54"/>
  <c r="N81" i="54"/>
  <c r="M81" i="54"/>
  <c r="T80" i="54"/>
  <c r="V80" i="54"/>
  <c r="M80" i="54"/>
  <c r="W80" i="54"/>
  <c r="N80" i="54"/>
  <c r="T79" i="54"/>
  <c r="V79" i="54"/>
  <c r="W79" i="54"/>
  <c r="M79" i="54"/>
  <c r="N79" i="54"/>
  <c r="M78" i="54"/>
  <c r="N78" i="54"/>
  <c r="W78" i="54"/>
  <c r="V78" i="54"/>
  <c r="T77" i="54"/>
  <c r="W77" i="54"/>
  <c r="N77" i="54"/>
  <c r="M77" i="54"/>
  <c r="V77" i="54"/>
  <c r="V76" i="54"/>
  <c r="M76" i="54"/>
  <c r="W76" i="54"/>
  <c r="N76" i="54"/>
  <c r="T112" i="54"/>
  <c r="W112" i="54"/>
  <c r="V112" i="54"/>
  <c r="M112" i="54"/>
  <c r="N112" i="54"/>
  <c r="T111" i="54"/>
  <c r="V111" i="54"/>
  <c r="W111" i="54"/>
  <c r="M111" i="54"/>
  <c r="N111" i="54"/>
  <c r="V110" i="54"/>
  <c r="M110" i="54"/>
  <c r="W110" i="54"/>
  <c r="N110" i="54"/>
  <c r="N109" i="54"/>
  <c r="M109" i="54"/>
  <c r="V109" i="54"/>
  <c r="W109" i="54"/>
  <c r="T108" i="54"/>
  <c r="W108" i="54"/>
  <c r="M108" i="54"/>
  <c r="V108" i="54"/>
  <c r="N108" i="54"/>
  <c r="T107" i="54"/>
  <c r="V107" i="54"/>
  <c r="N107" i="54"/>
  <c r="W107" i="54"/>
  <c r="M107" i="54"/>
  <c r="T106" i="54"/>
  <c r="V106" i="54"/>
  <c r="M106" i="54"/>
  <c r="N106" i="54"/>
  <c r="W106" i="54"/>
  <c r="T105" i="54"/>
  <c r="W105" i="54"/>
  <c r="N105" i="54"/>
  <c r="V105" i="54"/>
  <c r="M105" i="54"/>
  <c r="T104" i="54"/>
  <c r="V104" i="54"/>
  <c r="W104" i="54"/>
  <c r="M104" i="54"/>
  <c r="N104" i="54"/>
  <c r="V103" i="54"/>
  <c r="N103" i="54"/>
  <c r="W103" i="54"/>
  <c r="M103" i="54"/>
  <c r="T102" i="54"/>
  <c r="V102" i="54"/>
  <c r="M102" i="54"/>
  <c r="N102" i="54"/>
  <c r="W102" i="54"/>
  <c r="T125" i="54"/>
  <c r="V125" i="54"/>
  <c r="W125" i="54"/>
  <c r="M125" i="54"/>
  <c r="N125" i="54"/>
  <c r="M124" i="54"/>
  <c r="V124" i="54"/>
  <c r="N124" i="54"/>
  <c r="W124" i="54"/>
  <c r="T123" i="54"/>
  <c r="V123" i="54"/>
  <c r="M123" i="54"/>
  <c r="W123" i="54"/>
  <c r="N123" i="54"/>
  <c r="W122" i="54"/>
  <c r="M122" i="54"/>
  <c r="N122" i="54"/>
  <c r="V122" i="54"/>
  <c r="T121" i="54"/>
  <c r="V121" i="54"/>
  <c r="W121" i="54"/>
  <c r="M121" i="54"/>
  <c r="N121" i="54"/>
  <c r="T120" i="54"/>
  <c r="M120" i="54"/>
  <c r="V120" i="54"/>
  <c r="N120" i="54"/>
  <c r="W120" i="54"/>
  <c r="V119" i="54"/>
  <c r="M119" i="54"/>
  <c r="N119" i="54"/>
  <c r="W119" i="54"/>
  <c r="T118" i="54"/>
  <c r="W118" i="54"/>
  <c r="M118" i="54"/>
  <c r="N118" i="54"/>
  <c r="V118" i="54"/>
  <c r="T117" i="54"/>
  <c r="V117" i="54"/>
  <c r="W117" i="54"/>
  <c r="M117" i="54"/>
  <c r="N117" i="54"/>
  <c r="T116" i="54"/>
  <c r="W116" i="54"/>
  <c r="M116" i="54"/>
  <c r="N116" i="54"/>
  <c r="V116" i="54"/>
  <c r="V115" i="54"/>
  <c r="W115" i="54"/>
  <c r="M115" i="54"/>
  <c r="N115" i="54"/>
  <c r="T138" i="54"/>
  <c r="M138" i="54"/>
  <c r="N138" i="54"/>
  <c r="W138" i="54"/>
  <c r="V138" i="54"/>
  <c r="T137" i="54"/>
  <c r="W137" i="54"/>
  <c r="V137" i="54"/>
  <c r="M137" i="54"/>
  <c r="N137" i="54"/>
  <c r="T136" i="54"/>
  <c r="V136" i="54"/>
  <c r="M136" i="54"/>
  <c r="W136" i="54"/>
  <c r="N136" i="54"/>
  <c r="V135" i="54"/>
  <c r="N135" i="54"/>
  <c r="W135" i="54"/>
  <c r="M135" i="54"/>
  <c r="T134" i="54"/>
  <c r="M134" i="54"/>
  <c r="N134" i="54"/>
  <c r="W134" i="54"/>
  <c r="V134" i="54"/>
  <c r="T133" i="54"/>
  <c r="W133" i="54"/>
  <c r="V133" i="54"/>
  <c r="M133" i="54"/>
  <c r="N133" i="54"/>
  <c r="T132" i="54"/>
  <c r="V132" i="54"/>
  <c r="M132" i="54"/>
  <c r="W132" i="54"/>
  <c r="N132" i="54"/>
  <c r="V131" i="54"/>
  <c r="N131" i="54"/>
  <c r="W131" i="54"/>
  <c r="M131" i="54"/>
  <c r="M130" i="54"/>
  <c r="N130" i="54"/>
  <c r="W130" i="54"/>
  <c r="V130" i="54"/>
  <c r="T129" i="54"/>
  <c r="W129" i="54"/>
  <c r="V129" i="54"/>
  <c r="M129" i="54"/>
  <c r="N129" i="54"/>
  <c r="V128" i="54"/>
  <c r="M128" i="54"/>
  <c r="W128" i="54"/>
  <c r="N128" i="54"/>
  <c r="T151" i="54"/>
  <c r="M151" i="54"/>
  <c r="N151" i="54"/>
  <c r="V151" i="54"/>
  <c r="W151" i="54"/>
  <c r="T150" i="54"/>
  <c r="W150" i="54"/>
  <c r="V150" i="54"/>
  <c r="M150" i="54"/>
  <c r="N150" i="54"/>
  <c r="T149" i="54"/>
  <c r="V149" i="54"/>
  <c r="M149" i="54"/>
  <c r="W149" i="54"/>
  <c r="N149" i="54"/>
  <c r="T148" i="54"/>
  <c r="V148" i="54"/>
  <c r="W148" i="54"/>
  <c r="M148" i="54"/>
  <c r="N148" i="54"/>
  <c r="M147" i="54"/>
  <c r="N147" i="54"/>
  <c r="V147" i="54"/>
  <c r="W147" i="54"/>
  <c r="W146" i="54"/>
  <c r="V146" i="54"/>
  <c r="M146" i="54"/>
  <c r="N146" i="54"/>
  <c r="V145" i="54"/>
  <c r="M145" i="54"/>
  <c r="W145" i="54"/>
  <c r="N145" i="54"/>
  <c r="V144" i="54"/>
  <c r="W144" i="54"/>
  <c r="M144" i="54"/>
  <c r="N144" i="54"/>
  <c r="M143" i="54"/>
  <c r="N143" i="54"/>
  <c r="V143" i="54"/>
  <c r="W143" i="54"/>
  <c r="W142" i="54"/>
  <c r="V142" i="54"/>
  <c r="M142" i="54"/>
  <c r="N142" i="54"/>
  <c r="V141" i="54"/>
  <c r="M141" i="54"/>
  <c r="W141" i="54"/>
  <c r="N141" i="54"/>
  <c r="M164" i="54"/>
  <c r="N164" i="54"/>
  <c r="V164" i="54"/>
  <c r="W164" i="54"/>
  <c r="T163" i="54"/>
  <c r="W163" i="54"/>
  <c r="N163" i="54"/>
  <c r="V163" i="54"/>
  <c r="M163" i="54"/>
  <c r="T162" i="54"/>
  <c r="V162" i="54"/>
  <c r="M162" i="54"/>
  <c r="W162" i="54"/>
  <c r="N162" i="54"/>
  <c r="V161" i="54"/>
  <c r="W161" i="54"/>
  <c r="M161" i="54"/>
  <c r="N161" i="54"/>
  <c r="T160" i="54"/>
  <c r="M160" i="54"/>
  <c r="N160" i="54"/>
  <c r="V160" i="54"/>
  <c r="W160" i="54"/>
  <c r="T159" i="54"/>
  <c r="W159" i="54"/>
  <c r="N159" i="54"/>
  <c r="V159" i="54"/>
  <c r="M159" i="54"/>
  <c r="V158" i="54"/>
  <c r="M158" i="54"/>
  <c r="W158" i="54"/>
  <c r="N158" i="54"/>
  <c r="T157" i="54"/>
  <c r="V157" i="54"/>
  <c r="W157" i="54"/>
  <c r="M157" i="54"/>
  <c r="N157" i="54"/>
  <c r="M156" i="54"/>
  <c r="N156" i="54"/>
  <c r="V156" i="54"/>
  <c r="W156" i="54"/>
  <c r="T155" i="54"/>
  <c r="W155" i="54"/>
  <c r="N155" i="54"/>
  <c r="M155" i="54"/>
  <c r="V155" i="54"/>
  <c r="T154" i="54"/>
  <c r="V154" i="54"/>
  <c r="M154" i="54"/>
  <c r="W154" i="54"/>
  <c r="N154" i="54"/>
  <c r="M177" i="54"/>
  <c r="N177" i="54"/>
  <c r="V177" i="54"/>
  <c r="W177" i="54"/>
  <c r="W176" i="54"/>
  <c r="V176" i="54"/>
  <c r="M176" i="54"/>
  <c r="N176" i="54"/>
  <c r="T175" i="54"/>
  <c r="V175" i="54"/>
  <c r="M175" i="54"/>
  <c r="W175" i="54"/>
  <c r="N175" i="54"/>
  <c r="V174" i="54"/>
  <c r="M174" i="54"/>
  <c r="N174" i="54"/>
  <c r="W174" i="54"/>
  <c r="T173" i="54"/>
  <c r="M173" i="54"/>
  <c r="N173" i="54"/>
  <c r="V173" i="54"/>
  <c r="W173" i="54"/>
  <c r="T172" i="54"/>
  <c r="W172" i="54"/>
  <c r="V172" i="54"/>
  <c r="M172" i="54"/>
  <c r="N172" i="54"/>
  <c r="T171" i="54"/>
  <c r="V171" i="54"/>
  <c r="M171" i="54"/>
  <c r="W171" i="54"/>
  <c r="N171" i="54"/>
  <c r="V170" i="54"/>
  <c r="M170" i="54"/>
  <c r="N170" i="54"/>
  <c r="W170" i="54"/>
  <c r="T169" i="54"/>
  <c r="M169" i="54"/>
  <c r="N169" i="54"/>
  <c r="V169" i="54"/>
  <c r="W169" i="54"/>
  <c r="T168" i="54"/>
  <c r="W168" i="54"/>
  <c r="V168" i="54"/>
  <c r="M168" i="54"/>
  <c r="N168" i="54"/>
  <c r="T167" i="54"/>
  <c r="V167" i="54"/>
  <c r="M167" i="54"/>
  <c r="W167" i="54"/>
  <c r="N167" i="54"/>
  <c r="T203" i="54"/>
  <c r="M203" i="54"/>
  <c r="N203" i="54"/>
  <c r="W203" i="54"/>
  <c r="V203" i="54"/>
  <c r="T202" i="54"/>
  <c r="W202" i="54"/>
  <c r="V202" i="54"/>
  <c r="M202" i="54"/>
  <c r="N202" i="54"/>
  <c r="V201" i="54"/>
  <c r="M201" i="54"/>
  <c r="W201" i="54"/>
  <c r="N201" i="54"/>
  <c r="V200" i="54"/>
  <c r="N200" i="54"/>
  <c r="W200" i="54"/>
  <c r="M200" i="54"/>
  <c r="M199" i="54"/>
  <c r="N199" i="54"/>
  <c r="W199" i="54"/>
  <c r="V199" i="54"/>
  <c r="T198" i="54"/>
  <c r="W198" i="54"/>
  <c r="V198" i="54"/>
  <c r="M198" i="54"/>
  <c r="N198" i="54"/>
  <c r="V197" i="54"/>
  <c r="M197" i="54"/>
  <c r="W197" i="54"/>
  <c r="N197" i="54"/>
  <c r="T196" i="54"/>
  <c r="V196" i="54"/>
  <c r="N196" i="54"/>
  <c r="W196" i="54"/>
  <c r="M196" i="54"/>
  <c r="T195" i="54"/>
  <c r="M195" i="54"/>
  <c r="N195" i="54"/>
  <c r="W195" i="54"/>
  <c r="V195" i="54"/>
  <c r="T194" i="54"/>
  <c r="W194" i="54"/>
  <c r="V194" i="54"/>
  <c r="M194" i="54"/>
  <c r="N194" i="54"/>
  <c r="T193" i="54"/>
  <c r="V193" i="54"/>
  <c r="M193" i="54"/>
  <c r="W193" i="54"/>
  <c r="N193" i="54"/>
  <c r="T216" i="54"/>
  <c r="M216" i="54"/>
  <c r="N216" i="54"/>
  <c r="V216" i="54"/>
  <c r="W216" i="54"/>
  <c r="T215" i="54"/>
  <c r="W215" i="54"/>
  <c r="V215" i="54"/>
  <c r="M215" i="54"/>
  <c r="N215" i="54"/>
  <c r="T214" i="54"/>
  <c r="V214" i="54"/>
  <c r="M214" i="54"/>
  <c r="W214" i="54"/>
  <c r="N214" i="54"/>
  <c r="V213" i="54"/>
  <c r="W213" i="54"/>
  <c r="M213" i="54"/>
  <c r="N213" i="54"/>
  <c r="T212" i="54"/>
  <c r="M212" i="54"/>
  <c r="N212" i="54"/>
  <c r="V212" i="54"/>
  <c r="W212" i="54"/>
  <c r="T211" i="54"/>
  <c r="W211" i="54"/>
  <c r="V211" i="54"/>
  <c r="M211" i="54"/>
  <c r="N211" i="54"/>
  <c r="V210" i="54"/>
  <c r="M210" i="54"/>
  <c r="W210" i="54"/>
  <c r="N210" i="54"/>
  <c r="T209" i="54"/>
  <c r="V209" i="54"/>
  <c r="W209" i="54"/>
  <c r="M209" i="54"/>
  <c r="N209" i="54"/>
  <c r="T208" i="54"/>
  <c r="M208" i="54"/>
  <c r="N208" i="54"/>
  <c r="V208" i="54"/>
  <c r="W208" i="54"/>
  <c r="T207" i="54"/>
  <c r="W207" i="54"/>
  <c r="V207" i="54"/>
  <c r="M207" i="54"/>
  <c r="N207" i="54"/>
  <c r="V206" i="54"/>
  <c r="M206" i="54"/>
  <c r="W206" i="54"/>
  <c r="N206" i="54"/>
  <c r="N19" i="1"/>
  <c r="Z19" i="1" s="1"/>
  <c r="U19" i="1"/>
  <c r="I19" i="1"/>
  <c r="M19" i="1"/>
  <c r="X19" i="1"/>
  <c r="M12" i="1"/>
  <c r="P12" i="1"/>
  <c r="W12" i="1"/>
  <c r="AH10" i="46"/>
  <c r="V29" i="48"/>
  <c r="K29" i="48"/>
  <c r="I29" i="48"/>
  <c r="J16" i="48" s="1"/>
  <c r="U29" i="48"/>
  <c r="V38" i="48"/>
  <c r="U38" i="48"/>
  <c r="K38" i="48"/>
  <c r="I38" i="48"/>
  <c r="V43" i="48"/>
  <c r="U43" i="48"/>
  <c r="K43" i="48"/>
  <c r="I43" i="48"/>
  <c r="L47" i="48"/>
  <c r="V47" i="48"/>
  <c r="U47" i="48"/>
  <c r="K47" i="48"/>
  <c r="I47" i="48"/>
  <c r="V51" i="48"/>
  <c r="K51" i="48"/>
  <c r="U51" i="48"/>
  <c r="I51" i="48"/>
  <c r="O55" i="48"/>
  <c r="V55" i="48"/>
  <c r="U55" i="48"/>
  <c r="I55" i="48"/>
  <c r="K55" i="48"/>
  <c r="O59" i="48"/>
  <c r="V59" i="48"/>
  <c r="I59" i="48"/>
  <c r="U59" i="48"/>
  <c r="K59" i="48"/>
  <c r="V63" i="48"/>
  <c r="U63" i="48"/>
  <c r="K63" i="48"/>
  <c r="I63" i="48"/>
  <c r="O67" i="48"/>
  <c r="V67" i="48"/>
  <c r="K67" i="48"/>
  <c r="I67" i="48"/>
  <c r="U67" i="48"/>
  <c r="V71" i="48"/>
  <c r="I71" i="48"/>
  <c r="U71" i="48"/>
  <c r="K71" i="48"/>
  <c r="V75" i="48"/>
  <c r="U75" i="48"/>
  <c r="K75" i="48"/>
  <c r="I75" i="48"/>
  <c r="X79" i="48"/>
  <c r="V79" i="48"/>
  <c r="U79" i="48"/>
  <c r="I79" i="48"/>
  <c r="K79" i="48"/>
  <c r="V83" i="48"/>
  <c r="K83" i="48"/>
  <c r="I83" i="48"/>
  <c r="U83" i="48"/>
  <c r="V87" i="48"/>
  <c r="I87" i="48"/>
  <c r="U87" i="48"/>
  <c r="K87" i="48"/>
  <c r="L91" i="48"/>
  <c r="V91" i="48"/>
  <c r="U91" i="48"/>
  <c r="K91" i="48"/>
  <c r="I91" i="48"/>
  <c r="X95" i="48"/>
  <c r="V95" i="48"/>
  <c r="U95" i="48"/>
  <c r="I95" i="48"/>
  <c r="K95" i="48"/>
  <c r="V99" i="48"/>
  <c r="K99" i="48"/>
  <c r="I99" i="48"/>
  <c r="U99" i="48"/>
  <c r="V103" i="48"/>
  <c r="U103" i="48"/>
  <c r="K103" i="48"/>
  <c r="I103" i="48"/>
  <c r="M107" i="48"/>
  <c r="V107" i="48"/>
  <c r="I107" i="48"/>
  <c r="U107" i="48"/>
  <c r="K107" i="48"/>
  <c r="V111" i="48"/>
  <c r="U111" i="48"/>
  <c r="K111" i="48"/>
  <c r="I111" i="48"/>
  <c r="V115" i="48"/>
  <c r="K115" i="48"/>
  <c r="I115" i="48"/>
  <c r="U115" i="48"/>
  <c r="V119" i="48"/>
  <c r="U119" i="48"/>
  <c r="K119" i="48"/>
  <c r="I119" i="48"/>
  <c r="V123" i="48"/>
  <c r="I123" i="48"/>
  <c r="U123" i="48"/>
  <c r="K123" i="48"/>
  <c r="L127" i="48"/>
  <c r="V127" i="48"/>
  <c r="U127" i="48"/>
  <c r="K127" i="48"/>
  <c r="I127" i="48"/>
  <c r="V131" i="48"/>
  <c r="K131" i="48"/>
  <c r="I131" i="48"/>
  <c r="U131" i="48"/>
  <c r="V135" i="48"/>
  <c r="I135" i="48"/>
  <c r="U135" i="48"/>
  <c r="K135" i="48"/>
  <c r="L139" i="48"/>
  <c r="V139" i="48"/>
  <c r="U139" i="48"/>
  <c r="K139" i="48"/>
  <c r="I139" i="48"/>
  <c r="V143" i="48"/>
  <c r="U143" i="48"/>
  <c r="I143" i="48"/>
  <c r="K143" i="48"/>
  <c r="X147" i="48"/>
  <c r="V147" i="48"/>
  <c r="K147" i="48"/>
  <c r="I147" i="48"/>
  <c r="U147" i="48"/>
  <c r="X151" i="48"/>
  <c r="V151" i="48"/>
  <c r="I151" i="48"/>
  <c r="U151" i="48"/>
  <c r="K151" i="48"/>
  <c r="X155" i="48"/>
  <c r="V155" i="48"/>
  <c r="U155" i="48"/>
  <c r="K155" i="48"/>
  <c r="I155" i="48"/>
  <c r="X159" i="48"/>
  <c r="V159" i="48"/>
  <c r="U159" i="48"/>
  <c r="I159" i="48"/>
  <c r="K159" i="48"/>
  <c r="X163" i="48"/>
  <c r="V163" i="48"/>
  <c r="K163" i="48"/>
  <c r="I163" i="48"/>
  <c r="U163" i="48"/>
  <c r="AA132" i="50"/>
  <c r="AA136" i="50"/>
  <c r="AA148" i="50"/>
  <c r="AA152" i="50"/>
  <c r="AA168" i="50"/>
  <c r="AA180" i="50"/>
  <c r="AA184" i="50"/>
  <c r="AA196" i="50"/>
  <c r="AA200" i="50"/>
  <c r="AA212" i="50"/>
  <c r="AA216" i="50"/>
  <c r="AA232" i="50"/>
  <c r="M17" i="1"/>
  <c r="M13" i="1"/>
  <c r="P13" i="1"/>
  <c r="W13" i="1"/>
  <c r="U32" i="48"/>
  <c r="I32" i="48"/>
  <c r="K32" i="48"/>
  <c r="V32" i="48"/>
  <c r="X41" i="48"/>
  <c r="U41" i="48"/>
  <c r="I41" i="48"/>
  <c r="V41" i="48"/>
  <c r="K41" i="48"/>
  <c r="L46" i="48"/>
  <c r="U46" i="48"/>
  <c r="V46" i="48"/>
  <c r="K46" i="48"/>
  <c r="I46" i="48"/>
  <c r="U50" i="48"/>
  <c r="I50" i="48"/>
  <c r="K50" i="48"/>
  <c r="V50" i="48"/>
  <c r="U54" i="48"/>
  <c r="I54" i="48"/>
  <c r="K54" i="48"/>
  <c r="V54" i="48"/>
  <c r="U58" i="48"/>
  <c r="I58" i="48"/>
  <c r="K58" i="48"/>
  <c r="V58" i="48"/>
  <c r="U62" i="48"/>
  <c r="V62" i="48"/>
  <c r="K62" i="48"/>
  <c r="I62" i="48"/>
  <c r="U66" i="48"/>
  <c r="I66" i="48"/>
  <c r="K66" i="48"/>
  <c r="V66" i="48"/>
  <c r="O70" i="48"/>
  <c r="U70" i="48"/>
  <c r="V70" i="48"/>
  <c r="K70" i="48"/>
  <c r="I70" i="48"/>
  <c r="O74" i="48"/>
  <c r="U74" i="48"/>
  <c r="V74" i="48"/>
  <c r="I74" i="48"/>
  <c r="K74" i="48"/>
  <c r="X78" i="48"/>
  <c r="U78" i="48"/>
  <c r="V78" i="48"/>
  <c r="K78" i="48"/>
  <c r="I78" i="48"/>
  <c r="U82" i="48"/>
  <c r="K82" i="48"/>
  <c r="V82" i="48"/>
  <c r="I82" i="48"/>
  <c r="U86" i="48"/>
  <c r="I86" i="48"/>
  <c r="K86" i="48"/>
  <c r="V86" i="48"/>
  <c r="U90" i="48"/>
  <c r="K90" i="48"/>
  <c r="V90" i="48"/>
  <c r="I90" i="48"/>
  <c r="X94" i="48"/>
  <c r="U94" i="48"/>
  <c r="V94" i="48"/>
  <c r="K94" i="48"/>
  <c r="I94" i="48"/>
  <c r="U98" i="48"/>
  <c r="V98" i="48"/>
  <c r="K98" i="48"/>
  <c r="I98" i="48"/>
  <c r="U102" i="48"/>
  <c r="V102" i="48"/>
  <c r="I102" i="48"/>
  <c r="K102" i="48"/>
  <c r="U106" i="48"/>
  <c r="V106" i="48"/>
  <c r="I106" i="48"/>
  <c r="K106" i="48"/>
  <c r="U110" i="48"/>
  <c r="V110" i="48"/>
  <c r="K110" i="48"/>
  <c r="I110" i="48"/>
  <c r="O114" i="48"/>
  <c r="U114" i="48"/>
  <c r="I114" i="48"/>
  <c r="K114" i="48"/>
  <c r="V114" i="48"/>
  <c r="U118" i="48"/>
  <c r="K118" i="48"/>
  <c r="V118" i="48"/>
  <c r="I118" i="48"/>
  <c r="U122" i="48"/>
  <c r="I122" i="48"/>
  <c r="V122" i="48"/>
  <c r="K122" i="48"/>
  <c r="U126" i="48"/>
  <c r="V126" i="48"/>
  <c r="K126" i="48"/>
  <c r="I126" i="48"/>
  <c r="O130" i="48"/>
  <c r="U130" i="48"/>
  <c r="V130" i="48"/>
  <c r="I130" i="48"/>
  <c r="K130" i="48"/>
  <c r="U134" i="48"/>
  <c r="V134" i="48"/>
  <c r="I134" i="48"/>
  <c r="K134" i="48"/>
  <c r="L138" i="48"/>
  <c r="U138" i="48"/>
  <c r="K138" i="48"/>
  <c r="V138" i="48"/>
  <c r="I138" i="48"/>
  <c r="L142" i="48"/>
  <c r="U142" i="48"/>
  <c r="V142" i="48"/>
  <c r="K142" i="48"/>
  <c r="I142" i="48"/>
  <c r="U146" i="48"/>
  <c r="K146" i="48"/>
  <c r="V146" i="48"/>
  <c r="I146" i="48"/>
  <c r="X150" i="48"/>
  <c r="U150" i="48"/>
  <c r="V150" i="48"/>
  <c r="I150" i="48"/>
  <c r="K150" i="48"/>
  <c r="X154" i="48"/>
  <c r="V154" i="48"/>
  <c r="U154" i="48"/>
  <c r="K154" i="48"/>
  <c r="I154" i="48"/>
  <c r="X158" i="48"/>
  <c r="U158" i="48"/>
  <c r="V158" i="48"/>
  <c r="K158" i="48"/>
  <c r="I158" i="48"/>
  <c r="X162" i="48"/>
  <c r="V162" i="48"/>
  <c r="U162" i="48"/>
  <c r="I162" i="48"/>
  <c r="K162" i="48"/>
  <c r="W14" i="1"/>
  <c r="M14" i="1"/>
  <c r="P14" i="1"/>
  <c r="W10" i="1"/>
  <c r="M10" i="1"/>
  <c r="P10" i="1"/>
  <c r="V20" i="48"/>
  <c r="U20" i="48"/>
  <c r="S20" i="48"/>
  <c r="I20" i="48"/>
  <c r="K20" i="48"/>
  <c r="K31" i="48"/>
  <c r="V31" i="48"/>
  <c r="U31" i="48"/>
  <c r="I31" i="48"/>
  <c r="K40" i="48"/>
  <c r="V40" i="48"/>
  <c r="U40" i="48"/>
  <c r="I40" i="48"/>
  <c r="O45" i="48"/>
  <c r="K45" i="48"/>
  <c r="U45" i="48"/>
  <c r="V45" i="48"/>
  <c r="I45" i="48"/>
  <c r="K49" i="48"/>
  <c r="V49" i="48"/>
  <c r="U49" i="48"/>
  <c r="I49" i="48"/>
  <c r="X53" i="48"/>
  <c r="K53" i="48"/>
  <c r="U53" i="48"/>
  <c r="I53" i="48"/>
  <c r="V53" i="48"/>
  <c r="O57" i="48"/>
  <c r="K57" i="48"/>
  <c r="V57" i="48"/>
  <c r="U57" i="48"/>
  <c r="I57" i="48"/>
  <c r="K61" i="48"/>
  <c r="U61" i="48"/>
  <c r="V61" i="48"/>
  <c r="I61" i="48"/>
  <c r="O65" i="48"/>
  <c r="K65" i="48"/>
  <c r="I65" i="48"/>
  <c r="V65" i="48"/>
  <c r="U65" i="48"/>
  <c r="K69" i="48"/>
  <c r="I69" i="48"/>
  <c r="U69" i="48"/>
  <c r="V69" i="48"/>
  <c r="O73" i="48"/>
  <c r="K73" i="48"/>
  <c r="V73" i="48"/>
  <c r="U73" i="48"/>
  <c r="I73" i="48"/>
  <c r="X77" i="48"/>
  <c r="K77" i="48"/>
  <c r="V77" i="48"/>
  <c r="I77" i="48"/>
  <c r="U77" i="48"/>
  <c r="X81" i="48"/>
  <c r="K81" i="48"/>
  <c r="U81" i="48"/>
  <c r="V81" i="48"/>
  <c r="I81" i="48"/>
  <c r="K85" i="48"/>
  <c r="V85" i="48"/>
  <c r="I85" i="48"/>
  <c r="U85" i="48"/>
  <c r="K89" i="48"/>
  <c r="V89" i="48"/>
  <c r="U89" i="48"/>
  <c r="I89" i="48"/>
  <c r="X93" i="48"/>
  <c r="K93" i="48"/>
  <c r="I93" i="48"/>
  <c r="V93" i="48"/>
  <c r="U93" i="48"/>
  <c r="K97" i="48"/>
  <c r="I97" i="48"/>
  <c r="U97" i="48"/>
  <c r="V97" i="48"/>
  <c r="K101" i="48"/>
  <c r="I101" i="48"/>
  <c r="V101" i="48"/>
  <c r="U101" i="48"/>
  <c r="K105" i="48"/>
  <c r="V105" i="48"/>
  <c r="U105" i="48"/>
  <c r="I105" i="48"/>
  <c r="K109" i="48"/>
  <c r="U109" i="48"/>
  <c r="V109" i="48"/>
  <c r="I109" i="48"/>
  <c r="K113" i="48"/>
  <c r="V113" i="48"/>
  <c r="I113" i="48"/>
  <c r="U113" i="48"/>
  <c r="K117" i="48"/>
  <c r="U117" i="48"/>
  <c r="I117" i="48"/>
  <c r="V117" i="48"/>
  <c r="K121" i="48"/>
  <c r="V121" i="48"/>
  <c r="U121" i="48"/>
  <c r="I121" i="48"/>
  <c r="K125" i="48"/>
  <c r="I125" i="48"/>
  <c r="U125" i="48"/>
  <c r="V125" i="48"/>
  <c r="K129" i="48"/>
  <c r="I129" i="48"/>
  <c r="V129" i="48"/>
  <c r="U129" i="48"/>
  <c r="K133" i="48"/>
  <c r="I133" i="48"/>
  <c r="U133" i="48"/>
  <c r="V133" i="48"/>
  <c r="K137" i="48"/>
  <c r="V137" i="48"/>
  <c r="U137" i="48"/>
  <c r="I137" i="48"/>
  <c r="O141" i="48"/>
  <c r="K141" i="48"/>
  <c r="V141" i="48"/>
  <c r="I141" i="48"/>
  <c r="U141" i="48"/>
  <c r="K145" i="48"/>
  <c r="U145" i="48"/>
  <c r="I145" i="48"/>
  <c r="V145" i="48"/>
  <c r="X149" i="48"/>
  <c r="K149" i="48"/>
  <c r="V149" i="48"/>
  <c r="I149" i="48"/>
  <c r="U149" i="48"/>
  <c r="X153" i="48"/>
  <c r="K153" i="48"/>
  <c r="U153" i="48"/>
  <c r="I153" i="48"/>
  <c r="V153" i="48"/>
  <c r="X157" i="48"/>
  <c r="K157" i="48"/>
  <c r="I157" i="48"/>
  <c r="U157" i="48"/>
  <c r="V157" i="48"/>
  <c r="X161" i="48"/>
  <c r="K161" i="48"/>
  <c r="I161" i="48"/>
  <c r="V161" i="48"/>
  <c r="U161" i="48"/>
  <c r="K165" i="48"/>
  <c r="V165" i="48"/>
  <c r="I165" i="48"/>
  <c r="U165" i="48"/>
  <c r="AA49" i="50"/>
  <c r="AA59" i="50"/>
  <c r="AA63" i="50"/>
  <c r="AA67" i="50"/>
  <c r="AA83" i="50"/>
  <c r="AA87" i="50"/>
  <c r="AA91" i="50"/>
  <c r="AA93" i="50"/>
  <c r="AA119" i="50"/>
  <c r="M10" i="54"/>
  <c r="N10" i="54"/>
  <c r="W10" i="54"/>
  <c r="V10" i="54"/>
  <c r="T23" i="54"/>
  <c r="M23" i="54"/>
  <c r="W23" i="54"/>
  <c r="N23" i="54"/>
  <c r="V23" i="54"/>
  <c r="V36" i="54"/>
  <c r="W36" i="54"/>
  <c r="N36" i="54"/>
  <c r="M36" i="54"/>
  <c r="T49" i="54"/>
  <c r="V49" i="54"/>
  <c r="X49" i="54"/>
  <c r="W49" i="54"/>
  <c r="N49" i="54"/>
  <c r="M49" i="54"/>
  <c r="V62" i="54"/>
  <c r="M62" i="54"/>
  <c r="W62" i="54"/>
  <c r="N62" i="54"/>
  <c r="V75" i="54"/>
  <c r="M75" i="54"/>
  <c r="W75" i="54"/>
  <c r="N75" i="54"/>
  <c r="V101" i="54"/>
  <c r="W101" i="54"/>
  <c r="M101" i="54"/>
  <c r="N101" i="54"/>
  <c r="W114" i="54"/>
  <c r="N114" i="54"/>
  <c r="V114" i="54"/>
  <c r="M114" i="54"/>
  <c r="T127" i="54"/>
  <c r="V127" i="54"/>
  <c r="M127" i="54"/>
  <c r="N127" i="54"/>
  <c r="W127" i="54"/>
  <c r="T140" i="54"/>
  <c r="W140" i="54"/>
  <c r="N140" i="54"/>
  <c r="M140" i="54"/>
  <c r="V140" i="54"/>
  <c r="T153" i="54"/>
  <c r="W153" i="54"/>
  <c r="N153" i="54"/>
  <c r="V153" i="54"/>
  <c r="M153" i="54"/>
  <c r="W166" i="54"/>
  <c r="N166" i="54"/>
  <c r="V166" i="54"/>
  <c r="M166" i="54"/>
  <c r="V192" i="54"/>
  <c r="M192" i="54"/>
  <c r="W192" i="54"/>
  <c r="N192" i="54"/>
  <c r="W205" i="54"/>
  <c r="N205" i="54"/>
  <c r="M205" i="54"/>
  <c r="V205" i="54"/>
  <c r="D48" i="16"/>
  <c r="D49" i="16" s="1"/>
  <c r="D50" i="16" s="1"/>
  <c r="D51" i="16" s="1"/>
  <c r="AA17" i="1"/>
  <c r="I17" i="1"/>
  <c r="X17" i="1"/>
  <c r="S13" i="1"/>
  <c r="I13" i="1"/>
  <c r="X13" i="1"/>
  <c r="U14" i="1"/>
  <c r="X14" i="1"/>
  <c r="I14" i="1"/>
  <c r="H10" i="1"/>
  <c r="U10" i="1" s="1"/>
  <c r="X10" i="1"/>
  <c r="I10" i="1"/>
  <c r="X15" i="1"/>
  <c r="U15" i="1"/>
  <c r="I15" i="1"/>
  <c r="X11" i="1"/>
  <c r="I11" i="1"/>
  <c r="AA12" i="1"/>
  <c r="I12" i="1"/>
  <c r="X12" i="1"/>
  <c r="AA228" i="50"/>
  <c r="K60" i="1"/>
  <c r="N60" i="1"/>
  <c r="Z60" i="1" s="1"/>
  <c r="AA90" i="50"/>
  <c r="O10" i="46"/>
  <c r="AA179" i="50"/>
  <c r="AA135" i="50"/>
  <c r="AA113" i="50"/>
  <c r="AA155" i="50"/>
  <c r="AA193" i="50"/>
  <c r="AA215" i="50"/>
  <c r="I15" i="45"/>
  <c r="G14" i="45"/>
  <c r="T13" i="45"/>
  <c r="Q20" i="48"/>
  <c r="I37" i="54"/>
  <c r="Y37" i="54" s="1"/>
  <c r="T37" i="54"/>
  <c r="T71" i="54"/>
  <c r="I63" i="54"/>
  <c r="Y63" i="54" s="1"/>
  <c r="T63" i="54"/>
  <c r="Z84" i="54"/>
  <c r="T84" i="54"/>
  <c r="T76" i="54"/>
  <c r="Z110" i="54"/>
  <c r="T110" i="54"/>
  <c r="P119" i="54"/>
  <c r="T119" i="54"/>
  <c r="P115" i="54"/>
  <c r="T115" i="54"/>
  <c r="T128" i="54"/>
  <c r="Z145" i="54"/>
  <c r="T145" i="54"/>
  <c r="I141" i="54"/>
  <c r="Y141" i="54" s="1"/>
  <c r="T141" i="54"/>
  <c r="Q158" i="54"/>
  <c r="T158" i="54"/>
  <c r="T184" i="54"/>
  <c r="Z201" i="54"/>
  <c r="T201" i="54"/>
  <c r="Z197" i="54"/>
  <c r="T197" i="54"/>
  <c r="Z210" i="54"/>
  <c r="T210" i="54"/>
  <c r="O206" i="54"/>
  <c r="T206" i="54"/>
  <c r="P57" i="54"/>
  <c r="T57" i="54"/>
  <c r="T53" i="54"/>
  <c r="O83" i="54"/>
  <c r="T83" i="54"/>
  <c r="N96" i="54"/>
  <c r="T96" i="54"/>
  <c r="T109" i="54"/>
  <c r="P122" i="54"/>
  <c r="T122" i="54"/>
  <c r="Z135" i="54"/>
  <c r="T135" i="54"/>
  <c r="P131" i="54"/>
  <c r="T131" i="54"/>
  <c r="P144" i="54"/>
  <c r="T144" i="54"/>
  <c r="T161" i="54"/>
  <c r="AA174" i="54"/>
  <c r="T174" i="54"/>
  <c r="Z170" i="54"/>
  <c r="T170" i="54"/>
  <c r="Z187" i="54"/>
  <c r="T187" i="54"/>
  <c r="P183" i="54"/>
  <c r="T183" i="54"/>
  <c r="Z200" i="54"/>
  <c r="T200" i="54"/>
  <c r="P213" i="54"/>
  <c r="T213" i="54"/>
  <c r="T34" i="54"/>
  <c r="P47" i="54"/>
  <c r="T47" i="54"/>
  <c r="T43" i="54"/>
  <c r="T39" i="54"/>
  <c r="O60" i="54"/>
  <c r="T60" i="54"/>
  <c r="Q52" i="54"/>
  <c r="T52" i="54"/>
  <c r="Q73" i="54"/>
  <c r="T73" i="54"/>
  <c r="T69" i="54"/>
  <c r="Q65" i="54"/>
  <c r="T65" i="54"/>
  <c r="O82" i="54"/>
  <c r="T82" i="54"/>
  <c r="O78" i="54"/>
  <c r="T78" i="54"/>
  <c r="AA130" i="54"/>
  <c r="T130" i="54"/>
  <c r="O147" i="54"/>
  <c r="T147" i="54"/>
  <c r="T143" i="54"/>
  <c r="I164" i="54"/>
  <c r="Y164" i="54" s="1"/>
  <c r="T164" i="54"/>
  <c r="Z156" i="54"/>
  <c r="T156" i="54"/>
  <c r="T177" i="54"/>
  <c r="T182" i="54"/>
  <c r="O199" i="54"/>
  <c r="T199" i="54"/>
  <c r="O33" i="54"/>
  <c r="T33" i="54"/>
  <c r="Z25" i="54"/>
  <c r="T25" i="54"/>
  <c r="R36" i="54"/>
  <c r="T36" i="54"/>
  <c r="T46" i="54"/>
  <c r="Q42" i="54"/>
  <c r="T42" i="54"/>
  <c r="T51" i="54"/>
  <c r="Q62" i="54"/>
  <c r="T62" i="54"/>
  <c r="P72" i="54"/>
  <c r="T72" i="54"/>
  <c r="O68" i="54"/>
  <c r="T68" i="54"/>
  <c r="P64" i="54"/>
  <c r="T64" i="54"/>
  <c r="Q75" i="54"/>
  <c r="T75" i="54"/>
  <c r="O98" i="54"/>
  <c r="T98" i="54"/>
  <c r="Z94" i="54"/>
  <c r="T94" i="54"/>
  <c r="R101" i="54"/>
  <c r="T101" i="54"/>
  <c r="AA103" i="54"/>
  <c r="T103" i="54"/>
  <c r="P114" i="54"/>
  <c r="T114" i="54"/>
  <c r="T124" i="54"/>
  <c r="P146" i="54"/>
  <c r="T146" i="54"/>
  <c r="T142" i="54"/>
  <c r="T166" i="54"/>
  <c r="T176" i="54"/>
  <c r="R179" i="54"/>
  <c r="T179" i="54"/>
  <c r="P185" i="54"/>
  <c r="T185" i="54"/>
  <c r="T181" i="54"/>
  <c r="R192" i="54"/>
  <c r="T192" i="54"/>
  <c r="R205" i="54"/>
  <c r="T205" i="54"/>
  <c r="AA164" i="50"/>
  <c r="G131" i="45"/>
  <c r="T15" i="45"/>
  <c r="R14" i="45"/>
  <c r="P13" i="45"/>
  <c r="R13" i="44"/>
  <c r="P12" i="44"/>
  <c r="T14" i="44"/>
  <c r="T12" i="44"/>
  <c r="E30" i="2"/>
  <c r="C30" i="2"/>
  <c r="O31" i="48"/>
  <c r="X30" i="48"/>
  <c r="O36" i="16"/>
  <c r="O34" i="16"/>
  <c r="O32" i="16"/>
  <c r="O30" i="16"/>
  <c r="O28" i="16"/>
  <c r="O26" i="16"/>
  <c r="O24" i="16"/>
  <c r="O22" i="16"/>
  <c r="Q21" i="16"/>
  <c r="Q19" i="16"/>
  <c r="O47" i="16"/>
  <c r="O49" i="16"/>
  <c r="O51" i="16"/>
  <c r="O53" i="16"/>
  <c r="O55" i="16"/>
  <c r="O57" i="16"/>
  <c r="Q35" i="16"/>
  <c r="Q33" i="16"/>
  <c r="Q31" i="16"/>
  <c r="Q29" i="16"/>
  <c r="Q27" i="16"/>
  <c r="Q25" i="16"/>
  <c r="Q23" i="16"/>
  <c r="O21" i="16"/>
  <c r="O19" i="16"/>
  <c r="Q37" i="16"/>
  <c r="O60" i="16"/>
  <c r="O37" i="16"/>
  <c r="O35" i="16"/>
  <c r="O33" i="16"/>
  <c r="O31" i="16"/>
  <c r="O29" i="16"/>
  <c r="O27" i="16"/>
  <c r="O25" i="16"/>
  <c r="O23" i="16"/>
  <c r="Q20" i="16"/>
  <c r="Q18" i="16"/>
  <c r="O48" i="16"/>
  <c r="O50" i="16"/>
  <c r="O52" i="16"/>
  <c r="O54" i="16"/>
  <c r="O56" i="16"/>
  <c r="O58" i="16"/>
  <c r="Q36" i="16"/>
  <c r="Q34" i="16"/>
  <c r="Q32" i="16"/>
  <c r="Q30" i="16"/>
  <c r="Q28" i="16"/>
  <c r="Q26" i="16"/>
  <c r="Q24" i="16"/>
  <c r="Q22" i="16"/>
  <c r="O20" i="16"/>
  <c r="O18" i="16"/>
  <c r="O59" i="16"/>
  <c r="N56" i="1"/>
  <c r="Z56" i="1" s="1"/>
  <c r="K56" i="1"/>
  <c r="N57" i="1"/>
  <c r="Z57" i="1" s="1"/>
  <c r="K57" i="1"/>
  <c r="U13" i="6"/>
  <c r="U12" i="6"/>
  <c r="U11" i="6"/>
  <c r="H10" i="6"/>
  <c r="H13" i="6"/>
  <c r="H12" i="6"/>
  <c r="H11" i="6"/>
  <c r="N54" i="1"/>
  <c r="K54" i="1"/>
  <c r="K52" i="1"/>
  <c r="N52" i="1"/>
  <c r="Z52" i="1" s="1"/>
  <c r="G53" i="1"/>
  <c r="N53" i="1"/>
  <c r="K53" i="1"/>
  <c r="N51" i="1"/>
  <c r="Z51" i="1" s="1"/>
  <c r="K51" i="1"/>
  <c r="N50" i="1"/>
  <c r="K50" i="1"/>
  <c r="N15" i="35"/>
  <c r="O15" i="35" s="1"/>
  <c r="P15" i="35"/>
  <c r="AE15" i="35" s="1"/>
  <c r="D46" i="1"/>
  <c r="Y46" i="1" s="1"/>
  <c r="Z42" i="1"/>
  <c r="Z43" i="1"/>
  <c r="K41" i="1"/>
  <c r="N41" i="1"/>
  <c r="Z41" i="1" s="1"/>
  <c r="N40" i="1"/>
  <c r="Z40" i="1" s="1"/>
  <c r="K40" i="1"/>
  <c r="Q4" i="48"/>
  <c r="AA61" i="50"/>
  <c r="AA85" i="50"/>
  <c r="AA145" i="50"/>
  <c r="J39" i="1"/>
  <c r="K39" i="1"/>
  <c r="N39" i="1"/>
  <c r="Z39" i="1" s="1"/>
  <c r="AC14" i="35"/>
  <c r="P14" i="35"/>
  <c r="AE14" i="35" s="1"/>
  <c r="N14" i="35"/>
  <c r="O14" i="35" s="1"/>
  <c r="J13" i="35"/>
  <c r="V13" i="35" s="1"/>
  <c r="N13" i="35"/>
  <c r="O13" i="35" s="1"/>
  <c r="P13" i="35"/>
  <c r="AE13" i="35" s="1"/>
  <c r="K36" i="1"/>
  <c r="N36" i="1"/>
  <c r="Z36" i="1" s="1"/>
  <c r="K37" i="1"/>
  <c r="N37" i="1"/>
  <c r="Z37" i="1" s="1"/>
  <c r="N38" i="1"/>
  <c r="Z38" i="1" s="1"/>
  <c r="K38" i="1"/>
  <c r="AA197" i="50"/>
  <c r="Z35" i="1"/>
  <c r="K34" i="1"/>
  <c r="N34" i="1"/>
  <c r="Z34" i="1" s="1"/>
  <c r="AA209" i="50"/>
  <c r="AA213" i="50"/>
  <c r="Z33" i="1"/>
  <c r="AA89" i="50"/>
  <c r="AA181" i="50"/>
  <c r="AD12" i="35"/>
  <c r="AA227" i="50"/>
  <c r="AA88" i="50"/>
  <c r="AA86" i="50"/>
  <c r="AD36" i="35"/>
  <c r="AA123" i="50"/>
  <c r="AD86" i="35"/>
  <c r="AA163" i="50"/>
  <c r="AA133" i="50"/>
  <c r="AA177" i="50"/>
  <c r="AA107" i="50"/>
  <c r="AA195" i="50"/>
  <c r="AA211" i="50"/>
  <c r="AA223" i="50"/>
  <c r="AA231" i="50"/>
  <c r="AA116" i="50"/>
  <c r="F27" i="50"/>
  <c r="R68" i="54"/>
  <c r="L23" i="50"/>
  <c r="Z56" i="54"/>
  <c r="AA29" i="54"/>
  <c r="L28" i="50"/>
  <c r="O70" i="54"/>
  <c r="AA70" i="54"/>
  <c r="L34" i="50"/>
  <c r="R32" i="50"/>
  <c r="J32" i="50"/>
  <c r="N22" i="50"/>
  <c r="R202" i="54"/>
  <c r="J33" i="50"/>
  <c r="R31" i="50"/>
  <c r="Q69" i="54"/>
  <c r="AB135" i="1"/>
  <c r="AA23" i="54"/>
  <c r="I23" i="54"/>
  <c r="N27" i="50"/>
  <c r="I45" i="54"/>
  <c r="Y45" i="54" s="1"/>
  <c r="O45" i="54"/>
  <c r="Z45" i="54"/>
  <c r="O105" i="54"/>
  <c r="AA90" i="54"/>
  <c r="V212" i="49"/>
  <c r="N25" i="50"/>
  <c r="F25" i="50"/>
  <c r="P16" i="50"/>
  <c r="N15" i="50"/>
  <c r="R157" i="54"/>
  <c r="Q15" i="54"/>
  <c r="Z15" i="54"/>
  <c r="O168" i="54"/>
  <c r="Z147" i="54"/>
  <c r="I170" i="54"/>
  <c r="Y170" i="54" s="1"/>
  <c r="R170" i="54"/>
  <c r="Q130" i="54"/>
  <c r="AA131" i="50"/>
  <c r="V170" i="49"/>
  <c r="V165" i="49"/>
  <c r="R34" i="50"/>
  <c r="R30" i="50"/>
  <c r="J30" i="50"/>
  <c r="N26" i="50"/>
  <c r="P25" i="50"/>
  <c r="R23" i="50"/>
  <c r="J23" i="50"/>
  <c r="J22" i="50"/>
  <c r="Z129" i="54"/>
  <c r="AA159" i="54"/>
  <c r="O159" i="54"/>
  <c r="Z196" i="54"/>
  <c r="I193" i="54"/>
  <c r="Y193" i="54" s="1"/>
  <c r="O193" i="54"/>
  <c r="Z193" i="54"/>
  <c r="Q193" i="54"/>
  <c r="O11" i="54"/>
  <c r="Z11" i="54"/>
  <c r="Z118" i="54"/>
  <c r="O118" i="54"/>
  <c r="O127" i="48"/>
  <c r="J31" i="50"/>
  <c r="F30" i="50"/>
  <c r="Z148" i="54"/>
  <c r="R21" i="50"/>
  <c r="Q31" i="54"/>
  <c r="P102" i="54"/>
  <c r="Q102" i="54"/>
  <c r="O102" i="54"/>
  <c r="Z102" i="54"/>
  <c r="O208" i="54"/>
  <c r="Z208" i="54"/>
  <c r="AA28" i="54"/>
  <c r="AA123" i="54"/>
  <c r="Z143" i="54"/>
  <c r="Z177" i="54"/>
  <c r="Z182" i="54"/>
  <c r="Z199" i="54"/>
  <c r="Z105" i="54"/>
  <c r="N34" i="50"/>
  <c r="Z58" i="54"/>
  <c r="O55" i="54"/>
  <c r="R55" i="54"/>
  <c r="AA149" i="50"/>
  <c r="L29" i="50"/>
  <c r="R22" i="50"/>
  <c r="AA15" i="50"/>
  <c r="AB15" i="50"/>
  <c r="AA117" i="50"/>
  <c r="AB160" i="50"/>
  <c r="P11" i="49"/>
  <c r="N31" i="50"/>
  <c r="F31" i="50"/>
  <c r="L30" i="50"/>
  <c r="AB20" i="50"/>
  <c r="J19" i="50"/>
  <c r="F18" i="50"/>
  <c r="R25" i="50"/>
  <c r="AB224" i="50"/>
  <c r="P15" i="50"/>
  <c r="AA163" i="54"/>
  <c r="O163" i="54"/>
  <c r="I184" i="54"/>
  <c r="Y184" i="54" s="1"/>
  <c r="Q184" i="54"/>
  <c r="M184" i="54"/>
  <c r="O184" i="54"/>
  <c r="Z184" i="54"/>
  <c r="Z203" i="54"/>
  <c r="O38" i="54"/>
  <c r="Z38" i="54"/>
  <c r="P66" i="54"/>
  <c r="I66" i="54"/>
  <c r="Y66" i="54" s="1"/>
  <c r="R66" i="54"/>
  <c r="Z66" i="54"/>
  <c r="P150" i="54"/>
  <c r="AA150" i="54"/>
  <c r="I171" i="54"/>
  <c r="Y171" i="54" s="1"/>
  <c r="O171" i="54"/>
  <c r="Z171" i="54"/>
  <c r="Q171" i="54"/>
  <c r="Z169" i="54"/>
  <c r="O110" i="54"/>
  <c r="I110" i="54"/>
  <c r="Y110" i="54" s="1"/>
  <c r="Q110" i="54"/>
  <c r="P110" i="54"/>
  <c r="AA106" i="54"/>
  <c r="P120" i="54"/>
  <c r="Z21" i="54"/>
  <c r="AA39" i="54"/>
  <c r="O51" i="54"/>
  <c r="I51" i="54"/>
  <c r="Y51" i="54" s="1"/>
  <c r="N90" i="54"/>
  <c r="P90" i="54"/>
  <c r="Z90" i="54"/>
  <c r="AA101" i="54"/>
  <c r="I121" i="54"/>
  <c r="Y121" i="54" s="1"/>
  <c r="O121" i="54"/>
  <c r="Z121" i="54"/>
  <c r="I146" i="54"/>
  <c r="Y146" i="54" s="1"/>
  <c r="R146" i="54"/>
  <c r="R161" i="54"/>
  <c r="Z174" i="54"/>
  <c r="P174" i="54"/>
  <c r="P202" i="54"/>
  <c r="I202" i="54"/>
  <c r="Y202" i="54" s="1"/>
  <c r="Z206" i="54"/>
  <c r="P18" i="54"/>
  <c r="R18" i="54"/>
  <c r="AA116" i="54"/>
  <c r="O116" i="54"/>
  <c r="P23" i="54"/>
  <c r="P148" i="54"/>
  <c r="O157" i="54"/>
  <c r="Z166" i="54"/>
  <c r="I26" i="54"/>
  <c r="Y26" i="54" s="1"/>
  <c r="Z26" i="54"/>
  <c r="O26" i="54"/>
  <c r="P44" i="54"/>
  <c r="Z44" i="54"/>
  <c r="R28" i="50"/>
  <c r="N19" i="50"/>
  <c r="J18" i="50"/>
  <c r="AA16" i="50"/>
  <c r="P33" i="50"/>
  <c r="Z59" i="1"/>
  <c r="AB14" i="1"/>
  <c r="AB32" i="50"/>
  <c r="P28" i="50"/>
  <c r="H28" i="50"/>
  <c r="L24" i="50"/>
  <c r="L16" i="50"/>
  <c r="R27" i="50"/>
  <c r="AA52" i="50"/>
  <c r="F29" i="50"/>
  <c r="P27" i="50"/>
  <c r="N21" i="50"/>
  <c r="R20" i="50"/>
  <c r="P17" i="50"/>
  <c r="AB54" i="50"/>
  <c r="V208" i="49"/>
  <c r="J26" i="50"/>
  <c r="P32" i="50"/>
  <c r="O86" i="54"/>
  <c r="Q86" i="54"/>
  <c r="I86" i="54"/>
  <c r="Y86" i="54" s="1"/>
  <c r="O81" i="54"/>
  <c r="P81" i="54"/>
  <c r="I81" i="54"/>
  <c r="Y81" i="54" s="1"/>
  <c r="AA81" i="54"/>
  <c r="R81" i="54"/>
  <c r="Q135" i="54"/>
  <c r="R135" i="54"/>
  <c r="I135" i="54"/>
  <c r="Y135" i="54" s="1"/>
  <c r="P135" i="54"/>
  <c r="AA135" i="54"/>
  <c r="O135" i="54"/>
  <c r="N190" i="54"/>
  <c r="Z190" i="54"/>
  <c r="P79" i="54"/>
  <c r="Z79" i="54"/>
  <c r="AA79" i="54"/>
  <c r="I79" i="54"/>
  <c r="Y79" i="54" s="1"/>
  <c r="M97" i="54"/>
  <c r="Z97" i="54"/>
  <c r="Q93" i="54"/>
  <c r="Z93" i="54"/>
  <c r="O93" i="54"/>
  <c r="O103" i="54"/>
  <c r="Z214" i="54"/>
  <c r="O85" i="54"/>
  <c r="Q85" i="54"/>
  <c r="I85" i="54"/>
  <c r="Y85" i="54" s="1"/>
  <c r="AA88" i="54"/>
  <c r="M88" i="54"/>
  <c r="I88" i="54"/>
  <c r="N88" i="54"/>
  <c r="Z95" i="54"/>
  <c r="O95" i="54"/>
  <c r="Z91" i="54"/>
  <c r="O91" i="54"/>
  <c r="I111" i="54"/>
  <c r="Y111" i="54" s="1"/>
  <c r="AA111" i="54"/>
  <c r="Z104" i="54"/>
  <c r="Z149" i="54"/>
  <c r="O149" i="54"/>
  <c r="P194" i="54"/>
  <c r="O194" i="54"/>
  <c r="AA194" i="54"/>
  <c r="AA209" i="54"/>
  <c r="P25" i="54"/>
  <c r="Q38" i="54"/>
  <c r="R38" i="54"/>
  <c r="I38" i="54"/>
  <c r="Y38" i="54" s="1"/>
  <c r="P38" i="54"/>
  <c r="AA38" i="54"/>
  <c r="AA49" i="54"/>
  <c r="R49" i="54"/>
  <c r="Q59" i="54"/>
  <c r="R88" i="54"/>
  <c r="R172" i="54"/>
  <c r="I172" i="54"/>
  <c r="Y172" i="54" s="1"/>
  <c r="AA172" i="54"/>
  <c r="Z212" i="54"/>
  <c r="AA33" i="54"/>
  <c r="Z51" i="54"/>
  <c r="P51" i="54"/>
  <c r="AA66" i="54"/>
  <c r="Z205" i="54"/>
  <c r="P170" i="54"/>
  <c r="O21" i="54"/>
  <c r="AA18" i="54"/>
  <c r="I18" i="54"/>
  <c r="Y18" i="54" s="1"/>
  <c r="AA31" i="54"/>
  <c r="Q51" i="54"/>
  <c r="I102" i="54"/>
  <c r="Y102" i="54" s="1"/>
  <c r="Z120" i="54"/>
  <c r="Z157" i="54"/>
  <c r="Q166" i="54"/>
  <c r="O189" i="54"/>
  <c r="F19" i="50"/>
  <c r="L17" i="50"/>
  <c r="L20" i="50"/>
  <c r="J25" i="50"/>
  <c r="P14" i="54"/>
  <c r="Z27" i="54"/>
  <c r="AA25" i="54"/>
  <c r="I25" i="54"/>
  <c r="Y25" i="54" s="1"/>
  <c r="AA24" i="54"/>
  <c r="P46" i="54"/>
  <c r="P43" i="54"/>
  <c r="I58" i="54"/>
  <c r="Y58" i="54" s="1"/>
  <c r="O58" i="54"/>
  <c r="Q55" i="54"/>
  <c r="Z55" i="54"/>
  <c r="P53" i="54"/>
  <c r="AA72" i="54"/>
  <c r="O65" i="54"/>
  <c r="AA98" i="54"/>
  <c r="P96" i="54"/>
  <c r="O131" i="54"/>
  <c r="AA131" i="54"/>
  <c r="I131" i="54"/>
  <c r="Y131" i="54" s="1"/>
  <c r="R131" i="54"/>
  <c r="Z131" i="54"/>
  <c r="I188" i="54"/>
  <c r="Y188" i="54" s="1"/>
  <c r="M188" i="54"/>
  <c r="Q188" i="54"/>
  <c r="I198" i="54"/>
  <c r="Y198" i="54" s="1"/>
  <c r="P198" i="54"/>
  <c r="AA198" i="54"/>
  <c r="Q198" i="54"/>
  <c r="R198" i="54"/>
  <c r="Z198" i="54"/>
  <c r="O198" i="54"/>
  <c r="O216" i="54"/>
  <c r="Z216" i="54"/>
  <c r="Z211" i="54"/>
  <c r="P211" i="54"/>
  <c r="AA161" i="50"/>
  <c r="AA20" i="1"/>
  <c r="D43" i="1"/>
  <c r="Y43" i="1" s="1"/>
  <c r="J34" i="1"/>
  <c r="G20" i="1"/>
  <c r="V167" i="49"/>
  <c r="AA33" i="50"/>
  <c r="R26" i="50"/>
  <c r="AB16" i="50"/>
  <c r="R15" i="50"/>
  <c r="N23" i="50"/>
  <c r="AA57" i="50"/>
  <c r="AB58" i="50"/>
  <c r="Z10" i="54"/>
  <c r="I16" i="54"/>
  <c r="Y16" i="54" s="1"/>
  <c r="P16" i="54"/>
  <c r="Z14" i="54"/>
  <c r="AA12" i="54"/>
  <c r="I27" i="54"/>
  <c r="Y27" i="54" s="1"/>
  <c r="R27" i="54"/>
  <c r="O27" i="54"/>
  <c r="AA27" i="54"/>
  <c r="I24" i="54"/>
  <c r="Y24" i="54" s="1"/>
  <c r="Q24" i="54"/>
  <c r="Z24" i="54"/>
  <c r="O24" i="54"/>
  <c r="Z46" i="54"/>
  <c r="AA44" i="54"/>
  <c r="I44" i="54"/>
  <c r="Y44" i="54" s="1"/>
  <c r="AA43" i="54"/>
  <c r="I59" i="54"/>
  <c r="Y59" i="54" s="1"/>
  <c r="P59" i="54"/>
  <c r="AA59" i="54"/>
  <c r="R59" i="54"/>
  <c r="Z53" i="54"/>
  <c r="I83" i="54"/>
  <c r="Y83" i="54" s="1"/>
  <c r="AA83" i="54"/>
  <c r="AA78" i="54"/>
  <c r="P78" i="54"/>
  <c r="Z78" i="54"/>
  <c r="I78" i="54"/>
  <c r="Y78" i="54" s="1"/>
  <c r="Z96" i="54"/>
  <c r="Q109" i="54"/>
  <c r="Z151" i="54"/>
  <c r="O151" i="54"/>
  <c r="I176" i="54"/>
  <c r="Y176" i="54" s="1"/>
  <c r="P176" i="54"/>
  <c r="AA176" i="54"/>
  <c r="Q176" i="54"/>
  <c r="R176" i="54"/>
  <c r="Z176" i="54"/>
  <c r="O176" i="54"/>
  <c r="I181" i="54"/>
  <c r="Y181" i="54" s="1"/>
  <c r="P181" i="54"/>
  <c r="AA181" i="54"/>
  <c r="M181" i="54"/>
  <c r="Q181" i="54"/>
  <c r="R181" i="54"/>
  <c r="Z181" i="54"/>
  <c r="N181" i="54"/>
  <c r="O181" i="54"/>
  <c r="Q209" i="54"/>
  <c r="R209" i="54"/>
  <c r="P209" i="54"/>
  <c r="Z209" i="54"/>
  <c r="I209" i="54"/>
  <c r="Y209" i="54" s="1"/>
  <c r="O209" i="54"/>
  <c r="Z207" i="54"/>
  <c r="O14" i="54"/>
  <c r="AA14" i="54"/>
  <c r="I14" i="54"/>
  <c r="Y14" i="54" s="1"/>
  <c r="R14" i="54"/>
  <c r="I34" i="54"/>
  <c r="Y34" i="54" s="1"/>
  <c r="O34" i="54"/>
  <c r="P33" i="54"/>
  <c r="Z33" i="54"/>
  <c r="I33" i="54"/>
  <c r="Y33" i="54" s="1"/>
  <c r="I46" i="54"/>
  <c r="Y46" i="54" s="1"/>
  <c r="R46" i="54"/>
  <c r="O46" i="54"/>
  <c r="AA46" i="54"/>
  <c r="I43" i="54"/>
  <c r="Y43" i="54" s="1"/>
  <c r="Q43" i="54"/>
  <c r="Z43" i="54"/>
  <c r="O43" i="54"/>
  <c r="AA40" i="54"/>
  <c r="I53" i="54"/>
  <c r="Y53" i="54" s="1"/>
  <c r="R53" i="54"/>
  <c r="O53" i="54"/>
  <c r="AA53" i="54"/>
  <c r="M96" i="54"/>
  <c r="Q96" i="54"/>
  <c r="O96" i="54"/>
  <c r="AA96" i="54"/>
  <c r="I96" i="54"/>
  <c r="Y96" i="54" s="1"/>
  <c r="R96" i="54"/>
  <c r="I122" i="54"/>
  <c r="Y122" i="54" s="1"/>
  <c r="R122" i="54"/>
  <c r="O122" i="54"/>
  <c r="AA122" i="54"/>
  <c r="Z122" i="54"/>
  <c r="I119" i="54"/>
  <c r="Y119" i="54" s="1"/>
  <c r="Q119" i="54"/>
  <c r="Z119" i="54"/>
  <c r="O119" i="54"/>
  <c r="AA119" i="54"/>
  <c r="Z117" i="54"/>
  <c r="AA127" i="54"/>
  <c r="Z127" i="54"/>
  <c r="I127" i="54"/>
  <c r="P127" i="54"/>
  <c r="Q142" i="54"/>
  <c r="R142" i="54"/>
  <c r="P142" i="54"/>
  <c r="Z142" i="54"/>
  <c r="I142" i="54"/>
  <c r="Y142" i="54" s="1"/>
  <c r="O142" i="54"/>
  <c r="Z153" i="54"/>
  <c r="Q153" i="54"/>
  <c r="I155" i="54"/>
  <c r="Y155" i="54" s="1"/>
  <c r="O155" i="54"/>
  <c r="P155" i="54"/>
  <c r="AA155" i="54"/>
  <c r="Z155" i="54"/>
  <c r="N187" i="54"/>
  <c r="I197" i="54"/>
  <c r="Y197" i="54" s="1"/>
  <c r="O197" i="54"/>
  <c r="O195" i="54"/>
  <c r="Z195" i="54"/>
  <c r="O210" i="54"/>
  <c r="T15" i="35"/>
  <c r="AA34" i="1"/>
  <c r="J13" i="1"/>
  <c r="S12" i="6"/>
  <c r="AA28" i="16"/>
  <c r="AA112" i="45"/>
  <c r="E28" i="49"/>
  <c r="F34" i="50"/>
  <c r="L33" i="50"/>
  <c r="L32" i="50"/>
  <c r="J16" i="50"/>
  <c r="R14" i="50"/>
  <c r="J14" i="50"/>
  <c r="J29" i="50"/>
  <c r="R10" i="54"/>
  <c r="Z19" i="54"/>
  <c r="Z34" i="54"/>
  <c r="I32" i="54"/>
  <c r="Y32" i="54" s="1"/>
  <c r="Q32" i="54"/>
  <c r="P27" i="54"/>
  <c r="P24" i="54"/>
  <c r="Z59" i="54"/>
  <c r="O59" i="54"/>
  <c r="I50" i="54"/>
  <c r="Y50" i="54" s="1"/>
  <c r="Z50" i="54"/>
  <c r="O50" i="54"/>
  <c r="Q68" i="54"/>
  <c r="Z68" i="54"/>
  <c r="Q78" i="54"/>
  <c r="R105" i="54"/>
  <c r="I105" i="54"/>
  <c r="Y105" i="54" s="1"/>
  <c r="P105" i="54"/>
  <c r="AA105" i="54"/>
  <c r="Q105" i="54"/>
  <c r="O136" i="54"/>
  <c r="AA136" i="54"/>
  <c r="I130" i="54"/>
  <c r="Y130" i="54" s="1"/>
  <c r="R130" i="54"/>
  <c r="Z130" i="54"/>
  <c r="O130" i="54"/>
  <c r="AA142" i="54"/>
  <c r="Z23" i="54"/>
  <c r="Z60" i="54"/>
  <c r="Z69" i="54"/>
  <c r="O69" i="54"/>
  <c r="O66" i="54"/>
  <c r="P86" i="54"/>
  <c r="Z86" i="54"/>
  <c r="Z85" i="54"/>
  <c r="P85" i="54"/>
  <c r="I84" i="54"/>
  <c r="Y84" i="54" s="1"/>
  <c r="O84" i="54"/>
  <c r="Z76" i="54"/>
  <c r="N95" i="54"/>
  <c r="I104" i="54"/>
  <c r="Y104" i="54" s="1"/>
  <c r="O104" i="54"/>
  <c r="P103" i="54"/>
  <c r="Z103" i="54"/>
  <c r="I103" i="54"/>
  <c r="Y103" i="54" s="1"/>
  <c r="Z137" i="54"/>
  <c r="I129" i="54"/>
  <c r="Y129" i="54" s="1"/>
  <c r="O129" i="54"/>
  <c r="AA140" i="54"/>
  <c r="R140" i="54"/>
  <c r="R150" i="54"/>
  <c r="I150" i="54"/>
  <c r="Y150" i="54" s="1"/>
  <c r="Q150" i="54"/>
  <c r="Z150" i="54"/>
  <c r="O150" i="54"/>
  <c r="Q175" i="54"/>
  <c r="I168" i="54"/>
  <c r="Y168" i="54" s="1"/>
  <c r="P168" i="54"/>
  <c r="AA168" i="54"/>
  <c r="Q168" i="54"/>
  <c r="R168" i="54"/>
  <c r="Z168" i="54"/>
  <c r="P179" i="54"/>
  <c r="Z179" i="54"/>
  <c r="M179" i="54"/>
  <c r="I179" i="54"/>
  <c r="M185" i="54"/>
  <c r="I185" i="54"/>
  <c r="Y185" i="54" s="1"/>
  <c r="R185" i="54"/>
  <c r="N185" i="54"/>
  <c r="Z185" i="54"/>
  <c r="O185" i="54"/>
  <c r="AA185" i="54"/>
  <c r="N94" i="54"/>
  <c r="R94" i="54"/>
  <c r="AA110" i="54"/>
  <c r="AA120" i="54"/>
  <c r="I120" i="54"/>
  <c r="Y120" i="54" s="1"/>
  <c r="I189" i="54"/>
  <c r="Y189" i="54" s="1"/>
  <c r="P189" i="54"/>
  <c r="AA189" i="54"/>
  <c r="M189" i="54"/>
  <c r="Q189" i="54"/>
  <c r="N189" i="54"/>
  <c r="R189" i="54"/>
  <c r="Z189" i="54"/>
  <c r="I180" i="54"/>
  <c r="Y180" i="54" s="1"/>
  <c r="M180" i="54"/>
  <c r="Q180" i="54"/>
  <c r="I213" i="54"/>
  <c r="Y213" i="54" s="1"/>
  <c r="R213" i="54"/>
  <c r="Z213" i="54"/>
  <c r="O213" i="54"/>
  <c r="AA213" i="54"/>
  <c r="Q88" i="54"/>
  <c r="Z88" i="54"/>
  <c r="Z146" i="54"/>
  <c r="O146" i="54"/>
  <c r="AA146" i="54"/>
  <c r="I159" i="54"/>
  <c r="Y159" i="54" s="1"/>
  <c r="I157" i="54"/>
  <c r="Y157" i="54" s="1"/>
  <c r="P157" i="54"/>
  <c r="AA157" i="54"/>
  <c r="Q157" i="54"/>
  <c r="O172" i="54"/>
  <c r="P172" i="54"/>
  <c r="I201" i="54"/>
  <c r="Y201" i="54" s="1"/>
  <c r="O201" i="54"/>
  <c r="P196" i="54"/>
  <c r="I194" i="54"/>
  <c r="Y194" i="54" s="1"/>
  <c r="R194" i="54"/>
  <c r="Z194" i="54"/>
  <c r="I149" i="54"/>
  <c r="Y149" i="54" s="1"/>
  <c r="I145" i="54"/>
  <c r="Y145" i="54" s="1"/>
  <c r="O145" i="54"/>
  <c r="O156" i="54"/>
  <c r="O174" i="54"/>
  <c r="Z202" i="54"/>
  <c r="O202" i="54"/>
  <c r="AA202" i="54"/>
  <c r="AA161" i="54"/>
  <c r="O169" i="54"/>
  <c r="O190" i="54"/>
  <c r="O212" i="54"/>
  <c r="I20" i="54"/>
  <c r="Y20" i="54" s="1"/>
  <c r="P20" i="54"/>
  <c r="AA20" i="54"/>
  <c r="AA16" i="54"/>
  <c r="Q13" i="54"/>
  <c r="R12" i="54"/>
  <c r="O32" i="54"/>
  <c r="I30" i="54"/>
  <c r="Y30" i="54" s="1"/>
  <c r="O30" i="54"/>
  <c r="P29" i="54"/>
  <c r="Z29" i="54"/>
  <c r="I29" i="54"/>
  <c r="Y29" i="54" s="1"/>
  <c r="I47" i="54"/>
  <c r="Y47" i="54" s="1"/>
  <c r="Q47" i="54"/>
  <c r="Z47" i="54"/>
  <c r="O47" i="54"/>
  <c r="I41" i="54"/>
  <c r="Y41" i="54" s="1"/>
  <c r="O41" i="54"/>
  <c r="I40" i="54"/>
  <c r="Y40" i="54" s="1"/>
  <c r="P40" i="54"/>
  <c r="Z40" i="54"/>
  <c r="O57" i="54"/>
  <c r="AA57" i="54"/>
  <c r="I57" i="54"/>
  <c r="Y57" i="54" s="1"/>
  <c r="R57" i="54"/>
  <c r="Q56" i="54"/>
  <c r="I54" i="54"/>
  <c r="Y54" i="54" s="1"/>
  <c r="O54" i="54"/>
  <c r="Z54" i="54"/>
  <c r="AA62" i="54"/>
  <c r="R62" i="54"/>
  <c r="Z62" i="54"/>
  <c r="P62" i="54"/>
  <c r="I62" i="54"/>
  <c r="R70" i="54"/>
  <c r="I67" i="54"/>
  <c r="Y67" i="54" s="1"/>
  <c r="O67" i="54"/>
  <c r="Z67" i="54"/>
  <c r="Q64" i="54"/>
  <c r="I64" i="54"/>
  <c r="Y64" i="54" s="1"/>
  <c r="R64" i="54"/>
  <c r="O64" i="54"/>
  <c r="AA64" i="54"/>
  <c r="AA75" i="54"/>
  <c r="R75" i="54"/>
  <c r="Z75" i="54"/>
  <c r="P75" i="54"/>
  <c r="I75" i="54"/>
  <c r="M92" i="54"/>
  <c r="Q92" i="54"/>
  <c r="O92" i="54"/>
  <c r="AA92" i="54"/>
  <c r="I92" i="54"/>
  <c r="Y92" i="54" s="1"/>
  <c r="R92" i="54"/>
  <c r="I89" i="54"/>
  <c r="Y89" i="54" s="1"/>
  <c r="Q89" i="54"/>
  <c r="M89" i="54"/>
  <c r="Z89" i="54"/>
  <c r="I107" i="54"/>
  <c r="Y107" i="54" s="1"/>
  <c r="P107" i="54"/>
  <c r="Z107" i="54"/>
  <c r="O107" i="54"/>
  <c r="I138" i="54"/>
  <c r="Y138" i="54" s="1"/>
  <c r="O138" i="54"/>
  <c r="R138" i="54"/>
  <c r="Z138" i="54"/>
  <c r="I132" i="54"/>
  <c r="Y132" i="54" s="1"/>
  <c r="P132" i="54"/>
  <c r="Z132" i="54"/>
  <c r="O132" i="54"/>
  <c r="I162" i="54"/>
  <c r="Y162" i="54" s="1"/>
  <c r="P162" i="54"/>
  <c r="AA162" i="54"/>
  <c r="O162" i="54"/>
  <c r="Z162" i="54"/>
  <c r="I154" i="54"/>
  <c r="Y154" i="54" s="1"/>
  <c r="AA154" i="54"/>
  <c r="P154" i="54"/>
  <c r="O154" i="54"/>
  <c r="Z154" i="54"/>
  <c r="I167" i="54"/>
  <c r="Y167" i="54" s="1"/>
  <c r="O167" i="54"/>
  <c r="Z167" i="54"/>
  <c r="Q167" i="54"/>
  <c r="N186" i="54"/>
  <c r="O186" i="54"/>
  <c r="Z186" i="54"/>
  <c r="AA10" i="54"/>
  <c r="Q10" i="54"/>
  <c r="O20" i="54"/>
  <c r="I19" i="54"/>
  <c r="Y19" i="54" s="1"/>
  <c r="Q19" i="54"/>
  <c r="Z18" i="54"/>
  <c r="Z17" i="54"/>
  <c r="Z16" i="54"/>
  <c r="Q16" i="54"/>
  <c r="O12" i="54"/>
  <c r="I11" i="54"/>
  <c r="Y11" i="54" s="1"/>
  <c r="R31" i="54"/>
  <c r="I31" i="54"/>
  <c r="Y31" i="54" s="1"/>
  <c r="P31" i="54"/>
  <c r="Z30" i="54"/>
  <c r="I28" i="54"/>
  <c r="Y28" i="54" s="1"/>
  <c r="Q28" i="54"/>
  <c r="Z28" i="54"/>
  <c r="O28" i="54"/>
  <c r="I42" i="54"/>
  <c r="Y42" i="54" s="1"/>
  <c r="P42" i="54"/>
  <c r="AA42" i="54"/>
  <c r="R42" i="54"/>
  <c r="Z41" i="54"/>
  <c r="O39" i="54"/>
  <c r="I39" i="54"/>
  <c r="Y39" i="54" s="1"/>
  <c r="Q39" i="54"/>
  <c r="Z39" i="54"/>
  <c r="I77" i="54"/>
  <c r="Y77" i="54" s="1"/>
  <c r="P77" i="54"/>
  <c r="AA77" i="54"/>
  <c r="O77" i="54"/>
  <c r="R77" i="54"/>
  <c r="Z77" i="54"/>
  <c r="N99" i="54"/>
  <c r="O99" i="54"/>
  <c r="Z99" i="54"/>
  <c r="M98" i="54"/>
  <c r="I98" i="54"/>
  <c r="Y98" i="54" s="1"/>
  <c r="R98" i="54"/>
  <c r="N98" i="54"/>
  <c r="P98" i="54"/>
  <c r="Z98" i="54"/>
  <c r="I112" i="54"/>
  <c r="Y112" i="54" s="1"/>
  <c r="Z112" i="54"/>
  <c r="O112" i="54"/>
  <c r="I108" i="54"/>
  <c r="Y108" i="54" s="1"/>
  <c r="O108" i="54"/>
  <c r="Z108" i="54"/>
  <c r="AA107" i="54"/>
  <c r="I118" i="54"/>
  <c r="Y118" i="54" s="1"/>
  <c r="P118" i="54"/>
  <c r="AA118" i="54"/>
  <c r="R118" i="54"/>
  <c r="Q118" i="54"/>
  <c r="O115" i="54"/>
  <c r="I115" i="54"/>
  <c r="Y115" i="54" s="1"/>
  <c r="Q115" i="54"/>
  <c r="Z115" i="54"/>
  <c r="AA115" i="54"/>
  <c r="I133" i="54"/>
  <c r="Y133" i="54" s="1"/>
  <c r="O133" i="54"/>
  <c r="Z133" i="54"/>
  <c r="AA132" i="54"/>
  <c r="Q143" i="54"/>
  <c r="O143" i="54"/>
  <c r="O164" i="54"/>
  <c r="Z164" i="54"/>
  <c r="I158" i="54"/>
  <c r="Y158" i="54" s="1"/>
  <c r="P158" i="54"/>
  <c r="AA158" i="54"/>
  <c r="O158" i="54"/>
  <c r="Z158" i="54"/>
  <c r="O215" i="54"/>
  <c r="AA215" i="54"/>
  <c r="I215" i="54"/>
  <c r="Y215" i="54" s="1"/>
  <c r="R215" i="54"/>
  <c r="Z215" i="54"/>
  <c r="P215" i="54"/>
  <c r="R16" i="54"/>
  <c r="O13" i="54"/>
  <c r="Z13" i="54"/>
  <c r="AA32" i="54"/>
  <c r="Q60" i="54"/>
  <c r="O73" i="54"/>
  <c r="Z73" i="54"/>
  <c r="I71" i="54"/>
  <c r="Y71" i="54" s="1"/>
  <c r="O71" i="54"/>
  <c r="Z70" i="54"/>
  <c r="P70" i="54"/>
  <c r="I70" i="54"/>
  <c r="Y70" i="54" s="1"/>
  <c r="I82" i="54"/>
  <c r="Y82" i="54" s="1"/>
  <c r="Q82" i="54"/>
  <c r="Z82" i="54"/>
  <c r="P82" i="54"/>
  <c r="AA82" i="54"/>
  <c r="M94" i="54"/>
  <c r="O94" i="54"/>
  <c r="AA94" i="54"/>
  <c r="P94" i="54"/>
  <c r="I94" i="54"/>
  <c r="Y94" i="54" s="1"/>
  <c r="P92" i="54"/>
  <c r="P124" i="54"/>
  <c r="Z124" i="54"/>
  <c r="I124" i="54"/>
  <c r="Y124" i="54" s="1"/>
  <c r="O124" i="54"/>
  <c r="I144" i="54"/>
  <c r="Y144" i="54" s="1"/>
  <c r="R144" i="54"/>
  <c r="O144" i="54"/>
  <c r="AA144" i="54"/>
  <c r="Z144" i="54"/>
  <c r="I160" i="54"/>
  <c r="Y160" i="54" s="1"/>
  <c r="O160" i="54"/>
  <c r="Z160" i="54"/>
  <c r="Z20" i="54"/>
  <c r="R20" i="54"/>
  <c r="O19" i="54"/>
  <c r="O18" i="54"/>
  <c r="O17" i="54"/>
  <c r="O16" i="54"/>
  <c r="I15" i="54"/>
  <c r="Y15" i="54" s="1"/>
  <c r="Z12" i="54"/>
  <c r="Q12" i="54"/>
  <c r="I12" i="54"/>
  <c r="Y12" i="54" s="1"/>
  <c r="Q11" i="54"/>
  <c r="Z32" i="54"/>
  <c r="P32" i="54"/>
  <c r="Z31" i="54"/>
  <c r="O31" i="54"/>
  <c r="O29" i="54"/>
  <c r="P28" i="54"/>
  <c r="AA36" i="54"/>
  <c r="I36" i="54"/>
  <c r="Z36" i="54"/>
  <c r="P36" i="54"/>
  <c r="AA47" i="54"/>
  <c r="Z42" i="54"/>
  <c r="O42" i="54"/>
  <c r="O40" i="54"/>
  <c r="P39" i="54"/>
  <c r="Z57" i="54"/>
  <c r="O56" i="54"/>
  <c r="R72" i="54"/>
  <c r="O72" i="54"/>
  <c r="I72" i="54"/>
  <c r="Y72" i="54" s="1"/>
  <c r="Q72" i="54"/>
  <c r="Z72" i="54"/>
  <c r="Z71" i="54"/>
  <c r="Z64" i="54"/>
  <c r="I80" i="54"/>
  <c r="Y80" i="54" s="1"/>
  <c r="O80" i="54"/>
  <c r="Z80" i="54"/>
  <c r="Q77" i="54"/>
  <c r="Z92" i="54"/>
  <c r="N92" i="54"/>
  <c r="O89" i="54"/>
  <c r="AA114" i="54"/>
  <c r="Z114" i="54"/>
  <c r="Q114" i="54"/>
  <c r="I114" i="54"/>
  <c r="R114" i="54"/>
  <c r="I125" i="54"/>
  <c r="Y125" i="54" s="1"/>
  <c r="O125" i="54"/>
  <c r="Z125" i="54"/>
  <c r="AA124" i="54"/>
  <c r="Q138" i="54"/>
  <c r="Q162" i="54"/>
  <c r="Q154" i="54"/>
  <c r="I55" i="54"/>
  <c r="Y55" i="54" s="1"/>
  <c r="P55" i="54"/>
  <c r="AA55" i="54"/>
  <c r="R51" i="54"/>
  <c r="I68" i="54"/>
  <c r="Y68" i="54" s="1"/>
  <c r="P68" i="54"/>
  <c r="AA68" i="54"/>
  <c r="AA65" i="54"/>
  <c r="R85" i="54"/>
  <c r="Q81" i="54"/>
  <c r="I76" i="54"/>
  <c r="Y76" i="54" s="1"/>
  <c r="O76" i="54"/>
  <c r="I97" i="54"/>
  <c r="Y97" i="54" s="1"/>
  <c r="Q97" i="54"/>
  <c r="N91" i="54"/>
  <c r="M90" i="54"/>
  <c r="I90" i="54"/>
  <c r="Y90" i="54" s="1"/>
  <c r="R90" i="54"/>
  <c r="Z101" i="54"/>
  <c r="O111" i="54"/>
  <c r="I109" i="54"/>
  <c r="Y109" i="54" s="1"/>
  <c r="P109" i="54"/>
  <c r="AA109" i="54"/>
  <c r="R109" i="54"/>
  <c r="O106" i="54"/>
  <c r="I106" i="54"/>
  <c r="Y106" i="54" s="1"/>
  <c r="Q106" i="54"/>
  <c r="Z106" i="54"/>
  <c r="I123" i="54"/>
  <c r="Y123" i="54" s="1"/>
  <c r="Q123" i="54"/>
  <c r="Z123" i="54"/>
  <c r="O123" i="54"/>
  <c r="I117" i="54"/>
  <c r="Y117" i="54" s="1"/>
  <c r="O117" i="54"/>
  <c r="I116" i="54"/>
  <c r="Y116" i="54" s="1"/>
  <c r="P116" i="54"/>
  <c r="Z116" i="54"/>
  <c r="I134" i="54"/>
  <c r="Y134" i="54" s="1"/>
  <c r="R134" i="54"/>
  <c r="Z134" i="54"/>
  <c r="O134" i="54"/>
  <c r="Q151" i="54"/>
  <c r="O161" i="54"/>
  <c r="Z161" i="54"/>
  <c r="Q161" i="54"/>
  <c r="I161" i="54"/>
  <c r="Y161" i="54" s="1"/>
  <c r="O173" i="54"/>
  <c r="Z173" i="54"/>
  <c r="M183" i="54"/>
  <c r="O183" i="54"/>
  <c r="AA183" i="54"/>
  <c r="I183" i="54"/>
  <c r="Y183" i="54" s="1"/>
  <c r="R183" i="54"/>
  <c r="N183" i="54"/>
  <c r="Z183" i="54"/>
  <c r="R23" i="54"/>
  <c r="Q27" i="54"/>
  <c r="O25" i="54"/>
  <c r="Q46" i="54"/>
  <c r="O44" i="54"/>
  <c r="Z49" i="54"/>
  <c r="O52" i="54"/>
  <c r="Z52" i="54"/>
  <c r="AA51" i="54"/>
  <c r="Z65" i="54"/>
  <c r="P65" i="54"/>
  <c r="AA86" i="54"/>
  <c r="AA85" i="54"/>
  <c r="P83" i="54"/>
  <c r="Z83" i="54"/>
  <c r="Z81" i="54"/>
  <c r="O79" i="54"/>
  <c r="O97" i="54"/>
  <c r="I93" i="54"/>
  <c r="Y93" i="54" s="1"/>
  <c r="M93" i="54"/>
  <c r="O90" i="54"/>
  <c r="Q101" i="54"/>
  <c r="Z111" i="54"/>
  <c r="P111" i="54"/>
  <c r="Z109" i="54"/>
  <c r="O109" i="54"/>
  <c r="P106" i="54"/>
  <c r="P123" i="54"/>
  <c r="I137" i="54"/>
  <c r="Y137" i="54" s="1"/>
  <c r="O137" i="54"/>
  <c r="P136" i="54"/>
  <c r="Z136" i="54"/>
  <c r="I136" i="54"/>
  <c r="Y136" i="54" s="1"/>
  <c r="Q134" i="54"/>
  <c r="O148" i="54"/>
  <c r="AA148" i="54"/>
  <c r="I148" i="54"/>
  <c r="Y148" i="54" s="1"/>
  <c r="R148" i="54"/>
  <c r="Q147" i="54"/>
  <c r="P161" i="54"/>
  <c r="O177" i="54"/>
  <c r="Q203" i="54"/>
  <c r="O203" i="54"/>
  <c r="I214" i="54"/>
  <c r="Y214" i="54" s="1"/>
  <c r="Q214" i="54"/>
  <c r="O214" i="54"/>
  <c r="R127" i="54"/>
  <c r="I163" i="54"/>
  <c r="Y163" i="54" s="1"/>
  <c r="Q172" i="54"/>
  <c r="M187" i="54"/>
  <c r="I187" i="54"/>
  <c r="Y187" i="54" s="1"/>
  <c r="R187" i="54"/>
  <c r="O187" i="54"/>
  <c r="AA187" i="54"/>
  <c r="N182" i="54"/>
  <c r="O182" i="54"/>
  <c r="AA192" i="54"/>
  <c r="Z192" i="54"/>
  <c r="Q192" i="54"/>
  <c r="I192" i="54"/>
  <c r="I200" i="54"/>
  <c r="Y200" i="54" s="1"/>
  <c r="R200" i="54"/>
  <c r="O200" i="54"/>
  <c r="AA200" i="54"/>
  <c r="Q199" i="54"/>
  <c r="O207" i="54"/>
  <c r="AA207" i="54"/>
  <c r="I207" i="54"/>
  <c r="Y207" i="54" s="1"/>
  <c r="R207" i="54"/>
  <c r="I206" i="54"/>
  <c r="Y206" i="54" s="1"/>
  <c r="Q206" i="54"/>
  <c r="P88" i="54"/>
  <c r="AA102" i="54"/>
  <c r="Q122" i="54"/>
  <c r="O120" i="54"/>
  <c r="Q131" i="54"/>
  <c r="Z140" i="54"/>
  <c r="Q146" i="54"/>
  <c r="R153" i="54"/>
  <c r="Z163" i="54"/>
  <c r="P163" i="54"/>
  <c r="Z159" i="54"/>
  <c r="P159" i="54"/>
  <c r="I175" i="54"/>
  <c r="Y175" i="54" s="1"/>
  <c r="O175" i="54"/>
  <c r="Z175" i="54"/>
  <c r="I174" i="54"/>
  <c r="Y174" i="54" s="1"/>
  <c r="R174" i="54"/>
  <c r="Z172" i="54"/>
  <c r="O170" i="54"/>
  <c r="AA170" i="54"/>
  <c r="AA179" i="54"/>
  <c r="N179" i="54"/>
  <c r="Q179" i="54"/>
  <c r="P187" i="54"/>
  <c r="P192" i="54"/>
  <c r="P200" i="54"/>
  <c r="O196" i="54"/>
  <c r="AA196" i="54"/>
  <c r="I196" i="54"/>
  <c r="Y196" i="54" s="1"/>
  <c r="R196" i="54"/>
  <c r="Q195" i="54"/>
  <c r="AA205" i="54"/>
  <c r="I211" i="54"/>
  <c r="Y211" i="54" s="1"/>
  <c r="R211" i="54"/>
  <c r="O211" i="54"/>
  <c r="AA211" i="54"/>
  <c r="I210" i="54"/>
  <c r="Y210" i="54" s="1"/>
  <c r="Q210" i="54"/>
  <c r="P207" i="54"/>
  <c r="R166" i="54"/>
  <c r="Z188" i="54"/>
  <c r="O188" i="54"/>
  <c r="Q185" i="54"/>
  <c r="Z180" i="54"/>
  <c r="O180" i="54"/>
  <c r="Q202" i="54"/>
  <c r="Q194" i="54"/>
  <c r="Q213" i="54"/>
  <c r="Q216" i="54"/>
  <c r="Q212" i="54"/>
  <c r="Q208" i="54"/>
  <c r="AA216" i="54"/>
  <c r="P216" i="54"/>
  <c r="I216" i="54"/>
  <c r="Y216" i="54" s="1"/>
  <c r="Q215" i="54"/>
  <c r="R214" i="54"/>
  <c r="AA212" i="54"/>
  <c r="P212" i="54"/>
  <c r="I212" i="54"/>
  <c r="Y212" i="54" s="1"/>
  <c r="Q211" i="54"/>
  <c r="R210" i="54"/>
  <c r="AA208" i="54"/>
  <c r="P208" i="54"/>
  <c r="I208" i="54"/>
  <c r="Y208" i="54" s="1"/>
  <c r="Q207" i="54"/>
  <c r="R206" i="54"/>
  <c r="R216" i="54"/>
  <c r="AA214" i="54"/>
  <c r="P214" i="54"/>
  <c r="R212" i="54"/>
  <c r="AA210" i="54"/>
  <c r="P210" i="54"/>
  <c r="R208" i="54"/>
  <c r="AA206" i="54"/>
  <c r="P206" i="54"/>
  <c r="I205" i="54"/>
  <c r="P205" i="54"/>
  <c r="Q205" i="54"/>
  <c r="O205" i="54"/>
  <c r="AA203" i="54"/>
  <c r="P203" i="54"/>
  <c r="I203" i="54"/>
  <c r="Y203" i="54" s="1"/>
  <c r="R201" i="54"/>
  <c r="AA199" i="54"/>
  <c r="P199" i="54"/>
  <c r="I199" i="54"/>
  <c r="Y199" i="54" s="1"/>
  <c r="R197" i="54"/>
  <c r="AA195" i="54"/>
  <c r="P195" i="54"/>
  <c r="I195" i="54"/>
  <c r="Y195" i="54" s="1"/>
  <c r="R193" i="54"/>
  <c r="Q201" i="54"/>
  <c r="Q197" i="54"/>
  <c r="R203" i="54"/>
  <c r="AA201" i="54"/>
  <c r="P201" i="54"/>
  <c r="Q200" i="54"/>
  <c r="R199" i="54"/>
  <c r="AA197" i="54"/>
  <c r="P197" i="54"/>
  <c r="Q196" i="54"/>
  <c r="R195" i="54"/>
  <c r="AA193" i="54"/>
  <c r="P193" i="54"/>
  <c r="O192" i="54"/>
  <c r="Q190" i="54"/>
  <c r="M190" i="54"/>
  <c r="Q186" i="54"/>
  <c r="M186" i="54"/>
  <c r="Q182" i="54"/>
  <c r="M182" i="54"/>
  <c r="AA190" i="54"/>
  <c r="P190" i="54"/>
  <c r="I190" i="54"/>
  <c r="Y190" i="54" s="1"/>
  <c r="R188" i="54"/>
  <c r="N188" i="54"/>
  <c r="AA186" i="54"/>
  <c r="P186" i="54"/>
  <c r="I186" i="54"/>
  <c r="Y186" i="54" s="1"/>
  <c r="R184" i="54"/>
  <c r="N184" i="54"/>
  <c r="AA182" i="54"/>
  <c r="P182" i="54"/>
  <c r="I182" i="54"/>
  <c r="Y182" i="54" s="1"/>
  <c r="R180" i="54"/>
  <c r="N180" i="54"/>
  <c r="R190" i="54"/>
  <c r="AA188" i="54"/>
  <c r="P188" i="54"/>
  <c r="Q187" i="54"/>
  <c r="R186" i="54"/>
  <c r="AA184" i="54"/>
  <c r="P184" i="54"/>
  <c r="Q183" i="54"/>
  <c r="R182" i="54"/>
  <c r="AA180" i="54"/>
  <c r="P180" i="54"/>
  <c r="O179" i="54"/>
  <c r="Q177" i="54"/>
  <c r="Q173" i="54"/>
  <c r="Q169" i="54"/>
  <c r="AA177" i="54"/>
  <c r="P177" i="54"/>
  <c r="I177" i="54"/>
  <c r="Y177" i="54" s="1"/>
  <c r="R175" i="54"/>
  <c r="AA173" i="54"/>
  <c r="P173" i="54"/>
  <c r="I173" i="54"/>
  <c r="Y173" i="54" s="1"/>
  <c r="R171" i="54"/>
  <c r="AA169" i="54"/>
  <c r="P169" i="54"/>
  <c r="I169" i="54"/>
  <c r="Y169" i="54" s="1"/>
  <c r="R167" i="54"/>
  <c r="R177" i="54"/>
  <c r="AA175" i="54"/>
  <c r="P175" i="54"/>
  <c r="Q174" i="54"/>
  <c r="R173" i="54"/>
  <c r="AA171" i="54"/>
  <c r="P171" i="54"/>
  <c r="Q170" i="54"/>
  <c r="R169" i="54"/>
  <c r="AA167" i="54"/>
  <c r="P167" i="54"/>
  <c r="O166" i="54"/>
  <c r="AA166" i="54"/>
  <c r="I166" i="54"/>
  <c r="P166" i="54"/>
  <c r="Q164" i="54"/>
  <c r="R163" i="54"/>
  <c r="Q160" i="54"/>
  <c r="R159" i="54"/>
  <c r="Q156" i="54"/>
  <c r="R155" i="54"/>
  <c r="AA164" i="54"/>
  <c r="P164" i="54"/>
  <c r="Q163" i="54"/>
  <c r="R162" i="54"/>
  <c r="AA160" i="54"/>
  <c r="P160" i="54"/>
  <c r="Q159" i="54"/>
  <c r="R158" i="54"/>
  <c r="AA156" i="54"/>
  <c r="P156" i="54"/>
  <c r="I156" i="54"/>
  <c r="Y156" i="54" s="1"/>
  <c r="Q155" i="54"/>
  <c r="R154" i="54"/>
  <c r="R164" i="54"/>
  <c r="R160" i="54"/>
  <c r="R156" i="54"/>
  <c r="O153" i="54"/>
  <c r="AA153" i="54"/>
  <c r="I153" i="54"/>
  <c r="P153" i="54"/>
  <c r="AA151" i="54"/>
  <c r="P151" i="54"/>
  <c r="I151" i="54"/>
  <c r="Y151" i="54" s="1"/>
  <c r="R149" i="54"/>
  <c r="AA147" i="54"/>
  <c r="P147" i="54"/>
  <c r="I147" i="54"/>
  <c r="Y147" i="54" s="1"/>
  <c r="R145" i="54"/>
  <c r="AA143" i="54"/>
  <c r="P143" i="54"/>
  <c r="I143" i="54"/>
  <c r="Y143" i="54" s="1"/>
  <c r="R141" i="54"/>
  <c r="Z141" i="54"/>
  <c r="O141" i="54"/>
  <c r="Q149" i="54"/>
  <c r="Q145" i="54"/>
  <c r="Q141" i="54"/>
  <c r="R151" i="54"/>
  <c r="AA149" i="54"/>
  <c r="P149" i="54"/>
  <c r="Q148" i="54"/>
  <c r="R147" i="54"/>
  <c r="AA145" i="54"/>
  <c r="P145" i="54"/>
  <c r="Q144" i="54"/>
  <c r="R143" i="54"/>
  <c r="AA141" i="54"/>
  <c r="P141" i="54"/>
  <c r="I140" i="54"/>
  <c r="P140" i="54"/>
  <c r="Q140" i="54"/>
  <c r="O140" i="54"/>
  <c r="R137" i="54"/>
  <c r="R133" i="54"/>
  <c r="R129" i="54"/>
  <c r="Z128" i="54"/>
  <c r="AA138" i="54"/>
  <c r="P138" i="54"/>
  <c r="Q137" i="54"/>
  <c r="R136" i="54"/>
  <c r="AA134" i="54"/>
  <c r="P134" i="54"/>
  <c r="Q133" i="54"/>
  <c r="R132" i="54"/>
  <c r="P130" i="54"/>
  <c r="Q129" i="54"/>
  <c r="R128" i="54"/>
  <c r="AA128" i="54"/>
  <c r="P128" i="54"/>
  <c r="I128" i="54"/>
  <c r="Y128" i="54" s="1"/>
  <c r="O128" i="54"/>
  <c r="AA137" i="54"/>
  <c r="P137" i="54"/>
  <c r="Q136" i="54"/>
  <c r="AA133" i="54"/>
  <c r="P133" i="54"/>
  <c r="Q132" i="54"/>
  <c r="AA129" i="54"/>
  <c r="P129" i="54"/>
  <c r="Q128" i="54"/>
  <c r="Q127" i="54"/>
  <c r="O127" i="54"/>
  <c r="R125" i="54"/>
  <c r="R121" i="54"/>
  <c r="R117" i="54"/>
  <c r="Q125" i="54"/>
  <c r="R124" i="54"/>
  <c r="Q121" i="54"/>
  <c r="R120" i="54"/>
  <c r="Q117" i="54"/>
  <c r="R116" i="54"/>
  <c r="AA125" i="54"/>
  <c r="P125" i="54"/>
  <c r="Q124" i="54"/>
  <c r="R123" i="54"/>
  <c r="AA121" i="54"/>
  <c r="P121" i="54"/>
  <c r="Q120" i="54"/>
  <c r="R119" i="54"/>
  <c r="AA117" i="54"/>
  <c r="P117" i="54"/>
  <c r="Q116" i="54"/>
  <c r="R115" i="54"/>
  <c r="O114" i="54"/>
  <c r="R112" i="54"/>
  <c r="R108" i="54"/>
  <c r="R104" i="54"/>
  <c r="Q112" i="54"/>
  <c r="R111" i="54"/>
  <c r="Q108" i="54"/>
  <c r="R107" i="54"/>
  <c r="Q104" i="54"/>
  <c r="R103" i="54"/>
  <c r="AA112" i="54"/>
  <c r="P112" i="54"/>
  <c r="Q111" i="54"/>
  <c r="R110" i="54"/>
  <c r="AA108" i="54"/>
  <c r="P108" i="54"/>
  <c r="Q107" i="54"/>
  <c r="R106" i="54"/>
  <c r="AA104" i="54"/>
  <c r="P104" i="54"/>
  <c r="Q103" i="54"/>
  <c r="R102" i="54"/>
  <c r="I101" i="54"/>
  <c r="P101" i="54"/>
  <c r="O101" i="54"/>
  <c r="Q99" i="54"/>
  <c r="M99" i="54"/>
  <c r="Q95" i="54"/>
  <c r="M95" i="54"/>
  <c r="Q91" i="54"/>
  <c r="M91" i="54"/>
  <c r="AA99" i="54"/>
  <c r="P99" i="54"/>
  <c r="I99" i="54"/>
  <c r="Y99" i="54" s="1"/>
  <c r="Q98" i="54"/>
  <c r="R97" i="54"/>
  <c r="N97" i="54"/>
  <c r="AA95" i="54"/>
  <c r="P95" i="54"/>
  <c r="I95" i="54"/>
  <c r="Y95" i="54" s="1"/>
  <c r="Q94" i="54"/>
  <c r="R93" i="54"/>
  <c r="N93" i="54"/>
  <c r="AA91" i="54"/>
  <c r="P91" i="54"/>
  <c r="I91" i="54"/>
  <c r="Y91" i="54" s="1"/>
  <c r="Q90" i="54"/>
  <c r="R89" i="54"/>
  <c r="N89" i="54"/>
  <c r="R99" i="54"/>
  <c r="AA97" i="54"/>
  <c r="P97" i="54"/>
  <c r="R95" i="54"/>
  <c r="AA93" i="54"/>
  <c r="P93" i="54"/>
  <c r="R91" i="54"/>
  <c r="AA89" i="54"/>
  <c r="P89" i="54"/>
  <c r="O88" i="54"/>
  <c r="R84" i="54"/>
  <c r="R80" i="54"/>
  <c r="R76" i="54"/>
  <c r="Q84" i="54"/>
  <c r="R83" i="54"/>
  <c r="Q80" i="54"/>
  <c r="R79" i="54"/>
  <c r="Q76" i="54"/>
  <c r="R86" i="54"/>
  <c r="AA84" i="54"/>
  <c r="P84" i="54"/>
  <c r="Q83" i="54"/>
  <c r="R82" i="54"/>
  <c r="AA80" i="54"/>
  <c r="P80" i="54"/>
  <c r="Q79" i="54"/>
  <c r="R78" i="54"/>
  <c r="AA76" i="54"/>
  <c r="P76" i="54"/>
  <c r="O75" i="54"/>
  <c r="AA73" i="54"/>
  <c r="P73" i="54"/>
  <c r="I73" i="54"/>
  <c r="Y73" i="54" s="1"/>
  <c r="R71" i="54"/>
  <c r="AA69" i="54"/>
  <c r="P69" i="54"/>
  <c r="I69" i="54"/>
  <c r="Y69" i="54" s="1"/>
  <c r="R67" i="54"/>
  <c r="I65" i="54"/>
  <c r="Y65" i="54" s="1"/>
  <c r="R63" i="54"/>
  <c r="Q71" i="54"/>
  <c r="Q67" i="54"/>
  <c r="Q63" i="54"/>
  <c r="Z63" i="54"/>
  <c r="O63" i="54"/>
  <c r="R73" i="54"/>
  <c r="AA71" i="54"/>
  <c r="P71" i="54"/>
  <c r="Q70" i="54"/>
  <c r="R69" i="54"/>
  <c r="AA67" i="54"/>
  <c r="P67" i="54"/>
  <c r="Q66" i="54"/>
  <c r="R65" i="54"/>
  <c r="AA63" i="54"/>
  <c r="P63" i="54"/>
  <c r="O62" i="54"/>
  <c r="AA60" i="54"/>
  <c r="P60" i="54"/>
  <c r="I60" i="54"/>
  <c r="Y60" i="54" s="1"/>
  <c r="R58" i="54"/>
  <c r="AA56" i="54"/>
  <c r="P56" i="54"/>
  <c r="I56" i="54"/>
  <c r="Y56" i="54" s="1"/>
  <c r="R54" i="54"/>
  <c r="AA52" i="54"/>
  <c r="P52" i="54"/>
  <c r="I52" i="54"/>
  <c r="Y52" i="54" s="1"/>
  <c r="R50" i="54"/>
  <c r="Q58" i="54"/>
  <c r="Q54" i="54"/>
  <c r="Q50" i="54"/>
  <c r="R60" i="54"/>
  <c r="AA58" i="54"/>
  <c r="P58" i="54"/>
  <c r="Q57" i="54"/>
  <c r="R56" i="54"/>
  <c r="AA54" i="54"/>
  <c r="P54" i="54"/>
  <c r="Q53" i="54"/>
  <c r="R52" i="54"/>
  <c r="AA50" i="54"/>
  <c r="P50" i="54"/>
  <c r="I49" i="54"/>
  <c r="P49" i="54"/>
  <c r="Q49" i="54"/>
  <c r="O49" i="54"/>
  <c r="Z37" i="54"/>
  <c r="O37" i="54"/>
  <c r="R45" i="54"/>
  <c r="R41" i="54"/>
  <c r="R37" i="54"/>
  <c r="Q45" i="54"/>
  <c r="R44" i="54"/>
  <c r="Q41" i="54"/>
  <c r="R40" i="54"/>
  <c r="Q37" i="54"/>
  <c r="R47" i="54"/>
  <c r="AA45" i="54"/>
  <c r="P45" i="54"/>
  <c r="Q44" i="54"/>
  <c r="R43" i="54"/>
  <c r="AA41" i="54"/>
  <c r="P41" i="54"/>
  <c r="Q40" i="54"/>
  <c r="R39" i="54"/>
  <c r="AA37" i="54"/>
  <c r="P37" i="54"/>
  <c r="Q36" i="54"/>
  <c r="O36" i="54"/>
  <c r="R34" i="54"/>
  <c r="R30" i="54"/>
  <c r="R26" i="54"/>
  <c r="Q34" i="54"/>
  <c r="R33" i="54"/>
  <c r="Q30" i="54"/>
  <c r="R29" i="54"/>
  <c r="Q26" i="54"/>
  <c r="R25" i="54"/>
  <c r="AA34" i="54"/>
  <c r="P34" i="54"/>
  <c r="Q33" i="54"/>
  <c r="R32" i="54"/>
  <c r="AA30" i="54"/>
  <c r="P30" i="54"/>
  <c r="Q29" i="54"/>
  <c r="R28" i="54"/>
  <c r="AA26" i="54"/>
  <c r="P26" i="54"/>
  <c r="Q25" i="54"/>
  <c r="R24" i="54"/>
  <c r="Q23" i="54"/>
  <c r="O23" i="54"/>
  <c r="Q21" i="54"/>
  <c r="Q17" i="54"/>
  <c r="AA21" i="54"/>
  <c r="P21" i="54"/>
  <c r="I21" i="54"/>
  <c r="Y21" i="54" s="1"/>
  <c r="R19" i="54"/>
  <c r="AA17" i="54"/>
  <c r="P17" i="54"/>
  <c r="I17" i="54"/>
  <c r="Y17" i="54" s="1"/>
  <c r="R15" i="54"/>
  <c r="AA13" i="54"/>
  <c r="P13" i="54"/>
  <c r="I13" i="54"/>
  <c r="Y13" i="54" s="1"/>
  <c r="R11" i="54"/>
  <c r="R21" i="54"/>
  <c r="AA19" i="54"/>
  <c r="P19" i="54"/>
  <c r="Q18" i="54"/>
  <c r="R17" i="54"/>
  <c r="AA15" i="54"/>
  <c r="P15" i="54"/>
  <c r="Q14" i="54"/>
  <c r="R13" i="54"/>
  <c r="AA11" i="54"/>
  <c r="P11" i="54"/>
  <c r="I10" i="54"/>
  <c r="P10" i="54"/>
  <c r="O10" i="54"/>
  <c r="J53" i="1"/>
  <c r="D53" i="1"/>
  <c r="Y53" i="1" s="1"/>
  <c r="M153" i="1"/>
  <c r="X29" i="48"/>
  <c r="O29" i="48"/>
  <c r="P16" i="48" s="1"/>
  <c r="V162" i="49"/>
  <c r="V171" i="49"/>
  <c r="V214" i="49"/>
  <c r="V215" i="49"/>
  <c r="V216" i="49"/>
  <c r="V217" i="49"/>
  <c r="V218" i="49"/>
  <c r="V219" i="49"/>
  <c r="V220" i="49"/>
  <c r="V221" i="49"/>
  <c r="V222" i="49"/>
  <c r="V223" i="49"/>
  <c r="V224" i="49"/>
  <c r="V225" i="49"/>
  <c r="V226" i="49"/>
  <c r="V227" i="49"/>
  <c r="V228" i="49"/>
  <c r="V229" i="49"/>
  <c r="V230" i="49"/>
  <c r="V231" i="49"/>
  <c r="V232" i="49"/>
  <c r="V233" i="49"/>
  <c r="V234" i="49"/>
  <c r="V235" i="49"/>
  <c r="V236" i="49"/>
  <c r="V237" i="49"/>
  <c r="V238" i="49"/>
  <c r="V239" i="49"/>
  <c r="V240" i="49"/>
  <c r="V241" i="49"/>
  <c r="V242" i="49"/>
  <c r="V243" i="49"/>
  <c r="V244" i="49"/>
  <c r="V245" i="49"/>
  <c r="V246" i="49"/>
  <c r="V247" i="49"/>
  <c r="V248" i="49"/>
  <c r="V249" i="49"/>
  <c r="V250" i="49"/>
  <c r="V251" i="49"/>
  <c r="V252" i="49"/>
  <c r="V253" i="49"/>
  <c r="V254" i="49"/>
  <c r="V255" i="49"/>
  <c r="V256" i="49"/>
  <c r="V257" i="49"/>
  <c r="V258" i="49"/>
  <c r="V259" i="49"/>
  <c r="V260" i="49"/>
  <c r="V261" i="49"/>
  <c r="V262" i="49"/>
  <c r="V263" i="49"/>
  <c r="V264" i="49"/>
  <c r="V265" i="49"/>
  <c r="V266" i="49"/>
  <c r="V267" i="49"/>
  <c r="V268" i="49"/>
  <c r="V269" i="49"/>
  <c r="V270" i="49"/>
  <c r="V271" i="49"/>
  <c r="V272" i="49"/>
  <c r="V273" i="49"/>
  <c r="V274" i="49"/>
  <c r="V275" i="49"/>
  <c r="V276" i="49"/>
  <c r="V277" i="49"/>
  <c r="V278" i="49"/>
  <c r="V279" i="49"/>
  <c r="V280" i="49"/>
  <c r="V281" i="49"/>
  <c r="V282" i="49"/>
  <c r="V283" i="49"/>
  <c r="V284" i="49"/>
  <c r="V285" i="49"/>
  <c r="V286" i="49"/>
  <c r="V287" i="49"/>
  <c r="V288" i="49"/>
  <c r="V289" i="49"/>
  <c r="V290" i="49"/>
  <c r="V291" i="49"/>
  <c r="V292" i="49"/>
  <c r="V293" i="49"/>
  <c r="V294" i="49"/>
  <c r="P24" i="50"/>
  <c r="Z58" i="1"/>
  <c r="H43" i="1"/>
  <c r="U43" i="1" s="1"/>
  <c r="H20" i="50"/>
  <c r="F22" i="50"/>
  <c r="V296" i="49"/>
  <c r="V301" i="49"/>
  <c r="V305" i="49"/>
  <c r="V307" i="49"/>
  <c r="V308" i="49"/>
  <c r="V310" i="49"/>
  <c r="V312" i="49"/>
  <c r="V313" i="49"/>
  <c r="V314" i="49"/>
  <c r="V315" i="49"/>
  <c r="V317" i="49"/>
  <c r="V320" i="49"/>
  <c r="V326" i="49"/>
  <c r="V329" i="49"/>
  <c r="V333" i="49"/>
  <c r="V336" i="49"/>
  <c r="V337" i="49"/>
  <c r="V338" i="49"/>
  <c r="V340" i="49"/>
  <c r="V342" i="49"/>
  <c r="V344" i="49"/>
  <c r="V347" i="49"/>
  <c r="V349" i="49"/>
  <c r="V351" i="49"/>
  <c r="V353" i="49"/>
  <c r="V354" i="49"/>
  <c r="V355" i="49"/>
  <c r="V356" i="49"/>
  <c r="V357" i="49"/>
  <c r="V358" i="49"/>
  <c r="V361" i="49"/>
  <c r="V362" i="49"/>
  <c r="V363" i="49"/>
  <c r="V364" i="49"/>
  <c r="V366" i="49"/>
  <c r="V367" i="49"/>
  <c r="V369" i="49"/>
  <c r="V375" i="49"/>
  <c r="V377" i="49"/>
  <c r="V380" i="49"/>
  <c r="V381" i="49"/>
  <c r="V382" i="49"/>
  <c r="V383" i="49"/>
  <c r="V387" i="49"/>
  <c r="V388" i="49"/>
  <c r="V392" i="49"/>
  <c r="V396" i="49"/>
  <c r="V399" i="49"/>
  <c r="V400" i="49"/>
  <c r="V402" i="49"/>
  <c r="V404" i="49"/>
  <c r="V406" i="49"/>
  <c r="V408" i="49"/>
  <c r="V410" i="49"/>
  <c r="V412" i="49"/>
  <c r="V416" i="49"/>
  <c r="V417" i="49"/>
  <c r="V421" i="49"/>
  <c r="V424" i="49"/>
  <c r="V427" i="49"/>
  <c r="V431" i="49"/>
  <c r="V435" i="49"/>
  <c r="V437" i="49"/>
  <c r="V439" i="49"/>
  <c r="V446" i="49"/>
  <c r="V451" i="49"/>
  <c r="V458" i="49"/>
  <c r="V460" i="49"/>
  <c r="V464" i="49"/>
  <c r="V465" i="49"/>
  <c r="V468" i="49"/>
  <c r="V470" i="49"/>
  <c r="V471" i="49"/>
  <c r="V473" i="49"/>
  <c r="V476" i="49"/>
  <c r="V479" i="49"/>
  <c r="V481" i="49"/>
  <c r="V482" i="49"/>
  <c r="V484" i="49"/>
  <c r="V486" i="49"/>
  <c r="V487" i="49"/>
  <c r="V491" i="49"/>
  <c r="V494" i="49"/>
  <c r="V498" i="49"/>
  <c r="V500" i="49"/>
  <c r="V503" i="49"/>
  <c r="V508" i="49"/>
  <c r="V594" i="49"/>
  <c r="V596" i="49"/>
  <c r="V597" i="49"/>
  <c r="V598" i="49"/>
  <c r="V599" i="49"/>
  <c r="AB176" i="50"/>
  <c r="O11" i="6"/>
  <c r="J29" i="49"/>
  <c r="AA17" i="50"/>
  <c r="V295" i="49"/>
  <c r="V297" i="49"/>
  <c r="V298" i="49"/>
  <c r="V299" i="49"/>
  <c r="V300" i="49"/>
  <c r="V302" i="49"/>
  <c r="V303" i="49"/>
  <c r="V304" i="49"/>
  <c r="V306" i="49"/>
  <c r="V309" i="49"/>
  <c r="V311" i="49"/>
  <c r="V316" i="49"/>
  <c r="V318" i="49"/>
  <c r="V319" i="49"/>
  <c r="V321" i="49"/>
  <c r="V322" i="49"/>
  <c r="V323" i="49"/>
  <c r="V324" i="49"/>
  <c r="V325" i="49"/>
  <c r="V327" i="49"/>
  <c r="V328" i="49"/>
  <c r="V330" i="49"/>
  <c r="V331" i="49"/>
  <c r="V332" i="49"/>
  <c r="V334" i="49"/>
  <c r="V335" i="49"/>
  <c r="V339" i="49"/>
  <c r="V341" i="49"/>
  <c r="V343" i="49"/>
  <c r="V345" i="49"/>
  <c r="V346" i="49"/>
  <c r="V348" i="49"/>
  <c r="V350" i="49"/>
  <c r="V352" i="49"/>
  <c r="V359" i="49"/>
  <c r="V360" i="49"/>
  <c r="V365" i="49"/>
  <c r="V368" i="49"/>
  <c r="V370" i="49"/>
  <c r="V371" i="49"/>
  <c r="V372" i="49"/>
  <c r="V373" i="49"/>
  <c r="V374" i="49"/>
  <c r="V376" i="49"/>
  <c r="V378" i="49"/>
  <c r="V379" i="49"/>
  <c r="V384" i="49"/>
  <c r="V385" i="49"/>
  <c r="V386" i="49"/>
  <c r="V389" i="49"/>
  <c r="V390" i="49"/>
  <c r="V391" i="49"/>
  <c r="V393" i="49"/>
  <c r="V394" i="49"/>
  <c r="V395" i="49"/>
  <c r="V397" i="49"/>
  <c r="V398" i="49"/>
  <c r="V401" i="49"/>
  <c r="V403" i="49"/>
  <c r="V405" i="49"/>
  <c r="V407" i="49"/>
  <c r="V409" i="49"/>
  <c r="V411" i="49"/>
  <c r="V413" i="49"/>
  <c r="V414" i="49"/>
  <c r="V415" i="49"/>
  <c r="V418" i="49"/>
  <c r="V419" i="49"/>
  <c r="V420" i="49"/>
  <c r="V422" i="49"/>
  <c r="V423" i="49"/>
  <c r="V425" i="49"/>
  <c r="V426" i="49"/>
  <c r="V428" i="49"/>
  <c r="V429" i="49"/>
  <c r="V430" i="49"/>
  <c r="V432" i="49"/>
  <c r="V433" i="49"/>
  <c r="V434" i="49"/>
  <c r="V436" i="49"/>
  <c r="V438" i="49"/>
  <c r="V440" i="49"/>
  <c r="V441" i="49"/>
  <c r="V442" i="49"/>
  <c r="V443" i="49"/>
  <c r="V444" i="49"/>
  <c r="V445" i="49"/>
  <c r="V447" i="49"/>
  <c r="V448" i="49"/>
  <c r="V449" i="49"/>
  <c r="V450" i="49"/>
  <c r="V452" i="49"/>
  <c r="V453" i="49"/>
  <c r="V454" i="49"/>
  <c r="V455" i="49"/>
  <c r="V456" i="49"/>
  <c r="V457" i="49"/>
  <c r="V459" i="49"/>
  <c r="V461" i="49"/>
  <c r="V462" i="49"/>
  <c r="V463" i="49"/>
  <c r="V466" i="49"/>
  <c r="V467" i="49"/>
  <c r="V469" i="49"/>
  <c r="V472" i="49"/>
  <c r="V474" i="49"/>
  <c r="V475" i="49"/>
  <c r="V477" i="49"/>
  <c r="V478" i="49"/>
  <c r="V480" i="49"/>
  <c r="V483" i="49"/>
  <c r="V485" i="49"/>
  <c r="V488" i="49"/>
  <c r="V489" i="49"/>
  <c r="V490" i="49"/>
  <c r="V492" i="49"/>
  <c r="V493" i="49"/>
  <c r="V495" i="49"/>
  <c r="V496" i="49"/>
  <c r="V497" i="49"/>
  <c r="V499" i="49"/>
  <c r="V501" i="49"/>
  <c r="V502" i="49"/>
  <c r="V504" i="49"/>
  <c r="V505" i="49"/>
  <c r="V506" i="49"/>
  <c r="V507" i="49"/>
  <c r="V509" i="49"/>
  <c r="V595" i="49"/>
  <c r="V600" i="49"/>
  <c r="H26" i="50"/>
  <c r="AB112" i="50"/>
  <c r="L25" i="50"/>
  <c r="F17" i="50"/>
  <c r="AB128" i="50"/>
  <c r="AB192" i="50"/>
  <c r="W164" i="1"/>
  <c r="J28" i="49"/>
  <c r="J12" i="49"/>
  <c r="N12" i="49"/>
  <c r="V38" i="49"/>
  <c r="V206" i="49"/>
  <c r="AA28" i="50"/>
  <c r="R19" i="50"/>
  <c r="P18" i="50"/>
  <c r="H16" i="50"/>
  <c r="N14" i="50"/>
  <c r="F14" i="50"/>
  <c r="L13" i="50"/>
  <c r="AB50" i="50"/>
  <c r="L31" i="50"/>
  <c r="AB144" i="50"/>
  <c r="AB208" i="50"/>
  <c r="V601" i="49"/>
  <c r="V602" i="49"/>
  <c r="V603" i="49"/>
  <c r="V604" i="49"/>
  <c r="V605" i="49"/>
  <c r="V606" i="49"/>
  <c r="V607" i="49"/>
  <c r="V608" i="49"/>
  <c r="V609" i="49"/>
  <c r="V610" i="49"/>
  <c r="V611" i="49"/>
  <c r="V612" i="49"/>
  <c r="V613" i="49"/>
  <c r="V614" i="49"/>
  <c r="V615" i="49"/>
  <c r="V616" i="49"/>
  <c r="V617" i="49"/>
  <c r="V618" i="49"/>
  <c r="V619" i="49"/>
  <c r="V620" i="49"/>
  <c r="V621" i="49"/>
  <c r="V622" i="49"/>
  <c r="V623" i="49"/>
  <c r="V624" i="49"/>
  <c r="V625" i="49"/>
  <c r="V626" i="49"/>
  <c r="V627" i="49"/>
  <c r="V628" i="49"/>
  <c r="V629" i="49"/>
  <c r="V630" i="49"/>
  <c r="V631" i="49"/>
  <c r="V632" i="49"/>
  <c r="V633" i="49"/>
  <c r="V634" i="49"/>
  <c r="V635" i="49"/>
  <c r="V636" i="49"/>
  <c r="V637" i="49"/>
  <c r="V638" i="49"/>
  <c r="V639" i="49"/>
  <c r="V640" i="49"/>
  <c r="V641" i="49"/>
  <c r="V642" i="49"/>
  <c r="J34" i="50"/>
  <c r="F33" i="50"/>
  <c r="N29" i="50"/>
  <c r="R24" i="50"/>
  <c r="L21" i="50"/>
  <c r="R18" i="50"/>
  <c r="J17" i="50"/>
  <c r="AB36" i="50"/>
  <c r="P29" i="50"/>
  <c r="AB69" i="50"/>
  <c r="AB109" i="50"/>
  <c r="AB125" i="50"/>
  <c r="AB141" i="50"/>
  <c r="AB157" i="50"/>
  <c r="AB173" i="50"/>
  <c r="AB189" i="50"/>
  <c r="AB205" i="50"/>
  <c r="AB221" i="50"/>
  <c r="AB237" i="50"/>
  <c r="L104" i="48"/>
  <c r="M104" i="48"/>
  <c r="K25" i="1"/>
  <c r="N25" i="1"/>
  <c r="Z25" i="1" s="1"/>
  <c r="G25" i="1"/>
  <c r="N11" i="1"/>
  <c r="Z11" i="1" s="1"/>
  <c r="S76" i="1"/>
  <c r="S11" i="6"/>
  <c r="AA51" i="45"/>
  <c r="AA55" i="45"/>
  <c r="AA59" i="45"/>
  <c r="AA111" i="45"/>
  <c r="F28" i="50"/>
  <c r="AB28" i="50"/>
  <c r="H23" i="50"/>
  <c r="X63" i="48"/>
  <c r="AB25" i="50"/>
  <c r="H25" i="50"/>
  <c r="AA25" i="50"/>
  <c r="J54" i="1"/>
  <c r="S54" i="1"/>
  <c r="R149" i="1"/>
  <c r="I149" i="1"/>
  <c r="AA48" i="50"/>
  <c r="AB68" i="50"/>
  <c r="AA68" i="50"/>
  <c r="AB108" i="50"/>
  <c r="AA108" i="50"/>
  <c r="AB124" i="50"/>
  <c r="AA124" i="50"/>
  <c r="AB140" i="50"/>
  <c r="AA140" i="50"/>
  <c r="AB156" i="50"/>
  <c r="AA156" i="50"/>
  <c r="AB172" i="50"/>
  <c r="AA172" i="50"/>
  <c r="AB188" i="50"/>
  <c r="AA188" i="50"/>
  <c r="AB204" i="50"/>
  <c r="AA204" i="50"/>
  <c r="AB220" i="50"/>
  <c r="AA220" i="50"/>
  <c r="AB236" i="50"/>
  <c r="AA236" i="50"/>
  <c r="G45" i="1"/>
  <c r="AB107" i="1"/>
  <c r="H107" i="1"/>
  <c r="D107" i="1"/>
  <c r="Y107" i="1" s="1"/>
  <c r="R107" i="1"/>
  <c r="I107" i="1"/>
  <c r="F15" i="35"/>
  <c r="D57" i="1"/>
  <c r="Y57" i="1" s="1"/>
  <c r="H57" i="1"/>
  <c r="U57" i="1" s="1"/>
  <c r="S57" i="1"/>
  <c r="AB57" i="1"/>
  <c r="AB30" i="1"/>
  <c r="AA25" i="1"/>
  <c r="G107" i="1"/>
  <c r="AB29" i="50"/>
  <c r="AA29" i="50"/>
  <c r="AA45" i="50"/>
  <c r="H21" i="50"/>
  <c r="AA53" i="50"/>
  <c r="X66" i="48"/>
  <c r="V209" i="49"/>
  <c r="H22" i="50"/>
  <c r="AA41" i="50"/>
  <c r="AB65" i="50"/>
  <c r="AA65" i="50"/>
  <c r="AB121" i="50"/>
  <c r="AA121" i="50"/>
  <c r="AB150" i="50"/>
  <c r="AA150" i="50"/>
  <c r="AB217" i="50"/>
  <c r="AA217" i="50"/>
  <c r="AB29" i="2"/>
  <c r="G34" i="1"/>
  <c r="H32" i="50"/>
  <c r="AA32" i="50"/>
  <c r="AB27" i="50"/>
  <c r="AB117" i="50"/>
  <c r="AB130" i="50"/>
  <c r="AA130" i="50"/>
  <c r="AB136" i="50"/>
  <c r="AB146" i="50"/>
  <c r="AA146" i="50"/>
  <c r="AB149" i="50"/>
  <c r="AB152" i="50"/>
  <c r="AB162" i="50"/>
  <c r="AA162" i="50"/>
  <c r="AB165" i="50"/>
  <c r="AB168" i="50"/>
  <c r="AB178" i="50"/>
  <c r="AA178" i="50"/>
  <c r="AB181" i="50"/>
  <c r="AB184" i="50"/>
  <c r="AB194" i="50"/>
  <c r="AA194" i="50"/>
  <c r="AB197" i="50"/>
  <c r="AB200" i="50"/>
  <c r="AB210" i="50"/>
  <c r="AA210" i="50"/>
  <c r="AB213" i="50"/>
  <c r="AB216" i="50"/>
  <c r="AB226" i="50"/>
  <c r="AA226" i="50"/>
  <c r="AB229" i="50"/>
  <c r="AB232" i="50"/>
  <c r="M103" i="48"/>
  <c r="L103" i="48"/>
  <c r="V210" i="49"/>
  <c r="F24" i="50"/>
  <c r="AB24" i="50"/>
  <c r="L14" i="50"/>
  <c r="AB62" i="50"/>
  <c r="AA62" i="50"/>
  <c r="AB105" i="50"/>
  <c r="AA105" i="50"/>
  <c r="AB118" i="50"/>
  <c r="AA118" i="50"/>
  <c r="AB134" i="50"/>
  <c r="AA134" i="50"/>
  <c r="AB137" i="50"/>
  <c r="AA137" i="50"/>
  <c r="AB153" i="50"/>
  <c r="AA153" i="50"/>
  <c r="AB166" i="50"/>
  <c r="AA166" i="50"/>
  <c r="AB169" i="50"/>
  <c r="AA169" i="50"/>
  <c r="AB182" i="50"/>
  <c r="AA182" i="50"/>
  <c r="AB185" i="50"/>
  <c r="AA185" i="50"/>
  <c r="AB198" i="50"/>
  <c r="AA198" i="50"/>
  <c r="AB201" i="50"/>
  <c r="AA201" i="50"/>
  <c r="AB214" i="50"/>
  <c r="AA214" i="50"/>
  <c r="AB230" i="50"/>
  <c r="AA230" i="50"/>
  <c r="AB233" i="50"/>
  <c r="AA233" i="50"/>
  <c r="S12" i="1"/>
  <c r="G12" i="1"/>
  <c r="J27" i="49"/>
  <c r="AB31" i="50"/>
  <c r="F26" i="50"/>
  <c r="P21" i="50"/>
  <c r="AB61" i="50"/>
  <c r="AB64" i="50"/>
  <c r="AB114" i="50"/>
  <c r="AA114" i="50"/>
  <c r="AB120" i="50"/>
  <c r="AB133" i="50"/>
  <c r="H59" i="1"/>
  <c r="U59" i="1" s="1"/>
  <c r="I119" i="1"/>
  <c r="AA129" i="1"/>
  <c r="I129" i="1"/>
  <c r="I135" i="1"/>
  <c r="J166" i="1"/>
  <c r="P16" i="45"/>
  <c r="G66" i="45"/>
  <c r="G82" i="45"/>
  <c r="E29" i="48"/>
  <c r="W29" i="48" s="1"/>
  <c r="L75" i="48"/>
  <c r="M105" i="48"/>
  <c r="L105" i="48"/>
  <c r="N20" i="49"/>
  <c r="V655" i="49"/>
  <c r="AA27" i="50"/>
  <c r="L27" i="50"/>
  <c r="AA23" i="50"/>
  <c r="AB23" i="50"/>
  <c r="L15" i="50"/>
  <c r="H24" i="50"/>
  <c r="AA24" i="50"/>
  <c r="AB17" i="50"/>
  <c r="H17" i="50"/>
  <c r="AB38" i="50"/>
  <c r="AB66" i="50"/>
  <c r="AA66" i="50"/>
  <c r="AB106" i="50"/>
  <c r="AA106" i="50"/>
  <c r="AB122" i="50"/>
  <c r="AA122" i="50"/>
  <c r="AB138" i="50"/>
  <c r="AA138" i="50"/>
  <c r="AB154" i="50"/>
  <c r="AA154" i="50"/>
  <c r="AB170" i="50"/>
  <c r="AA170" i="50"/>
  <c r="AB186" i="50"/>
  <c r="AA186" i="50"/>
  <c r="AB202" i="50"/>
  <c r="AA202" i="50"/>
  <c r="AB218" i="50"/>
  <c r="AA218" i="50"/>
  <c r="AB234" i="50"/>
  <c r="AA234" i="50"/>
  <c r="I15" i="35"/>
  <c r="L15" i="35" s="1"/>
  <c r="J24" i="49"/>
  <c r="L23" i="49"/>
  <c r="E23" i="49"/>
  <c r="L21" i="49"/>
  <c r="AB33" i="50"/>
  <c r="H33" i="50"/>
  <c r="AA31" i="50"/>
  <c r="N30" i="50"/>
  <c r="J27" i="50"/>
  <c r="F23" i="50"/>
  <c r="L22" i="50"/>
  <c r="AA21" i="50"/>
  <c r="AB19" i="50"/>
  <c r="P19" i="50"/>
  <c r="J15" i="50"/>
  <c r="H14" i="50"/>
  <c r="P13" i="50"/>
  <c r="AA56" i="50"/>
  <c r="AB60" i="50"/>
  <c r="AA69" i="50"/>
  <c r="AB70" i="50"/>
  <c r="AA70" i="50"/>
  <c r="AB72" i="50"/>
  <c r="AB74" i="50"/>
  <c r="AB76" i="50"/>
  <c r="AA109" i="50"/>
  <c r="AB110" i="50"/>
  <c r="AA110" i="50"/>
  <c r="AA112" i="50"/>
  <c r="AB113" i="50"/>
  <c r="AB116" i="50"/>
  <c r="AA125" i="50"/>
  <c r="AB126" i="50"/>
  <c r="AA126" i="50"/>
  <c r="AA128" i="50"/>
  <c r="AB129" i="50"/>
  <c r="AB132" i="50"/>
  <c r="AA141" i="50"/>
  <c r="AB142" i="50"/>
  <c r="AA142" i="50"/>
  <c r="AA144" i="50"/>
  <c r="AB145" i="50"/>
  <c r="AB148" i="50"/>
  <c r="AA157" i="50"/>
  <c r="AB158" i="50"/>
  <c r="AA158" i="50"/>
  <c r="AA160" i="50"/>
  <c r="AB161" i="50"/>
  <c r="AB164" i="50"/>
  <c r="AA173" i="50"/>
  <c r="AB174" i="50"/>
  <c r="AA174" i="50"/>
  <c r="AA176" i="50"/>
  <c r="AB177" i="50"/>
  <c r="AB180" i="50"/>
  <c r="AA189" i="50"/>
  <c r="AB190" i="50"/>
  <c r="AA190" i="50"/>
  <c r="AA192" i="50"/>
  <c r="AB193" i="50"/>
  <c r="AB196" i="50"/>
  <c r="AA205" i="50"/>
  <c r="AB206" i="50"/>
  <c r="AA206" i="50"/>
  <c r="AA208" i="50"/>
  <c r="AB209" i="50"/>
  <c r="AB212" i="50"/>
  <c r="AA221" i="50"/>
  <c r="AB222" i="50"/>
  <c r="AA222" i="50"/>
  <c r="AA224" i="50"/>
  <c r="AB225" i="50"/>
  <c r="AB228" i="50"/>
  <c r="AA237" i="50"/>
  <c r="G45" i="45"/>
  <c r="G49" i="45"/>
  <c r="G53" i="45"/>
  <c r="G57" i="45"/>
  <c r="G77" i="45"/>
  <c r="G115" i="45"/>
  <c r="L14" i="49"/>
  <c r="V163" i="49"/>
  <c r="L26" i="50"/>
  <c r="AB21" i="50"/>
  <c r="F20" i="50"/>
  <c r="L18" i="50"/>
  <c r="R17" i="50"/>
  <c r="R16" i="50"/>
  <c r="N13" i="50"/>
  <c r="AB13" i="50"/>
  <c r="P20" i="50"/>
  <c r="AB59" i="50"/>
  <c r="AB63" i="50"/>
  <c r="AB67" i="50"/>
  <c r="AB71" i="50"/>
  <c r="AB73" i="50"/>
  <c r="AB75" i="50"/>
  <c r="AB107" i="50"/>
  <c r="AB111" i="50"/>
  <c r="AB115" i="50"/>
  <c r="AB119" i="50"/>
  <c r="AB123" i="50"/>
  <c r="AB127" i="50"/>
  <c r="AB131" i="50"/>
  <c r="AB135" i="50"/>
  <c r="AB139" i="50"/>
  <c r="AB143" i="50"/>
  <c r="AB147" i="50"/>
  <c r="AB151" i="50"/>
  <c r="AB155" i="50"/>
  <c r="AB159" i="50"/>
  <c r="AB163" i="50"/>
  <c r="AB167" i="50"/>
  <c r="AB171" i="50"/>
  <c r="AB175" i="50"/>
  <c r="AB179" i="50"/>
  <c r="AB183" i="50"/>
  <c r="AB187" i="50"/>
  <c r="AB191" i="50"/>
  <c r="AB195" i="50"/>
  <c r="AB199" i="50"/>
  <c r="AB203" i="50"/>
  <c r="AB207" i="50"/>
  <c r="AB211" i="50"/>
  <c r="AB215" i="50"/>
  <c r="AB219" i="50"/>
  <c r="AB223" i="50"/>
  <c r="AB227" i="50"/>
  <c r="AB231" i="50"/>
  <c r="AB235" i="50"/>
  <c r="AB82" i="50"/>
  <c r="AB83" i="50"/>
  <c r="AB84" i="50"/>
  <c r="AB85" i="50"/>
  <c r="AB86" i="50"/>
  <c r="AB87" i="50"/>
  <c r="AB88" i="50"/>
  <c r="AB89" i="50"/>
  <c r="AB90" i="50"/>
  <c r="AB91" i="50"/>
  <c r="AB92" i="50"/>
  <c r="AB93" i="50"/>
  <c r="AB94" i="50"/>
  <c r="AA71" i="50"/>
  <c r="AA72" i="50"/>
  <c r="AA73" i="50"/>
  <c r="AA74" i="50"/>
  <c r="AA75" i="50"/>
  <c r="AA76" i="50"/>
  <c r="AB39" i="50"/>
  <c r="AA39" i="50"/>
  <c r="N18" i="50"/>
  <c r="AB49" i="50"/>
  <c r="AB51" i="50"/>
  <c r="AA51" i="50"/>
  <c r="R29" i="50"/>
  <c r="P23" i="50"/>
  <c r="J21" i="50"/>
  <c r="R13" i="50"/>
  <c r="F21" i="50"/>
  <c r="AA37" i="50"/>
  <c r="AB40" i="50"/>
  <c r="AB41" i="50"/>
  <c r="AB42" i="50"/>
  <c r="AA44" i="50"/>
  <c r="H15" i="50"/>
  <c r="AB44" i="50"/>
  <c r="AB45" i="50"/>
  <c r="AB46" i="50"/>
  <c r="R33" i="50"/>
  <c r="N33" i="50"/>
  <c r="H27" i="50"/>
  <c r="P31" i="50"/>
  <c r="AB37" i="50"/>
  <c r="AA40" i="50"/>
  <c r="AB43" i="50"/>
  <c r="AA43" i="50"/>
  <c r="AB47" i="50"/>
  <c r="AA47" i="50"/>
  <c r="AB53" i="50"/>
  <c r="AB55" i="50"/>
  <c r="AA55" i="50"/>
  <c r="AB57" i="50"/>
  <c r="AB48" i="50"/>
  <c r="AB52" i="50"/>
  <c r="AB56" i="50"/>
  <c r="AA38" i="50"/>
  <c r="AA42" i="50"/>
  <c r="AA46" i="50"/>
  <c r="AA50" i="50"/>
  <c r="AA54" i="50"/>
  <c r="L19" i="50"/>
  <c r="H13" i="50"/>
  <c r="N32" i="50"/>
  <c r="H31" i="50"/>
  <c r="P26" i="50"/>
  <c r="P22" i="50"/>
  <c r="N16" i="50"/>
  <c r="P14" i="50"/>
  <c r="F13" i="50"/>
  <c r="F32" i="50"/>
  <c r="H29" i="50"/>
  <c r="F16" i="50"/>
  <c r="H34" i="50"/>
  <c r="H30" i="50"/>
  <c r="N28" i="50"/>
  <c r="N24" i="50"/>
  <c r="N20" i="50"/>
  <c r="H18" i="50"/>
  <c r="N17" i="50"/>
  <c r="P34" i="50"/>
  <c r="P30" i="50"/>
  <c r="H19" i="50"/>
  <c r="J28" i="50"/>
  <c r="J24" i="50"/>
  <c r="J20" i="50"/>
  <c r="F15" i="50"/>
  <c r="J13" i="50"/>
  <c r="AB34" i="50"/>
  <c r="AB30" i="50"/>
  <c r="AB26" i="50"/>
  <c r="AB22" i="50"/>
  <c r="AB18" i="50"/>
  <c r="AB14" i="50"/>
  <c r="AA34" i="50"/>
  <c r="AA30" i="50"/>
  <c r="AA26" i="50"/>
  <c r="AA22" i="50"/>
  <c r="AA18" i="50"/>
  <c r="AA14" i="50"/>
  <c r="V168" i="49"/>
  <c r="V207" i="49"/>
  <c r="N29" i="49"/>
  <c r="P28" i="49"/>
  <c r="V54" i="49"/>
  <c r="V55" i="49"/>
  <c r="V75" i="49"/>
  <c r="V90" i="49"/>
  <c r="V91" i="49"/>
  <c r="V95" i="49"/>
  <c r="V96" i="49"/>
  <c r="V98" i="49"/>
  <c r="V99" i="49"/>
  <c r="V100" i="49"/>
  <c r="V101" i="49"/>
  <c r="V116" i="49"/>
  <c r="V117" i="49"/>
  <c r="V118" i="49"/>
  <c r="V121" i="49"/>
  <c r="V124" i="49"/>
  <c r="V128" i="49"/>
  <c r="V132" i="49"/>
  <c r="V133" i="49"/>
  <c r="V134" i="49"/>
  <c r="V135" i="49"/>
  <c r="V136" i="49"/>
  <c r="V137" i="49"/>
  <c r="V138" i="49"/>
  <c r="V139" i="49"/>
  <c r="V140" i="49"/>
  <c r="V141" i="49"/>
  <c r="V143" i="49"/>
  <c r="V144" i="49"/>
  <c r="V145" i="49"/>
  <c r="V146" i="49"/>
  <c r="V147" i="49"/>
  <c r="V148" i="49"/>
  <c r="V149" i="49"/>
  <c r="V150" i="49"/>
  <c r="V151" i="49"/>
  <c r="V152" i="49"/>
  <c r="V153" i="49"/>
  <c r="V154" i="49"/>
  <c r="V155" i="49"/>
  <c r="V156" i="49"/>
  <c r="V157" i="49"/>
  <c r="V158" i="49"/>
  <c r="V166" i="49"/>
  <c r="V213" i="49"/>
  <c r="P23" i="49"/>
  <c r="P22" i="49"/>
  <c r="N16" i="49"/>
  <c r="J15" i="49"/>
  <c r="V211" i="49"/>
  <c r="V169" i="49"/>
  <c r="V159" i="49"/>
  <c r="V510" i="49"/>
  <c r="V511" i="49"/>
  <c r="V512" i="49"/>
  <c r="V513" i="49"/>
  <c r="V514" i="49"/>
  <c r="V515" i="49"/>
  <c r="V516" i="49"/>
  <c r="V517" i="49"/>
  <c r="V518" i="49"/>
  <c r="V519" i="49"/>
  <c r="V520" i="49"/>
  <c r="V521" i="49"/>
  <c r="V522" i="49"/>
  <c r="V523" i="49"/>
  <c r="V524" i="49"/>
  <c r="V525" i="49"/>
  <c r="V526" i="49"/>
  <c r="V527" i="49"/>
  <c r="V528" i="49"/>
  <c r="V529" i="49"/>
  <c r="V530" i="49"/>
  <c r="V531" i="49"/>
  <c r="V532" i="49"/>
  <c r="V533" i="49"/>
  <c r="V534" i="49"/>
  <c r="V535" i="49"/>
  <c r="V536" i="49"/>
  <c r="V537" i="49"/>
  <c r="V538" i="49"/>
  <c r="V539" i="49"/>
  <c r="V540" i="49"/>
  <c r="V541" i="49"/>
  <c r="V542" i="49"/>
  <c r="V543" i="49"/>
  <c r="V544" i="49"/>
  <c r="V545" i="49"/>
  <c r="V546" i="49"/>
  <c r="V547" i="49"/>
  <c r="V548" i="49"/>
  <c r="V549" i="49"/>
  <c r="V550" i="49"/>
  <c r="V551" i="49"/>
  <c r="V552" i="49"/>
  <c r="V553" i="49"/>
  <c r="V554" i="49"/>
  <c r="V555" i="49"/>
  <c r="V556" i="49"/>
  <c r="V557" i="49"/>
  <c r="V558" i="49"/>
  <c r="V559" i="49"/>
  <c r="V560" i="49"/>
  <c r="V561" i="49"/>
  <c r="V562" i="49"/>
  <c r="V563" i="49"/>
  <c r="V564" i="49"/>
  <c r="V565" i="49"/>
  <c r="V566" i="49"/>
  <c r="V567" i="49"/>
  <c r="V568" i="49"/>
  <c r="V569" i="49"/>
  <c r="V570" i="49"/>
  <c r="V571" i="49"/>
  <c r="V572" i="49"/>
  <c r="V573" i="49"/>
  <c r="V574" i="49"/>
  <c r="V575" i="49"/>
  <c r="V576" i="49"/>
  <c r="V577" i="49"/>
  <c r="V578" i="49"/>
  <c r="V579" i="49"/>
  <c r="V580" i="49"/>
  <c r="V581" i="49"/>
  <c r="V582" i="49"/>
  <c r="V583" i="49"/>
  <c r="V584" i="49"/>
  <c r="V585" i="49"/>
  <c r="V586" i="49"/>
  <c r="V587" i="49"/>
  <c r="V588" i="49"/>
  <c r="V589" i="49"/>
  <c r="V590" i="49"/>
  <c r="V591" i="49"/>
  <c r="V592" i="49"/>
  <c r="V593" i="49"/>
  <c r="V643" i="49"/>
  <c r="V644" i="49"/>
  <c r="V645" i="49"/>
  <c r="V646" i="49"/>
  <c r="V647" i="49"/>
  <c r="V648" i="49"/>
  <c r="V649" i="49"/>
  <c r="V650" i="49"/>
  <c r="V651" i="49"/>
  <c r="V652" i="49"/>
  <c r="V653" i="49"/>
  <c r="V654" i="49"/>
  <c r="D51" i="1"/>
  <c r="Y51" i="1" s="1"/>
  <c r="H51" i="1"/>
  <c r="U51" i="1" s="1"/>
  <c r="AB51" i="1"/>
  <c r="M72" i="1"/>
  <c r="L83" i="48"/>
  <c r="O83" i="48"/>
  <c r="I12" i="35"/>
  <c r="S58" i="1"/>
  <c r="H58" i="1"/>
  <c r="U58" i="1" s="1"/>
  <c r="G28" i="1"/>
  <c r="AA28" i="1"/>
  <c r="J27" i="1"/>
  <c r="N13" i="1"/>
  <c r="Z13" i="1" s="1"/>
  <c r="I85" i="1"/>
  <c r="D127" i="1"/>
  <c r="Y127" i="1" s="1"/>
  <c r="K161" i="1"/>
  <c r="N49" i="35"/>
  <c r="R110" i="35"/>
  <c r="W76" i="1"/>
  <c r="G76" i="1"/>
  <c r="H86" i="1"/>
  <c r="S93" i="1"/>
  <c r="J113" i="1"/>
  <c r="AB119" i="1"/>
  <c r="P124" i="1"/>
  <c r="H124" i="1"/>
  <c r="K133" i="1"/>
  <c r="P158" i="1"/>
  <c r="W158" i="1"/>
  <c r="Y161" i="1"/>
  <c r="W166" i="1"/>
  <c r="M166" i="1"/>
  <c r="O112" i="48"/>
  <c r="AB11" i="35"/>
  <c r="R86" i="35"/>
  <c r="AB58" i="1"/>
  <c r="D54" i="1"/>
  <c r="Y54" i="1" s="1"/>
  <c r="G54" i="1"/>
  <c r="AA54" i="1"/>
  <c r="H39" i="1"/>
  <c r="U39" i="1" s="1"/>
  <c r="D34" i="1"/>
  <c r="Y34" i="1" s="1"/>
  <c r="S34" i="1"/>
  <c r="G14" i="1"/>
  <c r="R14" i="1"/>
  <c r="K13" i="1"/>
  <c r="N78" i="1"/>
  <c r="Z78" i="1" s="1"/>
  <c r="J86" i="1"/>
  <c r="AA123" i="1"/>
  <c r="I123" i="1"/>
  <c r="W124" i="1"/>
  <c r="S125" i="1"/>
  <c r="R127" i="1"/>
  <c r="M133" i="1"/>
  <c r="R143" i="1"/>
  <c r="H166" i="1"/>
  <c r="W135" i="1"/>
  <c r="O13" i="6"/>
  <c r="X54" i="48"/>
  <c r="P26" i="49"/>
  <c r="L24" i="49"/>
  <c r="AA32" i="16"/>
  <c r="AA30" i="16"/>
  <c r="AA50" i="16"/>
  <c r="AA52" i="16"/>
  <c r="AA58" i="16"/>
  <c r="AA60" i="16"/>
  <c r="R18" i="44"/>
  <c r="J17" i="44"/>
  <c r="H16" i="44"/>
  <c r="T15" i="44"/>
  <c r="AB20" i="44"/>
  <c r="AB24" i="44"/>
  <c r="AB29" i="44"/>
  <c r="AB33" i="44"/>
  <c r="AB37" i="44"/>
  <c r="AB41" i="44"/>
  <c r="AB45" i="44"/>
  <c r="AB49" i="44"/>
  <c r="AB53" i="44"/>
  <c r="AB57" i="44"/>
  <c r="AB61" i="44"/>
  <c r="AB65" i="44"/>
  <c r="AB85" i="44"/>
  <c r="AB89" i="44"/>
  <c r="AB93" i="44"/>
  <c r="AB97" i="44"/>
  <c r="AB101" i="44"/>
  <c r="AB105" i="44"/>
  <c r="AB109" i="44"/>
  <c r="AB113" i="44"/>
  <c r="AB149" i="44"/>
  <c r="G69" i="45"/>
  <c r="V27" i="49"/>
  <c r="J25" i="49"/>
  <c r="P19" i="49"/>
  <c r="L30" i="49"/>
  <c r="V164" i="49"/>
  <c r="G119" i="45"/>
  <c r="G127" i="45"/>
  <c r="X32" i="48"/>
  <c r="Q32" i="48"/>
  <c r="N28" i="49"/>
  <c r="AB153" i="44"/>
  <c r="AB157" i="44"/>
  <c r="AB161" i="44"/>
  <c r="AB165" i="44"/>
  <c r="AB169" i="44"/>
  <c r="AB173" i="44"/>
  <c r="AB177" i="44"/>
  <c r="AB181" i="44"/>
  <c r="AB185" i="44"/>
  <c r="AA58" i="45"/>
  <c r="G63" i="45"/>
  <c r="AA73" i="45"/>
  <c r="G74" i="45"/>
  <c r="G81" i="45"/>
  <c r="G97" i="45"/>
  <c r="G105" i="45"/>
  <c r="G109" i="45"/>
  <c r="AA115" i="45"/>
  <c r="G136" i="45"/>
  <c r="G140" i="45"/>
  <c r="L29" i="49"/>
  <c r="P18" i="49"/>
  <c r="P15" i="49"/>
  <c r="V161" i="49"/>
  <c r="V160" i="49"/>
  <c r="V172" i="49"/>
  <c r="V173" i="49"/>
  <c r="V174" i="49"/>
  <c r="V175" i="49"/>
  <c r="V176" i="49"/>
  <c r="V177" i="49"/>
  <c r="V178" i="49"/>
  <c r="V179" i="49"/>
  <c r="V180" i="49"/>
  <c r="V181" i="49"/>
  <c r="V182" i="49"/>
  <c r="V183" i="49"/>
  <c r="V184" i="49"/>
  <c r="V185" i="49"/>
  <c r="V186" i="49"/>
  <c r="V187" i="49"/>
  <c r="V188" i="49"/>
  <c r="V189" i="49"/>
  <c r="V190" i="49"/>
  <c r="V191" i="49"/>
  <c r="V192" i="49"/>
  <c r="V193" i="49"/>
  <c r="V194" i="49"/>
  <c r="V195" i="49"/>
  <c r="V196" i="49"/>
  <c r="V197" i="49"/>
  <c r="V198" i="49"/>
  <c r="V199" i="49"/>
  <c r="V200" i="49"/>
  <c r="V201" i="49"/>
  <c r="V202" i="49"/>
  <c r="V203" i="49"/>
  <c r="V204" i="49"/>
  <c r="V205" i="49"/>
  <c r="G36" i="1"/>
  <c r="AD98" i="35"/>
  <c r="K98" i="35"/>
  <c r="J41" i="1"/>
  <c r="AA41" i="1"/>
  <c r="R23" i="1"/>
  <c r="P90" i="1"/>
  <c r="J90" i="1"/>
  <c r="D90" i="1"/>
  <c r="Y90" i="1" s="1"/>
  <c r="I90" i="1"/>
  <c r="F13" i="35"/>
  <c r="F11" i="35"/>
  <c r="AC11" i="35"/>
  <c r="H55" i="1"/>
  <c r="U55" i="1" s="1"/>
  <c r="AA26" i="1"/>
  <c r="D73" i="1"/>
  <c r="Y73" i="1" s="1"/>
  <c r="W73" i="1"/>
  <c r="N73" i="1"/>
  <c r="Z73" i="1" s="1"/>
  <c r="D94" i="1"/>
  <c r="Y94" i="1" s="1"/>
  <c r="AA137" i="1"/>
  <c r="M137" i="1"/>
  <c r="AA159" i="1"/>
  <c r="G17" i="1"/>
  <c r="J17" i="1"/>
  <c r="AA163" i="1"/>
  <c r="M163" i="1"/>
  <c r="K163" i="1"/>
  <c r="W82" i="53"/>
  <c r="AD14" i="35"/>
  <c r="R98" i="35"/>
  <c r="G60" i="1"/>
  <c r="S60" i="1"/>
  <c r="AA60" i="1"/>
  <c r="AA36" i="1"/>
  <c r="AB112" i="1"/>
  <c r="P112" i="1"/>
  <c r="R121" i="1"/>
  <c r="I121" i="1"/>
  <c r="AB140" i="1"/>
  <c r="P140" i="1"/>
  <c r="D140" i="1"/>
  <c r="Y140" i="1" s="1"/>
  <c r="H140" i="1"/>
  <c r="AA58" i="1"/>
  <c r="G58" i="1"/>
  <c r="AA57" i="1"/>
  <c r="G57" i="1"/>
  <c r="G42" i="1"/>
  <c r="G40" i="1"/>
  <c r="N14" i="1"/>
  <c r="Z14" i="1" s="1"/>
  <c r="R76" i="1"/>
  <c r="D85" i="1"/>
  <c r="Y85" i="1" s="1"/>
  <c r="S85" i="1"/>
  <c r="P86" i="1"/>
  <c r="S103" i="1"/>
  <c r="M119" i="1"/>
  <c r="AA119" i="1"/>
  <c r="P123" i="1"/>
  <c r="AB124" i="1"/>
  <c r="I127" i="1"/>
  <c r="W127" i="1"/>
  <c r="D132" i="1"/>
  <c r="Y132" i="1" s="1"/>
  <c r="M135" i="1"/>
  <c r="AA135" i="1"/>
  <c r="AA143" i="1"/>
  <c r="D149" i="1"/>
  <c r="Y149" i="1" s="1"/>
  <c r="M149" i="1"/>
  <c r="AB72" i="1"/>
  <c r="W85" i="1"/>
  <c r="R123" i="1"/>
  <c r="M127" i="1"/>
  <c r="AA127" i="1"/>
  <c r="J58" i="1"/>
  <c r="D58" i="1"/>
  <c r="Y58" i="1" s="1"/>
  <c r="J57" i="1"/>
  <c r="AB54" i="1"/>
  <c r="H54" i="1"/>
  <c r="U54" i="1" s="1"/>
  <c r="AA53" i="1"/>
  <c r="D14" i="1"/>
  <c r="H72" i="1"/>
  <c r="U72" i="1" s="1"/>
  <c r="I76" i="1"/>
  <c r="H85" i="1"/>
  <c r="D86" i="1"/>
  <c r="Y86" i="1" s="1"/>
  <c r="I86" i="1"/>
  <c r="I103" i="1"/>
  <c r="M107" i="1"/>
  <c r="AA107" i="1"/>
  <c r="D119" i="1"/>
  <c r="H119" i="1"/>
  <c r="R119" i="1"/>
  <c r="J124" i="1"/>
  <c r="AB127" i="1"/>
  <c r="M129" i="1"/>
  <c r="P130" i="1"/>
  <c r="D135" i="1"/>
  <c r="H135" i="1"/>
  <c r="R135" i="1"/>
  <c r="I143" i="1"/>
  <c r="G149" i="1"/>
  <c r="AA149" i="1"/>
  <c r="O126" i="48"/>
  <c r="L126" i="48"/>
  <c r="AA36" i="16"/>
  <c r="G64" i="45"/>
  <c r="G94" i="45"/>
  <c r="AA48" i="45"/>
  <c r="L49" i="48"/>
  <c r="X62" i="48"/>
  <c r="O62" i="48"/>
  <c r="AA15" i="45"/>
  <c r="G34" i="45"/>
  <c r="L48" i="48"/>
  <c r="O85" i="48"/>
  <c r="G25" i="49"/>
  <c r="L19" i="49"/>
  <c r="AA24" i="16"/>
  <c r="AA20" i="16"/>
  <c r="AA49" i="16"/>
  <c r="AA51" i="16"/>
  <c r="AA57" i="16"/>
  <c r="R16" i="44"/>
  <c r="J15" i="44"/>
  <c r="T16" i="44"/>
  <c r="N14" i="45"/>
  <c r="AA29" i="45"/>
  <c r="G30" i="45"/>
  <c r="AA38" i="45"/>
  <c r="G42" i="45"/>
  <c r="AA54" i="45"/>
  <c r="G91" i="45"/>
  <c r="G102" i="45"/>
  <c r="G110" i="45"/>
  <c r="AA136" i="45"/>
  <c r="X111" i="48"/>
  <c r="M111" i="48"/>
  <c r="H111" i="48"/>
  <c r="J23" i="49"/>
  <c r="E27" i="49"/>
  <c r="AC20" i="6"/>
  <c r="AC21" i="6"/>
  <c r="AC22" i="6"/>
  <c r="AC23" i="6"/>
  <c r="AC25" i="6"/>
  <c r="AC26" i="6"/>
  <c r="AC33" i="6"/>
  <c r="AC38" i="6"/>
  <c r="AC43" i="6"/>
  <c r="AC48" i="6"/>
  <c r="AC52" i="6"/>
  <c r="AC56" i="6"/>
  <c r="AC58" i="6"/>
  <c r="AC60" i="6"/>
  <c r="AC62" i="6"/>
  <c r="AC64" i="6"/>
  <c r="AC66" i="6"/>
  <c r="AC68" i="6"/>
  <c r="AC70" i="6"/>
  <c r="AC72" i="6"/>
  <c r="AC74" i="6"/>
  <c r="AC75" i="6"/>
  <c r="AA48" i="16"/>
  <c r="T18" i="44"/>
  <c r="R17" i="44"/>
  <c r="P16" i="44"/>
  <c r="H15" i="44"/>
  <c r="H14" i="44"/>
  <c r="T13" i="44"/>
  <c r="AB70" i="44"/>
  <c r="AB74" i="44"/>
  <c r="AB78" i="44"/>
  <c r="AB82" i="44"/>
  <c r="AB118" i="44"/>
  <c r="AB122" i="44"/>
  <c r="AB126" i="44"/>
  <c r="AB130" i="44"/>
  <c r="AB134" i="44"/>
  <c r="AB138" i="44"/>
  <c r="AB142" i="44"/>
  <c r="AB146" i="44"/>
  <c r="T17" i="45"/>
  <c r="N13" i="45"/>
  <c r="I14" i="45"/>
  <c r="R17" i="45"/>
  <c r="G27" i="45"/>
  <c r="AA34" i="45"/>
  <c r="AA88" i="45"/>
  <c r="AA117" i="45"/>
  <c r="AA121" i="45"/>
  <c r="G122" i="45"/>
  <c r="AA125" i="45"/>
  <c r="G126" i="45"/>
  <c r="AA129" i="45"/>
  <c r="AA133" i="45"/>
  <c r="O117" i="48"/>
  <c r="L130" i="48"/>
  <c r="N25" i="49"/>
  <c r="G16" i="49"/>
  <c r="V25" i="49"/>
  <c r="N15" i="49"/>
  <c r="L107" i="48"/>
  <c r="L18" i="49"/>
  <c r="E18" i="49"/>
  <c r="P14" i="49"/>
  <c r="N13" i="49"/>
  <c r="V35" i="49"/>
  <c r="N14" i="49"/>
  <c r="V56" i="49"/>
  <c r="V57" i="49"/>
  <c r="V58" i="49"/>
  <c r="V59" i="49"/>
  <c r="V60" i="49"/>
  <c r="V61" i="49"/>
  <c r="V62" i="49"/>
  <c r="V63" i="49"/>
  <c r="V64" i="49"/>
  <c r="V65" i="49"/>
  <c r="V66" i="49"/>
  <c r="V67" i="49"/>
  <c r="V68" i="49"/>
  <c r="V69" i="49"/>
  <c r="V70" i="49"/>
  <c r="V71" i="49"/>
  <c r="V72" i="49"/>
  <c r="V73" i="49"/>
  <c r="V74" i="49"/>
  <c r="V76" i="49"/>
  <c r="V77" i="49"/>
  <c r="V78" i="49"/>
  <c r="V79" i="49"/>
  <c r="V80" i="49"/>
  <c r="V81" i="49"/>
  <c r="V82" i="49"/>
  <c r="V83" i="49"/>
  <c r="V84" i="49"/>
  <c r="V85" i="49"/>
  <c r="V86" i="49"/>
  <c r="V87" i="49"/>
  <c r="V88" i="49"/>
  <c r="V89" i="49"/>
  <c r="V92" i="49"/>
  <c r="V93" i="49"/>
  <c r="V94" i="49"/>
  <c r="V97" i="49"/>
  <c r="V102" i="49"/>
  <c r="V103" i="49"/>
  <c r="V104" i="49"/>
  <c r="V105" i="49"/>
  <c r="V106" i="49"/>
  <c r="V107" i="49"/>
  <c r="V108" i="49"/>
  <c r="V109" i="49"/>
  <c r="V110" i="49"/>
  <c r="V111" i="49"/>
  <c r="V112" i="49"/>
  <c r="V113" i="49"/>
  <c r="V114" i="49"/>
  <c r="V115" i="49"/>
  <c r="V119" i="49"/>
  <c r="V120" i="49"/>
  <c r="V122" i="49"/>
  <c r="V123" i="49"/>
  <c r="V125" i="49"/>
  <c r="V126" i="49"/>
  <c r="V127" i="49"/>
  <c r="V129" i="49"/>
  <c r="V130" i="49"/>
  <c r="V131" i="49"/>
  <c r="V142" i="49"/>
  <c r="R21" i="1"/>
  <c r="G21" i="1"/>
  <c r="AA21" i="1"/>
  <c r="N21" i="1"/>
  <c r="S21" i="1"/>
  <c r="AB21" i="1"/>
  <c r="D21" i="1"/>
  <c r="Y21" i="1" s="1"/>
  <c r="J21" i="1"/>
  <c r="R15" i="1"/>
  <c r="AD15" i="35"/>
  <c r="AD11" i="35"/>
  <c r="K15" i="35"/>
  <c r="J15" i="35"/>
  <c r="V15" i="35" s="1"/>
  <c r="T11" i="35"/>
  <c r="G32" i="1"/>
  <c r="P122" i="1"/>
  <c r="D122" i="1"/>
  <c r="Y122" i="1" s="1"/>
  <c r="AB23" i="35"/>
  <c r="X23" i="35"/>
  <c r="I13" i="35"/>
  <c r="L13" i="35" s="1"/>
  <c r="W89" i="1"/>
  <c r="I89" i="1"/>
  <c r="P131" i="1"/>
  <c r="K131" i="1"/>
  <c r="AA131" i="1"/>
  <c r="R131" i="1"/>
  <c r="I131" i="1"/>
  <c r="AC15" i="35"/>
  <c r="X15" i="35"/>
  <c r="R11" i="35"/>
  <c r="J11" i="35"/>
  <c r="V11" i="35" s="1"/>
  <c r="P11" i="35"/>
  <c r="AE11" i="35" s="1"/>
  <c r="R15" i="35"/>
  <c r="AD110" i="35"/>
  <c r="AB110" i="35"/>
  <c r="K110" i="35"/>
  <c r="AA99" i="1"/>
  <c r="H99" i="1"/>
  <c r="D99" i="1"/>
  <c r="W99" i="1"/>
  <c r="M99" i="1"/>
  <c r="G99" i="1"/>
  <c r="R99" i="1"/>
  <c r="AB99" i="1"/>
  <c r="I99" i="1"/>
  <c r="P162" i="1"/>
  <c r="D162" i="1"/>
  <c r="Y162" i="1" s="1"/>
  <c r="AB13" i="35"/>
  <c r="T13" i="35"/>
  <c r="AD13" i="35"/>
  <c r="AD122" i="35"/>
  <c r="R122" i="35"/>
  <c r="I10" i="35"/>
  <c r="N11" i="35"/>
  <c r="O11" i="35" s="1"/>
  <c r="AC10" i="35"/>
  <c r="AD10" i="35"/>
  <c r="F10" i="35"/>
  <c r="F12" i="35"/>
  <c r="R13" i="35"/>
  <c r="Y15" i="35"/>
  <c r="Z15" i="35"/>
  <c r="AB15" i="35"/>
  <c r="AC13" i="35"/>
  <c r="G50" i="1"/>
  <c r="H37" i="1"/>
  <c r="U37" i="1" s="1"/>
  <c r="J37" i="1"/>
  <c r="K21" i="1"/>
  <c r="AA63" i="1"/>
  <c r="I63" i="1"/>
  <c r="R63" i="1"/>
  <c r="D63" i="1"/>
  <c r="Y63" i="1" s="1"/>
  <c r="P63" i="1"/>
  <c r="H63" i="1"/>
  <c r="U63" i="1" s="1"/>
  <c r="S99" i="1"/>
  <c r="AA105" i="1"/>
  <c r="J105" i="1"/>
  <c r="G105" i="1"/>
  <c r="M105" i="1"/>
  <c r="J59" i="1"/>
  <c r="G56" i="1"/>
  <c r="J55" i="1"/>
  <c r="D42" i="1"/>
  <c r="Y42" i="1" s="1"/>
  <c r="D40" i="1"/>
  <c r="Y40" i="1" s="1"/>
  <c r="AA40" i="1"/>
  <c r="G38" i="1"/>
  <c r="J38" i="1"/>
  <c r="D35" i="1"/>
  <c r="Y35" i="1" s="1"/>
  <c r="S26" i="1"/>
  <c r="R22" i="1"/>
  <c r="J20" i="1"/>
  <c r="K12" i="1"/>
  <c r="L12" i="1" s="1"/>
  <c r="AA69" i="1"/>
  <c r="K69" i="1"/>
  <c r="L16" i="1" s="1"/>
  <c r="R69" i="1"/>
  <c r="W95" i="1"/>
  <c r="I95" i="1"/>
  <c r="D95" i="1"/>
  <c r="Y95" i="1" s="1"/>
  <c r="S95" i="1"/>
  <c r="H95" i="1"/>
  <c r="R139" i="1"/>
  <c r="M141" i="1"/>
  <c r="I141" i="1"/>
  <c r="S159" i="1"/>
  <c r="I159" i="1"/>
  <c r="R159" i="1"/>
  <c r="G159" i="1"/>
  <c r="D60" i="1"/>
  <c r="Y60" i="1" s="1"/>
  <c r="D59" i="1"/>
  <c r="AA42" i="1"/>
  <c r="D36" i="1"/>
  <c r="Y36" i="1" s="1"/>
  <c r="G30" i="1"/>
  <c r="AA30" i="1"/>
  <c r="N27" i="1"/>
  <c r="Z27" i="1" s="1"/>
  <c r="D26" i="1"/>
  <c r="Y26" i="1" s="1"/>
  <c r="G23" i="1"/>
  <c r="U17" i="1"/>
  <c r="N17" i="1"/>
  <c r="Z17" i="1" s="1"/>
  <c r="S17" i="1"/>
  <c r="AB17" i="1"/>
  <c r="S65" i="1"/>
  <c r="I65" i="1"/>
  <c r="R65" i="1"/>
  <c r="G69" i="1"/>
  <c r="S69" i="1"/>
  <c r="D79" i="1"/>
  <c r="S79" i="1"/>
  <c r="AB93" i="1"/>
  <c r="M93" i="1"/>
  <c r="W93" i="1"/>
  <c r="I93" i="1"/>
  <c r="D93" i="1"/>
  <c r="M95" i="1"/>
  <c r="W112" i="1"/>
  <c r="I112" i="1"/>
  <c r="D112" i="1"/>
  <c r="Y112" i="1" s="1"/>
  <c r="R112" i="1"/>
  <c r="H112" i="1"/>
  <c r="K125" i="1"/>
  <c r="I125" i="1"/>
  <c r="K139" i="1"/>
  <c r="Y141" i="1"/>
  <c r="M155" i="1"/>
  <c r="K159" i="1"/>
  <c r="AB59" i="1"/>
  <c r="AB43" i="1"/>
  <c r="H41" i="1"/>
  <c r="U41" i="1" s="1"/>
  <c r="D30" i="1"/>
  <c r="N26" i="1"/>
  <c r="D25" i="1"/>
  <c r="Y25" i="1" s="1"/>
  <c r="J25" i="1"/>
  <c r="N20" i="1"/>
  <c r="K17" i="1"/>
  <c r="D17" i="1"/>
  <c r="G13" i="1"/>
  <c r="AA13" i="1"/>
  <c r="N12" i="1"/>
  <c r="Z12" i="1" s="1"/>
  <c r="G10" i="1"/>
  <c r="K10" i="1"/>
  <c r="G65" i="1"/>
  <c r="AA65" i="1"/>
  <c r="I69" i="1"/>
  <c r="W72" i="1"/>
  <c r="I72" i="1"/>
  <c r="D72" i="1"/>
  <c r="Y72" i="1" s="1"/>
  <c r="S72" i="1"/>
  <c r="AA76" i="1"/>
  <c r="H76" i="1"/>
  <c r="D76" i="1"/>
  <c r="Y76" i="1" s="1"/>
  <c r="M76" i="1"/>
  <c r="AB76" i="1"/>
  <c r="K79" i="1"/>
  <c r="D83" i="1"/>
  <c r="S83" i="1"/>
  <c r="H93" i="1"/>
  <c r="H103" i="1"/>
  <c r="D103" i="1"/>
  <c r="M103" i="1"/>
  <c r="G103" i="1"/>
  <c r="W103" i="1"/>
  <c r="M125" i="1"/>
  <c r="P132" i="1"/>
  <c r="AB132" i="1"/>
  <c r="J132" i="1"/>
  <c r="W132" i="1"/>
  <c r="H132" i="1"/>
  <c r="AA141" i="1"/>
  <c r="AA145" i="1"/>
  <c r="AA147" i="1"/>
  <c r="M147" i="1"/>
  <c r="I155" i="1"/>
  <c r="M85" i="1"/>
  <c r="AB85" i="1"/>
  <c r="N86" i="1"/>
  <c r="O33" i="1" s="1"/>
  <c r="AB86" i="1"/>
  <c r="D96" i="1"/>
  <c r="Y96" i="1" s="1"/>
  <c r="S107" i="1"/>
  <c r="S119" i="1"/>
  <c r="M121" i="1"/>
  <c r="K123" i="1"/>
  <c r="D124" i="1"/>
  <c r="Y124" i="1" s="1"/>
  <c r="S127" i="1"/>
  <c r="S135" i="1"/>
  <c r="M143" i="1"/>
  <c r="M13" i="6"/>
  <c r="O12" i="6"/>
  <c r="AA34" i="16"/>
  <c r="AA27" i="16"/>
  <c r="AA23" i="16"/>
  <c r="AA19" i="16"/>
  <c r="S13" i="6"/>
  <c r="AA118" i="45"/>
  <c r="X38" i="48"/>
  <c r="O38" i="48"/>
  <c r="L133" i="48"/>
  <c r="G20" i="49"/>
  <c r="P14" i="44"/>
  <c r="H13" i="44"/>
  <c r="AB72" i="44"/>
  <c r="AB76" i="44"/>
  <c r="AB80" i="44"/>
  <c r="AB84" i="44"/>
  <c r="AB120" i="44"/>
  <c r="AB124" i="44"/>
  <c r="AB128" i="44"/>
  <c r="AB132" i="44"/>
  <c r="AB136" i="44"/>
  <c r="AB140" i="44"/>
  <c r="AB144" i="44"/>
  <c r="AB148" i="44"/>
  <c r="P17" i="45"/>
  <c r="AA56" i="45"/>
  <c r="X64" i="48"/>
  <c r="O64" i="48"/>
  <c r="F12" i="6"/>
  <c r="AA13" i="45"/>
  <c r="P14" i="45"/>
  <c r="AA26" i="45"/>
  <c r="G31" i="45"/>
  <c r="G50" i="45"/>
  <c r="G58" i="45"/>
  <c r="F11" i="6"/>
  <c r="AA31" i="16"/>
  <c r="AA59" i="16"/>
  <c r="P18" i="44"/>
  <c r="AA83" i="45"/>
  <c r="AA87" i="45"/>
  <c r="AA101" i="45"/>
  <c r="G106" i="45"/>
  <c r="G117" i="45"/>
  <c r="Q31" i="48"/>
  <c r="E31" i="48"/>
  <c r="W31" i="48" s="1"/>
  <c r="L89" i="48"/>
  <c r="L109" i="48"/>
  <c r="M109" i="48"/>
  <c r="X115" i="48"/>
  <c r="H115" i="48"/>
  <c r="M115" i="48"/>
  <c r="V19" i="49"/>
  <c r="H17" i="44"/>
  <c r="R12" i="44"/>
  <c r="AB22" i="44"/>
  <c r="AB26" i="44"/>
  <c r="AB31" i="44"/>
  <c r="AB35" i="44"/>
  <c r="AB39" i="44"/>
  <c r="AB43" i="44"/>
  <c r="AB47" i="44"/>
  <c r="AB51" i="44"/>
  <c r="AB55" i="44"/>
  <c r="AB59" i="44"/>
  <c r="AB63" i="44"/>
  <c r="AB67" i="44"/>
  <c r="AB87" i="44"/>
  <c r="AB91" i="44"/>
  <c r="AB95" i="44"/>
  <c r="AB99" i="44"/>
  <c r="AB103" i="44"/>
  <c r="AB107" i="44"/>
  <c r="AB111" i="44"/>
  <c r="AB115" i="44"/>
  <c r="AB151" i="44"/>
  <c r="AB155" i="44"/>
  <c r="AB159" i="44"/>
  <c r="AB163" i="44"/>
  <c r="AB167" i="44"/>
  <c r="AB171" i="44"/>
  <c r="AB175" i="44"/>
  <c r="AB179" i="44"/>
  <c r="AB183" i="44"/>
  <c r="AB187" i="44"/>
  <c r="G21" i="45"/>
  <c r="G33" i="45"/>
  <c r="AA35" i="45"/>
  <c r="G36" i="45"/>
  <c r="G40" i="45"/>
  <c r="G61" i="45"/>
  <c r="AA67" i="45"/>
  <c r="AA70" i="45"/>
  <c r="G71" i="45"/>
  <c r="AA77" i="45"/>
  <c r="G92" i="45"/>
  <c r="AA98" i="45"/>
  <c r="G107" i="45"/>
  <c r="AA116" i="45"/>
  <c r="G124" i="45"/>
  <c r="G128" i="45"/>
  <c r="X20" i="48"/>
  <c r="H20" i="48"/>
  <c r="M20" i="48"/>
  <c r="E20" i="48"/>
  <c r="W20" i="48" s="1"/>
  <c r="X40" i="48"/>
  <c r="X56" i="48"/>
  <c r="L71" i="48"/>
  <c r="O86" i="48"/>
  <c r="L86" i="48"/>
  <c r="X110" i="48"/>
  <c r="H110" i="48"/>
  <c r="X113" i="48"/>
  <c r="H113" i="48"/>
  <c r="X118" i="48"/>
  <c r="H118" i="48"/>
  <c r="X119" i="48"/>
  <c r="H119" i="48"/>
  <c r="X120" i="48"/>
  <c r="H120" i="48"/>
  <c r="X121" i="48"/>
  <c r="H121" i="48"/>
  <c r="X122" i="48"/>
  <c r="H122" i="48"/>
  <c r="X123" i="48"/>
  <c r="H123" i="48"/>
  <c r="O143" i="48"/>
  <c r="L145" i="48"/>
  <c r="N24" i="49"/>
  <c r="J19" i="49"/>
  <c r="G17" i="49"/>
  <c r="G12" i="49"/>
  <c r="N18" i="49"/>
  <c r="AC79" i="6"/>
  <c r="AC81" i="6"/>
  <c r="AC83" i="6"/>
  <c r="AC85" i="6"/>
  <c r="AC87" i="6"/>
  <c r="AC89" i="6"/>
  <c r="AC91" i="6"/>
  <c r="AC93" i="6"/>
  <c r="AC95" i="6"/>
  <c r="AC97" i="6"/>
  <c r="AC99" i="6"/>
  <c r="AC102" i="6"/>
  <c r="AC104" i="6"/>
  <c r="AA35" i="16"/>
  <c r="AA26" i="16"/>
  <c r="AA22" i="16"/>
  <c r="AA18" i="16"/>
  <c r="AA56" i="16"/>
  <c r="H18" i="44"/>
  <c r="T17" i="44"/>
  <c r="R15" i="44"/>
  <c r="R14" i="44"/>
  <c r="J13" i="44"/>
  <c r="G16" i="45"/>
  <c r="AA19" i="45"/>
  <c r="AA23" i="45"/>
  <c r="G24" i="45"/>
  <c r="G37" i="45"/>
  <c r="AA40" i="45"/>
  <c r="G41" i="45"/>
  <c r="AA43" i="45"/>
  <c r="AA47" i="45"/>
  <c r="G48" i="45"/>
  <c r="AA50" i="45"/>
  <c r="G62" i="45"/>
  <c r="AA76" i="45"/>
  <c r="AA78" i="45"/>
  <c r="G86" i="45"/>
  <c r="G93" i="45"/>
  <c r="G104" i="45"/>
  <c r="G111" i="45"/>
  <c r="G121" i="45"/>
  <c r="AA137" i="45"/>
  <c r="AA142" i="45"/>
  <c r="O40" i="48"/>
  <c r="O56" i="48"/>
  <c r="X61" i="48"/>
  <c r="O71" i="48"/>
  <c r="L73" i="48"/>
  <c r="M110" i="48"/>
  <c r="M113" i="48"/>
  <c r="M118" i="48"/>
  <c r="M119" i="48"/>
  <c r="M120" i="48"/>
  <c r="M121" i="48"/>
  <c r="M122" i="48"/>
  <c r="M123" i="48"/>
  <c r="L143" i="48"/>
  <c r="N23" i="49"/>
  <c r="O139" i="48"/>
  <c r="N30" i="49"/>
  <c r="L26" i="49"/>
  <c r="V16" i="49"/>
  <c r="V42" i="49"/>
  <c r="V43" i="49"/>
  <c r="J26" i="49"/>
  <c r="O46" i="48"/>
  <c r="N21" i="49"/>
  <c r="V17" i="49"/>
  <c r="L16" i="49"/>
  <c r="L15" i="49"/>
  <c r="V34" i="49"/>
  <c r="V39" i="49"/>
  <c r="E19" i="49"/>
  <c r="W75" i="1"/>
  <c r="K80" i="1"/>
  <c r="K84" i="1"/>
  <c r="AA84" i="1"/>
  <c r="P108" i="1"/>
  <c r="W111" i="1"/>
  <c r="AB116" i="1"/>
  <c r="R117" i="1"/>
  <c r="T12" i="35"/>
  <c r="AB12" i="35"/>
  <c r="AC12" i="35"/>
  <c r="J23" i="1"/>
  <c r="N10" i="1"/>
  <c r="Z10" i="1" s="1"/>
  <c r="J10" i="1"/>
  <c r="H66" i="1"/>
  <c r="U66" i="1" s="1"/>
  <c r="AB66" i="1"/>
  <c r="G67" i="1"/>
  <c r="R67" i="1"/>
  <c r="AA67" i="1"/>
  <c r="H70" i="1"/>
  <c r="U70" i="1" s="1"/>
  <c r="G75" i="1"/>
  <c r="AA75" i="1"/>
  <c r="W79" i="1"/>
  <c r="G80" i="1"/>
  <c r="R80" i="1"/>
  <c r="AA80" i="1"/>
  <c r="I81" i="1"/>
  <c r="W83" i="1"/>
  <c r="G84" i="1"/>
  <c r="K89" i="1"/>
  <c r="P89" i="1"/>
  <c r="G97" i="1"/>
  <c r="AA97" i="1"/>
  <c r="H98" i="1"/>
  <c r="H100" i="1"/>
  <c r="G101" i="1"/>
  <c r="AA101" i="1"/>
  <c r="H108" i="1"/>
  <c r="R108" i="1"/>
  <c r="J110" i="1"/>
  <c r="H111" i="1"/>
  <c r="H116" i="1"/>
  <c r="I117" i="1"/>
  <c r="W130" i="1"/>
  <c r="J130" i="1"/>
  <c r="AB137" i="1"/>
  <c r="S137" i="1"/>
  <c r="K137" i="1"/>
  <c r="H138" i="1"/>
  <c r="AB138" i="1"/>
  <c r="AB139" i="1"/>
  <c r="S139" i="1"/>
  <c r="M139" i="1"/>
  <c r="H139" i="1"/>
  <c r="D139" i="1"/>
  <c r="Y139" i="1" s="1"/>
  <c r="W139" i="1"/>
  <c r="AB145" i="1"/>
  <c r="R145" i="1"/>
  <c r="I145" i="1"/>
  <c r="D145" i="1"/>
  <c r="Y145" i="1" s="1"/>
  <c r="J146" i="1"/>
  <c r="R147" i="1"/>
  <c r="I147" i="1"/>
  <c r="G151" i="1"/>
  <c r="AB153" i="1"/>
  <c r="S153" i="1"/>
  <c r="K153" i="1"/>
  <c r="G157" i="1"/>
  <c r="H160" i="1"/>
  <c r="W160" i="1"/>
  <c r="AB161" i="1"/>
  <c r="R161" i="1"/>
  <c r="I161" i="1"/>
  <c r="M161" i="1"/>
  <c r="AA161" i="1"/>
  <c r="H162" i="1"/>
  <c r="W162" i="1"/>
  <c r="AB164" i="1"/>
  <c r="H164" i="1"/>
  <c r="G165" i="1"/>
  <c r="M165" i="1"/>
  <c r="W66" i="1"/>
  <c r="K67" i="1"/>
  <c r="P80" i="1"/>
  <c r="P84" i="1"/>
  <c r="M97" i="1"/>
  <c r="AB98" i="1"/>
  <c r="M101" i="1"/>
  <c r="I104" i="1"/>
  <c r="W108" i="1"/>
  <c r="AA111" i="1"/>
  <c r="R111" i="1"/>
  <c r="G111" i="1"/>
  <c r="M111" i="1"/>
  <c r="AB117" i="1"/>
  <c r="AA117" i="1"/>
  <c r="H146" i="1"/>
  <c r="S151" i="1"/>
  <c r="K151" i="1"/>
  <c r="AB157" i="1"/>
  <c r="R157" i="1"/>
  <c r="I157" i="1"/>
  <c r="D157" i="1"/>
  <c r="Y157" i="1" s="1"/>
  <c r="N12" i="35"/>
  <c r="O12" i="35" s="1"/>
  <c r="N23" i="35"/>
  <c r="Y23" i="35"/>
  <c r="N62" i="35"/>
  <c r="X74" i="35"/>
  <c r="J51" i="1"/>
  <c r="AB50" i="1"/>
  <c r="H50" i="1"/>
  <c r="U50" i="1" s="1"/>
  <c r="D50" i="1"/>
  <c r="Y50" i="1" s="1"/>
  <c r="D49" i="1"/>
  <c r="Y49" i="1" s="1"/>
  <c r="D45" i="1"/>
  <c r="Y45" i="1" s="1"/>
  <c r="J40" i="1"/>
  <c r="AB38" i="1"/>
  <c r="H38" i="1"/>
  <c r="U38" i="1" s="1"/>
  <c r="D38" i="1"/>
  <c r="Y38" i="1" s="1"/>
  <c r="J36" i="1"/>
  <c r="AB29" i="1"/>
  <c r="R25" i="1"/>
  <c r="S23" i="1"/>
  <c r="N23" i="1"/>
  <c r="N22" i="1"/>
  <c r="D22" i="1"/>
  <c r="Y22" i="1" s="1"/>
  <c r="S20" i="1"/>
  <c r="K20" i="1"/>
  <c r="R13" i="1"/>
  <c r="D13" i="1"/>
  <c r="AB10" i="1"/>
  <c r="S10" i="1"/>
  <c r="D10" i="1"/>
  <c r="Y10" i="1" s="1"/>
  <c r="K63" i="1"/>
  <c r="S63" i="1"/>
  <c r="AB63" i="1"/>
  <c r="D67" i="1"/>
  <c r="H67" i="1"/>
  <c r="U67" i="1" s="1"/>
  <c r="M67" i="1"/>
  <c r="S67" i="1"/>
  <c r="AB67" i="1"/>
  <c r="K72" i="1"/>
  <c r="P72" i="1"/>
  <c r="J74" i="1"/>
  <c r="H75" i="1"/>
  <c r="P75" i="1"/>
  <c r="AB75" i="1"/>
  <c r="G79" i="1"/>
  <c r="AA79" i="1"/>
  <c r="D80" i="1"/>
  <c r="H80" i="1"/>
  <c r="M80" i="1"/>
  <c r="S80" i="1"/>
  <c r="AB80" i="1"/>
  <c r="M81" i="1"/>
  <c r="G83" i="1"/>
  <c r="AA83" i="1"/>
  <c r="D84" i="1"/>
  <c r="Y84" i="1" s="1"/>
  <c r="H84" i="1"/>
  <c r="M84" i="1"/>
  <c r="W84" i="1"/>
  <c r="K85" i="1"/>
  <c r="P85" i="1"/>
  <c r="G89" i="1"/>
  <c r="R89" i="1"/>
  <c r="AA89" i="1"/>
  <c r="M90" i="1"/>
  <c r="W90" i="1"/>
  <c r="J91" i="1"/>
  <c r="K92" i="1"/>
  <c r="K93" i="1"/>
  <c r="P93" i="1"/>
  <c r="K95" i="1"/>
  <c r="L42" i="1" s="1"/>
  <c r="P95" i="1"/>
  <c r="W96" i="1"/>
  <c r="I97" i="1"/>
  <c r="R97" i="1"/>
  <c r="N98" i="1"/>
  <c r="N100" i="1"/>
  <c r="I101" i="1"/>
  <c r="R101" i="1"/>
  <c r="W104" i="1"/>
  <c r="I108" i="1"/>
  <c r="M109" i="1"/>
  <c r="D111" i="1"/>
  <c r="Y111" i="1" s="1"/>
  <c r="I111" i="1"/>
  <c r="P111" i="1"/>
  <c r="AB111" i="1"/>
  <c r="P116" i="1"/>
  <c r="K117" i="1"/>
  <c r="W122" i="1"/>
  <c r="J122" i="1"/>
  <c r="AB129" i="1"/>
  <c r="S129" i="1"/>
  <c r="K129" i="1"/>
  <c r="H130" i="1"/>
  <c r="AB130" i="1"/>
  <c r="AB131" i="1"/>
  <c r="S131" i="1"/>
  <c r="M131" i="1"/>
  <c r="H131" i="1"/>
  <c r="D131" i="1"/>
  <c r="Y131" i="1" s="1"/>
  <c r="W131" i="1"/>
  <c r="AB133" i="1"/>
  <c r="AA133" i="1"/>
  <c r="R133" i="1"/>
  <c r="R137" i="1"/>
  <c r="AB141" i="1"/>
  <c r="S141" i="1"/>
  <c r="K141" i="1"/>
  <c r="S145" i="1"/>
  <c r="S147" i="1"/>
  <c r="I151" i="1"/>
  <c r="G153" i="1"/>
  <c r="R153" i="1"/>
  <c r="S155" i="1"/>
  <c r="K155" i="1"/>
  <c r="K157" i="1"/>
  <c r="G161" i="1"/>
  <c r="J162" i="1"/>
  <c r="AB162" i="1"/>
  <c r="R163" i="1"/>
  <c r="I163" i="1"/>
  <c r="H165" i="1"/>
  <c r="J50" i="1"/>
  <c r="K23" i="1"/>
  <c r="P67" i="1"/>
  <c r="W138" i="1"/>
  <c r="J138" i="1"/>
  <c r="W146" i="1"/>
  <c r="AB148" i="1"/>
  <c r="H148" i="1"/>
  <c r="AB160" i="1"/>
  <c r="D160" i="1"/>
  <c r="Y160" i="1" s="1"/>
  <c r="AB165" i="1"/>
  <c r="I165" i="1"/>
  <c r="W81" i="53"/>
  <c r="J12" i="35"/>
  <c r="V12" i="35" s="1"/>
  <c r="P12" i="35"/>
  <c r="AE12" i="35" s="1"/>
  <c r="P23" i="35"/>
  <c r="AE23" i="35" s="1"/>
  <c r="R12" i="35"/>
  <c r="R23" i="35"/>
  <c r="AD23" i="35"/>
  <c r="Z86" i="35"/>
  <c r="T122" i="35"/>
  <c r="I11" i="35"/>
  <c r="L11" i="35" s="1"/>
  <c r="J23" i="35"/>
  <c r="V23" i="35" s="1"/>
  <c r="Z23" i="35"/>
  <c r="K86" i="35"/>
  <c r="K122" i="35"/>
  <c r="Z122" i="35"/>
  <c r="W83" i="53"/>
  <c r="J14" i="35"/>
  <c r="V14" i="35" s="1"/>
  <c r="J10" i="35"/>
  <c r="V10" i="35" s="1"/>
  <c r="N10" i="35"/>
  <c r="P10" i="35"/>
  <c r="AE10" i="35" s="1"/>
  <c r="R14" i="35"/>
  <c r="R10" i="35"/>
  <c r="K23" i="35"/>
  <c r="T14" i="35"/>
  <c r="T10" i="35"/>
  <c r="X14" i="35"/>
  <c r="Y14" i="35"/>
  <c r="Z14" i="35"/>
  <c r="AB14" i="35"/>
  <c r="AB10" i="35"/>
  <c r="T23" i="35"/>
  <c r="Z98" i="35"/>
  <c r="T110" i="35"/>
  <c r="AB122" i="35"/>
  <c r="J60" i="1"/>
  <c r="S56" i="1"/>
  <c r="AB55" i="1"/>
  <c r="AA50" i="1"/>
  <c r="S50" i="1"/>
  <c r="AB42" i="1"/>
  <c r="H42" i="1"/>
  <c r="U42" i="1" s="1"/>
  <c r="AA38" i="1"/>
  <c r="S38" i="1"/>
  <c r="S36" i="1"/>
  <c r="AB34" i="1"/>
  <c r="H34" i="1"/>
  <c r="U34" i="1" s="1"/>
  <c r="AA32" i="1"/>
  <c r="AB25" i="1"/>
  <c r="U25" i="1"/>
  <c r="AA23" i="1"/>
  <c r="R17" i="1"/>
  <c r="N15" i="1"/>
  <c r="J14" i="1"/>
  <c r="AB13" i="1"/>
  <c r="U13" i="1"/>
  <c r="AA10" i="1"/>
  <c r="R10" i="1"/>
  <c r="G63" i="1"/>
  <c r="M63" i="1"/>
  <c r="W63" i="1"/>
  <c r="M65" i="1"/>
  <c r="D66" i="1"/>
  <c r="Y66" i="1" s="1"/>
  <c r="P66" i="1"/>
  <c r="I67" i="1"/>
  <c r="W67" i="1"/>
  <c r="M69" i="1"/>
  <c r="D70" i="1"/>
  <c r="Y70" i="1" s="1"/>
  <c r="P70" i="1"/>
  <c r="G72" i="1"/>
  <c r="R72" i="1"/>
  <c r="AA72" i="1"/>
  <c r="I73" i="1"/>
  <c r="D75" i="1"/>
  <c r="K75" i="1"/>
  <c r="S75" i="1"/>
  <c r="K76" i="1"/>
  <c r="P76" i="1"/>
  <c r="J77" i="1"/>
  <c r="H79" i="1"/>
  <c r="P79" i="1"/>
  <c r="AB79" i="1"/>
  <c r="I80" i="1"/>
  <c r="W80" i="1"/>
  <c r="R81" i="1"/>
  <c r="H83" i="1"/>
  <c r="P83" i="1"/>
  <c r="AB83" i="1"/>
  <c r="I84" i="1"/>
  <c r="G85" i="1"/>
  <c r="R85" i="1"/>
  <c r="AA85" i="1"/>
  <c r="M86" i="1"/>
  <c r="W86" i="1"/>
  <c r="J87" i="1"/>
  <c r="K88" i="1"/>
  <c r="L35" i="1" s="1"/>
  <c r="D89" i="1"/>
  <c r="Y89" i="1" s="1"/>
  <c r="H89" i="1"/>
  <c r="M89" i="1"/>
  <c r="S89" i="1"/>
  <c r="AB89" i="1"/>
  <c r="H90" i="1"/>
  <c r="N90" i="1"/>
  <c r="Z90" i="1" s="1"/>
  <c r="G93" i="1"/>
  <c r="R93" i="1"/>
  <c r="AA93" i="1"/>
  <c r="K94" i="1"/>
  <c r="G95" i="1"/>
  <c r="R95" i="1"/>
  <c r="AA95" i="1"/>
  <c r="J96" i="1"/>
  <c r="K97" i="1"/>
  <c r="L44" i="1" s="1"/>
  <c r="S97" i="1"/>
  <c r="K99" i="1"/>
  <c r="L46" i="1" s="1"/>
  <c r="P99" i="1"/>
  <c r="AB100" i="1"/>
  <c r="K101" i="1"/>
  <c r="L48" i="1" s="1"/>
  <c r="S101" i="1"/>
  <c r="AA103" i="1"/>
  <c r="R103" i="1"/>
  <c r="K103" i="1"/>
  <c r="P103" i="1"/>
  <c r="AB103" i="1"/>
  <c r="D104" i="1"/>
  <c r="D108" i="1"/>
  <c r="Y108" i="1" s="1"/>
  <c r="M108" i="1"/>
  <c r="AB108" i="1"/>
  <c r="I109" i="1"/>
  <c r="K111" i="1"/>
  <c r="L58" i="1" s="1"/>
  <c r="S111" i="1"/>
  <c r="D116" i="1"/>
  <c r="W116" i="1"/>
  <c r="M117" i="1"/>
  <c r="AB121" i="1"/>
  <c r="S121" i="1"/>
  <c r="K121" i="1"/>
  <c r="H122" i="1"/>
  <c r="AB122" i="1"/>
  <c r="AB123" i="1"/>
  <c r="S123" i="1"/>
  <c r="M123" i="1"/>
  <c r="H123" i="1"/>
  <c r="D123" i="1"/>
  <c r="W123" i="1"/>
  <c r="AB125" i="1"/>
  <c r="AA125" i="1"/>
  <c r="R125" i="1"/>
  <c r="R129" i="1"/>
  <c r="I133" i="1"/>
  <c r="S133" i="1"/>
  <c r="I137" i="1"/>
  <c r="D138" i="1"/>
  <c r="Y138" i="1" s="1"/>
  <c r="P138" i="1"/>
  <c r="I139" i="1"/>
  <c r="P139" i="1"/>
  <c r="AA139" i="1"/>
  <c r="R141" i="1"/>
  <c r="S143" i="1"/>
  <c r="K143" i="1"/>
  <c r="K145" i="1"/>
  <c r="D146" i="1"/>
  <c r="Y146" i="1" s="1"/>
  <c r="P146" i="1"/>
  <c r="K147" i="1"/>
  <c r="D148" i="1"/>
  <c r="Y148" i="1" s="1"/>
  <c r="W148" i="1"/>
  <c r="AB149" i="1"/>
  <c r="S149" i="1"/>
  <c r="K149" i="1"/>
  <c r="M151" i="1"/>
  <c r="AA151" i="1"/>
  <c r="I153" i="1"/>
  <c r="G155" i="1"/>
  <c r="R155" i="1"/>
  <c r="M157" i="1"/>
  <c r="AA157" i="1"/>
  <c r="AB158" i="1"/>
  <c r="H158" i="1"/>
  <c r="P160" i="1"/>
  <c r="H161" i="1"/>
  <c r="S161" i="1"/>
  <c r="G163" i="1"/>
  <c r="S163" i="1"/>
  <c r="P164" i="1"/>
  <c r="D165" i="1"/>
  <c r="Y165" i="1" s="1"/>
  <c r="K165" i="1"/>
  <c r="S165" i="1"/>
  <c r="K107" i="1"/>
  <c r="P107" i="1"/>
  <c r="M112" i="1"/>
  <c r="K119" i="1"/>
  <c r="P119" i="1"/>
  <c r="K127" i="1"/>
  <c r="P127" i="1"/>
  <c r="K135" i="1"/>
  <c r="P135" i="1"/>
  <c r="M159" i="1"/>
  <c r="P166" i="1"/>
  <c r="L125" i="48"/>
  <c r="O125" i="48"/>
  <c r="L129" i="48"/>
  <c r="O129" i="48"/>
  <c r="L137" i="48"/>
  <c r="E12" i="49"/>
  <c r="V12" i="49"/>
  <c r="V46" i="49"/>
  <c r="G24" i="49"/>
  <c r="J16" i="44"/>
  <c r="AB16" i="44"/>
  <c r="G60" i="45"/>
  <c r="G54" i="45"/>
  <c r="G84" i="45"/>
  <c r="AA138" i="45"/>
  <c r="G138" i="45"/>
  <c r="G132" i="45"/>
  <c r="J12" i="44"/>
  <c r="AB12" i="44"/>
  <c r="G44" i="45"/>
  <c r="G38" i="45"/>
  <c r="J18" i="44"/>
  <c r="AB18" i="44"/>
  <c r="I16" i="45"/>
  <c r="AA16" i="45"/>
  <c r="O69" i="48"/>
  <c r="L69" i="48"/>
  <c r="J14" i="44"/>
  <c r="AB14" i="44"/>
  <c r="H12" i="44"/>
  <c r="G52" i="45"/>
  <c r="G46" i="45"/>
  <c r="AA130" i="45"/>
  <c r="G130" i="45"/>
  <c r="G10" i="48"/>
  <c r="W10" i="48"/>
  <c r="Q30" i="48"/>
  <c r="E30" i="48"/>
  <c r="W30" i="48" s="1"/>
  <c r="O30" i="48"/>
  <c r="P17" i="48" s="1"/>
  <c r="X58" i="48"/>
  <c r="O58" i="48"/>
  <c r="L106" i="48"/>
  <c r="M106" i="48"/>
  <c r="X116" i="48"/>
  <c r="M116" i="48"/>
  <c r="H116" i="48"/>
  <c r="O116" i="48"/>
  <c r="AC76" i="6"/>
  <c r="AC77" i="6"/>
  <c r="AC78" i="6"/>
  <c r="AC80" i="6"/>
  <c r="AC82" i="6"/>
  <c r="AC84" i="6"/>
  <c r="AC86" i="6"/>
  <c r="AC88" i="6"/>
  <c r="AC90" i="6"/>
  <c r="AC92" i="6"/>
  <c r="AC94" i="6"/>
  <c r="AC96" i="6"/>
  <c r="AC98" i="6"/>
  <c r="AC100" i="6"/>
  <c r="AC103" i="6"/>
  <c r="AC105" i="6"/>
  <c r="AA37" i="16"/>
  <c r="AA29" i="16"/>
  <c r="AA21" i="16"/>
  <c r="AA53" i="16"/>
  <c r="AA55" i="16"/>
  <c r="AB23" i="44"/>
  <c r="AB27" i="44"/>
  <c r="AB32" i="44"/>
  <c r="AB36" i="44"/>
  <c r="AB40" i="44"/>
  <c r="AB44" i="44"/>
  <c r="AB48" i="44"/>
  <c r="AB52" i="44"/>
  <c r="AB56" i="44"/>
  <c r="AB60" i="44"/>
  <c r="AB64" i="44"/>
  <c r="AA17" i="45"/>
  <c r="G17" i="45"/>
  <c r="G15" i="45"/>
  <c r="AA44" i="45"/>
  <c r="G68" i="45"/>
  <c r="G90" i="45"/>
  <c r="AA106" i="45"/>
  <c r="AA134" i="45"/>
  <c r="G134" i="45"/>
  <c r="X60" i="48"/>
  <c r="O60" i="48"/>
  <c r="O82" i="48"/>
  <c r="L82" i="48"/>
  <c r="L87" i="48"/>
  <c r="O87" i="48"/>
  <c r="V50" i="49"/>
  <c r="G28" i="49"/>
  <c r="AC27" i="6"/>
  <c r="AC28" i="6"/>
  <c r="AC30" i="6"/>
  <c r="AC31" i="6"/>
  <c r="AC32" i="6"/>
  <c r="AC35" i="6"/>
  <c r="AC36" i="6"/>
  <c r="AC37" i="6"/>
  <c r="AC40" i="6"/>
  <c r="AC41" i="6"/>
  <c r="AC42" i="6"/>
  <c r="AC45" i="6"/>
  <c r="AC46" i="6"/>
  <c r="AC47" i="6"/>
  <c r="AC49" i="6"/>
  <c r="AC50" i="6"/>
  <c r="AC51" i="6"/>
  <c r="AC53" i="6"/>
  <c r="AC54" i="6"/>
  <c r="AC55" i="6"/>
  <c r="AC57" i="6"/>
  <c r="AC59" i="6"/>
  <c r="AC61" i="6"/>
  <c r="AC63" i="6"/>
  <c r="AC65" i="6"/>
  <c r="AC67" i="6"/>
  <c r="AC69" i="6"/>
  <c r="AC71" i="6"/>
  <c r="AC73" i="6"/>
  <c r="AA33" i="16"/>
  <c r="AA25" i="16"/>
  <c r="AA47" i="16"/>
  <c r="AA54" i="16"/>
  <c r="P17" i="44"/>
  <c r="P15" i="44"/>
  <c r="P13" i="44"/>
  <c r="AB21" i="44"/>
  <c r="AB25" i="44"/>
  <c r="AB30" i="44"/>
  <c r="AB34" i="44"/>
  <c r="AB38" i="44"/>
  <c r="AB42" i="44"/>
  <c r="AB46" i="44"/>
  <c r="AB50" i="44"/>
  <c r="AB54" i="44"/>
  <c r="AB58" i="44"/>
  <c r="AB62" i="44"/>
  <c r="AB66" i="44"/>
  <c r="AB69" i="44"/>
  <c r="AB73" i="44"/>
  <c r="AB77" i="44"/>
  <c r="AB81" i="44"/>
  <c r="AB86" i="44"/>
  <c r="AB90" i="44"/>
  <c r="AB94" i="44"/>
  <c r="AB98" i="44"/>
  <c r="AB102" i="44"/>
  <c r="T16" i="45"/>
  <c r="G20" i="45"/>
  <c r="T14" i="45"/>
  <c r="G29" i="45"/>
  <c r="AA36" i="45"/>
  <c r="AA52" i="45"/>
  <c r="G56" i="45"/>
  <c r="AA62" i="45"/>
  <c r="G73" i="45"/>
  <c r="AA86" i="45"/>
  <c r="G87" i="45"/>
  <c r="AA93" i="45"/>
  <c r="G101" i="45"/>
  <c r="X39" i="48"/>
  <c r="O39" i="48"/>
  <c r="O43" i="48"/>
  <c r="L43" i="48"/>
  <c r="L108" i="48"/>
  <c r="M108" i="48"/>
  <c r="X114" i="48"/>
  <c r="H114" i="48"/>
  <c r="M114" i="48"/>
  <c r="X165" i="48"/>
  <c r="L165" i="48"/>
  <c r="P13" i="49"/>
  <c r="AB106" i="44"/>
  <c r="AB110" i="44"/>
  <c r="AB114" i="44"/>
  <c r="AB117" i="44"/>
  <c r="AB121" i="44"/>
  <c r="AB125" i="44"/>
  <c r="AB129" i="44"/>
  <c r="AB133" i="44"/>
  <c r="AB137" i="44"/>
  <c r="AB141" i="44"/>
  <c r="AB145" i="44"/>
  <c r="AB150" i="44"/>
  <c r="AB154" i="44"/>
  <c r="AB158" i="44"/>
  <c r="AB162" i="44"/>
  <c r="AB166" i="44"/>
  <c r="AB170" i="44"/>
  <c r="AB174" i="44"/>
  <c r="AB178" i="44"/>
  <c r="AB182" i="44"/>
  <c r="AB186" i="44"/>
  <c r="N15" i="45"/>
  <c r="P15" i="45"/>
  <c r="G23" i="45"/>
  <c r="N16" i="45"/>
  <c r="AA30" i="45"/>
  <c r="G35" i="45"/>
  <c r="AA37" i="45"/>
  <c r="AA45" i="45"/>
  <c r="G59" i="45"/>
  <c r="AA72" i="45"/>
  <c r="AA74" i="45"/>
  <c r="G78" i="45"/>
  <c r="AA85" i="45"/>
  <c r="AA90" i="45"/>
  <c r="G100" i="45"/>
  <c r="AA102" i="45"/>
  <c r="G113" i="45"/>
  <c r="G116" i="45"/>
  <c r="G118" i="45"/>
  <c r="G129" i="45"/>
  <c r="AA143" i="45"/>
  <c r="L20" i="48"/>
  <c r="X31" i="48"/>
  <c r="O32" i="48"/>
  <c r="E32" i="48"/>
  <c r="W32" i="48" s="1"/>
  <c r="X55" i="48"/>
  <c r="X57" i="48"/>
  <c r="X65" i="48"/>
  <c r="X67" i="48"/>
  <c r="L141" i="48"/>
  <c r="P30" i="49"/>
  <c r="N17" i="49"/>
  <c r="G13" i="49"/>
  <c r="P21" i="49"/>
  <c r="L22" i="49"/>
  <c r="V48" i="49"/>
  <c r="E26" i="49"/>
  <c r="AB68" i="44"/>
  <c r="AB71" i="44"/>
  <c r="AB75" i="44"/>
  <c r="AB79" i="44"/>
  <c r="AB83" i="44"/>
  <c r="AB88" i="44"/>
  <c r="AB92" i="44"/>
  <c r="AB96" i="44"/>
  <c r="AB100" i="44"/>
  <c r="AB104" i="44"/>
  <c r="AB108" i="44"/>
  <c r="AB112" i="44"/>
  <c r="AB116" i="44"/>
  <c r="AB119" i="44"/>
  <c r="AB123" i="44"/>
  <c r="AB127" i="44"/>
  <c r="AB131" i="44"/>
  <c r="AB135" i="44"/>
  <c r="AB139" i="44"/>
  <c r="AB143" i="44"/>
  <c r="AB147" i="44"/>
  <c r="AB152" i="44"/>
  <c r="AB156" i="44"/>
  <c r="AB160" i="44"/>
  <c r="AB164" i="44"/>
  <c r="AB168" i="44"/>
  <c r="AB172" i="44"/>
  <c r="AB176" i="44"/>
  <c r="AB180" i="44"/>
  <c r="AB184" i="44"/>
  <c r="AB188" i="44"/>
  <c r="R15" i="45"/>
  <c r="R16" i="45"/>
  <c r="I17" i="45"/>
  <c r="AA33" i="45"/>
  <c r="AA41" i="45"/>
  <c r="AA42" i="45"/>
  <c r="AA46" i="45"/>
  <c r="G47" i="45"/>
  <c r="AA63" i="45"/>
  <c r="AA66" i="45"/>
  <c r="G67" i="45"/>
  <c r="AA69" i="45"/>
  <c r="G70" i="45"/>
  <c r="G80" i="45"/>
  <c r="AA82" i="45"/>
  <c r="G83" i="45"/>
  <c r="AA91" i="45"/>
  <c r="AA94" i="45"/>
  <c r="G95" i="45"/>
  <c r="AA97" i="45"/>
  <c r="G98" i="45"/>
  <c r="AA107" i="45"/>
  <c r="G108" i="45"/>
  <c r="AA110" i="45"/>
  <c r="AA114" i="45"/>
  <c r="G114" i="45"/>
  <c r="AA122" i="45"/>
  <c r="AA126" i="45"/>
  <c r="AA132" i="45"/>
  <c r="G133" i="45"/>
  <c r="G137" i="45"/>
  <c r="AA140" i="45"/>
  <c r="AA146" i="45"/>
  <c r="O20" i="48"/>
  <c r="X59" i="48"/>
  <c r="X112" i="48"/>
  <c r="M112" i="48"/>
  <c r="H112" i="48"/>
  <c r="X117" i="48"/>
  <c r="M117" i="48"/>
  <c r="H117" i="48"/>
  <c r="G29" i="49"/>
  <c r="E24" i="49"/>
  <c r="V24" i="49"/>
  <c r="J17" i="49"/>
  <c r="E15" i="49"/>
  <c r="O110" i="48"/>
  <c r="O113" i="48"/>
  <c r="O118" i="48"/>
  <c r="O119" i="48"/>
  <c r="O120" i="48"/>
  <c r="O121" i="48"/>
  <c r="O122" i="48"/>
  <c r="O123" i="48"/>
  <c r="J16" i="49"/>
  <c r="E16" i="49"/>
  <c r="E11" i="49"/>
  <c r="L17" i="49"/>
  <c r="L20" i="49"/>
  <c r="Q29" i="48"/>
  <c r="O54" i="48"/>
  <c r="O61" i="48"/>
  <c r="O63" i="48"/>
  <c r="O66" i="48"/>
  <c r="O111" i="48"/>
  <c r="O115" i="48"/>
  <c r="G21" i="49"/>
  <c r="J20" i="49"/>
  <c r="E20" i="49"/>
  <c r="L13" i="49"/>
  <c r="L12" i="49"/>
  <c r="P17" i="49"/>
  <c r="V44" i="49"/>
  <c r="N27" i="49"/>
  <c r="V29" i="49"/>
  <c r="P27" i="49"/>
  <c r="N22" i="49"/>
  <c r="J21" i="49"/>
  <c r="V21" i="49"/>
  <c r="V32" i="49"/>
  <c r="V33" i="49"/>
  <c r="V36" i="49"/>
  <c r="J14" i="49"/>
  <c r="G15" i="49"/>
  <c r="V40" i="49"/>
  <c r="J18" i="49"/>
  <c r="G19" i="49"/>
  <c r="P20" i="49"/>
  <c r="E22" i="49"/>
  <c r="L25" i="49"/>
  <c r="P25" i="49"/>
  <c r="V51" i="49"/>
  <c r="L27" i="49"/>
  <c r="J13" i="49"/>
  <c r="V13" i="49"/>
  <c r="L11" i="49"/>
  <c r="J11" i="49"/>
  <c r="N11" i="49"/>
  <c r="N19" i="49"/>
  <c r="V47" i="49"/>
  <c r="N26" i="49"/>
  <c r="L28" i="49"/>
  <c r="P29" i="49"/>
  <c r="E30" i="49"/>
  <c r="P24" i="49"/>
  <c r="P16" i="49"/>
  <c r="P12" i="49"/>
  <c r="V37" i="49"/>
  <c r="V41" i="49"/>
  <c r="V45" i="49"/>
  <c r="V49" i="49"/>
  <c r="G23" i="49"/>
  <c r="E14" i="49"/>
  <c r="E13" i="49"/>
  <c r="V52" i="49"/>
  <c r="J30" i="49"/>
  <c r="G27" i="49"/>
  <c r="E25" i="49"/>
  <c r="J22" i="49"/>
  <c r="E17" i="49"/>
  <c r="G26" i="49"/>
  <c r="V26" i="49"/>
  <c r="G18" i="49"/>
  <c r="V18" i="49"/>
  <c r="V11" i="49"/>
  <c r="G30" i="49"/>
  <c r="V30" i="49"/>
  <c r="V28" i="49"/>
  <c r="V23" i="49"/>
  <c r="G22" i="49"/>
  <c r="V22" i="49"/>
  <c r="V20" i="49"/>
  <c r="V15" i="49"/>
  <c r="E29" i="49"/>
  <c r="E21" i="49"/>
  <c r="G14" i="49"/>
  <c r="V14" i="49"/>
  <c r="G11" i="49"/>
  <c r="L154" i="48"/>
  <c r="L156" i="48"/>
  <c r="L157" i="48"/>
  <c r="L160" i="48"/>
  <c r="H152" i="48"/>
  <c r="M152" i="48"/>
  <c r="H153" i="48"/>
  <c r="M153" i="48"/>
  <c r="H154" i="48"/>
  <c r="M154" i="48"/>
  <c r="H155" i="48"/>
  <c r="M155" i="48"/>
  <c r="H156" i="48"/>
  <c r="M156" i="48"/>
  <c r="H157" i="48"/>
  <c r="M157" i="48"/>
  <c r="H158" i="48"/>
  <c r="M158" i="48"/>
  <c r="H159" i="48"/>
  <c r="M159" i="48"/>
  <c r="H160" i="48"/>
  <c r="M160" i="48"/>
  <c r="H161" i="48"/>
  <c r="M161" i="48"/>
  <c r="H162" i="48"/>
  <c r="M162" i="48"/>
  <c r="H163" i="48"/>
  <c r="M163" i="48"/>
  <c r="H164" i="48"/>
  <c r="M164" i="48"/>
  <c r="H165" i="48"/>
  <c r="M165" i="48"/>
  <c r="L152" i="48"/>
  <c r="L153" i="48"/>
  <c r="L155" i="48"/>
  <c r="L158" i="48"/>
  <c r="L159" i="48"/>
  <c r="L161" i="48"/>
  <c r="L162" i="48"/>
  <c r="L163" i="48"/>
  <c r="L164" i="48"/>
  <c r="O152" i="48"/>
  <c r="O153" i="48"/>
  <c r="O154" i="48"/>
  <c r="O155" i="48"/>
  <c r="O156" i="48"/>
  <c r="O157" i="48"/>
  <c r="O158" i="48"/>
  <c r="O159" i="48"/>
  <c r="O160" i="48"/>
  <c r="O161" i="48"/>
  <c r="O162" i="48"/>
  <c r="O163" i="48"/>
  <c r="O164" i="48"/>
  <c r="O165" i="48"/>
  <c r="E152" i="48"/>
  <c r="W152" i="48" s="1"/>
  <c r="Q152" i="48"/>
  <c r="E153" i="48"/>
  <c r="W153" i="48" s="1"/>
  <c r="Q153" i="48"/>
  <c r="E154" i="48"/>
  <c r="W154" i="48" s="1"/>
  <c r="Q154" i="48"/>
  <c r="E155" i="48"/>
  <c r="W155" i="48" s="1"/>
  <c r="Q155" i="48"/>
  <c r="E156" i="48"/>
  <c r="W156" i="48" s="1"/>
  <c r="Q156" i="48"/>
  <c r="E157" i="48"/>
  <c r="W157" i="48" s="1"/>
  <c r="Q157" i="48"/>
  <c r="E158" i="48"/>
  <c r="W158" i="48" s="1"/>
  <c r="Q158" i="48"/>
  <c r="E159" i="48"/>
  <c r="W159" i="48" s="1"/>
  <c r="Q159" i="48"/>
  <c r="E160" i="48"/>
  <c r="W160" i="48" s="1"/>
  <c r="Q160" i="48"/>
  <c r="E161" i="48"/>
  <c r="W161" i="48" s="1"/>
  <c r="Q161" i="48"/>
  <c r="E162" i="48"/>
  <c r="W162" i="48" s="1"/>
  <c r="Q162" i="48"/>
  <c r="E163" i="48"/>
  <c r="W163" i="48" s="1"/>
  <c r="Q163" i="48"/>
  <c r="E164" i="48"/>
  <c r="W164" i="48" s="1"/>
  <c r="Q164" i="48"/>
  <c r="E165" i="48"/>
  <c r="W165" i="48" s="1"/>
  <c r="Q165" i="48"/>
  <c r="X138" i="48"/>
  <c r="Q138" i="48"/>
  <c r="E138" i="48"/>
  <c r="W138" i="48" s="1"/>
  <c r="M138" i="48"/>
  <c r="H138" i="48"/>
  <c r="L140" i="48"/>
  <c r="X142" i="48"/>
  <c r="Q142" i="48"/>
  <c r="E142" i="48"/>
  <c r="W142" i="48" s="1"/>
  <c r="M142" i="48"/>
  <c r="H142" i="48"/>
  <c r="L144" i="48"/>
  <c r="X139" i="48"/>
  <c r="Q139" i="48"/>
  <c r="E139" i="48"/>
  <c r="W139" i="48" s="1"/>
  <c r="M139" i="48"/>
  <c r="H139" i="48"/>
  <c r="X143" i="48"/>
  <c r="Q143" i="48"/>
  <c r="E143" i="48"/>
  <c r="W143" i="48" s="1"/>
  <c r="M143" i="48"/>
  <c r="H143" i="48"/>
  <c r="X145" i="48"/>
  <c r="Q145" i="48"/>
  <c r="E145" i="48"/>
  <c r="W145" i="48" s="1"/>
  <c r="O145" i="48"/>
  <c r="M145" i="48"/>
  <c r="H145" i="48"/>
  <c r="X140" i="48"/>
  <c r="Q140" i="48"/>
  <c r="E140" i="48"/>
  <c r="W140" i="48" s="1"/>
  <c r="M140" i="48"/>
  <c r="H140" i="48"/>
  <c r="X144" i="48"/>
  <c r="Q144" i="48"/>
  <c r="E144" i="48"/>
  <c r="W144" i="48" s="1"/>
  <c r="M144" i="48"/>
  <c r="H144" i="48"/>
  <c r="X146" i="48"/>
  <c r="Q146" i="48"/>
  <c r="E146" i="48"/>
  <c r="W146" i="48" s="1"/>
  <c r="O146" i="48"/>
  <c r="M146" i="48"/>
  <c r="H146" i="48"/>
  <c r="O138" i="48"/>
  <c r="X141" i="48"/>
  <c r="Q141" i="48"/>
  <c r="E141" i="48"/>
  <c r="W141" i="48" s="1"/>
  <c r="M141" i="48"/>
  <c r="H141" i="48"/>
  <c r="O142" i="48"/>
  <c r="L146" i="48"/>
  <c r="L147" i="48"/>
  <c r="L148" i="48"/>
  <c r="L149" i="48"/>
  <c r="L150" i="48"/>
  <c r="L151" i="48"/>
  <c r="H147" i="48"/>
  <c r="M147" i="48"/>
  <c r="H148" i="48"/>
  <c r="M148" i="48"/>
  <c r="H149" i="48"/>
  <c r="M149" i="48"/>
  <c r="H150" i="48"/>
  <c r="M150" i="48"/>
  <c r="H151" i="48"/>
  <c r="M151" i="48"/>
  <c r="O147" i="48"/>
  <c r="O148" i="48"/>
  <c r="O149" i="48"/>
  <c r="O150" i="48"/>
  <c r="O151" i="48"/>
  <c r="E147" i="48"/>
  <c r="W147" i="48" s="1"/>
  <c r="Q147" i="48"/>
  <c r="E148" i="48"/>
  <c r="W148" i="48" s="1"/>
  <c r="Q148" i="48"/>
  <c r="E149" i="48"/>
  <c r="W149" i="48" s="1"/>
  <c r="Q149" i="48"/>
  <c r="E150" i="48"/>
  <c r="W150" i="48" s="1"/>
  <c r="Q150" i="48"/>
  <c r="E151" i="48"/>
  <c r="W151" i="48" s="1"/>
  <c r="Q151" i="48"/>
  <c r="L124" i="48"/>
  <c r="X126" i="48"/>
  <c r="Q126" i="48"/>
  <c r="E126" i="48"/>
  <c r="W126" i="48" s="1"/>
  <c r="M126" i="48"/>
  <c r="H126" i="48"/>
  <c r="L128" i="48"/>
  <c r="X130" i="48"/>
  <c r="Q130" i="48"/>
  <c r="E130" i="48"/>
  <c r="W130" i="48" s="1"/>
  <c r="M130" i="48"/>
  <c r="H130" i="48"/>
  <c r="L131" i="48"/>
  <c r="X132" i="48"/>
  <c r="Q132" i="48"/>
  <c r="E132" i="48"/>
  <c r="W132" i="48" s="1"/>
  <c r="O132" i="48"/>
  <c r="M132" i="48"/>
  <c r="H132" i="48"/>
  <c r="L135" i="48"/>
  <c r="X136" i="48"/>
  <c r="Q136" i="48"/>
  <c r="E136" i="48"/>
  <c r="W136" i="48" s="1"/>
  <c r="O136" i="48"/>
  <c r="M136" i="48"/>
  <c r="H136" i="48"/>
  <c r="X127" i="48"/>
  <c r="Q127" i="48"/>
  <c r="E127" i="48"/>
  <c r="W127" i="48" s="1"/>
  <c r="M127" i="48"/>
  <c r="H127" i="48"/>
  <c r="L132" i="48"/>
  <c r="X133" i="48"/>
  <c r="Q133" i="48"/>
  <c r="E133" i="48"/>
  <c r="W133" i="48" s="1"/>
  <c r="O133" i="48"/>
  <c r="M133" i="48"/>
  <c r="H133" i="48"/>
  <c r="L136" i="48"/>
  <c r="X137" i="48"/>
  <c r="Q137" i="48"/>
  <c r="E137" i="48"/>
  <c r="W137" i="48" s="1"/>
  <c r="O137" i="48"/>
  <c r="M137" i="48"/>
  <c r="H137" i="48"/>
  <c r="X124" i="48"/>
  <c r="Q124" i="48"/>
  <c r="E124" i="48"/>
  <c r="W124" i="48" s="1"/>
  <c r="M124" i="48"/>
  <c r="H124" i="48"/>
  <c r="X128" i="48"/>
  <c r="Q128" i="48"/>
  <c r="E128" i="48"/>
  <c r="W128" i="48" s="1"/>
  <c r="M128" i="48"/>
  <c r="H128" i="48"/>
  <c r="X134" i="48"/>
  <c r="Q134" i="48"/>
  <c r="E134" i="48"/>
  <c r="W134" i="48" s="1"/>
  <c r="O134" i="48"/>
  <c r="M134" i="48"/>
  <c r="H134" i="48"/>
  <c r="X125" i="48"/>
  <c r="Q125" i="48"/>
  <c r="E125" i="48"/>
  <c r="W125" i="48" s="1"/>
  <c r="M125" i="48"/>
  <c r="H125" i="48"/>
  <c r="X129" i="48"/>
  <c r="Q129" i="48"/>
  <c r="E129" i="48"/>
  <c r="W129" i="48" s="1"/>
  <c r="M129" i="48"/>
  <c r="H129" i="48"/>
  <c r="X131" i="48"/>
  <c r="Q131" i="48"/>
  <c r="E131" i="48"/>
  <c r="W131" i="48" s="1"/>
  <c r="O131" i="48"/>
  <c r="M131" i="48"/>
  <c r="H131" i="48"/>
  <c r="L134" i="48"/>
  <c r="X135" i="48"/>
  <c r="Q135" i="48"/>
  <c r="E135" i="48"/>
  <c r="W135" i="48" s="1"/>
  <c r="O135" i="48"/>
  <c r="M135" i="48"/>
  <c r="H135" i="48"/>
  <c r="L110" i="48"/>
  <c r="L111" i="48"/>
  <c r="L112" i="48"/>
  <c r="L113" i="48"/>
  <c r="L114" i="48"/>
  <c r="L115" i="48"/>
  <c r="L116" i="48"/>
  <c r="L117" i="48"/>
  <c r="L118" i="48"/>
  <c r="L119" i="48"/>
  <c r="L120" i="48"/>
  <c r="L121" i="48"/>
  <c r="L122" i="48"/>
  <c r="L123" i="48"/>
  <c r="E110" i="48"/>
  <c r="W110" i="48" s="1"/>
  <c r="Q110" i="48"/>
  <c r="E111" i="48"/>
  <c r="W111" i="48" s="1"/>
  <c r="Q111" i="48"/>
  <c r="E112" i="48"/>
  <c r="W112" i="48" s="1"/>
  <c r="Q112" i="48"/>
  <c r="E113" i="48"/>
  <c r="W113" i="48" s="1"/>
  <c r="Q113" i="48"/>
  <c r="E114" i="48"/>
  <c r="W114" i="48" s="1"/>
  <c r="Q114" i="48"/>
  <c r="E115" i="48"/>
  <c r="W115" i="48" s="1"/>
  <c r="Q115" i="48"/>
  <c r="E116" i="48"/>
  <c r="W116" i="48" s="1"/>
  <c r="Q116" i="48"/>
  <c r="E117" i="48"/>
  <c r="W117" i="48" s="1"/>
  <c r="Q117" i="48"/>
  <c r="E118" i="48"/>
  <c r="W118" i="48" s="1"/>
  <c r="Q118" i="48"/>
  <c r="E119" i="48"/>
  <c r="W119" i="48" s="1"/>
  <c r="Q119" i="48"/>
  <c r="E120" i="48"/>
  <c r="W120" i="48" s="1"/>
  <c r="Q120" i="48"/>
  <c r="E121" i="48"/>
  <c r="W121" i="48" s="1"/>
  <c r="Q121" i="48"/>
  <c r="E122" i="48"/>
  <c r="W122" i="48" s="1"/>
  <c r="Q122" i="48"/>
  <c r="E123" i="48"/>
  <c r="W123" i="48" s="1"/>
  <c r="Q123" i="48"/>
  <c r="X96" i="48"/>
  <c r="Q96" i="48"/>
  <c r="E96" i="48"/>
  <c r="W96" i="48" s="1"/>
  <c r="M96" i="48"/>
  <c r="X97" i="48"/>
  <c r="Q97" i="48"/>
  <c r="E97" i="48"/>
  <c r="W97" i="48" s="1"/>
  <c r="M97" i="48"/>
  <c r="X98" i="48"/>
  <c r="Q98" i="48"/>
  <c r="E98" i="48"/>
  <c r="W98" i="48" s="1"/>
  <c r="M98" i="48"/>
  <c r="X99" i="48"/>
  <c r="Q99" i="48"/>
  <c r="E99" i="48"/>
  <c r="W99" i="48" s="1"/>
  <c r="M99" i="48"/>
  <c r="X100" i="48"/>
  <c r="Q100" i="48"/>
  <c r="E100" i="48"/>
  <c r="W100" i="48" s="1"/>
  <c r="M100" i="48"/>
  <c r="X101" i="48"/>
  <c r="Q101" i="48"/>
  <c r="E101" i="48"/>
  <c r="W101" i="48" s="1"/>
  <c r="M101" i="48"/>
  <c r="X102" i="48"/>
  <c r="Q102" i="48"/>
  <c r="E102" i="48"/>
  <c r="W102" i="48" s="1"/>
  <c r="M102" i="48"/>
  <c r="H96" i="48"/>
  <c r="O96" i="48"/>
  <c r="H97" i="48"/>
  <c r="O97" i="48"/>
  <c r="H98" i="48"/>
  <c r="O98" i="48"/>
  <c r="H99" i="48"/>
  <c r="O99" i="48"/>
  <c r="H100" i="48"/>
  <c r="O100" i="48"/>
  <c r="H101" i="48"/>
  <c r="O101" i="48"/>
  <c r="H102" i="48"/>
  <c r="O102" i="48"/>
  <c r="X103" i="48"/>
  <c r="Q103" i="48"/>
  <c r="E103" i="48"/>
  <c r="W103" i="48" s="1"/>
  <c r="O103" i="48"/>
  <c r="X104" i="48"/>
  <c r="Q104" i="48"/>
  <c r="E104" i="48"/>
  <c r="W104" i="48" s="1"/>
  <c r="O104" i="48"/>
  <c r="X105" i="48"/>
  <c r="Q105" i="48"/>
  <c r="E105" i="48"/>
  <c r="W105" i="48" s="1"/>
  <c r="O105" i="48"/>
  <c r="X106" i="48"/>
  <c r="Q106" i="48"/>
  <c r="E106" i="48"/>
  <c r="W106" i="48" s="1"/>
  <c r="O106" i="48"/>
  <c r="X107" i="48"/>
  <c r="Q107" i="48"/>
  <c r="E107" i="48"/>
  <c r="W107" i="48" s="1"/>
  <c r="O107" i="48"/>
  <c r="X108" i="48"/>
  <c r="Q108" i="48"/>
  <c r="E108" i="48"/>
  <c r="W108" i="48" s="1"/>
  <c r="O108" i="48"/>
  <c r="X109" i="48"/>
  <c r="Q109" i="48"/>
  <c r="E109" i="48"/>
  <c r="W109" i="48" s="1"/>
  <c r="O109" i="48"/>
  <c r="L96" i="48"/>
  <c r="L97" i="48"/>
  <c r="L98" i="48"/>
  <c r="L99" i="48"/>
  <c r="L100" i="48"/>
  <c r="L101" i="48"/>
  <c r="L102" i="48"/>
  <c r="H103" i="48"/>
  <c r="H104" i="48"/>
  <c r="H105" i="48"/>
  <c r="H106" i="48"/>
  <c r="H107" i="48"/>
  <c r="H108" i="48"/>
  <c r="H109" i="48"/>
  <c r="X84" i="48"/>
  <c r="Q84" i="48"/>
  <c r="E84" i="48"/>
  <c r="W84" i="48" s="1"/>
  <c r="M84" i="48"/>
  <c r="H84" i="48"/>
  <c r="X88" i="48"/>
  <c r="Q88" i="48"/>
  <c r="E88" i="48"/>
  <c r="W88" i="48" s="1"/>
  <c r="M88" i="48"/>
  <c r="H88" i="48"/>
  <c r="X90" i="48"/>
  <c r="Q90" i="48"/>
  <c r="E90" i="48"/>
  <c r="W90" i="48" s="1"/>
  <c r="O90" i="48"/>
  <c r="M90" i="48"/>
  <c r="H90" i="48"/>
  <c r="X85" i="48"/>
  <c r="Q85" i="48"/>
  <c r="E85" i="48"/>
  <c r="W85" i="48" s="1"/>
  <c r="M85" i="48"/>
  <c r="H85" i="48"/>
  <c r="L90" i="48"/>
  <c r="X91" i="48"/>
  <c r="Q91" i="48"/>
  <c r="E91" i="48"/>
  <c r="W91" i="48" s="1"/>
  <c r="O91" i="48"/>
  <c r="M91" i="48"/>
  <c r="H91" i="48"/>
  <c r="X82" i="48"/>
  <c r="Q82" i="48"/>
  <c r="E82" i="48"/>
  <c r="W82" i="48" s="1"/>
  <c r="M82" i="48"/>
  <c r="H82" i="48"/>
  <c r="L84" i="48"/>
  <c r="X86" i="48"/>
  <c r="Q86" i="48"/>
  <c r="E86" i="48"/>
  <c r="W86" i="48" s="1"/>
  <c r="M86" i="48"/>
  <c r="H86" i="48"/>
  <c r="L88" i="48"/>
  <c r="X92" i="48"/>
  <c r="Q92" i="48"/>
  <c r="E92" i="48"/>
  <c r="W92" i="48" s="1"/>
  <c r="O92" i="48"/>
  <c r="M92" i="48"/>
  <c r="H92" i="48"/>
  <c r="L92" i="48"/>
  <c r="X83" i="48"/>
  <c r="Q83" i="48"/>
  <c r="E83" i="48"/>
  <c r="W83" i="48" s="1"/>
  <c r="M83" i="48"/>
  <c r="H83" i="48"/>
  <c r="O84" i="48"/>
  <c r="L85" i="48"/>
  <c r="X87" i="48"/>
  <c r="Q87" i="48"/>
  <c r="E87" i="48"/>
  <c r="W87" i="48" s="1"/>
  <c r="M87" i="48"/>
  <c r="H87" i="48"/>
  <c r="O88" i="48"/>
  <c r="X89" i="48"/>
  <c r="Q89" i="48"/>
  <c r="E89" i="48"/>
  <c r="W89" i="48" s="1"/>
  <c r="O89" i="48"/>
  <c r="M89" i="48"/>
  <c r="H89" i="48"/>
  <c r="L93" i="48"/>
  <c r="L94" i="48"/>
  <c r="L95" i="48"/>
  <c r="H93" i="48"/>
  <c r="M93" i="48"/>
  <c r="H94" i="48"/>
  <c r="M94" i="48"/>
  <c r="H95" i="48"/>
  <c r="M95" i="48"/>
  <c r="O93" i="48"/>
  <c r="O94" i="48"/>
  <c r="O95" i="48"/>
  <c r="E93" i="48"/>
  <c r="W93" i="48" s="1"/>
  <c r="Q93" i="48"/>
  <c r="E94" i="48"/>
  <c r="W94" i="48" s="1"/>
  <c r="Q94" i="48"/>
  <c r="E95" i="48"/>
  <c r="W95" i="48" s="1"/>
  <c r="Q95" i="48"/>
  <c r="X68" i="48"/>
  <c r="Q68" i="48"/>
  <c r="E68" i="48"/>
  <c r="W68" i="48" s="1"/>
  <c r="M68" i="48"/>
  <c r="H68" i="48"/>
  <c r="L70" i="48"/>
  <c r="X72" i="48"/>
  <c r="Q72" i="48"/>
  <c r="E72" i="48"/>
  <c r="W72" i="48" s="1"/>
  <c r="M72" i="48"/>
  <c r="H72" i="48"/>
  <c r="L74" i="48"/>
  <c r="X69" i="48"/>
  <c r="Q69" i="48"/>
  <c r="E69" i="48"/>
  <c r="W69" i="48" s="1"/>
  <c r="M69" i="48"/>
  <c r="H69" i="48"/>
  <c r="X73" i="48"/>
  <c r="Q73" i="48"/>
  <c r="E73" i="48"/>
  <c r="W73" i="48" s="1"/>
  <c r="M73" i="48"/>
  <c r="H73" i="48"/>
  <c r="X75" i="48"/>
  <c r="Q75" i="48"/>
  <c r="E75" i="48"/>
  <c r="W75" i="48" s="1"/>
  <c r="O75" i="48"/>
  <c r="M75" i="48"/>
  <c r="H75" i="48"/>
  <c r="L68" i="48"/>
  <c r="X70" i="48"/>
  <c r="Q70" i="48"/>
  <c r="E70" i="48"/>
  <c r="W70" i="48" s="1"/>
  <c r="M70" i="48"/>
  <c r="H70" i="48"/>
  <c r="L72" i="48"/>
  <c r="X74" i="48"/>
  <c r="Q74" i="48"/>
  <c r="E74" i="48"/>
  <c r="W74" i="48" s="1"/>
  <c r="M74" i="48"/>
  <c r="H74" i="48"/>
  <c r="X76" i="48"/>
  <c r="Q76" i="48"/>
  <c r="E76" i="48"/>
  <c r="W76" i="48" s="1"/>
  <c r="O76" i="48"/>
  <c r="M76" i="48"/>
  <c r="H76" i="48"/>
  <c r="O68" i="48"/>
  <c r="X71" i="48"/>
  <c r="Q71" i="48"/>
  <c r="E71" i="48"/>
  <c r="W71" i="48" s="1"/>
  <c r="M71" i="48"/>
  <c r="H71" i="48"/>
  <c r="O72" i="48"/>
  <c r="L76" i="48"/>
  <c r="L77" i="48"/>
  <c r="L78" i="48"/>
  <c r="L79" i="48"/>
  <c r="L80" i="48"/>
  <c r="L81" i="48"/>
  <c r="H77" i="48"/>
  <c r="M77" i="48"/>
  <c r="H78" i="48"/>
  <c r="M78" i="48"/>
  <c r="H79" i="48"/>
  <c r="M79" i="48"/>
  <c r="H80" i="48"/>
  <c r="M80" i="48"/>
  <c r="H81" i="48"/>
  <c r="M81" i="48"/>
  <c r="O77" i="48"/>
  <c r="O78" i="48"/>
  <c r="O79" i="48"/>
  <c r="O80" i="48"/>
  <c r="O81" i="48"/>
  <c r="E77" i="48"/>
  <c r="W77" i="48" s="1"/>
  <c r="Q77" i="48"/>
  <c r="E78" i="48"/>
  <c r="W78" i="48" s="1"/>
  <c r="Q78" i="48"/>
  <c r="E79" i="48"/>
  <c r="W79" i="48" s="1"/>
  <c r="Q79" i="48"/>
  <c r="E80" i="48"/>
  <c r="W80" i="48" s="1"/>
  <c r="Q80" i="48"/>
  <c r="E81" i="48"/>
  <c r="W81" i="48" s="1"/>
  <c r="Q81" i="48"/>
  <c r="L54" i="48"/>
  <c r="L55" i="48"/>
  <c r="L56" i="48"/>
  <c r="L57" i="48"/>
  <c r="L58" i="48"/>
  <c r="L59" i="48"/>
  <c r="L60" i="48"/>
  <c r="L61" i="48"/>
  <c r="L62" i="48"/>
  <c r="L63" i="48"/>
  <c r="L64" i="48"/>
  <c r="L65" i="48"/>
  <c r="L66" i="48"/>
  <c r="L67" i="48"/>
  <c r="H54" i="48"/>
  <c r="M54" i="48"/>
  <c r="H55" i="48"/>
  <c r="M55" i="48"/>
  <c r="H56" i="48"/>
  <c r="M56" i="48"/>
  <c r="H57" i="48"/>
  <c r="M57" i="48"/>
  <c r="H58" i="48"/>
  <c r="M58" i="48"/>
  <c r="H59" i="48"/>
  <c r="M59" i="48"/>
  <c r="H60" i="48"/>
  <c r="M60" i="48"/>
  <c r="H61" i="48"/>
  <c r="M61" i="48"/>
  <c r="H62" i="48"/>
  <c r="M62" i="48"/>
  <c r="H63" i="48"/>
  <c r="M63" i="48"/>
  <c r="H64" i="48"/>
  <c r="M64" i="48"/>
  <c r="H65" i="48"/>
  <c r="M65" i="48"/>
  <c r="H66" i="48"/>
  <c r="M66" i="48"/>
  <c r="H67" i="48"/>
  <c r="M67" i="48"/>
  <c r="E54" i="48"/>
  <c r="W54" i="48" s="1"/>
  <c r="Q54" i="48"/>
  <c r="E55" i="48"/>
  <c r="W55" i="48" s="1"/>
  <c r="Q55" i="48"/>
  <c r="E56" i="48"/>
  <c r="W56" i="48" s="1"/>
  <c r="Q56" i="48"/>
  <c r="E57" i="48"/>
  <c r="W57" i="48" s="1"/>
  <c r="Q57" i="48"/>
  <c r="E58" i="48"/>
  <c r="W58" i="48" s="1"/>
  <c r="Q58" i="48"/>
  <c r="E59" i="48"/>
  <c r="W59" i="48" s="1"/>
  <c r="Q59" i="48"/>
  <c r="E60" i="48"/>
  <c r="W60" i="48" s="1"/>
  <c r="Q60" i="48"/>
  <c r="E61" i="48"/>
  <c r="W61" i="48" s="1"/>
  <c r="Q61" i="48"/>
  <c r="E62" i="48"/>
  <c r="W62" i="48" s="1"/>
  <c r="Q62" i="48"/>
  <c r="E63" i="48"/>
  <c r="W63" i="48" s="1"/>
  <c r="Q63" i="48"/>
  <c r="E64" i="48"/>
  <c r="W64" i="48" s="1"/>
  <c r="Q64" i="48"/>
  <c r="E65" i="48"/>
  <c r="W65" i="48" s="1"/>
  <c r="Q65" i="48"/>
  <c r="E66" i="48"/>
  <c r="W66" i="48" s="1"/>
  <c r="Q66" i="48"/>
  <c r="E67" i="48"/>
  <c r="W67" i="48" s="1"/>
  <c r="Q67" i="48"/>
  <c r="X51" i="48"/>
  <c r="Q51" i="48"/>
  <c r="E51" i="48"/>
  <c r="W51" i="48" s="1"/>
  <c r="O51" i="48"/>
  <c r="M51" i="48"/>
  <c r="H51" i="48"/>
  <c r="L51" i="48"/>
  <c r="X46" i="48"/>
  <c r="Q46" i="48"/>
  <c r="E46" i="48"/>
  <c r="W46" i="48" s="1"/>
  <c r="M46" i="48"/>
  <c r="H46" i="48"/>
  <c r="X48" i="48"/>
  <c r="Q48" i="48"/>
  <c r="E48" i="48"/>
  <c r="W48" i="48" s="1"/>
  <c r="O48" i="48"/>
  <c r="M48" i="48"/>
  <c r="H48" i="48"/>
  <c r="X44" i="48"/>
  <c r="Q44" i="48"/>
  <c r="E44" i="48"/>
  <c r="W44" i="48" s="1"/>
  <c r="M44" i="48"/>
  <c r="H44" i="48"/>
  <c r="X50" i="48"/>
  <c r="Q50" i="48"/>
  <c r="E50" i="48"/>
  <c r="W50" i="48" s="1"/>
  <c r="O50" i="48"/>
  <c r="M50" i="48"/>
  <c r="H50" i="48"/>
  <c r="X45" i="48"/>
  <c r="Q45" i="48"/>
  <c r="E45" i="48"/>
  <c r="W45" i="48" s="1"/>
  <c r="M45" i="48"/>
  <c r="H45" i="48"/>
  <c r="X47" i="48"/>
  <c r="Q47" i="48"/>
  <c r="E47" i="48"/>
  <c r="W47" i="48" s="1"/>
  <c r="O47" i="48"/>
  <c r="M47" i="48"/>
  <c r="H47" i="48"/>
  <c r="L50" i="48"/>
  <c r="X43" i="48"/>
  <c r="Q43" i="48"/>
  <c r="E43" i="48"/>
  <c r="W43" i="48" s="1"/>
  <c r="M43" i="48"/>
  <c r="H43" i="48"/>
  <c r="O44" i="48"/>
  <c r="L45" i="48"/>
  <c r="X49" i="48"/>
  <c r="Q49" i="48"/>
  <c r="E49" i="48"/>
  <c r="W49" i="48" s="1"/>
  <c r="O49" i="48"/>
  <c r="M49" i="48"/>
  <c r="H49" i="48"/>
  <c r="L52" i="48"/>
  <c r="L53" i="48"/>
  <c r="H52" i="48"/>
  <c r="M52" i="48"/>
  <c r="H53" i="48"/>
  <c r="M53" i="48"/>
  <c r="O52" i="48"/>
  <c r="O53" i="48"/>
  <c r="E52" i="48"/>
  <c r="W52" i="48" s="1"/>
  <c r="Q52" i="48"/>
  <c r="E53" i="48"/>
  <c r="W53" i="48" s="1"/>
  <c r="Q53" i="48"/>
  <c r="L38" i="48"/>
  <c r="L39" i="48"/>
  <c r="L40" i="48"/>
  <c r="L41" i="48"/>
  <c r="H38" i="48"/>
  <c r="M38" i="48"/>
  <c r="H39" i="48"/>
  <c r="M39" i="48"/>
  <c r="H40" i="48"/>
  <c r="M40" i="48"/>
  <c r="H41" i="48"/>
  <c r="M41" i="48"/>
  <c r="O41" i="48"/>
  <c r="E38" i="48"/>
  <c r="W38" i="48" s="1"/>
  <c r="Q38" i="48"/>
  <c r="E39" i="48"/>
  <c r="W39" i="48" s="1"/>
  <c r="Q39" i="48"/>
  <c r="E40" i="48"/>
  <c r="W40" i="48" s="1"/>
  <c r="Q40" i="48"/>
  <c r="E41" i="48"/>
  <c r="W41" i="48" s="1"/>
  <c r="Q41" i="48"/>
  <c r="L29" i="48"/>
  <c r="L30" i="48"/>
  <c r="L31" i="48"/>
  <c r="L32" i="48"/>
  <c r="H29" i="48"/>
  <c r="M29" i="48"/>
  <c r="N16" i="48" s="1"/>
  <c r="H30" i="48"/>
  <c r="M30" i="48"/>
  <c r="N17" i="48" s="1"/>
  <c r="H31" i="48"/>
  <c r="M31" i="48"/>
  <c r="H32" i="48"/>
  <c r="M32" i="48"/>
  <c r="AA141" i="45"/>
  <c r="AA145" i="45"/>
  <c r="G139" i="45"/>
  <c r="AA144" i="45"/>
  <c r="G135" i="45"/>
  <c r="G125" i="45"/>
  <c r="G123" i="45"/>
  <c r="AA131" i="45"/>
  <c r="AA135" i="45"/>
  <c r="AA139" i="45"/>
  <c r="AA124" i="45"/>
  <c r="AA128" i="45"/>
  <c r="AA119" i="45"/>
  <c r="G120" i="45"/>
  <c r="AA127" i="45"/>
  <c r="AA120" i="45"/>
  <c r="AA123" i="45"/>
  <c r="AA108" i="45"/>
  <c r="G103" i="45"/>
  <c r="G112" i="45"/>
  <c r="AA105" i="45"/>
  <c r="AA109" i="45"/>
  <c r="AA113" i="45"/>
  <c r="G99" i="45"/>
  <c r="AA96" i="45"/>
  <c r="AA100" i="45"/>
  <c r="AA104" i="45"/>
  <c r="AA95" i="45"/>
  <c r="G96" i="45"/>
  <c r="AA99" i="45"/>
  <c r="AA103" i="45"/>
  <c r="AA81" i="45"/>
  <c r="G75" i="45"/>
  <c r="AA84" i="45"/>
  <c r="G85" i="45"/>
  <c r="AA92" i="45"/>
  <c r="G79" i="45"/>
  <c r="G88" i="45"/>
  <c r="AA89" i="45"/>
  <c r="G89" i="45"/>
  <c r="AA80" i="45"/>
  <c r="AA71" i="45"/>
  <c r="G72" i="45"/>
  <c r="AA75" i="45"/>
  <c r="G76" i="45"/>
  <c r="AA79" i="45"/>
  <c r="G65" i="45"/>
  <c r="AA57" i="45"/>
  <c r="AA61" i="45"/>
  <c r="AA65" i="45"/>
  <c r="G55" i="45"/>
  <c r="AA60" i="45"/>
  <c r="AA64" i="45"/>
  <c r="AA68" i="45"/>
  <c r="G51" i="45"/>
  <c r="AA49" i="45"/>
  <c r="AA53" i="45"/>
  <c r="G43" i="45"/>
  <c r="G39" i="45"/>
  <c r="G26" i="45"/>
  <c r="AA39" i="45"/>
  <c r="AA28" i="45"/>
  <c r="AA27" i="45"/>
  <c r="G28" i="45"/>
  <c r="AA31" i="45"/>
  <c r="G19" i="45"/>
  <c r="AA20" i="45"/>
  <c r="AA24" i="45"/>
  <c r="I13" i="45"/>
  <c r="AA21" i="45"/>
  <c r="G22" i="45"/>
  <c r="N17" i="45"/>
  <c r="R13" i="45"/>
  <c r="AA22" i="45"/>
  <c r="G13" i="45"/>
  <c r="AA14" i="45"/>
  <c r="AB17" i="44"/>
  <c r="AB15" i="44"/>
  <c r="AB13" i="44"/>
  <c r="Q11" i="6"/>
  <c r="AC15" i="6"/>
  <c r="AC16" i="6"/>
  <c r="AC17" i="6"/>
  <c r="AC18" i="6"/>
  <c r="Q12" i="6"/>
  <c r="Q13" i="6"/>
  <c r="M12" i="6"/>
  <c r="M11" i="6"/>
  <c r="F13" i="6"/>
  <c r="AC13" i="6"/>
  <c r="AC12" i="6"/>
  <c r="AC11" i="6"/>
  <c r="R118" i="1"/>
  <c r="M118" i="1"/>
  <c r="I118" i="1"/>
  <c r="AA118" i="1"/>
  <c r="S118" i="1"/>
  <c r="K118" i="1"/>
  <c r="N126" i="1"/>
  <c r="Z126" i="1" s="1"/>
  <c r="N128" i="1"/>
  <c r="Z128" i="1" s="1"/>
  <c r="N134" i="1"/>
  <c r="AA136" i="1"/>
  <c r="S136" i="1"/>
  <c r="K136" i="1"/>
  <c r="L83" i="1" s="1"/>
  <c r="R136" i="1"/>
  <c r="M136" i="1"/>
  <c r="I136" i="1"/>
  <c r="N136" i="1"/>
  <c r="AA144" i="1"/>
  <c r="S144" i="1"/>
  <c r="K144" i="1"/>
  <c r="R144" i="1"/>
  <c r="M144" i="1"/>
  <c r="I144" i="1"/>
  <c r="W144" i="1"/>
  <c r="D144" i="1"/>
  <c r="Y144" i="1" s="1"/>
  <c r="AB144" i="1"/>
  <c r="P144" i="1"/>
  <c r="H144" i="1"/>
  <c r="R150" i="1"/>
  <c r="M150" i="1"/>
  <c r="I150" i="1"/>
  <c r="AA150" i="1"/>
  <c r="S150" i="1"/>
  <c r="K150" i="1"/>
  <c r="G150" i="1"/>
  <c r="W150" i="1"/>
  <c r="D150" i="1"/>
  <c r="Y150" i="1" s="1"/>
  <c r="AB150" i="1"/>
  <c r="P150" i="1"/>
  <c r="H150" i="1"/>
  <c r="AA152" i="1"/>
  <c r="S152" i="1"/>
  <c r="K152" i="1"/>
  <c r="G152" i="1"/>
  <c r="R152" i="1"/>
  <c r="M152" i="1"/>
  <c r="I152" i="1"/>
  <c r="AB152" i="1"/>
  <c r="P152" i="1"/>
  <c r="H152" i="1"/>
  <c r="W152" i="1"/>
  <c r="D152" i="1"/>
  <c r="AA156" i="1"/>
  <c r="S156" i="1"/>
  <c r="K156" i="1"/>
  <c r="G156" i="1"/>
  <c r="R156" i="1"/>
  <c r="M156" i="1"/>
  <c r="I156" i="1"/>
  <c r="AB156" i="1"/>
  <c r="P156" i="1"/>
  <c r="H156" i="1"/>
  <c r="W156" i="1"/>
  <c r="D156" i="1"/>
  <c r="H118" i="1"/>
  <c r="H120" i="1"/>
  <c r="AB120" i="1"/>
  <c r="H126" i="1"/>
  <c r="P126" i="1"/>
  <c r="AB126" i="1"/>
  <c r="H128" i="1"/>
  <c r="P128" i="1"/>
  <c r="AB128" i="1"/>
  <c r="H134" i="1"/>
  <c r="P134" i="1"/>
  <c r="AB134" i="1"/>
  <c r="P136" i="1"/>
  <c r="J144" i="1"/>
  <c r="J150" i="1"/>
  <c r="J154" i="1"/>
  <c r="AB167" i="1"/>
  <c r="W167" i="1"/>
  <c r="P167" i="1"/>
  <c r="H167" i="1"/>
  <c r="D167" i="1"/>
  <c r="J167" i="1"/>
  <c r="AA167" i="1"/>
  <c r="M167" i="1"/>
  <c r="G167" i="1"/>
  <c r="N167" i="1"/>
  <c r="Z167" i="1" s="1"/>
  <c r="S167" i="1"/>
  <c r="I167" i="1"/>
  <c r="AA116" i="1"/>
  <c r="S116" i="1"/>
  <c r="K116" i="1"/>
  <c r="R116" i="1"/>
  <c r="M116" i="1"/>
  <c r="I116" i="1"/>
  <c r="N116" i="1"/>
  <c r="J118" i="1"/>
  <c r="J120" i="1"/>
  <c r="R122" i="1"/>
  <c r="M122" i="1"/>
  <c r="I122" i="1"/>
  <c r="AA122" i="1"/>
  <c r="S122" i="1"/>
  <c r="K122" i="1"/>
  <c r="N122" i="1"/>
  <c r="AA124" i="1"/>
  <c r="S124" i="1"/>
  <c r="K124" i="1"/>
  <c r="R124" i="1"/>
  <c r="M124" i="1"/>
  <c r="I124" i="1"/>
  <c r="N124" i="1"/>
  <c r="J126" i="1"/>
  <c r="J128" i="1"/>
  <c r="Y130" i="1"/>
  <c r="R130" i="1"/>
  <c r="M130" i="1"/>
  <c r="I130" i="1"/>
  <c r="AA130" i="1"/>
  <c r="S130" i="1"/>
  <c r="K130" i="1"/>
  <c r="N130" i="1"/>
  <c r="AA132" i="1"/>
  <c r="S132" i="1"/>
  <c r="K132" i="1"/>
  <c r="R132" i="1"/>
  <c r="M132" i="1"/>
  <c r="I132" i="1"/>
  <c r="N132" i="1"/>
  <c r="Z132" i="1" s="1"/>
  <c r="J134" i="1"/>
  <c r="J136" i="1"/>
  <c r="R138" i="1"/>
  <c r="M138" i="1"/>
  <c r="I138" i="1"/>
  <c r="AA138" i="1"/>
  <c r="S138" i="1"/>
  <c r="K138" i="1"/>
  <c r="N138" i="1"/>
  <c r="AA140" i="1"/>
  <c r="S140" i="1"/>
  <c r="K140" i="1"/>
  <c r="R140" i="1"/>
  <c r="M140" i="1"/>
  <c r="I140" i="1"/>
  <c r="N140" i="1"/>
  <c r="Z140" i="1" s="1"/>
  <c r="J140" i="1"/>
  <c r="W140" i="1"/>
  <c r="N144" i="1"/>
  <c r="Z144" i="1" s="1"/>
  <c r="N150" i="1"/>
  <c r="Z150" i="1" s="1"/>
  <c r="N152" i="1"/>
  <c r="Z152" i="1" s="1"/>
  <c r="N156" i="1"/>
  <c r="Z156" i="1" s="1"/>
  <c r="K167" i="1"/>
  <c r="N118" i="1"/>
  <c r="AA120" i="1"/>
  <c r="S120" i="1"/>
  <c r="K120" i="1"/>
  <c r="R120" i="1"/>
  <c r="M120" i="1"/>
  <c r="I120" i="1"/>
  <c r="N120" i="1"/>
  <c r="R126" i="1"/>
  <c r="M126" i="1"/>
  <c r="I126" i="1"/>
  <c r="AA126" i="1"/>
  <c r="S126" i="1"/>
  <c r="K126" i="1"/>
  <c r="AA128" i="1"/>
  <c r="S128" i="1"/>
  <c r="K128" i="1"/>
  <c r="R128" i="1"/>
  <c r="M128" i="1"/>
  <c r="I128" i="1"/>
  <c r="R134" i="1"/>
  <c r="M134" i="1"/>
  <c r="I134" i="1"/>
  <c r="AA134" i="1"/>
  <c r="S134" i="1"/>
  <c r="K134" i="1"/>
  <c r="R142" i="1"/>
  <c r="M142" i="1"/>
  <c r="I142" i="1"/>
  <c r="AA142" i="1"/>
  <c r="S142" i="1"/>
  <c r="K142" i="1"/>
  <c r="AB142" i="1"/>
  <c r="P142" i="1"/>
  <c r="H142" i="1"/>
  <c r="W142" i="1"/>
  <c r="D142" i="1"/>
  <c r="Z142" i="1"/>
  <c r="R154" i="1"/>
  <c r="M154" i="1"/>
  <c r="I154" i="1"/>
  <c r="AA154" i="1"/>
  <c r="S154" i="1"/>
  <c r="K154" i="1"/>
  <c r="G154" i="1"/>
  <c r="W154" i="1"/>
  <c r="D154" i="1"/>
  <c r="Y154" i="1" s="1"/>
  <c r="AB154" i="1"/>
  <c r="P154" i="1"/>
  <c r="H154" i="1"/>
  <c r="Z154" i="1"/>
  <c r="P118" i="1"/>
  <c r="AB118" i="1"/>
  <c r="P120" i="1"/>
  <c r="H136" i="1"/>
  <c r="AB136" i="1"/>
  <c r="J142" i="1"/>
  <c r="J152" i="1"/>
  <c r="J156" i="1"/>
  <c r="D118" i="1"/>
  <c r="Y118" i="1" s="1"/>
  <c r="W118" i="1"/>
  <c r="D120" i="1"/>
  <c r="Y120" i="1" s="1"/>
  <c r="W120" i="1"/>
  <c r="D126" i="1"/>
  <c r="Y126" i="1" s="1"/>
  <c r="W126" i="1"/>
  <c r="D128" i="1"/>
  <c r="Y128" i="1" s="1"/>
  <c r="W128" i="1"/>
  <c r="D134" i="1"/>
  <c r="Y134" i="1" s="1"/>
  <c r="W134" i="1"/>
  <c r="D136" i="1"/>
  <c r="Y136" i="1" s="1"/>
  <c r="W136" i="1"/>
  <c r="R167" i="1"/>
  <c r="J117" i="1"/>
  <c r="N117" i="1"/>
  <c r="Z117" i="1" s="1"/>
  <c r="J121" i="1"/>
  <c r="N121" i="1"/>
  <c r="Z121" i="1" s="1"/>
  <c r="J125" i="1"/>
  <c r="N125" i="1"/>
  <c r="Z125" i="1" s="1"/>
  <c r="J129" i="1"/>
  <c r="N129" i="1"/>
  <c r="J133" i="1"/>
  <c r="N133" i="1"/>
  <c r="Z133" i="1" s="1"/>
  <c r="J137" i="1"/>
  <c r="N137" i="1"/>
  <c r="Z137" i="1" s="1"/>
  <c r="AA148" i="1"/>
  <c r="S148" i="1"/>
  <c r="K148" i="1"/>
  <c r="R148" i="1"/>
  <c r="M148" i="1"/>
  <c r="I148" i="1"/>
  <c r="N148" i="1"/>
  <c r="Y158" i="1"/>
  <c r="R158" i="1"/>
  <c r="M158" i="1"/>
  <c r="I158" i="1"/>
  <c r="AA158" i="1"/>
  <c r="S158" i="1"/>
  <c r="K158" i="1"/>
  <c r="G158" i="1"/>
  <c r="N158" i="1"/>
  <c r="AA164" i="1"/>
  <c r="S164" i="1"/>
  <c r="K164" i="1"/>
  <c r="G164" i="1"/>
  <c r="Y164" i="1"/>
  <c r="R164" i="1"/>
  <c r="M164" i="1"/>
  <c r="I164" i="1"/>
  <c r="N164" i="1"/>
  <c r="D117" i="1"/>
  <c r="Y117" i="1" s="1"/>
  <c r="H117" i="1"/>
  <c r="P117" i="1"/>
  <c r="W117" i="1"/>
  <c r="J119" i="1"/>
  <c r="N119" i="1"/>
  <c r="D121" i="1"/>
  <c r="Y121" i="1" s="1"/>
  <c r="H121" i="1"/>
  <c r="P121" i="1"/>
  <c r="W121" i="1"/>
  <c r="J123" i="1"/>
  <c r="N123" i="1"/>
  <c r="Z123" i="1" s="1"/>
  <c r="D125" i="1"/>
  <c r="Y125" i="1" s="1"/>
  <c r="H125" i="1"/>
  <c r="P125" i="1"/>
  <c r="W125" i="1"/>
  <c r="J127" i="1"/>
  <c r="N127" i="1"/>
  <c r="Z127" i="1" s="1"/>
  <c r="D129" i="1"/>
  <c r="Y129" i="1" s="1"/>
  <c r="H129" i="1"/>
  <c r="P129" i="1"/>
  <c r="W129" i="1"/>
  <c r="J131" i="1"/>
  <c r="N131" i="1"/>
  <c r="D133" i="1"/>
  <c r="H133" i="1"/>
  <c r="P133" i="1"/>
  <c r="W133" i="1"/>
  <c r="J135" i="1"/>
  <c r="N135" i="1"/>
  <c r="D137" i="1"/>
  <c r="H137" i="1"/>
  <c r="P137" i="1"/>
  <c r="W137" i="1"/>
  <c r="J139" i="1"/>
  <c r="N139" i="1"/>
  <c r="Z139" i="1" s="1"/>
  <c r="R146" i="1"/>
  <c r="M146" i="1"/>
  <c r="I146" i="1"/>
  <c r="AA146" i="1"/>
  <c r="S146" i="1"/>
  <c r="K146" i="1"/>
  <c r="N146" i="1"/>
  <c r="J148" i="1"/>
  <c r="J158" i="1"/>
  <c r="AA160" i="1"/>
  <c r="S160" i="1"/>
  <c r="K160" i="1"/>
  <c r="G160" i="1"/>
  <c r="R160" i="1"/>
  <c r="M160" i="1"/>
  <c r="I160" i="1"/>
  <c r="N160" i="1"/>
  <c r="R162" i="1"/>
  <c r="M162" i="1"/>
  <c r="I162" i="1"/>
  <c r="AA162" i="1"/>
  <c r="S162" i="1"/>
  <c r="K162" i="1"/>
  <c r="G162" i="1"/>
  <c r="N162" i="1"/>
  <c r="J164" i="1"/>
  <c r="J141" i="1"/>
  <c r="N141" i="1"/>
  <c r="D143" i="1"/>
  <c r="Y143" i="1" s="1"/>
  <c r="H143" i="1"/>
  <c r="P143" i="1"/>
  <c r="W143" i="1"/>
  <c r="AB143" i="1"/>
  <c r="J145" i="1"/>
  <c r="N145" i="1"/>
  <c r="Z145" i="1" s="1"/>
  <c r="D147" i="1"/>
  <c r="Y147" i="1" s="1"/>
  <c r="H147" i="1"/>
  <c r="P147" i="1"/>
  <c r="W147" i="1"/>
  <c r="AB147" i="1"/>
  <c r="J149" i="1"/>
  <c r="N149" i="1"/>
  <c r="Z149" i="1" s="1"/>
  <c r="D151" i="1"/>
  <c r="H151" i="1"/>
  <c r="P151" i="1"/>
  <c r="W151" i="1"/>
  <c r="AB151" i="1"/>
  <c r="J153" i="1"/>
  <c r="N153" i="1"/>
  <c r="Z153" i="1" s="1"/>
  <c r="D155" i="1"/>
  <c r="H155" i="1"/>
  <c r="P155" i="1"/>
  <c r="W155" i="1"/>
  <c r="AB155" i="1"/>
  <c r="J157" i="1"/>
  <c r="N157" i="1"/>
  <c r="O104" i="1" s="1"/>
  <c r="D159" i="1"/>
  <c r="H159" i="1"/>
  <c r="P159" i="1"/>
  <c r="W159" i="1"/>
  <c r="AB159" i="1"/>
  <c r="J161" i="1"/>
  <c r="N161" i="1"/>
  <c r="D163" i="1"/>
  <c r="H163" i="1"/>
  <c r="P163" i="1"/>
  <c r="W163" i="1"/>
  <c r="AB163" i="1"/>
  <c r="J165" i="1"/>
  <c r="N165" i="1"/>
  <c r="Z165" i="1" s="1"/>
  <c r="AA165" i="1"/>
  <c r="D166" i="1"/>
  <c r="I166" i="1"/>
  <c r="N166" i="1"/>
  <c r="Z166" i="1" s="1"/>
  <c r="H141" i="1"/>
  <c r="P141" i="1"/>
  <c r="W141" i="1"/>
  <c r="J143" i="1"/>
  <c r="N143" i="1"/>
  <c r="H145" i="1"/>
  <c r="P145" i="1"/>
  <c r="W145" i="1"/>
  <c r="J147" i="1"/>
  <c r="N147" i="1"/>
  <c r="H149" i="1"/>
  <c r="P149" i="1"/>
  <c r="W149" i="1"/>
  <c r="J151" i="1"/>
  <c r="N151" i="1"/>
  <c r="D153" i="1"/>
  <c r="H153" i="1"/>
  <c r="P153" i="1"/>
  <c r="W153" i="1"/>
  <c r="J155" i="1"/>
  <c r="N155" i="1"/>
  <c r="H157" i="1"/>
  <c r="P157" i="1"/>
  <c r="W157" i="1"/>
  <c r="J159" i="1"/>
  <c r="N159" i="1"/>
  <c r="Z159" i="1" s="1"/>
  <c r="P161" i="1"/>
  <c r="W161" i="1"/>
  <c r="J163" i="1"/>
  <c r="N163" i="1"/>
  <c r="P165" i="1"/>
  <c r="W165" i="1"/>
  <c r="AA166" i="1"/>
  <c r="S166" i="1"/>
  <c r="K166" i="1"/>
  <c r="G166" i="1"/>
  <c r="R166" i="1"/>
  <c r="J64" i="1"/>
  <c r="N68" i="1"/>
  <c r="Z68" i="1" s="1"/>
  <c r="K71" i="1"/>
  <c r="L18" i="1" s="1"/>
  <c r="J63" i="1"/>
  <c r="N63" i="1"/>
  <c r="Z63" i="1" s="1"/>
  <c r="G64" i="1"/>
  <c r="K64" i="1"/>
  <c r="S64" i="1"/>
  <c r="AA64" i="1"/>
  <c r="D65" i="1"/>
  <c r="H65" i="1"/>
  <c r="U65" i="1" s="1"/>
  <c r="P65" i="1"/>
  <c r="W65" i="1"/>
  <c r="AB65" i="1"/>
  <c r="I66" i="1"/>
  <c r="M66" i="1"/>
  <c r="R66" i="1"/>
  <c r="J67" i="1"/>
  <c r="N67" i="1"/>
  <c r="G68" i="1"/>
  <c r="K68" i="1"/>
  <c r="S68" i="1"/>
  <c r="AA68" i="1"/>
  <c r="D69" i="1"/>
  <c r="H69" i="1"/>
  <c r="U69" i="1" s="1"/>
  <c r="P69" i="1"/>
  <c r="W69" i="1"/>
  <c r="AB69" i="1"/>
  <c r="I70" i="1"/>
  <c r="M70" i="1"/>
  <c r="R70" i="1"/>
  <c r="G71" i="1"/>
  <c r="AA71" i="1"/>
  <c r="J73" i="1"/>
  <c r="P73" i="1"/>
  <c r="K74" i="1"/>
  <c r="S74" i="1"/>
  <c r="M77" i="1"/>
  <c r="J82" i="1"/>
  <c r="P88" i="1"/>
  <c r="R92" i="1"/>
  <c r="M92" i="1"/>
  <c r="I92" i="1"/>
  <c r="AA92" i="1"/>
  <c r="G92" i="1"/>
  <c r="W92" i="1"/>
  <c r="J92" i="1"/>
  <c r="D92" i="1"/>
  <c r="Y92" i="1" s="1"/>
  <c r="AB92" i="1"/>
  <c r="S92" i="1"/>
  <c r="N92" i="1"/>
  <c r="Z92" i="1" s="1"/>
  <c r="H92" i="1"/>
  <c r="N64" i="1"/>
  <c r="Z64" i="1" s="1"/>
  <c r="R71" i="1"/>
  <c r="M71" i="1"/>
  <c r="I71" i="1"/>
  <c r="AA82" i="1"/>
  <c r="S82" i="1"/>
  <c r="K82" i="1"/>
  <c r="G82" i="1"/>
  <c r="R82" i="1"/>
  <c r="M82" i="1"/>
  <c r="I82" i="1"/>
  <c r="AB82" i="1"/>
  <c r="W82" i="1"/>
  <c r="P82" i="1"/>
  <c r="H82" i="1"/>
  <c r="D82" i="1"/>
  <c r="Y82" i="1" s="1"/>
  <c r="D64" i="1"/>
  <c r="H64" i="1"/>
  <c r="U64" i="1" s="1"/>
  <c r="P64" i="1"/>
  <c r="W64" i="1"/>
  <c r="AB64" i="1"/>
  <c r="J66" i="1"/>
  <c r="N66" i="1"/>
  <c r="Z66" i="1" s="1"/>
  <c r="D68" i="1"/>
  <c r="H68" i="1"/>
  <c r="U68" i="1" s="1"/>
  <c r="P68" i="1"/>
  <c r="W68" i="1"/>
  <c r="AB68" i="1"/>
  <c r="AB70" i="1"/>
  <c r="W70" i="1"/>
  <c r="J70" i="1"/>
  <c r="N70" i="1"/>
  <c r="AA70" i="1"/>
  <c r="H71" i="1"/>
  <c r="U71" i="1" s="1"/>
  <c r="N71" i="1"/>
  <c r="S71" i="1"/>
  <c r="AB71" i="1"/>
  <c r="AA73" i="1"/>
  <c r="S73" i="1"/>
  <c r="K73" i="1"/>
  <c r="G73" i="1"/>
  <c r="R73" i="1"/>
  <c r="R74" i="1"/>
  <c r="M74" i="1"/>
  <c r="I74" i="1"/>
  <c r="AB74" i="1"/>
  <c r="W74" i="1"/>
  <c r="P74" i="1"/>
  <c r="H74" i="1"/>
  <c r="D74" i="1"/>
  <c r="N74" i="1"/>
  <c r="Z74" i="1" s="1"/>
  <c r="AB77" i="1"/>
  <c r="W77" i="1"/>
  <c r="P77" i="1"/>
  <c r="H77" i="1"/>
  <c r="D77" i="1"/>
  <c r="E77" i="1" s="1"/>
  <c r="AA77" i="1"/>
  <c r="S77" i="1"/>
  <c r="K77" i="1"/>
  <c r="G77" i="1"/>
  <c r="N77" i="1"/>
  <c r="AA78" i="1"/>
  <c r="S78" i="1"/>
  <c r="K78" i="1"/>
  <c r="G78" i="1"/>
  <c r="R78" i="1"/>
  <c r="M78" i="1"/>
  <c r="I78" i="1"/>
  <c r="AB78" i="1"/>
  <c r="W78" i="1"/>
  <c r="P78" i="1"/>
  <c r="H78" i="1"/>
  <c r="D78" i="1"/>
  <c r="Y78" i="1" s="1"/>
  <c r="N82" i="1"/>
  <c r="Z82" i="1" s="1"/>
  <c r="J68" i="1"/>
  <c r="P71" i="1"/>
  <c r="I64" i="1"/>
  <c r="M64" i="1"/>
  <c r="R64" i="1"/>
  <c r="J65" i="1"/>
  <c r="N65" i="1"/>
  <c r="G66" i="1"/>
  <c r="K66" i="1"/>
  <c r="S66" i="1"/>
  <c r="AA66" i="1"/>
  <c r="I68" i="1"/>
  <c r="M68" i="1"/>
  <c r="R68" i="1"/>
  <c r="J69" i="1"/>
  <c r="N69" i="1"/>
  <c r="O16" i="1" s="1"/>
  <c r="G70" i="1"/>
  <c r="K70" i="1"/>
  <c r="S70" i="1"/>
  <c r="D71" i="1"/>
  <c r="J71" i="1"/>
  <c r="W71" i="1"/>
  <c r="H73" i="1"/>
  <c r="U73" i="1" s="1"/>
  <c r="M73" i="1"/>
  <c r="AB73" i="1"/>
  <c r="G74" i="1"/>
  <c r="AA74" i="1"/>
  <c r="I77" i="1"/>
  <c r="R77" i="1"/>
  <c r="J78" i="1"/>
  <c r="R88" i="1"/>
  <c r="M88" i="1"/>
  <c r="I88" i="1"/>
  <c r="AA88" i="1"/>
  <c r="G88" i="1"/>
  <c r="W88" i="1"/>
  <c r="J88" i="1"/>
  <c r="D88" i="1"/>
  <c r="AB88" i="1"/>
  <c r="S88" i="1"/>
  <c r="N88" i="1"/>
  <c r="O35" i="1" s="1"/>
  <c r="H88" i="1"/>
  <c r="J72" i="1"/>
  <c r="N72" i="1"/>
  <c r="Z72" i="1" s="1"/>
  <c r="I75" i="1"/>
  <c r="M75" i="1"/>
  <c r="R75" i="1"/>
  <c r="J76" i="1"/>
  <c r="N76" i="1"/>
  <c r="I79" i="1"/>
  <c r="M79" i="1"/>
  <c r="R79" i="1"/>
  <c r="J80" i="1"/>
  <c r="N80" i="1"/>
  <c r="G81" i="1"/>
  <c r="K81" i="1"/>
  <c r="S81" i="1"/>
  <c r="AA81" i="1"/>
  <c r="I83" i="1"/>
  <c r="M83" i="1"/>
  <c r="R83" i="1"/>
  <c r="R84" i="1"/>
  <c r="J84" i="1"/>
  <c r="N84" i="1"/>
  <c r="S84" i="1"/>
  <c r="AB84" i="1"/>
  <c r="AA86" i="1"/>
  <c r="S86" i="1"/>
  <c r="K86" i="1"/>
  <c r="L33" i="1" s="1"/>
  <c r="G86" i="1"/>
  <c r="R86" i="1"/>
  <c r="G87" i="1"/>
  <c r="M87" i="1"/>
  <c r="AA87" i="1"/>
  <c r="AA90" i="1"/>
  <c r="S90" i="1"/>
  <c r="K90" i="1"/>
  <c r="G90" i="1"/>
  <c r="R90" i="1"/>
  <c r="G91" i="1"/>
  <c r="M91" i="1"/>
  <c r="AA91" i="1"/>
  <c r="G94" i="1"/>
  <c r="R98" i="1"/>
  <c r="M98" i="1"/>
  <c r="I98" i="1"/>
  <c r="AA98" i="1"/>
  <c r="S98" i="1"/>
  <c r="K98" i="1"/>
  <c r="L45" i="1" s="1"/>
  <c r="G98" i="1"/>
  <c r="J98" i="1"/>
  <c r="W98" i="1"/>
  <c r="D98" i="1"/>
  <c r="Y98" i="1" s="1"/>
  <c r="P100" i="1"/>
  <c r="R102" i="1"/>
  <c r="M102" i="1"/>
  <c r="I102" i="1"/>
  <c r="AB102" i="1"/>
  <c r="S102" i="1"/>
  <c r="N102" i="1"/>
  <c r="H102" i="1"/>
  <c r="AA102" i="1"/>
  <c r="G102" i="1"/>
  <c r="W102" i="1"/>
  <c r="J102" i="1"/>
  <c r="D102" i="1"/>
  <c r="Y102" i="1" s="1"/>
  <c r="K102" i="1"/>
  <c r="L49" i="1" s="1"/>
  <c r="P102" i="1"/>
  <c r="J75" i="1"/>
  <c r="N75" i="1"/>
  <c r="J79" i="1"/>
  <c r="N79" i="1"/>
  <c r="Z79" i="1" s="1"/>
  <c r="D81" i="1"/>
  <c r="H81" i="1"/>
  <c r="P81" i="1"/>
  <c r="W81" i="1"/>
  <c r="AB81" i="1"/>
  <c r="J83" i="1"/>
  <c r="N83" i="1"/>
  <c r="Z83" i="1" s="1"/>
  <c r="I87" i="1"/>
  <c r="N87" i="1"/>
  <c r="S87" i="1"/>
  <c r="I91" i="1"/>
  <c r="N91" i="1"/>
  <c r="S91" i="1"/>
  <c r="J94" i="1"/>
  <c r="P94" i="1"/>
  <c r="AA94" i="1"/>
  <c r="AA100" i="1"/>
  <c r="S100" i="1"/>
  <c r="K100" i="1"/>
  <c r="L47" i="1" s="1"/>
  <c r="G100" i="1"/>
  <c r="R100" i="1"/>
  <c r="M100" i="1"/>
  <c r="I100" i="1"/>
  <c r="J100" i="1"/>
  <c r="W100" i="1"/>
  <c r="D100" i="1"/>
  <c r="Y100" i="1" s="1"/>
  <c r="R106" i="1"/>
  <c r="M106" i="1"/>
  <c r="I106" i="1"/>
  <c r="AB106" i="1"/>
  <c r="S106" i="1"/>
  <c r="N106" i="1"/>
  <c r="Z106" i="1" s="1"/>
  <c r="H106" i="1"/>
  <c r="AA106" i="1"/>
  <c r="G106" i="1"/>
  <c r="W106" i="1"/>
  <c r="J106" i="1"/>
  <c r="D106" i="1"/>
  <c r="Y106" i="1" s="1"/>
  <c r="K106" i="1"/>
  <c r="P106" i="1"/>
  <c r="J81" i="1"/>
  <c r="N81" i="1"/>
  <c r="AB87" i="1"/>
  <c r="W87" i="1"/>
  <c r="P87" i="1"/>
  <c r="H87" i="1"/>
  <c r="D87" i="1"/>
  <c r="K87" i="1"/>
  <c r="R87" i="1"/>
  <c r="AB91" i="1"/>
  <c r="W91" i="1"/>
  <c r="P91" i="1"/>
  <c r="H91" i="1"/>
  <c r="D91" i="1"/>
  <c r="Y91" i="1" s="1"/>
  <c r="K91" i="1"/>
  <c r="R91" i="1"/>
  <c r="R94" i="1"/>
  <c r="M94" i="1"/>
  <c r="I94" i="1"/>
  <c r="AB94" i="1"/>
  <c r="S94" i="1"/>
  <c r="N94" i="1"/>
  <c r="Z94" i="1" s="1"/>
  <c r="H94" i="1"/>
  <c r="W94" i="1"/>
  <c r="J85" i="1"/>
  <c r="N85" i="1"/>
  <c r="J89" i="1"/>
  <c r="N89" i="1"/>
  <c r="Z89" i="1" s="1"/>
  <c r="J93" i="1"/>
  <c r="N93" i="1"/>
  <c r="H96" i="1"/>
  <c r="P96" i="1"/>
  <c r="AB96" i="1"/>
  <c r="AA96" i="1"/>
  <c r="S96" i="1"/>
  <c r="K96" i="1"/>
  <c r="L43" i="1" s="1"/>
  <c r="G96" i="1"/>
  <c r="R96" i="1"/>
  <c r="M96" i="1"/>
  <c r="I96" i="1"/>
  <c r="N96" i="1"/>
  <c r="O43" i="1" s="1"/>
  <c r="J97" i="1"/>
  <c r="N97" i="1"/>
  <c r="O44" i="1" s="1"/>
  <c r="J101" i="1"/>
  <c r="N101" i="1"/>
  <c r="H104" i="1"/>
  <c r="M104" i="1"/>
  <c r="AB104" i="1"/>
  <c r="I105" i="1"/>
  <c r="N105" i="1"/>
  <c r="Z105" i="1" s="1"/>
  <c r="S105" i="1"/>
  <c r="AB109" i="1"/>
  <c r="W109" i="1"/>
  <c r="P109" i="1"/>
  <c r="H109" i="1"/>
  <c r="D109" i="1"/>
  <c r="Y109" i="1" s="1"/>
  <c r="AA109" i="1"/>
  <c r="S109" i="1"/>
  <c r="K109" i="1"/>
  <c r="G109" i="1"/>
  <c r="N109" i="1"/>
  <c r="G110" i="1"/>
  <c r="AA110" i="1"/>
  <c r="I113" i="1"/>
  <c r="R113" i="1"/>
  <c r="J95" i="1"/>
  <c r="N95" i="1"/>
  <c r="O42" i="1" s="1"/>
  <c r="D97" i="1"/>
  <c r="Y97" i="1" s="1"/>
  <c r="H97" i="1"/>
  <c r="P97" i="1"/>
  <c r="W97" i="1"/>
  <c r="AB97" i="1"/>
  <c r="J99" i="1"/>
  <c r="N99" i="1"/>
  <c r="O46" i="1" s="1"/>
  <c r="D101" i="1"/>
  <c r="Y101" i="1" s="1"/>
  <c r="H101" i="1"/>
  <c r="P101" i="1"/>
  <c r="W101" i="1"/>
  <c r="AB101" i="1"/>
  <c r="J104" i="1"/>
  <c r="P104" i="1"/>
  <c r="AB105" i="1"/>
  <c r="W105" i="1"/>
  <c r="P105" i="1"/>
  <c r="H105" i="1"/>
  <c r="D105" i="1"/>
  <c r="E105" i="1" s="1"/>
  <c r="K105" i="1"/>
  <c r="R105" i="1"/>
  <c r="J109" i="1"/>
  <c r="K110" i="1"/>
  <c r="S110" i="1"/>
  <c r="M113" i="1"/>
  <c r="AA104" i="1"/>
  <c r="S104" i="1"/>
  <c r="K104" i="1"/>
  <c r="G104" i="1"/>
  <c r="R104" i="1"/>
  <c r="Z104" i="1"/>
  <c r="R110" i="1"/>
  <c r="M110" i="1"/>
  <c r="I110" i="1"/>
  <c r="AB110" i="1"/>
  <c r="W110" i="1"/>
  <c r="P110" i="1"/>
  <c r="H110" i="1"/>
  <c r="D110" i="1"/>
  <c r="Y110" i="1" s="1"/>
  <c r="N110" i="1"/>
  <c r="AB113" i="1"/>
  <c r="W113" i="1"/>
  <c r="P113" i="1"/>
  <c r="H113" i="1"/>
  <c r="D113" i="1"/>
  <c r="AA113" i="1"/>
  <c r="S113" i="1"/>
  <c r="K113" i="1"/>
  <c r="G113" i="1"/>
  <c r="N113" i="1"/>
  <c r="J108" i="1"/>
  <c r="N108" i="1"/>
  <c r="J112" i="1"/>
  <c r="N112" i="1"/>
  <c r="Z112" i="1" s="1"/>
  <c r="J103" i="1"/>
  <c r="N103" i="1"/>
  <c r="J107" i="1"/>
  <c r="N107" i="1"/>
  <c r="Z107" i="1" s="1"/>
  <c r="G108" i="1"/>
  <c r="K108" i="1"/>
  <c r="S108" i="1"/>
  <c r="AA108" i="1"/>
  <c r="J111" i="1"/>
  <c r="N111" i="1"/>
  <c r="O58" i="1" s="1"/>
  <c r="G112" i="1"/>
  <c r="K112" i="1"/>
  <c r="S112" i="1"/>
  <c r="AA112" i="1"/>
  <c r="D33" i="1"/>
  <c r="G33" i="1"/>
  <c r="AA33" i="1"/>
  <c r="AA56" i="1"/>
  <c r="G55" i="1"/>
  <c r="S55" i="1"/>
  <c r="AA55" i="1"/>
  <c r="J52" i="1"/>
  <c r="AB41" i="1"/>
  <c r="S41" i="1"/>
  <c r="AB37" i="1"/>
  <c r="AB33" i="1"/>
  <c r="R24" i="1"/>
  <c r="G24" i="1"/>
  <c r="AA24" i="1"/>
  <c r="D24" i="1"/>
  <c r="Y24" i="1" s="1"/>
  <c r="J24" i="1"/>
  <c r="U24" i="1"/>
  <c r="S24" i="1"/>
  <c r="N24" i="1"/>
  <c r="AB24" i="1"/>
  <c r="D52" i="1"/>
  <c r="H52" i="1"/>
  <c r="U52" i="1" s="1"/>
  <c r="AB52" i="1"/>
  <c r="D44" i="1"/>
  <c r="Y44" i="1" s="1"/>
  <c r="D56" i="1"/>
  <c r="Y56" i="1" s="1"/>
  <c r="H56" i="1"/>
  <c r="U56" i="1" s="1"/>
  <c r="AB56" i="1"/>
  <c r="S52" i="1"/>
  <c r="D48" i="1"/>
  <c r="Y48" i="1" s="1"/>
  <c r="G41" i="1"/>
  <c r="G39" i="1"/>
  <c r="S39" i="1"/>
  <c r="G37" i="1"/>
  <c r="S37" i="1"/>
  <c r="AA37" i="1"/>
  <c r="G31" i="1"/>
  <c r="AA31" i="1"/>
  <c r="AB31" i="1"/>
  <c r="G19" i="1"/>
  <c r="K19" i="1"/>
  <c r="S19" i="1"/>
  <c r="AA19" i="1"/>
  <c r="D19" i="1"/>
  <c r="Y19" i="1" s="1"/>
  <c r="AB19" i="1"/>
  <c r="R19" i="1"/>
  <c r="J19" i="1"/>
  <c r="G11" i="1"/>
  <c r="K11" i="1"/>
  <c r="S11" i="1"/>
  <c r="AA11" i="1"/>
  <c r="D11" i="1"/>
  <c r="Y11" i="1" s="1"/>
  <c r="U11" i="1"/>
  <c r="AB11" i="1"/>
  <c r="R11" i="1"/>
  <c r="J11" i="1"/>
  <c r="AB60" i="1"/>
  <c r="H60" i="1"/>
  <c r="U60" i="1" s="1"/>
  <c r="G59" i="1"/>
  <c r="S59" i="1"/>
  <c r="AA59" i="1"/>
  <c r="J56" i="1"/>
  <c r="D55" i="1"/>
  <c r="Y55" i="1" s="1"/>
  <c r="AB53" i="1"/>
  <c r="S53" i="1"/>
  <c r="H53" i="1"/>
  <c r="U53" i="1" s="1"/>
  <c r="AA52" i="1"/>
  <c r="G52" i="1"/>
  <c r="G51" i="1"/>
  <c r="S51" i="1"/>
  <c r="AA51" i="1"/>
  <c r="D47" i="1"/>
  <c r="Y47" i="1" s="1"/>
  <c r="H45" i="1"/>
  <c r="U45" i="1" s="1"/>
  <c r="G44" i="1"/>
  <c r="G43" i="1"/>
  <c r="AA43" i="1"/>
  <c r="D41" i="1"/>
  <c r="D39" i="1"/>
  <c r="Y39" i="1" s="1"/>
  <c r="D37" i="1"/>
  <c r="G35" i="1"/>
  <c r="S35" i="1"/>
  <c r="AA35" i="1"/>
  <c r="H35" i="1"/>
  <c r="U35" i="1" s="1"/>
  <c r="AB35" i="1"/>
  <c r="D31" i="1"/>
  <c r="Y31" i="1" s="1"/>
  <c r="G29" i="1"/>
  <c r="AA29" i="1"/>
  <c r="D29" i="1"/>
  <c r="Y29" i="1" s="1"/>
  <c r="G27" i="1"/>
  <c r="K27" i="1"/>
  <c r="S27" i="1"/>
  <c r="AA27" i="1"/>
  <c r="U27" i="1"/>
  <c r="AB27" i="1"/>
  <c r="Y27" i="1"/>
  <c r="D32" i="1"/>
  <c r="Y32" i="1" s="1"/>
  <c r="AB32" i="1"/>
  <c r="AB40" i="1"/>
  <c r="AB36" i="1"/>
  <c r="H36" i="1"/>
  <c r="U36" i="1" s="1"/>
  <c r="D28" i="1"/>
  <c r="Y28" i="1" s="1"/>
  <c r="AB28" i="1"/>
  <c r="G26" i="1"/>
  <c r="K26" i="1"/>
  <c r="U26" i="1"/>
  <c r="J26" i="1"/>
  <c r="AB26" i="1"/>
  <c r="G22" i="1"/>
  <c r="K22" i="1"/>
  <c r="S22" i="1"/>
  <c r="AA22" i="1"/>
  <c r="J22" i="1"/>
  <c r="U22" i="1"/>
  <c r="AB22" i="1"/>
  <c r="G15" i="1"/>
  <c r="K15" i="1"/>
  <c r="S15" i="1"/>
  <c r="AA15" i="1"/>
  <c r="D15" i="1"/>
  <c r="Y15" i="1" s="1"/>
  <c r="AB15" i="1"/>
  <c r="D12" i="1"/>
  <c r="Y12" i="1" s="1"/>
  <c r="U12" i="1"/>
  <c r="AB12" i="1"/>
  <c r="R12" i="1"/>
  <c r="D23" i="1"/>
  <c r="Y23" i="1" s="1"/>
  <c r="U23" i="1"/>
  <c r="AB23" i="1"/>
  <c r="D20" i="1"/>
  <c r="AB20" i="1"/>
  <c r="R20" i="1"/>
  <c r="J15" i="1"/>
  <c r="J12" i="1"/>
  <c r="AA14" i="1"/>
  <c r="S14" i="1"/>
  <c r="K14" i="1"/>
  <c r="N122" i="35"/>
  <c r="X122" i="35"/>
  <c r="AC122" i="35"/>
  <c r="J122" i="35"/>
  <c r="P122" i="35"/>
  <c r="Y122" i="35"/>
  <c r="N110" i="35"/>
  <c r="X110" i="35"/>
  <c r="AC110" i="35"/>
  <c r="J110" i="35"/>
  <c r="P110" i="35"/>
  <c r="Y110" i="35"/>
  <c r="T98" i="35"/>
  <c r="AB98" i="35"/>
  <c r="N98" i="35"/>
  <c r="X98" i="35"/>
  <c r="AC98" i="35"/>
  <c r="J98" i="35"/>
  <c r="P98" i="35"/>
  <c r="Y98" i="35"/>
  <c r="T86" i="35"/>
  <c r="AB86" i="35"/>
  <c r="N86" i="35"/>
  <c r="X86" i="35"/>
  <c r="AC86" i="35"/>
  <c r="J86" i="35"/>
  <c r="P86" i="35"/>
  <c r="Y86" i="35"/>
  <c r="J74" i="35"/>
  <c r="AB74" i="35"/>
  <c r="T74" i="35"/>
  <c r="Z74" i="35"/>
  <c r="R74" i="35"/>
  <c r="K74" i="35"/>
  <c r="AD74" i="35"/>
  <c r="Y74" i="35"/>
  <c r="P74" i="35"/>
  <c r="N74" i="35"/>
  <c r="AB62" i="35"/>
  <c r="T62" i="35"/>
  <c r="Z62" i="35"/>
  <c r="R62" i="35"/>
  <c r="K62" i="35"/>
  <c r="AD62" i="35"/>
  <c r="Y62" i="35"/>
  <c r="P62" i="35"/>
  <c r="J62" i="35"/>
  <c r="AC62" i="35"/>
  <c r="AB49" i="35"/>
  <c r="T49" i="35"/>
  <c r="Z49" i="35"/>
  <c r="R49" i="35"/>
  <c r="K49" i="35"/>
  <c r="AD49" i="35"/>
  <c r="Y49" i="35"/>
  <c r="P49" i="35"/>
  <c r="J49" i="35"/>
  <c r="AC49" i="35"/>
  <c r="K36" i="35"/>
  <c r="R36" i="35"/>
  <c r="Z36" i="35"/>
  <c r="T36" i="35"/>
  <c r="AB36" i="35"/>
  <c r="N36" i="35"/>
  <c r="X36" i="35"/>
  <c r="AC36" i="35"/>
  <c r="J36" i="35"/>
  <c r="V36" i="35" s="1"/>
  <c r="P36" i="35"/>
  <c r="Y36" i="35"/>
  <c r="F14" i="35"/>
  <c r="I14" i="35"/>
  <c r="L14" i="35" s="1"/>
  <c r="X29" i="2"/>
  <c r="D52" i="16" l="1"/>
  <c r="D53" i="16" s="1"/>
  <c r="D54" i="16" s="1"/>
  <c r="D55" i="16" s="1"/>
  <c r="D56" i="16" s="1"/>
  <c r="D57" i="16" s="1"/>
  <c r="D58" i="16" s="1"/>
  <c r="D59" i="16" s="1"/>
  <c r="D60" i="16" s="1"/>
  <c r="D61" i="16" s="1"/>
  <c r="D62" i="16" s="1"/>
  <c r="D63" i="16" s="1"/>
  <c r="D64" i="16" s="1"/>
  <c r="D65" i="16" s="1"/>
  <c r="D66" i="16" s="1"/>
  <c r="D67" i="16" s="1"/>
  <c r="D68" i="16" s="1"/>
  <c r="D69" i="16" s="1"/>
  <c r="D70" i="16" s="1"/>
  <c r="D71" i="16" s="1"/>
  <c r="D11" i="16"/>
  <c r="D112" i="59"/>
  <c r="D120" i="59" s="1"/>
  <c r="D128" i="59" s="1"/>
  <c r="Y69" i="1"/>
  <c r="E16" i="1"/>
  <c r="L24" i="1"/>
  <c r="L54" i="1"/>
  <c r="L51" i="1"/>
  <c r="O101" i="1"/>
  <c r="O48" i="1"/>
  <c r="Z100" i="1"/>
  <c r="O47" i="1"/>
  <c r="Z102" i="1"/>
  <c r="O49" i="1"/>
  <c r="Z98" i="1"/>
  <c r="O45" i="1"/>
  <c r="L32" i="1"/>
  <c r="Y13" i="35"/>
  <c r="L12" i="35"/>
  <c r="Y12" i="35"/>
  <c r="L28" i="1"/>
  <c r="L31" i="1"/>
  <c r="O29" i="1"/>
  <c r="O28" i="1"/>
  <c r="O32" i="1"/>
  <c r="O31" i="1"/>
  <c r="L29" i="1"/>
  <c r="O30" i="1"/>
  <c r="Y11" i="35"/>
  <c r="L10" i="35"/>
  <c r="Y10" i="35"/>
  <c r="AD30" i="2"/>
  <c r="Z71" i="1"/>
  <c r="O18" i="1"/>
  <c r="Y71" i="1"/>
  <c r="E18" i="1"/>
  <c r="O51" i="1"/>
  <c r="L60" i="1"/>
  <c r="E60" i="1"/>
  <c r="L108" i="1"/>
  <c r="L163" i="1"/>
  <c r="L112" i="1"/>
  <c r="O164" i="1"/>
  <c r="O166" i="1"/>
  <c r="O60" i="1"/>
  <c r="L96" i="1"/>
  <c r="L50" i="1"/>
  <c r="E51" i="1"/>
  <c r="O160" i="1"/>
  <c r="L40" i="1"/>
  <c r="L41" i="1"/>
  <c r="Q15" i="35"/>
  <c r="AD11" i="6"/>
  <c r="E111" i="1"/>
  <c r="L59" i="1"/>
  <c r="O59" i="1"/>
  <c r="L113" i="1"/>
  <c r="L165" i="1"/>
  <c r="L92" i="1"/>
  <c r="E59" i="1"/>
  <c r="Y113" i="1"/>
  <c r="L161" i="1"/>
  <c r="Z113" i="1"/>
  <c r="O113" i="1"/>
  <c r="E112" i="1"/>
  <c r="E113" i="1"/>
  <c r="O165" i="1"/>
  <c r="Y59" i="1"/>
  <c r="Y166" i="1"/>
  <c r="O112" i="1"/>
  <c r="L166" i="1"/>
  <c r="L111" i="1"/>
  <c r="E58" i="1"/>
  <c r="L164" i="1"/>
  <c r="Z164" i="1"/>
  <c r="O111" i="1"/>
  <c r="O56" i="1"/>
  <c r="L106" i="1"/>
  <c r="O109" i="1"/>
  <c r="L159" i="1"/>
  <c r="O53" i="1"/>
  <c r="E57" i="1"/>
  <c r="Z111" i="1"/>
  <c r="O110" i="1"/>
  <c r="L149" i="1"/>
  <c r="O98" i="1"/>
  <c r="L157" i="1"/>
  <c r="Z109" i="1"/>
  <c r="E53" i="1"/>
  <c r="O163" i="1"/>
  <c r="AD12" i="6"/>
  <c r="L56" i="1"/>
  <c r="O161" i="1"/>
  <c r="AD13" i="6"/>
  <c r="L57" i="1"/>
  <c r="L162" i="1"/>
  <c r="Z163" i="1"/>
  <c r="Y163" i="1"/>
  <c r="O108" i="1"/>
  <c r="Z110" i="1"/>
  <c r="L110" i="1"/>
  <c r="L109" i="1"/>
  <c r="Z161" i="1"/>
  <c r="E109" i="1"/>
  <c r="O57" i="1"/>
  <c r="O162" i="1"/>
  <c r="L55" i="1"/>
  <c r="E110" i="1"/>
  <c r="E49" i="1"/>
  <c r="O55" i="1"/>
  <c r="E56" i="1"/>
  <c r="E107" i="1"/>
  <c r="E52" i="1"/>
  <c r="O99" i="1"/>
  <c r="Z108" i="1"/>
  <c r="Z162" i="1"/>
  <c r="Y104" i="1"/>
  <c r="E108" i="1"/>
  <c r="E55" i="1"/>
  <c r="Z55" i="1"/>
  <c r="L105" i="1"/>
  <c r="E104" i="1"/>
  <c r="L155" i="1"/>
  <c r="O107" i="1"/>
  <c r="L53" i="1"/>
  <c r="Z160" i="1"/>
  <c r="L160" i="1"/>
  <c r="L104" i="1"/>
  <c r="O54" i="1"/>
  <c r="L107" i="1"/>
  <c r="E54" i="1"/>
  <c r="Q14" i="35"/>
  <c r="Z54" i="1"/>
  <c r="O102" i="1"/>
  <c r="O52" i="1"/>
  <c r="E106" i="1"/>
  <c r="L158" i="1"/>
  <c r="O159" i="1"/>
  <c r="Z53" i="1"/>
  <c r="Y159" i="1"/>
  <c r="O106" i="1"/>
  <c r="O158" i="1"/>
  <c r="O105" i="1"/>
  <c r="E41" i="1"/>
  <c r="L52" i="1"/>
  <c r="Y52" i="1"/>
  <c r="L94" i="1"/>
  <c r="L100" i="1"/>
  <c r="S12" i="35"/>
  <c r="Y105" i="1"/>
  <c r="Z101" i="1"/>
  <c r="E96" i="1"/>
  <c r="O157" i="1"/>
  <c r="E43" i="1"/>
  <c r="O103" i="1"/>
  <c r="Z158" i="1"/>
  <c r="E99" i="1"/>
  <c r="O100" i="1"/>
  <c r="Z157" i="1"/>
  <c r="O156" i="1"/>
  <c r="L156" i="1"/>
  <c r="E50" i="1"/>
  <c r="L103" i="1"/>
  <c r="Z50" i="1"/>
  <c r="O50" i="1"/>
  <c r="E103" i="1"/>
  <c r="Z103" i="1"/>
  <c r="L152" i="1"/>
  <c r="Y156" i="1"/>
  <c r="E48" i="1"/>
  <c r="O155" i="1"/>
  <c r="L147" i="1"/>
  <c r="Y103" i="1"/>
  <c r="L101" i="1"/>
  <c r="L102" i="1"/>
  <c r="E102" i="1"/>
  <c r="Y155" i="1"/>
  <c r="Z155" i="1"/>
  <c r="E45" i="1"/>
  <c r="L154" i="1"/>
  <c r="E46" i="1"/>
  <c r="O153" i="1"/>
  <c r="L153" i="1"/>
  <c r="E94" i="1"/>
  <c r="E101" i="1"/>
  <c r="L98" i="1"/>
  <c r="O154" i="1"/>
  <c r="O150" i="1"/>
  <c r="Y99" i="1"/>
  <c r="L150" i="1"/>
  <c r="Y153" i="1"/>
  <c r="L97" i="1"/>
  <c r="E100" i="1"/>
  <c r="L99" i="1"/>
  <c r="Z99" i="1"/>
  <c r="O151" i="1"/>
  <c r="E39" i="1"/>
  <c r="O39" i="1"/>
  <c r="E47" i="1"/>
  <c r="O152" i="1"/>
  <c r="Y152" i="1"/>
  <c r="E98" i="1"/>
  <c r="S15" i="35"/>
  <c r="L151" i="1"/>
  <c r="Y151" i="1"/>
  <c r="O149" i="1"/>
  <c r="E42" i="1"/>
  <c r="Z151" i="1"/>
  <c r="E44" i="1"/>
  <c r="O97" i="1"/>
  <c r="Z97" i="1"/>
  <c r="O95" i="1"/>
  <c r="Z95" i="1"/>
  <c r="O96" i="1"/>
  <c r="Z96" i="1"/>
  <c r="L148" i="1"/>
  <c r="E95" i="1"/>
  <c r="E97" i="1"/>
  <c r="O148" i="1"/>
  <c r="E92" i="1"/>
  <c r="Z148" i="1"/>
  <c r="O146" i="1"/>
  <c r="O147" i="1"/>
  <c r="O93" i="1"/>
  <c r="L95" i="1"/>
  <c r="Y41" i="1"/>
  <c r="O94" i="1"/>
  <c r="Z147" i="1"/>
  <c r="O41" i="1"/>
  <c r="E40" i="1"/>
  <c r="E93" i="1"/>
  <c r="Z146" i="1"/>
  <c r="L39" i="1"/>
  <c r="L93" i="1"/>
  <c r="Y93" i="1"/>
  <c r="S14" i="35"/>
  <c r="Z93" i="1"/>
  <c r="O40" i="1"/>
  <c r="O145" i="1"/>
  <c r="O92" i="1"/>
  <c r="O90" i="1"/>
  <c r="E33" i="1"/>
  <c r="O34" i="1"/>
  <c r="S13" i="35"/>
  <c r="L36" i="1"/>
  <c r="O91" i="1"/>
  <c r="L37" i="1"/>
  <c r="E87" i="1"/>
  <c r="Q13" i="35"/>
  <c r="L91" i="1"/>
  <c r="E37" i="1"/>
  <c r="L90" i="1"/>
  <c r="L86" i="1"/>
  <c r="L87" i="1"/>
  <c r="L88" i="1"/>
  <c r="L89" i="1"/>
  <c r="Z88" i="1"/>
  <c r="Y88" i="1"/>
  <c r="E35" i="1"/>
  <c r="E89" i="1"/>
  <c r="Y142" i="1"/>
  <c r="O37" i="1"/>
  <c r="O144" i="1"/>
  <c r="E36" i="1"/>
  <c r="Y37" i="1"/>
  <c r="O88" i="1"/>
  <c r="E91" i="1"/>
  <c r="E90" i="1"/>
  <c r="Z91" i="1"/>
  <c r="Z87" i="1"/>
  <c r="Z141" i="1"/>
  <c r="O89" i="1"/>
  <c r="O36" i="1"/>
  <c r="O38" i="1"/>
  <c r="Z143" i="1"/>
  <c r="O143" i="1"/>
  <c r="L38" i="1"/>
  <c r="L34" i="1"/>
  <c r="E38" i="1"/>
  <c r="O84" i="1"/>
  <c r="E88" i="1"/>
  <c r="E34" i="1"/>
  <c r="E86" i="1"/>
  <c r="L82" i="1"/>
  <c r="Y87" i="1"/>
  <c r="O86" i="1"/>
  <c r="Y33" i="1"/>
  <c r="O85" i="1"/>
  <c r="O87" i="1"/>
  <c r="Z86" i="1"/>
  <c r="E84" i="1"/>
  <c r="Z85" i="1"/>
  <c r="E85" i="1"/>
  <c r="E32" i="1"/>
  <c r="L84" i="1"/>
  <c r="Z138" i="1"/>
  <c r="L85" i="1"/>
  <c r="E83" i="1"/>
  <c r="Y83" i="1"/>
  <c r="Z32" i="1"/>
  <c r="E31" i="1"/>
  <c r="Z84" i="1"/>
  <c r="E30" i="1"/>
  <c r="Y137" i="1"/>
  <c r="Q12" i="35"/>
  <c r="Z136" i="1"/>
  <c r="Y30" i="1"/>
  <c r="O83" i="1"/>
  <c r="Z134" i="1"/>
  <c r="L81" i="1"/>
  <c r="Y135" i="1"/>
  <c r="O82" i="1"/>
  <c r="E29" i="1"/>
  <c r="E81" i="1"/>
  <c r="E82" i="1"/>
  <c r="Z135" i="1"/>
  <c r="Y81" i="1"/>
  <c r="L27" i="1"/>
  <c r="E79" i="1"/>
  <c r="L80" i="1"/>
  <c r="O80" i="1"/>
  <c r="E27" i="1"/>
  <c r="E28" i="1"/>
  <c r="O81" i="1"/>
  <c r="L25" i="1"/>
  <c r="Z81" i="1"/>
  <c r="Y80" i="1"/>
  <c r="O27" i="1"/>
  <c r="Z80" i="1"/>
  <c r="L26" i="1"/>
  <c r="Q10" i="35"/>
  <c r="L78" i="1"/>
  <c r="E26" i="1"/>
  <c r="Y133" i="1"/>
  <c r="Y79" i="1"/>
  <c r="E80" i="1"/>
  <c r="S11" i="35"/>
  <c r="O25" i="1"/>
  <c r="L79" i="1"/>
  <c r="O26" i="1"/>
  <c r="Q11" i="35"/>
  <c r="O79" i="1"/>
  <c r="Z26" i="1"/>
  <c r="O75" i="1"/>
  <c r="O76" i="1"/>
  <c r="O77" i="1"/>
  <c r="L74" i="1"/>
  <c r="O10" i="35"/>
  <c r="E25" i="1"/>
  <c r="E78" i="1"/>
  <c r="Z131" i="1"/>
  <c r="O78" i="1"/>
  <c r="L20" i="1"/>
  <c r="S10" i="35"/>
  <c r="L77" i="1"/>
  <c r="L23" i="1"/>
  <c r="O24" i="1"/>
  <c r="Z24" i="1"/>
  <c r="Y77" i="1"/>
  <c r="E24" i="1"/>
  <c r="L22" i="1"/>
  <c r="Z77" i="1"/>
  <c r="Z130" i="1"/>
  <c r="E76" i="1"/>
  <c r="O20" i="1"/>
  <c r="L76" i="1"/>
  <c r="O23" i="1"/>
  <c r="Z76" i="1"/>
  <c r="E75" i="1"/>
  <c r="E23" i="1"/>
  <c r="Z129" i="1"/>
  <c r="Z23" i="1"/>
  <c r="O22" i="1"/>
  <c r="Y75" i="1"/>
  <c r="O73" i="1"/>
  <c r="L75" i="1"/>
  <c r="E22" i="1"/>
  <c r="Z22" i="1"/>
  <c r="E20" i="1"/>
  <c r="L69" i="1"/>
  <c r="Z75" i="1"/>
  <c r="O74" i="1"/>
  <c r="E73" i="1"/>
  <c r="E74" i="1"/>
  <c r="L21" i="1"/>
  <c r="O21" i="1"/>
  <c r="Y74" i="1"/>
  <c r="E21" i="1"/>
  <c r="Z21" i="1"/>
  <c r="Y20" i="1"/>
  <c r="L73" i="1"/>
  <c r="E19" i="1"/>
  <c r="O19" i="1"/>
  <c r="L71" i="1"/>
  <c r="L19" i="1"/>
  <c r="Z20" i="1"/>
  <c r="L72" i="1"/>
  <c r="E72" i="1"/>
  <c r="O72" i="1"/>
  <c r="O71" i="1"/>
  <c r="Z124" i="1"/>
  <c r="E71" i="1"/>
  <c r="O17" i="1"/>
  <c r="E68" i="1"/>
  <c r="L68" i="1"/>
  <c r="L70" i="1"/>
  <c r="Y123" i="1"/>
  <c r="L17" i="1"/>
  <c r="L13" i="1"/>
  <c r="E17" i="1"/>
  <c r="L14" i="1"/>
  <c r="O70" i="1"/>
  <c r="Y68" i="1"/>
  <c r="Z70" i="1"/>
  <c r="E70" i="1"/>
  <c r="O14" i="1"/>
  <c r="O69" i="1"/>
  <c r="Y17" i="1"/>
  <c r="Z122" i="1"/>
  <c r="O68" i="1"/>
  <c r="Z67" i="1"/>
  <c r="E69" i="1"/>
  <c r="Z69" i="1"/>
  <c r="L15" i="1"/>
  <c r="E15" i="1"/>
  <c r="O15" i="1"/>
  <c r="Z15" i="1"/>
  <c r="E67" i="1"/>
  <c r="O67" i="1"/>
  <c r="L67" i="1"/>
  <c r="E14" i="1"/>
  <c r="Z120" i="1"/>
  <c r="Y14" i="1"/>
  <c r="Y67" i="1"/>
  <c r="E66" i="1"/>
  <c r="E13" i="1"/>
  <c r="L11" i="1"/>
  <c r="E64" i="1"/>
  <c r="Y119" i="1"/>
  <c r="O66" i="1"/>
  <c r="L66" i="1"/>
  <c r="O13" i="1"/>
  <c r="Z119" i="1"/>
  <c r="O65" i="1"/>
  <c r="Y13" i="1"/>
  <c r="E12" i="1"/>
  <c r="O11" i="1"/>
  <c r="Z65" i="1"/>
  <c r="O64" i="1"/>
  <c r="Y64" i="1"/>
  <c r="O12" i="1"/>
  <c r="Y65" i="1"/>
  <c r="E65" i="1"/>
  <c r="L65" i="1"/>
  <c r="Z118" i="1"/>
  <c r="E11" i="1"/>
  <c r="L64" i="1"/>
  <c r="E63" i="1"/>
  <c r="N10" i="48"/>
  <c r="Y116" i="1"/>
  <c r="L10" i="1"/>
  <c r="P10" i="48"/>
  <c r="Y167" i="1"/>
  <c r="E10" i="1"/>
  <c r="O10" i="1"/>
  <c r="O63" i="1"/>
  <c r="L63" i="1"/>
  <c r="J10" i="48"/>
  <c r="Z116" i="1"/>
  <c r="O167" i="1"/>
  <c r="L167" i="1"/>
  <c r="Y205" i="54" l="1"/>
  <c r="Y192" i="54"/>
  <c r="Y166" i="54"/>
  <c r="Y179" i="54"/>
  <c r="Y140" i="54"/>
  <c r="Y153" i="54"/>
  <c r="Y127" i="54"/>
  <c r="Y114" i="54"/>
  <c r="Y101" i="54"/>
  <c r="Y88" i="54"/>
  <c r="H4" i="54"/>
  <c r="V2" i="54"/>
  <c r="S4" i="54" l="1"/>
  <c r="Y75" i="54"/>
  <c r="Y49" i="54"/>
  <c r="Y62" i="54"/>
  <c r="Y36" i="54"/>
  <c r="Y23" i="54"/>
  <c r="Y10" i="54"/>
  <c r="AP2" i="47"/>
  <c r="V36" i="52" l="1"/>
  <c r="V62" i="52"/>
  <c r="V23" i="52"/>
  <c r="P25" i="2" l="1"/>
  <c r="O25" i="2"/>
  <c r="P26" i="2"/>
  <c r="O26" i="2"/>
  <c r="R2" i="52" l="1"/>
  <c r="W2" i="1" l="1"/>
  <c r="T2" i="35" l="1"/>
  <c r="H4" i="52" l="1"/>
  <c r="P10" i="49"/>
  <c r="L10" i="49"/>
  <c r="J10" i="49"/>
  <c r="H4" i="49"/>
  <c r="Q2" i="49"/>
  <c r="T2" i="48"/>
  <c r="O2" i="45"/>
  <c r="T11" i="44"/>
  <c r="S10" i="6"/>
  <c r="G24" i="53"/>
  <c r="G26" i="53"/>
  <c r="G27" i="53"/>
  <c r="G28" i="53"/>
  <c r="G30" i="53"/>
  <c r="G31" i="53"/>
  <c r="G32" i="53"/>
  <c r="G34" i="53"/>
  <c r="G35" i="53"/>
  <c r="G36" i="53"/>
  <c r="G38" i="53"/>
  <c r="G39" i="53"/>
  <c r="G40" i="53"/>
  <c r="G42" i="53"/>
  <c r="G43" i="53"/>
  <c r="G44" i="53"/>
  <c r="G46" i="53"/>
  <c r="G47" i="53"/>
  <c r="G48" i="53"/>
  <c r="G49" i="53"/>
  <c r="G50" i="53"/>
  <c r="G51" i="53"/>
  <c r="G52" i="53"/>
  <c r="G53" i="53"/>
  <c r="G54" i="53"/>
  <c r="G55" i="53"/>
  <c r="G56" i="53"/>
  <c r="G57" i="53"/>
  <c r="G58" i="53"/>
  <c r="G59" i="53"/>
  <c r="G60" i="53"/>
  <c r="G61" i="53"/>
  <c r="G62" i="53"/>
  <c r="G63" i="53"/>
  <c r="G64" i="53"/>
  <c r="G65" i="53"/>
  <c r="G66" i="53"/>
  <c r="G67" i="53"/>
  <c r="G68" i="53"/>
  <c r="G69" i="53"/>
  <c r="G70" i="53"/>
  <c r="G71" i="53"/>
  <c r="G72" i="53"/>
  <c r="G73" i="53"/>
  <c r="G74" i="53"/>
  <c r="G75" i="53"/>
  <c r="G76" i="53"/>
  <c r="G77" i="53"/>
  <c r="G78" i="53"/>
  <c r="G79" i="53"/>
  <c r="G80" i="53"/>
  <c r="X80" i="53"/>
  <c r="Y80" i="53"/>
  <c r="L80" i="53"/>
  <c r="J80" i="53"/>
  <c r="S80" i="53"/>
  <c r="O80" i="53"/>
  <c r="M80" i="53"/>
  <c r="I80" i="53"/>
  <c r="E80" i="53"/>
  <c r="D80" i="53"/>
  <c r="B80" i="53"/>
  <c r="C80" i="53" s="1"/>
  <c r="X79" i="53"/>
  <c r="Y79" i="53"/>
  <c r="L79" i="53"/>
  <c r="J79" i="53"/>
  <c r="S79" i="53"/>
  <c r="O79" i="53"/>
  <c r="M79" i="53"/>
  <c r="I79" i="53"/>
  <c r="E79" i="53"/>
  <c r="D79" i="53"/>
  <c r="B79" i="53"/>
  <c r="C79" i="53" s="1"/>
  <c r="X78" i="53"/>
  <c r="Y78" i="53"/>
  <c r="L78" i="53"/>
  <c r="J78" i="53"/>
  <c r="S78" i="53"/>
  <c r="O78" i="53"/>
  <c r="M78" i="53"/>
  <c r="I78" i="53"/>
  <c r="E78" i="53"/>
  <c r="D78" i="53"/>
  <c r="B78" i="53"/>
  <c r="C78" i="53" s="1"/>
  <c r="X77" i="53"/>
  <c r="Y77" i="53"/>
  <c r="L77" i="53"/>
  <c r="J77" i="53"/>
  <c r="S77" i="53"/>
  <c r="O77" i="53"/>
  <c r="M77" i="53"/>
  <c r="I77" i="53"/>
  <c r="E77" i="53"/>
  <c r="D77" i="53"/>
  <c r="B77" i="53"/>
  <c r="C77" i="53" s="1"/>
  <c r="X76" i="53"/>
  <c r="Y76" i="53"/>
  <c r="L76" i="53"/>
  <c r="J76" i="53"/>
  <c r="S76" i="53"/>
  <c r="O76" i="53"/>
  <c r="M76" i="53"/>
  <c r="I76" i="53"/>
  <c r="E76" i="53"/>
  <c r="D76" i="53"/>
  <c r="B76" i="53"/>
  <c r="C76" i="53" s="1"/>
  <c r="X75" i="53"/>
  <c r="Y75" i="53"/>
  <c r="L75" i="53"/>
  <c r="J75" i="53"/>
  <c r="S75" i="53"/>
  <c r="O75" i="53"/>
  <c r="M75" i="53"/>
  <c r="I75" i="53"/>
  <c r="E75" i="53"/>
  <c r="D75" i="53"/>
  <c r="B75" i="53"/>
  <c r="C75" i="53" s="1"/>
  <c r="X74" i="53"/>
  <c r="Y74" i="53"/>
  <c r="L74" i="53"/>
  <c r="J74" i="53"/>
  <c r="S74" i="53"/>
  <c r="O74" i="53"/>
  <c r="M74" i="53"/>
  <c r="I74" i="53"/>
  <c r="E74" i="53"/>
  <c r="D74" i="53"/>
  <c r="B74" i="53"/>
  <c r="C74" i="53" s="1"/>
  <c r="X73" i="53"/>
  <c r="Y73" i="53"/>
  <c r="L73" i="53"/>
  <c r="J73" i="53"/>
  <c r="S73" i="53"/>
  <c r="O73" i="53"/>
  <c r="M73" i="53"/>
  <c r="I73" i="53"/>
  <c r="E73" i="53"/>
  <c r="D73" i="53"/>
  <c r="B73" i="53"/>
  <c r="C73" i="53" s="1"/>
  <c r="X72" i="53"/>
  <c r="Y72" i="53"/>
  <c r="L72" i="53"/>
  <c r="J72" i="53"/>
  <c r="S72" i="53"/>
  <c r="O72" i="53"/>
  <c r="M72" i="53"/>
  <c r="I72" i="53"/>
  <c r="E72" i="53"/>
  <c r="D72" i="53"/>
  <c r="B72" i="53"/>
  <c r="C72" i="53" s="1"/>
  <c r="X71" i="53"/>
  <c r="Y71" i="53"/>
  <c r="L71" i="53"/>
  <c r="J71" i="53"/>
  <c r="S71" i="53"/>
  <c r="O71" i="53"/>
  <c r="M71" i="53"/>
  <c r="I71" i="53"/>
  <c r="E71" i="53"/>
  <c r="D71" i="53"/>
  <c r="B71" i="53"/>
  <c r="C71" i="53" s="1"/>
  <c r="X70" i="53"/>
  <c r="Y70" i="53"/>
  <c r="L70" i="53"/>
  <c r="J70" i="53"/>
  <c r="S70" i="53"/>
  <c r="O70" i="53"/>
  <c r="M70" i="53"/>
  <c r="I70" i="53"/>
  <c r="E70" i="53"/>
  <c r="D70" i="53"/>
  <c r="B70" i="53"/>
  <c r="C70" i="53" s="1"/>
  <c r="X69" i="53"/>
  <c r="Y69" i="53"/>
  <c r="L69" i="53"/>
  <c r="J69" i="53"/>
  <c r="S69" i="53"/>
  <c r="O69" i="53"/>
  <c r="M69" i="53"/>
  <c r="I69" i="53"/>
  <c r="E69" i="53"/>
  <c r="D69" i="53"/>
  <c r="B69" i="53"/>
  <c r="C69" i="53" s="1"/>
  <c r="X68" i="53"/>
  <c r="Y68" i="53"/>
  <c r="L68" i="53"/>
  <c r="J68" i="53"/>
  <c r="S68" i="53"/>
  <c r="O68" i="53"/>
  <c r="M68" i="53"/>
  <c r="I68" i="53"/>
  <c r="E68" i="53"/>
  <c r="D68" i="53"/>
  <c r="B68" i="53"/>
  <c r="C68" i="53" s="1"/>
  <c r="X67" i="53"/>
  <c r="Y67" i="53"/>
  <c r="L67" i="53"/>
  <c r="J67" i="53"/>
  <c r="S67" i="53"/>
  <c r="O67" i="53"/>
  <c r="M67" i="53"/>
  <c r="I67" i="53"/>
  <c r="E67" i="53"/>
  <c r="D67" i="53"/>
  <c r="B67" i="53"/>
  <c r="C67" i="53" s="1"/>
  <c r="X66" i="53"/>
  <c r="Y66" i="53"/>
  <c r="L66" i="53"/>
  <c r="J66" i="53"/>
  <c r="S66" i="53"/>
  <c r="O66" i="53"/>
  <c r="M66" i="53"/>
  <c r="I66" i="53"/>
  <c r="E66" i="53"/>
  <c r="D66" i="53"/>
  <c r="B66" i="53"/>
  <c r="C66" i="53" s="1"/>
  <c r="X65" i="53"/>
  <c r="Y65" i="53"/>
  <c r="L65" i="53"/>
  <c r="J65" i="53"/>
  <c r="S65" i="53"/>
  <c r="O65" i="53"/>
  <c r="M65" i="53"/>
  <c r="I65" i="53"/>
  <c r="E65" i="53"/>
  <c r="D65" i="53"/>
  <c r="B65" i="53"/>
  <c r="C65" i="53" s="1"/>
  <c r="X64" i="53"/>
  <c r="Y64" i="53"/>
  <c r="L64" i="53"/>
  <c r="J64" i="53"/>
  <c r="S64" i="53"/>
  <c r="O64" i="53"/>
  <c r="M64" i="53"/>
  <c r="I64" i="53"/>
  <c r="E64" i="53"/>
  <c r="D64" i="53"/>
  <c r="B64" i="53"/>
  <c r="C64" i="53" s="1"/>
  <c r="X63" i="53"/>
  <c r="Y63" i="53"/>
  <c r="L63" i="53"/>
  <c r="J63" i="53"/>
  <c r="S63" i="53"/>
  <c r="O63" i="53"/>
  <c r="M63" i="53"/>
  <c r="I63" i="53"/>
  <c r="E63" i="53"/>
  <c r="D63" i="53"/>
  <c r="B63" i="53"/>
  <c r="C63" i="53" s="1"/>
  <c r="X62" i="53"/>
  <c r="Y62" i="53"/>
  <c r="L62" i="53"/>
  <c r="J62" i="53"/>
  <c r="S62" i="53"/>
  <c r="O62" i="53"/>
  <c r="M62" i="53"/>
  <c r="I62" i="53"/>
  <c r="E62" i="53"/>
  <c r="D62" i="53"/>
  <c r="B62" i="53"/>
  <c r="C62" i="53" s="1"/>
  <c r="X61" i="53"/>
  <c r="Y61" i="53"/>
  <c r="L61" i="53"/>
  <c r="J61" i="53"/>
  <c r="S61" i="53"/>
  <c r="O61" i="53"/>
  <c r="M61" i="53"/>
  <c r="I61" i="53"/>
  <c r="E61" i="53"/>
  <c r="D61" i="53"/>
  <c r="B61" i="53"/>
  <c r="C61" i="53" s="1"/>
  <c r="X60" i="53"/>
  <c r="Y60" i="53"/>
  <c r="L60" i="53"/>
  <c r="J60" i="53"/>
  <c r="S60" i="53"/>
  <c r="O60" i="53"/>
  <c r="M60" i="53"/>
  <c r="I60" i="53"/>
  <c r="E60" i="53"/>
  <c r="D60" i="53"/>
  <c r="B60" i="53"/>
  <c r="C60" i="53" s="1"/>
  <c r="X59" i="53"/>
  <c r="Y59" i="53"/>
  <c r="L59" i="53"/>
  <c r="J59" i="53"/>
  <c r="S59" i="53"/>
  <c r="O59" i="53"/>
  <c r="M59" i="53"/>
  <c r="I59" i="53"/>
  <c r="E59" i="53"/>
  <c r="D59" i="53"/>
  <c r="B59" i="53"/>
  <c r="C59" i="53" s="1"/>
  <c r="X58" i="53"/>
  <c r="Y58" i="53"/>
  <c r="L58" i="53"/>
  <c r="J58" i="53"/>
  <c r="S58" i="53"/>
  <c r="O58" i="53"/>
  <c r="M58" i="53"/>
  <c r="I58" i="53"/>
  <c r="E58" i="53"/>
  <c r="D58" i="53"/>
  <c r="B58" i="53"/>
  <c r="C58" i="53" s="1"/>
  <c r="X57" i="53"/>
  <c r="Y57" i="53"/>
  <c r="L57" i="53"/>
  <c r="J57" i="53"/>
  <c r="S57" i="53"/>
  <c r="O57" i="53"/>
  <c r="M57" i="53"/>
  <c r="I57" i="53"/>
  <c r="E57" i="53"/>
  <c r="D57" i="53"/>
  <c r="B57" i="53"/>
  <c r="C57" i="53" s="1"/>
  <c r="X56" i="53"/>
  <c r="Y56" i="53"/>
  <c r="L56" i="53"/>
  <c r="J56" i="53"/>
  <c r="S56" i="53"/>
  <c r="O56" i="53"/>
  <c r="M56" i="53"/>
  <c r="I56" i="53"/>
  <c r="E56" i="53"/>
  <c r="D56" i="53"/>
  <c r="B56" i="53"/>
  <c r="C56" i="53" s="1"/>
  <c r="X55" i="53"/>
  <c r="Y55" i="53"/>
  <c r="L55" i="53"/>
  <c r="J55" i="53"/>
  <c r="S55" i="53"/>
  <c r="O55" i="53"/>
  <c r="M55" i="53"/>
  <c r="I55" i="53"/>
  <c r="E55" i="53"/>
  <c r="D55" i="53"/>
  <c r="B55" i="53"/>
  <c r="C55" i="53" s="1"/>
  <c r="X54" i="53"/>
  <c r="Y54" i="53"/>
  <c r="L54" i="53"/>
  <c r="J54" i="53"/>
  <c r="S54" i="53"/>
  <c r="O54" i="53"/>
  <c r="M54" i="53"/>
  <c r="I54" i="53"/>
  <c r="E54" i="53"/>
  <c r="D54" i="53"/>
  <c r="B54" i="53"/>
  <c r="C54" i="53" s="1"/>
  <c r="X53" i="53"/>
  <c r="Y53" i="53"/>
  <c r="L53" i="53"/>
  <c r="J53" i="53"/>
  <c r="S53" i="53"/>
  <c r="O53" i="53"/>
  <c r="M53" i="53"/>
  <c r="I53" i="53"/>
  <c r="E53" i="53"/>
  <c r="D53" i="53"/>
  <c r="B53" i="53"/>
  <c r="C53" i="53" s="1"/>
  <c r="X52" i="53"/>
  <c r="Y52" i="53"/>
  <c r="L52" i="53"/>
  <c r="J52" i="53"/>
  <c r="S52" i="53"/>
  <c r="O52" i="53"/>
  <c r="M52" i="53"/>
  <c r="I52" i="53"/>
  <c r="E52" i="53"/>
  <c r="D52" i="53"/>
  <c r="B52" i="53"/>
  <c r="C52" i="53" s="1"/>
  <c r="X51" i="53"/>
  <c r="Y51" i="53"/>
  <c r="L51" i="53"/>
  <c r="J51" i="53"/>
  <c r="S51" i="53"/>
  <c r="O51" i="53"/>
  <c r="M51" i="53"/>
  <c r="I51" i="53"/>
  <c r="E51" i="53"/>
  <c r="D51" i="53"/>
  <c r="B51" i="53"/>
  <c r="C51" i="53" s="1"/>
  <c r="X50" i="53"/>
  <c r="Y50" i="53"/>
  <c r="L50" i="53"/>
  <c r="J50" i="53"/>
  <c r="S50" i="53"/>
  <c r="O50" i="53"/>
  <c r="M50" i="53"/>
  <c r="I50" i="53"/>
  <c r="E50" i="53"/>
  <c r="D50" i="53"/>
  <c r="B50" i="53"/>
  <c r="C50" i="53" s="1"/>
  <c r="X49" i="53"/>
  <c r="Y49" i="53"/>
  <c r="L49" i="53"/>
  <c r="J49" i="53"/>
  <c r="S49" i="53"/>
  <c r="O49" i="53"/>
  <c r="M49" i="53"/>
  <c r="I49" i="53"/>
  <c r="E49" i="53"/>
  <c r="D49" i="53"/>
  <c r="B49" i="53"/>
  <c r="C49" i="53" s="1"/>
  <c r="X48" i="53"/>
  <c r="Y48" i="53"/>
  <c r="L48" i="53"/>
  <c r="J48" i="53"/>
  <c r="S48" i="53"/>
  <c r="O48" i="53"/>
  <c r="M48" i="53"/>
  <c r="I48" i="53"/>
  <c r="E48" i="53"/>
  <c r="D48" i="53"/>
  <c r="B48" i="53"/>
  <c r="C48" i="53" s="1"/>
  <c r="X47" i="53"/>
  <c r="Y47" i="53"/>
  <c r="L47" i="53"/>
  <c r="J47" i="53"/>
  <c r="S47" i="53"/>
  <c r="O47" i="53"/>
  <c r="M47" i="53"/>
  <c r="I47" i="53"/>
  <c r="E47" i="53"/>
  <c r="D47" i="53"/>
  <c r="B47" i="53"/>
  <c r="C47" i="53" s="1"/>
  <c r="X46" i="53"/>
  <c r="Y46" i="53"/>
  <c r="L46" i="53"/>
  <c r="J46" i="53"/>
  <c r="S46" i="53"/>
  <c r="O46" i="53"/>
  <c r="M46" i="53"/>
  <c r="I46" i="53"/>
  <c r="E46" i="53"/>
  <c r="D46" i="53"/>
  <c r="B46" i="53"/>
  <c r="C46" i="53" s="1"/>
  <c r="X44" i="53"/>
  <c r="Y44" i="53"/>
  <c r="L44" i="53"/>
  <c r="J44" i="53"/>
  <c r="S44" i="53"/>
  <c r="O44" i="53"/>
  <c r="M44" i="53"/>
  <c r="I44" i="53"/>
  <c r="E44" i="53"/>
  <c r="D44" i="53"/>
  <c r="B44" i="53"/>
  <c r="C44" i="53" s="1"/>
  <c r="X43" i="53"/>
  <c r="Y43" i="53"/>
  <c r="L43" i="53"/>
  <c r="J43" i="53"/>
  <c r="S43" i="53"/>
  <c r="O43" i="53"/>
  <c r="M43" i="53"/>
  <c r="I43" i="53"/>
  <c r="E43" i="53"/>
  <c r="D43" i="53"/>
  <c r="B43" i="53"/>
  <c r="C43" i="53" s="1"/>
  <c r="X42" i="53"/>
  <c r="Y42" i="53"/>
  <c r="L42" i="53"/>
  <c r="J42" i="53"/>
  <c r="S42" i="53"/>
  <c r="O42" i="53"/>
  <c r="M42" i="53"/>
  <c r="I42" i="53"/>
  <c r="E42" i="53"/>
  <c r="D42" i="53"/>
  <c r="B42" i="53"/>
  <c r="C42" i="53" s="1"/>
  <c r="X40" i="53"/>
  <c r="Y40" i="53"/>
  <c r="L40" i="53"/>
  <c r="J40" i="53"/>
  <c r="S40" i="53"/>
  <c r="O40" i="53"/>
  <c r="M40" i="53"/>
  <c r="I40" i="53"/>
  <c r="E40" i="53"/>
  <c r="D40" i="53"/>
  <c r="B40" i="53"/>
  <c r="C40" i="53" s="1"/>
  <c r="X39" i="53"/>
  <c r="Y39" i="53"/>
  <c r="L39" i="53"/>
  <c r="S39" i="53"/>
  <c r="O39" i="53"/>
  <c r="M39" i="53"/>
  <c r="I39" i="53"/>
  <c r="E39" i="53"/>
  <c r="D39" i="53"/>
  <c r="B39" i="53"/>
  <c r="C39" i="53" s="1"/>
  <c r="X38" i="53"/>
  <c r="Y38" i="53"/>
  <c r="L38" i="53"/>
  <c r="S38" i="53"/>
  <c r="O38" i="53"/>
  <c r="M38" i="53"/>
  <c r="I38" i="53"/>
  <c r="E38" i="53"/>
  <c r="D38" i="53"/>
  <c r="B38" i="53"/>
  <c r="C38" i="53" s="1"/>
  <c r="X36" i="53"/>
  <c r="Y36" i="53"/>
  <c r="L36" i="53"/>
  <c r="S36" i="53"/>
  <c r="O36" i="53"/>
  <c r="M36" i="53"/>
  <c r="I36" i="53"/>
  <c r="E36" i="53"/>
  <c r="D36" i="53"/>
  <c r="B36" i="53"/>
  <c r="C36" i="53" s="1"/>
  <c r="X35" i="53"/>
  <c r="Y35" i="53"/>
  <c r="L35" i="53"/>
  <c r="S35" i="53"/>
  <c r="O35" i="53"/>
  <c r="M35" i="53"/>
  <c r="I35" i="53"/>
  <c r="E35" i="53"/>
  <c r="D35" i="53"/>
  <c r="B35" i="53"/>
  <c r="C35" i="53" s="1"/>
  <c r="X34" i="53"/>
  <c r="Y34" i="53"/>
  <c r="L34" i="53"/>
  <c r="S34" i="53"/>
  <c r="O34" i="53"/>
  <c r="M34" i="53"/>
  <c r="I34" i="53"/>
  <c r="E34" i="53"/>
  <c r="D34" i="53"/>
  <c r="B34" i="53"/>
  <c r="C34" i="53" s="1"/>
  <c r="X32" i="53"/>
  <c r="Y32" i="53"/>
  <c r="L32" i="53"/>
  <c r="S32" i="53"/>
  <c r="O32" i="53"/>
  <c r="M32" i="53"/>
  <c r="I32" i="53"/>
  <c r="E32" i="53"/>
  <c r="D32" i="53"/>
  <c r="B32" i="53"/>
  <c r="C32" i="53" s="1"/>
  <c r="X31" i="53"/>
  <c r="Y31" i="53"/>
  <c r="S31" i="53"/>
  <c r="O31" i="53"/>
  <c r="M31" i="53"/>
  <c r="I31" i="53"/>
  <c r="E31" i="53"/>
  <c r="D31" i="53"/>
  <c r="B31" i="53"/>
  <c r="C31" i="53" s="1"/>
  <c r="X30" i="53"/>
  <c r="Y30" i="53"/>
  <c r="S30" i="53"/>
  <c r="O30" i="53"/>
  <c r="M30" i="53"/>
  <c r="I30" i="53"/>
  <c r="E30" i="53"/>
  <c r="D30" i="53"/>
  <c r="B30" i="53"/>
  <c r="C30" i="53" s="1"/>
  <c r="X28" i="53"/>
  <c r="Y28" i="53"/>
  <c r="S28" i="53"/>
  <c r="O28" i="53"/>
  <c r="M28" i="53"/>
  <c r="I28" i="53"/>
  <c r="E28" i="53"/>
  <c r="D28" i="53"/>
  <c r="B28" i="53"/>
  <c r="C28" i="53" s="1"/>
  <c r="X27" i="53"/>
  <c r="Y27" i="53"/>
  <c r="O27" i="53"/>
  <c r="M27" i="53"/>
  <c r="I27" i="53"/>
  <c r="E27" i="53"/>
  <c r="D27" i="53"/>
  <c r="B27" i="53"/>
  <c r="C27" i="53" s="1"/>
  <c r="X26" i="53"/>
  <c r="Y26" i="53"/>
  <c r="O26" i="53"/>
  <c r="M26" i="53"/>
  <c r="I26" i="53"/>
  <c r="E26" i="53"/>
  <c r="D26" i="53"/>
  <c r="B26" i="53"/>
  <c r="C26" i="53" s="1"/>
  <c r="X24" i="53"/>
  <c r="Y24" i="53"/>
  <c r="O24" i="53"/>
  <c r="M24" i="53"/>
  <c r="I24" i="53"/>
  <c r="E24" i="53"/>
  <c r="D24" i="53"/>
  <c r="B24" i="53"/>
  <c r="C24" i="53" s="1"/>
  <c r="X23" i="53"/>
  <c r="Y23" i="53"/>
  <c r="O23" i="53"/>
  <c r="M23" i="53"/>
  <c r="I23" i="53"/>
  <c r="G23" i="53"/>
  <c r="E23" i="53"/>
  <c r="D23" i="53"/>
  <c r="B23" i="53"/>
  <c r="C23" i="53" s="1"/>
  <c r="X22" i="53"/>
  <c r="Y22" i="53"/>
  <c r="O22" i="53"/>
  <c r="M22" i="53"/>
  <c r="I22" i="53"/>
  <c r="G22" i="53"/>
  <c r="E22" i="53"/>
  <c r="D22" i="53"/>
  <c r="B22" i="53"/>
  <c r="C22" i="53" s="1"/>
  <c r="X20" i="53"/>
  <c r="Y20" i="53"/>
  <c r="O20" i="53"/>
  <c r="M20" i="53"/>
  <c r="I20" i="53"/>
  <c r="G20" i="53"/>
  <c r="E20" i="53"/>
  <c r="D20" i="53"/>
  <c r="B20" i="53"/>
  <c r="C20" i="53" s="1"/>
  <c r="X19" i="53"/>
  <c r="Y19" i="53"/>
  <c r="O19" i="53"/>
  <c r="M19" i="53"/>
  <c r="I19" i="53"/>
  <c r="G19" i="53"/>
  <c r="E19" i="53"/>
  <c r="D19" i="53"/>
  <c r="B19" i="53"/>
  <c r="C19" i="53" s="1"/>
  <c r="X18" i="53"/>
  <c r="Y18" i="53"/>
  <c r="O18" i="53"/>
  <c r="M18" i="53"/>
  <c r="I18" i="53"/>
  <c r="G18" i="53"/>
  <c r="J18" i="53" s="1"/>
  <c r="E18" i="53"/>
  <c r="D18" i="53"/>
  <c r="B18" i="53"/>
  <c r="C18" i="53" s="1"/>
  <c r="X16" i="53"/>
  <c r="Y16" i="53"/>
  <c r="O16" i="53"/>
  <c r="M16" i="53"/>
  <c r="I16" i="53"/>
  <c r="G16" i="53"/>
  <c r="E16" i="53"/>
  <c r="D16" i="53"/>
  <c r="B16" i="53"/>
  <c r="C16" i="53" s="1"/>
  <c r="O15" i="53"/>
  <c r="M15" i="53"/>
  <c r="I15" i="53"/>
  <c r="G15" i="53"/>
  <c r="E15" i="53"/>
  <c r="D15" i="53"/>
  <c r="B15" i="53"/>
  <c r="C15" i="53" s="1"/>
  <c r="O14" i="53"/>
  <c r="M14" i="53"/>
  <c r="I14" i="53"/>
  <c r="G14" i="53"/>
  <c r="J14" i="53" s="1"/>
  <c r="E14" i="53"/>
  <c r="D14" i="53"/>
  <c r="B14" i="53"/>
  <c r="C14" i="53" s="1"/>
  <c r="Y12" i="53"/>
  <c r="O12" i="53"/>
  <c r="M12" i="53"/>
  <c r="I12" i="53"/>
  <c r="G12" i="53"/>
  <c r="E12" i="53"/>
  <c r="D12" i="53"/>
  <c r="B12" i="53"/>
  <c r="C12" i="53" s="1"/>
  <c r="B10" i="53"/>
  <c r="C10" i="53" s="1"/>
  <c r="D10" i="53"/>
  <c r="E10" i="53"/>
  <c r="G10" i="53"/>
  <c r="J10" i="53" s="1"/>
  <c r="I10" i="53"/>
  <c r="M10" i="53"/>
  <c r="O10" i="53"/>
  <c r="Y10" i="53"/>
  <c r="X10" i="53"/>
  <c r="B11" i="53"/>
  <c r="C11" i="53" s="1"/>
  <c r="D11" i="53"/>
  <c r="E11" i="53"/>
  <c r="G11" i="53"/>
  <c r="I11" i="53"/>
  <c r="M11" i="53"/>
  <c r="O11" i="53"/>
  <c r="Y11" i="53"/>
  <c r="X11" i="53"/>
  <c r="O27" i="2"/>
  <c r="P27" i="2"/>
  <c r="I5" i="44"/>
  <c r="S2" i="44"/>
  <c r="M4" i="53"/>
  <c r="F4" i="53"/>
  <c r="P28" i="2"/>
  <c r="O28" i="2"/>
  <c r="S4" i="53" l="1"/>
  <c r="W15" i="53"/>
  <c r="W14" i="53"/>
  <c r="L10" i="53"/>
  <c r="L18" i="53"/>
  <c r="L14" i="53"/>
  <c r="L16" i="53"/>
  <c r="J16" i="53"/>
  <c r="L19" i="53"/>
  <c r="J22" i="53"/>
  <c r="L22" i="53"/>
  <c r="L11" i="53"/>
  <c r="L12" i="53"/>
  <c r="J12" i="53"/>
  <c r="J15" i="53"/>
  <c r="L15" i="53"/>
  <c r="L20" i="53"/>
  <c r="J20" i="53"/>
  <c r="L23" i="53"/>
  <c r="J23" i="53"/>
  <c r="D6" i="52"/>
  <c r="V10" i="52"/>
  <c r="T12" i="45"/>
  <c r="N10" i="49"/>
  <c r="AD10" i="46"/>
  <c r="AA12" i="50"/>
  <c r="W26" i="53"/>
  <c r="W75" i="53"/>
  <c r="K6" i="50"/>
  <c r="W80" i="53"/>
  <c r="W76" i="53"/>
  <c r="R12" i="50"/>
  <c r="H11" i="53"/>
  <c r="W12" i="53"/>
  <c r="G10" i="49"/>
  <c r="E10" i="49"/>
  <c r="L12" i="50"/>
  <c r="J12" i="50"/>
  <c r="P12" i="50"/>
  <c r="W4" i="50"/>
  <c r="O4" i="1"/>
  <c r="W24" i="53"/>
  <c r="W52" i="53"/>
  <c r="W48" i="53"/>
  <c r="W43" i="53"/>
  <c r="W32" i="53"/>
  <c r="W27" i="53"/>
  <c r="F11" i="53"/>
  <c r="W71" i="53"/>
  <c r="W67" i="53"/>
  <c r="W59" i="53"/>
  <c r="W55" i="53"/>
  <c r="W51" i="53"/>
  <c r="W42" i="53"/>
  <c r="W68" i="53"/>
  <c r="W60" i="53"/>
  <c r="P10" i="53"/>
  <c r="H10" i="53"/>
  <c r="W64" i="53"/>
  <c r="F10" i="53"/>
  <c r="W36" i="53"/>
  <c r="W31" i="53"/>
  <c r="W47" i="53"/>
  <c r="W63" i="53"/>
  <c r="W72" i="53"/>
  <c r="W56" i="53"/>
  <c r="W38" i="53"/>
  <c r="N11" i="53"/>
  <c r="P11" i="53"/>
  <c r="N10" i="53"/>
  <c r="W77" i="53"/>
  <c r="W16" i="53"/>
  <c r="W19" i="53"/>
  <c r="W22" i="53"/>
  <c r="W74" i="53"/>
  <c r="W66" i="53"/>
  <c r="W58" i="53"/>
  <c r="W50" i="53"/>
  <c r="W40" i="53"/>
  <c r="W30" i="53"/>
  <c r="W35" i="53"/>
  <c r="W46" i="53"/>
  <c r="W54" i="53"/>
  <c r="W62" i="53"/>
  <c r="W70" i="53"/>
  <c r="W78" i="53"/>
  <c r="W20" i="53"/>
  <c r="W23" i="53"/>
  <c r="W18" i="53"/>
  <c r="W34" i="53"/>
  <c r="W49" i="53"/>
  <c r="W61" i="53"/>
  <c r="W28" i="53"/>
  <c r="W39" i="53"/>
  <c r="W44" i="53"/>
  <c r="W53" i="53"/>
  <c r="W57" i="53"/>
  <c r="W65" i="53"/>
  <c r="W69" i="53"/>
  <c r="W73" i="53"/>
  <c r="W79" i="53"/>
  <c r="W11" i="53"/>
  <c r="W10" i="53"/>
  <c r="F4" i="48"/>
  <c r="H4" i="50"/>
  <c r="X2" i="50"/>
  <c r="K12" i="53" l="1"/>
  <c r="X6" i="50"/>
  <c r="J11" i="53"/>
  <c r="K11" i="53" s="1"/>
  <c r="B28" i="2" l="1"/>
  <c r="Z28" i="2" s="1"/>
  <c r="F28" i="2"/>
  <c r="H28" i="2"/>
  <c r="I29" i="2" s="1"/>
  <c r="AC28" i="2"/>
  <c r="L28" i="2"/>
  <c r="M29" i="2" s="1"/>
  <c r="U28" i="2"/>
  <c r="V28" i="2"/>
  <c r="W29" i="2" s="1"/>
  <c r="J26" i="53" l="1"/>
  <c r="J27" i="53"/>
  <c r="J24" i="53"/>
  <c r="C29" i="2"/>
  <c r="E29" i="2"/>
  <c r="AB28" i="2"/>
  <c r="X28" i="2"/>
  <c r="N12" i="45"/>
  <c r="L12" i="45"/>
  <c r="L24" i="53" l="1"/>
  <c r="L26" i="53"/>
  <c r="L27" i="53"/>
  <c r="AD29" i="2"/>
  <c r="N12" i="50"/>
  <c r="F12" i="50"/>
  <c r="H12" i="50"/>
  <c r="F4" i="1" l="1"/>
  <c r="B27" i="2" l="1"/>
  <c r="Z27" i="2" s="1"/>
  <c r="F27" i="2"/>
  <c r="H27" i="2"/>
  <c r="I28" i="2" s="1"/>
  <c r="AC27" i="2"/>
  <c r="L27" i="2"/>
  <c r="M28" i="2" s="1"/>
  <c r="U27" i="2"/>
  <c r="V27" i="2"/>
  <c r="J31" i="53" l="1"/>
  <c r="J30" i="53"/>
  <c r="J28" i="53"/>
  <c r="J19" i="53"/>
  <c r="W28" i="2"/>
  <c r="K10" i="53"/>
  <c r="C28" i="2"/>
  <c r="E28" i="2"/>
  <c r="X27" i="2"/>
  <c r="AB27" i="2"/>
  <c r="AD28" i="2" l="1"/>
  <c r="L28" i="53"/>
  <c r="L31" i="53"/>
  <c r="L30" i="53"/>
  <c r="M4" i="46"/>
  <c r="L4" i="6"/>
  <c r="N4" i="16"/>
  <c r="T4" i="35" l="1"/>
  <c r="Q5" i="45"/>
  <c r="U5" i="44"/>
  <c r="AC10" i="6"/>
  <c r="AD10" i="6" s="1"/>
  <c r="T4" i="6"/>
  <c r="AA12" i="45"/>
  <c r="AB11" i="44"/>
  <c r="B26" i="2"/>
  <c r="Z26" i="2" s="1"/>
  <c r="F26" i="2"/>
  <c r="H26" i="2"/>
  <c r="AC26" i="2"/>
  <c r="L26" i="2"/>
  <c r="U26" i="2"/>
  <c r="V26" i="2"/>
  <c r="W27" i="2" l="1"/>
  <c r="C27" i="2"/>
  <c r="M27" i="2"/>
  <c r="I27" i="2"/>
  <c r="E27" i="2"/>
  <c r="AB26" i="2"/>
  <c r="X26" i="2"/>
  <c r="AD27" i="2" l="1"/>
  <c r="A11" i="46" l="1"/>
  <c r="A12" i="46" s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R12" i="45" l="1"/>
  <c r="P12" i="45"/>
  <c r="I12" i="45"/>
  <c r="G12" i="45"/>
  <c r="AB12" i="50" l="1"/>
  <c r="V10" i="49"/>
  <c r="M11" i="44" l="1"/>
  <c r="R11" i="44"/>
  <c r="P11" i="44"/>
  <c r="J11" i="44"/>
  <c r="H11" i="44"/>
  <c r="M10" i="6"/>
  <c r="K10" i="6"/>
  <c r="Q10" i="6"/>
  <c r="O10" i="6"/>
  <c r="F10" i="6"/>
  <c r="B25" i="2" l="1"/>
  <c r="Z25" i="2" s="1"/>
  <c r="F25" i="2"/>
  <c r="H25" i="2"/>
  <c r="AC25" i="2"/>
  <c r="L25" i="2"/>
  <c r="U25" i="2"/>
  <c r="V25" i="2"/>
  <c r="B24" i="2"/>
  <c r="Z24" i="2" s="1"/>
  <c r="F24" i="2"/>
  <c r="H24" i="2"/>
  <c r="AC24" i="2"/>
  <c r="L24" i="2"/>
  <c r="U24" i="2"/>
  <c r="V24" i="2"/>
  <c r="W25" i="2" l="1"/>
  <c r="W26" i="2"/>
  <c r="C25" i="2"/>
  <c r="C26" i="2"/>
  <c r="M25" i="2"/>
  <c r="M26" i="2"/>
  <c r="I25" i="2"/>
  <c r="I26" i="2"/>
  <c r="E25" i="2"/>
  <c r="E26" i="2"/>
  <c r="X25" i="2"/>
  <c r="X24" i="2"/>
  <c r="AB25" i="2"/>
  <c r="AB24" i="2"/>
  <c r="V23" i="2"/>
  <c r="U23" i="2"/>
  <c r="V22" i="2"/>
  <c r="U22" i="2"/>
  <c r="V21" i="2"/>
  <c r="U21" i="2"/>
  <c r="V20" i="2"/>
  <c r="U20" i="2"/>
  <c r="V19" i="2"/>
  <c r="U19" i="2"/>
  <c r="V18" i="2"/>
  <c r="U18" i="2"/>
  <c r="V17" i="2"/>
  <c r="U17" i="2"/>
  <c r="V16" i="2"/>
  <c r="U16" i="2"/>
  <c r="V15" i="2"/>
  <c r="U15" i="2"/>
  <c r="V14" i="2"/>
  <c r="U14" i="2"/>
  <c r="V13" i="2"/>
  <c r="U13" i="2"/>
  <c r="V12" i="2"/>
  <c r="U12" i="2"/>
  <c r="V11" i="2"/>
  <c r="U11" i="2"/>
  <c r="V10" i="2"/>
  <c r="U10" i="2"/>
  <c r="V9" i="2"/>
  <c r="U9" i="2"/>
  <c r="V8" i="2"/>
  <c r="U8" i="2"/>
  <c r="W11" i="2" l="1"/>
  <c r="W15" i="2"/>
  <c r="W17" i="2"/>
  <c r="W9" i="2"/>
  <c r="W13" i="2"/>
  <c r="W19" i="2"/>
  <c r="W21" i="2"/>
  <c r="W23" i="2"/>
  <c r="W10" i="2"/>
  <c r="W24" i="2"/>
  <c r="W12" i="2"/>
  <c r="W14" i="2"/>
  <c r="W16" i="2"/>
  <c r="W18" i="2"/>
  <c r="W20" i="2"/>
  <c r="W22" i="2"/>
  <c r="AD25" i="2"/>
  <c r="AD26" i="2"/>
  <c r="L23" i="2" l="1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8" i="2"/>
  <c r="AC9" i="2"/>
  <c r="AC10" i="2"/>
  <c r="AC11" i="2"/>
  <c r="AC12" i="2"/>
  <c r="AC13" i="2"/>
  <c r="AC14" i="2"/>
  <c r="AC15" i="2"/>
  <c r="AC16" i="2"/>
  <c r="AC17" i="2"/>
  <c r="AC18" i="2"/>
  <c r="AC19" i="2"/>
  <c r="AC20" i="2"/>
  <c r="AC21" i="2"/>
  <c r="AC22" i="2"/>
  <c r="AC23" i="2"/>
  <c r="AC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8" i="2"/>
  <c r="B8" i="2"/>
  <c r="Z8" i="2" s="1"/>
  <c r="M21" i="2" l="1"/>
  <c r="M22" i="2"/>
  <c r="M18" i="2"/>
  <c r="M14" i="2"/>
  <c r="M10" i="2"/>
  <c r="M13" i="2"/>
  <c r="M9" i="2"/>
  <c r="M20" i="2"/>
  <c r="M16" i="2"/>
  <c r="M12" i="2"/>
  <c r="M17" i="2"/>
  <c r="M19" i="2"/>
  <c r="M15" i="2"/>
  <c r="M11" i="2"/>
  <c r="M23" i="2"/>
  <c r="M24" i="2"/>
  <c r="I22" i="2"/>
  <c r="I18" i="2"/>
  <c r="I14" i="2"/>
  <c r="I10" i="2"/>
  <c r="I20" i="2"/>
  <c r="I16" i="2"/>
  <c r="I12" i="2"/>
  <c r="I23" i="2"/>
  <c r="I24" i="2"/>
  <c r="I19" i="2"/>
  <c r="I15" i="2"/>
  <c r="I11" i="2"/>
  <c r="I21" i="2"/>
  <c r="I17" i="2"/>
  <c r="I13" i="2"/>
  <c r="I9" i="2"/>
  <c r="AB8" i="2"/>
  <c r="X8" i="2"/>
  <c r="AA17" i="16"/>
  <c r="B9" i="2" l="1"/>
  <c r="Z9" i="2" s="1"/>
  <c r="B10" i="2"/>
  <c r="Z10" i="2" s="1"/>
  <c r="B11" i="2"/>
  <c r="Z11" i="2" s="1"/>
  <c r="B12" i="2"/>
  <c r="Z12" i="2" s="1"/>
  <c r="B13" i="2"/>
  <c r="Z13" i="2" s="1"/>
  <c r="B14" i="2"/>
  <c r="Z14" i="2" s="1"/>
  <c r="B15" i="2"/>
  <c r="Z15" i="2" s="1"/>
  <c r="B16" i="2"/>
  <c r="Z16" i="2" s="1"/>
  <c r="B17" i="2"/>
  <c r="Z17" i="2" s="1"/>
  <c r="B18" i="2"/>
  <c r="Z18" i="2" s="1"/>
  <c r="B19" i="2"/>
  <c r="Z19" i="2" s="1"/>
  <c r="B20" i="2"/>
  <c r="Z20" i="2" s="1"/>
  <c r="B21" i="2"/>
  <c r="Z21" i="2" s="1"/>
  <c r="B22" i="2"/>
  <c r="Z22" i="2" s="1"/>
  <c r="B23" i="2"/>
  <c r="Z23" i="2" s="1"/>
  <c r="J35" i="53" l="1"/>
  <c r="J34" i="53"/>
  <c r="J32" i="53"/>
  <c r="J39" i="53"/>
  <c r="J38" i="53"/>
  <c r="J36" i="53"/>
  <c r="C20" i="2"/>
  <c r="C16" i="2"/>
  <c r="C12" i="2"/>
  <c r="C18" i="2"/>
  <c r="C14" i="2"/>
  <c r="C10" i="2"/>
  <c r="C23" i="2"/>
  <c r="C24" i="2"/>
  <c r="C19" i="2"/>
  <c r="C15" i="2"/>
  <c r="C11" i="2"/>
  <c r="E22" i="2"/>
  <c r="C22" i="2"/>
  <c r="C21" i="2"/>
  <c r="C17" i="2"/>
  <c r="C13" i="2"/>
  <c r="E9" i="2"/>
  <c r="C9" i="2"/>
  <c r="E18" i="2"/>
  <c r="E14" i="2"/>
  <c r="E10" i="2"/>
  <c r="E19" i="2"/>
  <c r="E15" i="2"/>
  <c r="E11" i="2"/>
  <c r="E20" i="2"/>
  <c r="E16" i="2"/>
  <c r="E12" i="2"/>
  <c r="E23" i="2"/>
  <c r="E24" i="2"/>
  <c r="E21" i="2"/>
  <c r="E17" i="2"/>
  <c r="E13" i="2"/>
  <c r="AB23" i="2"/>
  <c r="X23" i="2"/>
  <c r="AB22" i="2"/>
  <c r="X22" i="2"/>
  <c r="AB20" i="2"/>
  <c r="X20" i="2"/>
  <c r="AB18" i="2"/>
  <c r="X18" i="2"/>
  <c r="AB16" i="2"/>
  <c r="X16" i="2"/>
  <c r="AB14" i="2"/>
  <c r="X14" i="2"/>
  <c r="AB12" i="2"/>
  <c r="X12" i="2"/>
  <c r="AB10" i="2"/>
  <c r="X10" i="2"/>
  <c r="AB21" i="2"/>
  <c r="X21" i="2"/>
  <c r="AB19" i="2"/>
  <c r="X19" i="2"/>
  <c r="AB17" i="2"/>
  <c r="X17" i="2"/>
  <c r="AB15" i="2"/>
  <c r="X15" i="2"/>
  <c r="AB13" i="2"/>
  <c r="X13" i="2"/>
  <c r="AB11" i="2"/>
  <c r="X11" i="2"/>
  <c r="AB9" i="2"/>
  <c r="X9" i="2"/>
  <c r="AD17" i="2" l="1"/>
  <c r="AD10" i="2"/>
  <c r="AD14" i="2"/>
  <c r="AD18" i="2"/>
  <c r="AD22" i="2"/>
  <c r="AD11" i="2"/>
  <c r="AD15" i="2"/>
  <c r="AD19" i="2"/>
  <c r="AD9" i="2"/>
  <c r="AD13" i="2"/>
  <c r="AD21" i="2"/>
  <c r="AD12" i="2"/>
  <c r="AD16" i="2"/>
  <c r="AD20" i="2"/>
  <c r="AD23" i="2"/>
  <c r="AD24" i="2"/>
  <c r="E4" i="46" l="1"/>
  <c r="G5" i="45"/>
  <c r="F4" i="35" l="1"/>
  <c r="G4" i="16" l="1"/>
  <c r="F4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C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Gjelder kategori 170, slaktegris, kategori 173, flådd gris og kategori 176, VAK gris</t>
        </r>
      </text>
    </comment>
    <comment ref="O7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Verdana"/>
            <family val="2"/>
          </rPr>
          <t>% andel VAK griser av alle slaktegriser</t>
        </r>
      </text>
    </comment>
    <comment ref="T7" authorId="0" shapeId="0" xr:uid="{5B9EB52B-7E60-4492-A6D3-CCC61C453819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Korrelasjon i %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AO7" authorId="0" shapeId="0" xr:uid="{096C3551-8A63-441B-8F9F-2EA2B79AFE39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Verdana"/>
            <family val="2"/>
          </rPr>
          <t>% andel VAK griser av alle slaktegriser</t>
        </r>
      </text>
    </comment>
    <comment ref="BB24" authorId="0" shapeId="0" xr:uid="{677B7F2E-FB52-43CD-99ED-6B2C22D86FE7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Hjerte- og/eller brysthinne
 betennelse
</t>
        </r>
      </text>
    </comment>
    <comment ref="BD24" authorId="0" shapeId="0" xr:uid="{802EA1FB-EEE9-4496-8001-312231468261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% med Leverparasitter (spolormflekker)</t>
        </r>
      </text>
    </comment>
    <comment ref="BB27" authorId="0" shapeId="0" xr:uid="{EB0D79A0-DCE1-4A05-A3C6-3008F1115145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Hjerte- og/eller brysthinne
 betennelse
</t>
        </r>
      </text>
    </comment>
    <comment ref="BD27" authorId="0" shapeId="0" xr:uid="{1F78912F-3BBB-4339-84FB-5749362F486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% med Leverparasitter (spolormflekker)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AC9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Hjerte- og/eller brysthinne
 betennelse
</t>
        </r>
      </text>
    </comment>
    <comment ref="AE9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% med Leverparasitter (spolormflekker)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W6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i prosent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AM11" authorId="0" shapeId="0" xr:uid="{845DE63D-7CE0-4418-97A3-CCDAF5C8F5AC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Hjerte- og/eller brysthinne
 betennelse
</t>
        </r>
      </text>
    </comment>
    <comment ref="AO11" authorId="0" shapeId="0" xr:uid="{10B7AE16-2AB8-41DA-918C-321BDF0C386D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% med Leverparasitter (spolormflekker)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BC10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Hjerte- og/eller brysthinne
 betennelse
</t>
        </r>
      </text>
    </comment>
    <comment ref="BE10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% med Leverparasitter (spolormflekker)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AD40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Hjerte- og/eller brysthinne
 betennelse
</t>
        </r>
      </text>
    </comment>
    <comment ref="AF40" authorId="0" shapeId="0" xr:uid="{00000000-0006-0000-1200-000002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% med Leverparasitter (spolormflekker)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AE9" authorId="0" shapeId="0" xr:uid="{82E8CC50-A977-411D-BFE0-1A83005839F8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Hjerte- og/eller brysthinne
 betennelse
</t>
        </r>
      </text>
    </comment>
    <comment ref="AG9" authorId="0" shapeId="0" xr:uid="{65F530EB-469C-440C-8721-E68AFB516701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% med Leverparasitter (spolormflekker)</t>
        </r>
      </text>
    </comment>
    <comment ref="C11" authorId="0" shapeId="0" xr:uid="{BC7409A3-4467-428F-A8F6-405EEE84DDC6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Kombinert</t>
        </r>
      </text>
    </comment>
  </commentList>
</comments>
</file>

<file path=xl/sharedStrings.xml><?xml version="1.0" encoding="utf-8"?>
<sst xmlns="http://schemas.openxmlformats.org/spreadsheetml/2006/main" count="4380" uniqueCount="628">
  <si>
    <t>Klasse</t>
  </si>
  <si>
    <t>Vekt</t>
  </si>
  <si>
    <t xml:space="preserve"> </t>
  </si>
  <si>
    <t>Antall</t>
  </si>
  <si>
    <t>Midt-Norge</t>
  </si>
  <si>
    <t>Uke :</t>
  </si>
  <si>
    <t>Fatland</t>
  </si>
  <si>
    <t>KLF</t>
  </si>
  <si>
    <t>slakt</t>
  </si>
  <si>
    <t>AAR</t>
  </si>
  <si>
    <t>MEANKLAS</t>
  </si>
  <si>
    <t>MEANFETT</t>
  </si>
  <si>
    <t>STD_VEKT</t>
  </si>
  <si>
    <t>STD_FETT</t>
  </si>
  <si>
    <t>Middel</t>
  </si>
  <si>
    <t>UKENR</t>
  </si>
  <si>
    <t>ANTPRO</t>
  </si>
  <si>
    <t>ORG</t>
  </si>
  <si>
    <t>DO</t>
  </si>
  <si>
    <t>KLASSE</t>
  </si>
  <si>
    <t>P-</t>
  </si>
  <si>
    <t>P</t>
  </si>
  <si>
    <t>R</t>
  </si>
  <si>
    <t>U</t>
  </si>
  <si>
    <t>SLAKTERI</t>
  </si>
  <si>
    <t>VARIANT</t>
  </si>
  <si>
    <t>klasse</t>
  </si>
  <si>
    <t>vekt</t>
  </si>
  <si>
    <t>Oslo</t>
  </si>
  <si>
    <t>Gol</t>
  </si>
  <si>
    <t>Ølen</t>
  </si>
  <si>
    <t>Førde</t>
  </si>
  <si>
    <t>Røros</t>
  </si>
  <si>
    <t>Målselv</t>
  </si>
  <si>
    <t>Rudshøgda</t>
  </si>
  <si>
    <t>Furuseth</t>
  </si>
  <si>
    <t>Forus</t>
  </si>
  <si>
    <t>Sandeid</t>
  </si>
  <si>
    <t>Jæren</t>
  </si>
  <si>
    <t>Nordfjord</t>
  </si>
  <si>
    <t>Horns</t>
  </si>
  <si>
    <t>Jens Eide</t>
  </si>
  <si>
    <t>Økologisk</t>
  </si>
  <si>
    <t>MANED</t>
  </si>
  <si>
    <t>ANT_PROD</t>
  </si>
  <si>
    <t>ANTALL</t>
  </si>
  <si>
    <t>VEKTPRO</t>
  </si>
  <si>
    <t>Korrelasjon</t>
  </si>
  <si>
    <t>Nortura</t>
  </si>
  <si>
    <t>Oppdal</t>
  </si>
  <si>
    <t>Karasjok</t>
  </si>
  <si>
    <t>Bjerka</t>
  </si>
  <si>
    <t>Midt Norge</t>
  </si>
  <si>
    <t>REGION</t>
  </si>
  <si>
    <t>Sarpsborg</t>
  </si>
  <si>
    <t>Malvik</t>
  </si>
  <si>
    <t>Måned</t>
  </si>
  <si>
    <t>Tønsberg</t>
  </si>
  <si>
    <t>År</t>
  </si>
  <si>
    <t>Uke nr:</t>
  </si>
  <si>
    <t>Sortland</t>
  </si>
  <si>
    <t>FETTGRUP</t>
  </si>
  <si>
    <t>VEKTGRUP</t>
  </si>
  <si>
    <t>Vest</t>
  </si>
  <si>
    <t>Nord</t>
  </si>
  <si>
    <t>Rogaland</t>
  </si>
  <si>
    <t>Nordland</t>
  </si>
  <si>
    <t>FYLKE</t>
  </si>
  <si>
    <t>slaktevekt</t>
  </si>
  <si>
    <t>Halden</t>
  </si>
  <si>
    <t>Moss</t>
  </si>
  <si>
    <t>Hvaler</t>
  </si>
  <si>
    <t>Aremark</t>
  </si>
  <si>
    <t>Marker</t>
  </si>
  <si>
    <t>Rakkestad</t>
  </si>
  <si>
    <t>Råde</t>
  </si>
  <si>
    <t>Våler</t>
  </si>
  <si>
    <t>Vestby</t>
  </si>
  <si>
    <t>Ås</t>
  </si>
  <si>
    <t>Nesodden</t>
  </si>
  <si>
    <t>Bærum</t>
  </si>
  <si>
    <t>Asker</t>
  </si>
  <si>
    <t>Rælingen</t>
  </si>
  <si>
    <t>Enebakk</t>
  </si>
  <si>
    <t>Nittedal</t>
  </si>
  <si>
    <t>Gjerdrum</t>
  </si>
  <si>
    <t>Ullensaker</t>
  </si>
  <si>
    <t>Nes</t>
  </si>
  <si>
    <t>Eidsvoll</t>
  </si>
  <si>
    <t>Nannestad</t>
  </si>
  <si>
    <t>Hurdal</t>
  </si>
  <si>
    <t>Kongsvinger</t>
  </si>
  <si>
    <t>Hamar</t>
  </si>
  <si>
    <t>Ringsaker</t>
  </si>
  <si>
    <t>Løten</t>
  </si>
  <si>
    <t>Stange</t>
  </si>
  <si>
    <t>Grue</t>
  </si>
  <si>
    <t>Åsnes</t>
  </si>
  <si>
    <t>Elverum</t>
  </si>
  <si>
    <t>Trysil</t>
  </si>
  <si>
    <t>Åmot</t>
  </si>
  <si>
    <t>Rendalen</t>
  </si>
  <si>
    <t>Engerdal</t>
  </si>
  <si>
    <t>Tolga</t>
  </si>
  <si>
    <t>Tynset</t>
  </si>
  <si>
    <t>Alvdal</t>
  </si>
  <si>
    <t>Folldal</t>
  </si>
  <si>
    <t>Os</t>
  </si>
  <si>
    <t>Lillehammer</t>
  </si>
  <si>
    <t>Gjøvik</t>
  </si>
  <si>
    <t>Dovre</t>
  </si>
  <si>
    <t>Lesja</t>
  </si>
  <si>
    <t>Lom</t>
  </si>
  <si>
    <t>Vågå</t>
  </si>
  <si>
    <t>Sel</t>
  </si>
  <si>
    <t>Ringebu</t>
  </si>
  <si>
    <t>Øyer</t>
  </si>
  <si>
    <t>Gausdal</t>
  </si>
  <si>
    <t>Østre Toten</t>
  </si>
  <si>
    <t>Vestre Toten</t>
  </si>
  <si>
    <t>Jevnaker</t>
  </si>
  <si>
    <t>Lunner</t>
  </si>
  <si>
    <t>Gran</t>
  </si>
  <si>
    <t>Søndre Land</t>
  </si>
  <si>
    <t>Nordre Land</t>
  </si>
  <si>
    <t>Etnedal</t>
  </si>
  <si>
    <t>Vestre Slidre</t>
  </si>
  <si>
    <t>Øystre Slidre</t>
  </si>
  <si>
    <t>Vang</t>
  </si>
  <si>
    <t>Drammen</t>
  </si>
  <si>
    <t>Kongsberg</t>
  </si>
  <si>
    <t>Ringerike</t>
  </si>
  <si>
    <t>Hole</t>
  </si>
  <si>
    <t>Flå</t>
  </si>
  <si>
    <t>Hemsedal</t>
  </si>
  <si>
    <t>Ål</t>
  </si>
  <si>
    <t>Hol</t>
  </si>
  <si>
    <t>Sigdal</t>
  </si>
  <si>
    <t>Krødsherad</t>
  </si>
  <si>
    <t>Modum</t>
  </si>
  <si>
    <t>Øvre Eiker</t>
  </si>
  <si>
    <t>Lier</t>
  </si>
  <si>
    <t>Flesberg</t>
  </si>
  <si>
    <t>Rollag</t>
  </si>
  <si>
    <t>Holmestrand</t>
  </si>
  <si>
    <t>Sandefjord</t>
  </si>
  <si>
    <t>Larvik</t>
  </si>
  <si>
    <t>Sande</t>
  </si>
  <si>
    <t>Porsgrunn</t>
  </si>
  <si>
    <t>Skien</t>
  </si>
  <si>
    <t>Notodden</t>
  </si>
  <si>
    <t>Siljan</t>
  </si>
  <si>
    <t>Bamble</t>
  </si>
  <si>
    <t>Kragerø</t>
  </si>
  <si>
    <t>Drangedal</t>
  </si>
  <si>
    <t>Nome</t>
  </si>
  <si>
    <t>Bø</t>
  </si>
  <si>
    <t>Tinn</t>
  </si>
  <si>
    <t>Hjartdal</t>
  </si>
  <si>
    <t>Seljord</t>
  </si>
  <si>
    <t>Nissedal</t>
  </si>
  <si>
    <t>Fyresdal</t>
  </si>
  <si>
    <t>Tokke</t>
  </si>
  <si>
    <t>Vinje</t>
  </si>
  <si>
    <t>Risør</t>
  </si>
  <si>
    <t>Grimstad</t>
  </si>
  <si>
    <t>Arendal</t>
  </si>
  <si>
    <t>Gjerstad</t>
  </si>
  <si>
    <t>Froland</t>
  </si>
  <si>
    <t>Lillesand</t>
  </si>
  <si>
    <t>Birkenes</t>
  </si>
  <si>
    <t>Åmli</t>
  </si>
  <si>
    <t>Iveland</t>
  </si>
  <si>
    <t>Bygland</t>
  </si>
  <si>
    <t>Valle</t>
  </si>
  <si>
    <t>Bykle</t>
  </si>
  <si>
    <t>Kristiansand</t>
  </si>
  <si>
    <t>Farsund</t>
  </si>
  <si>
    <t>Flekkefjord</t>
  </si>
  <si>
    <t>Vennesla</t>
  </si>
  <si>
    <t>Lindesnes</t>
  </si>
  <si>
    <t>Lyngdal</t>
  </si>
  <si>
    <t>Hægebostad</t>
  </si>
  <si>
    <t>Kvinesdal</t>
  </si>
  <si>
    <t>Sirdal</t>
  </si>
  <si>
    <t>Eigersund</t>
  </si>
  <si>
    <t>Sandnes</t>
  </si>
  <si>
    <t>Stavanger</t>
  </si>
  <si>
    <t>Haugesund</t>
  </si>
  <si>
    <t>Sokndal</t>
  </si>
  <si>
    <t>Lund</t>
  </si>
  <si>
    <t>Klepp</t>
  </si>
  <si>
    <t>Time</t>
  </si>
  <si>
    <t>Gjesdal</t>
  </si>
  <si>
    <t>Sola</t>
  </si>
  <si>
    <t>Randaberg</t>
  </si>
  <si>
    <t>Strand</t>
  </si>
  <si>
    <t>Hjelmeland</t>
  </si>
  <si>
    <t>Sauda</t>
  </si>
  <si>
    <t>Kvitsøy</t>
  </si>
  <si>
    <t>Bokn</t>
  </si>
  <si>
    <t>Tysvær</t>
  </si>
  <si>
    <t>Karmøy</t>
  </si>
  <si>
    <t>Utsira</t>
  </si>
  <si>
    <t>Vindafjord</t>
  </si>
  <si>
    <t>Bergen</t>
  </si>
  <si>
    <t>Etne</t>
  </si>
  <si>
    <t>Sveio</t>
  </si>
  <si>
    <t>Bømlo</t>
  </si>
  <si>
    <t>Stord</t>
  </si>
  <si>
    <t>Fitjar</t>
  </si>
  <si>
    <t>Tysnes</t>
  </si>
  <si>
    <t>Kvinnherad</t>
  </si>
  <si>
    <t>Ullensvang</t>
  </si>
  <si>
    <t>Ulvik</t>
  </si>
  <si>
    <t>Voss</t>
  </si>
  <si>
    <t>Kvam</t>
  </si>
  <si>
    <t>Samnanger</t>
  </si>
  <si>
    <t>Austevoll</t>
  </si>
  <si>
    <t>Askøy</t>
  </si>
  <si>
    <t>Vaksdal</t>
  </si>
  <si>
    <t>Modalen</t>
  </si>
  <si>
    <t>Osterøy</t>
  </si>
  <si>
    <t>Øygarden</t>
  </si>
  <si>
    <t>Fedje</t>
  </si>
  <si>
    <t>Masfjorden</t>
  </si>
  <si>
    <t>Gulen</t>
  </si>
  <si>
    <t>Solund</t>
  </si>
  <si>
    <t>Hyllestad</t>
  </si>
  <si>
    <t>Høyanger</t>
  </si>
  <si>
    <t>Vik</t>
  </si>
  <si>
    <t>Sogndal</t>
  </si>
  <si>
    <t>Aurland</t>
  </si>
  <si>
    <t>Lærdal</t>
  </si>
  <si>
    <t>Årdal</t>
  </si>
  <si>
    <t>Luster</t>
  </si>
  <si>
    <t>Askvoll</t>
  </si>
  <si>
    <t>Fjaler</t>
  </si>
  <si>
    <t>Bremanger</t>
  </si>
  <si>
    <t>Gloppen</t>
  </si>
  <si>
    <t>Molde</t>
  </si>
  <si>
    <t>Ålesund</t>
  </si>
  <si>
    <t>Kristiansund</t>
  </si>
  <si>
    <t>Vanylven</t>
  </si>
  <si>
    <t>Herøy</t>
  </si>
  <si>
    <t>Ulstein</t>
  </si>
  <si>
    <t>Hareid</t>
  </si>
  <si>
    <t>Volda</t>
  </si>
  <si>
    <t>Ørsta</t>
  </si>
  <si>
    <t>Stranda</t>
  </si>
  <si>
    <t>Sykkylven</t>
  </si>
  <si>
    <t>Sula</t>
  </si>
  <si>
    <t>Giske</t>
  </si>
  <si>
    <t>Vestnes</t>
  </si>
  <si>
    <t>Rauma</t>
  </si>
  <si>
    <t>Aukra</t>
  </si>
  <si>
    <t>Averøy</t>
  </si>
  <si>
    <t>Gjemnes</t>
  </si>
  <si>
    <t>Tingvoll</t>
  </si>
  <si>
    <t>Sunndal</t>
  </si>
  <si>
    <t>Surnadal</t>
  </si>
  <si>
    <t>Rindal</t>
  </si>
  <si>
    <t>Aure</t>
  </si>
  <si>
    <t>Smøla</t>
  </si>
  <si>
    <t>Trondheim</t>
  </si>
  <si>
    <t>Hitra</t>
  </si>
  <si>
    <t>Frøya</t>
  </si>
  <si>
    <t>Ørland</t>
  </si>
  <si>
    <t>Åfjord</t>
  </si>
  <si>
    <t>Rennebu</t>
  </si>
  <si>
    <t>Holtålen</t>
  </si>
  <si>
    <t>Midtre Gauldal</t>
  </si>
  <si>
    <t>Melhus</t>
  </si>
  <si>
    <t>Skaun</t>
  </si>
  <si>
    <t>Selbu</t>
  </si>
  <si>
    <t>Tydal</t>
  </si>
  <si>
    <t>Steinkjer</t>
  </si>
  <si>
    <t>Namsos</t>
  </si>
  <si>
    <t>Meråker</t>
  </si>
  <si>
    <t>Stjørdal</t>
  </si>
  <si>
    <t>Frosta</t>
  </si>
  <si>
    <t>Levanger</t>
  </si>
  <si>
    <t>Verdal</t>
  </si>
  <si>
    <t>Inderøy</t>
  </si>
  <si>
    <t>Snåsa</t>
  </si>
  <si>
    <t>Lierne</t>
  </si>
  <si>
    <t>Røyrvik</t>
  </si>
  <si>
    <t>Grong</t>
  </si>
  <si>
    <t>Høylandet</t>
  </si>
  <si>
    <t>Overhalla</t>
  </si>
  <si>
    <t>Flatanger</t>
  </si>
  <si>
    <t>Leka</t>
  </si>
  <si>
    <t>Bodø</t>
  </si>
  <si>
    <t>Narvik</t>
  </si>
  <si>
    <t>Bindal</t>
  </si>
  <si>
    <t>Sømna</t>
  </si>
  <si>
    <t>Brønnøy</t>
  </si>
  <si>
    <t>Vega</t>
  </si>
  <si>
    <t>Vevelstad</t>
  </si>
  <si>
    <t>Leirfjord</t>
  </si>
  <si>
    <t>Vefsn</t>
  </si>
  <si>
    <t>Grane</t>
  </si>
  <si>
    <t>Hattfjelldal</t>
  </si>
  <si>
    <t>Dønna</t>
  </si>
  <si>
    <t>Nesna</t>
  </si>
  <si>
    <t>Hemnes</t>
  </si>
  <si>
    <t>Rana</t>
  </si>
  <si>
    <t>Lurøy</t>
  </si>
  <si>
    <t>Rødøy</t>
  </si>
  <si>
    <t>Meløy</t>
  </si>
  <si>
    <t>Gildeskål</t>
  </si>
  <si>
    <t>Beiarn</t>
  </si>
  <si>
    <t>Saltdal</t>
  </si>
  <si>
    <t>Fauske</t>
  </si>
  <si>
    <t>Sørfold</t>
  </si>
  <si>
    <t>Steigen</t>
  </si>
  <si>
    <t>Hamarøy</t>
  </si>
  <si>
    <t>Lødingen</t>
  </si>
  <si>
    <t>Evenes</t>
  </si>
  <si>
    <t>Ballangen</t>
  </si>
  <si>
    <t>Flakstad</t>
  </si>
  <si>
    <t>Vestvågøy</t>
  </si>
  <si>
    <t>Vågan</t>
  </si>
  <si>
    <t>Hadsel</t>
  </si>
  <si>
    <t>Øksnes</t>
  </si>
  <si>
    <t>Andøy</t>
  </si>
  <si>
    <t>Moskenes</t>
  </si>
  <si>
    <t>Harstad</t>
  </si>
  <si>
    <t>Tromsø</t>
  </si>
  <si>
    <t>Kvæfjord</t>
  </si>
  <si>
    <t>Ibestad</t>
  </si>
  <si>
    <t>Gratangen</t>
  </si>
  <si>
    <t>Lavangen</t>
  </si>
  <si>
    <t>Bardu</t>
  </si>
  <si>
    <t>Salangen</t>
  </si>
  <si>
    <t>Sørreisa</t>
  </si>
  <si>
    <t>Dyrøy</t>
  </si>
  <si>
    <t>Balsfjord</t>
  </si>
  <si>
    <t>Karlsøy</t>
  </si>
  <si>
    <t>Lyngen</t>
  </si>
  <si>
    <t>Storfjord</t>
  </si>
  <si>
    <t>Kåfjord</t>
  </si>
  <si>
    <t>Skjervøy</t>
  </si>
  <si>
    <t>Nordreisa</t>
  </si>
  <si>
    <t>Kvænangen</t>
  </si>
  <si>
    <t>Vardø</t>
  </si>
  <si>
    <t>Vadsø</t>
  </si>
  <si>
    <t>Hammerfest</t>
  </si>
  <si>
    <t>Alta</t>
  </si>
  <si>
    <t>Hasvik</t>
  </si>
  <si>
    <t>Porsanger</t>
  </si>
  <si>
    <t>Lebesby</t>
  </si>
  <si>
    <t>Berlevåg</t>
  </si>
  <si>
    <t>Tana</t>
  </si>
  <si>
    <t>Nesseby</t>
  </si>
  <si>
    <t>O</t>
  </si>
  <si>
    <t>E</t>
  </si>
  <si>
    <t>%</t>
  </si>
  <si>
    <t>Røst</t>
  </si>
  <si>
    <t>Kautokeino</t>
  </si>
  <si>
    <t>Træna</t>
  </si>
  <si>
    <t>Gamvik</t>
  </si>
  <si>
    <t>Frogn</t>
  </si>
  <si>
    <t>Lørenskog</t>
  </si>
  <si>
    <t>LINJE</t>
  </si>
  <si>
    <t>Region</t>
  </si>
  <si>
    <t>Totalt antall slakt :</t>
  </si>
  <si>
    <t>Organisasjon</t>
  </si>
  <si>
    <t>Org</t>
  </si>
  <si>
    <t>Ukenr:</t>
  </si>
  <si>
    <t>Antall slakt :</t>
  </si>
  <si>
    <t>Resultater per UKE:</t>
  </si>
  <si>
    <t>Øst</t>
  </si>
  <si>
    <t>Slakteri</t>
  </si>
  <si>
    <t>Varianter</t>
  </si>
  <si>
    <t>Vektgruppe</t>
  </si>
  <si>
    <t>KATEGORI</t>
  </si>
  <si>
    <t>Mai</t>
  </si>
  <si>
    <t>N</t>
  </si>
  <si>
    <t>K</t>
  </si>
  <si>
    <t>ANT_KJOTTPRO</t>
  </si>
  <si>
    <t>MEAN_MHL</t>
  </si>
  <si>
    <t>MEAN_UHL</t>
  </si>
  <si>
    <t>U/hl</t>
  </si>
  <si>
    <t>totalt</t>
  </si>
  <si>
    <t>med</t>
  </si>
  <si>
    <t>kjøtt%</t>
  </si>
  <si>
    <t>M/hl</t>
  </si>
  <si>
    <t>STD</t>
  </si>
  <si>
    <t>U/HL</t>
  </si>
  <si>
    <t>Kjøtt%</t>
  </si>
  <si>
    <t>målt</t>
  </si>
  <si>
    <t>sl.vekt</t>
  </si>
  <si>
    <t>i tonn</t>
  </si>
  <si>
    <t>målte</t>
  </si>
  <si>
    <t>M/HL</t>
  </si>
  <si>
    <t>og kjøtt%</t>
  </si>
  <si>
    <t>S</t>
  </si>
  <si>
    <t>&gt; 95 kg</t>
  </si>
  <si>
    <t>&gt; 90 kg</t>
  </si>
  <si>
    <t>&gt; 87 kg</t>
  </si>
  <si>
    <t>&gt; 85 kg</t>
  </si>
  <si>
    <t>&gt; 83 kg</t>
  </si>
  <si>
    <t>&gt; 81 kg</t>
  </si>
  <si>
    <t>&gt; 79 kg</t>
  </si>
  <si>
    <t>&gt; 77 kg</t>
  </si>
  <si>
    <t>&gt; 75 kg</t>
  </si>
  <si>
    <t>&gt; 73 kg</t>
  </si>
  <si>
    <t>&gt; 71 kg</t>
  </si>
  <si>
    <t>&gt; 69 kg</t>
  </si>
  <si>
    <t>&gt; 67 kg</t>
  </si>
  <si>
    <t>&gt; 65 kg</t>
  </si>
  <si>
    <t>&gt; 63 kg</t>
  </si>
  <si>
    <t>&gt; 55 kg</t>
  </si>
  <si>
    <t>Hybrid</t>
  </si>
  <si>
    <t>Hampshire</t>
  </si>
  <si>
    <t>Noroc</t>
  </si>
  <si>
    <t>VARIANT per MÅNED</t>
  </si>
  <si>
    <t>Variant</t>
  </si>
  <si>
    <t>SLAKT</t>
  </si>
  <si>
    <t>Andre</t>
  </si>
  <si>
    <t>Loppa</t>
  </si>
  <si>
    <t>Båtsfjord</t>
  </si>
  <si>
    <t>Måsøy</t>
  </si>
  <si>
    <t>Nordkapp</t>
  </si>
  <si>
    <t>Værøy</t>
  </si>
  <si>
    <t>Osen</t>
  </si>
  <si>
    <t>Horten</t>
  </si>
  <si>
    <t>Suldal</t>
  </si>
  <si>
    <t>Kategori:</t>
  </si>
  <si>
    <t>Ukenr :</t>
  </si>
  <si>
    <t>Produ-</t>
  </si>
  <si>
    <t>senter</t>
  </si>
  <si>
    <t>TABELL</t>
  </si>
  <si>
    <t>COR_VEFE</t>
  </si>
  <si>
    <t>per</t>
  </si>
  <si>
    <t>produ-</t>
  </si>
  <si>
    <t>+/-</t>
  </si>
  <si>
    <t>% av</t>
  </si>
  <si>
    <t>året</t>
  </si>
  <si>
    <t>før</t>
  </si>
  <si>
    <t>Tusen</t>
  </si>
  <si>
    <t>tonn</t>
  </si>
  <si>
    <t>sjon</t>
  </si>
  <si>
    <t>Må-</t>
  </si>
  <si>
    <t>ned</t>
  </si>
  <si>
    <t>året før</t>
  </si>
  <si>
    <t>Per MÅNED:</t>
  </si>
  <si>
    <t>Uke-</t>
  </si>
  <si>
    <t>nr</t>
  </si>
  <si>
    <t>Per REGION:</t>
  </si>
  <si>
    <t>GRIS</t>
  </si>
  <si>
    <t>Organisasjon:</t>
  </si>
  <si>
    <t>Slakteri :</t>
  </si>
  <si>
    <t>vekt og</t>
  </si>
  <si>
    <t>Korr-</t>
  </si>
  <si>
    <t>elasjon</t>
  </si>
  <si>
    <t>&gt; 100 kg</t>
  </si>
  <si>
    <t>&gt; 105 kg</t>
  </si>
  <si>
    <t>&gt; 110 kg</t>
  </si>
  <si>
    <t>&gt; 115 kg</t>
  </si>
  <si>
    <t>Vektgrupper</t>
  </si>
  <si>
    <t>&gt; 120 kg</t>
  </si>
  <si>
    <t>&gt; 125 kg</t>
  </si>
  <si>
    <t>bonde</t>
  </si>
  <si>
    <t>Fylker</t>
  </si>
  <si>
    <t xml:space="preserve">slakt </t>
  </si>
  <si>
    <t>PRO_VAK</t>
  </si>
  <si>
    <t>ANDEL_HANN</t>
  </si>
  <si>
    <t>VAK</t>
  </si>
  <si>
    <t>Hann-</t>
  </si>
  <si>
    <t>gris</t>
  </si>
  <si>
    <t>Andel%</t>
  </si>
  <si>
    <t>VAK av</t>
  </si>
  <si>
    <t>Korre-</t>
  </si>
  <si>
    <t>lasjon</t>
  </si>
  <si>
    <t>Per KATEGORI:</t>
  </si>
  <si>
    <t>Kategori</t>
  </si>
  <si>
    <t>Flådd gris</t>
  </si>
  <si>
    <t>VAK gris</t>
  </si>
  <si>
    <t>Bedriftsgruppe</t>
  </si>
  <si>
    <t>Kjøtt% grupper</t>
  </si>
  <si>
    <t xml:space="preserve">per </t>
  </si>
  <si>
    <t>Andels% slakt over 105 kg:</t>
  </si>
  <si>
    <t>Tonn-</t>
  </si>
  <si>
    <t>asje</t>
  </si>
  <si>
    <t>Tonnasje for slakt over 105 kg:</t>
  </si>
  <si>
    <t>Organi-</t>
  </si>
  <si>
    <t>sasjo</t>
  </si>
  <si>
    <t>Kjøtt</t>
  </si>
  <si>
    <t>Jan</t>
  </si>
  <si>
    <t>Feb</t>
  </si>
  <si>
    <t>Mar</t>
  </si>
  <si>
    <t>Apr</t>
  </si>
  <si>
    <t>Jun</t>
  </si>
  <si>
    <t>Jul</t>
  </si>
  <si>
    <t>Aug</t>
  </si>
  <si>
    <t>Sep</t>
  </si>
  <si>
    <t>Okt</t>
  </si>
  <si>
    <t>Nov</t>
  </si>
  <si>
    <t>Des</t>
  </si>
  <si>
    <t>Hybrid etc.</t>
  </si>
  <si>
    <t>SLAKTERI per MÅNED</t>
  </si>
  <si>
    <t>Prima</t>
  </si>
  <si>
    <t>Oppdatert per:</t>
  </si>
  <si>
    <t>Produk-</t>
  </si>
  <si>
    <t>T100</t>
  </si>
  <si>
    <t>T110</t>
  </si>
  <si>
    <t>T120</t>
  </si>
  <si>
    <t>T130</t>
  </si>
  <si>
    <t>T140</t>
  </si>
  <si>
    <t>T150</t>
  </si>
  <si>
    <t>T170</t>
  </si>
  <si>
    <t>T190</t>
  </si>
  <si>
    <t>T200</t>
  </si>
  <si>
    <t>T210</t>
  </si>
  <si>
    <t xml:space="preserve">vekt og </t>
  </si>
  <si>
    <t>Midt</t>
  </si>
  <si>
    <t>VEKT</t>
  </si>
  <si>
    <t>&lt;=55kg</t>
  </si>
  <si>
    <t>og</t>
  </si>
  <si>
    <t>Østlandet</t>
  </si>
  <si>
    <t>Vestlandet</t>
  </si>
  <si>
    <t>Nord Norge</t>
  </si>
  <si>
    <t>Hvis ingen figurer vises - TRYKK PgUp eller PgDn</t>
  </si>
  <si>
    <t>Hvis INGEN figurer vises - TRYKK PgUp eller PgDn</t>
  </si>
  <si>
    <t>KOMMUNE1</t>
  </si>
  <si>
    <t>Trøndelag</t>
  </si>
  <si>
    <t>Færder</t>
  </si>
  <si>
    <t>Indre Fosen</t>
  </si>
  <si>
    <t>Hvis figurene ikke skulle dukke opp, vennligst TRYKK på PgUp eller PGDn</t>
  </si>
  <si>
    <t>Hvis IKKE figurene vises, trykk PgUp eller PgDn</t>
  </si>
  <si>
    <t>Hvis IKKE figurene kommer opp, trykk PgUp eller PgDn</t>
  </si>
  <si>
    <t>PR_NOROC</t>
  </si>
  <si>
    <t>Eidskog</t>
  </si>
  <si>
    <t>Stor-Elvdal</t>
  </si>
  <si>
    <t>Noroc Nortura</t>
  </si>
  <si>
    <t>Fredrikstad</t>
  </si>
  <si>
    <t>Skiptvet</t>
  </si>
  <si>
    <t>Aurskog-Høland</t>
  </si>
  <si>
    <t>Nord-Odal</t>
  </si>
  <si>
    <t>Sør-Odal</t>
  </si>
  <si>
    <t>Skjåk</t>
  </si>
  <si>
    <t>Nord-Fron</t>
  </si>
  <si>
    <t>Sør-Fron</t>
  </si>
  <si>
    <t>Sør-Aurdal</t>
  </si>
  <si>
    <t>Nord-Aurdal</t>
  </si>
  <si>
    <t>Nore og Uvdal</t>
  </si>
  <si>
    <t>Kviteseid</t>
  </si>
  <si>
    <t>Vegårshei</t>
  </si>
  <si>
    <t>Tvedestrand</t>
  </si>
  <si>
    <t>Evje og Hornnes</t>
  </si>
  <si>
    <t>Åseral</t>
  </si>
  <si>
    <t>Bjerkreim</t>
  </si>
  <si>
    <t>Hå</t>
  </si>
  <si>
    <t>Eidfjord</t>
  </si>
  <si>
    <t>Austrheim</t>
  </si>
  <si>
    <t>Møre og Romsdal</t>
  </si>
  <si>
    <t>Alstahaug</t>
  </si>
  <si>
    <t>Tjeldsund</t>
  </si>
  <si>
    <t>Sør-Varanger</t>
  </si>
  <si>
    <t>Namsskogan</t>
  </si>
  <si>
    <t>Viken</t>
  </si>
  <si>
    <t>Innlandet</t>
  </si>
  <si>
    <t>Telemark/ Vestfold</t>
  </si>
  <si>
    <t>Agder</t>
  </si>
  <si>
    <t>Vestland</t>
  </si>
  <si>
    <t>Troms og Finnmark</t>
  </si>
  <si>
    <t>Fjord</t>
  </si>
  <si>
    <t>Hustadvika</t>
  </si>
  <si>
    <t>Indre Østfold</t>
  </si>
  <si>
    <t>Nordre Follo</t>
  </si>
  <si>
    <t>Lillestrøm</t>
  </si>
  <si>
    <t>Nesbyen</t>
  </si>
  <si>
    <t>Vestfold/ Telemark</t>
  </si>
  <si>
    <t>Midt-Telemark</t>
  </si>
  <si>
    <t xml:space="preserve">Vestland </t>
  </si>
  <si>
    <t>Kinn</t>
  </si>
  <si>
    <t>Bjørnafjorden</t>
  </si>
  <si>
    <t>Alver</t>
  </si>
  <si>
    <t>Sunnfjord</t>
  </si>
  <si>
    <t>Stadt</t>
  </si>
  <si>
    <t>Strynndal</t>
  </si>
  <si>
    <t>Heim</t>
  </si>
  <si>
    <t>Orkland</t>
  </si>
  <si>
    <t>Nærøysund</t>
  </si>
  <si>
    <t>Finnmark og Troms</t>
  </si>
  <si>
    <t>Senja</t>
  </si>
  <si>
    <t>Noroc Løftet</t>
  </si>
  <si>
    <t>SMAGRIS_PRODUSENT</t>
  </si>
  <si>
    <t>Noroc KLF</t>
  </si>
  <si>
    <t>kombi</t>
  </si>
  <si>
    <t>Produksjons-</t>
  </si>
  <si>
    <t>type</t>
  </si>
  <si>
    <t>Slaktegris</t>
  </si>
  <si>
    <t>Smågris</t>
  </si>
  <si>
    <t>uke</t>
  </si>
  <si>
    <t>PgUp</t>
  </si>
  <si>
    <t>PgDn</t>
  </si>
  <si>
    <t>kg</t>
  </si>
  <si>
    <t>Øko med kjeber</t>
  </si>
  <si>
    <t>Inkludert både ordinær slaktegris, flådd gris og VAK gris</t>
  </si>
  <si>
    <t>Øko med Kjeber</t>
  </si>
  <si>
    <t>Nortura Løftet fra 2020</t>
  </si>
  <si>
    <t>Besetningstype:</t>
  </si>
  <si>
    <t>produsenter</t>
  </si>
  <si>
    <t>Ole Ringdal</t>
  </si>
  <si>
    <t>Slakthuset</t>
  </si>
  <si>
    <t>Strilalam</t>
  </si>
  <si>
    <t>Dalpro</t>
  </si>
  <si>
    <t>Øre Vilt</t>
  </si>
  <si>
    <t>Sl.vekt</t>
  </si>
  <si>
    <t>Middel vekt i 2024</t>
  </si>
  <si>
    <t>Antall slakt i 2024</t>
  </si>
  <si>
    <t>Middel kjøtt% i 2024</t>
  </si>
  <si>
    <t>smågris</t>
  </si>
  <si>
    <t>FYLKE2</t>
  </si>
  <si>
    <t>Kasserte</t>
  </si>
  <si>
    <t>Klasser</t>
  </si>
  <si>
    <t>Østfold</t>
  </si>
  <si>
    <t>Akershus</t>
  </si>
  <si>
    <t>Buskerud</t>
  </si>
  <si>
    <t>Vestfold</t>
  </si>
  <si>
    <t>Telemark</t>
  </si>
  <si>
    <t>Troms</t>
  </si>
  <si>
    <t>Finnmark</t>
  </si>
  <si>
    <t>Krepert fjøs</t>
  </si>
  <si>
    <t>Krepert transport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</si>
</sst>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"/>
    <numFmt numFmtId="166" formatCode="[$-414]d/\ mmmm\ yyyy;@"/>
  </numFmts>
  <fonts count="64">
    <font>
      <sz val="12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b/>
      <sz val="24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12"/>
      <name val="Arial"/>
      <family val="2"/>
    </font>
    <font>
      <b/>
      <sz val="20"/>
      <name val="Arial"/>
      <family val="2"/>
    </font>
    <font>
      <sz val="1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name val="Arial"/>
      <family val="2"/>
    </font>
    <font>
      <sz val="11"/>
      <name val="Verdana"/>
      <family val="2"/>
    </font>
    <font>
      <b/>
      <sz val="11"/>
      <name val="Verdana"/>
      <family val="2"/>
    </font>
    <font>
      <b/>
      <sz val="22"/>
      <name val="Verdana"/>
      <family val="2"/>
    </font>
    <font>
      <b/>
      <sz val="16"/>
      <name val="Verdana"/>
      <family val="2"/>
    </font>
    <font>
      <b/>
      <sz val="24"/>
      <name val="Verdana"/>
      <family val="2"/>
    </font>
    <font>
      <b/>
      <sz val="26"/>
      <name val="Verdana"/>
      <family val="2"/>
    </font>
    <font>
      <b/>
      <sz val="10"/>
      <name val="Verdana"/>
      <family val="2"/>
    </font>
    <font>
      <b/>
      <sz val="18"/>
      <name val="Verdana"/>
      <family val="2"/>
    </font>
    <font>
      <b/>
      <sz val="26"/>
      <name val="Arial"/>
      <family val="2"/>
    </font>
    <font>
      <sz val="12"/>
      <name val="Verdana"/>
      <family val="2"/>
    </font>
    <font>
      <sz val="18"/>
      <name val="Verdana"/>
      <family val="2"/>
    </font>
    <font>
      <sz val="16"/>
      <name val="Verdana"/>
      <family val="2"/>
    </font>
    <font>
      <b/>
      <sz val="20"/>
      <name val="Verdana"/>
      <family val="2"/>
    </font>
    <font>
      <sz val="14"/>
      <name val="Verdana"/>
      <family val="2"/>
    </font>
    <font>
      <b/>
      <sz val="14"/>
      <name val="Verdana"/>
      <family val="2"/>
    </font>
    <font>
      <sz val="26"/>
      <name val="Verdana"/>
      <family val="2"/>
    </font>
    <font>
      <b/>
      <sz val="12"/>
      <name val="Verdana"/>
      <family val="2"/>
    </font>
    <font>
      <sz val="12"/>
      <color indexed="81"/>
      <name val="Tahoma"/>
      <family val="2"/>
    </font>
    <font>
      <b/>
      <i/>
      <sz val="12"/>
      <name val="Arial"/>
      <family val="2"/>
    </font>
    <font>
      <sz val="12"/>
      <color indexed="81"/>
      <name val="Verdana"/>
      <family val="2"/>
    </font>
    <font>
      <sz val="18"/>
      <name val="Arial"/>
      <family val="2"/>
    </font>
    <font>
      <sz val="20"/>
      <name val="Arial"/>
      <family val="2"/>
    </font>
    <font>
      <sz val="28"/>
      <name val="Arial"/>
      <family val="2"/>
    </font>
    <font>
      <sz val="14"/>
      <name val="Arial"/>
      <family val="2"/>
    </font>
  </fonts>
  <fills count="51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66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CC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8">
    <xf numFmtId="0" fontId="0" fillId="0" borderId="0"/>
    <xf numFmtId="0" fontId="3" fillId="0" borderId="0"/>
    <xf numFmtId="0" fontId="6" fillId="0" borderId="0"/>
    <xf numFmtId="0" fontId="2" fillId="0" borderId="0"/>
    <xf numFmtId="0" fontId="2" fillId="0" borderId="0"/>
    <xf numFmtId="0" fontId="4" fillId="0" borderId="0"/>
    <xf numFmtId="0" fontId="16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1" applyNumberFormat="0" applyFill="0" applyAlignment="0" applyProtection="0"/>
    <xf numFmtId="0" fontId="25" fillId="0" borderId="2" applyNumberFormat="0" applyFill="0" applyAlignment="0" applyProtection="0"/>
    <xf numFmtId="0" fontId="26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0" applyNumberFormat="0" applyBorder="0" applyAlignment="0" applyProtection="0"/>
    <xf numFmtId="0" fontId="28" fillId="12" borderId="0" applyNumberFormat="0" applyBorder="0" applyAlignment="0" applyProtection="0"/>
    <xf numFmtId="0" fontId="29" fillId="13" borderId="0" applyNumberFormat="0" applyBorder="0" applyAlignment="0" applyProtection="0"/>
    <xf numFmtId="0" fontId="30" fillId="14" borderId="4" applyNumberFormat="0" applyAlignment="0" applyProtection="0"/>
    <xf numFmtId="0" fontId="31" fillId="15" borderId="5" applyNumberFormat="0" applyAlignment="0" applyProtection="0"/>
    <xf numFmtId="0" fontId="32" fillId="15" borderId="4" applyNumberFormat="0" applyAlignment="0" applyProtection="0"/>
    <xf numFmtId="0" fontId="33" fillId="0" borderId="6" applyNumberFormat="0" applyFill="0" applyAlignment="0" applyProtection="0"/>
    <xf numFmtId="0" fontId="34" fillId="16" borderId="7" applyNumberFormat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38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38" fillId="41" borderId="0" applyNumberFormat="0" applyBorder="0" applyAlignment="0" applyProtection="0"/>
    <xf numFmtId="0" fontId="1" fillId="0" borderId="0"/>
    <xf numFmtId="0" fontId="1" fillId="17" borderId="8" applyNumberFormat="0" applyFont="0" applyAlignment="0" applyProtection="0"/>
  </cellStyleXfs>
  <cellXfs count="422">
    <xf numFmtId="0" fontId="0" fillId="0" borderId="0" xfId="0"/>
    <xf numFmtId="2" fontId="0" fillId="0" borderId="0" xfId="0" applyNumberFormat="1"/>
    <xf numFmtId="0" fontId="5" fillId="0" borderId="0" xfId="0" applyFont="1"/>
    <xf numFmtId="0" fontId="6" fillId="0" borderId="0" xfId="0" applyFont="1"/>
    <xf numFmtId="0" fontId="7" fillId="0" borderId="0" xfId="0" applyFont="1"/>
    <xf numFmtId="2" fontId="5" fillId="0" borderId="0" xfId="0" applyNumberFormat="1" applyFont="1"/>
    <xf numFmtId="0" fontId="0" fillId="3" borderId="0" xfId="0" applyFill="1"/>
    <xf numFmtId="0" fontId="5" fillId="3" borderId="0" xfId="0" applyFont="1" applyFill="1"/>
    <xf numFmtId="0" fontId="8" fillId="3" borderId="0" xfId="0" applyFont="1" applyFill="1"/>
    <xf numFmtId="2" fontId="8" fillId="2" borderId="0" xfId="0" applyNumberFormat="1" applyFont="1" applyFill="1" applyAlignment="1">
      <alignment horizontal="center"/>
    </xf>
    <xf numFmtId="1" fontId="0" fillId="0" borderId="0" xfId="0" applyNumberFormat="1"/>
    <xf numFmtId="0" fontId="9" fillId="3" borderId="0" xfId="0" applyFont="1" applyFill="1"/>
    <xf numFmtId="2" fontId="6" fillId="0" borderId="0" xfId="0" applyNumberFormat="1" applyFont="1"/>
    <xf numFmtId="0" fontId="10" fillId="0" borderId="0" xfId="0" applyFont="1"/>
    <xf numFmtId="0" fontId="2" fillId="0" borderId="0" xfId="4"/>
    <xf numFmtId="1" fontId="6" fillId="0" borderId="0" xfId="0" applyNumberFormat="1" applyFont="1"/>
    <xf numFmtId="1" fontId="8" fillId="2" borderId="0" xfId="0" applyNumberFormat="1" applyFont="1" applyFill="1" applyAlignment="1">
      <alignment horizontal="center"/>
    </xf>
    <xf numFmtId="0" fontId="13" fillId="0" borderId="0" xfId="0" applyFont="1"/>
    <xf numFmtId="1" fontId="5" fillId="0" borderId="0" xfId="0" applyNumberFormat="1" applyFont="1"/>
    <xf numFmtId="0" fontId="11" fillId="0" borderId="0" xfId="0" applyFont="1"/>
    <xf numFmtId="165" fontId="6" fillId="0" borderId="0" xfId="0" applyNumberFormat="1" applyFont="1"/>
    <xf numFmtId="0" fontId="0" fillId="0" borderId="0" xfId="0" quotePrefix="1"/>
    <xf numFmtId="0" fontId="7" fillId="0" borderId="0" xfId="0" quotePrefix="1" applyFont="1"/>
    <xf numFmtId="1" fontId="8" fillId="0" borderId="0" xfId="0" applyNumberFormat="1" applyFont="1" applyAlignment="1">
      <alignment horizontal="center"/>
    </xf>
    <xf numFmtId="1" fontId="8" fillId="0" borderId="0" xfId="0" applyNumberFormat="1" applyFont="1"/>
    <xf numFmtId="2" fontId="7" fillId="0" borderId="0" xfId="0" applyNumberFormat="1" applyFont="1"/>
    <xf numFmtId="0" fontId="5" fillId="0" borderId="0" xfId="0" applyFont="1" applyAlignment="1">
      <alignment horizontal="right"/>
    </xf>
    <xf numFmtId="0" fontId="14" fillId="3" borderId="0" xfId="0" applyFont="1" applyFill="1"/>
    <xf numFmtId="0" fontId="0" fillId="5" borderId="0" xfId="0" applyFill="1"/>
    <xf numFmtId="0" fontId="16" fillId="0" borderId="0" xfId="6"/>
    <xf numFmtId="0" fontId="2" fillId="0" borderId="0" xfId="3"/>
    <xf numFmtId="0" fontId="2" fillId="0" borderId="0" xfId="0" applyFont="1"/>
    <xf numFmtId="0" fontId="2" fillId="0" borderId="0" xfId="7"/>
    <xf numFmtId="0" fontId="19" fillId="0" borderId="0" xfId="8"/>
    <xf numFmtId="0" fontId="5" fillId="5" borderId="0" xfId="0" applyFont="1" applyFill="1"/>
    <xf numFmtId="0" fontId="5" fillId="0" borderId="0" xfId="0" applyFont="1" applyAlignment="1">
      <alignment horizontal="left"/>
    </xf>
    <xf numFmtId="165" fontId="6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0" fontId="7" fillId="0" borderId="0" xfId="0" quotePrefix="1" applyFont="1" applyAlignment="1">
      <alignment horizontal="left"/>
    </xf>
    <xf numFmtId="0" fontId="0" fillId="7" borderId="0" xfId="0" applyFill="1"/>
    <xf numFmtId="0" fontId="6" fillId="8" borderId="0" xfId="0" applyFont="1" applyFill="1"/>
    <xf numFmtId="2" fontId="6" fillId="8" borderId="0" xfId="0" applyNumberFormat="1" applyFont="1" applyFill="1"/>
    <xf numFmtId="0" fontId="6" fillId="7" borderId="0" xfId="0" applyFont="1" applyFill="1"/>
    <xf numFmtId="165" fontId="5" fillId="0" borderId="0" xfId="0" applyNumberFormat="1" applyFont="1"/>
    <xf numFmtId="0" fontId="5" fillId="7" borderId="0" xfId="0" applyFont="1" applyFill="1"/>
    <xf numFmtId="0" fontId="5" fillId="7" borderId="0" xfId="10" applyFont="1" applyFill="1"/>
    <xf numFmtId="0" fontId="0" fillId="9" borderId="0" xfId="0" applyFill="1"/>
    <xf numFmtId="0" fontId="6" fillId="9" borderId="0" xfId="0" applyFont="1" applyFill="1"/>
    <xf numFmtId="2" fontId="0" fillId="9" borderId="0" xfId="0" applyNumberFormat="1" applyFill="1"/>
    <xf numFmtId="2" fontId="12" fillId="0" borderId="0" xfId="0" applyNumberFormat="1" applyFont="1"/>
    <xf numFmtId="164" fontId="5" fillId="0" borderId="0" xfId="0" applyNumberFormat="1" applyFont="1"/>
    <xf numFmtId="164" fontId="6" fillId="0" borderId="0" xfId="0" applyNumberFormat="1" applyFont="1"/>
    <xf numFmtId="2" fontId="6" fillId="0" borderId="0" xfId="0" quotePrefix="1" applyNumberFormat="1" applyFont="1"/>
    <xf numFmtId="0" fontId="9" fillId="7" borderId="0" xfId="0" applyFont="1" applyFill="1"/>
    <xf numFmtId="0" fontId="14" fillId="5" borderId="0" xfId="0" applyFont="1" applyFill="1"/>
    <xf numFmtId="0" fontId="12" fillId="5" borderId="0" xfId="0" applyFont="1" applyFill="1"/>
    <xf numFmtId="0" fontId="12" fillId="7" borderId="0" xfId="0" applyFont="1" applyFill="1"/>
    <xf numFmtId="0" fontId="7" fillId="9" borderId="0" xfId="0" applyFont="1" applyFill="1"/>
    <xf numFmtId="9" fontId="0" fillId="0" borderId="0" xfId="11" applyFont="1"/>
    <xf numFmtId="0" fontId="5" fillId="9" borderId="0" xfId="0" applyFont="1" applyFill="1"/>
    <xf numFmtId="2" fontId="5" fillId="9" borderId="0" xfId="0" applyNumberFormat="1" applyFont="1" applyFill="1"/>
    <xf numFmtId="0" fontId="21" fillId="5" borderId="0" xfId="0" applyFont="1" applyFill="1"/>
    <xf numFmtId="0" fontId="0" fillId="10" borderId="0" xfId="0" applyFill="1"/>
    <xf numFmtId="2" fontId="0" fillId="10" borderId="0" xfId="0" applyNumberFormat="1" applyFill="1"/>
    <xf numFmtId="1" fontId="0" fillId="7" borderId="0" xfId="0" applyNumberFormat="1" applyFill="1"/>
    <xf numFmtId="1" fontId="0" fillId="9" borderId="0" xfId="0" applyNumberFormat="1" applyFill="1"/>
    <xf numFmtId="1" fontId="10" fillId="0" borderId="0" xfId="0" applyNumberFormat="1" applyFont="1"/>
    <xf numFmtId="1" fontId="2" fillId="0" borderId="0" xfId="3" applyNumberFormat="1"/>
    <xf numFmtId="1" fontId="2" fillId="0" borderId="0" xfId="7" applyNumberFormat="1"/>
    <xf numFmtId="0" fontId="21" fillId="7" borderId="0" xfId="0" applyFont="1" applyFill="1"/>
    <xf numFmtId="1" fontId="8" fillId="4" borderId="0" xfId="0" applyNumberFormat="1" applyFont="1" applyFill="1" applyAlignment="1">
      <alignment horizontal="center"/>
    </xf>
    <xf numFmtId="1" fontId="8" fillId="6" borderId="0" xfId="0" applyNumberFormat="1" applyFont="1" applyFill="1" applyAlignment="1">
      <alignment horizontal="center"/>
    </xf>
    <xf numFmtId="0" fontId="22" fillId="3" borderId="0" xfId="0" applyFont="1" applyFill="1"/>
    <xf numFmtId="1" fontId="0" fillId="5" borderId="0" xfId="0" applyNumberFormat="1" applyFill="1"/>
    <xf numFmtId="1" fontId="5" fillId="5" borderId="0" xfId="0" applyNumberFormat="1" applyFont="1" applyFill="1"/>
    <xf numFmtId="1" fontId="0" fillId="10" borderId="0" xfId="0" applyNumberFormat="1" applyFill="1"/>
    <xf numFmtId="1" fontId="0" fillId="0" borderId="0" xfId="0" quotePrefix="1" applyNumberFormat="1"/>
    <xf numFmtId="1" fontId="6" fillId="8" borderId="0" xfId="0" applyNumberFormat="1" applyFont="1" applyFill="1"/>
    <xf numFmtId="1" fontId="5" fillId="9" borderId="0" xfId="0" applyNumberFormat="1" applyFont="1" applyFill="1"/>
    <xf numFmtId="1" fontId="6" fillId="0" borderId="0" xfId="0" quotePrefix="1" applyNumberFormat="1" applyFont="1"/>
    <xf numFmtId="2" fontId="5" fillId="5" borderId="0" xfId="0" applyNumberFormat="1" applyFont="1" applyFill="1"/>
    <xf numFmtId="2" fontId="0" fillId="7" borderId="0" xfId="0" applyNumberFormat="1" applyFill="1"/>
    <xf numFmtId="2" fontId="10" fillId="0" borderId="0" xfId="0" applyNumberFormat="1" applyFont="1"/>
    <xf numFmtId="2" fontId="2" fillId="0" borderId="0" xfId="3" applyNumberFormat="1"/>
    <xf numFmtId="2" fontId="2" fillId="0" borderId="0" xfId="7" applyNumberFormat="1"/>
    <xf numFmtId="1" fontId="5" fillId="7" borderId="0" xfId="0" applyNumberFormat="1" applyFont="1" applyFill="1"/>
    <xf numFmtId="1" fontId="5" fillId="7" borderId="0" xfId="10" applyNumberFormat="1" applyFont="1" applyFill="1"/>
    <xf numFmtId="2" fontId="5" fillId="7" borderId="0" xfId="0" applyNumberFormat="1" applyFont="1" applyFill="1"/>
    <xf numFmtId="2" fontId="5" fillId="7" borderId="0" xfId="10" applyNumberFormat="1" applyFont="1" applyFill="1"/>
    <xf numFmtId="0" fontId="6" fillId="6" borderId="0" xfId="0" applyFont="1" applyFill="1"/>
    <xf numFmtId="2" fontId="6" fillId="6" borderId="0" xfId="0" applyNumberFormat="1" applyFont="1" applyFill="1"/>
    <xf numFmtId="164" fontId="6" fillId="9" borderId="0" xfId="0" applyNumberFormat="1" applyFont="1" applyFill="1"/>
    <xf numFmtId="164" fontId="7" fillId="9" borderId="0" xfId="0" applyNumberFormat="1" applyFont="1" applyFill="1"/>
    <xf numFmtId="15" fontId="0" fillId="5" borderId="0" xfId="0" applyNumberFormat="1" applyFill="1"/>
    <xf numFmtId="0" fontId="5" fillId="6" borderId="0" xfId="0" applyFont="1" applyFill="1"/>
    <xf numFmtId="1" fontId="5" fillId="6" borderId="0" xfId="0" applyNumberFormat="1" applyFont="1" applyFill="1"/>
    <xf numFmtId="2" fontId="5" fillId="6" borderId="0" xfId="0" applyNumberFormat="1" applyFont="1" applyFill="1"/>
    <xf numFmtId="164" fontId="7" fillId="0" borderId="0" xfId="0" applyNumberFormat="1" applyFont="1"/>
    <xf numFmtId="164" fontId="5" fillId="5" borderId="0" xfId="0" applyNumberFormat="1" applyFont="1" applyFill="1"/>
    <xf numFmtId="164" fontId="0" fillId="9" borderId="0" xfId="0" applyNumberFormat="1" applyFill="1"/>
    <xf numFmtId="164" fontId="0" fillId="0" borderId="0" xfId="0" applyNumberFormat="1"/>
    <xf numFmtId="164" fontId="6" fillId="0" borderId="0" xfId="0" quotePrefix="1" applyNumberFormat="1" applyFont="1"/>
    <xf numFmtId="0" fontId="39" fillId="7" borderId="0" xfId="0" applyFont="1" applyFill="1"/>
    <xf numFmtId="1" fontId="6" fillId="6" borderId="0" xfId="0" applyNumberFormat="1" applyFont="1" applyFill="1"/>
    <xf numFmtId="164" fontId="5" fillId="9" borderId="0" xfId="0" applyNumberFormat="1" applyFont="1" applyFill="1"/>
    <xf numFmtId="164" fontId="8" fillId="2" borderId="0" xfId="0" applyNumberFormat="1" applyFont="1" applyFill="1" applyAlignment="1">
      <alignment horizontal="center"/>
    </xf>
    <xf numFmtId="164" fontId="0" fillId="5" borderId="0" xfId="0" applyNumberFormat="1" applyFill="1"/>
    <xf numFmtId="164" fontId="5" fillId="6" borderId="0" xfId="0" applyNumberFormat="1" applyFont="1" applyFill="1"/>
    <xf numFmtId="164" fontId="6" fillId="6" borderId="0" xfId="0" applyNumberFormat="1" applyFont="1" applyFill="1"/>
    <xf numFmtId="0" fontId="5" fillId="7" borderId="0" xfId="10" quotePrefix="1" applyFont="1" applyFill="1"/>
    <xf numFmtId="0" fontId="5" fillId="5" borderId="0" xfId="0" quotePrefix="1" applyFont="1" applyFill="1"/>
    <xf numFmtId="1" fontId="5" fillId="5" borderId="0" xfId="0" quotePrefix="1" applyNumberFormat="1" applyFont="1" applyFill="1"/>
    <xf numFmtId="0" fontId="8" fillId="3" borderId="0" xfId="0" quotePrefix="1" applyFont="1" applyFill="1"/>
    <xf numFmtId="164" fontId="6" fillId="7" borderId="0" xfId="0" applyNumberFormat="1" applyFont="1" applyFill="1"/>
    <xf numFmtId="164" fontId="5" fillId="5" borderId="0" xfId="0" quotePrefix="1" applyNumberFormat="1" applyFont="1" applyFill="1"/>
    <xf numFmtId="164" fontId="0" fillId="7" borderId="0" xfId="0" applyNumberFormat="1" applyFill="1"/>
    <xf numFmtId="164" fontId="10" fillId="0" borderId="0" xfId="0" applyNumberFormat="1" applyFont="1"/>
    <xf numFmtId="164" fontId="2" fillId="0" borderId="0" xfId="3" applyNumberFormat="1"/>
    <xf numFmtId="164" fontId="2" fillId="0" borderId="0" xfId="7" applyNumberFormat="1"/>
    <xf numFmtId="0" fontId="41" fillId="5" borderId="0" xfId="0" quotePrefix="1" applyFont="1" applyFill="1"/>
    <xf numFmtId="2" fontId="40" fillId="0" borderId="0" xfId="0" quotePrefix="1" applyNumberFormat="1" applyFont="1"/>
    <xf numFmtId="0" fontId="40" fillId="0" borderId="0" xfId="0" applyFont="1"/>
    <xf numFmtId="0" fontId="40" fillId="0" borderId="0" xfId="3" applyFont="1"/>
    <xf numFmtId="0" fontId="40" fillId="0" borderId="0" xfId="7" applyFont="1"/>
    <xf numFmtId="2" fontId="5" fillId="5" borderId="0" xfId="0" quotePrefix="1" applyNumberFormat="1" applyFont="1" applyFill="1"/>
    <xf numFmtId="164" fontId="5" fillId="7" borderId="0" xfId="0" applyNumberFormat="1" applyFont="1" applyFill="1"/>
    <xf numFmtId="164" fontId="6" fillId="8" borderId="0" xfId="0" applyNumberFormat="1" applyFont="1" applyFill="1"/>
    <xf numFmtId="164" fontId="0" fillId="10" borderId="0" xfId="0" applyNumberFormat="1" applyFill="1"/>
    <xf numFmtId="1" fontId="8" fillId="6" borderId="0" xfId="0" applyNumberFormat="1" applyFont="1" applyFill="1"/>
    <xf numFmtId="0" fontId="42" fillId="5" borderId="0" xfId="0" applyFont="1" applyFill="1"/>
    <xf numFmtId="0" fontId="44" fillId="5" borderId="0" xfId="0" applyFont="1" applyFill="1"/>
    <xf numFmtId="0" fontId="45" fillId="5" borderId="0" xfId="0" applyFont="1" applyFill="1"/>
    <xf numFmtId="0" fontId="44" fillId="7" borderId="0" xfId="0" applyFont="1" applyFill="1"/>
    <xf numFmtId="0" fontId="43" fillId="7" borderId="0" xfId="0" applyFont="1" applyFill="1"/>
    <xf numFmtId="0" fontId="43" fillId="5" borderId="0" xfId="0" applyFont="1" applyFill="1"/>
    <xf numFmtId="0" fontId="47" fillId="5" borderId="0" xfId="0" applyFont="1" applyFill="1"/>
    <xf numFmtId="0" fontId="48" fillId="3" borderId="0" xfId="0" applyFont="1" applyFill="1"/>
    <xf numFmtId="0" fontId="47" fillId="0" borderId="0" xfId="0" applyFont="1"/>
    <xf numFmtId="0" fontId="49" fillId="5" borderId="0" xfId="0" applyFont="1" applyFill="1"/>
    <xf numFmtId="0" fontId="47" fillId="7" borderId="0" xfId="0" applyFont="1" applyFill="1"/>
    <xf numFmtId="0" fontId="45" fillId="7" borderId="0" xfId="0" applyFont="1" applyFill="1"/>
    <xf numFmtId="0" fontId="50" fillId="7" borderId="0" xfId="0" applyFont="1" applyFill="1"/>
    <xf numFmtId="164" fontId="47" fillId="7" borderId="0" xfId="0" applyNumberFormat="1" applyFont="1" applyFill="1"/>
    <xf numFmtId="164" fontId="21" fillId="7" borderId="0" xfId="0" applyNumberFormat="1" applyFont="1" applyFill="1"/>
    <xf numFmtId="1" fontId="46" fillId="9" borderId="0" xfId="0" applyNumberFormat="1" applyFont="1" applyFill="1"/>
    <xf numFmtId="2" fontId="40" fillId="0" borderId="0" xfId="0" applyNumberFormat="1" applyFont="1"/>
    <xf numFmtId="164" fontId="9" fillId="7" borderId="0" xfId="0" applyNumberFormat="1" applyFont="1" applyFill="1"/>
    <xf numFmtId="1" fontId="6" fillId="7" borderId="0" xfId="0" applyNumberFormat="1" applyFont="1" applyFill="1"/>
    <xf numFmtId="164" fontId="46" fillId="9" borderId="0" xfId="0" applyNumberFormat="1" applyFont="1" applyFill="1"/>
    <xf numFmtId="0" fontId="43" fillId="0" borderId="0" xfId="0" applyFont="1"/>
    <xf numFmtId="0" fontId="51" fillId="7" borderId="0" xfId="0" applyFont="1" applyFill="1"/>
    <xf numFmtId="164" fontId="43" fillId="7" borderId="0" xfId="0" applyNumberFormat="1" applyFont="1" applyFill="1"/>
    <xf numFmtId="2" fontId="46" fillId="9" borderId="0" xfId="0" applyNumberFormat="1" applyFont="1" applyFill="1"/>
    <xf numFmtId="1" fontId="2" fillId="0" borderId="0" xfId="4" applyNumberFormat="1"/>
    <xf numFmtId="164" fontId="43" fillId="5" borderId="0" xfId="0" applyNumberFormat="1" applyFont="1" applyFill="1"/>
    <xf numFmtId="164" fontId="0" fillId="0" borderId="0" xfId="0" quotePrefix="1" applyNumberFormat="1"/>
    <xf numFmtId="164" fontId="2" fillId="0" borderId="0" xfId="4" applyNumberFormat="1"/>
    <xf numFmtId="164" fontId="49" fillId="5" borderId="0" xfId="0" applyNumberFormat="1" applyFont="1" applyFill="1"/>
    <xf numFmtId="0" fontId="49" fillId="7" borderId="0" xfId="0" applyFont="1" applyFill="1"/>
    <xf numFmtId="0" fontId="52" fillId="7" borderId="0" xfId="0" applyFont="1" applyFill="1"/>
    <xf numFmtId="0" fontId="49" fillId="0" borderId="0" xfId="0" applyFont="1"/>
    <xf numFmtId="0" fontId="53" fillId="7" borderId="0" xfId="0" applyFont="1" applyFill="1"/>
    <xf numFmtId="0" fontId="54" fillId="7" borderId="0" xfId="0" applyFont="1" applyFill="1"/>
    <xf numFmtId="0" fontId="53" fillId="0" borderId="0" xfId="0" applyFont="1"/>
    <xf numFmtId="0" fontId="55" fillId="7" borderId="0" xfId="0" applyFont="1" applyFill="1"/>
    <xf numFmtId="0" fontId="55" fillId="0" borderId="0" xfId="0" applyFont="1"/>
    <xf numFmtId="164" fontId="55" fillId="7" borderId="0" xfId="0" applyNumberFormat="1" applyFont="1" applyFill="1"/>
    <xf numFmtId="0" fontId="56" fillId="7" borderId="0" xfId="0" applyFont="1" applyFill="1"/>
    <xf numFmtId="0" fontId="54" fillId="0" borderId="0" xfId="0" applyFont="1"/>
    <xf numFmtId="164" fontId="52" fillId="7" borderId="0" xfId="0" applyNumberFormat="1" applyFont="1" applyFill="1"/>
    <xf numFmtId="164" fontId="54" fillId="7" borderId="0" xfId="0" applyNumberFormat="1" applyFont="1" applyFill="1"/>
    <xf numFmtId="2" fontId="56" fillId="0" borderId="0" xfId="0" applyNumberFormat="1" applyFont="1"/>
    <xf numFmtId="1" fontId="55" fillId="7" borderId="0" xfId="0" applyNumberFormat="1" applyFont="1" applyFill="1"/>
    <xf numFmtId="1" fontId="49" fillId="7" borderId="0" xfId="0" applyNumberFormat="1" applyFont="1" applyFill="1"/>
    <xf numFmtId="164" fontId="56" fillId="7" borderId="0" xfId="0" applyNumberFormat="1" applyFont="1" applyFill="1"/>
    <xf numFmtId="1" fontId="45" fillId="7" borderId="0" xfId="0" applyNumberFormat="1" applyFont="1" applyFill="1"/>
    <xf numFmtId="0" fontId="45" fillId="0" borderId="0" xfId="0" applyFont="1"/>
    <xf numFmtId="2" fontId="54" fillId="0" borderId="0" xfId="0" applyNumberFormat="1" applyFont="1"/>
    <xf numFmtId="164" fontId="45" fillId="7" borderId="0" xfId="0" applyNumberFormat="1" applyFont="1" applyFill="1"/>
    <xf numFmtId="164" fontId="12" fillId="7" borderId="0" xfId="0" applyNumberFormat="1" applyFont="1" applyFill="1"/>
    <xf numFmtId="164" fontId="5" fillId="7" borderId="0" xfId="10" applyNumberFormat="1" applyFont="1" applyFill="1"/>
    <xf numFmtId="1" fontId="12" fillId="7" borderId="0" xfId="0" applyNumberFormat="1" applyFont="1" applyFill="1"/>
    <xf numFmtId="0" fontId="46" fillId="0" borderId="0" xfId="0" applyFont="1"/>
    <xf numFmtId="2" fontId="49" fillId="0" borderId="0" xfId="0" applyNumberFormat="1" applyFont="1"/>
    <xf numFmtId="164" fontId="49" fillId="7" borderId="0" xfId="0" applyNumberFormat="1" applyFont="1" applyFill="1"/>
    <xf numFmtId="2" fontId="45" fillId="0" borderId="0" xfId="0" applyNumberFormat="1" applyFont="1"/>
    <xf numFmtId="1" fontId="9" fillId="7" borderId="0" xfId="0" applyNumberFormat="1" applyFont="1" applyFill="1"/>
    <xf numFmtId="1" fontId="8" fillId="42" borderId="0" xfId="0" applyNumberFormat="1" applyFont="1" applyFill="1" applyAlignment="1">
      <alignment horizontal="center"/>
    </xf>
    <xf numFmtId="2" fontId="8" fillId="42" borderId="0" xfId="0" applyNumberFormat="1" applyFont="1" applyFill="1" applyAlignment="1">
      <alignment horizontal="center"/>
    </xf>
    <xf numFmtId="164" fontId="51" fillId="7" borderId="0" xfId="0" applyNumberFormat="1" applyFont="1" applyFill="1"/>
    <xf numFmtId="1" fontId="51" fillId="7" borderId="0" xfId="0" applyNumberFormat="1" applyFont="1" applyFill="1"/>
    <xf numFmtId="0" fontId="51" fillId="0" borderId="0" xfId="0" applyFont="1"/>
    <xf numFmtId="164" fontId="50" fillId="7" borderId="0" xfId="0" applyNumberFormat="1" applyFont="1" applyFill="1"/>
    <xf numFmtId="0" fontId="50" fillId="0" borderId="0" xfId="0" applyFont="1"/>
    <xf numFmtId="1" fontId="43" fillId="5" borderId="0" xfId="0" applyNumberFormat="1" applyFont="1" applyFill="1"/>
    <xf numFmtId="1" fontId="49" fillId="5" borderId="0" xfId="0" applyNumberFormat="1" applyFont="1" applyFill="1"/>
    <xf numFmtId="164" fontId="14" fillId="5" borderId="0" xfId="0" applyNumberFormat="1" applyFont="1" applyFill="1"/>
    <xf numFmtId="164" fontId="8" fillId="3" borderId="0" xfId="0" applyNumberFormat="1" applyFont="1" applyFill="1"/>
    <xf numFmtId="164" fontId="8" fillId="3" borderId="0" xfId="0" quotePrefix="1" applyNumberFormat="1" applyFont="1" applyFill="1"/>
    <xf numFmtId="164" fontId="40" fillId="0" borderId="0" xfId="0" applyNumberFormat="1" applyFont="1"/>
    <xf numFmtId="164" fontId="12" fillId="7" borderId="0" xfId="0" quotePrefix="1" applyNumberFormat="1" applyFont="1" applyFill="1"/>
    <xf numFmtId="1" fontId="12" fillId="7" borderId="0" xfId="0" quotePrefix="1" applyNumberFormat="1" applyFont="1" applyFill="1"/>
    <xf numFmtId="2" fontId="55" fillId="0" borderId="0" xfId="0" applyNumberFormat="1" applyFont="1"/>
    <xf numFmtId="164" fontId="55" fillId="0" borderId="0" xfId="0" applyNumberFormat="1" applyFont="1"/>
    <xf numFmtId="1" fontId="43" fillId="7" borderId="0" xfId="0" applyNumberFormat="1" applyFont="1" applyFill="1"/>
    <xf numFmtId="0" fontId="39" fillId="0" borderId="0" xfId="0" applyFont="1"/>
    <xf numFmtId="2" fontId="51" fillId="0" borderId="0" xfId="0" applyNumberFormat="1" applyFont="1"/>
    <xf numFmtId="2" fontId="43" fillId="0" borderId="0" xfId="0" applyNumberFormat="1" applyFont="1"/>
    <xf numFmtId="164" fontId="5" fillId="7" borderId="0" xfId="10" quotePrefix="1" applyNumberFormat="1" applyFont="1" applyFill="1"/>
    <xf numFmtId="0" fontId="51" fillId="5" borderId="0" xfId="0" applyFont="1" applyFill="1"/>
    <xf numFmtId="1" fontId="51" fillId="5" borderId="0" xfId="0" applyNumberFormat="1" applyFont="1" applyFill="1"/>
    <xf numFmtId="0" fontId="55" fillId="5" borderId="0" xfId="0" applyFont="1" applyFill="1"/>
    <xf numFmtId="164" fontId="55" fillId="5" borderId="0" xfId="0" applyNumberFormat="1" applyFont="1" applyFill="1"/>
    <xf numFmtId="164" fontId="45" fillId="5" borderId="0" xfId="0" applyNumberFormat="1" applyFont="1" applyFill="1"/>
    <xf numFmtId="1" fontId="55" fillId="5" borderId="0" xfId="0" applyNumberFormat="1" applyFont="1" applyFill="1"/>
    <xf numFmtId="164" fontId="43" fillId="0" borderId="0" xfId="0" applyNumberFormat="1" applyFont="1"/>
    <xf numFmtId="0" fontId="56" fillId="0" borderId="0" xfId="0" applyFont="1"/>
    <xf numFmtId="0" fontId="58" fillId="5" borderId="0" xfId="0" quotePrefix="1" applyFont="1" applyFill="1"/>
    <xf numFmtId="164" fontId="58" fillId="5" borderId="0" xfId="0" quotePrefix="1" applyNumberFormat="1" applyFont="1" applyFill="1"/>
    <xf numFmtId="164" fontId="49" fillId="0" borderId="0" xfId="0" applyNumberFormat="1" applyFont="1"/>
    <xf numFmtId="1" fontId="0" fillId="5" borderId="0" xfId="0" applyNumberFormat="1" applyFill="1" applyAlignment="1">
      <alignment horizontal="center"/>
    </xf>
    <xf numFmtId="0" fontId="45" fillId="5" borderId="0" xfId="0" applyFont="1" applyFill="1" applyAlignment="1">
      <alignment horizontal="center"/>
    </xf>
    <xf numFmtId="0" fontId="51" fillId="5" borderId="0" xfId="0" applyFont="1" applyFill="1" applyAlignment="1">
      <alignment horizontal="center"/>
    </xf>
    <xf numFmtId="1" fontId="5" fillId="5" borderId="0" xfId="0" applyNumberFormat="1" applyFont="1" applyFill="1" applyAlignment="1">
      <alignment horizontal="center"/>
    </xf>
    <xf numFmtId="1" fontId="5" fillId="6" borderId="0" xfId="0" applyNumberFormat="1" applyFont="1" applyFill="1" applyAlignment="1">
      <alignment horizontal="center"/>
    </xf>
    <xf numFmtId="1" fontId="6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1" fontId="47" fillId="5" borderId="0" xfId="0" applyNumberFormat="1" applyFont="1" applyFill="1"/>
    <xf numFmtId="1" fontId="5" fillId="0" borderId="0" xfId="0" applyNumberFormat="1" applyFont="1" applyAlignment="1">
      <alignment horizontal="center"/>
    </xf>
    <xf numFmtId="4" fontId="5" fillId="0" borderId="0" xfId="0" applyNumberFormat="1" applyFont="1"/>
    <xf numFmtId="2" fontId="40" fillId="9" borderId="0" xfId="0" applyNumberFormat="1" applyFont="1" applyFill="1"/>
    <xf numFmtId="164" fontId="40" fillId="9" borderId="0" xfId="0" applyNumberFormat="1" applyFont="1" applyFill="1"/>
    <xf numFmtId="164" fontId="8" fillId="4" borderId="0" xfId="0" applyNumberFormat="1" applyFont="1" applyFill="1" applyAlignment="1">
      <alignment horizontal="center"/>
    </xf>
    <xf numFmtId="164" fontId="42" fillId="5" borderId="0" xfId="0" applyNumberFormat="1" applyFont="1" applyFill="1"/>
    <xf numFmtId="1" fontId="5" fillId="43" borderId="0" xfId="0" applyNumberFormat="1" applyFont="1" applyFill="1"/>
    <xf numFmtId="2" fontId="5" fillId="43" borderId="0" xfId="0" applyNumberFormat="1" applyFont="1" applyFill="1"/>
    <xf numFmtId="1" fontId="48" fillId="3" borderId="0" xfId="0" applyNumberFormat="1" applyFont="1" applyFill="1"/>
    <xf numFmtId="1" fontId="8" fillId="3" borderId="0" xfId="0" applyNumberFormat="1" applyFont="1" applyFill="1"/>
    <xf numFmtId="1" fontId="8" fillId="3" borderId="0" xfId="0" applyNumberFormat="1" applyFont="1" applyFill="1" applyAlignment="1">
      <alignment horizontal="center"/>
    </xf>
    <xf numFmtId="1" fontId="0" fillId="3" borderId="0" xfId="0" applyNumberFormat="1" applyFill="1"/>
    <xf numFmtId="1" fontId="16" fillId="0" borderId="0" xfId="6" applyNumberFormat="1"/>
    <xf numFmtId="1" fontId="19" fillId="0" borderId="0" xfId="8" applyNumberFormat="1"/>
    <xf numFmtId="164" fontId="48" fillId="3" borderId="0" xfId="0" applyNumberFormat="1" applyFont="1" applyFill="1"/>
    <xf numFmtId="164" fontId="9" fillId="3" borderId="0" xfId="0" applyNumberFormat="1" applyFont="1" applyFill="1"/>
    <xf numFmtId="164" fontId="0" fillId="3" borderId="0" xfId="0" applyNumberFormat="1" applyFill="1"/>
    <xf numFmtId="164" fontId="16" fillId="0" borderId="0" xfId="6" applyNumberFormat="1"/>
    <xf numFmtId="164" fontId="19" fillId="0" borderId="0" xfId="8" applyNumberFormat="1"/>
    <xf numFmtId="164" fontId="14" fillId="3" borderId="0" xfId="0" applyNumberFormat="1" applyFont="1" applyFill="1"/>
    <xf numFmtId="1" fontId="6" fillId="9" borderId="0" xfId="0" applyNumberFormat="1" applyFont="1" applyFill="1"/>
    <xf numFmtId="2" fontId="6" fillId="9" borderId="0" xfId="0" applyNumberFormat="1" applyFont="1" applyFill="1"/>
    <xf numFmtId="0" fontId="0" fillId="6" borderId="0" xfId="0" applyFill="1"/>
    <xf numFmtId="1" fontId="56" fillId="7" borderId="0" xfId="0" applyNumberFormat="1" applyFont="1" applyFill="1"/>
    <xf numFmtId="0" fontId="60" fillId="0" borderId="0" xfId="0" applyFont="1"/>
    <xf numFmtId="0" fontId="61" fillId="0" borderId="0" xfId="0" applyFont="1"/>
    <xf numFmtId="0" fontId="62" fillId="0" borderId="0" xfId="0" applyFont="1"/>
    <xf numFmtId="0" fontId="21" fillId="0" borderId="0" xfId="0" applyFont="1"/>
    <xf numFmtId="0" fontId="5" fillId="44" borderId="0" xfId="0" applyFont="1" applyFill="1"/>
    <xf numFmtId="1" fontId="0" fillId="44" borderId="0" xfId="0" applyNumberFormat="1" applyFill="1"/>
    <xf numFmtId="0" fontId="12" fillId="44" borderId="0" xfId="0" applyFont="1" applyFill="1"/>
    <xf numFmtId="0" fontId="0" fillId="44" borderId="0" xfId="0" applyFill="1"/>
    <xf numFmtId="0" fontId="9" fillId="44" borderId="0" xfId="0" applyFont="1" applyFill="1"/>
    <xf numFmtId="164" fontId="0" fillId="44" borderId="0" xfId="0" applyNumberFormat="1" applyFill="1"/>
    <xf numFmtId="164" fontId="5" fillId="44" borderId="0" xfId="0" applyNumberFormat="1" applyFont="1" applyFill="1"/>
    <xf numFmtId="1" fontId="5" fillId="44" borderId="0" xfId="0" applyNumberFormat="1" applyFont="1" applyFill="1"/>
    <xf numFmtId="164" fontId="5" fillId="44" borderId="0" xfId="0" quotePrefix="1" applyNumberFormat="1" applyFont="1" applyFill="1"/>
    <xf numFmtId="0" fontId="0" fillId="45" borderId="0" xfId="0" applyFill="1"/>
    <xf numFmtId="164" fontId="8" fillId="42" borderId="0" xfId="0" applyNumberFormat="1" applyFont="1" applyFill="1"/>
    <xf numFmtId="164" fontId="5" fillId="46" borderId="0" xfId="0" applyNumberFormat="1" applyFont="1" applyFill="1"/>
    <xf numFmtId="1" fontId="45" fillId="5" borderId="0" xfId="0" applyNumberFormat="1" applyFont="1" applyFill="1"/>
    <xf numFmtId="1" fontId="14" fillId="5" borderId="0" xfId="0" applyNumberFormat="1" applyFont="1" applyFill="1"/>
    <xf numFmtId="1" fontId="50" fillId="7" borderId="0" xfId="0" applyNumberFormat="1" applyFont="1" applyFill="1"/>
    <xf numFmtId="1" fontId="41" fillId="6" borderId="0" xfId="0" applyNumberFormat="1" applyFont="1" applyFill="1"/>
    <xf numFmtId="164" fontId="5" fillId="45" borderId="0" xfId="0" applyNumberFormat="1" applyFont="1" applyFill="1"/>
    <xf numFmtId="1" fontId="5" fillId="45" borderId="0" xfId="0" applyNumberFormat="1" applyFont="1" applyFill="1"/>
    <xf numFmtId="1" fontId="5" fillId="47" borderId="0" xfId="0" applyNumberFormat="1" applyFont="1" applyFill="1"/>
    <xf numFmtId="2" fontId="8" fillId="4" borderId="0" xfId="0" applyNumberFormat="1" applyFont="1" applyFill="1" applyAlignment="1">
      <alignment horizontal="center"/>
    </xf>
    <xf numFmtId="1" fontId="0" fillId="48" borderId="0" xfId="0" applyNumberFormat="1" applyFill="1"/>
    <xf numFmtId="164" fontId="6" fillId="49" borderId="0" xfId="0" applyNumberFormat="1" applyFont="1" applyFill="1"/>
    <xf numFmtId="164" fontId="47" fillId="0" borderId="0" xfId="0" applyNumberFormat="1" applyFont="1"/>
    <xf numFmtId="0" fontId="15" fillId="3" borderId="0" xfId="0" applyFont="1" applyFill="1"/>
    <xf numFmtId="164" fontId="5" fillId="10" borderId="0" xfId="10" applyNumberFormat="1" applyFont="1" applyFill="1"/>
    <xf numFmtId="2" fontId="5" fillId="10" borderId="0" xfId="0" applyNumberFormat="1" applyFont="1" applyFill="1"/>
    <xf numFmtId="164" fontId="5" fillId="10" borderId="0" xfId="0" applyNumberFormat="1" applyFont="1" applyFill="1"/>
    <xf numFmtId="164" fontId="5" fillId="10" borderId="0" xfId="10" quotePrefix="1" applyNumberFormat="1" applyFont="1" applyFill="1"/>
    <xf numFmtId="164" fontId="0" fillId="6" borderId="0" xfId="0" applyNumberFormat="1" applyFill="1"/>
    <xf numFmtId="1" fontId="5" fillId="45" borderId="0" xfId="0" applyNumberFormat="1" applyFont="1" applyFill="1" applyAlignment="1">
      <alignment horizontal="center"/>
    </xf>
    <xf numFmtId="2" fontId="8" fillId="6" borderId="0" xfId="0" applyNumberFormat="1" applyFont="1" applyFill="1" applyAlignment="1">
      <alignment horizontal="center"/>
    </xf>
    <xf numFmtId="2" fontId="7" fillId="2" borderId="0" xfId="0" applyNumberFormat="1" applyFont="1" applyFill="1" applyAlignment="1">
      <alignment horizontal="center"/>
    </xf>
    <xf numFmtId="164" fontId="2" fillId="7" borderId="0" xfId="0" applyNumberFormat="1" applyFont="1" applyFill="1"/>
    <xf numFmtId="164" fontId="6" fillId="6" borderId="0" xfId="0" quotePrefix="1" applyNumberFormat="1" applyFont="1" applyFill="1"/>
    <xf numFmtId="164" fontId="5" fillId="48" borderId="0" xfId="0" applyNumberFormat="1" applyFont="1" applyFill="1"/>
    <xf numFmtId="3" fontId="0" fillId="5" borderId="0" xfId="0" applyNumberFormat="1" applyFill="1"/>
    <xf numFmtId="3" fontId="45" fillId="5" borderId="0" xfId="0" applyNumberFormat="1" applyFont="1" applyFill="1"/>
    <xf numFmtId="3" fontId="9" fillId="3" borderId="0" xfId="0" applyNumberFormat="1" applyFont="1" applyFill="1"/>
    <xf numFmtId="3" fontId="8" fillId="3" borderId="0" xfId="0" applyNumberFormat="1" applyFont="1" applyFill="1"/>
    <xf numFmtId="3" fontId="8" fillId="4" borderId="0" xfId="0" applyNumberFormat="1" applyFont="1" applyFill="1"/>
    <xf numFmtId="3" fontId="0" fillId="3" borderId="0" xfId="0" applyNumberFormat="1" applyFill="1"/>
    <xf numFmtId="3" fontId="0" fillId="0" borderId="0" xfId="0" applyNumberFormat="1"/>
    <xf numFmtId="3" fontId="16" fillId="0" borderId="0" xfId="6" applyNumberFormat="1"/>
    <xf numFmtId="3" fontId="19" fillId="0" borderId="0" xfId="8" applyNumberFormat="1"/>
    <xf numFmtId="3" fontId="48" fillId="3" borderId="0" xfId="0" applyNumberFormat="1" applyFont="1" applyFill="1"/>
    <xf numFmtId="3" fontId="8" fillId="3" borderId="0" xfId="0" quotePrefix="1" applyNumberFormat="1" applyFont="1" applyFill="1"/>
    <xf numFmtId="3" fontId="5" fillId="43" borderId="0" xfId="0" applyNumberFormat="1" applyFont="1" applyFill="1"/>
    <xf numFmtId="3" fontId="0" fillId="7" borderId="0" xfId="0" applyNumberFormat="1" applyFill="1"/>
    <xf numFmtId="3" fontId="5" fillId="5" borderId="0" xfId="0" applyNumberFormat="1" applyFont="1" applyFill="1"/>
    <xf numFmtId="3" fontId="5" fillId="6" borderId="0" xfId="0" applyNumberFormat="1" applyFont="1" applyFill="1"/>
    <xf numFmtId="3" fontId="6" fillId="0" borderId="0" xfId="0" applyNumberFormat="1" applyFont="1"/>
    <xf numFmtId="3" fontId="8" fillId="45" borderId="0" xfId="0" applyNumberFormat="1" applyFont="1" applyFill="1" applyAlignment="1">
      <alignment horizontal="center"/>
    </xf>
    <xf numFmtId="164" fontId="6" fillId="10" borderId="0" xfId="0" applyNumberFormat="1" applyFont="1" applyFill="1"/>
    <xf numFmtId="3" fontId="8" fillId="2" borderId="0" xfId="0" applyNumberFormat="1" applyFont="1" applyFill="1" applyAlignment="1">
      <alignment horizontal="center"/>
    </xf>
    <xf numFmtId="0" fontId="6" fillId="10" borderId="0" xfId="0" applyFont="1" applyFill="1"/>
    <xf numFmtId="1" fontId="6" fillId="10" borderId="0" xfId="0" applyNumberFormat="1" applyFont="1" applyFill="1"/>
    <xf numFmtId="2" fontId="6" fillId="10" borderId="0" xfId="0" applyNumberFormat="1" applyFont="1" applyFill="1"/>
    <xf numFmtId="2" fontId="8" fillId="0" borderId="0" xfId="0" applyNumberFormat="1" applyFont="1" applyAlignment="1">
      <alignment horizontal="center"/>
    </xf>
    <xf numFmtId="3" fontId="5" fillId="0" borderId="0" xfId="0" applyNumberFormat="1" applyFont="1"/>
    <xf numFmtId="0" fontId="9" fillId="5" borderId="0" xfId="0" applyFont="1" applyFill="1"/>
    <xf numFmtId="3" fontId="45" fillId="7" borderId="0" xfId="0" applyNumberFormat="1" applyFont="1" applyFill="1"/>
    <xf numFmtId="3" fontId="43" fillId="7" borderId="0" xfId="0" applyNumberFormat="1" applyFont="1" applyFill="1"/>
    <xf numFmtId="3" fontId="12" fillId="7" borderId="0" xfId="0" applyNumberFormat="1" applyFont="1" applyFill="1"/>
    <xf numFmtId="3" fontId="5" fillId="9" borderId="0" xfId="0" applyNumberFormat="1" applyFont="1" applyFill="1"/>
    <xf numFmtId="3" fontId="6" fillId="9" borderId="0" xfId="0" applyNumberFormat="1" applyFont="1" applyFill="1"/>
    <xf numFmtId="3" fontId="6" fillId="10" borderId="0" xfId="0" applyNumberFormat="1" applyFont="1" applyFill="1"/>
    <xf numFmtId="3" fontId="2" fillId="0" borderId="0" xfId="3" applyNumberFormat="1"/>
    <xf numFmtId="3" fontId="2" fillId="0" borderId="0" xfId="7" applyNumberFormat="1"/>
    <xf numFmtId="3" fontId="43" fillId="0" borderId="0" xfId="0" applyNumberFormat="1" applyFont="1"/>
    <xf numFmtId="3" fontId="10" fillId="0" borderId="0" xfId="0" applyNumberFormat="1" applyFont="1"/>
    <xf numFmtId="3" fontId="5" fillId="5" borderId="0" xfId="0" quotePrefix="1" applyNumberFormat="1" applyFont="1" applyFill="1"/>
    <xf numFmtId="3" fontId="8" fillId="9" borderId="0" xfId="0" applyNumberFormat="1" applyFont="1" applyFill="1"/>
    <xf numFmtId="3" fontId="54" fillId="7" borderId="0" xfId="0" applyNumberFormat="1" applyFont="1" applyFill="1"/>
    <xf numFmtId="3" fontId="5" fillId="7" borderId="0" xfId="0" applyNumberFormat="1" applyFont="1" applyFill="1"/>
    <xf numFmtId="3" fontId="5" fillId="7" borderId="0" xfId="10" applyNumberFormat="1" applyFont="1" applyFill="1"/>
    <xf numFmtId="3" fontId="0" fillId="9" borderId="0" xfId="0" applyNumberFormat="1" applyFill="1"/>
    <xf numFmtId="3" fontId="0" fillId="10" borderId="0" xfId="0" applyNumberFormat="1" applyFill="1"/>
    <xf numFmtId="3" fontId="2" fillId="9" borderId="0" xfId="0" applyNumberFormat="1" applyFont="1" applyFill="1"/>
    <xf numFmtId="3" fontId="2" fillId="7" borderId="0" xfId="0" applyNumberFormat="1" applyFont="1" applyFill="1"/>
    <xf numFmtId="3" fontId="2" fillId="10" borderId="0" xfId="0" applyNumberFormat="1" applyFont="1" applyFill="1"/>
    <xf numFmtId="3" fontId="2" fillId="0" borderId="0" xfId="0" applyNumberFormat="1" applyFont="1"/>
    <xf numFmtId="3" fontId="6" fillId="7" borderId="0" xfId="0" applyNumberFormat="1" applyFont="1" applyFill="1"/>
    <xf numFmtId="3" fontId="47" fillId="7" borderId="0" xfId="0" applyNumberFormat="1" applyFont="1" applyFill="1"/>
    <xf numFmtId="3" fontId="21" fillId="7" borderId="0" xfId="0" applyNumberFormat="1" applyFont="1" applyFill="1"/>
    <xf numFmtId="3" fontId="14" fillId="3" borderId="0" xfId="0" applyNumberFormat="1" applyFont="1" applyFill="1"/>
    <xf numFmtId="3" fontId="55" fillId="7" borderId="0" xfId="0" applyNumberFormat="1" applyFont="1" applyFill="1"/>
    <xf numFmtId="3" fontId="56" fillId="7" borderId="0" xfId="0" applyNumberFormat="1" applyFont="1" applyFill="1"/>
    <xf numFmtId="3" fontId="51" fillId="7" borderId="0" xfId="0" applyNumberFormat="1" applyFont="1" applyFill="1"/>
    <xf numFmtId="3" fontId="12" fillId="7" borderId="0" xfId="0" quotePrefix="1" applyNumberFormat="1" applyFont="1" applyFill="1"/>
    <xf numFmtId="3" fontId="0" fillId="6" borderId="0" xfId="0" applyNumberFormat="1" applyFill="1"/>
    <xf numFmtId="3" fontId="49" fillId="7" borderId="0" xfId="0" applyNumberFormat="1" applyFont="1" applyFill="1"/>
    <xf numFmtId="3" fontId="50" fillId="7" borderId="0" xfId="0" applyNumberFormat="1" applyFont="1" applyFill="1"/>
    <xf numFmtId="3" fontId="41" fillId="5" borderId="0" xfId="0" quotePrefix="1" applyNumberFormat="1" applyFont="1" applyFill="1"/>
    <xf numFmtId="3" fontId="46" fillId="9" borderId="0" xfId="0" applyNumberFormat="1" applyFont="1" applyFill="1"/>
    <xf numFmtId="3" fontId="40" fillId="0" borderId="0" xfId="0" applyNumberFormat="1" applyFont="1"/>
    <xf numFmtId="3" fontId="40" fillId="9" borderId="0" xfId="0" applyNumberFormat="1" applyFont="1" applyFill="1"/>
    <xf numFmtId="3" fontId="5" fillId="50" borderId="0" xfId="0" applyNumberFormat="1" applyFont="1" applyFill="1"/>
    <xf numFmtId="3" fontId="55" fillId="5" borderId="0" xfId="0" applyNumberFormat="1" applyFont="1" applyFill="1"/>
    <xf numFmtId="3" fontId="12" fillId="5" borderId="0" xfId="0" applyNumberFormat="1" applyFont="1" applyFill="1"/>
    <xf numFmtId="3" fontId="51" fillId="5" borderId="0" xfId="0" applyNumberFormat="1" applyFont="1" applyFill="1"/>
    <xf numFmtId="3" fontId="6" fillId="6" borderId="0" xfId="0" applyNumberFormat="1" applyFont="1" applyFill="1"/>
    <xf numFmtId="3" fontId="21" fillId="5" borderId="0" xfId="0" applyNumberFormat="1" applyFont="1" applyFill="1"/>
    <xf numFmtId="3" fontId="5" fillId="44" borderId="0" xfId="0" applyNumberFormat="1" applyFont="1" applyFill="1"/>
    <xf numFmtId="3" fontId="12" fillId="44" borderId="0" xfId="0" applyNumberFormat="1" applyFont="1" applyFill="1"/>
    <xf numFmtId="3" fontId="21" fillId="44" borderId="0" xfId="0" applyNumberFormat="1" applyFont="1" applyFill="1"/>
    <xf numFmtId="3" fontId="0" fillId="44" borderId="0" xfId="0" applyNumberFormat="1" applyFill="1"/>
    <xf numFmtId="3" fontId="2" fillId="0" borderId="0" xfId="4" applyNumberFormat="1"/>
    <xf numFmtId="3" fontId="49" fillId="5" borderId="0" xfId="0" applyNumberFormat="1" applyFont="1" applyFill="1"/>
    <xf numFmtId="3" fontId="14" fillId="5" borderId="0" xfId="0" applyNumberFormat="1" applyFont="1" applyFill="1"/>
    <xf numFmtId="3" fontId="47" fillId="0" borderId="0" xfId="0" applyNumberFormat="1" applyFont="1"/>
    <xf numFmtId="3" fontId="39" fillId="7" borderId="0" xfId="0" applyNumberFormat="1" applyFont="1" applyFill="1"/>
    <xf numFmtId="3" fontId="6" fillId="8" borderId="0" xfId="0" applyNumberFormat="1" applyFont="1" applyFill="1"/>
    <xf numFmtId="3" fontId="54" fillId="0" borderId="0" xfId="0" applyNumberFormat="1" applyFont="1"/>
    <xf numFmtId="3" fontId="22" fillId="7" borderId="0" xfId="0" applyNumberFormat="1" applyFont="1" applyFill="1"/>
    <xf numFmtId="3" fontId="8" fillId="0" borderId="0" xfId="0" applyNumberFormat="1" applyFont="1"/>
    <xf numFmtId="3" fontId="22" fillId="9" borderId="0" xfId="0" applyNumberFormat="1" applyFont="1" applyFill="1"/>
    <xf numFmtId="1" fontId="47" fillId="0" borderId="0" xfId="0" applyNumberFormat="1" applyFont="1"/>
    <xf numFmtId="3" fontId="47" fillId="5" borderId="0" xfId="0" applyNumberFormat="1" applyFont="1" applyFill="1"/>
    <xf numFmtId="2" fontId="0" fillId="5" borderId="0" xfId="0" applyNumberFormat="1" applyFill="1"/>
    <xf numFmtId="2" fontId="43" fillId="5" borderId="0" xfId="0" applyNumberFormat="1" applyFont="1" applyFill="1"/>
    <xf numFmtId="2" fontId="0" fillId="0" borderId="0" xfId="0" quotePrefix="1" applyNumberFormat="1"/>
    <xf numFmtId="2" fontId="2" fillId="0" borderId="0" xfId="4" applyNumberFormat="1"/>
    <xf numFmtId="2" fontId="49" fillId="5" borderId="0" xfId="0" applyNumberFormat="1" applyFont="1" applyFill="1"/>
    <xf numFmtId="0" fontId="0" fillId="0" borderId="0" xfId="0"/>
    <xf numFmtId="3" fontId="0" fillId="0" borderId="0" xfId="0" applyNumberFormat="1"/>
    <xf numFmtId="0" fontId="0" fillId="0" borderId="0" xfId="0"/>
    <xf numFmtId="1" fontId="0" fillId="0" borderId="0" xfId="0" applyNumberFormat="1"/>
    <xf numFmtId="0" fontId="0" fillId="0" borderId="0" xfId="0"/>
    <xf numFmtId="3" fontId="5" fillId="0" borderId="0" xfId="0" applyNumberFormat="1" applyFont="1"/>
    <xf numFmtId="0" fontId="0" fillId="0" borderId="0" xfId="0"/>
    <xf numFmtId="0" fontId="0" fillId="0" borderId="0" xfId="0"/>
    <xf numFmtId="1" fontId="0" fillId="0" borderId="0" xfId="0" applyNumberFormat="1"/>
    <xf numFmtId="0" fontId="0" fillId="0" borderId="0" xfId="0"/>
    <xf numFmtId="0" fontId="0" fillId="0" borderId="0" xfId="0"/>
    <xf numFmtId="1" fontId="0" fillId="0" borderId="0" xfId="0" applyNumberFormat="1"/>
    <xf numFmtId="3" fontId="5" fillId="0" borderId="0" xfId="0" applyNumberFormat="1" applyFont="1"/>
    <xf numFmtId="0" fontId="0" fillId="0" borderId="0" xfId="0"/>
    <xf numFmtId="1" fontId="0" fillId="0" borderId="0" xfId="0" applyNumberFormat="1"/>
    <xf numFmtId="0" fontId="0" fillId="0" borderId="0" xfId="0"/>
    <xf numFmtId="1" fontId="0" fillId="0" borderId="0" xfId="0" applyNumberFormat="1"/>
    <xf numFmtId="0" fontId="0" fillId="0" borderId="0" xfId="0"/>
    <xf numFmtId="1" fontId="0" fillId="0" borderId="0" xfId="0" applyNumberFormat="1"/>
    <xf numFmtId="0" fontId="12" fillId="0" borderId="0" xfId="0" applyFont="1" applyAlignment="1"/>
    <xf numFmtId="0" fontId="48" fillId="3" borderId="0" xfId="0" applyFont="1" applyFill="1"/>
    <xf numFmtId="0" fontId="0" fillId="0" borderId="0" xfId="0"/>
    <xf numFmtId="1" fontId="48" fillId="0" borderId="0" xfId="0" applyNumberFormat="1" applyFont="1"/>
    <xf numFmtId="1" fontId="0" fillId="0" borderId="0" xfId="0" applyNumberFormat="1"/>
    <xf numFmtId="166" fontId="12" fillId="0" borderId="0" xfId="0" applyNumberFormat="1" applyFont="1"/>
    <xf numFmtId="0" fontId="39" fillId="0" borderId="0" xfId="0" applyFont="1"/>
    <xf numFmtId="3" fontId="43" fillId="0" borderId="0" xfId="0" applyNumberFormat="1" applyFont="1"/>
    <xf numFmtId="3" fontId="49" fillId="0" borderId="0" xfId="0" applyNumberFormat="1" applyFont="1"/>
    <xf numFmtId="3" fontId="0" fillId="0" borderId="0" xfId="0" applyNumberFormat="1"/>
    <xf numFmtId="3" fontId="51" fillId="0" borderId="0" xfId="0" applyNumberFormat="1" applyFont="1"/>
    <xf numFmtId="3" fontId="12" fillId="0" borderId="0" xfId="0" applyNumberFormat="1" applyFont="1"/>
    <xf numFmtId="3" fontId="39" fillId="0" borderId="0" xfId="0" applyNumberFormat="1" applyFont="1"/>
    <xf numFmtId="0" fontId="45" fillId="7" borderId="0" xfId="0" applyFont="1" applyFill="1"/>
    <xf numFmtId="3" fontId="47" fillId="0" borderId="0" xfId="0" applyNumberFormat="1" applyFont="1"/>
    <xf numFmtId="3" fontId="50" fillId="0" borderId="0" xfId="0" applyNumberFormat="1" applyFont="1"/>
    <xf numFmtId="0" fontId="47" fillId="0" borderId="0" xfId="0" applyFont="1"/>
    <xf numFmtId="3" fontId="5" fillId="0" borderId="0" xfId="0" applyNumberFormat="1" applyFont="1"/>
    <xf numFmtId="0" fontId="12" fillId="0" borderId="0" xfId="0" applyFont="1"/>
    <xf numFmtId="3" fontId="54" fillId="0" borderId="0" xfId="0" applyNumberFormat="1" applyFont="1"/>
    <xf numFmtId="3" fontId="63" fillId="0" borderId="0" xfId="0" applyNumberFormat="1" applyFont="1"/>
    <xf numFmtId="1" fontId="54" fillId="0" borderId="0" xfId="0" applyNumberFormat="1" applyFont="1"/>
    <xf numFmtId="1" fontId="43" fillId="7" borderId="0" xfId="0" applyNumberFormat="1" applyFont="1" applyFill="1"/>
    <xf numFmtId="164" fontId="45" fillId="7" borderId="0" xfId="0" applyNumberFormat="1" applyFont="1" applyFill="1"/>
  </cellXfs>
  <cellStyles count="58">
    <cellStyle name="20 % – uthevingsfarge 1" xfId="33" builtinId="30" customBuiltin="1"/>
    <cellStyle name="20 % – uthevingsfarge 2" xfId="37" builtinId="34" customBuiltin="1"/>
    <cellStyle name="20 % – uthevingsfarge 3" xfId="41" builtinId="38" customBuiltin="1"/>
    <cellStyle name="20 % – uthevingsfarge 4" xfId="45" builtinId="42" customBuiltin="1"/>
    <cellStyle name="20 % – uthevingsfarge 5" xfId="49" builtinId="46" customBuiltin="1"/>
    <cellStyle name="20 % – uthevingsfarge 6" xfId="53" builtinId="50" customBuiltin="1"/>
    <cellStyle name="40 % – uthevingsfarge 1" xfId="34" builtinId="31" customBuiltin="1"/>
    <cellStyle name="40 % – uthevingsfarge 2" xfId="38" builtinId="35" customBuiltin="1"/>
    <cellStyle name="40 % – uthevingsfarge 3" xfId="42" builtinId="39" customBuiltin="1"/>
    <cellStyle name="40 % – uthevingsfarge 4" xfId="46" builtinId="43" customBuiltin="1"/>
    <cellStyle name="40 % – uthevingsfarge 5" xfId="50" builtinId="47" customBuiltin="1"/>
    <cellStyle name="40 % – uthevingsfarge 6" xfId="54" builtinId="51" customBuiltin="1"/>
    <cellStyle name="60 % – uthevingsfarge 1" xfId="35" builtinId="32" customBuiltin="1"/>
    <cellStyle name="60 % – uthevingsfarge 2" xfId="39" builtinId="36" customBuiltin="1"/>
    <cellStyle name="60 % – uthevingsfarge 3" xfId="43" builtinId="40" customBuiltin="1"/>
    <cellStyle name="60 % – uthevingsfarge 4" xfId="47" builtinId="44" customBuiltin="1"/>
    <cellStyle name="60 % – uthevingsfarge 5" xfId="51" builtinId="48" customBuiltin="1"/>
    <cellStyle name="60 % – uthevingsfarge 6" xfId="55" builtinId="52" customBuiltin="1"/>
    <cellStyle name="Beregning" xfId="26" builtinId="22" customBuiltin="1"/>
    <cellStyle name="Dårlig" xfId="22" builtinId="27" customBuiltin="1"/>
    <cellStyle name="Forklarende tekst" xfId="30" builtinId="53" customBuiltin="1"/>
    <cellStyle name="God" xfId="21" builtinId="26" customBuiltin="1"/>
    <cellStyle name="Inndata" xfId="24" builtinId="20" customBuiltin="1"/>
    <cellStyle name="Koblet celle" xfId="27" builtinId="24" customBuiltin="1"/>
    <cellStyle name="Kontrollcelle" xfId="28" builtinId="23" customBuiltin="1"/>
    <cellStyle name="Merknad 2" xfId="57" xr:uid="{00000000-0005-0000-0000-000019000000}"/>
    <cellStyle name="Normal" xfId="0" builtinId="0"/>
    <cellStyle name="Normal 2" xfId="1" xr:uid="{00000000-0005-0000-0000-00001B000000}"/>
    <cellStyle name="Normal 2 2" xfId="12" xr:uid="{00000000-0005-0000-0000-00001C000000}"/>
    <cellStyle name="Normal 3" xfId="2" xr:uid="{00000000-0005-0000-0000-00001D000000}"/>
    <cellStyle name="Normal 4" xfId="3" xr:uid="{00000000-0005-0000-0000-00001E000000}"/>
    <cellStyle name="Normal 5" xfId="6" xr:uid="{00000000-0005-0000-0000-00001F000000}"/>
    <cellStyle name="Normal 5 2" xfId="13" xr:uid="{00000000-0005-0000-0000-000020000000}"/>
    <cellStyle name="Normal 6" xfId="9" xr:uid="{00000000-0005-0000-0000-000021000000}"/>
    <cellStyle name="Normal 6 2" xfId="14" xr:uid="{00000000-0005-0000-0000-000022000000}"/>
    <cellStyle name="Normal 7" xfId="56" xr:uid="{00000000-0005-0000-0000-000023000000}"/>
    <cellStyle name="Normal_Ark1_1" xfId="10" xr:uid="{00000000-0005-0000-0000-000024000000}"/>
    <cellStyle name="Normal_Organisasjon" xfId="7" xr:uid="{00000000-0005-0000-0000-000025000000}"/>
    <cellStyle name="Normal_Per uke" xfId="4" xr:uid="{00000000-0005-0000-0000-000026000000}"/>
    <cellStyle name="Normal_Per år_1" xfId="8" xr:uid="{00000000-0005-0000-0000-000027000000}"/>
    <cellStyle name="Nøytral" xfId="23" builtinId="28" customBuiltin="1"/>
    <cellStyle name="Overskrift 1" xfId="17" builtinId="16" customBuiltin="1"/>
    <cellStyle name="Overskrift 2" xfId="18" builtinId="17" customBuiltin="1"/>
    <cellStyle name="Overskrift 3" xfId="19" builtinId="18" customBuiltin="1"/>
    <cellStyle name="Overskrift 4" xfId="20" builtinId="19" customBuiltin="1"/>
    <cellStyle name="Prosent" xfId="11" builtinId="5"/>
    <cellStyle name="Prosent 2" xfId="15" xr:uid="{00000000-0005-0000-0000-00002E000000}"/>
    <cellStyle name="Tittel" xfId="16" builtinId="15" customBuiltin="1"/>
    <cellStyle name="Totalt" xfId="31" builtinId="25" customBuiltin="1"/>
    <cellStyle name="Udefinert" xfId="5" xr:uid="{00000000-0005-0000-0000-000031000000}"/>
    <cellStyle name="Utdata" xfId="25" builtinId="21" customBuiltin="1"/>
    <cellStyle name="Uthevingsfarge1" xfId="32" builtinId="29" customBuiltin="1"/>
    <cellStyle name="Uthevingsfarge2" xfId="36" builtinId="33" customBuiltin="1"/>
    <cellStyle name="Uthevingsfarge3" xfId="40" builtinId="37" customBuiltin="1"/>
    <cellStyle name="Uthevingsfarge4" xfId="44" builtinId="41" customBuiltin="1"/>
    <cellStyle name="Uthevingsfarge5" xfId="48" builtinId="45" customBuiltin="1"/>
    <cellStyle name="Uthevingsfarge6" xfId="52" builtinId="49" customBuiltin="1"/>
    <cellStyle name="Varseltekst" xfId="29" builtinId="11" customBuiltin="1"/>
  </cellStyles>
  <dxfs count="354"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FF00"/>
      <color rgb="FF66FFFF"/>
      <color rgb="FFFFFFCC"/>
      <color rgb="FFFFFF99"/>
      <color rgb="FF66FF33"/>
      <color rgb="FFFFFFFF"/>
      <color rgb="FFCCFFFF"/>
      <color rgb="FF00FFFF"/>
      <color rgb="FFFF0000"/>
      <color rgb="FF1ABC0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Slaktegris,</a:t>
            </a:r>
            <a:r>
              <a:rPr lang="nb-NO" sz="2800" baseline="0"/>
              <a:t> </a:t>
            </a:r>
            <a:r>
              <a:rPr lang="nb-NO" sz="2800"/>
              <a:t>ANTALL</a:t>
            </a:r>
            <a:r>
              <a:rPr lang="nb-NO" sz="2800" baseline="0"/>
              <a:t> slakt, hittil i år, per uke 45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7668853813686622"/>
          <c:y val="4.42407776683580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67381837656385"/>
          <c:y val="0.15628096362199442"/>
          <c:w val="0.86704811772390322"/>
          <c:h val="0.74340117782052917"/>
        </c:manualLayout>
      </c:layout>
      <c:barChart>
        <c:barDir val="col"/>
        <c:grouping val="clustered"/>
        <c:varyColors val="0"/>
        <c:ser>
          <c:idx val="0"/>
          <c:order val="0"/>
          <c:tx>
            <c:v>År</c:v>
          </c:tx>
          <c:spPr>
            <a:solidFill>
              <a:schemeClr val="accent2"/>
            </a:solidFill>
          </c:spPr>
          <c:invertIfNegative val="0"/>
          <c:dLbls>
            <c:dLbl>
              <c:idx val="0"/>
              <c:layout>
                <c:manualLayout>
                  <c:x val="3.496461862789597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57-4717-BFDE-E28A9BDFE6C8}"/>
                </c:ext>
              </c:extLst>
            </c:dLbl>
            <c:dLbl>
              <c:idx val="4"/>
              <c:layout>
                <c:manualLayout>
                  <c:x val="1.7482309313948067E-3"/>
                  <c:y val="-4.4240777668358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B4-4347-8CBE-FDBFA4A35DD0}"/>
                </c:ext>
              </c:extLst>
            </c:dLbl>
            <c:dLbl>
              <c:idx val="6"/>
              <c:layout>
                <c:manualLayout>
                  <c:x val="0"/>
                  <c:y val="-6.15523863211938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AE-4081-B957-68E817813AE2}"/>
                </c:ext>
              </c:extLst>
            </c:dLbl>
            <c:dLbl>
              <c:idx val="8"/>
              <c:layout>
                <c:manualLayout>
                  <c:x val="-7.867039191276631E-3"/>
                  <c:y val="-5.3858338031044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6E-4E3A-B7D5-73033D261123}"/>
                </c:ext>
              </c:extLst>
            </c:dLbl>
            <c:dLbl>
              <c:idx val="12"/>
              <c:layout>
                <c:manualLayout>
                  <c:x val="-6.4101060316890839E-17"/>
                  <c:y val="-8.4634531191641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6E-4E3A-B7D5-73033D261123}"/>
                </c:ext>
              </c:extLst>
            </c:dLbl>
            <c:dLbl>
              <c:idx val="14"/>
              <c:layout>
                <c:manualLayout>
                  <c:x val="-8.7411546569746753E-4"/>
                  <c:y val="-7.69404829014926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2A-40CA-9281-9717CE23E5D0}"/>
                </c:ext>
              </c:extLst>
            </c:dLbl>
            <c:dLbl>
              <c:idx val="15"/>
              <c:layout>
                <c:manualLayout>
                  <c:x val="-1.7482309313948067E-3"/>
                  <c:y val="-4.03937535232834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2A-40CA-9281-9717CE23E5D0}"/>
                </c:ext>
              </c:extLst>
            </c:dLbl>
            <c:dLbl>
              <c:idx val="16"/>
              <c:layout>
                <c:manualLayout>
                  <c:x val="-8.7411546569740334E-4"/>
                  <c:y val="-7.30934587564176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B4-4347-8CBE-FDBFA4A35DD0}"/>
                </c:ext>
              </c:extLst>
            </c:dLbl>
            <c:dLbl>
              <c:idx val="18"/>
              <c:layout>
                <c:manualLayout>
                  <c:x val="0"/>
                  <c:y val="-6.7322922538805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AE-4081-B957-68E817813AE2}"/>
                </c:ext>
              </c:extLst>
            </c:dLbl>
            <c:dLbl>
              <c:idx val="19"/>
              <c:layout>
                <c:manualLayout>
                  <c:x val="0"/>
                  <c:y val="-5.00113138859699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2A-40CA-9281-9717CE23E5D0}"/>
                </c:ext>
              </c:extLst>
            </c:dLbl>
            <c:dLbl>
              <c:idx val="20"/>
              <c:layout>
                <c:manualLayout>
                  <c:x val="-8.7411546569740334E-4"/>
                  <c:y val="-2.88526810880595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72-43EC-94FF-B0D8FE010534}"/>
                </c:ext>
              </c:extLst>
            </c:dLbl>
            <c:dLbl>
              <c:idx val="24"/>
              <c:layout>
                <c:manualLayout>
                  <c:x val="-2.62234639709221E-3"/>
                  <c:y val="-0.117334236424775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15-4244-A8E6-8213896DAACF}"/>
                </c:ext>
              </c:extLst>
            </c:dLbl>
            <c:dLbl>
              <c:idx val="25"/>
              <c:layout>
                <c:manualLayout>
                  <c:x val="-1.7482309313948067E-3"/>
                  <c:y val="-4.2317265595820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2A-40CA-9281-9717CE23E5D0}"/>
                </c:ext>
              </c:extLst>
            </c:dLbl>
            <c:dLbl>
              <c:idx val="26"/>
              <c:layout>
                <c:manualLayout>
                  <c:x val="-8.7411546569740334E-4"/>
                  <c:y val="-9.0405067409253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15-4244-A8E6-8213896DAACF}"/>
                </c:ext>
              </c:extLst>
            </c:dLbl>
            <c:dLbl>
              <c:idx val="27"/>
              <c:layout>
                <c:manualLayout>
                  <c:x val="-8.7411546569740334E-4"/>
                  <c:y val="-4.80878018134326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AE-4081-B957-68E817813AE2}"/>
                </c:ext>
              </c:extLst>
            </c:dLbl>
            <c:dLbl>
              <c:idx val="28"/>
              <c:layout>
                <c:manualLayout>
                  <c:x val="-1.7482309313949351E-3"/>
                  <c:y val="-0.12118126056985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2A-40CA-9281-9717CE23E5D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År!$B$8:$B$36</c:f>
              <c:numCache>
                <c:formatCode>#,##0</c:formatCode>
                <c:ptCount val="29"/>
                <c:pt idx="0">
                  <c:v>995848</c:v>
                </c:pt>
                <c:pt idx="1">
                  <c:v>1057125.75</c:v>
                </c:pt>
                <c:pt idx="2">
                  <c:v>1011162.75</c:v>
                </c:pt>
                <c:pt idx="3">
                  <c:v>1119567.75</c:v>
                </c:pt>
                <c:pt idx="4">
                  <c:v>1046199.75</c:v>
                </c:pt>
                <c:pt idx="5">
                  <c:v>1033108.1</c:v>
                </c:pt>
                <c:pt idx="6">
                  <c:v>1038487.5</c:v>
                </c:pt>
                <c:pt idx="7">
                  <c:v>1050547</c:v>
                </c:pt>
                <c:pt idx="8">
                  <c:v>1137795</c:v>
                </c:pt>
                <c:pt idx="9">
                  <c:v>1155246</c:v>
                </c:pt>
                <c:pt idx="10">
                  <c:v>1192335</c:v>
                </c:pt>
                <c:pt idx="11">
                  <c:v>1172999</c:v>
                </c:pt>
                <c:pt idx="12">
                  <c:v>1196774</c:v>
                </c:pt>
                <c:pt idx="13">
                  <c:v>1205582</c:v>
                </c:pt>
                <c:pt idx="14">
                  <c:v>1268605.25</c:v>
                </c:pt>
                <c:pt idx="15">
                  <c:v>1281192</c:v>
                </c:pt>
                <c:pt idx="16">
                  <c:v>1289666.5</c:v>
                </c:pt>
                <c:pt idx="17">
                  <c:v>1291647</c:v>
                </c:pt>
                <c:pt idx="18">
                  <c:v>1287884</c:v>
                </c:pt>
                <c:pt idx="19">
                  <c:v>1284319</c:v>
                </c:pt>
                <c:pt idx="20">
                  <c:v>1360570.5</c:v>
                </c:pt>
                <c:pt idx="21">
                  <c:v>1354690</c:v>
                </c:pt>
                <c:pt idx="22">
                  <c:v>1413405</c:v>
                </c:pt>
                <c:pt idx="23">
                  <c:v>1333490</c:v>
                </c:pt>
                <c:pt idx="24">
                  <c:v>1279860.3599999999</c:v>
                </c:pt>
                <c:pt idx="25">
                  <c:v>1302930.43</c:v>
                </c:pt>
                <c:pt idx="26">
                  <c:v>1281247</c:v>
                </c:pt>
                <c:pt idx="27">
                  <c:v>1279812</c:v>
                </c:pt>
                <c:pt idx="28">
                  <c:v>1276909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40-410A-8C37-0C2392ED6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29128"/>
        <c:axId val="718332656"/>
      </c:barChart>
      <c:lineChart>
        <c:grouping val="standard"/>
        <c:varyColors val="0"/>
        <c:ser>
          <c:idx val="1"/>
          <c:order val="1"/>
          <c:tx>
            <c:strRef>
              <c:f>RNR!$D$7</c:f>
              <c:strCache>
                <c:ptCount val="1"/>
                <c:pt idx="0">
                  <c:v>Antall slakt i 2024</c:v>
                </c:pt>
              </c:strCache>
            </c:strRef>
          </c:tx>
          <c:spPr>
            <a:ln w="76200">
              <a:solidFill>
                <a:srgbClr val="000000"/>
              </a:solidFill>
            </a:ln>
          </c:spPr>
          <c:marker>
            <c:symbol val="none"/>
          </c:marker>
          <c:val>
            <c:numRef>
              <c:f>År!$AM$8:$AM$36</c:f>
              <c:numCache>
                <c:formatCode>0</c:formatCode>
                <c:ptCount val="29"/>
                <c:pt idx="0">
                  <c:v>1276909</c:v>
                </c:pt>
                <c:pt idx="1">
                  <c:v>1276909</c:v>
                </c:pt>
                <c:pt idx="2">
                  <c:v>1276909</c:v>
                </c:pt>
                <c:pt idx="3">
                  <c:v>1276909</c:v>
                </c:pt>
                <c:pt idx="4">
                  <c:v>1276909</c:v>
                </c:pt>
                <c:pt idx="5">
                  <c:v>1276909</c:v>
                </c:pt>
                <c:pt idx="6">
                  <c:v>1276909</c:v>
                </c:pt>
                <c:pt idx="7">
                  <c:v>1276909</c:v>
                </c:pt>
                <c:pt idx="8">
                  <c:v>1276909</c:v>
                </c:pt>
                <c:pt idx="9">
                  <c:v>1276909</c:v>
                </c:pt>
                <c:pt idx="10">
                  <c:v>1276909</c:v>
                </c:pt>
                <c:pt idx="11">
                  <c:v>1276909</c:v>
                </c:pt>
                <c:pt idx="12">
                  <c:v>1276909</c:v>
                </c:pt>
                <c:pt idx="13">
                  <c:v>1276909</c:v>
                </c:pt>
                <c:pt idx="14">
                  <c:v>1276909</c:v>
                </c:pt>
                <c:pt idx="15">
                  <c:v>1276909</c:v>
                </c:pt>
                <c:pt idx="16">
                  <c:v>1276909</c:v>
                </c:pt>
                <c:pt idx="17">
                  <c:v>1276909</c:v>
                </c:pt>
                <c:pt idx="18">
                  <c:v>1276909</c:v>
                </c:pt>
                <c:pt idx="19">
                  <c:v>1276909</c:v>
                </c:pt>
                <c:pt idx="20">
                  <c:v>1276909</c:v>
                </c:pt>
                <c:pt idx="21">
                  <c:v>1276909</c:v>
                </c:pt>
                <c:pt idx="22">
                  <c:v>1276909</c:v>
                </c:pt>
                <c:pt idx="23">
                  <c:v>1276909</c:v>
                </c:pt>
                <c:pt idx="24">
                  <c:v>1276909</c:v>
                </c:pt>
                <c:pt idx="25">
                  <c:v>1276909</c:v>
                </c:pt>
                <c:pt idx="26">
                  <c:v>1276909</c:v>
                </c:pt>
                <c:pt idx="27">
                  <c:v>1276909</c:v>
                </c:pt>
                <c:pt idx="28">
                  <c:v>1276909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25-4586-ABA9-207935234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9128"/>
        <c:axId val="718332656"/>
      </c:lineChart>
      <c:catAx>
        <c:axId val="7183291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2656"/>
        <c:crossesAt val="0"/>
        <c:auto val="1"/>
        <c:lblAlgn val="ctr"/>
        <c:lblOffset val="100"/>
        <c:noMultiLvlLbl val="0"/>
      </c:catAx>
      <c:valAx>
        <c:axId val="718332656"/>
        <c:scaling>
          <c:orientation val="minMax"/>
          <c:max val="1500000"/>
          <c:min val="80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5.356272825089649E-3"/>
              <c:y val="0.4606462806878216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9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048376371036632"/>
          <c:y val="0.18322618714772845"/>
          <c:w val="0.15874260614165686"/>
          <c:h val="0.12297875218333755"/>
        </c:manualLayout>
      </c:layout>
      <c:overlay val="0"/>
      <c:spPr>
        <a:solidFill>
          <a:srgbClr val="FFFF99"/>
        </a:solidFill>
        <a:ln>
          <a:solidFill>
            <a:srgbClr val="FFFF99"/>
          </a:solidFill>
        </a:ln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GRIS,</a:t>
            </a:r>
            <a:r>
              <a:rPr lang="nb-NO" baseline="0"/>
              <a:t> m</a:t>
            </a:r>
            <a:r>
              <a:rPr lang="nb-NO"/>
              <a:t>iddel slaktevekt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732741822203027E-2"/>
          <c:y val="0.15694808141463165"/>
          <c:w val="0.85740660023091864"/>
          <c:h val="0.772721201932144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Kategori!$D$18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Kategori!$C$10:$C$12</c:f>
              <c:strCache>
                <c:ptCount val="3"/>
                <c:pt idx="0">
                  <c:v>Slaktegris</c:v>
                </c:pt>
                <c:pt idx="1">
                  <c:v>Flådd gris</c:v>
                </c:pt>
                <c:pt idx="2">
                  <c:v>VAK gris</c:v>
                </c:pt>
              </c:strCache>
            </c:strRef>
          </c:cat>
          <c:val>
            <c:numRef>
              <c:f>Kategori!$O$18:$O$20</c:f>
              <c:numCache>
                <c:formatCode>0.0</c:formatCode>
                <c:ptCount val="3"/>
                <c:pt idx="0">
                  <c:v>85.324289665145002</c:v>
                </c:pt>
                <c:pt idx="1">
                  <c:v>0</c:v>
                </c:pt>
                <c:pt idx="2">
                  <c:v>85.887183870705698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F8-4A6A-A616-1687109B66A3}"/>
            </c:ext>
          </c:extLst>
        </c:ser>
        <c:ser>
          <c:idx val="1"/>
          <c:order val="1"/>
          <c:tx>
            <c:strRef>
              <c:f>Kategori!$D$14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invertIfNegative val="0"/>
          <c:cat>
            <c:strRef>
              <c:f>Kategori!$C$10:$C$12</c:f>
              <c:strCache>
                <c:ptCount val="3"/>
                <c:pt idx="0">
                  <c:v>Slaktegris</c:v>
                </c:pt>
                <c:pt idx="1">
                  <c:v>Flådd gris</c:v>
                </c:pt>
                <c:pt idx="2">
                  <c:v>VAK gris</c:v>
                </c:pt>
              </c:strCache>
            </c:strRef>
          </c:cat>
          <c:val>
            <c:numRef>
              <c:f>Kategori!$O$14:$O$16</c:f>
              <c:numCache>
                <c:formatCode>0.0</c:formatCode>
                <c:ptCount val="3"/>
                <c:pt idx="0">
                  <c:v>84.289836200143824</c:v>
                </c:pt>
                <c:pt idx="1">
                  <c:v>0</c:v>
                </c:pt>
                <c:pt idx="2">
                  <c:v>85.242919737919806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F8-4A6A-A616-1687109B66A3}"/>
            </c:ext>
          </c:extLst>
        </c:ser>
        <c:ser>
          <c:idx val="3"/>
          <c:order val="2"/>
          <c:tx>
            <c:strRef>
              <c:f>Kategori!$D$10</c:f>
              <c:strCache>
                <c:ptCount val="1"/>
                <c:pt idx="0">
                  <c:v>2024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invertIfNegative val="0"/>
          <c:cat>
            <c:strRef>
              <c:f>Kategori!$C$10:$C$12</c:f>
              <c:strCache>
                <c:ptCount val="3"/>
                <c:pt idx="0">
                  <c:v>Slaktegris</c:v>
                </c:pt>
                <c:pt idx="1">
                  <c:v>Flådd gris</c:v>
                </c:pt>
                <c:pt idx="2">
                  <c:v>VAK gris</c:v>
                </c:pt>
              </c:strCache>
            </c:strRef>
          </c:cat>
          <c:val>
            <c:numRef>
              <c:f>Kategori!$O$10:$O$12</c:f>
              <c:numCache>
                <c:formatCode>0.0</c:formatCode>
                <c:ptCount val="3"/>
                <c:pt idx="0">
                  <c:v>82.276799143214205</c:v>
                </c:pt>
                <c:pt idx="1">
                  <c:v>0</c:v>
                </c:pt>
                <c:pt idx="2">
                  <c:v>82.63416036088509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F8-4A6A-A616-1687109B6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3648"/>
        <c:axId val="718304040"/>
      </c:barChart>
      <c:catAx>
        <c:axId val="7183036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4040"/>
        <c:crossesAt val="15.5"/>
        <c:auto val="1"/>
        <c:lblAlgn val="ctr"/>
        <c:lblOffset val="100"/>
        <c:noMultiLvlLbl val="0"/>
      </c:catAx>
      <c:valAx>
        <c:axId val="718304040"/>
        <c:scaling>
          <c:orientation val="minMax"/>
          <c:min val="8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Slaktevekt U/HL</a:t>
                </a:r>
              </a:p>
            </c:rich>
          </c:tx>
          <c:layout>
            <c:manualLayout>
              <c:xMode val="edge"/>
              <c:yMode val="edge"/>
              <c:x val="1.1671299133236376E-2"/>
              <c:y val="0.292451946925143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3648"/>
        <c:crosses val="autoZero"/>
        <c:crossBetween val="between"/>
        <c:majorUnit val="1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540832726305684"/>
          <c:y val="0.26765140403179261"/>
          <c:w val="7.0077418736754826E-2"/>
          <c:h val="0.218983067600746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Tønsberg,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MÅNED'!$B$232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MÅNED'!$K$232:$K$243</c:f>
              <c:numCache>
                <c:formatCode>0.0</c:formatCode>
                <c:ptCount val="12"/>
                <c:pt idx="0">
                  <c:v>23.854401159906903</c:v>
                </c:pt>
                <c:pt idx="1">
                  <c:v>23.861708593771262</c:v>
                </c:pt>
                <c:pt idx="2">
                  <c:v>25.049115174142461</c:v>
                </c:pt>
                <c:pt idx="3">
                  <c:v>23.802127236392224</c:v>
                </c:pt>
                <c:pt idx="4">
                  <c:v>23.975564060273182</c:v>
                </c:pt>
                <c:pt idx="5">
                  <c:v>25.49900930558875</c:v>
                </c:pt>
                <c:pt idx="6">
                  <c:v>23.916117258274006</c:v>
                </c:pt>
                <c:pt idx="7">
                  <c:v>23.792047986553897</c:v>
                </c:pt>
                <c:pt idx="8">
                  <c:v>24.389170334689808</c:v>
                </c:pt>
                <c:pt idx="9">
                  <c:v>24.789129883307965</c:v>
                </c:pt>
                <c:pt idx="10">
                  <c:v>24.587132831869564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6C-41DD-A823-BA83EDB3F091}"/>
            </c:ext>
          </c:extLst>
        </c:ser>
        <c:ser>
          <c:idx val="0"/>
          <c:order val="1"/>
          <c:tx>
            <c:strRef>
              <c:f>'Slakteri per MÅNED'!$B$23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MÅNED'!$K$23:$K$34</c:f>
              <c:numCache>
                <c:formatCode>0.0</c:formatCode>
                <c:ptCount val="12"/>
                <c:pt idx="0">
                  <c:v>23.245239050004162</c:v>
                </c:pt>
                <c:pt idx="1">
                  <c:v>25.803706582661704</c:v>
                </c:pt>
                <c:pt idx="2">
                  <c:v>22.249862601602498</c:v>
                </c:pt>
                <c:pt idx="3">
                  <c:v>24.168882746682861</c:v>
                </c:pt>
                <c:pt idx="4">
                  <c:v>24.291398106151032</c:v>
                </c:pt>
                <c:pt idx="5">
                  <c:v>25.039051250949012</c:v>
                </c:pt>
                <c:pt idx="6">
                  <c:v>23.769259676813228</c:v>
                </c:pt>
                <c:pt idx="7">
                  <c:v>22.725993144446836</c:v>
                </c:pt>
                <c:pt idx="8">
                  <c:v>25.047391207172009</c:v>
                </c:pt>
                <c:pt idx="9">
                  <c:v>23.560136607377416</c:v>
                </c:pt>
                <c:pt idx="10">
                  <c:v>25.723041562918983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6C-41DD-A823-BA83EDB3F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2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832096256785101"/>
          <c:y val="0.20493254875398639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Tønsberg,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MÅNED'!$B$232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MÅNED'!$P$232:$P$243</c:f>
              <c:numCache>
                <c:formatCode>0.00</c:formatCode>
                <c:ptCount val="12"/>
                <c:pt idx="0">
                  <c:v>85.824700570037749</c:v>
                </c:pt>
                <c:pt idx="1">
                  <c:v>85.002901199314508</c:v>
                </c:pt>
                <c:pt idx="2">
                  <c:v>84.258449094954997</c:v>
                </c:pt>
                <c:pt idx="3">
                  <c:v>85.896413073768997</c:v>
                </c:pt>
                <c:pt idx="4">
                  <c:v>85.343543643897519</c:v>
                </c:pt>
                <c:pt idx="5">
                  <c:v>84.274519652637181</c:v>
                </c:pt>
                <c:pt idx="6">
                  <c:v>83.47830827972895</c:v>
                </c:pt>
                <c:pt idx="7">
                  <c:v>83.783506859978431</c:v>
                </c:pt>
                <c:pt idx="8">
                  <c:v>83.056328380589179</c:v>
                </c:pt>
                <c:pt idx="9">
                  <c:v>84.064901615741306</c:v>
                </c:pt>
                <c:pt idx="10">
                  <c:v>83.594014536126778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ED-48AD-A014-D612C2BDA290}"/>
            </c:ext>
          </c:extLst>
        </c:ser>
        <c:ser>
          <c:idx val="0"/>
          <c:order val="1"/>
          <c:tx>
            <c:strRef>
              <c:f>'Slakteri per MÅNED'!$B$23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MÅNED'!$P$23:$P$34</c:f>
              <c:numCache>
                <c:formatCode>0.00</c:formatCode>
                <c:ptCount val="12"/>
                <c:pt idx="0">
                  <c:v>83.467350327179986</c:v>
                </c:pt>
                <c:pt idx="1">
                  <c:v>82.714775574940489</c:v>
                </c:pt>
                <c:pt idx="2">
                  <c:v>82.258848271974543</c:v>
                </c:pt>
                <c:pt idx="3">
                  <c:v>82.82864738347773</c:v>
                </c:pt>
                <c:pt idx="4">
                  <c:v>82.057861964999802</c:v>
                </c:pt>
                <c:pt idx="5">
                  <c:v>81.289567679027115</c:v>
                </c:pt>
                <c:pt idx="6">
                  <c:v>80.59809828285205</c:v>
                </c:pt>
                <c:pt idx="7">
                  <c:v>81.303039801720146</c:v>
                </c:pt>
                <c:pt idx="8">
                  <c:v>82.289936857416976</c:v>
                </c:pt>
                <c:pt idx="9">
                  <c:v>82.7223909976709</c:v>
                </c:pt>
                <c:pt idx="10">
                  <c:v>82.823457446808391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ED-48AD-A014-D612C2BDA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220870678617147"/>
          <c:y val="0.23649448250633082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Tønsberg,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MÅNED'!$B$232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MÅNED'!$O$232:$O$243</c:f>
              <c:numCache>
                <c:formatCode>0.00</c:formatCode>
                <c:ptCount val="12"/>
                <c:pt idx="0">
                  <c:v>60.442291680010243</c:v>
                </c:pt>
                <c:pt idx="1">
                  <c:v>60.424900057110221</c:v>
                </c:pt>
                <c:pt idx="2">
                  <c:v>60.514011666366002</c:v>
                </c:pt>
                <c:pt idx="3">
                  <c:v>60.34471913690831</c:v>
                </c:pt>
                <c:pt idx="4">
                  <c:v>60.466180991846002</c:v>
                </c:pt>
                <c:pt idx="5">
                  <c:v>60.40760688674392</c:v>
                </c:pt>
                <c:pt idx="6">
                  <c:v>60.164562622544793</c:v>
                </c:pt>
                <c:pt idx="7">
                  <c:v>60.312964224319693</c:v>
                </c:pt>
                <c:pt idx="8">
                  <c:v>60.344158942202853</c:v>
                </c:pt>
                <c:pt idx="9">
                  <c:v>60.496464565669491</c:v>
                </c:pt>
                <c:pt idx="10">
                  <c:v>60.560239418554922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13-47AF-8400-FB44F6A06209}"/>
            </c:ext>
          </c:extLst>
        </c:ser>
        <c:ser>
          <c:idx val="0"/>
          <c:order val="1"/>
          <c:tx>
            <c:strRef>
              <c:f>'Slakteri per MÅNED'!$B$10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dLbls>
            <c:dLbl>
              <c:idx val="1"/>
              <c:layout>
                <c:manualLayout>
                  <c:x val="-0.10708589655958078"/>
                  <c:y val="-2.0576131687242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60-4216-AF27-C8D795AC0868}"/>
                </c:ext>
              </c:extLst>
            </c:dLbl>
            <c:dLbl>
              <c:idx val="3"/>
              <c:layout>
                <c:manualLayout>
                  <c:x val="-3.7593984962406055E-2"/>
                  <c:y val="3.8866026520347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60-4216-AF27-C8D795AC0868}"/>
                </c:ext>
              </c:extLst>
            </c:dLbl>
            <c:dLbl>
              <c:idx val="4"/>
              <c:layout>
                <c:manualLayout>
                  <c:x val="-3.4176349965823652E-2"/>
                  <c:y val="-8.2304526748971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60-4216-AF27-C8D795AC086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MÅNED'!$O$23:$O$34</c:f>
              <c:numCache>
                <c:formatCode>0.00</c:formatCode>
                <c:ptCount val="12"/>
                <c:pt idx="0">
                  <c:v>60.748966370413775</c:v>
                </c:pt>
                <c:pt idx="1">
                  <c:v>60.501950832672499</c:v>
                </c:pt>
                <c:pt idx="2">
                  <c:v>60.679458826590349</c:v>
                </c:pt>
                <c:pt idx="3">
                  <c:v>60.49585344005547</c:v>
                </c:pt>
                <c:pt idx="4">
                  <c:v>60.556826374778801</c:v>
                </c:pt>
                <c:pt idx="5">
                  <c:v>60.462796630902041</c:v>
                </c:pt>
                <c:pt idx="6">
                  <c:v>60.383243795524223</c:v>
                </c:pt>
                <c:pt idx="7">
                  <c:v>60.466831899693837</c:v>
                </c:pt>
                <c:pt idx="8">
                  <c:v>60.397996627987688</c:v>
                </c:pt>
                <c:pt idx="9">
                  <c:v>60.308618483645553</c:v>
                </c:pt>
                <c:pt idx="10">
                  <c:v>60.260212765957455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13-47AF-8400-FB44F6A06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6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02433607282343"/>
          <c:y val="0.2651267871351472"/>
          <c:w val="9.5752713925113433E-2"/>
          <c:h val="0.1297653636916784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Forus,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MÅNED'!$B$245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MÅNED'!$K$245:$K$256</c:f>
              <c:numCache>
                <c:formatCode>0.0</c:formatCode>
                <c:ptCount val="12"/>
                <c:pt idx="0">
                  <c:v>12.345377542065703</c:v>
                </c:pt>
                <c:pt idx="1">
                  <c:v>11.906813872685543</c:v>
                </c:pt>
                <c:pt idx="2">
                  <c:v>12.873821047639836</c:v>
                </c:pt>
                <c:pt idx="3">
                  <c:v>11.831450138753398</c:v>
                </c:pt>
                <c:pt idx="4">
                  <c:v>10.294800557254719</c:v>
                </c:pt>
                <c:pt idx="5">
                  <c:v>12.949956440284641</c:v>
                </c:pt>
                <c:pt idx="6">
                  <c:v>14.346546536671983</c:v>
                </c:pt>
                <c:pt idx="7">
                  <c:v>11.291180620340317</c:v>
                </c:pt>
                <c:pt idx="8">
                  <c:v>11.671788057470311</c:v>
                </c:pt>
                <c:pt idx="9">
                  <c:v>11.245084982242517</c:v>
                </c:pt>
                <c:pt idx="10">
                  <c:v>13.171828381728789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14-4EC5-80A0-C789DA3BBD6D}"/>
            </c:ext>
          </c:extLst>
        </c:ser>
        <c:ser>
          <c:idx val="0"/>
          <c:order val="1"/>
          <c:tx>
            <c:strRef>
              <c:f>'Slakteri per MÅNED'!$B$36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MÅNED'!$K$36:$K$47</c:f>
              <c:numCache>
                <c:formatCode>0.0</c:formatCode>
                <c:ptCount val="12"/>
                <c:pt idx="0">
                  <c:v>11.245450899984112</c:v>
                </c:pt>
                <c:pt idx="1">
                  <c:v>11.313668534958884</c:v>
                </c:pt>
                <c:pt idx="2">
                  <c:v>10.22726177046272</c:v>
                </c:pt>
                <c:pt idx="3">
                  <c:v>11.659023808028142</c:v>
                </c:pt>
                <c:pt idx="4">
                  <c:v>10.166308585979152</c:v>
                </c:pt>
                <c:pt idx="5">
                  <c:v>11.85849048371192</c:v>
                </c:pt>
                <c:pt idx="6">
                  <c:v>12.602561693598897</c:v>
                </c:pt>
                <c:pt idx="7">
                  <c:v>12.81193594859991</c:v>
                </c:pt>
                <c:pt idx="8">
                  <c:v>10.985654329776578</c:v>
                </c:pt>
                <c:pt idx="9">
                  <c:v>12.985427516187356</c:v>
                </c:pt>
                <c:pt idx="10">
                  <c:v>11.478370317673134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14-4EC5-80A0-C789DA3BB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424688849377694"/>
          <c:y val="0.18701140180058137"/>
          <c:w val="0.10714352910187303"/>
          <c:h val="0.1151906414923940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Forus,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MÅNED'!$B$245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MÅNED'!$P$245:$P$256</c:f>
              <c:numCache>
                <c:formatCode>0.00</c:formatCode>
                <c:ptCount val="12"/>
                <c:pt idx="0">
                  <c:v>85.7779045257289</c:v>
                </c:pt>
                <c:pt idx="1">
                  <c:v>84.287542961888079</c:v>
                </c:pt>
                <c:pt idx="2">
                  <c:v>84.344651244715706</c:v>
                </c:pt>
                <c:pt idx="3">
                  <c:v>85.71351047603774</c:v>
                </c:pt>
                <c:pt idx="4">
                  <c:v>85.218837753510186</c:v>
                </c:pt>
                <c:pt idx="5">
                  <c:v>84.932397317686352</c:v>
                </c:pt>
                <c:pt idx="6">
                  <c:v>84.078089370033283</c:v>
                </c:pt>
                <c:pt idx="7">
                  <c:v>82.970827912072565</c:v>
                </c:pt>
                <c:pt idx="8">
                  <c:v>83.903270395440188</c:v>
                </c:pt>
                <c:pt idx="9">
                  <c:v>83.680906651603124</c:v>
                </c:pt>
                <c:pt idx="10">
                  <c:v>82.652530736068783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A9-42C9-840D-F7BE97BB2391}"/>
            </c:ext>
          </c:extLst>
        </c:ser>
        <c:ser>
          <c:idx val="0"/>
          <c:order val="1"/>
          <c:tx>
            <c:strRef>
              <c:f>'Slakteri per MÅNED'!$B$36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MÅNED'!$P$36:$P$47</c:f>
              <c:numCache>
                <c:formatCode>0.00</c:formatCode>
                <c:ptCount val="12"/>
                <c:pt idx="0">
                  <c:v>82.376080788976225</c:v>
                </c:pt>
                <c:pt idx="1">
                  <c:v>81.141606262685158</c:v>
                </c:pt>
                <c:pt idx="2">
                  <c:v>81.625853612525916</c:v>
                </c:pt>
                <c:pt idx="3">
                  <c:v>82.111705825940902</c:v>
                </c:pt>
                <c:pt idx="4">
                  <c:v>81.572359127295698</c:v>
                </c:pt>
                <c:pt idx="5">
                  <c:v>81.932537929003004</c:v>
                </c:pt>
                <c:pt idx="6">
                  <c:v>80.144967946723057</c:v>
                </c:pt>
                <c:pt idx="7">
                  <c:v>81.846983511154789</c:v>
                </c:pt>
                <c:pt idx="8">
                  <c:v>81.840986202216811</c:v>
                </c:pt>
                <c:pt idx="9">
                  <c:v>82.433158584534752</c:v>
                </c:pt>
                <c:pt idx="10">
                  <c:v>79.69761222540599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A9-42C9-840D-F7BE97BB2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354886897140418"/>
          <c:y val="0.35602538011571289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Forus,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MÅNED'!$B$245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MÅNED'!$O$245:$O$256</c:f>
              <c:numCache>
                <c:formatCode>0.00</c:formatCode>
                <c:ptCount val="12"/>
                <c:pt idx="0">
                  <c:v>60.682269063856154</c:v>
                </c:pt>
                <c:pt idx="1">
                  <c:v>60.648285343313219</c:v>
                </c:pt>
                <c:pt idx="2">
                  <c:v>60.721876467825282</c:v>
                </c:pt>
                <c:pt idx="3">
                  <c:v>60.753231115035724</c:v>
                </c:pt>
                <c:pt idx="4">
                  <c:v>60.665990639625562</c:v>
                </c:pt>
                <c:pt idx="5">
                  <c:v>60.518919889833555</c:v>
                </c:pt>
                <c:pt idx="6">
                  <c:v>60.322987446734999</c:v>
                </c:pt>
                <c:pt idx="7">
                  <c:v>60.34513456139149</c:v>
                </c:pt>
                <c:pt idx="8">
                  <c:v>60.172711079444248</c:v>
                </c:pt>
                <c:pt idx="9">
                  <c:v>60.641011156616294</c:v>
                </c:pt>
                <c:pt idx="10">
                  <c:v>60.751556761935149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C9-4252-90FD-642B45E3352C}"/>
            </c:ext>
          </c:extLst>
        </c:ser>
        <c:ser>
          <c:idx val="0"/>
          <c:order val="1"/>
          <c:tx>
            <c:strRef>
              <c:f>'Slakteri per MÅNED'!$B$36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MÅNED'!$O$36:$O$47</c:f>
              <c:numCache>
                <c:formatCode>0.00</c:formatCode>
                <c:ptCount val="12"/>
                <c:pt idx="0">
                  <c:v>60.857606052418255</c:v>
                </c:pt>
                <c:pt idx="1">
                  <c:v>61.028051609162063</c:v>
                </c:pt>
                <c:pt idx="2">
                  <c:v>60.845595170722511</c:v>
                </c:pt>
                <c:pt idx="3">
                  <c:v>61.014265164229201</c:v>
                </c:pt>
                <c:pt idx="4">
                  <c:v>60.596060273112549</c:v>
                </c:pt>
                <c:pt idx="5">
                  <c:v>60.2307409044042</c:v>
                </c:pt>
                <c:pt idx="6">
                  <c:v>60.577830335470189</c:v>
                </c:pt>
                <c:pt idx="7">
                  <c:v>60.143808600064659</c:v>
                </c:pt>
                <c:pt idx="8">
                  <c:v>60.186609364397199</c:v>
                </c:pt>
                <c:pt idx="9">
                  <c:v>60.146729417371603</c:v>
                </c:pt>
                <c:pt idx="10">
                  <c:v>60.627984718242601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C9-4252-90FD-642B45E33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584837182433531"/>
          <c:y val="0.58059686983571501"/>
          <c:w val="0.10258798391827816"/>
          <c:h val="0.1732038639203021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Forus,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MÅNED'!$B$245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MÅNED'!$H$245:$H$256</c:f>
              <c:numCache>
                <c:formatCode>#,##0</c:formatCode>
                <c:ptCount val="12"/>
                <c:pt idx="0">
                  <c:v>16178</c:v>
                </c:pt>
                <c:pt idx="1">
                  <c:v>13125</c:v>
                </c:pt>
                <c:pt idx="2">
                  <c:v>17103</c:v>
                </c:pt>
                <c:pt idx="3">
                  <c:v>12492</c:v>
                </c:pt>
                <c:pt idx="4">
                  <c:v>12858</c:v>
                </c:pt>
                <c:pt idx="5">
                  <c:v>16797</c:v>
                </c:pt>
                <c:pt idx="6">
                  <c:v>17452</c:v>
                </c:pt>
                <c:pt idx="7">
                  <c:v>14645</c:v>
                </c:pt>
                <c:pt idx="8">
                  <c:v>14054</c:v>
                </c:pt>
                <c:pt idx="9">
                  <c:v>14185</c:v>
                </c:pt>
                <c:pt idx="10">
                  <c:v>6269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FF-4C8D-AF9B-702CDCEFCF0C}"/>
            </c:ext>
          </c:extLst>
        </c:ser>
        <c:ser>
          <c:idx val="0"/>
          <c:order val="1"/>
          <c:tx>
            <c:strRef>
              <c:f>'Slakteri per MÅNED'!$B$36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MÅNED'!$H$36:$H$47</c:f>
              <c:numCache>
                <c:formatCode>#,##0</c:formatCode>
                <c:ptCount val="12"/>
                <c:pt idx="0">
                  <c:v>14863</c:v>
                </c:pt>
                <c:pt idx="1">
                  <c:v>13827</c:v>
                </c:pt>
                <c:pt idx="2">
                  <c:v>10607</c:v>
                </c:pt>
                <c:pt idx="3">
                  <c:v>16704</c:v>
                </c:pt>
                <c:pt idx="4">
                  <c:v>12776</c:v>
                </c:pt>
                <c:pt idx="5">
                  <c:v>13589</c:v>
                </c:pt>
                <c:pt idx="6">
                  <c:v>16097</c:v>
                </c:pt>
                <c:pt idx="7">
                  <c:v>15474</c:v>
                </c:pt>
                <c:pt idx="8">
                  <c:v>13271</c:v>
                </c:pt>
                <c:pt idx="9">
                  <c:v>16806</c:v>
                </c:pt>
                <c:pt idx="10">
                  <c:v>4195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FF-4C8D-AF9B-702CDCEFC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37664799319696"/>
          <c:y val="4.2213384943043747E-2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Sandeid,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MÅNED'!$B$271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MÅNED'!$H$258:$H$269</c:f>
              <c:numCache>
                <c:formatCode>#,##0</c:formatCode>
                <c:ptCount val="12"/>
                <c:pt idx="0">
                  <c:v>2903</c:v>
                </c:pt>
                <c:pt idx="1">
                  <c:v>2673</c:v>
                </c:pt>
                <c:pt idx="2">
                  <c:v>3280</c:v>
                </c:pt>
                <c:pt idx="3">
                  <c:v>3346</c:v>
                </c:pt>
                <c:pt idx="4">
                  <c:v>3871</c:v>
                </c:pt>
                <c:pt idx="5">
                  <c:v>3431</c:v>
                </c:pt>
                <c:pt idx="6">
                  <c:v>260</c:v>
                </c:pt>
                <c:pt idx="7">
                  <c:v>1922</c:v>
                </c:pt>
                <c:pt idx="8">
                  <c:v>3270</c:v>
                </c:pt>
                <c:pt idx="9">
                  <c:v>2804</c:v>
                </c:pt>
                <c:pt idx="10">
                  <c:v>862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89-48A7-9F48-14D6E1DBAFE0}"/>
            </c:ext>
          </c:extLst>
        </c:ser>
        <c:ser>
          <c:idx val="0"/>
          <c:order val="1"/>
          <c:tx>
            <c:strRef>
              <c:f>'Slakteri per MÅNED'!$B$49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MÅNED'!$H$49:$H$60</c:f>
              <c:numCache>
                <c:formatCode>#,##0</c:formatCode>
                <c:ptCount val="12"/>
                <c:pt idx="0">
                  <c:v>3391</c:v>
                </c:pt>
                <c:pt idx="1">
                  <c:v>3146</c:v>
                </c:pt>
                <c:pt idx="2">
                  <c:v>2324</c:v>
                </c:pt>
                <c:pt idx="3">
                  <c:v>6195</c:v>
                </c:pt>
                <c:pt idx="4">
                  <c:v>5413</c:v>
                </c:pt>
                <c:pt idx="5">
                  <c:v>1009</c:v>
                </c:pt>
                <c:pt idx="6">
                  <c:v>0</c:v>
                </c:pt>
                <c:pt idx="7">
                  <c:v>864</c:v>
                </c:pt>
                <c:pt idx="8">
                  <c:v>1358</c:v>
                </c:pt>
                <c:pt idx="9">
                  <c:v>1637</c:v>
                </c:pt>
                <c:pt idx="10">
                  <c:v>222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89-48A7-9F48-14D6E1DBA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199317516049284"/>
          <c:y val="0.22408897001082412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Sandeid,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MÅNED'!$B$258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MÅNED'!$K$258:$K$269</c:f>
              <c:numCache>
                <c:formatCode>0.0</c:formatCode>
                <c:ptCount val="12"/>
                <c:pt idx="0">
                  <c:v>2.2152695638902666</c:v>
                </c:pt>
                <c:pt idx="1">
                  <c:v>2.4249076938429299</c:v>
                </c:pt>
                <c:pt idx="2">
                  <c:v>2.4689313591918767</c:v>
                </c:pt>
                <c:pt idx="3">
                  <c:v>3.169070778439711</c:v>
                </c:pt>
                <c:pt idx="4">
                  <c:v>3.0993290525068455</c:v>
                </c:pt>
                <c:pt idx="5">
                  <c:v>2.6451926264580941</c:v>
                </c:pt>
                <c:pt idx="6">
                  <c:v>0.21373493579731351</c:v>
                </c:pt>
                <c:pt idx="7">
                  <c:v>1.4818469888900025</c:v>
                </c:pt>
                <c:pt idx="8">
                  <c:v>2.7157212856075077</c:v>
                </c:pt>
                <c:pt idx="9">
                  <c:v>2.2228564180618977</c:v>
                </c:pt>
                <c:pt idx="10">
                  <c:v>1.8111526663024751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D5-42E2-94AB-D19D08BC89B3}"/>
            </c:ext>
          </c:extLst>
        </c:ser>
        <c:ser>
          <c:idx val="0"/>
          <c:order val="1"/>
          <c:tx>
            <c:strRef>
              <c:f>'Slakteri per MÅNED'!$B$49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MÅNED'!$K$49:$K$60</c:f>
              <c:numCache>
                <c:formatCode>0.0</c:formatCode>
                <c:ptCount val="12"/>
                <c:pt idx="0">
                  <c:v>2.5656545786076919</c:v>
                </c:pt>
                <c:pt idx="1">
                  <c:v>2.5741521089882582</c:v>
                </c:pt>
                <c:pt idx="2">
                  <c:v>2.2407991283638502</c:v>
                </c:pt>
                <c:pt idx="3">
                  <c:v>4.3239734489184833</c:v>
                </c:pt>
                <c:pt idx="4">
                  <c:v>4.3073128033739154</c:v>
                </c:pt>
                <c:pt idx="5">
                  <c:v>0.88050753536428927</c:v>
                </c:pt>
                <c:pt idx="6">
                  <c:v>0</c:v>
                </c:pt>
                <c:pt idx="7">
                  <c:v>0.71536206925102253</c:v>
                </c:pt>
                <c:pt idx="8">
                  <c:v>1.1241442679403657</c:v>
                </c:pt>
                <c:pt idx="9">
                  <c:v>1.2648545069617221</c:v>
                </c:pt>
                <c:pt idx="10">
                  <c:v>0.60743699893288094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D5-42E2-94AB-D19D08BC8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4.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297103651517238"/>
          <c:y val="0.22733398244574268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Sandeid,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MÅNED'!$B$258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MÅNED'!$P$258:$P$269</c:f>
              <c:numCache>
                <c:formatCode>0.00</c:formatCode>
                <c:ptCount val="12"/>
                <c:pt idx="0">
                  <c:v>83.116177992411153</c:v>
                </c:pt>
                <c:pt idx="1">
                  <c:v>83.592517770295501</c:v>
                </c:pt>
                <c:pt idx="2">
                  <c:v>81.347048026919552</c:v>
                </c:pt>
                <c:pt idx="3">
                  <c:v>84.214439461883373</c:v>
                </c:pt>
                <c:pt idx="4">
                  <c:v>83.05851256802282</c:v>
                </c:pt>
                <c:pt idx="5">
                  <c:v>84.60283377154542</c:v>
                </c:pt>
                <c:pt idx="6">
                  <c:v>78.760311284046693</c:v>
                </c:pt>
                <c:pt idx="7">
                  <c:v>83.278999478895287</c:v>
                </c:pt>
                <c:pt idx="8">
                  <c:v>81.618084126496754</c:v>
                </c:pt>
                <c:pt idx="9">
                  <c:v>80.817638640429195</c:v>
                </c:pt>
                <c:pt idx="10">
                  <c:v>83.07494199535968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B0-41F2-9F2F-29927913B468}"/>
            </c:ext>
          </c:extLst>
        </c:ser>
        <c:ser>
          <c:idx val="0"/>
          <c:order val="1"/>
          <c:tx>
            <c:strRef>
              <c:f>'Slakteri per MÅNED'!$B$49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MÅNED'!$P$49:$P$60</c:f>
              <c:numCache>
                <c:formatCode>0.00</c:formatCode>
                <c:ptCount val="12"/>
                <c:pt idx="0">
                  <c:v>81.241179941003026</c:v>
                </c:pt>
                <c:pt idx="1">
                  <c:v>80.636123488224243</c:v>
                </c:pt>
                <c:pt idx="2">
                  <c:v>79.842690815006378</c:v>
                </c:pt>
                <c:pt idx="3">
                  <c:v>79.540452342487868</c:v>
                </c:pt>
                <c:pt idx="4">
                  <c:v>80.399112261882749</c:v>
                </c:pt>
                <c:pt idx="5">
                  <c:v>81.819642857142938</c:v>
                </c:pt>
                <c:pt idx="6">
                  <c:v>0</c:v>
                </c:pt>
                <c:pt idx="7">
                  <c:v>79.2757259001161</c:v>
                </c:pt>
                <c:pt idx="8">
                  <c:v>81.301325478645026</c:v>
                </c:pt>
                <c:pt idx="9">
                  <c:v>82.195769466584892</c:v>
                </c:pt>
                <c:pt idx="10">
                  <c:v>81.920270270270308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B0-41F2-9F2F-29927913B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85"/>
          <c:min val="7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640418267178839"/>
          <c:y val="0.23874978246122483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GRIS, middel KJØTT% 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205236380940073E-2"/>
          <c:y val="0.15736816711291859"/>
          <c:w val="0.90738824218680736"/>
          <c:h val="0.75666763379273172"/>
        </c:manualLayout>
      </c:layout>
      <c:lineChart>
        <c:grouping val="standard"/>
        <c:varyColors val="0"/>
        <c:ser>
          <c:idx val="6"/>
          <c:order val="0"/>
          <c:tx>
            <c:strRef>
              <c:f>Måned!$D$51</c:f>
              <c:strCache>
                <c:ptCount val="1"/>
                <c:pt idx="0">
                  <c:v>2021</c:v>
                </c:pt>
              </c:strCache>
            </c:strRef>
          </c:tx>
          <c:spPr>
            <a:ln w="47625">
              <a:solidFill>
                <a:srgbClr val="000000"/>
              </a:solidFill>
            </a:ln>
          </c:spPr>
          <c:marker>
            <c:symbol val="diamond"/>
            <c:size val="12"/>
            <c:spPr>
              <a:ln>
                <a:solidFill>
                  <a:srgbClr val="000000"/>
                </a:solidFill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Måned!$N$49:$N$60</c:f>
              <c:numCache>
                <c:formatCode>0.00</c:formatCode>
                <c:ptCount val="12"/>
                <c:pt idx="0">
                  <c:v>60.828029779097662</c:v>
                </c:pt>
                <c:pt idx="1">
                  <c:v>60.814381101024175</c:v>
                </c:pt>
                <c:pt idx="2">
                  <c:v>60.803203148525547</c:v>
                </c:pt>
                <c:pt idx="3">
                  <c:v>60.590677513106918</c:v>
                </c:pt>
                <c:pt idx="4">
                  <c:v>60.738937220208015</c:v>
                </c:pt>
                <c:pt idx="5">
                  <c:v>60.551872953151602</c:v>
                </c:pt>
                <c:pt idx="6">
                  <c:v>60.696643928154046</c:v>
                </c:pt>
                <c:pt idx="7">
                  <c:v>60.74017232561669</c:v>
                </c:pt>
                <c:pt idx="8">
                  <c:v>60.72132427824608</c:v>
                </c:pt>
                <c:pt idx="9">
                  <c:v>60.685987512973007</c:v>
                </c:pt>
                <c:pt idx="10">
                  <c:v>60.658409042016238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C4-4388-A661-686DD47F57F5}"/>
            </c:ext>
          </c:extLst>
        </c:ser>
        <c:ser>
          <c:idx val="5"/>
          <c:order val="1"/>
          <c:tx>
            <c:strRef>
              <c:f>Måned!$D$38</c:f>
              <c:strCache>
                <c:ptCount val="1"/>
                <c:pt idx="0">
                  <c:v>2022</c:v>
                </c:pt>
              </c:strCache>
            </c:strRef>
          </c:tx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Måned!$N$36:$N$47</c:f>
              <c:numCache>
                <c:formatCode>0.00</c:formatCode>
                <c:ptCount val="12"/>
                <c:pt idx="0">
                  <c:v>60.697086081656494</c:v>
                </c:pt>
                <c:pt idx="1">
                  <c:v>60.771066911024874</c:v>
                </c:pt>
                <c:pt idx="2">
                  <c:v>60.744965616191188</c:v>
                </c:pt>
                <c:pt idx="3">
                  <c:v>60.743168481334806</c:v>
                </c:pt>
                <c:pt idx="4">
                  <c:v>60.700035224851987</c:v>
                </c:pt>
                <c:pt idx="5">
                  <c:v>60.590269612811674</c:v>
                </c:pt>
                <c:pt idx="6">
                  <c:v>60.561601900913189</c:v>
                </c:pt>
                <c:pt idx="7">
                  <c:v>60.569964214229394</c:v>
                </c:pt>
                <c:pt idx="8">
                  <c:v>60.686193383453592</c:v>
                </c:pt>
                <c:pt idx="9">
                  <c:v>60.556833917428818</c:v>
                </c:pt>
                <c:pt idx="10">
                  <c:v>60.644048418416403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C4-4388-A661-686DD47F57F5}"/>
            </c:ext>
          </c:extLst>
        </c:ser>
        <c:ser>
          <c:idx val="1"/>
          <c:order val="2"/>
          <c:tx>
            <c:strRef>
              <c:f>Måned!$D$25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Måned!$N$23:$N$34</c:f>
              <c:numCache>
                <c:formatCode>0.00</c:formatCode>
                <c:ptCount val="12"/>
                <c:pt idx="0">
                  <c:v>60.615171514081808</c:v>
                </c:pt>
                <c:pt idx="1">
                  <c:v>60.648238047962991</c:v>
                </c:pt>
                <c:pt idx="2">
                  <c:v>60.68214002342539</c:v>
                </c:pt>
                <c:pt idx="3">
                  <c:v>60.566731656284176</c:v>
                </c:pt>
                <c:pt idx="4">
                  <c:v>60.601323321327506</c:v>
                </c:pt>
                <c:pt idx="5">
                  <c:v>60.508699594664755</c:v>
                </c:pt>
                <c:pt idx="6">
                  <c:v>60.409182527094885</c:v>
                </c:pt>
                <c:pt idx="7">
                  <c:v>60.401798368921199</c:v>
                </c:pt>
                <c:pt idx="8">
                  <c:v>60.508030487499802</c:v>
                </c:pt>
                <c:pt idx="9">
                  <c:v>60.569133355268974</c:v>
                </c:pt>
                <c:pt idx="10">
                  <c:v>60.621707749451289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C4-4388-A661-686DD47F57F5}"/>
            </c:ext>
          </c:extLst>
        </c:ser>
        <c:ser>
          <c:idx val="3"/>
          <c:order val="3"/>
          <c:tx>
            <c:strRef>
              <c:f>Måned!$D$12</c:f>
              <c:strCache>
                <c:ptCount val="1"/>
                <c:pt idx="0">
                  <c:v>2024</c:v>
                </c:pt>
              </c:strCache>
            </c:strRef>
          </c:tx>
          <c:spPr>
            <a:ln w="104775">
              <a:solidFill>
                <a:srgbClr val="0000FF"/>
              </a:solidFill>
              <a:prstDash val="solid"/>
            </a:ln>
          </c:spPr>
          <c:marker>
            <c:symbol val="circle"/>
            <c:size val="13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0392653171445053E-2"/>
                  <c:y val="-5.747799922899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B3-438E-989D-DB3C1FC25F4C}"/>
                </c:ext>
              </c:extLst>
            </c:dLbl>
            <c:dLbl>
              <c:idx val="1"/>
              <c:layout>
                <c:manualLayout>
                  <c:x val="-1.9506016077034383E-2"/>
                  <c:y val="-5.5425213542243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B3-438E-989D-DB3C1FC25F4C}"/>
                </c:ext>
              </c:extLst>
            </c:dLbl>
            <c:dLbl>
              <c:idx val="2"/>
              <c:layout>
                <c:manualLayout>
                  <c:x val="-2.0392653171445035E-2"/>
                  <c:y val="-0.12727271257848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B3-438E-989D-DB3C1FC25F4C}"/>
                </c:ext>
              </c:extLst>
            </c:dLbl>
            <c:dLbl>
              <c:idx val="3"/>
              <c:layout>
                <c:manualLayout>
                  <c:x val="-1.684610479380242E-2"/>
                  <c:y val="-6.1583570602492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B3-438E-989D-DB3C1FC25F4C}"/>
                </c:ext>
              </c:extLst>
            </c:dLbl>
            <c:dLbl>
              <c:idx val="4"/>
              <c:layout>
                <c:manualLayout>
                  <c:x val="-3.1032298304372947E-2"/>
                  <c:y val="9.6480927277238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6B-442C-928B-967203CB5665}"/>
                </c:ext>
              </c:extLst>
            </c:dLbl>
            <c:dLbl>
              <c:idx val="5"/>
              <c:layout>
                <c:manualLayout>
                  <c:x val="-3.3692209587604903E-2"/>
                  <c:y val="4.9266856481994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B8-4CBE-A375-D18BA0F4C7E2}"/>
                </c:ext>
              </c:extLst>
            </c:dLbl>
            <c:dLbl>
              <c:idx val="6"/>
              <c:layout>
                <c:manualLayout>
                  <c:x val="-2.3939201549087651E-2"/>
                  <c:y val="6.7741927662741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EC-45C5-A4AE-F80F73459FD8}"/>
                </c:ext>
              </c:extLst>
            </c:dLbl>
            <c:dLbl>
              <c:idx val="8"/>
              <c:layout>
                <c:manualLayout>
                  <c:x val="-2.654028383196572E-2"/>
                  <c:y val="-7.00473441934792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CC-471F-A69F-0D9C311E6FC0}"/>
                </c:ext>
              </c:extLst>
            </c:dLbl>
            <c:dLbl>
              <c:idx val="9"/>
              <c:layout>
                <c:manualLayout>
                  <c:x val="-1.5039494171447168E-2"/>
                  <c:y val="-6.62610012641018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28-4649-A82B-A3528BE168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Måned!$N$10:$N$21</c:f>
              <c:numCache>
                <c:formatCode>0.00</c:formatCode>
                <c:ptCount val="12"/>
                <c:pt idx="0">
                  <c:v>60.662700859385112</c:v>
                </c:pt>
                <c:pt idx="1">
                  <c:v>60.678663344762647</c:v>
                </c:pt>
                <c:pt idx="2">
                  <c:v>60.742882872414611</c:v>
                </c:pt>
                <c:pt idx="3">
                  <c:v>60.654286815458477</c:v>
                </c:pt>
                <c:pt idx="4">
                  <c:v>60.629024130787734</c:v>
                </c:pt>
                <c:pt idx="5">
                  <c:v>60.473895971263566</c:v>
                </c:pt>
                <c:pt idx="6">
                  <c:v>60.510364242576749</c:v>
                </c:pt>
                <c:pt idx="7">
                  <c:v>60.409511426713998</c:v>
                </c:pt>
                <c:pt idx="8">
                  <c:v>60.274203332086927</c:v>
                </c:pt>
                <c:pt idx="9">
                  <c:v>60.248558278161113</c:v>
                </c:pt>
                <c:pt idx="10">
                  <c:v>60.363456355536002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5C4-4388-A661-686DD47F5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508704"/>
        <c:axId val="193509096"/>
      </c:lineChart>
      <c:catAx>
        <c:axId val="1935087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509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509096"/>
        <c:scaling>
          <c:orientation val="minMax"/>
          <c:min val="6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Kjøtt%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508704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034572028519175"/>
          <c:y val="0.58219062298757374"/>
          <c:w val="9.9573325097149598E-2"/>
          <c:h val="0.205081371939712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Sandeid,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MÅNED'!$B$258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MÅNED'!$O$258:$O$269</c:f>
              <c:numCache>
                <c:formatCode>0.00</c:formatCode>
                <c:ptCount val="12"/>
                <c:pt idx="0">
                  <c:v>60.257675060365649</c:v>
                </c:pt>
                <c:pt idx="1">
                  <c:v>60.513280957725399</c:v>
                </c:pt>
                <c:pt idx="2">
                  <c:v>60.45763230345672</c:v>
                </c:pt>
                <c:pt idx="3">
                  <c:v>60.40239162929749</c:v>
                </c:pt>
                <c:pt idx="4">
                  <c:v>60.541331951282714</c:v>
                </c:pt>
                <c:pt idx="5">
                  <c:v>60.077417470055515</c:v>
                </c:pt>
                <c:pt idx="6">
                  <c:v>60.852140077821005</c:v>
                </c:pt>
                <c:pt idx="7">
                  <c:v>60.501302761855122</c:v>
                </c:pt>
                <c:pt idx="8">
                  <c:v>60.45901136014735</c:v>
                </c:pt>
                <c:pt idx="9">
                  <c:v>60.511985688729879</c:v>
                </c:pt>
                <c:pt idx="10">
                  <c:v>60.205336426914151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3F-464D-B0CF-FB2ADA704875}"/>
            </c:ext>
          </c:extLst>
        </c:ser>
        <c:ser>
          <c:idx val="0"/>
          <c:order val="1"/>
          <c:tx>
            <c:strRef>
              <c:f>'Slakteri per MÅNED'!$B$49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dLbls>
            <c:dLbl>
              <c:idx val="0"/>
              <c:layout>
                <c:manualLayout>
                  <c:x val="-3.8733196627933467E-2"/>
                  <c:y val="-0.153177869227251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F3-4179-9322-3F9D9C52AB9E}"/>
                </c:ext>
              </c:extLst>
            </c:dLbl>
            <c:dLbl>
              <c:idx val="1"/>
              <c:layout>
                <c:manualLayout>
                  <c:x val="-4.3290043290043309E-2"/>
                  <c:y val="-6.1728395061728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F3-4179-9322-3F9D9C52AB9E}"/>
                </c:ext>
              </c:extLst>
            </c:dLbl>
            <c:dLbl>
              <c:idx val="2"/>
              <c:layout>
                <c:manualLayout>
                  <c:x val="-2.6201868307131466E-2"/>
                  <c:y val="-8.68770004572473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F3-4179-9322-3F9D9C52AB9E}"/>
                </c:ext>
              </c:extLst>
            </c:dLbl>
            <c:dLbl>
              <c:idx val="3"/>
              <c:layout>
                <c:manualLayout>
                  <c:x val="-2.5062656641604009E-2"/>
                  <c:y val="-0.1165980795610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F3-4179-9322-3F9D9C52AB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MÅNED'!$O$49:$O$60</c:f>
              <c:numCache>
                <c:formatCode>0.00</c:formatCode>
                <c:ptCount val="12"/>
                <c:pt idx="0">
                  <c:v>60.450442477876081</c:v>
                </c:pt>
                <c:pt idx="1">
                  <c:v>60.659770846594519</c:v>
                </c:pt>
                <c:pt idx="2">
                  <c:v>60.545493747304882</c:v>
                </c:pt>
                <c:pt idx="3">
                  <c:v>60.581260096930521</c:v>
                </c:pt>
                <c:pt idx="4">
                  <c:v>60.41964120584425</c:v>
                </c:pt>
                <c:pt idx="5">
                  <c:v>60.853174603174608</c:v>
                </c:pt>
                <c:pt idx="6">
                  <c:v>0</c:v>
                </c:pt>
                <c:pt idx="7">
                  <c:v>61.016260162601618</c:v>
                </c:pt>
                <c:pt idx="8">
                  <c:v>60.112665684830617</c:v>
                </c:pt>
                <c:pt idx="9">
                  <c:v>60.129368485591655</c:v>
                </c:pt>
                <c:pt idx="10">
                  <c:v>60.243243243243242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3F-464D-B0CF-FB2ADA704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872593078975177"/>
          <c:y val="0.35429002444653268"/>
          <c:w val="0.10372719558380564"/>
          <c:h val="0.11604794256684994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Fatland Jæren,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MÅNED'!$B$271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MÅNED'!$H$271:$H$282</c:f>
              <c:numCache>
                <c:formatCode>#,##0</c:formatCode>
                <c:ptCount val="12"/>
                <c:pt idx="0">
                  <c:v>11864</c:v>
                </c:pt>
                <c:pt idx="1">
                  <c:v>8911</c:v>
                </c:pt>
                <c:pt idx="2">
                  <c:v>8716</c:v>
                </c:pt>
                <c:pt idx="3">
                  <c:v>7737</c:v>
                </c:pt>
                <c:pt idx="4">
                  <c:v>9861</c:v>
                </c:pt>
                <c:pt idx="5">
                  <c:v>10136</c:v>
                </c:pt>
                <c:pt idx="6">
                  <c:v>8701</c:v>
                </c:pt>
                <c:pt idx="7">
                  <c:v>8751</c:v>
                </c:pt>
                <c:pt idx="8">
                  <c:v>10132</c:v>
                </c:pt>
                <c:pt idx="9">
                  <c:v>8366</c:v>
                </c:pt>
                <c:pt idx="10">
                  <c:v>3867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D0-48B7-B447-5E32650BFD5D}"/>
            </c:ext>
          </c:extLst>
        </c:ser>
        <c:ser>
          <c:idx val="0"/>
          <c:order val="1"/>
          <c:tx>
            <c:strRef>
              <c:f>'Slakteri per MÅNED'!$B$62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MÅNED'!$H$62:$H$73</c:f>
              <c:numCache>
                <c:formatCode>#,##0</c:formatCode>
                <c:ptCount val="12"/>
                <c:pt idx="0">
                  <c:v>11761</c:v>
                </c:pt>
                <c:pt idx="1">
                  <c:v>8679</c:v>
                </c:pt>
                <c:pt idx="2">
                  <c:v>8460</c:v>
                </c:pt>
                <c:pt idx="3">
                  <c:v>11361</c:v>
                </c:pt>
                <c:pt idx="4">
                  <c:v>10116</c:v>
                </c:pt>
                <c:pt idx="5">
                  <c:v>8517</c:v>
                </c:pt>
                <c:pt idx="6">
                  <c:v>10453</c:v>
                </c:pt>
                <c:pt idx="7">
                  <c:v>9219</c:v>
                </c:pt>
                <c:pt idx="8">
                  <c:v>9544</c:v>
                </c:pt>
                <c:pt idx="9">
                  <c:v>10947</c:v>
                </c:pt>
                <c:pt idx="10">
                  <c:v>3035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D0-48B7-B447-5E32650BF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107414329529035"/>
          <c:y val="0.15900371243701489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Fatland Jæren,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MÅNED'!$B$271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MÅNED'!$K$271:$K$282</c:f>
              <c:numCache>
                <c:formatCode>0.0</c:formatCode>
                <c:ptCount val="12"/>
                <c:pt idx="0">
                  <c:v>9.0533786104010066</c:v>
                </c:pt>
                <c:pt idx="1">
                  <c:v>8.0839328319619703</c:v>
                </c:pt>
                <c:pt idx="2">
                  <c:v>6.5607334532671944</c:v>
                </c:pt>
                <c:pt idx="3">
                  <c:v>7.3278842237860262</c:v>
                </c:pt>
                <c:pt idx="4">
                  <c:v>7.8952425178946024</c:v>
                </c:pt>
                <c:pt idx="5">
                  <c:v>7.8145358384666981</c:v>
                </c:pt>
                <c:pt idx="6">
                  <c:v>7.1527218322016344</c:v>
                </c:pt>
                <c:pt idx="7">
                  <c:v>6.7469526533696218</c:v>
                </c:pt>
                <c:pt idx="8">
                  <c:v>8.4145835063532921</c:v>
                </c:pt>
                <c:pt idx="9">
                  <c:v>6.6321029934043629</c:v>
                </c:pt>
                <c:pt idx="10">
                  <c:v>8.1249737361852326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66-46CD-A072-E9B104F4AE05}"/>
            </c:ext>
          </c:extLst>
        </c:ser>
        <c:ser>
          <c:idx val="0"/>
          <c:order val="1"/>
          <c:tx>
            <c:strRef>
              <c:f>'Slakteri per MÅNED'!$B$62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MÅNED'!$K$62:$K$73</c:f>
              <c:numCache>
                <c:formatCode>0.0</c:formatCode>
                <c:ptCount val="12"/>
                <c:pt idx="0">
                  <c:v>8.8984557649675793</c:v>
                </c:pt>
                <c:pt idx="1">
                  <c:v>7.1014196293417342</c:v>
                </c:pt>
                <c:pt idx="2">
                  <c:v>8.1571259147840678</c:v>
                </c:pt>
                <c:pt idx="3">
                  <c:v>7.9297275792030488</c:v>
                </c:pt>
                <c:pt idx="4">
                  <c:v>8.0496538553354018</c:v>
                </c:pt>
                <c:pt idx="5">
                  <c:v>7.4323911582731927</c:v>
                </c:pt>
                <c:pt idx="6">
                  <c:v>8.1837968182387577</c:v>
                </c:pt>
                <c:pt idx="7">
                  <c:v>7.6330126347513616</c:v>
                </c:pt>
                <c:pt idx="8">
                  <c:v>7.9004660480286084</c:v>
                </c:pt>
                <c:pt idx="9">
                  <c:v>8.458376473860703</c:v>
                </c:pt>
                <c:pt idx="10">
                  <c:v>8.3043751881139354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66-46CD-A072-E9B104F4A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981314177833035"/>
          <c:y val="0.61263864194395057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Fatland Jæren,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MÅNED'!$B$271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MÅNED'!$P$271:$P$282</c:f>
              <c:numCache>
                <c:formatCode>0.00</c:formatCode>
                <c:ptCount val="12"/>
                <c:pt idx="0">
                  <c:v>85.972815953038619</c:v>
                </c:pt>
                <c:pt idx="1">
                  <c:v>83.92201627486439</c:v>
                </c:pt>
                <c:pt idx="2">
                  <c:v>83.808190850277313</c:v>
                </c:pt>
                <c:pt idx="3">
                  <c:v>84.78036666233271</c:v>
                </c:pt>
                <c:pt idx="4">
                  <c:v>84.12314352653577</c:v>
                </c:pt>
                <c:pt idx="5">
                  <c:v>83.939530274502175</c:v>
                </c:pt>
                <c:pt idx="6">
                  <c:v>83.387268118446755</c:v>
                </c:pt>
                <c:pt idx="7">
                  <c:v>84.081351660939546</c:v>
                </c:pt>
                <c:pt idx="8">
                  <c:v>83.589838565910625</c:v>
                </c:pt>
                <c:pt idx="9">
                  <c:v>82.879424512400902</c:v>
                </c:pt>
                <c:pt idx="10">
                  <c:v>82.166451112260859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F7-4F21-84E0-910FBA755F54}"/>
            </c:ext>
          </c:extLst>
        </c:ser>
        <c:ser>
          <c:idx val="0"/>
          <c:order val="1"/>
          <c:tx>
            <c:strRef>
              <c:f>'Slakteri per MÅNED'!$B$62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dLbls>
            <c:dLbl>
              <c:idx val="1"/>
              <c:layout>
                <c:manualLayout>
                  <c:x val="-6.3111798042246287E-2"/>
                  <c:y val="7.0679434564523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B5-4630-BAFF-60C40DE2B68B}"/>
                </c:ext>
              </c:extLst>
            </c:dLbl>
            <c:dLbl>
              <c:idx val="2"/>
              <c:layout>
                <c:manualLayout>
                  <c:x val="-3.992787223080891E-2"/>
                  <c:y val="-7.06794345645235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B5-4630-BAFF-60C40DE2B68B}"/>
                </c:ext>
              </c:extLst>
            </c:dLbl>
            <c:dLbl>
              <c:idx val="4"/>
              <c:layout>
                <c:manualLayout>
                  <c:x val="-0.11978361669242663"/>
                  <c:y val="2.27998176014591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B5-4630-BAFF-60C40DE2B6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MÅNED'!$P$62:$P$73</c:f>
              <c:numCache>
                <c:formatCode>0.00</c:formatCode>
                <c:ptCount val="12"/>
                <c:pt idx="0">
                  <c:v>83.093074673090101</c:v>
                </c:pt>
                <c:pt idx="1">
                  <c:v>81.901585464645194</c:v>
                </c:pt>
                <c:pt idx="2">
                  <c:v>82.119857312722885</c:v>
                </c:pt>
                <c:pt idx="3">
                  <c:v>82.437491172316143</c:v>
                </c:pt>
                <c:pt idx="4">
                  <c:v>80.432192799761822</c:v>
                </c:pt>
                <c:pt idx="5">
                  <c:v>80.532255399504137</c:v>
                </c:pt>
                <c:pt idx="6">
                  <c:v>80.740227119622688</c:v>
                </c:pt>
                <c:pt idx="7">
                  <c:v>80.472966054535391</c:v>
                </c:pt>
                <c:pt idx="8">
                  <c:v>81.676415293620551</c:v>
                </c:pt>
                <c:pt idx="9">
                  <c:v>83.807032478948841</c:v>
                </c:pt>
                <c:pt idx="10">
                  <c:v>85.522173472831653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F7-4F21-84E0-910FBA755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87"/>
          <c:min val="7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298486584904625"/>
          <c:y val="0.2019755903717777"/>
          <c:w val="0.10866116527367498"/>
          <c:h val="0.1210705719201367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Fatland Jæren,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MÅNED'!$B$271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MÅNED'!$O$271:$O$282</c:f>
              <c:numCache>
                <c:formatCode>0.00</c:formatCode>
                <c:ptCount val="12"/>
                <c:pt idx="0">
                  <c:v>60.97479281767955</c:v>
                </c:pt>
                <c:pt idx="1">
                  <c:v>60.946654611211557</c:v>
                </c:pt>
                <c:pt idx="2">
                  <c:v>61.156076709796686</c:v>
                </c:pt>
                <c:pt idx="3">
                  <c:v>61.196983487192817</c:v>
                </c:pt>
                <c:pt idx="4">
                  <c:v>60.842314352653553</c:v>
                </c:pt>
                <c:pt idx="5">
                  <c:v>60.844713110692688</c:v>
                </c:pt>
                <c:pt idx="6">
                  <c:v>60.971886162000239</c:v>
                </c:pt>
                <c:pt idx="7">
                  <c:v>60.685452462772048</c:v>
                </c:pt>
                <c:pt idx="8">
                  <c:v>61.254134891551949</c:v>
                </c:pt>
                <c:pt idx="9">
                  <c:v>60.969660486395377</c:v>
                </c:pt>
                <c:pt idx="10">
                  <c:v>60.946456285566477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B6-40A3-95EB-E3CDA3C53974}"/>
            </c:ext>
          </c:extLst>
        </c:ser>
        <c:ser>
          <c:idx val="0"/>
          <c:order val="1"/>
          <c:tx>
            <c:strRef>
              <c:f>'Slakteri per MÅNED'!$B$62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dLbls>
            <c:dLbl>
              <c:idx val="2"/>
              <c:layout>
                <c:manualLayout>
                  <c:x val="-2.0505809979494232E-2"/>
                  <c:y val="-8.45907636031094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8D-4DA6-8BDA-0A8455C2E48A}"/>
                </c:ext>
              </c:extLst>
            </c:dLbl>
            <c:dLbl>
              <c:idx val="3"/>
              <c:layout>
                <c:manualLayout>
                  <c:x val="-5.2403736614262973E-2"/>
                  <c:y val="-0.155464106081390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8D-4DA6-8BDA-0A8455C2E48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MÅNED'!$O$62:$O$73</c:f>
              <c:numCache>
                <c:formatCode>0.00</c:formatCode>
                <c:ptCount val="12"/>
                <c:pt idx="0">
                  <c:v>60.56443565037852</c:v>
                </c:pt>
                <c:pt idx="1">
                  <c:v>60.950468695752811</c:v>
                </c:pt>
                <c:pt idx="2">
                  <c:v>60.560642092746725</c:v>
                </c:pt>
                <c:pt idx="3">
                  <c:v>60.560911016949184</c:v>
                </c:pt>
                <c:pt idx="4">
                  <c:v>60.918377467023682</c:v>
                </c:pt>
                <c:pt idx="5">
                  <c:v>60.653841614540305</c:v>
                </c:pt>
                <c:pt idx="6">
                  <c:v>60.65123664709845</c:v>
                </c:pt>
                <c:pt idx="7">
                  <c:v>60.643516972732314</c:v>
                </c:pt>
                <c:pt idx="8">
                  <c:v>60.398288973384012</c:v>
                </c:pt>
                <c:pt idx="9">
                  <c:v>60.056629962061649</c:v>
                </c:pt>
                <c:pt idx="10">
                  <c:v>60.340533243334463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B6-40A3-95EB-E3CDA3C53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60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594169747920264"/>
          <c:y val="0.29484786623894232"/>
          <c:w val="0.10486640724933309"/>
          <c:h val="0.12747912683754037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Steinkjer,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MÅNED'!$B$297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MÅNED'!$H$284:$H$295</c:f>
              <c:numCache>
                <c:formatCode>#,##0</c:formatCode>
                <c:ptCount val="12"/>
                <c:pt idx="0">
                  <c:v>17701</c:v>
                </c:pt>
                <c:pt idx="1">
                  <c:v>15209</c:v>
                </c:pt>
                <c:pt idx="2">
                  <c:v>17165</c:v>
                </c:pt>
                <c:pt idx="3">
                  <c:v>14085</c:v>
                </c:pt>
                <c:pt idx="4">
                  <c:v>15672</c:v>
                </c:pt>
                <c:pt idx="5">
                  <c:v>16625</c:v>
                </c:pt>
                <c:pt idx="6">
                  <c:v>16680</c:v>
                </c:pt>
                <c:pt idx="7">
                  <c:v>15857</c:v>
                </c:pt>
                <c:pt idx="8">
                  <c:v>16194</c:v>
                </c:pt>
                <c:pt idx="9">
                  <c:v>15630</c:v>
                </c:pt>
                <c:pt idx="10">
                  <c:v>6108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41-43BF-B04A-442A6CA7BF0F}"/>
            </c:ext>
          </c:extLst>
        </c:ser>
        <c:ser>
          <c:idx val="0"/>
          <c:order val="1"/>
          <c:tx>
            <c:strRef>
              <c:f>'Slakteri per MÅNED'!$B$75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MÅNED'!$H$75:$H$86</c:f>
              <c:numCache>
                <c:formatCode>#,##0</c:formatCode>
                <c:ptCount val="12"/>
                <c:pt idx="0">
                  <c:v>16509</c:v>
                </c:pt>
                <c:pt idx="1">
                  <c:v>14771</c:v>
                </c:pt>
                <c:pt idx="2">
                  <c:v>12630</c:v>
                </c:pt>
                <c:pt idx="3">
                  <c:v>17021</c:v>
                </c:pt>
                <c:pt idx="4">
                  <c:v>15024</c:v>
                </c:pt>
                <c:pt idx="5">
                  <c:v>15415</c:v>
                </c:pt>
                <c:pt idx="6">
                  <c:v>15768</c:v>
                </c:pt>
                <c:pt idx="7">
                  <c:v>13902</c:v>
                </c:pt>
                <c:pt idx="8">
                  <c:v>16035</c:v>
                </c:pt>
                <c:pt idx="9">
                  <c:v>14593</c:v>
                </c:pt>
                <c:pt idx="10">
                  <c:v>4734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41-43BF-B04A-442A6CA7B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355869846744082"/>
          <c:y val="0.19264242913032098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Steinkjer,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MÅNED'!$B$284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MÅNED'!$K$284:$K$295</c:f>
              <c:numCache>
                <c:formatCode>0.0</c:formatCode>
                <c:ptCount val="12"/>
                <c:pt idx="0">
                  <c:v>13.507573734213437</c:v>
                </c:pt>
                <c:pt idx="1">
                  <c:v>13.797389119213289</c:v>
                </c:pt>
                <c:pt idx="2">
                  <c:v>12.920489872112366</c:v>
                </c:pt>
                <c:pt idx="3">
                  <c:v>13.340215754430163</c:v>
                </c:pt>
                <c:pt idx="4">
                  <c:v>12.54783903665391</c:v>
                </c:pt>
                <c:pt idx="5">
                  <c:v>12.817349873175695</c:v>
                </c:pt>
                <c:pt idx="6">
                  <c:v>13.711918188843036</c:v>
                </c:pt>
                <c:pt idx="7">
                  <c:v>12.225623154437445</c:v>
                </c:pt>
                <c:pt idx="8">
                  <c:v>13.449049082302134</c:v>
                </c:pt>
                <c:pt idx="9">
                  <c:v>12.390601217656013</c:v>
                </c:pt>
                <c:pt idx="10">
                  <c:v>12.833550447535403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A7-4207-A30B-A39E13F980C5}"/>
            </c:ext>
          </c:extLst>
        </c:ser>
        <c:ser>
          <c:idx val="0"/>
          <c:order val="1"/>
          <c:tx>
            <c:strRef>
              <c:f>'Slakteri per MÅNED'!$B$75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MÅNED'!$K$75:$K$86</c:f>
              <c:numCache>
                <c:formatCode>0.0</c:formatCode>
                <c:ptCount val="12"/>
                <c:pt idx="0">
                  <c:v>12.490826139261097</c:v>
                </c:pt>
                <c:pt idx="1">
                  <c:v>12.086077813688991</c:v>
                </c:pt>
                <c:pt idx="2">
                  <c:v>12.177836915333661</c:v>
                </c:pt>
                <c:pt idx="3">
                  <c:v>11.880282820668523</c:v>
                </c:pt>
                <c:pt idx="4">
                  <c:v>11.955120553831463</c:v>
                </c:pt>
                <c:pt idx="5">
                  <c:v>13.451956053162061</c:v>
                </c:pt>
                <c:pt idx="6">
                  <c:v>12.344983089064261</c:v>
                </c:pt>
                <c:pt idx="7">
                  <c:v>11.510374405934856</c:v>
                </c:pt>
                <c:pt idx="8">
                  <c:v>13.27367697822074</c:v>
                </c:pt>
                <c:pt idx="9">
                  <c:v>11.275517299995364</c:v>
                </c:pt>
                <c:pt idx="10">
                  <c:v>12.953183571839002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A7-4207-A30B-A39E13F98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1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472542248008469"/>
          <c:y val="0.54991462760703302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Steinkjer,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MÅNED'!$B$284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MÅNED'!$P$284:$P$295</c:f>
              <c:numCache>
                <c:formatCode>0.00</c:formatCode>
                <c:ptCount val="12"/>
                <c:pt idx="0">
                  <c:v>84.841788176782941</c:v>
                </c:pt>
                <c:pt idx="1">
                  <c:v>83.076824373231716</c:v>
                </c:pt>
                <c:pt idx="2">
                  <c:v>84.520121275727362</c:v>
                </c:pt>
                <c:pt idx="3">
                  <c:v>84.780207962396247</c:v>
                </c:pt>
                <c:pt idx="4">
                  <c:v>82.852723897317631</c:v>
                </c:pt>
                <c:pt idx="5">
                  <c:v>83.71932995902614</c:v>
                </c:pt>
                <c:pt idx="6">
                  <c:v>82.982918170878307</c:v>
                </c:pt>
                <c:pt idx="7">
                  <c:v>82.846010101010108</c:v>
                </c:pt>
                <c:pt idx="8">
                  <c:v>82.1113040791099</c:v>
                </c:pt>
                <c:pt idx="9">
                  <c:v>83.018175991796497</c:v>
                </c:pt>
                <c:pt idx="10">
                  <c:v>82.610265225933247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82-4403-8E63-2370446E2888}"/>
            </c:ext>
          </c:extLst>
        </c:ser>
        <c:ser>
          <c:idx val="0"/>
          <c:order val="1"/>
          <c:tx>
            <c:strRef>
              <c:f>'Slakteri per MÅNED'!$B$75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dLbls>
            <c:dLbl>
              <c:idx val="0"/>
              <c:layout>
                <c:manualLayout>
                  <c:x val="-4.8896839594514012E-2"/>
                  <c:y val="6.92118776512613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C1-4F2A-8C78-FEFE2FBAF1E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MÅNED'!$P$75:$P$86</c:f>
              <c:numCache>
                <c:formatCode>0.00</c:formatCode>
                <c:ptCount val="12"/>
                <c:pt idx="0">
                  <c:v>82.916948433618188</c:v>
                </c:pt>
                <c:pt idx="1">
                  <c:v>82.490950961798944</c:v>
                </c:pt>
                <c:pt idx="2">
                  <c:v>80.665029313896383</c:v>
                </c:pt>
                <c:pt idx="3">
                  <c:v>81.987616918642431</c:v>
                </c:pt>
                <c:pt idx="4">
                  <c:v>81.329248431451248</c:v>
                </c:pt>
                <c:pt idx="5">
                  <c:v>80.604308879299069</c:v>
                </c:pt>
                <c:pt idx="6">
                  <c:v>80.26725157352638</c:v>
                </c:pt>
                <c:pt idx="7">
                  <c:v>80.725735506201275</c:v>
                </c:pt>
                <c:pt idx="8">
                  <c:v>82.079891406103613</c:v>
                </c:pt>
                <c:pt idx="9">
                  <c:v>81.537878060489632</c:v>
                </c:pt>
                <c:pt idx="10">
                  <c:v>81.193661525459675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82-4403-8E63-2370446E2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86"/>
          <c:min val="7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010029876227054"/>
          <c:y val="0.30866408106293891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Steinkjer,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MÅNED'!$B$284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MÅNED'!$O$284:$O$295</c:f>
              <c:numCache>
                <c:formatCode>0.00</c:formatCode>
                <c:ptCount val="12"/>
                <c:pt idx="0">
                  <c:v>60.597264609472113</c:v>
                </c:pt>
                <c:pt idx="1">
                  <c:v>60.71389089951964</c:v>
                </c:pt>
                <c:pt idx="2">
                  <c:v>60.397411229665906</c:v>
                </c:pt>
                <c:pt idx="3">
                  <c:v>60.558151128836975</c:v>
                </c:pt>
                <c:pt idx="4">
                  <c:v>60.491965943281485</c:v>
                </c:pt>
                <c:pt idx="5">
                  <c:v>60.351771511207509</c:v>
                </c:pt>
                <c:pt idx="6">
                  <c:v>60.4013838748496</c:v>
                </c:pt>
                <c:pt idx="7">
                  <c:v>60.211111111111123</c:v>
                </c:pt>
                <c:pt idx="8">
                  <c:v>60.475463535228656</c:v>
                </c:pt>
                <c:pt idx="9">
                  <c:v>60.542908415048402</c:v>
                </c:pt>
                <c:pt idx="10">
                  <c:v>60.781597904387688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4A-40F7-AC79-7E2DF92FBB5E}"/>
            </c:ext>
          </c:extLst>
        </c:ser>
        <c:ser>
          <c:idx val="0"/>
          <c:order val="1"/>
          <c:tx>
            <c:strRef>
              <c:f>'Slakteri per MÅNED'!$B$75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dLbls>
            <c:dLbl>
              <c:idx val="0"/>
              <c:layout>
                <c:manualLayout>
                  <c:x val="-3.7593984962406013E-2"/>
                  <c:y val="9.60219478737997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4E-42D7-8E1D-3531DD1D0ACA}"/>
                </c:ext>
              </c:extLst>
            </c:dLbl>
            <c:dLbl>
              <c:idx val="1"/>
              <c:layout>
                <c:manualLayout>
                  <c:x val="-1.1392116655274592E-2"/>
                  <c:y val="6.8587105624142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4E-42D7-8E1D-3531DD1D0ACA}"/>
                </c:ext>
              </c:extLst>
            </c:dLbl>
            <c:dLbl>
              <c:idx val="3"/>
              <c:layout>
                <c:manualLayout>
                  <c:x val="-2.3923444976076597E-2"/>
                  <c:y val="5.7155921353452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4E-42D7-8E1D-3531DD1D0AC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MÅNED'!$O$75:$O$86</c:f>
              <c:numCache>
                <c:formatCode>0.00</c:formatCode>
                <c:ptCount val="12"/>
                <c:pt idx="0">
                  <c:v>60.47451978428164</c:v>
                </c:pt>
                <c:pt idx="1">
                  <c:v>60.436331617447848</c:v>
                </c:pt>
                <c:pt idx="2">
                  <c:v>60.800823958168259</c:v>
                </c:pt>
                <c:pt idx="3">
                  <c:v>60.480675333843159</c:v>
                </c:pt>
                <c:pt idx="4">
                  <c:v>60.575156854892541</c:v>
                </c:pt>
                <c:pt idx="5">
                  <c:v>60.521642474172879</c:v>
                </c:pt>
                <c:pt idx="6">
                  <c:v>60.627439760951106</c:v>
                </c:pt>
                <c:pt idx="7">
                  <c:v>60.469642342082494</c:v>
                </c:pt>
                <c:pt idx="8">
                  <c:v>59.840042438993947</c:v>
                </c:pt>
                <c:pt idx="9">
                  <c:v>60.276181331870248</c:v>
                </c:pt>
                <c:pt idx="10">
                  <c:v>60.692583984787689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4A-40F7-AC79-7E2DF92FB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644522903536575"/>
          <c:y val="0.23083323432307584"/>
          <c:w val="0.10258798391827816"/>
          <c:h val="0.1732038639203021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Førde,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'Slakteri per MÅNED'!$F$88:$F$99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MÅNED'!$H$297:$H$308</c:f>
              <c:numCache>
                <c:formatCode>#,##0</c:formatCode>
                <c:ptCount val="12"/>
                <c:pt idx="0">
                  <c:v>2561</c:v>
                </c:pt>
                <c:pt idx="1">
                  <c:v>3731</c:v>
                </c:pt>
                <c:pt idx="2">
                  <c:v>3015</c:v>
                </c:pt>
                <c:pt idx="3">
                  <c:v>2896</c:v>
                </c:pt>
                <c:pt idx="4">
                  <c:v>2630</c:v>
                </c:pt>
                <c:pt idx="5">
                  <c:v>3616</c:v>
                </c:pt>
                <c:pt idx="6">
                  <c:v>2014</c:v>
                </c:pt>
                <c:pt idx="7">
                  <c:v>3614</c:v>
                </c:pt>
                <c:pt idx="8">
                  <c:v>3084</c:v>
                </c:pt>
                <c:pt idx="9">
                  <c:v>2487</c:v>
                </c:pt>
                <c:pt idx="10">
                  <c:v>932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71-452A-8A7A-3CF0BE2E4AFF}"/>
            </c:ext>
          </c:extLst>
        </c:ser>
        <c:ser>
          <c:idx val="0"/>
          <c:order val="1"/>
          <c:tx>
            <c:strRef>
              <c:f>'Slakteri per MÅNED'!$B$88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MÅNED'!$F$88:$F$99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MÅNED'!$H$88:$H$99</c:f>
              <c:numCache>
                <c:formatCode>#,##0</c:formatCode>
                <c:ptCount val="12"/>
                <c:pt idx="0">
                  <c:v>3874</c:v>
                </c:pt>
                <c:pt idx="1">
                  <c:v>2978</c:v>
                </c:pt>
                <c:pt idx="2">
                  <c:v>3002</c:v>
                </c:pt>
                <c:pt idx="3">
                  <c:v>4443</c:v>
                </c:pt>
                <c:pt idx="4">
                  <c:v>3419</c:v>
                </c:pt>
                <c:pt idx="5">
                  <c:v>3120</c:v>
                </c:pt>
                <c:pt idx="6">
                  <c:v>4506</c:v>
                </c:pt>
                <c:pt idx="7">
                  <c:v>4180</c:v>
                </c:pt>
                <c:pt idx="8">
                  <c:v>3248</c:v>
                </c:pt>
                <c:pt idx="9">
                  <c:v>3280</c:v>
                </c:pt>
                <c:pt idx="10">
                  <c:v>1620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71-452A-8A7A-3CF0BE2E4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06265625108196"/>
          <c:y val="0.11851843991199214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Slaktgris,</a:t>
            </a:r>
            <a:r>
              <a:rPr lang="nb-NO" sz="2800" baseline="0"/>
              <a:t> A</a:t>
            </a:r>
            <a:r>
              <a:rPr lang="nb-NO" sz="2800"/>
              <a:t>NTALL</a:t>
            </a:r>
            <a:r>
              <a:rPr lang="nb-NO" sz="2800" baseline="0"/>
              <a:t> slakt </a:t>
            </a:r>
            <a:r>
              <a:rPr lang="nb-NO" sz="2800"/>
              <a:t>i ulike måneder</a:t>
            </a:r>
          </a:p>
        </c:rich>
      </c:tx>
      <c:layout>
        <c:manualLayout>
          <c:xMode val="edge"/>
          <c:yMode val="edge"/>
          <c:x val="0.13469348578768078"/>
          <c:y val="4.7516350665956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90515806988346E-2"/>
          <c:y val="0.16735941156205397"/>
          <c:w val="0.8811274392331393"/>
          <c:h val="0.72201583213318865"/>
        </c:manualLayout>
      </c:layout>
      <c:lineChart>
        <c:grouping val="standard"/>
        <c:varyColors val="0"/>
        <c:ser>
          <c:idx val="0"/>
          <c:order val="0"/>
          <c:tx>
            <c:strRef>
              <c:f>Måned!$D$98</c:f>
              <c:strCache>
                <c:ptCount val="1"/>
                <c:pt idx="0">
                  <c:v>2017</c:v>
                </c:pt>
              </c:strCache>
            </c:strRef>
          </c:tx>
          <c:spPr>
            <a:ln w="38100">
              <a:solidFill>
                <a:schemeClr val="accent6"/>
              </a:solidFill>
              <a:prstDash val="solid"/>
            </a:ln>
          </c:spPr>
          <c:marker>
            <c:symbol val="triangle"/>
            <c:size val="7"/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Måned!$H$98:$H$109</c:f>
              <c:numCache>
                <c:formatCode>#,##0</c:formatCode>
                <c:ptCount val="12"/>
                <c:pt idx="0">
                  <c:v>131982</c:v>
                </c:pt>
                <c:pt idx="1">
                  <c:v>120511</c:v>
                </c:pt>
                <c:pt idx="2">
                  <c:v>137478</c:v>
                </c:pt>
                <c:pt idx="3">
                  <c:v>116135</c:v>
                </c:pt>
                <c:pt idx="4">
                  <c:v>136410</c:v>
                </c:pt>
                <c:pt idx="5">
                  <c:v>130398</c:v>
                </c:pt>
                <c:pt idx="6">
                  <c:v>126426</c:v>
                </c:pt>
                <c:pt idx="7">
                  <c:v>139129</c:v>
                </c:pt>
                <c:pt idx="8">
                  <c:v>126257</c:v>
                </c:pt>
                <c:pt idx="9">
                  <c:v>136863</c:v>
                </c:pt>
                <c:pt idx="10">
                  <c:v>53101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7A-4859-9328-B6F6F5F8B0D9}"/>
            </c:ext>
          </c:extLst>
        </c:ser>
        <c:ser>
          <c:idx val="4"/>
          <c:order val="1"/>
          <c:tx>
            <c:strRef>
              <c:f>Måned!$D$25</c:f>
              <c:strCache>
                <c:ptCount val="1"/>
                <c:pt idx="0">
                  <c:v>2023</c:v>
                </c:pt>
              </c:strCache>
            </c:strRef>
          </c:tx>
          <c:val>
            <c:numRef>
              <c:f>Måned!$H$23:$H$34</c:f>
              <c:numCache>
                <c:formatCode>#,##0</c:formatCode>
                <c:ptCount val="12"/>
                <c:pt idx="0">
                  <c:v>131045</c:v>
                </c:pt>
                <c:pt idx="1">
                  <c:v>110231</c:v>
                </c:pt>
                <c:pt idx="2">
                  <c:v>132851</c:v>
                </c:pt>
                <c:pt idx="3">
                  <c:v>105583</c:v>
                </c:pt>
                <c:pt idx="4">
                  <c:v>124898</c:v>
                </c:pt>
                <c:pt idx="5">
                  <c:v>129707</c:v>
                </c:pt>
                <c:pt idx="6">
                  <c:v>121646</c:v>
                </c:pt>
                <c:pt idx="7">
                  <c:v>129703</c:v>
                </c:pt>
                <c:pt idx="8">
                  <c:v>120410</c:v>
                </c:pt>
                <c:pt idx="9">
                  <c:v>126144</c:v>
                </c:pt>
                <c:pt idx="10">
                  <c:v>47594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75-48C1-9E11-57910DADEF8A}"/>
            </c:ext>
          </c:extLst>
        </c:ser>
        <c:ser>
          <c:idx val="2"/>
          <c:order val="2"/>
          <c:tx>
            <c:strRef>
              <c:f>Måned!$D$12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B75-48C1-9E11-57910DADEF8A}"/>
              </c:ext>
            </c:extLst>
          </c:dPt>
          <c:dLbls>
            <c:dLbl>
              <c:idx val="0"/>
              <c:layout>
                <c:manualLayout>
                  <c:x val="-1.2136223028558296E-2"/>
                  <c:y val="-6.3892620150826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FA-4A89-A8E6-53978F884562}"/>
                </c:ext>
              </c:extLst>
            </c:dLbl>
            <c:dLbl>
              <c:idx val="1"/>
              <c:layout>
                <c:manualLayout>
                  <c:x val="-3.4674922938737945E-2"/>
                  <c:y val="-6.2013425440508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75-48C1-9E11-57910DADEF8A}"/>
                </c:ext>
              </c:extLst>
            </c:dLbl>
            <c:dLbl>
              <c:idx val="2"/>
              <c:layout>
                <c:manualLayout>
                  <c:x val="-3.20743037183326E-2"/>
                  <c:y val="5.63758413095530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FA-4A89-A8E6-53978F884562}"/>
                </c:ext>
              </c:extLst>
            </c:dLbl>
            <c:dLbl>
              <c:idx val="3"/>
              <c:layout>
                <c:manualLayout>
                  <c:x val="-3.5541796012206389E-2"/>
                  <c:y val="-5.073825717859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FA-4A89-A8E6-53978F884562}"/>
                </c:ext>
              </c:extLst>
            </c:dLbl>
            <c:dLbl>
              <c:idx val="4"/>
              <c:layout>
                <c:manualLayout>
                  <c:x val="-3.4674922938737945E-2"/>
                  <c:y val="-9.58389302262402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FA-4A89-A8E6-53978F884562}"/>
                </c:ext>
              </c:extLst>
            </c:dLbl>
            <c:dLbl>
              <c:idx val="5"/>
              <c:layout>
                <c:manualLayout>
                  <c:x val="-3.4674922938738008E-2"/>
                  <c:y val="9.77181249365586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55-4AB7-8827-3103FE916F41}"/>
                </c:ext>
              </c:extLst>
            </c:dLbl>
            <c:dLbl>
              <c:idx val="6"/>
              <c:layout>
                <c:manualLayout>
                  <c:x val="-2.6873065277521844E-2"/>
                  <c:y val="-7.516778841273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75-408E-8EBD-A4FC6D677F66}"/>
                </c:ext>
              </c:extLst>
            </c:dLbl>
            <c:dLbl>
              <c:idx val="7"/>
              <c:layout>
                <c:manualLayout>
                  <c:x val="3.2941176791800919E-2"/>
                  <c:y val="-0.10711408263868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AF-45E3-9C39-0E6793C1CA8F}"/>
                </c:ext>
              </c:extLst>
            </c:dLbl>
            <c:dLbl>
              <c:idx val="8"/>
              <c:layout>
                <c:manualLayout>
                  <c:x val="-3.2941176791801044E-2"/>
                  <c:y val="6.38926106967593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63-4E9A-BF54-9372618A27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Måned!$H$10:$H$21</c:f>
              <c:numCache>
                <c:formatCode>#,##0</c:formatCode>
                <c:ptCount val="12"/>
                <c:pt idx="0">
                  <c:v>132169</c:v>
                </c:pt>
                <c:pt idx="1">
                  <c:v>122215</c:v>
                </c:pt>
                <c:pt idx="2">
                  <c:v>103713</c:v>
                </c:pt>
                <c:pt idx="3">
                  <c:v>143271</c:v>
                </c:pt>
                <c:pt idx="4">
                  <c:v>125670</c:v>
                </c:pt>
                <c:pt idx="5">
                  <c:v>114593</c:v>
                </c:pt>
                <c:pt idx="6">
                  <c:v>127728</c:v>
                </c:pt>
                <c:pt idx="7">
                  <c:v>120778</c:v>
                </c:pt>
                <c:pt idx="8">
                  <c:v>120803</c:v>
                </c:pt>
                <c:pt idx="9">
                  <c:v>129422</c:v>
                </c:pt>
                <c:pt idx="10">
                  <c:v>36547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7A-4859-9328-B6F6F5F8B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5520640"/>
        <c:axId val="875521032"/>
      </c:lineChart>
      <c:catAx>
        <c:axId val="87552064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1032"/>
        <c:crosses val="autoZero"/>
        <c:auto val="1"/>
        <c:lblAlgn val="ctr"/>
        <c:lblOffset val="100"/>
        <c:noMultiLvlLbl val="0"/>
      </c:catAx>
      <c:valAx>
        <c:axId val="8755210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0640"/>
        <c:crosses val="autoZero"/>
        <c:crossBetween val="between"/>
      </c:valAx>
      <c:spPr>
        <a:solidFill>
          <a:schemeClr val="bg2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015267614297721"/>
          <c:y val="0.53250829287145984"/>
          <c:w val="8.3739938897052127E-2"/>
          <c:h val="0.116736759149680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Førde,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MÅNED'!$B$297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cat>
            <c:strRef>
              <c:f>'Slakteri per MÅNED'!$F$88:$F$99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MÅNED'!$K$297:$K$308</c:f>
              <c:numCache>
                <c:formatCode>0.0</c:formatCode>
                <c:ptCount val="12"/>
                <c:pt idx="0">
                  <c:v>1.9542905108932047</c:v>
                </c:pt>
                <c:pt idx="1">
                  <c:v>3.3847102902087434</c:v>
                </c:pt>
                <c:pt idx="2">
                  <c:v>2.2694597707205819</c:v>
                </c:pt>
                <c:pt idx="3">
                  <c:v>2.7428658022598333</c:v>
                </c:pt>
                <c:pt idx="4">
                  <c:v>2.1057182661051419</c:v>
                </c:pt>
                <c:pt idx="5">
                  <c:v>2.787821782941553</c:v>
                </c:pt>
                <c:pt idx="6">
                  <c:v>1.6556236949838055</c:v>
                </c:pt>
                <c:pt idx="7">
                  <c:v>2.7863657741147083</c:v>
                </c:pt>
                <c:pt idx="8">
                  <c:v>2.5612490656922184</c:v>
                </c:pt>
                <c:pt idx="9">
                  <c:v>1.9715563165905632</c:v>
                </c:pt>
                <c:pt idx="10">
                  <c:v>1.9582300289952514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66-4E89-9091-C1F9C792AFAF}"/>
            </c:ext>
          </c:extLst>
        </c:ser>
        <c:ser>
          <c:idx val="0"/>
          <c:order val="1"/>
          <c:tx>
            <c:strRef>
              <c:f>'Slakteri per MÅNED'!$B$88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cat>
            <c:strRef>
              <c:f>'Slakteri per MÅNED'!$F$88:$F$99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MÅNED'!$K$88:$K$99</c:f>
              <c:numCache>
                <c:formatCode>0.0</c:formatCode>
                <c:ptCount val="12"/>
                <c:pt idx="0">
                  <c:v>2.9310957940212909</c:v>
                </c:pt>
                <c:pt idx="1">
                  <c:v>2.4366894407396802</c:v>
                </c:pt>
                <c:pt idx="2">
                  <c:v>2.8945262406834242</c:v>
                </c:pt>
                <c:pt idx="3">
                  <c:v>3.1011160667546118</c:v>
                </c:pt>
                <c:pt idx="4">
                  <c:v>2.720617490252248</c:v>
                </c:pt>
                <c:pt idx="5">
                  <c:v>2.7226793957746112</c:v>
                </c:pt>
                <c:pt idx="6">
                  <c:v>3.5278090943254417</c:v>
                </c:pt>
                <c:pt idx="7">
                  <c:v>3.4608951961449934</c:v>
                </c:pt>
                <c:pt idx="8">
                  <c:v>2.6886749501254106</c:v>
                </c:pt>
                <c:pt idx="9">
                  <c:v>2.5343450108945929</c:v>
                </c:pt>
                <c:pt idx="10">
                  <c:v>4.4326483705912931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66-4E89-9091-C1F9C792A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870203066721925"/>
          <c:y val="0.19149168853893267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Førde,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9582841837"/>
          <c:y val="3.98298402821433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47615123845595"/>
          <c:y val="0.1618234208578179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MÅNED'!$B$297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MÅNED'!$P$297:$P$308</c:f>
              <c:numCache>
                <c:formatCode>0.00</c:formatCode>
                <c:ptCount val="12"/>
                <c:pt idx="0">
                  <c:v>83.902738654147029</c:v>
                </c:pt>
                <c:pt idx="1">
                  <c:v>85.069525596354879</c:v>
                </c:pt>
                <c:pt idx="2">
                  <c:v>84.130547263681734</c:v>
                </c:pt>
                <c:pt idx="3">
                  <c:v>83.211237897648815</c:v>
                </c:pt>
                <c:pt idx="4">
                  <c:v>85.793417047184249</c:v>
                </c:pt>
                <c:pt idx="5">
                  <c:v>84.125553709856192</c:v>
                </c:pt>
                <c:pt idx="6">
                  <c:v>82.417734724292046</c:v>
                </c:pt>
                <c:pt idx="7">
                  <c:v>82.274140798226114</c:v>
                </c:pt>
                <c:pt idx="8">
                  <c:v>82.290168721609291</c:v>
                </c:pt>
                <c:pt idx="9">
                  <c:v>82.418697225572942</c:v>
                </c:pt>
                <c:pt idx="10">
                  <c:v>83.56716738197423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9A-4969-861F-52B07E88A609}"/>
            </c:ext>
          </c:extLst>
        </c:ser>
        <c:ser>
          <c:idx val="0"/>
          <c:order val="1"/>
          <c:tx>
            <c:strRef>
              <c:f>'Slakteri per MÅNED'!$B$88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dLbls>
            <c:dLbl>
              <c:idx val="0"/>
              <c:layout>
                <c:manualLayout>
                  <c:x val="-2.9561310157266169E-2"/>
                  <c:y val="-7.4224021592442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35-4D9B-B9FB-2C26B2F3E4B2}"/>
                </c:ext>
              </c:extLst>
            </c:dLbl>
            <c:dLbl>
              <c:idx val="1"/>
              <c:layout>
                <c:manualLayout>
                  <c:x val="-4.2568286626463309E-2"/>
                  <c:y val="5.623031938821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35-4D9B-B9FB-2C26B2F3E4B2}"/>
                </c:ext>
              </c:extLst>
            </c:dLbl>
            <c:dLbl>
              <c:idx val="2"/>
              <c:layout>
                <c:manualLayout>
                  <c:x val="-3.6656024595010092E-2"/>
                  <c:y val="7.1974808816914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35-4D9B-B9FB-2C26B2F3E4B2}"/>
                </c:ext>
              </c:extLst>
            </c:dLbl>
            <c:dLbl>
              <c:idx val="3"/>
              <c:layout>
                <c:manualLayout>
                  <c:x val="-4.6115643845335223E-2"/>
                  <c:y val="-6.0728744939271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35-4D9B-B9FB-2C26B2F3E4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MÅNED'!$P$88:$P$99</c:f>
              <c:numCache>
                <c:formatCode>0.00</c:formatCode>
                <c:ptCount val="12"/>
                <c:pt idx="0">
                  <c:v>84.358982963345397</c:v>
                </c:pt>
                <c:pt idx="1">
                  <c:v>80.941901881720554</c:v>
                </c:pt>
                <c:pt idx="2">
                  <c:v>80.692849983294309</c:v>
                </c:pt>
                <c:pt idx="3">
                  <c:v>81.626266036461814</c:v>
                </c:pt>
                <c:pt idx="4">
                  <c:v>80.87282576866761</c:v>
                </c:pt>
                <c:pt idx="5">
                  <c:v>79.005128205128301</c:v>
                </c:pt>
                <c:pt idx="6">
                  <c:v>80.77007769145402</c:v>
                </c:pt>
                <c:pt idx="7">
                  <c:v>82.413429256594753</c:v>
                </c:pt>
                <c:pt idx="8">
                  <c:v>79.593871265784017</c:v>
                </c:pt>
                <c:pt idx="9">
                  <c:v>84.216325907842688</c:v>
                </c:pt>
                <c:pt idx="10">
                  <c:v>82.379246448424894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9A-4969-861F-52B07E88A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7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248186086214254"/>
          <c:y val="0.19815438327313281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Førde,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361483522693634"/>
          <c:y val="4.20851200184339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MÅNED'!$B$297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MÅNED'!$O$297:$O$308</c:f>
              <c:numCache>
                <c:formatCode>0.00</c:formatCode>
                <c:ptCount val="12"/>
                <c:pt idx="0">
                  <c:v>61.156103286384962</c:v>
                </c:pt>
                <c:pt idx="1">
                  <c:v>60.082015545430195</c:v>
                </c:pt>
                <c:pt idx="2">
                  <c:v>59.79469320066336</c:v>
                </c:pt>
                <c:pt idx="3">
                  <c:v>59.967842323651439</c:v>
                </c:pt>
                <c:pt idx="4">
                  <c:v>60.222602739726014</c:v>
                </c:pt>
                <c:pt idx="5">
                  <c:v>59.875415282392041</c:v>
                </c:pt>
                <c:pt idx="6">
                  <c:v>59.809239940387478</c:v>
                </c:pt>
                <c:pt idx="7">
                  <c:v>60.142461197339244</c:v>
                </c:pt>
                <c:pt idx="8">
                  <c:v>59.750486696950041</c:v>
                </c:pt>
                <c:pt idx="9">
                  <c:v>60.186570164857237</c:v>
                </c:pt>
                <c:pt idx="10">
                  <c:v>58.951716738197398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08-4279-927E-3B71CAFDA9B9}"/>
            </c:ext>
          </c:extLst>
        </c:ser>
        <c:ser>
          <c:idx val="0"/>
          <c:order val="1"/>
          <c:tx>
            <c:strRef>
              <c:f>'Slakteri per MÅNED'!$B$88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dLbls>
            <c:dLbl>
              <c:idx val="1"/>
              <c:layout>
                <c:manualLayout>
                  <c:x val="-3.4176349965823652E-2"/>
                  <c:y val="-8.2304526748971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14-4004-8281-D8BB11EBFAAE}"/>
                </c:ext>
              </c:extLst>
            </c:dLbl>
            <c:dLbl>
              <c:idx val="2"/>
              <c:layout>
                <c:manualLayout>
                  <c:x val="-4.64008026084776E-2"/>
                  <c:y val="9.8443223443223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30-4596-BCBD-D91AE374801B}"/>
                </c:ext>
              </c:extLst>
            </c:dLbl>
            <c:dLbl>
              <c:idx val="3"/>
              <c:layout>
                <c:manualLayout>
                  <c:x val="-4.6180500010862116E-2"/>
                  <c:y val="-6.4014594329554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14-4004-8281-D8BB11EBFAAE}"/>
                </c:ext>
              </c:extLst>
            </c:dLbl>
            <c:dLbl>
              <c:idx val="4"/>
              <c:layout>
                <c:manualLayout>
                  <c:x val="3.1897926634768654E-2"/>
                  <c:y val="-6.4014631915866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14-4004-8281-D8BB11EBFAA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MÅNED'!$O$88:$O$99</c:f>
              <c:numCache>
                <c:formatCode>0.00</c:formatCode>
                <c:ptCount val="12"/>
                <c:pt idx="0">
                  <c:v>60.022973670624687</c:v>
                </c:pt>
                <c:pt idx="1">
                  <c:v>60.601814516129025</c:v>
                </c:pt>
                <c:pt idx="2">
                  <c:v>60.604744403608422</c:v>
                </c:pt>
                <c:pt idx="3">
                  <c:v>60.491334683772223</c:v>
                </c:pt>
                <c:pt idx="4">
                  <c:v>60.509224011713037</c:v>
                </c:pt>
                <c:pt idx="5">
                  <c:v>60.092628205128207</c:v>
                </c:pt>
                <c:pt idx="6">
                  <c:v>60.628856825749182</c:v>
                </c:pt>
                <c:pt idx="7">
                  <c:v>60.050119904076759</c:v>
                </c:pt>
                <c:pt idx="8">
                  <c:v>60.520172466892518</c:v>
                </c:pt>
                <c:pt idx="9">
                  <c:v>59.935306682941693</c:v>
                </c:pt>
                <c:pt idx="10">
                  <c:v>60.132180358245847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08-4279-927E-3B71CAFDA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59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739131292798922"/>
          <c:y val="0.27655797140583765"/>
          <c:w val="0.10258798391827816"/>
          <c:h val="0.1732038639203021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Fatland Ølen,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MÅNED'!$B$323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'Slakteri per MÅNED'!$F$88:$F$99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MÅNED'!$H$310:$H$321</c:f>
              <c:numCache>
                <c:formatCode>#,##0</c:formatCode>
                <c:ptCount val="12"/>
                <c:pt idx="0">
                  <c:v>4516</c:v>
                </c:pt>
                <c:pt idx="1">
                  <c:v>3597</c:v>
                </c:pt>
                <c:pt idx="2">
                  <c:v>5248</c:v>
                </c:pt>
                <c:pt idx="3">
                  <c:v>3370</c:v>
                </c:pt>
                <c:pt idx="4">
                  <c:v>4915</c:v>
                </c:pt>
                <c:pt idx="5">
                  <c:v>3157</c:v>
                </c:pt>
                <c:pt idx="6">
                  <c:v>3670</c:v>
                </c:pt>
                <c:pt idx="7">
                  <c:v>6372</c:v>
                </c:pt>
                <c:pt idx="8">
                  <c:v>3061</c:v>
                </c:pt>
                <c:pt idx="9">
                  <c:v>4444</c:v>
                </c:pt>
                <c:pt idx="10">
                  <c:v>1530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DD-4BC0-9589-0E9928C35F33}"/>
            </c:ext>
          </c:extLst>
        </c:ser>
        <c:ser>
          <c:idx val="0"/>
          <c:order val="1"/>
          <c:tx>
            <c:strRef>
              <c:f>'Slakteri per MÅNED'!$B$101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MÅNED'!$F$88:$F$99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MÅNED'!$H$101:$H$112</c:f>
              <c:numCache>
                <c:formatCode>#,##0</c:formatCode>
                <c:ptCount val="12"/>
                <c:pt idx="0">
                  <c:v>3853</c:v>
                </c:pt>
                <c:pt idx="1">
                  <c:v>4401</c:v>
                </c:pt>
                <c:pt idx="2">
                  <c:v>4065</c:v>
                </c:pt>
                <c:pt idx="3">
                  <c:v>3276</c:v>
                </c:pt>
                <c:pt idx="4">
                  <c:v>3975</c:v>
                </c:pt>
                <c:pt idx="5">
                  <c:v>4244</c:v>
                </c:pt>
                <c:pt idx="6">
                  <c:v>3646</c:v>
                </c:pt>
                <c:pt idx="7">
                  <c:v>4247</c:v>
                </c:pt>
                <c:pt idx="8">
                  <c:v>3364</c:v>
                </c:pt>
                <c:pt idx="9">
                  <c:v>3707</c:v>
                </c:pt>
                <c:pt idx="10">
                  <c:v>806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DD-4BC0-9589-0E9928C35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616204059584904"/>
          <c:y val="8.2579536048559971E-2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Fatland Ølen,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MÅNED'!$B$310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cat>
            <c:strRef>
              <c:f>'Slakteri per MÅNED'!$F$101:$F$112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MÅNED'!$K$310:$K$321</c:f>
              <c:numCache>
                <c:formatCode>0.0</c:formatCode>
                <c:ptCount val="12"/>
                <c:pt idx="0">
                  <c:v>3.4461444541951236</c:v>
                </c:pt>
                <c:pt idx="1">
                  <c:v>3.2631473904799919</c:v>
                </c:pt>
                <c:pt idx="2">
                  <c:v>3.9502901747070025</c:v>
                </c:pt>
                <c:pt idx="3">
                  <c:v>3.1918017105026379</c:v>
                </c:pt>
                <c:pt idx="4">
                  <c:v>3.9352111322839436</c:v>
                </c:pt>
                <c:pt idx="5">
                  <c:v>2.4339472811798899</c:v>
                </c:pt>
                <c:pt idx="6">
                  <c:v>3.0169508245236178</c:v>
                </c:pt>
                <c:pt idx="7">
                  <c:v>4.9127622337185723</c:v>
                </c:pt>
                <c:pt idx="8">
                  <c:v>2.542147662154306</c:v>
                </c:pt>
                <c:pt idx="9">
                  <c:v>3.5229578893962454</c:v>
                </c:pt>
                <c:pt idx="10">
                  <c:v>3.214690927427827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BF-4260-AB48-F90BF5950A08}"/>
            </c:ext>
          </c:extLst>
        </c:ser>
        <c:ser>
          <c:idx val="0"/>
          <c:order val="1"/>
          <c:tx>
            <c:strRef>
              <c:f>'Slakteri per MÅNED'!$B$101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'Slakteri per MÅNED'!$F$101:$F$112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MÅNED'!$K$101:$K$112</c:f>
              <c:numCache>
                <c:formatCode>0.0</c:formatCode>
                <c:ptCount val="12"/>
                <c:pt idx="0">
                  <c:v>2.9152070455250474</c:v>
                </c:pt>
                <c:pt idx="1">
                  <c:v>3.6010309700118643</c:v>
                </c:pt>
                <c:pt idx="2">
                  <c:v>3.9194700760753234</c:v>
                </c:pt>
                <c:pt idx="3">
                  <c:v>2.286575789936554</c:v>
                </c:pt>
                <c:pt idx="4">
                  <c:v>3.1630460730484602</c:v>
                </c:pt>
                <c:pt idx="5">
                  <c:v>3.7035421011754646</c:v>
                </c:pt>
                <c:pt idx="6">
                  <c:v>2.8545033195540523</c:v>
                </c:pt>
                <c:pt idx="7">
                  <c:v>3.5163688751262647</c:v>
                </c:pt>
                <c:pt idx="8">
                  <c:v>2.7846990554870326</c:v>
                </c:pt>
                <c:pt idx="9">
                  <c:v>2.864273462008005</c:v>
                </c:pt>
                <c:pt idx="10">
                  <c:v>2.2053793745040631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BF-4260-AB48-F90BF5950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876051019938298"/>
          <c:y val="0.16909025484717641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Fatland Ølen,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9582841837"/>
          <c:y val="3.98298402821433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MÅNED'!$B$310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MÅNED'!$P$310:$P$321</c:f>
              <c:numCache>
                <c:formatCode>0.00</c:formatCode>
                <c:ptCount val="12"/>
                <c:pt idx="0">
                  <c:v>84.79995554567671</c:v>
                </c:pt>
                <c:pt idx="1">
                  <c:v>84.007621696801053</c:v>
                </c:pt>
                <c:pt idx="2">
                  <c:v>83.448089415360926</c:v>
                </c:pt>
                <c:pt idx="3">
                  <c:v>84.282740053843867</c:v>
                </c:pt>
                <c:pt idx="4">
                  <c:v>83.389325153374358</c:v>
                </c:pt>
                <c:pt idx="5">
                  <c:v>82.919845360824766</c:v>
                </c:pt>
                <c:pt idx="6">
                  <c:v>85.203216937035904</c:v>
                </c:pt>
                <c:pt idx="7">
                  <c:v>83.002958015267055</c:v>
                </c:pt>
                <c:pt idx="8">
                  <c:v>82.668580858085761</c:v>
                </c:pt>
                <c:pt idx="9">
                  <c:v>83.654020035961906</c:v>
                </c:pt>
                <c:pt idx="10">
                  <c:v>82.75370619946105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28-40D3-8136-4F1EA951FB3B}"/>
            </c:ext>
          </c:extLst>
        </c:ser>
        <c:ser>
          <c:idx val="0"/>
          <c:order val="1"/>
          <c:tx>
            <c:strRef>
              <c:f>'Slakteri per MÅNED'!$B$101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MÅNED'!$P$101:$P$112</c:f>
              <c:numCache>
                <c:formatCode>0.00</c:formatCode>
                <c:ptCount val="12"/>
                <c:pt idx="0">
                  <c:v>82.10633324272905</c:v>
                </c:pt>
                <c:pt idx="1">
                  <c:v>83.662640186915993</c:v>
                </c:pt>
                <c:pt idx="2">
                  <c:v>83.575024727992258</c:v>
                </c:pt>
                <c:pt idx="3">
                  <c:v>80.265943136655508</c:v>
                </c:pt>
                <c:pt idx="4">
                  <c:v>81.758167129512785</c:v>
                </c:pt>
                <c:pt idx="5">
                  <c:v>80.548752495010021</c:v>
                </c:pt>
                <c:pt idx="6">
                  <c:v>78.158461962513741</c:v>
                </c:pt>
                <c:pt idx="7">
                  <c:v>81.248584905660252</c:v>
                </c:pt>
                <c:pt idx="8">
                  <c:v>82.549821534800799</c:v>
                </c:pt>
                <c:pt idx="9">
                  <c:v>84.815946753599619</c:v>
                </c:pt>
                <c:pt idx="10">
                  <c:v>82.051124999999999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28-40D3-8136-4F1EA951F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807267870816544"/>
          <c:y val="0.24757840229320929"/>
          <c:w val="0.11226733603845859"/>
          <c:h val="0.1191734417344173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Fatland Ølen,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361483522693634"/>
          <c:y val="4.20851200184339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MÅNED'!$B$310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MÅNED'!$O$310:$O$321</c:f>
              <c:numCache>
                <c:formatCode>0.00</c:formatCode>
                <c:ptCount val="12"/>
                <c:pt idx="0">
                  <c:v>60.688375194487683</c:v>
                </c:pt>
                <c:pt idx="1">
                  <c:v>60.70904033379697</c:v>
                </c:pt>
                <c:pt idx="2">
                  <c:v>61.148643484906394</c:v>
                </c:pt>
                <c:pt idx="3">
                  <c:v>60.708345797188173</c:v>
                </c:pt>
                <c:pt idx="4">
                  <c:v>60.572392638036803</c:v>
                </c:pt>
                <c:pt idx="5">
                  <c:v>60.448453608247426</c:v>
                </c:pt>
                <c:pt idx="6">
                  <c:v>59.909540830354686</c:v>
                </c:pt>
                <c:pt idx="7">
                  <c:v>60.737754452926211</c:v>
                </c:pt>
                <c:pt idx="8">
                  <c:v>60.972277227722778</c:v>
                </c:pt>
                <c:pt idx="9">
                  <c:v>60.48831235550989</c:v>
                </c:pt>
                <c:pt idx="10">
                  <c:v>60.60175202156335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02-4D3D-9328-8D695C6A6E16}"/>
            </c:ext>
          </c:extLst>
        </c:ser>
        <c:ser>
          <c:idx val="0"/>
          <c:order val="1"/>
          <c:tx>
            <c:strRef>
              <c:f>'Slakteri per MÅNED'!$B$101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dLbls>
            <c:dLbl>
              <c:idx val="2"/>
              <c:layout>
                <c:manualLayout>
                  <c:x val="-4.1011619958988423E-2"/>
                  <c:y val="5.7155921353452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2C-49B0-AC96-43494680C91C}"/>
                </c:ext>
              </c:extLst>
            </c:dLbl>
            <c:dLbl>
              <c:idx val="4"/>
              <c:layout>
                <c:manualLayout>
                  <c:x val="-4.2150831624515918E-2"/>
                  <c:y val="8.2304526748971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F6-49B3-97F3-880E8A8F4B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MÅNED'!$O$101:$O$112</c:f>
              <c:numCache>
                <c:formatCode>0.00</c:formatCode>
                <c:ptCount val="12"/>
                <c:pt idx="0">
                  <c:v>60.336776297907051</c:v>
                </c:pt>
                <c:pt idx="1">
                  <c:v>60.644859813084118</c:v>
                </c:pt>
                <c:pt idx="2">
                  <c:v>60.571463897131544</c:v>
                </c:pt>
                <c:pt idx="3">
                  <c:v>60.765515132986842</c:v>
                </c:pt>
                <c:pt idx="4">
                  <c:v>60.470083312294889</c:v>
                </c:pt>
                <c:pt idx="5">
                  <c:v>60.562375249500995</c:v>
                </c:pt>
                <c:pt idx="6">
                  <c:v>60.745314222712253</c:v>
                </c:pt>
                <c:pt idx="7">
                  <c:v>60.462028301886797</c:v>
                </c:pt>
                <c:pt idx="8">
                  <c:v>60.441998810232015</c:v>
                </c:pt>
                <c:pt idx="9">
                  <c:v>60.152404237978814</c:v>
                </c:pt>
                <c:pt idx="10">
                  <c:v>60.326250000000002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02-4D3D-9328-8D695C6A6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391845756122592"/>
          <c:y val="0.26055431342687108"/>
          <c:w val="0.10030956058722325"/>
          <c:h val="0.12062041627512612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Nordfjord Kjøtt,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MÅNED'!$B$336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'Slakteri per MÅNED'!$F$114:$F$125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MÅNED'!$H$336:$H$347</c:f>
              <c:numCache>
                <c:formatCode>#,##0</c:formatCode>
                <c:ptCount val="12"/>
                <c:pt idx="0">
                  <c:v>6023</c:v>
                </c:pt>
                <c:pt idx="1">
                  <c:v>5114</c:v>
                </c:pt>
                <c:pt idx="2">
                  <c:v>7133</c:v>
                </c:pt>
                <c:pt idx="3">
                  <c:v>4182</c:v>
                </c:pt>
                <c:pt idx="4">
                  <c:v>6852</c:v>
                </c:pt>
                <c:pt idx="5">
                  <c:v>6345</c:v>
                </c:pt>
                <c:pt idx="6">
                  <c:v>6311</c:v>
                </c:pt>
                <c:pt idx="7">
                  <c:v>7398</c:v>
                </c:pt>
                <c:pt idx="8">
                  <c:v>5783</c:v>
                </c:pt>
                <c:pt idx="9">
                  <c:v>7232</c:v>
                </c:pt>
                <c:pt idx="10">
                  <c:v>2022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F3-4B69-A0F6-5AD94D37F39D}"/>
            </c:ext>
          </c:extLst>
        </c:ser>
        <c:ser>
          <c:idx val="0"/>
          <c:order val="1"/>
          <c:tx>
            <c:strRef>
              <c:f>'Slakteri per MÅNED'!$B$114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MÅNED'!$F$114:$F$125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MÅNED'!$H$114:$H$125</c:f>
              <c:numCache>
                <c:formatCode>#,##0</c:formatCode>
                <c:ptCount val="12"/>
                <c:pt idx="0">
                  <c:v>1048</c:v>
                </c:pt>
                <c:pt idx="1">
                  <c:v>216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F3-4B69-A0F6-5AD94D37F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996151289136342"/>
          <c:y val="0.21061188106203702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Midt-Norge Slakteri,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MÅNED'!$B$349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'Slakteri per MÅNED'!$F$127:$F$138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MÅNED'!$H$336:$H$347</c:f>
              <c:numCache>
                <c:formatCode>#,##0</c:formatCode>
                <c:ptCount val="12"/>
                <c:pt idx="0">
                  <c:v>6023</c:v>
                </c:pt>
                <c:pt idx="1">
                  <c:v>5114</c:v>
                </c:pt>
                <c:pt idx="2">
                  <c:v>7133</c:v>
                </c:pt>
                <c:pt idx="3">
                  <c:v>4182</c:v>
                </c:pt>
                <c:pt idx="4">
                  <c:v>6852</c:v>
                </c:pt>
                <c:pt idx="5">
                  <c:v>6345</c:v>
                </c:pt>
                <c:pt idx="6">
                  <c:v>6311</c:v>
                </c:pt>
                <c:pt idx="7">
                  <c:v>7398</c:v>
                </c:pt>
                <c:pt idx="8">
                  <c:v>5783</c:v>
                </c:pt>
                <c:pt idx="9">
                  <c:v>7232</c:v>
                </c:pt>
                <c:pt idx="10">
                  <c:v>2022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D3-41BA-A541-2299C466644F}"/>
            </c:ext>
          </c:extLst>
        </c:ser>
        <c:ser>
          <c:idx val="0"/>
          <c:order val="1"/>
          <c:tx>
            <c:strRef>
              <c:f>'Slakteri per MÅNED'!$B$127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MÅNED'!$F$127:$F$138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MÅNED'!$H$127:$H$138</c:f>
              <c:numCache>
                <c:formatCode>#,##0</c:formatCode>
                <c:ptCount val="12"/>
                <c:pt idx="0">
                  <c:v>7131</c:v>
                </c:pt>
                <c:pt idx="1">
                  <c:v>6305</c:v>
                </c:pt>
                <c:pt idx="2">
                  <c:v>6410</c:v>
                </c:pt>
                <c:pt idx="3">
                  <c:v>7685</c:v>
                </c:pt>
                <c:pt idx="4">
                  <c:v>7356</c:v>
                </c:pt>
                <c:pt idx="5">
                  <c:v>6452</c:v>
                </c:pt>
                <c:pt idx="6">
                  <c:v>7344</c:v>
                </c:pt>
                <c:pt idx="7">
                  <c:v>7355</c:v>
                </c:pt>
                <c:pt idx="8">
                  <c:v>6310</c:v>
                </c:pt>
                <c:pt idx="9">
                  <c:v>7853</c:v>
                </c:pt>
                <c:pt idx="10">
                  <c:v>1301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D3-41BA-A541-2299C4666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584541790455611"/>
          <c:y val="0.11851843991199214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Midt-Norge Slakteri,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472367269880739"/>
          <c:y val="4.20850619479016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MÅNED'!$B$336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cat>
            <c:strRef>
              <c:f>'Slakteri per MÅNED'!$F$127:$F$138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MÅNED'!$K$336:$K$347</c:f>
              <c:numCache>
                <c:formatCode>0.0</c:formatCode>
                <c:ptCount val="12"/>
                <c:pt idx="0">
                  <c:v>4.5961311000038156</c:v>
                </c:pt>
                <c:pt idx="1">
                  <c:v>4.6393482777077226</c:v>
                </c:pt>
                <c:pt idx="2">
                  <c:v>5.3691729832669681</c:v>
                </c:pt>
                <c:pt idx="3">
                  <c:v>3.9608649119649946</c:v>
                </c:pt>
                <c:pt idx="4">
                  <c:v>5.4860766385370461</c:v>
                </c:pt>
                <c:pt idx="5">
                  <c:v>4.8917945831759271</c:v>
                </c:pt>
                <c:pt idx="6">
                  <c:v>5.1880045377570987</c:v>
                </c:pt>
                <c:pt idx="7">
                  <c:v>5.7038002205037666</c:v>
                </c:pt>
                <c:pt idx="8">
                  <c:v>4.8027572460759069</c:v>
                </c:pt>
                <c:pt idx="9">
                  <c:v>5.7331303906646376</c:v>
                </c:pt>
                <c:pt idx="10">
                  <c:v>4.2484346766399126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CA-4DE5-B527-22511FF36DEC}"/>
            </c:ext>
          </c:extLst>
        </c:ser>
        <c:ser>
          <c:idx val="0"/>
          <c:order val="1"/>
          <c:tx>
            <c:strRef>
              <c:f>'Slakteri per MÅNED'!$B$127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12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'Slakteri per MÅNED'!$F$127:$F$138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MÅNED'!$K$127:$K$138</c:f>
              <c:numCache>
                <c:formatCode>0.0</c:formatCode>
                <c:ptCount val="12"/>
                <c:pt idx="0">
                  <c:v>5.3953650250815244</c:v>
                </c:pt>
                <c:pt idx="1">
                  <c:v>5.1589412101624186</c:v>
                </c:pt>
                <c:pt idx="2">
                  <c:v>6.1805173893340273</c:v>
                </c:pt>
                <c:pt idx="3">
                  <c:v>5.363960606124059</c:v>
                </c:pt>
                <c:pt idx="4">
                  <c:v>5.8534256385772263</c:v>
                </c:pt>
                <c:pt idx="5">
                  <c:v>5.6303613658774969</c:v>
                </c:pt>
                <c:pt idx="6">
                  <c:v>5.7497181510710256</c:v>
                </c:pt>
                <c:pt idx="7">
                  <c:v>6.0896852075709154</c:v>
                </c:pt>
                <c:pt idx="8">
                  <c:v>5.2233802140675314</c:v>
                </c:pt>
                <c:pt idx="9">
                  <c:v>6.0677473690717187</c:v>
                </c:pt>
                <c:pt idx="10">
                  <c:v>3.559799709962514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CA-4DE5-B527-22511FF36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3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42575862227747"/>
          <c:y val="0.17805082832387886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Slaktgris,</a:t>
            </a:r>
            <a:r>
              <a:rPr lang="nb-NO" sz="2800" baseline="0"/>
              <a:t> A</a:t>
            </a:r>
            <a:r>
              <a:rPr lang="nb-NO" sz="2800"/>
              <a:t>NTALL%</a:t>
            </a:r>
            <a:r>
              <a:rPr lang="nb-NO" sz="2800" baseline="0"/>
              <a:t> slakt </a:t>
            </a:r>
            <a:r>
              <a:rPr lang="nb-NO" sz="2800"/>
              <a:t>i ulike måneder</a:t>
            </a:r>
          </a:p>
        </c:rich>
      </c:tx>
      <c:layout>
        <c:manualLayout>
          <c:xMode val="edge"/>
          <c:yMode val="edge"/>
          <c:x val="0.13469348578768078"/>
          <c:y val="4.7516350665956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90515806988346E-2"/>
          <c:y val="0.16735941156205397"/>
          <c:w val="0.8811274392331393"/>
          <c:h val="0.72201583213318865"/>
        </c:manualLayout>
      </c:layout>
      <c:lineChart>
        <c:grouping val="standard"/>
        <c:varyColors val="0"/>
        <c:ser>
          <c:idx val="0"/>
          <c:order val="0"/>
          <c:tx>
            <c:strRef>
              <c:f>Måned!$D$98</c:f>
              <c:strCache>
                <c:ptCount val="1"/>
                <c:pt idx="0">
                  <c:v>2017</c:v>
                </c:pt>
              </c:strCache>
            </c:strRef>
          </c:tx>
          <c:spPr>
            <a:ln w="38100">
              <a:solidFill>
                <a:schemeClr val="accent6"/>
              </a:solidFill>
              <a:prstDash val="solid"/>
            </a:ln>
          </c:spPr>
          <c:marker>
            <c:symbol val="triangle"/>
            <c:size val="7"/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Måned!$K$98:$K$109</c:f>
              <c:numCache>
                <c:formatCode>0.0</c:formatCode>
                <c:ptCount val="12"/>
                <c:pt idx="0">
                  <c:v>9.8404298191033437</c:v>
                </c:pt>
                <c:pt idx="1">
                  <c:v>8.9376302912519385</c:v>
                </c:pt>
                <c:pt idx="2">
                  <c:v>10.209848492239393</c:v>
                </c:pt>
                <c:pt idx="3">
                  <c:v>8.5858116682393568</c:v>
                </c:pt>
                <c:pt idx="4">
                  <c:v>10.068473935400306</c:v>
                </c:pt>
                <c:pt idx="5">
                  <c:v>9.5664814822383288</c:v>
                </c:pt>
                <c:pt idx="6">
                  <c:v>9.258622594979796</c:v>
                </c:pt>
                <c:pt idx="7">
                  <c:v>10.191282345846417</c:v>
                </c:pt>
                <c:pt idx="8">
                  <c:v>9.2886703093586238</c:v>
                </c:pt>
                <c:pt idx="9">
                  <c:v>10.120283550744961</c:v>
                </c:pt>
                <c:pt idx="10">
                  <c:v>3.9324655105975528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F1-4FB8-9F73-A898BDCAFA63}"/>
            </c:ext>
          </c:extLst>
        </c:ser>
        <c:ser>
          <c:idx val="4"/>
          <c:order val="1"/>
          <c:tx>
            <c:strRef>
              <c:f>Måned!$D$25</c:f>
              <c:strCache>
                <c:ptCount val="1"/>
                <c:pt idx="0">
                  <c:v>2023</c:v>
                </c:pt>
              </c:strCache>
            </c:strRef>
          </c:tx>
          <c:val>
            <c:numRef>
              <c:f>Måned!$K$23:$K$34</c:f>
              <c:numCache>
                <c:formatCode>0.0</c:formatCode>
                <c:ptCount val="12"/>
                <c:pt idx="0">
                  <c:v>10.388751617064761</c:v>
                </c:pt>
                <c:pt idx="1">
                  <c:v>8.6508110450874938</c:v>
                </c:pt>
                <c:pt idx="2">
                  <c:v>10.390551473036188</c:v>
                </c:pt>
                <c:pt idx="3">
                  <c:v>8.3913630832318375</c:v>
                </c:pt>
                <c:pt idx="4">
                  <c:v>9.8241237177712986</c:v>
                </c:pt>
                <c:pt idx="5">
                  <c:v>10.138726205885337</c:v>
                </c:pt>
                <c:pt idx="6">
                  <c:v>9.4380536988322383</c:v>
                </c:pt>
                <c:pt idx="7">
                  <c:v>10.070131550042843</c:v>
                </c:pt>
                <c:pt idx="8">
                  <c:v>9.302144056978225</c:v>
                </c:pt>
                <c:pt idx="9">
                  <c:v>9.7048325007062175</c:v>
                </c:pt>
                <c:pt idx="10">
                  <c:v>3.7005110513635393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F1-4FB8-9F73-A898BDCAFA63}"/>
            </c:ext>
          </c:extLst>
        </c:ser>
        <c:ser>
          <c:idx val="2"/>
          <c:order val="2"/>
          <c:tx>
            <c:strRef>
              <c:f>Måned!$D$12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5-DFF1-4FB8-9F73-A898BDCAFA63}"/>
              </c:ext>
            </c:extLst>
          </c:dPt>
          <c:dLbls>
            <c:dLbl>
              <c:idx val="0"/>
              <c:layout>
                <c:manualLayout>
                  <c:x val="-2.5139319130585026E-2"/>
                  <c:y val="-9.0688253327281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CD-4B5B-AAFC-B2A26C9E3FA9}"/>
                </c:ext>
              </c:extLst>
            </c:dLbl>
            <c:dLbl>
              <c:idx val="4"/>
              <c:layout>
                <c:manualLayout>
                  <c:x val="-2.6873065277521906E-2"/>
                  <c:y val="0.107692300826146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BC-4C59-926E-77677B6FCBDE}"/>
                </c:ext>
              </c:extLst>
            </c:dLbl>
            <c:dLbl>
              <c:idx val="5"/>
              <c:layout>
                <c:manualLayout>
                  <c:x val="-2.6006192204053521E-2"/>
                  <c:y val="7.5573544439401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CD-4B5B-AAFC-B2A26C9E3FA9}"/>
                </c:ext>
              </c:extLst>
            </c:dLbl>
            <c:dLbl>
              <c:idx val="6"/>
              <c:layout>
                <c:manualLayout>
                  <c:x val="-3.20743037183326E-2"/>
                  <c:y val="-0.103913623604176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CD-4B5B-AAFC-B2A26C9E3FA9}"/>
                </c:ext>
              </c:extLst>
            </c:dLbl>
            <c:dLbl>
              <c:idx val="7"/>
              <c:layout>
                <c:manualLayout>
                  <c:x val="-3.20743037183326E-2"/>
                  <c:y val="9.257759193826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C-4C59-926E-77677B6FCBDE}"/>
                </c:ext>
              </c:extLst>
            </c:dLbl>
            <c:dLbl>
              <c:idx val="8"/>
              <c:layout>
                <c:manualLayout>
                  <c:x val="-3.4674922938737945E-2"/>
                  <c:y val="-6.04588355515210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EE-4FF5-849B-8EA87F624F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Måned!$K$10:$K$21</c:f>
              <c:numCache>
                <c:formatCode>0.0</c:formatCode>
                <c:ptCount val="12"/>
                <c:pt idx="0">
                  <c:v>10.350698444446707</c:v>
                </c:pt>
                <c:pt idx="1">
                  <c:v>9.5711597302548608</c:v>
                </c:pt>
                <c:pt idx="2">
                  <c:v>8.1221919494654689</c:v>
                </c:pt>
                <c:pt idx="3">
                  <c:v>11.220141764213423</c:v>
                </c:pt>
                <c:pt idx="4">
                  <c:v>9.8417350022593624</c:v>
                </c:pt>
                <c:pt idx="5">
                  <c:v>8.8306209318807642</c:v>
                </c:pt>
                <c:pt idx="6">
                  <c:v>9.8813658046188024</c:v>
                </c:pt>
                <c:pt idx="7">
                  <c:v>9.3758849620596099</c:v>
                </c:pt>
                <c:pt idx="8">
                  <c:v>9.4661664654139521</c:v>
                </c:pt>
                <c:pt idx="9">
                  <c:v>10.218703287807537</c:v>
                </c:pt>
                <c:pt idx="10">
                  <c:v>2.8908429029858058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FF1-4FB8-9F73-A898BDCAF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5520640"/>
        <c:axId val="875521032"/>
      </c:lineChart>
      <c:catAx>
        <c:axId val="87552064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1032"/>
        <c:crosses val="autoZero"/>
        <c:auto val="1"/>
        <c:lblAlgn val="ctr"/>
        <c:lblOffset val="100"/>
        <c:noMultiLvlLbl val="0"/>
      </c:catAx>
      <c:valAx>
        <c:axId val="8755210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0640"/>
        <c:crosses val="autoZero"/>
        <c:crossBetween val="between"/>
      </c:valAx>
      <c:spPr>
        <a:solidFill>
          <a:schemeClr val="bg2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485855737167361"/>
          <c:y val="0.54808701490301359"/>
          <c:w val="8.720743119092593E-2"/>
          <c:h val="0.16906010164641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Midt-Norge Slakteri,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9582841837"/>
          <c:y val="3.98298402821433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MÅNED'!$B$336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MÅNED'!$P$336:$P$347</c:f>
              <c:numCache>
                <c:formatCode>0.00</c:formatCode>
                <c:ptCount val="12"/>
                <c:pt idx="0">
                  <c:v>83.398588743151066</c:v>
                </c:pt>
                <c:pt idx="1">
                  <c:v>83.769221744231459</c:v>
                </c:pt>
                <c:pt idx="2">
                  <c:v>81.978276733090141</c:v>
                </c:pt>
                <c:pt idx="3">
                  <c:v>84.207581918201157</c:v>
                </c:pt>
                <c:pt idx="4">
                  <c:v>84.146666666666704</c:v>
                </c:pt>
                <c:pt idx="5">
                  <c:v>83.635451080050913</c:v>
                </c:pt>
                <c:pt idx="6">
                  <c:v>82.12111306011802</c:v>
                </c:pt>
                <c:pt idx="7">
                  <c:v>81.857949136406944</c:v>
                </c:pt>
                <c:pt idx="8">
                  <c:v>83.038042538474755</c:v>
                </c:pt>
                <c:pt idx="9">
                  <c:v>82.297946440960217</c:v>
                </c:pt>
                <c:pt idx="10">
                  <c:v>85.077448071216608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BF-4404-8400-77F12616BA84}"/>
            </c:ext>
          </c:extLst>
        </c:ser>
        <c:ser>
          <c:idx val="0"/>
          <c:order val="1"/>
          <c:tx>
            <c:strRef>
              <c:f>'Slakteri per MÅNED'!$B$127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MÅNED'!$P$127:$P$138</c:f>
              <c:numCache>
                <c:formatCode>0.00</c:formatCode>
                <c:ptCount val="12"/>
                <c:pt idx="0">
                  <c:v>83.40391414141402</c:v>
                </c:pt>
                <c:pt idx="1">
                  <c:v>82.732074873096394</c:v>
                </c:pt>
                <c:pt idx="2">
                  <c:v>81.66543922608848</c:v>
                </c:pt>
                <c:pt idx="3">
                  <c:v>85.038430504945396</c:v>
                </c:pt>
                <c:pt idx="4">
                  <c:v>82.329068660774865</c:v>
                </c:pt>
                <c:pt idx="5">
                  <c:v>81.03192050923785</c:v>
                </c:pt>
                <c:pt idx="6">
                  <c:v>79.941403269754503</c:v>
                </c:pt>
                <c:pt idx="7">
                  <c:v>80.231261898286732</c:v>
                </c:pt>
                <c:pt idx="8">
                  <c:v>78.231619863556944</c:v>
                </c:pt>
                <c:pt idx="9">
                  <c:v>81.26907098254101</c:v>
                </c:pt>
                <c:pt idx="10">
                  <c:v>82.178554957724813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BF-4404-8400-77F12616B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87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741033039574678"/>
          <c:y val="0.27244182269858402"/>
          <c:w val="0.10993483953596363"/>
          <c:h val="9.9651857899033525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Midt-Norge</a:t>
            </a:r>
            <a:r>
              <a:rPr lang="en-US" sz="2800" baseline="0"/>
              <a:t> Slakteri</a:t>
            </a:r>
            <a:r>
              <a:rPr lang="en-US" sz="2800"/>
              <a:t>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361483522693634"/>
          <c:y val="4.20851200184339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MÅNED'!$B$336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MÅNED'!$O$336:$O$347</c:f>
              <c:numCache>
                <c:formatCode>0.00</c:formatCode>
                <c:ptCount val="12"/>
                <c:pt idx="0">
                  <c:v>60.717582600033197</c:v>
                </c:pt>
                <c:pt idx="1">
                  <c:v>61.071372702385638</c:v>
                </c:pt>
                <c:pt idx="2">
                  <c:v>61.26396295256805</c:v>
                </c:pt>
                <c:pt idx="3">
                  <c:v>60.782348720401842</c:v>
                </c:pt>
                <c:pt idx="4">
                  <c:v>60.992967032967023</c:v>
                </c:pt>
                <c:pt idx="5">
                  <c:v>60.857528589580689</c:v>
                </c:pt>
                <c:pt idx="6">
                  <c:v>60.833678839100607</c:v>
                </c:pt>
                <c:pt idx="7">
                  <c:v>60.925880592955266</c:v>
                </c:pt>
                <c:pt idx="8">
                  <c:v>60.974753588103056</c:v>
                </c:pt>
                <c:pt idx="9">
                  <c:v>61.023726932149295</c:v>
                </c:pt>
                <c:pt idx="10">
                  <c:v>60.662710187932738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49-45B4-869F-2B9B908CECF7}"/>
            </c:ext>
          </c:extLst>
        </c:ser>
        <c:ser>
          <c:idx val="0"/>
          <c:order val="1"/>
          <c:tx>
            <c:strRef>
              <c:f>'Slakteri per MÅNED'!$B$127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dLbls>
            <c:dLbl>
              <c:idx val="1"/>
              <c:layout>
                <c:manualLayout>
                  <c:x val="-2.6201868307131466E-2"/>
                  <c:y val="7.7732053040695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39-4719-A666-285ED8FF3E3F}"/>
                </c:ext>
              </c:extLst>
            </c:dLbl>
            <c:dLbl>
              <c:idx val="2"/>
              <c:layout>
                <c:manualLayout>
                  <c:x val="1.8227386648439238E-2"/>
                  <c:y val="-4.34385002286236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39-4719-A666-285ED8FF3E3F}"/>
                </c:ext>
              </c:extLst>
            </c:dLbl>
            <c:dLbl>
              <c:idx val="3"/>
              <c:layout>
                <c:manualLayout>
                  <c:x val="-3.3037138300296198E-2"/>
                  <c:y val="8.9163237311385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39-4719-A666-285ED8FF3E3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MÅNED'!$O$127:$O$138</c:f>
              <c:numCache>
                <c:formatCode>0.00</c:formatCode>
                <c:ptCount val="12"/>
                <c:pt idx="0">
                  <c:v>61.142115600448946</c:v>
                </c:pt>
                <c:pt idx="1">
                  <c:v>60.86579949238579</c:v>
                </c:pt>
                <c:pt idx="2">
                  <c:v>61.168513028553583</c:v>
                </c:pt>
                <c:pt idx="3">
                  <c:v>60.850338365434645</c:v>
                </c:pt>
                <c:pt idx="4">
                  <c:v>61.172263766145491</c:v>
                </c:pt>
                <c:pt idx="5">
                  <c:v>60.897686694612645</c:v>
                </c:pt>
                <c:pt idx="6">
                  <c:v>61.073433242506802</c:v>
                </c:pt>
                <c:pt idx="7">
                  <c:v>60.986129997280401</c:v>
                </c:pt>
                <c:pt idx="8">
                  <c:v>60.675551324765998</c:v>
                </c:pt>
                <c:pt idx="9">
                  <c:v>60.590034408054038</c:v>
                </c:pt>
                <c:pt idx="10">
                  <c:v>60.541890853189848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49-45B4-869F-2B9B908CE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872365236642074"/>
          <c:y val="0.25598183971859478"/>
          <c:w val="0.10258798391827816"/>
          <c:h val="0.1732038639203021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Målselv,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MÅNED'!$B$362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'Slakteri per MÅNED'!$F$140:$F$151</c15:sqref>
                  </c15:fullRef>
                </c:ext>
              </c:extLst>
              <c:f>('Slakteri per MÅNED'!$F$140:$F$141,'Slakteri per MÅNED'!$F$143:$F$151)</c:f>
              <c:strCache>
                <c:ptCount val="11"/>
                <c:pt idx="0">
                  <c:v>Jan</c:v>
                </c:pt>
                <c:pt idx="1">
                  <c:v>Feb</c:v>
                </c:pt>
                <c:pt idx="2">
                  <c:v>Apr</c:v>
                </c:pt>
                <c:pt idx="3">
                  <c:v>Mai</c:v>
                </c:pt>
                <c:pt idx="4">
                  <c:v>Jun</c:v>
                </c:pt>
                <c:pt idx="5">
                  <c:v>Jul</c:v>
                </c:pt>
                <c:pt idx="6">
                  <c:v>Aug</c:v>
                </c:pt>
                <c:pt idx="7">
                  <c:v>Sep</c:v>
                </c:pt>
                <c:pt idx="8">
                  <c:v>Okt</c:v>
                </c:pt>
                <c:pt idx="9">
                  <c:v>Nov</c:v>
                </c:pt>
                <c:pt idx="10">
                  <c:v>Des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'Slakteri per MÅNED'!$H$349:$H$360</c15:sqref>
                  </c15:fullRef>
                </c:ext>
              </c:extLst>
              <c:f>('Slakteri per MÅNED'!$H$349:$H$350,'Slakteri per MÅNED'!$H$352:$H$360)</c:f>
              <c:numCache>
                <c:formatCode>#,##0</c:formatCode>
                <c:ptCount val="11"/>
                <c:pt idx="0">
                  <c:v>661</c:v>
                </c:pt>
                <c:pt idx="1">
                  <c:v>1024</c:v>
                </c:pt>
                <c:pt idx="2">
                  <c:v>618</c:v>
                </c:pt>
                <c:pt idx="3">
                  <c:v>913</c:v>
                </c:pt>
                <c:pt idx="4">
                  <c:v>851</c:v>
                </c:pt>
                <c:pt idx="5">
                  <c:v>986</c:v>
                </c:pt>
                <c:pt idx="6">
                  <c:v>1367</c:v>
                </c:pt>
                <c:pt idx="7">
                  <c:v>394</c:v>
                </c:pt>
                <c:pt idx="8">
                  <c:v>1435</c:v>
                </c:pt>
                <c:pt idx="9">
                  <c:v>223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05-43C3-A684-9D84536BA887}"/>
            </c:ext>
          </c:extLst>
        </c:ser>
        <c:ser>
          <c:idx val="0"/>
          <c:order val="1"/>
          <c:tx>
            <c:strRef>
              <c:f>'Slakteri per MÅNED'!$B$140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'Slakteri per MÅNED'!$F$140:$F$151</c15:sqref>
                  </c15:fullRef>
                </c:ext>
              </c:extLst>
              <c:f>('Slakteri per MÅNED'!$F$140:$F$141,'Slakteri per MÅNED'!$F$143:$F$151)</c:f>
              <c:strCache>
                <c:ptCount val="11"/>
                <c:pt idx="0">
                  <c:v>Jan</c:v>
                </c:pt>
                <c:pt idx="1">
                  <c:v>Feb</c:v>
                </c:pt>
                <c:pt idx="2">
                  <c:v>Apr</c:v>
                </c:pt>
                <c:pt idx="3">
                  <c:v>Mai</c:v>
                </c:pt>
                <c:pt idx="4">
                  <c:v>Jun</c:v>
                </c:pt>
                <c:pt idx="5">
                  <c:v>Jul</c:v>
                </c:pt>
                <c:pt idx="6">
                  <c:v>Aug</c:v>
                </c:pt>
                <c:pt idx="7">
                  <c:v>Sep</c:v>
                </c:pt>
                <c:pt idx="8">
                  <c:v>Okt</c:v>
                </c:pt>
                <c:pt idx="9">
                  <c:v>Nov</c:v>
                </c:pt>
                <c:pt idx="10">
                  <c:v>Des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'Slakteri per MÅNED'!$H$140:$H$151</c15:sqref>
                  </c15:fullRef>
                </c:ext>
              </c:extLst>
              <c:f>('Slakteri per MÅNED'!$H$140:$H$141,'Slakteri per MÅNED'!$H$143:$H$151)</c:f>
              <c:numCache>
                <c:formatCode>#,##0</c:formatCode>
                <c:ptCount val="11"/>
                <c:pt idx="0">
                  <c:v>958</c:v>
                </c:pt>
                <c:pt idx="1">
                  <c:v>735</c:v>
                </c:pt>
                <c:pt idx="2">
                  <c:v>893</c:v>
                </c:pt>
                <c:pt idx="3">
                  <c:v>954</c:v>
                </c:pt>
                <c:pt idx="4">
                  <c:v>855</c:v>
                </c:pt>
                <c:pt idx="5">
                  <c:v>868</c:v>
                </c:pt>
                <c:pt idx="6">
                  <c:v>1259</c:v>
                </c:pt>
                <c:pt idx="7">
                  <c:v>506</c:v>
                </c:pt>
                <c:pt idx="8">
                  <c:v>1166</c:v>
                </c:pt>
                <c:pt idx="9">
                  <c:v>196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05-43C3-A684-9D84536BA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678710297239224"/>
          <c:y val="0.18141149023038788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Målselv,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472367269880739"/>
          <c:y val="4.20850619479016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MÅNED'!$B$349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cat>
            <c:strRef>
              <c:f>'Slakteri per MÅNED'!$F$140:$F$151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MÅNED'!$K$349:$K$360</c:f>
              <c:numCache>
                <c:formatCode>0.0</c:formatCode>
                <c:ptCount val="12"/>
                <c:pt idx="0">
                  <c:v>0.50440688313174864</c:v>
                </c:pt>
                <c:pt idx="1">
                  <c:v>0.92895827852419011</c:v>
                </c:pt>
                <c:pt idx="2">
                  <c:v>0.69099969138358008</c:v>
                </c:pt>
                <c:pt idx="3">
                  <c:v>0.58532150062036503</c:v>
                </c:pt>
                <c:pt idx="4">
                  <c:v>0.73099649313840098</c:v>
                </c:pt>
                <c:pt idx="5">
                  <c:v>0.65609411982391086</c:v>
                </c:pt>
                <c:pt idx="6">
                  <c:v>0.81054864113904279</c:v>
                </c:pt>
                <c:pt idx="7">
                  <c:v>1.0539463235237427</c:v>
                </c:pt>
                <c:pt idx="8">
                  <c:v>0.32721534756249482</c:v>
                </c:pt>
                <c:pt idx="9">
                  <c:v>1.1375887874175545</c:v>
                </c:pt>
                <c:pt idx="10">
                  <c:v>0.46854645543555912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44-4D6B-AB07-67E6099B8A9A}"/>
            </c:ext>
          </c:extLst>
        </c:ser>
        <c:ser>
          <c:idx val="0"/>
          <c:order val="1"/>
          <c:tx>
            <c:strRef>
              <c:f>'Slakteri per MÅNED'!$B$140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cat>
            <c:strRef>
              <c:f>'Slakteri per MÅNED'!$F$140:$F$151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MÅNED'!$K$140:$K$151</c:f>
              <c:numCache>
                <c:formatCode>0.0</c:formatCode>
                <c:ptCount val="12"/>
                <c:pt idx="0">
                  <c:v>0.72482957425720096</c:v>
                </c:pt>
                <c:pt idx="1">
                  <c:v>0.60139917358753014</c:v>
                </c:pt>
                <c:pt idx="2">
                  <c:v>0.8484953670224562</c:v>
                </c:pt>
                <c:pt idx="3">
                  <c:v>0.62329431636548915</c:v>
                </c:pt>
                <c:pt idx="4">
                  <c:v>0.75913105753163046</c:v>
                </c:pt>
                <c:pt idx="5">
                  <c:v>0.74611887288054246</c:v>
                </c:pt>
                <c:pt idx="6">
                  <c:v>0.67956908430414631</c:v>
                </c:pt>
                <c:pt idx="7">
                  <c:v>1.0424083856331452</c:v>
                </c:pt>
                <c:pt idx="8">
                  <c:v>0.41886376993948826</c:v>
                </c:pt>
                <c:pt idx="9">
                  <c:v>0.90092874472655349</c:v>
                </c:pt>
                <c:pt idx="10">
                  <c:v>0.53629572878758858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44-4D6B-AB07-67E6099B8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881511399598492"/>
          <c:y val="0.49506670286903781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Målselv,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9582841837"/>
          <c:y val="3.98298402821433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MÅNED'!$B$349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MÅNED'!$P$349:$P$360</c:f>
              <c:numCache>
                <c:formatCode>0.00</c:formatCode>
                <c:ptCount val="12"/>
                <c:pt idx="0">
                  <c:v>84.37912254160365</c:v>
                </c:pt>
                <c:pt idx="1">
                  <c:v>80.501269531250003</c:v>
                </c:pt>
                <c:pt idx="2">
                  <c:v>82.889760348583863</c:v>
                </c:pt>
                <c:pt idx="3">
                  <c:v>80.153333333333279</c:v>
                </c:pt>
                <c:pt idx="4">
                  <c:v>81.213800657174176</c:v>
                </c:pt>
                <c:pt idx="5">
                  <c:v>80.800000000000011</c:v>
                </c:pt>
                <c:pt idx="6">
                  <c:v>81.196744659206502</c:v>
                </c:pt>
                <c:pt idx="7">
                  <c:v>81.252962692026358</c:v>
                </c:pt>
                <c:pt idx="8">
                  <c:v>82.935786802030478</c:v>
                </c:pt>
                <c:pt idx="9">
                  <c:v>82.539999999999978</c:v>
                </c:pt>
                <c:pt idx="10">
                  <c:v>77.047982062780292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2B-4282-8B73-2B31A6694AD0}"/>
            </c:ext>
          </c:extLst>
        </c:ser>
        <c:ser>
          <c:idx val="0"/>
          <c:order val="1"/>
          <c:tx>
            <c:strRef>
              <c:f>'Slakteri per MÅNED'!$B$140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dLbls>
            <c:dLbl>
              <c:idx val="0"/>
              <c:layout>
                <c:manualLayout>
                  <c:x val="-4.2145593869731802E-2"/>
                  <c:y val="0.109557109557109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24-441B-B004-9510DF48AA82}"/>
                </c:ext>
              </c:extLst>
            </c:dLbl>
            <c:dLbl>
              <c:idx val="1"/>
              <c:layout>
                <c:manualLayout>
                  <c:x val="-3.3205619412515985E-2"/>
                  <c:y val="-9.3240093240093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24-441B-B004-9510DF48AA82}"/>
                </c:ext>
              </c:extLst>
            </c:dLbl>
            <c:dLbl>
              <c:idx val="2"/>
              <c:layout>
                <c:manualLayout>
                  <c:x val="-6.7688378033205668E-2"/>
                  <c:y val="0.109557109557109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24-441B-B004-9510DF48AA82}"/>
                </c:ext>
              </c:extLst>
            </c:dLbl>
            <c:dLbl>
              <c:idx val="3"/>
              <c:layout>
                <c:manualLayout>
                  <c:x val="-5.2362707535121372E-2"/>
                  <c:y val="7.226107226107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24-441B-B004-9510DF48AA82}"/>
                </c:ext>
              </c:extLst>
            </c:dLbl>
            <c:dLbl>
              <c:idx val="4"/>
              <c:layout>
                <c:manualLayout>
                  <c:x val="-3.5759897828863393E-2"/>
                  <c:y val="-8.8578088578088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24-441B-B004-9510DF48AA8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MÅNED'!$P$140:$P$151</c:f>
              <c:numCache>
                <c:formatCode>0.00</c:formatCode>
                <c:ptCount val="12"/>
                <c:pt idx="0">
                  <c:v>81.970637408568393</c:v>
                </c:pt>
                <c:pt idx="1">
                  <c:v>81.381471389645696</c:v>
                </c:pt>
                <c:pt idx="2">
                  <c:v>81.355340909091012</c:v>
                </c:pt>
                <c:pt idx="3">
                  <c:v>78.215022421524651</c:v>
                </c:pt>
                <c:pt idx="4">
                  <c:v>80.780607966456898</c:v>
                </c:pt>
                <c:pt idx="5">
                  <c:v>77.942018779342689</c:v>
                </c:pt>
                <c:pt idx="6">
                  <c:v>79.342972350230497</c:v>
                </c:pt>
                <c:pt idx="7">
                  <c:v>78.741812400635894</c:v>
                </c:pt>
                <c:pt idx="8">
                  <c:v>78.269521912350598</c:v>
                </c:pt>
                <c:pt idx="9">
                  <c:v>79.122746781115907</c:v>
                </c:pt>
                <c:pt idx="10">
                  <c:v>83.028571428571482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2B-4282-8B73-2B31A6694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88"/>
          <c:min val="7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498476483543004"/>
          <c:y val="0.22670043866894266"/>
          <c:w val="0.11121539405275491"/>
          <c:h val="0.1224550777306682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Målselv,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361483522693634"/>
          <c:y val="4.20851200184339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MÅNED'!$B$349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MÅNED'!$O$349:$O$360</c:f>
              <c:numCache>
                <c:formatCode>0.00</c:formatCode>
                <c:ptCount val="12"/>
                <c:pt idx="0">
                  <c:v>60.393343419062013</c:v>
                </c:pt>
                <c:pt idx="1">
                  <c:v>60.995117187500007</c:v>
                </c:pt>
                <c:pt idx="2">
                  <c:v>60.188453159041394</c:v>
                </c:pt>
                <c:pt idx="3">
                  <c:v>60.58048780487804</c:v>
                </c:pt>
                <c:pt idx="4">
                  <c:v>59.917853231106257</c:v>
                </c:pt>
                <c:pt idx="5">
                  <c:v>60.674528301886802</c:v>
                </c:pt>
                <c:pt idx="6">
                  <c:v>59.930824008138352</c:v>
                </c:pt>
                <c:pt idx="7">
                  <c:v>59.836137527432335</c:v>
                </c:pt>
                <c:pt idx="8">
                  <c:v>59.345177664974607</c:v>
                </c:pt>
                <c:pt idx="9">
                  <c:v>59.370731707317077</c:v>
                </c:pt>
                <c:pt idx="10">
                  <c:v>60.300448430493262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83-469F-8244-E88F8D6AF737}"/>
            </c:ext>
          </c:extLst>
        </c:ser>
        <c:ser>
          <c:idx val="0"/>
          <c:order val="1"/>
          <c:tx>
            <c:strRef>
              <c:f>'Slakteri per MÅNED'!$B$140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dLbls>
            <c:dLbl>
              <c:idx val="0"/>
              <c:layout>
                <c:manualLayout>
                  <c:x val="-1.1392116655274551E-2"/>
                  <c:y val="-5.48696844993141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48-4B33-B359-C89E7E9517FB}"/>
                </c:ext>
              </c:extLst>
            </c:dLbl>
            <c:dLbl>
              <c:idx val="1"/>
              <c:layout>
                <c:manualLayout>
                  <c:x val="-4.5568466621098199E-3"/>
                  <c:y val="5.4869684499314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48-4B33-B359-C89E7E9517FB}"/>
                </c:ext>
              </c:extLst>
            </c:dLbl>
            <c:dLbl>
              <c:idx val="2"/>
              <c:layout>
                <c:manualLayout>
                  <c:x val="-2.8480291638186377E-2"/>
                  <c:y val="-9.3735711019661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48-4B33-B359-C89E7E9517FB}"/>
                </c:ext>
              </c:extLst>
            </c:dLbl>
            <c:dLbl>
              <c:idx val="3"/>
              <c:layout>
                <c:manualLayout>
                  <c:x val="-4.8986101617680564E-2"/>
                  <c:y val="9.3735711019661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48-4B33-B359-C89E7E9517FB}"/>
                </c:ext>
              </c:extLst>
            </c:dLbl>
            <c:dLbl>
              <c:idx val="4"/>
              <c:layout>
                <c:manualLayout>
                  <c:x val="-3.1897926634768821E-2"/>
                  <c:y val="-8.2304526748971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FA-418D-B4FE-BB49F166C41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MÅNED'!$O$140:$O$151</c:f>
              <c:numCache>
                <c:formatCode>0.00</c:formatCode>
                <c:ptCount val="12"/>
                <c:pt idx="0">
                  <c:v>60.007314524555902</c:v>
                </c:pt>
                <c:pt idx="1">
                  <c:v>59.904632152588562</c:v>
                </c:pt>
                <c:pt idx="2">
                  <c:v>60.360227272727279</c:v>
                </c:pt>
                <c:pt idx="3">
                  <c:v>60.465246636771305</c:v>
                </c:pt>
                <c:pt idx="4">
                  <c:v>60.816561844863763</c:v>
                </c:pt>
                <c:pt idx="5">
                  <c:v>60.018779342722993</c:v>
                </c:pt>
                <c:pt idx="6">
                  <c:v>60.229262672811046</c:v>
                </c:pt>
                <c:pt idx="7">
                  <c:v>60.444356120826711</c:v>
                </c:pt>
                <c:pt idx="8">
                  <c:v>60.356573705179287</c:v>
                </c:pt>
                <c:pt idx="9">
                  <c:v>60.461802575107306</c:v>
                </c:pt>
                <c:pt idx="10">
                  <c:v>60.178571428571438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83-469F-8244-E88F8D6AF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4709734249731"/>
          <c:y val="0.18053602353203793"/>
          <c:w val="0.10258798391827816"/>
          <c:h val="0.1732038639203021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Fatland Oslo,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8873468653"/>
          <c:y val="4.4331310001344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'Slakteri per MÅNED'!$F$153:$F$164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MÅNED'!$H$362:$H$373</c:f>
              <c:numCache>
                <c:formatCode>#,##0</c:formatCode>
                <c:ptCount val="12"/>
                <c:pt idx="0">
                  <c:v>11892</c:v>
                </c:pt>
                <c:pt idx="1">
                  <c:v>9135</c:v>
                </c:pt>
                <c:pt idx="2">
                  <c:v>11372</c:v>
                </c:pt>
                <c:pt idx="3">
                  <c:v>9853</c:v>
                </c:pt>
                <c:pt idx="4">
                  <c:v>11883</c:v>
                </c:pt>
                <c:pt idx="5">
                  <c:v>10855</c:v>
                </c:pt>
                <c:pt idx="6">
                  <c:v>11027</c:v>
                </c:pt>
                <c:pt idx="7">
                  <c:v>11757</c:v>
                </c:pt>
                <c:pt idx="8">
                  <c:v>9140</c:v>
                </c:pt>
                <c:pt idx="9">
                  <c:v>11653</c:v>
                </c:pt>
                <c:pt idx="10">
                  <c:v>4315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27-4188-ACE6-2DB6E38FFEEB}"/>
            </c:ext>
          </c:extLst>
        </c:ser>
        <c:ser>
          <c:idx val="0"/>
          <c:order val="1"/>
          <c:tx>
            <c:strRef>
              <c:f>'Slakteri per MÅNED'!$B$153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MÅNED'!$F$153:$F$164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MÅNED'!$H$153:$H$164</c:f>
              <c:numCache>
                <c:formatCode>#,##0</c:formatCode>
                <c:ptCount val="12"/>
                <c:pt idx="0">
                  <c:v>11488</c:v>
                </c:pt>
                <c:pt idx="1">
                  <c:v>10978</c:v>
                </c:pt>
                <c:pt idx="2">
                  <c:v>9340</c:v>
                </c:pt>
                <c:pt idx="3">
                  <c:v>11507</c:v>
                </c:pt>
                <c:pt idx="4">
                  <c:v>10458</c:v>
                </c:pt>
                <c:pt idx="5">
                  <c:v>9500</c:v>
                </c:pt>
                <c:pt idx="6">
                  <c:v>10757</c:v>
                </c:pt>
                <c:pt idx="7">
                  <c:v>10044</c:v>
                </c:pt>
                <c:pt idx="8">
                  <c:v>10967</c:v>
                </c:pt>
                <c:pt idx="9">
                  <c:v>10918</c:v>
                </c:pt>
                <c:pt idx="10">
                  <c:v>3758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27-4188-ACE6-2DB6E38FF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580144253076539"/>
          <c:y val="0.12301080289492115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Fatland Oslo,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472367269880739"/>
          <c:y val="4.20850619479016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MÅNED'!$B$362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cat>
            <c:strRef>
              <c:f>'Slakteri per MÅNED'!$F$140:$F$151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MÅNED'!$K$362:$K$373</c:f>
              <c:numCache>
                <c:formatCode>0.0</c:formatCode>
                <c:ptCount val="12"/>
                <c:pt idx="0">
                  <c:v>9.0747453164943348</c:v>
                </c:pt>
                <c:pt idx="1">
                  <c:v>8.2871424553891373</c:v>
                </c:pt>
                <c:pt idx="2">
                  <c:v>8.5599656758323235</c:v>
                </c:pt>
                <c:pt idx="3">
                  <c:v>9.3319947340007392</c:v>
                </c:pt>
                <c:pt idx="4">
                  <c:v>9.51416355746289</c:v>
                </c:pt>
                <c:pt idx="5">
                  <c:v>8.3688621277186268</c:v>
                </c:pt>
                <c:pt idx="6">
                  <c:v>9.0648274501422161</c:v>
                </c:pt>
                <c:pt idx="7">
                  <c:v>9.0645551760560661</c:v>
                </c:pt>
                <c:pt idx="8">
                  <c:v>7.590731666805083</c:v>
                </c:pt>
                <c:pt idx="9">
                  <c:v>9.237855149670219</c:v>
                </c:pt>
                <c:pt idx="10">
                  <c:v>9.0662688574190025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F6-4178-840B-B0AEC0B4DA34}"/>
            </c:ext>
          </c:extLst>
        </c:ser>
        <c:ser>
          <c:idx val="0"/>
          <c:order val="1"/>
          <c:tx>
            <c:strRef>
              <c:f>'Slakteri per MÅNED'!$B$153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'Slakteri per MÅNED'!$F$140:$F$151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MÅNED'!$K$153:$K$164</c:f>
              <c:numCache>
                <c:formatCode>0.0</c:formatCode>
                <c:ptCount val="12"/>
                <c:pt idx="0">
                  <c:v>8.6919020345164153</c:v>
                </c:pt>
                <c:pt idx="1">
                  <c:v>8.9825307859100771</c:v>
                </c:pt>
                <c:pt idx="2">
                  <c:v>9.0056212818065244</c:v>
                </c:pt>
                <c:pt idx="3">
                  <c:v>8.031632361050038</c:v>
                </c:pt>
                <c:pt idx="4">
                  <c:v>8.3217951778467416</c:v>
                </c:pt>
                <c:pt idx="5">
                  <c:v>8.2902096986726939</c:v>
                </c:pt>
                <c:pt idx="6">
                  <c:v>8.4218025804835275</c:v>
                </c:pt>
                <c:pt idx="7">
                  <c:v>8.3160840550431363</c:v>
                </c:pt>
                <c:pt idx="8">
                  <c:v>9.0784169267319523</c:v>
                </c:pt>
                <c:pt idx="9">
                  <c:v>8.4359691551668181</c:v>
                </c:pt>
                <c:pt idx="10">
                  <c:v>10.282649738692642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F6-4178-840B-B0AEC0B4D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67900022010991"/>
          <c:y val="0.16856422838449542"/>
          <c:w val="0.10714352910187303"/>
          <c:h val="0.1139244550952870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Fatland Oslo,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9582841837"/>
          <c:y val="3.98298402821433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MÅNED'!$B$362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MÅNED'!$P$362:$P$373</c:f>
              <c:numCache>
                <c:formatCode>0.00</c:formatCode>
                <c:ptCount val="12"/>
                <c:pt idx="0">
                  <c:v>87.852032999410866</c:v>
                </c:pt>
                <c:pt idx="1">
                  <c:v>86.304808538732814</c:v>
                </c:pt>
                <c:pt idx="2">
                  <c:v>85.222549105963026</c:v>
                </c:pt>
                <c:pt idx="3">
                  <c:v>87.562221317316613</c:v>
                </c:pt>
                <c:pt idx="4">
                  <c:v>86.691252317546002</c:v>
                </c:pt>
                <c:pt idx="5">
                  <c:v>84.772330410706275</c:v>
                </c:pt>
                <c:pt idx="6">
                  <c:v>83.766504774897726</c:v>
                </c:pt>
                <c:pt idx="7">
                  <c:v>85.441804678162981</c:v>
                </c:pt>
                <c:pt idx="8">
                  <c:v>84.011829964850563</c:v>
                </c:pt>
                <c:pt idx="9">
                  <c:v>84.787342441604309</c:v>
                </c:pt>
                <c:pt idx="10">
                  <c:v>87.305293707917315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2F-45C8-8215-967163241311}"/>
            </c:ext>
          </c:extLst>
        </c:ser>
        <c:ser>
          <c:idx val="0"/>
          <c:order val="1"/>
          <c:tx>
            <c:strRef>
              <c:f>'Slakteri per MÅNED'!$B$153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MÅNED'!$P$153:$P$164</c:f>
              <c:numCache>
                <c:formatCode>0.00</c:formatCode>
                <c:ptCount val="12"/>
                <c:pt idx="0">
                  <c:v>85.69515492711902</c:v>
                </c:pt>
                <c:pt idx="1">
                  <c:v>84.797728931047146</c:v>
                </c:pt>
                <c:pt idx="2">
                  <c:v>83.649017702936263</c:v>
                </c:pt>
                <c:pt idx="3">
                  <c:v>83.267978751197376</c:v>
                </c:pt>
                <c:pt idx="4">
                  <c:v>83.645740297077268</c:v>
                </c:pt>
                <c:pt idx="5">
                  <c:v>82.905755274261551</c:v>
                </c:pt>
                <c:pt idx="6">
                  <c:v>83.493880597015007</c:v>
                </c:pt>
                <c:pt idx="7">
                  <c:v>84.255713428057177</c:v>
                </c:pt>
                <c:pt idx="8">
                  <c:v>84.873873091341196</c:v>
                </c:pt>
                <c:pt idx="9">
                  <c:v>84.479126925898626</c:v>
                </c:pt>
                <c:pt idx="10">
                  <c:v>85.6381726158764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2F-45C8-8215-967163241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89"/>
          <c:min val="8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660051216389243"/>
          <c:y val="0.20266498318292081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Fatland Oslo,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361483522693634"/>
          <c:y val="4.20851200184339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MÅNED'!$B$362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MÅNED'!$O$362:$O$373</c:f>
              <c:numCache>
                <c:formatCode>0.00</c:formatCode>
                <c:ptCount val="12"/>
                <c:pt idx="0">
                  <c:v>60.51864635070293</c:v>
                </c:pt>
                <c:pt idx="1">
                  <c:v>60.769696302816911</c:v>
                </c:pt>
                <c:pt idx="2">
                  <c:v>60.824011274552973</c:v>
                </c:pt>
                <c:pt idx="3">
                  <c:v>60.377074213580393</c:v>
                </c:pt>
                <c:pt idx="4">
                  <c:v>60.578712287207146</c:v>
                </c:pt>
                <c:pt idx="5">
                  <c:v>60.863959390862952</c:v>
                </c:pt>
                <c:pt idx="6">
                  <c:v>60.94079126875851</c:v>
                </c:pt>
                <c:pt idx="7">
                  <c:v>60.484377667747992</c:v>
                </c:pt>
                <c:pt idx="8">
                  <c:v>60.560742530755711</c:v>
                </c:pt>
                <c:pt idx="9">
                  <c:v>60.853591890700763</c:v>
                </c:pt>
                <c:pt idx="10">
                  <c:v>60.566983979568143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73-488B-803D-C738FAA7C9EF}"/>
            </c:ext>
          </c:extLst>
        </c:ser>
        <c:ser>
          <c:idx val="0"/>
          <c:order val="1"/>
          <c:tx>
            <c:strRef>
              <c:f>'Slakteri per MÅNED'!$B$153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dLbls>
            <c:dLbl>
              <c:idx val="1"/>
              <c:layout>
                <c:manualLayout>
                  <c:x val="-1.367053998632946E-2"/>
                  <c:y val="-6.1728395061728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74-4A1D-8A4C-FF89A7588121}"/>
                </c:ext>
              </c:extLst>
            </c:dLbl>
            <c:dLbl>
              <c:idx val="3"/>
              <c:layout>
                <c:manualLayout>
                  <c:x val="-2.7341079972658961E-2"/>
                  <c:y val="-7.7732053040695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74-4A1D-8A4C-FF89A75881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MÅNED'!$O$153:$O$164</c:f>
              <c:numCache>
                <c:formatCode>0.00</c:formatCode>
                <c:ptCount val="12"/>
                <c:pt idx="0">
                  <c:v>60.501876582002254</c:v>
                </c:pt>
                <c:pt idx="1">
                  <c:v>60.627690623859891</c:v>
                </c:pt>
                <c:pt idx="2">
                  <c:v>60.594667530224527</c:v>
                </c:pt>
                <c:pt idx="3">
                  <c:v>60.685012627362177</c:v>
                </c:pt>
                <c:pt idx="4">
                  <c:v>60.676665069477743</c:v>
                </c:pt>
                <c:pt idx="5">
                  <c:v>60.202953586497905</c:v>
                </c:pt>
                <c:pt idx="6">
                  <c:v>60.336847014925389</c:v>
                </c:pt>
                <c:pt idx="7">
                  <c:v>60.043526115669394</c:v>
                </c:pt>
                <c:pt idx="8">
                  <c:v>60.244582609490735</c:v>
                </c:pt>
                <c:pt idx="9">
                  <c:v>60.127292736610407</c:v>
                </c:pt>
                <c:pt idx="10">
                  <c:v>60.22322855620672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73-488B-803D-C738FAA7C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650195639420669"/>
          <c:y val="0.617204202355364"/>
          <c:w val="0.10258798391827816"/>
          <c:h val="0.1732038639203021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GRIS, middel VEKT 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274443660630516E-2"/>
          <c:y val="0.13299372071006846"/>
          <c:w val="0.9030249666548632"/>
          <c:h val="0.78696055458877234"/>
        </c:manualLayout>
      </c:layout>
      <c:lineChart>
        <c:grouping val="standard"/>
        <c:varyColors val="0"/>
        <c:ser>
          <c:idx val="6"/>
          <c:order val="0"/>
          <c:tx>
            <c:strRef>
              <c:f>Måned!$D$51</c:f>
              <c:strCache>
                <c:ptCount val="1"/>
                <c:pt idx="0">
                  <c:v>2021</c:v>
                </c:pt>
              </c:strCache>
            </c:strRef>
          </c:tx>
          <c:spPr>
            <a:ln w="47625">
              <a:solidFill>
                <a:srgbClr val="000000"/>
              </a:solidFill>
            </a:ln>
          </c:spPr>
          <c:marker>
            <c:symbol val="diamond"/>
            <c:size val="12"/>
            <c:spPr>
              <a:ln>
                <a:solidFill>
                  <a:srgbClr val="000000"/>
                </a:solidFill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Måned!$P$49:$P$60</c:f>
              <c:numCache>
                <c:formatCode>0.00</c:formatCode>
                <c:ptCount val="12"/>
                <c:pt idx="0">
                  <c:v>84.577320450754399</c:v>
                </c:pt>
                <c:pt idx="1">
                  <c:v>84.725967713634105</c:v>
                </c:pt>
                <c:pt idx="2">
                  <c:v>84.495305433587262</c:v>
                </c:pt>
                <c:pt idx="3">
                  <c:v>84.906139395820304</c:v>
                </c:pt>
                <c:pt idx="4">
                  <c:v>84.753962140617858</c:v>
                </c:pt>
                <c:pt idx="5">
                  <c:v>84.065776386080316</c:v>
                </c:pt>
                <c:pt idx="6">
                  <c:v>83.449782174443129</c:v>
                </c:pt>
                <c:pt idx="7">
                  <c:v>83.822325006265942</c:v>
                </c:pt>
                <c:pt idx="8">
                  <c:v>84.591302851964187</c:v>
                </c:pt>
                <c:pt idx="9">
                  <c:v>85.300601288238454</c:v>
                </c:pt>
                <c:pt idx="10">
                  <c:v>85.273320756590095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51-42C0-ABB8-EB1302E7AC7A}"/>
            </c:ext>
          </c:extLst>
        </c:ser>
        <c:ser>
          <c:idx val="5"/>
          <c:order val="1"/>
          <c:tx>
            <c:strRef>
              <c:f>Måned!$D$38</c:f>
              <c:strCache>
                <c:ptCount val="1"/>
                <c:pt idx="0">
                  <c:v>2022</c:v>
                </c:pt>
              </c:strCache>
            </c:strRef>
          </c:tx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Måned!$P$36:$P$47</c:f>
              <c:numCache>
                <c:formatCode>0.00</c:formatCode>
                <c:ptCount val="12"/>
                <c:pt idx="0">
                  <c:v>85.670033700956409</c:v>
                </c:pt>
                <c:pt idx="1">
                  <c:v>85.08170457812264</c:v>
                </c:pt>
                <c:pt idx="2">
                  <c:v>84.953808305737411</c:v>
                </c:pt>
                <c:pt idx="3">
                  <c:v>85.317065363404282</c:v>
                </c:pt>
                <c:pt idx="4">
                  <c:v>84.917462049416073</c:v>
                </c:pt>
                <c:pt idx="5">
                  <c:v>85.25264950334487</c:v>
                </c:pt>
                <c:pt idx="6">
                  <c:v>84.717000338210553</c:v>
                </c:pt>
                <c:pt idx="7">
                  <c:v>85.221767908049614</c:v>
                </c:pt>
                <c:pt idx="8">
                  <c:v>85.71021242242287</c:v>
                </c:pt>
                <c:pt idx="9">
                  <c:v>86.299000769296171</c:v>
                </c:pt>
                <c:pt idx="10">
                  <c:v>85.836569696749436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51-42C0-ABB8-EB1302E7AC7A}"/>
            </c:ext>
          </c:extLst>
        </c:ser>
        <c:ser>
          <c:idx val="1"/>
          <c:order val="2"/>
          <c:tx>
            <c:strRef>
              <c:f>Måned!$D$25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Måned!$P$23:$P$34</c:f>
              <c:numCache>
                <c:formatCode>0.00</c:formatCode>
                <c:ptCount val="12"/>
                <c:pt idx="0">
                  <c:v>85.567733097996097</c:v>
                </c:pt>
                <c:pt idx="1">
                  <c:v>84.568101791553772</c:v>
                </c:pt>
                <c:pt idx="2">
                  <c:v>84.272967091093435</c:v>
                </c:pt>
                <c:pt idx="3">
                  <c:v>85.658072186029244</c:v>
                </c:pt>
                <c:pt idx="4">
                  <c:v>84.772250450219985</c:v>
                </c:pt>
                <c:pt idx="5">
                  <c:v>84.337451270645104</c:v>
                </c:pt>
                <c:pt idx="6">
                  <c:v>83.679780597409774</c:v>
                </c:pt>
                <c:pt idx="7">
                  <c:v>83.709765561468146</c:v>
                </c:pt>
                <c:pt idx="8">
                  <c:v>83.257447589185787</c:v>
                </c:pt>
                <c:pt idx="9">
                  <c:v>83.593019413035506</c:v>
                </c:pt>
                <c:pt idx="10">
                  <c:v>83.821300438966901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51-42C0-ABB8-EB1302E7AC7A}"/>
            </c:ext>
          </c:extLst>
        </c:ser>
        <c:ser>
          <c:idx val="3"/>
          <c:order val="3"/>
          <c:tx>
            <c:strRef>
              <c:f>Måned!$D$12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5179857541486293E-2"/>
                  <c:y val="8.2584271489522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ED-41BB-9BCF-B9983BA3ABF4}"/>
                </c:ext>
              </c:extLst>
            </c:dLbl>
            <c:dLbl>
              <c:idx val="1"/>
              <c:layout>
                <c:manualLayout>
                  <c:x val="-2.2661871787337664E-2"/>
                  <c:y val="6.2921349706302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ED-41BB-9BCF-B9983BA3ABF4}"/>
                </c:ext>
              </c:extLst>
            </c:dLbl>
            <c:dLbl>
              <c:idx val="2"/>
              <c:layout>
                <c:manualLayout>
                  <c:x val="-2.5179857541486293E-2"/>
                  <c:y val="3.73595513881171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ED-41BB-9BCF-B9983BA3ABF4}"/>
                </c:ext>
              </c:extLst>
            </c:dLbl>
            <c:dLbl>
              <c:idx val="3"/>
              <c:layout>
                <c:manualLayout>
                  <c:x val="-2.6858514710918713E-2"/>
                  <c:y val="5.702247317133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ED-41BB-9BCF-B9983BA3ABF4}"/>
                </c:ext>
              </c:extLst>
            </c:dLbl>
            <c:dLbl>
              <c:idx val="4"/>
              <c:layout>
                <c:manualLayout>
                  <c:x val="-2.685851471091865E-2"/>
                  <c:y val="4.32584279230829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25-44F8-9E48-58F00C879B7F}"/>
                </c:ext>
              </c:extLst>
            </c:dLbl>
            <c:dLbl>
              <c:idx val="5"/>
              <c:layout>
                <c:manualLayout>
                  <c:x val="-1.6786571694324258E-2"/>
                  <c:y val="-0.119943822877639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B7-43A0-90A1-4708E4B37B11}"/>
                </c:ext>
              </c:extLst>
            </c:dLbl>
            <c:dLbl>
              <c:idx val="6"/>
              <c:layout>
                <c:manualLayout>
                  <c:x val="-2.6019186126202628E-2"/>
                  <c:y val="6.0955057527980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93-4B7E-B32F-C25D1FC993C9}"/>
                </c:ext>
              </c:extLst>
            </c:dLbl>
            <c:dLbl>
              <c:idx val="7"/>
              <c:layout>
                <c:manualLayout>
                  <c:x val="-1.6786571694324195E-2"/>
                  <c:y val="-7.27528105979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7E-47E2-B0E9-BC39AAF297B9}"/>
                </c:ext>
              </c:extLst>
            </c:dLbl>
            <c:dLbl>
              <c:idx val="8"/>
              <c:layout>
                <c:manualLayout>
                  <c:x val="-2.2661871787337664E-2"/>
                  <c:y val="8.4550563667844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27-4D86-8814-DCB346EE8D7F}"/>
                </c:ext>
              </c:extLst>
            </c:dLbl>
            <c:dLbl>
              <c:idx val="9"/>
              <c:layout>
                <c:manualLayout>
                  <c:x val="-6.7146286777298014E-3"/>
                  <c:y val="4.52247201014049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C8-4A05-BEDA-22096D687B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Måned!$P$10:$P$21</c:f>
              <c:numCache>
                <c:formatCode>0.00</c:formatCode>
                <c:ptCount val="12"/>
                <c:pt idx="0">
                  <c:v>83.506564438660391</c:v>
                </c:pt>
                <c:pt idx="1">
                  <c:v>82.796499666987359</c:v>
                </c:pt>
                <c:pt idx="2">
                  <c:v>82.092997133782944</c:v>
                </c:pt>
                <c:pt idx="3">
                  <c:v>82.653441715426169</c:v>
                </c:pt>
                <c:pt idx="4">
                  <c:v>82.025558479368996</c:v>
                </c:pt>
                <c:pt idx="5">
                  <c:v>81.262409846456492</c:v>
                </c:pt>
                <c:pt idx="6">
                  <c:v>81.218459832661523</c:v>
                </c:pt>
                <c:pt idx="7">
                  <c:v>81.679258555450303</c:v>
                </c:pt>
                <c:pt idx="8">
                  <c:v>82.217014001412394</c:v>
                </c:pt>
                <c:pt idx="9">
                  <c:v>82.901818548731555</c:v>
                </c:pt>
                <c:pt idx="10">
                  <c:v>83.098338925251483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51-42C0-ABB8-EB1302E7AC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1658072"/>
        <c:axId val="431490952"/>
      </c:lineChart>
      <c:catAx>
        <c:axId val="7316580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1490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1490952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31658072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144650813534101"/>
          <c:y val="0.1423425228333744"/>
          <c:w val="6.6240935416507218E-2"/>
          <c:h val="0.186555608832956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Prima Jæren,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8873468653"/>
          <c:y val="4.4331310001344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MÅNED'!$B$388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'Slakteri per MÅNED'!$F$166:$F$177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MÅNED'!$H$375:$H$386</c:f>
              <c:numCache>
                <c:formatCode>#,##0</c:formatCode>
                <c:ptCount val="12"/>
                <c:pt idx="0">
                  <c:v>6693</c:v>
                </c:pt>
                <c:pt idx="1">
                  <c:v>5966</c:v>
                </c:pt>
                <c:pt idx="2">
                  <c:v>7633</c:v>
                </c:pt>
                <c:pt idx="3">
                  <c:v>5372</c:v>
                </c:pt>
                <c:pt idx="4">
                  <c:v>7552</c:v>
                </c:pt>
                <c:pt idx="5">
                  <c:v>6210</c:v>
                </c:pt>
                <c:pt idx="6">
                  <c:v>7710</c:v>
                </c:pt>
                <c:pt idx="7">
                  <c:v>7986</c:v>
                </c:pt>
                <c:pt idx="8">
                  <c:v>8476</c:v>
                </c:pt>
                <c:pt idx="9">
                  <c:v>6570</c:v>
                </c:pt>
                <c:pt idx="10">
                  <c:v>3023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A6-4F7D-9378-0BF9A9E274A0}"/>
            </c:ext>
          </c:extLst>
        </c:ser>
        <c:ser>
          <c:idx val="0"/>
          <c:order val="1"/>
          <c:tx>
            <c:strRef>
              <c:f>'Slakteri per MÅNED'!$B$166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MÅNED'!$F$166:$F$177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MÅNED'!$H$166:$H$177</c:f>
              <c:numCache>
                <c:formatCode>#,##0</c:formatCode>
                <c:ptCount val="12"/>
                <c:pt idx="0">
                  <c:v>6670</c:v>
                </c:pt>
                <c:pt idx="1">
                  <c:v>6452</c:v>
                </c:pt>
                <c:pt idx="2">
                  <c:v>6576</c:v>
                </c:pt>
                <c:pt idx="3">
                  <c:v>7456</c:v>
                </c:pt>
                <c:pt idx="4">
                  <c:v>7466</c:v>
                </c:pt>
                <c:pt idx="5">
                  <c:v>6169</c:v>
                </c:pt>
                <c:pt idx="6">
                  <c:v>8021</c:v>
                </c:pt>
                <c:pt idx="7">
                  <c:v>8055</c:v>
                </c:pt>
                <c:pt idx="8">
                  <c:v>7385</c:v>
                </c:pt>
                <c:pt idx="9">
                  <c:v>8661</c:v>
                </c:pt>
                <c:pt idx="10">
                  <c:v>2198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A6-4F7D-9378-0BF9A9E27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06265625108196"/>
          <c:y val="5.3379176659521334E-2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Prima Jæren,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472367269880739"/>
          <c:y val="4.20850619479016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MÅNED'!$B$375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cat>
            <c:strRef>
              <c:f>'Slakteri per MÅNED'!$F$166:$F$177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MÅNED'!$K$375:$K$386</c:f>
              <c:numCache>
                <c:formatCode>0.0</c:formatCode>
                <c:ptCount val="12"/>
                <c:pt idx="0">
                  <c:v>5.1074058529512767</c:v>
                </c:pt>
                <c:pt idx="1">
                  <c:v>5.4122705953860528</c:v>
                </c:pt>
                <c:pt idx="2">
                  <c:v>5.7455344709486571</c:v>
                </c:pt>
                <c:pt idx="3">
                  <c:v>5.0879402934184483</c:v>
                </c:pt>
                <c:pt idx="4">
                  <c:v>6.0465339717209243</c:v>
                </c:pt>
                <c:pt idx="5">
                  <c:v>4.7877138473636736</c:v>
                </c:pt>
                <c:pt idx="6">
                  <c:v>6.3380629038357199</c:v>
                </c:pt>
                <c:pt idx="7">
                  <c:v>6.1571436281350467</c:v>
                </c:pt>
                <c:pt idx="8">
                  <c:v>7.0392824516236194</c:v>
                </c:pt>
                <c:pt idx="9">
                  <c:v>5.208333333333333</c:v>
                </c:pt>
                <c:pt idx="10">
                  <c:v>6.3516409631466155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3D-4A6D-9546-0E7B1878CFF9}"/>
            </c:ext>
          </c:extLst>
        </c:ser>
        <c:ser>
          <c:idx val="0"/>
          <c:order val="1"/>
          <c:tx>
            <c:strRef>
              <c:f>'Slakteri per MÅNED'!$B$166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'Slakteri per MÅNED'!$F$166:$F$177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MÅNED'!$K$166:$K$177</c:f>
              <c:numCache>
                <c:formatCode>0.0</c:formatCode>
                <c:ptCount val="12"/>
                <c:pt idx="0">
                  <c:v>5.0465691652354181</c:v>
                </c:pt>
                <c:pt idx="1">
                  <c:v>5.2792210448799244</c:v>
                </c:pt>
                <c:pt idx="2">
                  <c:v>6.340574469931445</c:v>
                </c:pt>
                <c:pt idx="3">
                  <c:v>5.2041236537750137</c:v>
                </c:pt>
                <c:pt idx="4">
                  <c:v>5.9409564733030953</c:v>
                </c:pt>
                <c:pt idx="5">
                  <c:v>5.3834003822223</c:v>
                </c:pt>
                <c:pt idx="6">
                  <c:v>6.279750720280596</c:v>
                </c:pt>
                <c:pt idx="7">
                  <c:v>6.6692609581215123</c:v>
                </c:pt>
                <c:pt idx="8">
                  <c:v>6.1132587766860098</c:v>
                </c:pt>
                <c:pt idx="9">
                  <c:v>6.6920616278530698</c:v>
                </c:pt>
                <c:pt idx="10">
                  <c:v>6.0141735299751007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3D-4A6D-9546-0E7B1878C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952074411751163"/>
          <c:y val="0.57184632093402121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Prima Jæren,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9582841837"/>
          <c:y val="3.98298402821433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MÅNED'!$B$375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MÅNED'!$P$375:$P$386</c:f>
              <c:numCache>
                <c:formatCode>0.00</c:formatCode>
                <c:ptCount val="12"/>
                <c:pt idx="0">
                  <c:v>86.308172429276993</c:v>
                </c:pt>
                <c:pt idx="1">
                  <c:v>86.413646269907716</c:v>
                </c:pt>
                <c:pt idx="2">
                  <c:v>86.736565789473588</c:v>
                </c:pt>
                <c:pt idx="3">
                  <c:v>88.126472781506322</c:v>
                </c:pt>
                <c:pt idx="4">
                  <c:v>86.622323915638816</c:v>
                </c:pt>
                <c:pt idx="5">
                  <c:v>85.896256253025797</c:v>
                </c:pt>
                <c:pt idx="6">
                  <c:v>87.048648297374726</c:v>
                </c:pt>
                <c:pt idx="7">
                  <c:v>86.768223477715125</c:v>
                </c:pt>
                <c:pt idx="8">
                  <c:v>84.87038088478802</c:v>
                </c:pt>
                <c:pt idx="9">
                  <c:v>83.821825153374078</c:v>
                </c:pt>
                <c:pt idx="10">
                  <c:v>85.70917218543039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FC-45F4-B643-A82F1315F216}"/>
            </c:ext>
          </c:extLst>
        </c:ser>
        <c:ser>
          <c:idx val="0"/>
          <c:order val="1"/>
          <c:tx>
            <c:strRef>
              <c:f>'Slakteri per MÅNED'!$B$166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MÅNED'!$P$166:$P$177</c:f>
              <c:numCache>
                <c:formatCode>0.00</c:formatCode>
                <c:ptCount val="12"/>
                <c:pt idx="0">
                  <c:v>83.736262245666879</c:v>
                </c:pt>
                <c:pt idx="1">
                  <c:v>84.695294300357219</c:v>
                </c:pt>
                <c:pt idx="2">
                  <c:v>83.23275835750259</c:v>
                </c:pt>
                <c:pt idx="3">
                  <c:v>83.597646584184986</c:v>
                </c:pt>
                <c:pt idx="4">
                  <c:v>84.822476755154355</c:v>
                </c:pt>
                <c:pt idx="5">
                  <c:v>82.516980825479251</c:v>
                </c:pt>
                <c:pt idx="6">
                  <c:v>84.625152991132722</c:v>
                </c:pt>
                <c:pt idx="7">
                  <c:v>83.480348692403552</c:v>
                </c:pt>
                <c:pt idx="8">
                  <c:v>84.466996744438276</c:v>
                </c:pt>
                <c:pt idx="9">
                  <c:v>84.844335373599748</c:v>
                </c:pt>
                <c:pt idx="10">
                  <c:v>85.351182893539445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FC-45F4-B643-A82F1315F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89"/>
          <c:min val="8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14085739282592"/>
          <c:y val="0.39092066836715833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Prima Jæren,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361483522693634"/>
          <c:y val="4.20851200184339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MÅNED'!$B$375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MÅNED'!$O$375:$O$386</c:f>
              <c:numCache>
                <c:formatCode>0.00</c:formatCode>
                <c:ptCount val="12"/>
                <c:pt idx="0">
                  <c:v>60.815297111210896</c:v>
                </c:pt>
                <c:pt idx="1">
                  <c:v>60.966638725901078</c:v>
                </c:pt>
                <c:pt idx="2">
                  <c:v>60.765657894736847</c:v>
                </c:pt>
                <c:pt idx="3">
                  <c:v>60.737509321401937</c:v>
                </c:pt>
                <c:pt idx="4">
                  <c:v>60.683247115002011</c:v>
                </c:pt>
                <c:pt idx="5">
                  <c:v>60.645796353074068</c:v>
                </c:pt>
                <c:pt idx="6">
                  <c:v>60.430465297634512</c:v>
                </c:pt>
                <c:pt idx="7">
                  <c:v>60.203766478342757</c:v>
                </c:pt>
                <c:pt idx="8">
                  <c:v>60.709959782351554</c:v>
                </c:pt>
                <c:pt idx="9">
                  <c:v>60.903067484662579</c:v>
                </c:pt>
                <c:pt idx="10">
                  <c:v>60.709933774834447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B8-4F68-86B1-F40B9EB5D08A}"/>
            </c:ext>
          </c:extLst>
        </c:ser>
        <c:ser>
          <c:idx val="0"/>
          <c:order val="1"/>
          <c:tx>
            <c:strRef>
              <c:f>'Slakteri per MÅNED'!$B$166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dLbls>
            <c:dLbl>
              <c:idx val="0"/>
              <c:layout>
                <c:manualLayout>
                  <c:x val="-2.8480291638186377E-2"/>
                  <c:y val="-5.9442158207590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58-4895-BDE0-DFFED6FEB7D7}"/>
                </c:ext>
              </c:extLst>
            </c:dLbl>
            <c:dLbl>
              <c:idx val="1"/>
              <c:layout>
                <c:manualLayout>
                  <c:x val="1.1392116655274131E-3"/>
                  <c:y val="-5.7155921353452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58-4895-BDE0-DFFED6FEB7D7}"/>
                </c:ext>
              </c:extLst>
            </c:dLbl>
            <c:dLbl>
              <c:idx val="4"/>
              <c:layout>
                <c:manualLayout>
                  <c:x val="-3.8733196627933467E-2"/>
                  <c:y val="6.1728395061728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3B-4BF7-97E1-E1CF46C3A7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MÅNED'!$O$166:$O$177</c:f>
              <c:numCache>
                <c:formatCode>0.00</c:formatCode>
                <c:ptCount val="12"/>
                <c:pt idx="0">
                  <c:v>61.012358703843262</c:v>
                </c:pt>
                <c:pt idx="1">
                  <c:v>61.014132629290259</c:v>
                </c:pt>
                <c:pt idx="2">
                  <c:v>60.900320561746305</c:v>
                </c:pt>
                <c:pt idx="3">
                  <c:v>61.085395373856919</c:v>
                </c:pt>
                <c:pt idx="4">
                  <c:v>60.380137447783312</c:v>
                </c:pt>
                <c:pt idx="5">
                  <c:v>60.562723431914215</c:v>
                </c:pt>
                <c:pt idx="6">
                  <c:v>60.581616085924814</c:v>
                </c:pt>
                <c:pt idx="7">
                  <c:v>60.208592777085933</c:v>
                </c:pt>
                <c:pt idx="8">
                  <c:v>60.182854042322283</c:v>
                </c:pt>
                <c:pt idx="9">
                  <c:v>60.164222196558491</c:v>
                </c:pt>
                <c:pt idx="10">
                  <c:v>60.282074613284799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B8-4F68-86B1-F40B9EB5D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285716079748406"/>
          <c:y val="0.56462309495263707"/>
          <c:w val="0.10258798391827816"/>
          <c:h val="0.1732038639203021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Horns slakteri,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8873468653"/>
          <c:y val="4.4331310001344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MÅNED'!$B$401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'Slakteri per MÅNED'!$F$179:$F$190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MÅNED'!$H$388:$H$399</c:f>
              <c:numCache>
                <c:formatCode>#,##0</c:formatCode>
                <c:ptCount val="12"/>
                <c:pt idx="0">
                  <c:v>728</c:v>
                </c:pt>
                <c:pt idx="1">
                  <c:v>637</c:v>
                </c:pt>
                <c:pt idx="2">
                  <c:v>843</c:v>
                </c:pt>
                <c:pt idx="3">
                  <c:v>617</c:v>
                </c:pt>
                <c:pt idx="4">
                  <c:v>748</c:v>
                </c:pt>
                <c:pt idx="5">
                  <c:v>772</c:v>
                </c:pt>
                <c:pt idx="6">
                  <c:v>616</c:v>
                </c:pt>
                <c:pt idx="7">
                  <c:v>766</c:v>
                </c:pt>
                <c:pt idx="8">
                  <c:v>676</c:v>
                </c:pt>
                <c:pt idx="9">
                  <c:v>602</c:v>
                </c:pt>
                <c:pt idx="10">
                  <c:v>526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7B-4E12-B4FE-F1684D987448}"/>
            </c:ext>
          </c:extLst>
        </c:ser>
        <c:ser>
          <c:idx val="0"/>
          <c:order val="1"/>
          <c:tx>
            <c:strRef>
              <c:f>'Slakteri per MÅNED'!$B$179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MÅNED'!$F$179:$F$190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MÅNED'!$H$179:$H$190</c:f>
              <c:numCache>
                <c:formatCode>#,##0</c:formatCode>
                <c:ptCount val="12"/>
                <c:pt idx="0">
                  <c:v>908</c:v>
                </c:pt>
                <c:pt idx="1">
                  <c:v>652</c:v>
                </c:pt>
                <c:pt idx="2">
                  <c:v>241</c:v>
                </c:pt>
                <c:pt idx="3">
                  <c:v>1062</c:v>
                </c:pt>
                <c:pt idx="4">
                  <c:v>677</c:v>
                </c:pt>
                <c:pt idx="5">
                  <c:v>775</c:v>
                </c:pt>
                <c:pt idx="6">
                  <c:v>977</c:v>
                </c:pt>
                <c:pt idx="7">
                  <c:v>681</c:v>
                </c:pt>
                <c:pt idx="8">
                  <c:v>585</c:v>
                </c:pt>
                <c:pt idx="9">
                  <c:v>912</c:v>
                </c:pt>
                <c:pt idx="10">
                  <c:v>264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7B-4E12-B4FE-F1684D987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155342142258601"/>
          <c:y val="4.2148269202198774E-2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Horns,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472367269880739"/>
          <c:y val="4.20850619479016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MÅNED'!$B$388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cat>
            <c:strRef>
              <c:f>'Slakteri per MÅNED'!$F$166:$F$177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MÅNED'!$K$388:$K$399</c:f>
              <c:numCache>
                <c:formatCode>0.0</c:formatCode>
                <c:ptCount val="12"/>
                <c:pt idx="0">
                  <c:v>0.55553435842649468</c:v>
                </c:pt>
                <c:pt idx="1">
                  <c:v>0.57787736662100497</c:v>
                </c:pt>
                <c:pt idx="2">
                  <c:v>0.63454546823132685</c:v>
                </c:pt>
                <c:pt idx="3">
                  <c:v>0.58437437845107643</c:v>
                </c:pt>
                <c:pt idx="4">
                  <c:v>0.59888869317362969</c:v>
                </c:pt>
                <c:pt idx="5">
                  <c:v>0.59518761516340679</c:v>
                </c:pt>
                <c:pt idx="6">
                  <c:v>0.50638738635055813</c:v>
                </c:pt>
                <c:pt idx="7">
                  <c:v>0.59058001742442345</c:v>
                </c:pt>
                <c:pt idx="8">
                  <c:v>0.56141516485341747</c:v>
                </c:pt>
                <c:pt idx="9">
                  <c:v>0.47723236935565705</c:v>
                </c:pt>
                <c:pt idx="10">
                  <c:v>1.1051813253771483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DB-4262-92D0-56026FC60CAB}"/>
            </c:ext>
          </c:extLst>
        </c:ser>
        <c:ser>
          <c:idx val="0"/>
          <c:order val="1"/>
          <c:tx>
            <c:strRef>
              <c:f>'Slakteri per MÅNED'!$B$179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'Slakteri per MÅNED'!$F$166:$F$177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MÅNED'!$K$179:$K$190</c:f>
              <c:numCache>
                <c:formatCode>0.0</c:formatCode>
                <c:ptCount val="12"/>
                <c:pt idx="0">
                  <c:v>0.68699922069471664</c:v>
                </c:pt>
                <c:pt idx="1">
                  <c:v>0.53348606963138734</c:v>
                </c:pt>
                <c:pt idx="2">
                  <c:v>0.23237202665046811</c:v>
                </c:pt>
                <c:pt idx="3">
                  <c:v>0.74125259124316856</c:v>
                </c:pt>
                <c:pt idx="4">
                  <c:v>0.53871250099466861</c:v>
                </c:pt>
                <c:pt idx="5">
                  <c:v>0.67630658068119343</c:v>
                </c:pt>
                <c:pt idx="6">
                  <c:v>0.76490667668796197</c:v>
                </c:pt>
                <c:pt idx="7">
                  <c:v>0.56384440874993791</c:v>
                </c:pt>
                <c:pt idx="8">
                  <c:v>0.48425949686679964</c:v>
                </c:pt>
                <c:pt idx="9">
                  <c:v>0.70467153961459417</c:v>
                </c:pt>
                <c:pt idx="10">
                  <c:v>0.72235751224450706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DB-4262-92D0-56026FC60C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267863885435371"/>
          <c:y val="0.60367806846724803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Horns,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9582841837"/>
          <c:y val="3.98298402821433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MÅNED'!$B$388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MÅNED'!$P$388:$P$399</c:f>
              <c:numCache>
                <c:formatCode>0.00</c:formatCode>
                <c:ptCount val="12"/>
                <c:pt idx="0">
                  <c:v>84.69807692307694</c:v>
                </c:pt>
                <c:pt idx="1">
                  <c:v>82.720879120879104</c:v>
                </c:pt>
                <c:pt idx="2">
                  <c:v>82.916370106761619</c:v>
                </c:pt>
                <c:pt idx="3">
                  <c:v>84.569494290375189</c:v>
                </c:pt>
                <c:pt idx="4">
                  <c:v>80.856016042780766</c:v>
                </c:pt>
                <c:pt idx="5">
                  <c:v>82.617601043024749</c:v>
                </c:pt>
                <c:pt idx="6">
                  <c:v>79.247626841243886</c:v>
                </c:pt>
                <c:pt idx="7">
                  <c:v>82.6975032851511</c:v>
                </c:pt>
                <c:pt idx="8">
                  <c:v>80.055637982195904</c:v>
                </c:pt>
                <c:pt idx="9">
                  <c:v>80.305149501661091</c:v>
                </c:pt>
                <c:pt idx="10">
                  <c:v>79.720190476190496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25-4269-9788-3A66A77107D3}"/>
            </c:ext>
          </c:extLst>
        </c:ser>
        <c:ser>
          <c:idx val="0"/>
          <c:order val="1"/>
          <c:tx>
            <c:strRef>
              <c:f>'Slakteri per MÅNED'!$B$179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dLbls>
            <c:dLbl>
              <c:idx val="0"/>
              <c:layout>
                <c:manualLayout>
                  <c:x val="-4.2447824548991861E-2"/>
                  <c:y val="0.104308390022675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51-4B52-ACFB-67573586201B}"/>
                </c:ext>
              </c:extLst>
            </c:dLbl>
            <c:dLbl>
              <c:idx val="1"/>
              <c:layout>
                <c:manualLayout>
                  <c:x val="-4.3626930786463902E-2"/>
                  <c:y val="0.10204081632653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51-4B52-ACFB-67573586201B}"/>
                </c:ext>
              </c:extLst>
            </c:dLbl>
            <c:dLbl>
              <c:idx val="2"/>
              <c:layout>
                <c:manualLayout>
                  <c:x val="-3.7731399599103876E-2"/>
                  <c:y val="-8.8435374149659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51-4B52-ACFB-67573586201B}"/>
                </c:ext>
              </c:extLst>
            </c:dLbl>
            <c:dLbl>
              <c:idx val="4"/>
              <c:layout>
                <c:manualLayout>
                  <c:x val="-4.1268718311519952E-2"/>
                  <c:y val="7.02947845804987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51-4B52-ACFB-6757358620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MÅNED'!$P$179:$P$190</c:f>
              <c:numCache>
                <c:formatCode>0.00</c:formatCode>
                <c:ptCount val="12"/>
                <c:pt idx="0">
                  <c:v>84.117640573318596</c:v>
                </c:pt>
                <c:pt idx="1">
                  <c:v>82.324846625766938</c:v>
                </c:pt>
                <c:pt idx="2">
                  <c:v>83.837344398340292</c:v>
                </c:pt>
                <c:pt idx="3">
                  <c:v>84.613182674199692</c:v>
                </c:pt>
                <c:pt idx="4">
                  <c:v>77.56378539493285</c:v>
                </c:pt>
                <c:pt idx="5">
                  <c:v>78.594033722438382</c:v>
                </c:pt>
                <c:pt idx="6">
                  <c:v>80.438422131147618</c:v>
                </c:pt>
                <c:pt idx="7">
                  <c:v>81.79676945668129</c:v>
                </c:pt>
                <c:pt idx="8">
                  <c:v>75.489383561643862</c:v>
                </c:pt>
                <c:pt idx="9">
                  <c:v>79.352637362637381</c:v>
                </c:pt>
                <c:pt idx="10">
                  <c:v>79.219771863117856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25-4269-9788-3A66A7710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7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456407885342594"/>
          <c:y val="0.20475708393593661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Horns,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361483522693634"/>
          <c:y val="4.20851200184339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MÅNED'!$B$388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MÅNED'!$O$388:$O$399</c:f>
              <c:numCache>
                <c:formatCode>0.00</c:formatCode>
                <c:ptCount val="12"/>
                <c:pt idx="0">
                  <c:v>61.75</c:v>
                </c:pt>
                <c:pt idx="1">
                  <c:v>61.646781789638915</c:v>
                </c:pt>
                <c:pt idx="2">
                  <c:v>61.172004744958485</c:v>
                </c:pt>
                <c:pt idx="3">
                  <c:v>61.381729200652543</c:v>
                </c:pt>
                <c:pt idx="4">
                  <c:v>61.582887700534762</c:v>
                </c:pt>
                <c:pt idx="5">
                  <c:v>62.186440677966104</c:v>
                </c:pt>
                <c:pt idx="6">
                  <c:v>61.767594108019608</c:v>
                </c:pt>
                <c:pt idx="7">
                  <c:v>61.960578186596585</c:v>
                </c:pt>
                <c:pt idx="8">
                  <c:v>62.234421364985167</c:v>
                </c:pt>
                <c:pt idx="9">
                  <c:v>61.817275747508305</c:v>
                </c:pt>
                <c:pt idx="10">
                  <c:v>61.876190476190445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F1-42A2-A5CE-17BA87B10BE3}"/>
            </c:ext>
          </c:extLst>
        </c:ser>
        <c:ser>
          <c:idx val="0"/>
          <c:order val="1"/>
          <c:tx>
            <c:strRef>
              <c:f>'Slakteri per MÅNED'!$B$179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dLbls>
            <c:dLbl>
              <c:idx val="0"/>
              <c:layout>
                <c:manualLayout>
                  <c:x val="-2.8480291638186377E-2"/>
                  <c:y val="-8.2304526748971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AE-43CB-AC5E-96F34E519F8B}"/>
                </c:ext>
              </c:extLst>
            </c:dLbl>
            <c:dLbl>
              <c:idx val="1"/>
              <c:layout>
                <c:manualLayout>
                  <c:x val="-3.4176349965823649E-3"/>
                  <c:y val="-8.00182898948331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AE-43CB-AC5E-96F34E519F8B}"/>
                </c:ext>
              </c:extLst>
            </c:dLbl>
            <c:dLbl>
              <c:idx val="2"/>
              <c:layout>
                <c:manualLayout>
                  <c:x val="7.9744816586921428E-3"/>
                  <c:y val="-6.6300868770004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AE-43CB-AC5E-96F34E519F8B}"/>
                </c:ext>
              </c:extLst>
            </c:dLbl>
            <c:dLbl>
              <c:idx val="3"/>
              <c:layout>
                <c:manualLayout>
                  <c:x val="-5.696058327637317E-3"/>
                  <c:y val="9.3735711019661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AE-43CB-AC5E-96F34E519F8B}"/>
                </c:ext>
              </c:extLst>
            </c:dLbl>
            <c:dLbl>
              <c:idx val="4"/>
              <c:layout>
                <c:manualLayout>
                  <c:x val="-4.5568466621098203E-2"/>
                  <c:y val="-4.8010973936899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6A-49CC-9C74-83D444CF243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MÅNED'!$O$179:$O$190</c:f>
              <c:numCache>
                <c:formatCode>0.00</c:formatCode>
                <c:ptCount val="12"/>
                <c:pt idx="0">
                  <c:v>61.649393605292175</c:v>
                </c:pt>
                <c:pt idx="1">
                  <c:v>61.75153374233129</c:v>
                </c:pt>
                <c:pt idx="2">
                  <c:v>61.692946058091287</c:v>
                </c:pt>
                <c:pt idx="3">
                  <c:v>61.50847457627119</c:v>
                </c:pt>
                <c:pt idx="4">
                  <c:v>62.548435171385997</c:v>
                </c:pt>
                <c:pt idx="5">
                  <c:v>62.062256809338521</c:v>
                </c:pt>
                <c:pt idx="6">
                  <c:v>61.813524590163951</c:v>
                </c:pt>
                <c:pt idx="7">
                  <c:v>61.367107195301017</c:v>
                </c:pt>
                <c:pt idx="8">
                  <c:v>62.571917808219183</c:v>
                </c:pt>
                <c:pt idx="9">
                  <c:v>61.458241758241755</c:v>
                </c:pt>
                <c:pt idx="10">
                  <c:v>61.673003802281357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F1-42A2-A5CE-17BA87B10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63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747051953434054"/>
          <c:y val="0.6103485521099985"/>
          <c:w val="0.10258798391827816"/>
          <c:h val="0.1732038639203021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Jens Eide,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8873468653"/>
          <c:y val="4.4331310001344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MÅNED'!$B$414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'Slakteri per MÅNED'!$F$179:$F$190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MÅNED'!$H$401:$H$412</c:f>
              <c:numCache>
                <c:formatCode>#,##0</c:formatCode>
                <c:ptCount val="12"/>
                <c:pt idx="0">
                  <c:v>744</c:v>
                </c:pt>
                <c:pt idx="1">
                  <c:v>475</c:v>
                </c:pt>
                <c:pt idx="2">
                  <c:v>737</c:v>
                </c:pt>
                <c:pt idx="3">
                  <c:v>470</c:v>
                </c:pt>
                <c:pt idx="4">
                  <c:v>550</c:v>
                </c:pt>
                <c:pt idx="5">
                  <c:v>847</c:v>
                </c:pt>
                <c:pt idx="6">
                  <c:v>585</c:v>
                </c:pt>
                <c:pt idx="7">
                  <c:v>789</c:v>
                </c:pt>
                <c:pt idx="8">
                  <c:v>820</c:v>
                </c:pt>
                <c:pt idx="9">
                  <c:v>652</c:v>
                </c:pt>
                <c:pt idx="10">
                  <c:v>266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8B-4B0A-AF55-58CF90625B62}"/>
            </c:ext>
          </c:extLst>
        </c:ser>
        <c:ser>
          <c:idx val="0"/>
          <c:order val="1"/>
          <c:tx>
            <c:strRef>
              <c:f>'Slakteri per MÅNED'!$B$192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MÅNED'!$F$179:$F$190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MÅNED'!$H$192:$H$203</c:f>
              <c:numCache>
                <c:formatCode>#,##0</c:formatCode>
                <c:ptCount val="12"/>
                <c:pt idx="0">
                  <c:v>736</c:v>
                </c:pt>
                <c:pt idx="1">
                  <c:v>559</c:v>
                </c:pt>
                <c:pt idx="2">
                  <c:v>434</c:v>
                </c:pt>
                <c:pt idx="3">
                  <c:v>770</c:v>
                </c:pt>
                <c:pt idx="4">
                  <c:v>705</c:v>
                </c:pt>
                <c:pt idx="5">
                  <c:v>678</c:v>
                </c:pt>
                <c:pt idx="6">
                  <c:v>921</c:v>
                </c:pt>
                <c:pt idx="7">
                  <c:v>620</c:v>
                </c:pt>
                <c:pt idx="8">
                  <c:v>1105</c:v>
                </c:pt>
                <c:pt idx="9">
                  <c:v>1024</c:v>
                </c:pt>
                <c:pt idx="10">
                  <c:v>266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8B-4B0A-AF55-58CF90625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469096060804129"/>
          <c:y val="0.19695065994448532"/>
          <c:w val="0.11668627797929754"/>
          <c:h val="9.7759587605506154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Jens Eide,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472367269880739"/>
          <c:y val="4.20850619479016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MÅNED'!$B$401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cat>
            <c:strRef>
              <c:f>'Slakteri per MÅNED'!$F$166:$F$177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MÅNED'!$K$401:$K$412</c:f>
              <c:numCache>
                <c:formatCode>0.0</c:formatCode>
                <c:ptCount val="12"/>
                <c:pt idx="0">
                  <c:v>0.5677439047655386</c:v>
                </c:pt>
                <c:pt idx="1">
                  <c:v>0.43091326396385771</c:v>
                </c:pt>
                <c:pt idx="2">
                  <c:v>0.55475683284280886</c:v>
                </c:pt>
                <c:pt idx="3">
                  <c:v>0.44514741956564979</c:v>
                </c:pt>
                <c:pt idx="4">
                  <c:v>0.4403593332159042</c:v>
                </c:pt>
                <c:pt idx="5">
                  <c:v>0.65301024617021441</c:v>
                </c:pt>
                <c:pt idx="6">
                  <c:v>0.48090360554395539</c:v>
                </c:pt>
                <c:pt idx="7">
                  <c:v>0.60831283779095313</c:v>
                </c:pt>
                <c:pt idx="8">
                  <c:v>0.6810065609168674</c:v>
                </c:pt>
                <c:pt idx="9">
                  <c:v>0.51686960933536275</c:v>
                </c:pt>
                <c:pt idx="10">
                  <c:v>0.55889397823255027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E6-45E3-8C65-A5DFAB8AB47E}"/>
            </c:ext>
          </c:extLst>
        </c:ser>
        <c:ser>
          <c:idx val="0"/>
          <c:order val="1"/>
          <c:tx>
            <c:strRef>
              <c:f>'Slakteri per MÅNED'!$B$192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dLbls>
            <c:dLbl>
              <c:idx val="4"/>
              <c:layout>
                <c:manualLayout>
                  <c:x val="-2.919878533053025E-2"/>
                  <c:y val="-7.5425790754257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6B-4BD5-839F-C7DDEF37EBE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'Slakteri per MÅNED'!$F$166:$F$177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MÅNED'!$K$192:$K$203</c:f>
              <c:numCache>
                <c:formatCode>0.0</c:formatCode>
                <c:ptCount val="12"/>
                <c:pt idx="0">
                  <c:v>0.55686280443977032</c:v>
                </c:pt>
                <c:pt idx="1">
                  <c:v>0.45739066399378148</c:v>
                </c:pt>
                <c:pt idx="2">
                  <c:v>0.41846248782698409</c:v>
                </c:pt>
                <c:pt idx="3">
                  <c:v>0.53744302754919004</c:v>
                </c:pt>
                <c:pt idx="4">
                  <c:v>0.56099307710670809</c:v>
                </c:pt>
                <c:pt idx="5">
                  <c:v>0.59165917638948273</c:v>
                </c:pt>
                <c:pt idx="6">
                  <c:v>0.7210635099586622</c:v>
                </c:pt>
                <c:pt idx="7">
                  <c:v>0.51333852191624307</c:v>
                </c:pt>
                <c:pt idx="8">
                  <c:v>0.91471238297062163</c:v>
                </c:pt>
                <c:pt idx="9">
                  <c:v>0.79121014974270221</c:v>
                </c:pt>
                <c:pt idx="10">
                  <c:v>0.72782991764029881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E6-45E3-8C65-A5DFAB8AB4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145056867891518"/>
          <c:y val="0.61039849857477491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ANTALL</a:t>
            </a:r>
            <a:r>
              <a:rPr lang="nb-NO" sz="2800" baseline="0"/>
              <a:t> GRIS slakt </a:t>
            </a:r>
            <a:r>
              <a:rPr lang="nb-NO" sz="2800"/>
              <a:t>i ulike uker:</a:t>
            </a:r>
          </a:p>
        </c:rich>
      </c:tx>
      <c:layout>
        <c:manualLayout>
          <c:xMode val="edge"/>
          <c:yMode val="edge"/>
          <c:x val="0.10068527125227028"/>
          <c:y val="3.5315002964729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10177251932992E-2"/>
          <c:y val="0.15999762972625223"/>
          <c:w val="0.90870613971201131"/>
          <c:h val="0.74010910807882135"/>
        </c:manualLayout>
      </c:layout>
      <c:lineChart>
        <c:grouping val="standard"/>
        <c:varyColors val="0"/>
        <c:ser>
          <c:idx val="3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'Ark1'!$E$181:$E$231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cat>
          <c:val>
            <c:numRef>
              <c:f>'Ark1'!$R$232:$R$283</c:f>
              <c:numCache>
                <c:formatCode>General</c:formatCode>
                <c:ptCount val="52"/>
                <c:pt idx="1">
                  <c:v>33578</c:v>
                </c:pt>
                <c:pt idx="2">
                  <c:v>28229</c:v>
                </c:pt>
                <c:pt idx="3">
                  <c:v>30392</c:v>
                </c:pt>
                <c:pt idx="4">
                  <c:v>27765</c:v>
                </c:pt>
                <c:pt idx="5">
                  <c:v>26110</c:v>
                </c:pt>
                <c:pt idx="6">
                  <c:v>25670</c:v>
                </c:pt>
                <c:pt idx="7">
                  <c:v>27317</c:v>
                </c:pt>
                <c:pt idx="8">
                  <c:v>28800</c:v>
                </c:pt>
                <c:pt idx="9">
                  <c:v>29331</c:v>
                </c:pt>
                <c:pt idx="10">
                  <c:v>27724</c:v>
                </c:pt>
                <c:pt idx="11">
                  <c:v>29139</c:v>
                </c:pt>
                <c:pt idx="12">
                  <c:v>29518</c:v>
                </c:pt>
                <c:pt idx="13">
                  <c:v>30554</c:v>
                </c:pt>
                <c:pt idx="14">
                  <c:v>10435</c:v>
                </c:pt>
                <c:pt idx="15">
                  <c:v>31134</c:v>
                </c:pt>
                <c:pt idx="16">
                  <c:v>32478</c:v>
                </c:pt>
                <c:pt idx="17">
                  <c:v>31536</c:v>
                </c:pt>
                <c:pt idx="18">
                  <c:v>28562</c:v>
                </c:pt>
                <c:pt idx="19">
                  <c:v>31906</c:v>
                </c:pt>
                <c:pt idx="20">
                  <c:v>19975</c:v>
                </c:pt>
                <c:pt idx="21">
                  <c:v>30076</c:v>
                </c:pt>
                <c:pt idx="22">
                  <c:v>27898</c:v>
                </c:pt>
                <c:pt idx="23">
                  <c:v>29924</c:v>
                </c:pt>
                <c:pt idx="24">
                  <c:v>29166</c:v>
                </c:pt>
                <c:pt idx="25">
                  <c:v>29235</c:v>
                </c:pt>
                <c:pt idx="26">
                  <c:v>27864</c:v>
                </c:pt>
                <c:pt idx="27">
                  <c:v>29700</c:v>
                </c:pt>
                <c:pt idx="28">
                  <c:v>29798</c:v>
                </c:pt>
                <c:pt idx="29">
                  <c:v>26029</c:v>
                </c:pt>
                <c:pt idx="30">
                  <c:v>29770</c:v>
                </c:pt>
                <c:pt idx="31">
                  <c:v>29548</c:v>
                </c:pt>
                <c:pt idx="32">
                  <c:v>27082</c:v>
                </c:pt>
                <c:pt idx="33">
                  <c:v>26616</c:v>
                </c:pt>
                <c:pt idx="34">
                  <c:v>27551</c:v>
                </c:pt>
                <c:pt idx="35">
                  <c:v>30157</c:v>
                </c:pt>
                <c:pt idx="36">
                  <c:v>28405</c:v>
                </c:pt>
                <c:pt idx="37">
                  <c:v>29632</c:v>
                </c:pt>
                <c:pt idx="38">
                  <c:v>30004</c:v>
                </c:pt>
                <c:pt idx="39">
                  <c:v>27468</c:v>
                </c:pt>
                <c:pt idx="40">
                  <c:v>27182</c:v>
                </c:pt>
                <c:pt idx="41">
                  <c:v>27940</c:v>
                </c:pt>
                <c:pt idx="42">
                  <c:v>28901</c:v>
                </c:pt>
                <c:pt idx="43">
                  <c:v>29208</c:v>
                </c:pt>
                <c:pt idx="44">
                  <c:v>30154</c:v>
                </c:pt>
                <c:pt idx="45">
                  <c:v>30351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4C-4F8F-86C5-784559B7144C}"/>
            </c:ext>
          </c:extLst>
        </c:ser>
        <c:ser>
          <c:idx val="2"/>
          <c:order val="1"/>
          <c:tx>
            <c:strRef>
              <c:f>Uke!$B$11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12"/>
            <c:spPr>
              <a:solidFill>
                <a:schemeClr val="accent1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'Ark1'!$E$181:$E$231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cat>
          <c:val>
            <c:numRef>
              <c:f>'Ark1'!$R$181:$R$231</c:f>
              <c:numCache>
                <c:formatCode>General</c:formatCode>
                <c:ptCount val="51"/>
                <c:pt idx="0">
                  <c:v>26513</c:v>
                </c:pt>
                <c:pt idx="1">
                  <c:v>29258</c:v>
                </c:pt>
                <c:pt idx="2">
                  <c:v>28578</c:v>
                </c:pt>
                <c:pt idx="3">
                  <c:v>28056</c:v>
                </c:pt>
                <c:pt idx="4">
                  <c:v>29971</c:v>
                </c:pt>
                <c:pt idx="5">
                  <c:v>28871</c:v>
                </c:pt>
                <c:pt idx="6">
                  <c:v>27941</c:v>
                </c:pt>
                <c:pt idx="7">
                  <c:v>30391</c:v>
                </c:pt>
                <c:pt idx="8">
                  <c:v>29385</c:v>
                </c:pt>
                <c:pt idx="9">
                  <c:v>27906</c:v>
                </c:pt>
                <c:pt idx="10">
                  <c:v>28277</c:v>
                </c:pt>
                <c:pt idx="11">
                  <c:v>32706</c:v>
                </c:pt>
                <c:pt idx="12">
                  <c:v>10244</c:v>
                </c:pt>
                <c:pt idx="13">
                  <c:v>33764</c:v>
                </c:pt>
                <c:pt idx="14">
                  <c:v>33267</c:v>
                </c:pt>
                <c:pt idx="15">
                  <c:v>31671</c:v>
                </c:pt>
                <c:pt idx="16">
                  <c:v>31082</c:v>
                </c:pt>
                <c:pt idx="17">
                  <c:v>26478</c:v>
                </c:pt>
                <c:pt idx="18">
                  <c:v>25357</c:v>
                </c:pt>
                <c:pt idx="19">
                  <c:v>27373</c:v>
                </c:pt>
                <c:pt idx="20">
                  <c:v>30013</c:v>
                </c:pt>
                <c:pt idx="21">
                  <c:v>29936</c:v>
                </c:pt>
                <c:pt idx="22">
                  <c:v>31347</c:v>
                </c:pt>
                <c:pt idx="23">
                  <c:v>27726</c:v>
                </c:pt>
                <c:pt idx="24">
                  <c:v>27896</c:v>
                </c:pt>
                <c:pt idx="25">
                  <c:v>27624</c:v>
                </c:pt>
                <c:pt idx="26">
                  <c:v>29099</c:v>
                </c:pt>
                <c:pt idx="27">
                  <c:v>29104</c:v>
                </c:pt>
                <c:pt idx="28">
                  <c:v>21963</c:v>
                </c:pt>
                <c:pt idx="29">
                  <c:v>28414</c:v>
                </c:pt>
                <c:pt idx="30">
                  <c:v>28873</c:v>
                </c:pt>
                <c:pt idx="31">
                  <c:v>27975</c:v>
                </c:pt>
                <c:pt idx="32">
                  <c:v>28089</c:v>
                </c:pt>
                <c:pt idx="33">
                  <c:v>26583</c:v>
                </c:pt>
                <c:pt idx="34">
                  <c:v>28406</c:v>
                </c:pt>
                <c:pt idx="35">
                  <c:v>27277</c:v>
                </c:pt>
                <c:pt idx="36">
                  <c:v>29188</c:v>
                </c:pt>
                <c:pt idx="37">
                  <c:v>30348</c:v>
                </c:pt>
                <c:pt idx="38">
                  <c:v>27835</c:v>
                </c:pt>
                <c:pt idx="39">
                  <c:v>25321</c:v>
                </c:pt>
                <c:pt idx="40">
                  <c:v>27188</c:v>
                </c:pt>
                <c:pt idx="41">
                  <c:v>29042</c:v>
                </c:pt>
                <c:pt idx="42">
                  <c:v>28768</c:v>
                </c:pt>
                <c:pt idx="43">
                  <c:v>30140</c:v>
                </c:pt>
                <c:pt idx="44">
                  <c:v>31665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4C-4F8F-86C5-784559B7144C}"/>
            </c:ext>
          </c:extLst>
        </c:ser>
        <c:ser>
          <c:idx val="0"/>
          <c:order val="2"/>
          <c:tx>
            <c:v>Middel antall gris per uke</c:v>
          </c:tx>
          <c:spPr>
            <a:ln w="57150">
              <a:solidFill>
                <a:schemeClr val="tx1"/>
              </a:solidFill>
            </a:ln>
          </c:spPr>
          <c:marker>
            <c:symbol val="none"/>
          </c:marker>
          <c:val>
            <c:numRef>
              <c:f>Uke!$AM$10:$AM$60</c:f>
              <c:numCache>
                <c:formatCode>0</c:formatCode>
                <c:ptCount val="51"/>
                <c:pt idx="0">
                  <c:v>28375.755555555555</c:v>
                </c:pt>
                <c:pt idx="1">
                  <c:v>28375.755555555555</c:v>
                </c:pt>
                <c:pt idx="2">
                  <c:v>28375.755555555555</c:v>
                </c:pt>
                <c:pt idx="3">
                  <c:v>28375.755555555555</c:v>
                </c:pt>
                <c:pt idx="4">
                  <c:v>28375.755555555555</c:v>
                </c:pt>
                <c:pt idx="5">
                  <c:v>28375.755555555555</c:v>
                </c:pt>
                <c:pt idx="6">
                  <c:v>28375.755555555555</c:v>
                </c:pt>
                <c:pt idx="7">
                  <c:v>28375.755555555555</c:v>
                </c:pt>
                <c:pt idx="8">
                  <c:v>28375.755555555555</c:v>
                </c:pt>
                <c:pt idx="9">
                  <c:v>28375.755555555555</c:v>
                </c:pt>
                <c:pt idx="10">
                  <c:v>28375.755555555555</c:v>
                </c:pt>
                <c:pt idx="11">
                  <c:v>28375.755555555555</c:v>
                </c:pt>
                <c:pt idx="12">
                  <c:v>28375.755555555555</c:v>
                </c:pt>
                <c:pt idx="13">
                  <c:v>28375.755555555555</c:v>
                </c:pt>
                <c:pt idx="14">
                  <c:v>28375.755555555555</c:v>
                </c:pt>
                <c:pt idx="15">
                  <c:v>28375.755555555555</c:v>
                </c:pt>
                <c:pt idx="16">
                  <c:v>28375.755555555555</c:v>
                </c:pt>
                <c:pt idx="17">
                  <c:v>28375.755555555555</c:v>
                </c:pt>
                <c:pt idx="18">
                  <c:v>28375.755555555555</c:v>
                </c:pt>
                <c:pt idx="19">
                  <c:v>28375.755555555555</c:v>
                </c:pt>
                <c:pt idx="20">
                  <c:v>28375.755555555555</c:v>
                </c:pt>
                <c:pt idx="21">
                  <c:v>28375.755555555555</c:v>
                </c:pt>
                <c:pt idx="22">
                  <c:v>28375.755555555555</c:v>
                </c:pt>
                <c:pt idx="23">
                  <c:v>28375.755555555555</c:v>
                </c:pt>
                <c:pt idx="24">
                  <c:v>28375.755555555555</c:v>
                </c:pt>
                <c:pt idx="25">
                  <c:v>28375.755555555555</c:v>
                </c:pt>
                <c:pt idx="26">
                  <c:v>28375.755555555555</c:v>
                </c:pt>
                <c:pt idx="27">
                  <c:v>28375.755555555555</c:v>
                </c:pt>
                <c:pt idx="28">
                  <c:v>28375.755555555555</c:v>
                </c:pt>
                <c:pt idx="29">
                  <c:v>28375.755555555555</c:v>
                </c:pt>
                <c:pt idx="30">
                  <c:v>28375.755555555555</c:v>
                </c:pt>
                <c:pt idx="31">
                  <c:v>28375.755555555555</c:v>
                </c:pt>
                <c:pt idx="32">
                  <c:v>28375.755555555555</c:v>
                </c:pt>
                <c:pt idx="33">
                  <c:v>28375.755555555555</c:v>
                </c:pt>
                <c:pt idx="34">
                  <c:v>28375.755555555555</c:v>
                </c:pt>
                <c:pt idx="35">
                  <c:v>28375.755555555555</c:v>
                </c:pt>
                <c:pt idx="36">
                  <c:v>28375.755555555555</c:v>
                </c:pt>
                <c:pt idx="37">
                  <c:v>28375.755555555555</c:v>
                </c:pt>
                <c:pt idx="38">
                  <c:v>28375.755555555555</c:v>
                </c:pt>
                <c:pt idx="39">
                  <c:v>28375.755555555555</c:v>
                </c:pt>
                <c:pt idx="40">
                  <c:v>28375.755555555555</c:v>
                </c:pt>
                <c:pt idx="41">
                  <c:v>28375.755555555555</c:v>
                </c:pt>
                <c:pt idx="42">
                  <c:v>28375.755555555555</c:v>
                </c:pt>
                <c:pt idx="43">
                  <c:v>28375.755555555555</c:v>
                </c:pt>
                <c:pt idx="44">
                  <c:v>28375.755555555555</c:v>
                </c:pt>
                <c:pt idx="45">
                  <c:v>28375.755555555555</c:v>
                </c:pt>
                <c:pt idx="46">
                  <c:v>28375.755555555555</c:v>
                </c:pt>
                <c:pt idx="47">
                  <c:v>28375.755555555555</c:v>
                </c:pt>
                <c:pt idx="48">
                  <c:v>28375.755555555555</c:v>
                </c:pt>
                <c:pt idx="49">
                  <c:v>28375.755555555555</c:v>
                </c:pt>
                <c:pt idx="50">
                  <c:v>28375.755555555555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93-4965-B8F6-BA463D204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31088"/>
        <c:axId val="718311488"/>
      </c:lineChart>
      <c:catAx>
        <c:axId val="71833108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14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11488"/>
        <c:scaling>
          <c:orientation val="minMax"/>
          <c:min val="1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1088"/>
        <c:crosses val="autoZero"/>
        <c:crossBetween val="midCat"/>
      </c:valAx>
      <c:spPr>
        <a:solidFill>
          <a:schemeClr val="bg2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599727054510915"/>
          <c:y val="0.62834166768043831"/>
          <c:w val="0.19860648961006155"/>
          <c:h val="0.133628590376417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2" header="0.5" footer="0.5"/>
    <c:pageSetup paperSize="9" orientation="landscape" horizontalDpi="300" verticalDpi="300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Jens Eide,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9582841837"/>
          <c:y val="3.98298402821433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MÅNED'!$B$401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MÅNED'!$P$401:$P$412</c:f>
              <c:numCache>
                <c:formatCode>0.00</c:formatCode>
                <c:ptCount val="12"/>
                <c:pt idx="0">
                  <c:v>87.794230769230779</c:v>
                </c:pt>
                <c:pt idx="1">
                  <c:v>86.892750533049082</c:v>
                </c:pt>
                <c:pt idx="2">
                  <c:v>92.095793758480383</c:v>
                </c:pt>
                <c:pt idx="3">
                  <c:v>87.820042643923315</c:v>
                </c:pt>
                <c:pt idx="4">
                  <c:v>86.478937728937694</c:v>
                </c:pt>
                <c:pt idx="5">
                  <c:v>85.620803782505931</c:v>
                </c:pt>
                <c:pt idx="6">
                  <c:v>85.602397260273932</c:v>
                </c:pt>
                <c:pt idx="7">
                  <c:v>85.368441064638716</c:v>
                </c:pt>
                <c:pt idx="8">
                  <c:v>87.364705882352894</c:v>
                </c:pt>
                <c:pt idx="9">
                  <c:v>90.225692307692384</c:v>
                </c:pt>
                <c:pt idx="10">
                  <c:v>85.348638132295747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BB-472B-8C63-747380EDF145}"/>
            </c:ext>
          </c:extLst>
        </c:ser>
        <c:ser>
          <c:idx val="0"/>
          <c:order val="1"/>
          <c:tx>
            <c:strRef>
              <c:f>'Slakteri per MÅNED'!$B$192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dLbls>
            <c:dLbl>
              <c:idx val="0"/>
              <c:layout>
                <c:manualLayout>
                  <c:x val="-3.9271688682613354E-2"/>
                  <c:y val="-9.90338164251208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C0-41FC-8AE9-71F8BE09E304}"/>
                </c:ext>
              </c:extLst>
            </c:dLbl>
            <c:dLbl>
              <c:idx val="1"/>
              <c:layout>
                <c:manualLayout>
                  <c:x val="-4.4031893371414992E-2"/>
                  <c:y val="0.11835748792270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C0-41FC-8AE9-71F8BE09E304}"/>
                </c:ext>
              </c:extLst>
            </c:dLbl>
            <c:dLbl>
              <c:idx val="2"/>
              <c:layout>
                <c:manualLayout>
                  <c:x val="-4.6411995715815779E-2"/>
                  <c:y val="-0.12560386473429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C0-41FC-8AE9-71F8BE09E304}"/>
                </c:ext>
              </c:extLst>
            </c:dLbl>
            <c:dLbl>
              <c:idx val="3"/>
              <c:layout>
                <c:manualLayout>
                  <c:x val="-4.2841842199214608E-2"/>
                  <c:y val="7.97101449275362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C0-41FC-8AE9-71F8BE09E304}"/>
                </c:ext>
              </c:extLst>
            </c:dLbl>
            <c:dLbl>
              <c:idx val="4"/>
              <c:layout>
                <c:manualLayout>
                  <c:x val="-4.5221944543615375E-2"/>
                  <c:y val="-8.212560386473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C0-41FC-8AE9-71F8BE09E30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MÅNED'!$P$192:$P$203</c:f>
              <c:numCache>
                <c:formatCode>0.00</c:formatCode>
                <c:ptCount val="12"/>
                <c:pt idx="0">
                  <c:v>88.409918478260934</c:v>
                </c:pt>
                <c:pt idx="1">
                  <c:v>87.931842576028657</c:v>
                </c:pt>
                <c:pt idx="2">
                  <c:v>90.477831325301153</c:v>
                </c:pt>
                <c:pt idx="3">
                  <c:v>87.701168831168843</c:v>
                </c:pt>
                <c:pt idx="4">
                  <c:v>88.680547112462094</c:v>
                </c:pt>
                <c:pt idx="5">
                  <c:v>90.251347305389189</c:v>
                </c:pt>
                <c:pt idx="6">
                  <c:v>85.391205211726415</c:v>
                </c:pt>
                <c:pt idx="7">
                  <c:v>87.125811688311742</c:v>
                </c:pt>
                <c:pt idx="8">
                  <c:v>86.01188940092176</c:v>
                </c:pt>
                <c:pt idx="9">
                  <c:v>85.992020202020186</c:v>
                </c:pt>
                <c:pt idx="10">
                  <c:v>89.31284046692609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BB-472B-8C63-747380EDF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96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056325965323597"/>
          <c:y val="0.21321256038647343"/>
          <c:w val="0.10628103386398371"/>
          <c:h val="0.1258503556620640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Jens Eide,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247562356140889"/>
          <c:y val="4.20851200184339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MÅNED'!$B$401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MÅNED'!$O$401:$O$412</c:f>
              <c:numCache>
                <c:formatCode>0.00</c:formatCode>
                <c:ptCount val="12"/>
                <c:pt idx="0">
                  <c:v>60.035714285714306</c:v>
                </c:pt>
                <c:pt idx="1">
                  <c:v>60.69722814498936</c:v>
                </c:pt>
                <c:pt idx="2">
                  <c:v>60</c:v>
                </c:pt>
                <c:pt idx="3">
                  <c:v>59.381663113006397</c:v>
                </c:pt>
                <c:pt idx="4">
                  <c:v>60.159340659340657</c:v>
                </c:pt>
                <c:pt idx="5">
                  <c:v>59.761229314420781</c:v>
                </c:pt>
                <c:pt idx="6">
                  <c:v>59.263698630136986</c:v>
                </c:pt>
                <c:pt idx="7">
                  <c:v>59.143219264892274</c:v>
                </c:pt>
                <c:pt idx="8">
                  <c:v>58.63602941176471</c:v>
                </c:pt>
                <c:pt idx="9">
                  <c:v>58.44</c:v>
                </c:pt>
                <c:pt idx="10">
                  <c:v>59.089494163424142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9E-4A59-874D-BCC78F684EC3}"/>
            </c:ext>
          </c:extLst>
        </c:ser>
        <c:ser>
          <c:idx val="0"/>
          <c:order val="1"/>
          <c:tx>
            <c:strRef>
              <c:f>'Slakteri per MÅNED'!$B$192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dLbls>
            <c:dLbl>
              <c:idx val="0"/>
              <c:layout>
                <c:manualLayout>
                  <c:x val="-2.7341079972658919E-2"/>
                  <c:y val="-0.12443168222062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B9-4C36-87FD-878BCEFA340D}"/>
                </c:ext>
              </c:extLst>
            </c:dLbl>
            <c:dLbl>
              <c:idx val="1"/>
              <c:layout>
                <c:manualLayout>
                  <c:x val="-4.4429254955570763E-2"/>
                  <c:y val="0.110074180425939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B9-4C36-87FD-878BCEFA340D}"/>
                </c:ext>
              </c:extLst>
            </c:dLbl>
            <c:dLbl>
              <c:idx val="3"/>
              <c:layout>
                <c:manualLayout>
                  <c:x val="-3.7593984962406055E-2"/>
                  <c:y val="-8.13591768365637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B9-4C36-87FD-878BCEFA340D}"/>
                </c:ext>
              </c:extLst>
            </c:dLbl>
            <c:dLbl>
              <c:idx val="4"/>
              <c:layout>
                <c:manualLayout>
                  <c:x val="-5.4682159945317839E-2"/>
                  <c:y val="7.5445816186556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77-41D9-BE3D-F90878CAF1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MÅNED'!$O$192:$O$203</c:f>
              <c:numCache>
                <c:formatCode>0.00</c:formatCode>
                <c:ptCount val="12"/>
                <c:pt idx="0">
                  <c:v>60.035326086956523</c:v>
                </c:pt>
                <c:pt idx="1">
                  <c:v>59.801431127012506</c:v>
                </c:pt>
                <c:pt idx="2">
                  <c:v>59.033734939759057</c:v>
                </c:pt>
                <c:pt idx="3">
                  <c:v>59.690909090909081</c:v>
                </c:pt>
                <c:pt idx="4">
                  <c:v>58.876899696048639</c:v>
                </c:pt>
                <c:pt idx="5">
                  <c:v>59.076347305389206</c:v>
                </c:pt>
                <c:pt idx="6">
                  <c:v>59.153094462540736</c:v>
                </c:pt>
                <c:pt idx="7">
                  <c:v>58.746753246753237</c:v>
                </c:pt>
                <c:pt idx="8">
                  <c:v>59.847926267281103</c:v>
                </c:pt>
                <c:pt idx="9">
                  <c:v>59.110101010101019</c:v>
                </c:pt>
                <c:pt idx="10">
                  <c:v>57.120622568093403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9E-4A59-874D-BCC78F684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62"/>
          <c:min val="5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809252910371847"/>
          <c:y val="0.23311947117721399"/>
          <c:w val="0.10258798391827816"/>
          <c:h val="0.1732038639203021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</a:t>
            </a:r>
            <a:r>
              <a:rPr lang="en-US" sz="2800" baseline="0"/>
              <a:t> Bjerka</a:t>
            </a:r>
            <a:r>
              <a:rPr lang="en-US" sz="2800"/>
              <a:t>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8873468653"/>
          <c:y val="4.4331310001344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MÅNED'!$B$414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'Slakteri per MÅNED'!$F$179:$F$190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MÅNED'!$H$414:$H$425</c:f>
              <c:numCache>
                <c:formatCode>#,##0</c:formatCode>
                <c:ptCount val="12"/>
                <c:pt idx="0">
                  <c:v>5429</c:v>
                </c:pt>
                <c:pt idx="1">
                  <c:v>4937</c:v>
                </c:pt>
                <c:pt idx="2">
                  <c:v>6161</c:v>
                </c:pt>
                <c:pt idx="3">
                  <c:v>4722</c:v>
                </c:pt>
                <c:pt idx="4">
                  <c:v>6128</c:v>
                </c:pt>
                <c:pt idx="5">
                  <c:v>6155</c:v>
                </c:pt>
                <c:pt idx="6">
                  <c:v>5513</c:v>
                </c:pt>
                <c:pt idx="7">
                  <c:v>6275</c:v>
                </c:pt>
                <c:pt idx="8">
                  <c:v>5417</c:v>
                </c:pt>
                <c:pt idx="9">
                  <c:v>5722</c:v>
                </c:pt>
                <c:pt idx="10">
                  <c:v>1641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25-449A-849B-3C1D309AF8E9}"/>
            </c:ext>
          </c:extLst>
        </c:ser>
        <c:ser>
          <c:idx val="0"/>
          <c:order val="1"/>
          <c:tx>
            <c:strRef>
              <c:f>'Slakteri per MÅNED'!$B$205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MÅNED'!$F$179:$F$190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MÅNED'!$H$205:$H$216</c:f>
              <c:numCache>
                <c:formatCode>#,##0</c:formatCode>
                <c:ptCount val="12"/>
                <c:pt idx="0">
                  <c:v>5990</c:v>
                </c:pt>
                <c:pt idx="1">
                  <c:v>6167</c:v>
                </c:pt>
                <c:pt idx="2">
                  <c:v>6071</c:v>
                </c:pt>
                <c:pt idx="3">
                  <c:v>6794</c:v>
                </c:pt>
                <c:pt idx="4">
                  <c:v>5820</c:v>
                </c:pt>
                <c:pt idx="5">
                  <c:v>5912</c:v>
                </c:pt>
                <c:pt idx="6">
                  <c:v>5850</c:v>
                </c:pt>
                <c:pt idx="7">
                  <c:v>6138</c:v>
                </c:pt>
                <c:pt idx="8">
                  <c:v>5765</c:v>
                </c:pt>
                <c:pt idx="9">
                  <c:v>5806</c:v>
                </c:pt>
                <c:pt idx="10">
                  <c:v>1135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25-449A-849B-3C1D309AF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858948122909435"/>
          <c:y val="0.16344206974128234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Bjerka,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472367269880739"/>
          <c:y val="4.20850619479016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MÅNED'!$B$414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cat>
            <c:strRef>
              <c:f>'Slakteri per MÅNED'!$F$166:$F$177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MÅNED'!$K$414:$K$425</c:f>
              <c:numCache>
                <c:formatCode>0.0</c:formatCode>
                <c:ptCount val="12"/>
                <c:pt idx="0">
                  <c:v>4.142851692166813</c:v>
                </c:pt>
                <c:pt idx="1">
                  <c:v>4.4787763877675069</c:v>
                </c:pt>
                <c:pt idx="2">
                  <c:v>4.6375262512137656</c:v>
                </c:pt>
                <c:pt idx="3">
                  <c:v>4.4723108833808469</c:v>
                </c:pt>
                <c:pt idx="4">
                  <c:v>4.9064036253582923</c:v>
                </c:pt>
                <c:pt idx="5">
                  <c:v>4.745310584625348</c:v>
                </c:pt>
                <c:pt idx="6">
                  <c:v>4.532002696348421</c:v>
                </c:pt>
                <c:pt idx="7">
                  <c:v>4.8379759913032077</c:v>
                </c:pt>
                <c:pt idx="8">
                  <c:v>4.4987957810813057</c:v>
                </c:pt>
                <c:pt idx="9">
                  <c:v>4.5360857432775239</c:v>
                </c:pt>
                <c:pt idx="10">
                  <c:v>3.4479136025549439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64-428B-A198-AE559386347C}"/>
            </c:ext>
          </c:extLst>
        </c:ser>
        <c:ser>
          <c:idx val="0"/>
          <c:order val="1"/>
          <c:tx>
            <c:strRef>
              <c:f>'Slakteri per MÅNED'!$B$205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dLbls>
            <c:dLbl>
              <c:idx val="0"/>
              <c:layout>
                <c:manualLayout>
                  <c:x val="-2.8021015761821387E-2"/>
                  <c:y val="-0.111272375423318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D0-4F1A-8955-FFA1A64C1735}"/>
                </c:ext>
              </c:extLst>
            </c:dLbl>
            <c:dLbl>
              <c:idx val="1"/>
              <c:layout>
                <c:manualLayout>
                  <c:x val="-3.8528896672504399E-2"/>
                  <c:y val="-0.118529269472665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D0-4F1A-8955-FFA1A64C1735}"/>
                </c:ext>
              </c:extLst>
            </c:dLbl>
            <c:dLbl>
              <c:idx val="3"/>
              <c:layout>
                <c:manualLayout>
                  <c:x val="-1.8680677174547619E-2"/>
                  <c:y val="-8.70827285921625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D0-4F1A-8955-FFA1A64C1735}"/>
                </c:ext>
              </c:extLst>
            </c:dLbl>
            <c:dLbl>
              <c:idx val="4"/>
              <c:layout>
                <c:manualLayout>
                  <c:x val="-2.2183304144775248E-2"/>
                  <c:y val="-0.11852926947266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D0-4F1A-8955-FFA1A64C173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'Slakteri per MÅNED'!$F$166:$F$177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MÅNED'!$K$205:$K$216</c:f>
              <c:numCache>
                <c:formatCode>0.0</c:formatCode>
                <c:ptCount val="12"/>
                <c:pt idx="0">
                  <c:v>4.5320763567856304</c:v>
                </c:pt>
                <c:pt idx="1">
                  <c:v>5.0460254469582297</c:v>
                </c:pt>
                <c:pt idx="2">
                  <c:v>5.8536538331742403</c:v>
                </c:pt>
                <c:pt idx="3">
                  <c:v>4.7420622456742816</c:v>
                </c:pt>
                <c:pt idx="4">
                  <c:v>4.6311768918596323</c:v>
                </c:pt>
                <c:pt idx="5">
                  <c:v>5.1591283935318915</c:v>
                </c:pt>
                <c:pt idx="6">
                  <c:v>4.5800450958286358</c:v>
                </c:pt>
                <c:pt idx="7">
                  <c:v>5.0820513669708056</c:v>
                </c:pt>
                <c:pt idx="8">
                  <c:v>4.7722324776702569</c:v>
                </c:pt>
                <c:pt idx="9">
                  <c:v>4.4860997357481729</c:v>
                </c:pt>
                <c:pt idx="10">
                  <c:v>3.1055900621118013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64-428B-A198-AE5593863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817571487774549"/>
          <c:y val="0.61263864194395057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Bjerka,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9582841837"/>
          <c:y val="3.98298402821433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MÅNED'!$B$414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MÅNED'!$P$414:$P$425</c:f>
              <c:numCache>
                <c:formatCode>0.00</c:formatCode>
                <c:ptCount val="12"/>
                <c:pt idx="0">
                  <c:v>80.523014556845354</c:v>
                </c:pt>
                <c:pt idx="1">
                  <c:v>82.222267288582501</c:v>
                </c:pt>
                <c:pt idx="2">
                  <c:v>80.545850251746018</c:v>
                </c:pt>
                <c:pt idx="3">
                  <c:v>83.640936044049184</c:v>
                </c:pt>
                <c:pt idx="4">
                  <c:v>81.944107084557757</c:v>
                </c:pt>
                <c:pt idx="5">
                  <c:v>81.161178961081603</c:v>
                </c:pt>
                <c:pt idx="6">
                  <c:v>79.927600000000126</c:v>
                </c:pt>
                <c:pt idx="7">
                  <c:v>81.195439323871824</c:v>
                </c:pt>
                <c:pt idx="8">
                  <c:v>81.885423979309024</c:v>
                </c:pt>
                <c:pt idx="9">
                  <c:v>81.106450475854814</c:v>
                </c:pt>
                <c:pt idx="10">
                  <c:v>81.012926829268281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70-406C-B510-2B850E138B6A}"/>
            </c:ext>
          </c:extLst>
        </c:ser>
        <c:ser>
          <c:idx val="0"/>
          <c:order val="1"/>
          <c:tx>
            <c:strRef>
              <c:f>'Slakteri per MÅNED'!$B$205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MÅNED'!$P$205:$P$216</c:f>
              <c:numCache>
                <c:formatCode>0.00</c:formatCode>
                <c:ptCount val="12"/>
                <c:pt idx="0">
                  <c:v>80.6939236692333</c:v>
                </c:pt>
                <c:pt idx="1">
                  <c:v>82.130546989124994</c:v>
                </c:pt>
                <c:pt idx="2">
                  <c:v>79.704451038575741</c:v>
                </c:pt>
                <c:pt idx="3">
                  <c:v>81.347247571386319</c:v>
                </c:pt>
                <c:pt idx="4">
                  <c:v>79.602852723835809</c:v>
                </c:pt>
                <c:pt idx="5">
                  <c:v>78.074428837366639</c:v>
                </c:pt>
                <c:pt idx="6">
                  <c:v>79.344908437446406</c:v>
                </c:pt>
                <c:pt idx="7">
                  <c:v>77.257289795918396</c:v>
                </c:pt>
                <c:pt idx="8">
                  <c:v>77.781920805835242</c:v>
                </c:pt>
                <c:pt idx="9">
                  <c:v>77.715505346671392</c:v>
                </c:pt>
                <c:pt idx="10">
                  <c:v>82.235127978817317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70-406C-B510-2B850E138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86"/>
          <c:min val="7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791773522940985"/>
          <c:y val="0.20858157723059184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Bjerka,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361483522693634"/>
          <c:y val="4.20851200184339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MÅNED'!$B$414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MÅNED'!$O$414:$O$425</c:f>
              <c:numCache>
                <c:formatCode>0.00</c:formatCode>
                <c:ptCount val="12"/>
                <c:pt idx="0">
                  <c:v>60.871015293900861</c:v>
                </c:pt>
                <c:pt idx="1">
                  <c:v>60.524031636584859</c:v>
                </c:pt>
                <c:pt idx="2">
                  <c:v>60.909696280656142</c:v>
                </c:pt>
                <c:pt idx="3">
                  <c:v>60.560991105463792</c:v>
                </c:pt>
                <c:pt idx="4">
                  <c:v>60.71988246816845</c:v>
                </c:pt>
                <c:pt idx="5">
                  <c:v>60.596808337404312</c:v>
                </c:pt>
                <c:pt idx="6">
                  <c:v>60.475454545454546</c:v>
                </c:pt>
                <c:pt idx="7">
                  <c:v>60.485409025673754</c:v>
                </c:pt>
                <c:pt idx="8">
                  <c:v>60.468317014594483</c:v>
                </c:pt>
                <c:pt idx="9">
                  <c:v>60.318470215015857</c:v>
                </c:pt>
                <c:pt idx="10">
                  <c:v>60.55853658536585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7B-4ACD-AD53-F0D75053B278}"/>
            </c:ext>
          </c:extLst>
        </c:ser>
        <c:ser>
          <c:idx val="0"/>
          <c:order val="1"/>
          <c:tx>
            <c:strRef>
              <c:f>'Slakteri per MÅNED'!$B$205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dLbls>
            <c:dLbl>
              <c:idx val="1"/>
              <c:layout>
                <c:manualLayout>
                  <c:x val="-3.8733196627933515E-2"/>
                  <c:y val="9.3735711019661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C2-473A-A66D-451B66C29231}"/>
                </c:ext>
              </c:extLst>
            </c:dLbl>
            <c:dLbl>
              <c:idx val="2"/>
              <c:layout>
                <c:manualLayout>
                  <c:x val="-4.329004329004333E-2"/>
                  <c:y val="9.60219478737998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C2-473A-A66D-451B66C29231}"/>
                </c:ext>
              </c:extLst>
            </c:dLbl>
            <c:dLbl>
              <c:idx val="3"/>
              <c:layout>
                <c:manualLayout>
                  <c:x val="-2.9619503303713872E-2"/>
                  <c:y val="6.40146319158663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C2-473A-A66D-451B66C29231}"/>
                </c:ext>
              </c:extLst>
            </c:dLbl>
            <c:dLbl>
              <c:idx val="4"/>
              <c:layout>
                <c:manualLayout>
                  <c:x val="-4.784688995215311E-2"/>
                  <c:y val="-5.7155921353452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CB-44AF-BF26-B4B418D7C73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MÅNED'!$O$205:$O$216</c:f>
              <c:numCache>
                <c:formatCode>0.00</c:formatCode>
                <c:ptCount val="12"/>
                <c:pt idx="0">
                  <c:v>61.017910947438885</c:v>
                </c:pt>
                <c:pt idx="1">
                  <c:v>60.504788183736423</c:v>
                </c:pt>
                <c:pt idx="2">
                  <c:v>60.701615562149698</c:v>
                </c:pt>
                <c:pt idx="3">
                  <c:v>60.539299381807474</c:v>
                </c:pt>
                <c:pt idx="4">
                  <c:v>60.983158618319315</c:v>
                </c:pt>
                <c:pt idx="5">
                  <c:v>60.989845997630717</c:v>
                </c:pt>
                <c:pt idx="6">
                  <c:v>60.337326715728238</c:v>
                </c:pt>
                <c:pt idx="7">
                  <c:v>60.913469387755114</c:v>
                </c:pt>
                <c:pt idx="8">
                  <c:v>60.241924279263614</c:v>
                </c:pt>
                <c:pt idx="9">
                  <c:v>60.706278026905842</c:v>
                </c:pt>
                <c:pt idx="10">
                  <c:v>60.481906443071502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7B-4ACD-AD53-F0D75053B2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61.5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809252910371847"/>
          <c:y val="0.43659455119550383"/>
          <c:w val="0.10258798391827816"/>
          <c:h val="0.1732038639203021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ANTALLS% slakt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04233535693537E-2"/>
          <c:y val="0.17325331872885968"/>
          <c:w val="0.88094989080563402"/>
          <c:h val="0.7187059540785748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Klasse!$B$20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Klasse!$D$10:$D$17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Klasse!$I$20:$I$27</c:f>
              <c:numCache>
                <c:formatCode>0.0</c:formatCode>
                <c:ptCount val="8"/>
                <c:pt idx="0">
                  <c:v>0.12001762758905216</c:v>
                </c:pt>
                <c:pt idx="1">
                  <c:v>1.8894962697646216</c:v>
                </c:pt>
                <c:pt idx="2">
                  <c:v>28.670695383384444</c:v>
                </c:pt>
                <c:pt idx="3">
                  <c:v>68.794088506749418</c:v>
                </c:pt>
                <c:pt idx="5">
                  <c:v>3.6724143858629238E-3</c:v>
                </c:pt>
                <c:pt idx="6">
                  <c:v>4.2193697199276129E-3</c:v>
                </c:pt>
                <c:pt idx="7">
                  <c:v>0.19393473416408036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89-45A6-BB98-C727C2FC9090}"/>
            </c:ext>
          </c:extLst>
        </c:ser>
        <c:ser>
          <c:idx val="1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Klasse!$D$10:$D$17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Klasse!$I$10:$I$17</c:f>
              <c:numCache>
                <c:formatCode>0.0</c:formatCode>
                <c:ptCount val="8"/>
                <c:pt idx="0">
                  <c:v>0.10619394177658706</c:v>
                </c:pt>
                <c:pt idx="1">
                  <c:v>1.7875980199058812</c:v>
                </c:pt>
                <c:pt idx="2">
                  <c:v>29.089935148080254</c:v>
                </c:pt>
                <c:pt idx="3">
                  <c:v>68.496815356458441</c:v>
                </c:pt>
                <c:pt idx="5">
                  <c:v>1.4879682107338896E-3</c:v>
                </c:pt>
                <c:pt idx="6">
                  <c:v>1.8795387925059656E-3</c:v>
                </c:pt>
                <c:pt idx="7">
                  <c:v>0.22671936684603208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89-45A6-BB98-C727C2FC90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99744"/>
        <c:axId val="473700136"/>
      </c:barChart>
      <c:catAx>
        <c:axId val="47369974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0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0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8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69974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337733183652754"/>
          <c:y val="0.35555564498881193"/>
          <c:w val="0.10656397201035334"/>
          <c:h val="0.174668625783921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GRIS, middel slaktevekt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04233535693537E-2"/>
          <c:y val="0.17325331872885968"/>
          <c:w val="0.88094989080563402"/>
          <c:h val="0.71870595407857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Klasse!$B$131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Klasse!$D$10:$D$17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Klasse!$M$134:$M$137</c:f>
              <c:numCache>
                <c:formatCode>0.0</c:formatCode>
                <c:ptCount val="4"/>
                <c:pt idx="0">
                  <c:v>83.412924208144844</c:v>
                </c:pt>
                <c:pt idx="1">
                  <c:v>79.992394652147524</c:v>
                </c:pt>
                <c:pt idx="2">
                  <c:v>77.09769605578721</c:v>
                </c:pt>
                <c:pt idx="3">
                  <c:v>75.981662344091873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AE-4A60-BAE8-E4839E498729}"/>
            </c:ext>
          </c:extLst>
        </c:ser>
        <c:ser>
          <c:idx val="4"/>
          <c:order val="1"/>
          <c:tx>
            <c:strRef>
              <c:f>Klasse!$B$96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Klasse!$D$10:$D$17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Klasse!$M$99:$M$102</c:f>
              <c:numCache>
                <c:formatCode>0.0</c:formatCode>
                <c:ptCount val="4"/>
                <c:pt idx="0">
                  <c:v>88.682197802197749</c:v>
                </c:pt>
                <c:pt idx="1">
                  <c:v>87.099916462708691</c:v>
                </c:pt>
                <c:pt idx="2">
                  <c:v>83.568202674673586</c:v>
                </c:pt>
                <c:pt idx="3">
                  <c:v>78.315440877514305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AE-4A60-BAE8-E4839E498729}"/>
            </c:ext>
          </c:extLst>
        </c:ser>
        <c:ser>
          <c:idx val="10"/>
          <c:order val="2"/>
          <c:tx>
            <c:strRef>
              <c:f>Klasse!$B$61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Klasse!$D$10:$D$17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Klasse!$M$64:$M$67</c:f>
              <c:numCache>
                <c:formatCode>0.0</c:formatCode>
                <c:ptCount val="4"/>
                <c:pt idx="0">
                  <c:v>101.74839743589747</c:v>
                </c:pt>
                <c:pt idx="1">
                  <c:v>84.458115319537598</c:v>
                </c:pt>
                <c:pt idx="2">
                  <c:v>83.320278871997516</c:v>
                </c:pt>
                <c:pt idx="3">
                  <c:v>79.650263798293821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AE-4A60-BAE8-E4839E498729}"/>
            </c:ext>
          </c:extLst>
        </c:ser>
        <c:ser>
          <c:idx val="13"/>
          <c:order val="3"/>
          <c:tx>
            <c:strRef>
              <c:f>Klasse!$B$20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Klasse!$D$10:$D$17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Klasse!$M$20:$M$27</c:f>
              <c:numCache>
                <c:formatCode>0.0</c:formatCode>
                <c:ptCount val="8"/>
                <c:pt idx="0">
                  <c:v>90.655208333333363</c:v>
                </c:pt>
                <c:pt idx="1">
                  <c:v>91.29900752625862</c:v>
                </c:pt>
                <c:pt idx="2">
                  <c:v>87.363178635765024</c:v>
                </c:pt>
                <c:pt idx="3">
                  <c:v>82.831804633652197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AE-4A60-BAE8-E4839E498729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Klasse!$D$10:$D$17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Klasse!$M$10:$M$17</c:f>
              <c:numCache>
                <c:formatCode>0.0</c:formatCode>
                <c:ptCount val="8"/>
                <c:pt idx="0">
                  <c:v>88.935988200589861</c:v>
                </c:pt>
                <c:pt idx="1">
                  <c:v>88.757749934286011</c:v>
                </c:pt>
                <c:pt idx="2">
                  <c:v>84.984317581593103</c:v>
                </c:pt>
                <c:pt idx="3">
                  <c:v>80.958713975218117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AE-4A60-BAE8-E4839E4987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700920"/>
        <c:axId val="473701312"/>
      </c:barChart>
      <c:catAx>
        <c:axId val="47370092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1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1312"/>
        <c:scaling>
          <c:orientation val="minMax"/>
          <c:min val="6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Slaktevekt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092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7561704579536"/>
          <c:y val="0.20324936765097695"/>
          <c:w val="7.4410560415767796E-2"/>
          <c:h val="0.226738269385400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ANTALLS% slakt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04233535693537E-2"/>
          <c:y val="0.17325331872885968"/>
          <c:w val="0.88094989080563402"/>
          <c:h val="0.7187059540785748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Klasse!$B$29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Klasse!$D$10:$D$17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Klasse!$I$20:$I$27</c:f>
              <c:numCache>
                <c:formatCode>0.0</c:formatCode>
                <c:ptCount val="8"/>
                <c:pt idx="0">
                  <c:v>0.12001762758905216</c:v>
                </c:pt>
                <c:pt idx="1">
                  <c:v>1.8894962697646216</c:v>
                </c:pt>
                <c:pt idx="2">
                  <c:v>28.670695383384444</c:v>
                </c:pt>
                <c:pt idx="3">
                  <c:v>68.794088506749418</c:v>
                </c:pt>
                <c:pt idx="5">
                  <c:v>3.6724143858629238E-3</c:v>
                </c:pt>
                <c:pt idx="6">
                  <c:v>4.2193697199276129E-3</c:v>
                </c:pt>
                <c:pt idx="7">
                  <c:v>0.19393473416408036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84-43C3-AA8D-32C6BD09BA54}"/>
            </c:ext>
          </c:extLst>
        </c:ser>
        <c:ser>
          <c:idx val="13"/>
          <c:order val="1"/>
          <c:tx>
            <c:strRef>
              <c:f>Klasse!$B$20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Klasse!$D$10:$D$17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Klasse!$I$20:$I$27</c:f>
              <c:numCache>
                <c:formatCode>0.0</c:formatCode>
                <c:ptCount val="8"/>
                <c:pt idx="0">
                  <c:v>0.12001762758905216</c:v>
                </c:pt>
                <c:pt idx="1">
                  <c:v>1.8894962697646216</c:v>
                </c:pt>
                <c:pt idx="2">
                  <c:v>28.670695383384444</c:v>
                </c:pt>
                <c:pt idx="3">
                  <c:v>68.794088506749418</c:v>
                </c:pt>
                <c:pt idx="5">
                  <c:v>3.6724143858629238E-3</c:v>
                </c:pt>
                <c:pt idx="6">
                  <c:v>4.2193697199276129E-3</c:v>
                </c:pt>
                <c:pt idx="7">
                  <c:v>0.19393473416408036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84-43C3-AA8D-32C6BD09BA54}"/>
            </c:ext>
          </c:extLst>
        </c:ser>
        <c:ser>
          <c:idx val="1"/>
          <c:order val="2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Klasse!$D$10:$D$17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Klasse!$I$10:$I$17</c:f>
              <c:numCache>
                <c:formatCode>0.0</c:formatCode>
                <c:ptCount val="8"/>
                <c:pt idx="0">
                  <c:v>0.10619394177658706</c:v>
                </c:pt>
                <c:pt idx="1">
                  <c:v>1.7875980199058812</c:v>
                </c:pt>
                <c:pt idx="2">
                  <c:v>29.089935148080254</c:v>
                </c:pt>
                <c:pt idx="3">
                  <c:v>68.496815356458441</c:v>
                </c:pt>
                <c:pt idx="5">
                  <c:v>1.4879682107338896E-3</c:v>
                </c:pt>
                <c:pt idx="6">
                  <c:v>1.8795387925059656E-3</c:v>
                </c:pt>
                <c:pt idx="7">
                  <c:v>0.22671936684603208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84-43C3-AA8D-32C6BD09B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99744"/>
        <c:axId val="473700136"/>
      </c:barChart>
      <c:catAx>
        <c:axId val="47369974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0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0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69974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097396278771515"/>
          <c:y val="0.28175054506095565"/>
          <c:w val="7.2644644953359108E-2"/>
          <c:h val="0.206704343568443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ANTALL slakt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83049484719689"/>
          <c:y val="0.17116566676101913"/>
          <c:w val="0.83297737730246246"/>
          <c:h val="0.7207935664134275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Klasse!$B$20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Klasse!$D$10:$D$17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Klasse!$F$20:$F$27</c:f>
              <c:numCache>
                <c:formatCode>#,##0</c:formatCode>
                <c:ptCount val="8"/>
                <c:pt idx="0">
                  <c:v>1536</c:v>
                </c:pt>
                <c:pt idx="1">
                  <c:v>24182</c:v>
                </c:pt>
                <c:pt idx="2">
                  <c:v>366931</c:v>
                </c:pt>
                <c:pt idx="3">
                  <c:v>880435</c:v>
                </c:pt>
                <c:pt idx="5">
                  <c:v>47</c:v>
                </c:pt>
                <c:pt idx="6">
                  <c:v>54</c:v>
                </c:pt>
                <c:pt idx="7">
                  <c:v>2482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0-4D3C-89FA-4E0DA4DC5063}"/>
            </c:ext>
          </c:extLst>
        </c:ser>
        <c:ser>
          <c:idx val="1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Klasse!$D$10:$D$17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Klasse!$F$10:$F$17</c:f>
              <c:numCache>
                <c:formatCode>#,##0</c:formatCode>
                <c:ptCount val="8"/>
                <c:pt idx="0">
                  <c:v>1356</c:v>
                </c:pt>
                <c:pt idx="1">
                  <c:v>22826</c:v>
                </c:pt>
                <c:pt idx="2">
                  <c:v>371452</c:v>
                </c:pt>
                <c:pt idx="3">
                  <c:v>874642</c:v>
                </c:pt>
                <c:pt idx="5">
                  <c:v>19</c:v>
                </c:pt>
                <c:pt idx="6">
                  <c:v>24</c:v>
                </c:pt>
                <c:pt idx="7">
                  <c:v>2895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00-4D3C-89FA-4E0DA4DC5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99744"/>
        <c:axId val="473700136"/>
      </c:barChart>
      <c:catAx>
        <c:axId val="47369974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0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0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69974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337733183652754"/>
          <c:y val="0.35555564498881193"/>
          <c:w val="0.10656397201035334"/>
          <c:h val="0.174668625783921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Antall PRODUSENTER </a:t>
            </a:r>
            <a:r>
              <a:rPr lang="nb-NO" sz="2800" baseline="0"/>
              <a:t>per UKE</a:t>
            </a:r>
            <a:endParaRPr lang="nb-NO" sz="2800"/>
          </a:p>
        </c:rich>
      </c:tx>
      <c:layout>
        <c:manualLayout>
          <c:xMode val="edge"/>
          <c:yMode val="edge"/>
          <c:x val="0.15014613885976508"/>
          <c:y val="2.88136460813585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320428388701421E-2"/>
          <c:y val="0.20576005912409506"/>
          <c:w val="0.87920290396975342"/>
          <c:h val="0.73858187845984247"/>
        </c:manualLayout>
      </c:layout>
      <c:lineChart>
        <c:grouping val="standard"/>
        <c:varyColors val="0"/>
        <c:ser>
          <c:idx val="4"/>
          <c:order val="0"/>
          <c:tx>
            <c:strRef>
              <c:f>Uke!$B$65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66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Uke!$C$10:$C$60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cat>
          <c:val>
            <c:numRef>
              <c:f>Uke!$D$63:$D$113</c:f>
              <c:numCache>
                <c:formatCode>General</c:formatCode>
                <c:ptCount val="51"/>
                <c:pt idx="0">
                  <c:v>430</c:v>
                </c:pt>
                <c:pt idx="1">
                  <c:v>419</c:v>
                </c:pt>
                <c:pt idx="2">
                  <c:v>460</c:v>
                </c:pt>
                <c:pt idx="3">
                  <c:v>445</c:v>
                </c:pt>
                <c:pt idx="4">
                  <c:v>430</c:v>
                </c:pt>
                <c:pt idx="5">
                  <c:v>423</c:v>
                </c:pt>
                <c:pt idx="6">
                  <c:v>432</c:v>
                </c:pt>
                <c:pt idx="7">
                  <c:v>442</c:v>
                </c:pt>
                <c:pt idx="8">
                  <c:v>449</c:v>
                </c:pt>
                <c:pt idx="9">
                  <c:v>411</c:v>
                </c:pt>
                <c:pt idx="10">
                  <c:v>449</c:v>
                </c:pt>
                <c:pt idx="11">
                  <c:v>445</c:v>
                </c:pt>
                <c:pt idx="12">
                  <c:v>483</c:v>
                </c:pt>
                <c:pt idx="13">
                  <c:v>175</c:v>
                </c:pt>
                <c:pt idx="14">
                  <c:v>442</c:v>
                </c:pt>
                <c:pt idx="15">
                  <c:v>464</c:v>
                </c:pt>
                <c:pt idx="16">
                  <c:v>464</c:v>
                </c:pt>
                <c:pt idx="17">
                  <c:v>433</c:v>
                </c:pt>
                <c:pt idx="18">
                  <c:v>439</c:v>
                </c:pt>
                <c:pt idx="19">
                  <c:v>351</c:v>
                </c:pt>
                <c:pt idx="20">
                  <c:v>428</c:v>
                </c:pt>
                <c:pt idx="21">
                  <c:v>477</c:v>
                </c:pt>
                <c:pt idx="22">
                  <c:v>413</c:v>
                </c:pt>
                <c:pt idx="23">
                  <c:v>441</c:v>
                </c:pt>
                <c:pt idx="24">
                  <c:v>440</c:v>
                </c:pt>
                <c:pt idx="25">
                  <c:v>422</c:v>
                </c:pt>
                <c:pt idx="26">
                  <c:v>444</c:v>
                </c:pt>
                <c:pt idx="27">
                  <c:v>416</c:v>
                </c:pt>
                <c:pt idx="28">
                  <c:v>386</c:v>
                </c:pt>
                <c:pt idx="29">
                  <c:v>415</c:v>
                </c:pt>
                <c:pt idx="30">
                  <c:v>434</c:v>
                </c:pt>
                <c:pt idx="31">
                  <c:v>414</c:v>
                </c:pt>
                <c:pt idx="32">
                  <c:v>427</c:v>
                </c:pt>
                <c:pt idx="33">
                  <c:v>446</c:v>
                </c:pt>
                <c:pt idx="34">
                  <c:v>504</c:v>
                </c:pt>
                <c:pt idx="35">
                  <c:v>441</c:v>
                </c:pt>
                <c:pt idx="36">
                  <c:v>490</c:v>
                </c:pt>
                <c:pt idx="37">
                  <c:v>462</c:v>
                </c:pt>
                <c:pt idx="38">
                  <c:v>447</c:v>
                </c:pt>
                <c:pt idx="39">
                  <c:v>468</c:v>
                </c:pt>
                <c:pt idx="40">
                  <c:v>454</c:v>
                </c:pt>
                <c:pt idx="41">
                  <c:v>478</c:v>
                </c:pt>
                <c:pt idx="42">
                  <c:v>483</c:v>
                </c:pt>
                <c:pt idx="43">
                  <c:v>474</c:v>
                </c:pt>
                <c:pt idx="44">
                  <c:v>476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F1-4AD5-84E0-3E1A213B1835}"/>
            </c:ext>
          </c:extLst>
        </c:ser>
        <c:ser>
          <c:idx val="0"/>
          <c:order val="1"/>
          <c:tx>
            <c:strRef>
              <c:f>Uke!$B$16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13"/>
            <c:spPr>
              <a:solidFill>
                <a:srgbClr val="FFFFFF"/>
              </a:solidFill>
            </c:spPr>
          </c:marker>
          <c:dLbls>
            <c:dLbl>
              <c:idx val="0"/>
              <c:layout>
                <c:manualLayout>
                  <c:x val="-1.3522012132190623E-2"/>
                  <c:y val="5.91872361229458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FC-45AC-A4D7-696583C46087}"/>
                </c:ext>
              </c:extLst>
            </c:dLbl>
            <c:dLbl>
              <c:idx val="1"/>
              <c:layout>
                <c:manualLayout>
                  <c:x val="-5.4088048528762658E-3"/>
                  <c:y val="5.53687047601751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FC-45AC-A4D7-696583C46087}"/>
                </c:ext>
              </c:extLst>
            </c:dLbl>
            <c:dLbl>
              <c:idx val="2"/>
              <c:layout>
                <c:manualLayout>
                  <c:x val="-3.6960166494654383E-2"/>
                  <c:y val="-7.44613615740286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FC-45AC-A4D7-696583C46087}"/>
                </c:ext>
              </c:extLst>
            </c:dLbl>
            <c:dLbl>
              <c:idx val="4"/>
              <c:layout>
                <c:manualLayout>
                  <c:x val="-2.4339621837943137E-2"/>
                  <c:y val="-4.9640907716019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D2-4617-BB04-77FB6C124A3D}"/>
                </c:ext>
              </c:extLst>
            </c:dLbl>
            <c:dLbl>
              <c:idx val="6"/>
              <c:layout>
                <c:manualLayout>
                  <c:x val="-3.0649894166298777E-2"/>
                  <c:y val="6.8733564529872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D2-4617-BB04-77FB6C124A3D}"/>
                </c:ext>
              </c:extLst>
            </c:dLbl>
            <c:dLbl>
              <c:idx val="7"/>
              <c:layout>
                <c:manualLayout>
                  <c:x val="-7.2117398038349986E-3"/>
                  <c:y val="-9.546328406926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D2-4617-BB04-77FB6C124A3D}"/>
                </c:ext>
              </c:extLst>
            </c:dLbl>
            <c:dLbl>
              <c:idx val="8"/>
              <c:layout>
                <c:manualLayout>
                  <c:x val="-3.2452829117257498E-2"/>
                  <c:y val="5.53687047601751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D2-4617-BB04-77FB6C124A3D}"/>
                </c:ext>
              </c:extLst>
            </c:dLbl>
            <c:dLbl>
              <c:idx val="9"/>
              <c:layout>
                <c:manualLayout>
                  <c:x val="-1.8029349509587528E-2"/>
                  <c:y val="7.63706272554139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FC-45AC-A4D7-696583C46087}"/>
                </c:ext>
              </c:extLst>
            </c:dLbl>
            <c:dLbl>
              <c:idx val="10"/>
              <c:layout>
                <c:manualLayout>
                  <c:x val="-1.4423479607669997E-2"/>
                  <c:y val="4.39131106718631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FC-45AC-A4D7-696583C46087}"/>
                </c:ext>
              </c:extLst>
            </c:dLbl>
            <c:dLbl>
              <c:idx val="11"/>
              <c:layout>
                <c:manualLayout>
                  <c:x val="-2.7044024264381246E-2"/>
                  <c:y val="-4.2003844990477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FC-45AC-A4D7-696583C46087}"/>
                </c:ext>
              </c:extLst>
            </c:dLbl>
            <c:dLbl>
              <c:idx val="13"/>
              <c:layout>
                <c:manualLayout>
                  <c:x val="-1.8930816985066871E-2"/>
                  <c:y val="-5.1550173397404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D2-4617-BB04-77FB6C124A3D}"/>
                </c:ext>
              </c:extLst>
            </c:dLbl>
            <c:dLbl>
              <c:idx val="14"/>
              <c:layout>
                <c:manualLayout>
                  <c:x val="-1.3522012132190623E-2"/>
                  <c:y val="-6.8733564529872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D2-4617-BB04-77FB6C124A3D}"/>
                </c:ext>
              </c:extLst>
            </c:dLbl>
            <c:dLbl>
              <c:idx val="15"/>
              <c:layout>
                <c:manualLayout>
                  <c:x val="-4.5073373773968743E-3"/>
                  <c:y val="-3.8185313627707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D2-4617-BB04-77FB6C124A3D}"/>
                </c:ext>
              </c:extLst>
            </c:dLbl>
            <c:dLbl>
              <c:idx val="16"/>
              <c:layout>
                <c:manualLayout>
                  <c:x val="-4.0566036396571935E-2"/>
                  <c:y val="4.39131106718630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D2-4617-BB04-77FB6C124A3D}"/>
                </c:ext>
              </c:extLst>
            </c:dLbl>
            <c:dLbl>
              <c:idx val="17"/>
              <c:layout>
                <c:manualLayout>
                  <c:x val="-3.6960166494654369E-2"/>
                  <c:y val="4.00945793090923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D2-4617-BB04-77FB6C124A3D}"/>
                </c:ext>
              </c:extLst>
            </c:dLbl>
            <c:dLbl>
              <c:idx val="19"/>
              <c:layout>
                <c:manualLayout>
                  <c:x val="-3.0649894166298812E-2"/>
                  <c:y val="-5.7277970441560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D2-4617-BB04-77FB6C124A3D}"/>
                </c:ext>
              </c:extLst>
            </c:dLbl>
            <c:dLbl>
              <c:idx val="20"/>
              <c:layout>
                <c:manualLayout>
                  <c:x val="-2.8846959215339994E-2"/>
                  <c:y val="-7.06428302112580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D2-4617-BB04-77FB6C124A3D}"/>
                </c:ext>
              </c:extLst>
            </c:dLbl>
            <c:dLbl>
              <c:idx val="21"/>
              <c:layout>
                <c:manualLayout>
                  <c:x val="-1.7127882034108189E-2"/>
                  <c:y val="6.10965018043312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D2-4617-BB04-77FB6C124A3D}"/>
                </c:ext>
              </c:extLst>
            </c:dLbl>
            <c:dLbl>
              <c:idx val="22"/>
              <c:layout>
                <c:manualLayout>
                  <c:x val="-2.3438154362463812E-2"/>
                  <c:y val="-6.10965018043312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FC-45AC-A4D7-696583C46087}"/>
                </c:ext>
              </c:extLst>
            </c:dLbl>
            <c:dLbl>
              <c:idx val="23"/>
              <c:layout>
                <c:manualLayout>
                  <c:x val="-2.8846959215339928E-2"/>
                  <c:y val="5.1550173397404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FC-45AC-A4D7-696583C46087}"/>
                </c:ext>
              </c:extLst>
            </c:dLbl>
            <c:dLbl>
              <c:idx val="24"/>
              <c:layout>
                <c:manualLayout>
                  <c:x val="-2.884695921534006E-2"/>
                  <c:y val="-8.20984242995700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D2-4617-BB04-77FB6C124A3D}"/>
                </c:ext>
              </c:extLst>
            </c:dLbl>
            <c:dLbl>
              <c:idx val="25"/>
              <c:layout>
                <c:manualLayout>
                  <c:x val="-1.5324947083149439E-2"/>
                  <c:y val="-6.4915033167102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0A-4928-BFAA-208ECB2D4492}"/>
                </c:ext>
              </c:extLst>
            </c:dLbl>
            <c:dLbl>
              <c:idx val="26"/>
              <c:layout>
                <c:manualLayout>
                  <c:x val="-2.7945491739860686E-2"/>
                  <c:y val="6.4915033167101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0A-4928-BFAA-208ECB2D4492}"/>
                </c:ext>
              </c:extLst>
            </c:dLbl>
            <c:dLbl>
              <c:idx val="27"/>
              <c:layout>
                <c:manualLayout>
                  <c:x val="-9.9161422302731887E-3"/>
                  <c:y val="-5.15501733974045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FC-45AC-A4D7-696583C46087}"/>
                </c:ext>
              </c:extLst>
            </c:dLbl>
            <c:dLbl>
              <c:idx val="28"/>
              <c:layout>
                <c:manualLayout>
                  <c:x val="-2.4339621837943252E-2"/>
                  <c:y val="4.9640907716018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87-4BA2-AE91-EEE428774D4E}"/>
                </c:ext>
              </c:extLst>
            </c:dLbl>
            <c:dLbl>
              <c:idx val="29"/>
              <c:layout>
                <c:manualLayout>
                  <c:x val="-2.3438154362463812E-2"/>
                  <c:y val="-0.120283737927277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5D-44FB-8342-D7AC2AD38648}"/>
                </c:ext>
              </c:extLst>
            </c:dLbl>
            <c:dLbl>
              <c:idx val="30"/>
              <c:layout>
                <c:manualLayout>
                  <c:x val="-1.9832284460546246E-2"/>
                  <c:y val="-9.1644752706496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5D-44FB-8342-D7AC2AD38648}"/>
                </c:ext>
              </c:extLst>
            </c:dLbl>
            <c:dLbl>
              <c:idx val="31"/>
              <c:layout>
                <c:manualLayout>
                  <c:x val="-2.0733751936025755E-2"/>
                  <c:y val="6.4915033167101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5D-44FB-8342-D7AC2AD38648}"/>
                </c:ext>
              </c:extLst>
            </c:dLbl>
            <c:dLbl>
              <c:idx val="32"/>
              <c:layout>
                <c:manualLayout>
                  <c:x val="-2.1635219411505129E-2"/>
                  <c:y val="-8.5916955662340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45-4FE9-AA42-C63C352F1955}"/>
                </c:ext>
              </c:extLst>
            </c:dLbl>
            <c:dLbl>
              <c:idx val="33"/>
              <c:layout>
                <c:manualLayout>
                  <c:x val="-2.5241089313422629E-2"/>
                  <c:y val="6.4915033167101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45-4FE9-AA42-C63C352F1955}"/>
                </c:ext>
              </c:extLst>
            </c:dLbl>
            <c:dLbl>
              <c:idx val="34"/>
              <c:layout>
                <c:manualLayout>
                  <c:x val="-1.3221370239300271E-16"/>
                  <c:y val="-0.10691887815757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87-4BA2-AE91-EEE428774D4E}"/>
                </c:ext>
              </c:extLst>
            </c:dLbl>
            <c:dLbl>
              <c:idx val="35"/>
              <c:layout>
                <c:manualLayout>
                  <c:x val="-2.7044024264381246E-2"/>
                  <c:y val="5.3459439078789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C0-42F2-B7B7-72CD7A8BE2C6}"/>
                </c:ext>
              </c:extLst>
            </c:dLbl>
            <c:dLbl>
              <c:idx val="36"/>
              <c:layout>
                <c:manualLayout>
                  <c:x val="-9.9161422302732564E-3"/>
                  <c:y val="4.7731642034633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C0-42F2-B7B7-72CD7A8BE2C6}"/>
                </c:ext>
              </c:extLst>
            </c:dLbl>
            <c:dLbl>
              <c:idx val="38"/>
              <c:layout>
                <c:manualLayout>
                  <c:x val="-1.5324947083149505E-2"/>
                  <c:y val="3.8185313627707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C0-42F2-B7B7-72CD7A8BE2C6}"/>
                </c:ext>
              </c:extLst>
            </c:dLbl>
            <c:dLbl>
              <c:idx val="40"/>
              <c:layout>
                <c:manualLayout>
                  <c:x val="-1.4423479607669997E-2"/>
                  <c:y val="-4.7731642034633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32-4A20-8D8A-EE9C11301414}"/>
                </c:ext>
              </c:extLst>
            </c:dLbl>
            <c:dLbl>
              <c:idx val="41"/>
              <c:layout>
                <c:manualLayout>
                  <c:x val="-9.0146747547937482E-4"/>
                  <c:y val="-6.10965018043312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81-4424-9600-4F240C19663C}"/>
                </c:ext>
              </c:extLst>
            </c:dLbl>
            <c:dLbl>
              <c:idx val="42"/>
              <c:layout>
                <c:manualLayout>
                  <c:x val="-1.6226414558628881E-2"/>
                  <c:y val="5.91872361229458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81-4424-9600-4F240C1966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Uke!$C$10:$C$60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cat>
          <c:val>
            <c:numRef>
              <c:f>Uke!$D$10:$D$60</c:f>
              <c:numCache>
                <c:formatCode>General</c:formatCode>
                <c:ptCount val="51"/>
                <c:pt idx="0">
                  <c:v>379</c:v>
                </c:pt>
                <c:pt idx="1">
                  <c:v>408</c:v>
                </c:pt>
                <c:pt idx="2">
                  <c:v>437</c:v>
                </c:pt>
                <c:pt idx="3">
                  <c:v>414</c:v>
                </c:pt>
                <c:pt idx="4">
                  <c:v>456</c:v>
                </c:pt>
                <c:pt idx="5">
                  <c:v>456</c:v>
                </c:pt>
                <c:pt idx="6">
                  <c:v>418</c:v>
                </c:pt>
                <c:pt idx="7">
                  <c:v>436</c:v>
                </c:pt>
                <c:pt idx="8">
                  <c:v>437</c:v>
                </c:pt>
                <c:pt idx="9">
                  <c:v>425</c:v>
                </c:pt>
                <c:pt idx="10">
                  <c:v>437</c:v>
                </c:pt>
                <c:pt idx="11">
                  <c:v>509</c:v>
                </c:pt>
                <c:pt idx="12">
                  <c:v>192</c:v>
                </c:pt>
                <c:pt idx="13">
                  <c:v>462</c:v>
                </c:pt>
                <c:pt idx="14">
                  <c:v>471</c:v>
                </c:pt>
                <c:pt idx="15">
                  <c:v>463</c:v>
                </c:pt>
                <c:pt idx="16">
                  <c:v>443</c:v>
                </c:pt>
                <c:pt idx="17">
                  <c:v>414</c:v>
                </c:pt>
                <c:pt idx="18">
                  <c:v>397</c:v>
                </c:pt>
                <c:pt idx="19">
                  <c:v>426</c:v>
                </c:pt>
                <c:pt idx="20">
                  <c:v>444</c:v>
                </c:pt>
                <c:pt idx="21">
                  <c:v>437</c:v>
                </c:pt>
                <c:pt idx="22">
                  <c:v>468</c:v>
                </c:pt>
                <c:pt idx="23">
                  <c:v>397</c:v>
                </c:pt>
                <c:pt idx="24">
                  <c:v>422</c:v>
                </c:pt>
                <c:pt idx="25">
                  <c:v>424</c:v>
                </c:pt>
                <c:pt idx="26">
                  <c:v>413</c:v>
                </c:pt>
                <c:pt idx="27">
                  <c:v>433</c:v>
                </c:pt>
                <c:pt idx="28">
                  <c:v>336</c:v>
                </c:pt>
                <c:pt idx="29">
                  <c:v>420</c:v>
                </c:pt>
                <c:pt idx="30">
                  <c:v>409</c:v>
                </c:pt>
                <c:pt idx="31">
                  <c:v>414</c:v>
                </c:pt>
                <c:pt idx="32">
                  <c:v>436</c:v>
                </c:pt>
                <c:pt idx="33">
                  <c:v>400</c:v>
                </c:pt>
                <c:pt idx="34">
                  <c:v>461</c:v>
                </c:pt>
                <c:pt idx="35">
                  <c:v>446</c:v>
                </c:pt>
                <c:pt idx="36">
                  <c:v>441</c:v>
                </c:pt>
                <c:pt idx="37">
                  <c:v>487</c:v>
                </c:pt>
                <c:pt idx="38">
                  <c:v>436</c:v>
                </c:pt>
                <c:pt idx="39">
                  <c:v>435</c:v>
                </c:pt>
                <c:pt idx="40">
                  <c:v>471</c:v>
                </c:pt>
                <c:pt idx="41">
                  <c:v>471</c:v>
                </c:pt>
                <c:pt idx="42">
                  <c:v>463</c:v>
                </c:pt>
                <c:pt idx="43">
                  <c:v>463</c:v>
                </c:pt>
                <c:pt idx="44">
                  <c:v>501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F1-4AD5-84E0-3E1A213B1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15016"/>
        <c:axId val="718315408"/>
      </c:lineChart>
      <c:catAx>
        <c:axId val="7183150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54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15408"/>
        <c:scaling>
          <c:orientation val="minMax"/>
          <c:min val="1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 produsenter per uke</a:t>
                </a:r>
              </a:p>
            </c:rich>
          </c:tx>
          <c:layout>
            <c:manualLayout>
              <c:xMode val="edge"/>
              <c:yMode val="edge"/>
              <c:x val="1.7598154612116782E-2"/>
              <c:y val="0.3715466686996075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5016"/>
        <c:crosses val="autoZero"/>
        <c:crossBetween val="between"/>
      </c:valAx>
      <c:spPr>
        <a:solidFill>
          <a:srgbClr val="CCFFCC"/>
        </a:solidFill>
        <a:ln w="25400">
          <a:solidFill>
            <a:srgbClr val="3333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07513270027129"/>
          <c:y val="0.64016235072398753"/>
          <c:w val="7.3900277399730069E-2"/>
          <c:h val="0.129334248156739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ANTALL slakt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2099292261988"/>
          <c:y val="0.17325327195649759"/>
          <c:w val="0.84023315599481652"/>
          <c:h val="0.7187059633739268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Klasse!$B$29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Klasse!$D$10:$D$17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Klasse!$F$20:$F$27</c:f>
              <c:numCache>
                <c:formatCode>#,##0</c:formatCode>
                <c:ptCount val="8"/>
                <c:pt idx="0">
                  <c:v>1536</c:v>
                </c:pt>
                <c:pt idx="1">
                  <c:v>24182</c:v>
                </c:pt>
                <c:pt idx="2">
                  <c:v>366931</c:v>
                </c:pt>
                <c:pt idx="3">
                  <c:v>880435</c:v>
                </c:pt>
                <c:pt idx="5">
                  <c:v>47</c:v>
                </c:pt>
                <c:pt idx="6">
                  <c:v>54</c:v>
                </c:pt>
                <c:pt idx="7">
                  <c:v>2482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BF-446B-8DF0-E1369979BC47}"/>
            </c:ext>
          </c:extLst>
        </c:ser>
        <c:ser>
          <c:idx val="13"/>
          <c:order val="1"/>
          <c:tx>
            <c:strRef>
              <c:f>Klasse!$B$20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Klasse!$D$10:$D$17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Klasse!$F$20:$F$27</c:f>
              <c:numCache>
                <c:formatCode>#,##0</c:formatCode>
                <c:ptCount val="8"/>
                <c:pt idx="0">
                  <c:v>1536</c:v>
                </c:pt>
                <c:pt idx="1">
                  <c:v>24182</c:v>
                </c:pt>
                <c:pt idx="2">
                  <c:v>366931</c:v>
                </c:pt>
                <c:pt idx="3">
                  <c:v>880435</c:v>
                </c:pt>
                <c:pt idx="5">
                  <c:v>47</c:v>
                </c:pt>
                <c:pt idx="6">
                  <c:v>54</c:v>
                </c:pt>
                <c:pt idx="7">
                  <c:v>2482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BF-446B-8DF0-E1369979BC47}"/>
            </c:ext>
          </c:extLst>
        </c:ser>
        <c:ser>
          <c:idx val="1"/>
          <c:order val="2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Klasse!$D$10:$D$17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Klasse!$F$10:$F$17</c:f>
              <c:numCache>
                <c:formatCode>#,##0</c:formatCode>
                <c:ptCount val="8"/>
                <c:pt idx="0">
                  <c:v>1356</c:v>
                </c:pt>
                <c:pt idx="1">
                  <c:v>22826</c:v>
                </c:pt>
                <c:pt idx="2">
                  <c:v>371452</c:v>
                </c:pt>
                <c:pt idx="3">
                  <c:v>874642</c:v>
                </c:pt>
                <c:pt idx="5">
                  <c:v>19</c:v>
                </c:pt>
                <c:pt idx="6">
                  <c:v>24</c:v>
                </c:pt>
                <c:pt idx="7">
                  <c:v>2895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BF-446B-8DF0-E1369979B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99744"/>
        <c:axId val="473700136"/>
      </c:barChart>
      <c:catAx>
        <c:axId val="47369974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0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0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69974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781336572949061"/>
          <c:y val="0.25895775437007301"/>
          <c:w val="7.2644644953359108E-2"/>
          <c:h val="0.206704343568443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GRIS, middel KJØTT%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04233535693537E-2"/>
          <c:y val="0.17325331872885968"/>
          <c:w val="0.88094989080563402"/>
          <c:h val="0.71870595407857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Klasse!$B$131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Klasse!$D$10:$D$17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Klasse!$L$134:$L$137</c:f>
              <c:numCache>
                <c:formatCode>0.00</c:formatCode>
                <c:ptCount val="4"/>
                <c:pt idx="0">
                  <c:v>48.112132352941181</c:v>
                </c:pt>
                <c:pt idx="1">
                  <c:v>53.008443977897997</c:v>
                </c:pt>
                <c:pt idx="2">
                  <c:v>57.137101450699802</c:v>
                </c:pt>
                <c:pt idx="3">
                  <c:v>60.557201446984237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1B-4D27-B7B4-298B261F432C}"/>
            </c:ext>
          </c:extLst>
        </c:ser>
        <c:ser>
          <c:idx val="4"/>
          <c:order val="1"/>
          <c:tx>
            <c:strRef>
              <c:f>Klasse!$B$96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Klasse!$D$10:$D$17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Klasse!$L$99:$L$102</c:f>
              <c:numCache>
                <c:formatCode>0.00</c:formatCode>
                <c:ptCount val="4"/>
                <c:pt idx="0">
                  <c:v>48.509890109890115</c:v>
                </c:pt>
                <c:pt idx="1">
                  <c:v>53.040493602802158</c:v>
                </c:pt>
                <c:pt idx="2">
                  <c:v>57.670338615150825</c:v>
                </c:pt>
                <c:pt idx="3">
                  <c:v>62.750551591565291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1B-4D27-B7B4-298B261F432C}"/>
            </c:ext>
          </c:extLst>
        </c:ser>
        <c:ser>
          <c:idx val="10"/>
          <c:order val="2"/>
          <c:tx>
            <c:strRef>
              <c:f>Klasse!$B$61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Klasse!$D$10:$D$17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Klasse!$L$64:$L$67</c:f>
              <c:numCache>
                <c:formatCode>0.00</c:formatCode>
                <c:ptCount val="4"/>
                <c:pt idx="0">
                  <c:v>48.416666666666657</c:v>
                </c:pt>
                <c:pt idx="1">
                  <c:v>53.541910711961478</c:v>
                </c:pt>
                <c:pt idx="2">
                  <c:v>57.681596624225811</c:v>
                </c:pt>
                <c:pt idx="3">
                  <c:v>62.018931801269723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1B-4D27-B7B4-298B261F432C}"/>
            </c:ext>
          </c:extLst>
        </c:ser>
        <c:ser>
          <c:idx val="13"/>
          <c:order val="3"/>
          <c:tx>
            <c:strRef>
              <c:f>Klasse!$B$20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Klasse!$D$10:$D$17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Klasse!$L$20:$L$27</c:f>
              <c:numCache>
                <c:formatCode>0.00</c:formatCode>
                <c:ptCount val="8"/>
                <c:pt idx="0">
                  <c:v>48.347005208333343</c:v>
                </c:pt>
                <c:pt idx="1">
                  <c:v>53.100818790836179</c:v>
                </c:pt>
                <c:pt idx="2">
                  <c:v>57.838844360383845</c:v>
                </c:pt>
                <c:pt idx="3">
                  <c:v>61.910511705670416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1B-4D27-B7B4-298B261F432C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Klasse!$D$10:$D$17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Klasse!$L$10:$L$17</c:f>
              <c:numCache>
                <c:formatCode>0.00</c:formatCode>
                <c:ptCount val="8"/>
                <c:pt idx="0">
                  <c:v>48.418879056047189</c:v>
                </c:pt>
                <c:pt idx="1">
                  <c:v>53.100192762639089</c:v>
                </c:pt>
                <c:pt idx="2">
                  <c:v>57.848852203924594</c:v>
                </c:pt>
                <c:pt idx="3">
                  <c:v>61.871258036154259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1B-4D27-B7B4-298B261F4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700920"/>
        <c:axId val="473701312"/>
      </c:barChart>
      <c:catAx>
        <c:axId val="47370092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1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1312"/>
        <c:scaling>
          <c:orientation val="minMax"/>
          <c:min val="4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092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354320771030952"/>
          <c:y val="0.28406017100956071"/>
          <c:w val="7.4410560415767796E-2"/>
          <c:h val="0.226738269385400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GRIS, antall</a:t>
            </a:r>
            <a:r>
              <a:rPr lang="en-US" sz="2800" baseline="0"/>
              <a:t> PRODUSENTER</a:t>
            </a:r>
            <a:r>
              <a:rPr lang="en-US" sz="2800"/>
              <a:t>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0871305126307"/>
          <c:y val="0.17739741571847625"/>
          <c:w val="0.86404545081920037"/>
          <c:h val="0.71456181961194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Klasse!$B$131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Klasse!$D$10:$D$17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Klasse!$E$134:$E$137</c:f>
              <c:numCache>
                <c:formatCode>#,##0</c:formatCode>
                <c:ptCount val="4"/>
                <c:pt idx="0">
                  <c:v>1473</c:v>
                </c:pt>
                <c:pt idx="1">
                  <c:v>2693</c:v>
                </c:pt>
                <c:pt idx="2">
                  <c:v>2993</c:v>
                </c:pt>
                <c:pt idx="3">
                  <c:v>2665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5C-49EF-84B2-98B9A945ADD4}"/>
            </c:ext>
          </c:extLst>
        </c:ser>
        <c:ser>
          <c:idx val="4"/>
          <c:order val="1"/>
          <c:tx>
            <c:strRef>
              <c:f>Klasse!$B$96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Klasse!$D$10:$D$17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Klasse!$E$99:$E$102</c:f>
              <c:numCache>
                <c:formatCode>#,##0</c:formatCode>
                <c:ptCount val="4"/>
                <c:pt idx="0">
                  <c:v>652</c:v>
                </c:pt>
                <c:pt idx="1">
                  <c:v>1908</c:v>
                </c:pt>
                <c:pt idx="2">
                  <c:v>2331</c:v>
                </c:pt>
                <c:pt idx="3">
                  <c:v>2422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5C-49EF-84B2-98B9A945ADD4}"/>
            </c:ext>
          </c:extLst>
        </c:ser>
        <c:ser>
          <c:idx val="10"/>
          <c:order val="2"/>
          <c:tx>
            <c:strRef>
              <c:f>Klasse!$B$61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Klasse!$D$10:$D$17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Klasse!$E$64:$E$67</c:f>
              <c:numCache>
                <c:formatCode>#,##0</c:formatCode>
                <c:ptCount val="4"/>
                <c:pt idx="0">
                  <c:v>168</c:v>
                </c:pt>
                <c:pt idx="1">
                  <c:v>1663</c:v>
                </c:pt>
                <c:pt idx="2">
                  <c:v>2421</c:v>
                </c:pt>
                <c:pt idx="3">
                  <c:v>2432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5C-49EF-84B2-98B9A945ADD4}"/>
            </c:ext>
          </c:extLst>
        </c:ser>
        <c:ser>
          <c:idx val="13"/>
          <c:order val="3"/>
          <c:tx>
            <c:strRef>
              <c:f>Klasse!$B$20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Klasse!$D$10:$D$17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Klasse!$E$20:$E$27</c:f>
              <c:numCache>
                <c:formatCode>#,##0</c:formatCode>
                <c:ptCount val="8"/>
                <c:pt idx="0">
                  <c:v>575</c:v>
                </c:pt>
                <c:pt idx="1">
                  <c:v>1445</c:v>
                </c:pt>
                <c:pt idx="2">
                  <c:v>1809</c:v>
                </c:pt>
                <c:pt idx="3">
                  <c:v>1905</c:v>
                </c:pt>
                <c:pt idx="5">
                  <c:v>37</c:v>
                </c:pt>
                <c:pt idx="6">
                  <c:v>35</c:v>
                </c:pt>
                <c:pt idx="7">
                  <c:v>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5C-49EF-84B2-98B9A945ADD4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Klasse!$D$10:$D$17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Klasse!$E$10:$E$17</c:f>
              <c:numCache>
                <c:formatCode>#,##0</c:formatCode>
                <c:ptCount val="8"/>
                <c:pt idx="0">
                  <c:v>511</c:v>
                </c:pt>
                <c:pt idx="1">
                  <c:v>1449</c:v>
                </c:pt>
                <c:pt idx="2">
                  <c:v>1803</c:v>
                </c:pt>
                <c:pt idx="3">
                  <c:v>1904</c:v>
                </c:pt>
                <c:pt idx="5">
                  <c:v>19</c:v>
                </c:pt>
                <c:pt idx="6">
                  <c:v>15</c:v>
                </c:pt>
                <c:pt idx="7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55C-49EF-84B2-98B9A945A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700920"/>
        <c:axId val="473701312"/>
      </c:barChart>
      <c:catAx>
        <c:axId val="47370092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1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13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4153857765983028E-2"/>
              <c:y val="0.3648755427155986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092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675116387430009"/>
          <c:y val="0.23433044586581692"/>
          <c:w val="7.4410560415767796E-2"/>
          <c:h val="0.226738269385400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antall</a:t>
            </a:r>
            <a:r>
              <a:rPr lang="en-US" sz="2400" baseline="0"/>
              <a:t> SLAKT per PRODUSENT</a:t>
            </a:r>
            <a:r>
              <a:rPr lang="en-US" sz="2400"/>
              <a:t> innen de ulike KLASSENE</a:t>
            </a:r>
          </a:p>
        </c:rich>
      </c:tx>
      <c:layout>
        <c:manualLayout>
          <c:xMode val="edge"/>
          <c:yMode val="edge"/>
          <c:x val="0.13020680041306684"/>
          <c:y val="4.65237241625280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0871305126307"/>
          <c:y val="0.17739741571847625"/>
          <c:w val="0.86404545081920037"/>
          <c:h val="0.71456181961194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Klasse!$B$131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Klasse!$D$10:$D$17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Klasse!$W$134:$W$137</c:f>
              <c:numCache>
                <c:formatCode>0</c:formatCode>
                <c:ptCount val="4"/>
                <c:pt idx="0">
                  <c:v>4.801086218601494</c:v>
                </c:pt>
                <c:pt idx="1">
                  <c:v>64.401039732640172</c:v>
                </c:pt>
                <c:pt idx="2">
                  <c:v>272.06582024724355</c:v>
                </c:pt>
                <c:pt idx="3">
                  <c:v>66.753846153846155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EF-40DA-8EBF-BFDA2B46CFDB}"/>
            </c:ext>
          </c:extLst>
        </c:ser>
        <c:ser>
          <c:idx val="4"/>
          <c:order val="1"/>
          <c:tx>
            <c:strRef>
              <c:f>Klasse!$B$96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Klasse!$D$10:$D$17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Klasse!$W$99:$W$102</c:f>
              <c:numCache>
                <c:formatCode>0</c:formatCode>
                <c:ptCount val="4"/>
                <c:pt idx="0">
                  <c:v>2.0981595092024539</c:v>
                </c:pt>
                <c:pt idx="1">
                  <c:v>17.887578616352201</c:v>
                </c:pt>
                <c:pt idx="2">
                  <c:v>142.32646932646932</c:v>
                </c:pt>
                <c:pt idx="3">
                  <c:v>380.83360858794384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EF-40DA-8EBF-BFDA2B46CFDB}"/>
            </c:ext>
          </c:extLst>
        </c:ser>
        <c:ser>
          <c:idx val="10"/>
          <c:order val="2"/>
          <c:tx>
            <c:strRef>
              <c:f>Klasse!$B$61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Klasse!$D$10:$D$17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Klasse!$W$64:$W$67</c:f>
              <c:numCache>
                <c:formatCode>0</c:formatCode>
                <c:ptCount val="4"/>
                <c:pt idx="0">
                  <c:v>1.8571428571428572</c:v>
                </c:pt>
                <c:pt idx="1">
                  <c:v>9.2399278412507524</c:v>
                </c:pt>
                <c:pt idx="2">
                  <c:v>242.98967368855844</c:v>
                </c:pt>
                <c:pt idx="3">
                  <c:v>306.67845394736844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EF-40DA-8EBF-BFDA2B46CFDB}"/>
            </c:ext>
          </c:extLst>
        </c:ser>
        <c:ser>
          <c:idx val="13"/>
          <c:order val="3"/>
          <c:tx>
            <c:strRef>
              <c:f>Klasse!$B$20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Klasse!$D$10:$D$17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Klasse!$W$20:$W$27</c:f>
              <c:numCache>
                <c:formatCode>0</c:formatCode>
                <c:ptCount val="8"/>
                <c:pt idx="0">
                  <c:v>2.6713043478260872</c:v>
                </c:pt>
                <c:pt idx="1">
                  <c:v>16.734948096885812</c:v>
                </c:pt>
                <c:pt idx="2">
                  <c:v>202.83637368711996</c:v>
                </c:pt>
                <c:pt idx="3">
                  <c:v>462.1706036745407</c:v>
                </c:pt>
                <c:pt idx="5">
                  <c:v>1.2702702702702702</c:v>
                </c:pt>
                <c:pt idx="6">
                  <c:v>1.5428571428571429</c:v>
                </c:pt>
                <c:pt idx="7">
                  <c:v>2.7214912280701755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EF-40DA-8EBF-BFDA2B46CFDB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Klasse!$D$10:$D$17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Klasse!$W$10:$W$17</c:f>
              <c:numCache>
                <c:formatCode>0</c:formatCode>
                <c:ptCount val="8"/>
                <c:pt idx="0">
                  <c:v>2.6536203522504893</c:v>
                </c:pt>
                <c:pt idx="1">
                  <c:v>15.752933057280883</c:v>
                </c:pt>
                <c:pt idx="2">
                  <c:v>206.01885745978925</c:v>
                </c:pt>
                <c:pt idx="3">
                  <c:v>459.37079831932772</c:v>
                </c:pt>
                <c:pt idx="5">
                  <c:v>1</c:v>
                </c:pt>
                <c:pt idx="6">
                  <c:v>1.6</c:v>
                </c:pt>
                <c:pt idx="7">
                  <c:v>3.1263498920086392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EF-40DA-8EBF-BFDA2B46C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700920"/>
        <c:axId val="473701312"/>
      </c:barChart>
      <c:catAx>
        <c:axId val="47370092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1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13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1.4153857765983028E-2"/>
              <c:y val="0.3648755427155986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092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675116387430009"/>
          <c:y val="0.23433044586581692"/>
          <c:w val="7.4410560415767796E-2"/>
          <c:h val="0.226738269385400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ANTALL slakt innen ulike KJØTT%</a:t>
            </a:r>
          </a:p>
        </c:rich>
      </c:tx>
      <c:layout>
        <c:manualLayout>
          <c:xMode val="edge"/>
          <c:yMode val="edge"/>
          <c:x val="0.12666018048503497"/>
          <c:y val="4.67211302982909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685947376247743E-2"/>
          <c:y val="0.17438102118698209"/>
          <c:w val="0.88305330022614115"/>
          <c:h val="0.7236252166182219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'Kjøtt%'!$B$54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'Kjøtt%'!$F$54:$F$74</c:f>
              <c:numCache>
                <c:formatCode>#,##0</c:formatCode>
                <c:ptCount val="21"/>
                <c:pt idx="0">
                  <c:v>807</c:v>
                </c:pt>
                <c:pt idx="1">
                  <c:v>412</c:v>
                </c:pt>
                <c:pt idx="2">
                  <c:v>819</c:v>
                </c:pt>
                <c:pt idx="3">
                  <c:v>1527</c:v>
                </c:pt>
                <c:pt idx="4">
                  <c:v>2859</c:v>
                </c:pt>
                <c:pt idx="5">
                  <c:v>5554</c:v>
                </c:pt>
                <c:pt idx="6">
                  <c:v>10406</c:v>
                </c:pt>
                <c:pt idx="7">
                  <c:v>19504</c:v>
                </c:pt>
                <c:pt idx="8">
                  <c:v>35092</c:v>
                </c:pt>
                <c:pt idx="9">
                  <c:v>59943</c:v>
                </c:pt>
                <c:pt idx="10">
                  <c:v>96140</c:v>
                </c:pt>
                <c:pt idx="11">
                  <c:v>140834</c:v>
                </c:pt>
                <c:pt idx="12">
                  <c:v>190173</c:v>
                </c:pt>
                <c:pt idx="13">
                  <c:v>206765</c:v>
                </c:pt>
                <c:pt idx="14">
                  <c:v>198008</c:v>
                </c:pt>
                <c:pt idx="15">
                  <c:v>156071</c:v>
                </c:pt>
                <c:pt idx="16">
                  <c:v>97649</c:v>
                </c:pt>
                <c:pt idx="17">
                  <c:v>42059</c:v>
                </c:pt>
                <c:pt idx="18">
                  <c:v>11608</c:v>
                </c:pt>
                <c:pt idx="19">
                  <c:v>1840</c:v>
                </c:pt>
                <c:pt idx="20">
                  <c:v>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6A-48AC-854B-70C0BF26D5C8}"/>
            </c:ext>
          </c:extLst>
        </c:ser>
        <c:ser>
          <c:idx val="13"/>
          <c:order val="1"/>
          <c:tx>
            <c:strRef>
              <c:f>'Kjøtt%'!$B$32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'Kjøtt%'!$F$32:$F$52</c:f>
              <c:numCache>
                <c:formatCode>#,##0</c:formatCode>
                <c:ptCount val="21"/>
                <c:pt idx="0">
                  <c:v>1042</c:v>
                </c:pt>
                <c:pt idx="1">
                  <c:v>540</c:v>
                </c:pt>
                <c:pt idx="2">
                  <c:v>956</c:v>
                </c:pt>
                <c:pt idx="3">
                  <c:v>1715</c:v>
                </c:pt>
                <c:pt idx="4">
                  <c:v>3335</c:v>
                </c:pt>
                <c:pt idx="5">
                  <c:v>6236</c:v>
                </c:pt>
                <c:pt idx="6">
                  <c:v>11975</c:v>
                </c:pt>
                <c:pt idx="7">
                  <c:v>21664</c:v>
                </c:pt>
                <c:pt idx="8">
                  <c:v>37586</c:v>
                </c:pt>
                <c:pt idx="9">
                  <c:v>63621</c:v>
                </c:pt>
                <c:pt idx="10">
                  <c:v>99819</c:v>
                </c:pt>
                <c:pt idx="11">
                  <c:v>144564</c:v>
                </c:pt>
                <c:pt idx="12">
                  <c:v>190221</c:v>
                </c:pt>
                <c:pt idx="13">
                  <c:v>205664</c:v>
                </c:pt>
                <c:pt idx="14">
                  <c:v>194076</c:v>
                </c:pt>
                <c:pt idx="15">
                  <c:v>149635</c:v>
                </c:pt>
                <c:pt idx="16">
                  <c:v>93694</c:v>
                </c:pt>
                <c:pt idx="17">
                  <c:v>38682</c:v>
                </c:pt>
                <c:pt idx="18">
                  <c:v>10449</c:v>
                </c:pt>
                <c:pt idx="19">
                  <c:v>1774</c:v>
                </c:pt>
                <c:pt idx="20">
                  <c:v>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B6A-48AC-854B-70C0BF26D5C8}"/>
            </c:ext>
          </c:extLst>
        </c:ser>
        <c:ser>
          <c:idx val="1"/>
          <c:order val="2"/>
          <c:tx>
            <c:strRef>
              <c:f>'Kjøtt%'!$B$15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'Kjøtt%'!$F$10:$F$30</c:f>
              <c:numCache>
                <c:formatCode>#,##0</c:formatCode>
                <c:ptCount val="21"/>
                <c:pt idx="0">
                  <c:v>902</c:v>
                </c:pt>
                <c:pt idx="1">
                  <c:v>472</c:v>
                </c:pt>
                <c:pt idx="2">
                  <c:v>861</c:v>
                </c:pt>
                <c:pt idx="3">
                  <c:v>1644</c:v>
                </c:pt>
                <c:pt idx="4">
                  <c:v>3209</c:v>
                </c:pt>
                <c:pt idx="5">
                  <c:v>5861</c:v>
                </c:pt>
                <c:pt idx="6">
                  <c:v>11289</c:v>
                </c:pt>
                <c:pt idx="7">
                  <c:v>20977</c:v>
                </c:pt>
                <c:pt idx="8">
                  <c:v>37791</c:v>
                </c:pt>
                <c:pt idx="9">
                  <c:v>64382</c:v>
                </c:pt>
                <c:pt idx="10">
                  <c:v>102064</c:v>
                </c:pt>
                <c:pt idx="11">
                  <c:v>146609</c:v>
                </c:pt>
                <c:pt idx="12">
                  <c:v>193625</c:v>
                </c:pt>
                <c:pt idx="13">
                  <c:v>207297</c:v>
                </c:pt>
                <c:pt idx="14">
                  <c:v>194448</c:v>
                </c:pt>
                <c:pt idx="15">
                  <c:v>147406</c:v>
                </c:pt>
                <c:pt idx="16">
                  <c:v>89545</c:v>
                </c:pt>
                <c:pt idx="17">
                  <c:v>35864</c:v>
                </c:pt>
                <c:pt idx="18">
                  <c:v>9118</c:v>
                </c:pt>
                <c:pt idx="19">
                  <c:v>1500</c:v>
                </c:pt>
                <c:pt idx="20">
                  <c:v>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B6A-48AC-854B-70C0BF26D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705624"/>
        <c:axId val="473706016"/>
      </c:barChart>
      <c:catAx>
        <c:axId val="4737056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6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6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562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62805850344815"/>
          <c:y val="0.39520599811686902"/>
          <c:w val="5.3556340269496398E-2"/>
          <c:h val="0.1968866612150143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Slaktegris, middel</a:t>
            </a:r>
            <a:r>
              <a:rPr lang="en-US" sz="2400" baseline="0"/>
              <a:t> VEKT for slakt med </a:t>
            </a:r>
            <a:r>
              <a:rPr lang="en-US" sz="2400"/>
              <a:t>ulik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65154064140334E-2"/>
          <c:y val="0.17226536042962018"/>
          <c:w val="0.89257408117214798"/>
          <c:h val="0.72574072010216706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'Kjøtt%'!$B$528</c:f>
              <c:strCache>
                <c:ptCount val="1"/>
                <c:pt idx="0">
                  <c:v>2004</c:v>
                </c:pt>
              </c:strCache>
            </c:strRef>
          </c:tx>
          <c:invertIfNegative val="0"/>
          <c:val>
            <c:numRef>
              <c:f>'Kjøtt%'!$M$528:$M$548</c:f>
              <c:numCache>
                <c:formatCode>0.0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72.851851851851862</c:v>
                </c:pt>
                <c:pt idx="4">
                  <c:v>78.474999999999994</c:v>
                </c:pt>
                <c:pt idx="5">
                  <c:v>76.511111111111106</c:v>
                </c:pt>
                <c:pt idx="6">
                  <c:v>79.838461538461559</c:v>
                </c:pt>
                <c:pt idx="7">
                  <c:v>76.452941176470588</c:v>
                </c:pt>
                <c:pt idx="8">
                  <c:v>79.264705882352942</c:v>
                </c:pt>
                <c:pt idx="9">
                  <c:v>81.957142857142884</c:v>
                </c:pt>
                <c:pt idx="10">
                  <c:v>85.303846153846109</c:v>
                </c:pt>
                <c:pt idx="11">
                  <c:v>82.976991150442515</c:v>
                </c:pt>
                <c:pt idx="12">
                  <c:v>83.156796116504822</c:v>
                </c:pt>
                <c:pt idx="13">
                  <c:v>83.222588235294097</c:v>
                </c:pt>
                <c:pt idx="14">
                  <c:v>82.514784946236574</c:v>
                </c:pt>
                <c:pt idx="15">
                  <c:v>82.104283801874146</c:v>
                </c:pt>
                <c:pt idx="16">
                  <c:v>81.809002093510358</c:v>
                </c:pt>
                <c:pt idx="17">
                  <c:v>81.054104086622417</c:v>
                </c:pt>
                <c:pt idx="18">
                  <c:v>80.425685785536302</c:v>
                </c:pt>
                <c:pt idx="19">
                  <c:v>79.717430018935005</c:v>
                </c:pt>
                <c:pt idx="20">
                  <c:v>79.179569560581598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63-43DC-BD94-B7156ABA98AB}"/>
            </c:ext>
          </c:extLst>
        </c:ser>
        <c:ser>
          <c:idx val="2"/>
          <c:order val="1"/>
          <c:tx>
            <c:strRef>
              <c:f>'Ark1'!$C$1693</c:f>
              <c:strCache>
                <c:ptCount val="1"/>
                <c:pt idx="0">
                  <c:v>2008</c:v>
                </c:pt>
              </c:strCache>
            </c:strRef>
          </c:tx>
          <c:invertIfNegative val="0"/>
          <c:val>
            <c:numRef>
              <c:f>'Ark1'!$W$1706:$W$1726</c:f>
              <c:numCache>
                <c:formatCode>General</c:formatCode>
                <c:ptCount val="21"/>
                <c:pt idx="0">
                  <c:v>78.653492058492304</c:v>
                </c:pt>
                <c:pt idx="1">
                  <c:v>78.106020829559441</c:v>
                </c:pt>
                <c:pt idx="2">
                  <c:v>77.975880952160892</c:v>
                </c:pt>
                <c:pt idx="3">
                  <c:v>78.217062005023053</c:v>
                </c:pt>
                <c:pt idx="4">
                  <c:v>78.813047295073062</c:v>
                </c:pt>
                <c:pt idx="5">
                  <c:v>79.495927092709366</c:v>
                </c:pt>
                <c:pt idx="6">
                  <c:v>80.316279069767489</c:v>
                </c:pt>
                <c:pt idx="7">
                  <c:v>77.628048780487859</c:v>
                </c:pt>
                <c:pt idx="11">
                  <c:v>64.2</c:v>
                </c:pt>
                <c:pt idx="12">
                  <c:v>73.099999999999994</c:v>
                </c:pt>
                <c:pt idx="13">
                  <c:v>69.019999999999982</c:v>
                </c:pt>
                <c:pt idx="14">
                  <c:v>75.016666666666652</c:v>
                </c:pt>
                <c:pt idx="15">
                  <c:v>80.210000000000022</c:v>
                </c:pt>
                <c:pt idx="16">
                  <c:v>82.663636363636385</c:v>
                </c:pt>
                <c:pt idx="17">
                  <c:v>79.8</c:v>
                </c:pt>
                <c:pt idx="18">
                  <c:v>85.126666666666637</c:v>
                </c:pt>
                <c:pt idx="19">
                  <c:v>84.407547169811309</c:v>
                </c:pt>
                <c:pt idx="20">
                  <c:v>83.56666666666662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63-43DC-BD94-B7156ABA98AB}"/>
            </c:ext>
          </c:extLst>
        </c:ser>
        <c:ser>
          <c:idx val="0"/>
          <c:order val="2"/>
          <c:tx>
            <c:strRef>
              <c:f>'Ark1'!$C$1536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val>
            <c:numRef>
              <c:f>'Ark1'!$W$1536:$W$1556</c:f>
              <c:numCache>
                <c:formatCode>General</c:formatCode>
                <c:ptCount val="21"/>
                <c:pt idx="0">
                  <c:v>81.879181253599739</c:v>
                </c:pt>
                <c:pt idx="1">
                  <c:v>80.885040989302198</c:v>
                </c:pt>
                <c:pt idx="2">
                  <c:v>79.712283292503599</c:v>
                </c:pt>
                <c:pt idx="3">
                  <c:v>78.508848640771603</c:v>
                </c:pt>
                <c:pt idx="4">
                  <c:v>76.905133240781595</c:v>
                </c:pt>
                <c:pt idx="5">
                  <c:v>75.122786304604702</c:v>
                </c:pt>
                <c:pt idx="6">
                  <c:v>72.910472279260645</c:v>
                </c:pt>
                <c:pt idx="7">
                  <c:v>68.827232822718074</c:v>
                </c:pt>
                <c:pt idx="8">
                  <c:v>76.910000000000011</c:v>
                </c:pt>
                <c:pt idx="9">
                  <c:v>80.480000000000018</c:v>
                </c:pt>
                <c:pt idx="10">
                  <c:v>77.037349397590347</c:v>
                </c:pt>
                <c:pt idx="11">
                  <c:v>76.590957446808503</c:v>
                </c:pt>
                <c:pt idx="12">
                  <c:v>77.396392785571152</c:v>
                </c:pt>
                <c:pt idx="13">
                  <c:v>77.873639661426736</c:v>
                </c:pt>
                <c:pt idx="14">
                  <c:v>79.285795170691216</c:v>
                </c:pt>
                <c:pt idx="15">
                  <c:v>80.500752521748353</c:v>
                </c:pt>
                <c:pt idx="16">
                  <c:v>81.198998303764483</c:v>
                </c:pt>
                <c:pt idx="17">
                  <c:v>81.317401843803935</c:v>
                </c:pt>
                <c:pt idx="18">
                  <c:v>81.134700485237772</c:v>
                </c:pt>
                <c:pt idx="19">
                  <c:v>80.566133091579005</c:v>
                </c:pt>
                <c:pt idx="20">
                  <c:v>79.689520776908353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63-43DC-BD94-B7156ABA98AB}"/>
            </c:ext>
          </c:extLst>
        </c:ser>
        <c:ser>
          <c:idx val="10"/>
          <c:order val="3"/>
          <c:tx>
            <c:strRef>
              <c:f>'Ark1'!$C$1376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'Ark1'!$M$1334:$M$1354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'Ark1'!$W$1376:$W$1396</c:f>
              <c:numCache>
                <c:formatCode>General</c:formatCode>
                <c:ptCount val="21"/>
                <c:pt idx="0">
                  <c:v>92.31448952879569</c:v>
                </c:pt>
                <c:pt idx="1">
                  <c:v>96.628801955990227</c:v>
                </c:pt>
                <c:pt idx="2">
                  <c:v>95.966280788177315</c:v>
                </c:pt>
                <c:pt idx="3">
                  <c:v>94.994189100459508</c:v>
                </c:pt>
                <c:pt idx="4">
                  <c:v>93.911050420168095</c:v>
                </c:pt>
                <c:pt idx="5">
                  <c:v>93.476363472622623</c:v>
                </c:pt>
                <c:pt idx="6">
                  <c:v>92.496255892255675</c:v>
                </c:pt>
                <c:pt idx="7">
                  <c:v>91.576587456373915</c:v>
                </c:pt>
                <c:pt idx="8">
                  <c:v>90.555723657937904</c:v>
                </c:pt>
                <c:pt idx="9">
                  <c:v>89.674127996261745</c:v>
                </c:pt>
                <c:pt idx="10">
                  <c:v>88.69706904268736</c:v>
                </c:pt>
                <c:pt idx="11">
                  <c:v>87.604354446749781</c:v>
                </c:pt>
                <c:pt idx="12">
                  <c:v>86.549961924285412</c:v>
                </c:pt>
                <c:pt idx="13">
                  <c:v>85.380615237919329</c:v>
                </c:pt>
                <c:pt idx="14">
                  <c:v>83.984020631595982</c:v>
                </c:pt>
                <c:pt idx="15">
                  <c:v>82.390558267216889</c:v>
                </c:pt>
                <c:pt idx="16">
                  <c:v>80.117084655921957</c:v>
                </c:pt>
                <c:pt idx="17">
                  <c:v>78.73366442026061</c:v>
                </c:pt>
                <c:pt idx="18">
                  <c:v>77.142578138490606</c:v>
                </c:pt>
                <c:pt idx="19">
                  <c:v>77.107064270152378</c:v>
                </c:pt>
                <c:pt idx="20">
                  <c:v>79.138043478260897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63-43DC-BD94-B7156ABA98AB}"/>
            </c:ext>
          </c:extLst>
        </c:ser>
        <c:ser>
          <c:idx val="13"/>
          <c:order val="4"/>
          <c:tx>
            <c:strRef>
              <c:f>'Ark1'!$C$1355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'Ark1'!$M$1334:$M$1354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'Ark1'!$W$1355:$W$1375</c:f>
              <c:numCache>
                <c:formatCode>General</c:formatCode>
                <c:ptCount val="21"/>
                <c:pt idx="0">
                  <c:v>89.144965104686094</c:v>
                </c:pt>
                <c:pt idx="1">
                  <c:v>93.497185741088131</c:v>
                </c:pt>
                <c:pt idx="2">
                  <c:v>93.447584033613566</c:v>
                </c:pt>
                <c:pt idx="3">
                  <c:v>92.611981297486878</c:v>
                </c:pt>
                <c:pt idx="4">
                  <c:v>92.505407029137729</c:v>
                </c:pt>
                <c:pt idx="5">
                  <c:v>91.528080321285572</c:v>
                </c:pt>
                <c:pt idx="6">
                  <c:v>90.495166819968574</c:v>
                </c:pt>
                <c:pt idx="7">
                  <c:v>89.762160413971699</c:v>
                </c:pt>
                <c:pt idx="8">
                  <c:v>89.052314124413684</c:v>
                </c:pt>
                <c:pt idx="9">
                  <c:v>88.100353896001408</c:v>
                </c:pt>
                <c:pt idx="10">
                  <c:v>87.285646249637495</c:v>
                </c:pt>
                <c:pt idx="11">
                  <c:v>86.294241421330938</c:v>
                </c:pt>
                <c:pt idx="12">
                  <c:v>85.318531767757619</c:v>
                </c:pt>
                <c:pt idx="13">
                  <c:v>84.228044923910247</c:v>
                </c:pt>
                <c:pt idx="14">
                  <c:v>82.938408850225883</c:v>
                </c:pt>
                <c:pt idx="15">
                  <c:v>81.546536363333246</c:v>
                </c:pt>
                <c:pt idx="16">
                  <c:v>79.261604047799111</c:v>
                </c:pt>
                <c:pt idx="17">
                  <c:v>78.274117677566778</c:v>
                </c:pt>
                <c:pt idx="18">
                  <c:v>76.67281366996275</c:v>
                </c:pt>
                <c:pt idx="19">
                  <c:v>76.85011312217199</c:v>
                </c:pt>
                <c:pt idx="20">
                  <c:v>77.85183823529411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63-43DC-BD94-B7156ABA98AB}"/>
            </c:ext>
          </c:extLst>
        </c:ser>
        <c:ser>
          <c:idx val="1"/>
          <c:order val="5"/>
          <c:tx>
            <c:strRef>
              <c:f>'Ark1'!$C$1334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'Ark1'!$M$1334:$M$1354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'Ark1'!$W$1334:$W$1354</c:f>
              <c:numCache>
                <c:formatCode>General</c:formatCode>
                <c:ptCount val="21"/>
                <c:pt idx="0">
                  <c:v>87.807264472190738</c:v>
                </c:pt>
                <c:pt idx="1">
                  <c:v>91.619486081370383</c:v>
                </c:pt>
                <c:pt idx="2">
                  <c:v>90.382710280373772</c:v>
                </c:pt>
                <c:pt idx="3">
                  <c:v>90.345787545787516</c:v>
                </c:pt>
                <c:pt idx="4">
                  <c:v>89.503686348015933</c:v>
                </c:pt>
                <c:pt idx="5">
                  <c:v>88.964046479835744</c:v>
                </c:pt>
                <c:pt idx="6">
                  <c:v>88.088797232570386</c:v>
                </c:pt>
                <c:pt idx="7">
                  <c:v>87.413217183770897</c:v>
                </c:pt>
                <c:pt idx="8">
                  <c:v>86.608923085072817</c:v>
                </c:pt>
                <c:pt idx="9">
                  <c:v>85.706330255262188</c:v>
                </c:pt>
                <c:pt idx="10">
                  <c:v>84.897120778252614</c:v>
                </c:pt>
                <c:pt idx="11">
                  <c:v>83.961912500768676</c:v>
                </c:pt>
                <c:pt idx="12">
                  <c:v>83.10624802011462</c:v>
                </c:pt>
                <c:pt idx="13">
                  <c:v>82.121884720156316</c:v>
                </c:pt>
                <c:pt idx="14">
                  <c:v>80.960904055708298</c:v>
                </c:pt>
                <c:pt idx="15">
                  <c:v>79.677070262849298</c:v>
                </c:pt>
                <c:pt idx="16">
                  <c:v>77.936090411482382</c:v>
                </c:pt>
                <c:pt idx="17">
                  <c:v>77.034001902204608</c:v>
                </c:pt>
                <c:pt idx="18">
                  <c:v>75.713464081093093</c:v>
                </c:pt>
                <c:pt idx="19">
                  <c:v>76.524815560026866</c:v>
                </c:pt>
                <c:pt idx="20">
                  <c:v>79.141340782122882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A63-43DC-BD94-B7156ABA9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705624"/>
        <c:axId val="473706016"/>
      </c:barChart>
      <c:catAx>
        <c:axId val="4737056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6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6016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1.6613696159012013E-2"/>
              <c:y val="0.431276346312545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562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980226362700475"/>
          <c:y val="3.0152812793940643E-2"/>
          <c:w val="5.4441821019255258E-2"/>
          <c:h val="0.275270030831514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Slaktegris, middel</a:t>
            </a:r>
            <a:r>
              <a:rPr lang="en-US" sz="2400" baseline="0"/>
              <a:t> VEKT for slakt med </a:t>
            </a:r>
            <a:r>
              <a:rPr lang="en-US" sz="2400"/>
              <a:t>ulik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65154064140334E-2"/>
          <c:y val="0.17226536042962018"/>
          <c:w val="0.89257408117214798"/>
          <c:h val="0.72574072010216706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'Ark1'!$C$1376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'Ark1'!$M$1334:$M$1354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'Ark1'!$W$1376:$W$1396</c:f>
              <c:numCache>
                <c:formatCode>General</c:formatCode>
                <c:ptCount val="21"/>
                <c:pt idx="0">
                  <c:v>92.31448952879569</c:v>
                </c:pt>
                <c:pt idx="1">
                  <c:v>96.628801955990227</c:v>
                </c:pt>
                <c:pt idx="2">
                  <c:v>95.966280788177315</c:v>
                </c:pt>
                <c:pt idx="3">
                  <c:v>94.994189100459508</c:v>
                </c:pt>
                <c:pt idx="4">
                  <c:v>93.911050420168095</c:v>
                </c:pt>
                <c:pt idx="5">
                  <c:v>93.476363472622623</c:v>
                </c:pt>
                <c:pt idx="6">
                  <c:v>92.496255892255675</c:v>
                </c:pt>
                <c:pt idx="7">
                  <c:v>91.576587456373915</c:v>
                </c:pt>
                <c:pt idx="8">
                  <c:v>90.555723657937904</c:v>
                </c:pt>
                <c:pt idx="9">
                  <c:v>89.674127996261745</c:v>
                </c:pt>
                <c:pt idx="10">
                  <c:v>88.69706904268736</c:v>
                </c:pt>
                <c:pt idx="11">
                  <c:v>87.604354446749781</c:v>
                </c:pt>
                <c:pt idx="12">
                  <c:v>86.549961924285412</c:v>
                </c:pt>
                <c:pt idx="13">
                  <c:v>85.380615237919329</c:v>
                </c:pt>
                <c:pt idx="14">
                  <c:v>83.984020631595982</c:v>
                </c:pt>
                <c:pt idx="15">
                  <c:v>82.390558267216889</c:v>
                </c:pt>
                <c:pt idx="16">
                  <c:v>80.117084655921957</c:v>
                </c:pt>
                <c:pt idx="17">
                  <c:v>78.73366442026061</c:v>
                </c:pt>
                <c:pt idx="18">
                  <c:v>77.142578138490606</c:v>
                </c:pt>
                <c:pt idx="19">
                  <c:v>77.107064270152378</c:v>
                </c:pt>
                <c:pt idx="20">
                  <c:v>79.138043478260897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F4-4F87-AB56-81AD0C4A756C}"/>
            </c:ext>
          </c:extLst>
        </c:ser>
        <c:ser>
          <c:idx val="13"/>
          <c:order val="1"/>
          <c:tx>
            <c:strRef>
              <c:f>'Ark1'!$C$1355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'Ark1'!$M$1334:$M$1354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'Ark1'!$W$1355:$W$1375</c:f>
              <c:numCache>
                <c:formatCode>General</c:formatCode>
                <c:ptCount val="21"/>
                <c:pt idx="0">
                  <c:v>89.144965104686094</c:v>
                </c:pt>
                <c:pt idx="1">
                  <c:v>93.497185741088131</c:v>
                </c:pt>
                <c:pt idx="2">
                  <c:v>93.447584033613566</c:v>
                </c:pt>
                <c:pt idx="3">
                  <c:v>92.611981297486878</c:v>
                </c:pt>
                <c:pt idx="4">
                  <c:v>92.505407029137729</c:v>
                </c:pt>
                <c:pt idx="5">
                  <c:v>91.528080321285572</c:v>
                </c:pt>
                <c:pt idx="6">
                  <c:v>90.495166819968574</c:v>
                </c:pt>
                <c:pt idx="7">
                  <c:v>89.762160413971699</c:v>
                </c:pt>
                <c:pt idx="8">
                  <c:v>89.052314124413684</c:v>
                </c:pt>
                <c:pt idx="9">
                  <c:v>88.100353896001408</c:v>
                </c:pt>
                <c:pt idx="10">
                  <c:v>87.285646249637495</c:v>
                </c:pt>
                <c:pt idx="11">
                  <c:v>86.294241421330938</c:v>
                </c:pt>
                <c:pt idx="12">
                  <c:v>85.318531767757619</c:v>
                </c:pt>
                <c:pt idx="13">
                  <c:v>84.228044923910247</c:v>
                </c:pt>
                <c:pt idx="14">
                  <c:v>82.938408850225883</c:v>
                </c:pt>
                <c:pt idx="15">
                  <c:v>81.546536363333246</c:v>
                </c:pt>
                <c:pt idx="16">
                  <c:v>79.261604047799111</c:v>
                </c:pt>
                <c:pt idx="17">
                  <c:v>78.274117677566778</c:v>
                </c:pt>
                <c:pt idx="18">
                  <c:v>76.67281366996275</c:v>
                </c:pt>
                <c:pt idx="19">
                  <c:v>76.85011312217199</c:v>
                </c:pt>
                <c:pt idx="20">
                  <c:v>77.85183823529411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1F4-4F87-AB56-81AD0C4A756C}"/>
            </c:ext>
          </c:extLst>
        </c:ser>
        <c:ser>
          <c:idx val="1"/>
          <c:order val="2"/>
          <c:tx>
            <c:strRef>
              <c:f>'Ark1'!$C$1334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'Ark1'!$M$1334:$M$1354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'Ark1'!$W$1334:$W$1354</c:f>
              <c:numCache>
                <c:formatCode>General</c:formatCode>
                <c:ptCount val="21"/>
                <c:pt idx="0">
                  <c:v>87.807264472190738</c:v>
                </c:pt>
                <c:pt idx="1">
                  <c:v>91.619486081370383</c:v>
                </c:pt>
                <c:pt idx="2">
                  <c:v>90.382710280373772</c:v>
                </c:pt>
                <c:pt idx="3">
                  <c:v>90.345787545787516</c:v>
                </c:pt>
                <c:pt idx="4">
                  <c:v>89.503686348015933</c:v>
                </c:pt>
                <c:pt idx="5">
                  <c:v>88.964046479835744</c:v>
                </c:pt>
                <c:pt idx="6">
                  <c:v>88.088797232570386</c:v>
                </c:pt>
                <c:pt idx="7">
                  <c:v>87.413217183770897</c:v>
                </c:pt>
                <c:pt idx="8">
                  <c:v>86.608923085072817</c:v>
                </c:pt>
                <c:pt idx="9">
                  <c:v>85.706330255262188</c:v>
                </c:pt>
                <c:pt idx="10">
                  <c:v>84.897120778252614</c:v>
                </c:pt>
                <c:pt idx="11">
                  <c:v>83.961912500768676</c:v>
                </c:pt>
                <c:pt idx="12">
                  <c:v>83.10624802011462</c:v>
                </c:pt>
                <c:pt idx="13">
                  <c:v>82.121884720156316</c:v>
                </c:pt>
                <c:pt idx="14">
                  <c:v>80.960904055708298</c:v>
                </c:pt>
                <c:pt idx="15">
                  <c:v>79.677070262849298</c:v>
                </c:pt>
                <c:pt idx="16">
                  <c:v>77.936090411482382</c:v>
                </c:pt>
                <c:pt idx="17">
                  <c:v>77.034001902204608</c:v>
                </c:pt>
                <c:pt idx="18">
                  <c:v>75.713464081093093</c:v>
                </c:pt>
                <c:pt idx="19">
                  <c:v>76.524815560026866</c:v>
                </c:pt>
                <c:pt idx="20">
                  <c:v>79.141340782122882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1F4-4F87-AB56-81AD0C4A7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705624"/>
        <c:axId val="473706016"/>
      </c:barChart>
      <c:catAx>
        <c:axId val="4737056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6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6016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1.6613696159012013E-2"/>
              <c:y val="0.431276346312545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562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5200080380535825"/>
          <c:y val="0.1271059674196881"/>
          <c:w val="7.2243280840901702E-2"/>
          <c:h val="0.1783168762057668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ANTALL% slakt innen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15668485781893"/>
          <c:y val="0.17226536042962018"/>
          <c:w val="0.86658253853193123"/>
          <c:h val="0.72574072010216706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'Kjøtt%'!$B$536</c:f>
              <c:strCache>
                <c:ptCount val="1"/>
                <c:pt idx="0">
                  <c:v>2003</c:v>
                </c:pt>
              </c:strCache>
            </c:strRef>
          </c:tx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'Kjøtt%'!$I$536:$I$556</c:f>
              <c:numCache>
                <c:formatCode>0.0</c:formatCode>
                <c:ptCount val="21"/>
                <c:pt idx="0">
                  <c:v>1.6182046115023887E-3</c:v>
                </c:pt>
                <c:pt idx="1">
                  <c:v>2.6652781836509938E-3</c:v>
                </c:pt>
                <c:pt idx="2">
                  <c:v>4.9498023410661316E-3</c:v>
                </c:pt>
                <c:pt idx="3">
                  <c:v>1.0756301241162938E-2</c:v>
                </c:pt>
                <c:pt idx="4">
                  <c:v>1.9608832351146598E-2</c:v>
                </c:pt>
                <c:pt idx="5">
                  <c:v>4.0455115287559719E-2</c:v>
                </c:pt>
                <c:pt idx="6">
                  <c:v>7.0820248879869249E-2</c:v>
                </c:pt>
                <c:pt idx="7">
                  <c:v>0.14221162879909224</c:v>
                </c:pt>
                <c:pt idx="8">
                  <c:v>0.27281025979799078</c:v>
                </c:pt>
                <c:pt idx="9">
                  <c:v>0.54504938855662821</c:v>
                </c:pt>
                <c:pt idx="10">
                  <c:v>1.0306059605139037</c:v>
                </c:pt>
                <c:pt idx="11">
                  <c:v>1.8600786066687167</c:v>
                </c:pt>
                <c:pt idx="12">
                  <c:v>3.3923279967483597</c:v>
                </c:pt>
                <c:pt idx="13">
                  <c:v>5.5455872036186884</c:v>
                </c:pt>
                <c:pt idx="14">
                  <c:v>8.6964219592269512</c:v>
                </c:pt>
                <c:pt idx="15">
                  <c:v>12.053625397055056</c:v>
                </c:pt>
                <c:pt idx="16">
                  <c:v>14.724138948566797</c:v>
                </c:pt>
                <c:pt idx="17">
                  <c:v>15.820329790099825</c:v>
                </c:pt>
                <c:pt idx="18">
                  <c:v>14.55660717702302</c:v>
                </c:pt>
                <c:pt idx="19">
                  <c:v>10.987418935088103</c:v>
                </c:pt>
                <c:pt idx="20">
                  <c:v>6.4710098643849356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37-40B8-8889-66609EA6DB3F}"/>
            </c:ext>
          </c:extLst>
        </c:ser>
        <c:ser>
          <c:idx val="2"/>
          <c:order val="1"/>
          <c:tx>
            <c:strRef>
              <c:f>'Kjøtt%'!$B$366</c:f>
              <c:strCache>
                <c:ptCount val="1"/>
                <c:pt idx="0">
                  <c:v>2008</c:v>
                </c:pt>
              </c:strCache>
            </c:strRef>
          </c:tx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'Kjøtt%'!$I$366:$I$386</c:f>
              <c:numCache>
                <c:formatCode>0.0</c:formatCode>
                <c:ptCount val="21"/>
                <c:pt idx="0">
                  <c:v>3.4258765648317912E-3</c:v>
                </c:pt>
                <c:pt idx="1">
                  <c:v>3.2587606348399947E-3</c:v>
                </c:pt>
                <c:pt idx="2">
                  <c:v>6.8517531296635823E-3</c:v>
                </c:pt>
                <c:pt idx="3">
                  <c:v>8.3557964995897311E-3</c:v>
                </c:pt>
                <c:pt idx="4">
                  <c:v>1.4455527944290236E-2</c:v>
                </c:pt>
                <c:pt idx="5">
                  <c:v>2.5652295253740472E-2</c:v>
                </c:pt>
                <c:pt idx="6">
                  <c:v>4.578976481775171E-2</c:v>
                </c:pt>
                <c:pt idx="7">
                  <c:v>9.1913761495487037E-2</c:v>
                </c:pt>
                <c:pt idx="8">
                  <c:v>0.17346633533148284</c:v>
                </c:pt>
                <c:pt idx="9">
                  <c:v>0.3375741785834252</c:v>
                </c:pt>
                <c:pt idx="10">
                  <c:v>0.66370091596241221</c:v>
                </c:pt>
                <c:pt idx="11">
                  <c:v>1.2681592347427328</c:v>
                </c:pt>
                <c:pt idx="12">
                  <c:v>2.3407092734300705</c:v>
                </c:pt>
                <c:pt idx="13">
                  <c:v>4.1123888052380817</c:v>
                </c:pt>
                <c:pt idx="14">
                  <c:v>6.7926776484114813</c:v>
                </c:pt>
                <c:pt idx="15">
                  <c:v>10.11017953264359</c:v>
                </c:pt>
                <c:pt idx="16">
                  <c:v>13.526112699640867</c:v>
                </c:pt>
                <c:pt idx="17">
                  <c:v>15.798053767879315</c:v>
                </c:pt>
                <c:pt idx="18">
                  <c:v>15.919964838808324</c:v>
                </c:pt>
                <c:pt idx="19">
                  <c:v>13.3747056670683</c:v>
                </c:pt>
                <c:pt idx="20">
                  <c:v>9.0181604881122119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37-40B8-8889-66609EA6DB3F}"/>
            </c:ext>
          </c:extLst>
        </c:ser>
        <c:ser>
          <c:idx val="0"/>
          <c:order val="2"/>
          <c:tx>
            <c:strRef>
              <c:f>'Kjøtt%'!$B$201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'Kjøtt%'!$I$201:$I$221</c:f>
              <c:numCache>
                <c:formatCode>0.0</c:formatCode>
                <c:ptCount val="21"/>
                <c:pt idx="0">
                  <c:v>1.1835065898736999E-2</c:v>
                </c:pt>
                <c:pt idx="1">
                  <c:v>4.827461090274301E-3</c:v>
                </c:pt>
                <c:pt idx="2">
                  <c:v>1.0044233558796531E-2</c:v>
                </c:pt>
                <c:pt idx="3">
                  <c:v>1.6117491059464199E-2</c:v>
                </c:pt>
                <c:pt idx="4">
                  <c:v>4.3291425261169525E-2</c:v>
                </c:pt>
                <c:pt idx="5">
                  <c:v>0.13657043148937301</c:v>
                </c:pt>
                <c:pt idx="6">
                  <c:v>0.56784957631242705</c:v>
                </c:pt>
                <c:pt idx="7">
                  <c:v>1.8266489867392763</c:v>
                </c:pt>
                <c:pt idx="8">
                  <c:v>4.1886789808451006</c:v>
                </c:pt>
                <c:pt idx="9">
                  <c:v>7.3625789231491554</c:v>
                </c:pt>
                <c:pt idx="10">
                  <c:v>10.261702894685822</c:v>
                </c:pt>
                <c:pt idx="11">
                  <c:v>12.306521977795237</c:v>
                </c:pt>
                <c:pt idx="12">
                  <c:v>13.459428693338651</c:v>
                </c:pt>
                <c:pt idx="13">
                  <c:v>12.580752912633079</c:v>
                </c:pt>
                <c:pt idx="14">
                  <c:v>11.212790591745508</c:v>
                </c:pt>
                <c:pt idx="15">
                  <c:v>9.126704502541811</c:v>
                </c:pt>
                <c:pt idx="16">
                  <c:v>6.8398894667134869</c:v>
                </c:pt>
                <c:pt idx="17">
                  <c:v>4.599091035794066</c:v>
                </c:pt>
                <c:pt idx="18">
                  <c:v>2.7780481329015618</c:v>
                </c:pt>
                <c:pt idx="19">
                  <c:v>1.4030003449298809</c:v>
                </c:pt>
                <c:pt idx="20">
                  <c:v>0.86917658307632306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37-40B8-8889-66609EA6DB3F}"/>
            </c:ext>
          </c:extLst>
        </c:ser>
        <c:ser>
          <c:idx val="10"/>
          <c:order val="3"/>
          <c:tx>
            <c:strRef>
              <c:f>'Kjøtt%'!$B$54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'Kjøtt%'!$I$54:$I$74</c:f>
              <c:numCache>
                <c:formatCode>0.0</c:formatCode>
                <c:ptCount val="21"/>
                <c:pt idx="0">
                  <c:v>6.2985513331933654E-2</c:v>
                </c:pt>
                <c:pt idx="1">
                  <c:v>3.2156172853477903E-2</c:v>
                </c:pt>
                <c:pt idx="2">
                  <c:v>6.3922100890772812E-2</c:v>
                </c:pt>
                <c:pt idx="3">
                  <c:v>0.11918076686228342</c:v>
                </c:pt>
                <c:pt idx="4">
                  <c:v>0.22314198589343037</c:v>
                </c:pt>
                <c:pt idx="5">
                  <c:v>0.43348394181605904</c:v>
                </c:pt>
                <c:pt idx="6">
                  <c:v>0.81217751144002692</c:v>
                </c:pt>
                <c:pt idx="7">
                  <c:v>1.5222669789665844</c:v>
                </c:pt>
                <c:pt idx="8">
                  <c:v>2.7388942178986562</c:v>
                </c:pt>
                <c:pt idx="9">
                  <c:v>4.6784890032913244</c:v>
                </c:pt>
                <c:pt idx="10">
                  <c:v>7.503627325566419</c:v>
                </c:pt>
                <c:pt idx="11">
                  <c:v>10.991947688462883</c:v>
                </c:pt>
                <c:pt idx="12">
                  <c:v>14.842805485593338</c:v>
                </c:pt>
                <c:pt idx="13">
                  <c:v>16.137793883614943</c:v>
                </c:pt>
                <c:pt idx="14">
                  <c:v>15.454319112552071</c:v>
                </c:pt>
                <c:pt idx="15">
                  <c:v>12.181179741298903</c:v>
                </c:pt>
                <c:pt idx="16">
                  <c:v>7.6214032110904446</c:v>
                </c:pt>
                <c:pt idx="17">
                  <c:v>3.2826613447680275</c:v>
                </c:pt>
                <c:pt idx="18">
                  <c:v>0.90599236525041615</c:v>
                </c:pt>
                <c:pt idx="19">
                  <c:v>0.1436100923553382</c:v>
                </c:pt>
                <c:pt idx="20">
                  <c:v>1.4439058198770413E-2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37-40B8-8889-66609EA6DB3F}"/>
            </c:ext>
          </c:extLst>
        </c:ser>
        <c:ser>
          <c:idx val="13"/>
          <c:order val="4"/>
          <c:tx>
            <c:strRef>
              <c:f>'Kjøtt%'!$B$32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'Kjøtt%'!$I$32:$I$52</c:f>
              <c:numCache>
                <c:formatCode>0.0</c:formatCode>
                <c:ptCount val="21"/>
                <c:pt idx="0">
                  <c:v>8.1418208299343986E-2</c:v>
                </c:pt>
                <c:pt idx="1">
                  <c:v>4.2193697199276126E-2</c:v>
                </c:pt>
                <c:pt idx="2">
                  <c:v>7.4698471337977773E-2</c:v>
                </c:pt>
                <c:pt idx="3">
                  <c:v>0.13400405684584923</c:v>
                </c:pt>
                <c:pt idx="4">
                  <c:v>0.26058514844367769</c:v>
                </c:pt>
                <c:pt idx="5">
                  <c:v>0.48725906617534448</c:v>
                </c:pt>
                <c:pt idx="6">
                  <c:v>0.93568430363209565</c:v>
                </c:pt>
                <c:pt idx="7">
                  <c:v>1.6927486224539228</c:v>
                </c:pt>
                <c:pt idx="8">
                  <c:v>2.9368375980222092</c:v>
                </c:pt>
                <c:pt idx="9">
                  <c:v>4.9711207583613843</c:v>
                </c:pt>
                <c:pt idx="10">
                  <c:v>7.7995049272861952</c:v>
                </c:pt>
                <c:pt idx="11">
                  <c:v>11.295721559103995</c:v>
                </c:pt>
                <c:pt idx="12">
                  <c:v>14.863198657302789</c:v>
                </c:pt>
                <c:pt idx="13">
                  <c:v>16.069860260725797</c:v>
                </c:pt>
                <c:pt idx="14">
                  <c:v>15.164414773419846</c:v>
                </c:pt>
                <c:pt idx="15">
                  <c:v>11.691951630395712</c:v>
                </c:pt>
                <c:pt idx="16">
                  <c:v>7.3209190099795904</c:v>
                </c:pt>
                <c:pt idx="17">
                  <c:v>3.0224751760414796</c:v>
                </c:pt>
                <c:pt idx="18">
                  <c:v>0.81644804080599342</c:v>
                </c:pt>
                <c:pt idx="19">
                  <c:v>0.13861410894725171</c:v>
                </c:pt>
                <c:pt idx="20">
                  <c:v>2.1487530981112855E-2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37-40B8-8889-66609EA6DB3F}"/>
            </c:ext>
          </c:extLst>
        </c:ser>
        <c:ser>
          <c:idx val="1"/>
          <c:order val="5"/>
          <c:tx>
            <c:strRef>
              <c:f>'Kjøtt%'!$B$15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'Kjøtt%'!$I$10:$I$30</c:f>
              <c:numCache>
                <c:formatCode>0.0</c:formatCode>
                <c:ptCount val="21"/>
                <c:pt idx="0">
                  <c:v>7.0639332951682565E-2</c:v>
                </c:pt>
                <c:pt idx="1">
                  <c:v>3.6964262919283994E-2</c:v>
                </c:pt>
                <c:pt idx="2">
                  <c:v>6.7428454181151481E-2</c:v>
                </c:pt>
                <c:pt idx="3">
                  <c:v>0.12874840728665868</c:v>
                </c:pt>
                <c:pt idx="4">
                  <c:v>0.25130999938131848</c:v>
                </c:pt>
                <c:pt idx="5">
                  <c:v>0.45899903595322761</c:v>
                </c:pt>
                <c:pt idx="6">
                  <c:v>0.88408805952499381</c:v>
                </c:pt>
                <c:pt idx="7">
                  <c:v>1.6427952187665684</c:v>
                </c:pt>
                <c:pt idx="8">
                  <c:v>2.9595687711497076</c:v>
                </c:pt>
                <c:pt idx="9">
                  <c:v>5.0420194391299615</c:v>
                </c:pt>
                <c:pt idx="10">
                  <c:v>7.993051971597037</c:v>
                </c:pt>
                <c:pt idx="11">
                  <c:v>11.481554284604462</c:v>
                </c:pt>
                <c:pt idx="12">
                  <c:v>15.163570779123644</c:v>
                </c:pt>
                <c:pt idx="13">
                  <c:v>16.234281377921214</c:v>
                </c:pt>
                <c:pt idx="14">
                  <c:v>15.228023296883338</c:v>
                </c:pt>
                <c:pt idx="15">
                  <c:v>11.54397063533893</c:v>
                </c:pt>
                <c:pt idx="16">
                  <c:v>7.0126375489561132</c:v>
                </c:pt>
                <c:pt idx="17">
                  <c:v>2.8086574689347481</c:v>
                </c:pt>
                <c:pt idx="18">
                  <c:v>0.71406811291955852</c:v>
                </c:pt>
                <c:pt idx="19">
                  <c:v>0.11747117453162284</c:v>
                </c:pt>
                <c:pt idx="20">
                  <c:v>1.4644739758275648E-2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337-40B8-8889-66609EA6D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705624"/>
        <c:axId val="473706016"/>
      </c:barChart>
      <c:catAx>
        <c:axId val="4737056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6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6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562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610493076922555"/>
          <c:y val="0.27681939863188121"/>
          <c:w val="6.6678172648954953E-2"/>
          <c:h val="0.280835616779776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ANTALL% slakt innen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15668485781893"/>
          <c:y val="0.17226536042962018"/>
          <c:w val="0.86658253853193123"/>
          <c:h val="0.725740720102167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'Kjøtt%'!$B$201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'Kjøtt%'!$I$201:$I$221</c:f>
              <c:numCache>
                <c:formatCode>0.0</c:formatCode>
                <c:ptCount val="21"/>
                <c:pt idx="0">
                  <c:v>1.1835065898736999E-2</c:v>
                </c:pt>
                <c:pt idx="1">
                  <c:v>4.827461090274301E-3</c:v>
                </c:pt>
                <c:pt idx="2">
                  <c:v>1.0044233558796531E-2</c:v>
                </c:pt>
                <c:pt idx="3">
                  <c:v>1.6117491059464199E-2</c:v>
                </c:pt>
                <c:pt idx="4">
                  <c:v>4.3291425261169525E-2</c:v>
                </c:pt>
                <c:pt idx="5">
                  <c:v>0.13657043148937301</c:v>
                </c:pt>
                <c:pt idx="6">
                  <c:v>0.56784957631242705</c:v>
                </c:pt>
                <c:pt idx="7">
                  <c:v>1.8266489867392763</c:v>
                </c:pt>
                <c:pt idx="8">
                  <c:v>4.1886789808451006</c:v>
                </c:pt>
                <c:pt idx="9">
                  <c:v>7.3625789231491554</c:v>
                </c:pt>
                <c:pt idx="10">
                  <c:v>10.261702894685822</c:v>
                </c:pt>
                <c:pt idx="11">
                  <c:v>12.306521977795237</c:v>
                </c:pt>
                <c:pt idx="12">
                  <c:v>13.459428693338651</c:v>
                </c:pt>
                <c:pt idx="13">
                  <c:v>12.580752912633079</c:v>
                </c:pt>
                <c:pt idx="14">
                  <c:v>11.212790591745508</c:v>
                </c:pt>
                <c:pt idx="15">
                  <c:v>9.126704502541811</c:v>
                </c:pt>
                <c:pt idx="16">
                  <c:v>6.8398894667134869</c:v>
                </c:pt>
                <c:pt idx="17">
                  <c:v>4.599091035794066</c:v>
                </c:pt>
                <c:pt idx="18">
                  <c:v>2.7780481329015618</c:v>
                </c:pt>
                <c:pt idx="19">
                  <c:v>1.4030003449298809</c:v>
                </c:pt>
                <c:pt idx="20">
                  <c:v>0.86917658307632306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B4-4B8E-8916-922ABFB2F4FC}"/>
            </c:ext>
          </c:extLst>
        </c:ser>
        <c:ser>
          <c:idx val="10"/>
          <c:order val="1"/>
          <c:tx>
            <c:strRef>
              <c:f>'Kjøtt%'!$B$54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'Kjøtt%'!$I$54:$I$74</c:f>
              <c:numCache>
                <c:formatCode>0.0</c:formatCode>
                <c:ptCount val="21"/>
                <c:pt idx="0">
                  <c:v>6.2985513331933654E-2</c:v>
                </c:pt>
                <c:pt idx="1">
                  <c:v>3.2156172853477903E-2</c:v>
                </c:pt>
                <c:pt idx="2">
                  <c:v>6.3922100890772812E-2</c:v>
                </c:pt>
                <c:pt idx="3">
                  <c:v>0.11918076686228342</c:v>
                </c:pt>
                <c:pt idx="4">
                  <c:v>0.22314198589343037</c:v>
                </c:pt>
                <c:pt idx="5">
                  <c:v>0.43348394181605904</c:v>
                </c:pt>
                <c:pt idx="6">
                  <c:v>0.81217751144002692</c:v>
                </c:pt>
                <c:pt idx="7">
                  <c:v>1.5222669789665844</c:v>
                </c:pt>
                <c:pt idx="8">
                  <c:v>2.7388942178986562</c:v>
                </c:pt>
                <c:pt idx="9">
                  <c:v>4.6784890032913244</c:v>
                </c:pt>
                <c:pt idx="10">
                  <c:v>7.503627325566419</c:v>
                </c:pt>
                <c:pt idx="11">
                  <c:v>10.991947688462883</c:v>
                </c:pt>
                <c:pt idx="12">
                  <c:v>14.842805485593338</c:v>
                </c:pt>
                <c:pt idx="13">
                  <c:v>16.137793883614943</c:v>
                </c:pt>
                <c:pt idx="14">
                  <c:v>15.454319112552071</c:v>
                </c:pt>
                <c:pt idx="15">
                  <c:v>12.181179741298903</c:v>
                </c:pt>
                <c:pt idx="16">
                  <c:v>7.6214032110904446</c:v>
                </c:pt>
                <c:pt idx="17">
                  <c:v>3.2826613447680275</c:v>
                </c:pt>
                <c:pt idx="18">
                  <c:v>0.90599236525041615</c:v>
                </c:pt>
                <c:pt idx="19">
                  <c:v>0.1436100923553382</c:v>
                </c:pt>
                <c:pt idx="20">
                  <c:v>1.4439058198770413E-2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B4-4B8E-8916-922ABFB2F4FC}"/>
            </c:ext>
          </c:extLst>
        </c:ser>
        <c:ser>
          <c:idx val="13"/>
          <c:order val="2"/>
          <c:tx>
            <c:strRef>
              <c:f>'Kjøtt%'!$B$32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'Kjøtt%'!$I$32:$I$52</c:f>
              <c:numCache>
                <c:formatCode>0.0</c:formatCode>
                <c:ptCount val="21"/>
                <c:pt idx="0">
                  <c:v>8.1418208299343986E-2</c:v>
                </c:pt>
                <c:pt idx="1">
                  <c:v>4.2193697199276126E-2</c:v>
                </c:pt>
                <c:pt idx="2">
                  <c:v>7.4698471337977773E-2</c:v>
                </c:pt>
                <c:pt idx="3">
                  <c:v>0.13400405684584923</c:v>
                </c:pt>
                <c:pt idx="4">
                  <c:v>0.26058514844367769</c:v>
                </c:pt>
                <c:pt idx="5">
                  <c:v>0.48725906617534448</c:v>
                </c:pt>
                <c:pt idx="6">
                  <c:v>0.93568430363209565</c:v>
                </c:pt>
                <c:pt idx="7">
                  <c:v>1.6927486224539228</c:v>
                </c:pt>
                <c:pt idx="8">
                  <c:v>2.9368375980222092</c:v>
                </c:pt>
                <c:pt idx="9">
                  <c:v>4.9711207583613843</c:v>
                </c:pt>
                <c:pt idx="10">
                  <c:v>7.7995049272861952</c:v>
                </c:pt>
                <c:pt idx="11">
                  <c:v>11.295721559103995</c:v>
                </c:pt>
                <c:pt idx="12">
                  <c:v>14.863198657302789</c:v>
                </c:pt>
                <c:pt idx="13">
                  <c:v>16.069860260725797</c:v>
                </c:pt>
                <c:pt idx="14">
                  <c:v>15.164414773419846</c:v>
                </c:pt>
                <c:pt idx="15">
                  <c:v>11.691951630395712</c:v>
                </c:pt>
                <c:pt idx="16">
                  <c:v>7.3209190099795904</c:v>
                </c:pt>
                <c:pt idx="17">
                  <c:v>3.0224751760414796</c:v>
                </c:pt>
                <c:pt idx="18">
                  <c:v>0.81644804080599342</c:v>
                </c:pt>
                <c:pt idx="19">
                  <c:v>0.13861410894725171</c:v>
                </c:pt>
                <c:pt idx="20">
                  <c:v>2.1487530981112855E-2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FB4-4B8E-8916-922ABFB2F4FC}"/>
            </c:ext>
          </c:extLst>
        </c:ser>
        <c:ser>
          <c:idx val="1"/>
          <c:order val="3"/>
          <c:tx>
            <c:strRef>
              <c:f>'Kjøtt%'!$B$15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'Kjøtt%'!$I$10:$I$30</c:f>
              <c:numCache>
                <c:formatCode>0.0</c:formatCode>
                <c:ptCount val="21"/>
                <c:pt idx="0">
                  <c:v>7.0639332951682565E-2</c:v>
                </c:pt>
                <c:pt idx="1">
                  <c:v>3.6964262919283994E-2</c:v>
                </c:pt>
                <c:pt idx="2">
                  <c:v>6.7428454181151481E-2</c:v>
                </c:pt>
                <c:pt idx="3">
                  <c:v>0.12874840728665868</c:v>
                </c:pt>
                <c:pt idx="4">
                  <c:v>0.25130999938131848</c:v>
                </c:pt>
                <c:pt idx="5">
                  <c:v>0.45899903595322761</c:v>
                </c:pt>
                <c:pt idx="6">
                  <c:v>0.88408805952499381</c:v>
                </c:pt>
                <c:pt idx="7">
                  <c:v>1.6427952187665684</c:v>
                </c:pt>
                <c:pt idx="8">
                  <c:v>2.9595687711497076</c:v>
                </c:pt>
                <c:pt idx="9">
                  <c:v>5.0420194391299615</c:v>
                </c:pt>
                <c:pt idx="10">
                  <c:v>7.993051971597037</c:v>
                </c:pt>
                <c:pt idx="11">
                  <c:v>11.481554284604462</c:v>
                </c:pt>
                <c:pt idx="12">
                  <c:v>15.163570779123644</c:v>
                </c:pt>
                <c:pt idx="13">
                  <c:v>16.234281377921214</c:v>
                </c:pt>
                <c:pt idx="14">
                  <c:v>15.228023296883338</c:v>
                </c:pt>
                <c:pt idx="15">
                  <c:v>11.54397063533893</c:v>
                </c:pt>
                <c:pt idx="16">
                  <c:v>7.0126375489561132</c:v>
                </c:pt>
                <c:pt idx="17">
                  <c:v>2.8086574689347481</c:v>
                </c:pt>
                <c:pt idx="18">
                  <c:v>0.71406811291955852</c:v>
                </c:pt>
                <c:pt idx="19">
                  <c:v>0.11747117453162284</c:v>
                </c:pt>
                <c:pt idx="20">
                  <c:v>1.4644739758275648E-2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FB4-4B8E-8916-922ABFB2F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705624"/>
        <c:axId val="473706016"/>
      </c:barChart>
      <c:catAx>
        <c:axId val="4737056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6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6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562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610493076922555"/>
          <c:y val="0.38194761176301517"/>
          <c:w val="7.9620112217647074E-2"/>
          <c:h val="0.175707417068875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ANTALL% slakt innen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15668485781893"/>
          <c:y val="0.17226536042962018"/>
          <c:w val="0.86658253853193123"/>
          <c:h val="0.72574072010216706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'Kjøtt%'!$B$32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'Kjøtt%'!$I$32:$I$52</c:f>
              <c:numCache>
                <c:formatCode>0.0</c:formatCode>
                <c:ptCount val="21"/>
                <c:pt idx="0">
                  <c:v>8.1418208299343986E-2</c:v>
                </c:pt>
                <c:pt idx="1">
                  <c:v>4.2193697199276126E-2</c:v>
                </c:pt>
                <c:pt idx="2">
                  <c:v>7.4698471337977773E-2</c:v>
                </c:pt>
                <c:pt idx="3">
                  <c:v>0.13400405684584923</c:v>
                </c:pt>
                <c:pt idx="4">
                  <c:v>0.26058514844367769</c:v>
                </c:pt>
                <c:pt idx="5">
                  <c:v>0.48725906617534448</c:v>
                </c:pt>
                <c:pt idx="6">
                  <c:v>0.93568430363209565</c:v>
                </c:pt>
                <c:pt idx="7">
                  <c:v>1.6927486224539228</c:v>
                </c:pt>
                <c:pt idx="8">
                  <c:v>2.9368375980222092</c:v>
                </c:pt>
                <c:pt idx="9">
                  <c:v>4.9711207583613843</c:v>
                </c:pt>
                <c:pt idx="10">
                  <c:v>7.7995049272861952</c:v>
                </c:pt>
                <c:pt idx="11">
                  <c:v>11.295721559103995</c:v>
                </c:pt>
                <c:pt idx="12">
                  <c:v>14.863198657302789</c:v>
                </c:pt>
                <c:pt idx="13">
                  <c:v>16.069860260725797</c:v>
                </c:pt>
                <c:pt idx="14">
                  <c:v>15.164414773419846</c:v>
                </c:pt>
                <c:pt idx="15">
                  <c:v>11.691951630395712</c:v>
                </c:pt>
                <c:pt idx="16">
                  <c:v>7.3209190099795904</c:v>
                </c:pt>
                <c:pt idx="17">
                  <c:v>3.0224751760414796</c:v>
                </c:pt>
                <c:pt idx="18">
                  <c:v>0.81644804080599342</c:v>
                </c:pt>
                <c:pt idx="19">
                  <c:v>0.13861410894725171</c:v>
                </c:pt>
                <c:pt idx="20">
                  <c:v>2.1487530981112855E-2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05-432A-B2F2-937ED9DCDB2A}"/>
            </c:ext>
          </c:extLst>
        </c:ser>
        <c:ser>
          <c:idx val="1"/>
          <c:order val="1"/>
          <c:tx>
            <c:strRef>
              <c:f>'Kjøtt%'!$B$15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'Kjøtt%'!$I$10:$I$30</c:f>
              <c:numCache>
                <c:formatCode>0.0</c:formatCode>
                <c:ptCount val="21"/>
                <c:pt idx="0">
                  <c:v>7.0639332951682565E-2</c:v>
                </c:pt>
                <c:pt idx="1">
                  <c:v>3.6964262919283994E-2</c:v>
                </c:pt>
                <c:pt idx="2">
                  <c:v>6.7428454181151481E-2</c:v>
                </c:pt>
                <c:pt idx="3">
                  <c:v>0.12874840728665868</c:v>
                </c:pt>
                <c:pt idx="4">
                  <c:v>0.25130999938131848</c:v>
                </c:pt>
                <c:pt idx="5">
                  <c:v>0.45899903595322761</c:v>
                </c:pt>
                <c:pt idx="6">
                  <c:v>0.88408805952499381</c:v>
                </c:pt>
                <c:pt idx="7">
                  <c:v>1.6427952187665684</c:v>
                </c:pt>
                <c:pt idx="8">
                  <c:v>2.9595687711497076</c:v>
                </c:pt>
                <c:pt idx="9">
                  <c:v>5.0420194391299615</c:v>
                </c:pt>
                <c:pt idx="10">
                  <c:v>7.993051971597037</c:v>
                </c:pt>
                <c:pt idx="11">
                  <c:v>11.481554284604462</c:v>
                </c:pt>
                <c:pt idx="12">
                  <c:v>15.163570779123644</c:v>
                </c:pt>
                <c:pt idx="13">
                  <c:v>16.234281377921214</c:v>
                </c:pt>
                <c:pt idx="14">
                  <c:v>15.228023296883338</c:v>
                </c:pt>
                <c:pt idx="15">
                  <c:v>11.54397063533893</c:v>
                </c:pt>
                <c:pt idx="16">
                  <c:v>7.0126375489561132</c:v>
                </c:pt>
                <c:pt idx="17">
                  <c:v>2.8086574689347481</c:v>
                </c:pt>
                <c:pt idx="18">
                  <c:v>0.71406811291955852</c:v>
                </c:pt>
                <c:pt idx="19">
                  <c:v>0.11747117453162284</c:v>
                </c:pt>
                <c:pt idx="20">
                  <c:v>1.4644739758275648E-2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05-432A-B2F2-937ED9DCD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705624"/>
        <c:axId val="473706016"/>
      </c:barChart>
      <c:catAx>
        <c:axId val="4737056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6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6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562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128169836021472"/>
          <c:y val="0.42158611835344278"/>
          <c:w val="7.4443344626657901E-2"/>
          <c:h val="0.136068910478448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GRIS, antall</a:t>
            </a:r>
            <a:r>
              <a:rPr lang="nb-NO" sz="2800" baseline="0"/>
              <a:t> slakt per produsent, per uke</a:t>
            </a:r>
            <a:endParaRPr lang="nb-NO" sz="2800"/>
          </a:p>
        </c:rich>
      </c:tx>
      <c:layout>
        <c:manualLayout>
          <c:xMode val="edge"/>
          <c:yMode val="edge"/>
          <c:x val="0.11858260472701085"/>
          <c:y val="2.53204313568860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162236480293307E-2"/>
          <c:y val="0.14359861591695502"/>
          <c:w val="0.92758936755270394"/>
          <c:h val="0.73702422145328716"/>
        </c:manualLayout>
      </c:layout>
      <c:lineChart>
        <c:grouping val="standard"/>
        <c:varyColors val="0"/>
        <c:ser>
          <c:idx val="0"/>
          <c:order val="0"/>
          <c:tx>
            <c:strRef>
              <c:f>Uke!$B$66</c:f>
              <c:strCache>
                <c:ptCount val="1"/>
                <c:pt idx="0">
                  <c:v>2023</c:v>
                </c:pt>
              </c:strCache>
            </c:strRef>
          </c:tx>
          <c:cat>
            <c:numRef>
              <c:f>Uke!$C$10:$C$60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cat>
          <c:val>
            <c:numRef>
              <c:f>Uke!$Y$10:$Y$60</c:f>
              <c:numCache>
                <c:formatCode>0</c:formatCode>
                <c:ptCount val="51"/>
                <c:pt idx="0">
                  <c:v>69.955145118733512</c:v>
                </c:pt>
                <c:pt idx="1">
                  <c:v>71.710784313725483</c:v>
                </c:pt>
                <c:pt idx="2">
                  <c:v>65.395881006864983</c:v>
                </c:pt>
                <c:pt idx="3">
                  <c:v>67.768115942028984</c:v>
                </c:pt>
                <c:pt idx="4">
                  <c:v>65.725877192982452</c:v>
                </c:pt>
                <c:pt idx="5">
                  <c:v>63.313596491228068</c:v>
                </c:pt>
                <c:pt idx="6">
                  <c:v>66.844497607655498</c:v>
                </c:pt>
                <c:pt idx="7">
                  <c:v>69.704128440366972</c:v>
                </c:pt>
                <c:pt idx="8">
                  <c:v>67.242562929061791</c:v>
                </c:pt>
                <c:pt idx="9">
                  <c:v>65.661176470588231</c:v>
                </c:pt>
                <c:pt idx="10">
                  <c:v>64.707093821510298</c:v>
                </c:pt>
                <c:pt idx="11">
                  <c:v>64.255402750491157</c:v>
                </c:pt>
                <c:pt idx="12">
                  <c:v>53.354166666666664</c:v>
                </c:pt>
                <c:pt idx="13">
                  <c:v>73.082251082251076</c:v>
                </c:pt>
                <c:pt idx="14">
                  <c:v>70.630573248407643</c:v>
                </c:pt>
                <c:pt idx="15">
                  <c:v>68.403887688984881</c:v>
                </c:pt>
                <c:pt idx="16">
                  <c:v>70.162528216704288</c:v>
                </c:pt>
                <c:pt idx="17">
                  <c:v>63.956521739130437</c:v>
                </c:pt>
                <c:pt idx="18">
                  <c:v>63.871536523929471</c:v>
                </c:pt>
                <c:pt idx="19">
                  <c:v>64.255868544600943</c:v>
                </c:pt>
                <c:pt idx="20">
                  <c:v>67.596846846846844</c:v>
                </c:pt>
                <c:pt idx="21">
                  <c:v>68.503432494279181</c:v>
                </c:pt>
                <c:pt idx="22">
                  <c:v>66.980769230769226</c:v>
                </c:pt>
                <c:pt idx="23">
                  <c:v>69.838790931989919</c:v>
                </c:pt>
                <c:pt idx="24">
                  <c:v>66.104265402843609</c:v>
                </c:pt>
                <c:pt idx="25">
                  <c:v>65.15094339622641</c:v>
                </c:pt>
                <c:pt idx="26">
                  <c:v>70.457627118644069</c:v>
                </c:pt>
                <c:pt idx="27">
                  <c:v>67.214780600461893</c:v>
                </c:pt>
                <c:pt idx="28">
                  <c:v>65.366071428571431</c:v>
                </c:pt>
                <c:pt idx="29">
                  <c:v>67.652380952380952</c:v>
                </c:pt>
                <c:pt idx="30">
                  <c:v>70.594132029339846</c:v>
                </c:pt>
                <c:pt idx="31">
                  <c:v>67.572463768115938</c:v>
                </c:pt>
                <c:pt idx="32">
                  <c:v>64.424311926605498</c:v>
                </c:pt>
                <c:pt idx="33">
                  <c:v>66.457499999999996</c:v>
                </c:pt>
                <c:pt idx="34">
                  <c:v>61.61822125813449</c:v>
                </c:pt>
                <c:pt idx="35">
                  <c:v>61.159192825112108</c:v>
                </c:pt>
                <c:pt idx="36">
                  <c:v>66.185941043083901</c:v>
                </c:pt>
                <c:pt idx="37">
                  <c:v>62.31622176591376</c:v>
                </c:pt>
                <c:pt idx="38">
                  <c:v>63.841743119266056</c:v>
                </c:pt>
                <c:pt idx="39">
                  <c:v>58.209195402298853</c:v>
                </c:pt>
                <c:pt idx="40">
                  <c:v>57.723991507430995</c:v>
                </c:pt>
                <c:pt idx="41">
                  <c:v>61.660297239915074</c:v>
                </c:pt>
                <c:pt idx="42">
                  <c:v>62.133909287257019</c:v>
                </c:pt>
                <c:pt idx="43">
                  <c:v>65.097192224622034</c:v>
                </c:pt>
                <c:pt idx="44">
                  <c:v>63.203592814371255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22-440B-B39F-6E6AC2444DBA}"/>
            </c:ext>
          </c:extLst>
        </c:ser>
        <c:ser>
          <c:idx val="4"/>
          <c:order val="1"/>
          <c:tx>
            <c:strRef>
              <c:f>Uke!$B$14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4"/>
            <c:spPr>
              <a:solidFill>
                <a:srgbClr val="FF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Pt>
            <c:idx val="13"/>
            <c:bubble3D val="0"/>
            <c:spPr>
              <a:ln w="114300">
                <a:solidFill>
                  <a:srgbClr val="FF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CC22-440B-B39F-6E6AC2444DBA}"/>
              </c:ext>
            </c:extLst>
          </c:dPt>
          <c:dLbls>
            <c:dLbl>
              <c:idx val="1"/>
              <c:layout>
                <c:manualLayout>
                  <c:x val="-8.4395397354131195E-4"/>
                  <c:y val="-8.272148623660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95-4CCC-865D-FCF1723F0B72}"/>
                </c:ext>
              </c:extLst>
            </c:dLbl>
            <c:dLbl>
              <c:idx val="4"/>
              <c:layout>
                <c:manualLayout>
                  <c:x val="-2.7006527153321983E-2"/>
                  <c:y val="5.5147657491071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95-4CCC-865D-FCF1723F0B72}"/>
                </c:ext>
              </c:extLst>
            </c:dLbl>
            <c:dLbl>
              <c:idx val="7"/>
              <c:layout>
                <c:manualLayout>
                  <c:x val="-2.2786757285615421E-2"/>
                  <c:y val="-3.67651049940473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95-4CCC-865D-FCF1723F0B72}"/>
                </c:ext>
              </c:extLst>
            </c:dLbl>
            <c:dLbl>
              <c:idx val="8"/>
              <c:layout>
                <c:manualLayout>
                  <c:x val="-1.1815355629578398E-2"/>
                  <c:y val="4.7794636492261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95-4CCC-865D-FCF1723F0B72}"/>
                </c:ext>
              </c:extLst>
            </c:dLbl>
            <c:dLbl>
              <c:idx val="9"/>
              <c:layout>
                <c:manualLayout>
                  <c:x val="-1.9410941391450207E-2"/>
                  <c:y val="-8.0883230986904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95-4CCC-865D-FCF1723F0B72}"/>
                </c:ext>
              </c:extLst>
            </c:dLbl>
            <c:dLbl>
              <c:idx val="10"/>
              <c:layout>
                <c:manualLayout>
                  <c:x val="-2.1098849338532861E-2"/>
                  <c:y val="4.9632891741963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95-4CCC-865D-FCF1723F0B72}"/>
                </c:ext>
              </c:extLst>
            </c:dLbl>
            <c:dLbl>
              <c:idx val="11"/>
              <c:layout>
                <c:manualLayout>
                  <c:x val="-1.6035125497284957E-2"/>
                  <c:y val="-3.67651049940473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95-4CCC-865D-FCF1723F0B72}"/>
                </c:ext>
              </c:extLst>
            </c:dLbl>
            <c:dLbl>
              <c:idx val="14"/>
              <c:layout>
                <c:manualLayout>
                  <c:x val="-2.1098849338532798E-2"/>
                  <c:y val="-6.9853699488690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95-4CCC-865D-FCF1723F0B72}"/>
                </c:ext>
              </c:extLst>
            </c:dLbl>
            <c:dLbl>
              <c:idx val="17"/>
              <c:layout>
                <c:manualLayout>
                  <c:x val="-4.3885606624148282E-2"/>
                  <c:y val="2.9412083995237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95-4CCC-865D-FCF1723F0B72}"/>
                </c:ext>
              </c:extLst>
            </c:dLbl>
            <c:dLbl>
              <c:idx val="23"/>
              <c:layout>
                <c:manualLayout>
                  <c:x val="-2.7850481126863294E-2"/>
                  <c:y val="5.5147657491071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95-4CCC-865D-FCF1723F0B72}"/>
                </c:ext>
              </c:extLst>
            </c:dLbl>
            <c:dLbl>
              <c:idx val="24"/>
              <c:layout>
                <c:manualLayout>
                  <c:x val="-9.2834937089544319E-3"/>
                  <c:y val="-4.9632891741963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95-4CCC-865D-FCF1723F0B72}"/>
                </c:ext>
              </c:extLst>
            </c:dLbl>
            <c:dLbl>
              <c:idx val="25"/>
              <c:layout>
                <c:manualLayout>
                  <c:x val="-2.5318619206239422E-2"/>
                  <c:y val="6.0662423240178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F9-428B-B4BB-1450E7CDD6B5}"/>
                </c:ext>
              </c:extLst>
            </c:dLbl>
            <c:dLbl>
              <c:idx val="32"/>
              <c:layout>
                <c:manualLayout>
                  <c:x val="-4.6417468544772279E-2"/>
                  <c:y val="2.9412079738000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9D-4B29-88A6-35A986690FF7}"/>
                </c:ext>
              </c:extLst>
            </c:dLbl>
            <c:dLbl>
              <c:idx val="33"/>
              <c:layout>
                <c:manualLayout>
                  <c:x val="-3.0382343047487353E-2"/>
                  <c:y val="5.3309394525126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9D-4B29-88A6-35A986690FF7}"/>
                </c:ext>
              </c:extLst>
            </c:dLbl>
            <c:dLbl>
              <c:idx val="34"/>
              <c:layout>
                <c:manualLayout>
                  <c:x val="-2.2786757285615421E-2"/>
                  <c:y val="5.1471139541501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4-4722-84DF-4F02F008FAFA}"/>
                </c:ext>
              </c:extLst>
            </c:dLbl>
            <c:dLbl>
              <c:idx val="35"/>
              <c:layout>
                <c:manualLayout>
                  <c:x val="-2.1098849338532798E-2"/>
                  <c:y val="-5.51476495087516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C4-4722-84DF-4F02F008FAFA}"/>
                </c:ext>
              </c:extLst>
            </c:dLbl>
            <c:dLbl>
              <c:idx val="36"/>
              <c:layout>
                <c:manualLayout>
                  <c:x val="-3.1226297021028544E-2"/>
                  <c:y val="5.14711395415015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C4-4722-84DF-4F02F008FAFA}"/>
                </c:ext>
              </c:extLst>
            </c:dLbl>
            <c:dLbl>
              <c:idx val="37"/>
              <c:layout>
                <c:manualLayout>
                  <c:x val="-1.3503263576661114E-2"/>
                  <c:y val="-5.51476495087516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C4-4722-84DF-4F02F008FAFA}"/>
                </c:ext>
              </c:extLst>
            </c:dLbl>
            <c:dLbl>
              <c:idx val="39"/>
              <c:layout>
                <c:manualLayout>
                  <c:x val="-5.0637238412478719E-2"/>
                  <c:y val="1.654429485262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C4-4722-84DF-4F02F008FAFA}"/>
                </c:ext>
              </c:extLst>
            </c:dLbl>
            <c:dLbl>
              <c:idx val="40"/>
              <c:layout>
                <c:manualLayout>
                  <c:x val="-5.9076778147893073E-3"/>
                  <c:y val="-4.0441609639751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0D-434B-A956-84B307D8AC9F}"/>
                </c:ext>
              </c:extLst>
            </c:dLbl>
            <c:dLbl>
              <c:idx val="41"/>
              <c:layout>
                <c:manualLayout>
                  <c:x val="-1.6879079470826362E-2"/>
                  <c:y val="5.88241594760018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2F-4B75-8211-48E9CD207FE1}"/>
                </c:ext>
              </c:extLst>
            </c:dLbl>
            <c:dLbl>
              <c:idx val="43"/>
              <c:layout>
                <c:manualLayout>
                  <c:x val="-2.7006527153321983E-2"/>
                  <c:y val="-6.0662414459626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51-45E5-881C-5EF140C6C7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Uke!$C$10:$C$60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cat>
          <c:val>
            <c:numRef>
              <c:f>Uke!$Y$63:$Y$113</c:f>
              <c:numCache>
                <c:formatCode>0</c:formatCode>
                <c:ptCount val="51"/>
                <c:pt idx="0">
                  <c:v>78.088372093023253</c:v>
                </c:pt>
                <c:pt idx="1">
                  <c:v>67.372315035799517</c:v>
                </c:pt>
                <c:pt idx="2">
                  <c:v>66.0695652173913</c:v>
                </c:pt>
                <c:pt idx="3">
                  <c:v>62.393258426966291</c:v>
                </c:pt>
                <c:pt idx="4">
                  <c:v>60.720930232558139</c:v>
                </c:pt>
                <c:pt idx="5">
                  <c:v>60.685579196217496</c:v>
                </c:pt>
                <c:pt idx="6">
                  <c:v>63.233796296296298</c:v>
                </c:pt>
                <c:pt idx="7">
                  <c:v>65.158371040723978</c:v>
                </c:pt>
                <c:pt idx="8">
                  <c:v>65.325167037861917</c:v>
                </c:pt>
                <c:pt idx="9">
                  <c:v>67.454987834549883</c:v>
                </c:pt>
                <c:pt idx="10">
                  <c:v>64.897550111358569</c:v>
                </c:pt>
                <c:pt idx="11">
                  <c:v>66.332584269662917</c:v>
                </c:pt>
                <c:pt idx="12">
                  <c:v>63.258799171842647</c:v>
                </c:pt>
                <c:pt idx="13">
                  <c:v>59.628571428571426</c:v>
                </c:pt>
                <c:pt idx="14">
                  <c:v>70.438914027149323</c:v>
                </c:pt>
                <c:pt idx="15">
                  <c:v>69.995689655172413</c:v>
                </c:pt>
                <c:pt idx="16">
                  <c:v>67.965517241379317</c:v>
                </c:pt>
                <c:pt idx="17">
                  <c:v>65.963048498845268</c:v>
                </c:pt>
                <c:pt idx="18">
                  <c:v>72.678815489749425</c:v>
                </c:pt>
                <c:pt idx="19">
                  <c:v>56.908831908831907</c:v>
                </c:pt>
                <c:pt idx="20">
                  <c:v>70.271028037383175</c:v>
                </c:pt>
                <c:pt idx="21">
                  <c:v>58.486373165618446</c:v>
                </c:pt>
                <c:pt idx="22">
                  <c:v>72.455205811138015</c:v>
                </c:pt>
                <c:pt idx="23">
                  <c:v>66.136054421768705</c:v>
                </c:pt>
                <c:pt idx="24">
                  <c:v>66.443181818181813</c:v>
                </c:pt>
                <c:pt idx="25">
                  <c:v>66.02843601895735</c:v>
                </c:pt>
                <c:pt idx="26">
                  <c:v>66.891891891891888</c:v>
                </c:pt>
                <c:pt idx="27">
                  <c:v>71.629807692307693</c:v>
                </c:pt>
                <c:pt idx="28">
                  <c:v>67.432642487046635</c:v>
                </c:pt>
                <c:pt idx="29">
                  <c:v>71.734939759036138</c:v>
                </c:pt>
                <c:pt idx="30">
                  <c:v>68.082949308755758</c:v>
                </c:pt>
                <c:pt idx="31">
                  <c:v>65.415458937198068</c:v>
                </c:pt>
                <c:pt idx="32">
                  <c:v>62.332552693208434</c:v>
                </c:pt>
                <c:pt idx="33">
                  <c:v>61.77354260089686</c:v>
                </c:pt>
                <c:pt idx="34">
                  <c:v>59.835317460317462</c:v>
                </c:pt>
                <c:pt idx="35">
                  <c:v>64.410430839002274</c:v>
                </c:pt>
                <c:pt idx="36">
                  <c:v>60.473469387755102</c:v>
                </c:pt>
                <c:pt idx="37">
                  <c:v>64.943722943722946</c:v>
                </c:pt>
                <c:pt idx="38">
                  <c:v>61.449664429530202</c:v>
                </c:pt>
                <c:pt idx="39">
                  <c:v>58.081196581196579</c:v>
                </c:pt>
                <c:pt idx="40">
                  <c:v>61.541850220264315</c:v>
                </c:pt>
                <c:pt idx="41">
                  <c:v>60.462343096234306</c:v>
                </c:pt>
                <c:pt idx="42">
                  <c:v>60.472049689440993</c:v>
                </c:pt>
                <c:pt idx="43">
                  <c:v>63.616033755274259</c:v>
                </c:pt>
                <c:pt idx="44">
                  <c:v>63.762605042016808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22-440B-B39F-6E6AC2444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15800"/>
        <c:axId val="718316584"/>
      </c:lineChart>
      <c:catAx>
        <c:axId val="7183158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6584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718316584"/>
        <c:scaling>
          <c:orientation val="minMax"/>
          <c:min val="4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58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476469851382128"/>
          <c:y val="7.2208589585840588E-2"/>
          <c:w val="7.4055831476080816E-2"/>
          <c:h val="0.114471773011662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GRIS, antall slakt innen de ulike VEKTGRUPPENE, per uke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897822687937368E-2"/>
          <c:y val="0.14873947672967391"/>
          <c:w val="0.88222216863014635"/>
          <c:h val="0.73961420348393059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Vektgrupper!$B$36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Vektgrupper!$D$12:$D$34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Vektgrupper!$G$36:$G$58</c:f>
              <c:numCache>
                <c:formatCode>#,##0</c:formatCode>
                <c:ptCount val="23"/>
                <c:pt idx="0">
                  <c:v>8527</c:v>
                </c:pt>
                <c:pt idx="1">
                  <c:v>18560</c:v>
                </c:pt>
                <c:pt idx="2">
                  <c:v>9678</c:v>
                </c:pt>
                <c:pt idx="3">
                  <c:v>13823</c:v>
                </c:pt>
                <c:pt idx="4">
                  <c:v>19469</c:v>
                </c:pt>
                <c:pt idx="5">
                  <c:v>26027</c:v>
                </c:pt>
                <c:pt idx="6">
                  <c:v>36731</c:v>
                </c:pt>
                <c:pt idx="7">
                  <c:v>47372</c:v>
                </c:pt>
                <c:pt idx="8">
                  <c:v>63727</c:v>
                </c:pt>
                <c:pt idx="9">
                  <c:v>79727</c:v>
                </c:pt>
                <c:pt idx="10">
                  <c:v>95271</c:v>
                </c:pt>
                <c:pt idx="11">
                  <c:v>112833</c:v>
                </c:pt>
                <c:pt idx="12">
                  <c:v>123331</c:v>
                </c:pt>
                <c:pt idx="13">
                  <c:v>126755</c:v>
                </c:pt>
                <c:pt idx="14">
                  <c:v>173469</c:v>
                </c:pt>
                <c:pt idx="15">
                  <c:v>189348</c:v>
                </c:pt>
                <c:pt idx="16">
                  <c:v>82154</c:v>
                </c:pt>
                <c:pt idx="17">
                  <c:v>30617</c:v>
                </c:pt>
                <c:pt idx="18">
                  <c:v>10696</c:v>
                </c:pt>
                <c:pt idx="19">
                  <c:v>4137</c:v>
                </c:pt>
                <c:pt idx="20">
                  <c:v>2003</c:v>
                </c:pt>
                <c:pt idx="21">
                  <c:v>1089</c:v>
                </c:pt>
                <c:pt idx="2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1B-43D1-A428-CBC85EE0DB3D}"/>
            </c:ext>
          </c:extLst>
        </c:ser>
        <c:ser>
          <c:idx val="10"/>
          <c:order val="1"/>
          <c:tx>
            <c:strRef>
              <c:f>Vektgrupper!$B$12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Vektgrupper!$D$12:$D$34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Vektgrupper!$G$12:$G$34</c:f>
              <c:numCache>
                <c:formatCode>#,##0</c:formatCode>
                <c:ptCount val="23"/>
                <c:pt idx="0">
                  <c:v>7785</c:v>
                </c:pt>
                <c:pt idx="1">
                  <c:v>21067</c:v>
                </c:pt>
                <c:pt idx="2">
                  <c:v>12214</c:v>
                </c:pt>
                <c:pt idx="3">
                  <c:v>16974</c:v>
                </c:pt>
                <c:pt idx="4">
                  <c:v>25044</c:v>
                </c:pt>
                <c:pt idx="5">
                  <c:v>34278</c:v>
                </c:pt>
                <c:pt idx="6">
                  <c:v>49154</c:v>
                </c:pt>
                <c:pt idx="7">
                  <c:v>62348</c:v>
                </c:pt>
                <c:pt idx="8">
                  <c:v>83705</c:v>
                </c:pt>
                <c:pt idx="9">
                  <c:v>104006</c:v>
                </c:pt>
                <c:pt idx="10">
                  <c:v>115779</c:v>
                </c:pt>
                <c:pt idx="11">
                  <c:v>133174</c:v>
                </c:pt>
                <c:pt idx="12">
                  <c:v>135149</c:v>
                </c:pt>
                <c:pt idx="13">
                  <c:v>121460</c:v>
                </c:pt>
                <c:pt idx="14">
                  <c:v>145163</c:v>
                </c:pt>
                <c:pt idx="15">
                  <c:v>129286</c:v>
                </c:pt>
                <c:pt idx="16">
                  <c:v>48926</c:v>
                </c:pt>
                <c:pt idx="17">
                  <c:v>16603</c:v>
                </c:pt>
                <c:pt idx="18">
                  <c:v>6121</c:v>
                </c:pt>
                <c:pt idx="19">
                  <c:v>2597</c:v>
                </c:pt>
                <c:pt idx="20">
                  <c:v>1498</c:v>
                </c:pt>
                <c:pt idx="21">
                  <c:v>802</c:v>
                </c:pt>
                <c:pt idx="2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1B-43D1-A428-CBC85EE0D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945720"/>
        <c:axId val="539946112"/>
      </c:barChart>
      <c:catAx>
        <c:axId val="53994572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4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946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4572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297839182716283"/>
          <c:y val="0.29885733766139294"/>
          <c:w val="7.1715682724874413E-2"/>
          <c:h val="0.125662111085430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GRIS, middel</a:t>
            </a:r>
            <a:r>
              <a:rPr lang="en-US" sz="2000" baseline="0"/>
              <a:t> slaktevekt </a:t>
            </a:r>
            <a:r>
              <a:rPr lang="en-US" sz="2000"/>
              <a:t>innen de ulike VEKTGRUPPENE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755403086099684E-2"/>
          <c:y val="0.14873947672967391"/>
          <c:w val="0.90136458823198407"/>
          <c:h val="0.7396142034839305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Vektgrupper!$B$59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Vektgrupper!$D$12:$D$34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Vektgrupper!$O$59:$O$80</c:f>
              <c:numCache>
                <c:formatCode>0.0</c:formatCode>
                <c:ptCount val="22"/>
                <c:pt idx="0">
                  <c:v>49.421377825618919</c:v>
                </c:pt>
                <c:pt idx="1">
                  <c:v>59.875823561248239</c:v>
                </c:pt>
                <c:pt idx="2">
                  <c:v>64.094670194003726</c:v>
                </c:pt>
                <c:pt idx="3">
                  <c:v>66.112085548173042</c:v>
                </c:pt>
                <c:pt idx="4">
                  <c:v>68.107423011639213</c:v>
                </c:pt>
                <c:pt idx="5">
                  <c:v>70.105226606238418</c:v>
                </c:pt>
                <c:pt idx="6">
                  <c:v>72.071012503142114</c:v>
                </c:pt>
                <c:pt idx="7">
                  <c:v>74.103180116818734</c:v>
                </c:pt>
                <c:pt idx="8">
                  <c:v>76.08988772956414</c:v>
                </c:pt>
                <c:pt idx="9">
                  <c:v>78.097503202106353</c:v>
                </c:pt>
                <c:pt idx="10">
                  <c:v>80.098540282202137</c:v>
                </c:pt>
                <c:pt idx="11">
                  <c:v>82.067492126667418</c:v>
                </c:pt>
                <c:pt idx="12">
                  <c:v>84.066175701349124</c:v>
                </c:pt>
                <c:pt idx="13">
                  <c:v>86.046816054370538</c:v>
                </c:pt>
                <c:pt idx="14">
                  <c:v>88.51806152382305</c:v>
                </c:pt>
                <c:pt idx="15">
                  <c:v>92.29619405427529</c:v>
                </c:pt>
                <c:pt idx="16">
                  <c:v>97.173708602139214</c:v>
                </c:pt>
                <c:pt idx="17">
                  <c:v>102.09881730672876</c:v>
                </c:pt>
                <c:pt idx="18">
                  <c:v>107.10726791387223</c:v>
                </c:pt>
                <c:pt idx="19">
                  <c:v>112.16650881057264</c:v>
                </c:pt>
                <c:pt idx="20">
                  <c:v>117.28118076923076</c:v>
                </c:pt>
                <c:pt idx="21">
                  <c:v>122.30252602359469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12-4B11-86E6-BBE98AC64B1F}"/>
            </c:ext>
          </c:extLst>
        </c:ser>
        <c:ser>
          <c:idx val="13"/>
          <c:order val="1"/>
          <c:tx>
            <c:strRef>
              <c:f>Vektgrupper!$B$36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Vektgrupper!$D$12:$D$34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Vektgrupper!$O$36:$O$58</c:f>
              <c:numCache>
                <c:formatCode>0.0</c:formatCode>
                <c:ptCount val="23"/>
                <c:pt idx="0">
                  <c:v>49.52511076517785</c:v>
                </c:pt>
                <c:pt idx="1">
                  <c:v>59.841315832471182</c:v>
                </c:pt>
                <c:pt idx="2">
                  <c:v>64.08509535655061</c:v>
                </c:pt>
                <c:pt idx="3">
                  <c:v>66.089792663476871</c:v>
                </c:pt>
                <c:pt idx="4">
                  <c:v>68.114458142054346</c:v>
                </c:pt>
                <c:pt idx="5">
                  <c:v>70.096513775588647</c:v>
                </c:pt>
                <c:pt idx="6">
                  <c:v>72.083485636115185</c:v>
                </c:pt>
                <c:pt idx="7">
                  <c:v>74.108195924232817</c:v>
                </c:pt>
                <c:pt idx="8">
                  <c:v>76.091257767638908</c:v>
                </c:pt>
                <c:pt idx="9">
                  <c:v>78.106668717664519</c:v>
                </c:pt>
                <c:pt idx="10">
                  <c:v>80.093591159058874</c:v>
                </c:pt>
                <c:pt idx="11">
                  <c:v>82.063893772340066</c:v>
                </c:pt>
                <c:pt idx="12">
                  <c:v>84.064436090834477</c:v>
                </c:pt>
                <c:pt idx="13">
                  <c:v>86.038863042157686</c:v>
                </c:pt>
                <c:pt idx="14">
                  <c:v>88.506062022751777</c:v>
                </c:pt>
                <c:pt idx="15">
                  <c:v>92.259133341445093</c:v>
                </c:pt>
                <c:pt idx="16">
                  <c:v>97.143315560218625</c:v>
                </c:pt>
                <c:pt idx="17">
                  <c:v>102.09476978535201</c:v>
                </c:pt>
                <c:pt idx="18">
                  <c:v>107.11281232387768</c:v>
                </c:pt>
                <c:pt idx="19">
                  <c:v>112.18348333738749</c:v>
                </c:pt>
                <c:pt idx="20">
                  <c:v>117.27934508816156</c:v>
                </c:pt>
                <c:pt idx="21">
                  <c:v>122.09170506912422</c:v>
                </c:pt>
                <c:pt idx="22">
                  <c:v>481.06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12-4B11-86E6-BBE98AC64B1F}"/>
            </c:ext>
          </c:extLst>
        </c:ser>
        <c:ser>
          <c:idx val="1"/>
          <c:order val="2"/>
          <c:tx>
            <c:strRef>
              <c:f>Vektgrupper!$B$12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Vektgrupper!$D$12:$D$34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Vektgrupper!$O$12:$O$34</c:f>
              <c:numCache>
                <c:formatCode>0.0</c:formatCode>
                <c:ptCount val="23"/>
                <c:pt idx="0">
                  <c:v>49.67411501513353</c:v>
                </c:pt>
                <c:pt idx="1">
                  <c:v>59.936103398755151</c:v>
                </c:pt>
                <c:pt idx="2">
                  <c:v>64.10576591375775</c:v>
                </c:pt>
                <c:pt idx="3">
                  <c:v>66.077626838343917</c:v>
                </c:pt>
                <c:pt idx="4">
                  <c:v>68.095781080972884</c:v>
                </c:pt>
                <c:pt idx="5">
                  <c:v>70.099216305524109</c:v>
                </c:pt>
                <c:pt idx="6">
                  <c:v>72.091942490058003</c:v>
                </c:pt>
                <c:pt idx="7">
                  <c:v>74.102477188021098</c:v>
                </c:pt>
                <c:pt idx="8">
                  <c:v>76.072741867848791</c:v>
                </c:pt>
                <c:pt idx="9">
                  <c:v>78.10663701050386</c:v>
                </c:pt>
                <c:pt idx="10">
                  <c:v>80.078561371606554</c:v>
                </c:pt>
                <c:pt idx="11">
                  <c:v>82.05400163869011</c:v>
                </c:pt>
                <c:pt idx="12">
                  <c:v>84.057433705033247</c:v>
                </c:pt>
                <c:pt idx="13">
                  <c:v>86.02538089071065</c:v>
                </c:pt>
                <c:pt idx="14">
                  <c:v>88.463542371010305</c:v>
                </c:pt>
                <c:pt idx="15">
                  <c:v>92.189160259193258</c:v>
                </c:pt>
                <c:pt idx="16">
                  <c:v>97.104640644871978</c:v>
                </c:pt>
                <c:pt idx="17">
                  <c:v>102.09966761346476</c:v>
                </c:pt>
                <c:pt idx="18">
                  <c:v>107.16169792694984</c:v>
                </c:pt>
                <c:pt idx="19">
                  <c:v>112.22426127527206</c:v>
                </c:pt>
                <c:pt idx="20">
                  <c:v>117.30687795010144</c:v>
                </c:pt>
                <c:pt idx="21">
                  <c:v>122.21264080100109</c:v>
                </c:pt>
                <c:pt idx="22">
                  <c:v>128.30000000000001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12-4B11-86E6-BBE98AC64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948072"/>
        <c:axId val="539948464"/>
      </c:barChart>
      <c:catAx>
        <c:axId val="5399480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48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948464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Slaktevekt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48072"/>
        <c:crosses val="autoZero"/>
        <c:crossBetween val="between"/>
        <c:maj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4173050565311"/>
          <c:y val="0.21713540437601259"/>
          <c:w val="6.036412849416313E-2"/>
          <c:h val="0.187528195802461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GRIS, middel</a:t>
            </a:r>
            <a:r>
              <a:rPr lang="en-US" sz="2000" baseline="0"/>
              <a:t> kjøtt% </a:t>
            </a:r>
            <a:r>
              <a:rPr lang="en-US" sz="2000"/>
              <a:t>innen de ulike VEKTGRUPPENE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755403086099684E-2"/>
          <c:y val="0.14873947672967391"/>
          <c:w val="0.90136458823198407"/>
          <c:h val="0.739614203483930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Vektgrupper!$B$59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V!$Y$13:$Y$35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Vektgrupper!$M$59:$M$81</c:f>
              <c:numCache>
                <c:formatCode>0.00</c:formatCode>
                <c:ptCount val="23"/>
                <c:pt idx="0">
                  <c:v>62.979413347685693</c:v>
                </c:pt>
                <c:pt idx="1">
                  <c:v>62.846052077695603</c:v>
                </c:pt>
                <c:pt idx="2">
                  <c:v>62.645620223397998</c:v>
                </c:pt>
                <c:pt idx="3">
                  <c:v>62.391362126245866</c:v>
                </c:pt>
                <c:pt idx="4">
                  <c:v>62.272369059165847</c:v>
                </c:pt>
                <c:pt idx="5">
                  <c:v>62.096907491335642</c:v>
                </c:pt>
                <c:pt idx="6">
                  <c:v>61.930541593365184</c:v>
                </c:pt>
                <c:pt idx="7">
                  <c:v>61.743783526046002</c:v>
                </c:pt>
                <c:pt idx="8">
                  <c:v>61.541259825866291</c:v>
                </c:pt>
                <c:pt idx="9">
                  <c:v>61.323729362253133</c:v>
                </c:pt>
                <c:pt idx="10">
                  <c:v>61.15169549385525</c:v>
                </c:pt>
                <c:pt idx="11">
                  <c:v>60.957097590664048</c:v>
                </c:pt>
                <c:pt idx="12">
                  <c:v>60.768403745069477</c:v>
                </c:pt>
                <c:pt idx="13">
                  <c:v>60.597526767968205</c:v>
                </c:pt>
                <c:pt idx="14">
                  <c:v>60.374630483288207</c:v>
                </c:pt>
                <c:pt idx="15">
                  <c:v>60.027128883236394</c:v>
                </c:pt>
                <c:pt idx="16">
                  <c:v>59.590646996054801</c:v>
                </c:pt>
                <c:pt idx="17">
                  <c:v>59.105434673618767</c:v>
                </c:pt>
                <c:pt idx="18">
                  <c:v>58.631062477938578</c:v>
                </c:pt>
                <c:pt idx="19">
                  <c:v>58.242657856093992</c:v>
                </c:pt>
                <c:pt idx="20">
                  <c:v>57.934230769230787</c:v>
                </c:pt>
                <c:pt idx="21">
                  <c:v>57.505898681471209</c:v>
                </c:pt>
                <c:pt idx="22">
                  <c:v>56.690909090909081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AA-4A20-98B6-D8C45A36AC9A}"/>
            </c:ext>
          </c:extLst>
        </c:ser>
        <c:ser>
          <c:idx val="1"/>
          <c:order val="1"/>
          <c:tx>
            <c:strRef>
              <c:f>Vektgrupper!$B$36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V!$Y$13:$Y$35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Vektgrupper!$M$36:$M$58</c:f>
              <c:numCache>
                <c:formatCode>0.00</c:formatCode>
                <c:ptCount val="23"/>
                <c:pt idx="0">
                  <c:v>62.635971739911398</c:v>
                </c:pt>
                <c:pt idx="1">
                  <c:v>62.562169816458798</c:v>
                </c:pt>
                <c:pt idx="2">
                  <c:v>62.314262023217253</c:v>
                </c:pt>
                <c:pt idx="3">
                  <c:v>62.132086414383053</c:v>
                </c:pt>
                <c:pt idx="4">
                  <c:v>62.008407695878681</c:v>
                </c:pt>
                <c:pt idx="5">
                  <c:v>61.844505156225942</c:v>
                </c:pt>
                <c:pt idx="6">
                  <c:v>61.67357045143639</c:v>
                </c:pt>
                <c:pt idx="7">
                  <c:v>61.496765601217646</c:v>
                </c:pt>
                <c:pt idx="8">
                  <c:v>61.29623220325653</c:v>
                </c:pt>
                <c:pt idx="9">
                  <c:v>61.123047365513088</c:v>
                </c:pt>
                <c:pt idx="10">
                  <c:v>60.930548983733424</c:v>
                </c:pt>
                <c:pt idx="11">
                  <c:v>60.762885957831806</c:v>
                </c:pt>
                <c:pt idx="12">
                  <c:v>60.584775142692465</c:v>
                </c:pt>
                <c:pt idx="13">
                  <c:v>60.40095259911061</c:v>
                </c:pt>
                <c:pt idx="14">
                  <c:v>60.183292065635854</c:v>
                </c:pt>
                <c:pt idx="15">
                  <c:v>59.864442458124174</c:v>
                </c:pt>
                <c:pt idx="16">
                  <c:v>59.417806464207722</c:v>
                </c:pt>
                <c:pt idx="17">
                  <c:v>58.948648205800424</c:v>
                </c:pt>
                <c:pt idx="18">
                  <c:v>58.487413112906253</c:v>
                </c:pt>
                <c:pt idx="19">
                  <c:v>58.034054974458755</c:v>
                </c:pt>
                <c:pt idx="20">
                  <c:v>57.769773299748117</c:v>
                </c:pt>
                <c:pt idx="21">
                  <c:v>57.647926267281107</c:v>
                </c:pt>
                <c:pt idx="22">
                  <c:v>59.2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AA-4A20-98B6-D8C45A36AC9A}"/>
            </c:ext>
          </c:extLst>
        </c:ser>
        <c:ser>
          <c:idx val="13"/>
          <c:order val="2"/>
          <c:tx>
            <c:strRef>
              <c:f>Vektgrupper!$B$12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V!$Y$13:$Y$35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Vektgrupper!$M$12:$M$34</c:f>
              <c:numCache>
                <c:formatCode>0.00</c:formatCode>
                <c:ptCount val="23"/>
                <c:pt idx="0">
                  <c:v>62.509145940255294</c:v>
                </c:pt>
                <c:pt idx="1">
                  <c:v>62.388415509813328</c:v>
                </c:pt>
                <c:pt idx="2">
                  <c:v>62.201067761806989</c:v>
                </c:pt>
                <c:pt idx="3">
                  <c:v>61.983816667651055</c:v>
                </c:pt>
                <c:pt idx="4">
                  <c:v>61.799711526904112</c:v>
                </c:pt>
                <c:pt idx="5">
                  <c:v>61.605374740474318</c:v>
                </c:pt>
                <c:pt idx="6">
                  <c:v>61.425328846742147</c:v>
                </c:pt>
                <c:pt idx="7">
                  <c:v>61.253855545559695</c:v>
                </c:pt>
                <c:pt idx="8">
                  <c:v>61.060013179176899</c:v>
                </c:pt>
                <c:pt idx="9">
                  <c:v>60.877620189298739</c:v>
                </c:pt>
                <c:pt idx="10">
                  <c:v>60.698921937914008</c:v>
                </c:pt>
                <c:pt idx="11">
                  <c:v>60.530913382393841</c:v>
                </c:pt>
                <c:pt idx="12">
                  <c:v>60.36873263438671</c:v>
                </c:pt>
                <c:pt idx="13">
                  <c:v>60.19202501051727</c:v>
                </c:pt>
                <c:pt idx="14">
                  <c:v>60.005167869513024</c:v>
                </c:pt>
                <c:pt idx="15">
                  <c:v>59.688744031747994</c:v>
                </c:pt>
                <c:pt idx="16">
                  <c:v>59.250646100832753</c:v>
                </c:pt>
                <c:pt idx="17">
                  <c:v>58.761829938961768</c:v>
                </c:pt>
                <c:pt idx="18">
                  <c:v>58.281671602500815</c:v>
                </c:pt>
                <c:pt idx="19">
                  <c:v>58.164074650077744</c:v>
                </c:pt>
                <c:pt idx="20">
                  <c:v>57.987188132164547</c:v>
                </c:pt>
                <c:pt idx="21">
                  <c:v>57.31038798498124</c:v>
                </c:pt>
                <c:pt idx="22">
                  <c:v>61.16666666666665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AA-4A20-98B6-D8C45A36A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949248"/>
        <c:axId val="539949640"/>
      </c:barChart>
      <c:catAx>
        <c:axId val="53994924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49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949640"/>
        <c:scaling>
          <c:orientation val="minMax"/>
          <c:min val="5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492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5325791014513619"/>
          <c:y val="0.1438775156285346"/>
          <c:w val="5.9871256557623598E-2"/>
          <c:h val="0.2121373868433322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antall% slakt innen de ulike VEKTGRUPPENE, per uke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05719192868928E-2"/>
          <c:y val="0.13920532389896423"/>
          <c:w val="0.9120628301618311"/>
          <c:h val="0.7491482467333089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Vektgrupper!$B$77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Vektgrupper!$D$12:$D$34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Vektgrupper!$I$59:$I$76</c:f>
              <c:numCache>
                <c:formatCode>0.0</c:formatCode>
                <c:ptCount val="18"/>
                <c:pt idx="0">
                  <c:v>0.59340626748784597</c:v>
                </c:pt>
                <c:pt idx="1">
                  <c:v>1.3084128196983096</c:v>
                </c:pt>
                <c:pt idx="2">
                  <c:v>0.66770888048908594</c:v>
                </c:pt>
                <c:pt idx="3">
                  <c:v>0.9442363572363488</c:v>
                </c:pt>
                <c:pt idx="4">
                  <c:v>1.2918664394921513</c:v>
                </c:pt>
                <c:pt idx="5">
                  <c:v>1.7623455898823561</c:v>
                </c:pt>
                <c:pt idx="6">
                  <c:v>2.4898399762106762</c:v>
                </c:pt>
                <c:pt idx="7">
                  <c:v>3.2837540302533395</c:v>
                </c:pt>
                <c:pt idx="8">
                  <c:v>4.4364591682946388</c:v>
                </c:pt>
                <c:pt idx="9">
                  <c:v>5.5540422728794683</c:v>
                </c:pt>
                <c:pt idx="10">
                  <c:v>6.8693234013425997</c:v>
                </c:pt>
                <c:pt idx="11">
                  <c:v>8.0904774801423933</c:v>
                </c:pt>
                <c:pt idx="12">
                  <c:v>9.1755922160207977</c:v>
                </c:pt>
                <c:pt idx="13">
                  <c:v>9.7519838095230647</c:v>
                </c:pt>
                <c:pt idx="14">
                  <c:v>13.79929084712003</c:v>
                </c:pt>
                <c:pt idx="15">
                  <c:v>16.718322072168753</c:v>
                </c:pt>
                <c:pt idx="16">
                  <c:v>7.9912772478686751</c:v>
                </c:pt>
                <c:pt idx="17">
                  <c:v>3.1246902431771559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7D-42DD-A0A0-B7BD47D8737E}"/>
            </c:ext>
          </c:extLst>
        </c:ser>
        <c:ser>
          <c:idx val="13"/>
          <c:order val="1"/>
          <c:tx>
            <c:strRef>
              <c:f>Vektgrupper!$B$36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Vektgrupper!$D$12:$D$34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Vektgrupper!$I$36:$I$58</c:f>
              <c:numCache>
                <c:formatCode>0.0</c:formatCode>
                <c:ptCount val="23"/>
                <c:pt idx="0">
                  <c:v>0.66626973336708839</c:v>
                </c:pt>
                <c:pt idx="1">
                  <c:v>1.4502130000343803</c:v>
                </c:pt>
                <c:pt idx="2">
                  <c:v>0.75620481758258229</c:v>
                </c:pt>
                <c:pt idx="3">
                  <c:v>1.0800805118251742</c:v>
                </c:pt>
                <c:pt idx="4">
                  <c:v>1.5212390569864944</c:v>
                </c:pt>
                <c:pt idx="5">
                  <c:v>2.0336580685288155</c:v>
                </c:pt>
                <c:pt idx="6">
                  <c:v>2.8700309107900241</c:v>
                </c:pt>
                <c:pt idx="7">
                  <c:v>3.7014811550446471</c:v>
                </c:pt>
                <c:pt idx="8">
                  <c:v>4.9794032248486486</c:v>
                </c:pt>
                <c:pt idx="9">
                  <c:v>6.229586845567944</c:v>
                </c:pt>
                <c:pt idx="10">
                  <c:v>7.444140233096733</c:v>
                </c:pt>
                <c:pt idx="11">
                  <c:v>8.8163730297887497</c:v>
                </c:pt>
                <c:pt idx="12">
                  <c:v>9.6366497579331991</c:v>
                </c:pt>
                <c:pt idx="13">
                  <c:v>9.904189052767121</c:v>
                </c:pt>
                <c:pt idx="14">
                  <c:v>13.55425640640969</c:v>
                </c:pt>
                <c:pt idx="15">
                  <c:v>14.794985513497297</c:v>
                </c:pt>
                <c:pt idx="16">
                  <c:v>6.4192240735357995</c:v>
                </c:pt>
                <c:pt idx="17">
                  <c:v>2.3923044947226622</c:v>
                </c:pt>
                <c:pt idx="18">
                  <c:v>0.8357477504508477</c:v>
                </c:pt>
                <c:pt idx="19">
                  <c:v>0.32325060243223241</c:v>
                </c:pt>
                <c:pt idx="20">
                  <c:v>0.15650736201879653</c:v>
                </c:pt>
                <c:pt idx="21">
                  <c:v>8.5090622685206896E-2</c:v>
                </c:pt>
                <c:pt idx="22">
                  <c:v>7.8136476294955813E-4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7D-42DD-A0A0-B7BD47D8737E}"/>
            </c:ext>
          </c:extLst>
        </c:ser>
        <c:ser>
          <c:idx val="10"/>
          <c:order val="2"/>
          <c:tx>
            <c:strRef>
              <c:f>Vektgrupper!$B$12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Vektgrupper!$D$12:$D$34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Vektgrupper!$I$12:$I$34</c:f>
              <c:numCache>
                <c:formatCode>0.0</c:formatCode>
                <c:ptCount val="23"/>
                <c:pt idx="0">
                  <c:v>0.60967539581912245</c:v>
                </c:pt>
                <c:pt idx="1">
                  <c:v>1.6498434892384661</c:v>
                </c:pt>
                <c:pt idx="2">
                  <c:v>0.95652861715282789</c:v>
                </c:pt>
                <c:pt idx="3">
                  <c:v>1.3293038109998441</c:v>
                </c:pt>
                <c:pt idx="4">
                  <c:v>1.9612987299799751</c:v>
                </c:pt>
                <c:pt idx="5">
                  <c:v>2.6844512803966447</c:v>
                </c:pt>
                <c:pt idx="6">
                  <c:v>3.8494520752849266</c:v>
                </c:pt>
                <c:pt idx="7">
                  <c:v>4.8827285264650806</c:v>
                </c:pt>
                <c:pt idx="8">
                  <c:v>6.555283109446326</c:v>
                </c:pt>
                <c:pt idx="9">
                  <c:v>8.1451379855573123</c:v>
                </c:pt>
                <c:pt idx="10">
                  <c:v>9.0671300773978398</c:v>
                </c:pt>
                <c:pt idx="11">
                  <c:v>10.429404131382892</c:v>
                </c:pt>
                <c:pt idx="12">
                  <c:v>10.584074511182862</c:v>
                </c:pt>
                <c:pt idx="13">
                  <c:v>9.5120325724072767</c:v>
                </c:pt>
                <c:pt idx="14">
                  <c:v>11.368312072355979</c:v>
                </c:pt>
                <c:pt idx="15">
                  <c:v>10.124918846996923</c:v>
                </c:pt>
                <c:pt idx="16">
                  <c:v>3.8315964567561194</c:v>
                </c:pt>
                <c:pt idx="17">
                  <c:v>1.3002492738323561</c:v>
                </c:pt>
                <c:pt idx="18">
                  <c:v>0.47936070620537569</c:v>
                </c:pt>
                <c:pt idx="19">
                  <c:v>0.20338176017241635</c:v>
                </c:pt>
                <c:pt idx="20">
                  <c:v>0.11731454629891404</c:v>
                </c:pt>
                <c:pt idx="21">
                  <c:v>6.2807921316241022E-2</c:v>
                </c:pt>
                <c:pt idx="22">
                  <c:v>1.0963976289618132E-3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7D-42DD-A0A0-B7BD47D87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945720"/>
        <c:axId val="539946112"/>
      </c:barChart>
      <c:catAx>
        <c:axId val="53994572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4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946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457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89878958942366"/>
          <c:y val="0.19790499816946894"/>
          <c:w val="5.9590603433376341E-2"/>
          <c:h val="0.198043031004409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antall% slakt innen de ulike VEKTGRUPPENE, per uke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05719192868928E-2"/>
          <c:y val="0.13920532389896423"/>
          <c:w val="0.9120628301618311"/>
          <c:h val="0.7491482467333089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Vektgrupper!$B$36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Vektgrupper!$D$12:$D$34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Vektgrupper!$I$36:$I$58</c:f>
              <c:numCache>
                <c:formatCode>0.0</c:formatCode>
                <c:ptCount val="23"/>
                <c:pt idx="0">
                  <c:v>0.66626973336708839</c:v>
                </c:pt>
                <c:pt idx="1">
                  <c:v>1.4502130000343803</c:v>
                </c:pt>
                <c:pt idx="2">
                  <c:v>0.75620481758258229</c:v>
                </c:pt>
                <c:pt idx="3">
                  <c:v>1.0800805118251742</c:v>
                </c:pt>
                <c:pt idx="4">
                  <c:v>1.5212390569864944</c:v>
                </c:pt>
                <c:pt idx="5">
                  <c:v>2.0336580685288155</c:v>
                </c:pt>
                <c:pt idx="6">
                  <c:v>2.8700309107900241</c:v>
                </c:pt>
                <c:pt idx="7">
                  <c:v>3.7014811550446471</c:v>
                </c:pt>
                <c:pt idx="8">
                  <c:v>4.9794032248486486</c:v>
                </c:pt>
                <c:pt idx="9">
                  <c:v>6.229586845567944</c:v>
                </c:pt>
                <c:pt idx="10">
                  <c:v>7.444140233096733</c:v>
                </c:pt>
                <c:pt idx="11">
                  <c:v>8.8163730297887497</c:v>
                </c:pt>
                <c:pt idx="12">
                  <c:v>9.6366497579331991</c:v>
                </c:pt>
                <c:pt idx="13">
                  <c:v>9.904189052767121</c:v>
                </c:pt>
                <c:pt idx="14">
                  <c:v>13.55425640640969</c:v>
                </c:pt>
                <c:pt idx="15">
                  <c:v>14.794985513497297</c:v>
                </c:pt>
                <c:pt idx="16">
                  <c:v>6.4192240735357995</c:v>
                </c:pt>
                <c:pt idx="17">
                  <c:v>2.3923044947226622</c:v>
                </c:pt>
                <c:pt idx="18">
                  <c:v>0.8357477504508477</c:v>
                </c:pt>
                <c:pt idx="19">
                  <c:v>0.32325060243223241</c:v>
                </c:pt>
                <c:pt idx="20">
                  <c:v>0.15650736201879653</c:v>
                </c:pt>
                <c:pt idx="21">
                  <c:v>8.5090622685206896E-2</c:v>
                </c:pt>
                <c:pt idx="22">
                  <c:v>7.8136476294955813E-4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21-41A4-BB57-680FC634325B}"/>
            </c:ext>
          </c:extLst>
        </c:ser>
        <c:ser>
          <c:idx val="10"/>
          <c:order val="1"/>
          <c:tx>
            <c:strRef>
              <c:f>Vektgrupper!$B$12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Vektgrupper!$D$12:$D$34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Vektgrupper!$I$12:$I$34</c:f>
              <c:numCache>
                <c:formatCode>0.0</c:formatCode>
                <c:ptCount val="23"/>
                <c:pt idx="0">
                  <c:v>0.60967539581912245</c:v>
                </c:pt>
                <c:pt idx="1">
                  <c:v>1.6498434892384661</c:v>
                </c:pt>
                <c:pt idx="2">
                  <c:v>0.95652861715282789</c:v>
                </c:pt>
                <c:pt idx="3">
                  <c:v>1.3293038109998441</c:v>
                </c:pt>
                <c:pt idx="4">
                  <c:v>1.9612987299799751</c:v>
                </c:pt>
                <c:pt idx="5">
                  <c:v>2.6844512803966447</c:v>
                </c:pt>
                <c:pt idx="6">
                  <c:v>3.8494520752849266</c:v>
                </c:pt>
                <c:pt idx="7">
                  <c:v>4.8827285264650806</c:v>
                </c:pt>
                <c:pt idx="8">
                  <c:v>6.555283109446326</c:v>
                </c:pt>
                <c:pt idx="9">
                  <c:v>8.1451379855573123</c:v>
                </c:pt>
                <c:pt idx="10">
                  <c:v>9.0671300773978398</c:v>
                </c:pt>
                <c:pt idx="11">
                  <c:v>10.429404131382892</c:v>
                </c:pt>
                <c:pt idx="12">
                  <c:v>10.584074511182862</c:v>
                </c:pt>
                <c:pt idx="13">
                  <c:v>9.5120325724072767</c:v>
                </c:pt>
                <c:pt idx="14">
                  <c:v>11.368312072355979</c:v>
                </c:pt>
                <c:pt idx="15">
                  <c:v>10.124918846996923</c:v>
                </c:pt>
                <c:pt idx="16">
                  <c:v>3.8315964567561194</c:v>
                </c:pt>
                <c:pt idx="17">
                  <c:v>1.3002492738323561</c:v>
                </c:pt>
                <c:pt idx="18">
                  <c:v>0.47936070620537569</c:v>
                </c:pt>
                <c:pt idx="19">
                  <c:v>0.20338176017241635</c:v>
                </c:pt>
                <c:pt idx="20">
                  <c:v>0.11731454629891404</c:v>
                </c:pt>
                <c:pt idx="21">
                  <c:v>6.2807921316241022E-2</c:v>
                </c:pt>
                <c:pt idx="22">
                  <c:v>1.0963976289618132E-3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21-41A4-BB57-680FC6343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945720"/>
        <c:axId val="539946112"/>
      </c:barChart>
      <c:catAx>
        <c:axId val="53994572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4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946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457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89878958942366"/>
          <c:y val="0.19790499816946894"/>
          <c:w val="5.9590603433376341E-2"/>
          <c:h val="0.198043031004409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GRIS, antall slakt innen de ulike VEKTGRUPPENE, per uke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897822687937368E-2"/>
          <c:y val="0.14873947672967391"/>
          <c:w val="0.88222216863014635"/>
          <c:h val="0.739614203483930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Vektgrupper!$B$77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Vektgrupper!$D$12:$D$34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Vektgrupper!$G$59:$G$76</c:f>
              <c:numCache>
                <c:formatCode>#,##0</c:formatCode>
                <c:ptCount val="18"/>
                <c:pt idx="0">
                  <c:v>7603</c:v>
                </c:pt>
                <c:pt idx="1">
                  <c:v>16764</c:v>
                </c:pt>
                <c:pt idx="2">
                  <c:v>8555</c:v>
                </c:pt>
                <c:pt idx="3">
                  <c:v>12098</c:v>
                </c:pt>
                <c:pt idx="4">
                  <c:v>16552</c:v>
                </c:pt>
                <c:pt idx="5">
                  <c:v>22580</c:v>
                </c:pt>
                <c:pt idx="6">
                  <c:v>31901</c:v>
                </c:pt>
                <c:pt idx="7">
                  <c:v>42073</c:v>
                </c:pt>
                <c:pt idx="8">
                  <c:v>56842</c:v>
                </c:pt>
                <c:pt idx="9">
                  <c:v>71161</c:v>
                </c:pt>
                <c:pt idx="10">
                  <c:v>88013</c:v>
                </c:pt>
                <c:pt idx="11">
                  <c:v>103659</c:v>
                </c:pt>
                <c:pt idx="12">
                  <c:v>117562</c:v>
                </c:pt>
                <c:pt idx="13">
                  <c:v>124947</c:v>
                </c:pt>
                <c:pt idx="14">
                  <c:v>176803</c:v>
                </c:pt>
                <c:pt idx="15">
                  <c:v>214203</c:v>
                </c:pt>
                <c:pt idx="16">
                  <c:v>102388</c:v>
                </c:pt>
                <c:pt idx="17">
                  <c:v>40035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73-4B2D-B5DD-956BEAB40E75}"/>
            </c:ext>
          </c:extLst>
        </c:ser>
        <c:ser>
          <c:idx val="13"/>
          <c:order val="1"/>
          <c:tx>
            <c:strRef>
              <c:f>Vektgrupper!$B$36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Vektgrupper!$D$12:$D$34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Vektgrupper!$G$36:$G$58</c:f>
              <c:numCache>
                <c:formatCode>#,##0</c:formatCode>
                <c:ptCount val="23"/>
                <c:pt idx="0">
                  <c:v>8527</c:v>
                </c:pt>
                <c:pt idx="1">
                  <c:v>18560</c:v>
                </c:pt>
                <c:pt idx="2">
                  <c:v>9678</c:v>
                </c:pt>
                <c:pt idx="3">
                  <c:v>13823</c:v>
                </c:pt>
                <c:pt idx="4">
                  <c:v>19469</c:v>
                </c:pt>
                <c:pt idx="5">
                  <c:v>26027</c:v>
                </c:pt>
                <c:pt idx="6">
                  <c:v>36731</c:v>
                </c:pt>
                <c:pt idx="7">
                  <c:v>47372</c:v>
                </c:pt>
                <c:pt idx="8">
                  <c:v>63727</c:v>
                </c:pt>
                <c:pt idx="9">
                  <c:v>79727</c:v>
                </c:pt>
                <c:pt idx="10">
                  <c:v>95271</c:v>
                </c:pt>
                <c:pt idx="11">
                  <c:v>112833</c:v>
                </c:pt>
                <c:pt idx="12">
                  <c:v>123331</c:v>
                </c:pt>
                <c:pt idx="13">
                  <c:v>126755</c:v>
                </c:pt>
                <c:pt idx="14">
                  <c:v>173469</c:v>
                </c:pt>
                <c:pt idx="15">
                  <c:v>189348</c:v>
                </c:pt>
                <c:pt idx="16">
                  <c:v>82154</c:v>
                </c:pt>
                <c:pt idx="17">
                  <c:v>30617</c:v>
                </c:pt>
                <c:pt idx="18">
                  <c:v>10696</c:v>
                </c:pt>
                <c:pt idx="19">
                  <c:v>4137</c:v>
                </c:pt>
                <c:pt idx="20">
                  <c:v>2003</c:v>
                </c:pt>
                <c:pt idx="21">
                  <c:v>1089</c:v>
                </c:pt>
                <c:pt idx="2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73-4B2D-B5DD-956BEAB40E75}"/>
            </c:ext>
          </c:extLst>
        </c:ser>
        <c:ser>
          <c:idx val="10"/>
          <c:order val="2"/>
          <c:tx>
            <c:strRef>
              <c:f>Vektgrupper!$B$12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Vektgrupper!$D$12:$D$34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Vektgrupper!$G$12:$G$34</c:f>
              <c:numCache>
                <c:formatCode>#,##0</c:formatCode>
                <c:ptCount val="23"/>
                <c:pt idx="0">
                  <c:v>7785</c:v>
                </c:pt>
                <c:pt idx="1">
                  <c:v>21067</c:v>
                </c:pt>
                <c:pt idx="2">
                  <c:v>12214</c:v>
                </c:pt>
                <c:pt idx="3">
                  <c:v>16974</c:v>
                </c:pt>
                <c:pt idx="4">
                  <c:v>25044</c:v>
                </c:pt>
                <c:pt idx="5">
                  <c:v>34278</c:v>
                </c:pt>
                <c:pt idx="6">
                  <c:v>49154</c:v>
                </c:pt>
                <c:pt idx="7">
                  <c:v>62348</c:v>
                </c:pt>
                <c:pt idx="8">
                  <c:v>83705</c:v>
                </c:pt>
                <c:pt idx="9">
                  <c:v>104006</c:v>
                </c:pt>
                <c:pt idx="10">
                  <c:v>115779</c:v>
                </c:pt>
                <c:pt idx="11">
                  <c:v>133174</c:v>
                </c:pt>
                <c:pt idx="12">
                  <c:v>135149</c:v>
                </c:pt>
                <c:pt idx="13">
                  <c:v>121460</c:v>
                </c:pt>
                <c:pt idx="14">
                  <c:v>145163</c:v>
                </c:pt>
                <c:pt idx="15">
                  <c:v>129286</c:v>
                </c:pt>
                <c:pt idx="16">
                  <c:v>48926</c:v>
                </c:pt>
                <c:pt idx="17">
                  <c:v>16603</c:v>
                </c:pt>
                <c:pt idx="18">
                  <c:v>6121</c:v>
                </c:pt>
                <c:pt idx="19">
                  <c:v>2597</c:v>
                </c:pt>
                <c:pt idx="20">
                  <c:v>1498</c:v>
                </c:pt>
                <c:pt idx="21">
                  <c:v>802</c:v>
                </c:pt>
                <c:pt idx="2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73-4B2D-B5DD-956BEAB40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945720"/>
        <c:axId val="539946112"/>
      </c:barChart>
      <c:catAx>
        <c:axId val="53994572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4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946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4572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89878958942366"/>
          <c:y val="0.19790499816946894"/>
          <c:w val="5.9590603433376341E-2"/>
          <c:h val="0.198043031004409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GRIS,</a:t>
            </a:r>
            <a:r>
              <a:rPr lang="nb-NO" sz="2800" baseline="0"/>
              <a:t> antall slakt </a:t>
            </a:r>
            <a:r>
              <a:rPr lang="nb-NO" sz="28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25185320572104"/>
          <c:y val="0.17857639493176561"/>
          <c:w val="0.85748743525797966"/>
          <c:h val="0.6887983530360591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Variant!#REF!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Variant!#REF!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0B-40B1-9983-63FC4230EB9E}"/>
            </c:ext>
          </c:extLst>
        </c:ser>
        <c:ser>
          <c:idx val="0"/>
          <c:order val="1"/>
          <c:tx>
            <c:strRef>
              <c:f>Variant!$B$107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Variant!$G$107:$G$113</c:f>
              <c:numCache>
                <c:formatCode>#,##0</c:formatCode>
                <c:ptCount val="7"/>
                <c:pt idx="0">
                  <c:v>511884</c:v>
                </c:pt>
                <c:pt idx="1">
                  <c:v>22704</c:v>
                </c:pt>
                <c:pt idx="2">
                  <c:v>0</c:v>
                </c:pt>
                <c:pt idx="3">
                  <c:v>751754.5</c:v>
                </c:pt>
                <c:pt idx="4">
                  <c:v>116</c:v>
                </c:pt>
                <c:pt idx="5">
                  <c:v>3208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BD-4BD4-82D2-877800460FF8}"/>
            </c:ext>
          </c:extLst>
        </c:ser>
        <c:ser>
          <c:idx val="4"/>
          <c:order val="2"/>
          <c:tx>
            <c:strRef>
              <c:f>Variant!$B$75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Variant!$G$75:$G$81</c:f>
              <c:numCache>
                <c:formatCode>#,##0</c:formatCode>
                <c:ptCount val="7"/>
                <c:pt idx="0">
                  <c:v>473347</c:v>
                </c:pt>
                <c:pt idx="1">
                  <c:v>95392</c:v>
                </c:pt>
                <c:pt idx="2">
                  <c:v>0</c:v>
                </c:pt>
                <c:pt idx="3">
                  <c:v>789858.5</c:v>
                </c:pt>
                <c:pt idx="4">
                  <c:v>0</c:v>
                </c:pt>
                <c:pt idx="5">
                  <c:v>1973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BD-4BD4-82D2-877800460FF8}"/>
            </c:ext>
          </c:extLst>
        </c:ser>
        <c:ser>
          <c:idx val="10"/>
          <c:order val="3"/>
          <c:tx>
            <c:strRef>
              <c:f>Variant!$B$27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Variant!$G$27:$G$33</c:f>
              <c:numCache>
                <c:formatCode>#,##0</c:formatCode>
                <c:ptCount val="7"/>
                <c:pt idx="0">
                  <c:v>1091033</c:v>
                </c:pt>
                <c:pt idx="1">
                  <c:v>81528</c:v>
                </c:pt>
                <c:pt idx="2">
                  <c:v>56606</c:v>
                </c:pt>
                <c:pt idx="3">
                  <c:v>48420</c:v>
                </c:pt>
                <c:pt idx="4">
                  <c:v>0</c:v>
                </c:pt>
                <c:pt idx="5">
                  <c:v>3660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BD-4BD4-82D2-877800460FF8}"/>
            </c:ext>
          </c:extLst>
        </c:ser>
        <c:ser>
          <c:idx val="13"/>
          <c:order val="4"/>
          <c:tx>
            <c:strRef>
              <c:f>Variant!$B$19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Variant!$G$19:$G$25</c:f>
              <c:numCache>
                <c:formatCode>#,##0</c:formatCode>
                <c:ptCount val="7"/>
                <c:pt idx="0">
                  <c:v>1116380</c:v>
                </c:pt>
                <c:pt idx="1">
                  <c:v>71756</c:v>
                </c:pt>
                <c:pt idx="2">
                  <c:v>26959</c:v>
                </c:pt>
                <c:pt idx="3">
                  <c:v>61308</c:v>
                </c:pt>
                <c:pt idx="4">
                  <c:v>0</c:v>
                </c:pt>
                <c:pt idx="5">
                  <c:v>3409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DBD-4BD4-82D2-877800460FF8}"/>
            </c:ext>
          </c:extLst>
        </c:ser>
        <c:ser>
          <c:idx val="1"/>
          <c:order val="5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Variant!$G$11:$G$17</c:f>
              <c:numCache>
                <c:formatCode>#,##0</c:formatCode>
                <c:ptCount val="7"/>
                <c:pt idx="0">
                  <c:v>1151613</c:v>
                </c:pt>
                <c:pt idx="1">
                  <c:v>52476</c:v>
                </c:pt>
                <c:pt idx="2">
                  <c:v>16486</c:v>
                </c:pt>
                <c:pt idx="3">
                  <c:v>52500</c:v>
                </c:pt>
                <c:pt idx="4">
                  <c:v>0</c:v>
                </c:pt>
                <c:pt idx="5">
                  <c:v>3808</c:v>
                </c:pt>
                <c:pt idx="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DBD-4BD4-82D2-877800460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950424"/>
        <c:axId val="539950816"/>
      </c:barChart>
      <c:catAx>
        <c:axId val="5399504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950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  <a:r>
                  <a:rPr lang="nb-NO" sz="1600" baseline="0"/>
                  <a:t> slakt</a:t>
                </a:r>
                <a:endParaRPr lang="nb-NO" sz="1600"/>
              </a:p>
            </c:rich>
          </c:tx>
          <c:layout>
            <c:manualLayout>
              <c:xMode val="edge"/>
              <c:yMode val="edge"/>
              <c:x val="8.7140151584935831E-3"/>
              <c:y val="0.349806954326962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42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906507114000387"/>
          <c:y val="0.23216673387524678"/>
          <c:w val="5.5770380086538632E-2"/>
          <c:h val="0.312907423417784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</a:t>
            </a:r>
            <a:r>
              <a:rPr lang="nb-NO" sz="2400" baseline="0"/>
              <a:t> antall slakt per PRODUSENT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14755990261707"/>
          <c:y val="0.17399556270935748"/>
          <c:w val="0.86859176457590492"/>
          <c:h val="0.705340061774046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Variant!$B$107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Variant!$Y$107:$Y$113</c:f>
              <c:numCache>
                <c:formatCode>0</c:formatCode>
                <c:ptCount val="7"/>
                <c:pt idx="0">
                  <c:v>246.92908827785817</c:v>
                </c:pt>
                <c:pt idx="1">
                  <c:v>249.49450549450549</c:v>
                </c:pt>
                <c:pt idx="2">
                  <c:v>0</c:v>
                </c:pt>
                <c:pt idx="3">
                  <c:v>512.79297407912691</c:v>
                </c:pt>
                <c:pt idx="4">
                  <c:v>2.3673469387755102</c:v>
                </c:pt>
                <c:pt idx="5">
                  <c:v>267.33333333333331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21-4E9B-80FA-0B86AB7FEF2F}"/>
            </c:ext>
          </c:extLst>
        </c:ser>
        <c:ser>
          <c:idx val="4"/>
          <c:order val="1"/>
          <c:tx>
            <c:strRef>
              <c:f>Variant!$B$83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Variant!$Y$83:$Y$89</c:f>
              <c:numCache>
                <c:formatCode>0</c:formatCode>
                <c:ptCount val="7"/>
                <c:pt idx="0">
                  <c:v>238.72803553800591</c:v>
                </c:pt>
                <c:pt idx="1">
                  <c:v>175.3131868131868</c:v>
                </c:pt>
                <c:pt idx="2">
                  <c:v>0</c:v>
                </c:pt>
                <c:pt idx="3">
                  <c:v>569.23857474825718</c:v>
                </c:pt>
                <c:pt idx="4">
                  <c:v>0</c:v>
                </c:pt>
                <c:pt idx="5">
                  <c:v>33.637931034482762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21-4E9B-80FA-0B86AB7FEF2F}"/>
            </c:ext>
          </c:extLst>
        </c:ser>
        <c:ser>
          <c:idx val="10"/>
          <c:order val="2"/>
          <c:tx>
            <c:strRef>
              <c:f>Variant!$B$27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Variant!$Y$27:$Y$33</c:f>
              <c:numCache>
                <c:formatCode>0</c:formatCode>
                <c:ptCount val="7"/>
                <c:pt idx="0">
                  <c:v>523.77964474315888</c:v>
                </c:pt>
                <c:pt idx="1">
                  <c:v>230.30508474576271</c:v>
                </c:pt>
                <c:pt idx="2">
                  <c:v>222.85826771653544</c:v>
                </c:pt>
                <c:pt idx="3">
                  <c:v>236.19512195121951</c:v>
                </c:pt>
                <c:pt idx="4">
                  <c:v>0</c:v>
                </c:pt>
                <c:pt idx="5">
                  <c:v>11.4375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21-4E9B-80FA-0B86AB7FEF2F}"/>
            </c:ext>
          </c:extLst>
        </c:ser>
        <c:ser>
          <c:idx val="13"/>
          <c:order val="3"/>
          <c:tx>
            <c:strRef>
              <c:f>Variant!$B$19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Variant!$Y$19:$Y$25</c:f>
              <c:numCache>
                <c:formatCode>0</c:formatCode>
                <c:ptCount val="7"/>
                <c:pt idx="0">
                  <c:v>564.11318847902976</c:v>
                </c:pt>
                <c:pt idx="1">
                  <c:v>223.53894080996884</c:v>
                </c:pt>
                <c:pt idx="2">
                  <c:v>133.46039603960395</c:v>
                </c:pt>
                <c:pt idx="3">
                  <c:v>475.25581395348837</c:v>
                </c:pt>
                <c:pt idx="4">
                  <c:v>0</c:v>
                </c:pt>
                <c:pt idx="5">
                  <c:v>11.795847750865052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21-4E9B-80FA-0B86AB7FEF2F}"/>
            </c:ext>
          </c:extLst>
        </c:ser>
        <c:ser>
          <c:idx val="1"/>
          <c:order val="4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Variant!$Y$11:$Y$17</c:f>
              <c:numCache>
                <c:formatCode>0</c:formatCode>
                <c:ptCount val="7"/>
                <c:pt idx="0">
                  <c:v>591.4807395993837</c:v>
                </c:pt>
                <c:pt idx="1">
                  <c:v>183.48251748251749</c:v>
                </c:pt>
                <c:pt idx="2">
                  <c:v>104.34177215189874</c:v>
                </c:pt>
                <c:pt idx="3">
                  <c:v>486.11111111111109</c:v>
                </c:pt>
                <c:pt idx="4">
                  <c:v>0</c:v>
                </c:pt>
                <c:pt idx="5">
                  <c:v>11.333333333333334</c:v>
                </c:pt>
                <c:pt idx="6">
                  <c:v>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21-4E9B-80FA-0B86AB7FE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950424"/>
        <c:axId val="539950816"/>
      </c:barChart>
      <c:catAx>
        <c:axId val="5399504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950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  <a:r>
                  <a:rPr lang="nb-NO" baseline="0"/>
                  <a:t> slakt</a:t>
                </a:r>
                <a:endParaRPr lang="nb-NO"/>
              </a:p>
            </c:rich>
          </c:tx>
          <c:layout>
            <c:manualLayout>
              <c:xMode val="edge"/>
              <c:yMode val="edge"/>
              <c:x val="8.7140151584935831E-3"/>
              <c:y val="0.349806954326962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42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317383236174458"/>
          <c:y val="0.23216675186432523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</a:t>
            </a:r>
            <a:r>
              <a:rPr lang="nb-NO" sz="2400" baseline="0"/>
              <a:t> antall PRODUSENTER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14755990261707"/>
          <c:y val="0.17399556270935748"/>
          <c:w val="0.86859176457590492"/>
          <c:h val="0.705340061774046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Variant!$B$107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Variant!$E$107:$E$113</c:f>
              <c:numCache>
                <c:formatCode>0</c:formatCode>
                <c:ptCount val="7"/>
                <c:pt idx="0">
                  <c:v>2073</c:v>
                </c:pt>
                <c:pt idx="1">
                  <c:v>91</c:v>
                </c:pt>
                <c:pt idx="2">
                  <c:v>0</c:v>
                </c:pt>
                <c:pt idx="3">
                  <c:v>1466</c:v>
                </c:pt>
                <c:pt idx="4">
                  <c:v>49</c:v>
                </c:pt>
                <c:pt idx="5">
                  <c:v>12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A1-4E75-B3A6-F4B096C6F529}"/>
            </c:ext>
          </c:extLst>
        </c:ser>
        <c:ser>
          <c:idx val="4"/>
          <c:order val="1"/>
          <c:tx>
            <c:strRef>
              <c:f>Variant!$B$83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Variant!$E$83:$E$89</c:f>
              <c:numCache>
                <c:formatCode>0</c:formatCode>
                <c:ptCount val="7"/>
                <c:pt idx="0">
                  <c:v>2026</c:v>
                </c:pt>
                <c:pt idx="1">
                  <c:v>364</c:v>
                </c:pt>
                <c:pt idx="2">
                  <c:v>0</c:v>
                </c:pt>
                <c:pt idx="3">
                  <c:v>1291</c:v>
                </c:pt>
                <c:pt idx="4">
                  <c:v>0</c:v>
                </c:pt>
                <c:pt idx="5">
                  <c:v>58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A1-4E75-B3A6-F4B096C6F529}"/>
            </c:ext>
          </c:extLst>
        </c:ser>
        <c:ser>
          <c:idx val="10"/>
          <c:order val="2"/>
          <c:tx>
            <c:strRef>
              <c:f>Variant!$B$27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Variant!$E$27:$E$33</c:f>
              <c:numCache>
                <c:formatCode>0</c:formatCode>
                <c:ptCount val="7"/>
                <c:pt idx="0">
                  <c:v>2083</c:v>
                </c:pt>
                <c:pt idx="1">
                  <c:v>354</c:v>
                </c:pt>
                <c:pt idx="2">
                  <c:v>254</c:v>
                </c:pt>
                <c:pt idx="3">
                  <c:v>205</c:v>
                </c:pt>
                <c:pt idx="4">
                  <c:v>0</c:v>
                </c:pt>
                <c:pt idx="5">
                  <c:v>320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A1-4E75-B3A6-F4B096C6F529}"/>
            </c:ext>
          </c:extLst>
        </c:ser>
        <c:ser>
          <c:idx val="13"/>
          <c:order val="3"/>
          <c:tx>
            <c:strRef>
              <c:f>Variant!$B$19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Variant!$E$19:$E$25</c:f>
              <c:numCache>
                <c:formatCode>0</c:formatCode>
                <c:ptCount val="7"/>
                <c:pt idx="0">
                  <c:v>1979</c:v>
                </c:pt>
                <c:pt idx="1">
                  <c:v>321</c:v>
                </c:pt>
                <c:pt idx="2">
                  <c:v>202</c:v>
                </c:pt>
                <c:pt idx="3">
                  <c:v>129</c:v>
                </c:pt>
                <c:pt idx="4">
                  <c:v>0</c:v>
                </c:pt>
                <c:pt idx="5">
                  <c:v>289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A1-4E75-B3A6-F4B096C6F529}"/>
            </c:ext>
          </c:extLst>
        </c:ser>
        <c:ser>
          <c:idx val="1"/>
          <c:order val="4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Variant!$E$11:$E$17</c:f>
              <c:numCache>
                <c:formatCode>0</c:formatCode>
                <c:ptCount val="7"/>
                <c:pt idx="0">
                  <c:v>1947</c:v>
                </c:pt>
                <c:pt idx="1">
                  <c:v>286</c:v>
                </c:pt>
                <c:pt idx="2">
                  <c:v>158</c:v>
                </c:pt>
                <c:pt idx="3">
                  <c:v>108</c:v>
                </c:pt>
                <c:pt idx="4">
                  <c:v>0</c:v>
                </c:pt>
                <c:pt idx="5">
                  <c:v>336</c:v>
                </c:pt>
                <c:pt idx="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4A1-4E75-B3A6-F4B096C6F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950424"/>
        <c:axId val="539950816"/>
      </c:barChart>
      <c:catAx>
        <c:axId val="5399504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950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  <a:r>
                  <a:rPr lang="nb-NO" baseline="0"/>
                  <a:t> slakt</a:t>
                </a:r>
                <a:endParaRPr lang="nb-NO"/>
              </a:p>
            </c:rich>
          </c:tx>
          <c:layout>
            <c:manualLayout>
              <c:xMode val="edge"/>
              <c:yMode val="edge"/>
              <c:x val="8.7140151584935831E-3"/>
              <c:y val="0.349806954326962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42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317383236174458"/>
          <c:y val="0.23216675186432523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</a:t>
            </a:r>
            <a:r>
              <a:rPr lang="nb-NO" sz="2400" baseline="0"/>
              <a:t> middel KJØTT%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14755990261707"/>
          <c:y val="0.17399556270935748"/>
          <c:w val="0.86859176457590492"/>
          <c:h val="0.705340061774046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Variant!$B$107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Variant!$M$107:$M$113</c:f>
              <c:numCache>
                <c:formatCode>0.00</c:formatCode>
                <c:ptCount val="7"/>
                <c:pt idx="0">
                  <c:v>61.415010218076802</c:v>
                </c:pt>
                <c:pt idx="1">
                  <c:v>60.756122269203665</c:v>
                </c:pt>
                <c:pt idx="2">
                  <c:v>0</c:v>
                </c:pt>
                <c:pt idx="3">
                  <c:v>61.022699200835433</c:v>
                </c:pt>
                <c:pt idx="4">
                  <c:v>60.63953488372092</c:v>
                </c:pt>
                <c:pt idx="5">
                  <c:v>60.229725465446514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C5-4D6D-BBC8-27F42C44227F}"/>
            </c:ext>
          </c:extLst>
        </c:ser>
        <c:ser>
          <c:idx val="4"/>
          <c:order val="1"/>
          <c:tx>
            <c:strRef>
              <c:f>Variant!$B$83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Variant!$M$83:$M$89</c:f>
              <c:numCache>
                <c:formatCode>0.00</c:formatCode>
                <c:ptCount val="7"/>
                <c:pt idx="0">
                  <c:v>61.370251368674047</c:v>
                </c:pt>
                <c:pt idx="1">
                  <c:v>60.803726006774554</c:v>
                </c:pt>
                <c:pt idx="2">
                  <c:v>0</c:v>
                </c:pt>
                <c:pt idx="3">
                  <c:v>60.092043569016305</c:v>
                </c:pt>
                <c:pt idx="4">
                  <c:v>0</c:v>
                </c:pt>
                <c:pt idx="5">
                  <c:v>59.212765957446798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C5-4D6D-BBC8-27F42C44227F}"/>
            </c:ext>
          </c:extLst>
        </c:ser>
        <c:ser>
          <c:idx val="10"/>
          <c:order val="2"/>
          <c:tx>
            <c:strRef>
              <c:f>Variant!$B$27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Variant!$M$27:$M$33</c:f>
              <c:numCache>
                <c:formatCode>0.00</c:formatCode>
                <c:ptCount val="7"/>
                <c:pt idx="0">
                  <c:v>60.617491857127717</c:v>
                </c:pt>
                <c:pt idx="1">
                  <c:v>61.075133223643824</c:v>
                </c:pt>
                <c:pt idx="2">
                  <c:v>60.738593391058494</c:v>
                </c:pt>
                <c:pt idx="3">
                  <c:v>61.014464603049959</c:v>
                </c:pt>
                <c:pt idx="4">
                  <c:v>0</c:v>
                </c:pt>
                <c:pt idx="5">
                  <c:v>58.27272727272728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C5-4D6D-BBC8-27F42C44227F}"/>
            </c:ext>
          </c:extLst>
        </c:ser>
        <c:ser>
          <c:idx val="13"/>
          <c:order val="3"/>
          <c:tx>
            <c:strRef>
              <c:f>Variant!$B$19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Variant!$M$19:$M$25</c:f>
              <c:numCache>
                <c:formatCode>0.00</c:formatCode>
                <c:ptCount val="7"/>
                <c:pt idx="0">
                  <c:v>60.530410352000409</c:v>
                </c:pt>
                <c:pt idx="1">
                  <c:v>60.855685212584781</c:v>
                </c:pt>
                <c:pt idx="2">
                  <c:v>60.567604049493802</c:v>
                </c:pt>
                <c:pt idx="3">
                  <c:v>60.692104275150591</c:v>
                </c:pt>
                <c:pt idx="4">
                  <c:v>0</c:v>
                </c:pt>
                <c:pt idx="5">
                  <c:v>58.822370617696151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C5-4D6D-BBC8-27F42C44227F}"/>
            </c:ext>
          </c:extLst>
        </c:ser>
        <c:ser>
          <c:idx val="1"/>
          <c:order val="4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Variant!$M$11:$M$17</c:f>
              <c:numCache>
                <c:formatCode>0.00</c:formatCode>
                <c:ptCount val="7"/>
                <c:pt idx="0">
                  <c:v>60.509673263878895</c:v>
                </c:pt>
                <c:pt idx="1">
                  <c:v>60.845274943635609</c:v>
                </c:pt>
                <c:pt idx="2">
                  <c:v>60.21038897991383</c:v>
                </c:pt>
                <c:pt idx="3">
                  <c:v>60.699146406523887</c:v>
                </c:pt>
                <c:pt idx="4">
                  <c:v>0</c:v>
                </c:pt>
                <c:pt idx="5">
                  <c:v>58.771518987341778</c:v>
                </c:pt>
                <c:pt idx="6">
                  <c:v>57.615384615384599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EC5-4D6D-BBC8-27F42C442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950424"/>
        <c:axId val="539950816"/>
      </c:barChart>
      <c:catAx>
        <c:axId val="5399504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950816"/>
        <c:scaling>
          <c:orientation val="minMax"/>
          <c:min val="5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Kjøtt</a:t>
                </a: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8.7140151584935831E-3"/>
              <c:y val="0.3498069543269624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4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831366118002224"/>
          <c:y val="4.2826321390639466E-2"/>
          <c:w val="7.6644625033189293E-2"/>
          <c:h val="0.239443859572802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Middel</a:t>
            </a:r>
            <a:r>
              <a:rPr lang="nb-NO" sz="2800" baseline="0"/>
              <a:t> </a:t>
            </a:r>
            <a:r>
              <a:rPr lang="nb-NO" sz="2800"/>
              <a:t>KJØTT% per uke </a:t>
            </a:r>
          </a:p>
        </c:rich>
      </c:tx>
      <c:layout>
        <c:manualLayout>
          <c:xMode val="edge"/>
          <c:yMode val="edge"/>
          <c:x val="0.14924567666426974"/>
          <c:y val="3.68354982953492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033620880336214E-2"/>
          <c:y val="0.16783473720517816"/>
          <c:w val="0.9028515310889299"/>
          <c:h val="0.77256130183727034"/>
        </c:manualLayout>
      </c:layout>
      <c:lineChart>
        <c:grouping val="standard"/>
        <c:varyColors val="0"/>
        <c:ser>
          <c:idx val="4"/>
          <c:order val="0"/>
          <c:tx>
            <c:strRef>
              <c:f>Uke!$B$103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chemeClr val="tx2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Uke!$C$116:$C$166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cat>
          <c:val>
            <c:numRef>
              <c:f>Uke!$K$63:$K$113</c:f>
              <c:numCache>
                <c:formatCode>0.00</c:formatCode>
                <c:ptCount val="51"/>
                <c:pt idx="0">
                  <c:v>60.542789697005873</c:v>
                </c:pt>
                <c:pt idx="1">
                  <c:v>60.678413938981102</c:v>
                </c:pt>
                <c:pt idx="2">
                  <c:v>60.64933218725205</c:v>
                </c:pt>
                <c:pt idx="3">
                  <c:v>60.610155402963507</c:v>
                </c:pt>
                <c:pt idx="4">
                  <c:v>60.558401047483351</c:v>
                </c:pt>
                <c:pt idx="5">
                  <c:v>60.611927465999699</c:v>
                </c:pt>
                <c:pt idx="6">
                  <c:v>60.717120493881602</c:v>
                </c:pt>
                <c:pt idx="7">
                  <c:v>60.599609511191694</c:v>
                </c:pt>
                <c:pt idx="8">
                  <c:v>60.798329110456748</c:v>
                </c:pt>
                <c:pt idx="9">
                  <c:v>60.696944464557248</c:v>
                </c:pt>
                <c:pt idx="10">
                  <c:v>60.721065692424339</c:v>
                </c:pt>
                <c:pt idx="11">
                  <c:v>60.625263300944511</c:v>
                </c:pt>
                <c:pt idx="12">
                  <c:v>60.631871200920003</c:v>
                </c:pt>
                <c:pt idx="13">
                  <c:v>60.651196310175855</c:v>
                </c:pt>
                <c:pt idx="14">
                  <c:v>60.543164075101608</c:v>
                </c:pt>
                <c:pt idx="15">
                  <c:v>60.475168532376784</c:v>
                </c:pt>
                <c:pt idx="16">
                  <c:v>60.656295777339025</c:v>
                </c:pt>
                <c:pt idx="17">
                  <c:v>60.662697158112898</c:v>
                </c:pt>
                <c:pt idx="18">
                  <c:v>60.54322580645163</c:v>
                </c:pt>
                <c:pt idx="19">
                  <c:v>60.644089971317861</c:v>
                </c:pt>
                <c:pt idx="20">
                  <c:v>60.605285990789554</c:v>
                </c:pt>
                <c:pt idx="21">
                  <c:v>60.445948865682382</c:v>
                </c:pt>
                <c:pt idx="22">
                  <c:v>60.617234874006208</c:v>
                </c:pt>
                <c:pt idx="23">
                  <c:v>60.484777436816877</c:v>
                </c:pt>
                <c:pt idx="24">
                  <c:v>60.420269945392718</c:v>
                </c:pt>
                <c:pt idx="25">
                  <c:v>60.589559766553791</c:v>
                </c:pt>
                <c:pt idx="26">
                  <c:v>60.429566040286609</c:v>
                </c:pt>
                <c:pt idx="27">
                  <c:v>60.438572825683735</c:v>
                </c:pt>
                <c:pt idx="28">
                  <c:v>60.397472072977457</c:v>
                </c:pt>
                <c:pt idx="29">
                  <c:v>60.366570994428493</c:v>
                </c:pt>
                <c:pt idx="30">
                  <c:v>60.295940207236271</c:v>
                </c:pt>
                <c:pt idx="31">
                  <c:v>60.514794876554674</c:v>
                </c:pt>
                <c:pt idx="32">
                  <c:v>60.435647676218515</c:v>
                </c:pt>
                <c:pt idx="33">
                  <c:v>60.322107332702259</c:v>
                </c:pt>
                <c:pt idx="34">
                  <c:v>60.421489255372315</c:v>
                </c:pt>
                <c:pt idx="35">
                  <c:v>60.426099571848141</c:v>
                </c:pt>
                <c:pt idx="36">
                  <c:v>60.461710490647889</c:v>
                </c:pt>
                <c:pt idx="37">
                  <c:v>60.572881809664047</c:v>
                </c:pt>
                <c:pt idx="38">
                  <c:v>60.624027184040322</c:v>
                </c:pt>
                <c:pt idx="39">
                  <c:v>60.574577984055118</c:v>
                </c:pt>
                <c:pt idx="40">
                  <c:v>60.418688230008982</c:v>
                </c:pt>
                <c:pt idx="41">
                  <c:v>60.51200622413976</c:v>
                </c:pt>
                <c:pt idx="42">
                  <c:v>60.653907002338691</c:v>
                </c:pt>
                <c:pt idx="43">
                  <c:v>60.760469628043886</c:v>
                </c:pt>
                <c:pt idx="44">
                  <c:v>60.567880794701999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C9-42A6-B71A-BCE3A508F9A8}"/>
            </c:ext>
          </c:extLst>
        </c:ser>
        <c:ser>
          <c:idx val="0"/>
          <c:order val="1"/>
          <c:tx>
            <c:strRef>
              <c:f>Uke!$B$11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diamond"/>
            <c:size val="1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dPt>
            <c:idx val="33"/>
            <c:marker>
              <c:symbol val="diamond"/>
              <c:size val="12"/>
            </c:marker>
            <c:bubble3D val="0"/>
            <c:extLst>
              <c:ext xmlns:c16="http://schemas.microsoft.com/office/drawing/2014/chart" uri="{C3380CC4-5D6E-409C-BE32-E72D297353CC}">
                <c16:uniqueId val="{00000000-271F-47E8-B62E-5AE57F2D710D}"/>
              </c:ext>
            </c:extLst>
          </c:dPt>
          <c:dLbls>
            <c:dLbl>
              <c:idx val="2"/>
              <c:layout>
                <c:manualLayout>
                  <c:x val="-5.0782398820568793E-2"/>
                  <c:y val="-1.84363426477026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B2-41B8-B594-B88B88365302}"/>
                </c:ext>
              </c:extLst>
            </c:dLbl>
            <c:dLbl>
              <c:idx val="3"/>
              <c:layout>
                <c:manualLayout>
                  <c:x val="-2.7083946037636704E-2"/>
                  <c:y val="-4.97781251487972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8E-4972-95C6-4DA9A62B1F3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B2-41B8-B594-B88B88365302}"/>
                </c:ext>
              </c:extLst>
            </c:dLbl>
            <c:dLbl>
              <c:idx val="5"/>
              <c:layout>
                <c:manualLayout>
                  <c:x val="-9.3101064504376111E-3"/>
                  <c:y val="-5.7152662207878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B2-41B8-B594-B88B8836530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B2-41B8-B594-B88B8836530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B2-41B8-B594-B88B88365302}"/>
                </c:ext>
              </c:extLst>
            </c:dLbl>
            <c:dLbl>
              <c:idx val="8"/>
              <c:layout>
                <c:manualLayout>
                  <c:x val="-3.2162185919693567E-2"/>
                  <c:y val="9.77126160328241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B2-41B8-B594-B88B88365302}"/>
                </c:ext>
              </c:extLst>
            </c:dLbl>
            <c:dLbl>
              <c:idx val="11"/>
              <c:layout>
                <c:manualLayout>
                  <c:x val="-4.5704158938511943E-2"/>
                  <c:y val="6.82144677964999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B2-41B8-B594-B88B8836530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B2-41B8-B594-B88B88365302}"/>
                </c:ext>
              </c:extLst>
            </c:dLbl>
            <c:dLbl>
              <c:idx val="13"/>
              <c:layout>
                <c:manualLayout>
                  <c:x val="-2.7930319351312835E-2"/>
                  <c:y val="3.871631956017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B2-41B8-B594-B88B8836530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B2-41B8-B594-B88B88365302}"/>
                </c:ext>
              </c:extLst>
            </c:dLbl>
            <c:dLbl>
              <c:idx val="15"/>
              <c:layout>
                <c:manualLayout>
                  <c:x val="-3.9779545742778886E-2"/>
                  <c:y val="-4.97781251487972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B2-41B8-B594-B88B88365302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C1-439B-BDDD-0551C2CA2061}"/>
                </c:ext>
              </c:extLst>
            </c:dLbl>
            <c:dLbl>
              <c:idx val="17"/>
              <c:layout>
                <c:manualLayout>
                  <c:x val="-4.9936025506892641E-2"/>
                  <c:y val="-4.2403588089716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C1-439B-BDDD-0551C2CA2061}"/>
                </c:ext>
              </c:extLst>
            </c:dLbl>
            <c:dLbl>
              <c:idx val="18"/>
              <c:layout>
                <c:manualLayout>
                  <c:x val="-1.3541973018818406E-2"/>
                  <c:y val="-3.871631956017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AD-4B80-A73C-A7A1C37972F6}"/>
                </c:ext>
              </c:extLst>
            </c:dLbl>
            <c:dLbl>
              <c:idx val="19"/>
              <c:layout>
                <c:manualLayout>
                  <c:x val="-1.6927466273522931E-3"/>
                  <c:y val="-0.11061805588621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6C-461F-B26A-2F6537B9EFEE}"/>
                </c:ext>
              </c:extLst>
            </c:dLbl>
            <c:dLbl>
              <c:idx val="20"/>
              <c:layout>
                <c:manualLayout>
                  <c:x val="-6.4324371839387134E-2"/>
                  <c:y val="1.65927083829322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6C-461F-B26A-2F6537B9EFEE}"/>
                </c:ext>
              </c:extLst>
            </c:dLbl>
            <c:dLbl>
              <c:idx val="21"/>
              <c:layout>
                <c:manualLayout>
                  <c:x val="-1.6081092959846846E-2"/>
                  <c:y val="-4.60908566192567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E0-469F-A592-40475F02DA09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8E-4972-95C6-4DA9A62B1F33}"/>
                </c:ext>
              </c:extLst>
            </c:dLbl>
            <c:dLbl>
              <c:idx val="23"/>
              <c:layout>
                <c:manualLayout>
                  <c:x val="-4.0625919056455032E-2"/>
                  <c:y val="6.4527199266959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80-4BC0-89AE-78977C7C5F7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F7-494C-9C39-D5C0A19857E0}"/>
                </c:ext>
              </c:extLst>
            </c:dLbl>
            <c:dLbl>
              <c:idx val="25"/>
              <c:layout>
                <c:manualLayout>
                  <c:x val="-4.5704158938511971E-2"/>
                  <c:y val="5.7152662207878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65-4A91-BB03-DE170A163112}"/>
                </c:ext>
              </c:extLst>
            </c:dLbl>
            <c:dLbl>
              <c:idx val="26"/>
              <c:layout>
                <c:manualLayout>
                  <c:x val="-4.4011412311159681E-2"/>
                  <c:y val="-6.2683565002189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E0-469F-A592-40475F02DA09}"/>
                </c:ext>
              </c:extLst>
            </c:dLbl>
            <c:dLbl>
              <c:idx val="27"/>
              <c:layout>
                <c:manualLayout>
                  <c:x val="-2.5391199410284459E-2"/>
                  <c:y val="-6.6370833531729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AD-4B80-A73C-A7A1C37972F6}"/>
                </c:ext>
              </c:extLst>
            </c:dLbl>
            <c:dLbl>
              <c:idx val="28"/>
              <c:layout>
                <c:manualLayout>
                  <c:x val="-2.708394603763669E-2"/>
                  <c:y val="3.1341782501094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AD-4B80-A73C-A7A1C37972F6}"/>
                </c:ext>
              </c:extLst>
            </c:dLbl>
            <c:dLbl>
              <c:idx val="29"/>
              <c:layout>
                <c:manualLayout>
                  <c:x val="-2.1159332841903664E-2"/>
                  <c:y val="-5.5309027943108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AD-4B80-A73C-A7A1C37972F6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AD-4B80-A73C-A7A1C37972F6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23-4773-8799-78EAF7DD4A50}"/>
                </c:ext>
              </c:extLst>
            </c:dLbl>
            <c:dLbl>
              <c:idx val="32"/>
              <c:layout>
                <c:manualLayout>
                  <c:x val="-2.708394603763669E-2"/>
                  <c:y val="7.92762733851215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1F-4F60-A0A8-FA809EBEB100}"/>
                </c:ext>
              </c:extLst>
            </c:dLbl>
            <c:dLbl>
              <c:idx val="33"/>
              <c:layout>
                <c:manualLayout>
                  <c:x val="-3.0469439292341274E-2"/>
                  <c:y val="-0.10139988456236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1F-47E8-B62E-5AE57F2D710D}"/>
                </c:ext>
              </c:extLst>
            </c:dLbl>
            <c:dLbl>
              <c:idx val="34"/>
              <c:layout>
                <c:manualLayout>
                  <c:x val="-5.078239882057003E-3"/>
                  <c:y val="-9.402534750328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9E-4A08-8D47-3EAE96992111}"/>
                </c:ext>
              </c:extLst>
            </c:dLbl>
            <c:dLbl>
              <c:idx val="35"/>
              <c:layout>
                <c:manualLayout>
                  <c:x val="-4.9936025506892641E-2"/>
                  <c:y val="5.346539367833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1F-475A-9A9A-199C2D8E3972}"/>
                </c:ext>
              </c:extLst>
            </c:dLbl>
            <c:dLbl>
              <c:idx val="36"/>
              <c:layout>
                <c:manualLayout>
                  <c:x val="-7.7019971544529331E-2"/>
                  <c:y val="-2.0279976912473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1F-475A-9A9A-199C2D8E3972}"/>
                </c:ext>
              </c:extLst>
            </c:dLbl>
            <c:dLbl>
              <c:idx val="37"/>
              <c:layout>
                <c:manualLayout>
                  <c:x val="-1.3541973018818345E-2"/>
                  <c:y val="-4.6090856619256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9E-4A08-8D47-3EAE96992111}"/>
                </c:ext>
              </c:extLst>
            </c:dLbl>
            <c:dLbl>
              <c:idx val="39"/>
              <c:layout>
                <c:manualLayout>
                  <c:x val="3.3854932547045863E-3"/>
                  <c:y val="-7.37453705908114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AB-43ED-A4EE-AA9D174AD5D7}"/>
                </c:ext>
              </c:extLst>
            </c:dLbl>
            <c:dLbl>
              <c:idx val="40"/>
              <c:layout>
                <c:manualLayout>
                  <c:x val="-5.5014265388949525E-2"/>
                  <c:y val="2.02799769124729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AB-43ED-A4EE-AA9D174AD5D7}"/>
                </c:ext>
              </c:extLst>
            </c:dLbl>
            <c:dLbl>
              <c:idx val="41"/>
              <c:layout>
                <c:manualLayout>
                  <c:x val="-4.5704158938511909E-2"/>
                  <c:y val="3.871631956017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C9-4892-A140-43920DE545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Uke!$C$116:$C$166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cat>
          <c:val>
            <c:numRef>
              <c:f>Uke!$K$10:$K$60</c:f>
              <c:numCache>
                <c:formatCode>0.00</c:formatCode>
                <c:ptCount val="51"/>
                <c:pt idx="0">
                  <c:v>60.596182252016845</c:v>
                </c:pt>
                <c:pt idx="1">
                  <c:v>60.460323468685488</c:v>
                </c:pt>
                <c:pt idx="2">
                  <c:v>60.737432911214782</c:v>
                </c:pt>
                <c:pt idx="3">
                  <c:v>60.824940906811825</c:v>
                </c:pt>
                <c:pt idx="4">
                  <c:v>60.732735062919602</c:v>
                </c:pt>
                <c:pt idx="5">
                  <c:v>60.697700309640602</c:v>
                </c:pt>
                <c:pt idx="6">
                  <c:v>60.687765995816207</c:v>
                </c:pt>
                <c:pt idx="7">
                  <c:v>60.666027886076783</c:v>
                </c:pt>
                <c:pt idx="8">
                  <c:v>60.651343874867663</c:v>
                </c:pt>
                <c:pt idx="9">
                  <c:v>60.742824298595409</c:v>
                </c:pt>
                <c:pt idx="10">
                  <c:v>60.840615231599891</c:v>
                </c:pt>
                <c:pt idx="11">
                  <c:v>60.675046869717555</c:v>
                </c:pt>
                <c:pt idx="12">
                  <c:v>60.663983508393045</c:v>
                </c:pt>
                <c:pt idx="13">
                  <c:v>60.492760517318253</c:v>
                </c:pt>
                <c:pt idx="14">
                  <c:v>60.639594521209219</c:v>
                </c:pt>
                <c:pt idx="15">
                  <c:v>60.712099610303206</c:v>
                </c:pt>
                <c:pt idx="16">
                  <c:v>60.720914462849947</c:v>
                </c:pt>
                <c:pt idx="17">
                  <c:v>60.784155705922608</c:v>
                </c:pt>
                <c:pt idx="18">
                  <c:v>60.795019005384844</c:v>
                </c:pt>
                <c:pt idx="19">
                  <c:v>60.59642621266601</c:v>
                </c:pt>
                <c:pt idx="20">
                  <c:v>60.471979658068179</c:v>
                </c:pt>
                <c:pt idx="21">
                  <c:v>60.618227098337485</c:v>
                </c:pt>
                <c:pt idx="22">
                  <c:v>60.543277729566398</c:v>
                </c:pt>
                <c:pt idx="23">
                  <c:v>60.490991976659373</c:v>
                </c:pt>
                <c:pt idx="24">
                  <c:v>60.51532366031045</c:v>
                </c:pt>
                <c:pt idx="25">
                  <c:v>60.336288028014891</c:v>
                </c:pt>
                <c:pt idx="26">
                  <c:v>60.624641734866522</c:v>
                </c:pt>
                <c:pt idx="27">
                  <c:v>60.689720593308046</c:v>
                </c:pt>
                <c:pt idx="28">
                  <c:v>60.34247767346001</c:v>
                </c:pt>
                <c:pt idx="29">
                  <c:v>60.412207003671277</c:v>
                </c:pt>
                <c:pt idx="30">
                  <c:v>60.423058201794049</c:v>
                </c:pt>
                <c:pt idx="31">
                  <c:v>60.394746285796288</c:v>
                </c:pt>
                <c:pt idx="32">
                  <c:v>60.278562213302763</c:v>
                </c:pt>
                <c:pt idx="33">
                  <c:v>60.476569307118233</c:v>
                </c:pt>
                <c:pt idx="34">
                  <c:v>60.472304244192259</c:v>
                </c:pt>
                <c:pt idx="35">
                  <c:v>60.345160103054823</c:v>
                </c:pt>
                <c:pt idx="36">
                  <c:v>59.952089844420783</c:v>
                </c:pt>
                <c:pt idx="37">
                  <c:v>60.403207671957659</c:v>
                </c:pt>
                <c:pt idx="38">
                  <c:v>60.387677759330131</c:v>
                </c:pt>
                <c:pt idx="39">
                  <c:v>60.321289759657347</c:v>
                </c:pt>
                <c:pt idx="40">
                  <c:v>60.255984926850893</c:v>
                </c:pt>
                <c:pt idx="41">
                  <c:v>60.178940814279294</c:v>
                </c:pt>
                <c:pt idx="42">
                  <c:v>60.208836884387011</c:v>
                </c:pt>
                <c:pt idx="43">
                  <c:v>60.291356954768176</c:v>
                </c:pt>
                <c:pt idx="44">
                  <c:v>60.393731542345421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C9-42A6-B71A-BCE3A508F9A8}"/>
            </c:ext>
          </c:extLst>
        </c:ser>
        <c:ser>
          <c:idx val="1"/>
          <c:order val="2"/>
          <c:tx>
            <c:strRef>
              <c:f>RNR!$D$9</c:f>
              <c:strCache>
                <c:ptCount val="1"/>
                <c:pt idx="0">
                  <c:v>Middel kjøtt% i 2024</c:v>
                </c:pt>
              </c:strCache>
            </c:strRef>
          </c:tx>
          <c:spPr>
            <a:ln w="88900">
              <a:solidFill>
                <a:srgbClr val="000000"/>
              </a:solidFill>
            </a:ln>
          </c:spPr>
          <c:marker>
            <c:symbol val="none"/>
          </c:marker>
          <c:val>
            <c:numRef>
              <c:f>Uke!$AO$10:$AO$60</c:f>
              <c:numCache>
                <c:formatCode>0.00</c:formatCode>
                <c:ptCount val="51"/>
                <c:pt idx="0">
                  <c:v>60.523063528026256</c:v>
                </c:pt>
                <c:pt idx="1">
                  <c:v>60.523063528026256</c:v>
                </c:pt>
                <c:pt idx="2">
                  <c:v>60.523063528026256</c:v>
                </c:pt>
                <c:pt idx="3">
                  <c:v>60.523063528026256</c:v>
                </c:pt>
                <c:pt idx="4">
                  <c:v>60.523063528026256</c:v>
                </c:pt>
                <c:pt idx="5">
                  <c:v>60.523063528026256</c:v>
                </c:pt>
                <c:pt idx="6">
                  <c:v>60.523063528026256</c:v>
                </c:pt>
                <c:pt idx="7">
                  <c:v>60.523063528026256</c:v>
                </c:pt>
                <c:pt idx="8">
                  <c:v>60.523063528026256</c:v>
                </c:pt>
                <c:pt idx="9">
                  <c:v>60.523063528026256</c:v>
                </c:pt>
                <c:pt idx="10">
                  <c:v>60.523063528026256</c:v>
                </c:pt>
                <c:pt idx="11">
                  <c:v>60.523063528026256</c:v>
                </c:pt>
                <c:pt idx="12">
                  <c:v>60.523063528026256</c:v>
                </c:pt>
                <c:pt idx="13">
                  <c:v>60.523063528026256</c:v>
                </c:pt>
                <c:pt idx="14">
                  <c:v>60.523063528026256</c:v>
                </c:pt>
                <c:pt idx="15">
                  <c:v>60.523063528026256</c:v>
                </c:pt>
                <c:pt idx="16">
                  <c:v>60.523063528026256</c:v>
                </c:pt>
                <c:pt idx="17">
                  <c:v>60.523063528026256</c:v>
                </c:pt>
                <c:pt idx="18">
                  <c:v>60.523063528026256</c:v>
                </c:pt>
                <c:pt idx="19">
                  <c:v>60.523063528026256</c:v>
                </c:pt>
                <c:pt idx="20">
                  <c:v>60.523063528026256</c:v>
                </c:pt>
                <c:pt idx="21">
                  <c:v>60.523063528026256</c:v>
                </c:pt>
                <c:pt idx="22">
                  <c:v>60.523063528026256</c:v>
                </c:pt>
                <c:pt idx="23">
                  <c:v>60.523063528026256</c:v>
                </c:pt>
                <c:pt idx="24">
                  <c:v>60.523063528026256</c:v>
                </c:pt>
                <c:pt idx="25">
                  <c:v>60.523063528026256</c:v>
                </c:pt>
                <c:pt idx="26">
                  <c:v>60.523063528026256</c:v>
                </c:pt>
                <c:pt idx="27">
                  <c:v>60.523063528026256</c:v>
                </c:pt>
                <c:pt idx="28">
                  <c:v>60.523063528026256</c:v>
                </c:pt>
                <c:pt idx="29">
                  <c:v>60.523063528026256</c:v>
                </c:pt>
                <c:pt idx="30">
                  <c:v>60.523063528026256</c:v>
                </c:pt>
                <c:pt idx="31">
                  <c:v>60.523063528026256</c:v>
                </c:pt>
                <c:pt idx="32">
                  <c:v>60.523063528026256</c:v>
                </c:pt>
                <c:pt idx="33">
                  <c:v>60.523063528026256</c:v>
                </c:pt>
                <c:pt idx="34">
                  <c:v>60.523063528026256</c:v>
                </c:pt>
                <c:pt idx="35">
                  <c:v>60.523063528026256</c:v>
                </c:pt>
                <c:pt idx="36">
                  <c:v>60.523063528026256</c:v>
                </c:pt>
                <c:pt idx="37">
                  <c:v>60.523063528026256</c:v>
                </c:pt>
                <c:pt idx="38">
                  <c:v>60.523063528026256</c:v>
                </c:pt>
                <c:pt idx="39">
                  <c:v>60.523063528026256</c:v>
                </c:pt>
                <c:pt idx="40">
                  <c:v>60.523063528026256</c:v>
                </c:pt>
                <c:pt idx="41">
                  <c:v>60.523063528026256</c:v>
                </c:pt>
                <c:pt idx="42">
                  <c:v>60.523063528026256</c:v>
                </c:pt>
                <c:pt idx="43">
                  <c:v>60.523063528026256</c:v>
                </c:pt>
                <c:pt idx="44">
                  <c:v>60.523063528026256</c:v>
                </c:pt>
                <c:pt idx="45">
                  <c:v>60.523063528026256</c:v>
                </c:pt>
                <c:pt idx="46">
                  <c:v>60.523063528026256</c:v>
                </c:pt>
                <c:pt idx="47">
                  <c:v>60.523063528026256</c:v>
                </c:pt>
                <c:pt idx="48">
                  <c:v>60.523063528026256</c:v>
                </c:pt>
                <c:pt idx="49">
                  <c:v>60.523063528026256</c:v>
                </c:pt>
                <c:pt idx="50">
                  <c:v>60.523063528026256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35-4B98-A5D3-46BF22B56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18544"/>
        <c:axId val="718318936"/>
      </c:lineChart>
      <c:catAx>
        <c:axId val="7183185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89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18936"/>
        <c:scaling>
          <c:orientation val="minMax"/>
          <c:min val="59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Kjøttprosent</a:t>
                </a:r>
              </a:p>
            </c:rich>
          </c:tx>
          <c:layout>
            <c:manualLayout>
              <c:xMode val="edge"/>
              <c:yMode val="edge"/>
              <c:x val="7.5411827344211944E-3"/>
              <c:y val="0.2902894250643632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8544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28165364551313"/>
          <c:y val="7.9570819363327785E-2"/>
          <c:w val="0.16994223135594536"/>
          <c:h val="0.1548908278179151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</a:t>
            </a:r>
            <a:r>
              <a:rPr lang="nb-NO" sz="2400" baseline="0"/>
              <a:t> middel KJØTT%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14755990261707"/>
          <c:y val="0.17399556270935748"/>
          <c:w val="0.86859176457590492"/>
          <c:h val="0.70534006177404618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Variant!$M$27:$M$33</c:f>
              <c:numCache>
                <c:formatCode>0.00</c:formatCode>
                <c:ptCount val="7"/>
                <c:pt idx="0">
                  <c:v>60.617491857127717</c:v>
                </c:pt>
                <c:pt idx="1">
                  <c:v>61.075133223643824</c:v>
                </c:pt>
                <c:pt idx="2">
                  <c:v>60.738593391058494</c:v>
                </c:pt>
                <c:pt idx="3">
                  <c:v>61.014464603049959</c:v>
                </c:pt>
                <c:pt idx="4">
                  <c:v>0</c:v>
                </c:pt>
                <c:pt idx="5">
                  <c:v>58.27272727272728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C9-4FEB-AC4C-22753A68E505}"/>
            </c:ext>
          </c:extLst>
        </c:ser>
        <c:ser>
          <c:idx val="13"/>
          <c:order val="1"/>
          <c:tx>
            <c:strRef>
              <c:f>Variant!$B$19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Variant!$M$19:$M$25</c:f>
              <c:numCache>
                <c:formatCode>0.00</c:formatCode>
                <c:ptCount val="7"/>
                <c:pt idx="0">
                  <c:v>60.530410352000409</c:v>
                </c:pt>
                <c:pt idx="1">
                  <c:v>60.855685212584781</c:v>
                </c:pt>
                <c:pt idx="2">
                  <c:v>60.567604049493802</c:v>
                </c:pt>
                <c:pt idx="3">
                  <c:v>60.692104275150591</c:v>
                </c:pt>
                <c:pt idx="4">
                  <c:v>0</c:v>
                </c:pt>
                <c:pt idx="5">
                  <c:v>58.822370617696151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C9-4FEB-AC4C-22753A68E505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Variant!$M$11:$M$17</c:f>
              <c:numCache>
                <c:formatCode>0.00</c:formatCode>
                <c:ptCount val="7"/>
                <c:pt idx="0">
                  <c:v>60.509673263878895</c:v>
                </c:pt>
                <c:pt idx="1">
                  <c:v>60.845274943635609</c:v>
                </c:pt>
                <c:pt idx="2">
                  <c:v>60.21038897991383</c:v>
                </c:pt>
                <c:pt idx="3">
                  <c:v>60.699146406523887</c:v>
                </c:pt>
                <c:pt idx="4">
                  <c:v>0</c:v>
                </c:pt>
                <c:pt idx="5">
                  <c:v>58.771518987341778</c:v>
                </c:pt>
                <c:pt idx="6">
                  <c:v>57.615384615384599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9C9-4FEB-AC4C-22753A68E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950424"/>
        <c:axId val="539950816"/>
      </c:barChart>
      <c:catAx>
        <c:axId val="5399504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950816"/>
        <c:scaling>
          <c:orientation val="minMax"/>
          <c:min val="5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Kjøtt</a:t>
                </a: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8.7140151584935831E-3"/>
              <c:y val="0.3498069543269624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4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8114824510351"/>
          <c:y val="0.13271918910688651"/>
          <c:w val="7.6644625033189293E-2"/>
          <c:h val="0.239443859572802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</a:t>
            </a:r>
            <a:r>
              <a:rPr lang="nb-NO" sz="2400" baseline="0"/>
              <a:t> middel SLAKTEVEKT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14755990261707"/>
          <c:y val="0.17399556270935748"/>
          <c:w val="0.86859176457590492"/>
          <c:h val="0.705340061774046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Variant!$B$107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Variant!$O$115:$O$121</c:f>
              <c:numCache>
                <c:formatCode>0.0</c:formatCode>
                <c:ptCount val="7"/>
                <c:pt idx="0">
                  <c:v>81.900465589652441</c:v>
                </c:pt>
                <c:pt idx="1">
                  <c:v>79.933707500348319</c:v>
                </c:pt>
                <c:pt idx="2">
                  <c:v>0</c:v>
                </c:pt>
                <c:pt idx="3">
                  <c:v>79.386095716342908</c:v>
                </c:pt>
                <c:pt idx="4">
                  <c:v>67.153211009174299</c:v>
                </c:pt>
                <c:pt idx="5">
                  <c:v>80.268467915259521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24-48A5-B53F-70F812F8B139}"/>
            </c:ext>
          </c:extLst>
        </c:ser>
        <c:ser>
          <c:idx val="4"/>
          <c:order val="1"/>
          <c:tx>
            <c:strRef>
              <c:f>Variant!$B$83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Variant!$O$83:$O$89</c:f>
              <c:numCache>
                <c:formatCode>0.0</c:formatCode>
                <c:ptCount val="7"/>
                <c:pt idx="0">
                  <c:v>82.673148743156631</c:v>
                </c:pt>
                <c:pt idx="1">
                  <c:v>83.391473779953003</c:v>
                </c:pt>
                <c:pt idx="2">
                  <c:v>0</c:v>
                </c:pt>
                <c:pt idx="3">
                  <c:v>80.57086810814657</c:v>
                </c:pt>
                <c:pt idx="4">
                  <c:v>0</c:v>
                </c:pt>
                <c:pt idx="5">
                  <c:v>88.003113648157694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24-48A5-B53F-70F812F8B139}"/>
            </c:ext>
          </c:extLst>
        </c:ser>
        <c:ser>
          <c:idx val="10"/>
          <c:order val="2"/>
          <c:tx>
            <c:strRef>
              <c:f>Variant!$B$27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Variant!$O$27:$O$33</c:f>
              <c:numCache>
                <c:formatCode>0.0</c:formatCode>
                <c:ptCount val="7"/>
                <c:pt idx="0">
                  <c:v>85.256587779471616</c:v>
                </c:pt>
                <c:pt idx="1">
                  <c:v>85.59450074899965</c:v>
                </c:pt>
                <c:pt idx="2">
                  <c:v>86.490805796077581</c:v>
                </c:pt>
                <c:pt idx="3">
                  <c:v>84.864282142414353</c:v>
                </c:pt>
                <c:pt idx="4">
                  <c:v>0</c:v>
                </c:pt>
                <c:pt idx="5">
                  <c:v>91.952346437346421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24-48A5-B53F-70F812F8B139}"/>
            </c:ext>
          </c:extLst>
        </c:ser>
        <c:ser>
          <c:idx val="13"/>
          <c:order val="3"/>
          <c:tx>
            <c:strRef>
              <c:f>Variant!$B$19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Variant!$O$19:$O$25</c:f>
              <c:numCache>
                <c:formatCode>0.0</c:formatCode>
                <c:ptCount val="7"/>
                <c:pt idx="0">
                  <c:v>84.228075271720087</c:v>
                </c:pt>
                <c:pt idx="1">
                  <c:v>84.611750090728478</c:v>
                </c:pt>
                <c:pt idx="2">
                  <c:v>84.873768278965244</c:v>
                </c:pt>
                <c:pt idx="3">
                  <c:v>84.863011051076484</c:v>
                </c:pt>
                <c:pt idx="4">
                  <c:v>0</c:v>
                </c:pt>
                <c:pt idx="5">
                  <c:v>90.336961602670897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24-48A5-B53F-70F812F8B139}"/>
            </c:ext>
          </c:extLst>
        </c:ser>
        <c:ser>
          <c:idx val="1"/>
          <c:order val="4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Variant!$O$11:$O$17</c:f>
              <c:numCache>
                <c:formatCode>0.0</c:formatCode>
                <c:ptCount val="7"/>
                <c:pt idx="0">
                  <c:v>82.183061781987519</c:v>
                </c:pt>
                <c:pt idx="1">
                  <c:v>82.403604455653053</c:v>
                </c:pt>
                <c:pt idx="2">
                  <c:v>84.366933673160304</c:v>
                </c:pt>
                <c:pt idx="3">
                  <c:v>83.17207987196069</c:v>
                </c:pt>
                <c:pt idx="4">
                  <c:v>0</c:v>
                </c:pt>
                <c:pt idx="5">
                  <c:v>91.536772151898617</c:v>
                </c:pt>
                <c:pt idx="6">
                  <c:v>78.303846153846138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24-48A5-B53F-70F812F8B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950424"/>
        <c:axId val="539950816"/>
      </c:barChart>
      <c:catAx>
        <c:axId val="5399504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950816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Vekt i kg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9652447880375561E-2"/>
              <c:y val="0.3254975420890068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4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340998667573599"/>
          <c:y val="0.26038790840800075"/>
          <c:w val="7.6644625033189293E-2"/>
          <c:h val="0.239443859572802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GRIS,</a:t>
            </a:r>
            <a:r>
              <a:rPr lang="nb-NO" sz="2800" baseline="0"/>
              <a:t> antall% slakt </a:t>
            </a:r>
            <a:r>
              <a:rPr lang="nb-NO" sz="2800"/>
              <a:t>innen de ulike VARIANTER</a:t>
            </a:r>
          </a:p>
        </c:rich>
      </c:tx>
      <c:layout>
        <c:manualLayout>
          <c:xMode val="edge"/>
          <c:yMode val="edge"/>
          <c:x val="0.10134463654528761"/>
          <c:y val="5.25232979866955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25185320572104"/>
          <c:y val="0.17857639493176561"/>
          <c:w val="0.85748743525797966"/>
          <c:h val="0.6887983530360591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Variant!#REF!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Variant!#REF!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5F-4E06-9B5C-860853447D9A}"/>
            </c:ext>
          </c:extLst>
        </c:ser>
        <c:ser>
          <c:idx val="0"/>
          <c:order val="1"/>
          <c:tx>
            <c:strRef>
              <c:f>Variant!$B$107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Variant!$J$107:$J$113</c:f>
              <c:numCache>
                <c:formatCode>0.0</c:formatCode>
                <c:ptCount val="7"/>
                <c:pt idx="0">
                  <c:v>39.691191482449149</c:v>
                </c:pt>
                <c:pt idx="1">
                  <c:v>1.760455125414206</c:v>
                </c:pt>
                <c:pt idx="2">
                  <c:v>0</c:v>
                </c:pt>
                <c:pt idx="3">
                  <c:v>58.290612340477182</c:v>
                </c:pt>
                <c:pt idx="4">
                  <c:v>8.9945734032790652E-3</c:v>
                </c:pt>
                <c:pt idx="5">
                  <c:v>0.24874647825620033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5F-4E06-9B5C-860853447D9A}"/>
            </c:ext>
          </c:extLst>
        </c:ser>
        <c:ser>
          <c:idx val="4"/>
          <c:order val="2"/>
          <c:tx>
            <c:strRef>
              <c:f>Variant!$B$75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Variant!$J$75:$J$81</c:f>
              <c:numCache>
                <c:formatCode>0.0</c:formatCode>
                <c:ptCount val="7"/>
                <c:pt idx="0">
                  <c:v>34.790332437753143</c:v>
                </c:pt>
                <c:pt idx="1">
                  <c:v>7.0111765615967698</c:v>
                </c:pt>
                <c:pt idx="2">
                  <c:v>0</c:v>
                </c:pt>
                <c:pt idx="3">
                  <c:v>58.053478301932905</c:v>
                </c:pt>
                <c:pt idx="4">
                  <c:v>0</c:v>
                </c:pt>
                <c:pt idx="5">
                  <c:v>0.14501269871719252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5F-4E06-9B5C-860853447D9A}"/>
            </c:ext>
          </c:extLst>
        </c:ser>
        <c:ser>
          <c:idx val="10"/>
          <c:order val="3"/>
          <c:tx>
            <c:strRef>
              <c:f>Variant!$B$27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Variant!$J$27:$J$33</c:f>
              <c:numCache>
                <c:formatCode>0.0</c:formatCode>
                <c:ptCount val="7"/>
                <c:pt idx="0">
                  <c:v>85.153994506913932</c:v>
                </c:pt>
                <c:pt idx="1">
                  <c:v>6.3631758747532654</c:v>
                </c:pt>
                <c:pt idx="2">
                  <c:v>4.4180396129708006</c:v>
                </c:pt>
                <c:pt idx="3">
                  <c:v>3.77913079991602</c:v>
                </c:pt>
                <c:pt idx="4">
                  <c:v>0</c:v>
                </c:pt>
                <c:pt idx="5">
                  <c:v>0.28565920544594459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5F-4E06-9B5C-860853447D9A}"/>
            </c:ext>
          </c:extLst>
        </c:ser>
        <c:ser>
          <c:idx val="13"/>
          <c:order val="4"/>
          <c:tx>
            <c:strRef>
              <c:f>Variant!$B$19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Variant!$J$19:$J$25</c:f>
              <c:numCache>
                <c:formatCode>0.0</c:formatCode>
                <c:ptCount val="7"/>
                <c:pt idx="0">
                  <c:v>87.229999406162804</c:v>
                </c:pt>
                <c:pt idx="1">
                  <c:v>5.60676099302085</c:v>
                </c:pt>
                <c:pt idx="2">
                  <c:v>2.1064812644357143</c:v>
                </c:pt>
                <c:pt idx="3">
                  <c:v>4.79039108869115</c:v>
                </c:pt>
                <c:pt idx="4">
                  <c:v>0</c:v>
                </c:pt>
                <c:pt idx="5">
                  <c:v>0.26636724768950443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C5F-4E06-9B5C-860853447D9A}"/>
            </c:ext>
          </c:extLst>
        </c:ser>
        <c:ser>
          <c:idx val="1"/>
          <c:order val="5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Variant!$J$11:$J$17</c:f>
              <c:numCache>
                <c:formatCode>0.0</c:formatCode>
                <c:ptCount val="7"/>
                <c:pt idx="0">
                  <c:v>90.187554477257194</c:v>
                </c:pt>
                <c:pt idx="1">
                  <c:v>4.1096115698142945</c:v>
                </c:pt>
                <c:pt idx="2">
                  <c:v>1.2910865222188899</c:v>
                </c:pt>
                <c:pt idx="3">
                  <c:v>4.1114911086068</c:v>
                </c:pt>
                <c:pt idx="4">
                  <c:v>0</c:v>
                </c:pt>
                <c:pt idx="5">
                  <c:v>0.29822015507761318</c:v>
                </c:pt>
                <c:pt idx="6">
                  <c:v>2.0361670252147966E-3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C5F-4E06-9B5C-860853447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950424"/>
        <c:axId val="539950816"/>
      </c:barChart>
      <c:catAx>
        <c:axId val="5399504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950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% slakt</a:t>
                </a:r>
              </a:p>
            </c:rich>
          </c:tx>
          <c:layout>
            <c:manualLayout>
              <c:xMode val="edge"/>
              <c:yMode val="edge"/>
              <c:x val="8.7140151584935831E-3"/>
              <c:y val="0.349806954326962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42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906507114000387"/>
          <c:y val="0.23216673387524678"/>
          <c:w val="5.5770380086538632E-2"/>
          <c:h val="0.312907423417784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Økologisk, antall% 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'Variant per måned'!$B$129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'Variant per måned'!$K$129:$K$140</c:f>
              <c:numCache>
                <c:formatCode>0.0</c:formatCode>
                <c:ptCount val="12"/>
                <c:pt idx="0">
                  <c:v>2.2095433304525396</c:v>
                </c:pt>
                <c:pt idx="1">
                  <c:v>2.373485323661221</c:v>
                </c:pt>
                <c:pt idx="2">
                  <c:v>1.4276556431237983</c:v>
                </c:pt>
                <c:pt idx="3">
                  <c:v>2.2597422318394922</c:v>
                </c:pt>
                <c:pt idx="4">
                  <c:v>2.3466457006241677</c:v>
                </c:pt>
                <c:pt idx="5">
                  <c:v>1.4598935027397155</c:v>
                </c:pt>
                <c:pt idx="6">
                  <c:v>2.0642674157118264</c:v>
                </c:pt>
                <c:pt idx="7">
                  <c:v>2.3030153199576624</c:v>
                </c:pt>
                <c:pt idx="8">
                  <c:v>2.3175279701651563</c:v>
                </c:pt>
                <c:pt idx="9">
                  <c:v>2.5093254646825369</c:v>
                </c:pt>
                <c:pt idx="10">
                  <c:v>1.9908568057808591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B3-48A1-BD0D-B6AE834FBC7A}"/>
            </c:ext>
          </c:extLst>
        </c:ser>
        <c:ser>
          <c:idx val="0"/>
          <c:order val="1"/>
          <c:tx>
            <c:strRef>
              <c:f>'Variant per måned'!$B$62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måned'!$K$62:$K$73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12-41CE-83D5-20596FEB7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09400"/>
        <c:axId val="427809792"/>
      </c:barChart>
      <c:catAx>
        <c:axId val="427809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09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09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094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438403509506497"/>
          <c:y val="0.16220800373766678"/>
          <c:w val="6.7757631707853982E-2"/>
          <c:h val="0.137049387937425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Økologisk, middel vekt </a:t>
            </a:r>
            <a:r>
              <a:rPr lang="en-US" sz="2400" baseline="0"/>
              <a:t>innen MÅNED</a:t>
            </a:r>
            <a:endParaRPr lang="en-US" sz="2400"/>
          </a:p>
        </c:rich>
      </c:tx>
      <c:layout>
        <c:manualLayout>
          <c:xMode val="edge"/>
          <c:yMode val="edge"/>
          <c:x val="0.12188891987686272"/>
          <c:y val="3.66636129308777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6736741722354538"/>
          <c:h val="0.7702203918643608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'Variant per måned'!$B$129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'Variant per måned'!$O$129:$O$140</c:f>
              <c:numCache>
                <c:formatCode>0.0</c:formatCode>
                <c:ptCount val="12"/>
                <c:pt idx="0">
                  <c:v>86.048026315789414</c:v>
                </c:pt>
                <c:pt idx="1">
                  <c:v>83.959624233128721</c:v>
                </c:pt>
                <c:pt idx="2">
                  <c:v>83.193495505023748</c:v>
                </c:pt>
                <c:pt idx="3">
                  <c:v>86.50945378151269</c:v>
                </c:pt>
                <c:pt idx="4">
                  <c:v>86.356209373930852</c:v>
                </c:pt>
                <c:pt idx="5">
                  <c:v>85.084965590259458</c:v>
                </c:pt>
                <c:pt idx="6">
                  <c:v>84.194766280463497</c:v>
                </c:pt>
                <c:pt idx="7">
                  <c:v>85.894354838709518</c:v>
                </c:pt>
                <c:pt idx="8">
                  <c:v>84.250269493352505</c:v>
                </c:pt>
                <c:pt idx="9">
                  <c:v>82.942857142857051</c:v>
                </c:pt>
                <c:pt idx="10">
                  <c:v>84.356719576719584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EC-41CB-950F-B299FCC13575}"/>
            </c:ext>
          </c:extLst>
        </c:ser>
        <c:ser>
          <c:idx val="0"/>
          <c:order val="1"/>
          <c:tx>
            <c:strRef>
              <c:f>'Variant per måned'!$B$62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måned'!$O$62:$O$73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A-43D1-BF8A-0597B9B45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0576"/>
        <c:axId val="427810968"/>
      </c:barChart>
      <c:catAx>
        <c:axId val="4278105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0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10968"/>
        <c:scaling>
          <c:orientation val="minMax"/>
          <c:min val="7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05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220256968444755"/>
          <c:y val="0.22751768008977938"/>
          <c:w val="6.6930053809470619E-2"/>
          <c:h val="0.14168611828629737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Økologisk, middel kjøtt% </a:t>
            </a:r>
            <a:r>
              <a:rPr lang="en-US" sz="2400" baseline="0"/>
              <a:t>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0384187253806"/>
          <c:y val="0.14433732953870426"/>
          <c:w val="0.87932499108806461"/>
          <c:h val="0.7592848310264220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'Variant per måned'!$B$129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'Variant per måned'!$M$129:$M$140</c:f>
              <c:numCache>
                <c:formatCode>0.00</c:formatCode>
                <c:ptCount val="12"/>
                <c:pt idx="0">
                  <c:v>60.364958448753491</c:v>
                </c:pt>
                <c:pt idx="1">
                  <c:v>60.651457055214706</c:v>
                </c:pt>
                <c:pt idx="2">
                  <c:v>61.104706504494978</c:v>
                </c:pt>
                <c:pt idx="3">
                  <c:v>60.405882352941184</c:v>
                </c:pt>
                <c:pt idx="4">
                  <c:v>60.184057475196717</c:v>
                </c:pt>
                <c:pt idx="5">
                  <c:v>60.882477501323443</c:v>
                </c:pt>
                <c:pt idx="6">
                  <c:v>60.662405113863358</c:v>
                </c:pt>
                <c:pt idx="7">
                  <c:v>60.446236559139777</c:v>
                </c:pt>
                <c:pt idx="8">
                  <c:v>60.740567732662605</c:v>
                </c:pt>
                <c:pt idx="9">
                  <c:v>60.575589459084611</c:v>
                </c:pt>
                <c:pt idx="10">
                  <c:v>60.44232804232805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8C-4B56-9A28-B41764C0C2FF}"/>
            </c:ext>
          </c:extLst>
        </c:ser>
        <c:ser>
          <c:idx val="0"/>
          <c:order val="1"/>
          <c:tx>
            <c:strRef>
              <c:f>'Variant per måned'!$B$62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måned'!$M$62:$M$73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BB-4F21-86BF-816C2202A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1752"/>
        <c:axId val="427812144"/>
      </c:barChart>
      <c:catAx>
        <c:axId val="4278117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12144"/>
        <c:scaling>
          <c:orientation val="minMax"/>
          <c:min val="5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17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605586450406672"/>
          <c:y val="0.19908032409330492"/>
          <c:w val="6.0525558301438777E-2"/>
          <c:h val="0.13310867879593474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Økologisk, % VAK gris</a:t>
            </a:r>
            <a:r>
              <a:rPr lang="en-US" sz="2400" baseline="0"/>
              <a:t> av hanngrisene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908376548381994E-2"/>
          <c:y val="0.14433732953870426"/>
          <c:w val="0.89062045552780122"/>
          <c:h val="0.76182140407921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'Variant per måned'!$B$62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måned'!$Q$62:$Q$73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4B-4C84-A490-FB248FFA9564}"/>
            </c:ext>
          </c:extLst>
        </c:ser>
        <c:ser>
          <c:idx val="1"/>
          <c:order val="1"/>
          <c:tx>
            <c:strRef>
              <c:f>'Variant per måned'!$B$129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'Variant per måned'!$Q$129:$Q$140</c:f>
              <c:numCache>
                <c:formatCode>0.0</c:formatCode>
                <c:ptCount val="12"/>
                <c:pt idx="0">
                  <c:v>3.4614053305642101E-2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3.5919540229885062E-2</c:v>
                </c:pt>
                <c:pt idx="9">
                  <c:v>0.79239302694136293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B-466D-9AEE-E2F3FAE0F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2928"/>
        <c:axId val="427813320"/>
      </c:barChart>
      <c:catAx>
        <c:axId val="4278129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3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133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29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Økologisk, antall% 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'Variant per måned'!$B$129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'Variant per måned'!$K$129:$K$140</c:f>
              <c:numCache>
                <c:formatCode>0.0</c:formatCode>
                <c:ptCount val="12"/>
                <c:pt idx="0">
                  <c:v>2.2095433304525396</c:v>
                </c:pt>
                <c:pt idx="1">
                  <c:v>2.373485323661221</c:v>
                </c:pt>
                <c:pt idx="2">
                  <c:v>1.4276556431237983</c:v>
                </c:pt>
                <c:pt idx="3">
                  <c:v>2.2597422318394922</c:v>
                </c:pt>
                <c:pt idx="4">
                  <c:v>2.3466457006241677</c:v>
                </c:pt>
                <c:pt idx="5">
                  <c:v>1.4598935027397155</c:v>
                </c:pt>
                <c:pt idx="6">
                  <c:v>2.0642674157118264</c:v>
                </c:pt>
                <c:pt idx="7">
                  <c:v>2.3030153199576624</c:v>
                </c:pt>
                <c:pt idx="8">
                  <c:v>2.3175279701651563</c:v>
                </c:pt>
                <c:pt idx="9">
                  <c:v>2.5093254646825369</c:v>
                </c:pt>
                <c:pt idx="10">
                  <c:v>1.9908568057808591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7E-4BAC-9ADC-81AECF6D0176}"/>
            </c:ext>
          </c:extLst>
        </c:ser>
        <c:ser>
          <c:idx val="0"/>
          <c:order val="1"/>
          <c:tx>
            <c:strRef>
              <c:f>'Variant per måned'!$B$62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måned'!$K$62:$K$73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7E-4BAC-9ADC-81AECF6D0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09400"/>
        <c:axId val="427809792"/>
      </c:barChart>
      <c:catAx>
        <c:axId val="427809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09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09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094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438403509506497"/>
          <c:y val="0.16220800373766678"/>
          <c:w val="6.7757631707853982E-2"/>
          <c:h val="0.137049387937425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Økologisk, middel kjøtt% </a:t>
            </a:r>
            <a:r>
              <a:rPr lang="en-US" sz="2400" baseline="0"/>
              <a:t>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0384187253806"/>
          <c:y val="0.14433732953870426"/>
          <c:w val="0.87932499108806461"/>
          <c:h val="0.7592848310264220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'Variant per måned'!$B$129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'Variant per måned'!$M$129:$M$140</c:f>
              <c:numCache>
                <c:formatCode>0.00</c:formatCode>
                <c:ptCount val="12"/>
                <c:pt idx="0">
                  <c:v>60.364958448753491</c:v>
                </c:pt>
                <c:pt idx="1">
                  <c:v>60.651457055214706</c:v>
                </c:pt>
                <c:pt idx="2">
                  <c:v>61.104706504494978</c:v>
                </c:pt>
                <c:pt idx="3">
                  <c:v>60.405882352941184</c:v>
                </c:pt>
                <c:pt idx="4">
                  <c:v>60.184057475196717</c:v>
                </c:pt>
                <c:pt idx="5">
                  <c:v>60.882477501323443</c:v>
                </c:pt>
                <c:pt idx="6">
                  <c:v>60.662405113863358</c:v>
                </c:pt>
                <c:pt idx="7">
                  <c:v>60.446236559139777</c:v>
                </c:pt>
                <c:pt idx="8">
                  <c:v>60.740567732662605</c:v>
                </c:pt>
                <c:pt idx="9">
                  <c:v>60.575589459084611</c:v>
                </c:pt>
                <c:pt idx="10">
                  <c:v>60.44232804232805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BA-4CC0-93D4-2B6619CB3A6F}"/>
            </c:ext>
          </c:extLst>
        </c:ser>
        <c:ser>
          <c:idx val="0"/>
          <c:order val="1"/>
          <c:tx>
            <c:strRef>
              <c:f>'Variant per måned'!$B$62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måned'!$M$62:$M$73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BA-4CC0-93D4-2B6619CB3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1752"/>
        <c:axId val="427812144"/>
      </c:barChart>
      <c:catAx>
        <c:axId val="4278117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12144"/>
        <c:scaling>
          <c:orientation val="minMax"/>
          <c:min val="5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17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605586450406672"/>
          <c:y val="0.19908032409330492"/>
          <c:w val="6.0525558301438777E-2"/>
          <c:h val="0.13310867879593474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Økologisk, % VAK gris</a:t>
            </a:r>
            <a:r>
              <a:rPr lang="en-US" sz="2400" baseline="0"/>
              <a:t> av hanngrisene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908376548381994E-2"/>
          <c:y val="0.14433732953870426"/>
          <c:w val="0.89062045552780122"/>
          <c:h val="0.76182140407921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'Variant per måned'!$B$62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måned'!$Q$62:$Q$73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32-46D6-8DBF-2B0451CFB91A}"/>
            </c:ext>
          </c:extLst>
        </c:ser>
        <c:ser>
          <c:idx val="1"/>
          <c:order val="1"/>
          <c:tx>
            <c:strRef>
              <c:f>'Variant per måned'!$B$129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'Variant per måned'!$Q$129:$Q$140</c:f>
              <c:numCache>
                <c:formatCode>0.0</c:formatCode>
                <c:ptCount val="12"/>
                <c:pt idx="0">
                  <c:v>3.4614053305642101E-2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3.5919540229885062E-2</c:v>
                </c:pt>
                <c:pt idx="9">
                  <c:v>0.79239302694136293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32-46D6-8DBF-2B0451CFB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2928"/>
        <c:axId val="427813320"/>
      </c:barChart>
      <c:catAx>
        <c:axId val="4278129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3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133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29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Middel</a:t>
            </a:r>
            <a:r>
              <a:rPr lang="nb-NO" sz="2800" baseline="0"/>
              <a:t> SLAKTEVEKT </a:t>
            </a:r>
            <a:r>
              <a:rPr lang="nb-NO" sz="2800"/>
              <a:t>per uke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478940409399081E-2"/>
          <c:y val="0.15315808369210068"/>
          <c:w val="0.88033513831133514"/>
          <c:h val="0.73879208188407353"/>
        </c:manualLayout>
      </c:layout>
      <c:lineChart>
        <c:grouping val="standard"/>
        <c:varyColors val="0"/>
        <c:ser>
          <c:idx val="0"/>
          <c:order val="0"/>
          <c:tx>
            <c:strRef>
              <c:f>Uke!$B$117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FF00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Ref>
              <c:f>Uke!$C$10:$C$60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cat>
          <c:val>
            <c:numRef>
              <c:f>Uke!$N$116:$N$166</c:f>
              <c:numCache>
                <c:formatCode>0.0</c:formatCode>
                <c:ptCount val="51"/>
                <c:pt idx="0">
                  <c:v>86.859291990159463</c:v>
                </c:pt>
                <c:pt idx="1">
                  <c:v>86.081738321620804</c:v>
                </c:pt>
                <c:pt idx="2">
                  <c:v>85.097572098401315</c:v>
                </c:pt>
                <c:pt idx="3">
                  <c:v>84.75133275109215</c:v>
                </c:pt>
                <c:pt idx="4">
                  <c:v>84.845209506605855</c:v>
                </c:pt>
                <c:pt idx="5">
                  <c:v>84.638776972989504</c:v>
                </c:pt>
                <c:pt idx="6">
                  <c:v>84.884015923110368</c:v>
                </c:pt>
                <c:pt idx="7">
                  <c:v>85.840697033196989</c:v>
                </c:pt>
                <c:pt idx="8">
                  <c:v>84.985903557737188</c:v>
                </c:pt>
                <c:pt idx="9">
                  <c:v>85.019471279373747</c:v>
                </c:pt>
                <c:pt idx="10">
                  <c:v>85.062315408191651</c:v>
                </c:pt>
                <c:pt idx="11">
                  <c:v>84.763706561116692</c:v>
                </c:pt>
                <c:pt idx="12">
                  <c:v>84.797745718413054</c:v>
                </c:pt>
                <c:pt idx="13">
                  <c:v>84.142097176877201</c:v>
                </c:pt>
                <c:pt idx="14">
                  <c:v>83.78592216582075</c:v>
                </c:pt>
                <c:pt idx="15">
                  <c:v>86.481931212810053</c:v>
                </c:pt>
                <c:pt idx="16">
                  <c:v>86.004643883651013</c:v>
                </c:pt>
                <c:pt idx="17">
                  <c:v>84.145330440819279</c:v>
                </c:pt>
                <c:pt idx="18">
                  <c:v>84.910460962158908</c:v>
                </c:pt>
                <c:pt idx="19">
                  <c:v>85.584674511668567</c:v>
                </c:pt>
                <c:pt idx="20">
                  <c:v>84.816869183040254</c:v>
                </c:pt>
                <c:pt idx="21">
                  <c:v>85.581555267789312</c:v>
                </c:pt>
                <c:pt idx="22">
                  <c:v>85.692739567233289</c:v>
                </c:pt>
                <c:pt idx="23">
                  <c:v>84.774551154174944</c:v>
                </c:pt>
                <c:pt idx="24">
                  <c:v>84.947100949377642</c:v>
                </c:pt>
                <c:pt idx="25">
                  <c:v>85.40637663885559</c:v>
                </c:pt>
                <c:pt idx="26">
                  <c:v>84.941674511574078</c:v>
                </c:pt>
                <c:pt idx="27">
                  <c:v>84.59819087481408</c:v>
                </c:pt>
                <c:pt idx="28">
                  <c:v>84.679094470697365</c:v>
                </c:pt>
                <c:pt idx="29">
                  <c:v>84.599233884207138</c:v>
                </c:pt>
                <c:pt idx="30">
                  <c:v>85.076954422491582</c:v>
                </c:pt>
                <c:pt idx="31">
                  <c:v>84.903106503569504</c:v>
                </c:pt>
                <c:pt idx="32">
                  <c:v>85.254381610187281</c:v>
                </c:pt>
                <c:pt idx="33">
                  <c:v>85.69934948556282</c:v>
                </c:pt>
                <c:pt idx="34">
                  <c:v>85.333295698729501</c:v>
                </c:pt>
                <c:pt idx="35">
                  <c:v>85.660719169817312</c:v>
                </c:pt>
                <c:pt idx="36">
                  <c:v>85.502160384696893</c:v>
                </c:pt>
                <c:pt idx="37">
                  <c:v>85.810994581366501</c:v>
                </c:pt>
                <c:pt idx="38">
                  <c:v>85.866179124680613</c:v>
                </c:pt>
                <c:pt idx="39">
                  <c:v>86.142520612485143</c:v>
                </c:pt>
                <c:pt idx="40">
                  <c:v>86.011110315442011</c:v>
                </c:pt>
                <c:pt idx="41">
                  <c:v>86.08781729689295</c:v>
                </c:pt>
                <c:pt idx="42">
                  <c:v>86.902103337905586</c:v>
                </c:pt>
                <c:pt idx="43">
                  <c:v>86.21805667472475</c:v>
                </c:pt>
                <c:pt idx="44">
                  <c:v>85.543204990184449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20-41E8-8DAC-6A764F2DBBEB}"/>
            </c:ext>
          </c:extLst>
        </c:ser>
        <c:ser>
          <c:idx val="3"/>
          <c:order val="1"/>
          <c:tx>
            <c:strRef>
              <c:f>Uke!$B$65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Uke!$C$10:$C$60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cat>
          <c:val>
            <c:numRef>
              <c:f>Uke!$N$63:$N$113</c:f>
              <c:numCache>
                <c:formatCode>0.0</c:formatCode>
                <c:ptCount val="51"/>
                <c:pt idx="0">
                  <c:v>86.343590509770507</c:v>
                </c:pt>
                <c:pt idx="1">
                  <c:v>85.828139676621248</c:v>
                </c:pt>
                <c:pt idx="2">
                  <c:v>84.89493850833118</c:v>
                </c:pt>
                <c:pt idx="3">
                  <c:v>85.385243946512219</c:v>
                </c:pt>
                <c:pt idx="4">
                  <c:v>84.541140678553219</c:v>
                </c:pt>
                <c:pt idx="5">
                  <c:v>84.642519931217777</c:v>
                </c:pt>
                <c:pt idx="6">
                  <c:v>84.529779884614243</c:v>
                </c:pt>
                <c:pt idx="7">
                  <c:v>84.561617042046862</c:v>
                </c:pt>
                <c:pt idx="8">
                  <c:v>84.186547284804448</c:v>
                </c:pt>
                <c:pt idx="9">
                  <c:v>84.207584534066498</c:v>
                </c:pt>
                <c:pt idx="10">
                  <c:v>85.033032329220902</c:v>
                </c:pt>
                <c:pt idx="11">
                  <c:v>84.468872732214351</c:v>
                </c:pt>
                <c:pt idx="12">
                  <c:v>83.736885165105861</c:v>
                </c:pt>
                <c:pt idx="13">
                  <c:v>84.248688382819338</c:v>
                </c:pt>
                <c:pt idx="14">
                  <c:v>85.856739144460903</c:v>
                </c:pt>
                <c:pt idx="15">
                  <c:v>86.42196177871169</c:v>
                </c:pt>
                <c:pt idx="16">
                  <c:v>85.14238901980751</c:v>
                </c:pt>
                <c:pt idx="17">
                  <c:v>85.072666596410045</c:v>
                </c:pt>
                <c:pt idx="18">
                  <c:v>84.973948072383678</c:v>
                </c:pt>
                <c:pt idx="19">
                  <c:v>83.93046344286175</c:v>
                </c:pt>
                <c:pt idx="20">
                  <c:v>84.714342921978087</c:v>
                </c:pt>
                <c:pt idx="21">
                  <c:v>85.299881166726351</c:v>
                </c:pt>
                <c:pt idx="22">
                  <c:v>84.260305214930753</c:v>
                </c:pt>
                <c:pt idx="23">
                  <c:v>84.269927248905191</c:v>
                </c:pt>
                <c:pt idx="24">
                  <c:v>84.369443967441612</c:v>
                </c:pt>
                <c:pt idx="25">
                  <c:v>83.844343972908476</c:v>
                </c:pt>
                <c:pt idx="26">
                  <c:v>84.233381776395277</c:v>
                </c:pt>
                <c:pt idx="27">
                  <c:v>83.574990726064442</c:v>
                </c:pt>
                <c:pt idx="28">
                  <c:v>83.730714699856989</c:v>
                </c:pt>
                <c:pt idx="29">
                  <c:v>83.44602397433745</c:v>
                </c:pt>
                <c:pt idx="30">
                  <c:v>83.699222014608878</c:v>
                </c:pt>
                <c:pt idx="31">
                  <c:v>83.188238351587216</c:v>
                </c:pt>
                <c:pt idx="32">
                  <c:v>84.008309736851743</c:v>
                </c:pt>
                <c:pt idx="33">
                  <c:v>84.26387897764522</c:v>
                </c:pt>
                <c:pt idx="34">
                  <c:v>83.052643678161189</c:v>
                </c:pt>
                <c:pt idx="35">
                  <c:v>83.770853826828017</c:v>
                </c:pt>
                <c:pt idx="36">
                  <c:v>83.1669693683925</c:v>
                </c:pt>
                <c:pt idx="37">
                  <c:v>83.348785303171852</c:v>
                </c:pt>
                <c:pt idx="38">
                  <c:v>82.757448207826528</c:v>
                </c:pt>
                <c:pt idx="39">
                  <c:v>83.354639368192508</c:v>
                </c:pt>
                <c:pt idx="40">
                  <c:v>83.90727403414202</c:v>
                </c:pt>
                <c:pt idx="41">
                  <c:v>83.606690950242182</c:v>
                </c:pt>
                <c:pt idx="42">
                  <c:v>83.860756981702892</c:v>
                </c:pt>
                <c:pt idx="43">
                  <c:v>83.104806663098628</c:v>
                </c:pt>
                <c:pt idx="44">
                  <c:v>84.085264900662395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20-41E8-8DAC-6A764F2DBBEB}"/>
            </c:ext>
          </c:extLst>
        </c:ser>
        <c:ser>
          <c:idx val="4"/>
          <c:order val="2"/>
          <c:tx>
            <c:strRef>
              <c:f>Uke!$B$13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4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Lbl>
              <c:idx val="1"/>
              <c:layout>
                <c:manualLayout>
                  <c:x val="-2.9705961659037675E-2"/>
                  <c:y val="3.3969713162476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CB-46B4-94AB-B818C9526F8B}"/>
                </c:ext>
              </c:extLst>
            </c:dLbl>
            <c:dLbl>
              <c:idx val="3"/>
              <c:layout>
                <c:manualLayout>
                  <c:x val="-2.4754968049198061E-2"/>
                  <c:y val="5.0954569743714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CB-46B4-94AB-B818C9526F8B}"/>
                </c:ext>
              </c:extLst>
            </c:dLbl>
            <c:dLbl>
              <c:idx val="4"/>
              <c:layout>
                <c:manualLayout>
                  <c:x val="-5.7761592114795477E-3"/>
                  <c:y val="5.0954569743714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CB-46B4-94AB-B818C9526F8B}"/>
                </c:ext>
              </c:extLst>
            </c:dLbl>
            <c:dLbl>
              <c:idx val="6"/>
              <c:layout>
                <c:manualLayout>
                  <c:x val="-2.4754968049198092E-2"/>
                  <c:y val="-4.7180157170105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CB-46B4-94AB-B818C9526F8B}"/>
                </c:ext>
              </c:extLst>
            </c:dLbl>
            <c:dLbl>
              <c:idx val="7"/>
              <c:layout>
                <c:manualLayout>
                  <c:x val="-1.4852980829518837E-2"/>
                  <c:y val="4.7180157170105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CB-46B4-94AB-B818C9526F8B}"/>
                </c:ext>
              </c:extLst>
            </c:dLbl>
            <c:dLbl>
              <c:idx val="8"/>
              <c:layout>
                <c:manualLayout>
                  <c:x val="-1.8978808837718516E-2"/>
                  <c:y val="-5.4728982317322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CB-46B4-94AB-B818C9526F8B}"/>
                </c:ext>
              </c:extLst>
            </c:dLbl>
            <c:dLbl>
              <c:idx val="10"/>
              <c:layout>
                <c:manualLayout>
                  <c:x val="-3.548212087051722E-2"/>
                  <c:y val="3.7744125736084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CB-46B4-94AB-B818C9526F8B}"/>
                </c:ext>
              </c:extLst>
            </c:dLbl>
            <c:dLbl>
              <c:idx val="11"/>
              <c:layout>
                <c:manualLayout>
                  <c:x val="-1.6503312032798739E-2"/>
                  <c:y val="5.284177603051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CB-46B4-94AB-B818C9526F8B}"/>
                </c:ext>
              </c:extLst>
            </c:dLbl>
            <c:dLbl>
              <c:idx val="16"/>
              <c:layout>
                <c:manualLayout>
                  <c:x val="-4.7034439293476379E-2"/>
                  <c:y val="1.32104440076296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CB-46B4-94AB-B818C9526F8B}"/>
                </c:ext>
              </c:extLst>
            </c:dLbl>
            <c:dLbl>
              <c:idx val="18"/>
              <c:layout>
                <c:manualLayout>
                  <c:x val="-1.8978808837718575E-2"/>
                  <c:y val="-4.5292950883301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CB-46B4-94AB-B818C9526F8B}"/>
                </c:ext>
              </c:extLst>
            </c:dLbl>
            <c:dLbl>
              <c:idx val="20"/>
              <c:layout>
                <c:manualLayout>
                  <c:x val="-2.0629140040998386E-2"/>
                  <c:y val="-4.90673634569102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CB-46B4-94AB-B818C9526F8B}"/>
                </c:ext>
              </c:extLst>
            </c:dLbl>
            <c:dLbl>
              <c:idx val="21"/>
              <c:layout>
                <c:manualLayout>
                  <c:x val="-2.4754968049197456E-3"/>
                  <c:y val="-2.4533681728455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3CB-46B4-94AB-B818C9526F8B}"/>
                </c:ext>
              </c:extLst>
            </c:dLbl>
            <c:dLbl>
              <c:idx val="23"/>
              <c:layout>
                <c:manualLayout>
                  <c:x val="-5.0335101700036057E-2"/>
                  <c:y val="1.8872062868042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CB-46B4-94AB-B818C9526F8B}"/>
                </c:ext>
              </c:extLst>
            </c:dLbl>
            <c:dLbl>
              <c:idx val="24"/>
              <c:layout>
                <c:manualLayout>
                  <c:x val="-9.0768216180392904E-3"/>
                  <c:y val="-4.34057445964974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CB-46B4-94AB-B818C9526F8B}"/>
                </c:ext>
              </c:extLst>
            </c:dLbl>
            <c:dLbl>
              <c:idx val="25"/>
              <c:layout>
                <c:manualLayout>
                  <c:x val="-4.9509936098396184E-2"/>
                  <c:y val="2.4533681728455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CB-46B4-94AB-B818C9526F8B}"/>
                </c:ext>
              </c:extLst>
            </c:dLbl>
            <c:dLbl>
              <c:idx val="26"/>
              <c:layout>
                <c:manualLayout>
                  <c:x val="-8.2516560163993545E-4"/>
                  <c:y val="1.32104440076296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CB-46B4-94AB-B818C9526F8B}"/>
                </c:ext>
              </c:extLst>
            </c:dLbl>
            <c:dLbl>
              <c:idx val="27"/>
              <c:layout>
                <c:manualLayout>
                  <c:x val="-3.7957617675437087E-2"/>
                  <c:y val="-4.34057445964974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CB-46B4-94AB-B818C9526F8B}"/>
                </c:ext>
              </c:extLst>
            </c:dLbl>
            <c:dLbl>
              <c:idx val="28"/>
              <c:layout>
                <c:manualLayout>
                  <c:x val="-3.1356292862317545E-2"/>
                  <c:y val="-5.2841776030518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CB-46B4-94AB-B818C9526F8B}"/>
                </c:ext>
              </c:extLst>
            </c:dLbl>
            <c:dLbl>
              <c:idx val="29"/>
              <c:layout>
                <c:manualLayout>
                  <c:x val="-2.1454305642638321E-2"/>
                  <c:y val="3.5856919449280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CB-46B4-94AB-B818C9526F8B}"/>
                </c:ext>
              </c:extLst>
            </c:dLbl>
            <c:dLbl>
              <c:idx val="31"/>
              <c:layout>
                <c:manualLayout>
                  <c:x val="-2.3929802447558126E-2"/>
                  <c:y val="3.5856919449280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3CB-46B4-94AB-B818C9526F8B}"/>
                </c:ext>
              </c:extLst>
            </c:dLbl>
            <c:dLbl>
              <c:idx val="32"/>
              <c:layout>
                <c:manualLayout>
                  <c:x val="-2.4754968049199274E-3"/>
                  <c:y val="-4.34057445964974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3CB-46B4-94AB-B818C9526F8B}"/>
                </c:ext>
              </c:extLst>
            </c:dLbl>
            <c:dLbl>
              <c:idx val="33"/>
              <c:layout>
                <c:manualLayout>
                  <c:x val="-2.4754968049198061E-2"/>
                  <c:y val="4.7180157170105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CB-46B4-94AB-B818C9526F8B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CB-46B4-94AB-B818C9526F8B}"/>
                </c:ext>
              </c:extLst>
            </c:dLbl>
            <c:dLbl>
              <c:idx val="35"/>
              <c:layout>
                <c:manualLayout>
                  <c:x val="-2.0629140040998386E-2"/>
                  <c:y val="6.03906011777355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A2-4CEE-BBF8-28D267B16646}"/>
                </c:ext>
              </c:extLst>
            </c:dLbl>
            <c:dLbl>
              <c:idx val="37"/>
              <c:layout>
                <c:manualLayout>
                  <c:x val="-2.9705961659037675E-2"/>
                  <c:y val="3.7744125736084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5E-4512-9F43-0D3BE86BCCF3}"/>
                </c:ext>
              </c:extLst>
            </c:dLbl>
            <c:dLbl>
              <c:idx val="38"/>
              <c:layout>
                <c:manualLayout>
                  <c:x val="-2.3104636845918191E-2"/>
                  <c:y val="-0.147202090370730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6F-452E-BA5D-033090D39953}"/>
                </c:ext>
              </c:extLst>
            </c:dLbl>
            <c:dLbl>
              <c:idx val="39"/>
              <c:layout>
                <c:manualLayout>
                  <c:x val="-2.5580133650838117E-2"/>
                  <c:y val="5.284177603051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4E-432B-A021-C79E6E384714}"/>
                </c:ext>
              </c:extLst>
            </c:dLbl>
            <c:dLbl>
              <c:idx val="40"/>
              <c:layout>
                <c:manualLayout>
                  <c:x val="-4.9509936098396127E-3"/>
                  <c:y val="3.7744125736084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9C-4550-93E7-D3AF491CF4D0}"/>
                </c:ext>
              </c:extLst>
            </c:dLbl>
            <c:dLbl>
              <c:idx val="41"/>
              <c:layout>
                <c:manualLayout>
                  <c:x val="-3.548212087051722E-2"/>
                  <c:y val="-3.01953005888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9C-4550-93E7-D3AF491CF4D0}"/>
                </c:ext>
              </c:extLst>
            </c:dLbl>
            <c:dLbl>
              <c:idx val="42"/>
              <c:layout>
                <c:manualLayout>
                  <c:x val="-1.4852980829518837E-2"/>
                  <c:y val="4.3405744596497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C5-4F9C-BB12-3B2E7C9DE0FC}"/>
                </c:ext>
              </c:extLst>
            </c:dLbl>
            <c:dLbl>
              <c:idx val="43"/>
              <c:layout>
                <c:manualLayout>
                  <c:x val="-2.8880796057397861E-2"/>
                  <c:y val="-7.92626640457779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C5-4F9C-BB12-3B2E7C9DE0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Uke!$C$10:$C$60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cat>
          <c:val>
            <c:numRef>
              <c:f>Uke!$N$10:$N$60</c:f>
              <c:numCache>
                <c:formatCode>0.0</c:formatCode>
                <c:ptCount val="51"/>
                <c:pt idx="0">
                  <c:v>84.970631746392513</c:v>
                </c:pt>
                <c:pt idx="1">
                  <c:v>83.649810736407517</c:v>
                </c:pt>
                <c:pt idx="2">
                  <c:v>83.606963202020566</c:v>
                </c:pt>
                <c:pt idx="3">
                  <c:v>82.421302198982971</c:v>
                </c:pt>
                <c:pt idx="4">
                  <c:v>82.605917479167715</c:v>
                </c:pt>
                <c:pt idx="5">
                  <c:v>82.742385972236747</c:v>
                </c:pt>
                <c:pt idx="6">
                  <c:v>83.356153069320939</c:v>
                </c:pt>
                <c:pt idx="7">
                  <c:v>82.302160840547373</c:v>
                </c:pt>
                <c:pt idx="8">
                  <c:v>82.770212765957581</c:v>
                </c:pt>
                <c:pt idx="9">
                  <c:v>82.702884649926276</c:v>
                </c:pt>
                <c:pt idx="10">
                  <c:v>82.204440181869614</c:v>
                </c:pt>
                <c:pt idx="11">
                  <c:v>81.505713495405516</c:v>
                </c:pt>
                <c:pt idx="12">
                  <c:v>82.255963482870371</c:v>
                </c:pt>
                <c:pt idx="13">
                  <c:v>84.200487587334365</c:v>
                </c:pt>
                <c:pt idx="14">
                  <c:v>83.342825680323713</c:v>
                </c:pt>
                <c:pt idx="15">
                  <c:v>82.201238792256405</c:v>
                </c:pt>
                <c:pt idx="16">
                  <c:v>81.421805676644539</c:v>
                </c:pt>
                <c:pt idx="17">
                  <c:v>81.075131148787378</c:v>
                </c:pt>
                <c:pt idx="18">
                  <c:v>81.921994773519231</c:v>
                </c:pt>
                <c:pt idx="19">
                  <c:v>81.679412196374784</c:v>
                </c:pt>
                <c:pt idx="20">
                  <c:v>82.555040315835143</c:v>
                </c:pt>
                <c:pt idx="21">
                  <c:v>82.266675641111746</c:v>
                </c:pt>
                <c:pt idx="22">
                  <c:v>82.033262623340974</c:v>
                </c:pt>
                <c:pt idx="23">
                  <c:v>81.212970824215802</c:v>
                </c:pt>
                <c:pt idx="24">
                  <c:v>80.932087419039746</c:v>
                </c:pt>
                <c:pt idx="25">
                  <c:v>80.770004377325478</c:v>
                </c:pt>
                <c:pt idx="26">
                  <c:v>80.440291446527851</c:v>
                </c:pt>
                <c:pt idx="27">
                  <c:v>80.643004484305024</c:v>
                </c:pt>
                <c:pt idx="28">
                  <c:v>81.602088390199327</c:v>
                </c:pt>
                <c:pt idx="29">
                  <c:v>81.508200367127813</c:v>
                </c:pt>
                <c:pt idx="30">
                  <c:v>82.487900702315812</c:v>
                </c:pt>
                <c:pt idx="31">
                  <c:v>81.667526735089766</c:v>
                </c:pt>
                <c:pt idx="32">
                  <c:v>81.787919294724887</c:v>
                </c:pt>
                <c:pt idx="33">
                  <c:v>81.219327953934311</c:v>
                </c:pt>
                <c:pt idx="34">
                  <c:v>81.680312355473347</c:v>
                </c:pt>
                <c:pt idx="35">
                  <c:v>81.729333824070565</c:v>
                </c:pt>
                <c:pt idx="36">
                  <c:v>82.718842943984995</c:v>
                </c:pt>
                <c:pt idx="37">
                  <c:v>82.075241402116717</c:v>
                </c:pt>
                <c:pt idx="38">
                  <c:v>82.406449866454395</c:v>
                </c:pt>
                <c:pt idx="39">
                  <c:v>82.258669786626569</c:v>
                </c:pt>
                <c:pt idx="40">
                  <c:v>82.443050834934553</c:v>
                </c:pt>
                <c:pt idx="41">
                  <c:v>83.094448095748476</c:v>
                </c:pt>
                <c:pt idx="42">
                  <c:v>82.837055536150814</c:v>
                </c:pt>
                <c:pt idx="43">
                  <c:v>83.496176794106887</c:v>
                </c:pt>
                <c:pt idx="44">
                  <c:v>83.147156330379772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20-41E8-8DAC-6A764F2DB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12664"/>
        <c:axId val="718313056"/>
      </c:lineChart>
      <c:catAx>
        <c:axId val="718312664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30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13056"/>
        <c:scaling>
          <c:orientation val="minMax"/>
          <c:max val="87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Slaktevekt U/HL</a:t>
                </a:r>
              </a:p>
            </c:rich>
          </c:tx>
          <c:layout>
            <c:manualLayout>
              <c:xMode val="edge"/>
              <c:yMode val="edge"/>
              <c:x val="1.6655497191651561E-2"/>
              <c:y val="0.40523604112538331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2664"/>
        <c:crosses val="autoZero"/>
        <c:crossBetween val="between"/>
        <c:majorUnit val="1"/>
        <c:minorUnit val="0.05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727588144904268"/>
          <c:y val="0.16471402732199186"/>
          <c:w val="8.9257475098170988E-2"/>
          <c:h val="0.128522475503488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Hybrid</a:t>
            </a:r>
            <a:r>
              <a:rPr lang="en-US" sz="2800" baseline="0"/>
              <a:t> etc.</a:t>
            </a:r>
            <a:r>
              <a:rPr lang="en-US" sz="2800"/>
              <a:t>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799804436210185E-2"/>
          <c:y val="0.14890316342036192"/>
          <c:w val="0.88472883536616742"/>
          <c:h val="0.67874930929686417"/>
        </c:manualLayout>
      </c:layout>
      <c:lineChart>
        <c:grouping val="standard"/>
        <c:varyColors val="0"/>
        <c:ser>
          <c:idx val="0"/>
          <c:order val="0"/>
          <c:tx>
            <c:strRef>
              <c:f>'Variant per måned'!$B$103</c:f>
              <c:strCache>
                <c:ptCount val="1"/>
                <c:pt idx="0">
                  <c:v>2023</c:v>
                </c:pt>
              </c:strCache>
            </c:strRef>
          </c:tx>
          <c:spPr>
            <a:ln w="79375">
              <a:solidFill>
                <a:schemeClr val="accent1"/>
              </a:solidFill>
            </a:ln>
          </c:spPr>
          <c:marker>
            <c:symbol val="circle"/>
            <c:size val="11"/>
            <c:spPr>
              <a:solidFill>
                <a:srgbClr val="FFFFFF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måned'!$K$103:$K$114</c:f>
              <c:numCache>
                <c:formatCode>0.0</c:formatCode>
                <c:ptCount val="12"/>
                <c:pt idx="0">
                  <c:v>85.249061192648625</c:v>
                </c:pt>
                <c:pt idx="1">
                  <c:v>87.309898461007009</c:v>
                </c:pt>
                <c:pt idx="2">
                  <c:v>87.151853388136843</c:v>
                </c:pt>
                <c:pt idx="3">
                  <c:v>87.029022644875951</c:v>
                </c:pt>
                <c:pt idx="4">
                  <c:v>86.634147906872258</c:v>
                </c:pt>
                <c:pt idx="5">
                  <c:v>88.082817463077618</c:v>
                </c:pt>
                <c:pt idx="6">
                  <c:v>87.094621866736986</c:v>
                </c:pt>
                <c:pt idx="7">
                  <c:v>87.127527252219181</c:v>
                </c:pt>
                <c:pt idx="8">
                  <c:v>89.347196323921125</c:v>
                </c:pt>
                <c:pt idx="9">
                  <c:v>87.612442436630587</c:v>
                </c:pt>
                <c:pt idx="10">
                  <c:v>86.85613162828912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2C-49A3-B38D-AE98DF68E935}"/>
            </c:ext>
          </c:extLst>
        </c:ser>
        <c:ser>
          <c:idx val="1"/>
          <c:order val="1"/>
          <c:tx>
            <c:strRef>
              <c:f>'Variant per måned'!$B$10</c:f>
              <c:strCache>
                <c:ptCount val="1"/>
                <c:pt idx="0">
                  <c:v>2024</c:v>
                </c:pt>
              </c:strCache>
            </c:strRef>
          </c:tx>
          <c:spPr>
            <a:ln w="85725"/>
          </c:spPr>
          <c:marker>
            <c:symbol val="diamond"/>
            <c:size val="10"/>
            <c:spPr>
              <a:solidFill>
                <a:srgbClr val="FFFFFF"/>
              </a:solidFill>
            </c:spPr>
          </c:marker>
          <c:val>
            <c:numRef>
              <c:f>'Variant per måned'!$K$10:$K$21</c:f>
              <c:numCache>
                <c:formatCode>0.0</c:formatCode>
                <c:ptCount val="12"/>
                <c:pt idx="0">
                  <c:v>87.832682316356326</c:v>
                </c:pt>
                <c:pt idx="1">
                  <c:v>86.450914103784413</c:v>
                </c:pt>
                <c:pt idx="2">
                  <c:v>87.188801190211649</c:v>
                </c:pt>
                <c:pt idx="3">
                  <c:v>89.782789782789777</c:v>
                </c:pt>
                <c:pt idx="4">
                  <c:v>88.347166799680778</c:v>
                </c:pt>
                <c:pt idx="5">
                  <c:v>88.123981567466259</c:v>
                </c:pt>
                <c:pt idx="6">
                  <c:v>89.581011287106946</c:v>
                </c:pt>
                <c:pt idx="7">
                  <c:v>90.766444881922482</c:v>
                </c:pt>
                <c:pt idx="8">
                  <c:v>96.070053759872565</c:v>
                </c:pt>
                <c:pt idx="9">
                  <c:v>95.37498838325952</c:v>
                </c:pt>
                <c:pt idx="10">
                  <c:v>97.405802665496608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2C-49A3-B38D-AE98DF68E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5408"/>
        <c:axId val="699805800"/>
      </c:lineChart>
      <c:catAx>
        <c:axId val="699805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5800"/>
        <c:crosses val="autoZero"/>
        <c:auto val="1"/>
        <c:lblAlgn val="ctr"/>
        <c:lblOffset val="100"/>
        <c:noMultiLvlLbl val="0"/>
      </c:catAx>
      <c:valAx>
        <c:axId val="699805800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5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507776233853123"/>
          <c:y val="4.5860961458765025E-2"/>
          <c:w val="7.9194934418815005E-2"/>
          <c:h val="0.113785233367568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Hybrid</a:t>
            </a:r>
            <a:r>
              <a:rPr lang="en-US" sz="2800" baseline="0"/>
              <a:t> etc.</a:t>
            </a:r>
            <a:r>
              <a:rPr lang="en-US" sz="2800"/>
              <a:t>, middel vekt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19575396423"/>
          <c:y val="3.400430573588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01086835976489"/>
          <c:y val="0.14658350489207719"/>
          <c:w val="0.85998863258289893"/>
          <c:h val="0.72150020162574025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måned'!$B$103</c:f>
              <c:strCache>
                <c:ptCount val="1"/>
                <c:pt idx="0">
                  <c:v>2023</c:v>
                </c:pt>
              </c:strCache>
            </c:strRef>
          </c:tx>
          <c:spPr>
            <a:ln w="60325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måned'!$O$103:$O$114</c:f>
              <c:numCache>
                <c:formatCode>0.0</c:formatCode>
                <c:ptCount val="12"/>
                <c:pt idx="0">
                  <c:v>85.49769974151225</c:v>
                </c:pt>
                <c:pt idx="1">
                  <c:v>84.544861548734602</c:v>
                </c:pt>
                <c:pt idx="2">
                  <c:v>84.278757447250356</c:v>
                </c:pt>
                <c:pt idx="3">
                  <c:v>85.594776820845354</c:v>
                </c:pt>
                <c:pt idx="4">
                  <c:v>84.600815928711228</c:v>
                </c:pt>
                <c:pt idx="5">
                  <c:v>84.247218848462694</c:v>
                </c:pt>
                <c:pt idx="6">
                  <c:v>83.66304440628781</c:v>
                </c:pt>
                <c:pt idx="7">
                  <c:v>83.622993349692194</c:v>
                </c:pt>
                <c:pt idx="8">
                  <c:v>83.140454231465498</c:v>
                </c:pt>
                <c:pt idx="9">
                  <c:v>83.581529151305574</c:v>
                </c:pt>
                <c:pt idx="10">
                  <c:v>83.505154313487154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C0-43C6-BFA7-C1A959697F10}"/>
            </c:ext>
          </c:extLst>
        </c:ser>
        <c:ser>
          <c:idx val="0"/>
          <c:order val="1"/>
          <c:tx>
            <c:strRef>
              <c:f>'Variant per måned'!$B$10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måned'!$O$10:$O$21</c:f>
              <c:numCache>
                <c:formatCode>0.0</c:formatCode>
                <c:ptCount val="12"/>
                <c:pt idx="0">
                  <c:v>83.329915470979145</c:v>
                </c:pt>
                <c:pt idx="1">
                  <c:v>82.576189434228127</c:v>
                </c:pt>
                <c:pt idx="2">
                  <c:v>81.901854401705691</c:v>
                </c:pt>
                <c:pt idx="3">
                  <c:v>82.422552746403184</c:v>
                </c:pt>
                <c:pt idx="4">
                  <c:v>81.893442593264012</c:v>
                </c:pt>
                <c:pt idx="5">
                  <c:v>81.068209408800612</c:v>
                </c:pt>
                <c:pt idx="6">
                  <c:v>81.120747627449802</c:v>
                </c:pt>
                <c:pt idx="7">
                  <c:v>81.576145339652442</c:v>
                </c:pt>
                <c:pt idx="8">
                  <c:v>82.397069126576255</c:v>
                </c:pt>
                <c:pt idx="9">
                  <c:v>82.957973680141151</c:v>
                </c:pt>
                <c:pt idx="10">
                  <c:v>83.077295572622432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C0-43C6-BFA7-C1A959697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6584"/>
        <c:axId val="699806976"/>
      </c:lineChart>
      <c:catAx>
        <c:axId val="6998065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976"/>
        <c:crosses val="autoZero"/>
        <c:auto val="1"/>
        <c:lblAlgn val="ctr"/>
        <c:lblOffset val="100"/>
        <c:noMultiLvlLbl val="0"/>
      </c:catAx>
      <c:valAx>
        <c:axId val="699806976"/>
        <c:scaling>
          <c:orientation val="minMax"/>
          <c:min val="7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kg</a:t>
                </a:r>
              </a:p>
            </c:rich>
          </c:tx>
          <c:layout>
            <c:manualLayout>
              <c:xMode val="edge"/>
              <c:yMode val="edge"/>
              <c:x val="1.5627511595768365E-2"/>
              <c:y val="0.2578278468203522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584"/>
        <c:crosses val="autoZero"/>
        <c:crossBetween val="between"/>
        <c:majorUnit val="1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323176592362573"/>
          <c:y val="0.33301515376615659"/>
          <c:w val="0.12489510554138478"/>
          <c:h val="0.121615694264632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Hybrid, middel KJØTT%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6877892895119087"/>
          <c:y val="2.01874068607419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81986163766566"/>
          <c:y val="0.14746781652293464"/>
          <c:w val="0.84949025469038597"/>
          <c:h val="0.7197782420054635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måned'!$B$103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rgbClr val="C00000"/>
              </a:solidFill>
            </c:spPr>
          </c:marker>
          <c:val>
            <c:numRef>
              <c:f>'Variant per måned'!$M$103:$M$114</c:f>
              <c:numCache>
                <c:formatCode>0.00</c:formatCode>
                <c:ptCount val="12"/>
                <c:pt idx="0">
                  <c:v>60.618556979582287</c:v>
                </c:pt>
                <c:pt idx="1">
                  <c:v>60.621330050288996</c:v>
                </c:pt>
                <c:pt idx="2">
                  <c:v>60.641387205036814</c:v>
                </c:pt>
                <c:pt idx="3">
                  <c:v>60.561423450205481</c:v>
                </c:pt>
                <c:pt idx="4">
                  <c:v>60.588452613014013</c:v>
                </c:pt>
                <c:pt idx="5">
                  <c:v>60.487669641442672</c:v>
                </c:pt>
                <c:pt idx="6">
                  <c:v>60.354017056719769</c:v>
                </c:pt>
                <c:pt idx="7">
                  <c:v>60.37310181727657</c:v>
                </c:pt>
                <c:pt idx="8">
                  <c:v>60.483010660343915</c:v>
                </c:pt>
                <c:pt idx="9">
                  <c:v>60.545627532957035</c:v>
                </c:pt>
                <c:pt idx="10">
                  <c:v>60.631737545565009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90-462B-90B5-764C8D970259}"/>
            </c:ext>
          </c:extLst>
        </c:ser>
        <c:ser>
          <c:idx val="0"/>
          <c:order val="1"/>
          <c:tx>
            <c:strRef>
              <c:f>'Variant per måned'!$B$10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rgbClr val="FFFFFF"/>
              </a:solidFill>
            </c:spPr>
          </c:marker>
          <c:dLbls>
            <c:dLbl>
              <c:idx val="0"/>
              <c:layout>
                <c:manualLayout>
                  <c:x val="-3.7630492838067513E-2"/>
                  <c:y val="-7.9042457091237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2E-4A54-A341-6A541A57FDA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måned'!$M$10:$M$21</c:f>
              <c:numCache>
                <c:formatCode>0.00</c:formatCode>
                <c:ptCount val="12"/>
                <c:pt idx="0">
                  <c:v>60.664276735012351</c:v>
                </c:pt>
                <c:pt idx="1">
                  <c:v>60.675425494467859</c:v>
                </c:pt>
                <c:pt idx="2">
                  <c:v>60.742804477214158</c:v>
                </c:pt>
                <c:pt idx="3">
                  <c:v>60.647045967232046</c:v>
                </c:pt>
                <c:pt idx="4">
                  <c:v>60.607986236870701</c:v>
                </c:pt>
                <c:pt idx="5">
                  <c:v>60.47208948957352</c:v>
                </c:pt>
                <c:pt idx="6">
                  <c:v>60.504086667193391</c:v>
                </c:pt>
                <c:pt idx="7">
                  <c:v>60.401677137293809</c:v>
                </c:pt>
                <c:pt idx="8">
                  <c:v>60.24984863424843</c:v>
                </c:pt>
                <c:pt idx="9">
                  <c:v>60.233973289494017</c:v>
                </c:pt>
                <c:pt idx="10">
                  <c:v>60.378727128981247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90-462B-90B5-764C8D970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816456"/>
        <c:axId val="427816848"/>
      </c:lineChart>
      <c:catAx>
        <c:axId val="4278164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848"/>
        <c:crosses val="autoZero"/>
        <c:auto val="1"/>
        <c:lblAlgn val="ctr"/>
        <c:lblOffset val="100"/>
        <c:noMultiLvlLbl val="0"/>
      </c:catAx>
      <c:valAx>
        <c:axId val="427816848"/>
        <c:scaling>
          <c:orientation val="minMax"/>
          <c:min val="60.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2926559855693714E-2"/>
              <c:y val="0.306953413951938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4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233779629686372"/>
          <c:y val="0.15802028284200323"/>
          <c:w val="0.10879939132122106"/>
          <c:h val="0.12679553027569668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Hybrid</a:t>
            </a:r>
            <a:r>
              <a:rPr lang="en-US" sz="2800" baseline="0"/>
              <a:t> etc.</a:t>
            </a:r>
            <a:r>
              <a:rPr lang="en-US" sz="2800"/>
              <a:t>, % VAK gris</a:t>
            </a:r>
            <a:r>
              <a:rPr lang="en-US" sz="2800" baseline="0"/>
              <a:t> av hanngrisene 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947710389247962E-2"/>
          <c:y val="0.14935638025326514"/>
          <c:w val="0.884580914840842"/>
          <c:h val="0.67829626376384222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måned'!$B$103</c:f>
              <c:strCache>
                <c:ptCount val="1"/>
                <c:pt idx="0">
                  <c:v>2023</c:v>
                </c:pt>
              </c:strCache>
            </c:strRef>
          </c:tx>
          <c:spPr>
            <a:ln w="57150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måned'!$Q$103:$Q$114</c:f>
              <c:numCache>
                <c:formatCode>0.0</c:formatCode>
                <c:ptCount val="12"/>
                <c:pt idx="0">
                  <c:v>2.5622622550778722</c:v>
                </c:pt>
                <c:pt idx="1">
                  <c:v>2.2770102137495192</c:v>
                </c:pt>
                <c:pt idx="2">
                  <c:v>2.4576190517398042</c:v>
                </c:pt>
                <c:pt idx="3">
                  <c:v>1.9258661490310689</c:v>
                </c:pt>
                <c:pt idx="4">
                  <c:v>2.0993462115459409</c:v>
                </c:pt>
                <c:pt idx="5">
                  <c:v>2.0811946689128127</c:v>
                </c:pt>
                <c:pt idx="6">
                  <c:v>1.8187492906594032</c:v>
                </c:pt>
                <c:pt idx="7">
                  <c:v>2.3382427267971311</c:v>
                </c:pt>
                <c:pt idx="8">
                  <c:v>1.9547008785905289</c:v>
                </c:pt>
                <c:pt idx="9">
                  <c:v>2.3403173680961542</c:v>
                </c:pt>
                <c:pt idx="10">
                  <c:v>2.1320461822062677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09-40E2-9C03-C1D24B2A0E3A}"/>
            </c:ext>
          </c:extLst>
        </c:ser>
        <c:ser>
          <c:idx val="0"/>
          <c:order val="1"/>
          <c:tx>
            <c:strRef>
              <c:f>'Variant per måned'!$B$10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måned'!$Q$10:$Q$21</c:f>
              <c:numCache>
                <c:formatCode>0.0</c:formatCode>
                <c:ptCount val="12"/>
                <c:pt idx="0">
                  <c:v>2.3021856083175738</c:v>
                </c:pt>
                <c:pt idx="1">
                  <c:v>2.0416492653479632</c:v>
                </c:pt>
                <c:pt idx="2">
                  <c:v>2.731301939058171</c:v>
                </c:pt>
                <c:pt idx="3">
                  <c:v>2.5245398055527404</c:v>
                </c:pt>
                <c:pt idx="4">
                  <c:v>1.824768064752166</c:v>
                </c:pt>
                <c:pt idx="5">
                  <c:v>2.7169698777214437</c:v>
                </c:pt>
                <c:pt idx="6">
                  <c:v>2.3771554745548862</c:v>
                </c:pt>
                <c:pt idx="7">
                  <c:v>2.819595318062432</c:v>
                </c:pt>
                <c:pt idx="8">
                  <c:v>2.246996951614435</c:v>
                </c:pt>
                <c:pt idx="9">
                  <c:v>2.0917240483305188</c:v>
                </c:pt>
                <c:pt idx="10">
                  <c:v>3.4797297297297289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09-40E2-9C03-C1D24B2A0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8936"/>
        <c:axId val="699809328"/>
      </c:lineChart>
      <c:catAx>
        <c:axId val="6998089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9328"/>
        <c:crosses val="autoZero"/>
        <c:auto val="1"/>
        <c:lblAlgn val="ctr"/>
        <c:lblOffset val="100"/>
        <c:noMultiLvlLbl val="0"/>
      </c:catAx>
      <c:valAx>
        <c:axId val="699809328"/>
        <c:scaling>
          <c:orientation val="minMax"/>
          <c:min val="0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VAK gris</a:t>
                </a:r>
              </a:p>
            </c:rich>
          </c:tx>
          <c:layout>
            <c:manualLayout>
              <c:xMode val="edge"/>
              <c:yMode val="edge"/>
              <c:x val="1.2909034048874031E-2"/>
              <c:y val="0.3552509931756792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89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73868992182431"/>
          <c:y val="0.173521835666956"/>
          <c:w val="9.6940723318676064E-2"/>
          <c:h val="0.143872240540606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Hampshire, middel vekt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19575396423"/>
          <c:y val="3.400430573588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01086835976489"/>
          <c:y val="0.14658350489207719"/>
          <c:w val="0.85998863258289893"/>
          <c:h val="0.72150020162574025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måned'!$B$116</c:f>
              <c:strCache>
                <c:ptCount val="1"/>
                <c:pt idx="0">
                  <c:v>2023</c:v>
                </c:pt>
              </c:strCache>
            </c:strRef>
          </c:tx>
          <c:spPr>
            <a:ln w="60325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måned'!$O$116:$O$127</c:f>
              <c:numCache>
                <c:formatCode>0.0</c:formatCode>
                <c:ptCount val="12"/>
                <c:pt idx="0">
                  <c:v>85.789722655780892</c:v>
                </c:pt>
                <c:pt idx="1">
                  <c:v>85.6341150666441</c:v>
                </c:pt>
                <c:pt idx="2">
                  <c:v>84.395048340736622</c:v>
                </c:pt>
                <c:pt idx="3">
                  <c:v>85.642387312187012</c:v>
                </c:pt>
                <c:pt idx="4">
                  <c:v>85.719357462383215</c:v>
                </c:pt>
                <c:pt idx="5">
                  <c:v>84.250972708187589</c:v>
                </c:pt>
                <c:pt idx="6">
                  <c:v>83.931059092206652</c:v>
                </c:pt>
                <c:pt idx="7">
                  <c:v>83.970896184560658</c:v>
                </c:pt>
                <c:pt idx="8">
                  <c:v>83.088886778115494</c:v>
                </c:pt>
                <c:pt idx="9">
                  <c:v>83.599986530172444</c:v>
                </c:pt>
                <c:pt idx="10">
                  <c:v>84.123769898697503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74-4A7D-A710-CCD8C1DE1C85}"/>
            </c:ext>
          </c:extLst>
        </c:ser>
        <c:ser>
          <c:idx val="0"/>
          <c:order val="1"/>
          <c:tx>
            <c:strRef>
              <c:f>'Variant per måned'!$B$23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måned'!$O$23:$O$34</c:f>
              <c:numCache>
                <c:formatCode>0.0</c:formatCode>
                <c:ptCount val="12"/>
                <c:pt idx="0">
                  <c:v>84.175498132004876</c:v>
                </c:pt>
                <c:pt idx="1">
                  <c:v>83.559085857182495</c:v>
                </c:pt>
                <c:pt idx="2">
                  <c:v>81.958069270449514</c:v>
                </c:pt>
                <c:pt idx="3">
                  <c:v>83.027031935825619</c:v>
                </c:pt>
                <c:pt idx="4">
                  <c:v>82.568594808126235</c:v>
                </c:pt>
                <c:pt idx="5">
                  <c:v>81.58977959473863</c:v>
                </c:pt>
                <c:pt idx="6">
                  <c:v>79.90925081433214</c:v>
                </c:pt>
                <c:pt idx="7">
                  <c:v>82.426757850125185</c:v>
                </c:pt>
                <c:pt idx="8">
                  <c:v>73.543312101910843</c:v>
                </c:pt>
                <c:pt idx="9">
                  <c:v>79.881758793969851</c:v>
                </c:pt>
                <c:pt idx="10">
                  <c:v>79.721153846153882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74-4A7D-A710-CCD8C1DE1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6584"/>
        <c:axId val="699806976"/>
      </c:lineChart>
      <c:catAx>
        <c:axId val="6998065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976"/>
        <c:crosses val="autoZero"/>
        <c:auto val="1"/>
        <c:lblAlgn val="ctr"/>
        <c:lblOffset val="100"/>
        <c:noMultiLvlLbl val="0"/>
      </c:catAx>
      <c:valAx>
        <c:axId val="699806976"/>
        <c:scaling>
          <c:orientation val="minMax"/>
          <c:min val="7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kg</a:t>
                </a:r>
              </a:p>
            </c:rich>
          </c:tx>
          <c:layout>
            <c:manualLayout>
              <c:xMode val="edge"/>
              <c:yMode val="edge"/>
              <c:x val="1.5627511595768365E-2"/>
              <c:y val="0.2578278468203522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584"/>
        <c:crosses val="autoZero"/>
        <c:crossBetween val="between"/>
        <c:majorUnit val="1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08373997264426"/>
          <c:y val="0.34873842420640822"/>
          <c:w val="0.12137397878082141"/>
          <c:h val="0.103646242332915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Hampshire, middel KJØTT%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6877892895119087"/>
          <c:y val="2.01874068607419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81986163766566"/>
          <c:y val="0.14746781652293464"/>
          <c:w val="0.84949025469038597"/>
          <c:h val="0.7197782420054635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måned'!$B$116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rgbClr val="C00000"/>
              </a:solidFill>
            </c:spPr>
          </c:marker>
          <c:val>
            <c:numRef>
              <c:f>'Variant per måned'!$M$116:$M$127</c:f>
              <c:numCache>
                <c:formatCode>0.00</c:formatCode>
                <c:ptCount val="12"/>
                <c:pt idx="0">
                  <c:v>60.893024372673793</c:v>
                </c:pt>
                <c:pt idx="1">
                  <c:v>60.708959001181043</c:v>
                </c:pt>
                <c:pt idx="2">
                  <c:v>61.005356676247693</c:v>
                </c:pt>
                <c:pt idx="3">
                  <c:v>60.963606010016719</c:v>
                </c:pt>
                <c:pt idx="4">
                  <c:v>60.832452216348123</c:v>
                </c:pt>
                <c:pt idx="5">
                  <c:v>60.722883135059483</c:v>
                </c:pt>
                <c:pt idx="6">
                  <c:v>60.801741364544682</c:v>
                </c:pt>
                <c:pt idx="7">
                  <c:v>60.773439810706897</c:v>
                </c:pt>
                <c:pt idx="8">
                  <c:v>60.883928571428562</c:v>
                </c:pt>
                <c:pt idx="9">
                  <c:v>60.87176724137931</c:v>
                </c:pt>
                <c:pt idx="10">
                  <c:v>61.055716353111443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F9-4D4E-AD35-ED8C85388C53}"/>
            </c:ext>
          </c:extLst>
        </c:ser>
        <c:ser>
          <c:idx val="0"/>
          <c:order val="1"/>
          <c:tx>
            <c:strRef>
              <c:f>'Variant per måned'!$B$23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rgbClr val="FFFFFF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måned'!$M$23:$M$34</c:f>
              <c:numCache>
                <c:formatCode>0.00</c:formatCode>
                <c:ptCount val="12"/>
                <c:pt idx="0">
                  <c:v>60.87945205479452</c:v>
                </c:pt>
                <c:pt idx="1">
                  <c:v>60.736871353153667</c:v>
                </c:pt>
                <c:pt idx="2">
                  <c:v>60.865880619012501</c:v>
                </c:pt>
                <c:pt idx="3">
                  <c:v>60.809898592402</c:v>
                </c:pt>
                <c:pt idx="4">
                  <c:v>60.974040632054169</c:v>
                </c:pt>
                <c:pt idx="5">
                  <c:v>60.928901528617139</c:v>
                </c:pt>
                <c:pt idx="6">
                  <c:v>60.890770901194351</c:v>
                </c:pt>
                <c:pt idx="7">
                  <c:v>60.632055480639593</c:v>
                </c:pt>
                <c:pt idx="8">
                  <c:v>61.503184713375795</c:v>
                </c:pt>
                <c:pt idx="9">
                  <c:v>60.718090452261329</c:v>
                </c:pt>
                <c:pt idx="10">
                  <c:v>61.663461538461519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F9-4D4E-AD35-ED8C85388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816456"/>
        <c:axId val="427816848"/>
      </c:lineChart>
      <c:catAx>
        <c:axId val="4278164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848"/>
        <c:crosses val="autoZero"/>
        <c:auto val="1"/>
        <c:lblAlgn val="ctr"/>
        <c:lblOffset val="100"/>
        <c:noMultiLvlLbl val="0"/>
      </c:catAx>
      <c:valAx>
        <c:axId val="427816848"/>
        <c:scaling>
          <c:orientation val="minMax"/>
          <c:min val="60.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2926559855693714E-2"/>
              <c:y val="0.306953413951938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4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684111010187899"/>
          <c:y val="0.17842836639992593"/>
          <c:w val="0.11009637973494053"/>
          <c:h val="0.15599585766064955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aseline="0"/>
              <a:t>Hampshire</a:t>
            </a:r>
            <a:r>
              <a:rPr lang="en-US" sz="2800"/>
              <a:t>, % VAK gris</a:t>
            </a:r>
            <a:r>
              <a:rPr lang="en-US" sz="2800" baseline="0"/>
              <a:t> av hanngrisene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947710389247962E-2"/>
          <c:y val="0.14935638025326514"/>
          <c:w val="0.884580914840842"/>
          <c:h val="0.67829626376384222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måned'!$B$116</c:f>
              <c:strCache>
                <c:ptCount val="1"/>
                <c:pt idx="0">
                  <c:v>2023</c:v>
                </c:pt>
              </c:strCache>
            </c:strRef>
          </c:tx>
          <c:spPr>
            <a:ln w="57150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måned'!$Q$116:$Q$127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1.3989927252378289E-2</c:v>
                </c:pt>
                <c:pt idx="6">
                  <c:v>0</c:v>
                </c:pt>
                <c:pt idx="7">
                  <c:v>0</c:v>
                </c:pt>
                <c:pt idx="8">
                  <c:v>1.8982536066818521E-2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47-4086-8026-C6B8E5AF316E}"/>
            </c:ext>
          </c:extLst>
        </c:ser>
        <c:ser>
          <c:idx val="0"/>
          <c:order val="1"/>
          <c:tx>
            <c:strRef>
              <c:f>'Variant per måned'!$B$23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måned'!$Q$23:$Q$34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47-4086-8026-C6B8E5AF3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8936"/>
        <c:axId val="699809328"/>
      </c:lineChart>
      <c:catAx>
        <c:axId val="6998089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9328"/>
        <c:crosses val="autoZero"/>
        <c:auto val="1"/>
        <c:lblAlgn val="ctr"/>
        <c:lblOffset val="100"/>
        <c:noMultiLvlLbl val="0"/>
      </c:catAx>
      <c:valAx>
        <c:axId val="699809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VAK gris</a:t>
                </a:r>
              </a:p>
            </c:rich>
          </c:tx>
          <c:layout>
            <c:manualLayout>
              <c:xMode val="edge"/>
              <c:yMode val="edge"/>
              <c:x val="1.2909034048874031E-2"/>
              <c:y val="0.3552509931756792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89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73868992182431"/>
          <c:y val="0.173521835666956"/>
          <c:w val="7.6568923508217382E-2"/>
          <c:h val="0.161485640988103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Noroc KLF,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4303519739"/>
          <c:y val="3.3829176925639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76553402522798"/>
          <c:y val="0.16934989981091073"/>
          <c:w val="0.86305066819477749"/>
          <c:h val="0.6583026416052832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måned'!$B$129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square"/>
            <c:size val="8"/>
          </c:marker>
          <c:val>
            <c:numRef>
              <c:f>'Variant per måned'!$H$129:$H$140</c:f>
              <c:numCache>
                <c:formatCode>#,##0</c:formatCode>
                <c:ptCount val="12"/>
                <c:pt idx="0">
                  <c:v>2889</c:v>
                </c:pt>
                <c:pt idx="1">
                  <c:v>2611</c:v>
                </c:pt>
                <c:pt idx="2">
                  <c:v>1893</c:v>
                </c:pt>
                <c:pt idx="3">
                  <c:v>2381</c:v>
                </c:pt>
                <c:pt idx="4">
                  <c:v>2925</c:v>
                </c:pt>
                <c:pt idx="5">
                  <c:v>1889</c:v>
                </c:pt>
                <c:pt idx="6">
                  <c:v>2506</c:v>
                </c:pt>
                <c:pt idx="7">
                  <c:v>2981</c:v>
                </c:pt>
                <c:pt idx="8">
                  <c:v>2784</c:v>
                </c:pt>
                <c:pt idx="9">
                  <c:v>3155</c:v>
                </c:pt>
                <c:pt idx="10">
                  <c:v>945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06-437F-90FD-A29B91103767}"/>
            </c:ext>
          </c:extLst>
        </c:ser>
        <c:ser>
          <c:idx val="0"/>
          <c:order val="1"/>
          <c:tx>
            <c:strRef>
              <c:f>'Variant per måned'!$B$36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måned'!$H$36:$H$47</c:f>
              <c:numCache>
                <c:formatCode>#,##0</c:formatCode>
                <c:ptCount val="12"/>
                <c:pt idx="0">
                  <c:v>2217</c:v>
                </c:pt>
                <c:pt idx="1">
                  <c:v>3126</c:v>
                </c:pt>
                <c:pt idx="2">
                  <c:v>2827</c:v>
                </c:pt>
                <c:pt idx="3">
                  <c:v>2476</c:v>
                </c:pt>
                <c:pt idx="4">
                  <c:v>1614</c:v>
                </c:pt>
                <c:pt idx="5">
                  <c:v>1478</c:v>
                </c:pt>
                <c:pt idx="6">
                  <c:v>1444</c:v>
                </c:pt>
                <c:pt idx="7">
                  <c:v>1303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06-437F-90FD-A29B91103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4232"/>
        <c:axId val="699804624"/>
      </c:lineChart>
      <c:catAx>
        <c:axId val="699804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624"/>
        <c:crosses val="autoZero"/>
        <c:auto val="1"/>
        <c:lblAlgn val="ctr"/>
        <c:lblOffset val="100"/>
        <c:noMultiLvlLbl val="0"/>
      </c:catAx>
      <c:valAx>
        <c:axId val="69980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785892919045478"/>
          <c:y val="4.1380210538198847E-2"/>
          <c:w val="7.8661275831087146E-2"/>
          <c:h val="0.11607929049191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Noroc KLF, antall%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4303519739"/>
          <c:y val="3.3829176925639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934446873386116E-2"/>
          <c:y val="0.16038932633420822"/>
          <c:w val="0.8888817553466194"/>
          <c:h val="0.66726321508198583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måned'!$B$116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square"/>
            <c:size val="8"/>
          </c:marker>
          <c:val>
            <c:numRef>
              <c:f>'Variant per måned'!$K$116:$K$127</c:f>
              <c:numCache>
                <c:formatCode>0.0</c:formatCode>
                <c:ptCount val="12"/>
                <c:pt idx="0">
                  <c:v>6.3747122392945359</c:v>
                </c:pt>
                <c:pt idx="1">
                  <c:v>5.3960202532566095</c:v>
                </c:pt>
                <c:pt idx="2">
                  <c:v>5.7739733775783399</c:v>
                </c:pt>
                <c:pt idx="3">
                  <c:v>5.7010800447962353</c:v>
                </c:pt>
                <c:pt idx="4">
                  <c:v>5.9199653418481137</c:v>
                </c:pt>
                <c:pt idx="5">
                  <c:v>5.5242555625111089</c:v>
                </c:pt>
                <c:pt idx="6">
                  <c:v>5.7751711299104604</c:v>
                </c:pt>
                <c:pt idx="7">
                  <c:v>5.2333531624935308</c:v>
                </c:pt>
                <c:pt idx="8">
                  <c:v>4.3853223228556208</c:v>
                </c:pt>
                <c:pt idx="9">
                  <c:v>5.9054648416062845</c:v>
                </c:pt>
                <c:pt idx="10">
                  <c:v>5.8335264499547046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05-462F-A52A-B64E91159B3F}"/>
            </c:ext>
          </c:extLst>
        </c:ser>
        <c:ser>
          <c:idx val="0"/>
          <c:order val="1"/>
          <c:tx>
            <c:strRef>
              <c:f>'Variant per måned'!$B$36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måned'!$K$36:$K$47</c:f>
              <c:numCache>
                <c:formatCode>0.0</c:formatCode>
                <c:ptCount val="12"/>
                <c:pt idx="0">
                  <c:v>1.6815199666274796</c:v>
                </c:pt>
                <c:pt idx="1">
                  <c:v>2.5650704040437198</c:v>
                </c:pt>
                <c:pt idx="2">
                  <c:v>2.7311107032102875</c:v>
                </c:pt>
                <c:pt idx="3">
                  <c:v>1.7332017332017331</c:v>
                </c:pt>
                <c:pt idx="4">
                  <c:v>1.2881085395051879</c:v>
                </c:pt>
                <c:pt idx="5">
                  <c:v>1.2948329332609119</c:v>
                </c:pt>
                <c:pt idx="6">
                  <c:v>1.1334201974851263</c:v>
                </c:pt>
                <c:pt idx="7">
                  <c:v>1.0823427778746875</c:v>
                </c:pt>
                <c:pt idx="8">
                  <c:v>0</c:v>
                </c:pt>
                <c:pt idx="9">
                  <c:v>7.7444936650041809E-4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05-462F-A52A-B64E91159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4232"/>
        <c:axId val="699804624"/>
      </c:lineChart>
      <c:catAx>
        <c:axId val="6998042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624"/>
        <c:crosses val="autoZero"/>
        <c:auto val="1"/>
        <c:lblAlgn val="ctr"/>
        <c:lblOffset val="100"/>
        <c:noMultiLvlLbl val="0"/>
      </c:catAx>
      <c:valAx>
        <c:axId val="69980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%</a:t>
                </a:r>
              </a:p>
            </c:rich>
          </c:tx>
          <c:layout>
            <c:manualLayout>
              <c:xMode val="edge"/>
              <c:yMode val="edge"/>
              <c:x val="1.3066055422317494E-2"/>
              <c:y val="0.385089641012615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2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785892919045478"/>
          <c:y val="4.1380210538198847E-2"/>
          <c:w val="7.8661275831087146E-2"/>
          <c:h val="0.11607929049191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Noroc</a:t>
            </a:r>
            <a:r>
              <a:rPr lang="en-US" sz="2800" baseline="0"/>
              <a:t> KLF</a:t>
            </a:r>
            <a:r>
              <a:rPr lang="en-US" sz="2800"/>
              <a:t>, middel vekt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19575396423"/>
          <c:y val="3.400430573588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01086835976489"/>
          <c:y val="0.14658350489207719"/>
          <c:w val="0.85998863258289893"/>
          <c:h val="0.72150020162574025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måned'!$B$129</c:f>
              <c:strCache>
                <c:ptCount val="1"/>
                <c:pt idx="0">
                  <c:v>2023</c:v>
                </c:pt>
              </c:strCache>
            </c:strRef>
          </c:tx>
          <c:spPr>
            <a:ln w="60325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måned'!$O$129:$O$140</c:f>
              <c:numCache>
                <c:formatCode>0.0</c:formatCode>
                <c:ptCount val="12"/>
                <c:pt idx="0">
                  <c:v>86.048026315789414</c:v>
                </c:pt>
                <c:pt idx="1">
                  <c:v>83.959624233128721</c:v>
                </c:pt>
                <c:pt idx="2">
                  <c:v>83.193495505023748</c:v>
                </c:pt>
                <c:pt idx="3">
                  <c:v>86.50945378151269</c:v>
                </c:pt>
                <c:pt idx="4">
                  <c:v>86.356209373930852</c:v>
                </c:pt>
                <c:pt idx="5">
                  <c:v>85.084965590259458</c:v>
                </c:pt>
                <c:pt idx="6">
                  <c:v>84.194766280463497</c:v>
                </c:pt>
                <c:pt idx="7">
                  <c:v>85.894354838709518</c:v>
                </c:pt>
                <c:pt idx="8">
                  <c:v>84.250269493352505</c:v>
                </c:pt>
                <c:pt idx="9">
                  <c:v>82.942857142857051</c:v>
                </c:pt>
                <c:pt idx="10">
                  <c:v>84.356719576719584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2C-49D0-97D5-952225C4665D}"/>
            </c:ext>
          </c:extLst>
        </c:ser>
        <c:ser>
          <c:idx val="0"/>
          <c:order val="1"/>
          <c:tx>
            <c:strRef>
              <c:f>'Variant per måned'!$B$36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måned'!$O$36:$O$47</c:f>
              <c:numCache>
                <c:formatCode>0.0</c:formatCode>
                <c:ptCount val="12"/>
                <c:pt idx="0">
                  <c:v>85.106811005863875</c:v>
                </c:pt>
                <c:pt idx="1">
                  <c:v>84.719462227912899</c:v>
                </c:pt>
                <c:pt idx="2">
                  <c:v>83.932401839405642</c:v>
                </c:pt>
                <c:pt idx="3">
                  <c:v>85.266518578352262</c:v>
                </c:pt>
                <c:pt idx="4">
                  <c:v>83.374301675977506</c:v>
                </c:pt>
                <c:pt idx="5">
                  <c:v>83.659336941813265</c:v>
                </c:pt>
                <c:pt idx="6">
                  <c:v>84.200485436893274</c:v>
                </c:pt>
                <c:pt idx="7">
                  <c:v>83.703837298541885</c:v>
                </c:pt>
                <c:pt idx="8">
                  <c:v>0</c:v>
                </c:pt>
                <c:pt idx="9">
                  <c:v>92.8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2C-49D0-97D5-952225C46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6584"/>
        <c:axId val="699806976"/>
      </c:lineChart>
      <c:catAx>
        <c:axId val="6998065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976"/>
        <c:crosses val="autoZero"/>
        <c:auto val="1"/>
        <c:lblAlgn val="ctr"/>
        <c:lblOffset val="100"/>
        <c:noMultiLvlLbl val="0"/>
      </c:catAx>
      <c:valAx>
        <c:axId val="699806976"/>
        <c:scaling>
          <c:orientation val="minMax"/>
          <c:min val="7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kg</a:t>
                </a:r>
              </a:p>
            </c:rich>
          </c:tx>
          <c:layout>
            <c:manualLayout>
              <c:xMode val="edge"/>
              <c:yMode val="edge"/>
              <c:x val="1.5627511595768365E-2"/>
              <c:y val="0.2578278468203522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584"/>
        <c:crosses val="autoZero"/>
        <c:crossBetween val="between"/>
        <c:majorUnit val="1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633035747292151"/>
          <c:y val="0.18027481234656989"/>
          <c:w val="0.12372139662119699"/>
          <c:h val="0.157554598128064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Slaktegris,</a:t>
            </a:r>
            <a:r>
              <a:rPr lang="nb-NO" sz="2800" baseline="0"/>
              <a:t> m</a:t>
            </a:r>
            <a:r>
              <a:rPr lang="nb-NO" sz="2800"/>
              <a:t>iddelvekt og kjøtt% for GRIS</a:t>
            </a:r>
          </a:p>
        </c:rich>
      </c:tx>
      <c:layout>
        <c:manualLayout>
          <c:xMode val="edge"/>
          <c:yMode val="edge"/>
          <c:x val="0.11538101854915193"/>
          <c:y val="4.42828261332198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559711006585321E-2"/>
          <c:y val="0.15780402753181311"/>
          <c:w val="0.8363756673633983"/>
          <c:h val="0.74685370861223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År!$H$6</c:f>
              <c:strCache>
                <c:ptCount val="1"/>
                <c:pt idx="0">
                  <c:v>Vekt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År!$H$8:$H$36</c:f>
              <c:numCache>
                <c:formatCode>0.0</c:formatCode>
                <c:ptCount val="29"/>
                <c:pt idx="0">
                  <c:v>72.569351606317284</c:v>
                </c:pt>
                <c:pt idx="1">
                  <c:v>70.109172293881102</c:v>
                </c:pt>
                <c:pt idx="2">
                  <c:v>71.512796030910195</c:v>
                </c:pt>
                <c:pt idx="3">
                  <c:v>69.715564197304786</c:v>
                </c:pt>
                <c:pt idx="4">
                  <c:v>67.901637142532579</c:v>
                </c:pt>
                <c:pt idx="5">
                  <c:v>73.91810407250189</c:v>
                </c:pt>
                <c:pt idx="6">
                  <c:v>75.931545731751285</c:v>
                </c:pt>
                <c:pt idx="7">
                  <c:v>76.984687369629498</c:v>
                </c:pt>
                <c:pt idx="8">
                  <c:v>75.621704064421522</c:v>
                </c:pt>
                <c:pt idx="9">
                  <c:v>74.773971009621405</c:v>
                </c:pt>
                <c:pt idx="10">
                  <c:v>75.205585538554686</c:v>
                </c:pt>
                <c:pt idx="11">
                  <c:v>77.395996936336942</c:v>
                </c:pt>
                <c:pt idx="12">
                  <c:v>79.562284712108138</c:v>
                </c:pt>
                <c:pt idx="13">
                  <c:v>79.140729246191114</c:v>
                </c:pt>
                <c:pt idx="14">
                  <c:v>80.01735404283103</c:v>
                </c:pt>
                <c:pt idx="15">
                  <c:v>80.417119934462178</c:v>
                </c:pt>
                <c:pt idx="16">
                  <c:v>79.910019197072401</c:v>
                </c:pt>
                <c:pt idx="17">
                  <c:v>76.616796339611824</c:v>
                </c:pt>
                <c:pt idx="18">
                  <c:v>78.276139041712881</c:v>
                </c:pt>
                <c:pt idx="19">
                  <c:v>81.510881214155191</c:v>
                </c:pt>
                <c:pt idx="20">
                  <c:v>81.547997226610434</c:v>
                </c:pt>
                <c:pt idx="21">
                  <c:v>81.309473447510996</c:v>
                </c:pt>
                <c:pt idx="22" formatCode="0.00">
                  <c:v>79.498493145626114</c:v>
                </c:pt>
                <c:pt idx="23" formatCode="0.00">
                  <c:v>79.775541788728574</c:v>
                </c:pt>
                <c:pt idx="24" formatCode="0.00">
                  <c:v>81.532056184626271</c:v>
                </c:pt>
                <c:pt idx="25" formatCode="0.00">
                  <c:v>84.497934909706586</c:v>
                </c:pt>
                <c:pt idx="26" formatCode="0.00">
                  <c:v>85.335161801650074</c:v>
                </c:pt>
                <c:pt idx="27" formatCode="0.00">
                  <c:v>84.308118112164735</c:v>
                </c:pt>
                <c:pt idx="28" formatCode="0.00">
                  <c:v>82.284532234776023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B-43F7-86AC-DCC20908B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60"/>
        <c:axId val="718328736"/>
        <c:axId val="718334224"/>
      </c:barChart>
      <c:barChart>
        <c:barDir val="col"/>
        <c:grouping val="clustered"/>
        <c:varyColors val="0"/>
        <c:ser>
          <c:idx val="1"/>
          <c:order val="1"/>
          <c:tx>
            <c:strRef>
              <c:f>År!$F$7</c:f>
              <c:strCache>
                <c:ptCount val="1"/>
                <c:pt idx="0">
                  <c:v>Kjøtt%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'Ark1'!$C$2:$C$25</c:f>
              <c:numCache>
                <c:formatCode>General</c:formatCode>
                <c:ptCount val="24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numCache>
            </c:numRef>
          </c:cat>
          <c:val>
            <c:numRef>
              <c:f>År!$L$8:$L$36</c:f>
              <c:numCache>
                <c:formatCode>0.00</c:formatCode>
                <c:ptCount val="29"/>
                <c:pt idx="0">
                  <c:v>54.129010752320561</c:v>
                </c:pt>
                <c:pt idx="1">
                  <c:v>54.290835101537667</c:v>
                </c:pt>
                <c:pt idx="2">
                  <c:v>54.393800956235474</c:v>
                </c:pt>
                <c:pt idx="3">
                  <c:v>54.639193059478082</c:v>
                </c:pt>
                <c:pt idx="4">
                  <c:v>54.909855729825878</c:v>
                </c:pt>
                <c:pt idx="5">
                  <c:v>55.423476372768739</c:v>
                </c:pt>
                <c:pt idx="6">
                  <c:v>55.869026345723874</c:v>
                </c:pt>
                <c:pt idx="7">
                  <c:v>56.396649007808385</c:v>
                </c:pt>
                <c:pt idx="8">
                  <c:v>56.626657310632623</c:v>
                </c:pt>
                <c:pt idx="9">
                  <c:v>56.979721977109406</c:v>
                </c:pt>
                <c:pt idx="10">
                  <c:v>57.10455582591711</c:v>
                </c:pt>
                <c:pt idx="11">
                  <c:v>56.986871104318119</c:v>
                </c:pt>
                <c:pt idx="12">
                  <c:v>56.963393847591647</c:v>
                </c:pt>
                <c:pt idx="13">
                  <c:v>59.177820559630874</c:v>
                </c:pt>
                <c:pt idx="14">
                  <c:v>60.901194207086995</c:v>
                </c:pt>
                <c:pt idx="15">
                  <c:v>61.014650344080017</c:v>
                </c:pt>
                <c:pt idx="16">
                  <c:v>61.171748081358992</c:v>
                </c:pt>
                <c:pt idx="17">
                  <c:v>61.455118124867887</c:v>
                </c:pt>
                <c:pt idx="18">
                  <c:v>60.950714194197118</c:v>
                </c:pt>
                <c:pt idx="19">
                  <c:v>60.605418115032847</c:v>
                </c:pt>
                <c:pt idx="20">
                  <c:v>60.205627016483163</c:v>
                </c:pt>
                <c:pt idx="21">
                  <c:v>60.029100454618217</c:v>
                </c:pt>
                <c:pt idx="22">
                  <c:v>60.158509284211405</c:v>
                </c:pt>
                <c:pt idx="23">
                  <c:v>60.753925039362407</c:v>
                </c:pt>
                <c:pt idx="24">
                  <c:v>60.777057498679014</c:v>
                </c:pt>
                <c:pt idx="25">
                  <c:v>60.714437558375401</c:v>
                </c:pt>
                <c:pt idx="26">
                  <c:v>60.661179290455514</c:v>
                </c:pt>
                <c:pt idx="27">
                  <c:v>60.55325675253205</c:v>
                </c:pt>
                <c:pt idx="28">
                  <c:v>60.523063528026256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EB-43F7-86AC-DCC20908B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29520"/>
        <c:axId val="718331480"/>
      </c:barChart>
      <c:lineChart>
        <c:grouping val="standard"/>
        <c:varyColors val="0"/>
        <c:ser>
          <c:idx val="2"/>
          <c:order val="2"/>
          <c:tx>
            <c:strRef>
              <c:f>RNR!$D$8</c:f>
              <c:strCache>
                <c:ptCount val="1"/>
                <c:pt idx="0">
                  <c:v>Middel vekt i 2024</c:v>
                </c:pt>
              </c:strCache>
            </c:strRef>
          </c:tx>
          <c:spPr>
            <a:ln w="66675">
              <a:solidFill>
                <a:srgbClr val="000000"/>
              </a:solidFill>
            </a:ln>
          </c:spPr>
          <c:marker>
            <c:symbol val="none"/>
          </c:marker>
          <c:val>
            <c:numRef>
              <c:f>År!$AN$8:$AN$36</c:f>
              <c:numCache>
                <c:formatCode>0.00</c:formatCode>
                <c:ptCount val="29"/>
                <c:pt idx="0">
                  <c:v>82.284532234776023</c:v>
                </c:pt>
                <c:pt idx="1">
                  <c:v>82.284532234776023</c:v>
                </c:pt>
                <c:pt idx="2">
                  <c:v>82.284532234776023</c:v>
                </c:pt>
                <c:pt idx="3">
                  <c:v>82.284532234776023</c:v>
                </c:pt>
                <c:pt idx="4">
                  <c:v>82.284532234776023</c:v>
                </c:pt>
                <c:pt idx="5">
                  <c:v>82.284532234776023</c:v>
                </c:pt>
                <c:pt idx="6">
                  <c:v>82.284532234776023</c:v>
                </c:pt>
                <c:pt idx="7">
                  <c:v>82.284532234776023</c:v>
                </c:pt>
                <c:pt idx="8">
                  <c:v>82.284532234776023</c:v>
                </c:pt>
                <c:pt idx="9">
                  <c:v>82.284532234776023</c:v>
                </c:pt>
                <c:pt idx="10">
                  <c:v>82.284532234776023</c:v>
                </c:pt>
                <c:pt idx="11">
                  <c:v>82.284532234776023</c:v>
                </c:pt>
                <c:pt idx="12">
                  <c:v>82.284532234776023</c:v>
                </c:pt>
                <c:pt idx="13">
                  <c:v>82.284532234776023</c:v>
                </c:pt>
                <c:pt idx="14">
                  <c:v>82.284532234776023</c:v>
                </c:pt>
                <c:pt idx="15">
                  <c:v>82.284532234776023</c:v>
                </c:pt>
                <c:pt idx="16">
                  <c:v>82.284532234776023</c:v>
                </c:pt>
                <c:pt idx="17">
                  <c:v>82.284532234776023</c:v>
                </c:pt>
                <c:pt idx="18">
                  <c:v>82.284532234776023</c:v>
                </c:pt>
                <c:pt idx="19">
                  <c:v>82.284532234776023</c:v>
                </c:pt>
                <c:pt idx="20">
                  <c:v>82.284532234776023</c:v>
                </c:pt>
                <c:pt idx="21">
                  <c:v>82.284532234776023</c:v>
                </c:pt>
                <c:pt idx="22">
                  <c:v>82.284532234776023</c:v>
                </c:pt>
                <c:pt idx="23">
                  <c:v>82.284532234776023</c:v>
                </c:pt>
                <c:pt idx="24">
                  <c:v>82.284532234776023</c:v>
                </c:pt>
                <c:pt idx="25">
                  <c:v>82.284532234776023</c:v>
                </c:pt>
                <c:pt idx="26">
                  <c:v>82.284532234776023</c:v>
                </c:pt>
                <c:pt idx="27">
                  <c:v>82.284532234776023</c:v>
                </c:pt>
                <c:pt idx="28">
                  <c:v>82.284532234776023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B3-48EC-A772-1E64C95FB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8736"/>
        <c:axId val="718334224"/>
      </c:lineChart>
      <c:catAx>
        <c:axId val="718328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422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34224"/>
        <c:scaling>
          <c:orientation val="minMax"/>
          <c:max val="88"/>
          <c:min val="6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 val="autoZero"/>
        <c:crossBetween val="between"/>
        <c:majorUnit val="2"/>
      </c:valAx>
      <c:catAx>
        <c:axId val="718329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18331480"/>
        <c:crosses val="autoZero"/>
        <c:auto val="1"/>
        <c:lblAlgn val="ctr"/>
        <c:lblOffset val="100"/>
        <c:noMultiLvlLbl val="0"/>
      </c:catAx>
      <c:valAx>
        <c:axId val="718331480"/>
        <c:scaling>
          <c:orientation val="minMax"/>
          <c:max val="63"/>
          <c:min val="51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0.96594547560601474"/>
              <c:y val="0.347298132016653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9520"/>
        <c:crosses val="max"/>
        <c:crossBetween val="between"/>
        <c:majorUnit val="1"/>
        <c:minorUnit val="7.0000000000000007E-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9488839384101349E-2"/>
          <c:y val="0.34125308753385686"/>
          <c:w val="0.18747411624262408"/>
          <c:h val="0.174855874719809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</a:t>
            </a:r>
            <a:r>
              <a:rPr lang="nb-NO" sz="2800" baseline="0"/>
              <a:t> sammenheng SLAKTEVEKT og KJØTT% </a:t>
            </a:r>
            <a:r>
              <a:rPr lang="nb-NO" sz="2800"/>
              <a:t>per uke i 2024</a:t>
            </a:r>
          </a:p>
        </c:rich>
      </c:tx>
      <c:layout>
        <c:manualLayout>
          <c:xMode val="edge"/>
          <c:yMode val="edge"/>
          <c:x val="0.15383844686348691"/>
          <c:y val="3.68842813717884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038395272218729E-2"/>
          <c:y val="0.14199818324545158"/>
          <c:w val="0.84817394501341481"/>
          <c:h val="0.7328221847630122"/>
        </c:manualLayout>
      </c:layout>
      <c:lineChart>
        <c:grouping val="standard"/>
        <c:varyColors val="0"/>
        <c:ser>
          <c:idx val="4"/>
          <c:order val="1"/>
          <c:tx>
            <c:strRef>
              <c:f>Uke!$N$8</c:f>
              <c:strCache>
                <c:ptCount val="1"/>
                <c:pt idx="0">
                  <c:v>Sl.vekt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Uke!$C$10:$C$60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cat>
          <c:val>
            <c:numRef>
              <c:f>Uke!$N$10:$N$60</c:f>
              <c:numCache>
                <c:formatCode>0.0</c:formatCode>
                <c:ptCount val="51"/>
                <c:pt idx="0">
                  <c:v>84.970631746392513</c:v>
                </c:pt>
                <c:pt idx="1">
                  <c:v>83.649810736407517</c:v>
                </c:pt>
                <c:pt idx="2">
                  <c:v>83.606963202020566</c:v>
                </c:pt>
                <c:pt idx="3">
                  <c:v>82.421302198982971</c:v>
                </c:pt>
                <c:pt idx="4">
                  <c:v>82.605917479167715</c:v>
                </c:pt>
                <c:pt idx="5">
                  <c:v>82.742385972236747</c:v>
                </c:pt>
                <c:pt idx="6">
                  <c:v>83.356153069320939</c:v>
                </c:pt>
                <c:pt idx="7">
                  <c:v>82.302160840547373</c:v>
                </c:pt>
                <c:pt idx="8">
                  <c:v>82.770212765957581</c:v>
                </c:pt>
                <c:pt idx="9">
                  <c:v>82.702884649926276</c:v>
                </c:pt>
                <c:pt idx="10">
                  <c:v>82.204440181869614</c:v>
                </c:pt>
                <c:pt idx="11">
                  <c:v>81.505713495405516</c:v>
                </c:pt>
                <c:pt idx="12">
                  <c:v>82.255963482870371</c:v>
                </c:pt>
                <c:pt idx="13">
                  <c:v>84.200487587334365</c:v>
                </c:pt>
                <c:pt idx="14">
                  <c:v>83.342825680323713</c:v>
                </c:pt>
                <c:pt idx="15">
                  <c:v>82.201238792256405</c:v>
                </c:pt>
                <c:pt idx="16">
                  <c:v>81.421805676644539</c:v>
                </c:pt>
                <c:pt idx="17">
                  <c:v>81.075131148787378</c:v>
                </c:pt>
                <c:pt idx="18">
                  <c:v>81.921994773519231</c:v>
                </c:pt>
                <c:pt idx="19">
                  <c:v>81.679412196374784</c:v>
                </c:pt>
                <c:pt idx="20">
                  <c:v>82.555040315835143</c:v>
                </c:pt>
                <c:pt idx="21">
                  <c:v>82.266675641111746</c:v>
                </c:pt>
                <c:pt idx="22">
                  <c:v>82.033262623340974</c:v>
                </c:pt>
                <c:pt idx="23">
                  <c:v>81.212970824215802</c:v>
                </c:pt>
                <c:pt idx="24">
                  <c:v>80.932087419039746</c:v>
                </c:pt>
                <c:pt idx="25">
                  <c:v>80.770004377325478</c:v>
                </c:pt>
                <c:pt idx="26">
                  <c:v>80.440291446527851</c:v>
                </c:pt>
                <c:pt idx="27">
                  <c:v>80.643004484305024</c:v>
                </c:pt>
                <c:pt idx="28">
                  <c:v>81.602088390199327</c:v>
                </c:pt>
                <c:pt idx="29">
                  <c:v>81.508200367127813</c:v>
                </c:pt>
                <c:pt idx="30">
                  <c:v>82.487900702315812</c:v>
                </c:pt>
                <c:pt idx="31">
                  <c:v>81.667526735089766</c:v>
                </c:pt>
                <c:pt idx="32">
                  <c:v>81.787919294724887</c:v>
                </c:pt>
                <c:pt idx="33">
                  <c:v>81.219327953934311</c:v>
                </c:pt>
                <c:pt idx="34">
                  <c:v>81.680312355473347</c:v>
                </c:pt>
                <c:pt idx="35">
                  <c:v>81.729333824070565</c:v>
                </c:pt>
                <c:pt idx="36">
                  <c:v>82.718842943984995</c:v>
                </c:pt>
                <c:pt idx="37">
                  <c:v>82.075241402116717</c:v>
                </c:pt>
                <c:pt idx="38">
                  <c:v>82.406449866454395</c:v>
                </c:pt>
                <c:pt idx="39">
                  <c:v>82.258669786626569</c:v>
                </c:pt>
                <c:pt idx="40">
                  <c:v>82.443050834934553</c:v>
                </c:pt>
                <c:pt idx="41">
                  <c:v>83.094448095748476</c:v>
                </c:pt>
                <c:pt idx="42">
                  <c:v>82.837055536150814</c:v>
                </c:pt>
                <c:pt idx="43">
                  <c:v>83.496176794106887</c:v>
                </c:pt>
                <c:pt idx="44">
                  <c:v>83.147156330379772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24-4FED-828E-8228FBFBE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17368"/>
        <c:axId val="718317760"/>
      </c:lineChart>
      <c:lineChart>
        <c:grouping val="standard"/>
        <c:varyColors val="0"/>
        <c:ser>
          <c:idx val="3"/>
          <c:order val="0"/>
          <c:tx>
            <c:strRef>
              <c:f>Uke!$K$9</c:f>
              <c:strCache>
                <c:ptCount val="1"/>
                <c:pt idx="0">
                  <c:v>kjøtt%</c:v>
                </c:pt>
              </c:strCache>
            </c:strRef>
          </c:tx>
          <c:spPr>
            <a:ln w="1143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5198149362704914E-2"/>
                  <c:y val="-0.129270259974799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C2-4EFB-A8D9-F52158D568EA}"/>
                </c:ext>
              </c:extLst>
            </c:dLbl>
            <c:dLbl>
              <c:idx val="1"/>
              <c:layout>
                <c:manualLayout>
                  <c:x val="7.5990746813524492E-3"/>
                  <c:y val="1.958640302648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C2-4EFB-A8D9-F52158D568E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C2-4EFB-A8D9-F52158D568EA}"/>
                </c:ext>
              </c:extLst>
            </c:dLbl>
            <c:dLbl>
              <c:idx val="3"/>
              <c:layout>
                <c:manualLayout>
                  <c:x val="-3.0396298725409811E-2"/>
                  <c:y val="-5.288328817150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C2-4EFB-A8D9-F52158D568E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C2-4EFB-A8D9-F52158D568EA}"/>
                </c:ext>
              </c:extLst>
            </c:dLbl>
            <c:dLbl>
              <c:idx val="5"/>
              <c:layout>
                <c:manualLayout>
                  <c:x val="-8.4434163126138329E-3"/>
                  <c:y val="-4.5048726960915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C2-4EFB-A8D9-F52158D568E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C2-4EFB-A8D9-F52158D568E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C2-4EFB-A8D9-F52158D568EA}"/>
                </c:ext>
              </c:extLst>
            </c:dLbl>
            <c:dLbl>
              <c:idx val="8"/>
              <c:layout>
                <c:manualLayout>
                  <c:x val="-2.8707615462887061E-2"/>
                  <c:y val="5.6800568776805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02-42E1-B9D9-98B7E99A731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C2-4EFB-A8D9-F52158D568EA}"/>
                </c:ext>
              </c:extLst>
            </c:dLbl>
            <c:dLbl>
              <c:idx val="10"/>
              <c:layout>
                <c:manualLayout>
                  <c:x val="-2.870761546288703E-2"/>
                  <c:y val="-4.7007367263563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C2-4EFB-A8D9-F52158D568EA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C2-4EFB-A8D9-F52158D568EA}"/>
                </c:ext>
              </c:extLst>
            </c:dLbl>
            <c:dLbl>
              <c:idx val="12"/>
              <c:layout>
                <c:manualLayout>
                  <c:x val="-4.3061423194330546E-2"/>
                  <c:y val="7.0511050895345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C2-4EFB-A8D9-F52158D568EA}"/>
                </c:ext>
              </c:extLst>
            </c:dLbl>
            <c:dLbl>
              <c:idx val="13"/>
              <c:layout>
                <c:manualLayout>
                  <c:x val="5.9103914188296828E-3"/>
                  <c:y val="2.3503683631781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C2-4EFB-A8D9-F52158D568EA}"/>
                </c:ext>
              </c:extLst>
            </c:dLbl>
            <c:dLbl>
              <c:idx val="15"/>
              <c:layout>
                <c:manualLayout>
                  <c:x val="-2.870761546288703E-2"/>
                  <c:y val="-6.2676489684751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C2-4EFB-A8D9-F52158D568E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C2-4EFB-A8D9-F52158D568E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EC2-4EFB-A8D9-F52158D568EA}"/>
                </c:ext>
              </c:extLst>
            </c:dLbl>
            <c:dLbl>
              <c:idx val="18"/>
              <c:layout>
                <c:manualLayout>
                  <c:x val="-2.1108540781534582E-2"/>
                  <c:y val="-5.0924647868860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02-42E1-B9D9-98B7E99A7319}"/>
                </c:ext>
              </c:extLst>
            </c:dLbl>
            <c:dLbl>
              <c:idx val="19"/>
              <c:layout>
                <c:manualLayout>
                  <c:x val="-5.4882206031989914E-2"/>
                  <c:y val="3.1338244842375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C2-4EFB-A8D9-F52158D568EA}"/>
                </c:ext>
              </c:extLst>
            </c:dLbl>
            <c:dLbl>
              <c:idx val="21"/>
              <c:layout>
                <c:manualLayout>
                  <c:x val="-2.1952882412795902E-2"/>
                  <c:y val="-4.1131446355618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C2-4EFB-A8D9-F52158D568EA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C2-4EFB-A8D9-F52158D568EA}"/>
                </c:ext>
              </c:extLst>
            </c:dLbl>
            <c:dLbl>
              <c:idx val="23"/>
              <c:layout>
                <c:manualLayout>
                  <c:x val="-1.3509466100182194E-2"/>
                  <c:y val="-7.246969119799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C2-4EFB-A8D9-F52158D568EA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C2-4EFB-A8D9-F52158D568EA}"/>
                </c:ext>
              </c:extLst>
            </c:dLbl>
            <c:dLbl>
              <c:idx val="26"/>
              <c:layout>
                <c:manualLayout>
                  <c:x val="-5.0660497875682997E-2"/>
                  <c:y val="-5.288328817150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C2-4EFB-A8D9-F52158D568EA}"/>
                </c:ext>
              </c:extLst>
            </c:dLbl>
            <c:dLbl>
              <c:idx val="27"/>
              <c:layout>
                <c:manualLayout>
                  <c:x val="-1.857551588775043E-2"/>
                  <c:y val="-4.89660075662120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FD-4120-B158-8C92313B0B3C}"/>
                </c:ext>
              </c:extLst>
            </c:dLbl>
            <c:dLbl>
              <c:idx val="28"/>
              <c:layout>
                <c:manualLayout>
                  <c:x val="-1.5198149362704836E-2"/>
                  <c:y val="8.2262892711236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EC2-4EFB-A8D9-F52158D568EA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41-4D48-B749-AFF733B62CBF}"/>
                </c:ext>
              </c:extLst>
            </c:dLbl>
            <c:dLbl>
              <c:idx val="30"/>
              <c:layout>
                <c:manualLayout>
                  <c:x val="-1.604249099396628E-2"/>
                  <c:y val="-7.8345612105939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FD-4120-B158-8C92313B0B3C}"/>
                </c:ext>
              </c:extLst>
            </c:dLbl>
            <c:dLbl>
              <c:idx val="31"/>
              <c:layout>
                <c:manualLayout>
                  <c:x val="-4.475010645685331E-2"/>
                  <c:y val="5.6800568776805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02-42E1-B9D9-98B7E99A7319}"/>
                </c:ext>
              </c:extLst>
            </c:dLbl>
            <c:dLbl>
              <c:idx val="33"/>
              <c:layout>
                <c:manualLayout>
                  <c:x val="-1.7731174256489048E-2"/>
                  <c:y val="-6.2676489684751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C2-445F-A252-E8A162F0D6E2}"/>
                </c:ext>
              </c:extLst>
            </c:dLbl>
            <c:dLbl>
              <c:idx val="34"/>
              <c:layout>
                <c:manualLayout>
                  <c:x val="1.6042490993966159E-2"/>
                  <c:y val="-4.89660075662120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9B-4ACF-887D-E4FEBD8488C3}"/>
                </c:ext>
              </c:extLst>
            </c:dLbl>
            <c:dLbl>
              <c:idx val="35"/>
              <c:layout>
                <c:manualLayout>
                  <c:x val="-2.5330248937842736E-3"/>
                  <c:y val="-5.680056877680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36-41B8-B785-E2DE98093B79}"/>
                </c:ext>
              </c:extLst>
            </c:dLbl>
            <c:dLbl>
              <c:idx val="36"/>
              <c:layout>
                <c:manualLayout>
                  <c:x val="-2.1952882412795964E-2"/>
                  <c:y val="3.72141657503211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D2-4033-986A-3FA72532B687}"/>
                </c:ext>
              </c:extLst>
            </c:dLbl>
            <c:dLbl>
              <c:idx val="37"/>
              <c:layout>
                <c:manualLayout>
                  <c:x val="1.5198149362704775E-2"/>
                  <c:y val="-6.8552410592696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36-41B8-B785-E2DE98093B79}"/>
                </c:ext>
              </c:extLst>
            </c:dLbl>
            <c:dLbl>
              <c:idx val="38"/>
              <c:layout>
                <c:manualLayout>
                  <c:x val="1.4353807731443515E-2"/>
                  <c:y val="-3.3296885145024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36-41B8-B785-E2DE98093B79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62-4A30-B367-A9A92EF29DFD}"/>
                </c:ext>
              </c:extLst>
            </c:dLbl>
            <c:dLbl>
              <c:idx val="41"/>
              <c:layout>
                <c:manualLayout>
                  <c:x val="-3.7151031775500859E-2"/>
                  <c:y val="6.2676489684751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BC-4DAD-9655-33932B0C71F9}"/>
                </c:ext>
              </c:extLst>
            </c:dLbl>
            <c:dLbl>
              <c:idx val="42"/>
              <c:layout>
                <c:manualLayout>
                  <c:x val="3.2929323619193825E-2"/>
                  <c:y val="2.9379604539727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62-4A30-B367-A9A92EF29D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Uke!$C$10:$C$60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cat>
          <c:val>
            <c:numRef>
              <c:f>Uke!$K$10:$K$60</c:f>
              <c:numCache>
                <c:formatCode>0.00</c:formatCode>
                <c:ptCount val="51"/>
                <c:pt idx="0">
                  <c:v>60.596182252016845</c:v>
                </c:pt>
                <c:pt idx="1">
                  <c:v>60.460323468685488</c:v>
                </c:pt>
                <c:pt idx="2">
                  <c:v>60.737432911214782</c:v>
                </c:pt>
                <c:pt idx="3">
                  <c:v>60.824940906811825</c:v>
                </c:pt>
                <c:pt idx="4">
                  <c:v>60.732735062919602</c:v>
                </c:pt>
                <c:pt idx="5">
                  <c:v>60.697700309640602</c:v>
                </c:pt>
                <c:pt idx="6">
                  <c:v>60.687765995816207</c:v>
                </c:pt>
                <c:pt idx="7">
                  <c:v>60.666027886076783</c:v>
                </c:pt>
                <c:pt idx="8">
                  <c:v>60.651343874867663</c:v>
                </c:pt>
                <c:pt idx="9">
                  <c:v>60.742824298595409</c:v>
                </c:pt>
                <c:pt idx="10">
                  <c:v>60.840615231599891</c:v>
                </c:pt>
                <c:pt idx="11">
                  <c:v>60.675046869717555</c:v>
                </c:pt>
                <c:pt idx="12">
                  <c:v>60.663983508393045</c:v>
                </c:pt>
                <c:pt idx="13">
                  <c:v>60.492760517318253</c:v>
                </c:pt>
                <c:pt idx="14">
                  <c:v>60.639594521209219</c:v>
                </c:pt>
                <c:pt idx="15">
                  <c:v>60.712099610303206</c:v>
                </c:pt>
                <c:pt idx="16">
                  <c:v>60.720914462849947</c:v>
                </c:pt>
                <c:pt idx="17">
                  <c:v>60.784155705922608</c:v>
                </c:pt>
                <c:pt idx="18">
                  <c:v>60.795019005384844</c:v>
                </c:pt>
                <c:pt idx="19">
                  <c:v>60.59642621266601</c:v>
                </c:pt>
                <c:pt idx="20">
                  <c:v>60.471979658068179</c:v>
                </c:pt>
                <c:pt idx="21">
                  <c:v>60.618227098337485</c:v>
                </c:pt>
                <c:pt idx="22">
                  <c:v>60.543277729566398</c:v>
                </c:pt>
                <c:pt idx="23">
                  <c:v>60.490991976659373</c:v>
                </c:pt>
                <c:pt idx="24">
                  <c:v>60.51532366031045</c:v>
                </c:pt>
                <c:pt idx="25">
                  <c:v>60.336288028014891</c:v>
                </c:pt>
                <c:pt idx="26">
                  <c:v>60.624641734866522</c:v>
                </c:pt>
                <c:pt idx="27">
                  <c:v>60.689720593308046</c:v>
                </c:pt>
                <c:pt idx="28">
                  <c:v>60.34247767346001</c:v>
                </c:pt>
                <c:pt idx="29">
                  <c:v>60.412207003671277</c:v>
                </c:pt>
                <c:pt idx="30">
                  <c:v>60.423058201794049</c:v>
                </c:pt>
                <c:pt idx="31">
                  <c:v>60.394746285796288</c:v>
                </c:pt>
                <c:pt idx="32">
                  <c:v>60.278562213302763</c:v>
                </c:pt>
                <c:pt idx="33">
                  <c:v>60.476569307118233</c:v>
                </c:pt>
                <c:pt idx="34">
                  <c:v>60.472304244192259</c:v>
                </c:pt>
                <c:pt idx="35">
                  <c:v>60.345160103054823</c:v>
                </c:pt>
                <c:pt idx="36">
                  <c:v>59.952089844420783</c:v>
                </c:pt>
                <c:pt idx="37">
                  <c:v>60.403207671957659</c:v>
                </c:pt>
                <c:pt idx="38">
                  <c:v>60.387677759330131</c:v>
                </c:pt>
                <c:pt idx="39">
                  <c:v>60.321289759657347</c:v>
                </c:pt>
                <c:pt idx="40">
                  <c:v>60.255984926850893</c:v>
                </c:pt>
                <c:pt idx="41">
                  <c:v>60.178940814279294</c:v>
                </c:pt>
                <c:pt idx="42">
                  <c:v>60.208836884387011</c:v>
                </c:pt>
                <c:pt idx="43">
                  <c:v>60.291356954768176</c:v>
                </c:pt>
                <c:pt idx="44">
                  <c:v>60.393731542345421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24-4FED-828E-8228FBFBE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5932655"/>
        <c:axId val="1195931695"/>
      </c:lineChart>
      <c:catAx>
        <c:axId val="718317368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77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17760"/>
        <c:scaling>
          <c:orientation val="minMax"/>
          <c:max val="88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Slaktevekt U/HL</a:t>
                </a:r>
              </a:p>
            </c:rich>
          </c:tx>
          <c:layout>
            <c:manualLayout>
              <c:xMode val="edge"/>
              <c:yMode val="edge"/>
              <c:x val="1.6655497191651561E-2"/>
              <c:y val="0.40523604112538331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7368"/>
        <c:crosses val="autoZero"/>
        <c:crossBetween val="between"/>
        <c:majorUnit val="1"/>
        <c:minorUnit val="0.05"/>
      </c:valAx>
      <c:valAx>
        <c:axId val="1195931695"/>
        <c:scaling>
          <c:orientation val="minMax"/>
          <c:max val="61"/>
          <c:min val="59.8"/>
        </c:scaling>
        <c:delete val="0"/>
        <c:axPos val="r"/>
        <c:title>
          <c:tx>
            <c:rich>
              <a:bodyPr/>
              <a:lstStyle/>
              <a:p>
                <a:pPr>
                  <a:defRPr sz="1400" b="1"/>
                </a:pPr>
                <a:r>
                  <a:rPr lang="en-US" sz="1400" b="1"/>
                  <a:t>Kjøtt%</a:t>
                </a:r>
              </a:p>
            </c:rich>
          </c:tx>
          <c:layout>
            <c:manualLayout>
              <c:xMode val="edge"/>
              <c:yMode val="edge"/>
              <c:x val="0.97382540943089724"/>
              <c:y val="0.45325388759255347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nb-NO"/>
          </a:p>
        </c:txPr>
        <c:crossAx val="1195932655"/>
        <c:crosses val="max"/>
        <c:crossBetween val="between"/>
      </c:valAx>
      <c:catAx>
        <c:axId val="119593265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95931695"/>
        <c:crosses val="autoZero"/>
        <c:auto val="1"/>
        <c:lblAlgn val="ctr"/>
        <c:lblOffset val="100"/>
        <c:noMultiLvlLbl val="0"/>
      </c:cat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694487280192778"/>
          <c:y val="0.16786364779020649"/>
          <c:w val="8.138343532799823E-2"/>
          <c:h val="0.142245800942347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Noroc KLF, middel KJØTT%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6877892895119087"/>
          <c:y val="2.01874068607419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81986163766566"/>
          <c:y val="0.14746781652293464"/>
          <c:w val="0.84949025469038597"/>
          <c:h val="0.7197782420054635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måned'!$B$129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rgbClr val="C00000"/>
              </a:solidFill>
            </c:spPr>
          </c:marker>
          <c:val>
            <c:numRef>
              <c:f>'Variant per måned'!$M$129:$M$140</c:f>
              <c:numCache>
                <c:formatCode>0.00</c:formatCode>
                <c:ptCount val="12"/>
                <c:pt idx="0">
                  <c:v>60.364958448753491</c:v>
                </c:pt>
                <c:pt idx="1">
                  <c:v>60.651457055214706</c:v>
                </c:pt>
                <c:pt idx="2">
                  <c:v>61.104706504494978</c:v>
                </c:pt>
                <c:pt idx="3">
                  <c:v>60.405882352941184</c:v>
                </c:pt>
                <c:pt idx="4">
                  <c:v>60.184057475196717</c:v>
                </c:pt>
                <c:pt idx="5">
                  <c:v>60.882477501323443</c:v>
                </c:pt>
                <c:pt idx="6">
                  <c:v>60.662405113863358</c:v>
                </c:pt>
                <c:pt idx="7">
                  <c:v>60.446236559139777</c:v>
                </c:pt>
                <c:pt idx="8">
                  <c:v>60.740567732662605</c:v>
                </c:pt>
                <c:pt idx="9">
                  <c:v>60.575589459084611</c:v>
                </c:pt>
                <c:pt idx="10">
                  <c:v>60.44232804232805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30-4E18-8581-01E64B08DFA3}"/>
            </c:ext>
          </c:extLst>
        </c:ser>
        <c:ser>
          <c:idx val="0"/>
          <c:order val="1"/>
          <c:tx>
            <c:strRef>
              <c:f>'Variant per måned'!$B$36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rgbClr val="FFFFFF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måned'!$M$36:$M$47</c:f>
              <c:numCache>
                <c:formatCode>0.00</c:formatCode>
                <c:ptCount val="12"/>
                <c:pt idx="0">
                  <c:v>59.920162381596761</c:v>
                </c:pt>
                <c:pt idx="1">
                  <c:v>60.733354673495512</c:v>
                </c:pt>
                <c:pt idx="2">
                  <c:v>60.263176512203749</c:v>
                </c:pt>
                <c:pt idx="3">
                  <c:v>60.551292407108249</c:v>
                </c:pt>
                <c:pt idx="4">
                  <c:v>60.199875853507137</c:v>
                </c:pt>
                <c:pt idx="5">
                  <c:v>59.57577807848444</c:v>
                </c:pt>
                <c:pt idx="6">
                  <c:v>59.884882108183106</c:v>
                </c:pt>
                <c:pt idx="7">
                  <c:v>59.782041442824259</c:v>
                </c:pt>
                <c:pt idx="8">
                  <c:v>0</c:v>
                </c:pt>
                <c:pt idx="9">
                  <c:v>59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30-4E18-8581-01E64B08D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816456"/>
        <c:axId val="427816848"/>
      </c:lineChart>
      <c:catAx>
        <c:axId val="4278164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848"/>
        <c:crosses val="autoZero"/>
        <c:auto val="1"/>
        <c:lblAlgn val="ctr"/>
        <c:lblOffset val="100"/>
        <c:noMultiLvlLbl val="0"/>
      </c:catAx>
      <c:valAx>
        <c:axId val="427816848"/>
        <c:scaling>
          <c:orientation val="minMax"/>
          <c:min val="59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2926559855693714E-2"/>
              <c:y val="0.306953413951938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4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041820582612364"/>
          <c:y val="0.15802024746906637"/>
          <c:w val="0.11009637973494053"/>
          <c:h val="0.15599585766064955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aseline="0"/>
              <a:t>Noroc KLF</a:t>
            </a:r>
            <a:r>
              <a:rPr lang="en-US" sz="2800"/>
              <a:t>, % VAK gris</a:t>
            </a:r>
            <a:r>
              <a:rPr lang="en-US" sz="2800" baseline="0"/>
              <a:t> av hanngrisene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947710389247962E-2"/>
          <c:y val="0.14935638025326514"/>
          <c:w val="0.884580914840842"/>
          <c:h val="0.67829626376384222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måned'!$B$116</c:f>
              <c:strCache>
                <c:ptCount val="1"/>
                <c:pt idx="0">
                  <c:v>2023</c:v>
                </c:pt>
              </c:strCache>
            </c:strRef>
          </c:tx>
          <c:spPr>
            <a:ln w="57150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måned'!$Q$116:$Q$127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1.3989927252378289E-2</c:v>
                </c:pt>
                <c:pt idx="6">
                  <c:v>0</c:v>
                </c:pt>
                <c:pt idx="7">
                  <c:v>0</c:v>
                </c:pt>
                <c:pt idx="8">
                  <c:v>1.8982536066818521E-2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7C-44A4-83DD-EFD9D411A097}"/>
            </c:ext>
          </c:extLst>
        </c:ser>
        <c:ser>
          <c:idx val="0"/>
          <c:order val="1"/>
          <c:tx>
            <c:strRef>
              <c:f>'Variant per måned'!$B$36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måned'!$Q$36:$Q$47</c:f>
              <c:numCache>
                <c:formatCode>0.0</c:formatCode>
                <c:ptCount val="12"/>
                <c:pt idx="0">
                  <c:v>9.0211998195760021E-2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6.195786864931848E-2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7C-44A4-83DD-EFD9D411A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8936"/>
        <c:axId val="699809328"/>
      </c:lineChart>
      <c:catAx>
        <c:axId val="6998089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9328"/>
        <c:crosses val="autoZero"/>
        <c:auto val="1"/>
        <c:lblAlgn val="ctr"/>
        <c:lblOffset val="100"/>
        <c:noMultiLvlLbl val="0"/>
      </c:catAx>
      <c:valAx>
        <c:axId val="699809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VAK gris</a:t>
                </a:r>
              </a:p>
            </c:rich>
          </c:tx>
          <c:layout>
            <c:manualLayout>
              <c:xMode val="edge"/>
              <c:yMode val="edge"/>
              <c:x val="1.2909034048874031E-2"/>
              <c:y val="0.3552509931756792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89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73868992182431"/>
          <c:y val="0.173521835666956"/>
          <c:w val="7.6568923508217382E-2"/>
          <c:h val="0.161485640988103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Hampshire,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4303519739"/>
          <c:y val="3.3829176925639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76553402522798"/>
          <c:y val="0.16934989981091073"/>
          <c:w val="0.86305066819477749"/>
          <c:h val="0.6583026416052832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måned'!$B$116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square"/>
            <c:size val="8"/>
          </c:marker>
          <c:val>
            <c:numRef>
              <c:f>'Variant per måned'!$H$116:$H$127</c:f>
              <c:numCache>
                <c:formatCode>#,##0</c:formatCode>
                <c:ptCount val="12"/>
                <c:pt idx="0">
                  <c:v>8335</c:v>
                </c:pt>
                <c:pt idx="1">
                  <c:v>5936</c:v>
                </c:pt>
                <c:pt idx="2">
                  <c:v>7656</c:v>
                </c:pt>
                <c:pt idx="3">
                  <c:v>6007</c:v>
                </c:pt>
                <c:pt idx="4">
                  <c:v>7379</c:v>
                </c:pt>
                <c:pt idx="5">
                  <c:v>7148</c:v>
                </c:pt>
                <c:pt idx="6">
                  <c:v>7011</c:v>
                </c:pt>
                <c:pt idx="7">
                  <c:v>6774</c:v>
                </c:pt>
                <c:pt idx="8">
                  <c:v>5268</c:v>
                </c:pt>
                <c:pt idx="9">
                  <c:v>7425</c:v>
                </c:pt>
                <c:pt idx="10">
                  <c:v>2769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6D-4041-90D0-A0262E0B09C2}"/>
            </c:ext>
          </c:extLst>
        </c:ser>
        <c:ser>
          <c:idx val="0"/>
          <c:order val="1"/>
          <c:tx>
            <c:strRef>
              <c:f>'Variant per måned'!$B$23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måned'!$H$23:$H$34</c:f>
              <c:numCache>
                <c:formatCode>#,##0</c:formatCode>
                <c:ptCount val="12"/>
                <c:pt idx="0">
                  <c:v>8038</c:v>
                </c:pt>
                <c:pt idx="1">
                  <c:v>7204</c:v>
                </c:pt>
                <c:pt idx="2">
                  <c:v>5473</c:v>
                </c:pt>
                <c:pt idx="3">
                  <c:v>6611</c:v>
                </c:pt>
                <c:pt idx="4">
                  <c:v>7098</c:v>
                </c:pt>
                <c:pt idx="5">
                  <c:v>5632</c:v>
                </c:pt>
                <c:pt idx="6">
                  <c:v>4614</c:v>
                </c:pt>
                <c:pt idx="7">
                  <c:v>5197</c:v>
                </c:pt>
                <c:pt idx="8">
                  <c:v>473</c:v>
                </c:pt>
                <c:pt idx="9">
                  <c:v>1991</c:v>
                </c:pt>
                <c:pt idx="10">
                  <c:v>104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6D-4041-90D0-A0262E0B0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4232"/>
        <c:axId val="699804624"/>
      </c:lineChart>
      <c:catAx>
        <c:axId val="699804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624"/>
        <c:crosses val="autoZero"/>
        <c:auto val="1"/>
        <c:lblAlgn val="ctr"/>
        <c:lblOffset val="100"/>
        <c:noMultiLvlLbl val="0"/>
      </c:catAx>
      <c:valAx>
        <c:axId val="69980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831715021471362"/>
          <c:y val="0.23627268365647841"/>
          <c:w val="7.8661275831087146E-2"/>
          <c:h val="0.11607929049191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Hampshire, antall%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4303519739"/>
          <c:y val="3.3829176925639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934446873386116E-2"/>
          <c:y val="0.16038932633420822"/>
          <c:w val="0.8888817553466194"/>
          <c:h val="0.66726321508198583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måned'!$B$116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square"/>
            <c:size val="8"/>
          </c:marker>
          <c:val>
            <c:numRef>
              <c:f>'Variant per måned'!$K$116:$K$127</c:f>
              <c:numCache>
                <c:formatCode>0.0</c:formatCode>
                <c:ptCount val="12"/>
                <c:pt idx="0">
                  <c:v>6.3747122392945359</c:v>
                </c:pt>
                <c:pt idx="1">
                  <c:v>5.3960202532566095</c:v>
                </c:pt>
                <c:pt idx="2">
                  <c:v>5.7739733775783399</c:v>
                </c:pt>
                <c:pt idx="3">
                  <c:v>5.7010800447962353</c:v>
                </c:pt>
                <c:pt idx="4">
                  <c:v>5.9199653418481137</c:v>
                </c:pt>
                <c:pt idx="5">
                  <c:v>5.5242555625111089</c:v>
                </c:pt>
                <c:pt idx="6">
                  <c:v>5.7751711299104604</c:v>
                </c:pt>
                <c:pt idx="7">
                  <c:v>5.2333531624935308</c:v>
                </c:pt>
                <c:pt idx="8">
                  <c:v>4.3853223228556208</c:v>
                </c:pt>
                <c:pt idx="9">
                  <c:v>5.9054648416062845</c:v>
                </c:pt>
                <c:pt idx="10">
                  <c:v>5.8335264499547046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58-4690-A4A8-8E1AED932451}"/>
            </c:ext>
          </c:extLst>
        </c:ser>
        <c:ser>
          <c:idx val="0"/>
          <c:order val="1"/>
          <c:tx>
            <c:strRef>
              <c:f>'Variant per måned'!$B$23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måned'!$K$23:$K$34</c:f>
              <c:numCache>
                <c:formatCode>0.0</c:formatCode>
                <c:ptCount val="12"/>
                <c:pt idx="0">
                  <c:v>6.0965527702984579</c:v>
                </c:pt>
                <c:pt idx="1">
                  <c:v>5.9113138805921173</c:v>
                </c:pt>
                <c:pt idx="2">
                  <c:v>5.2873607635903443</c:v>
                </c:pt>
                <c:pt idx="3">
                  <c:v>4.6277046277046283</c:v>
                </c:pt>
                <c:pt idx="4">
                  <c:v>5.6648044692737427</c:v>
                </c:pt>
                <c:pt idx="5">
                  <c:v>4.9340318539414438</c:v>
                </c:pt>
                <c:pt idx="6">
                  <c:v>3.6216071961193697</c:v>
                </c:pt>
                <c:pt idx="7">
                  <c:v>4.3169112944088628</c:v>
                </c:pt>
                <c:pt idx="8">
                  <c:v>0.39241388464856991</c:v>
                </c:pt>
                <c:pt idx="9">
                  <c:v>1.5419286887023329</c:v>
                </c:pt>
                <c:pt idx="10">
                  <c:v>0.2851971699665441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58-4690-A4A8-8E1AED932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4232"/>
        <c:axId val="699804624"/>
      </c:lineChart>
      <c:catAx>
        <c:axId val="699804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624"/>
        <c:crosses val="autoZero"/>
        <c:auto val="1"/>
        <c:lblAlgn val="ctr"/>
        <c:lblOffset val="100"/>
        <c:noMultiLvlLbl val="0"/>
      </c:catAx>
      <c:valAx>
        <c:axId val="699804624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%</a:t>
                </a:r>
              </a:p>
            </c:rich>
          </c:tx>
          <c:layout>
            <c:manualLayout>
              <c:xMode val="edge"/>
              <c:yMode val="edge"/>
              <c:x val="1.3066055422317494E-2"/>
              <c:y val="0.3850896410126153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2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950313404220696"/>
          <c:y val="0.22283182344142466"/>
          <c:w val="7.8661275831087146E-2"/>
          <c:h val="0.11607929049191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Noroc Løftet,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4303519739"/>
          <c:y val="3.3829176925639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76553402522798"/>
          <c:y val="0.16934989981091073"/>
          <c:w val="0.86305066819477749"/>
          <c:h val="0.6583026416052832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måned'!$B$142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square"/>
            <c:size val="8"/>
          </c:marker>
          <c:val>
            <c:numRef>
              <c:f>'Variant per måned'!$H$142:$H$153</c:f>
              <c:numCache>
                <c:formatCode>#,##0</c:formatCode>
                <c:ptCount val="12"/>
                <c:pt idx="0">
                  <c:v>7800</c:v>
                </c:pt>
                <c:pt idx="1">
                  <c:v>5253</c:v>
                </c:pt>
                <c:pt idx="2">
                  <c:v>7144</c:v>
                </c:pt>
                <c:pt idx="3">
                  <c:v>5098</c:v>
                </c:pt>
                <c:pt idx="4">
                  <c:v>6058</c:v>
                </c:pt>
                <c:pt idx="5">
                  <c:v>5860</c:v>
                </c:pt>
                <c:pt idx="6">
                  <c:v>5918</c:v>
                </c:pt>
                <c:pt idx="7">
                  <c:v>6606</c:v>
                </c:pt>
                <c:pt idx="8">
                  <c:v>4451</c:v>
                </c:pt>
                <c:pt idx="9">
                  <c:v>4744</c:v>
                </c:pt>
                <c:pt idx="10">
                  <c:v>2376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51-47FA-AC6D-60B983737445}"/>
            </c:ext>
          </c:extLst>
        </c:ser>
        <c:ser>
          <c:idx val="0"/>
          <c:order val="1"/>
          <c:tx>
            <c:strRef>
              <c:f>'Variant per måned'!$B$49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måned'!$H$49:$H$60</c:f>
              <c:numCache>
                <c:formatCode>#,##0</c:formatCode>
                <c:ptCount val="12"/>
                <c:pt idx="0">
                  <c:v>5474</c:v>
                </c:pt>
                <c:pt idx="1">
                  <c:v>5941</c:v>
                </c:pt>
                <c:pt idx="2">
                  <c:v>4711</c:v>
                </c:pt>
                <c:pt idx="3">
                  <c:v>5286</c:v>
                </c:pt>
                <c:pt idx="4">
                  <c:v>5544</c:v>
                </c:pt>
                <c:pt idx="5">
                  <c:v>6092</c:v>
                </c:pt>
                <c:pt idx="6">
                  <c:v>6939</c:v>
                </c:pt>
                <c:pt idx="7">
                  <c:v>4357</c:v>
                </c:pt>
                <c:pt idx="8">
                  <c:v>4006</c:v>
                </c:pt>
                <c:pt idx="9">
                  <c:v>3502</c:v>
                </c:pt>
                <c:pt idx="10">
                  <c:v>648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51-47FA-AC6D-60B983737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4232"/>
        <c:axId val="699804624"/>
      </c:lineChart>
      <c:catAx>
        <c:axId val="699804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624"/>
        <c:crosses val="autoZero"/>
        <c:auto val="1"/>
        <c:lblAlgn val="ctr"/>
        <c:lblOffset val="100"/>
        <c:noMultiLvlLbl val="0"/>
      </c:catAx>
      <c:valAx>
        <c:axId val="6998046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785892919045478"/>
          <c:y val="4.1380210538198847E-2"/>
          <c:w val="7.8661275831087146E-2"/>
          <c:h val="0.11607929049191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Noroc Løftet, antall%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4303519739"/>
          <c:y val="3.3829176925639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934446873386116E-2"/>
          <c:y val="0.16038932633420822"/>
          <c:w val="0.8888817553466194"/>
          <c:h val="0.66726321508198583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måned'!$B$142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square"/>
            <c:size val="8"/>
          </c:marker>
          <c:val>
            <c:numRef>
              <c:f>'Variant per måned'!$K$142:$K$153</c:f>
              <c:numCache>
                <c:formatCode>0.0</c:formatCode>
                <c:ptCount val="12"/>
                <c:pt idx="0">
                  <c:v>5.9655375484699924</c:v>
                </c:pt>
                <c:pt idx="1">
                  <c:v>4.775150672229949</c:v>
                </c:pt>
                <c:pt idx="2">
                  <c:v>5.3878351370715318</c:v>
                </c:pt>
                <c:pt idx="3">
                  <c:v>4.838372909667255</c:v>
                </c:pt>
                <c:pt idx="4">
                  <c:v>4.8601639844038322</c:v>
                </c:pt>
                <c:pt idx="5">
                  <c:v>4.5288384997642819</c:v>
                </c:pt>
                <c:pt idx="6">
                  <c:v>4.8748342243346308</c:v>
                </c:pt>
                <c:pt idx="7">
                  <c:v>5.1035622957532114</c:v>
                </c:pt>
                <c:pt idx="8">
                  <c:v>3.705214437932872</c:v>
                </c:pt>
                <c:pt idx="9">
                  <c:v>3.7731347082262929</c:v>
                </c:pt>
                <c:pt idx="10">
                  <c:v>5.0055828259633008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2F-45BB-A62F-D4BCF7FB59BD}"/>
            </c:ext>
          </c:extLst>
        </c:ser>
        <c:ser>
          <c:idx val="0"/>
          <c:order val="1"/>
          <c:tx>
            <c:strRef>
              <c:f>'Variant per måned'!$B$49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måned'!$K$49:$K$60</c:f>
              <c:numCache>
                <c:formatCode>0.0</c:formatCode>
                <c:ptCount val="12"/>
                <c:pt idx="0">
                  <c:v>4.1518449694717283</c:v>
                </c:pt>
                <c:pt idx="1">
                  <c:v>4.8749466636032412</c:v>
                </c:pt>
                <c:pt idx="2">
                  <c:v>4.5512071180840685</c:v>
                </c:pt>
                <c:pt idx="3">
                  <c:v>3.7002037002037</c:v>
                </c:pt>
                <c:pt idx="4">
                  <c:v>4.4245810055865924</c:v>
                </c:pt>
                <c:pt idx="5">
                  <c:v>5.337024512466491</c:v>
                </c:pt>
                <c:pt idx="6">
                  <c:v>5.446539300795906</c:v>
                </c:pt>
                <c:pt idx="7">
                  <c:v>3.619161537375299</c:v>
                </c:pt>
                <c:pt idx="8">
                  <c:v>3.3234884183978242</c:v>
                </c:pt>
                <c:pt idx="9">
                  <c:v>2.7121216814844646</c:v>
                </c:pt>
                <c:pt idx="10">
                  <c:v>1.7769977513300059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2F-45BB-A62F-D4BCF7FB5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4232"/>
        <c:axId val="699804624"/>
      </c:lineChart>
      <c:catAx>
        <c:axId val="699804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624"/>
        <c:crosses val="autoZero"/>
        <c:auto val="1"/>
        <c:lblAlgn val="ctr"/>
        <c:lblOffset val="100"/>
        <c:noMultiLvlLbl val="0"/>
      </c:catAx>
      <c:valAx>
        <c:axId val="69980462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%</a:t>
                </a:r>
              </a:p>
            </c:rich>
          </c:tx>
          <c:layout>
            <c:manualLayout>
              <c:xMode val="edge"/>
              <c:yMode val="edge"/>
              <c:x val="1.3066055422317494E-2"/>
              <c:y val="0.385089641012615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2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785892919045478"/>
          <c:y val="4.1380210538198847E-2"/>
          <c:w val="7.8661275831087146E-2"/>
          <c:h val="0.11607929049191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Noroc</a:t>
            </a:r>
            <a:r>
              <a:rPr lang="en-US" sz="2800" baseline="0"/>
              <a:t> Løftet</a:t>
            </a:r>
            <a:r>
              <a:rPr lang="en-US" sz="2800"/>
              <a:t>, middel vekt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19575396423"/>
          <c:y val="3.400430573588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01086835976489"/>
          <c:y val="0.14658350489207719"/>
          <c:w val="0.85998863258289893"/>
          <c:h val="0.72150020162574025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måned'!$B$142</c:f>
              <c:strCache>
                <c:ptCount val="1"/>
                <c:pt idx="0">
                  <c:v>2023</c:v>
                </c:pt>
              </c:strCache>
            </c:strRef>
          </c:tx>
          <c:spPr>
            <a:ln w="60325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måned'!$O$142:$O$153</c:f>
              <c:numCache>
                <c:formatCode>0.0</c:formatCode>
                <c:ptCount val="12"/>
                <c:pt idx="0">
                  <c:v>86.069265290421882</c:v>
                </c:pt>
                <c:pt idx="1">
                  <c:v>84.136766945925345</c:v>
                </c:pt>
                <c:pt idx="2">
                  <c:v>83.952424327354308</c:v>
                </c:pt>
                <c:pt idx="3">
                  <c:v>86.285131424087695</c:v>
                </c:pt>
                <c:pt idx="4">
                  <c:v>85.702823645971009</c:v>
                </c:pt>
                <c:pt idx="5">
                  <c:v>85.445880341880454</c:v>
                </c:pt>
                <c:pt idx="6">
                  <c:v>83.339430701457132</c:v>
                </c:pt>
                <c:pt idx="7">
                  <c:v>83.632535595274305</c:v>
                </c:pt>
                <c:pt idx="8">
                  <c:v>84.877578072343283</c:v>
                </c:pt>
                <c:pt idx="9">
                  <c:v>83.546760920025491</c:v>
                </c:pt>
                <c:pt idx="10">
                  <c:v>88.4183922558923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1B-40D3-B750-1C65DC761325}"/>
            </c:ext>
          </c:extLst>
        </c:ser>
        <c:ser>
          <c:idx val="0"/>
          <c:order val="1"/>
          <c:tx>
            <c:strRef>
              <c:f>'Variant per måned'!$B$49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måned'!$O$49:$O$60</c:f>
              <c:numCache>
                <c:formatCode>0.0</c:formatCode>
                <c:ptCount val="12"/>
                <c:pt idx="0">
                  <c:v>85.142125091441059</c:v>
                </c:pt>
                <c:pt idx="1">
                  <c:v>84.493906749705374</c:v>
                </c:pt>
                <c:pt idx="2">
                  <c:v>84.159010825727009</c:v>
                </c:pt>
                <c:pt idx="3">
                  <c:v>85.948202799848787</c:v>
                </c:pt>
                <c:pt idx="4">
                  <c:v>82.903734439833926</c:v>
                </c:pt>
                <c:pt idx="5">
                  <c:v>82.736014445174092</c:v>
                </c:pt>
                <c:pt idx="6">
                  <c:v>82.612772091682118</c:v>
                </c:pt>
                <c:pt idx="7">
                  <c:v>82.385609364241418</c:v>
                </c:pt>
                <c:pt idx="8">
                  <c:v>77.943767174619026</c:v>
                </c:pt>
                <c:pt idx="9">
                  <c:v>81.693167524299611</c:v>
                </c:pt>
                <c:pt idx="10">
                  <c:v>82.56018518518519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1B-40D3-B750-1C65DC761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6584"/>
        <c:axId val="699806976"/>
      </c:lineChart>
      <c:catAx>
        <c:axId val="6998065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976"/>
        <c:crosses val="autoZero"/>
        <c:auto val="1"/>
        <c:lblAlgn val="ctr"/>
        <c:lblOffset val="100"/>
        <c:noMultiLvlLbl val="0"/>
      </c:catAx>
      <c:valAx>
        <c:axId val="699806976"/>
        <c:scaling>
          <c:orientation val="minMax"/>
          <c:min val="7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kg</a:t>
                </a:r>
              </a:p>
            </c:rich>
          </c:tx>
          <c:layout>
            <c:manualLayout>
              <c:xMode val="edge"/>
              <c:yMode val="edge"/>
              <c:x val="1.5627511595768365E-2"/>
              <c:y val="0.2578278468203522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584"/>
        <c:crosses val="autoZero"/>
        <c:crossBetween val="between"/>
        <c:majorUnit val="1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388904291893091"/>
          <c:y val="5.8981011807486342E-2"/>
          <c:w val="0.12372139662119699"/>
          <c:h val="0.157554598128064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Noroc Løftet, middel KJØTT%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6877892895119087"/>
          <c:y val="2.01874068607419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81986163766566"/>
          <c:y val="0.14746781652293464"/>
          <c:w val="0.84949025469038597"/>
          <c:h val="0.7197782420054635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måned'!$B$142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rgbClr val="C00000"/>
              </a:solidFill>
            </c:spPr>
          </c:marker>
          <c:val>
            <c:numRef>
              <c:f>'Variant per måned'!$M$142:$M$153</c:f>
              <c:numCache>
                <c:formatCode>0.00</c:formatCode>
                <c:ptCount val="12"/>
                <c:pt idx="0">
                  <c:v>60.401333504295422</c:v>
                </c:pt>
                <c:pt idx="1">
                  <c:v>61.094059405940591</c:v>
                </c:pt>
                <c:pt idx="2">
                  <c:v>60.951653587443943</c:v>
                </c:pt>
                <c:pt idx="3">
                  <c:v>60.292859945076493</c:v>
                </c:pt>
                <c:pt idx="4">
                  <c:v>60.775429326287984</c:v>
                </c:pt>
                <c:pt idx="5">
                  <c:v>60.673504273504278</c:v>
                </c:pt>
                <c:pt idx="6">
                  <c:v>60.889528973229417</c:v>
                </c:pt>
                <c:pt idx="7">
                  <c:v>60.59754619812179</c:v>
                </c:pt>
                <c:pt idx="8">
                  <c:v>60.685913277915091</c:v>
                </c:pt>
                <c:pt idx="9">
                  <c:v>60.819582190335503</c:v>
                </c:pt>
                <c:pt idx="10">
                  <c:v>60.198232323232318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0B-48DB-90EB-B023413431C0}"/>
            </c:ext>
          </c:extLst>
        </c:ser>
        <c:ser>
          <c:idx val="0"/>
          <c:order val="1"/>
          <c:tx>
            <c:strRef>
              <c:f>'Variant per måned'!$B$49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rgbClr val="FFFFFF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måned'!$M$49:$M$60</c:f>
              <c:numCache>
                <c:formatCode>0.00</c:formatCode>
                <c:ptCount val="12"/>
                <c:pt idx="0">
                  <c:v>60.671177761521584</c:v>
                </c:pt>
                <c:pt idx="1">
                  <c:v>60.67951523312572</c:v>
                </c:pt>
                <c:pt idx="2">
                  <c:v>60.999363192528115</c:v>
                </c:pt>
                <c:pt idx="3">
                  <c:v>60.750094589481648</c:v>
                </c:pt>
                <c:pt idx="4">
                  <c:v>60.854952191953807</c:v>
                </c:pt>
                <c:pt idx="5">
                  <c:v>60.391497045305321</c:v>
                </c:pt>
                <c:pt idx="6">
                  <c:v>60.602854259766481</c:v>
                </c:pt>
                <c:pt idx="7">
                  <c:v>60.630020656414963</c:v>
                </c:pt>
                <c:pt idx="8">
                  <c:v>60.839620284786449</c:v>
                </c:pt>
                <c:pt idx="9">
                  <c:v>60.756432246998287</c:v>
                </c:pt>
                <c:pt idx="10">
                  <c:v>60.395061728395085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0B-48DB-90EB-B02341343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816456"/>
        <c:axId val="427816848"/>
      </c:lineChart>
      <c:catAx>
        <c:axId val="4278164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848"/>
        <c:crosses val="autoZero"/>
        <c:auto val="1"/>
        <c:lblAlgn val="ctr"/>
        <c:lblOffset val="100"/>
        <c:noMultiLvlLbl val="0"/>
      </c:catAx>
      <c:valAx>
        <c:axId val="427816848"/>
        <c:scaling>
          <c:orientation val="minMax"/>
          <c:min val="59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2926559855693714E-2"/>
              <c:y val="0.306953413951938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4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121531938263158"/>
          <c:y val="0.16255539486135664"/>
          <c:w val="0.11009637973494053"/>
          <c:h val="0.15599585766064955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aseline="0"/>
              <a:t>Noroc Løftet</a:t>
            </a:r>
            <a:r>
              <a:rPr lang="en-US" sz="2800"/>
              <a:t>, % VAK gris</a:t>
            </a:r>
            <a:r>
              <a:rPr lang="en-US" sz="2800" baseline="0"/>
              <a:t> av hanngrisene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947710389247962E-2"/>
          <c:y val="0.14935638025326514"/>
          <c:w val="0.884580914840842"/>
          <c:h val="0.67829626376384222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måned'!$B$142</c:f>
              <c:strCache>
                <c:ptCount val="1"/>
                <c:pt idx="0">
                  <c:v>2023</c:v>
                </c:pt>
              </c:strCache>
            </c:strRef>
          </c:tx>
          <c:spPr>
            <a:ln w="57150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måned'!$Q$142:$Q$153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1.3997760358342664E-2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2.1079258010118045E-2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DC-455B-A4E0-49AADB4B331C}"/>
            </c:ext>
          </c:extLst>
        </c:ser>
        <c:ser>
          <c:idx val="0"/>
          <c:order val="1"/>
          <c:tx>
            <c:strRef>
              <c:f>'Variant per måned'!$B$49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måned'!$Q$49:$Q$60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5.4112554112554112E-2</c:v>
                </c:pt>
                <c:pt idx="5">
                  <c:v>0</c:v>
                </c:pt>
                <c:pt idx="6">
                  <c:v>0</c:v>
                </c:pt>
                <c:pt idx="7">
                  <c:v>4.5903144365389045E-2</c:v>
                </c:pt>
                <c:pt idx="8">
                  <c:v>0</c:v>
                </c:pt>
                <c:pt idx="9">
                  <c:v>2.855511136493432E-2</c:v>
                </c:pt>
                <c:pt idx="10">
                  <c:v>0.15432098765432101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DC-455B-A4E0-49AADB4B3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8936"/>
        <c:axId val="699809328"/>
      </c:lineChart>
      <c:catAx>
        <c:axId val="6998089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9328"/>
        <c:crosses val="autoZero"/>
        <c:auto val="1"/>
        <c:lblAlgn val="ctr"/>
        <c:lblOffset val="100"/>
        <c:noMultiLvlLbl val="0"/>
      </c:catAx>
      <c:valAx>
        <c:axId val="699809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VAK gris</a:t>
                </a:r>
              </a:p>
            </c:rich>
          </c:tx>
          <c:layout>
            <c:manualLayout>
              <c:xMode val="edge"/>
              <c:yMode val="edge"/>
              <c:x val="1.2909034048874031E-2"/>
              <c:y val="0.3552509931756792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89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73868992182431"/>
          <c:y val="0.173521835666956"/>
          <c:w val="7.6568923508217382E-2"/>
          <c:h val="0.161485640988103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Økologisk,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4303519739"/>
          <c:y val="3.3829176925639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76553402522798"/>
          <c:y val="0.16934989981091073"/>
          <c:w val="0.86305066819477749"/>
          <c:h val="0.6583026416052832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måned'!$B$155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square"/>
            <c:size val="8"/>
          </c:marker>
          <c:val>
            <c:numRef>
              <c:f>'Variant per måned'!$H$155:$H$166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69-4F18-8208-3312195854D2}"/>
            </c:ext>
          </c:extLst>
        </c:ser>
        <c:ser>
          <c:idx val="0"/>
          <c:order val="1"/>
          <c:tx>
            <c:strRef>
              <c:f>'Variant per måned'!$B$62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måned'!$H$62:$H$73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69-4F18-8208-331219585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4232"/>
        <c:axId val="699804624"/>
      </c:lineChart>
      <c:catAx>
        <c:axId val="6998042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624"/>
        <c:crosses val="autoZero"/>
        <c:auto val="1"/>
        <c:lblAlgn val="ctr"/>
        <c:lblOffset val="100"/>
        <c:noMultiLvlLbl val="0"/>
      </c:catAx>
      <c:valAx>
        <c:axId val="69980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785892919045478"/>
          <c:y val="4.1380210538198847E-2"/>
          <c:w val="7.8661275831087146E-2"/>
          <c:h val="0.11607929049191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3200"/>
              <a:t>GRIS: ANTALL slakt i de ulike regionene</a:t>
            </a:r>
          </a:p>
        </c:rich>
      </c:tx>
      <c:layout>
        <c:manualLayout>
          <c:xMode val="edge"/>
          <c:yMode val="edge"/>
          <c:x val="0.1464578852922174"/>
          <c:y val="3.73338860656131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829540023310769E-2"/>
          <c:y val="0.16491347232538786"/>
          <c:w val="0.86927918622148281"/>
          <c:h val="0.733221131067421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'Ark1'!$C$409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'Ark1'!$R$409:$R$412</c:f>
              <c:numCache>
                <c:formatCode>General</c:formatCode>
                <c:ptCount val="4"/>
                <c:pt idx="0">
                  <c:v>534145</c:v>
                </c:pt>
                <c:pt idx="1">
                  <c:v>361596</c:v>
                </c:pt>
                <c:pt idx="2">
                  <c:v>238590</c:v>
                </c:pt>
                <c:pt idx="3">
                  <c:v>58004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74-4214-AFFD-2B05625E21BE}"/>
            </c:ext>
          </c:extLst>
        </c:ser>
        <c:ser>
          <c:idx val="5"/>
          <c:order val="1"/>
          <c:tx>
            <c:strRef>
              <c:f>'Ark1'!$C$397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'Ark1'!$R$397:$R$400</c:f>
              <c:numCache>
                <c:formatCode>General</c:formatCode>
                <c:ptCount val="4"/>
                <c:pt idx="0">
                  <c:v>522948</c:v>
                </c:pt>
                <c:pt idx="1">
                  <c:v>378360</c:v>
                </c:pt>
                <c:pt idx="2">
                  <c:v>237801</c:v>
                </c:pt>
                <c:pt idx="3">
                  <c:v>66473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74-4214-AFFD-2B05625E21BE}"/>
            </c:ext>
          </c:extLst>
        </c:ser>
        <c:ser>
          <c:idx val="9"/>
          <c:order val="2"/>
          <c:tx>
            <c:strRef>
              <c:f>'Ark1'!$C$369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'Ark1'!$R$369:$R$372</c:f>
              <c:numCache>
                <c:formatCode>General</c:formatCode>
                <c:ptCount val="4"/>
                <c:pt idx="0">
                  <c:v>570240</c:v>
                </c:pt>
                <c:pt idx="1">
                  <c:v>455930</c:v>
                </c:pt>
                <c:pt idx="2">
                  <c:v>249888</c:v>
                </c:pt>
                <c:pt idx="3">
                  <c:v>84512.5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74-4214-AFFD-2B05625E21BE}"/>
            </c:ext>
          </c:extLst>
        </c:ser>
        <c:ser>
          <c:idx val="2"/>
          <c:order val="3"/>
          <c:tx>
            <c:strRef>
              <c:f>'Ark1'!$C$341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'Ark1'!$R$341:$R$344</c:f>
              <c:numCache>
                <c:formatCode>General</c:formatCode>
                <c:ptCount val="4"/>
                <c:pt idx="0">
                  <c:v>560026</c:v>
                </c:pt>
                <c:pt idx="1">
                  <c:v>399525</c:v>
                </c:pt>
                <c:pt idx="2">
                  <c:v>245454</c:v>
                </c:pt>
                <c:pt idx="3">
                  <c:v>74807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74-4214-AFFD-2B05625E21BE}"/>
            </c:ext>
          </c:extLst>
        </c:ser>
        <c:ser>
          <c:idx val="3"/>
          <c:order val="4"/>
          <c:tx>
            <c:strRef>
              <c:f>'Ark1'!$C$337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'Ark1'!$R$337:$R$340</c:f>
              <c:numCache>
                <c:formatCode>General</c:formatCode>
                <c:ptCount val="4"/>
                <c:pt idx="0">
                  <c:v>556629</c:v>
                </c:pt>
                <c:pt idx="1">
                  <c:v>401333</c:v>
                </c:pt>
                <c:pt idx="2">
                  <c:v>243023</c:v>
                </c:pt>
                <c:pt idx="3">
                  <c:v>75924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74-4214-AFFD-2B05625E2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19720"/>
        <c:axId val="718320112"/>
      </c:barChart>
      <c:catAx>
        <c:axId val="7183197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1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01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9720"/>
        <c:crosses val="autoZero"/>
        <c:crossBetween val="between"/>
        <c:minorUnit val="10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316313043721042"/>
          <c:y val="0.20370783923350574"/>
          <c:w val="8.2480142923639491E-2"/>
          <c:h val="0.243028909182376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Økologisk, antall%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4303519739"/>
          <c:y val="3.3829176925639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5771731363768"/>
          <c:y val="0.15366889622668137"/>
          <c:w val="0.87315848490636783"/>
          <c:h val="0.6739836451895127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måned'!$B$155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square"/>
            <c:size val="8"/>
          </c:marker>
          <c:val>
            <c:numRef>
              <c:f>'Variant per måned'!$K$155:$K$166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F9-44BE-B18F-EFA51365975A}"/>
            </c:ext>
          </c:extLst>
        </c:ser>
        <c:ser>
          <c:idx val="0"/>
          <c:order val="1"/>
          <c:tx>
            <c:strRef>
              <c:f>'Variant per måned'!$B$62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måned'!$K$62:$K$73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F9-44BE-B18F-EFA513659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4232"/>
        <c:axId val="699804624"/>
      </c:lineChart>
      <c:catAx>
        <c:axId val="699804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624"/>
        <c:crosses val="autoZero"/>
        <c:auto val="1"/>
        <c:lblAlgn val="ctr"/>
        <c:lblOffset val="100"/>
        <c:noMultiLvlLbl val="0"/>
      </c:catAx>
      <c:valAx>
        <c:axId val="69980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%</a:t>
                </a:r>
              </a:p>
            </c:rich>
          </c:tx>
          <c:layout>
            <c:manualLayout>
              <c:xMode val="edge"/>
              <c:yMode val="edge"/>
              <c:x val="1.3066055422317494E-2"/>
              <c:y val="0.3850896410126153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2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785892919045478"/>
          <c:y val="4.1380210538198847E-2"/>
          <c:w val="7.8661275831087146E-2"/>
          <c:h val="0.11607929049191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Økologisk, middel vekt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19575396423"/>
          <c:y val="3.400430573588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01086835976489"/>
          <c:y val="0.14658350489207719"/>
          <c:w val="0.85998863258289893"/>
          <c:h val="0.72150020162574025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måned'!$B$142</c:f>
              <c:strCache>
                <c:ptCount val="1"/>
                <c:pt idx="0">
                  <c:v>2023</c:v>
                </c:pt>
              </c:strCache>
            </c:strRef>
          </c:tx>
          <c:spPr>
            <a:ln w="60325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måned'!$O$142:$O$153</c:f>
              <c:numCache>
                <c:formatCode>0.0</c:formatCode>
                <c:ptCount val="12"/>
                <c:pt idx="0">
                  <c:v>86.069265290421882</c:v>
                </c:pt>
                <c:pt idx="1">
                  <c:v>84.136766945925345</c:v>
                </c:pt>
                <c:pt idx="2">
                  <c:v>83.952424327354308</c:v>
                </c:pt>
                <c:pt idx="3">
                  <c:v>86.285131424087695</c:v>
                </c:pt>
                <c:pt idx="4">
                  <c:v>85.702823645971009</c:v>
                </c:pt>
                <c:pt idx="5">
                  <c:v>85.445880341880454</c:v>
                </c:pt>
                <c:pt idx="6">
                  <c:v>83.339430701457132</c:v>
                </c:pt>
                <c:pt idx="7">
                  <c:v>83.632535595274305</c:v>
                </c:pt>
                <c:pt idx="8">
                  <c:v>84.877578072343283</c:v>
                </c:pt>
                <c:pt idx="9">
                  <c:v>83.546760920025491</c:v>
                </c:pt>
                <c:pt idx="10">
                  <c:v>88.4183922558923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C4-40E7-B41B-C0A70A157FE8}"/>
            </c:ext>
          </c:extLst>
        </c:ser>
        <c:ser>
          <c:idx val="0"/>
          <c:order val="1"/>
          <c:tx>
            <c:strRef>
              <c:f>'Variant per måned'!$B$62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måned'!$O$62:$O$73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C4-40E7-B41B-C0A70A157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6584"/>
        <c:axId val="699806976"/>
      </c:lineChart>
      <c:catAx>
        <c:axId val="699806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976"/>
        <c:crosses val="autoZero"/>
        <c:auto val="1"/>
        <c:lblAlgn val="ctr"/>
        <c:lblOffset val="100"/>
        <c:noMultiLvlLbl val="0"/>
      </c:catAx>
      <c:valAx>
        <c:axId val="699806976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kg</a:t>
                </a:r>
              </a:p>
            </c:rich>
          </c:tx>
          <c:layout>
            <c:manualLayout>
              <c:xMode val="edge"/>
              <c:yMode val="edge"/>
              <c:x val="1.5627511595768365E-2"/>
              <c:y val="0.2578278468203522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5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633035747292151"/>
          <c:y val="0.18027481234656989"/>
          <c:w val="0.12372139662119699"/>
          <c:h val="0.157554598128064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Økologisk, middel KJØTT%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6877892895119087"/>
          <c:y val="2.01874068607419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83615057628666"/>
          <c:y val="0.14746781652293464"/>
          <c:w val="0.86647391732283463"/>
          <c:h val="0.7197782420054635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måned'!$B$142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rgbClr val="C00000"/>
              </a:solidFill>
            </c:spPr>
          </c:marker>
          <c:val>
            <c:numRef>
              <c:f>'Variant per måned'!$M$142:$M$153</c:f>
              <c:numCache>
                <c:formatCode>0.00</c:formatCode>
                <c:ptCount val="12"/>
                <c:pt idx="0">
                  <c:v>60.401333504295422</c:v>
                </c:pt>
                <c:pt idx="1">
                  <c:v>61.094059405940591</c:v>
                </c:pt>
                <c:pt idx="2">
                  <c:v>60.951653587443943</c:v>
                </c:pt>
                <c:pt idx="3">
                  <c:v>60.292859945076493</c:v>
                </c:pt>
                <c:pt idx="4">
                  <c:v>60.775429326287984</c:v>
                </c:pt>
                <c:pt idx="5">
                  <c:v>60.673504273504278</c:v>
                </c:pt>
                <c:pt idx="6">
                  <c:v>60.889528973229417</c:v>
                </c:pt>
                <c:pt idx="7">
                  <c:v>60.59754619812179</c:v>
                </c:pt>
                <c:pt idx="8">
                  <c:v>60.685913277915091</c:v>
                </c:pt>
                <c:pt idx="9">
                  <c:v>60.819582190335503</c:v>
                </c:pt>
                <c:pt idx="10">
                  <c:v>60.198232323232318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BF-4A64-A399-38899883730F}"/>
            </c:ext>
          </c:extLst>
        </c:ser>
        <c:ser>
          <c:idx val="0"/>
          <c:order val="1"/>
          <c:tx>
            <c:strRef>
              <c:f>'Variant per måned'!$B$62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rgbClr val="FFFFFF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måned'!$M$62:$M$73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BF-4A64-A399-388998837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816456"/>
        <c:axId val="427816848"/>
      </c:lineChart>
      <c:catAx>
        <c:axId val="4278164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848"/>
        <c:crosses val="autoZero"/>
        <c:auto val="1"/>
        <c:lblAlgn val="ctr"/>
        <c:lblOffset val="100"/>
        <c:noMultiLvlLbl val="0"/>
      </c:catAx>
      <c:valAx>
        <c:axId val="427816848"/>
        <c:scaling>
          <c:orientation val="minMax"/>
          <c:min val="5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2926559855693714E-2"/>
              <c:y val="0.306953413951938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4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589829039712426"/>
          <c:y val="0.18523113182280787"/>
          <c:w val="0.11009637973494053"/>
          <c:h val="0.15599585766064955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aseline="0"/>
              <a:t>Økologisk</a:t>
            </a:r>
            <a:r>
              <a:rPr lang="en-US" sz="2800"/>
              <a:t>, % VAK gris</a:t>
            </a:r>
            <a:r>
              <a:rPr lang="en-US" sz="2800" baseline="0"/>
              <a:t> av hanngrisene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947710389247962E-2"/>
          <c:y val="0.14935638025326514"/>
          <c:w val="0.884580914840842"/>
          <c:h val="0.67829626376384222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måned'!$B$142</c:f>
              <c:strCache>
                <c:ptCount val="1"/>
                <c:pt idx="0">
                  <c:v>2023</c:v>
                </c:pt>
              </c:strCache>
            </c:strRef>
          </c:tx>
          <c:spPr>
            <a:ln w="57150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måned'!$Q$142:$Q$153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1.3997760358342664E-2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2.1079258010118045E-2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66-4099-B97D-7A3F6C5E906B}"/>
            </c:ext>
          </c:extLst>
        </c:ser>
        <c:ser>
          <c:idx val="0"/>
          <c:order val="1"/>
          <c:tx>
            <c:strRef>
              <c:f>'Variant per måned'!$B$62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måned'!$Q$62:$Q$73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66-4099-B97D-7A3F6C5E9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8936"/>
        <c:axId val="699809328"/>
      </c:lineChart>
      <c:catAx>
        <c:axId val="6998089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9328"/>
        <c:crosses val="autoZero"/>
        <c:auto val="1"/>
        <c:lblAlgn val="ctr"/>
        <c:lblOffset val="100"/>
        <c:noMultiLvlLbl val="0"/>
      </c:catAx>
      <c:valAx>
        <c:axId val="699809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VAK gris</a:t>
                </a:r>
              </a:p>
            </c:rich>
          </c:tx>
          <c:layout>
            <c:manualLayout>
              <c:xMode val="edge"/>
              <c:yMode val="edge"/>
              <c:x val="1.2909034048874031E-2"/>
              <c:y val="0.3552509931756792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89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73868992182431"/>
          <c:y val="0.173521835666956"/>
          <c:w val="7.6568923508217382E-2"/>
          <c:h val="0.161485640988103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Økologisk</a:t>
            </a:r>
            <a:r>
              <a:rPr lang="en-US" sz="2800" baseline="0"/>
              <a:t> gris</a:t>
            </a:r>
            <a:r>
              <a:rPr lang="en-US" sz="2800"/>
              <a:t>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926250963912528"/>
          <c:y val="3.38291634916603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76553402522798"/>
          <c:y val="0.16934989981091073"/>
          <c:w val="0.86305066819477749"/>
          <c:h val="0.6583026416052832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måned'!$B$168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square"/>
            <c:size val="8"/>
          </c:marker>
          <c:val>
            <c:numRef>
              <c:f>'Variant per måned'!$H$168:$H$179</c:f>
              <c:numCache>
                <c:formatCode>#,##0</c:formatCode>
                <c:ptCount val="12"/>
                <c:pt idx="0">
                  <c:v>263</c:v>
                </c:pt>
                <c:pt idx="1">
                  <c:v>160</c:v>
                </c:pt>
                <c:pt idx="2">
                  <c:v>343</c:v>
                </c:pt>
                <c:pt idx="3">
                  <c:v>181</c:v>
                </c:pt>
                <c:pt idx="4">
                  <c:v>298</c:v>
                </c:pt>
                <c:pt idx="5">
                  <c:v>523</c:v>
                </c:pt>
                <c:pt idx="6">
                  <c:v>232</c:v>
                </c:pt>
                <c:pt idx="7">
                  <c:v>301</c:v>
                </c:pt>
                <c:pt idx="8">
                  <c:v>294</c:v>
                </c:pt>
                <c:pt idx="9">
                  <c:v>251</c:v>
                </c:pt>
                <c:pt idx="10">
                  <c:v>149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40-4DE9-8297-83FB2F2BAEC5}"/>
            </c:ext>
          </c:extLst>
        </c:ser>
        <c:ser>
          <c:idx val="0"/>
          <c:order val="1"/>
          <c:tx>
            <c:strRef>
              <c:f>'Variant per måned'!$B$75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måned'!$H$75:$H$86</c:f>
              <c:numCache>
                <c:formatCode>#,##0</c:formatCode>
                <c:ptCount val="12"/>
                <c:pt idx="0">
                  <c:v>313</c:v>
                </c:pt>
                <c:pt idx="1">
                  <c:v>241</c:v>
                </c:pt>
                <c:pt idx="2">
                  <c:v>250</c:v>
                </c:pt>
                <c:pt idx="3">
                  <c:v>223</c:v>
                </c:pt>
                <c:pt idx="4">
                  <c:v>344</c:v>
                </c:pt>
                <c:pt idx="5">
                  <c:v>347</c:v>
                </c:pt>
                <c:pt idx="6">
                  <c:v>277</c:v>
                </c:pt>
                <c:pt idx="7">
                  <c:v>259</c:v>
                </c:pt>
                <c:pt idx="8">
                  <c:v>258</c:v>
                </c:pt>
                <c:pt idx="9">
                  <c:v>460</c:v>
                </c:pt>
                <c:pt idx="10">
                  <c:v>194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40-4DE9-8297-83FB2F2BA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4232"/>
        <c:axId val="699804624"/>
      </c:lineChart>
      <c:catAx>
        <c:axId val="699804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624"/>
        <c:crosses val="autoZero"/>
        <c:auto val="1"/>
        <c:lblAlgn val="ctr"/>
        <c:lblOffset val="100"/>
        <c:noMultiLvlLbl val="0"/>
      </c:catAx>
      <c:valAx>
        <c:axId val="69980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785892919045478"/>
          <c:y val="4.1380210538198847E-2"/>
          <c:w val="7.8661275831087146E-2"/>
          <c:h val="0.11607929049191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Økologisk, antall%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4303519739"/>
          <c:y val="3.3829176925639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5771731363768"/>
          <c:y val="0.15366889622668137"/>
          <c:w val="0.87315848490636783"/>
          <c:h val="0.6739836451895127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måned'!$B$168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square"/>
            <c:size val="8"/>
          </c:marker>
          <c:val>
            <c:numRef>
              <c:f>'Variant per måned'!$K$168:$K$179</c:f>
              <c:numCache>
                <c:formatCode>0.0</c:formatCode>
                <c:ptCount val="12"/>
                <c:pt idx="0">
                  <c:v>0.20114568913430872</c:v>
                </c:pt>
                <c:pt idx="1">
                  <c:v>0.14544528984519173</c:v>
                </c:pt>
                <c:pt idx="2">
                  <c:v>0.25868245408952073</c:v>
                </c:pt>
                <c:pt idx="3">
                  <c:v>0.17178216882106179</c:v>
                </c:pt>
                <c:pt idx="4">
                  <c:v>0.23907706625162459</c:v>
                </c:pt>
                <c:pt idx="5">
                  <c:v>0.40419497190729009</c:v>
                </c:pt>
                <c:pt idx="6">
                  <c:v>0.19110536330612279</c:v>
                </c:pt>
                <c:pt idx="7">
                  <c:v>0.23254196957640275</c:v>
                </c:pt>
                <c:pt idx="8">
                  <c:v>0.24473894512519984</c:v>
                </c:pt>
                <c:pt idx="9">
                  <c:v>0.19963254885430004</c:v>
                </c:pt>
                <c:pt idx="10">
                  <c:v>0.31390229001200842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8B-424F-87ED-76A8938077B5}"/>
            </c:ext>
          </c:extLst>
        </c:ser>
        <c:ser>
          <c:idx val="0"/>
          <c:order val="1"/>
          <c:tx>
            <c:strRef>
              <c:f>'Variant per måned'!$B$75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måned'!$K$75:$K$86</c:f>
              <c:numCache>
                <c:formatCode>0.0</c:formatCode>
                <c:ptCount val="12"/>
                <c:pt idx="0">
                  <c:v>0.23739997724600848</c:v>
                </c:pt>
                <c:pt idx="1">
                  <c:v>0.19775494797649912</c:v>
                </c:pt>
                <c:pt idx="2">
                  <c:v>0.2415202249036334</c:v>
                </c:pt>
                <c:pt idx="3">
                  <c:v>0.15610015610015604</c:v>
                </c:pt>
                <c:pt idx="4">
                  <c:v>0.27454110135674381</c:v>
                </c:pt>
                <c:pt idx="5">
                  <c:v>0.3039966358873723</c:v>
                </c:pt>
                <c:pt idx="6">
                  <c:v>0.21742201849264528</c:v>
                </c:pt>
                <c:pt idx="7">
                  <c:v>0.21513950841868312</c:v>
                </c:pt>
                <c:pt idx="8">
                  <c:v>0.21404393708103803</c:v>
                </c:pt>
                <c:pt idx="9">
                  <c:v>0.35624670859019242</c:v>
                </c:pt>
                <c:pt idx="10">
                  <c:v>0.53200241320682284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8B-424F-87ED-76A893807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4232"/>
        <c:axId val="699804624"/>
      </c:lineChart>
      <c:catAx>
        <c:axId val="699804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624"/>
        <c:crosses val="autoZero"/>
        <c:auto val="1"/>
        <c:lblAlgn val="ctr"/>
        <c:lblOffset val="100"/>
        <c:noMultiLvlLbl val="0"/>
      </c:catAx>
      <c:valAx>
        <c:axId val="69980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%</a:t>
                </a:r>
              </a:p>
            </c:rich>
          </c:tx>
          <c:layout>
            <c:manualLayout>
              <c:xMode val="edge"/>
              <c:yMode val="edge"/>
              <c:x val="1.3066055422317494E-2"/>
              <c:y val="0.3850896410126153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2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785892919045478"/>
          <c:y val="4.1380210538198847E-2"/>
          <c:w val="7.8661275831087146E-2"/>
          <c:h val="0.11607929049191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Økologisk gris, middel vekt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19575396423"/>
          <c:y val="3.400430573588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01086835976489"/>
          <c:y val="0.14658350489207719"/>
          <c:w val="0.85998863258289893"/>
          <c:h val="0.72150020162574025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måned'!$B$168</c:f>
              <c:strCache>
                <c:ptCount val="1"/>
                <c:pt idx="0">
                  <c:v>2023</c:v>
                </c:pt>
              </c:strCache>
            </c:strRef>
          </c:tx>
          <c:spPr>
            <a:ln w="60325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måned'!$O$168:$O$179</c:f>
              <c:numCache>
                <c:formatCode>0.0</c:formatCode>
                <c:ptCount val="12"/>
                <c:pt idx="0">
                  <c:v>87.957034220532307</c:v>
                </c:pt>
                <c:pt idx="1">
                  <c:v>83.077500000000001</c:v>
                </c:pt>
                <c:pt idx="2">
                  <c:v>92.22215743440232</c:v>
                </c:pt>
                <c:pt idx="3">
                  <c:v>89.316574585635379</c:v>
                </c:pt>
                <c:pt idx="4">
                  <c:v>88.854026845637577</c:v>
                </c:pt>
                <c:pt idx="5">
                  <c:v>90.023709369024971</c:v>
                </c:pt>
                <c:pt idx="6">
                  <c:v>86.798275862068891</c:v>
                </c:pt>
                <c:pt idx="7">
                  <c:v>90.362790697674399</c:v>
                </c:pt>
                <c:pt idx="8">
                  <c:v>94.978911564625918</c:v>
                </c:pt>
                <c:pt idx="9">
                  <c:v>96.734661354581675</c:v>
                </c:pt>
                <c:pt idx="10">
                  <c:v>88.819463087248309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B2-4C43-81DE-D4FD646BB466}"/>
            </c:ext>
          </c:extLst>
        </c:ser>
        <c:ser>
          <c:idx val="0"/>
          <c:order val="1"/>
          <c:tx>
            <c:strRef>
              <c:f>'Variant per måned'!$B$75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måned'!$O$75:$O$86</c:f>
              <c:numCache>
                <c:formatCode>0.0</c:formatCode>
                <c:ptCount val="12"/>
                <c:pt idx="0">
                  <c:v>91.535463258785981</c:v>
                </c:pt>
                <c:pt idx="1">
                  <c:v>89.339004149377573</c:v>
                </c:pt>
                <c:pt idx="2">
                  <c:v>94.144800000000018</c:v>
                </c:pt>
                <c:pt idx="3">
                  <c:v>97.11748878923774</c:v>
                </c:pt>
                <c:pt idx="4">
                  <c:v>92.891860465116252</c:v>
                </c:pt>
                <c:pt idx="5">
                  <c:v>95.941786743515905</c:v>
                </c:pt>
                <c:pt idx="6">
                  <c:v>92.722382671480176</c:v>
                </c:pt>
                <c:pt idx="7">
                  <c:v>88.074117647058841</c:v>
                </c:pt>
                <c:pt idx="8">
                  <c:v>83.67315175097275</c:v>
                </c:pt>
                <c:pt idx="9">
                  <c:v>90.243137254901981</c:v>
                </c:pt>
                <c:pt idx="10">
                  <c:v>90.547938144329919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B2-4C43-81DE-D4FD646BB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6584"/>
        <c:axId val="699806976"/>
      </c:lineChart>
      <c:catAx>
        <c:axId val="6998065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976"/>
        <c:crosses val="autoZero"/>
        <c:auto val="1"/>
        <c:lblAlgn val="ctr"/>
        <c:lblOffset val="100"/>
        <c:noMultiLvlLbl val="0"/>
      </c:catAx>
      <c:valAx>
        <c:axId val="699806976"/>
        <c:scaling>
          <c:orientation val="minMax"/>
          <c:min val="8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kg</a:t>
                </a:r>
              </a:p>
            </c:rich>
          </c:tx>
          <c:layout>
            <c:manualLayout>
              <c:xMode val="edge"/>
              <c:yMode val="edge"/>
              <c:x val="1.5627511595768365E-2"/>
              <c:y val="0.2578278468203522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5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576697719123141"/>
          <c:y val="0.18027481234656989"/>
          <c:w val="0.12372139662119699"/>
          <c:h val="0.157554598128064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Økologisk gris, middel KJØTT%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6877892895119087"/>
          <c:y val="2.01874068607419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83615057628666"/>
          <c:y val="0.14746781652293464"/>
          <c:w val="0.86647391732283463"/>
          <c:h val="0.7197782420054635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måned'!$B$168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rgbClr val="C00000"/>
              </a:solidFill>
            </c:spPr>
          </c:marker>
          <c:val>
            <c:numRef>
              <c:f>'Variant per måned'!$M$168:$M$179</c:f>
              <c:numCache>
                <c:formatCode>0.00</c:formatCode>
                <c:ptCount val="12"/>
                <c:pt idx="0">
                  <c:v>59.475285171102641</c:v>
                </c:pt>
                <c:pt idx="1">
                  <c:v>59.831249999999997</c:v>
                </c:pt>
                <c:pt idx="2">
                  <c:v>59.233236151603506</c:v>
                </c:pt>
                <c:pt idx="3">
                  <c:v>59.944751381215475</c:v>
                </c:pt>
                <c:pt idx="4">
                  <c:v>60.087248322147651</c:v>
                </c:pt>
                <c:pt idx="5">
                  <c:v>58.95793499043976</c:v>
                </c:pt>
                <c:pt idx="6">
                  <c:v>58.668103448275858</c:v>
                </c:pt>
                <c:pt idx="7">
                  <c:v>58.043189368770754</c:v>
                </c:pt>
                <c:pt idx="8">
                  <c:v>58</c:v>
                </c:pt>
                <c:pt idx="9">
                  <c:v>57.051792828685265</c:v>
                </c:pt>
                <c:pt idx="10">
                  <c:v>57.691275167785243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B9-4E08-9EAC-C356F2E414A6}"/>
            </c:ext>
          </c:extLst>
        </c:ser>
        <c:ser>
          <c:idx val="0"/>
          <c:order val="1"/>
          <c:tx>
            <c:strRef>
              <c:f>'Variant per måned'!$B$75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rgbClr val="FFFFFF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måned'!$M$75:$M$86</c:f>
              <c:numCache>
                <c:formatCode>0.00</c:formatCode>
                <c:ptCount val="12"/>
                <c:pt idx="0">
                  <c:v>59.632587859424945</c:v>
                </c:pt>
                <c:pt idx="1">
                  <c:v>59.622406639004147</c:v>
                </c:pt>
                <c:pt idx="2">
                  <c:v>58.692</c:v>
                </c:pt>
                <c:pt idx="3">
                  <c:v>59.076233183856488</c:v>
                </c:pt>
                <c:pt idx="4">
                  <c:v>58.654069767441882</c:v>
                </c:pt>
                <c:pt idx="5">
                  <c:v>58.971181556195987</c:v>
                </c:pt>
                <c:pt idx="6">
                  <c:v>57.707581227436819</c:v>
                </c:pt>
                <c:pt idx="7">
                  <c:v>58.662745098039245</c:v>
                </c:pt>
                <c:pt idx="8">
                  <c:v>60.171206225680947</c:v>
                </c:pt>
                <c:pt idx="9">
                  <c:v>58.33333333333335</c:v>
                </c:pt>
                <c:pt idx="10">
                  <c:v>56.773195876288682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B9-4E08-9EAC-C356F2E41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816456"/>
        <c:axId val="427816848"/>
      </c:lineChart>
      <c:catAx>
        <c:axId val="4278164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848"/>
        <c:crosses val="autoZero"/>
        <c:auto val="1"/>
        <c:lblAlgn val="ctr"/>
        <c:lblOffset val="100"/>
        <c:noMultiLvlLbl val="0"/>
      </c:catAx>
      <c:valAx>
        <c:axId val="427816848"/>
        <c:scaling>
          <c:orientation val="minMax"/>
          <c:min val="5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2926559855693714E-2"/>
              <c:y val="0.306953413951938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4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345263822321118"/>
          <c:y val="0.13987965789990536"/>
          <c:w val="0.11009637973494053"/>
          <c:h val="0.15599585766064955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aseline="0"/>
              <a:t>Økologisk gris</a:t>
            </a:r>
            <a:r>
              <a:rPr lang="en-US" sz="2800"/>
              <a:t>, % VAK gris</a:t>
            </a:r>
            <a:r>
              <a:rPr lang="en-US" sz="2800" baseline="0"/>
              <a:t> av hanngrisene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947710389247962E-2"/>
          <c:y val="0.14935638025326514"/>
          <c:w val="0.884580914840842"/>
          <c:h val="0.67829626376384222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måned'!$B$168</c:f>
              <c:strCache>
                <c:ptCount val="1"/>
                <c:pt idx="0">
                  <c:v>2023</c:v>
                </c:pt>
              </c:strCache>
            </c:strRef>
          </c:tx>
          <c:spPr>
            <a:ln w="57150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måned'!$Q$168:$Q$179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2F-4535-BF3E-CFF7428F1F39}"/>
            </c:ext>
          </c:extLst>
        </c:ser>
        <c:ser>
          <c:idx val="0"/>
          <c:order val="1"/>
          <c:tx>
            <c:strRef>
              <c:f>'Variant per måned'!$B$75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måned'!$Q$75:$Q$86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2F-4535-BF3E-CFF7428F1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8936"/>
        <c:axId val="699809328"/>
      </c:lineChart>
      <c:catAx>
        <c:axId val="6998089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9328"/>
        <c:crosses val="autoZero"/>
        <c:auto val="1"/>
        <c:lblAlgn val="ctr"/>
        <c:lblOffset val="100"/>
        <c:noMultiLvlLbl val="0"/>
      </c:catAx>
      <c:valAx>
        <c:axId val="699809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VAK gris</a:t>
                </a:r>
              </a:p>
            </c:rich>
          </c:tx>
          <c:layout>
            <c:manualLayout>
              <c:xMode val="edge"/>
              <c:yMode val="edge"/>
              <c:x val="1.2909034048874031E-2"/>
              <c:y val="0.3552509931756792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89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73868992182431"/>
          <c:y val="0.173521835666956"/>
          <c:w val="7.6568923508217382E-2"/>
          <c:h val="0.161485640988103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Hybrid,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4303519739"/>
          <c:y val="3.3829176925639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76553402522798"/>
          <c:y val="0.16934989981091073"/>
          <c:w val="0.86305066819477749"/>
          <c:h val="0.6583026416052832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måned'!$B$103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square"/>
            <c:size val="8"/>
          </c:marker>
          <c:val>
            <c:numRef>
              <c:f>'Variant per måned'!$H$103:$H$114</c:f>
              <c:numCache>
                <c:formatCode>#,##0</c:formatCode>
                <c:ptCount val="12"/>
                <c:pt idx="0">
                  <c:v>111464</c:v>
                </c:pt>
                <c:pt idx="1">
                  <c:v>96047</c:v>
                </c:pt>
                <c:pt idx="2">
                  <c:v>115559</c:v>
                </c:pt>
                <c:pt idx="3">
                  <c:v>91699</c:v>
                </c:pt>
                <c:pt idx="4">
                  <c:v>107986</c:v>
                </c:pt>
                <c:pt idx="5">
                  <c:v>113973</c:v>
                </c:pt>
                <c:pt idx="6">
                  <c:v>105732</c:v>
                </c:pt>
                <c:pt idx="7">
                  <c:v>112777</c:v>
                </c:pt>
                <c:pt idx="8">
                  <c:v>107331</c:v>
                </c:pt>
                <c:pt idx="9">
                  <c:v>110156</c:v>
                </c:pt>
                <c:pt idx="10">
                  <c:v>41228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2D-4E4D-A11E-EEE3BC1D7AC6}"/>
            </c:ext>
          </c:extLst>
        </c:ser>
        <c:ser>
          <c:idx val="0"/>
          <c:order val="1"/>
          <c:tx>
            <c:strRef>
              <c:f>'Variant per måned'!$B$10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måned'!$H$10:$H$21</c:f>
              <c:numCache>
                <c:formatCode>#,##0</c:formatCode>
                <c:ptCount val="12"/>
                <c:pt idx="0">
                  <c:v>115803</c:v>
                </c:pt>
                <c:pt idx="1">
                  <c:v>105356</c:v>
                </c:pt>
                <c:pt idx="2">
                  <c:v>90250</c:v>
                </c:pt>
                <c:pt idx="3">
                  <c:v>128261</c:v>
                </c:pt>
                <c:pt idx="4">
                  <c:v>110699</c:v>
                </c:pt>
                <c:pt idx="5">
                  <c:v>100590</c:v>
                </c:pt>
                <c:pt idx="6">
                  <c:v>114128</c:v>
                </c:pt>
                <c:pt idx="7">
                  <c:v>109271</c:v>
                </c:pt>
                <c:pt idx="8">
                  <c:v>115799</c:v>
                </c:pt>
                <c:pt idx="9">
                  <c:v>123152</c:v>
                </c:pt>
                <c:pt idx="10">
                  <c:v>35520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2D-4E4D-A11E-EEE3BC1D7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4232"/>
        <c:axId val="699804624"/>
      </c:lineChart>
      <c:catAx>
        <c:axId val="699804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624"/>
        <c:crosses val="autoZero"/>
        <c:auto val="1"/>
        <c:lblAlgn val="ctr"/>
        <c:lblOffset val="100"/>
        <c:noMultiLvlLbl val="0"/>
      </c:catAx>
      <c:valAx>
        <c:axId val="699804624"/>
        <c:scaling>
          <c:orientation val="minMax"/>
          <c:min val="7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906000250670911"/>
          <c:y val="0.66118218867501366"/>
          <c:w val="7.8661275831087146E-2"/>
          <c:h val="0.11607929049191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Middel KJØTT% i de ulike regionene</a:t>
            </a:r>
          </a:p>
        </c:rich>
      </c:tx>
      <c:layout>
        <c:manualLayout>
          <c:xMode val="edge"/>
          <c:yMode val="edge"/>
          <c:x val="0.19754328436559787"/>
          <c:y val="3.1694337042600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05669679678447E-2"/>
          <c:y val="0.15652098034667639"/>
          <c:w val="0.89568592261749147"/>
          <c:h val="0.727992325568947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'Ark1'!$C$409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'Ark1'!$U$409:$U$412</c:f>
              <c:numCache>
                <c:formatCode>General</c:formatCode>
                <c:ptCount val="4"/>
                <c:pt idx="0">
                  <c:v>57.159485971219638</c:v>
                </c:pt>
                <c:pt idx="1">
                  <c:v>57.235695798380199</c:v>
                </c:pt>
                <c:pt idx="2">
                  <c:v>56.852961927079392</c:v>
                </c:pt>
                <c:pt idx="3">
                  <c:v>56.821465517241357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37-4EF6-87FE-700B78AAF3E7}"/>
            </c:ext>
          </c:extLst>
        </c:ser>
        <c:ser>
          <c:idx val="5"/>
          <c:order val="1"/>
          <c:tx>
            <c:strRef>
              <c:f>'Ark1'!$C$397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'Ark1'!$U$397:$U$400</c:f>
              <c:numCache>
                <c:formatCode>General</c:formatCode>
                <c:ptCount val="4"/>
                <c:pt idx="0">
                  <c:v>59.263871355230641</c:v>
                </c:pt>
                <c:pt idx="1">
                  <c:v>59.101446478191768</c:v>
                </c:pt>
                <c:pt idx="2">
                  <c:v>59.136963064295486</c:v>
                </c:pt>
                <c:pt idx="3">
                  <c:v>59.081628354795996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37-4EF6-87FE-700B78AAF3E7}"/>
            </c:ext>
          </c:extLst>
        </c:ser>
        <c:ser>
          <c:idx val="9"/>
          <c:order val="2"/>
          <c:tx>
            <c:strRef>
              <c:f>'Ark1'!$C$369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'Ark1'!$U$369:$U$372</c:f>
              <c:numCache>
                <c:formatCode>General</c:formatCode>
                <c:ptCount val="4"/>
                <c:pt idx="0">
                  <c:v>60.016977892593843</c:v>
                </c:pt>
                <c:pt idx="1">
                  <c:v>60.365317791950737</c:v>
                </c:pt>
                <c:pt idx="2">
                  <c:v>60.305503677016944</c:v>
                </c:pt>
                <c:pt idx="3">
                  <c:v>60.312568760964581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37-4EF6-87FE-700B78AAF3E7}"/>
            </c:ext>
          </c:extLst>
        </c:ser>
        <c:ser>
          <c:idx val="2"/>
          <c:order val="3"/>
          <c:tx>
            <c:strRef>
              <c:f>'Ark1'!$C$341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'Ark1'!$U$341:$U$344</c:f>
              <c:numCache>
                <c:formatCode>General</c:formatCode>
                <c:ptCount val="4"/>
                <c:pt idx="0">
                  <c:v>60.426386593188326</c:v>
                </c:pt>
                <c:pt idx="1">
                  <c:v>60.6913558128796</c:v>
                </c:pt>
                <c:pt idx="2">
                  <c:v>60.588050443136893</c:v>
                </c:pt>
                <c:pt idx="3">
                  <c:v>60.654317014629186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37-4EF6-87FE-700B78AAF3E7}"/>
            </c:ext>
          </c:extLst>
        </c:ser>
        <c:ser>
          <c:idx val="3"/>
          <c:order val="4"/>
          <c:tx>
            <c:strRef>
              <c:f>'Ark1'!$C$337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'Ark1'!$U$337:$U$340</c:f>
              <c:numCache>
                <c:formatCode>General</c:formatCode>
                <c:ptCount val="4"/>
                <c:pt idx="0">
                  <c:v>60.418656748722995</c:v>
                </c:pt>
                <c:pt idx="1">
                  <c:v>60.584394376388083</c:v>
                </c:pt>
                <c:pt idx="2">
                  <c:v>60.58047740800248</c:v>
                </c:pt>
                <c:pt idx="3">
                  <c:v>60.781545897547609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37-4EF6-87FE-700B78AAF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19720"/>
        <c:axId val="718320112"/>
      </c:barChart>
      <c:catAx>
        <c:axId val="7183197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1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0112"/>
        <c:scaling>
          <c:orientation val="minMax"/>
          <c:min val="5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6065340508647871E-2"/>
              <c:y val="0.3381912173071935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97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61000295544178"/>
          <c:y val="0.23400438702000065"/>
          <c:w val="5.9403019921871067E-2"/>
          <c:h val="0.221855461688583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Noroc Nortura,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926250963912528"/>
          <c:y val="3.38291634916603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76553402522798"/>
          <c:y val="0.16934989981091073"/>
          <c:w val="0.86305066819477749"/>
          <c:h val="0.6583026416052832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måned'!$B$181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square"/>
            <c:size val="8"/>
          </c:marker>
          <c:val>
            <c:numRef>
              <c:f>'Variant per måned'!$H$181:$H$192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DA-459B-BAEB-1C35223B4569}"/>
            </c:ext>
          </c:extLst>
        </c:ser>
        <c:ser>
          <c:idx val="0"/>
          <c:order val="1"/>
          <c:tx>
            <c:strRef>
              <c:f>'Variant per måned'!$B$88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måned'!$H$88:$H$99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18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DA-459B-BAEB-1C35223B4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4232"/>
        <c:axId val="699804624"/>
      </c:lineChart>
      <c:catAx>
        <c:axId val="699804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624"/>
        <c:crosses val="autoZero"/>
        <c:auto val="1"/>
        <c:lblAlgn val="ctr"/>
        <c:lblOffset val="100"/>
        <c:noMultiLvlLbl val="0"/>
      </c:catAx>
      <c:valAx>
        <c:axId val="69980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785892919045478"/>
          <c:y val="4.1380210538198847E-2"/>
          <c:w val="7.8661275831087146E-2"/>
          <c:h val="0.11607929049191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Noroc Nortura, antall%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4303519739"/>
          <c:y val="3.3829176925639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5771731363768"/>
          <c:y val="0.15366889622668137"/>
          <c:w val="0.87315848490636783"/>
          <c:h val="0.6739836451895127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måned'!$B$181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square"/>
            <c:size val="8"/>
          </c:marker>
          <c:val>
            <c:numRef>
              <c:f>'Variant per måned'!$K$181:$K$192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80-40C2-BB66-4D218640046B}"/>
            </c:ext>
          </c:extLst>
        </c:ser>
        <c:ser>
          <c:idx val="0"/>
          <c:order val="1"/>
          <c:tx>
            <c:strRef>
              <c:f>'Variant per måned'!$B$88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måned'!$K$88:$K$99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7.9808459696727825E-4</c:v>
                </c:pt>
                <c:pt idx="5">
                  <c:v>6.1324969775550606E-3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1.3940088597007521E-2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80-40C2-BB66-4D2186400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4232"/>
        <c:axId val="699804624"/>
      </c:lineChart>
      <c:catAx>
        <c:axId val="699804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624"/>
        <c:crosses val="autoZero"/>
        <c:auto val="1"/>
        <c:lblAlgn val="ctr"/>
        <c:lblOffset val="100"/>
        <c:noMultiLvlLbl val="0"/>
      </c:catAx>
      <c:valAx>
        <c:axId val="69980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%</a:t>
                </a:r>
              </a:p>
            </c:rich>
          </c:tx>
          <c:layout>
            <c:manualLayout>
              <c:xMode val="edge"/>
              <c:yMode val="edge"/>
              <c:x val="1.3066055422317494E-2"/>
              <c:y val="0.3850896410126153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2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785892919045478"/>
          <c:y val="4.1380210538198847E-2"/>
          <c:w val="7.8661275831087146E-2"/>
          <c:h val="0.11607929049191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Noroc Nortura, middel vekt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19575396423"/>
          <c:y val="3.400430573588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01086835976489"/>
          <c:y val="0.14658350489207719"/>
          <c:w val="0.85998863258289893"/>
          <c:h val="0.72150020162574025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måned'!$B$181</c:f>
              <c:strCache>
                <c:ptCount val="1"/>
                <c:pt idx="0">
                  <c:v>2023</c:v>
                </c:pt>
              </c:strCache>
            </c:strRef>
          </c:tx>
          <c:spPr>
            <a:ln w="60325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måned'!$O$181:$O$192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FB-40CE-ABB1-F4EF8AF0357C}"/>
            </c:ext>
          </c:extLst>
        </c:ser>
        <c:ser>
          <c:idx val="0"/>
          <c:order val="1"/>
          <c:tx>
            <c:strRef>
              <c:f>'Variant per måned'!$B$88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måned'!$O$88:$O$99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45.300000000000011</c:v>
                </c:pt>
                <c:pt idx="5">
                  <c:v>77.157142857142844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80.583333333333314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FB-40CE-ABB1-F4EF8AF03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6584"/>
        <c:axId val="699806976"/>
      </c:lineChart>
      <c:catAx>
        <c:axId val="6998065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976"/>
        <c:crosses val="autoZero"/>
        <c:auto val="1"/>
        <c:lblAlgn val="ctr"/>
        <c:lblOffset val="100"/>
        <c:noMultiLvlLbl val="0"/>
      </c:catAx>
      <c:valAx>
        <c:axId val="699806976"/>
        <c:scaling>
          <c:orientation val="minMax"/>
          <c:min val="7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kg</a:t>
                </a:r>
              </a:p>
            </c:rich>
          </c:tx>
          <c:layout>
            <c:manualLayout>
              <c:xMode val="edge"/>
              <c:yMode val="edge"/>
              <c:x val="1.5627511595768365E-2"/>
              <c:y val="0.2578278468203522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5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576697719123141"/>
          <c:y val="0.18027481234656989"/>
          <c:w val="0.12372139662119699"/>
          <c:h val="0.157554598128064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Noroc, middel KJØTT%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6877892895119087"/>
          <c:y val="2.01874068607419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83615057628666"/>
          <c:y val="0.14746781652293464"/>
          <c:w val="0.86647391732283463"/>
          <c:h val="0.7197782420054635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måned'!$B$181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rgbClr val="C00000"/>
              </a:solidFill>
            </c:spPr>
          </c:marker>
          <c:val>
            <c:numRef>
              <c:f>'Variant per måned'!$M$181:$M$192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12-416F-BBB3-2C9D15BD3BEC}"/>
            </c:ext>
          </c:extLst>
        </c:ser>
        <c:ser>
          <c:idx val="0"/>
          <c:order val="1"/>
          <c:tx>
            <c:strRef>
              <c:f>'Variant per måned'!$B$88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rgbClr val="FFFFFF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måned'!$M$88:$M$99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57</c:v>
                </c:pt>
                <c:pt idx="5">
                  <c:v>56.428571428571438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58.111111111111121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12-416F-BBB3-2C9D15BD3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816456"/>
        <c:axId val="427816848"/>
      </c:lineChart>
      <c:catAx>
        <c:axId val="4278164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848"/>
        <c:crosses val="autoZero"/>
        <c:auto val="1"/>
        <c:lblAlgn val="ctr"/>
        <c:lblOffset val="100"/>
        <c:noMultiLvlLbl val="0"/>
      </c:catAx>
      <c:valAx>
        <c:axId val="427816848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2926559855693714E-2"/>
              <c:y val="0.306953413951938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4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891459474495037"/>
          <c:y val="0.169358115949792"/>
          <c:w val="0.11009637973494053"/>
          <c:h val="0.15599585766064955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aseline="0"/>
              <a:t>Nortura Noroc</a:t>
            </a:r>
            <a:r>
              <a:rPr lang="en-US" sz="2800"/>
              <a:t>, % VAK gris</a:t>
            </a:r>
            <a:r>
              <a:rPr lang="en-US" sz="2800" baseline="0"/>
              <a:t> av hanngrisene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947710389247962E-2"/>
          <c:y val="0.14935638025326514"/>
          <c:w val="0.884580914840842"/>
          <c:h val="0.67829626376384222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måned'!$B$181</c:f>
              <c:strCache>
                <c:ptCount val="1"/>
                <c:pt idx="0">
                  <c:v>2023</c:v>
                </c:pt>
              </c:strCache>
            </c:strRef>
          </c:tx>
          <c:spPr>
            <a:ln w="57150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måned'!$Q$181:$Q$192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ED-4277-8F2B-EA897EA50C6D}"/>
            </c:ext>
          </c:extLst>
        </c:ser>
        <c:ser>
          <c:idx val="0"/>
          <c:order val="1"/>
          <c:tx>
            <c:strRef>
              <c:f>'Variant per måned'!$B$88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måned'!$Q$88:$Q$99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ED-4277-8F2B-EA897EA50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8936"/>
        <c:axId val="699809328"/>
      </c:lineChart>
      <c:catAx>
        <c:axId val="6998089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9328"/>
        <c:crosses val="autoZero"/>
        <c:auto val="1"/>
        <c:lblAlgn val="ctr"/>
        <c:lblOffset val="100"/>
        <c:noMultiLvlLbl val="0"/>
      </c:catAx>
      <c:valAx>
        <c:axId val="699809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VAK gris</a:t>
                </a:r>
              </a:p>
            </c:rich>
          </c:tx>
          <c:layout>
            <c:manualLayout>
              <c:xMode val="edge"/>
              <c:yMode val="edge"/>
              <c:x val="1.2909034048874031E-2"/>
              <c:y val="0.3552509931756792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89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73868992182431"/>
          <c:y val="0.173521835666956"/>
          <c:w val="7.6568923508217382E-2"/>
          <c:h val="0.161485640988103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GRIS, antall slakt innen de ulike FYLKENE, hittil i år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143569642012724E-2"/>
          <c:y val="0.14375723758323958"/>
          <c:w val="0.88346220206849935"/>
          <c:h val="0.68145486149105827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Fylker!$G$25:$G$38</c:f>
              <c:numCache>
                <c:formatCode>#,##0</c:formatCode>
                <c:ptCount val="14"/>
                <c:pt idx="0">
                  <c:v>90203</c:v>
                </c:pt>
                <c:pt idx="1">
                  <c:v>45546</c:v>
                </c:pt>
                <c:pt idx="2">
                  <c:v>6934</c:v>
                </c:pt>
                <c:pt idx="3">
                  <c:v>290693</c:v>
                </c:pt>
                <c:pt idx="4">
                  <c:v>82708</c:v>
                </c:pt>
                <c:pt idx="5">
                  <c:v>16243</c:v>
                </c:pt>
                <c:pt idx="6">
                  <c:v>26935</c:v>
                </c:pt>
                <c:pt idx="7">
                  <c:v>356241</c:v>
                </c:pt>
                <c:pt idx="8">
                  <c:v>43284</c:v>
                </c:pt>
                <c:pt idx="9">
                  <c:v>21937</c:v>
                </c:pt>
                <c:pt idx="10">
                  <c:v>223517</c:v>
                </c:pt>
                <c:pt idx="11">
                  <c:v>68035</c:v>
                </c:pt>
                <c:pt idx="12">
                  <c:v>6714</c:v>
                </c:pt>
                <c:pt idx="13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97-411C-8FD7-438C1B25EED6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Fylker!$G$10:$G$23</c:f>
              <c:numCache>
                <c:formatCode>#,##0</c:formatCode>
                <c:ptCount val="14"/>
                <c:pt idx="0">
                  <c:v>92037</c:v>
                </c:pt>
                <c:pt idx="1">
                  <c:v>44625</c:v>
                </c:pt>
                <c:pt idx="2">
                  <c:v>5415</c:v>
                </c:pt>
                <c:pt idx="3">
                  <c:v>291896</c:v>
                </c:pt>
                <c:pt idx="4">
                  <c:v>81663</c:v>
                </c:pt>
                <c:pt idx="5">
                  <c:v>13360</c:v>
                </c:pt>
                <c:pt idx="6">
                  <c:v>27633</c:v>
                </c:pt>
                <c:pt idx="7">
                  <c:v>360120</c:v>
                </c:pt>
                <c:pt idx="8">
                  <c:v>41213</c:v>
                </c:pt>
                <c:pt idx="9">
                  <c:v>20187</c:v>
                </c:pt>
                <c:pt idx="10">
                  <c:v>222836</c:v>
                </c:pt>
                <c:pt idx="11">
                  <c:v>69114</c:v>
                </c:pt>
                <c:pt idx="12">
                  <c:v>6780</c:v>
                </c:pt>
                <c:pt idx="13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B97-411C-8FD7-438C1B25E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9984"/>
        <c:axId val="427820376"/>
      </c:barChart>
      <c:catAx>
        <c:axId val="4278199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20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20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998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949289773873929"/>
          <c:y val="0.26149294761229619"/>
          <c:w val="6.2678811685198649E-2"/>
          <c:h val="0.150983578411881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antall</a:t>
            </a:r>
            <a:r>
              <a:rPr lang="en-US" sz="2400" baseline="0"/>
              <a:t> SLAKT per PRODUSENT </a:t>
            </a:r>
            <a:r>
              <a:rPr lang="en-US" sz="2400"/>
              <a:t>innen de ulike FYLKENE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448922039779691E-2"/>
          <c:y val="0.14418771561754035"/>
          <c:w val="0.88629031269439995"/>
          <c:h val="0.686529172755551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10-4C3C-98B9-B29A36A5BCBF}"/>
            </c:ext>
          </c:extLst>
        </c:ser>
        <c:ser>
          <c:idx val="10"/>
          <c:order val="1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10-4C3C-98B9-B29A36A5BCBF}"/>
            </c:ext>
          </c:extLst>
        </c:ser>
        <c:ser>
          <c:idx val="13"/>
          <c:order val="2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Fylker!$AD$25:$AD$38</c:f>
              <c:numCache>
                <c:formatCode>0</c:formatCode>
                <c:ptCount val="14"/>
                <c:pt idx="0">
                  <c:v>758.00840336134456</c:v>
                </c:pt>
                <c:pt idx="1">
                  <c:v>562.2962962962963</c:v>
                </c:pt>
                <c:pt idx="2">
                  <c:v>154.0888888888889</c:v>
                </c:pt>
                <c:pt idx="3">
                  <c:v>767</c:v>
                </c:pt>
                <c:pt idx="4">
                  <c:v>745.11711711711712</c:v>
                </c:pt>
                <c:pt idx="5">
                  <c:v>318.49019607843138</c:v>
                </c:pt>
                <c:pt idx="6">
                  <c:v>295.98901098901098</c:v>
                </c:pt>
                <c:pt idx="7">
                  <c:v>718.22782258064512</c:v>
                </c:pt>
                <c:pt idx="8">
                  <c:v>327.90909090909093</c:v>
                </c:pt>
                <c:pt idx="9">
                  <c:v>609.36111111111109</c:v>
                </c:pt>
                <c:pt idx="10">
                  <c:v>745.05666666666662</c:v>
                </c:pt>
                <c:pt idx="11">
                  <c:v>635.84112149532712</c:v>
                </c:pt>
                <c:pt idx="12">
                  <c:v>197.47058823529412</c:v>
                </c:pt>
                <c:pt idx="13">
                  <c:v>14.5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10-4C3C-98B9-B29A36A5BCBF}"/>
            </c:ext>
          </c:extLst>
        </c:ser>
        <c:ser>
          <c:idx val="1"/>
          <c:order val="3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Fylker!$AD$10:$AD$23</c:f>
              <c:numCache>
                <c:formatCode>0</c:formatCode>
                <c:ptCount val="14"/>
                <c:pt idx="0">
                  <c:v>807.34210526315792</c:v>
                </c:pt>
                <c:pt idx="1">
                  <c:v>544.20731707317077</c:v>
                </c:pt>
                <c:pt idx="2">
                  <c:v>115.21276595744681</c:v>
                </c:pt>
                <c:pt idx="3">
                  <c:v>782.56300268096516</c:v>
                </c:pt>
                <c:pt idx="4">
                  <c:v>697.97435897435901</c:v>
                </c:pt>
                <c:pt idx="5">
                  <c:v>284.25531914893617</c:v>
                </c:pt>
                <c:pt idx="6">
                  <c:v>293.968085106383</c:v>
                </c:pt>
                <c:pt idx="7">
                  <c:v>728.9878542510121</c:v>
                </c:pt>
                <c:pt idx="8">
                  <c:v>337.81147540983608</c:v>
                </c:pt>
                <c:pt idx="9">
                  <c:v>576.7714285714286</c:v>
                </c:pt>
                <c:pt idx="10">
                  <c:v>730.60983606557375</c:v>
                </c:pt>
                <c:pt idx="11">
                  <c:v>652.01886792452831</c:v>
                </c:pt>
                <c:pt idx="12">
                  <c:v>205.45454545454547</c:v>
                </c:pt>
                <c:pt idx="13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10-4C3C-98B9-B29A36A5B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9984"/>
        <c:axId val="427820376"/>
      </c:barChart>
      <c:catAx>
        <c:axId val="4278199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20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20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7388044690986686E-2"/>
              <c:y val="0.328694309865810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99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980693161596225"/>
          <c:y val="0.17943372454941348"/>
          <c:w val="6.2952693512395574E-2"/>
          <c:h val="0.22350392680570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antall</a:t>
            </a:r>
            <a:r>
              <a:rPr lang="en-US" sz="2400" baseline="0"/>
              <a:t> SLAKT per PRODUSENT </a:t>
            </a:r>
            <a:r>
              <a:rPr lang="en-US" sz="2400"/>
              <a:t>innen de ulike FYLKENE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448922039779691E-2"/>
          <c:y val="0.14418771561754035"/>
          <c:w val="0.88629031269439995"/>
          <c:h val="0.6865291727555514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Fylker!$AD$25:$AD$38</c:f>
              <c:numCache>
                <c:formatCode>0</c:formatCode>
                <c:ptCount val="14"/>
                <c:pt idx="0">
                  <c:v>758.00840336134456</c:v>
                </c:pt>
                <c:pt idx="1">
                  <c:v>562.2962962962963</c:v>
                </c:pt>
                <c:pt idx="2">
                  <c:v>154.0888888888889</c:v>
                </c:pt>
                <c:pt idx="3">
                  <c:v>767</c:v>
                </c:pt>
                <c:pt idx="4">
                  <c:v>745.11711711711712</c:v>
                </c:pt>
                <c:pt idx="5">
                  <c:v>318.49019607843138</c:v>
                </c:pt>
                <c:pt idx="6">
                  <c:v>295.98901098901098</c:v>
                </c:pt>
                <c:pt idx="7">
                  <c:v>718.22782258064512</c:v>
                </c:pt>
                <c:pt idx="8">
                  <c:v>327.90909090909093</c:v>
                </c:pt>
                <c:pt idx="9">
                  <c:v>609.36111111111109</c:v>
                </c:pt>
                <c:pt idx="10">
                  <c:v>745.05666666666662</c:v>
                </c:pt>
                <c:pt idx="11">
                  <c:v>635.84112149532712</c:v>
                </c:pt>
                <c:pt idx="12">
                  <c:v>197.47058823529412</c:v>
                </c:pt>
                <c:pt idx="13">
                  <c:v>14.5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3A-4B38-8ABD-760B400BB419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Fylker!$AD$10:$AD$23</c:f>
              <c:numCache>
                <c:formatCode>0</c:formatCode>
                <c:ptCount val="14"/>
                <c:pt idx="0">
                  <c:v>807.34210526315792</c:v>
                </c:pt>
                <c:pt idx="1">
                  <c:v>544.20731707317077</c:v>
                </c:pt>
                <c:pt idx="2">
                  <c:v>115.21276595744681</c:v>
                </c:pt>
                <c:pt idx="3">
                  <c:v>782.56300268096516</c:v>
                </c:pt>
                <c:pt idx="4">
                  <c:v>697.97435897435901</c:v>
                </c:pt>
                <c:pt idx="5">
                  <c:v>284.25531914893617</c:v>
                </c:pt>
                <c:pt idx="6">
                  <c:v>293.968085106383</c:v>
                </c:pt>
                <c:pt idx="7">
                  <c:v>728.9878542510121</c:v>
                </c:pt>
                <c:pt idx="8">
                  <c:v>337.81147540983608</c:v>
                </c:pt>
                <c:pt idx="9">
                  <c:v>576.7714285714286</c:v>
                </c:pt>
                <c:pt idx="10">
                  <c:v>730.60983606557375</c:v>
                </c:pt>
                <c:pt idx="11">
                  <c:v>652.01886792452831</c:v>
                </c:pt>
                <c:pt idx="12">
                  <c:v>205.45454545454547</c:v>
                </c:pt>
                <c:pt idx="13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3A-4B38-8ABD-760B400BB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9984"/>
        <c:axId val="427820376"/>
      </c:barChart>
      <c:catAx>
        <c:axId val="4278199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20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20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7388044690986686E-2"/>
              <c:y val="0.328694309865810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99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827828053201112"/>
          <c:y val="0.22610038908591171"/>
          <c:w val="5.6599218529064244E-2"/>
          <c:h val="0.1524894372936465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antall</a:t>
            </a:r>
            <a:r>
              <a:rPr lang="en-US" sz="2400" baseline="0"/>
              <a:t> PRODUSENTER </a:t>
            </a:r>
            <a:r>
              <a:rPr lang="en-US" sz="2400"/>
              <a:t>innen de ulike FYLKENE, hittil i år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448922039779691E-2"/>
          <c:y val="0.14418771561754035"/>
          <c:w val="0.88629031269439995"/>
          <c:h val="0.686529172755551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0D-4B90-8CAD-C92DE047C799}"/>
            </c:ext>
          </c:extLst>
        </c:ser>
        <c:ser>
          <c:idx val="10"/>
          <c:order val="1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0D-4B90-8CAD-C92DE047C799}"/>
            </c:ext>
          </c:extLst>
        </c:ser>
        <c:ser>
          <c:idx val="13"/>
          <c:order val="2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Fylker!$E$25:$E$38</c:f>
              <c:numCache>
                <c:formatCode>General</c:formatCode>
                <c:ptCount val="14"/>
                <c:pt idx="0">
                  <c:v>119</c:v>
                </c:pt>
                <c:pt idx="1">
                  <c:v>81</c:v>
                </c:pt>
                <c:pt idx="2">
                  <c:v>45</c:v>
                </c:pt>
                <c:pt idx="3">
                  <c:v>379</c:v>
                </c:pt>
                <c:pt idx="4">
                  <c:v>111</c:v>
                </c:pt>
                <c:pt idx="5">
                  <c:v>51</c:v>
                </c:pt>
                <c:pt idx="6">
                  <c:v>91</c:v>
                </c:pt>
                <c:pt idx="7">
                  <c:v>496</c:v>
                </c:pt>
                <c:pt idx="8">
                  <c:v>132</c:v>
                </c:pt>
                <c:pt idx="9">
                  <c:v>36</c:v>
                </c:pt>
                <c:pt idx="10">
                  <c:v>300</c:v>
                </c:pt>
                <c:pt idx="11">
                  <c:v>107</c:v>
                </c:pt>
                <c:pt idx="12">
                  <c:v>34</c:v>
                </c:pt>
                <c:pt idx="1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0D-4B90-8CAD-C92DE047C799}"/>
            </c:ext>
          </c:extLst>
        </c:ser>
        <c:ser>
          <c:idx val="1"/>
          <c:order val="3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Fylker!$E$10:$E$23</c:f>
              <c:numCache>
                <c:formatCode>General</c:formatCode>
                <c:ptCount val="14"/>
                <c:pt idx="0">
                  <c:v>114</c:v>
                </c:pt>
                <c:pt idx="1">
                  <c:v>82</c:v>
                </c:pt>
                <c:pt idx="2">
                  <c:v>47</c:v>
                </c:pt>
                <c:pt idx="3">
                  <c:v>373</c:v>
                </c:pt>
                <c:pt idx="4">
                  <c:v>117</c:v>
                </c:pt>
                <c:pt idx="5">
                  <c:v>47</c:v>
                </c:pt>
                <c:pt idx="6">
                  <c:v>94</c:v>
                </c:pt>
                <c:pt idx="7">
                  <c:v>494</c:v>
                </c:pt>
                <c:pt idx="8">
                  <c:v>122</c:v>
                </c:pt>
                <c:pt idx="9">
                  <c:v>35</c:v>
                </c:pt>
                <c:pt idx="10">
                  <c:v>305</c:v>
                </c:pt>
                <c:pt idx="11">
                  <c:v>106</c:v>
                </c:pt>
                <c:pt idx="12">
                  <c:v>33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0D-4B90-8CAD-C92DE047C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9984"/>
        <c:axId val="427820376"/>
      </c:barChart>
      <c:catAx>
        <c:axId val="4278199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20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20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7388044690986686E-2"/>
              <c:y val="0.328694309865810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99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225589573851882"/>
          <c:y val="0.21006524284925862"/>
          <c:w val="7.2703983520485765E-2"/>
          <c:h val="0.208935612487315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antall</a:t>
            </a:r>
            <a:r>
              <a:rPr lang="en-US" sz="2400" baseline="0"/>
              <a:t> PRODUSENTER </a:t>
            </a:r>
            <a:r>
              <a:rPr lang="en-US" sz="2400"/>
              <a:t>innen de ulike FYLKENE, hittil i år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448922039779691E-2"/>
          <c:y val="0.14418771561754035"/>
          <c:w val="0.88629031269439995"/>
          <c:h val="0.6865291727555514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Fylker!$E$25:$E$38</c:f>
              <c:numCache>
                <c:formatCode>General</c:formatCode>
                <c:ptCount val="14"/>
                <c:pt idx="0">
                  <c:v>119</c:v>
                </c:pt>
                <c:pt idx="1">
                  <c:v>81</c:v>
                </c:pt>
                <c:pt idx="2">
                  <c:v>45</c:v>
                </c:pt>
                <c:pt idx="3">
                  <c:v>379</c:v>
                </c:pt>
                <c:pt idx="4">
                  <c:v>111</c:v>
                </c:pt>
                <c:pt idx="5">
                  <c:v>51</c:v>
                </c:pt>
                <c:pt idx="6">
                  <c:v>91</c:v>
                </c:pt>
                <c:pt idx="7">
                  <c:v>496</c:v>
                </c:pt>
                <c:pt idx="8">
                  <c:v>132</c:v>
                </c:pt>
                <c:pt idx="9">
                  <c:v>36</c:v>
                </c:pt>
                <c:pt idx="10">
                  <c:v>300</c:v>
                </c:pt>
                <c:pt idx="11">
                  <c:v>107</c:v>
                </c:pt>
                <c:pt idx="12">
                  <c:v>34</c:v>
                </c:pt>
                <c:pt idx="1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BB-4B00-AC05-0AE32ED07E0D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Fylker!$E$10:$E$23</c:f>
              <c:numCache>
                <c:formatCode>General</c:formatCode>
                <c:ptCount val="14"/>
                <c:pt idx="0">
                  <c:v>114</c:v>
                </c:pt>
                <c:pt idx="1">
                  <c:v>82</c:v>
                </c:pt>
                <c:pt idx="2">
                  <c:v>47</c:v>
                </c:pt>
                <c:pt idx="3">
                  <c:v>373</c:v>
                </c:pt>
                <c:pt idx="4">
                  <c:v>117</c:v>
                </c:pt>
                <c:pt idx="5">
                  <c:v>47</c:v>
                </c:pt>
                <c:pt idx="6">
                  <c:v>94</c:v>
                </c:pt>
                <c:pt idx="7">
                  <c:v>494</c:v>
                </c:pt>
                <c:pt idx="8">
                  <c:v>122</c:v>
                </c:pt>
                <c:pt idx="9">
                  <c:v>35</c:v>
                </c:pt>
                <c:pt idx="10">
                  <c:v>305</c:v>
                </c:pt>
                <c:pt idx="11">
                  <c:v>106</c:v>
                </c:pt>
                <c:pt idx="12">
                  <c:v>33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BB-4B00-AC05-0AE32ED07E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9984"/>
        <c:axId val="427820376"/>
      </c:barChart>
      <c:catAx>
        <c:axId val="4278199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20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20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7388044690986686E-2"/>
              <c:y val="0.328694309865810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99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225589573851882"/>
          <c:y val="0.21006524284925862"/>
          <c:w val="7.0853825892883152E-2"/>
          <c:h val="0.134903073146007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Middel KJØTT% i de ulike regionene</a:t>
            </a:r>
          </a:p>
        </c:rich>
      </c:tx>
      <c:layout>
        <c:manualLayout>
          <c:xMode val="edge"/>
          <c:yMode val="edge"/>
          <c:x val="0.18082152016980177"/>
          <c:y val="3.73338817202635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699103405297701E-2"/>
          <c:y val="0.16790361050277683"/>
          <c:w val="0.87265422869818943"/>
          <c:h val="0.67535204052932918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'Ark1'!$C$369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'Ark1'!$U$369:$U$372</c:f>
              <c:numCache>
                <c:formatCode>General</c:formatCode>
                <c:ptCount val="4"/>
                <c:pt idx="0">
                  <c:v>60.016977892593843</c:v>
                </c:pt>
                <c:pt idx="1">
                  <c:v>60.365317791950737</c:v>
                </c:pt>
                <c:pt idx="2">
                  <c:v>60.305503677016944</c:v>
                </c:pt>
                <c:pt idx="3">
                  <c:v>60.312568760964581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FA-4943-861A-0D88518A76CB}"/>
            </c:ext>
          </c:extLst>
        </c:ser>
        <c:ser>
          <c:idx val="2"/>
          <c:order val="1"/>
          <c:tx>
            <c:strRef>
              <c:f>'Ark1'!$C$341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'Ark1'!$U$341:$U$344</c:f>
              <c:numCache>
                <c:formatCode>General</c:formatCode>
                <c:ptCount val="4"/>
                <c:pt idx="0">
                  <c:v>60.426386593188326</c:v>
                </c:pt>
                <c:pt idx="1">
                  <c:v>60.6913558128796</c:v>
                </c:pt>
                <c:pt idx="2">
                  <c:v>60.588050443136893</c:v>
                </c:pt>
                <c:pt idx="3">
                  <c:v>60.654317014629186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FA-4943-861A-0D88518A76CB}"/>
            </c:ext>
          </c:extLst>
        </c:ser>
        <c:ser>
          <c:idx val="3"/>
          <c:order val="2"/>
          <c:tx>
            <c:strRef>
              <c:f>'Ark1'!$C$337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'Ark1'!$U$337:$U$340</c:f>
              <c:numCache>
                <c:formatCode>General</c:formatCode>
                <c:ptCount val="4"/>
                <c:pt idx="0">
                  <c:v>60.418656748722995</c:v>
                </c:pt>
                <c:pt idx="1">
                  <c:v>60.584394376388083</c:v>
                </c:pt>
                <c:pt idx="2">
                  <c:v>60.58047740800248</c:v>
                </c:pt>
                <c:pt idx="3">
                  <c:v>60.781545897547609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FA-4943-861A-0D88518A7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19720"/>
        <c:axId val="718320112"/>
      </c:barChart>
      <c:catAx>
        <c:axId val="7183197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1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0112"/>
        <c:scaling>
          <c:orientation val="minMax"/>
          <c:max val="61.5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6065340508647871E-2"/>
              <c:y val="0.3381912173071935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97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3576044335696967E-2"/>
          <c:y val="0.16030844829709634"/>
          <c:w val="8.3942316843500092E-2"/>
          <c:h val="0.151531261158098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middel KJØTTPROSENT innen de ulike FYLKENE, hittil i år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448922039779691E-2"/>
          <c:y val="0.14418771561754035"/>
          <c:w val="0.88629031269439995"/>
          <c:h val="0.686529172755551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48-4186-86B4-C94FA453E557}"/>
            </c:ext>
          </c:extLst>
        </c:ser>
        <c:ser>
          <c:idx val="10"/>
          <c:order val="1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48-4186-86B4-C94FA453E557}"/>
            </c:ext>
          </c:extLst>
        </c:ser>
        <c:ser>
          <c:idx val="13"/>
          <c:order val="2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Fylker!$O$25:$O$38</c:f>
              <c:numCache>
                <c:formatCode>0.00</c:formatCode>
                <c:ptCount val="14"/>
                <c:pt idx="0">
                  <c:v>60.540823478367294</c:v>
                </c:pt>
                <c:pt idx="1">
                  <c:v>60.730329836415379</c:v>
                </c:pt>
                <c:pt idx="2">
                  <c:v>59.811871080647514</c:v>
                </c:pt>
                <c:pt idx="3">
                  <c:v>60.329315620439949</c:v>
                </c:pt>
                <c:pt idx="4">
                  <c:v>60.473906295469973</c:v>
                </c:pt>
                <c:pt idx="5">
                  <c:v>60.61483815171735</c:v>
                </c:pt>
                <c:pt idx="6">
                  <c:v>60.503082383710066</c:v>
                </c:pt>
                <c:pt idx="7">
                  <c:v>60.685492137020262</c:v>
                </c:pt>
                <c:pt idx="8">
                  <c:v>60.739374405824655</c:v>
                </c:pt>
                <c:pt idx="9">
                  <c:v>60.292424728472575</c:v>
                </c:pt>
                <c:pt idx="10">
                  <c:v>60.617033512600386</c:v>
                </c:pt>
                <c:pt idx="11">
                  <c:v>60.714812194115218</c:v>
                </c:pt>
                <c:pt idx="12">
                  <c:v>60.044141852461479</c:v>
                </c:pt>
                <c:pt idx="13">
                  <c:v>60.206896551724142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48-4186-86B4-C94FA453E557}"/>
            </c:ext>
          </c:extLst>
        </c:ser>
        <c:ser>
          <c:idx val="1"/>
          <c:order val="3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Fylker!$O$10:$O$23</c:f>
              <c:numCache>
                <c:formatCode>0.00</c:formatCode>
                <c:ptCount val="14"/>
                <c:pt idx="0">
                  <c:v>60.604818304759405</c:v>
                </c:pt>
                <c:pt idx="1">
                  <c:v>60.520717238899891</c:v>
                </c:pt>
                <c:pt idx="2">
                  <c:v>59.701807802093235</c:v>
                </c:pt>
                <c:pt idx="3">
                  <c:v>60.37605662368555</c:v>
                </c:pt>
                <c:pt idx="4">
                  <c:v>60.310658600167216</c:v>
                </c:pt>
                <c:pt idx="5">
                  <c:v>60.85939494031981</c:v>
                </c:pt>
                <c:pt idx="6">
                  <c:v>60.326002115475802</c:v>
                </c:pt>
                <c:pt idx="7">
                  <c:v>60.576967900625839</c:v>
                </c:pt>
                <c:pt idx="8">
                  <c:v>60.648921668857405</c:v>
                </c:pt>
                <c:pt idx="9">
                  <c:v>60.410960266547313</c:v>
                </c:pt>
                <c:pt idx="10">
                  <c:v>60.595833145637201</c:v>
                </c:pt>
                <c:pt idx="11">
                  <c:v>60.839640841903694</c:v>
                </c:pt>
                <c:pt idx="12">
                  <c:v>60.184483269173825</c:v>
                </c:pt>
                <c:pt idx="13">
                  <c:v>61.7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48-4186-86B4-C94FA453E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9984"/>
        <c:axId val="427820376"/>
      </c:barChart>
      <c:catAx>
        <c:axId val="4278199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20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20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7388044690986686E-2"/>
              <c:y val="0.328694309865810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99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197432214303625"/>
          <c:y val="2.5984334216818776E-2"/>
          <c:w val="7.2703983520485765E-2"/>
          <c:h val="0.208935612487315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middel KJØTTPROSENT innen de ulike FYLKENE, hittil i år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448922039779691E-2"/>
          <c:y val="0.14418771561754035"/>
          <c:w val="0.88629031269439995"/>
          <c:h val="0.6865291727555514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Fylker!$O$25:$O$38</c:f>
              <c:numCache>
                <c:formatCode>0.00</c:formatCode>
                <c:ptCount val="14"/>
                <c:pt idx="0">
                  <c:v>60.540823478367294</c:v>
                </c:pt>
                <c:pt idx="1">
                  <c:v>60.730329836415379</c:v>
                </c:pt>
                <c:pt idx="2">
                  <c:v>59.811871080647514</c:v>
                </c:pt>
                <c:pt idx="3">
                  <c:v>60.329315620439949</c:v>
                </c:pt>
                <c:pt idx="4">
                  <c:v>60.473906295469973</c:v>
                </c:pt>
                <c:pt idx="5">
                  <c:v>60.61483815171735</c:v>
                </c:pt>
                <c:pt idx="6">
                  <c:v>60.503082383710066</c:v>
                </c:pt>
                <c:pt idx="7">
                  <c:v>60.685492137020262</c:v>
                </c:pt>
                <c:pt idx="8">
                  <c:v>60.739374405824655</c:v>
                </c:pt>
                <c:pt idx="9">
                  <c:v>60.292424728472575</c:v>
                </c:pt>
                <c:pt idx="10">
                  <c:v>60.617033512600386</c:v>
                </c:pt>
                <c:pt idx="11">
                  <c:v>60.714812194115218</c:v>
                </c:pt>
                <c:pt idx="12">
                  <c:v>60.044141852461479</c:v>
                </c:pt>
                <c:pt idx="13">
                  <c:v>60.206896551724142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86-473D-9BD3-FDB9F76A5798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Fylker!$O$10:$O$23</c:f>
              <c:numCache>
                <c:formatCode>0.00</c:formatCode>
                <c:ptCount val="14"/>
                <c:pt idx="0">
                  <c:v>60.604818304759405</c:v>
                </c:pt>
                <c:pt idx="1">
                  <c:v>60.520717238899891</c:v>
                </c:pt>
                <c:pt idx="2">
                  <c:v>59.701807802093235</c:v>
                </c:pt>
                <c:pt idx="3">
                  <c:v>60.37605662368555</c:v>
                </c:pt>
                <c:pt idx="4">
                  <c:v>60.310658600167216</c:v>
                </c:pt>
                <c:pt idx="5">
                  <c:v>60.85939494031981</c:v>
                </c:pt>
                <c:pt idx="6">
                  <c:v>60.326002115475802</c:v>
                </c:pt>
                <c:pt idx="7">
                  <c:v>60.576967900625839</c:v>
                </c:pt>
                <c:pt idx="8">
                  <c:v>60.648921668857405</c:v>
                </c:pt>
                <c:pt idx="9">
                  <c:v>60.410960266547313</c:v>
                </c:pt>
                <c:pt idx="10">
                  <c:v>60.595833145637201</c:v>
                </c:pt>
                <c:pt idx="11">
                  <c:v>60.839640841903694</c:v>
                </c:pt>
                <c:pt idx="12">
                  <c:v>60.184483269173825</c:v>
                </c:pt>
                <c:pt idx="13">
                  <c:v>61.7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86-473D-9BD3-FDB9F76A57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9984"/>
        <c:axId val="427820376"/>
      </c:barChart>
      <c:catAx>
        <c:axId val="4278199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20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20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7388044690986686E-2"/>
              <c:y val="0.328694309865810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99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360286876409466"/>
          <c:y val="0.17004765401611951"/>
          <c:w val="7.8254456403293565E-2"/>
          <c:h val="0.124898675937723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middel SLAKTEVEKT innen de ulike FYLKENE, hittil i år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448922039779691E-2"/>
          <c:y val="0.14418771561754035"/>
          <c:w val="0.88629031269439995"/>
          <c:h val="0.686529172755551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77-4E10-AEB1-8C7910ADE030}"/>
            </c:ext>
          </c:extLst>
        </c:ser>
        <c:ser>
          <c:idx val="10"/>
          <c:order val="1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77-4E10-AEB1-8C7910ADE030}"/>
            </c:ext>
          </c:extLst>
        </c:ser>
        <c:ser>
          <c:idx val="13"/>
          <c:order val="2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Fylker!$O$25:$O$38</c:f>
              <c:numCache>
                <c:formatCode>0.00</c:formatCode>
                <c:ptCount val="14"/>
                <c:pt idx="0">
                  <c:v>60.540823478367294</c:v>
                </c:pt>
                <c:pt idx="1">
                  <c:v>60.730329836415379</c:v>
                </c:pt>
                <c:pt idx="2">
                  <c:v>59.811871080647514</c:v>
                </c:pt>
                <c:pt idx="3">
                  <c:v>60.329315620439949</c:v>
                </c:pt>
                <c:pt idx="4">
                  <c:v>60.473906295469973</c:v>
                </c:pt>
                <c:pt idx="5">
                  <c:v>60.61483815171735</c:v>
                </c:pt>
                <c:pt idx="6">
                  <c:v>60.503082383710066</c:v>
                </c:pt>
                <c:pt idx="7">
                  <c:v>60.685492137020262</c:v>
                </c:pt>
                <c:pt idx="8">
                  <c:v>60.739374405824655</c:v>
                </c:pt>
                <c:pt idx="9">
                  <c:v>60.292424728472575</c:v>
                </c:pt>
                <c:pt idx="10">
                  <c:v>60.617033512600386</c:v>
                </c:pt>
                <c:pt idx="11">
                  <c:v>60.714812194115218</c:v>
                </c:pt>
                <c:pt idx="12">
                  <c:v>60.044141852461479</c:v>
                </c:pt>
                <c:pt idx="13">
                  <c:v>60.206896551724142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77-4E10-AEB1-8C7910ADE030}"/>
            </c:ext>
          </c:extLst>
        </c:ser>
        <c:ser>
          <c:idx val="1"/>
          <c:order val="3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Fylker!$O$10:$O$23</c:f>
              <c:numCache>
                <c:formatCode>0.00</c:formatCode>
                <c:ptCount val="14"/>
                <c:pt idx="0">
                  <c:v>60.604818304759405</c:v>
                </c:pt>
                <c:pt idx="1">
                  <c:v>60.520717238899891</c:v>
                </c:pt>
                <c:pt idx="2">
                  <c:v>59.701807802093235</c:v>
                </c:pt>
                <c:pt idx="3">
                  <c:v>60.37605662368555</c:v>
                </c:pt>
                <c:pt idx="4">
                  <c:v>60.310658600167216</c:v>
                </c:pt>
                <c:pt idx="5">
                  <c:v>60.85939494031981</c:v>
                </c:pt>
                <c:pt idx="6">
                  <c:v>60.326002115475802</c:v>
                </c:pt>
                <c:pt idx="7">
                  <c:v>60.576967900625839</c:v>
                </c:pt>
                <c:pt idx="8">
                  <c:v>60.648921668857405</c:v>
                </c:pt>
                <c:pt idx="9">
                  <c:v>60.410960266547313</c:v>
                </c:pt>
                <c:pt idx="10">
                  <c:v>60.595833145637201</c:v>
                </c:pt>
                <c:pt idx="11">
                  <c:v>60.839640841903694</c:v>
                </c:pt>
                <c:pt idx="12">
                  <c:v>60.184483269173825</c:v>
                </c:pt>
                <c:pt idx="13">
                  <c:v>61.7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77-4E10-AEB1-8C7910ADE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9984"/>
        <c:axId val="427820376"/>
      </c:barChart>
      <c:catAx>
        <c:axId val="4278199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20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20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1.7388044690986686E-2"/>
              <c:y val="0.328694309865810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99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197432214303625"/>
          <c:y val="2.5984334216818776E-2"/>
          <c:w val="7.2703983520485765E-2"/>
          <c:h val="0.208935612487315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GRIS, middel VEKT innen FYLKE, hittil i år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986580919050335E-2"/>
          <c:y val="0.13803486201729956"/>
          <c:w val="0.91397501508948364"/>
          <c:h val="0.6603600149734395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Fylker!$R$25:$R$38</c:f>
              <c:numCache>
                <c:formatCode>0.0</c:formatCode>
                <c:ptCount val="14"/>
                <c:pt idx="0">
                  <c:v>85.036512510151056</c:v>
                </c:pt>
                <c:pt idx="1">
                  <c:v>84.190487642247462</c:v>
                </c:pt>
                <c:pt idx="2">
                  <c:v>84.778212046084292</c:v>
                </c:pt>
                <c:pt idx="3">
                  <c:v>85.589103534874297</c:v>
                </c:pt>
                <c:pt idx="4">
                  <c:v>84.200549277330182</c:v>
                </c:pt>
                <c:pt idx="5">
                  <c:v>85.731498640968454</c:v>
                </c:pt>
                <c:pt idx="6">
                  <c:v>84.156667289370262</c:v>
                </c:pt>
                <c:pt idx="7">
                  <c:v>84.540090153861613</c:v>
                </c:pt>
                <c:pt idx="8">
                  <c:v>82.83812228998066</c:v>
                </c:pt>
                <c:pt idx="9">
                  <c:v>83.481878465698188</c:v>
                </c:pt>
                <c:pt idx="10">
                  <c:v>83.257577963184445</c:v>
                </c:pt>
                <c:pt idx="11">
                  <c:v>81.254889734064406</c:v>
                </c:pt>
                <c:pt idx="12">
                  <c:v>83.32419572048498</c:v>
                </c:pt>
                <c:pt idx="13">
                  <c:v>79.589655172413813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63-4996-80FA-6FCF70D52018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Fylker!$R$10:$R$23</c:f>
              <c:numCache>
                <c:formatCode>0.0</c:formatCode>
                <c:ptCount val="14"/>
                <c:pt idx="0">
                  <c:v>83.01246128342666</c:v>
                </c:pt>
                <c:pt idx="1">
                  <c:v>83.10071117202915</c:v>
                </c:pt>
                <c:pt idx="2">
                  <c:v>82.226993339676753</c:v>
                </c:pt>
                <c:pt idx="3">
                  <c:v>83.400127190163602</c:v>
                </c:pt>
                <c:pt idx="4">
                  <c:v>82.758337022281012</c:v>
                </c:pt>
                <c:pt idx="5">
                  <c:v>84.346618121762873</c:v>
                </c:pt>
                <c:pt idx="6">
                  <c:v>82.769887296203024</c:v>
                </c:pt>
                <c:pt idx="7">
                  <c:v>82.113047059284611</c:v>
                </c:pt>
                <c:pt idx="8">
                  <c:v>80.916111679081254</c:v>
                </c:pt>
                <c:pt idx="9">
                  <c:v>81.722492416330823</c:v>
                </c:pt>
                <c:pt idx="10">
                  <c:v>81.518213883508011</c:v>
                </c:pt>
                <c:pt idx="11">
                  <c:v>79.341410522345456</c:v>
                </c:pt>
                <c:pt idx="12">
                  <c:v>81.592804264139673</c:v>
                </c:pt>
                <c:pt idx="13">
                  <c:v>75.980000000000018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63-4996-80FA-6FCF70D52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9984"/>
        <c:axId val="427820376"/>
      </c:barChart>
      <c:catAx>
        <c:axId val="4278199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20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20376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998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511425425480786"/>
          <c:y val="4.6648271772450227E-2"/>
          <c:w val="6.6469605645441229E-2"/>
          <c:h val="0.170918776841812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GRIS, antall% slakt innen de ulike FYLKENE, hittil i år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018504538448081E-2"/>
          <c:y val="0.13812912711490041"/>
          <c:w val="0.90972072076738708"/>
          <c:h val="0.692587723106309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3-4E90-ADA5-EAFA1D2BD575}"/>
            </c:ext>
          </c:extLst>
        </c:ser>
        <c:ser>
          <c:idx val="2"/>
          <c:order val="1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33-4E90-ADA5-EAFA1D2BD575}"/>
            </c:ext>
          </c:extLst>
        </c:ser>
        <c:ser>
          <c:idx val="10"/>
          <c:order val="2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33-4E90-ADA5-EAFA1D2BD575}"/>
            </c:ext>
          </c:extLst>
        </c:ser>
        <c:ser>
          <c:idx val="3"/>
          <c:order val="3"/>
          <c:tx>
            <c:strRef>
              <c:f>Fylker!$B$77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Fylker!$K$77:$K$86</c:f>
              <c:numCache>
                <c:formatCode>0.0</c:formatCode>
                <c:ptCount val="10"/>
                <c:pt idx="0">
                  <c:v>12.036310733488817</c:v>
                </c:pt>
                <c:pt idx="1">
                  <c:v>20.731614035350855</c:v>
                </c:pt>
                <c:pt idx="2">
                  <c:v>7.8449782150597311</c:v>
                </c:pt>
                <c:pt idx="3">
                  <c:v>1.9099505808067556</c:v>
                </c:pt>
                <c:pt idx="4">
                  <c:v>29.031863756008679</c:v>
                </c:pt>
                <c:pt idx="5">
                  <c:v>3.4615182716030861</c:v>
                </c:pt>
                <c:pt idx="6">
                  <c:v>1.9340977435151372</c:v>
                </c:pt>
                <c:pt idx="7">
                  <c:v>17.426602374221037</c:v>
                </c:pt>
                <c:pt idx="8">
                  <c:v>5.0955762697882996</c:v>
                </c:pt>
                <c:pt idx="9">
                  <c:v>0.52576322282131838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33-4E90-ADA5-EAFA1D2BD575}"/>
            </c:ext>
          </c:extLst>
        </c:ser>
        <c:ser>
          <c:idx val="13"/>
          <c:order val="4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Fylker!$K$25:$K$38</c:f>
              <c:numCache>
                <c:formatCode>0.0</c:formatCode>
                <c:ptCount val="14"/>
                <c:pt idx="0">
                  <c:v>7.048144571233899</c:v>
                </c:pt>
                <c:pt idx="1">
                  <c:v>3.5588039493300596</c:v>
                </c:pt>
                <c:pt idx="2">
                  <c:v>0.54179832662922356</c:v>
                </c:pt>
                <c:pt idx="3">
                  <c:v>22.713726703609591</c:v>
                </c:pt>
                <c:pt idx="4">
                  <c:v>6.4625116814032051</c:v>
                </c:pt>
                <c:pt idx="5">
                  <c:v>1.2691707844589677</c:v>
                </c:pt>
                <c:pt idx="6">
                  <c:v>2.1046059890046345</c:v>
                </c:pt>
                <c:pt idx="7">
                  <c:v>27.835416451791353</c:v>
                </c:pt>
                <c:pt idx="8">
                  <c:v>3.3820592399508684</c:v>
                </c:pt>
                <c:pt idx="9">
                  <c:v>1.7140798804824453</c:v>
                </c:pt>
                <c:pt idx="10">
                  <c:v>17.464830772019639</c:v>
                </c:pt>
                <c:pt idx="11">
                  <c:v>5.3160151647273191</c:v>
                </c:pt>
                <c:pt idx="12">
                  <c:v>0.52460830184433316</c:v>
                </c:pt>
                <c:pt idx="13">
                  <c:v>4.5319156251074381E-3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33-4E90-ADA5-EAFA1D2BD575}"/>
            </c:ext>
          </c:extLst>
        </c:ser>
        <c:ser>
          <c:idx val="1"/>
          <c:order val="5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Fylker!$K$10:$K$23</c:f>
              <c:numCache>
                <c:formatCode>0.0</c:formatCode>
                <c:ptCount val="14"/>
                <c:pt idx="0">
                  <c:v>7.207796326911315</c:v>
                </c:pt>
                <c:pt idx="1">
                  <c:v>3.4947674423157804</c:v>
                </c:pt>
                <c:pt idx="2">
                  <c:v>0.42407094005915846</c:v>
                </c:pt>
                <c:pt idx="3">
                  <c:v>22.859577307388392</c:v>
                </c:pt>
                <c:pt idx="4">
                  <c:v>6.3953656838506099</c:v>
                </c:pt>
                <c:pt idx="5">
                  <c:v>1.0462765944949877</c:v>
                </c:pt>
                <c:pt idx="6">
                  <c:v>2.1640539772215566</c:v>
                </c:pt>
                <c:pt idx="7">
                  <c:v>28.202479581552005</c:v>
                </c:pt>
                <c:pt idx="8">
                  <c:v>3.227559677314515</c:v>
                </c:pt>
                <c:pt idx="9">
                  <c:v>1.5809270668465798</c:v>
                </c:pt>
                <c:pt idx="10">
                  <c:v>17.451204431952473</c:v>
                </c:pt>
                <c:pt idx="11">
                  <c:v>5.4126018377190563</c:v>
                </c:pt>
                <c:pt idx="12">
                  <c:v>0.53096970888293527</c:v>
                </c:pt>
                <c:pt idx="13">
                  <c:v>2.3494234906324568E-3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C33-4E90-ADA5-EAFA1D2BD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9984"/>
        <c:axId val="427820376"/>
      </c:barChart>
      <c:catAx>
        <c:axId val="4278199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20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20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998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082128114979949"/>
          <c:y val="0.16157150960440902"/>
          <c:w val="5.6859410954081389E-2"/>
          <c:h val="0.250905258546587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GRIS, antall% slakt innen de ulike FYLKENE, hittil i år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448922039779691E-2"/>
          <c:y val="0.14418771561754035"/>
          <c:w val="0.88629031269439995"/>
          <c:h val="0.6865291727555514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Fylker!$K$25:$K$38</c:f>
              <c:numCache>
                <c:formatCode>0.0</c:formatCode>
                <c:ptCount val="14"/>
                <c:pt idx="0">
                  <c:v>7.048144571233899</c:v>
                </c:pt>
                <c:pt idx="1">
                  <c:v>3.5588039493300596</c:v>
                </c:pt>
                <c:pt idx="2">
                  <c:v>0.54179832662922356</c:v>
                </c:pt>
                <c:pt idx="3">
                  <c:v>22.713726703609591</c:v>
                </c:pt>
                <c:pt idx="4">
                  <c:v>6.4625116814032051</c:v>
                </c:pt>
                <c:pt idx="5">
                  <c:v>1.2691707844589677</c:v>
                </c:pt>
                <c:pt idx="6">
                  <c:v>2.1046059890046345</c:v>
                </c:pt>
                <c:pt idx="7">
                  <c:v>27.835416451791353</c:v>
                </c:pt>
                <c:pt idx="8">
                  <c:v>3.3820592399508684</c:v>
                </c:pt>
                <c:pt idx="9">
                  <c:v>1.7140798804824453</c:v>
                </c:pt>
                <c:pt idx="10">
                  <c:v>17.464830772019639</c:v>
                </c:pt>
                <c:pt idx="11">
                  <c:v>5.3160151647273191</c:v>
                </c:pt>
                <c:pt idx="12">
                  <c:v>0.52460830184433316</c:v>
                </c:pt>
                <c:pt idx="13">
                  <c:v>4.5319156251074381E-3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4A-46EB-B705-018631049A96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Fylker!$K$10:$K$23</c:f>
              <c:numCache>
                <c:formatCode>0.0</c:formatCode>
                <c:ptCount val="14"/>
                <c:pt idx="0">
                  <c:v>7.207796326911315</c:v>
                </c:pt>
                <c:pt idx="1">
                  <c:v>3.4947674423157804</c:v>
                </c:pt>
                <c:pt idx="2">
                  <c:v>0.42407094005915846</c:v>
                </c:pt>
                <c:pt idx="3">
                  <c:v>22.859577307388392</c:v>
                </c:pt>
                <c:pt idx="4">
                  <c:v>6.3953656838506099</c:v>
                </c:pt>
                <c:pt idx="5">
                  <c:v>1.0462765944949877</c:v>
                </c:pt>
                <c:pt idx="6">
                  <c:v>2.1640539772215566</c:v>
                </c:pt>
                <c:pt idx="7">
                  <c:v>28.202479581552005</c:v>
                </c:pt>
                <c:pt idx="8">
                  <c:v>3.227559677314515</c:v>
                </c:pt>
                <c:pt idx="9">
                  <c:v>1.5809270668465798</c:v>
                </c:pt>
                <c:pt idx="10">
                  <c:v>17.451204431952473</c:v>
                </c:pt>
                <c:pt idx="11">
                  <c:v>5.4126018377190563</c:v>
                </c:pt>
                <c:pt idx="12">
                  <c:v>0.53096970888293527</c:v>
                </c:pt>
                <c:pt idx="13">
                  <c:v>2.3494234906324568E-3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4A-46EB-B705-018631049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9984"/>
        <c:axId val="427820376"/>
      </c:barChart>
      <c:catAx>
        <c:axId val="4278199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20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20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998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082128114979949"/>
          <c:y val="0.16157150960440902"/>
          <c:w val="7.3056809428028543E-2"/>
          <c:h val="0.158079653931322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GRIS, antall slakt innen de ulike FYLKENE, hittil i år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448922039779691E-2"/>
          <c:y val="0.14418771561754035"/>
          <c:w val="0.88877768679226588"/>
          <c:h val="0.647024457063483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1D-4E52-BDF0-D16343EFF63E}"/>
            </c:ext>
          </c:extLst>
        </c:ser>
        <c:ser>
          <c:idx val="2"/>
          <c:order val="1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1D-4E52-BDF0-D16343EFF63E}"/>
            </c:ext>
          </c:extLst>
        </c:ser>
        <c:ser>
          <c:idx val="10"/>
          <c:order val="2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1D-4E52-BDF0-D16343EFF63E}"/>
            </c:ext>
          </c:extLst>
        </c:ser>
        <c:ser>
          <c:idx val="3"/>
          <c:order val="3"/>
          <c:tx>
            <c:strRef>
              <c:f>Fylker!$B$77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Fylker!$G$77:$G$86</c:f>
              <c:numCache>
                <c:formatCode>#,##0</c:formatCode>
                <c:ptCount val="10"/>
                <c:pt idx="0">
                  <c:v>160503</c:v>
                </c:pt>
                <c:pt idx="1">
                  <c:v>276454</c:v>
                </c:pt>
                <c:pt idx="2">
                  <c:v>104612</c:v>
                </c:pt>
                <c:pt idx="3">
                  <c:v>25469</c:v>
                </c:pt>
                <c:pt idx="4">
                  <c:v>387137</c:v>
                </c:pt>
                <c:pt idx="5">
                  <c:v>46159</c:v>
                </c:pt>
                <c:pt idx="6">
                  <c:v>25791</c:v>
                </c:pt>
                <c:pt idx="7">
                  <c:v>232382</c:v>
                </c:pt>
                <c:pt idx="8">
                  <c:v>67949</c:v>
                </c:pt>
                <c:pt idx="9">
                  <c:v>7011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1D-4E52-BDF0-D16343EFF63E}"/>
            </c:ext>
          </c:extLst>
        </c:ser>
        <c:ser>
          <c:idx val="13"/>
          <c:order val="4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Fylker!$G$25:$G$38</c:f>
              <c:numCache>
                <c:formatCode>#,##0</c:formatCode>
                <c:ptCount val="14"/>
                <c:pt idx="0">
                  <c:v>90203</c:v>
                </c:pt>
                <c:pt idx="1">
                  <c:v>45546</c:v>
                </c:pt>
                <c:pt idx="2">
                  <c:v>6934</c:v>
                </c:pt>
                <c:pt idx="3">
                  <c:v>290693</c:v>
                </c:pt>
                <c:pt idx="4">
                  <c:v>82708</c:v>
                </c:pt>
                <c:pt idx="5">
                  <c:v>16243</c:v>
                </c:pt>
                <c:pt idx="6">
                  <c:v>26935</c:v>
                </c:pt>
                <c:pt idx="7">
                  <c:v>356241</c:v>
                </c:pt>
                <c:pt idx="8">
                  <c:v>43284</c:v>
                </c:pt>
                <c:pt idx="9">
                  <c:v>21937</c:v>
                </c:pt>
                <c:pt idx="10">
                  <c:v>223517</c:v>
                </c:pt>
                <c:pt idx="11">
                  <c:v>68035</c:v>
                </c:pt>
                <c:pt idx="12">
                  <c:v>6714</c:v>
                </c:pt>
                <c:pt idx="13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1D-4E52-BDF0-D16343EFF63E}"/>
            </c:ext>
          </c:extLst>
        </c:ser>
        <c:ser>
          <c:idx val="1"/>
          <c:order val="5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Fylker!$G$10:$G$23</c:f>
              <c:numCache>
                <c:formatCode>#,##0</c:formatCode>
                <c:ptCount val="14"/>
                <c:pt idx="0">
                  <c:v>92037</c:v>
                </c:pt>
                <c:pt idx="1">
                  <c:v>44625</c:v>
                </c:pt>
                <c:pt idx="2">
                  <c:v>5415</c:v>
                </c:pt>
                <c:pt idx="3">
                  <c:v>291896</c:v>
                </c:pt>
                <c:pt idx="4">
                  <c:v>81663</c:v>
                </c:pt>
                <c:pt idx="5">
                  <c:v>13360</c:v>
                </c:pt>
                <c:pt idx="6">
                  <c:v>27633</c:v>
                </c:pt>
                <c:pt idx="7">
                  <c:v>360120</c:v>
                </c:pt>
                <c:pt idx="8">
                  <c:v>41213</c:v>
                </c:pt>
                <c:pt idx="9">
                  <c:v>20187</c:v>
                </c:pt>
                <c:pt idx="10">
                  <c:v>222836</c:v>
                </c:pt>
                <c:pt idx="11">
                  <c:v>69114</c:v>
                </c:pt>
                <c:pt idx="12">
                  <c:v>6780</c:v>
                </c:pt>
                <c:pt idx="13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C1D-4E52-BDF0-D16343EFF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9984"/>
        <c:axId val="427820376"/>
      </c:barChart>
      <c:catAx>
        <c:axId val="4278199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20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20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998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082128114979949"/>
          <c:y val="0.16157150960440902"/>
          <c:w val="5.6859410954081389E-2"/>
          <c:h val="0.250905258546587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 ANTALL</a:t>
            </a:r>
            <a:r>
              <a:rPr lang="nb-NO" sz="2400" baseline="0"/>
              <a:t> slaktgris i de to produksjonsformene </a:t>
            </a:r>
            <a:r>
              <a:rPr lang="nb-NO" sz="2400"/>
              <a:t>i ulike år</a:t>
            </a:r>
          </a:p>
        </c:rich>
      </c:tx>
      <c:layout>
        <c:manualLayout>
          <c:xMode val="edge"/>
          <c:yMode val="edge"/>
          <c:x val="0.13469348578768078"/>
          <c:y val="4.7516350665956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90515806988346E-2"/>
          <c:y val="0.18034632034632034"/>
          <c:w val="0.8378670057547154"/>
          <c:h val="0.7090288713910760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Produksjon!$D$10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cat>
            <c:strRef>
              <c:f>Produksjon!$C$10:$C$11</c:f>
              <c:strCache>
                <c:ptCount val="2"/>
                <c:pt idx="0">
                  <c:v>Slaktegris</c:v>
                </c:pt>
                <c:pt idx="1">
                  <c:v>Smågris</c:v>
                </c:pt>
              </c:strCache>
            </c:strRef>
          </c:cat>
          <c:val>
            <c:numRef>
              <c:f>Produksjon!$H$10:$H$11</c:f>
              <c:numCache>
                <c:formatCode>#,##0</c:formatCode>
                <c:ptCount val="2"/>
                <c:pt idx="0">
                  <c:v>783708</c:v>
                </c:pt>
                <c:pt idx="1">
                  <c:v>549782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9F-46E0-8AC5-5486560EBCD9}"/>
            </c:ext>
          </c:extLst>
        </c:ser>
        <c:ser>
          <c:idx val="0"/>
          <c:order val="1"/>
          <c:tx>
            <c:strRef>
              <c:f>Produksjon!$D$13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Produksjon!$C$10:$C$11</c:f>
              <c:strCache>
                <c:ptCount val="2"/>
                <c:pt idx="0">
                  <c:v>Slaktegris</c:v>
                </c:pt>
                <c:pt idx="1">
                  <c:v>Smågris</c:v>
                </c:pt>
              </c:strCache>
            </c:strRef>
          </c:cat>
          <c:val>
            <c:numRef>
              <c:f>Produksjon!$H$13:$H$14</c:f>
              <c:numCache>
                <c:formatCode>#,##0</c:formatCode>
                <c:ptCount val="2"/>
                <c:pt idx="0">
                  <c:v>753001.68</c:v>
                </c:pt>
                <c:pt idx="1">
                  <c:v>526858.67999999993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A4-4F32-99DF-803C98769C62}"/>
            </c:ext>
          </c:extLst>
        </c:ser>
        <c:ser>
          <c:idx val="1"/>
          <c:order val="2"/>
          <c:tx>
            <c:strRef>
              <c:f>Produksjon!$D$16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Produksjon!$C$10:$C$11</c:f>
              <c:strCache>
                <c:ptCount val="2"/>
                <c:pt idx="0">
                  <c:v>Slaktegris</c:v>
                </c:pt>
                <c:pt idx="1">
                  <c:v>Smågris</c:v>
                </c:pt>
              </c:strCache>
            </c:strRef>
          </c:cat>
          <c:val>
            <c:numRef>
              <c:f>Produksjon!$H$16:$H$17</c:f>
              <c:numCache>
                <c:formatCode>#,##0</c:formatCode>
                <c:ptCount val="2"/>
                <c:pt idx="0">
                  <c:v>736531</c:v>
                </c:pt>
                <c:pt idx="1">
                  <c:v>566399.43000000005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A4-4F32-99DF-803C98769C62}"/>
            </c:ext>
          </c:extLst>
        </c:ser>
        <c:ser>
          <c:idx val="2"/>
          <c:order val="3"/>
          <c:tx>
            <c:strRef>
              <c:f>Produksjon!$D$19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Produksjon!$H$19:$H$20</c:f>
              <c:numCache>
                <c:formatCode>#,##0</c:formatCode>
                <c:ptCount val="2"/>
                <c:pt idx="0">
                  <c:v>669523</c:v>
                </c:pt>
                <c:pt idx="1">
                  <c:v>611724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2E-4A93-A899-1781E3C328F0}"/>
            </c:ext>
          </c:extLst>
        </c:ser>
        <c:ser>
          <c:idx val="4"/>
          <c:order val="4"/>
          <c:tx>
            <c:strRef>
              <c:f>Produksjon!$D$22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Produksjon!$H$22:$H$23</c:f>
              <c:numCache>
                <c:formatCode>#,##0</c:formatCode>
                <c:ptCount val="2"/>
                <c:pt idx="0">
                  <c:v>729215</c:v>
                </c:pt>
                <c:pt idx="1">
                  <c:v>550597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2E-4A93-A899-1781E3C32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2472"/>
        <c:axId val="718302864"/>
      </c:barChart>
      <c:catAx>
        <c:axId val="7183024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83028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4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433136105433296"/>
          <c:y val="0.14727826181490625"/>
          <c:w val="7.0806271218679384E-2"/>
          <c:h val="0.2093896300437790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 middel SLAKTEVEKT </a:t>
            </a:r>
            <a:r>
              <a:rPr lang="nb-NO" sz="2400" baseline="0"/>
              <a:t>i de to produksjonsformene </a:t>
            </a:r>
            <a:r>
              <a:rPr lang="nb-NO" sz="2400"/>
              <a:t>i ulike år</a:t>
            </a:r>
          </a:p>
        </c:rich>
      </c:tx>
      <c:layout>
        <c:manualLayout>
          <c:xMode val="edge"/>
          <c:yMode val="edge"/>
          <c:x val="0.13469348578768078"/>
          <c:y val="4.7516350665956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59693108507583"/>
          <c:y val="0.17596328565438196"/>
          <c:w val="0.81796053179666051"/>
          <c:h val="0.7134118836723317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Produksjon!$D$10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cat>
            <c:strRef>
              <c:f>Produksjon!$C$10:$C$11</c:f>
              <c:strCache>
                <c:ptCount val="2"/>
                <c:pt idx="0">
                  <c:v>Slaktegris</c:v>
                </c:pt>
                <c:pt idx="1">
                  <c:v>Smågris</c:v>
                </c:pt>
              </c:strCache>
            </c:strRef>
          </c:cat>
          <c:val>
            <c:numRef>
              <c:f>Produksjon!$P$10:$P$11</c:f>
              <c:numCache>
                <c:formatCode>0.0</c:formatCode>
                <c:ptCount val="2"/>
                <c:pt idx="0">
                  <c:v>79.866629288704601</c:v>
                </c:pt>
                <c:pt idx="1">
                  <c:v>79.643267798807997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0B-4C9D-9CFC-7F6C33F37A03}"/>
            </c:ext>
          </c:extLst>
        </c:ser>
        <c:ser>
          <c:idx val="0"/>
          <c:order val="1"/>
          <c:tx>
            <c:strRef>
              <c:f>Produksjon!$D$13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Produksjon!$C$10:$C$11</c:f>
              <c:strCache>
                <c:ptCount val="2"/>
                <c:pt idx="0">
                  <c:v>Slaktegris</c:v>
                </c:pt>
                <c:pt idx="1">
                  <c:v>Smågris</c:v>
                </c:pt>
              </c:strCache>
            </c:strRef>
          </c:cat>
          <c:val>
            <c:numRef>
              <c:f>Produksjon!$P$13:$P$14</c:f>
              <c:numCache>
                <c:formatCode>0.0</c:formatCode>
                <c:ptCount val="2"/>
                <c:pt idx="0">
                  <c:v>81.903624849814378</c:v>
                </c:pt>
                <c:pt idx="1">
                  <c:v>81.000999490032086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0B-4C9D-9CFC-7F6C33F37A03}"/>
            </c:ext>
          </c:extLst>
        </c:ser>
        <c:ser>
          <c:idx val="1"/>
          <c:order val="2"/>
          <c:tx>
            <c:strRef>
              <c:f>Produksjon!$D$16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Produksjon!$C$10:$C$11</c:f>
              <c:strCache>
                <c:ptCount val="2"/>
                <c:pt idx="0">
                  <c:v>Slaktegris</c:v>
                </c:pt>
                <c:pt idx="1">
                  <c:v>Smågris</c:v>
                </c:pt>
              </c:strCache>
            </c:strRef>
          </c:cat>
          <c:val>
            <c:numRef>
              <c:f>Produksjon!$P$16:$P$17</c:f>
              <c:numCache>
                <c:formatCode>0.0</c:formatCode>
                <c:ptCount val="2"/>
                <c:pt idx="0">
                  <c:v>84.613282721296258</c:v>
                </c:pt>
                <c:pt idx="1">
                  <c:v>84.347440415445604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0B-4C9D-9CFC-7F6C33F37A03}"/>
            </c:ext>
          </c:extLst>
        </c:ser>
        <c:ser>
          <c:idx val="2"/>
          <c:order val="3"/>
          <c:tx>
            <c:strRef>
              <c:f>Produksjon!$D$19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Produksjon!$P$19:$P$20</c:f>
              <c:numCache>
                <c:formatCode>0.0</c:formatCode>
                <c:ptCount val="2"/>
                <c:pt idx="0">
                  <c:v>85.351582132444094</c:v>
                </c:pt>
                <c:pt idx="1">
                  <c:v>85.317123748076725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1F-4316-9F00-96EE6CD56915}"/>
            </c:ext>
          </c:extLst>
        </c:ser>
        <c:ser>
          <c:idx val="4"/>
          <c:order val="4"/>
          <c:tx>
            <c:strRef>
              <c:f>Produksjon!$D$22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Produksjon!$P$22:$P$23</c:f>
              <c:numCache>
                <c:formatCode>0.0</c:formatCode>
                <c:ptCount val="2"/>
                <c:pt idx="0">
                  <c:v>84.360478574452515</c:v>
                </c:pt>
                <c:pt idx="1">
                  <c:v>84.238393027861022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1F-4316-9F00-96EE6CD56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2472"/>
        <c:axId val="718302864"/>
      </c:barChart>
      <c:catAx>
        <c:axId val="7183024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8302864"/>
        <c:scaling>
          <c:orientation val="minMax"/>
          <c:min val="7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2.695645638385074E-2"/>
              <c:y val="0.3575705650205953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4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385061187619852"/>
          <c:y val="0.22179064401959617"/>
          <c:w val="6.3839016766004245E-2"/>
          <c:h val="0.2839020122484688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 ANTALL%</a:t>
            </a:r>
            <a:r>
              <a:rPr lang="nb-NO" sz="2400" baseline="0"/>
              <a:t> slaktgris i de to produksjonsformene </a:t>
            </a:r>
            <a:r>
              <a:rPr lang="nb-NO" sz="2400"/>
              <a:t>i ulike år</a:t>
            </a:r>
          </a:p>
        </c:rich>
      </c:tx>
      <c:layout>
        <c:manualLayout>
          <c:xMode val="edge"/>
          <c:yMode val="edge"/>
          <c:x val="0.13469348578768078"/>
          <c:y val="4.7516350665956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624998697068562E-2"/>
          <c:y val="0.17815482630746107"/>
          <c:w val="0.82393246418466781"/>
          <c:h val="0.71122034301925274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Produksjon!$D$10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cat>
            <c:strRef>
              <c:f>Produksjon!$C$10:$C$11</c:f>
              <c:strCache>
                <c:ptCount val="2"/>
                <c:pt idx="0">
                  <c:v>Slaktegris</c:v>
                </c:pt>
                <c:pt idx="1">
                  <c:v>Smågris</c:v>
                </c:pt>
              </c:strCache>
            </c:strRef>
          </c:cat>
          <c:val>
            <c:numRef>
              <c:f>Produksjon!$K$10:$K$11</c:f>
              <c:numCache>
                <c:formatCode>0.0</c:formatCode>
                <c:ptCount val="2"/>
                <c:pt idx="0">
                  <c:v>58.771194384659815</c:v>
                </c:pt>
                <c:pt idx="1">
                  <c:v>41.228805615340193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3-4A87-B310-7B005B215281}"/>
            </c:ext>
          </c:extLst>
        </c:ser>
        <c:ser>
          <c:idx val="0"/>
          <c:order val="1"/>
          <c:tx>
            <c:strRef>
              <c:f>Produksjon!$D$13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Produksjon!$C$10:$C$11</c:f>
              <c:strCache>
                <c:ptCount val="2"/>
                <c:pt idx="0">
                  <c:v>Slaktegris</c:v>
                </c:pt>
                <c:pt idx="1">
                  <c:v>Smågris</c:v>
                </c:pt>
              </c:strCache>
            </c:strRef>
          </c:cat>
          <c:val>
            <c:numRef>
              <c:f>Produksjon!$K$13:$K$14</c:f>
              <c:numCache>
                <c:formatCode>0.0</c:formatCode>
                <c:ptCount val="2"/>
                <c:pt idx="0">
                  <c:v>58.834674745298003</c:v>
                </c:pt>
                <c:pt idx="1">
                  <c:v>41.165325254701997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C3-4A87-B310-7B005B215281}"/>
            </c:ext>
          </c:extLst>
        </c:ser>
        <c:ser>
          <c:idx val="1"/>
          <c:order val="2"/>
          <c:tx>
            <c:strRef>
              <c:f>Produksjon!$D$16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Produksjon!$C$10:$C$11</c:f>
              <c:strCache>
                <c:ptCount val="2"/>
                <c:pt idx="0">
                  <c:v>Slaktegris</c:v>
                </c:pt>
                <c:pt idx="1">
                  <c:v>Smågris</c:v>
                </c:pt>
              </c:strCache>
            </c:strRef>
          </c:cat>
          <c:val>
            <c:numRef>
              <c:f>Produksjon!$K$16:$K$17</c:f>
              <c:numCache>
                <c:formatCode>0.0</c:formatCode>
                <c:ptCount val="2"/>
                <c:pt idx="0">
                  <c:v>56.528804841867107</c:v>
                </c:pt>
                <c:pt idx="1">
                  <c:v>43.471195158132893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C3-4A87-B310-7B005B215281}"/>
            </c:ext>
          </c:extLst>
        </c:ser>
        <c:ser>
          <c:idx val="2"/>
          <c:order val="3"/>
          <c:tx>
            <c:strRef>
              <c:f>Produksjon!$D$19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Produksjon!$K$19:$K$20</c:f>
              <c:numCache>
                <c:formatCode>0.0</c:formatCode>
                <c:ptCount val="2"/>
                <c:pt idx="0">
                  <c:v>52.255576013056029</c:v>
                </c:pt>
                <c:pt idx="1">
                  <c:v>47.744423986943971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79-4910-B074-27930809AF59}"/>
            </c:ext>
          </c:extLst>
        </c:ser>
        <c:ser>
          <c:idx val="4"/>
          <c:order val="4"/>
          <c:tx>
            <c:strRef>
              <c:f>Produksjon!$D$22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Produksjon!$K$22:$K$23</c:f>
              <c:numCache>
                <c:formatCode>0.0</c:formatCode>
                <c:ptCount val="2"/>
                <c:pt idx="0">
                  <c:v>56.978290561426192</c:v>
                </c:pt>
                <c:pt idx="1">
                  <c:v>43.021709438573801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79-4910-B074-27930809A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2472"/>
        <c:axId val="718302864"/>
      </c:barChart>
      <c:catAx>
        <c:axId val="7183024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830286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/>
                </a:pPr>
                <a:r>
                  <a:rPr lang="en-US" sz="1800" b="1"/>
                  <a:t>Antalls%</a:t>
                </a:r>
              </a:p>
            </c:rich>
          </c:tx>
          <c:layout>
            <c:manualLayout>
              <c:xMode val="edge"/>
              <c:yMode val="edge"/>
              <c:x val="2.819488782210914E-2"/>
              <c:y val="0.4175968635084323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4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257461369160323"/>
          <c:y val="0.2130244814072797"/>
          <c:w val="6.3839016766004245E-2"/>
          <c:h val="0.2839020122484688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Middel VEKT i de ulike regionene</a:t>
            </a:r>
          </a:p>
        </c:rich>
      </c:tx>
      <c:layout>
        <c:manualLayout>
          <c:xMode val="edge"/>
          <c:yMode val="edge"/>
          <c:x val="0.17022843855279543"/>
          <c:y val="3.0650876271177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194094311395438E-2"/>
          <c:y val="0.16972149713509083"/>
          <c:w val="0.86170631391584129"/>
          <c:h val="0.673533993704203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'Ark1'!$C$409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'Ark1'!$W$409:$W$412</c:f>
              <c:numCache>
                <c:formatCode>General</c:formatCode>
                <c:ptCount val="4"/>
                <c:pt idx="0">
                  <c:v>75.709391444744512</c:v>
                </c:pt>
                <c:pt idx="1">
                  <c:v>75.361460495413766</c:v>
                </c:pt>
                <c:pt idx="2">
                  <c:v>74.206506328687396</c:v>
                </c:pt>
                <c:pt idx="3">
                  <c:v>73.715918965517062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77-4C30-BBAB-ADC16130ED23}"/>
            </c:ext>
          </c:extLst>
        </c:ser>
        <c:ser>
          <c:idx val="5"/>
          <c:order val="1"/>
          <c:tx>
            <c:strRef>
              <c:f>'Ark1'!$C$397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'Ark1'!$W$397:$W$400</c:f>
              <c:numCache>
                <c:formatCode>General</c:formatCode>
                <c:ptCount val="4"/>
                <c:pt idx="0">
                  <c:v>79.337767117312794</c:v>
                </c:pt>
                <c:pt idx="1">
                  <c:v>80.47733357304638</c:v>
                </c:pt>
                <c:pt idx="2">
                  <c:v>77.38037209302334</c:v>
                </c:pt>
                <c:pt idx="3">
                  <c:v>76.277300216632938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77-4C30-BBAB-ADC16130ED23}"/>
            </c:ext>
          </c:extLst>
        </c:ser>
        <c:ser>
          <c:idx val="9"/>
          <c:order val="2"/>
          <c:tx>
            <c:strRef>
              <c:f>'Ark1'!$C$369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'Ark1'!$W$369:$W$372</c:f>
              <c:numCache>
                <c:formatCode>General</c:formatCode>
                <c:ptCount val="4"/>
                <c:pt idx="0">
                  <c:v>81.893121667808487</c:v>
                </c:pt>
                <c:pt idx="1">
                  <c:v>82.439302837033452</c:v>
                </c:pt>
                <c:pt idx="2">
                  <c:v>79.983287345518704</c:v>
                </c:pt>
                <c:pt idx="3">
                  <c:v>79.044611221788415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77-4C30-BBAB-ADC16130ED23}"/>
            </c:ext>
          </c:extLst>
        </c:ser>
        <c:ser>
          <c:idx val="2"/>
          <c:order val="3"/>
          <c:tx>
            <c:strRef>
              <c:f>'Ark1'!$C$341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'Ark1'!$W$341:$W$344</c:f>
              <c:numCache>
                <c:formatCode>General</c:formatCode>
                <c:ptCount val="4"/>
                <c:pt idx="0">
                  <c:v>85.109990606050701</c:v>
                </c:pt>
                <c:pt idx="1">
                  <c:v>84.354875460823934</c:v>
                </c:pt>
                <c:pt idx="2">
                  <c:v>83.277604892099959</c:v>
                </c:pt>
                <c:pt idx="3">
                  <c:v>81.439029459484559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77-4C30-BBAB-ADC16130ED23}"/>
            </c:ext>
          </c:extLst>
        </c:ser>
        <c:ser>
          <c:idx val="3"/>
          <c:order val="4"/>
          <c:tx>
            <c:strRef>
              <c:f>'Ark1'!$C$337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3177871259830715E-2"/>
                  <c:y val="-2.0219680971934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FD-47F6-9886-9A17BFAB1421}"/>
                </c:ext>
              </c:extLst>
            </c:dLbl>
            <c:dLbl>
              <c:idx val="1"/>
              <c:layout>
                <c:manualLayout>
                  <c:x val="1.8211184561295501E-2"/>
                  <c:y val="-1.8381528156303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FD-47F6-9886-9A17BFAB1421}"/>
                </c:ext>
              </c:extLst>
            </c:dLbl>
            <c:dLbl>
              <c:idx val="2"/>
              <c:layout>
                <c:manualLayout>
                  <c:x val="1.076115451349271E-2"/>
                  <c:y val="-4.41156675751291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FD-47F6-9886-9A17BFAB1421}"/>
                </c:ext>
              </c:extLst>
            </c:dLbl>
            <c:dLbl>
              <c:idx val="3"/>
              <c:layout>
                <c:manualLayout>
                  <c:x val="1.3244497862760409E-2"/>
                  <c:y val="-3.67630563126076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FD-47F6-9886-9A17BFAB142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'Ark1'!$W$337:$W$340</c:f>
              <c:numCache>
                <c:formatCode>General</c:formatCode>
                <c:ptCount val="4"/>
                <c:pt idx="0">
                  <c:v>83.198293339297308</c:v>
                </c:pt>
                <c:pt idx="1">
                  <c:v>81.989509240369372</c:v>
                </c:pt>
                <c:pt idx="2">
                  <c:v>81.535181475346789</c:v>
                </c:pt>
                <c:pt idx="3">
                  <c:v>79.540888501511674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77-4C30-BBAB-ADC16130E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19720"/>
        <c:axId val="718320112"/>
      </c:barChart>
      <c:catAx>
        <c:axId val="7183197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1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0112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6065340508647871E-2"/>
              <c:y val="0.3381912173071935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97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45135291060291"/>
          <c:y val="0.12842535115937767"/>
          <c:w val="7.2274825556281022E-2"/>
          <c:h val="0.288198604184659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 middel KJØTT% </a:t>
            </a:r>
            <a:r>
              <a:rPr lang="nb-NO" sz="2400" baseline="0"/>
              <a:t>i de to produksjonsformene </a:t>
            </a:r>
            <a:r>
              <a:rPr lang="nb-NO" sz="2400"/>
              <a:t>i ulike år</a:t>
            </a:r>
          </a:p>
        </c:rich>
      </c:tx>
      <c:layout>
        <c:manualLayout>
          <c:xMode val="edge"/>
          <c:yMode val="edge"/>
          <c:x val="0.13469348578768078"/>
          <c:y val="4.7516350665956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59693108507583"/>
          <c:y val="0.17596328565438196"/>
          <c:w val="0.81796053179666051"/>
          <c:h val="0.7134118836723317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Produksjon!$D$10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cat>
            <c:strRef>
              <c:f>Produksjon!$C$10:$C$11</c:f>
              <c:strCache>
                <c:ptCount val="2"/>
                <c:pt idx="0">
                  <c:v>Slaktegris</c:v>
                </c:pt>
                <c:pt idx="1">
                  <c:v>Smågris</c:v>
                </c:pt>
              </c:strCache>
            </c:strRef>
          </c:cat>
          <c:val>
            <c:numRef>
              <c:f>Produksjon!$N$10:$N$11</c:f>
              <c:numCache>
                <c:formatCode>0.00</c:formatCode>
                <c:ptCount val="2"/>
                <c:pt idx="0">
                  <c:v>60.658161609761805</c:v>
                </c:pt>
                <c:pt idx="1">
                  <c:v>60.892989246030119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D1-4C7B-98D3-326EA34ECDF2}"/>
            </c:ext>
          </c:extLst>
        </c:ser>
        <c:ser>
          <c:idx val="0"/>
          <c:order val="1"/>
          <c:tx>
            <c:strRef>
              <c:f>Produksjon!$D$13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Produksjon!$C$10:$C$11</c:f>
              <c:strCache>
                <c:ptCount val="2"/>
                <c:pt idx="0">
                  <c:v>Slaktegris</c:v>
                </c:pt>
                <c:pt idx="1">
                  <c:v>Smågris</c:v>
                </c:pt>
              </c:strCache>
            </c:strRef>
          </c:cat>
          <c:val>
            <c:numRef>
              <c:f>Produksjon!$N$13:$N$14</c:f>
              <c:numCache>
                <c:formatCode>0.00</c:formatCode>
                <c:ptCount val="2"/>
                <c:pt idx="0">
                  <c:v>60.740505280147588</c:v>
                </c:pt>
                <c:pt idx="1">
                  <c:v>60.829298987728528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D1-4C7B-98D3-326EA34ECDF2}"/>
            </c:ext>
          </c:extLst>
        </c:ser>
        <c:ser>
          <c:idx val="1"/>
          <c:order val="2"/>
          <c:tx>
            <c:strRef>
              <c:f>Produksjon!$D$16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Produksjon!$C$10:$C$11</c:f>
              <c:strCache>
                <c:ptCount val="2"/>
                <c:pt idx="0">
                  <c:v>Slaktegris</c:v>
                </c:pt>
                <c:pt idx="1">
                  <c:v>Smågris</c:v>
                </c:pt>
              </c:strCache>
            </c:strRef>
          </c:cat>
          <c:val>
            <c:numRef>
              <c:f>Produksjon!$N$16:$N$17</c:f>
              <c:numCache>
                <c:formatCode>0.00</c:formatCode>
                <c:ptCount val="2"/>
                <c:pt idx="0">
                  <c:v>60.657552418153394</c:v>
                </c:pt>
                <c:pt idx="1">
                  <c:v>60.78865570166635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D1-4C7B-98D3-326EA34ECDF2}"/>
            </c:ext>
          </c:extLst>
        </c:ser>
        <c:ser>
          <c:idx val="2"/>
          <c:order val="3"/>
          <c:tx>
            <c:strRef>
              <c:f>Produksjon!$D$19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Produksjon!$N$19:$N$20</c:f>
              <c:numCache>
                <c:formatCode>0.00</c:formatCode>
                <c:ptCount val="2"/>
                <c:pt idx="0">
                  <c:v>60.608166946849217</c:v>
                </c:pt>
                <c:pt idx="1">
                  <c:v>60.719414383646189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F0-499F-935B-AC726B930319}"/>
            </c:ext>
          </c:extLst>
        </c:ser>
        <c:ser>
          <c:idx val="4"/>
          <c:order val="4"/>
          <c:tx>
            <c:strRef>
              <c:f>Produksjon!$D$22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Produksjon!$N$22:$N$23</c:f>
              <c:numCache>
                <c:formatCode>0.00</c:formatCode>
                <c:ptCount val="2"/>
                <c:pt idx="0">
                  <c:v>60.483539547447577</c:v>
                </c:pt>
                <c:pt idx="1">
                  <c:v>60.64609470294981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F0-499F-935B-AC726B930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2472"/>
        <c:axId val="718302864"/>
      </c:barChart>
      <c:catAx>
        <c:axId val="7183024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8302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KJØTT%</a:t>
                </a:r>
              </a:p>
            </c:rich>
          </c:tx>
          <c:layout>
            <c:manualLayout>
              <c:xMode val="edge"/>
              <c:yMode val="edge"/>
              <c:x val="2.695645638385074E-2"/>
              <c:y val="0.35757056502059531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4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503305135415141"/>
          <c:y val="0.15604442442722274"/>
          <c:w val="6.3839016766004245E-2"/>
          <c:h val="0.2839020122484688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Middel VEKT i de ulike regionene</a:t>
            </a:r>
          </a:p>
        </c:rich>
      </c:tx>
      <c:layout>
        <c:manualLayout>
          <c:xMode val="edge"/>
          <c:yMode val="edge"/>
          <c:x val="0.30205556210655488"/>
          <c:y val="3.7333921395296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611177435584616E-2"/>
          <c:y val="0.16557779320820595"/>
          <c:w val="0.88518320999007516"/>
          <c:h val="0.7243767143469218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Regioner!$B$53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val>
            <c:numRef>
              <c:f>Regioner!$P$53:$P$56</c:f>
              <c:numCache>
                <c:formatCode>0.0</c:formatCode>
                <c:ptCount val="4"/>
                <c:pt idx="0">
                  <c:v>81.792589653134058</c:v>
                </c:pt>
                <c:pt idx="1">
                  <c:v>82.6413069328392</c:v>
                </c:pt>
                <c:pt idx="2">
                  <c:v>79.766677911449506</c:v>
                </c:pt>
                <c:pt idx="3">
                  <c:v>78.410752510276311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46-495C-B179-7757790F3AE8}"/>
            </c:ext>
          </c:extLst>
        </c:ser>
        <c:ser>
          <c:idx val="2"/>
          <c:order val="1"/>
          <c:tx>
            <c:strRef>
              <c:f>'Ark1'!$C$341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Regioner!$P$15:$P$18</c:f>
              <c:numCache>
                <c:formatCode>0.0</c:formatCode>
                <c:ptCount val="4"/>
                <c:pt idx="0">
                  <c:v>85.109990606050701</c:v>
                </c:pt>
                <c:pt idx="1">
                  <c:v>84.354875460823934</c:v>
                </c:pt>
                <c:pt idx="2">
                  <c:v>83.277604892099959</c:v>
                </c:pt>
                <c:pt idx="3">
                  <c:v>81.439029459484559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46-495C-B179-7757790F3AE8}"/>
            </c:ext>
          </c:extLst>
        </c:ser>
        <c:ser>
          <c:idx val="3"/>
          <c:order val="2"/>
          <c:tx>
            <c:strRef>
              <c:f>'Ark1'!$C$337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Regioner!$P$10:$P$13</c:f>
              <c:numCache>
                <c:formatCode>0.0</c:formatCode>
                <c:ptCount val="4"/>
                <c:pt idx="0">
                  <c:v>83.198293339297308</c:v>
                </c:pt>
                <c:pt idx="1">
                  <c:v>81.989509240369372</c:v>
                </c:pt>
                <c:pt idx="2">
                  <c:v>81.535181475346789</c:v>
                </c:pt>
                <c:pt idx="3">
                  <c:v>79.540888501511674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46-495C-B179-7757790F3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19720"/>
        <c:axId val="718320112"/>
      </c:barChart>
      <c:catAx>
        <c:axId val="7183197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1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0112"/>
        <c:scaling>
          <c:orientation val="minMax"/>
          <c:min val="7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6065340508647871E-2"/>
              <c:y val="0.33819121730719359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97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674966683867845"/>
          <c:y val="0.11112461204608053"/>
          <c:w val="7.1708659523191193E-2"/>
          <c:h val="0.165668338275227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ANTALL% slakt i de ulike regionene</a:t>
            </a:r>
          </a:p>
        </c:rich>
      </c:tx>
      <c:layout>
        <c:manualLayout>
          <c:xMode val="edge"/>
          <c:yMode val="edge"/>
          <c:x val="0.20307855107731324"/>
          <c:y val="3.38297629289769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034921303361533E-2"/>
          <c:y val="0.14263812449178753"/>
          <c:w val="0.9096093583509024"/>
          <c:h val="0.70061755588571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'Ark1'!$C$409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'Ark1'!$AE$409:$AE$412</c:f>
              <c:numCache>
                <c:formatCode>General</c:formatCode>
                <c:ptCount val="4"/>
                <c:pt idx="0">
                  <c:v>45.147660790135937</c:v>
                </c:pt>
                <c:pt idx="1">
                  <c:v>30.283229320260745</c:v>
                </c:pt>
                <c:pt idx="2">
                  <c:v>19.782491913060689</c:v>
                </c:pt>
                <c:pt idx="3">
                  <c:v>4.7866179765426109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09-41B4-95AC-2BE2EFF1FD67}"/>
            </c:ext>
          </c:extLst>
        </c:ser>
        <c:ser>
          <c:idx val="5"/>
          <c:order val="1"/>
          <c:tx>
            <c:strRef>
              <c:f>'Ark1'!$C$397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'Ark1'!$AE$397:$AE$400</c:f>
              <c:numCache>
                <c:formatCode>General</c:formatCode>
                <c:ptCount val="4"/>
                <c:pt idx="0">
                  <c:v>43.491356012016531</c:v>
                </c:pt>
                <c:pt idx="1">
                  <c:v>31.916295440611755</c:v>
                </c:pt>
                <c:pt idx="2">
                  <c:v>19.275942632821828</c:v>
                </c:pt>
                <c:pt idx="3">
                  <c:v>5.3164059145498941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09-41B4-95AC-2BE2EFF1FD67}"/>
            </c:ext>
          </c:extLst>
        </c:ser>
        <c:ser>
          <c:idx val="9"/>
          <c:order val="2"/>
          <c:tx>
            <c:strRef>
              <c:f>'Ark1'!$C$369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'Ark1'!$AE$369:$AE$372</c:f>
              <c:numCache>
                <c:formatCode>General</c:formatCode>
                <c:ptCount val="4"/>
                <c:pt idx="0">
                  <c:v>41.916561929272952</c:v>
                </c:pt>
                <c:pt idx="1">
                  <c:v>33.99578762826205</c:v>
                </c:pt>
                <c:pt idx="2">
                  <c:v>18.060418557734437</c:v>
                </c:pt>
                <c:pt idx="3">
                  <c:v>6.0272318847305613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09-41B4-95AC-2BE2EFF1FD67}"/>
            </c:ext>
          </c:extLst>
        </c:ser>
        <c:ser>
          <c:idx val="2"/>
          <c:order val="3"/>
          <c:tx>
            <c:strRef>
              <c:f>'Ark1'!$C$341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'Ark1'!$AE$341:$AE$344</c:f>
              <c:numCache>
                <c:formatCode>General</c:formatCode>
                <c:ptCount val="4"/>
                <c:pt idx="0">
                  <c:v>44.232278921116368</c:v>
                </c:pt>
                <c:pt idx="1">
                  <c:v>31.146621718897496</c:v>
                </c:pt>
                <c:pt idx="2">
                  <c:v>18.962446007857956</c:v>
                </c:pt>
                <c:pt idx="3">
                  <c:v>5.658653352128165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09-41B4-95AC-2BE2EFF1FD67}"/>
            </c:ext>
          </c:extLst>
        </c:ser>
        <c:ser>
          <c:idx val="3"/>
          <c:order val="4"/>
          <c:tx>
            <c:strRef>
              <c:f>'Ark1'!$C$337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'Ark1'!$AE$337:$AE$340</c:f>
              <c:numCache>
                <c:formatCode>General</c:formatCode>
                <c:ptCount val="4"/>
                <c:pt idx="0">
                  <c:v>44.13006418773972</c:v>
                </c:pt>
                <c:pt idx="1">
                  <c:v>31.222309640929929</c:v>
                </c:pt>
                <c:pt idx="2">
                  <c:v>18.885236334637906</c:v>
                </c:pt>
                <c:pt idx="3">
                  <c:v>5.7623898366924626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09-41B4-95AC-2BE2EFF1F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19720"/>
        <c:axId val="718320112"/>
      </c:barChart>
      <c:catAx>
        <c:axId val="7183197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1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0112"/>
        <c:scaling>
          <c:orientation val="minMax"/>
          <c:max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Antalls %</a:t>
                </a:r>
              </a:p>
            </c:rich>
          </c:tx>
          <c:layout>
            <c:manualLayout>
              <c:xMode val="edge"/>
              <c:yMode val="edge"/>
              <c:x val="1.6065340508647871E-2"/>
              <c:y val="0.3381912173071935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97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146463227828292"/>
          <c:y val="0.18293131189950845"/>
          <c:w val="8.1363939277135325E-2"/>
          <c:h val="0.270697924910093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SLAKTEGRIS: ANTALL%</a:t>
            </a:r>
            <a:r>
              <a:rPr lang="nb-NO" sz="2800" baseline="0"/>
              <a:t> slakt innen hver ORGANISASJON</a:t>
            </a:r>
            <a:endParaRPr lang="nb-NO" sz="2800"/>
          </a:p>
        </c:rich>
      </c:tx>
      <c:layout>
        <c:manualLayout>
          <c:xMode val="edge"/>
          <c:yMode val="edge"/>
          <c:x val="9.4504242015619619E-2"/>
          <c:y val="5.2926325500136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77970755399145E-2"/>
          <c:y val="0.14076451728594225"/>
          <c:w val="0.84555547964631816"/>
          <c:h val="0.7556412238377977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Organisasjon!$K$17:$K$45</c:f>
              <c:numCache>
                <c:formatCode>0.0</c:formatCode>
                <c:ptCount val="29"/>
                <c:pt idx="0">
                  <c:v>76.275897526530173</c:v>
                </c:pt>
                <c:pt idx="1">
                  <c:v>76.353144363383436</c:v>
                </c:pt>
                <c:pt idx="2">
                  <c:v>76.492285737385004</c:v>
                </c:pt>
                <c:pt idx="3">
                  <c:v>77.239452458325999</c:v>
                </c:pt>
                <c:pt idx="4">
                  <c:v>77.078684065829691</c:v>
                </c:pt>
                <c:pt idx="5">
                  <c:v>77.737615260203654</c:v>
                </c:pt>
                <c:pt idx="6">
                  <c:v>76.432600296103715</c:v>
                </c:pt>
                <c:pt idx="7">
                  <c:v>76.470638629209375</c:v>
                </c:pt>
                <c:pt idx="8">
                  <c:v>76.262331966654799</c:v>
                </c:pt>
                <c:pt idx="9">
                  <c:v>73.101486609778348</c:v>
                </c:pt>
                <c:pt idx="10">
                  <c:v>72.200933462491648</c:v>
                </c:pt>
                <c:pt idx="11">
                  <c:v>71.584715758495946</c:v>
                </c:pt>
                <c:pt idx="12">
                  <c:v>71.347221781221862</c:v>
                </c:pt>
                <c:pt idx="13">
                  <c:v>70.512250514689185</c:v>
                </c:pt>
                <c:pt idx="14">
                  <c:v>67.934154458213058</c:v>
                </c:pt>
                <c:pt idx="15">
                  <c:v>66.218100019356953</c:v>
                </c:pt>
                <c:pt idx="16">
                  <c:v>66.070065400628764</c:v>
                </c:pt>
                <c:pt idx="17">
                  <c:v>65.879764362863853</c:v>
                </c:pt>
                <c:pt idx="18">
                  <c:v>70.316115426544613</c:v>
                </c:pt>
                <c:pt idx="19">
                  <c:v>69.247282022612779</c:v>
                </c:pt>
                <c:pt idx="20">
                  <c:v>69.529326117242732</c:v>
                </c:pt>
                <c:pt idx="21">
                  <c:v>68.950608626327806</c:v>
                </c:pt>
                <c:pt idx="22">
                  <c:v>67.937073945542863</c:v>
                </c:pt>
                <c:pt idx="23">
                  <c:v>66.324231902751421</c:v>
                </c:pt>
                <c:pt idx="24">
                  <c:v>64.465235879326698</c:v>
                </c:pt>
                <c:pt idx="25">
                  <c:v>64.380106618585884</c:v>
                </c:pt>
                <c:pt idx="26">
                  <c:v>64.986844847246473</c:v>
                </c:pt>
                <c:pt idx="27">
                  <c:v>65.387885095623417</c:v>
                </c:pt>
                <c:pt idx="28">
                  <c:v>64.57100701772795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D0-4C11-8FCE-1A88A9A49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6776"/>
        <c:axId val="718327168"/>
      </c:lineChart>
      <c:lineChart>
        <c:grouping val="standard"/>
        <c:varyColors val="0"/>
        <c:ser>
          <c:idx val="4"/>
          <c:order val="1"/>
          <c:tx>
            <c:strRef>
              <c:f>Organisasjon!$D$51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8036320462809143E-2"/>
                  <c:y val="-5.04039379525143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16-41CF-8758-DEF8F249DC78}"/>
                </c:ext>
              </c:extLst>
            </c:dLbl>
            <c:dLbl>
              <c:idx val="1"/>
              <c:layout>
                <c:manualLayout>
                  <c:x val="-1.5330872393387788E-2"/>
                  <c:y val="4.637162291631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16-41CF-8758-DEF8F249DC78}"/>
                </c:ext>
              </c:extLst>
            </c:dLbl>
            <c:dLbl>
              <c:idx val="2"/>
              <c:layout>
                <c:manualLayout>
                  <c:x val="-1.9839952509090056E-2"/>
                  <c:y val="-4.0323150362011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16-41CF-8758-DEF8F249DC78}"/>
                </c:ext>
              </c:extLst>
            </c:dLbl>
            <c:dLbl>
              <c:idx val="3"/>
              <c:layout>
                <c:manualLayout>
                  <c:x val="-2.1643584555370972E-2"/>
                  <c:y val="4.6371622916312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16-41CF-8758-DEF8F249DC78}"/>
                </c:ext>
              </c:extLst>
            </c:dLbl>
            <c:dLbl>
              <c:idx val="4"/>
              <c:layout>
                <c:manualLayout>
                  <c:x val="-1.6232688416528227E-2"/>
                  <c:y val="-4.4355465398212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16-41CF-8758-DEF8F249DC78}"/>
                </c:ext>
              </c:extLst>
            </c:dLbl>
            <c:dLbl>
              <c:idx val="5"/>
              <c:layout>
                <c:manualLayout>
                  <c:x val="-1.6232688416528227E-2"/>
                  <c:y val="4.8387780434413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16-41CF-8758-DEF8F249DC78}"/>
                </c:ext>
              </c:extLst>
            </c:dLbl>
            <c:dLbl>
              <c:idx val="6"/>
              <c:layout>
                <c:manualLayout>
                  <c:x val="-2.8858112740494629E-2"/>
                  <c:y val="-3.83069928439109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16-41CF-8758-DEF8F249DC78}"/>
                </c:ext>
              </c:extLst>
            </c:dLbl>
            <c:dLbl>
              <c:idx val="7"/>
              <c:layout>
                <c:manualLayout>
                  <c:x val="-1.6232688416528262E-2"/>
                  <c:y val="4.8387780434413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16-41CF-8758-DEF8F249DC78}"/>
                </c:ext>
              </c:extLst>
            </c:dLbl>
            <c:dLbl>
              <c:idx val="9"/>
              <c:layout>
                <c:manualLayout>
                  <c:x val="0"/>
                  <c:y val="3.8306992843910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16-41CF-8758-DEF8F249DC78}"/>
                </c:ext>
              </c:extLst>
            </c:dLbl>
            <c:dLbl>
              <c:idx val="10"/>
              <c:layout>
                <c:manualLayout>
                  <c:x val="9.0181602314045716E-4"/>
                  <c:y val="4.637162291631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16-41CF-8758-DEF8F249DC78}"/>
                </c:ext>
              </c:extLst>
            </c:dLbl>
            <c:dLbl>
              <c:idx val="11"/>
              <c:layout>
                <c:manualLayout>
                  <c:x val="-4.6894433203303838E-2"/>
                  <c:y val="-3.4274677807709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16-41CF-8758-DEF8F249DC78}"/>
                </c:ext>
              </c:extLst>
            </c:dLbl>
            <c:dLbl>
              <c:idx val="12"/>
              <c:layout>
                <c:manualLayout>
                  <c:x val="0"/>
                  <c:y val="4.6371622916313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16-41CF-8758-DEF8F249DC78}"/>
                </c:ext>
              </c:extLst>
            </c:dLbl>
            <c:dLbl>
              <c:idx val="13"/>
              <c:layout>
                <c:manualLayout>
                  <c:x val="2.6152664671073259E-2"/>
                  <c:y val="-2.01615751810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40-4AB6-8693-0E871835CC12}"/>
                </c:ext>
              </c:extLst>
            </c:dLbl>
            <c:dLbl>
              <c:idx val="14"/>
              <c:layout>
                <c:manualLayout>
                  <c:x val="-4.2385353087601552E-2"/>
                  <c:y val="-4.637162291631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40-4AB6-8693-0E871835CC12}"/>
                </c:ext>
              </c:extLst>
            </c:dLbl>
            <c:dLbl>
              <c:idx val="15"/>
              <c:layout>
                <c:manualLayout>
                  <c:x val="-3.1563560809916E-2"/>
                  <c:y val="-3.4274677807709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16-41CF-8758-DEF8F249DC78}"/>
                </c:ext>
              </c:extLst>
            </c:dLbl>
            <c:dLbl>
              <c:idx val="16"/>
              <c:layout>
                <c:manualLayout>
                  <c:x val="-1.9839952509090056E-2"/>
                  <c:y val="4.8387780434413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16-41CF-8758-DEF8F249DC78}"/>
                </c:ext>
              </c:extLst>
            </c:dLbl>
            <c:dLbl>
              <c:idx val="17"/>
              <c:layout>
                <c:manualLayout>
                  <c:x val="-1.3527240347106922E-2"/>
                  <c:y val="-5.24200954706148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16-41CF-8758-DEF8F249DC78}"/>
                </c:ext>
              </c:extLst>
            </c:dLbl>
            <c:dLbl>
              <c:idx val="18"/>
              <c:layout>
                <c:manualLayout>
                  <c:x val="-6.0421673550410629E-2"/>
                  <c:y val="-1.2096945108603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16-41CF-8758-DEF8F249DC78}"/>
                </c:ext>
              </c:extLst>
            </c:dLbl>
            <c:dLbl>
              <c:idx val="19"/>
              <c:layout>
                <c:manualLayout>
                  <c:x val="-1.8938136485949601E-2"/>
                  <c:y val="-4.03231503620114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16-41CF-8758-DEF8F249DC78}"/>
                </c:ext>
              </c:extLst>
            </c:dLbl>
            <c:dLbl>
              <c:idx val="20"/>
              <c:layout>
                <c:manualLayout>
                  <c:x val="-1.1723608300825942E-2"/>
                  <c:y val="-3.8306992843910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16-41CF-8758-DEF8F249DC78}"/>
                </c:ext>
              </c:extLst>
            </c:dLbl>
            <c:dLbl>
              <c:idx val="24"/>
              <c:layout>
                <c:manualLayout>
                  <c:x val="-5.5912593434708342E-2"/>
                  <c:y val="-3.0242362771508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16-41CF-8758-DEF8F249DC78}"/>
                </c:ext>
              </c:extLst>
            </c:dLbl>
            <c:dLbl>
              <c:idx val="25"/>
              <c:layout>
                <c:manualLayout>
                  <c:x val="-3.2465376833056586E-2"/>
                  <c:y val="-3.8306992843910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16-41CF-8758-DEF8F249DC78}"/>
                </c:ext>
              </c:extLst>
            </c:dLbl>
            <c:dLbl>
              <c:idx val="26"/>
              <c:layout>
                <c:manualLayout>
                  <c:x val="-1.7134504439668685E-2"/>
                  <c:y val="-3.8306992843910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16-41CF-8758-DEF8F249DC78}"/>
                </c:ext>
              </c:extLst>
            </c:dLbl>
            <c:dLbl>
              <c:idx val="27"/>
              <c:layout>
                <c:manualLayout>
                  <c:x val="-3.1563560809916132E-2"/>
                  <c:y val="4.2339307880111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16-41CF-8758-DEF8F249DC78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Organisasjon!$K$47:$K$75</c:f>
              <c:numCache>
                <c:formatCode>0.0</c:formatCode>
                <c:ptCount val="29"/>
                <c:pt idx="0">
                  <c:v>23.724102473469845</c:v>
                </c:pt>
                <c:pt idx="1">
                  <c:v>23.646855636616557</c:v>
                </c:pt>
                <c:pt idx="2">
                  <c:v>23.507714262614996</c:v>
                </c:pt>
                <c:pt idx="3">
                  <c:v>22.760547541674004</c:v>
                </c:pt>
                <c:pt idx="4">
                  <c:v>22.921315934170313</c:v>
                </c:pt>
                <c:pt idx="5">
                  <c:v>22.262384739796349</c:v>
                </c:pt>
                <c:pt idx="6">
                  <c:v>23.567399703896289</c:v>
                </c:pt>
                <c:pt idx="7">
                  <c:v>23.529361370790642</c:v>
                </c:pt>
                <c:pt idx="8">
                  <c:v>23.737668033345191</c:v>
                </c:pt>
                <c:pt idx="9">
                  <c:v>26.898513390221648</c:v>
                </c:pt>
                <c:pt idx="10">
                  <c:v>27.799066537508342</c:v>
                </c:pt>
                <c:pt idx="11">
                  <c:v>28.415284241504043</c:v>
                </c:pt>
                <c:pt idx="12">
                  <c:v>28.652778218778145</c:v>
                </c:pt>
                <c:pt idx="13">
                  <c:v>29.487749485310825</c:v>
                </c:pt>
                <c:pt idx="14">
                  <c:v>32.065845541786935</c:v>
                </c:pt>
                <c:pt idx="15">
                  <c:v>33.781899980643018</c:v>
                </c:pt>
                <c:pt idx="16">
                  <c:v>33.929934599371222</c:v>
                </c:pt>
                <c:pt idx="17">
                  <c:v>34.120235637136155</c:v>
                </c:pt>
                <c:pt idx="18">
                  <c:v>29.683884573455369</c:v>
                </c:pt>
                <c:pt idx="19">
                  <c:v>30.752717977387238</c:v>
                </c:pt>
                <c:pt idx="20">
                  <c:v>30.470673882757271</c:v>
                </c:pt>
                <c:pt idx="21">
                  <c:v>31.049391373672204</c:v>
                </c:pt>
                <c:pt idx="22">
                  <c:v>32.062926054457151</c:v>
                </c:pt>
                <c:pt idx="23">
                  <c:v>33.675768097248579</c:v>
                </c:pt>
                <c:pt idx="24">
                  <c:v>35.534764120673302</c:v>
                </c:pt>
                <c:pt idx="25">
                  <c:v>35.619893381414073</c:v>
                </c:pt>
                <c:pt idx="26">
                  <c:v>35.013155152753527</c:v>
                </c:pt>
                <c:pt idx="27">
                  <c:v>34.612114904376583</c:v>
                </c:pt>
                <c:pt idx="28">
                  <c:v>35.428992982272035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D0-4C11-8FCE-1A88A9A49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336192"/>
        <c:axId val="1006324912"/>
      </c:lineChart>
      <c:catAx>
        <c:axId val="718326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71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27168"/>
        <c:scaling>
          <c:orientation val="minMax"/>
          <c:max val="80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% Nortura</a:t>
                </a:r>
              </a:p>
            </c:rich>
          </c:tx>
          <c:layout>
            <c:manualLayout>
              <c:xMode val="edge"/>
              <c:yMode val="edge"/>
              <c:x val="9.0463798539644289E-3"/>
              <c:y val="0.3565725849122778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6776"/>
        <c:crosses val="autoZero"/>
        <c:crossBetween val="between"/>
      </c:valAx>
      <c:valAx>
        <c:axId val="1006324912"/>
        <c:scaling>
          <c:orientation val="minMax"/>
          <c:max val="40"/>
          <c:min val="20"/>
        </c:scaling>
        <c:delete val="0"/>
        <c:axPos val="r"/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Antall% KLF</a:t>
                </a:r>
              </a:p>
            </c:rich>
          </c:tx>
          <c:layout>
            <c:manualLayout>
              <c:xMode val="edge"/>
              <c:yMode val="edge"/>
              <c:x val="0.95678355636388823"/>
              <c:y val="0.35062554619131608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1139336192"/>
        <c:crosses val="max"/>
        <c:crossBetween val="between"/>
      </c:valAx>
      <c:catAx>
        <c:axId val="1139336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06324912"/>
        <c:crosses val="autoZero"/>
        <c:auto val="1"/>
        <c:lblAlgn val="ctr"/>
        <c:lblOffset val="100"/>
        <c:noMultiLvlLbl val="0"/>
      </c:cat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735164269563846"/>
          <c:y val="0.41540041512131254"/>
          <c:w val="0.10106398349078939"/>
          <c:h val="0.16374234854787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Antall slakt per produsent, hittil i</a:t>
            </a:r>
            <a:r>
              <a:rPr lang="nb-NO" sz="2800" baseline="0"/>
              <a:t> år</a:t>
            </a:r>
            <a:endParaRPr lang="nb-NO" sz="2800"/>
          </a:p>
        </c:rich>
      </c:tx>
      <c:layout>
        <c:manualLayout>
          <c:xMode val="edge"/>
          <c:yMode val="edge"/>
          <c:x val="0.1484584836110322"/>
          <c:y val="5.12991729639493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029229377094307E-2"/>
          <c:y val="0.18585781028671086"/>
          <c:w val="0.91223522152091252"/>
          <c:h val="0.71330667519367019"/>
        </c:manualLayout>
      </c:layout>
      <c:lineChart>
        <c:grouping val="standard"/>
        <c:varyColors val="0"/>
        <c:ser>
          <c:idx val="0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Organisasjon!$AA$17:$AA$45</c:f>
              <c:numCache>
                <c:formatCode>0</c:formatCode>
                <c:ptCount val="29"/>
                <c:pt idx="0">
                  <c:v>148.24199843871975</c:v>
                </c:pt>
                <c:pt idx="1">
                  <c:v>158.32654962730481</c:v>
                </c:pt>
                <c:pt idx="2">
                  <c:v>161.57541257572592</c:v>
                </c:pt>
                <c:pt idx="3">
                  <c:v>171.30507131537243</c:v>
                </c:pt>
                <c:pt idx="4">
                  <c:v>199.65263679128498</c:v>
                </c:pt>
                <c:pt idx="5">
                  <c:v>234.55420560747663</c:v>
                </c:pt>
                <c:pt idx="6">
                  <c:v>242.73486238532109</c:v>
                </c:pt>
                <c:pt idx="7">
                  <c:v>256.91077710265432</c:v>
                </c:pt>
                <c:pt idx="8">
                  <c:v>290.30076948812314</c:v>
                </c:pt>
                <c:pt idx="9">
                  <c:v>320.98137590269857</c:v>
                </c:pt>
                <c:pt idx="10">
                  <c:v>361.56110877782442</c:v>
                </c:pt>
                <c:pt idx="11">
                  <c:v>382.02365787079162</c:v>
                </c:pt>
                <c:pt idx="12">
                  <c:v>409.72408829174663</c:v>
                </c:pt>
                <c:pt idx="13">
                  <c:v>428.03776435045319</c:v>
                </c:pt>
                <c:pt idx="14">
                  <c:v>473.26537616694122</c:v>
                </c:pt>
                <c:pt idx="15">
                  <c:v>483.40797720797718</c:v>
                </c:pt>
                <c:pt idx="16">
                  <c:v>499.46277842907386</c:v>
                </c:pt>
                <c:pt idx="17">
                  <c:v>529.51711263223399</c:v>
                </c:pt>
                <c:pt idx="18">
                  <c:v>555.91774094536527</c:v>
                </c:pt>
                <c:pt idx="19">
                  <c:v>549.66378244746602</c:v>
                </c:pt>
                <c:pt idx="20">
                  <c:v>535.67129105322761</c:v>
                </c:pt>
                <c:pt idx="21">
                  <c:v>514.35407488986789</c:v>
                </c:pt>
                <c:pt idx="22">
                  <c:v>570.54426619132505</c:v>
                </c:pt>
                <c:pt idx="23">
                  <c:v>579.95213114754097</c:v>
                </c:pt>
                <c:pt idx="24">
                  <c:v>568.22658402203854</c:v>
                </c:pt>
                <c:pt idx="25">
                  <c:v>586.18308874912645</c:v>
                </c:pt>
                <c:pt idx="26">
                  <c:v>603.36376811594198</c:v>
                </c:pt>
                <c:pt idx="27">
                  <c:v>645.2135697764071</c:v>
                </c:pt>
                <c:pt idx="28">
                  <c:v>654.37539682539682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43-4831-AF01-A523EFBDB224}"/>
            </c:ext>
          </c:extLst>
        </c:ser>
        <c:ser>
          <c:idx val="1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Organisasjon!$AA$47:$AA$75</c:f>
              <c:numCache>
                <c:formatCode>0</c:formatCode>
                <c:ptCount val="29"/>
                <c:pt idx="0">
                  <c:v>120.41590214067278</c:v>
                </c:pt>
                <c:pt idx="1">
                  <c:v>125.80624056366382</c:v>
                </c:pt>
                <c:pt idx="2">
                  <c:v>134.21866177300959</c:v>
                </c:pt>
                <c:pt idx="3">
                  <c:v>151.04905157083581</c:v>
                </c:pt>
                <c:pt idx="4">
                  <c:v>158.07696110744891</c:v>
                </c:pt>
                <c:pt idx="5">
                  <c:v>179.54293520686963</c:v>
                </c:pt>
                <c:pt idx="6">
                  <c:v>198.97926829268292</c:v>
                </c:pt>
                <c:pt idx="7">
                  <c:v>205.81765195670275</c:v>
                </c:pt>
                <c:pt idx="8">
                  <c:v>230.84273504273503</c:v>
                </c:pt>
                <c:pt idx="9">
                  <c:v>283.00910746812389</c:v>
                </c:pt>
                <c:pt idx="10">
                  <c:v>327.20434353405727</c:v>
                </c:pt>
                <c:pt idx="11">
                  <c:v>363.08387799564269</c:v>
                </c:pt>
                <c:pt idx="12">
                  <c:v>384.85858585858585</c:v>
                </c:pt>
                <c:pt idx="13">
                  <c:v>404.43572241183165</c:v>
                </c:pt>
                <c:pt idx="14">
                  <c:v>465.96678121420388</c:v>
                </c:pt>
                <c:pt idx="15">
                  <c:v>507.39859320046895</c:v>
                </c:pt>
                <c:pt idx="16">
                  <c:v>540.89369592088997</c:v>
                </c:pt>
                <c:pt idx="17">
                  <c:v>575.34334203655351</c:v>
                </c:pt>
                <c:pt idx="18">
                  <c:v>573.15442278860564</c:v>
                </c:pt>
                <c:pt idx="19">
                  <c:v>561.82503556187771</c:v>
                </c:pt>
                <c:pt idx="20">
                  <c:v>540.51499348109519</c:v>
                </c:pt>
                <c:pt idx="21">
                  <c:v>519.2876543209876</c:v>
                </c:pt>
                <c:pt idx="22">
                  <c:v>556.73095823095821</c:v>
                </c:pt>
                <c:pt idx="23">
                  <c:v>590.09592641261497</c:v>
                </c:pt>
                <c:pt idx="24">
                  <c:v>590.64332467532461</c:v>
                </c:pt>
                <c:pt idx="25">
                  <c:v>581.58199248120309</c:v>
                </c:pt>
                <c:pt idx="26">
                  <c:v>596.54920212765956</c:v>
                </c:pt>
                <c:pt idx="27">
                  <c:v>613.53185595567868</c:v>
                </c:pt>
                <c:pt idx="28">
                  <c:v>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43-4831-AF01-A523EFBDB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18608"/>
        <c:axId val="684818216"/>
      </c:lineChart>
      <c:catAx>
        <c:axId val="6848186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8216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6848182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8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325946174194931"/>
          <c:y val="0.32081564711581012"/>
          <c:w val="8.8134538885716485E-2"/>
          <c:h val="0.1299524021504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SLAKTEGRIS:</a:t>
            </a:r>
            <a:r>
              <a:rPr lang="nb-NO" sz="2400" baseline="0"/>
              <a:t> </a:t>
            </a:r>
            <a:r>
              <a:rPr lang="nb-NO" sz="2400"/>
              <a:t>Antall produsenter innen </a:t>
            </a:r>
            <a:r>
              <a:rPr lang="nb-NO" sz="2400" baseline="0"/>
              <a:t>hver ORGANISASJON</a:t>
            </a:r>
            <a:endParaRPr lang="nb-NO" sz="2400"/>
          </a:p>
        </c:rich>
      </c:tx>
      <c:layout>
        <c:manualLayout>
          <c:xMode val="edge"/>
          <c:yMode val="edge"/>
          <c:x val="9.4504242015619619E-2"/>
          <c:y val="5.2926325500136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99351204678942"/>
          <c:y val="0.13948222158098209"/>
          <c:w val="0.82993699340679072"/>
          <c:h val="0.75692347899676948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'Ark1'!$C$453:$C$477</c:f>
              <c:numCache>
                <c:formatCode>General</c:formatCode>
                <c:ptCount val="25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</c:numCache>
            </c:numRef>
          </c:cat>
          <c:val>
            <c:numRef>
              <c:f>Organisasjon!$E$17:$E$45</c:f>
              <c:numCache>
                <c:formatCode>#,##0</c:formatCode>
                <c:ptCount val="29"/>
                <c:pt idx="0">
                  <c:v>5124</c:v>
                </c:pt>
                <c:pt idx="1">
                  <c:v>5098</c:v>
                </c:pt>
                <c:pt idx="2">
                  <c:v>4787</c:v>
                </c:pt>
                <c:pt idx="3">
                  <c:v>5048</c:v>
                </c:pt>
                <c:pt idx="4">
                  <c:v>4039</c:v>
                </c:pt>
                <c:pt idx="5">
                  <c:v>3424</c:v>
                </c:pt>
                <c:pt idx="6">
                  <c:v>3270</c:v>
                </c:pt>
                <c:pt idx="7">
                  <c:v>3127</c:v>
                </c:pt>
                <c:pt idx="8">
                  <c:v>2989</c:v>
                </c:pt>
                <c:pt idx="9">
                  <c:v>2631</c:v>
                </c:pt>
                <c:pt idx="10">
                  <c:v>2381</c:v>
                </c:pt>
                <c:pt idx="11">
                  <c:v>2198</c:v>
                </c:pt>
                <c:pt idx="12">
                  <c:v>2084</c:v>
                </c:pt>
                <c:pt idx="13">
                  <c:v>1986</c:v>
                </c:pt>
                <c:pt idx="14">
                  <c:v>1821</c:v>
                </c:pt>
                <c:pt idx="15">
                  <c:v>1755</c:v>
                </c:pt>
                <c:pt idx="16">
                  <c:v>1706</c:v>
                </c:pt>
                <c:pt idx="17">
                  <c:v>1607</c:v>
                </c:pt>
                <c:pt idx="18">
                  <c:v>1629</c:v>
                </c:pt>
                <c:pt idx="19">
                  <c:v>1618</c:v>
                </c:pt>
                <c:pt idx="20">
                  <c:v>1766</c:v>
                </c:pt>
                <c:pt idx="21">
                  <c:v>1816</c:v>
                </c:pt>
                <c:pt idx="22">
                  <c:v>1683</c:v>
                </c:pt>
                <c:pt idx="23">
                  <c:v>1525</c:v>
                </c:pt>
                <c:pt idx="24">
                  <c:v>1452</c:v>
                </c:pt>
                <c:pt idx="25">
                  <c:v>1431</c:v>
                </c:pt>
                <c:pt idx="26">
                  <c:v>1380</c:v>
                </c:pt>
                <c:pt idx="27">
                  <c:v>1297</c:v>
                </c:pt>
                <c:pt idx="28">
                  <c:v>1260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A1-4426-9BE2-2DD7683571C4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'Ark1'!$C$453:$C$477</c:f>
              <c:numCache>
                <c:formatCode>General</c:formatCode>
                <c:ptCount val="25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</c:numCache>
            </c:numRef>
          </c:cat>
          <c:val>
            <c:numRef>
              <c:f>Organisasjon!$E$47:$E$75</c:f>
              <c:numCache>
                <c:formatCode>#,##0</c:formatCode>
                <c:ptCount val="29"/>
                <c:pt idx="0">
                  <c:v>1962</c:v>
                </c:pt>
                <c:pt idx="1">
                  <c:v>1987</c:v>
                </c:pt>
                <c:pt idx="2">
                  <c:v>1771</c:v>
                </c:pt>
                <c:pt idx="3">
                  <c:v>1687</c:v>
                </c:pt>
                <c:pt idx="4">
                  <c:v>1517</c:v>
                </c:pt>
                <c:pt idx="5">
                  <c:v>1281</c:v>
                </c:pt>
                <c:pt idx="6">
                  <c:v>1230</c:v>
                </c:pt>
                <c:pt idx="7">
                  <c:v>1201</c:v>
                </c:pt>
                <c:pt idx="8">
                  <c:v>1170</c:v>
                </c:pt>
                <c:pt idx="9">
                  <c:v>1098</c:v>
                </c:pt>
                <c:pt idx="10">
                  <c:v>1013</c:v>
                </c:pt>
                <c:pt idx="11">
                  <c:v>918</c:v>
                </c:pt>
                <c:pt idx="12">
                  <c:v>891</c:v>
                </c:pt>
                <c:pt idx="13">
                  <c:v>879</c:v>
                </c:pt>
                <c:pt idx="14">
                  <c:v>873</c:v>
                </c:pt>
                <c:pt idx="15">
                  <c:v>853</c:v>
                </c:pt>
                <c:pt idx="16">
                  <c:v>809</c:v>
                </c:pt>
                <c:pt idx="17">
                  <c:v>766</c:v>
                </c:pt>
                <c:pt idx="18">
                  <c:v>667</c:v>
                </c:pt>
                <c:pt idx="19">
                  <c:v>703</c:v>
                </c:pt>
                <c:pt idx="20">
                  <c:v>767</c:v>
                </c:pt>
                <c:pt idx="21">
                  <c:v>810</c:v>
                </c:pt>
                <c:pt idx="22">
                  <c:v>814</c:v>
                </c:pt>
                <c:pt idx="23">
                  <c:v>761</c:v>
                </c:pt>
                <c:pt idx="24">
                  <c:v>770</c:v>
                </c:pt>
                <c:pt idx="25">
                  <c:v>798</c:v>
                </c:pt>
                <c:pt idx="26">
                  <c:v>752</c:v>
                </c:pt>
                <c:pt idx="27">
                  <c:v>722</c:v>
                </c:pt>
                <c:pt idx="28">
                  <c:v>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A1-4426-9BE2-2DD768357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6776"/>
        <c:axId val="718327168"/>
      </c:lineChart>
      <c:catAx>
        <c:axId val="718326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71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27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1322570878186869E-2"/>
              <c:y val="0.237113740197711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67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555392194603911"/>
          <c:y val="0.27281847294944345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kjøtt% for GRIS</a:t>
            </a:r>
          </a:p>
        </c:rich>
      </c:tx>
      <c:layout>
        <c:manualLayout>
          <c:xMode val="edge"/>
          <c:yMode val="edge"/>
          <c:x val="0.11538101854915193"/>
          <c:y val="4.42828261332198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559711006585321E-2"/>
          <c:y val="0.14232784871563295"/>
          <c:w val="0.88850805262316124"/>
          <c:h val="0.76232994470352211"/>
        </c:manualLayout>
      </c:layout>
      <c:lineChart>
        <c:grouping val="standard"/>
        <c:varyColors val="0"/>
        <c:ser>
          <c:idx val="1"/>
          <c:order val="0"/>
          <c:tx>
            <c:strRef>
              <c:f>År!$F$7</c:f>
              <c:strCache>
                <c:ptCount val="1"/>
                <c:pt idx="0">
                  <c:v>Kjøtt%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4"/>
            <c:spPr>
              <a:solidFill>
                <a:schemeClr val="bg1"/>
              </a:solidFill>
            </c:spPr>
          </c:marker>
          <c:dLbls>
            <c:dLbl>
              <c:idx val="0"/>
              <c:layout>
                <c:manualLayout>
                  <c:x val="-1.4199174390682122E-2"/>
                  <c:y val="4.0843811396847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0B-4878-96A7-314613033EE0}"/>
                </c:ext>
              </c:extLst>
            </c:dLbl>
            <c:dLbl>
              <c:idx val="1"/>
              <c:layout>
                <c:manualLayout>
                  <c:x val="-2.8398348781364262E-2"/>
                  <c:y val="-5.445841519579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0B-4878-96A7-314613033EE0}"/>
                </c:ext>
              </c:extLst>
            </c:dLbl>
            <c:dLbl>
              <c:idx val="2"/>
              <c:layout>
                <c:manualLayout>
                  <c:x val="-1.9878844146954969E-2"/>
                  <c:y val="4.0843811396847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0B-4878-96A7-314613033EE0}"/>
                </c:ext>
              </c:extLst>
            </c:dLbl>
            <c:dLbl>
              <c:idx val="3"/>
              <c:layout>
                <c:manualLayout>
                  <c:x val="-3.7864465041818993E-2"/>
                  <c:y val="-5.44584151957969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0B-4878-96A7-314613033EE0}"/>
                </c:ext>
              </c:extLst>
            </c:dLbl>
            <c:dLbl>
              <c:idx val="4"/>
              <c:layout>
                <c:manualLayout>
                  <c:x val="-1.8932232520909496E-2"/>
                  <c:y val="5.0568528396097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0B-4878-96A7-314613033EE0}"/>
                </c:ext>
              </c:extLst>
            </c:dLbl>
            <c:dLbl>
              <c:idx val="5"/>
              <c:layout>
                <c:manualLayout>
                  <c:x val="-4.5437358050182793E-2"/>
                  <c:y val="-4.8623584996247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0B-4878-96A7-314613033EE0}"/>
                </c:ext>
              </c:extLst>
            </c:dLbl>
            <c:dLbl>
              <c:idx val="6"/>
              <c:layout>
                <c:manualLayout>
                  <c:x val="-2.3665290651136903E-2"/>
                  <c:y val="5.445841519579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0B-4878-96A7-314613033EE0}"/>
                </c:ext>
              </c:extLst>
            </c:dLbl>
            <c:dLbl>
              <c:idx val="7"/>
              <c:layout>
                <c:manualLayout>
                  <c:x val="-1.5145786016727666E-2"/>
                  <c:y val="5.445841519579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0B-4878-96A7-314613033EE0}"/>
                </c:ext>
              </c:extLst>
            </c:dLbl>
            <c:dLbl>
              <c:idx val="9"/>
              <c:layout>
                <c:manualLayout>
                  <c:x val="-4.8277192928319286E-2"/>
                  <c:y val="-4.0843811396847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0B-4878-96A7-314613033EE0}"/>
                </c:ext>
              </c:extLst>
            </c:dLbl>
            <c:dLbl>
              <c:idx val="10"/>
              <c:layout>
                <c:manualLayout>
                  <c:x val="-1.9878844146954969E-2"/>
                  <c:y val="5.6403358595646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0B-4878-96A7-314613033EE0}"/>
                </c:ext>
              </c:extLst>
            </c:dLbl>
            <c:dLbl>
              <c:idx val="11"/>
              <c:layout>
                <c:manualLayout>
                  <c:x val="-3.5971241789728041E-2"/>
                  <c:y val="-4.0843811396847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0B-4878-96A7-314613033EE0}"/>
                </c:ext>
              </c:extLst>
            </c:dLbl>
            <c:dLbl>
              <c:idx val="14"/>
              <c:layout>
                <c:manualLayout>
                  <c:x val="-5.6796697562728558E-2"/>
                  <c:y val="-3.5008981197297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0B-4878-96A7-314613033EE0}"/>
                </c:ext>
              </c:extLst>
            </c:dLbl>
            <c:dLbl>
              <c:idx val="15"/>
              <c:layout>
                <c:manualLayout>
                  <c:x val="-2.6505125529273293E-2"/>
                  <c:y val="6.4183132195046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0B-4878-96A7-314613033EE0}"/>
                </c:ext>
              </c:extLst>
            </c:dLbl>
            <c:dLbl>
              <c:idx val="16"/>
              <c:layout>
                <c:manualLayout>
                  <c:x val="-5.6796697562729185E-3"/>
                  <c:y val="0.10502694359189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0B-4878-96A7-314613033EE0}"/>
                </c:ext>
              </c:extLst>
            </c:dLbl>
            <c:dLbl>
              <c:idx val="19"/>
              <c:layout>
                <c:manualLayout>
                  <c:x val="-3.7864465041818993E-2"/>
                  <c:y val="6.02932453953464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0B-4878-96A7-314613033EE0}"/>
                </c:ext>
              </c:extLst>
            </c:dLbl>
            <c:dLbl>
              <c:idx val="20"/>
              <c:layout>
                <c:manualLayout>
                  <c:x val="-3.7864465041818991E-3"/>
                  <c:y val="-7.3907849194295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D0B-4878-96A7-314613033EE0}"/>
                </c:ext>
              </c:extLst>
            </c:dLbl>
            <c:dLbl>
              <c:idx val="21"/>
              <c:layout>
                <c:manualLayout>
                  <c:x val="-3.7864465041818993E-2"/>
                  <c:y val="5.445841519579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0B-4878-96A7-314613033EE0}"/>
                </c:ext>
              </c:extLst>
            </c:dLbl>
            <c:dLbl>
              <c:idx val="22"/>
              <c:layout>
                <c:manualLayout>
                  <c:x val="-1.1359339512545698E-2"/>
                  <c:y val="5.445841519579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0B-4878-96A7-314613033EE0}"/>
                </c:ext>
              </c:extLst>
            </c:dLbl>
            <c:dLbl>
              <c:idx val="23"/>
              <c:layout>
                <c:manualLayout>
                  <c:x val="-3.4078018537637228E-2"/>
                  <c:y val="-4.6678641596397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0B-4878-96A7-314613033EE0}"/>
                </c:ext>
              </c:extLst>
            </c:dLbl>
            <c:dLbl>
              <c:idx val="24"/>
              <c:layout>
                <c:manualLayout>
                  <c:x val="-2.4611902277182483E-2"/>
                  <c:y val="6.8073018994746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0B-4878-96A7-314613033EE0}"/>
                </c:ext>
              </c:extLst>
            </c:dLbl>
            <c:dLbl>
              <c:idx val="25"/>
              <c:layout>
                <c:manualLayout>
                  <c:x val="-2.8398348781364244E-2"/>
                  <c:y val="-4.2788754796697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D0B-4878-96A7-314613033EE0}"/>
                </c:ext>
              </c:extLst>
            </c:dLbl>
            <c:dLbl>
              <c:idx val="26"/>
              <c:layout>
                <c:manualLayout>
                  <c:x val="-3.7864465041819131E-2"/>
                  <c:y val="5.05685283960970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D0B-4878-96A7-314613033EE0}"/>
                </c:ext>
              </c:extLst>
            </c:dLbl>
            <c:dLbl>
              <c:idx val="27"/>
              <c:layout>
                <c:manualLayout>
                  <c:x val="-3.1238183659500669E-2"/>
                  <c:y val="-4.6678641596397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D0B-4878-96A7-314613033E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År!$L$8:$L$36</c:f>
              <c:numCache>
                <c:formatCode>0.00</c:formatCode>
                <c:ptCount val="29"/>
                <c:pt idx="0">
                  <c:v>54.129010752320561</c:v>
                </c:pt>
                <c:pt idx="1">
                  <c:v>54.290835101537667</c:v>
                </c:pt>
                <c:pt idx="2">
                  <c:v>54.393800956235474</c:v>
                </c:pt>
                <c:pt idx="3">
                  <c:v>54.639193059478082</c:v>
                </c:pt>
                <c:pt idx="4">
                  <c:v>54.909855729825878</c:v>
                </c:pt>
                <c:pt idx="5">
                  <c:v>55.423476372768739</c:v>
                </c:pt>
                <c:pt idx="6">
                  <c:v>55.869026345723874</c:v>
                </c:pt>
                <c:pt idx="7">
                  <c:v>56.396649007808385</c:v>
                </c:pt>
                <c:pt idx="8">
                  <c:v>56.626657310632623</c:v>
                </c:pt>
                <c:pt idx="9">
                  <c:v>56.979721977109406</c:v>
                </c:pt>
                <c:pt idx="10">
                  <c:v>57.10455582591711</c:v>
                </c:pt>
                <c:pt idx="11">
                  <c:v>56.986871104318119</c:v>
                </c:pt>
                <c:pt idx="12">
                  <c:v>56.963393847591647</c:v>
                </c:pt>
                <c:pt idx="13">
                  <c:v>59.177820559630874</c:v>
                </c:pt>
                <c:pt idx="14">
                  <c:v>60.901194207086995</c:v>
                </c:pt>
                <c:pt idx="15">
                  <c:v>61.014650344080017</c:v>
                </c:pt>
                <c:pt idx="16">
                  <c:v>61.171748081358992</c:v>
                </c:pt>
                <c:pt idx="17">
                  <c:v>61.455118124867887</c:v>
                </c:pt>
                <c:pt idx="18">
                  <c:v>60.950714194197118</c:v>
                </c:pt>
                <c:pt idx="19">
                  <c:v>60.605418115032847</c:v>
                </c:pt>
                <c:pt idx="20">
                  <c:v>60.205627016483163</c:v>
                </c:pt>
                <c:pt idx="21">
                  <c:v>60.029100454618217</c:v>
                </c:pt>
                <c:pt idx="22">
                  <c:v>60.158509284211405</c:v>
                </c:pt>
                <c:pt idx="23">
                  <c:v>60.753925039362407</c:v>
                </c:pt>
                <c:pt idx="24">
                  <c:v>60.777057498679014</c:v>
                </c:pt>
                <c:pt idx="25">
                  <c:v>60.714437558375401</c:v>
                </c:pt>
                <c:pt idx="26">
                  <c:v>60.661179290455514</c:v>
                </c:pt>
                <c:pt idx="27">
                  <c:v>60.55325675253205</c:v>
                </c:pt>
                <c:pt idx="28">
                  <c:v>60.523063528026256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07-45AB-966A-582AC348E224}"/>
            </c:ext>
          </c:extLst>
        </c:ser>
        <c:ser>
          <c:idx val="0"/>
          <c:order val="1"/>
          <c:tx>
            <c:strRef>
              <c:f>RNR!$D$9</c:f>
              <c:strCache>
                <c:ptCount val="1"/>
                <c:pt idx="0">
                  <c:v>Middel kjøtt% i 2024</c:v>
                </c:pt>
              </c:strCache>
            </c:strRef>
          </c:tx>
          <c:spPr>
            <a:ln w="76200">
              <a:solidFill>
                <a:schemeClr val="tx1"/>
              </a:solidFill>
            </a:ln>
          </c:spPr>
          <c:marker>
            <c:symbol val="none"/>
          </c:marker>
          <c:val>
            <c:numRef>
              <c:f>År!$AO$8:$AO$36</c:f>
              <c:numCache>
                <c:formatCode>0.00</c:formatCode>
                <c:ptCount val="29"/>
                <c:pt idx="0">
                  <c:v>60.523063528026256</c:v>
                </c:pt>
                <c:pt idx="1">
                  <c:v>60.523063528026256</c:v>
                </c:pt>
                <c:pt idx="2">
                  <c:v>60.523063528026256</c:v>
                </c:pt>
                <c:pt idx="3">
                  <c:v>60.523063528026256</c:v>
                </c:pt>
                <c:pt idx="4">
                  <c:v>60.523063528026256</c:v>
                </c:pt>
                <c:pt idx="5">
                  <c:v>60.523063528026256</c:v>
                </c:pt>
                <c:pt idx="6">
                  <c:v>60.523063528026256</c:v>
                </c:pt>
                <c:pt idx="7">
                  <c:v>60.523063528026256</c:v>
                </c:pt>
                <c:pt idx="8">
                  <c:v>60.523063528026256</c:v>
                </c:pt>
                <c:pt idx="9">
                  <c:v>60.523063528026256</c:v>
                </c:pt>
                <c:pt idx="10">
                  <c:v>60.523063528026256</c:v>
                </c:pt>
                <c:pt idx="11">
                  <c:v>60.523063528026256</c:v>
                </c:pt>
                <c:pt idx="12">
                  <c:v>60.523063528026256</c:v>
                </c:pt>
                <c:pt idx="13">
                  <c:v>60.523063528026256</c:v>
                </c:pt>
                <c:pt idx="14">
                  <c:v>60.523063528026256</c:v>
                </c:pt>
                <c:pt idx="15">
                  <c:v>60.523063528026256</c:v>
                </c:pt>
                <c:pt idx="16">
                  <c:v>60.523063528026256</c:v>
                </c:pt>
                <c:pt idx="17">
                  <c:v>60.523063528026256</c:v>
                </c:pt>
                <c:pt idx="18">
                  <c:v>60.523063528026256</c:v>
                </c:pt>
                <c:pt idx="19">
                  <c:v>60.523063528026256</c:v>
                </c:pt>
                <c:pt idx="20">
                  <c:v>60.523063528026256</c:v>
                </c:pt>
                <c:pt idx="21">
                  <c:v>60.523063528026256</c:v>
                </c:pt>
                <c:pt idx="22">
                  <c:v>60.523063528026256</c:v>
                </c:pt>
                <c:pt idx="23">
                  <c:v>60.523063528026256</c:v>
                </c:pt>
                <c:pt idx="24">
                  <c:v>60.523063528026256</c:v>
                </c:pt>
                <c:pt idx="25">
                  <c:v>60.523063528026256</c:v>
                </c:pt>
                <c:pt idx="26">
                  <c:v>60.523063528026256</c:v>
                </c:pt>
                <c:pt idx="27">
                  <c:v>60.523063528026256</c:v>
                </c:pt>
                <c:pt idx="28">
                  <c:v>60.523063528026256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07-45AB-966A-582AC348E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8736"/>
        <c:axId val="718334224"/>
      </c:lineChart>
      <c:catAx>
        <c:axId val="718328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4224"/>
        <c:crosses val="autoZero"/>
        <c:auto val="1"/>
        <c:lblAlgn val="ctr"/>
        <c:lblOffset val="100"/>
        <c:noMultiLvlLbl val="0"/>
      </c:catAx>
      <c:valAx>
        <c:axId val="718334224"/>
        <c:scaling>
          <c:orientation val="minMax"/>
          <c:max val="62"/>
          <c:min val="5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Kjøtt %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 val="autoZero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830703959143039"/>
          <c:y val="0.36784744132800679"/>
          <c:w val="0.17840930935141228"/>
          <c:h val="0.126216421542855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SLAKTEGRIS: Middel kjøtt% </a:t>
            </a:r>
            <a:r>
              <a:rPr lang="nb-NO" sz="2800" baseline="0"/>
              <a:t>innen hver ORGANISASJON</a:t>
            </a:r>
            <a:endParaRPr lang="nb-NO" sz="2800"/>
          </a:p>
        </c:rich>
      </c:tx>
      <c:layout>
        <c:manualLayout>
          <c:xMode val="edge"/>
          <c:yMode val="edge"/>
          <c:x val="9.4504274813394351E-2"/>
          <c:y val="5.08818800390730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52456961143702E-2"/>
          <c:y val="0.13741287123807636"/>
          <c:w val="0.88536099856194461"/>
          <c:h val="0.75899278338873644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Organisasjon!$N$17:$N$45</c:f>
              <c:numCache>
                <c:formatCode>0.00</c:formatCode>
                <c:ptCount val="29"/>
                <c:pt idx="0">
                  <c:v>54.079010716665479</c:v>
                </c:pt>
                <c:pt idx="1">
                  <c:v>54.223993224923426</c:v>
                </c:pt>
                <c:pt idx="2">
                  <c:v>54.331232268019299</c:v>
                </c:pt>
                <c:pt idx="3">
                  <c:v>54.572753101652339</c:v>
                </c:pt>
                <c:pt idx="4">
                  <c:v>54.83801172129369</c:v>
                </c:pt>
                <c:pt idx="5">
                  <c:v>55.391239848537687</c:v>
                </c:pt>
                <c:pt idx="6">
                  <c:v>55.798451028615773</c:v>
                </c:pt>
                <c:pt idx="7">
                  <c:v>56.281707638913112</c:v>
                </c:pt>
                <c:pt idx="8">
                  <c:v>56.510485085765055</c:v>
                </c:pt>
                <c:pt idx="9">
                  <c:v>56.867438247115743</c:v>
                </c:pt>
                <c:pt idx="10">
                  <c:v>56.925248746827137</c:v>
                </c:pt>
                <c:pt idx="11">
                  <c:v>56.719709736545298</c:v>
                </c:pt>
                <c:pt idx="12">
                  <c:v>56.736635973305901</c:v>
                </c:pt>
                <c:pt idx="13">
                  <c:v>59.092031641906239</c:v>
                </c:pt>
                <c:pt idx="14">
                  <c:v>60.87422465074652</c:v>
                </c:pt>
                <c:pt idx="15">
                  <c:v>60.981560355589721</c:v>
                </c:pt>
                <c:pt idx="16">
                  <c:v>61.083275870871717</c:v>
                </c:pt>
                <c:pt idx="17">
                  <c:v>61.315971952885008</c:v>
                </c:pt>
                <c:pt idx="18">
                  <c:v>60.626723148805617</c:v>
                </c:pt>
                <c:pt idx="19">
                  <c:v>60.272455583914137</c:v>
                </c:pt>
                <c:pt idx="20">
                  <c:v>59.849240395540882</c:v>
                </c:pt>
                <c:pt idx="21">
                  <c:v>59.753509697444883</c:v>
                </c:pt>
                <c:pt idx="22">
                  <c:v>59.91144353702699</c:v>
                </c:pt>
                <c:pt idx="23">
                  <c:v>60.535731187884522</c:v>
                </c:pt>
                <c:pt idx="24">
                  <c:v>60.488945719428173</c:v>
                </c:pt>
                <c:pt idx="25">
                  <c:v>60.525856720906638</c:v>
                </c:pt>
                <c:pt idx="26">
                  <c:v>60.537111973359053</c:v>
                </c:pt>
                <c:pt idx="27">
                  <c:v>60.468778043852787</c:v>
                </c:pt>
                <c:pt idx="28">
                  <c:v>60.511792269025491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51-4B6E-8EF8-A397C1E5C95C}"/>
            </c:ext>
          </c:extLst>
        </c:ser>
        <c:ser>
          <c:idx val="4"/>
          <c:order val="1"/>
          <c:tx>
            <c:strRef>
              <c:f>Organisasjon!$D$60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Organisasjon!$N$47:$N$75</c:f>
              <c:numCache>
                <c:formatCode>0.00</c:formatCode>
                <c:ptCount val="29"/>
                <c:pt idx="0">
                  <c:v>54.290508496203827</c:v>
                </c:pt>
                <c:pt idx="1">
                  <c:v>54.507725337418123</c:v>
                </c:pt>
                <c:pt idx="2">
                  <c:v>54.620317964763402</c:v>
                </c:pt>
                <c:pt idx="3">
                  <c:v>54.865850928381448</c:v>
                </c:pt>
                <c:pt idx="4">
                  <c:v>55.152753504980318</c:v>
                </c:pt>
                <c:pt idx="5">
                  <c:v>55.536368117320158</c:v>
                </c:pt>
                <c:pt idx="6">
                  <c:v>56.09849308811453</c:v>
                </c:pt>
                <c:pt idx="7">
                  <c:v>56.771089663003359</c:v>
                </c:pt>
                <c:pt idx="8">
                  <c:v>57.00057498339968</c:v>
                </c:pt>
                <c:pt idx="9">
                  <c:v>57.285196031999199</c:v>
                </c:pt>
                <c:pt idx="10">
                  <c:v>57.576726471802885</c:v>
                </c:pt>
                <c:pt idx="11">
                  <c:v>57.660914480425241</c:v>
                </c:pt>
                <c:pt idx="12">
                  <c:v>57.528804847776883</c:v>
                </c:pt>
                <c:pt idx="13">
                  <c:v>59.383194205053677</c:v>
                </c:pt>
                <c:pt idx="14">
                  <c:v>60.958429686326362</c:v>
                </c:pt>
                <c:pt idx="15">
                  <c:v>61.079590963249174</c:v>
                </c:pt>
                <c:pt idx="16">
                  <c:v>61.344036990816306</c:v>
                </c:pt>
                <c:pt idx="17">
                  <c:v>61.723764076940697</c:v>
                </c:pt>
                <c:pt idx="18">
                  <c:v>61.718181532811187</c:v>
                </c:pt>
                <c:pt idx="19">
                  <c:v>61.353539047619051</c:v>
                </c:pt>
                <c:pt idx="20">
                  <c:v>61.014550546038443</c:v>
                </c:pt>
                <c:pt idx="21">
                  <c:v>60.639305301210001</c:v>
                </c:pt>
                <c:pt idx="22">
                  <c:v>60.672530310735219</c:v>
                </c:pt>
                <c:pt idx="23">
                  <c:v>61.182834694622258</c:v>
                </c:pt>
                <c:pt idx="24">
                  <c:v>61.299734214526737</c:v>
                </c:pt>
                <c:pt idx="25">
                  <c:v>61.056096738092656</c:v>
                </c:pt>
                <c:pt idx="26">
                  <c:v>60.89187419262236</c:v>
                </c:pt>
                <c:pt idx="27">
                  <c:v>60.713448842256625</c:v>
                </c:pt>
                <c:pt idx="28">
                  <c:v>60.543675872604439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51-4B6E-8EF8-A397C1E5C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6776"/>
        <c:axId val="718327168"/>
      </c:lineChart>
      <c:catAx>
        <c:axId val="718326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71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27168"/>
        <c:scaling>
          <c:orientation val="minMax"/>
          <c:max val="63"/>
          <c:min val="5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67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163502541845127"/>
          <c:y val="0.26204568735318912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SLAKTEGRIS:</a:t>
            </a:r>
            <a:r>
              <a:rPr lang="nb-NO" sz="2800" baseline="0"/>
              <a:t> </a:t>
            </a:r>
            <a:r>
              <a:rPr lang="nb-NO" sz="2800"/>
              <a:t>Middel slaktevekt </a:t>
            </a:r>
            <a:r>
              <a:rPr lang="nb-NO" sz="2800" baseline="0"/>
              <a:t>innen hver ORGANISASJON</a:t>
            </a:r>
            <a:endParaRPr lang="nb-NO" sz="2800"/>
          </a:p>
        </c:rich>
      </c:tx>
      <c:layout>
        <c:manualLayout>
          <c:xMode val="edge"/>
          <c:yMode val="edge"/>
          <c:x val="9.4504242015619619E-2"/>
          <c:y val="5.2926325500136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52456961143702E-2"/>
          <c:y val="0.13741287123807636"/>
          <c:w val="0.8806788379372168"/>
          <c:h val="0.75899278338873644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Organisasjon!$P$17:$P$45</c:f>
              <c:numCache>
                <c:formatCode>0.00</c:formatCode>
                <c:ptCount val="29"/>
                <c:pt idx="0">
                  <c:v>72.582247834415426</c:v>
                </c:pt>
                <c:pt idx="1">
                  <c:v>70.091193252557545</c:v>
                </c:pt>
                <c:pt idx="2">
                  <c:v>71.501239751829203</c:v>
                </c:pt>
                <c:pt idx="3">
                  <c:v>69.660212920384524</c:v>
                </c:pt>
                <c:pt idx="4">
                  <c:v>67.68568236993525</c:v>
                </c:pt>
                <c:pt idx="5">
                  <c:v>73.445955889841585</c:v>
                </c:pt>
                <c:pt idx="6">
                  <c:v>75.195400837608304</c:v>
                </c:pt>
                <c:pt idx="7">
                  <c:v>76.462988044436486</c:v>
                </c:pt>
                <c:pt idx="8">
                  <c:v>74.715854002887681</c:v>
                </c:pt>
                <c:pt idx="9">
                  <c:v>73.487646936219818</c:v>
                </c:pt>
                <c:pt idx="10">
                  <c:v>74.149845321004989</c:v>
                </c:pt>
                <c:pt idx="11">
                  <c:v>76.503123797863282</c:v>
                </c:pt>
                <c:pt idx="12">
                  <c:v>78.470737109141311</c:v>
                </c:pt>
                <c:pt idx="13">
                  <c:v>77.764826849504601</c:v>
                </c:pt>
                <c:pt idx="14">
                  <c:v>78.660756966574084</c:v>
                </c:pt>
                <c:pt idx="15">
                  <c:v>79.312407268345453</c:v>
                </c:pt>
                <c:pt idx="16">
                  <c:v>78.726125594260239</c:v>
                </c:pt>
                <c:pt idx="17">
                  <c:v>75.272824515133621</c:v>
                </c:pt>
                <c:pt idx="18">
                  <c:v>77.625492387388931</c:v>
                </c:pt>
                <c:pt idx="19">
                  <c:v>81.082666151987297</c:v>
                </c:pt>
                <c:pt idx="20">
                  <c:v>81.153860348267486</c:v>
                </c:pt>
                <c:pt idx="21">
                  <c:v>80.855583142695011</c:v>
                </c:pt>
                <c:pt idx="22">
                  <c:v>78.915896863867516</c:v>
                </c:pt>
                <c:pt idx="23">
                  <c:v>79.130455327277858</c:v>
                </c:pt>
                <c:pt idx="24">
                  <c:v>81.364547981067929</c:v>
                </c:pt>
                <c:pt idx="25">
                  <c:v>84.456349482605276</c:v>
                </c:pt>
                <c:pt idx="26">
                  <c:v>85.196330751816902</c:v>
                </c:pt>
                <c:pt idx="27">
                  <c:v>84.052845416281599</c:v>
                </c:pt>
                <c:pt idx="28">
                  <c:v>81.816259303275146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94-4AB3-A547-A9D2E3CFAEA7}"/>
            </c:ext>
          </c:extLst>
        </c:ser>
        <c:ser>
          <c:idx val="4"/>
          <c:order val="1"/>
          <c:tx>
            <c:strRef>
              <c:f>Organisasjon!$D$47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Organisasjon!$P$47:$P$75</c:f>
              <c:numCache>
                <c:formatCode>0.00</c:formatCode>
                <c:ptCount val="29"/>
                <c:pt idx="0">
                  <c:v>72.527697401160182</c:v>
                </c:pt>
                <c:pt idx="1">
                  <c:v>70.167511148366813</c:v>
                </c:pt>
                <c:pt idx="2">
                  <c:v>71.554633151693906</c:v>
                </c:pt>
                <c:pt idx="3">
                  <c:v>69.904393372973047</c:v>
                </c:pt>
                <c:pt idx="4">
                  <c:v>68.631759735474219</c:v>
                </c:pt>
                <c:pt idx="5">
                  <c:v>75.571558757792218</c:v>
                </c:pt>
                <c:pt idx="6">
                  <c:v>78.325028010085887</c:v>
                </c:pt>
                <c:pt idx="7">
                  <c:v>78.684209821970938</c:v>
                </c:pt>
                <c:pt idx="8">
                  <c:v>78.537317906467607</c:v>
                </c:pt>
                <c:pt idx="9">
                  <c:v>78.273486305629831</c:v>
                </c:pt>
                <c:pt idx="10">
                  <c:v>77.985673993177954</c:v>
                </c:pt>
                <c:pt idx="11">
                  <c:v>79.648699973856139</c:v>
                </c:pt>
                <c:pt idx="12">
                  <c:v>82.284011681389458</c:v>
                </c:pt>
                <c:pt idx="13">
                  <c:v>82.43455901404775</c:v>
                </c:pt>
                <c:pt idx="14">
                  <c:v>82.896358903510475</c:v>
                </c:pt>
                <c:pt idx="15">
                  <c:v>82.58516917880327</c:v>
                </c:pt>
                <c:pt idx="16">
                  <c:v>82.215508532298401</c:v>
                </c:pt>
                <c:pt idx="17">
                  <c:v>79.211568335136704</c:v>
                </c:pt>
                <c:pt idx="18">
                  <c:v>79.817385515252639</c:v>
                </c:pt>
                <c:pt idx="19">
                  <c:v>82.473021460315934</c:v>
                </c:pt>
                <c:pt idx="20">
                  <c:v>82.442605991430099</c:v>
                </c:pt>
                <c:pt idx="21">
                  <c:v>82.31446384217935</c:v>
                </c:pt>
                <c:pt idx="22">
                  <c:v>80.710586453621445</c:v>
                </c:pt>
                <c:pt idx="23">
                  <c:v>81.043605989072148</c:v>
                </c:pt>
                <c:pt idx="24">
                  <c:v>81.835940454625131</c:v>
                </c:pt>
                <c:pt idx="25">
                  <c:v>84.573276832583915</c:v>
                </c:pt>
                <c:pt idx="26">
                  <c:v>85.593308880255123</c:v>
                </c:pt>
                <c:pt idx="27">
                  <c:v>84.792176962522021</c:v>
                </c:pt>
                <c:pt idx="28">
                  <c:v>83.140887591359075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94-4AB3-A547-A9D2E3CFA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6776"/>
        <c:axId val="718327168"/>
      </c:lineChart>
      <c:catAx>
        <c:axId val="718326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71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27168"/>
        <c:scaling>
          <c:orientation val="minMax"/>
          <c:max val="90"/>
          <c:min val="6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67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066507671098414"/>
          <c:y val="0.20450631419677456"/>
          <c:w val="9.5735533946610218E-2"/>
          <c:h val="0.150673887510473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SLAKTEGRIS: ANTALL</a:t>
            </a:r>
            <a:r>
              <a:rPr lang="nb-NO" sz="2800" baseline="0"/>
              <a:t> slakt innen hver ORGANISASJON</a:t>
            </a:r>
            <a:endParaRPr lang="nb-NO" sz="2800"/>
          </a:p>
        </c:rich>
      </c:tx>
      <c:layout>
        <c:manualLayout>
          <c:xMode val="edge"/>
          <c:yMode val="edge"/>
          <c:x val="0.17156241690353263"/>
          <c:y val="2.32163530794587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38832082319618"/>
          <c:y val="0.12511939970473354"/>
          <c:w val="0.84305510916900861"/>
          <c:h val="0.76614521917270373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Organisasjon!$G$17:$G$45</c:f>
              <c:numCache>
                <c:formatCode>#,##0</c:formatCode>
                <c:ptCount val="29"/>
                <c:pt idx="0">
                  <c:v>759592</c:v>
                </c:pt>
                <c:pt idx="1">
                  <c:v>807148.75</c:v>
                </c:pt>
                <c:pt idx="2">
                  <c:v>773461.5</c:v>
                </c:pt>
                <c:pt idx="3">
                  <c:v>864748</c:v>
                </c:pt>
                <c:pt idx="4">
                  <c:v>806397</c:v>
                </c:pt>
                <c:pt idx="5">
                  <c:v>803113.6</c:v>
                </c:pt>
                <c:pt idx="6">
                  <c:v>793743</c:v>
                </c:pt>
                <c:pt idx="7">
                  <c:v>803360</c:v>
                </c:pt>
                <c:pt idx="8">
                  <c:v>867709</c:v>
                </c:pt>
                <c:pt idx="9">
                  <c:v>844502</c:v>
                </c:pt>
                <c:pt idx="10">
                  <c:v>860877</c:v>
                </c:pt>
                <c:pt idx="11">
                  <c:v>839688</c:v>
                </c:pt>
                <c:pt idx="12">
                  <c:v>853865</c:v>
                </c:pt>
                <c:pt idx="13">
                  <c:v>850083</c:v>
                </c:pt>
                <c:pt idx="14">
                  <c:v>861816.25</c:v>
                </c:pt>
                <c:pt idx="15">
                  <c:v>848381</c:v>
                </c:pt>
                <c:pt idx="16">
                  <c:v>852083.5</c:v>
                </c:pt>
                <c:pt idx="17">
                  <c:v>850934</c:v>
                </c:pt>
                <c:pt idx="18">
                  <c:v>905590</c:v>
                </c:pt>
                <c:pt idx="19">
                  <c:v>889356</c:v>
                </c:pt>
                <c:pt idx="20">
                  <c:v>945995.5</c:v>
                </c:pt>
                <c:pt idx="21">
                  <c:v>934067</c:v>
                </c:pt>
                <c:pt idx="22">
                  <c:v>960226</c:v>
                </c:pt>
                <c:pt idx="23">
                  <c:v>884427</c:v>
                </c:pt>
                <c:pt idx="24">
                  <c:v>825065</c:v>
                </c:pt>
                <c:pt idx="25">
                  <c:v>838828</c:v>
                </c:pt>
                <c:pt idx="26">
                  <c:v>832642</c:v>
                </c:pt>
                <c:pt idx="27">
                  <c:v>836842</c:v>
                </c:pt>
                <c:pt idx="28">
                  <c:v>824513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CB-40ED-BAF2-9119302DE6DF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Organisasjon!$G$47:$G$75</c:f>
              <c:numCache>
                <c:formatCode>#,##0</c:formatCode>
                <c:ptCount val="29"/>
                <c:pt idx="0">
                  <c:v>236256</c:v>
                </c:pt>
                <c:pt idx="1">
                  <c:v>249977</c:v>
                </c:pt>
                <c:pt idx="2">
                  <c:v>237701.25</c:v>
                </c:pt>
                <c:pt idx="3">
                  <c:v>254819.75</c:v>
                </c:pt>
                <c:pt idx="4">
                  <c:v>239802.75</c:v>
                </c:pt>
                <c:pt idx="5">
                  <c:v>229994.5</c:v>
                </c:pt>
                <c:pt idx="6">
                  <c:v>244744.5</c:v>
                </c:pt>
                <c:pt idx="7">
                  <c:v>247187</c:v>
                </c:pt>
                <c:pt idx="8">
                  <c:v>270086</c:v>
                </c:pt>
                <c:pt idx="9">
                  <c:v>310744</c:v>
                </c:pt>
                <c:pt idx="10">
                  <c:v>331458</c:v>
                </c:pt>
                <c:pt idx="11">
                  <c:v>333311</c:v>
                </c:pt>
                <c:pt idx="12">
                  <c:v>342909</c:v>
                </c:pt>
                <c:pt idx="13">
                  <c:v>355499</c:v>
                </c:pt>
                <c:pt idx="14">
                  <c:v>406789</c:v>
                </c:pt>
                <c:pt idx="15">
                  <c:v>432811</c:v>
                </c:pt>
                <c:pt idx="16">
                  <c:v>437583</c:v>
                </c:pt>
                <c:pt idx="17">
                  <c:v>440713</c:v>
                </c:pt>
                <c:pt idx="18">
                  <c:v>382294</c:v>
                </c:pt>
                <c:pt idx="19">
                  <c:v>394963</c:v>
                </c:pt>
                <c:pt idx="20">
                  <c:v>414575</c:v>
                </c:pt>
                <c:pt idx="21">
                  <c:v>420623</c:v>
                </c:pt>
                <c:pt idx="22">
                  <c:v>453179</c:v>
                </c:pt>
                <c:pt idx="23">
                  <c:v>449063</c:v>
                </c:pt>
                <c:pt idx="24">
                  <c:v>454795.36</c:v>
                </c:pt>
                <c:pt idx="25">
                  <c:v>464102.43000000005</c:v>
                </c:pt>
                <c:pt idx="26">
                  <c:v>448605</c:v>
                </c:pt>
                <c:pt idx="27">
                  <c:v>442970</c:v>
                </c:pt>
                <c:pt idx="28">
                  <c:v>452396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CB-40ED-BAF2-9119302DE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6776"/>
        <c:axId val="718327168"/>
      </c:lineChart>
      <c:catAx>
        <c:axId val="718326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71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27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67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73999718565936"/>
          <c:y val="0.44683860655729746"/>
          <c:w val="8.8197577125259746E-2"/>
          <c:h val="0.13302607971158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SLAKTEGRIS: ANTALL%</a:t>
            </a:r>
            <a:r>
              <a:rPr lang="nb-NO" sz="2800" baseline="0"/>
              <a:t> slakt innen hver ORGANISASJON</a:t>
            </a:r>
            <a:endParaRPr lang="nb-NO" sz="2800"/>
          </a:p>
        </c:rich>
      </c:tx>
      <c:layout>
        <c:manualLayout>
          <c:xMode val="edge"/>
          <c:yMode val="edge"/>
          <c:x val="9.4504242015619619E-2"/>
          <c:y val="5.2926325500136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993647356961649E-2"/>
          <c:y val="0.16851481598191875"/>
          <c:w val="0.88129673493901906"/>
          <c:h val="0.72789072526655241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Organisasjon!$K$17:$K$45</c:f>
              <c:numCache>
                <c:formatCode>0.0</c:formatCode>
                <c:ptCount val="29"/>
                <c:pt idx="0">
                  <c:v>76.275897526530173</c:v>
                </c:pt>
                <c:pt idx="1">
                  <c:v>76.353144363383436</c:v>
                </c:pt>
                <c:pt idx="2">
                  <c:v>76.492285737385004</c:v>
                </c:pt>
                <c:pt idx="3">
                  <c:v>77.239452458325999</c:v>
                </c:pt>
                <c:pt idx="4">
                  <c:v>77.078684065829691</c:v>
                </c:pt>
                <c:pt idx="5">
                  <c:v>77.737615260203654</c:v>
                </c:pt>
                <c:pt idx="6">
                  <c:v>76.432600296103715</c:v>
                </c:pt>
                <c:pt idx="7">
                  <c:v>76.470638629209375</c:v>
                </c:pt>
                <c:pt idx="8">
                  <c:v>76.262331966654799</c:v>
                </c:pt>
                <c:pt idx="9">
                  <c:v>73.101486609778348</c:v>
                </c:pt>
                <c:pt idx="10">
                  <c:v>72.200933462491648</c:v>
                </c:pt>
                <c:pt idx="11">
                  <c:v>71.584715758495946</c:v>
                </c:pt>
                <c:pt idx="12">
                  <c:v>71.347221781221862</c:v>
                </c:pt>
                <c:pt idx="13">
                  <c:v>70.512250514689185</c:v>
                </c:pt>
                <c:pt idx="14">
                  <c:v>67.934154458213058</c:v>
                </c:pt>
                <c:pt idx="15">
                  <c:v>66.218100019356953</c:v>
                </c:pt>
                <c:pt idx="16">
                  <c:v>66.070065400628764</c:v>
                </c:pt>
                <c:pt idx="17">
                  <c:v>65.879764362863853</c:v>
                </c:pt>
                <c:pt idx="18">
                  <c:v>70.316115426544613</c:v>
                </c:pt>
                <c:pt idx="19">
                  <c:v>69.247282022612779</c:v>
                </c:pt>
                <c:pt idx="20">
                  <c:v>69.529326117242732</c:v>
                </c:pt>
                <c:pt idx="21">
                  <c:v>68.950608626327806</c:v>
                </c:pt>
                <c:pt idx="22">
                  <c:v>67.937073945542863</c:v>
                </c:pt>
                <c:pt idx="23">
                  <c:v>66.324231902751421</c:v>
                </c:pt>
                <c:pt idx="24">
                  <c:v>64.465235879326698</c:v>
                </c:pt>
                <c:pt idx="25">
                  <c:v>64.380106618585884</c:v>
                </c:pt>
                <c:pt idx="26">
                  <c:v>64.986844847246473</c:v>
                </c:pt>
                <c:pt idx="27">
                  <c:v>65.387885095623417</c:v>
                </c:pt>
                <c:pt idx="28">
                  <c:v>64.57100701772795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99-4508-B106-E2F7C3A1260B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Organisasjon!$K$47:$K$75</c:f>
              <c:numCache>
                <c:formatCode>0.0</c:formatCode>
                <c:ptCount val="29"/>
                <c:pt idx="0">
                  <c:v>23.724102473469845</c:v>
                </c:pt>
                <c:pt idx="1">
                  <c:v>23.646855636616557</c:v>
                </c:pt>
                <c:pt idx="2">
                  <c:v>23.507714262614996</c:v>
                </c:pt>
                <c:pt idx="3">
                  <c:v>22.760547541674004</c:v>
                </c:pt>
                <c:pt idx="4">
                  <c:v>22.921315934170313</c:v>
                </c:pt>
                <c:pt idx="5">
                  <c:v>22.262384739796349</c:v>
                </c:pt>
                <c:pt idx="6">
                  <c:v>23.567399703896289</c:v>
                </c:pt>
                <c:pt idx="7">
                  <c:v>23.529361370790642</c:v>
                </c:pt>
                <c:pt idx="8">
                  <c:v>23.737668033345191</c:v>
                </c:pt>
                <c:pt idx="9">
                  <c:v>26.898513390221648</c:v>
                </c:pt>
                <c:pt idx="10">
                  <c:v>27.799066537508342</c:v>
                </c:pt>
                <c:pt idx="11">
                  <c:v>28.415284241504043</c:v>
                </c:pt>
                <c:pt idx="12">
                  <c:v>28.652778218778145</c:v>
                </c:pt>
                <c:pt idx="13">
                  <c:v>29.487749485310825</c:v>
                </c:pt>
                <c:pt idx="14">
                  <c:v>32.065845541786935</c:v>
                </c:pt>
                <c:pt idx="15">
                  <c:v>33.781899980643018</c:v>
                </c:pt>
                <c:pt idx="16">
                  <c:v>33.929934599371222</c:v>
                </c:pt>
                <c:pt idx="17">
                  <c:v>34.120235637136155</c:v>
                </c:pt>
                <c:pt idx="18">
                  <c:v>29.683884573455369</c:v>
                </c:pt>
                <c:pt idx="19">
                  <c:v>30.752717977387238</c:v>
                </c:pt>
                <c:pt idx="20">
                  <c:v>30.470673882757271</c:v>
                </c:pt>
                <c:pt idx="21">
                  <c:v>31.049391373672204</c:v>
                </c:pt>
                <c:pt idx="22">
                  <c:v>32.062926054457151</c:v>
                </c:pt>
                <c:pt idx="23">
                  <c:v>33.675768097248579</c:v>
                </c:pt>
                <c:pt idx="24">
                  <c:v>35.534764120673302</c:v>
                </c:pt>
                <c:pt idx="25">
                  <c:v>35.619893381414073</c:v>
                </c:pt>
                <c:pt idx="26">
                  <c:v>35.013155152753527</c:v>
                </c:pt>
                <c:pt idx="27">
                  <c:v>34.612114904376583</c:v>
                </c:pt>
                <c:pt idx="28">
                  <c:v>35.428992982272035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99-4508-B106-E2F7C3A12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6776"/>
        <c:axId val="718327168"/>
      </c:lineChart>
      <c:catAx>
        <c:axId val="718326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71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27168"/>
        <c:scaling>
          <c:orientation val="minMax"/>
          <c:max val="80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1876909217413379E-2"/>
              <c:y val="0.322233078664477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67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48206191393378"/>
          <c:y val="0.37922360503219188"/>
          <c:w val="0.10386576136127057"/>
          <c:h val="0.164097522183598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GRIS, ANTALL SLAKT innen region og organisasjon, hittil i år</a:t>
            </a:r>
          </a:p>
        </c:rich>
      </c:tx>
      <c:layout>
        <c:manualLayout>
          <c:xMode val="edge"/>
          <c:yMode val="edge"/>
          <c:x val="0.13740540797346101"/>
          <c:y val="3.28542619755360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95575606859057"/>
          <c:y val="0.15516746462294012"/>
          <c:w val="0.86426723018584795"/>
          <c:h val="0.572082449400368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Regorg!$B$157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Regorg!$I$157:$I$164</c:f>
              <c:numCache>
                <c:formatCode>#,##0</c:formatCode>
                <c:ptCount val="8"/>
                <c:pt idx="0">
                  <c:v>397932</c:v>
                </c:pt>
                <c:pt idx="1">
                  <c:v>136213</c:v>
                </c:pt>
                <c:pt idx="2">
                  <c:v>215272</c:v>
                </c:pt>
                <c:pt idx="3">
                  <c:v>146324</c:v>
                </c:pt>
                <c:pt idx="4">
                  <c:v>196587</c:v>
                </c:pt>
                <c:pt idx="5">
                  <c:v>42003</c:v>
                </c:pt>
                <c:pt idx="6">
                  <c:v>51086</c:v>
                </c:pt>
                <c:pt idx="7">
                  <c:v>6918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CE-42FC-AC20-A1C42FE551D1}"/>
            </c:ext>
          </c:extLst>
        </c:ser>
        <c:ser>
          <c:idx val="4"/>
          <c:order val="1"/>
          <c:tx>
            <c:strRef>
              <c:f>Regorg!$B$117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Regorg!$I$117:$I$124</c:f>
              <c:numCache>
                <c:formatCode>#,##0</c:formatCode>
                <c:ptCount val="8"/>
                <c:pt idx="0">
                  <c:v>359140</c:v>
                </c:pt>
                <c:pt idx="1">
                  <c:v>180560</c:v>
                </c:pt>
                <c:pt idx="2">
                  <c:v>227726</c:v>
                </c:pt>
                <c:pt idx="3">
                  <c:v>193186</c:v>
                </c:pt>
                <c:pt idx="4">
                  <c:v>203816</c:v>
                </c:pt>
                <c:pt idx="5">
                  <c:v>42664</c:v>
                </c:pt>
                <c:pt idx="6">
                  <c:v>57699</c:v>
                </c:pt>
                <c:pt idx="7">
                  <c:v>16401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CE-42FC-AC20-A1C42FE551D1}"/>
            </c:ext>
          </c:extLst>
        </c:ser>
        <c:ser>
          <c:idx val="10"/>
          <c:order val="2"/>
          <c:tx>
            <c:strRef>
              <c:f>Regorg!$B$77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Regorg!$I$77:$I$84</c:f>
              <c:numCache>
                <c:formatCode>#,##0</c:formatCode>
                <c:ptCount val="8"/>
                <c:pt idx="0">
                  <c:v>359128</c:v>
                </c:pt>
                <c:pt idx="1">
                  <c:v>211112</c:v>
                </c:pt>
                <c:pt idx="2">
                  <c:v>308806</c:v>
                </c:pt>
                <c:pt idx="3">
                  <c:v>147124</c:v>
                </c:pt>
                <c:pt idx="4">
                  <c:v>200699</c:v>
                </c:pt>
                <c:pt idx="5">
                  <c:v>49189</c:v>
                </c:pt>
                <c:pt idx="6">
                  <c:v>77362.5</c:v>
                </c:pt>
                <c:pt idx="7">
                  <c:v>7150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CE-42FC-AC20-A1C42FE551D1}"/>
            </c:ext>
          </c:extLst>
        </c:ser>
        <c:ser>
          <c:idx val="13"/>
          <c:order val="3"/>
          <c:tx>
            <c:strRef>
              <c:f>Regorg!$B$20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Regorg!$I$20:$I$27</c:f>
              <c:numCache>
                <c:formatCode>#,##0</c:formatCode>
                <c:ptCount val="8"/>
                <c:pt idx="0">
                  <c:v>336026</c:v>
                </c:pt>
                <c:pt idx="1">
                  <c:v>224000</c:v>
                </c:pt>
                <c:pt idx="2">
                  <c:v>253335</c:v>
                </c:pt>
                <c:pt idx="3">
                  <c:v>146190</c:v>
                </c:pt>
                <c:pt idx="4">
                  <c:v>180215</c:v>
                </c:pt>
                <c:pt idx="5">
                  <c:v>65239</c:v>
                </c:pt>
                <c:pt idx="6">
                  <c:v>67266</c:v>
                </c:pt>
                <c:pt idx="7">
                  <c:v>7541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CE-42FC-AC20-A1C42FE551D1}"/>
            </c:ext>
          </c:extLst>
        </c:ser>
        <c:ser>
          <c:idx val="1"/>
          <c:order val="4"/>
          <c:tx>
            <c:strRef>
              <c:f>Regorg!$B$11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9.4825810958548576E-4"/>
                  <c:y val="-5.80965536621169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6E-4311-9BFE-A647A9DEDCDD}"/>
                </c:ext>
              </c:extLst>
            </c:dLbl>
            <c:dLbl>
              <c:idx val="2"/>
              <c:layout>
                <c:manualLayout>
                  <c:x val="-1.8965162191709715E-2"/>
                  <c:y val="-7.6770445910654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6E-4311-9BFE-A647A9DEDCDD}"/>
                </c:ext>
              </c:extLst>
            </c:dLbl>
            <c:dLbl>
              <c:idx val="3"/>
              <c:layout>
                <c:manualLayout>
                  <c:x val="-1.6120387862953257E-2"/>
                  <c:y val="-0.118267984240738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7D-486E-A8E2-5E6C3F6394DA}"/>
                </c:ext>
              </c:extLst>
            </c:dLbl>
            <c:dLbl>
              <c:idx val="4"/>
              <c:layout>
                <c:manualLayout>
                  <c:x val="-1.9913420301295271E-2"/>
                  <c:y val="-9.3369461242687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6E-4311-9BFE-A647A9DEDC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Regorg!$I$11:$I$18</c:f>
              <c:numCache>
                <c:formatCode>#,##0</c:formatCode>
                <c:ptCount val="8"/>
                <c:pt idx="0">
                  <c:v>324237</c:v>
                </c:pt>
                <c:pt idx="1">
                  <c:v>232392</c:v>
                </c:pt>
                <c:pt idx="2">
                  <c:v>260720</c:v>
                </c:pt>
                <c:pt idx="3">
                  <c:v>140613</c:v>
                </c:pt>
                <c:pt idx="4">
                  <c:v>171368</c:v>
                </c:pt>
                <c:pt idx="5">
                  <c:v>71655</c:v>
                </c:pt>
                <c:pt idx="6">
                  <c:v>68188</c:v>
                </c:pt>
                <c:pt idx="7">
                  <c:v>7736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CE-42FC-AC20-A1C42FE55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17432"/>
        <c:axId val="684817040"/>
      </c:barChart>
      <c:catAx>
        <c:axId val="6848174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7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4817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5108790513064E-3"/>
              <c:y val="0.320173221920228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74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997342717236247"/>
          <c:y val="0.21096107149384777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GRIS, ANTALL</a:t>
            </a:r>
            <a:r>
              <a:rPr lang="nb-NO" sz="2000" baseline="0"/>
              <a:t> SLAKT per PRODUSENT </a:t>
            </a:r>
            <a:r>
              <a:rPr lang="nb-NO" sz="2000"/>
              <a:t>innen region og organisasjon, hittil i år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126857763153657E-2"/>
          <c:y val="0.18535508528746544"/>
          <c:w val="0.89554667705037294"/>
          <c:h val="0.611149492141820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Regorg!$B$157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Regorg!$AB$157:$AB$164</c:f>
              <c:numCache>
                <c:formatCode>0</c:formatCode>
                <c:ptCount val="8"/>
                <c:pt idx="0">
                  <c:v>383.73384763741564</c:v>
                </c:pt>
                <c:pt idx="1">
                  <c:v>393.67919075144511</c:v>
                </c:pt>
                <c:pt idx="2">
                  <c:v>327.161094224924</c:v>
                </c:pt>
                <c:pt idx="3">
                  <c:v>293.82329317269074</c:v>
                </c:pt>
                <c:pt idx="4">
                  <c:v>378.78034682080926</c:v>
                </c:pt>
                <c:pt idx="5">
                  <c:v>285.73469387755102</c:v>
                </c:pt>
                <c:pt idx="6">
                  <c:v>305.90419161676647</c:v>
                </c:pt>
                <c:pt idx="7">
                  <c:v>314.45454545454544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16-4A30-8A86-FF805DE740CB}"/>
            </c:ext>
          </c:extLst>
        </c:ser>
        <c:ser>
          <c:idx val="4"/>
          <c:order val="1"/>
          <c:tx>
            <c:strRef>
              <c:f>'Ark1'!$C$615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Regorg!$AB$117:$AB$124</c:f>
              <c:numCache>
                <c:formatCode>0</c:formatCode>
                <c:ptCount val="8"/>
                <c:pt idx="0">
                  <c:v>502.99719887955183</c:v>
                </c:pt>
                <c:pt idx="1">
                  <c:v>597.8807947019867</c:v>
                </c:pt>
                <c:pt idx="2">
                  <c:v>445.64774951076322</c:v>
                </c:pt>
                <c:pt idx="3">
                  <c:v>449.26976744186044</c:v>
                </c:pt>
                <c:pt idx="4">
                  <c:v>508.26932668329175</c:v>
                </c:pt>
                <c:pt idx="5">
                  <c:v>507.90476190476193</c:v>
                </c:pt>
                <c:pt idx="6">
                  <c:v>447.27906976744185</c:v>
                </c:pt>
                <c:pt idx="7">
                  <c:v>443.27027027027026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16-4A30-8A86-FF805DE740CB}"/>
            </c:ext>
          </c:extLst>
        </c:ser>
        <c:ser>
          <c:idx val="10"/>
          <c:order val="2"/>
          <c:tx>
            <c:strRef>
              <c:f>Regorg!$B$77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Regorg!$AB$77:$AB$84</c:f>
              <c:numCache>
                <c:formatCode>0</c:formatCode>
                <c:ptCount val="8"/>
                <c:pt idx="0">
                  <c:v>484</c:v>
                </c:pt>
                <c:pt idx="1">
                  <c:v>565.98391420911526</c:v>
                </c:pt>
                <c:pt idx="2">
                  <c:v>561.46545454545458</c:v>
                </c:pt>
                <c:pt idx="3">
                  <c:v>483.96052631578948</c:v>
                </c:pt>
                <c:pt idx="4">
                  <c:v>581.73623188405793</c:v>
                </c:pt>
                <c:pt idx="5">
                  <c:v>768.578125</c:v>
                </c:pt>
                <c:pt idx="6">
                  <c:v>599.70930232558135</c:v>
                </c:pt>
                <c:pt idx="7">
                  <c:v>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16-4A30-8A86-FF805DE740CB}"/>
            </c:ext>
          </c:extLst>
        </c:ser>
        <c:ser>
          <c:idx val="13"/>
          <c:order val="3"/>
          <c:tx>
            <c:strRef>
              <c:f>Regorg!$B$20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Regorg!$AB$20:$AB$27</c:f>
              <c:numCache>
                <c:formatCode>0</c:formatCode>
                <c:ptCount val="8"/>
                <c:pt idx="0">
                  <c:v>632.81732580037669</c:v>
                </c:pt>
                <c:pt idx="1">
                  <c:v>617.07988980716254</c:v>
                </c:pt>
                <c:pt idx="2">
                  <c:v>663.18062827225128</c:v>
                </c:pt>
                <c:pt idx="3">
                  <c:v>575.55118110236219</c:v>
                </c:pt>
                <c:pt idx="4">
                  <c:v>680.05660377358492</c:v>
                </c:pt>
                <c:pt idx="5">
                  <c:v>825.81012658227849</c:v>
                </c:pt>
                <c:pt idx="6">
                  <c:v>555.91735537190084</c:v>
                </c:pt>
                <c:pt idx="7">
                  <c:v>290.03846153846155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16-4A30-8A86-FF805DE740CB}"/>
            </c:ext>
          </c:extLst>
        </c:ser>
        <c:ser>
          <c:idx val="1"/>
          <c:order val="4"/>
          <c:tx>
            <c:strRef>
              <c:f>Regorg!$B$11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Regorg!$AB$11:$AB$18</c:f>
              <c:numCache>
                <c:formatCode>0</c:formatCode>
                <c:ptCount val="8"/>
                <c:pt idx="0">
                  <c:v>637.0078585461689</c:v>
                </c:pt>
                <c:pt idx="1">
                  <c:v>611.55789473684206</c:v>
                </c:pt>
                <c:pt idx="2">
                  <c:v>684.30446194225726</c:v>
                </c:pt>
                <c:pt idx="3">
                  <c:v>551.42352941176466</c:v>
                </c:pt>
                <c:pt idx="4">
                  <c:v>666.80155642023351</c:v>
                </c:pt>
                <c:pt idx="5">
                  <c:v>833.19767441860461</c:v>
                </c:pt>
                <c:pt idx="6">
                  <c:v>603.43362831858406</c:v>
                </c:pt>
                <c:pt idx="7">
                  <c:v>276.28571428571428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16-4A30-8A86-FF805DE74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17432"/>
        <c:axId val="684817040"/>
      </c:barChart>
      <c:catAx>
        <c:axId val="6848174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7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4817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8.414540830726961E-3"/>
              <c:y val="0.3148093647362426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7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853798364105151"/>
          <c:y val="0.11988501908849887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 ANTALL</a:t>
            </a:r>
            <a:r>
              <a:rPr lang="nb-NO" sz="2400" baseline="0"/>
              <a:t> PRODUSENTER </a:t>
            </a:r>
            <a:r>
              <a:rPr lang="nb-NO" sz="2400"/>
              <a:t>innen region og organisasjon, hittil i år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103766271568663E-2"/>
          <c:y val="0.17077181758530183"/>
          <c:w val="0.87763532320793836"/>
          <c:h val="0.652467355643044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'Ark1'!$C$655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'Ark1'!$Q$655:$Q$662</c:f>
              <c:numCache>
                <c:formatCode>General</c:formatCode>
                <c:ptCount val="8"/>
                <c:pt idx="0">
                  <c:v>1037</c:v>
                </c:pt>
                <c:pt idx="1">
                  <c:v>346</c:v>
                </c:pt>
                <c:pt idx="2">
                  <c:v>658</c:v>
                </c:pt>
                <c:pt idx="3">
                  <c:v>498</c:v>
                </c:pt>
                <c:pt idx="4">
                  <c:v>519</c:v>
                </c:pt>
                <c:pt idx="5">
                  <c:v>147</c:v>
                </c:pt>
                <c:pt idx="6">
                  <c:v>167</c:v>
                </c:pt>
                <c:pt idx="7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5B-481E-BC2B-9F832D739D6C}"/>
            </c:ext>
          </c:extLst>
        </c:ser>
        <c:ser>
          <c:idx val="4"/>
          <c:order val="1"/>
          <c:tx>
            <c:strRef>
              <c:f>'Ark1'!$C$615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'Ark1'!$Q$615:$Q$622</c:f>
              <c:numCache>
                <c:formatCode>General</c:formatCode>
                <c:ptCount val="8"/>
                <c:pt idx="0">
                  <c:v>714</c:v>
                </c:pt>
                <c:pt idx="1">
                  <c:v>302</c:v>
                </c:pt>
                <c:pt idx="2">
                  <c:v>511</c:v>
                </c:pt>
                <c:pt idx="3">
                  <c:v>430</c:v>
                </c:pt>
                <c:pt idx="4">
                  <c:v>401</c:v>
                </c:pt>
                <c:pt idx="5">
                  <c:v>84</c:v>
                </c:pt>
                <c:pt idx="6">
                  <c:v>129</c:v>
                </c:pt>
                <c:pt idx="7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5B-481E-BC2B-9F832D739D6C}"/>
            </c:ext>
          </c:extLst>
        </c:ser>
        <c:ser>
          <c:idx val="10"/>
          <c:order val="2"/>
          <c:tx>
            <c:strRef>
              <c:f>'Ark1'!$C$575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'Ark1'!$Q$575:$Q$582</c:f>
              <c:numCache>
                <c:formatCode>General</c:formatCode>
                <c:ptCount val="8"/>
                <c:pt idx="0">
                  <c:v>742</c:v>
                </c:pt>
                <c:pt idx="1">
                  <c:v>373</c:v>
                </c:pt>
                <c:pt idx="2">
                  <c:v>550</c:v>
                </c:pt>
                <c:pt idx="3">
                  <c:v>304</c:v>
                </c:pt>
                <c:pt idx="4">
                  <c:v>345</c:v>
                </c:pt>
                <c:pt idx="5">
                  <c:v>64</c:v>
                </c:pt>
                <c:pt idx="6">
                  <c:v>129</c:v>
                </c:pt>
                <c:pt idx="7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5B-481E-BC2B-9F832D739D6C}"/>
            </c:ext>
          </c:extLst>
        </c:ser>
        <c:ser>
          <c:idx val="13"/>
          <c:order val="3"/>
          <c:tx>
            <c:strRef>
              <c:f>'Ark1'!$C$519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'Ark1'!$Q$519:$Q$526</c:f>
              <c:numCache>
                <c:formatCode>General</c:formatCode>
                <c:ptCount val="8"/>
                <c:pt idx="0">
                  <c:v>531</c:v>
                </c:pt>
                <c:pt idx="1">
                  <c:v>363</c:v>
                </c:pt>
                <c:pt idx="2">
                  <c:v>382</c:v>
                </c:pt>
                <c:pt idx="3">
                  <c:v>254</c:v>
                </c:pt>
                <c:pt idx="4">
                  <c:v>265</c:v>
                </c:pt>
                <c:pt idx="5">
                  <c:v>79</c:v>
                </c:pt>
                <c:pt idx="6">
                  <c:v>121</c:v>
                </c:pt>
                <c:pt idx="7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5B-481E-BC2B-9F832D739D6C}"/>
            </c:ext>
          </c:extLst>
        </c:ser>
        <c:ser>
          <c:idx val="1"/>
          <c:order val="4"/>
          <c:tx>
            <c:strRef>
              <c:f>'Ark1'!$C$511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'Ark1'!$Q$511:$Q$518</c:f>
              <c:numCache>
                <c:formatCode>General</c:formatCode>
                <c:ptCount val="8"/>
                <c:pt idx="0">
                  <c:v>509</c:v>
                </c:pt>
                <c:pt idx="1">
                  <c:v>380</c:v>
                </c:pt>
                <c:pt idx="2">
                  <c:v>381</c:v>
                </c:pt>
                <c:pt idx="3">
                  <c:v>255</c:v>
                </c:pt>
                <c:pt idx="4">
                  <c:v>257</c:v>
                </c:pt>
                <c:pt idx="5">
                  <c:v>86</c:v>
                </c:pt>
                <c:pt idx="6">
                  <c:v>113</c:v>
                </c:pt>
                <c:pt idx="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5B-481E-BC2B-9F832D739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17432"/>
        <c:axId val="684817040"/>
      </c:barChart>
      <c:catAx>
        <c:axId val="6848174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7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4817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8.414540830726961E-3"/>
              <c:y val="0.3148093647362426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7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359178572303"/>
          <c:y val="0.28352460629921261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 MIDDEL</a:t>
            </a:r>
            <a:r>
              <a:rPr lang="nb-NO" sz="2400" baseline="0"/>
              <a:t> KJØTT% </a:t>
            </a:r>
            <a:r>
              <a:rPr lang="nb-NO" sz="2400"/>
              <a:t>innen region og organisasjon, hittil i år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53512707349339E-2"/>
          <c:y val="0.19159662158520502"/>
          <c:w val="0.87668558960207243"/>
          <c:h val="0.595429799044375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'Ark1'!$C$655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'Ark1'!$U$655:$U$662</c:f>
              <c:numCache>
                <c:formatCode>General</c:formatCode>
                <c:ptCount val="8"/>
                <c:pt idx="0">
                  <c:v>57.002729246667592</c:v>
                </c:pt>
                <c:pt idx="1">
                  <c:v>57.62240710092545</c:v>
                </c:pt>
                <c:pt idx="2">
                  <c:v>57.025557754671581</c:v>
                </c:pt>
                <c:pt idx="3">
                  <c:v>57.55045756637324</c:v>
                </c:pt>
                <c:pt idx="4">
                  <c:v>56.725352650025698</c:v>
                </c:pt>
                <c:pt idx="5">
                  <c:v>57.456871855364845</c:v>
                </c:pt>
                <c:pt idx="6">
                  <c:v>56.668317606984864</c:v>
                </c:pt>
                <c:pt idx="7">
                  <c:v>57.952298352124906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8A-4A96-A80D-8A4102087019}"/>
            </c:ext>
          </c:extLst>
        </c:ser>
        <c:ser>
          <c:idx val="4"/>
          <c:order val="1"/>
          <c:tx>
            <c:strRef>
              <c:f>'Ark1'!$C$615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'Ark1'!$U$615:$U$622</c:f>
              <c:numCache>
                <c:formatCode>General</c:formatCode>
                <c:ptCount val="8"/>
                <c:pt idx="0">
                  <c:v>61.087431009228482</c:v>
                </c:pt>
                <c:pt idx="1">
                  <c:v>61.455139638192499</c:v>
                </c:pt>
                <c:pt idx="2">
                  <c:v>60.967380228738065</c:v>
                </c:pt>
                <c:pt idx="3">
                  <c:v>60.683578920108786</c:v>
                </c:pt>
                <c:pt idx="4">
                  <c:v>60.757046261948197</c:v>
                </c:pt>
                <c:pt idx="5">
                  <c:v>61.295289297302418</c:v>
                </c:pt>
                <c:pt idx="6">
                  <c:v>61.171609324898149</c:v>
                </c:pt>
                <c:pt idx="7">
                  <c:v>61.052259284102682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8A-4A96-A80D-8A4102087019}"/>
            </c:ext>
          </c:extLst>
        </c:ser>
        <c:ser>
          <c:idx val="10"/>
          <c:order val="2"/>
          <c:tx>
            <c:strRef>
              <c:f>'Ark1'!$C$575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'Ark1'!$U$575:$U$582</c:f>
              <c:numCache>
                <c:formatCode>General</c:formatCode>
                <c:ptCount val="8"/>
                <c:pt idx="0">
                  <c:v>59.728262958566489</c:v>
                </c:pt>
                <c:pt idx="1">
                  <c:v>60.502125274860951</c:v>
                </c:pt>
                <c:pt idx="2">
                  <c:v>59.818985780144146</c:v>
                </c:pt>
                <c:pt idx="3">
                  <c:v>61.512585219525519</c:v>
                </c:pt>
                <c:pt idx="4">
                  <c:v>59.982408904147277</c:v>
                </c:pt>
                <c:pt idx="5">
                  <c:v>61.618709572433985</c:v>
                </c:pt>
                <c:pt idx="6">
                  <c:v>60.180777452197013</c:v>
                </c:pt>
                <c:pt idx="7">
                  <c:v>61.736834714225537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8A-4A96-A80D-8A4102087019}"/>
            </c:ext>
          </c:extLst>
        </c:ser>
        <c:ser>
          <c:idx val="13"/>
          <c:order val="3"/>
          <c:tx>
            <c:strRef>
              <c:f>'Ark1'!$C$519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'Ark1'!$U$519:$U$526</c:f>
              <c:numCache>
                <c:formatCode>General</c:formatCode>
                <c:ptCount val="8"/>
                <c:pt idx="0">
                  <c:v>60.400838931183763</c:v>
                </c:pt>
                <c:pt idx="1">
                  <c:v>60.464784434791987</c:v>
                </c:pt>
                <c:pt idx="2">
                  <c:v>60.553831809074154</c:v>
                </c:pt>
                <c:pt idx="3">
                  <c:v>60.931612438135119</c:v>
                </c:pt>
                <c:pt idx="4">
                  <c:v>60.452778040911397</c:v>
                </c:pt>
                <c:pt idx="5">
                  <c:v>60.961914588883921</c:v>
                </c:pt>
                <c:pt idx="6">
                  <c:v>60.531265841657984</c:v>
                </c:pt>
                <c:pt idx="7">
                  <c:v>61.753696549886762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8A-4A96-A80D-8A4102087019}"/>
            </c:ext>
          </c:extLst>
        </c:ser>
        <c:ser>
          <c:idx val="1"/>
          <c:order val="4"/>
          <c:tx>
            <c:strRef>
              <c:f>'Ark1'!$C$511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'Ark1'!$U$511:$U$518</c:f>
              <c:numCache>
                <c:formatCode>General</c:formatCode>
                <c:ptCount val="8"/>
                <c:pt idx="0">
                  <c:v>60.46339779219371</c:v>
                </c:pt>
                <c:pt idx="1">
                  <c:v>60.356234690306792</c:v>
                </c:pt>
                <c:pt idx="2">
                  <c:v>60.583836290735697</c:v>
                </c:pt>
                <c:pt idx="3">
                  <c:v>60.585441277410496</c:v>
                </c:pt>
                <c:pt idx="4">
                  <c:v>60.432529845104362</c:v>
                </c:pt>
                <c:pt idx="5">
                  <c:v>60.93370459506351</c:v>
                </c:pt>
                <c:pt idx="6">
                  <c:v>60.665426634710094</c:v>
                </c:pt>
                <c:pt idx="7">
                  <c:v>61.80528908478091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8A-4A96-A80D-8A4102087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17432"/>
        <c:axId val="684817040"/>
      </c:barChart>
      <c:catAx>
        <c:axId val="6848174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7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4817040"/>
        <c:scaling>
          <c:orientation val="minMax"/>
          <c:min val="5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5.2044701866664671E-3"/>
              <c:y val="0.3935556395403030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7432"/>
        <c:crosses val="autoZero"/>
        <c:crossBetween val="between"/>
        <c:majorUnit val="2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526222327878264"/>
          <c:y val="2.647321560943357E-4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  Middel</a:t>
            </a:r>
            <a:r>
              <a:rPr lang="nb-NO" sz="2400" baseline="0"/>
              <a:t> VEKT </a:t>
            </a:r>
            <a:r>
              <a:rPr lang="nb-NO" sz="2400"/>
              <a:t>innen region og organisasjon, hittil i år</a:t>
            </a:r>
          </a:p>
        </c:rich>
      </c:tx>
      <c:layout>
        <c:manualLayout>
          <c:xMode val="edge"/>
          <c:yMode val="edge"/>
          <c:x val="0.13740540797346101"/>
          <c:y val="3.28542619755360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919758881955529E-2"/>
          <c:y val="0.15239899602353657"/>
          <c:w val="0.89630320495809712"/>
          <c:h val="0.574850878196156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Regorg!$B$157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Regorg!$Q$157:$Q$164</c:f>
              <c:numCache>
                <c:formatCode>0.00</c:formatCode>
                <c:ptCount val="8"/>
                <c:pt idx="0">
                  <c:v>74.497243360340022</c:v>
                </c:pt>
                <c:pt idx="1">
                  <c:v>80.156327972510269</c:v>
                </c:pt>
                <c:pt idx="2">
                  <c:v>73.893456081174619</c:v>
                </c:pt>
                <c:pt idx="3">
                  <c:v>78.994875952538479</c:v>
                </c:pt>
                <c:pt idx="4">
                  <c:v>73.848808391364841</c:v>
                </c:pt>
                <c:pt idx="5">
                  <c:v>76.730879414526498</c:v>
                </c:pt>
                <c:pt idx="6">
                  <c:v>73.733914098899987</c:v>
                </c:pt>
                <c:pt idx="7">
                  <c:v>73.598135299219422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02-463E-9B7A-8BF5292DCEE7}"/>
            </c:ext>
          </c:extLst>
        </c:ser>
        <c:ser>
          <c:idx val="4"/>
          <c:order val="1"/>
          <c:tx>
            <c:strRef>
              <c:f>Regorg!$B$117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Regorg!$Q$117:$Q$124</c:f>
              <c:numCache>
                <c:formatCode>0.00</c:formatCode>
                <c:ptCount val="8"/>
                <c:pt idx="0">
                  <c:v>80.082868568054096</c:v>
                </c:pt>
                <c:pt idx="1">
                  <c:v>82.458739988257435</c:v>
                </c:pt>
                <c:pt idx="2">
                  <c:v>79.383418026738141</c:v>
                </c:pt>
                <c:pt idx="3">
                  <c:v>83.619301825715823</c:v>
                </c:pt>
                <c:pt idx="4">
                  <c:v>78.510114035603863</c:v>
                </c:pt>
                <c:pt idx="5">
                  <c:v>80.7971816308645</c:v>
                </c:pt>
                <c:pt idx="6">
                  <c:v>77.18738018892445</c:v>
                </c:pt>
                <c:pt idx="7">
                  <c:v>79.202664796634252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02-463E-9B7A-8BF5292DCEE7}"/>
            </c:ext>
          </c:extLst>
        </c:ser>
        <c:ser>
          <c:idx val="10"/>
          <c:order val="2"/>
          <c:tx>
            <c:strRef>
              <c:f>Regorg!$B$77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Regorg!$Q$77:$Q$84</c:f>
              <c:numCache>
                <c:formatCode>0.00</c:formatCode>
                <c:ptCount val="8"/>
                <c:pt idx="0">
                  <c:v>81.643777909671513</c:v>
                </c:pt>
                <c:pt idx="1">
                  <c:v>83.073675087030381</c:v>
                </c:pt>
                <c:pt idx="2">
                  <c:v>82.58689857801555</c:v>
                </c:pt>
                <c:pt idx="3">
                  <c:v>82.387201390783105</c:v>
                </c:pt>
                <c:pt idx="4">
                  <c:v>79.873787515576865</c:v>
                </c:pt>
                <c:pt idx="5">
                  <c:v>81.040559781945618</c:v>
                </c:pt>
                <c:pt idx="6">
                  <c:v>79.193177964173728</c:v>
                </c:pt>
                <c:pt idx="7">
                  <c:v>79.117146468192388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02-463E-9B7A-8BF5292DCEE7}"/>
            </c:ext>
          </c:extLst>
        </c:ser>
        <c:ser>
          <c:idx val="13"/>
          <c:order val="3"/>
          <c:tx>
            <c:strRef>
              <c:f>Regorg!$B$20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Regorg!$Q$20:$Q$27</c:f>
              <c:numCache>
                <c:formatCode>0.00</c:formatCode>
                <c:ptCount val="8"/>
                <c:pt idx="0">
                  <c:v>84.644620092552003</c:v>
                </c:pt>
                <c:pt idx="1">
                  <c:v>86.325226693470754</c:v>
                </c:pt>
                <c:pt idx="2">
                  <c:v>84.99820536830299</c:v>
                </c:pt>
                <c:pt idx="3">
                  <c:v>84.131281105735511</c:v>
                </c:pt>
                <c:pt idx="4">
                  <c:v>83.640347986470786</c:v>
                </c:pt>
                <c:pt idx="5">
                  <c:v>83.213548888854817</c:v>
                </c:pt>
                <c:pt idx="6">
                  <c:v>81.519402117190694</c:v>
                </c:pt>
                <c:pt idx="7">
                  <c:v>82.175169841481207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02-463E-9B7A-8BF5292DCEE7}"/>
            </c:ext>
          </c:extLst>
        </c:ser>
        <c:ser>
          <c:idx val="1"/>
          <c:order val="4"/>
          <c:tx>
            <c:strRef>
              <c:f>Regorg!$B$11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Regorg!$Q$11:$Q$18</c:f>
              <c:numCache>
                <c:formatCode>0.00</c:formatCode>
                <c:ptCount val="8"/>
                <c:pt idx="0">
                  <c:v>82.587715988792127</c:v>
                </c:pt>
                <c:pt idx="1">
                  <c:v>84.612221833405897</c:v>
                </c:pt>
                <c:pt idx="2">
                  <c:v>82.306456201301586</c:v>
                </c:pt>
                <c:pt idx="3">
                  <c:v>82.392628879013742</c:v>
                </c:pt>
                <c:pt idx="4">
                  <c:v>81.745297161711491</c:v>
                </c:pt>
                <c:pt idx="5">
                  <c:v>81.827908994234491</c:v>
                </c:pt>
                <c:pt idx="6">
                  <c:v>79.536971871369516</c:v>
                </c:pt>
                <c:pt idx="7">
                  <c:v>80.933212341198058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02-463E-9B7A-8BF5292DC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17432"/>
        <c:axId val="684817040"/>
      </c:barChart>
      <c:catAx>
        <c:axId val="6848174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7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4817040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5.2045108790513064E-3"/>
              <c:y val="0.320173221920228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74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5958344907640905"/>
          <c:y val="5.8544758138897583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  % SLAKT innen region og organisasjon, hittil i år</a:t>
            </a:r>
          </a:p>
        </c:rich>
      </c:tx>
      <c:layout>
        <c:manualLayout>
          <c:xMode val="edge"/>
          <c:yMode val="edge"/>
          <c:x val="0.13740540797346101"/>
          <c:y val="3.28542619755360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976804610381058E-2"/>
          <c:y val="0.15288538841390337"/>
          <c:w val="0.9012462172315352"/>
          <c:h val="0.574364412775394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Regorg!$B$157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Regorg!$L$157:$L$164</c:f>
              <c:numCache>
                <c:formatCode>0.0</c:formatCode>
                <c:ptCount val="8"/>
                <c:pt idx="0">
                  <c:v>74.498872029130695</c:v>
                </c:pt>
                <c:pt idx="1">
                  <c:v>25.501127970869327</c:v>
                </c:pt>
                <c:pt idx="2">
                  <c:v>59.533844400933646</c:v>
                </c:pt>
                <c:pt idx="3">
                  <c:v>40.466155599066362</c:v>
                </c:pt>
                <c:pt idx="4">
                  <c:v>82.395322519803813</c:v>
                </c:pt>
                <c:pt idx="5">
                  <c:v>17.604677480196155</c:v>
                </c:pt>
                <c:pt idx="6">
                  <c:v>88.073236328529049</c:v>
                </c:pt>
                <c:pt idx="7">
                  <c:v>11.926763671470939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E0-4194-BD10-CDDCDEA66792}"/>
            </c:ext>
          </c:extLst>
        </c:ser>
        <c:ser>
          <c:idx val="4"/>
          <c:order val="1"/>
          <c:tx>
            <c:strRef>
              <c:f>Regorg!$B$117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Regorg!$L$117:$L$124</c:f>
              <c:numCache>
                <c:formatCode>0.0</c:formatCode>
                <c:ptCount val="8"/>
                <c:pt idx="0">
                  <c:v>66.544376505466005</c:v>
                </c:pt>
                <c:pt idx="1">
                  <c:v>33.455623494534002</c:v>
                </c:pt>
                <c:pt idx="2">
                  <c:v>54.102995400463776</c:v>
                </c:pt>
                <c:pt idx="3">
                  <c:v>45.897004599536245</c:v>
                </c:pt>
                <c:pt idx="4">
                  <c:v>82.690684842583593</c:v>
                </c:pt>
                <c:pt idx="5">
                  <c:v>17.309315157416428</c:v>
                </c:pt>
                <c:pt idx="6">
                  <c:v>77.866396761133601</c:v>
                </c:pt>
                <c:pt idx="7">
                  <c:v>22.133603238866403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E0-4194-BD10-CDDCDEA66792}"/>
            </c:ext>
          </c:extLst>
        </c:ser>
        <c:ser>
          <c:idx val="10"/>
          <c:order val="2"/>
          <c:tx>
            <c:strRef>
              <c:f>Regorg!$B$77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Regorg!$L$77:$L$84</c:f>
              <c:numCache>
                <c:formatCode>0.0</c:formatCode>
                <c:ptCount val="8"/>
                <c:pt idx="0">
                  <c:v>62.978395061728399</c:v>
                </c:pt>
                <c:pt idx="1">
                  <c:v>37.021604938271594</c:v>
                </c:pt>
                <c:pt idx="2">
                  <c:v>67.731011339460011</c:v>
                </c:pt>
                <c:pt idx="3">
                  <c:v>32.268988660540003</c:v>
                </c:pt>
                <c:pt idx="4">
                  <c:v>80.315581380458454</c:v>
                </c:pt>
                <c:pt idx="5">
                  <c:v>19.684418619541557</c:v>
                </c:pt>
                <c:pt idx="6">
                  <c:v>91.53971306019821</c:v>
                </c:pt>
                <c:pt idx="7">
                  <c:v>8.4602869398018061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E0-4194-BD10-CDDCDEA66792}"/>
            </c:ext>
          </c:extLst>
        </c:ser>
        <c:ser>
          <c:idx val="13"/>
          <c:order val="3"/>
          <c:tx>
            <c:strRef>
              <c:f>Regorg!$B$20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Regorg!$L$20:$L$27</c:f>
              <c:numCache>
                <c:formatCode>0.0</c:formatCode>
                <c:ptCount val="8"/>
                <c:pt idx="0">
                  <c:v>60.001857056636688</c:v>
                </c:pt>
                <c:pt idx="1">
                  <c:v>39.998142943363341</c:v>
                </c:pt>
                <c:pt idx="2">
                  <c:v>63.409048244790682</c:v>
                </c:pt>
                <c:pt idx="3">
                  <c:v>36.590951755209311</c:v>
                </c:pt>
                <c:pt idx="4">
                  <c:v>73.421089083901649</c:v>
                </c:pt>
                <c:pt idx="5">
                  <c:v>26.578910916098341</c:v>
                </c:pt>
                <c:pt idx="6">
                  <c:v>89.919392570214001</c:v>
                </c:pt>
                <c:pt idx="7">
                  <c:v>10.080607429785982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E0-4194-BD10-CDDCDEA66792}"/>
            </c:ext>
          </c:extLst>
        </c:ser>
        <c:ser>
          <c:idx val="1"/>
          <c:order val="4"/>
          <c:tx>
            <c:strRef>
              <c:f>Regorg!$B$11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Regorg!$L$11:$L$18</c:f>
              <c:numCache>
                <c:formatCode>0.0</c:formatCode>
                <c:ptCount val="8"/>
                <c:pt idx="0">
                  <c:v>58.250109139121392</c:v>
                </c:pt>
                <c:pt idx="1">
                  <c:v>41.749890860878608</c:v>
                </c:pt>
                <c:pt idx="2">
                  <c:v>64.963509105904606</c:v>
                </c:pt>
                <c:pt idx="3">
                  <c:v>35.036490894095429</c:v>
                </c:pt>
                <c:pt idx="4">
                  <c:v>70.515136427416323</c:v>
                </c:pt>
                <c:pt idx="5">
                  <c:v>29.484863572583674</c:v>
                </c:pt>
                <c:pt idx="6">
                  <c:v>89.810863495074045</c:v>
                </c:pt>
                <c:pt idx="7">
                  <c:v>10.189136504925976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E0-4194-BD10-CDDCDEA66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17432"/>
        <c:axId val="684817040"/>
      </c:barChart>
      <c:catAx>
        <c:axId val="6848174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7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4817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slakt</a:t>
                </a:r>
              </a:p>
            </c:rich>
          </c:tx>
          <c:layout>
            <c:manualLayout>
              <c:xMode val="edge"/>
              <c:yMode val="edge"/>
              <c:x val="5.2045108790513064E-3"/>
              <c:y val="0.320173221920228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74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883210672673422"/>
          <c:y val="0.1375833524166249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slaktvekt for SLAKTEGRIS</a:t>
            </a:r>
          </a:p>
        </c:rich>
      </c:tx>
      <c:layout>
        <c:manualLayout>
          <c:xMode val="edge"/>
          <c:yMode val="edge"/>
          <c:x val="0.11538101854915193"/>
          <c:y val="4.42828261332198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981291346045756E-2"/>
          <c:y val="0.1363367111820615"/>
          <c:w val="0.88850805262316124"/>
          <c:h val="0.76232994470352211"/>
        </c:manualLayout>
      </c:layout>
      <c:lineChart>
        <c:grouping val="standard"/>
        <c:varyColors val="0"/>
        <c:ser>
          <c:idx val="1"/>
          <c:order val="0"/>
          <c:tx>
            <c:v>Slaktevekt</c:v>
          </c:tx>
          <c:spPr>
            <a:ln w="114300">
              <a:solidFill>
                <a:schemeClr val="tx2"/>
              </a:solidFill>
              <a:prstDash val="solid"/>
            </a:ln>
          </c:spPr>
          <c:marker>
            <c:symbol val="circle"/>
            <c:size val="14"/>
            <c:spPr>
              <a:solidFill>
                <a:schemeClr val="bg1"/>
              </a:solidFill>
            </c:spPr>
          </c:marker>
          <c:dLbls>
            <c:dLbl>
              <c:idx val="3"/>
              <c:layout>
                <c:manualLayout>
                  <c:x val="-4.1341787417213297E-2"/>
                  <c:y val="5.59174623032805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95-4D6D-A7D5-6310EFAD6871}"/>
                </c:ext>
              </c:extLst>
            </c:dLbl>
            <c:dLbl>
              <c:idx val="12"/>
              <c:layout>
                <c:manualLayout>
                  <c:x val="-3.6534602833816383E-2"/>
                  <c:y val="-4.79292534028118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C0-4528-8A63-D818E2AE017C}"/>
                </c:ext>
              </c:extLst>
            </c:dLbl>
            <c:dLbl>
              <c:idx val="13"/>
              <c:layout>
                <c:manualLayout>
                  <c:x val="-1.0575806083473235E-2"/>
                  <c:y val="5.1923357853046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C0-4528-8A63-D818E2AE017C}"/>
                </c:ext>
              </c:extLst>
            </c:dLbl>
            <c:dLbl>
              <c:idx val="14"/>
              <c:layout>
                <c:manualLayout>
                  <c:x val="-3.8457476667175146E-2"/>
                  <c:y val="-4.19380967274604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C0-4528-8A63-D818E2AE017C}"/>
                </c:ext>
              </c:extLst>
            </c:dLbl>
            <c:dLbl>
              <c:idx val="15"/>
              <c:layout>
                <c:manualLayout>
                  <c:x val="-2.6920233667022599E-2"/>
                  <c:y val="5.99115667535148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C0-4528-8A63-D818E2AE017C}"/>
                </c:ext>
              </c:extLst>
            </c:dLbl>
            <c:dLbl>
              <c:idx val="19"/>
              <c:layout>
                <c:manualLayout>
                  <c:x val="0"/>
                  <c:y val="5.1923357853046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C0-4528-8A63-D818E2AE017C}"/>
                </c:ext>
              </c:extLst>
            </c:dLbl>
            <c:dLbl>
              <c:idx val="20"/>
              <c:layout>
                <c:manualLayout>
                  <c:x val="-2.0190175250266951E-2"/>
                  <c:y val="-6.5902723428866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C0-4528-8A63-D818E2AE017C}"/>
                </c:ext>
              </c:extLst>
            </c:dLbl>
            <c:dLbl>
              <c:idx val="22"/>
              <c:layout>
                <c:manualLayout>
                  <c:x val="-2.788167058370198E-2"/>
                  <c:y val="5.99115667535148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C0-4528-8A63-D818E2AE017C}"/>
                </c:ext>
              </c:extLst>
            </c:dLbl>
            <c:dLbl>
              <c:idx val="25"/>
              <c:layout>
                <c:manualLayout>
                  <c:x val="-7.1146331834274018E-2"/>
                  <c:y val="-1.7973470026054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C0-4528-8A63-D818E2AE017C}"/>
                </c:ext>
              </c:extLst>
            </c:dLbl>
            <c:dLbl>
              <c:idx val="26"/>
              <c:layout>
                <c:manualLayout>
                  <c:x val="-4.2303224333892657E-2"/>
                  <c:y val="-3.7943992277226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C0-4528-8A63-D818E2AE01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År!$H$8:$H$36</c:f>
              <c:numCache>
                <c:formatCode>0.0</c:formatCode>
                <c:ptCount val="29"/>
                <c:pt idx="0">
                  <c:v>72.569351606317284</c:v>
                </c:pt>
                <c:pt idx="1">
                  <c:v>70.109172293881102</c:v>
                </c:pt>
                <c:pt idx="2">
                  <c:v>71.512796030910195</c:v>
                </c:pt>
                <c:pt idx="3">
                  <c:v>69.715564197304786</c:v>
                </c:pt>
                <c:pt idx="4">
                  <c:v>67.901637142532579</c:v>
                </c:pt>
                <c:pt idx="5">
                  <c:v>73.91810407250189</c:v>
                </c:pt>
                <c:pt idx="6">
                  <c:v>75.931545731751285</c:v>
                </c:pt>
                <c:pt idx="7">
                  <c:v>76.984687369629498</c:v>
                </c:pt>
                <c:pt idx="8">
                  <c:v>75.621704064421522</c:v>
                </c:pt>
                <c:pt idx="9">
                  <c:v>74.773971009621405</c:v>
                </c:pt>
                <c:pt idx="10">
                  <c:v>75.205585538554686</c:v>
                </c:pt>
                <c:pt idx="11">
                  <c:v>77.395996936336942</c:v>
                </c:pt>
                <c:pt idx="12">
                  <c:v>79.562284712108138</c:v>
                </c:pt>
                <c:pt idx="13">
                  <c:v>79.140729246191114</c:v>
                </c:pt>
                <c:pt idx="14">
                  <c:v>80.01735404283103</c:v>
                </c:pt>
                <c:pt idx="15">
                  <c:v>80.417119934462178</c:v>
                </c:pt>
                <c:pt idx="16">
                  <c:v>79.910019197072401</c:v>
                </c:pt>
                <c:pt idx="17">
                  <c:v>76.616796339611824</c:v>
                </c:pt>
                <c:pt idx="18">
                  <c:v>78.276139041712881</c:v>
                </c:pt>
                <c:pt idx="19">
                  <c:v>81.510881214155191</c:v>
                </c:pt>
                <c:pt idx="20">
                  <c:v>81.547997226610434</c:v>
                </c:pt>
                <c:pt idx="21">
                  <c:v>81.309473447510996</c:v>
                </c:pt>
                <c:pt idx="22" formatCode="0.00">
                  <c:v>79.498493145626114</c:v>
                </c:pt>
                <c:pt idx="23" formatCode="0.00">
                  <c:v>79.775541788728574</c:v>
                </c:pt>
                <c:pt idx="24" formatCode="0.00">
                  <c:v>81.532056184626271</c:v>
                </c:pt>
                <c:pt idx="25" formatCode="0.00">
                  <c:v>84.497934909706586</c:v>
                </c:pt>
                <c:pt idx="26" formatCode="0.00">
                  <c:v>85.335161801650074</c:v>
                </c:pt>
                <c:pt idx="27" formatCode="0.00">
                  <c:v>84.308118112164735</c:v>
                </c:pt>
                <c:pt idx="28" formatCode="0.00">
                  <c:v>82.284532234776023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A1-47D3-A4F8-A0B7A2B5F31B}"/>
            </c:ext>
          </c:extLst>
        </c:ser>
        <c:ser>
          <c:idx val="0"/>
          <c:order val="1"/>
          <c:tx>
            <c:strRef>
              <c:f>RNR!$D$8</c:f>
              <c:strCache>
                <c:ptCount val="1"/>
                <c:pt idx="0">
                  <c:v>Middel vekt i 2024</c:v>
                </c:pt>
              </c:strCache>
            </c:strRef>
          </c:tx>
          <c:spPr>
            <a:ln w="76200">
              <a:solidFill>
                <a:schemeClr val="tx1"/>
              </a:solidFill>
            </a:ln>
          </c:spPr>
          <c:marker>
            <c:symbol val="none"/>
          </c:marker>
          <c:val>
            <c:numRef>
              <c:f>År!$AN$8:$AN$36</c:f>
              <c:numCache>
                <c:formatCode>0.00</c:formatCode>
                <c:ptCount val="29"/>
                <c:pt idx="0">
                  <c:v>82.284532234776023</c:v>
                </c:pt>
                <c:pt idx="1">
                  <c:v>82.284532234776023</c:v>
                </c:pt>
                <c:pt idx="2">
                  <c:v>82.284532234776023</c:v>
                </c:pt>
                <c:pt idx="3">
                  <c:v>82.284532234776023</c:v>
                </c:pt>
                <c:pt idx="4">
                  <c:v>82.284532234776023</c:v>
                </c:pt>
                <c:pt idx="5">
                  <c:v>82.284532234776023</c:v>
                </c:pt>
                <c:pt idx="6">
                  <c:v>82.284532234776023</c:v>
                </c:pt>
                <c:pt idx="7">
                  <c:v>82.284532234776023</c:v>
                </c:pt>
                <c:pt idx="8">
                  <c:v>82.284532234776023</c:v>
                </c:pt>
                <c:pt idx="9">
                  <c:v>82.284532234776023</c:v>
                </c:pt>
                <c:pt idx="10">
                  <c:v>82.284532234776023</c:v>
                </c:pt>
                <c:pt idx="11">
                  <c:v>82.284532234776023</c:v>
                </c:pt>
                <c:pt idx="12">
                  <c:v>82.284532234776023</c:v>
                </c:pt>
                <c:pt idx="13">
                  <c:v>82.284532234776023</c:v>
                </c:pt>
                <c:pt idx="14">
                  <c:v>82.284532234776023</c:v>
                </c:pt>
                <c:pt idx="15">
                  <c:v>82.284532234776023</c:v>
                </c:pt>
                <c:pt idx="16">
                  <c:v>82.284532234776023</c:v>
                </c:pt>
                <c:pt idx="17">
                  <c:v>82.284532234776023</c:v>
                </c:pt>
                <c:pt idx="18">
                  <c:v>82.284532234776023</c:v>
                </c:pt>
                <c:pt idx="19">
                  <c:v>82.284532234776023</c:v>
                </c:pt>
                <c:pt idx="20">
                  <c:v>82.284532234776023</c:v>
                </c:pt>
                <c:pt idx="21">
                  <c:v>82.284532234776023</c:v>
                </c:pt>
                <c:pt idx="22">
                  <c:v>82.284532234776023</c:v>
                </c:pt>
                <c:pt idx="23">
                  <c:v>82.284532234776023</c:v>
                </c:pt>
                <c:pt idx="24">
                  <c:v>82.284532234776023</c:v>
                </c:pt>
                <c:pt idx="25">
                  <c:v>82.284532234776023</c:v>
                </c:pt>
                <c:pt idx="26">
                  <c:v>82.284532234776023</c:v>
                </c:pt>
                <c:pt idx="27">
                  <c:v>82.284532234776023</c:v>
                </c:pt>
                <c:pt idx="28">
                  <c:v>82.284532234776023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A1-47D3-A4F8-A0B7A2B5F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8736"/>
        <c:axId val="718334224"/>
      </c:lineChart>
      <c:catAx>
        <c:axId val="718328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4224"/>
        <c:crosses val="autoZero"/>
        <c:auto val="1"/>
        <c:lblAlgn val="ctr"/>
        <c:lblOffset val="100"/>
        <c:tickLblSkip val="2"/>
        <c:noMultiLvlLbl val="0"/>
      </c:catAx>
      <c:valAx>
        <c:axId val="718334224"/>
        <c:scaling>
          <c:orientation val="minMax"/>
          <c:max val="87"/>
          <c:min val="6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 val="autoZero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088999155525283"/>
          <c:y val="0.62235852496779165"/>
          <c:w val="0.15947708880781766"/>
          <c:h val="0.126216421542855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ANTALL</a:t>
            </a:r>
            <a:r>
              <a:rPr lang="nb-NO" sz="2800" baseline="0"/>
              <a:t> slakt</a:t>
            </a:r>
            <a:r>
              <a:rPr lang="nb-NO" sz="2800"/>
              <a:t> 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85969782931337"/>
          <c:y val="0.16017877265983854"/>
          <c:w val="0.88350598016992044"/>
          <c:h val="0.6705380115108166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'Ark1'!$C$749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'Ark1'!$R$749:$R$754</c:f>
              <c:numCache>
                <c:formatCode>General</c:formatCode>
                <c:ptCount val="6"/>
                <c:pt idx="0">
                  <c:v>312041</c:v>
                </c:pt>
                <c:pt idx="1">
                  <c:v>288218</c:v>
                </c:pt>
                <c:pt idx="2">
                  <c:v>236583</c:v>
                </c:pt>
                <c:pt idx="3">
                  <c:v>254404</c:v>
                </c:pt>
                <c:pt idx="4">
                  <c:v>64506</c:v>
                </c:pt>
                <c:pt idx="5">
                  <c:v>124060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DF-4764-8DE1-E9A1D6EA8709}"/>
            </c:ext>
          </c:extLst>
        </c:ser>
        <c:ser>
          <c:idx val="1"/>
          <c:order val="1"/>
          <c:tx>
            <c:strRef>
              <c:f>'Ark1'!$C$743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'Ark1'!$R$743:$R$748</c:f>
              <c:numCache>
                <c:formatCode>General</c:formatCode>
                <c:ptCount val="6"/>
                <c:pt idx="0">
                  <c:v>308189</c:v>
                </c:pt>
                <c:pt idx="1">
                  <c:v>287198</c:v>
                </c:pt>
                <c:pt idx="2">
                  <c:v>229126</c:v>
                </c:pt>
                <c:pt idx="3">
                  <c:v>252243</c:v>
                </c:pt>
                <c:pt idx="4">
                  <c:v>71653</c:v>
                </c:pt>
                <c:pt idx="5">
                  <c:v>128500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DF-4764-8DE1-E9A1D6EA8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2832"/>
        <c:axId val="724643616"/>
      </c:barChart>
      <c:catAx>
        <c:axId val="724642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6436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4425837563555"/>
          <c:y val="0.1205494700410919"/>
          <c:w val="6.7308856619042137E-2"/>
          <c:h val="0.14569371045227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GRIS: ANTALL</a:t>
            </a:r>
            <a:r>
              <a:rPr lang="nb-NO" sz="2400" baseline="0"/>
              <a:t> slakt</a:t>
            </a:r>
            <a:r>
              <a:rPr lang="nb-NO" sz="2400"/>
              <a:t> 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379696451961118E-2"/>
          <c:y val="0.16617823339752699"/>
          <c:w val="0.89298602333718013"/>
          <c:h val="0.664538697568988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'Ark1'!$C$851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'Ark1'!$R$851:$R$856</c:f>
              <c:numCache>
                <c:formatCode>General</c:formatCode>
                <c:ptCount val="6"/>
                <c:pt idx="0">
                  <c:v>397932</c:v>
                </c:pt>
                <c:pt idx="1">
                  <c:v>215476</c:v>
                </c:pt>
                <c:pt idx="2">
                  <c:v>247469</c:v>
                </c:pt>
                <c:pt idx="3">
                  <c:v>167124</c:v>
                </c:pt>
                <c:pt idx="4">
                  <c:v>36923</c:v>
                </c:pt>
                <c:pt idx="5">
                  <c:v>127411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D2-450E-8DD1-985E90C40C32}"/>
            </c:ext>
          </c:extLst>
        </c:ser>
        <c:ser>
          <c:idx val="4"/>
          <c:order val="1"/>
          <c:tx>
            <c:strRef>
              <c:f>'Ark1'!$C$821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'Ark1'!$R$821:$R$826</c:f>
              <c:numCache>
                <c:formatCode>General</c:formatCode>
                <c:ptCount val="6"/>
                <c:pt idx="0">
                  <c:v>359144</c:v>
                </c:pt>
                <c:pt idx="1">
                  <c:v>243175</c:v>
                </c:pt>
                <c:pt idx="2">
                  <c:v>246062</c:v>
                </c:pt>
                <c:pt idx="3">
                  <c:v>220696</c:v>
                </c:pt>
                <c:pt idx="4">
                  <c:v>42224</c:v>
                </c:pt>
                <c:pt idx="5">
                  <c:v>169891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D2-450E-8DD1-985E90C40C32}"/>
            </c:ext>
          </c:extLst>
        </c:ser>
        <c:ser>
          <c:idx val="10"/>
          <c:order val="2"/>
          <c:tx>
            <c:strRef>
              <c:f>'Ark1'!$C$791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'Ark1'!$R$791:$R$796</c:f>
              <c:numCache>
                <c:formatCode>General</c:formatCode>
                <c:ptCount val="6"/>
                <c:pt idx="0">
                  <c:v>364867</c:v>
                </c:pt>
                <c:pt idx="1">
                  <c:v>319147</c:v>
                </c:pt>
                <c:pt idx="2">
                  <c:v>261942.5</c:v>
                </c:pt>
                <c:pt idx="3">
                  <c:v>236758</c:v>
                </c:pt>
                <c:pt idx="4">
                  <c:v>48456</c:v>
                </c:pt>
                <c:pt idx="5">
                  <c:v>129400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D2-450E-8DD1-985E90C40C32}"/>
            </c:ext>
          </c:extLst>
        </c:ser>
        <c:ser>
          <c:idx val="13"/>
          <c:order val="3"/>
          <c:tx>
            <c:strRef>
              <c:f>'Ark1'!$C$749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'Ark1'!$R$749:$R$754</c:f>
              <c:numCache>
                <c:formatCode>General</c:formatCode>
                <c:ptCount val="6"/>
                <c:pt idx="0">
                  <c:v>312041</c:v>
                </c:pt>
                <c:pt idx="1">
                  <c:v>288218</c:v>
                </c:pt>
                <c:pt idx="2">
                  <c:v>236583</c:v>
                </c:pt>
                <c:pt idx="3">
                  <c:v>254404</c:v>
                </c:pt>
                <c:pt idx="4">
                  <c:v>64506</c:v>
                </c:pt>
                <c:pt idx="5">
                  <c:v>124060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D2-450E-8DD1-985E90C40C32}"/>
            </c:ext>
          </c:extLst>
        </c:ser>
        <c:ser>
          <c:idx val="1"/>
          <c:order val="4"/>
          <c:tx>
            <c:strRef>
              <c:f>'Ark1'!$C$743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'Ark1'!$R$743:$R$748</c:f>
              <c:numCache>
                <c:formatCode>General</c:formatCode>
                <c:ptCount val="6"/>
                <c:pt idx="0">
                  <c:v>308189</c:v>
                </c:pt>
                <c:pt idx="1">
                  <c:v>287198</c:v>
                </c:pt>
                <c:pt idx="2">
                  <c:v>229126</c:v>
                </c:pt>
                <c:pt idx="3">
                  <c:v>252243</c:v>
                </c:pt>
                <c:pt idx="4">
                  <c:v>71653</c:v>
                </c:pt>
                <c:pt idx="5">
                  <c:v>128500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1D2-450E-8DD1-985E90C40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2832"/>
        <c:axId val="724643616"/>
      </c:barChart>
      <c:catAx>
        <c:axId val="724642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6436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43500278078622"/>
          <c:y val="0.18237548144545371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ANTALL%</a:t>
            </a:r>
            <a:r>
              <a:rPr lang="nb-NO" sz="2800" baseline="0"/>
              <a:t> slakt</a:t>
            </a:r>
            <a:r>
              <a:rPr lang="nb-NO" sz="2800"/>
              <a:t> 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379696451961118E-2"/>
          <c:y val="0.16617823339752699"/>
          <c:w val="0.89298602333718013"/>
          <c:h val="0.6645386975689886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'Ark1'!$C$749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'Ark1'!$AE$749:$AE$754</c:f>
              <c:numCache>
                <c:formatCode>General</c:formatCode>
                <c:ptCount val="6"/>
                <c:pt idx="0">
                  <c:v>24.469846174241976</c:v>
                </c:pt>
                <c:pt idx="1">
                  <c:v>22.610313582669843</c:v>
                </c:pt>
                <c:pt idx="2">
                  <c:v>18.194099559150803</c:v>
                </c:pt>
                <c:pt idx="3">
                  <c:v>19.865701602851718</c:v>
                </c:pt>
                <c:pt idx="4">
                  <c:v>4.9660151457279698</c:v>
                </c:pt>
                <c:pt idx="5">
                  <c:v>9.8940239353576889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DC-4581-8195-7ABA38EFF6FF}"/>
            </c:ext>
          </c:extLst>
        </c:ser>
        <c:ser>
          <c:idx val="1"/>
          <c:order val="1"/>
          <c:tx>
            <c:strRef>
              <c:f>'Ark1'!$C$743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'Ark1'!$AE$743:$AE$748</c:f>
              <c:numCache>
                <c:formatCode>General</c:formatCode>
                <c:ptCount val="6"/>
                <c:pt idx="0">
                  <c:v>24.137992211712621</c:v>
                </c:pt>
                <c:pt idx="1">
                  <c:v>22.487502927787329</c:v>
                </c:pt>
                <c:pt idx="2">
                  <c:v>17.655324824799578</c:v>
                </c:pt>
                <c:pt idx="3">
                  <c:v>19.790756778091556</c:v>
                </c:pt>
                <c:pt idx="4">
                  <c:v>5.5823110254554553</c:v>
                </c:pt>
                <c:pt idx="5">
                  <c:v>10.346112232153471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DC-4581-8195-7ABA38EFF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2832"/>
        <c:axId val="724643616"/>
      </c:barChart>
      <c:catAx>
        <c:axId val="724642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6436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6740661208387311E-2"/>
              <c:y val="0.4081567347267771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598903917916223"/>
          <c:y val="0.13119188316431657"/>
          <c:w val="6.5200830707540749E-2"/>
          <c:h val="0.174416652812832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ANTALL%</a:t>
            </a:r>
            <a:r>
              <a:rPr lang="nb-NO" sz="2800" baseline="0"/>
              <a:t> slakt</a:t>
            </a:r>
            <a:r>
              <a:rPr lang="nb-NO" sz="2800"/>
              <a:t> 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330245623346705E-2"/>
          <c:y val="0.16617823339752699"/>
          <c:w val="0.91603546238448663"/>
          <c:h val="0.6645386975689886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Bedrifter!$B$162</c:f>
              <c:strCache>
                <c:ptCount val="1"/>
                <c:pt idx="0">
                  <c:v>2000</c:v>
                </c:pt>
              </c:strCache>
            </c:strRef>
          </c:tx>
          <c:invertIfNegative val="0"/>
          <c:val>
            <c:numRef>
              <c:f>Bedrifter!$K$162:$K$167</c:f>
              <c:numCache>
                <c:formatCode>0.0</c:formatCode>
                <c:ptCount val="6"/>
                <c:pt idx="0">
                  <c:v>38.219852375227575</c:v>
                </c:pt>
                <c:pt idx="1">
                  <c:v>18.781021501869031</c:v>
                </c:pt>
                <c:pt idx="2">
                  <c:v>20.077810188733075</c:v>
                </c:pt>
                <c:pt idx="3">
                  <c:v>10.862266025202164</c:v>
                </c:pt>
                <c:pt idx="4">
                  <c:v>2.9981846200976441</c:v>
                </c:pt>
                <c:pt idx="5">
                  <c:v>9.0608652888705059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A-4567-97D5-21F69BFF07EB}"/>
            </c:ext>
          </c:extLst>
        </c:ser>
        <c:ser>
          <c:idx val="0"/>
          <c:order val="1"/>
          <c:tx>
            <c:strRef>
              <c:f>'Ark1'!$C$851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'Ark1'!$AE$851:$AE$856</c:f>
              <c:numCache>
                <c:formatCode>General</c:formatCode>
                <c:ptCount val="6"/>
                <c:pt idx="0">
                  <c:v>33.185747104539992</c:v>
                </c:pt>
                <c:pt idx="1">
                  <c:v>17.822125767161769</c:v>
                </c:pt>
                <c:pt idx="2">
                  <c:v>20.451560059508576</c:v>
                </c:pt>
                <c:pt idx="3">
                  <c:v>14.22388494016047</c:v>
                </c:pt>
                <c:pt idx="4">
                  <c:v>3.1318531361878006</c:v>
                </c:pt>
                <c:pt idx="5">
                  <c:v>11.184828992441398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70-4E0B-B87A-7F7F6E455DB9}"/>
            </c:ext>
          </c:extLst>
        </c:ser>
        <c:ser>
          <c:idx val="4"/>
          <c:order val="2"/>
          <c:tx>
            <c:strRef>
              <c:f>'Ark1'!$C$821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'Ark1'!$AE$821:$AE$826</c:f>
              <c:numCache>
                <c:formatCode>General</c:formatCode>
                <c:ptCount val="6"/>
                <c:pt idx="0">
                  <c:v>27.925326394977443</c:v>
                </c:pt>
                <c:pt idx="1">
                  <c:v>18.739395147096165</c:v>
                </c:pt>
                <c:pt idx="2">
                  <c:v>18.670496804413151</c:v>
                </c:pt>
                <c:pt idx="3">
                  <c:v>17.558138413313252</c:v>
                </c:pt>
                <c:pt idx="4">
                  <c:v>3.2791775638375347</c:v>
                </c:pt>
                <c:pt idx="5">
                  <c:v>13.827465676362452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70-4E0B-B87A-7F7F6E455DB9}"/>
            </c:ext>
          </c:extLst>
        </c:ser>
        <c:ser>
          <c:idx val="10"/>
          <c:order val="3"/>
          <c:tx>
            <c:strRef>
              <c:f>'Ark1'!$C$791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'Ark1'!$AE$791:$AE$796</c:f>
              <c:numCache>
                <c:formatCode>General</c:formatCode>
                <c:ptCount val="6"/>
                <c:pt idx="0">
                  <c:v>26.483613659691152</c:v>
                </c:pt>
                <c:pt idx="1">
                  <c:v>23.806163915441168</c:v>
                </c:pt>
                <c:pt idx="2">
                  <c:v>18.789337909386347</c:v>
                </c:pt>
                <c:pt idx="3">
                  <c:v>17.732583674684811</c:v>
                </c:pt>
                <c:pt idx="4">
                  <c:v>3.5641808333145262</c:v>
                </c:pt>
                <c:pt idx="5">
                  <c:v>9.6241200074819879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70-4E0B-B87A-7F7F6E455DB9}"/>
            </c:ext>
          </c:extLst>
        </c:ser>
        <c:ser>
          <c:idx val="13"/>
          <c:order val="4"/>
          <c:tx>
            <c:strRef>
              <c:f>'Ark1'!$C$749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'Ark1'!$AE$749:$AE$754</c:f>
              <c:numCache>
                <c:formatCode>General</c:formatCode>
                <c:ptCount val="6"/>
                <c:pt idx="0">
                  <c:v>24.469846174241976</c:v>
                </c:pt>
                <c:pt idx="1">
                  <c:v>22.610313582669843</c:v>
                </c:pt>
                <c:pt idx="2">
                  <c:v>18.194099559150803</c:v>
                </c:pt>
                <c:pt idx="3">
                  <c:v>19.865701602851718</c:v>
                </c:pt>
                <c:pt idx="4">
                  <c:v>4.9660151457279698</c:v>
                </c:pt>
                <c:pt idx="5">
                  <c:v>9.8940239353576889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70-4E0B-B87A-7F7F6E455DB9}"/>
            </c:ext>
          </c:extLst>
        </c:ser>
        <c:ser>
          <c:idx val="1"/>
          <c:order val="5"/>
          <c:tx>
            <c:strRef>
              <c:f>'Ark1'!$C$743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'Ark1'!$AE$743:$AE$748</c:f>
              <c:numCache>
                <c:formatCode>General</c:formatCode>
                <c:ptCount val="6"/>
                <c:pt idx="0">
                  <c:v>24.137992211712621</c:v>
                </c:pt>
                <c:pt idx="1">
                  <c:v>22.487502927787329</c:v>
                </c:pt>
                <c:pt idx="2">
                  <c:v>17.655324824799578</c:v>
                </c:pt>
                <c:pt idx="3">
                  <c:v>19.790756778091556</c:v>
                </c:pt>
                <c:pt idx="4">
                  <c:v>5.5823110254554553</c:v>
                </c:pt>
                <c:pt idx="5">
                  <c:v>10.346112232153471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A70-4E0B-B87A-7F7F6E455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2832"/>
        <c:axId val="724643616"/>
      </c:barChart>
      <c:catAx>
        <c:axId val="724642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6436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0326536338215928E-2"/>
              <c:y val="0.4207957038668530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43500278078622"/>
          <c:y val="0.18237548144545371"/>
          <c:w val="4.9246806470323666E-2"/>
          <c:h val="0.283826594112936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GRIS: Middel</a:t>
            </a:r>
            <a:r>
              <a:rPr lang="nb-NO" sz="2400" baseline="0"/>
              <a:t> VEKT </a:t>
            </a:r>
            <a:r>
              <a:rPr lang="nb-NO" sz="2400"/>
              <a:t>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379696451961118E-2"/>
          <c:y val="0.16617823339752699"/>
          <c:w val="0.89298602333718013"/>
          <c:h val="0.6645386975689886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'Ark1'!$C$749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'Ark1'!$W$749:$W$754</c:f>
              <c:numCache>
                <c:formatCode>General</c:formatCode>
                <c:ptCount val="6"/>
                <c:pt idx="0">
                  <c:v>84.43909952835341</c:v>
                </c:pt>
                <c:pt idx="1">
                  <c:v>84.622955895890613</c:v>
                </c:pt>
                <c:pt idx="2">
                  <c:v>82.849494915211395</c:v>
                </c:pt>
                <c:pt idx="3">
                  <c:v>84.721793611501027</c:v>
                </c:pt>
                <c:pt idx="4">
                  <c:v>83.021515241195601</c:v>
                </c:pt>
                <c:pt idx="5">
                  <c:v>85.854443123939106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79-4E51-9767-3ADA4FF4742B}"/>
            </c:ext>
          </c:extLst>
        </c:ser>
        <c:ser>
          <c:idx val="1"/>
          <c:order val="1"/>
          <c:tx>
            <c:strRef>
              <c:f>'Ark1'!$C$743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'Ark1'!$W$743:$W$748</c:f>
              <c:numCache>
                <c:formatCode>General</c:formatCode>
                <c:ptCount val="6"/>
                <c:pt idx="0">
                  <c:v>82.197310584341693</c:v>
                </c:pt>
                <c:pt idx="1">
                  <c:v>82.172027729999897</c:v>
                </c:pt>
                <c:pt idx="2">
                  <c:v>80.85788947894163</c:v>
                </c:pt>
                <c:pt idx="3">
                  <c:v>82.903791695221798</c:v>
                </c:pt>
                <c:pt idx="4">
                  <c:v>81.645108163321765</c:v>
                </c:pt>
                <c:pt idx="5">
                  <c:v>84.437470817424511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79-4E51-9767-3ADA4FF47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2832"/>
        <c:axId val="724643616"/>
      </c:barChart>
      <c:catAx>
        <c:axId val="724642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643616"/>
        <c:scaling>
          <c:orientation val="minMax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5683705907369148E-2"/>
              <c:y val="0.367107458768872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305924598005708"/>
          <c:y val="6.0994438799204652E-2"/>
          <c:w val="8.9889061778034615E-2"/>
          <c:h val="0.153988102950555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GRIS: Middel</a:t>
            </a:r>
            <a:r>
              <a:rPr lang="nb-NO" sz="2400" baseline="0"/>
              <a:t> VEKT </a:t>
            </a:r>
            <a:r>
              <a:rPr lang="nb-NO" sz="2400"/>
              <a:t>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379696451961118E-2"/>
          <c:y val="0.16617823339752699"/>
          <c:w val="0.89298602333718013"/>
          <c:h val="0.664538697568988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'Ark1'!$C$851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'Ark1'!$W$851:$W$856</c:f>
              <c:numCache>
                <c:formatCode>General</c:formatCode>
                <c:ptCount val="6"/>
                <c:pt idx="0">
                  <c:v>74.494648062887322</c:v>
                </c:pt>
                <c:pt idx="1">
                  <c:v>73.890676376936071</c:v>
                </c:pt>
                <c:pt idx="2">
                  <c:v>73.821044932332569</c:v>
                </c:pt>
                <c:pt idx="3">
                  <c:v>76.109092270550846</c:v>
                </c:pt>
                <c:pt idx="4">
                  <c:v>75.815686487072512</c:v>
                </c:pt>
                <c:pt idx="5">
                  <c:v>81.181828967040929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35-491C-A32E-318A8927AA52}"/>
            </c:ext>
          </c:extLst>
        </c:ser>
        <c:ser>
          <c:idx val="4"/>
          <c:order val="1"/>
          <c:tx>
            <c:strRef>
              <c:f>'Ark1'!$C$821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'Ark1'!$W$821:$W$826</c:f>
              <c:numCache>
                <c:formatCode>General</c:formatCode>
                <c:ptCount val="6"/>
                <c:pt idx="0">
                  <c:v>80.076352649604999</c:v>
                </c:pt>
                <c:pt idx="1">
                  <c:v>79.367953959355248</c:v>
                </c:pt>
                <c:pt idx="2">
                  <c:v>78.142483681383013</c:v>
                </c:pt>
                <c:pt idx="3">
                  <c:v>81.949711281331062</c:v>
                </c:pt>
                <c:pt idx="4">
                  <c:v>79.974101792861475</c:v>
                </c:pt>
                <c:pt idx="5">
                  <c:v>84.063768877449647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35-491C-A32E-318A8927AA52}"/>
            </c:ext>
          </c:extLst>
        </c:ser>
        <c:ser>
          <c:idx val="10"/>
          <c:order val="2"/>
          <c:tx>
            <c:strRef>
              <c:f>'Ark1'!$C$791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'Ark1'!$W$791:$W$796</c:f>
              <c:numCache>
                <c:formatCode>General</c:formatCode>
                <c:ptCount val="6"/>
                <c:pt idx="0">
                  <c:v>81.217062249342092</c:v>
                </c:pt>
                <c:pt idx="1">
                  <c:v>82.460249237430389</c:v>
                </c:pt>
                <c:pt idx="2">
                  <c:v>79.473455202453508</c:v>
                </c:pt>
                <c:pt idx="3">
                  <c:v>82.787524293015011</c:v>
                </c:pt>
                <c:pt idx="4">
                  <c:v>81.146623030703623</c:v>
                </c:pt>
                <c:pt idx="5">
                  <c:v>82.29315952323806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35-491C-A32E-318A8927AA52}"/>
            </c:ext>
          </c:extLst>
        </c:ser>
        <c:ser>
          <c:idx val="13"/>
          <c:order val="3"/>
          <c:tx>
            <c:strRef>
              <c:f>'Ark1'!$C$749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'Ark1'!$W$749:$W$754</c:f>
              <c:numCache>
                <c:formatCode>General</c:formatCode>
                <c:ptCount val="6"/>
                <c:pt idx="0">
                  <c:v>84.43909952835341</c:v>
                </c:pt>
                <c:pt idx="1">
                  <c:v>84.622955895890613</c:v>
                </c:pt>
                <c:pt idx="2">
                  <c:v>82.849494915211395</c:v>
                </c:pt>
                <c:pt idx="3">
                  <c:v>84.721793611501027</c:v>
                </c:pt>
                <c:pt idx="4">
                  <c:v>83.021515241195601</c:v>
                </c:pt>
                <c:pt idx="5">
                  <c:v>85.854443123939106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35-491C-A32E-318A8927AA52}"/>
            </c:ext>
          </c:extLst>
        </c:ser>
        <c:ser>
          <c:idx val="1"/>
          <c:order val="4"/>
          <c:tx>
            <c:strRef>
              <c:f>'Ark1'!$C$743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'Ark1'!$W$743:$W$748</c:f>
              <c:numCache>
                <c:formatCode>General</c:formatCode>
                <c:ptCount val="6"/>
                <c:pt idx="0">
                  <c:v>82.197310584341693</c:v>
                </c:pt>
                <c:pt idx="1">
                  <c:v>82.172027729999897</c:v>
                </c:pt>
                <c:pt idx="2">
                  <c:v>80.85788947894163</c:v>
                </c:pt>
                <c:pt idx="3">
                  <c:v>82.903791695221798</c:v>
                </c:pt>
                <c:pt idx="4">
                  <c:v>81.645108163321765</c:v>
                </c:pt>
                <c:pt idx="5">
                  <c:v>84.437470817424511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35-491C-A32E-318A8927A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2832"/>
        <c:axId val="724643616"/>
      </c:barChart>
      <c:catAx>
        <c:axId val="724642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643616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5683705907369148E-2"/>
              <c:y val="0.367107458768872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305924598005708"/>
          <c:y val="6.0994438799204652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GRIS: Middel</a:t>
            </a:r>
            <a:r>
              <a:rPr lang="nb-NO" sz="2400" baseline="0"/>
              <a:t> KJØTT% </a:t>
            </a:r>
            <a:r>
              <a:rPr lang="nb-NO" sz="2400"/>
              <a:t>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99712645910893E-2"/>
          <c:y val="0.16423870673335084"/>
          <c:w val="0.90636602563351243"/>
          <c:h val="0.6664782088381529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'Ark1'!$C$749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'Ark1'!$U$749:$U$754</c:f>
              <c:numCache>
                <c:formatCode>General</c:formatCode>
                <c:ptCount val="6"/>
                <c:pt idx="0">
                  <c:v>60.401068040136721</c:v>
                </c:pt>
                <c:pt idx="1">
                  <c:v>60.514251541272642</c:v>
                </c:pt>
                <c:pt idx="2">
                  <c:v>60.502802255380722</c:v>
                </c:pt>
                <c:pt idx="3">
                  <c:v>60.788442053315634</c:v>
                </c:pt>
                <c:pt idx="4">
                  <c:v>60.944627030731603</c:v>
                </c:pt>
                <c:pt idx="5">
                  <c:v>60.440868299781719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DF-49C3-9648-FED402C7E3E9}"/>
            </c:ext>
          </c:extLst>
        </c:ser>
        <c:ser>
          <c:idx val="1"/>
          <c:order val="1"/>
          <c:tx>
            <c:strRef>
              <c:f>'Ark1'!$C$743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'Ark1'!$U$743:$U$748</c:f>
              <c:numCache>
                <c:formatCode>General</c:formatCode>
                <c:ptCount val="6"/>
                <c:pt idx="0">
                  <c:v>60.489405233527933</c:v>
                </c:pt>
                <c:pt idx="1">
                  <c:v>60.528978059319535</c:v>
                </c:pt>
                <c:pt idx="2">
                  <c:v>60.520361217729643</c:v>
                </c:pt>
                <c:pt idx="3">
                  <c:v>60.490639991343357</c:v>
                </c:pt>
                <c:pt idx="4">
                  <c:v>60.934010578456878</c:v>
                </c:pt>
                <c:pt idx="5">
                  <c:v>60.429192726023437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F-49C3-9648-FED402C7E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2832"/>
        <c:axId val="724643616"/>
      </c:barChart>
      <c:catAx>
        <c:axId val="724642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643616"/>
        <c:scaling>
          <c:orientation val="minMax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5683705907369148E-2"/>
              <c:y val="0.367107458768872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 val="autoZero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409958017593914"/>
          <c:y val="0.17841152958726819"/>
          <c:w val="7.0200459108077665E-2"/>
          <c:h val="0.136075104568132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GRIS: Middel</a:t>
            </a:r>
            <a:r>
              <a:rPr lang="nb-NO" sz="2400" baseline="0"/>
              <a:t> KJØTT% </a:t>
            </a:r>
            <a:r>
              <a:rPr lang="nb-NO" sz="2400"/>
              <a:t>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379696451961118E-2"/>
          <c:y val="0.16617823339752699"/>
          <c:w val="0.89298602333718013"/>
          <c:h val="0.664538697568988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'Ark1'!$C$851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'Ark1'!$U$851:$U$856</c:f>
              <c:numCache>
                <c:formatCode>General</c:formatCode>
                <c:ptCount val="6"/>
                <c:pt idx="0">
                  <c:v>57.002729246667592</c:v>
                </c:pt>
                <c:pt idx="1">
                  <c:v>57.02746911001568</c:v>
                </c:pt>
                <c:pt idx="2">
                  <c:v>56.711667697132093</c:v>
                </c:pt>
                <c:pt idx="3">
                  <c:v>57.550412440919409</c:v>
                </c:pt>
                <c:pt idx="4">
                  <c:v>57.525827958154899</c:v>
                </c:pt>
                <c:pt idx="5">
                  <c:v>57.627681531560803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6C-4FEF-BB9B-07B5D9ED53D6}"/>
            </c:ext>
          </c:extLst>
        </c:ser>
        <c:ser>
          <c:idx val="4"/>
          <c:order val="1"/>
          <c:tx>
            <c:strRef>
              <c:f>'Ark1'!$C$821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'Ark1'!$U$821:$U$826</c:f>
              <c:numCache>
                <c:formatCode>General</c:formatCode>
                <c:ptCount val="6"/>
                <c:pt idx="0">
                  <c:v>61.087299156247397</c:v>
                </c:pt>
                <c:pt idx="1">
                  <c:v>60.979122537870225</c:v>
                </c:pt>
                <c:pt idx="2">
                  <c:v>60.82963607247661</c:v>
                </c:pt>
                <c:pt idx="3">
                  <c:v>61.04571454471288</c:v>
                </c:pt>
                <c:pt idx="4">
                  <c:v>61.295289297302418</c:v>
                </c:pt>
                <c:pt idx="5">
                  <c:v>61.069948400656493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6C-4FEF-BB9B-07B5D9ED53D6}"/>
            </c:ext>
          </c:extLst>
        </c:ser>
        <c:ser>
          <c:idx val="10"/>
          <c:order val="2"/>
          <c:tx>
            <c:strRef>
              <c:f>'Ark1'!$C$791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'Ark1'!$U$791:$U$796</c:f>
              <c:numCache>
                <c:formatCode>General</c:formatCode>
                <c:ptCount val="6"/>
                <c:pt idx="0">
                  <c:v>59.738359189440239</c:v>
                </c:pt>
                <c:pt idx="1">
                  <c:v>59.826272025030555</c:v>
                </c:pt>
                <c:pt idx="2">
                  <c:v>60.030641817181007</c:v>
                </c:pt>
                <c:pt idx="3">
                  <c:v>61.075015136824177</c:v>
                </c:pt>
                <c:pt idx="4">
                  <c:v>61.607565402324965</c:v>
                </c:pt>
                <c:pt idx="5">
                  <c:v>60.679883368359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6C-4FEF-BB9B-07B5D9ED53D6}"/>
            </c:ext>
          </c:extLst>
        </c:ser>
        <c:ser>
          <c:idx val="13"/>
          <c:order val="3"/>
          <c:tx>
            <c:strRef>
              <c:f>'Ark1'!$C$749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'Ark1'!$U$749:$U$754</c:f>
              <c:numCache>
                <c:formatCode>General</c:formatCode>
                <c:ptCount val="6"/>
                <c:pt idx="0">
                  <c:v>60.401068040136721</c:v>
                </c:pt>
                <c:pt idx="1">
                  <c:v>60.514251541272642</c:v>
                </c:pt>
                <c:pt idx="2">
                  <c:v>60.502802255380722</c:v>
                </c:pt>
                <c:pt idx="3">
                  <c:v>60.788442053315634</c:v>
                </c:pt>
                <c:pt idx="4">
                  <c:v>60.944627030731603</c:v>
                </c:pt>
                <c:pt idx="5">
                  <c:v>60.440868299781719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6C-4FEF-BB9B-07B5D9ED53D6}"/>
            </c:ext>
          </c:extLst>
        </c:ser>
        <c:ser>
          <c:idx val="1"/>
          <c:order val="4"/>
          <c:tx>
            <c:strRef>
              <c:f>'Ark1'!$C$743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'Ark1'!$U$743:$U$748</c:f>
              <c:numCache>
                <c:formatCode>General</c:formatCode>
                <c:ptCount val="6"/>
                <c:pt idx="0">
                  <c:v>60.489405233527933</c:v>
                </c:pt>
                <c:pt idx="1">
                  <c:v>60.528978059319535</c:v>
                </c:pt>
                <c:pt idx="2">
                  <c:v>60.520361217729643</c:v>
                </c:pt>
                <c:pt idx="3">
                  <c:v>60.490639991343357</c:v>
                </c:pt>
                <c:pt idx="4">
                  <c:v>60.934010578456878</c:v>
                </c:pt>
                <c:pt idx="5">
                  <c:v>60.429192726023437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6C-4FEF-BB9B-07B5D9ED5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2832"/>
        <c:axId val="724643616"/>
      </c:barChart>
      <c:catAx>
        <c:axId val="724642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643616"/>
        <c:scaling>
          <c:orientation val="minMax"/>
          <c:min val="5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5683705907369148E-2"/>
              <c:y val="0.367107458768872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153230335650249"/>
          <c:y val="3.3162660135100705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GRIS: Antall</a:t>
            </a:r>
            <a:r>
              <a:rPr lang="nb-NO" sz="2400" baseline="0"/>
              <a:t> PRODUSENTER </a:t>
            </a:r>
            <a:r>
              <a:rPr lang="nb-NO" sz="2400"/>
              <a:t>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379696451961118E-2"/>
          <c:y val="0.16617823339752699"/>
          <c:w val="0.89298602333718013"/>
          <c:h val="0.6645386975689886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'Ark1'!$C$749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'Ark1'!$Q$749:$Q$754</c:f>
              <c:numCache>
                <c:formatCode>General</c:formatCode>
                <c:ptCount val="6"/>
                <c:pt idx="0">
                  <c:v>477</c:v>
                </c:pt>
                <c:pt idx="1">
                  <c:v>469</c:v>
                </c:pt>
                <c:pt idx="2">
                  <c:v>388</c:v>
                </c:pt>
                <c:pt idx="3">
                  <c:v>400</c:v>
                </c:pt>
                <c:pt idx="4">
                  <c:v>80</c:v>
                </c:pt>
                <c:pt idx="5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65-4D4A-BD9E-1BF0F8B44DDD}"/>
            </c:ext>
          </c:extLst>
        </c:ser>
        <c:ser>
          <c:idx val="1"/>
          <c:order val="1"/>
          <c:tx>
            <c:strRef>
              <c:f>'Ark1'!$C$743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'Ark1'!$Q$743:$Q$748</c:f>
              <c:numCache>
                <c:formatCode>General</c:formatCode>
                <c:ptCount val="6"/>
                <c:pt idx="0">
                  <c:v>478</c:v>
                </c:pt>
                <c:pt idx="1">
                  <c:v>460</c:v>
                </c:pt>
                <c:pt idx="2">
                  <c:v>369</c:v>
                </c:pt>
                <c:pt idx="3">
                  <c:v>408</c:v>
                </c:pt>
                <c:pt idx="4">
                  <c:v>85</c:v>
                </c:pt>
                <c:pt idx="5">
                  <c:v>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65-4D4A-BD9E-1BF0F8B44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2832"/>
        <c:axId val="724643616"/>
      </c:barChart>
      <c:catAx>
        <c:axId val="724642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6436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5683705907369148E-2"/>
              <c:y val="0.367107458768872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305924598005708"/>
          <c:y val="6.0994438799204652E-2"/>
          <c:w val="6.5193401347712496E-2"/>
          <c:h val="0.177107150320113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GRIS: Antall</a:t>
            </a:r>
            <a:r>
              <a:rPr lang="nb-NO" sz="2400" baseline="0"/>
              <a:t> PRODUSENTER </a:t>
            </a:r>
            <a:r>
              <a:rPr lang="nb-NO" sz="2400"/>
              <a:t>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379696451961118E-2"/>
          <c:y val="0.16617823339752699"/>
          <c:w val="0.89298602333718013"/>
          <c:h val="0.664538697568988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'Ark1'!$C$851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'Ark1'!$Q$851:$Q$856</c:f>
              <c:numCache>
                <c:formatCode>General</c:formatCode>
                <c:ptCount val="6"/>
                <c:pt idx="0">
                  <c:v>1037</c:v>
                </c:pt>
                <c:pt idx="1">
                  <c:v>677</c:v>
                </c:pt>
                <c:pt idx="2">
                  <c:v>691</c:v>
                </c:pt>
                <c:pt idx="3">
                  <c:v>488</c:v>
                </c:pt>
                <c:pt idx="4">
                  <c:v>136</c:v>
                </c:pt>
                <c:pt idx="5">
                  <c:v>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E6-4BE0-BD18-78BB9AE2A8D3}"/>
            </c:ext>
          </c:extLst>
        </c:ser>
        <c:ser>
          <c:idx val="4"/>
          <c:order val="1"/>
          <c:tx>
            <c:strRef>
              <c:f>'Ark1'!$C$821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'Ark1'!$Q$821:$Q$826</c:f>
              <c:numCache>
                <c:formatCode>General</c:formatCode>
                <c:ptCount val="6"/>
                <c:pt idx="0">
                  <c:v>715</c:v>
                </c:pt>
                <c:pt idx="1">
                  <c:v>553</c:v>
                </c:pt>
                <c:pt idx="2">
                  <c:v>489</c:v>
                </c:pt>
                <c:pt idx="3">
                  <c:v>428</c:v>
                </c:pt>
                <c:pt idx="4">
                  <c:v>83</c:v>
                </c:pt>
                <c:pt idx="5">
                  <c:v>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E6-4BE0-BD18-78BB9AE2A8D3}"/>
            </c:ext>
          </c:extLst>
        </c:ser>
        <c:ser>
          <c:idx val="10"/>
          <c:order val="2"/>
          <c:tx>
            <c:strRef>
              <c:f>'Ark1'!$C$785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'Ark1'!$Q$785:$Q$790</c:f>
              <c:numCache>
                <c:formatCode>General</c:formatCode>
                <c:ptCount val="6"/>
                <c:pt idx="0">
                  <c:v>771</c:v>
                </c:pt>
                <c:pt idx="1">
                  <c:v>599</c:v>
                </c:pt>
                <c:pt idx="2">
                  <c:v>456</c:v>
                </c:pt>
                <c:pt idx="3">
                  <c:v>434</c:v>
                </c:pt>
                <c:pt idx="4">
                  <c:v>77</c:v>
                </c:pt>
                <c:pt idx="5">
                  <c:v>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E6-4BE0-BD18-78BB9AE2A8D3}"/>
            </c:ext>
          </c:extLst>
        </c:ser>
        <c:ser>
          <c:idx val="13"/>
          <c:order val="3"/>
          <c:tx>
            <c:strRef>
              <c:f>'Ark1'!$C$749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'Ark1'!$Q$749:$Q$754</c:f>
              <c:numCache>
                <c:formatCode>General</c:formatCode>
                <c:ptCount val="6"/>
                <c:pt idx="0">
                  <c:v>477</c:v>
                </c:pt>
                <c:pt idx="1">
                  <c:v>469</c:v>
                </c:pt>
                <c:pt idx="2">
                  <c:v>388</c:v>
                </c:pt>
                <c:pt idx="3">
                  <c:v>400</c:v>
                </c:pt>
                <c:pt idx="4">
                  <c:v>80</c:v>
                </c:pt>
                <c:pt idx="5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E6-4BE0-BD18-78BB9AE2A8D3}"/>
            </c:ext>
          </c:extLst>
        </c:ser>
        <c:ser>
          <c:idx val="1"/>
          <c:order val="4"/>
          <c:tx>
            <c:strRef>
              <c:f>'Ark1'!$C$743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'Ark1'!$Q$743:$Q$748</c:f>
              <c:numCache>
                <c:formatCode>General</c:formatCode>
                <c:ptCount val="6"/>
                <c:pt idx="0">
                  <c:v>478</c:v>
                </c:pt>
                <c:pt idx="1">
                  <c:v>460</c:v>
                </c:pt>
                <c:pt idx="2">
                  <c:v>369</c:v>
                </c:pt>
                <c:pt idx="3">
                  <c:v>408</c:v>
                </c:pt>
                <c:pt idx="4">
                  <c:v>85</c:v>
                </c:pt>
                <c:pt idx="5">
                  <c:v>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E6-4BE0-BD18-78BB9AE2A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2832"/>
        <c:axId val="724643616"/>
      </c:barChart>
      <c:catAx>
        <c:axId val="724642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6436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5683705907369148E-2"/>
              <c:y val="0.367107458768872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305924598005708"/>
          <c:y val="6.0994438799204652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Antall produsenter og produksjon i antall slaktegriser, hittil</a:t>
            </a:r>
            <a:r>
              <a:rPr lang="nb-NO" sz="2400" baseline="0"/>
              <a:t> i år</a:t>
            </a:r>
            <a:endParaRPr lang="nb-NO" sz="2400"/>
          </a:p>
        </c:rich>
      </c:tx>
      <c:layout>
        <c:manualLayout>
          <c:xMode val="edge"/>
          <c:yMode val="edge"/>
          <c:x val="0.17856571152450229"/>
          <c:y val="3.46113761327279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481917275088"/>
          <c:y val="0.1483365613191851"/>
          <c:w val="0.81060642356542456"/>
          <c:h val="0.72847262918919975"/>
        </c:manualLayout>
      </c:layout>
      <c:lineChart>
        <c:grouping val="standard"/>
        <c:varyColors val="0"/>
        <c:ser>
          <c:idx val="0"/>
          <c:order val="0"/>
          <c:tx>
            <c:v>Antall produsenter</c:v>
          </c:tx>
          <c:spPr>
            <a:ln w="114300">
              <a:solidFill>
                <a:srgbClr val="000080"/>
              </a:solidFill>
              <a:prstDash val="solid"/>
            </a:ln>
          </c:spPr>
          <c:marker>
            <c:symbol val="diamond"/>
            <c:size val="13"/>
            <c:spPr>
              <a:solidFill>
                <a:schemeClr val="bg1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År!$V$8:$V$36</c:f>
              <c:numCache>
                <c:formatCode>#,##0</c:formatCode>
                <c:ptCount val="29"/>
                <c:pt idx="0">
                  <c:v>6916</c:v>
                </c:pt>
                <c:pt idx="1">
                  <c:v>6898</c:v>
                </c:pt>
                <c:pt idx="2">
                  <c:v>6398</c:v>
                </c:pt>
                <c:pt idx="3">
                  <c:v>6598</c:v>
                </c:pt>
                <c:pt idx="4">
                  <c:v>5555</c:v>
                </c:pt>
                <c:pt idx="5">
                  <c:v>4616</c:v>
                </c:pt>
                <c:pt idx="6">
                  <c:v>4418</c:v>
                </c:pt>
                <c:pt idx="7">
                  <c:v>4224</c:v>
                </c:pt>
                <c:pt idx="8">
                  <c:v>4070</c:v>
                </c:pt>
                <c:pt idx="9">
                  <c:v>3625</c:v>
                </c:pt>
                <c:pt idx="10">
                  <c:v>3315</c:v>
                </c:pt>
                <c:pt idx="11">
                  <c:v>3072</c:v>
                </c:pt>
                <c:pt idx="12">
                  <c:v>2921</c:v>
                </c:pt>
                <c:pt idx="13">
                  <c:v>2786</c:v>
                </c:pt>
                <c:pt idx="14">
                  <c:v>2629</c:v>
                </c:pt>
                <c:pt idx="15">
                  <c:v>2573</c:v>
                </c:pt>
                <c:pt idx="16">
                  <c:v>2486</c:v>
                </c:pt>
                <c:pt idx="17">
                  <c:v>2344</c:v>
                </c:pt>
                <c:pt idx="18">
                  <c:v>2274</c:v>
                </c:pt>
                <c:pt idx="19">
                  <c:v>2295</c:v>
                </c:pt>
                <c:pt idx="20">
                  <c:v>2506</c:v>
                </c:pt>
                <c:pt idx="21">
                  <c:v>2595</c:v>
                </c:pt>
                <c:pt idx="22">
                  <c:v>2459</c:v>
                </c:pt>
                <c:pt idx="23">
                  <c:v>2255</c:v>
                </c:pt>
                <c:pt idx="24">
                  <c:v>2195</c:v>
                </c:pt>
                <c:pt idx="25">
                  <c:v>2189</c:v>
                </c:pt>
                <c:pt idx="26">
                  <c:v>2101</c:v>
                </c:pt>
                <c:pt idx="27">
                  <c:v>1988</c:v>
                </c:pt>
                <c:pt idx="28">
                  <c:v>1970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A0-4164-9B4B-2B64E49EF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33832"/>
        <c:axId val="718332264"/>
      </c:lineChart>
      <c:lineChart>
        <c:grouping val="standard"/>
        <c:varyColors val="0"/>
        <c:ser>
          <c:idx val="1"/>
          <c:order val="1"/>
          <c:tx>
            <c:v>Slakt per produsent</c:v>
          </c:tx>
          <c:spPr>
            <a:ln w="114300">
              <a:solidFill>
                <a:srgbClr val="FF00FF"/>
              </a:solidFill>
              <a:prstDash val="solid"/>
            </a:ln>
          </c:spPr>
          <c:marker>
            <c:symbol val="circle"/>
            <c:size val="12"/>
            <c:spPr>
              <a:solidFill>
                <a:schemeClr val="bg2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År!$X$8:$X$36</c:f>
              <c:numCache>
                <c:formatCode>0</c:formatCode>
                <c:ptCount val="29"/>
                <c:pt idx="0">
                  <c:v>143.9919028340081</c:v>
                </c:pt>
                <c:pt idx="1">
                  <c:v>153.25105102928384</c:v>
                </c:pt>
                <c:pt idx="2">
                  <c:v>158.04356830259457</c:v>
                </c:pt>
                <c:pt idx="3">
                  <c:v>169.68289633222187</c:v>
                </c:pt>
                <c:pt idx="4">
                  <c:v>188.33478847884788</c:v>
                </c:pt>
                <c:pt idx="5">
                  <c:v>223.81024696707107</c:v>
                </c:pt>
                <c:pt idx="6">
                  <c:v>235.05828429153462</c:v>
                </c:pt>
                <c:pt idx="7">
                  <c:v>248.70904356060606</c:v>
                </c:pt>
                <c:pt idx="8">
                  <c:v>279.55651105651106</c:v>
                </c:pt>
                <c:pt idx="9">
                  <c:v>318.68855172413794</c:v>
                </c:pt>
                <c:pt idx="10">
                  <c:v>359.6787330316742</c:v>
                </c:pt>
                <c:pt idx="11">
                  <c:v>381.83561197916669</c:v>
                </c:pt>
                <c:pt idx="12">
                  <c:v>409.7137966449846</c:v>
                </c:pt>
                <c:pt idx="13">
                  <c:v>432.7286432160804</c:v>
                </c:pt>
                <c:pt idx="14">
                  <c:v>482.54288702928869</c:v>
                </c:pt>
                <c:pt idx="15">
                  <c:v>497.93703847648658</c:v>
                </c:pt>
                <c:pt idx="16">
                  <c:v>518.77172164119065</c:v>
                </c:pt>
                <c:pt idx="17">
                  <c:v>551.04394197952217</c:v>
                </c:pt>
                <c:pt idx="18">
                  <c:v>566.35180299032538</c:v>
                </c:pt>
                <c:pt idx="19">
                  <c:v>559.61612200435729</c:v>
                </c:pt>
                <c:pt idx="20">
                  <c:v>542.9251795690343</c:v>
                </c:pt>
                <c:pt idx="21">
                  <c:v>522.03853564547205</c:v>
                </c:pt>
                <c:pt idx="22">
                  <c:v>574.7885319235462</c:v>
                </c:pt>
                <c:pt idx="23">
                  <c:v>591.34811529933484</c:v>
                </c:pt>
                <c:pt idx="24">
                  <c:v>583.07989066059224</c:v>
                </c:pt>
                <c:pt idx="25">
                  <c:v>595.21719049794422</c:v>
                </c:pt>
                <c:pt idx="26">
                  <c:v>609.82722513089004</c:v>
                </c:pt>
                <c:pt idx="27">
                  <c:v>643.76861167002016</c:v>
                </c:pt>
                <c:pt idx="28">
                  <c:v>648.17715736040611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A0-4164-9B4B-2B64E49EF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30304"/>
        <c:axId val="718330696"/>
      </c:lineChart>
      <c:catAx>
        <c:axId val="718333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2264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718332264"/>
        <c:scaling>
          <c:orientation val="minMax"/>
          <c:max val="9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1359874382435511E-2"/>
              <c:y val="0.3280346933136792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3832"/>
        <c:crosses val="autoZero"/>
        <c:crossBetween val="between"/>
        <c:majorUnit val="500"/>
      </c:valAx>
      <c:catAx>
        <c:axId val="718330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18330696"/>
        <c:crossesAt val="0"/>
        <c:auto val="1"/>
        <c:lblAlgn val="ctr"/>
        <c:lblOffset val="100"/>
        <c:noMultiLvlLbl val="0"/>
      </c:catAx>
      <c:valAx>
        <c:axId val="718330696"/>
        <c:scaling>
          <c:orientation val="minMax"/>
          <c:max val="660"/>
          <c:min val="120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0.96224766834599551"/>
              <c:y val="0.3044554455445544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0304"/>
        <c:crosses val="max"/>
        <c:crossBetween val="between"/>
        <c:majorUnit val="3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068627617383483"/>
          <c:y val="0.20129077305851523"/>
          <c:w val="0.18134814417831552"/>
          <c:h val="0.127570661436816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SLAKTEGRIS: Antall</a:t>
            </a:r>
            <a:r>
              <a:rPr lang="nb-NO" sz="2400" baseline="0"/>
              <a:t> SLAKT per PRODUSENT </a:t>
            </a:r>
            <a:r>
              <a:rPr lang="nb-NO" sz="2400"/>
              <a:t>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379696451961118E-2"/>
          <c:y val="0.16617823339752699"/>
          <c:w val="0.89298602333718013"/>
          <c:h val="0.664538697568988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Bedrifter!$B$123</c:f>
              <c:strCache>
                <c:ptCount val="1"/>
                <c:pt idx="0">
                  <c:v>2006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Bedrifter!$AA$123:$AA$128</c:f>
              <c:numCache>
                <c:formatCode>0</c:formatCode>
                <c:ptCount val="6"/>
                <c:pt idx="0">
                  <c:v>383.73384763741564</c:v>
                </c:pt>
                <c:pt idx="1">
                  <c:v>318.28064992614475</c:v>
                </c:pt>
                <c:pt idx="2">
                  <c:v>358.13169319826341</c:v>
                </c:pt>
                <c:pt idx="3">
                  <c:v>342.46721311475409</c:v>
                </c:pt>
                <c:pt idx="4">
                  <c:v>271.49264705882354</c:v>
                </c:pt>
                <c:pt idx="5">
                  <c:v>300.49764150943395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4E-41B2-B89E-B68169DEEDA3}"/>
            </c:ext>
          </c:extLst>
        </c:ser>
        <c:ser>
          <c:idx val="4"/>
          <c:order val="1"/>
          <c:tx>
            <c:strRef>
              <c:f>Bedrifter!$B$93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Bedrifter!$AA$93:$AA$98</c:f>
              <c:numCache>
                <c:formatCode>0</c:formatCode>
                <c:ptCount val="6"/>
                <c:pt idx="0">
                  <c:v>502.29930069930072</c:v>
                </c:pt>
                <c:pt idx="1">
                  <c:v>439.73779385171792</c:v>
                </c:pt>
                <c:pt idx="2">
                  <c:v>503.19427402862988</c:v>
                </c:pt>
                <c:pt idx="3">
                  <c:v>515.64485981308417</c:v>
                </c:pt>
                <c:pt idx="4">
                  <c:v>508.72289156626505</c:v>
                </c:pt>
                <c:pt idx="5">
                  <c:v>485.40285714285716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4E-41B2-B89E-B68169DEEDA3}"/>
            </c:ext>
          </c:extLst>
        </c:ser>
        <c:ser>
          <c:idx val="10"/>
          <c:order val="2"/>
          <c:tx>
            <c:strRef>
              <c:f>Bedrifter!$B$57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Bedrifter!$AA$57:$AA$62</c:f>
              <c:numCache>
                <c:formatCode>0</c:formatCode>
                <c:ptCount val="6"/>
                <c:pt idx="0">
                  <c:v>468.89364461738001</c:v>
                </c:pt>
                <c:pt idx="1">
                  <c:v>520.53923205342232</c:v>
                </c:pt>
                <c:pt idx="2">
                  <c:v>571.74780701754389</c:v>
                </c:pt>
                <c:pt idx="3">
                  <c:v>562.79032258064512</c:v>
                </c:pt>
                <c:pt idx="4">
                  <c:v>677.4545454545455</c:v>
                </c:pt>
                <c:pt idx="5">
                  <c:v>406.00653594771239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4E-41B2-B89E-B68169DEEDA3}"/>
            </c:ext>
          </c:extLst>
        </c:ser>
        <c:ser>
          <c:idx val="13"/>
          <c:order val="3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Bedrifter!$AA$19:$AA$24</c:f>
              <c:numCache>
                <c:formatCode>0</c:formatCode>
                <c:ptCount val="6"/>
                <c:pt idx="0">
                  <c:v>654.17400419287208</c:v>
                </c:pt>
                <c:pt idx="1">
                  <c:v>614.53731343283584</c:v>
                </c:pt>
                <c:pt idx="2">
                  <c:v>609.75</c:v>
                </c:pt>
                <c:pt idx="3">
                  <c:v>636.01</c:v>
                </c:pt>
                <c:pt idx="4">
                  <c:v>806.32500000000005</c:v>
                </c:pt>
                <c:pt idx="5">
                  <c:v>498.23293172690762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4E-41B2-B89E-B68169DEEDA3}"/>
            </c:ext>
          </c:extLst>
        </c:ser>
        <c:ser>
          <c:idx val="1"/>
          <c:order val="4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Bedrifter!$AA$12:$AA$17</c:f>
              <c:numCache>
                <c:formatCode>0</c:formatCode>
                <c:ptCount val="6"/>
                <c:pt idx="0">
                  <c:v>644.74686192468619</c:v>
                </c:pt>
                <c:pt idx="1">
                  <c:v>624.34347826086957</c:v>
                </c:pt>
                <c:pt idx="2">
                  <c:v>620.93766937669375</c:v>
                </c:pt>
                <c:pt idx="3">
                  <c:v>618.24264705882354</c:v>
                </c:pt>
                <c:pt idx="4">
                  <c:v>842.97647058823532</c:v>
                </c:pt>
                <c:pt idx="5">
                  <c:v>483.08270676691728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84E-41B2-B89E-B68169DEE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2832"/>
        <c:axId val="724643616"/>
      </c:barChart>
      <c:catAx>
        <c:axId val="724642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6436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5683705907369148E-2"/>
              <c:y val="0.367107458768872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322638170279065"/>
          <c:y val="8.6470929913772462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SLAKTEGRIS: Antall</a:t>
            </a:r>
            <a:r>
              <a:rPr lang="nb-NO" sz="2400" baseline="0"/>
              <a:t> SLAKT per PRODUSENT </a:t>
            </a:r>
            <a:r>
              <a:rPr lang="nb-NO" sz="2400"/>
              <a:t>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379696451961118E-2"/>
          <c:y val="0.16617823339752699"/>
          <c:w val="0.89298602333718013"/>
          <c:h val="0.6645386975689886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Bedrifter!$AA$19:$AA$24</c:f>
              <c:numCache>
                <c:formatCode>0</c:formatCode>
                <c:ptCount val="6"/>
                <c:pt idx="0">
                  <c:v>654.17400419287208</c:v>
                </c:pt>
                <c:pt idx="1">
                  <c:v>614.53731343283584</c:v>
                </c:pt>
                <c:pt idx="2">
                  <c:v>609.75</c:v>
                </c:pt>
                <c:pt idx="3">
                  <c:v>636.01</c:v>
                </c:pt>
                <c:pt idx="4">
                  <c:v>806.32500000000005</c:v>
                </c:pt>
                <c:pt idx="5">
                  <c:v>498.23293172690762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61-4CF6-BAC6-9891D478B0E6}"/>
            </c:ext>
          </c:extLst>
        </c:ser>
        <c:ser>
          <c:idx val="1"/>
          <c:order val="1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Bedrifter!$D$12:$E$17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Bedrifter!$AA$12:$AA$17</c:f>
              <c:numCache>
                <c:formatCode>0</c:formatCode>
                <c:ptCount val="6"/>
                <c:pt idx="0">
                  <c:v>644.74686192468619</c:v>
                </c:pt>
                <c:pt idx="1">
                  <c:v>624.34347826086957</c:v>
                </c:pt>
                <c:pt idx="2">
                  <c:v>620.93766937669375</c:v>
                </c:pt>
                <c:pt idx="3">
                  <c:v>618.24264705882354</c:v>
                </c:pt>
                <c:pt idx="4">
                  <c:v>842.97647058823532</c:v>
                </c:pt>
                <c:pt idx="5">
                  <c:v>483.08270676691728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61-4CF6-BAC6-9891D478B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2832"/>
        <c:axId val="724643616"/>
      </c:barChart>
      <c:catAx>
        <c:axId val="724642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643616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5683705907369148E-2"/>
              <c:y val="0.367107458768872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322638170279065"/>
          <c:y val="8.6470929913772462E-2"/>
          <c:w val="6.9627461471207949E-2"/>
          <c:h val="0.157702824186989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SLAKTEGRIS: Antall SLAKT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966492266773782E-2"/>
          <c:y val="0.14743492069045364"/>
          <c:w val="0.88279046501785607"/>
          <c:h val="0.647739439386789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Slakteri!$D$10:$D$26</c15:sqref>
                  </c15:fullRef>
                </c:ext>
              </c:extLst>
              <c:f>Slakteri!$D$11:$D$26</c:f>
              <c:strCache>
                <c:ptCount val="16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Slakteri!$I$28:$I$44</c15:sqref>
                  </c15:fullRef>
                </c:ext>
              </c:extLst>
              <c:f>Slakteri!$I$29:$I$44</c:f>
              <c:numCache>
                <c:formatCode>#,##0</c:formatCode>
                <c:ptCount val="16"/>
                <c:pt idx="0">
                  <c:v>100852</c:v>
                </c:pt>
                <c:pt idx="1">
                  <c:v>312041</c:v>
                </c:pt>
                <c:pt idx="2">
                  <c:v>155515</c:v>
                </c:pt>
                <c:pt idx="3">
                  <c:v>28653</c:v>
                </c:pt>
                <c:pt idx="4">
                  <c:v>97354</c:v>
                </c:pt>
                <c:pt idx="5">
                  <c:v>167330</c:v>
                </c:pt>
                <c:pt idx="6">
                  <c:v>30730</c:v>
                </c:pt>
                <c:pt idx="7">
                  <c:v>43921</c:v>
                </c:pt>
                <c:pt idx="8">
                  <c:v>8647</c:v>
                </c:pt>
                <c:pt idx="9">
                  <c:v>64506</c:v>
                </c:pt>
                <c:pt idx="10">
                  <c:v>9422</c:v>
                </c:pt>
                <c:pt idx="11">
                  <c:v>113129</c:v>
                </c:pt>
                <c:pt idx="12">
                  <c:v>73320</c:v>
                </c:pt>
                <c:pt idx="13">
                  <c:v>7543</c:v>
                </c:pt>
                <c:pt idx="14">
                  <c:v>7018</c:v>
                </c:pt>
                <c:pt idx="15">
                  <c:v>58157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A8-4433-B11F-8B360B645FC8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2"/>
              <c:layout>
                <c:manualLayout>
                  <c:x val="-6.0949577970450678E-3"/>
                  <c:y val="-5.60923048031959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55-4E3D-8A7E-3B09D9E2B0AD}"/>
                </c:ext>
              </c:extLst>
            </c:dLbl>
            <c:dLbl>
              <c:idx val="3"/>
              <c:layout>
                <c:manualLayout>
                  <c:x val="-5.2242495403243159E-3"/>
                  <c:y val="-4.77823337212411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55-4E3D-8A7E-3B09D9E2B0AD}"/>
                </c:ext>
              </c:extLst>
            </c:dLbl>
            <c:dLbl>
              <c:idx val="5"/>
              <c:layout>
                <c:manualLayout>
                  <c:x val="-5.2242495403243801E-3"/>
                  <c:y val="-4.7782333721241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55-4E3D-8A7E-3B09D9E2B0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Slakteri!$D$10:$D$26</c15:sqref>
                  </c15:fullRef>
                </c:ext>
              </c:extLst>
              <c:f>Slakteri!$D$11:$D$26</c:f>
              <c:strCache>
                <c:ptCount val="16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Slakteri!$I$10:$I$26</c15:sqref>
                  </c15:fullRef>
                </c:ext>
              </c:extLst>
              <c:f>Slakteri!$I$11:$I$26</c:f>
              <c:numCache>
                <c:formatCode>#,##0</c:formatCode>
                <c:ptCount val="16"/>
                <c:pt idx="0">
                  <c:v>111569</c:v>
                </c:pt>
                <c:pt idx="1">
                  <c:v>308189</c:v>
                </c:pt>
                <c:pt idx="2">
                  <c:v>148558</c:v>
                </c:pt>
                <c:pt idx="3">
                  <c:v>25586</c:v>
                </c:pt>
                <c:pt idx="4">
                  <c:v>102690</c:v>
                </c:pt>
                <c:pt idx="5">
                  <c:v>156814</c:v>
                </c:pt>
                <c:pt idx="6">
                  <c:v>37766</c:v>
                </c:pt>
                <c:pt idx="7">
                  <c:v>39620</c:v>
                </c:pt>
                <c:pt idx="8">
                  <c:v>1266</c:v>
                </c:pt>
                <c:pt idx="9">
                  <c:v>71653</c:v>
                </c:pt>
                <c:pt idx="10">
                  <c:v>9299</c:v>
                </c:pt>
                <c:pt idx="11">
                  <c:v>109933</c:v>
                </c:pt>
                <c:pt idx="12">
                  <c:v>75288</c:v>
                </c:pt>
                <c:pt idx="13">
                  <c:v>7740</c:v>
                </c:pt>
                <c:pt idx="14">
                  <c:v>7925</c:v>
                </c:pt>
                <c:pt idx="15">
                  <c:v>61519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A8-4433-B11F-8B360B645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980784"/>
        <c:axId val="192981176"/>
      </c:barChart>
      <c:catAx>
        <c:axId val="1929807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981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29811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9807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527491447690965"/>
          <c:y val="0.20589195214020486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SLAKTEGRIS, antall slakt per produsent per slakteri</a:t>
            </a:r>
          </a:p>
        </c:rich>
      </c:tx>
      <c:layout>
        <c:manualLayout>
          <c:xMode val="edge"/>
          <c:yMode val="edge"/>
          <c:x val="0.12523487134201683"/>
          <c:y val="3.91198065537936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171849099310959E-2"/>
          <c:y val="0.15486774405321319"/>
          <c:w val="0.88850659475256477"/>
          <c:h val="0.658274863599987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Slakteri!$D$10:$D$28</c15:sqref>
                  </c15:fullRef>
                </c:ext>
              </c:extLst>
              <c:f>Slakteri!$D$11:$D$28</c:f>
              <c:strCache>
                <c:ptCount val="18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Slakteri!$AD$28:$AD$44</c15:sqref>
                  </c15:fullRef>
                </c:ext>
              </c:extLst>
              <c:f>Slakteri!$AD$29:$AD$44</c:f>
              <c:numCache>
                <c:formatCode>0</c:formatCode>
                <c:ptCount val="16"/>
                <c:pt idx="0">
                  <c:v>854.67796610169489</c:v>
                </c:pt>
                <c:pt idx="1">
                  <c:v>654.17400419287208</c:v>
                </c:pt>
                <c:pt idx="2">
                  <c:v>586.84905660377353</c:v>
                </c:pt>
                <c:pt idx="3">
                  <c:v>295.39175257731961</c:v>
                </c:pt>
                <c:pt idx="4">
                  <c:v>640.48684210526312</c:v>
                </c:pt>
                <c:pt idx="5">
                  <c:v>646.06177606177607</c:v>
                </c:pt>
                <c:pt idx="6">
                  <c:v>341.44444444444446</c:v>
                </c:pt>
                <c:pt idx="7">
                  <c:v>448.17346938775512</c:v>
                </c:pt>
                <c:pt idx="8">
                  <c:v>320.25925925925924</c:v>
                </c:pt>
                <c:pt idx="9">
                  <c:v>806.32500000000005</c:v>
                </c:pt>
                <c:pt idx="10">
                  <c:v>219.11627906976744</c:v>
                </c:pt>
                <c:pt idx="11">
                  <c:v>754.19333333333338</c:v>
                </c:pt>
                <c:pt idx="12">
                  <c:v>852.55813953488371</c:v>
                </c:pt>
                <c:pt idx="13">
                  <c:v>279.37037037037038</c:v>
                </c:pt>
                <c:pt idx="14">
                  <c:v>89.974358974358978</c:v>
                </c:pt>
                <c:pt idx="15">
                  <c:v>700.68674698795178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FB-4C96-BAD9-EF78636ED5A3}"/>
            </c:ext>
          </c:extLst>
        </c:ser>
        <c:ser>
          <c:idx val="1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7"/>
              <c:layout>
                <c:manualLayout>
                  <c:x val="-6.8612542921618093E-17"/>
                  <c:y val="-5.2859698482004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1D-4B6C-8379-64134BDD4F4D}"/>
                </c:ext>
              </c:extLst>
            </c:dLbl>
            <c:dLbl>
              <c:idx val="8"/>
              <c:layout>
                <c:manualLayout>
                  <c:x val="-3.7425455748856429E-3"/>
                  <c:y val="-0.170777487403399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1D-4B6C-8379-64134BDD4F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Slakteri!$D$10:$D$28</c15:sqref>
                  </c15:fullRef>
                </c:ext>
              </c:extLst>
              <c:f>Slakteri!$D$11:$D$28</c:f>
              <c:strCache>
                <c:ptCount val="18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Slakteri!$AD$10:$AD$26</c15:sqref>
                  </c15:fullRef>
                </c:ext>
              </c:extLst>
              <c:f>Slakteri!$AD$11:$AD$26</c:f>
              <c:numCache>
                <c:formatCode>0</c:formatCode>
                <c:ptCount val="16"/>
                <c:pt idx="0">
                  <c:v>832.6044776119403</c:v>
                </c:pt>
                <c:pt idx="1">
                  <c:v>644.74686192468619</c:v>
                </c:pt>
                <c:pt idx="2">
                  <c:v>608.84426229508199</c:v>
                </c:pt>
                <c:pt idx="3">
                  <c:v>275.11827956989248</c:v>
                </c:pt>
                <c:pt idx="4">
                  <c:v>662.51612903225805</c:v>
                </c:pt>
                <c:pt idx="5">
                  <c:v>617.37795275590554</c:v>
                </c:pt>
                <c:pt idx="6">
                  <c:v>381.47474747474746</c:v>
                </c:pt>
                <c:pt idx="7">
                  <c:v>400.20202020202021</c:v>
                </c:pt>
                <c:pt idx="8">
                  <c:v>84.4</c:v>
                </c:pt>
                <c:pt idx="9">
                  <c:v>842.97647058823532</c:v>
                </c:pt>
                <c:pt idx="10">
                  <c:v>258.30555555555554</c:v>
                </c:pt>
                <c:pt idx="11">
                  <c:v>713.85064935064941</c:v>
                </c:pt>
                <c:pt idx="12">
                  <c:v>760.4848484848485</c:v>
                </c:pt>
                <c:pt idx="13">
                  <c:v>266.89655172413791</c:v>
                </c:pt>
                <c:pt idx="14">
                  <c:v>90.056818181818187</c:v>
                </c:pt>
                <c:pt idx="15">
                  <c:v>668.68478260869563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FB-4C96-BAD9-EF78636ED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4056"/>
        <c:axId val="851494448"/>
      </c:barChart>
      <c:catAx>
        <c:axId val="8514940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44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8514944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1.323288364274236E-2"/>
              <c:y val="0.240008203558187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40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134899392197337"/>
          <c:y val="0.24388263547976971"/>
          <c:w val="6.610017902166343E-2"/>
          <c:h val="8.719008046041412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SLAKTEGRIS, antall produsenter per slakteri</a:t>
            </a:r>
          </a:p>
        </c:rich>
      </c:tx>
      <c:layout>
        <c:manualLayout>
          <c:xMode val="edge"/>
          <c:yMode val="edge"/>
          <c:x val="0.13445032405667207"/>
          <c:y val="3.35285728400152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690723373836712E-2"/>
          <c:y val="0.15399788925176119"/>
          <c:w val="0.90198770795382155"/>
          <c:h val="0.6591446615813848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Slakteri!$D$10:$D$28</c:f>
              <c:strCache>
                <c:ptCount val="19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  <c:pt idx="18">
                  <c:v>Rudshøgda</c:v>
                </c:pt>
              </c:strCache>
            </c:strRef>
          </c:cat>
          <c:val>
            <c:numRef>
              <c:f>Slakteri!$G$28:$G$44</c:f>
              <c:numCache>
                <c:formatCode>General</c:formatCode>
                <c:ptCount val="17"/>
                <c:pt idx="0">
                  <c:v>0</c:v>
                </c:pt>
                <c:pt idx="1">
                  <c:v>118</c:v>
                </c:pt>
                <c:pt idx="2">
                  <c:v>477</c:v>
                </c:pt>
                <c:pt idx="3">
                  <c:v>265</c:v>
                </c:pt>
                <c:pt idx="4">
                  <c:v>97</c:v>
                </c:pt>
                <c:pt idx="5">
                  <c:v>152</c:v>
                </c:pt>
                <c:pt idx="6">
                  <c:v>259</c:v>
                </c:pt>
                <c:pt idx="7">
                  <c:v>90</c:v>
                </c:pt>
                <c:pt idx="8">
                  <c:v>98</c:v>
                </c:pt>
                <c:pt idx="9">
                  <c:v>27</c:v>
                </c:pt>
                <c:pt idx="10">
                  <c:v>80</c:v>
                </c:pt>
                <c:pt idx="11">
                  <c:v>43</c:v>
                </c:pt>
                <c:pt idx="12">
                  <c:v>150</c:v>
                </c:pt>
                <c:pt idx="13">
                  <c:v>86</c:v>
                </c:pt>
                <c:pt idx="14">
                  <c:v>27</c:v>
                </c:pt>
                <c:pt idx="15">
                  <c:v>78</c:v>
                </c:pt>
                <c:pt idx="16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9A-42C8-A8F4-77BEC2D549D1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Slakteri!$D$10:$D$28</c:f>
              <c:strCache>
                <c:ptCount val="19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  <c:pt idx="18">
                  <c:v>Rudshøgda</c:v>
                </c:pt>
              </c:strCache>
            </c:strRef>
          </c:cat>
          <c:val>
            <c:numRef>
              <c:f>Slakteri!$G$10:$G$26</c:f>
              <c:numCache>
                <c:formatCode>General</c:formatCode>
                <c:ptCount val="17"/>
                <c:pt idx="0">
                  <c:v>0</c:v>
                </c:pt>
                <c:pt idx="1">
                  <c:v>134</c:v>
                </c:pt>
                <c:pt idx="2">
                  <c:v>478</c:v>
                </c:pt>
                <c:pt idx="3">
                  <c:v>244</c:v>
                </c:pt>
                <c:pt idx="4">
                  <c:v>93</c:v>
                </c:pt>
                <c:pt idx="5">
                  <c:v>155</c:v>
                </c:pt>
                <c:pt idx="6">
                  <c:v>254</c:v>
                </c:pt>
                <c:pt idx="7">
                  <c:v>99</c:v>
                </c:pt>
                <c:pt idx="8">
                  <c:v>99</c:v>
                </c:pt>
                <c:pt idx="9">
                  <c:v>15</c:v>
                </c:pt>
                <c:pt idx="10">
                  <c:v>85</c:v>
                </c:pt>
                <c:pt idx="11">
                  <c:v>36</c:v>
                </c:pt>
                <c:pt idx="12">
                  <c:v>154</c:v>
                </c:pt>
                <c:pt idx="13">
                  <c:v>99</c:v>
                </c:pt>
                <c:pt idx="14">
                  <c:v>29</c:v>
                </c:pt>
                <c:pt idx="15">
                  <c:v>88</c:v>
                </c:pt>
                <c:pt idx="16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9A-42C8-A8F4-77BEC2D54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8113352"/>
        <c:axId val="848113744"/>
      </c:barChart>
      <c:catAx>
        <c:axId val="8481133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48113744"/>
        <c:crossesAt val="4"/>
        <c:auto val="1"/>
        <c:lblAlgn val="ctr"/>
        <c:lblOffset val="100"/>
        <c:tickLblSkip val="1"/>
        <c:tickMarkSkip val="1"/>
        <c:noMultiLvlLbl val="0"/>
      </c:catAx>
      <c:valAx>
        <c:axId val="848113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3.5335860795178381E-3"/>
              <c:y val="0.3490764004006077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481133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5315352371998"/>
          <c:y val="0.20144540932363331"/>
          <c:w val="6.6204313080267946E-2"/>
          <c:h val="0.148367224029819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SLAKTEGRIS, middel</a:t>
            </a:r>
            <a:r>
              <a:rPr lang="nb-NO" sz="2800" baseline="0"/>
              <a:t> KJØTT%</a:t>
            </a:r>
            <a:r>
              <a:rPr lang="nb-NO" sz="2800"/>
              <a:t> per slakteri</a:t>
            </a:r>
          </a:p>
        </c:rich>
      </c:tx>
      <c:layout>
        <c:manualLayout>
          <c:xMode val="edge"/>
          <c:yMode val="edge"/>
          <c:x val="0.14895163693306451"/>
          <c:y val="2.8268536745406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36254894367718E-2"/>
          <c:y val="0.16763173277136148"/>
          <c:w val="0.89832615917709602"/>
          <c:h val="0.5964833015756607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Slakteri!$D$10:$D$28</c15:sqref>
                  </c15:fullRef>
                </c:ext>
              </c:extLst>
              <c:f>(Slakteri!$D$11:$D$18,Slakteri!$D$20:$D$28)</c:f>
              <c:strCache>
                <c:ptCount val="17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Horns</c:v>
                </c:pt>
                <c:pt idx="13">
                  <c:v>Jens Eide</c:v>
                </c:pt>
                <c:pt idx="14">
                  <c:v>Bjerka</c:v>
                </c:pt>
                <c:pt idx="16">
                  <c:v>Rudshøgda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Slakteri!$O$28:$O$44</c15:sqref>
                  </c15:fullRef>
                </c:ext>
              </c:extLst>
              <c:f>(Slakteri!$O$29:$O$36,Slakteri!$O$38:$O$44)</c:f>
              <c:numCache>
                <c:formatCode>0.00</c:formatCode>
                <c:ptCount val="15"/>
                <c:pt idx="0">
                  <c:v>60.305590049771006</c:v>
                </c:pt>
                <c:pt idx="1">
                  <c:v>60.401068040136721</c:v>
                </c:pt>
                <c:pt idx="2">
                  <c:v>60.551094961302951</c:v>
                </c:pt>
                <c:pt idx="3">
                  <c:v>60.40615589326984</c:v>
                </c:pt>
                <c:pt idx="4">
                  <c:v>60.98032480672444</c:v>
                </c:pt>
                <c:pt idx="5">
                  <c:v>60.483321432214638</c:v>
                </c:pt>
                <c:pt idx="6">
                  <c:v>60.050137452546153</c:v>
                </c:pt>
                <c:pt idx="7">
                  <c:v>60.657417959392525</c:v>
                </c:pt>
                <c:pt idx="8">
                  <c:v>60.944627030731603</c:v>
                </c:pt>
                <c:pt idx="9">
                  <c:v>60.098070568169703</c:v>
                </c:pt>
                <c:pt idx="10">
                  <c:v>60.673962015510803</c:v>
                </c:pt>
                <c:pt idx="11">
                  <c:v>60.672748941766351</c:v>
                </c:pt>
                <c:pt idx="12">
                  <c:v>61.754694366759885</c:v>
                </c:pt>
                <c:pt idx="13">
                  <c:v>59.4893339138006</c:v>
                </c:pt>
                <c:pt idx="14">
                  <c:v>60.595720837212518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12-4E6D-BEC9-A090A33832CC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Slakteri!$D$10:$D$28</c15:sqref>
                  </c15:fullRef>
                </c:ext>
              </c:extLst>
              <c:f>(Slakteri!$D$11:$D$18,Slakteri!$D$20:$D$28)</c:f>
              <c:strCache>
                <c:ptCount val="17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Horns</c:v>
                </c:pt>
                <c:pt idx="13">
                  <c:v>Jens Eide</c:v>
                </c:pt>
                <c:pt idx="14">
                  <c:v>Bjerka</c:v>
                </c:pt>
                <c:pt idx="16">
                  <c:v>Rudshøgda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Slakteri!$O$10:$O$26</c15:sqref>
                  </c15:fullRef>
                </c:ext>
              </c:extLst>
              <c:f>(Slakteri!$O$11:$O$18,Slakteri!$O$20:$O$26)</c:f>
              <c:numCache>
                <c:formatCode>0.00</c:formatCode>
                <c:ptCount val="15"/>
                <c:pt idx="0">
                  <c:v>60.404941839592176</c:v>
                </c:pt>
                <c:pt idx="1">
                  <c:v>60.489405233527933</c:v>
                </c:pt>
                <c:pt idx="2">
                  <c:v>60.557999662105075</c:v>
                </c:pt>
                <c:pt idx="3">
                  <c:v>60.504739893450321</c:v>
                </c:pt>
                <c:pt idx="4">
                  <c:v>60.579047769661869</c:v>
                </c:pt>
                <c:pt idx="5">
                  <c:v>60.450172327640317</c:v>
                </c:pt>
                <c:pt idx="6">
                  <c:v>60.335662477749139</c:v>
                </c:pt>
                <c:pt idx="7">
                  <c:v>60.51088463315704</c:v>
                </c:pt>
                <c:pt idx="8">
                  <c:v>60.934010578456878</c:v>
                </c:pt>
                <c:pt idx="9">
                  <c:v>60.321235688053555</c:v>
                </c:pt>
                <c:pt idx="10">
                  <c:v>60.401665569694309</c:v>
                </c:pt>
                <c:pt idx="11">
                  <c:v>60.577047341860045</c:v>
                </c:pt>
                <c:pt idx="12">
                  <c:v>61.803316921482242</c:v>
                </c:pt>
                <c:pt idx="13">
                  <c:v>59.294071661237801</c:v>
                </c:pt>
                <c:pt idx="14">
                  <c:v>60.688840013033584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12-4E6D-BEC9-A090A3383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8112176"/>
        <c:axId val="848112568"/>
      </c:barChart>
      <c:catAx>
        <c:axId val="8481121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481125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848112568"/>
        <c:scaling>
          <c:orientation val="minMax"/>
          <c:min val="58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3.615342919091635E-3"/>
              <c:y val="0.3957597008470532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481121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426953229105164"/>
          <c:y val="0.20378187750167964"/>
          <c:w val="8.2228764356486586E-2"/>
          <c:h val="0.110223466455659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SLAKTEGRIS, middel</a:t>
            </a:r>
            <a:r>
              <a:rPr lang="nb-NO" sz="2800" baseline="0"/>
              <a:t> KJØTT%</a:t>
            </a:r>
            <a:r>
              <a:rPr lang="nb-NO" sz="2800"/>
              <a:t> per slakteri</a:t>
            </a:r>
          </a:p>
        </c:rich>
      </c:tx>
      <c:layout>
        <c:manualLayout>
          <c:xMode val="edge"/>
          <c:yMode val="edge"/>
          <c:x val="0.14895163693306451"/>
          <c:y val="2.8268536745406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36254894367718E-2"/>
          <c:y val="0.16763173277136148"/>
          <c:w val="0.89832615917709602"/>
          <c:h val="0.5964833015756607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Slakteri!$D$10:$D$28</c15:sqref>
                  </c15:fullRef>
                </c:ext>
              </c:extLst>
              <c:f>(Slakteri!$D$11:$D$18,Slakteri!$D$20:$D$28)</c:f>
              <c:strCache>
                <c:ptCount val="17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Horns</c:v>
                </c:pt>
                <c:pt idx="13">
                  <c:v>Jens Eide</c:v>
                </c:pt>
                <c:pt idx="14">
                  <c:v>Bjerka</c:v>
                </c:pt>
                <c:pt idx="16">
                  <c:v>Rudshøgda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Slakteri!$O$28:$O$44</c15:sqref>
                  </c15:fullRef>
                </c:ext>
              </c:extLst>
              <c:f>(Slakteri!$O$29:$O$36,Slakteri!$O$38:$O$44)</c:f>
              <c:numCache>
                <c:formatCode>0.00</c:formatCode>
                <c:ptCount val="15"/>
                <c:pt idx="0">
                  <c:v>60.305590049771006</c:v>
                </c:pt>
                <c:pt idx="1">
                  <c:v>60.401068040136721</c:v>
                </c:pt>
                <c:pt idx="2">
                  <c:v>60.551094961302951</c:v>
                </c:pt>
                <c:pt idx="3">
                  <c:v>60.40615589326984</c:v>
                </c:pt>
                <c:pt idx="4">
                  <c:v>60.98032480672444</c:v>
                </c:pt>
                <c:pt idx="5">
                  <c:v>60.483321432214638</c:v>
                </c:pt>
                <c:pt idx="6">
                  <c:v>60.050137452546153</c:v>
                </c:pt>
                <c:pt idx="7">
                  <c:v>60.657417959392525</c:v>
                </c:pt>
                <c:pt idx="8">
                  <c:v>60.944627030731603</c:v>
                </c:pt>
                <c:pt idx="9">
                  <c:v>60.098070568169703</c:v>
                </c:pt>
                <c:pt idx="10">
                  <c:v>60.673962015510803</c:v>
                </c:pt>
                <c:pt idx="11">
                  <c:v>60.672748941766351</c:v>
                </c:pt>
                <c:pt idx="12">
                  <c:v>61.754694366759885</c:v>
                </c:pt>
                <c:pt idx="13">
                  <c:v>59.4893339138006</c:v>
                </c:pt>
                <c:pt idx="14">
                  <c:v>60.595720837212518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4F-48B9-8AAD-BAFF986173C0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4"/>
              <c:layout>
                <c:manualLayout>
                  <c:x val="-9.9747881339292029E-4"/>
                  <c:y val="-7.8265937294976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A4-4481-BC41-E5F9D6189CAC}"/>
                </c:ext>
              </c:extLst>
            </c:dLbl>
            <c:dLbl>
              <c:idx val="7"/>
              <c:layout>
                <c:manualLayout>
                  <c:x val="-7.9798305071433623E-3"/>
                  <c:y val="-7.8265937294976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A4-4481-BC41-E5F9D6189CAC}"/>
                </c:ext>
              </c:extLst>
            </c:dLbl>
            <c:dLbl>
              <c:idx val="9"/>
              <c:layout>
                <c:manualLayout>
                  <c:x val="-2.9924364401787609E-3"/>
                  <c:y val="-0.124802440551449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0E-4E6D-9C13-CAC1D54D4403}"/>
                </c:ext>
              </c:extLst>
            </c:dLbl>
            <c:dLbl>
              <c:idx val="10"/>
              <c:layout>
                <c:manualLayout>
                  <c:x val="-2.9924364401787609E-3"/>
                  <c:y val="-8.8842415307811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0E-4E6D-9C13-CAC1D54D4403}"/>
                </c:ext>
              </c:extLst>
            </c:dLbl>
            <c:dLbl>
              <c:idx val="13"/>
              <c:layout>
                <c:manualLayout>
                  <c:x val="3.9899152535716811E-3"/>
                  <c:y val="-8.4611824102677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0E-4E6D-9C13-CAC1D54D44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Slakteri!$D$10:$D$28</c15:sqref>
                  </c15:fullRef>
                </c:ext>
              </c:extLst>
              <c:f>(Slakteri!$D$11:$D$18,Slakteri!$D$20:$D$28)</c:f>
              <c:strCache>
                <c:ptCount val="17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Horns</c:v>
                </c:pt>
                <c:pt idx="13">
                  <c:v>Jens Eide</c:v>
                </c:pt>
                <c:pt idx="14">
                  <c:v>Bjerka</c:v>
                </c:pt>
                <c:pt idx="16">
                  <c:v>Rudshøgda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Slakteri!$O$10:$O$26</c15:sqref>
                  </c15:fullRef>
                </c:ext>
              </c:extLst>
              <c:f>(Slakteri!$O$11:$O$18,Slakteri!$O$20:$O$26)</c:f>
              <c:numCache>
                <c:formatCode>0.00</c:formatCode>
                <c:ptCount val="15"/>
                <c:pt idx="0">
                  <c:v>60.404941839592176</c:v>
                </c:pt>
                <c:pt idx="1">
                  <c:v>60.489405233527933</c:v>
                </c:pt>
                <c:pt idx="2">
                  <c:v>60.557999662105075</c:v>
                </c:pt>
                <c:pt idx="3">
                  <c:v>60.504739893450321</c:v>
                </c:pt>
                <c:pt idx="4">
                  <c:v>60.579047769661869</c:v>
                </c:pt>
                <c:pt idx="5">
                  <c:v>60.450172327640317</c:v>
                </c:pt>
                <c:pt idx="6">
                  <c:v>60.335662477749139</c:v>
                </c:pt>
                <c:pt idx="7">
                  <c:v>60.51088463315704</c:v>
                </c:pt>
                <c:pt idx="8">
                  <c:v>60.934010578456878</c:v>
                </c:pt>
                <c:pt idx="9">
                  <c:v>60.321235688053555</c:v>
                </c:pt>
                <c:pt idx="10">
                  <c:v>60.401665569694309</c:v>
                </c:pt>
                <c:pt idx="11">
                  <c:v>60.577047341860045</c:v>
                </c:pt>
                <c:pt idx="12">
                  <c:v>61.803316921482242</c:v>
                </c:pt>
                <c:pt idx="13">
                  <c:v>59.294071661237801</c:v>
                </c:pt>
                <c:pt idx="14">
                  <c:v>60.688840013033584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4F-48B9-8AAD-BAFF98617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8112176"/>
        <c:axId val="848112568"/>
      </c:barChart>
      <c:lineChart>
        <c:grouping val="standard"/>
        <c:varyColors val="0"/>
        <c:ser>
          <c:idx val="2"/>
          <c:order val="2"/>
          <c:tx>
            <c:v>Middel</c:v>
          </c:tx>
          <c:spPr>
            <a:ln w="47625">
              <a:solidFill>
                <a:srgbClr val="FF0000"/>
              </a:solidFill>
            </a:ln>
          </c:spPr>
          <c:marker>
            <c:symbol val="none"/>
          </c:marker>
          <c:cat>
            <c:strLit>
              <c:ptCount val="15"/>
              <c:pt idx="0">
                <c:v>Furuseth</c:v>
              </c:pt>
              <c:pt idx="1">
                <c:v>Tønsberg</c:v>
              </c:pt>
              <c:pt idx="2">
                <c:v>Forus</c:v>
              </c:pt>
              <c:pt idx="3">
                <c:v>Sandeid</c:v>
              </c:pt>
              <c:pt idx="4">
                <c:v>Jæren</c:v>
              </c:pt>
              <c:pt idx="5">
                <c:v>Steinkjer</c:v>
              </c:pt>
              <c:pt idx="6">
                <c:v>Førde</c:v>
              </c:pt>
              <c:pt idx="7">
                <c:v>Ølen</c:v>
              </c:pt>
              <c:pt idx="8">
                <c:v>Midt-Norge</c:v>
              </c:pt>
              <c:pt idx="9">
                <c:v>Målselv</c:v>
              </c:pt>
              <c:pt idx="10">
                <c:v>Oslo</c:v>
              </c:pt>
              <c:pt idx="11">
                <c:v>Prima</c:v>
              </c:pt>
              <c:pt idx="12">
                <c:v>Horns</c:v>
              </c:pt>
              <c:pt idx="13">
                <c:v>Jens Eide</c:v>
              </c:pt>
              <c:pt idx="14">
                <c:v>Bjerka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Slakteri!$AN$10:$AN$26</c15:sqref>
                  </c15:fullRef>
                </c:ext>
              </c:extLst>
              <c:f>(Slakteri!$AN$11:$AN$18,Slakteri!$AN$20:$AN$26)</c:f>
              <c:numCache>
                <c:formatCode>0.00</c:formatCode>
                <c:ptCount val="15"/>
                <c:pt idx="0">
                  <c:v>60.523063528026256</c:v>
                </c:pt>
                <c:pt idx="1">
                  <c:v>60.523063528026256</c:v>
                </c:pt>
                <c:pt idx="2">
                  <c:v>60.523063528026256</c:v>
                </c:pt>
                <c:pt idx="3">
                  <c:v>60.523063528026256</c:v>
                </c:pt>
                <c:pt idx="4">
                  <c:v>60.523063528026256</c:v>
                </c:pt>
                <c:pt idx="5">
                  <c:v>60.523063528026256</c:v>
                </c:pt>
                <c:pt idx="6">
                  <c:v>60.523063528026256</c:v>
                </c:pt>
                <c:pt idx="7">
                  <c:v>60.523063528026256</c:v>
                </c:pt>
                <c:pt idx="8">
                  <c:v>60.523063528026256</c:v>
                </c:pt>
                <c:pt idx="9">
                  <c:v>60.523063528026256</c:v>
                </c:pt>
                <c:pt idx="10">
                  <c:v>60.523063528026256</c:v>
                </c:pt>
                <c:pt idx="11">
                  <c:v>60.523063528026256</c:v>
                </c:pt>
                <c:pt idx="12">
                  <c:v>60.523063528026256</c:v>
                </c:pt>
                <c:pt idx="13">
                  <c:v>60.523063528026256</c:v>
                </c:pt>
                <c:pt idx="14">
                  <c:v>60.523063528026256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4F-48B9-8AAD-BAFF98617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8112176"/>
        <c:axId val="848112568"/>
      </c:lineChart>
      <c:catAx>
        <c:axId val="8481121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48112568"/>
        <c:crossesAt val="0"/>
        <c:auto val="1"/>
        <c:lblAlgn val="ctr"/>
        <c:lblOffset val="100"/>
        <c:noMultiLvlLbl val="0"/>
      </c:catAx>
      <c:valAx>
        <c:axId val="848112568"/>
        <c:scaling>
          <c:orientation val="minMax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3.615342919091635E-3"/>
              <c:y val="0.3957597008470532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481121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498632660224778"/>
          <c:y val="0.15556473932067724"/>
          <c:w val="8.9639022627846149E-2"/>
          <c:h val="0.1431398881624893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SLAKTEGRIS, middel slaktevekt per slakteri</a:t>
            </a:r>
          </a:p>
        </c:rich>
      </c:tx>
      <c:layout>
        <c:manualLayout>
          <c:xMode val="edge"/>
          <c:yMode val="edge"/>
          <c:x val="0.11170215947355902"/>
          <c:y val="1.99904692449867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706798632705686E-2"/>
          <c:y val="0.1428466903354467"/>
          <c:w val="0.89365008100049448"/>
          <c:h val="0.674535752350043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Slakteri!$D$10:$D$28</c15:sqref>
                  </c15:fullRef>
                </c:ext>
              </c:extLst>
              <c:f>(Slakteri!$D$11:$D$18,Slakteri!$D$20:$D$28)</c:f>
              <c:strCache>
                <c:ptCount val="17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Horns</c:v>
                </c:pt>
                <c:pt idx="13">
                  <c:v>Jens Eide</c:v>
                </c:pt>
                <c:pt idx="14">
                  <c:v>Bjerka</c:v>
                </c:pt>
                <c:pt idx="16">
                  <c:v>Rudshøgda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Slakteri!$Q$28:$Q$44</c15:sqref>
                  </c15:fullRef>
                </c:ext>
              </c:extLst>
              <c:f>(Slakteri!$Q$29:$Q$36,Slakteri!$Q$38:$Q$44)</c:f>
              <c:numCache>
                <c:formatCode>0.0</c:formatCode>
                <c:ptCount val="15"/>
                <c:pt idx="0">
                  <c:v>86.533112128828307</c:v>
                </c:pt>
                <c:pt idx="1">
                  <c:v>84.43909952835341</c:v>
                </c:pt>
                <c:pt idx="2">
                  <c:v>84.406479894997929</c:v>
                </c:pt>
                <c:pt idx="3">
                  <c:v>82.831973527557679</c:v>
                </c:pt>
                <c:pt idx="4">
                  <c:v>84.02032065583991</c:v>
                </c:pt>
                <c:pt idx="5">
                  <c:v>83.451613851702646</c:v>
                </c:pt>
                <c:pt idx="6">
                  <c:v>83.60737989265607</c:v>
                </c:pt>
                <c:pt idx="7">
                  <c:v>83.679512524129393</c:v>
                </c:pt>
                <c:pt idx="8">
                  <c:v>83.021515241195601</c:v>
                </c:pt>
                <c:pt idx="9">
                  <c:v>81.596215755250171</c:v>
                </c:pt>
                <c:pt idx="10">
                  <c:v>85.722714297161616</c:v>
                </c:pt>
                <c:pt idx="11">
                  <c:v>86.207356265153948</c:v>
                </c:pt>
                <c:pt idx="12">
                  <c:v>81.961432947130021</c:v>
                </c:pt>
                <c:pt idx="13">
                  <c:v>87.44742417646215</c:v>
                </c:pt>
                <c:pt idx="14">
                  <c:v>81.355703251611715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A-45B2-8BE1-E78AEDA02752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8.2727269832179994E-3"/>
                  <c:y val="-2.569297268536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83-453D-8B55-13276F066451}"/>
                </c:ext>
              </c:extLst>
            </c:dLbl>
            <c:dLbl>
              <c:idx val="1"/>
              <c:layout>
                <c:manualLayout>
                  <c:x val="1.0111110757266464E-2"/>
                  <c:y val="-0.100630809684362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83-453D-8B55-13276F066451}"/>
                </c:ext>
              </c:extLst>
            </c:dLbl>
            <c:dLbl>
              <c:idx val="2"/>
              <c:layout>
                <c:manualLayout>
                  <c:x val="1.7464645853460223E-2"/>
                  <c:y val="-0.137029187655302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83-453D-8B55-13276F066451}"/>
                </c:ext>
              </c:extLst>
            </c:dLbl>
            <c:dLbl>
              <c:idx val="3"/>
              <c:layout>
                <c:manualLayout>
                  <c:x val="7.353535096193793E-3"/>
                  <c:y val="-0.128464863426845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83-453D-8B55-13276F066451}"/>
                </c:ext>
              </c:extLst>
            </c:dLbl>
            <c:dLbl>
              <c:idx val="4"/>
              <c:layout>
                <c:manualLayout>
                  <c:x val="1.0111110757266398E-2"/>
                  <c:y val="-8.9925404398792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83-453D-8B55-13276F066451}"/>
                </c:ext>
              </c:extLst>
            </c:dLbl>
            <c:dLbl>
              <c:idx val="5"/>
              <c:layout>
                <c:manualLayout>
                  <c:x val="1.0111110757266464E-2"/>
                  <c:y val="-9.2066485455906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83-453D-8B55-13276F066451}"/>
                </c:ext>
              </c:extLst>
            </c:dLbl>
            <c:dLbl>
              <c:idx val="6"/>
              <c:layout>
                <c:manualLayout>
                  <c:x val="1.4707070192387518E-2"/>
                  <c:y val="-9.8489728627248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83-453D-8B55-13276F066451}"/>
                </c:ext>
              </c:extLst>
            </c:dLbl>
            <c:dLbl>
              <c:idx val="7"/>
              <c:layout>
                <c:manualLayout>
                  <c:x val="1.1949494531314846E-2"/>
                  <c:y val="-5.9950269599194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83-453D-8B55-13276F066451}"/>
                </c:ext>
              </c:extLst>
            </c:dLbl>
            <c:dLbl>
              <c:idx val="9"/>
              <c:layout>
                <c:manualLayout>
                  <c:x val="4.5959594351211207E-3"/>
                  <c:y val="-5.7809188542080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83-453D-8B55-13276F066451}"/>
                </c:ext>
              </c:extLst>
            </c:dLbl>
            <c:dLbl>
              <c:idx val="10"/>
              <c:layout>
                <c:manualLayout>
                  <c:x val="1.1949494531314914E-2"/>
                  <c:y val="-7.707891805610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83-453D-8B55-13276F066451}"/>
                </c:ext>
              </c:extLst>
            </c:dLbl>
            <c:dLbl>
              <c:idx val="11"/>
              <c:layout>
                <c:manualLayout>
                  <c:x val="1.1949494531314778E-2"/>
                  <c:y val="-4.49627021993960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83-453D-8B55-13276F066451}"/>
                </c:ext>
              </c:extLst>
            </c:dLbl>
            <c:dLbl>
              <c:idx val="13"/>
              <c:layout>
                <c:manualLayout>
                  <c:x val="1.930302962750870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83-453D-8B55-13276F066451}"/>
                </c:ext>
              </c:extLst>
            </c:dLbl>
            <c:dLbl>
              <c:idx val="14"/>
              <c:layout>
                <c:manualLayout>
                  <c:x val="-1.3481325272268668E-16"/>
                  <c:y val="-4.4962702199396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83-453D-8B55-13276F0664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Slakteri!$D$10:$D$28</c15:sqref>
                  </c15:fullRef>
                </c:ext>
              </c:extLst>
              <c:f>(Slakteri!$D$11:$D$18,Slakteri!$D$20:$D$28)</c:f>
              <c:strCache>
                <c:ptCount val="17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Horns</c:v>
                </c:pt>
                <c:pt idx="13">
                  <c:v>Jens Eide</c:v>
                </c:pt>
                <c:pt idx="14">
                  <c:v>Bjerka</c:v>
                </c:pt>
                <c:pt idx="16">
                  <c:v>Rudshøgda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Slakteri!$Q$10:$Q$26</c15:sqref>
                  </c15:fullRef>
                </c:ext>
              </c:extLst>
              <c:f>(Slakteri!$Q$11:$Q$18,Slakteri!$Q$20:$Q$26)</c:f>
              <c:numCache>
                <c:formatCode>0.0</c:formatCode>
                <c:ptCount val="15"/>
                <c:pt idx="0">
                  <c:v>84.489272635886948</c:v>
                </c:pt>
                <c:pt idx="1">
                  <c:v>82.197310584341693</c:v>
                </c:pt>
                <c:pt idx="2">
                  <c:v>81.652681196149501</c:v>
                </c:pt>
                <c:pt idx="3">
                  <c:v>80.475568003760685</c:v>
                </c:pt>
                <c:pt idx="4">
                  <c:v>81.897852193767719</c:v>
                </c:pt>
                <c:pt idx="5">
                  <c:v>81.485739727607282</c:v>
                </c:pt>
                <c:pt idx="6">
                  <c:v>81.560857089720898</c:v>
                </c:pt>
                <c:pt idx="7">
                  <c:v>81.911739487600684</c:v>
                </c:pt>
                <c:pt idx="8">
                  <c:v>81.645108163321765</c:v>
                </c:pt>
                <c:pt idx="9">
                  <c:v>79.78845322963906</c:v>
                </c:pt>
                <c:pt idx="10">
                  <c:v>84.187416812928845</c:v>
                </c:pt>
                <c:pt idx="11">
                  <c:v>84.083343568929507</c:v>
                </c:pt>
                <c:pt idx="12">
                  <c:v>80.852396994040149</c:v>
                </c:pt>
                <c:pt idx="13">
                  <c:v>87.513315960912578</c:v>
                </c:pt>
                <c:pt idx="14">
                  <c:v>79.459618768328198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7A-45B2-8BE1-E78AEDA02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8111000"/>
        <c:axId val="848111392"/>
      </c:barChart>
      <c:catAx>
        <c:axId val="8481110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48111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48111392"/>
        <c:scaling>
          <c:orientation val="minMax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Slaktevekt kg</a:t>
                </a:r>
              </a:p>
            </c:rich>
          </c:tx>
          <c:layout>
            <c:manualLayout>
              <c:xMode val="edge"/>
              <c:yMode val="edge"/>
              <c:x val="1.6111604365401284E-2"/>
              <c:y val="0.3258204148943320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48111000"/>
        <c:crosses val="autoZero"/>
        <c:crossBetween val="between"/>
        <c:majorUnit val="2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60357205460771579"/>
          <c:y val="0.16717479674796748"/>
          <c:w val="6.056550112087053E-2"/>
          <c:h val="0.105151440758452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SLAKTEGRIS, middel slaktevekt per slakteri</a:t>
            </a:r>
          </a:p>
        </c:rich>
      </c:tx>
      <c:layout>
        <c:manualLayout>
          <c:xMode val="edge"/>
          <c:yMode val="edge"/>
          <c:x val="0.11170215947355902"/>
          <c:y val="1.99904692449867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110861459469614E-2"/>
          <c:y val="0.15141098639423123"/>
          <c:w val="0.89365008100049448"/>
          <c:h val="0.674535752350043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Slakteri!$D$10:$D$26</c15:sqref>
                  </c15:fullRef>
                </c:ext>
              </c:extLst>
              <c:f>Slakteri!$D$11:$D$26</c:f>
              <c:strCache>
                <c:ptCount val="16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Slakteri!$Q$28:$Q$44</c15:sqref>
                  </c15:fullRef>
                </c:ext>
              </c:extLst>
              <c:f>Slakteri!$Q$29:$Q$44</c:f>
              <c:numCache>
                <c:formatCode>0.0</c:formatCode>
                <c:ptCount val="16"/>
                <c:pt idx="0">
                  <c:v>86.533112128828307</c:v>
                </c:pt>
                <c:pt idx="1">
                  <c:v>84.43909952835341</c:v>
                </c:pt>
                <c:pt idx="2">
                  <c:v>84.406479894997929</c:v>
                </c:pt>
                <c:pt idx="3">
                  <c:v>82.831973527557679</c:v>
                </c:pt>
                <c:pt idx="4">
                  <c:v>84.02032065583991</c:v>
                </c:pt>
                <c:pt idx="5">
                  <c:v>83.451613851702646</c:v>
                </c:pt>
                <c:pt idx="6">
                  <c:v>83.60737989265607</c:v>
                </c:pt>
                <c:pt idx="7">
                  <c:v>83.679512524129393</c:v>
                </c:pt>
                <c:pt idx="8">
                  <c:v>80.053061768455265</c:v>
                </c:pt>
                <c:pt idx="9">
                  <c:v>83.021515241195601</c:v>
                </c:pt>
                <c:pt idx="10">
                  <c:v>81.596215755250171</c:v>
                </c:pt>
                <c:pt idx="11">
                  <c:v>85.722714297161616</c:v>
                </c:pt>
                <c:pt idx="12">
                  <c:v>86.207356265153948</c:v>
                </c:pt>
                <c:pt idx="13">
                  <c:v>81.961432947130021</c:v>
                </c:pt>
                <c:pt idx="14">
                  <c:v>87.44742417646215</c:v>
                </c:pt>
                <c:pt idx="15">
                  <c:v>81.355703251611715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4B-4C34-9D39-B6D38B5286CB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699361403540851E-2"/>
                  <c:y val="-4.3157190397322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94-44A5-B7E5-A5546752D99C}"/>
                </c:ext>
              </c:extLst>
            </c:dLbl>
            <c:dLbl>
              <c:idx val="1"/>
              <c:layout>
                <c:manualLayout>
                  <c:x val="1.2699361403540818E-2"/>
                  <c:y val="-9.8645006622452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94-44A5-B7E5-A5546752D99C}"/>
                </c:ext>
              </c:extLst>
            </c:dLbl>
            <c:dLbl>
              <c:idx val="2"/>
              <c:layout>
                <c:manualLayout>
                  <c:x val="9.0709724311006067E-3"/>
                  <c:y val="-8.2204172185376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94-44A5-B7E5-A5546752D99C}"/>
                </c:ext>
              </c:extLst>
            </c:dLbl>
            <c:dLbl>
              <c:idx val="3"/>
              <c:layout>
                <c:manualLayout>
                  <c:x val="4.5354862155502704E-3"/>
                  <c:y val="-0.13974709271514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94-44A5-B7E5-A5546752D99C}"/>
                </c:ext>
              </c:extLst>
            </c:dLbl>
            <c:dLbl>
              <c:idx val="4"/>
              <c:layout>
                <c:manualLayout>
                  <c:x val="-6.3496807017704255E-3"/>
                  <c:y val="-0.11097563245025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94-44A5-B7E5-A5546752D99C}"/>
                </c:ext>
              </c:extLst>
            </c:dLbl>
            <c:dLbl>
              <c:idx val="5"/>
              <c:layout>
                <c:manualLayout>
                  <c:x val="-4.5354862155503033E-3"/>
                  <c:y val="-0.12330625827806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94-44A5-B7E5-A5546752D99C}"/>
                </c:ext>
              </c:extLst>
            </c:dLbl>
            <c:dLbl>
              <c:idx val="6"/>
              <c:layout>
                <c:manualLayout>
                  <c:x val="-5.4425834586603649E-3"/>
                  <c:y val="-0.115085841059527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94-44A5-B7E5-A5546752D99C}"/>
                </c:ext>
              </c:extLst>
            </c:dLbl>
            <c:dLbl>
              <c:idx val="7"/>
              <c:layout>
                <c:manualLayout>
                  <c:x val="-4.5354862155503033E-3"/>
                  <c:y val="-9.8645006622452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94-44A5-B7E5-A5546752D99C}"/>
                </c:ext>
              </c:extLst>
            </c:dLbl>
            <c:dLbl>
              <c:idx val="10"/>
              <c:layout>
                <c:manualLayout>
                  <c:x val="-9.9780696742106691E-3"/>
                  <c:y val="-9.4534798013183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94-44A5-B7E5-A5546752D99C}"/>
                </c:ext>
              </c:extLst>
            </c:dLbl>
            <c:dLbl>
              <c:idx val="11"/>
              <c:layout>
                <c:manualLayout>
                  <c:x val="-9.0709724311006077E-4"/>
                  <c:y val="-0.133581779801237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94-44A5-B7E5-A5546752D99C}"/>
                </c:ext>
              </c:extLst>
            </c:dLbl>
            <c:dLbl>
              <c:idx val="14"/>
              <c:layout>
                <c:manualLayout>
                  <c:x val="2.6305820050191761E-2"/>
                  <c:y val="-2.05510430463445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94-44A5-B7E5-A5546752D9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Slakteri!$D$10:$D$26</c15:sqref>
                  </c15:fullRef>
                </c:ext>
              </c:extLst>
              <c:f>Slakteri!$D$11:$D$26</c:f>
              <c:strCache>
                <c:ptCount val="16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Slakteri!$Q$10:$Q$26</c15:sqref>
                  </c15:fullRef>
                </c:ext>
              </c:extLst>
              <c:f>Slakteri!$Q$11:$Q$26</c:f>
              <c:numCache>
                <c:formatCode>0.0</c:formatCode>
                <c:ptCount val="16"/>
                <c:pt idx="0">
                  <c:v>84.489272635886948</c:v>
                </c:pt>
                <c:pt idx="1">
                  <c:v>82.197310584341693</c:v>
                </c:pt>
                <c:pt idx="2">
                  <c:v>81.652681196149501</c:v>
                </c:pt>
                <c:pt idx="3">
                  <c:v>80.475568003760685</c:v>
                </c:pt>
                <c:pt idx="4">
                  <c:v>81.897852193767719</c:v>
                </c:pt>
                <c:pt idx="5">
                  <c:v>81.485739727607282</c:v>
                </c:pt>
                <c:pt idx="6">
                  <c:v>81.560857089720898</c:v>
                </c:pt>
                <c:pt idx="7">
                  <c:v>81.911739487600684</c:v>
                </c:pt>
                <c:pt idx="8">
                  <c:v>83.085363924050611</c:v>
                </c:pt>
                <c:pt idx="9">
                  <c:v>81.645108163321765</c:v>
                </c:pt>
                <c:pt idx="10">
                  <c:v>79.78845322963906</c:v>
                </c:pt>
                <c:pt idx="11">
                  <c:v>84.187416812928845</c:v>
                </c:pt>
                <c:pt idx="12">
                  <c:v>84.083343568929507</c:v>
                </c:pt>
                <c:pt idx="13">
                  <c:v>80.852396994040149</c:v>
                </c:pt>
                <c:pt idx="14">
                  <c:v>87.513315960912578</c:v>
                </c:pt>
                <c:pt idx="15">
                  <c:v>79.459618768328198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4B-4C34-9D39-B6D38B528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8111000"/>
        <c:axId val="848111392"/>
      </c:barChart>
      <c:lineChart>
        <c:grouping val="standard"/>
        <c:varyColors val="0"/>
        <c:ser>
          <c:idx val="2"/>
          <c:order val="2"/>
          <c:tx>
            <c:v>Middel</c:v>
          </c:tx>
          <c:spPr>
            <a:ln w="50800">
              <a:solidFill>
                <a:srgbClr val="FF0000"/>
              </a:solidFill>
            </a:ln>
          </c:spPr>
          <c:marker>
            <c:symbol val="none"/>
          </c:marker>
          <c:cat>
            <c:strLit>
              <c:ptCount val="16"/>
              <c:pt idx="0">
                <c:v>Furuseth</c:v>
              </c:pt>
              <c:pt idx="1">
                <c:v>Tønsberg</c:v>
              </c:pt>
              <c:pt idx="2">
                <c:v>Forus</c:v>
              </c:pt>
              <c:pt idx="3">
                <c:v>Sandeid</c:v>
              </c:pt>
              <c:pt idx="4">
                <c:v>Jæren</c:v>
              </c:pt>
              <c:pt idx="5">
                <c:v>Steinkjer</c:v>
              </c:pt>
              <c:pt idx="6">
                <c:v>Førde</c:v>
              </c:pt>
              <c:pt idx="7">
                <c:v>Ølen</c:v>
              </c:pt>
              <c:pt idx="8">
                <c:v>Nordfjord</c:v>
              </c:pt>
              <c:pt idx="9">
                <c:v>Midt-Norge</c:v>
              </c:pt>
              <c:pt idx="10">
                <c:v>Målselv</c:v>
              </c:pt>
              <c:pt idx="11">
                <c:v>Oslo</c:v>
              </c:pt>
              <c:pt idx="12">
                <c:v>Prima</c:v>
              </c:pt>
              <c:pt idx="13">
                <c:v>Horns</c:v>
              </c:pt>
              <c:pt idx="14">
                <c:v>Jens Eide</c:v>
              </c:pt>
              <c:pt idx="15">
                <c:v>Bjerka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Slakteri!$AM$10:$AM$26</c15:sqref>
                  </c15:fullRef>
                </c:ext>
              </c:extLst>
              <c:f>Slakteri!$AM$11:$AM$26</c:f>
              <c:numCache>
                <c:formatCode>0.00</c:formatCode>
                <c:ptCount val="16"/>
                <c:pt idx="0">
                  <c:v>82.284532234776023</c:v>
                </c:pt>
                <c:pt idx="1">
                  <c:v>82.284532234776023</c:v>
                </c:pt>
                <c:pt idx="2">
                  <c:v>82.284532234776023</c:v>
                </c:pt>
                <c:pt idx="3">
                  <c:v>82.284532234776023</c:v>
                </c:pt>
                <c:pt idx="4">
                  <c:v>82.284532234776023</c:v>
                </c:pt>
                <c:pt idx="5">
                  <c:v>82.284532234776023</c:v>
                </c:pt>
                <c:pt idx="6">
                  <c:v>82.284532234776023</c:v>
                </c:pt>
                <c:pt idx="7">
                  <c:v>82.284532234776023</c:v>
                </c:pt>
                <c:pt idx="8">
                  <c:v>82.284532234776023</c:v>
                </c:pt>
                <c:pt idx="9">
                  <c:v>82.284532234776023</c:v>
                </c:pt>
                <c:pt idx="10">
                  <c:v>82.284532234776023</c:v>
                </c:pt>
                <c:pt idx="11">
                  <c:v>82.284532234776023</c:v>
                </c:pt>
                <c:pt idx="12">
                  <c:v>82.284532234776023</c:v>
                </c:pt>
                <c:pt idx="13">
                  <c:v>82.284532234776023</c:v>
                </c:pt>
                <c:pt idx="14">
                  <c:v>82.284532234776023</c:v>
                </c:pt>
                <c:pt idx="15">
                  <c:v>82.284532234776023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4B-4C34-9D39-B6D38B528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8111000"/>
        <c:axId val="848111392"/>
      </c:lineChart>
      <c:catAx>
        <c:axId val="8481110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48111392"/>
        <c:crosses val="autoZero"/>
        <c:auto val="1"/>
        <c:lblAlgn val="ctr"/>
        <c:lblOffset val="100"/>
        <c:noMultiLvlLbl val="0"/>
      </c:catAx>
      <c:valAx>
        <c:axId val="848111392"/>
        <c:scaling>
          <c:orientation val="minMax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Slaktevekt kg</a:t>
                </a:r>
              </a:p>
            </c:rich>
          </c:tx>
          <c:layout>
            <c:manualLayout>
              <c:xMode val="edge"/>
              <c:yMode val="edge"/>
              <c:x val="1.6111604365401284E-2"/>
              <c:y val="0.3258204148943320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48111000"/>
        <c:crosses val="autoZero"/>
        <c:crossBetween val="between"/>
        <c:majorUnit val="2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54098236774379338"/>
          <c:y val="0.1693047798476208"/>
          <c:w val="0.1157931772573722"/>
          <c:h val="0.139292800944476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SLAKTEGRIS: ANDELS% slakt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3789130509339673"/>
          <c:y val="2.67863309849426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29425948066689E-2"/>
          <c:y val="0.14168708892349346"/>
          <c:w val="0.91367426538312813"/>
          <c:h val="0.666653668758482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Slakteri!$D$10:$D$28</c15:sqref>
                  </c15:fullRef>
                </c:ext>
              </c:extLst>
              <c:f>Slakteri!$D$11:$D$28</c:f>
              <c:strCache>
                <c:ptCount val="18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Slakteri!$K$28:$K$44</c15:sqref>
                  </c15:fullRef>
                </c:ext>
              </c:extLst>
              <c:f>Slakteri!$K$29:$K$44</c:f>
              <c:numCache>
                <c:formatCode>0.0</c:formatCode>
                <c:ptCount val="16"/>
                <c:pt idx="0">
                  <c:v>7.8802199072988852</c:v>
                </c:pt>
                <c:pt idx="1">
                  <c:v>24.381784199554321</c:v>
                </c:pt>
                <c:pt idx="2">
                  <c:v>12.151394111010056</c:v>
                </c:pt>
                <c:pt idx="3">
                  <c:v>2.2388444552793687</c:v>
                </c:pt>
                <c:pt idx="4">
                  <c:v>7.6068985132191278</c:v>
                </c:pt>
                <c:pt idx="5">
                  <c:v>13.074576578434961</c:v>
                </c:pt>
                <c:pt idx="6">
                  <c:v>2.401133916543992</c:v>
                </c:pt>
                <c:pt idx="7">
                  <c:v>3.4318321753507544</c:v>
                </c:pt>
                <c:pt idx="8">
                  <c:v>0.67564611052248302</c:v>
                </c:pt>
                <c:pt idx="9">
                  <c:v>5.0402715398824212</c:v>
                </c:pt>
                <c:pt idx="10">
                  <c:v>0.73620187965107386</c:v>
                </c:pt>
                <c:pt idx="11">
                  <c:v>8.8395014267720615</c:v>
                </c:pt>
                <c:pt idx="12">
                  <c:v>5.7289664419461612</c:v>
                </c:pt>
                <c:pt idx="13">
                  <c:v>0.58938344069285187</c:v>
                </c:pt>
                <c:pt idx="14">
                  <c:v>0.54836179063799995</c:v>
                </c:pt>
                <c:pt idx="15">
                  <c:v>4.5441830518857476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DB-4E98-B29E-F4BA46F126F8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2"/>
              <c:layout>
                <c:manualLayout>
                  <c:x val="-2.7083332000492192E-3"/>
                  <c:y val="-4.1991688952019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0E-4E56-ABE1-EBE4902D3187}"/>
                </c:ext>
              </c:extLst>
            </c:dLbl>
            <c:dLbl>
              <c:idx val="5"/>
              <c:layout>
                <c:manualLayout>
                  <c:x val="-9.0277773334973977E-4"/>
                  <c:y val="-5.45891956376256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0E-4E56-ABE1-EBE4902D31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Slakteri!$D$10:$D$28</c15:sqref>
                  </c15:fullRef>
                </c:ext>
              </c:extLst>
              <c:f>Slakteri!$D$11:$D$28</c:f>
              <c:strCache>
                <c:ptCount val="18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Slakteri!$K$10:$K$26</c15:sqref>
                  </c15:fullRef>
                </c:ext>
              </c:extLst>
              <c:f>Slakteri!$K$11:$K$26</c:f>
              <c:numCache>
                <c:formatCode>0.0</c:formatCode>
                <c:ptCount val="16"/>
                <c:pt idx="0">
                  <c:v>8.7374276475457524</c:v>
                </c:pt>
                <c:pt idx="1">
                  <c:v>24.13554920515088</c:v>
                </c:pt>
                <c:pt idx="2">
                  <c:v>11.63418849737922</c:v>
                </c:pt>
                <c:pt idx="3">
                  <c:v>2.003744981044068</c:v>
                </c:pt>
                <c:pt idx="4">
                  <c:v>8.0420766084349005</c:v>
                </c:pt>
                <c:pt idx="5">
                  <c:v>12.280749842001271</c:v>
                </c:pt>
                <c:pt idx="6">
                  <c:v>2.957610918240845</c:v>
                </c:pt>
                <c:pt idx="7">
                  <c:v>3.1028052899619318</c:v>
                </c:pt>
                <c:pt idx="8">
                  <c:v>9.9145671304689681E-2</c:v>
                </c:pt>
                <c:pt idx="9">
                  <c:v>5.6114413791429154</c:v>
                </c:pt>
                <c:pt idx="10">
                  <c:v>0.72824296797970722</c:v>
                </c:pt>
                <c:pt idx="11">
                  <c:v>8.6093057531899273</c:v>
                </c:pt>
                <c:pt idx="12">
                  <c:v>5.8961131920912111</c:v>
                </c:pt>
                <c:pt idx="13">
                  <c:v>0.60615126058317392</c:v>
                </c:pt>
                <c:pt idx="14">
                  <c:v>0.62063937210874087</c:v>
                </c:pt>
                <c:pt idx="15">
                  <c:v>4.8178061240072703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DB-4E98-B29E-F4BA46F12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981960"/>
        <c:axId val="192982352"/>
      </c:barChart>
      <c:catAx>
        <c:axId val="1929819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982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2982352"/>
        <c:scaling>
          <c:orientation val="minMax"/>
          <c:max val="28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1.592244709632545E-2"/>
              <c:y val="0.34971543057972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981960"/>
        <c:crosses val="autoZero"/>
        <c:crossBetween val="between"/>
        <c:majorUnit val="2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640078221306176"/>
          <c:y val="0.21007491251093613"/>
          <c:w val="5.4383667276764226E-2"/>
          <c:h val="0.131178915135608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kjøtt% for GRIS, siste 14 år</a:t>
            </a:r>
          </a:p>
        </c:rich>
      </c:tx>
      <c:layout>
        <c:manualLayout>
          <c:xMode val="edge"/>
          <c:yMode val="edge"/>
          <c:x val="0.11538101854915193"/>
          <c:y val="4.42828261332198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559711006585321E-2"/>
          <c:y val="0.14232784871563295"/>
          <c:w val="0.88850805262316124"/>
          <c:h val="0.76232994470352211"/>
        </c:manualLayout>
      </c:layout>
      <c:lineChart>
        <c:grouping val="standard"/>
        <c:varyColors val="0"/>
        <c:ser>
          <c:idx val="1"/>
          <c:order val="0"/>
          <c:tx>
            <c:strRef>
              <c:f>År!$F$7</c:f>
              <c:strCache>
                <c:ptCount val="1"/>
                <c:pt idx="0">
                  <c:v>Kjøtt%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4"/>
            <c:spPr>
              <a:solidFill>
                <a:schemeClr val="bg1"/>
              </a:solidFill>
            </c:spPr>
          </c:marker>
          <c:dLbls>
            <c:dLbl>
              <c:idx val="1"/>
              <c:layout>
                <c:manualLayout>
                  <c:x val="-2.4611902277182345E-2"/>
                  <c:y val="-7.0017962394596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8B-4B33-9982-A3043AF4947B}"/>
                </c:ext>
              </c:extLst>
            </c:dLbl>
            <c:dLbl>
              <c:idx val="7"/>
              <c:layout>
                <c:manualLayout>
                  <c:x val="-3.1238183659500738E-2"/>
                  <c:y val="4.8623584996247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29-4689-BFED-9BEF05FBDEB7}"/>
                </c:ext>
              </c:extLst>
            </c:dLbl>
            <c:dLbl>
              <c:idx val="9"/>
              <c:layout>
                <c:manualLayout>
                  <c:x val="-8.803488122222923E-2"/>
                  <c:y val="-9.72471699924950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8B-4F36-8C88-23FA4BB56D66}"/>
                </c:ext>
              </c:extLst>
            </c:dLbl>
            <c:dLbl>
              <c:idx val="10"/>
              <c:layout>
                <c:manualLayout>
                  <c:x val="-3.1238183659500669E-2"/>
                  <c:y val="-4.0843811396847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CE-4EEE-A768-BD0EE42348C8}"/>
                </c:ext>
              </c:extLst>
            </c:dLbl>
            <c:dLbl>
              <c:idx val="11"/>
              <c:layout>
                <c:manualLayout>
                  <c:x val="-2.2718679025091396E-2"/>
                  <c:y val="8.55775095933951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1F-419B-A27F-A03F1AEFA71D}"/>
                </c:ext>
              </c:extLst>
            </c:dLbl>
            <c:dLbl>
              <c:idx val="12"/>
              <c:layout>
                <c:manualLayout>
                  <c:x val="-2.4611902277182345E-2"/>
                  <c:y val="-5.445841519579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1F-419B-A27F-A03F1AEFA71D}"/>
                </c:ext>
              </c:extLst>
            </c:dLbl>
            <c:dLbl>
              <c:idx val="13"/>
              <c:layout>
                <c:manualLayout>
                  <c:x val="-2.9344960407409717E-2"/>
                  <c:y val="4.8623584996247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1F-419B-A27F-A03F1AEFA7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År!$A$22:$A$36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År!$L$22:$L$36</c:f>
              <c:numCache>
                <c:formatCode>0.00</c:formatCode>
                <c:ptCount val="15"/>
                <c:pt idx="0">
                  <c:v>60.901194207086995</c:v>
                </c:pt>
                <c:pt idx="1">
                  <c:v>61.014650344080017</c:v>
                </c:pt>
                <c:pt idx="2">
                  <c:v>61.171748081358992</c:v>
                </c:pt>
                <c:pt idx="3">
                  <c:v>61.455118124867887</c:v>
                </c:pt>
                <c:pt idx="4">
                  <c:v>60.950714194197118</c:v>
                </c:pt>
                <c:pt idx="5">
                  <c:v>60.605418115032847</c:v>
                </c:pt>
                <c:pt idx="6">
                  <c:v>60.205627016483163</c:v>
                </c:pt>
                <c:pt idx="7">
                  <c:v>60.029100454618217</c:v>
                </c:pt>
                <c:pt idx="8">
                  <c:v>60.158509284211405</c:v>
                </c:pt>
                <c:pt idx="9">
                  <c:v>60.753925039362407</c:v>
                </c:pt>
                <c:pt idx="10">
                  <c:v>60.777057498679014</c:v>
                </c:pt>
                <c:pt idx="11">
                  <c:v>60.714437558375401</c:v>
                </c:pt>
                <c:pt idx="12">
                  <c:v>60.661179290455514</c:v>
                </c:pt>
                <c:pt idx="13">
                  <c:v>60.55325675253205</c:v>
                </c:pt>
                <c:pt idx="14">
                  <c:v>60.523063528026256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7A-4467-9CCC-2F5868B3907D}"/>
            </c:ext>
          </c:extLst>
        </c:ser>
        <c:ser>
          <c:idx val="0"/>
          <c:order val="1"/>
          <c:tx>
            <c:strRef>
              <c:f>RNR!$D$9</c:f>
              <c:strCache>
                <c:ptCount val="1"/>
                <c:pt idx="0">
                  <c:v>Middel kjøtt% i 2024</c:v>
                </c:pt>
              </c:strCache>
            </c:strRef>
          </c:tx>
          <c:spPr>
            <a:ln w="762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År!$A$22:$A$36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År!$AO$22:$AO$36</c:f>
              <c:numCache>
                <c:formatCode>0.00</c:formatCode>
                <c:ptCount val="15"/>
                <c:pt idx="0">
                  <c:v>60.523063528026256</c:v>
                </c:pt>
                <c:pt idx="1">
                  <c:v>60.523063528026256</c:v>
                </c:pt>
                <c:pt idx="2">
                  <c:v>60.523063528026256</c:v>
                </c:pt>
                <c:pt idx="3">
                  <c:v>60.523063528026256</c:v>
                </c:pt>
                <c:pt idx="4">
                  <c:v>60.523063528026256</c:v>
                </c:pt>
                <c:pt idx="5">
                  <c:v>60.523063528026256</c:v>
                </c:pt>
                <c:pt idx="6">
                  <c:v>60.523063528026256</c:v>
                </c:pt>
                <c:pt idx="7">
                  <c:v>60.523063528026256</c:v>
                </c:pt>
                <c:pt idx="8">
                  <c:v>60.523063528026256</c:v>
                </c:pt>
                <c:pt idx="9">
                  <c:v>60.523063528026256</c:v>
                </c:pt>
                <c:pt idx="10">
                  <c:v>60.523063528026256</c:v>
                </c:pt>
                <c:pt idx="11">
                  <c:v>60.523063528026256</c:v>
                </c:pt>
                <c:pt idx="12">
                  <c:v>60.523063528026256</c:v>
                </c:pt>
                <c:pt idx="13">
                  <c:v>60.523063528026256</c:v>
                </c:pt>
                <c:pt idx="14">
                  <c:v>60.523063528026256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7A-4467-9CCC-2F5868B39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8736"/>
        <c:axId val="718334224"/>
      </c:lineChart>
      <c:catAx>
        <c:axId val="718328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4224"/>
        <c:crosses val="autoZero"/>
        <c:auto val="1"/>
        <c:lblAlgn val="ctr"/>
        <c:lblOffset val="100"/>
        <c:noMultiLvlLbl val="0"/>
      </c:catAx>
      <c:valAx>
        <c:axId val="718334224"/>
        <c:scaling>
          <c:orientation val="minMax"/>
          <c:max val="61.8"/>
          <c:min val="59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Kjøtt %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08720476990895"/>
          <c:y val="0.26865533811156406"/>
          <c:w val="0.17935592097745776"/>
          <c:h val="0.132051242979634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Furuseth, % VAK gris</a:t>
            </a:r>
            <a:r>
              <a:rPr lang="en-US" sz="1800" baseline="0"/>
              <a:t>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MÅNED'!$D$10</c:f>
              <c:strCache>
                <c:ptCount val="1"/>
                <c:pt idx="0">
                  <c:v>Furuseth</c:v>
                </c:pt>
              </c:strCache>
            </c:strRef>
          </c:tx>
          <c:invertIfNegative val="0"/>
          <c:val>
            <c:numRef>
              <c:f>'Slakteri per MÅNED'!$R$10:$R$21</c:f>
              <c:numCache>
                <c:formatCode>0.0</c:formatCode>
                <c:ptCount val="12"/>
                <c:pt idx="0">
                  <c:v>1.7843615857251076</c:v>
                </c:pt>
                <c:pt idx="1">
                  <c:v>1.0146225007460461</c:v>
                </c:pt>
                <c:pt idx="2">
                  <c:v>1.7456093666844064</c:v>
                </c:pt>
                <c:pt idx="3">
                  <c:v>1.736299511665762</c:v>
                </c:pt>
                <c:pt idx="4">
                  <c:v>0.25515210991167808</c:v>
                </c:pt>
                <c:pt idx="5">
                  <c:v>1.3234975048817528</c:v>
                </c:pt>
                <c:pt idx="6">
                  <c:v>0.84502281561602144</c:v>
                </c:pt>
                <c:pt idx="7">
                  <c:v>0.37456690701376527</c:v>
                </c:pt>
                <c:pt idx="8">
                  <c:v>0.8021639772409288</c:v>
                </c:pt>
                <c:pt idx="9">
                  <c:v>0.51227698286521794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33B-4800-B5B8-2F5F25BA6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002344"/>
        <c:axId val="460002736"/>
      </c:barChart>
      <c:catAx>
        <c:axId val="460002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002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0002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0023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845046401309193"/>
          <c:y val="0.23386178510812508"/>
          <c:w val="9.4147187636090965E-2"/>
          <c:h val="0.149814139524329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Tønsberg, % VAK gris</a:t>
            </a:r>
            <a:r>
              <a:rPr lang="en-US" sz="2000" baseline="0"/>
              <a:t> av hanngrisene innen MÅNED</a:t>
            </a:r>
            <a:endParaRPr lang="en-US" sz="20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MÅNED'!$D$23</c:f>
              <c:strCache>
                <c:ptCount val="1"/>
                <c:pt idx="0">
                  <c:v>Tønsberg</c:v>
                </c:pt>
              </c:strCache>
            </c:strRef>
          </c:tx>
          <c:invertIfNegative val="0"/>
          <c:val>
            <c:numRef>
              <c:f>'Slakteri per MÅNED'!$R$23:$R$34</c:f>
              <c:numCache>
                <c:formatCode>0.0</c:formatCode>
                <c:ptCount val="12"/>
                <c:pt idx="0">
                  <c:v>6.3470364222243916</c:v>
                </c:pt>
                <c:pt idx="1">
                  <c:v>6.9888381532217139</c:v>
                </c:pt>
                <c:pt idx="2">
                  <c:v>6.6649332639972245</c:v>
                </c:pt>
                <c:pt idx="3">
                  <c:v>9.0738441100875065</c:v>
                </c:pt>
                <c:pt idx="4">
                  <c:v>6.5188194057719411</c:v>
                </c:pt>
                <c:pt idx="5">
                  <c:v>7.2143031401387105</c:v>
                </c:pt>
                <c:pt idx="6">
                  <c:v>8.4453227931488808</c:v>
                </c:pt>
                <c:pt idx="7">
                  <c:v>8.9186825998251216</c:v>
                </c:pt>
                <c:pt idx="8">
                  <c:v>6.874215083614251</c:v>
                </c:pt>
                <c:pt idx="9">
                  <c:v>8.8678997769906864</c:v>
                </c:pt>
                <c:pt idx="10">
                  <c:v>17.381129667056701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ABEE-4EB3-8882-8FE6FE4BA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5125472"/>
        <c:axId val="895125864"/>
      </c:barChart>
      <c:catAx>
        <c:axId val="895125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95125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95125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VALK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95125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9.4147187636090965E-2"/>
          <c:h val="0.149814139524329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Forus, % VAK gris</a:t>
            </a:r>
            <a:r>
              <a:rPr lang="en-US" sz="2000" baseline="0"/>
              <a:t> av hanngrisene innen MÅNED</a:t>
            </a:r>
            <a:endParaRPr lang="en-US" sz="20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MÅNED'!$D$36</c:f>
              <c:strCache>
                <c:ptCount val="1"/>
                <c:pt idx="0">
                  <c:v>Forus</c:v>
                </c:pt>
              </c:strCache>
            </c:strRef>
          </c:tx>
          <c:invertIfNegative val="0"/>
          <c:val>
            <c:numRef>
              <c:f>'Slakteri per MÅNED'!$R$36:$R$47</c:f>
              <c:numCache>
                <c:formatCode>0.0</c:formatCode>
                <c:ptCount val="12"/>
                <c:pt idx="0">
                  <c:v>6.0822175872973157</c:v>
                </c:pt>
                <c:pt idx="1">
                  <c:v>3.3991465972372894</c:v>
                </c:pt>
                <c:pt idx="2">
                  <c:v>5.0721221834637511</c:v>
                </c:pt>
                <c:pt idx="3">
                  <c:v>1.9755747126436776</c:v>
                </c:pt>
                <c:pt idx="4">
                  <c:v>1.1427676894176579</c:v>
                </c:pt>
                <c:pt idx="5">
                  <c:v>1.7955699462800796</c:v>
                </c:pt>
                <c:pt idx="6">
                  <c:v>4.6716779524134946</c:v>
                </c:pt>
                <c:pt idx="7">
                  <c:v>4.2135194519839718</c:v>
                </c:pt>
                <c:pt idx="8">
                  <c:v>1.8385954336523247</c:v>
                </c:pt>
                <c:pt idx="9">
                  <c:v>5.2481256694037839</c:v>
                </c:pt>
                <c:pt idx="10">
                  <c:v>0.95351609058402853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3591-4BCE-92CB-7C179FA2D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690400"/>
        <c:axId val="455690792"/>
      </c:barChart>
      <c:catAx>
        <c:axId val="455690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690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690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6904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9.4147187636090965E-2"/>
          <c:h val="0.149814139524329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Sandeid, antall% 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MÅNED'!$D$49</c:f>
              <c:strCache>
                <c:ptCount val="1"/>
                <c:pt idx="0">
                  <c:v>Sandeid</c:v>
                </c:pt>
              </c:strCache>
            </c:strRef>
          </c:tx>
          <c:invertIfNegative val="0"/>
          <c:val>
            <c:numRef>
              <c:f>'Slakteri per MÅNED'!$M$49:$M$60</c:f>
              <c:numCache>
                <c:formatCode>0.0</c:formatCode>
                <c:ptCount val="12"/>
                <c:pt idx="0">
                  <c:v>13.26734222778669</c:v>
                </c:pt>
                <c:pt idx="1">
                  <c:v>12.308775773700065</c:v>
                </c:pt>
                <c:pt idx="2">
                  <c:v>9.0926875073359685</c:v>
                </c:pt>
                <c:pt idx="3">
                  <c:v>24.238037481904609</c:v>
                </c:pt>
                <c:pt idx="4">
                  <c:v>21.17844986110568</c:v>
                </c:pt>
                <c:pt idx="5">
                  <c:v>3.9477287843812361</c:v>
                </c:pt>
                <c:pt idx="6">
                  <c:v>0</c:v>
                </c:pt>
                <c:pt idx="7">
                  <c:v>3.3804139442075201</c:v>
                </c:pt>
                <c:pt idx="8">
                  <c:v>5.3131969169372812</c:v>
                </c:pt>
                <c:pt idx="9">
                  <c:v>6.4047889197542949</c:v>
                </c:pt>
                <c:pt idx="10">
                  <c:v>0.86857858288665435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752-4014-9499-134F56C08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692360"/>
        <c:axId val="455692752"/>
      </c:barChart>
      <c:catAx>
        <c:axId val="455692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692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692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 slakt</a:t>
                </a:r>
              </a:p>
            </c:rich>
          </c:tx>
          <c:layout>
            <c:manualLayout>
              <c:xMode val="edge"/>
              <c:yMode val="edge"/>
              <c:x val="8.6930461811125237E-3"/>
              <c:y val="0.269086175585374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6923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1864724175891254"/>
          <c:h val="0.130645388040108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Sandeid, % VAK gris</a:t>
            </a:r>
            <a:r>
              <a:rPr lang="en-US" sz="2000" baseline="0"/>
              <a:t> av hanngrisene innen MÅNED</a:t>
            </a:r>
            <a:endParaRPr lang="en-US" sz="20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MÅNED'!$D$49</c:f>
              <c:strCache>
                <c:ptCount val="1"/>
                <c:pt idx="0">
                  <c:v>Sandeid</c:v>
                </c:pt>
              </c:strCache>
            </c:strRef>
          </c:tx>
          <c:invertIfNegative val="0"/>
          <c:val>
            <c:numRef>
              <c:f>'Slakteri per MÅNED'!$R$49:$R$60</c:f>
              <c:numCache>
                <c:formatCode>0.0</c:formatCode>
                <c:ptCount val="12"/>
                <c:pt idx="0">
                  <c:v>1.8283692126216455</c:v>
                </c:pt>
                <c:pt idx="1">
                  <c:v>14.176732358550543</c:v>
                </c:pt>
                <c:pt idx="2">
                  <c:v>12.994836488812393</c:v>
                </c:pt>
                <c:pt idx="3">
                  <c:v>8.9426957223567367</c:v>
                </c:pt>
                <c:pt idx="4">
                  <c:v>9.569554775540368</c:v>
                </c:pt>
                <c:pt idx="5">
                  <c:v>26.560951437066404</c:v>
                </c:pt>
                <c:pt idx="6">
                  <c:v>0</c:v>
                </c:pt>
                <c:pt idx="7">
                  <c:v>0</c:v>
                </c:pt>
                <c:pt idx="8">
                  <c:v>52.135493372606781</c:v>
                </c:pt>
                <c:pt idx="9">
                  <c:v>1.8326206475259621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5EA1-40AA-A487-D9366F9CD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695888"/>
        <c:axId val="455696280"/>
      </c:barChart>
      <c:catAx>
        <c:axId val="4556958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696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696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6958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9.4147187636090965E-2"/>
          <c:h val="0.149814139524329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Jæren, % VAK gris</a:t>
            </a:r>
            <a:r>
              <a:rPr lang="en-US" sz="2000" baseline="0"/>
              <a:t> av hanngrisene innen MÅNED</a:t>
            </a:r>
            <a:endParaRPr lang="en-US" sz="20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MÅNED'!$D$62</c:f>
              <c:strCache>
                <c:ptCount val="1"/>
                <c:pt idx="0">
                  <c:v>Jæren</c:v>
                </c:pt>
              </c:strCache>
            </c:strRef>
          </c:tx>
          <c:invertIfNegative val="0"/>
          <c:val>
            <c:numRef>
              <c:f>'Slakteri per MÅNED'!$R$62:$R$73</c:f>
              <c:numCache>
                <c:formatCode>0.0</c:formatCode>
                <c:ptCount val="12"/>
                <c:pt idx="0">
                  <c:v>2.8909106368506099</c:v>
                </c:pt>
                <c:pt idx="1">
                  <c:v>0.62219149671621143</c:v>
                </c:pt>
                <c:pt idx="2">
                  <c:v>1.3238770685579195</c:v>
                </c:pt>
                <c:pt idx="3">
                  <c:v>1.2322858903265557</c:v>
                </c:pt>
                <c:pt idx="4">
                  <c:v>0.5931198102016606</c:v>
                </c:pt>
                <c:pt idx="5">
                  <c:v>1.385464365386873</c:v>
                </c:pt>
                <c:pt idx="6">
                  <c:v>2.1237922127618871</c:v>
                </c:pt>
                <c:pt idx="7">
                  <c:v>3.6446469248291562</c:v>
                </c:pt>
                <c:pt idx="8">
                  <c:v>1.0477787091366304</c:v>
                </c:pt>
                <c:pt idx="9">
                  <c:v>0.71252397917237587</c:v>
                </c:pt>
                <c:pt idx="10">
                  <c:v>0.85667215815485986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52EB-4C5D-BAD9-09CA54D4D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8744456"/>
        <c:axId val="708744848"/>
      </c:barChart>
      <c:catAx>
        <c:axId val="7087444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8744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8744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87444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9.4147187636090965E-2"/>
          <c:h val="0.149814139524329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Steinkjer, % VAK gris</a:t>
            </a:r>
            <a:r>
              <a:rPr lang="en-US" sz="1800" baseline="0"/>
              <a:t>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MÅNED'!$D$75</c:f>
              <c:strCache>
                <c:ptCount val="1"/>
                <c:pt idx="0">
                  <c:v>Steinkjer</c:v>
                </c:pt>
              </c:strCache>
            </c:strRef>
          </c:tx>
          <c:invertIfNegative val="0"/>
          <c:val>
            <c:numRef>
              <c:f>'Slakteri per MÅNED'!$R$75:$R$86</c:f>
              <c:numCache>
                <c:formatCode>0.0</c:formatCode>
                <c:ptCount val="12"/>
                <c:pt idx="0">
                  <c:v>5.5848325155975536</c:v>
                </c:pt>
                <c:pt idx="1">
                  <c:v>3.5204116173583371</c:v>
                </c:pt>
                <c:pt idx="2">
                  <c:v>10.356294536817106</c:v>
                </c:pt>
                <c:pt idx="3">
                  <c:v>7.954879266788085</c:v>
                </c:pt>
                <c:pt idx="4">
                  <c:v>4.2598509052183182</c:v>
                </c:pt>
                <c:pt idx="5">
                  <c:v>8.9004216672072634</c:v>
                </c:pt>
                <c:pt idx="6">
                  <c:v>6.8619989852866548</c:v>
                </c:pt>
                <c:pt idx="7">
                  <c:v>12.127751402675877</c:v>
                </c:pt>
                <c:pt idx="8">
                  <c:v>8.4315559713127524</c:v>
                </c:pt>
                <c:pt idx="9">
                  <c:v>6.2769821147125313</c:v>
                </c:pt>
                <c:pt idx="10">
                  <c:v>9.1677228559357822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CE0-4707-BBC8-93F8E75FA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52408"/>
        <c:axId val="740752800"/>
      </c:barChart>
      <c:catAx>
        <c:axId val="740752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5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0752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52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9.4147187636090965E-2"/>
          <c:h val="0.149814139524329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Førde, % VAK gris</a:t>
            </a:r>
            <a:r>
              <a:rPr lang="en-US" sz="1800" baseline="0"/>
              <a:t>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MÅNED'!$D$88</c:f>
              <c:strCache>
                <c:ptCount val="1"/>
                <c:pt idx="0">
                  <c:v>Førde</c:v>
                </c:pt>
              </c:strCache>
            </c:strRef>
          </c:tx>
          <c:invertIfNegative val="0"/>
          <c:val>
            <c:numRef>
              <c:f>'Slakteri per MÅNED'!$R$88:$R$99</c:f>
              <c:numCache>
                <c:formatCode>0.0</c:formatCode>
                <c:ptCount val="12"/>
                <c:pt idx="0">
                  <c:v>4.6979865771812088</c:v>
                </c:pt>
                <c:pt idx="1">
                  <c:v>2.350570852921424</c:v>
                </c:pt>
                <c:pt idx="2">
                  <c:v>7.6615589606928722</c:v>
                </c:pt>
                <c:pt idx="3">
                  <c:v>0.13504388926401079</c:v>
                </c:pt>
                <c:pt idx="4">
                  <c:v>6.3761333723310898</c:v>
                </c:pt>
                <c:pt idx="5">
                  <c:v>5.2564102564102564</c:v>
                </c:pt>
                <c:pt idx="6">
                  <c:v>5.104305370616955</c:v>
                </c:pt>
                <c:pt idx="7">
                  <c:v>3.9234449760765551</c:v>
                </c:pt>
                <c:pt idx="8">
                  <c:v>1.9088669950738919</c:v>
                </c:pt>
                <c:pt idx="9">
                  <c:v>6.2804878048780477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E50F-4891-BC45-8E012EF5A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593912"/>
        <c:axId val="393594304"/>
      </c:barChart>
      <c:catAx>
        <c:axId val="393593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594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594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8.4853311832820966E-3"/>
              <c:y val="0.3202622446076058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5939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9.4147187636090965E-2"/>
          <c:h val="0.149814139524329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Ølen, % VAK gris</a:t>
            </a:r>
            <a:r>
              <a:rPr lang="en-US" sz="1800" baseline="0"/>
              <a:t>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MÅNED'!$D$101</c:f>
              <c:strCache>
                <c:ptCount val="1"/>
                <c:pt idx="0">
                  <c:v>Ølen</c:v>
                </c:pt>
              </c:strCache>
            </c:strRef>
          </c:tx>
          <c:invertIfNegative val="0"/>
          <c:val>
            <c:numRef>
              <c:f>'Slakteri per MÅNED'!$R$101:$R$112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0.16456390565002749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609-4B88-A3FB-D399B8845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599792"/>
        <c:axId val="393600184"/>
      </c:barChart>
      <c:catAx>
        <c:axId val="3935997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600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600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5997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9.4147187636090965E-2"/>
          <c:h val="0.149814139524329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Nordfjord, % VAK gris</a:t>
            </a:r>
            <a:r>
              <a:rPr lang="en-US" sz="1800" baseline="0"/>
              <a:t>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MÅNED'!$D$114</c:f>
              <c:strCache>
                <c:ptCount val="1"/>
                <c:pt idx="0">
                  <c:v>Nordfjord</c:v>
                </c:pt>
              </c:strCache>
            </c:strRef>
          </c:tx>
          <c:invertIfNegative val="0"/>
          <c:val>
            <c:numRef>
              <c:f>'Slakteri per MÅNED'!$R$114:$R$125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00E-4981-A022-089364DB8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7802224"/>
        <c:axId val="737802616"/>
      </c:barChart>
      <c:catAx>
        <c:axId val="7378022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37802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37802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1.0139928079920412E-2"/>
              <c:y val="0.3541981975915857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378022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1388891767534405"/>
          <c:h val="0.16147516523607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Gris, antall </a:t>
            </a:r>
            <a:r>
              <a:rPr lang="nb-NO" baseline="0"/>
              <a:t>slakt av ulike varianter </a:t>
            </a:r>
            <a:r>
              <a:rPr lang="nb-NO"/>
              <a:t>i ulike år</a:t>
            </a:r>
          </a:p>
        </c:rich>
      </c:tx>
      <c:layout>
        <c:manualLayout>
          <c:xMode val="edge"/>
          <c:yMode val="edge"/>
          <c:x val="0.13469348578768078"/>
          <c:y val="4.7516350665956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90515806988346E-2"/>
          <c:y val="0.16735941156205397"/>
          <c:w val="0.8811274392331393"/>
          <c:h val="0.722015832133188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Kategori!$D$20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Kategori!$C$10:$C$12</c:f>
              <c:strCache>
                <c:ptCount val="3"/>
                <c:pt idx="0">
                  <c:v>Slaktegris</c:v>
                </c:pt>
                <c:pt idx="1">
                  <c:v>Flådd gris</c:v>
                </c:pt>
                <c:pt idx="2">
                  <c:v>VAK gris</c:v>
                </c:pt>
              </c:strCache>
            </c:strRef>
          </c:cat>
          <c:val>
            <c:numRef>
              <c:f>Kategori!$G$18:$G$20</c:f>
              <c:numCache>
                <c:formatCode>#,##0</c:formatCode>
                <c:ptCount val="3"/>
                <c:pt idx="0">
                  <c:v>1256588</c:v>
                </c:pt>
                <c:pt idx="1">
                  <c:v>0</c:v>
                </c:pt>
                <c:pt idx="2">
                  <c:v>24659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98-4279-832C-26F91C69AFF2}"/>
            </c:ext>
          </c:extLst>
        </c:ser>
        <c:ser>
          <c:idx val="0"/>
          <c:order val="1"/>
          <c:tx>
            <c:strRef>
              <c:f>Kategori!$D$14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Kategori!$C$10:$C$12</c:f>
              <c:strCache>
                <c:ptCount val="3"/>
                <c:pt idx="0">
                  <c:v>Slaktegris</c:v>
                </c:pt>
                <c:pt idx="1">
                  <c:v>Flådd gris</c:v>
                </c:pt>
                <c:pt idx="2">
                  <c:v>VAK gris</c:v>
                </c:pt>
              </c:strCache>
            </c:strRef>
          </c:cat>
          <c:val>
            <c:numRef>
              <c:f>Kategori!$G$14:$G$16</c:f>
              <c:numCache>
                <c:formatCode>#,##0</c:formatCode>
                <c:ptCount val="3"/>
                <c:pt idx="0">
                  <c:v>1255347</c:v>
                </c:pt>
                <c:pt idx="1">
                  <c:v>0</c:v>
                </c:pt>
                <c:pt idx="2">
                  <c:v>24465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98-4279-832C-26F91C69AFF2}"/>
            </c:ext>
          </c:extLst>
        </c:ser>
        <c:ser>
          <c:idx val="2"/>
          <c:order val="2"/>
          <c:tx>
            <c:strRef>
              <c:f>Kategori!$D$10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Kategori!$C$10:$C$12</c:f>
              <c:strCache>
                <c:ptCount val="3"/>
                <c:pt idx="0">
                  <c:v>Slaktegris</c:v>
                </c:pt>
                <c:pt idx="1">
                  <c:v>Flådd gris</c:v>
                </c:pt>
                <c:pt idx="2">
                  <c:v>VAK gris</c:v>
                </c:pt>
              </c:strCache>
            </c:strRef>
          </c:cat>
          <c:val>
            <c:numRef>
              <c:f>Kategori!$G$10:$G$12</c:f>
              <c:numCache>
                <c:formatCode>#,##0</c:formatCode>
                <c:ptCount val="3"/>
                <c:pt idx="0">
                  <c:v>1249389</c:v>
                </c:pt>
                <c:pt idx="1">
                  <c:v>0</c:v>
                </c:pt>
                <c:pt idx="2">
                  <c:v>27520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98-4279-832C-26F91C69A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2472"/>
        <c:axId val="718302864"/>
      </c:barChart>
      <c:catAx>
        <c:axId val="7183024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83028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4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977725891914171"/>
          <c:y val="9.3286712280194681E-2"/>
          <c:w val="4.5805597491419207E-2"/>
          <c:h val="0.17950363243927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Midt-Norge, % VAK gris</a:t>
            </a:r>
            <a:r>
              <a:rPr lang="en-US" sz="1800" baseline="0"/>
              <a:t>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MÅNED'!$D$127</c:f>
              <c:strCache>
                <c:ptCount val="1"/>
                <c:pt idx="0">
                  <c:v>Midt-Norge</c:v>
                </c:pt>
              </c:strCache>
            </c:strRef>
          </c:tx>
          <c:invertIfNegative val="0"/>
          <c:val>
            <c:numRef>
              <c:f>'Slakteri per MÅNED'!$R$127:$R$138</c:f>
              <c:numCache>
                <c:formatCode>0.0</c:formatCode>
                <c:ptCount val="12"/>
                <c:pt idx="0">
                  <c:v>0.30851213013602591</c:v>
                </c:pt>
                <c:pt idx="1">
                  <c:v>0</c:v>
                </c:pt>
                <c:pt idx="2">
                  <c:v>6.2402496099843989E-2</c:v>
                </c:pt>
                <c:pt idx="3">
                  <c:v>0</c:v>
                </c:pt>
                <c:pt idx="4">
                  <c:v>5.4377379010331718E-2</c:v>
                </c:pt>
                <c:pt idx="5">
                  <c:v>9.2994420334779906E-2</c:v>
                </c:pt>
                <c:pt idx="6">
                  <c:v>5.4466230936819161E-2</c:v>
                </c:pt>
                <c:pt idx="7">
                  <c:v>0.16315431679129849</c:v>
                </c:pt>
                <c:pt idx="8">
                  <c:v>6.3391442155309036E-2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638B-46BF-8522-B56B233FC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0175120"/>
        <c:axId val="790175512"/>
      </c:barChart>
      <c:catAx>
        <c:axId val="790175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90175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90175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901751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1388891767534405"/>
          <c:h val="0.16147516523607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Målselv, % VAK gris</a:t>
            </a:r>
            <a:r>
              <a:rPr lang="en-US" sz="1800" baseline="0"/>
              <a:t>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MÅNED'!$D$140</c:f>
              <c:strCache>
                <c:ptCount val="1"/>
                <c:pt idx="0">
                  <c:v>Målselv</c:v>
                </c:pt>
              </c:strCache>
            </c:strRef>
          </c:tx>
          <c:invertIfNegative val="0"/>
          <c:val>
            <c:numRef>
              <c:f>'Slakteri per MÅNED'!$R$140:$R$151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9B8-45B3-BB99-D267BA1C4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0001264"/>
        <c:axId val="700001656"/>
      </c:barChart>
      <c:catAx>
        <c:axId val="700001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01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0001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012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1388891767534405"/>
          <c:h val="0.16147516523607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Oslo, antall% 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72599763058"/>
          <c:y val="0.17757398848033981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MÅNED'!$D$153</c:f>
              <c:strCache>
                <c:ptCount val="1"/>
                <c:pt idx="0">
                  <c:v>Oslo</c:v>
                </c:pt>
              </c:strCache>
            </c:strRef>
          </c:tx>
          <c:invertIfNegative val="0"/>
          <c:val>
            <c:numRef>
              <c:f>'Slakteri per MÅNED'!$M$153:$M$164</c:f>
              <c:numCache>
                <c:formatCode>0.0</c:formatCode>
                <c:ptCount val="12"/>
                <c:pt idx="0">
                  <c:v>10.470765164289295</c:v>
                </c:pt>
                <c:pt idx="1">
                  <c:v>10.005924440596088</c:v>
                </c:pt>
                <c:pt idx="2">
                  <c:v>8.5129654103814385</c:v>
                </c:pt>
                <c:pt idx="3">
                  <c:v>10.488082759877868</c:v>
                </c:pt>
                <c:pt idx="4">
                  <c:v>9.5319691929089032</c:v>
                </c:pt>
                <c:pt idx="5">
                  <c:v>8.6587977942851939</c:v>
                </c:pt>
                <c:pt idx="6">
                  <c:v>9.8044934603290326</c:v>
                </c:pt>
                <c:pt idx="7">
                  <c:v>9.1546278995579495</c:v>
                </c:pt>
                <c:pt idx="8">
                  <c:v>9.9958984642027051</c:v>
                </c:pt>
                <c:pt idx="9">
                  <c:v>9.9512372966321845</c:v>
                </c:pt>
                <c:pt idx="10">
                  <c:v>3.4252381169393433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26B2-43C4-AEE2-101A2985F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0003616"/>
        <c:axId val="700004008"/>
      </c:barChart>
      <c:catAx>
        <c:axId val="7000036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04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0004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 slakt</a:t>
                </a:r>
              </a:p>
            </c:rich>
          </c:tx>
          <c:layout>
            <c:manualLayout>
              <c:xMode val="edge"/>
              <c:yMode val="edge"/>
              <c:x val="8.6930461811125237E-3"/>
              <c:y val="0.2690861755853743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036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5295690569336473"/>
          <c:h val="0.130645388040108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Oslo, % VAK gris</a:t>
            </a:r>
            <a:r>
              <a:rPr lang="en-US" sz="1800" baseline="0"/>
              <a:t>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MÅNED'!$D$153</c:f>
              <c:strCache>
                <c:ptCount val="1"/>
                <c:pt idx="0">
                  <c:v>Oslo</c:v>
                </c:pt>
              </c:strCache>
            </c:strRef>
          </c:tx>
          <c:invertIfNegative val="0"/>
          <c:val>
            <c:numRef>
              <c:f>'Slakteri per MÅNED'!$R$153:$R$164</c:f>
              <c:numCache>
                <c:formatCode>0.0</c:formatCode>
                <c:ptCount val="12"/>
                <c:pt idx="0">
                  <c:v>2.7332869080779938</c:v>
                </c:pt>
                <c:pt idx="1">
                  <c:v>0.45545636728001482</c:v>
                </c:pt>
                <c:pt idx="2">
                  <c:v>2.5910064239828703</c:v>
                </c:pt>
                <c:pt idx="3">
                  <c:v>1.8771182758321019</c:v>
                </c:pt>
                <c:pt idx="4">
                  <c:v>0.72671638936699201</c:v>
                </c:pt>
                <c:pt idx="5">
                  <c:v>4.4421052631578943</c:v>
                </c:pt>
                <c:pt idx="6">
                  <c:v>1.0411824858231851</c:v>
                </c:pt>
                <c:pt idx="7">
                  <c:v>2.8872958980485866</c:v>
                </c:pt>
                <c:pt idx="8">
                  <c:v>0.54709583295340547</c:v>
                </c:pt>
                <c:pt idx="9">
                  <c:v>2.1432496794284672</c:v>
                </c:pt>
                <c:pt idx="10">
                  <c:v>5.375199574241619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5E0-4CF0-9178-281492A77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0007144"/>
        <c:axId val="700007536"/>
      </c:barChart>
      <c:catAx>
        <c:axId val="7000071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07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0007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071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1388891767534405"/>
          <c:h val="0.16147516523607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Prima, antall% 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72599763058"/>
          <c:y val="0.17757398848033981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MÅNED'!$D$166</c:f>
              <c:strCache>
                <c:ptCount val="1"/>
                <c:pt idx="0">
                  <c:v>Prima</c:v>
                </c:pt>
              </c:strCache>
            </c:strRef>
          </c:tx>
          <c:invertIfNegative val="0"/>
          <c:val>
            <c:numRef>
              <c:f>'Slakteri per MÅNED'!$M$166:$M$177</c:f>
              <c:numCache>
                <c:formatCode>0.0</c:formatCode>
                <c:ptCount val="12"/>
                <c:pt idx="0">
                  <c:v>8.8804271125963599</c:v>
                </c:pt>
                <c:pt idx="1">
                  <c:v>8.5901822684365374</c:v>
                </c:pt>
                <c:pt idx="2">
                  <c:v>8.7552756660320306</c:v>
                </c:pt>
                <c:pt idx="3">
                  <c:v>9.9269062296129622</c:v>
                </c:pt>
                <c:pt idx="4">
                  <c:v>9.9402202132900221</c:v>
                </c:pt>
                <c:pt idx="5">
                  <c:v>8.2133965303758512</c:v>
                </c:pt>
                <c:pt idx="6">
                  <c:v>10.679146307366624</c:v>
                </c:pt>
                <c:pt idx="7">
                  <c:v>10.724413851868617</c:v>
                </c:pt>
                <c:pt idx="8">
                  <c:v>9.8323769455058638</c:v>
                </c:pt>
                <c:pt idx="9">
                  <c:v>11.531241262698211</c:v>
                </c:pt>
                <c:pt idx="10">
                  <c:v>2.926413612216912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F4A-4BFD-8E15-7BCADBD1A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0009496"/>
        <c:axId val="700009888"/>
      </c:barChart>
      <c:catAx>
        <c:axId val="700009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09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0009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 slakt</a:t>
                </a:r>
              </a:p>
            </c:rich>
          </c:tx>
          <c:layout>
            <c:manualLayout>
              <c:xMode val="edge"/>
              <c:yMode val="edge"/>
              <c:x val="8.6930461811125237E-3"/>
              <c:y val="0.2690861755853743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094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5295690569336473"/>
          <c:h val="0.130645388040108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Prima, middel vekt </a:t>
            </a:r>
            <a:r>
              <a:rPr lang="en-US" sz="2400" baseline="0"/>
              <a:t>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4685057868"/>
          <c:y val="0.18042111783084883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MÅNED'!$D$166</c:f>
              <c:strCache>
                <c:ptCount val="1"/>
                <c:pt idx="0">
                  <c:v>Prima</c:v>
                </c:pt>
              </c:strCache>
            </c:strRef>
          </c:tx>
          <c:invertIfNegative val="0"/>
          <c:val>
            <c:numRef>
              <c:f>'Slakteri per MÅNED'!$P$166:$P$177</c:f>
              <c:numCache>
                <c:formatCode>0.00</c:formatCode>
                <c:ptCount val="12"/>
                <c:pt idx="0">
                  <c:v>83.736262245666879</c:v>
                </c:pt>
                <c:pt idx="1">
                  <c:v>84.695294300357219</c:v>
                </c:pt>
                <c:pt idx="2">
                  <c:v>83.23275835750259</c:v>
                </c:pt>
                <c:pt idx="3">
                  <c:v>83.597646584184986</c:v>
                </c:pt>
                <c:pt idx="4">
                  <c:v>84.822476755154355</c:v>
                </c:pt>
                <c:pt idx="5">
                  <c:v>82.516980825479251</c:v>
                </c:pt>
                <c:pt idx="6">
                  <c:v>84.625152991132722</c:v>
                </c:pt>
                <c:pt idx="7">
                  <c:v>83.480348692403552</c:v>
                </c:pt>
                <c:pt idx="8">
                  <c:v>84.466996744438276</c:v>
                </c:pt>
                <c:pt idx="9">
                  <c:v>84.844335373599748</c:v>
                </c:pt>
                <c:pt idx="10">
                  <c:v>85.351182893539445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2FA-499A-AF92-89209030E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0010672"/>
        <c:axId val="700011064"/>
      </c:barChart>
      <c:catAx>
        <c:axId val="700010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11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0011064"/>
        <c:scaling>
          <c:orientation val="minMax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106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3044660147996073"/>
          <c:h val="0.139534091900553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Prima, middel kjøtt% </a:t>
            </a:r>
            <a:r>
              <a:rPr lang="en-US" sz="2000" baseline="0"/>
              <a:t>innen MÅNED</a:t>
            </a:r>
            <a:endParaRPr lang="en-US" sz="2000"/>
          </a:p>
        </c:rich>
      </c:tx>
      <c:layout>
        <c:manualLayout>
          <c:xMode val="edge"/>
          <c:yMode val="edge"/>
          <c:x val="0.13838721654625891"/>
          <c:y val="3.39238035534506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41786779756323"/>
          <c:y val="0.1722077967177198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MÅNED'!$D$166</c:f>
              <c:strCache>
                <c:ptCount val="1"/>
                <c:pt idx="0">
                  <c:v>Prima</c:v>
                </c:pt>
              </c:strCache>
            </c:strRef>
          </c:tx>
          <c:invertIfNegative val="0"/>
          <c:val>
            <c:numRef>
              <c:f>'Slakteri per MÅNED'!$O$166:$O$177</c:f>
              <c:numCache>
                <c:formatCode>0.00</c:formatCode>
                <c:ptCount val="12"/>
                <c:pt idx="0">
                  <c:v>61.012358703843262</c:v>
                </c:pt>
                <c:pt idx="1">
                  <c:v>61.014132629290259</c:v>
                </c:pt>
                <c:pt idx="2">
                  <c:v>60.900320561746305</c:v>
                </c:pt>
                <c:pt idx="3">
                  <c:v>61.085395373856919</c:v>
                </c:pt>
                <c:pt idx="4">
                  <c:v>60.380137447783312</c:v>
                </c:pt>
                <c:pt idx="5">
                  <c:v>60.562723431914215</c:v>
                </c:pt>
                <c:pt idx="6">
                  <c:v>60.581616085924814</c:v>
                </c:pt>
                <c:pt idx="7">
                  <c:v>60.208592777085933</c:v>
                </c:pt>
                <c:pt idx="8">
                  <c:v>60.182854042322283</c:v>
                </c:pt>
                <c:pt idx="9">
                  <c:v>60.164222196558491</c:v>
                </c:pt>
                <c:pt idx="10">
                  <c:v>60.282074613284799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360-4ECA-BD3A-144E3BE41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0011848"/>
        <c:axId val="700012240"/>
      </c:barChart>
      <c:catAx>
        <c:axId val="7000118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12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0012240"/>
        <c:scaling>
          <c:orientation val="minMax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118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242035420059919"/>
          <c:y val="0.2237703101713214"/>
          <c:w val="0.1175598037996845"/>
          <c:h val="0.155261951727881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Prima, % VAK gris</a:t>
            </a:r>
            <a:r>
              <a:rPr lang="en-US" sz="1800" baseline="0"/>
              <a:t>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MÅNED'!$D$166</c:f>
              <c:strCache>
                <c:ptCount val="1"/>
                <c:pt idx="0">
                  <c:v>Prima</c:v>
                </c:pt>
              </c:strCache>
            </c:strRef>
          </c:tx>
          <c:invertIfNegative val="0"/>
          <c:val>
            <c:numRef>
              <c:f>'Slakteri per MÅNED'!$R$166:$R$177</c:f>
              <c:numCache>
                <c:formatCode>0.0</c:formatCode>
                <c:ptCount val="12"/>
                <c:pt idx="0">
                  <c:v>0.1499250374812594</c:v>
                </c:pt>
                <c:pt idx="1">
                  <c:v>0.27898326100433962</c:v>
                </c:pt>
                <c:pt idx="2">
                  <c:v>3.0413625304136258E-2</c:v>
                </c:pt>
                <c:pt idx="3">
                  <c:v>0.29506437768240351</c:v>
                </c:pt>
                <c:pt idx="4">
                  <c:v>8.0364318242700225E-2</c:v>
                </c:pt>
                <c:pt idx="5">
                  <c:v>0.19452099205705944</c:v>
                </c:pt>
                <c:pt idx="6">
                  <c:v>0.3490836554045631</c:v>
                </c:pt>
                <c:pt idx="7">
                  <c:v>9.9317194289261307E-2</c:v>
                </c:pt>
                <c:pt idx="8">
                  <c:v>0.10832769126607993</c:v>
                </c:pt>
                <c:pt idx="9">
                  <c:v>0.11546010853250201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4DBD-44B0-87EB-0A1CB2E8E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0013024"/>
        <c:axId val="700013416"/>
      </c:barChart>
      <c:catAx>
        <c:axId val="7000130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13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0013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130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1388891767534405"/>
          <c:h val="0.16147516523607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Horns, antall% 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72599763058"/>
          <c:y val="0.17757398848033981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MÅNED'!$D$179</c:f>
              <c:strCache>
                <c:ptCount val="1"/>
                <c:pt idx="0">
                  <c:v>Horns</c:v>
                </c:pt>
              </c:strCache>
            </c:strRef>
          </c:tx>
          <c:invertIfNegative val="0"/>
          <c:val>
            <c:numRef>
              <c:f>'Slakteri per MÅNED'!$M$179:$M$190</c:f>
              <c:numCache>
                <c:formatCode>0.0</c:formatCode>
                <c:ptCount val="12"/>
                <c:pt idx="0">
                  <c:v>12.226346385717852</c:v>
                </c:pt>
                <c:pt idx="1">
                  <c:v>8.601631873911499</c:v>
                </c:pt>
                <c:pt idx="2">
                  <c:v>3.2378511673045751</c:v>
                </c:pt>
                <c:pt idx="3">
                  <c:v>14.40007897197969</c:v>
                </c:pt>
                <c:pt idx="4">
                  <c:v>8.3403416691932861</c:v>
                </c:pt>
                <c:pt idx="5">
                  <c:v>9.7106048728019019</c:v>
                </c:pt>
                <c:pt idx="6">
                  <c:v>12.581015187362953</c:v>
                </c:pt>
                <c:pt idx="7">
                  <c:v>8.9265900322233769</c:v>
                </c:pt>
                <c:pt idx="8">
                  <c:v>7.0648192009599695</c:v>
                </c:pt>
                <c:pt idx="9">
                  <c:v>11.571910974477049</c:v>
                </c:pt>
                <c:pt idx="10">
                  <c:v>3.3388096640678122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C0A-4AB6-AFDA-408E5DCCB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0015376"/>
        <c:axId val="700015768"/>
      </c:barChart>
      <c:catAx>
        <c:axId val="7000153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15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0015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 slakt</a:t>
                </a:r>
              </a:p>
            </c:rich>
          </c:tx>
          <c:layout>
            <c:manualLayout>
              <c:xMode val="edge"/>
              <c:yMode val="edge"/>
              <c:x val="8.6930461811125237E-3"/>
              <c:y val="0.2690861755853743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153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5295690569336473"/>
          <c:h val="0.130645388040108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Horns, middel vekt </a:t>
            </a:r>
            <a:r>
              <a:rPr lang="en-US" sz="2400" baseline="0"/>
              <a:t>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85659870017635"/>
          <c:y val="0.17234590116246723"/>
          <c:w val="0.85596278379733481"/>
          <c:h val="0.691390303182518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MÅNED'!$D$179</c:f>
              <c:strCache>
                <c:ptCount val="1"/>
                <c:pt idx="0">
                  <c:v>Horns</c:v>
                </c:pt>
              </c:strCache>
            </c:strRef>
          </c:tx>
          <c:invertIfNegative val="0"/>
          <c:val>
            <c:numRef>
              <c:f>'Slakteri per MÅNED'!$P$179:$P$190</c:f>
              <c:numCache>
                <c:formatCode>0.00</c:formatCode>
                <c:ptCount val="12"/>
                <c:pt idx="0">
                  <c:v>84.117640573318596</c:v>
                </c:pt>
                <c:pt idx="1">
                  <c:v>82.324846625766938</c:v>
                </c:pt>
                <c:pt idx="2">
                  <c:v>83.837344398340292</c:v>
                </c:pt>
                <c:pt idx="3">
                  <c:v>84.613182674199692</c:v>
                </c:pt>
                <c:pt idx="4">
                  <c:v>77.56378539493285</c:v>
                </c:pt>
                <c:pt idx="5">
                  <c:v>78.594033722438382</c:v>
                </c:pt>
                <c:pt idx="6">
                  <c:v>80.438422131147618</c:v>
                </c:pt>
                <c:pt idx="7">
                  <c:v>81.79676945668129</c:v>
                </c:pt>
                <c:pt idx="8">
                  <c:v>75.489383561643862</c:v>
                </c:pt>
                <c:pt idx="9">
                  <c:v>79.352637362637381</c:v>
                </c:pt>
                <c:pt idx="10">
                  <c:v>79.219771863117856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25D-49C0-9E6F-1F3528D37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0016552"/>
        <c:axId val="700016944"/>
      </c:barChart>
      <c:catAx>
        <c:axId val="700016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16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0016944"/>
        <c:scaling>
          <c:orientation val="minMax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165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3044660147996073"/>
          <c:h val="0.139534091900553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Gris,</a:t>
            </a:r>
            <a:r>
              <a:rPr lang="nb-NO" baseline="0"/>
              <a:t> a</a:t>
            </a:r>
            <a:r>
              <a:rPr lang="nb-NO"/>
              <a:t>ntalls% av slakt av ulike varianter </a:t>
            </a:r>
          </a:p>
        </c:rich>
      </c:tx>
      <c:layout>
        <c:manualLayout>
          <c:xMode val="edge"/>
          <c:yMode val="edge"/>
          <c:x val="0.13446320103933226"/>
          <c:y val="1.50519083429646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373787708079793E-2"/>
          <c:y val="0.1671012691208125"/>
          <c:w val="0.89627449396666159"/>
          <c:h val="0.77732360872070438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Kategori!$D$20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Kategori!$C$10:$C$12</c:f>
              <c:strCache>
                <c:ptCount val="3"/>
                <c:pt idx="0">
                  <c:v>Slaktegris</c:v>
                </c:pt>
                <c:pt idx="1">
                  <c:v>Flådd gris</c:v>
                </c:pt>
                <c:pt idx="2">
                  <c:v>VAK gris</c:v>
                </c:pt>
              </c:strCache>
            </c:strRef>
          </c:cat>
          <c:val>
            <c:numRef>
              <c:f>Kategori!$J$18:$J$20</c:f>
              <c:numCache>
                <c:formatCode>0.00</c:formatCode>
                <c:ptCount val="3"/>
                <c:pt idx="0">
                  <c:v>96.443215314266624</c:v>
                </c:pt>
                <c:pt idx="1">
                  <c:v>0</c:v>
                </c:pt>
                <c:pt idx="2">
                  <c:v>1.8202688437945214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E2-476F-8927-22D632971ECD}"/>
            </c:ext>
          </c:extLst>
        </c:ser>
        <c:ser>
          <c:idx val="2"/>
          <c:order val="1"/>
          <c:tx>
            <c:strRef>
              <c:f>Kategori!$D$14</c:f>
              <c:strCache>
                <c:ptCount val="1"/>
                <c:pt idx="0">
                  <c:v>2023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Kategori!$C$10:$C$12</c:f>
              <c:strCache>
                <c:ptCount val="3"/>
                <c:pt idx="0">
                  <c:v>Slaktegris</c:v>
                </c:pt>
                <c:pt idx="1">
                  <c:v>Flådd gris</c:v>
                </c:pt>
                <c:pt idx="2">
                  <c:v>VAK gris</c:v>
                </c:pt>
              </c:strCache>
            </c:strRef>
          </c:cat>
          <c:val>
            <c:numRef>
              <c:f>Kategori!$J$14:$J$16</c:f>
              <c:numCache>
                <c:formatCode>0.00</c:formatCode>
                <c:ptCount val="3"/>
                <c:pt idx="0">
                  <c:v>97.978531852172139</c:v>
                </c:pt>
                <c:pt idx="1">
                  <c:v>0</c:v>
                </c:pt>
                <c:pt idx="2">
                  <c:v>1.7309263799123393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E2-476F-8927-22D632971ECD}"/>
            </c:ext>
          </c:extLst>
        </c:ser>
        <c:ser>
          <c:idx val="0"/>
          <c:order val="2"/>
          <c:tx>
            <c:strRef>
              <c:f>Kategori!$D$10</c:f>
              <c:strCache>
                <c:ptCount val="1"/>
                <c:pt idx="0">
                  <c:v>2024</c:v>
                </c:pt>
              </c:strCache>
            </c:strRef>
          </c:tx>
          <c:spPr>
            <a:ln w="25400">
              <a:solidFill>
                <a:srgbClr val="1ABC04"/>
              </a:solidFill>
              <a:prstDash val="solid"/>
            </a:ln>
          </c:spPr>
          <c:invertIfNegative val="0"/>
          <c:cat>
            <c:strRef>
              <c:f>Kategori!$C$10:$C$12</c:f>
              <c:strCache>
                <c:ptCount val="3"/>
                <c:pt idx="0">
                  <c:v>Slaktegris</c:v>
                </c:pt>
                <c:pt idx="1">
                  <c:v>Flådd gris</c:v>
                </c:pt>
                <c:pt idx="2">
                  <c:v>VAK gris</c:v>
                </c:pt>
              </c:strCache>
            </c:strRef>
          </c:cat>
          <c:val>
            <c:numRef>
              <c:f>Kategori!$J$10:$J$12</c:f>
              <c:numCache>
                <c:formatCode>0.00</c:formatCode>
                <c:ptCount val="3"/>
                <c:pt idx="0">
                  <c:v>97.844795517926499</c:v>
                </c:pt>
                <c:pt idx="1">
                  <c:v>0</c:v>
                </c:pt>
                <c:pt idx="2">
                  <c:v>2.0637575084927522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E2-476F-8927-22D632971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6000"/>
        <c:axId val="718306392"/>
      </c:barChart>
      <c:catAx>
        <c:axId val="718306000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392"/>
        <c:crossesAt val="0"/>
        <c:auto val="1"/>
        <c:lblAlgn val="ctr"/>
        <c:lblOffset val="100"/>
        <c:noMultiLvlLbl val="0"/>
      </c:catAx>
      <c:valAx>
        <c:axId val="7183063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Andels%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000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3586033051648"/>
          <c:y val="0.22678877096884628"/>
          <c:w val="0.10750299658697789"/>
          <c:h val="0.179180931187949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00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Horns, middel kjøtt% </a:t>
            </a:r>
            <a:r>
              <a:rPr lang="en-US" sz="2000" baseline="0"/>
              <a:t>innen MÅNED</a:t>
            </a:r>
            <a:endParaRPr lang="en-US" sz="2000"/>
          </a:p>
        </c:rich>
      </c:tx>
      <c:layout>
        <c:manualLayout>
          <c:xMode val="edge"/>
          <c:yMode val="edge"/>
          <c:x val="0.13838721654625891"/>
          <c:y val="3.39238035534506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41786779756323"/>
          <c:y val="0.1722077967177198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MÅNED'!$D$179</c:f>
              <c:strCache>
                <c:ptCount val="1"/>
                <c:pt idx="0">
                  <c:v>Horns</c:v>
                </c:pt>
              </c:strCache>
            </c:strRef>
          </c:tx>
          <c:invertIfNegative val="0"/>
          <c:val>
            <c:numRef>
              <c:f>'Slakteri per MÅNED'!$O$179:$O$190</c:f>
              <c:numCache>
                <c:formatCode>0.00</c:formatCode>
                <c:ptCount val="12"/>
                <c:pt idx="0">
                  <c:v>61.649393605292175</c:v>
                </c:pt>
                <c:pt idx="1">
                  <c:v>61.75153374233129</c:v>
                </c:pt>
                <c:pt idx="2">
                  <c:v>61.692946058091287</c:v>
                </c:pt>
                <c:pt idx="3">
                  <c:v>61.50847457627119</c:v>
                </c:pt>
                <c:pt idx="4">
                  <c:v>62.548435171385997</c:v>
                </c:pt>
                <c:pt idx="5">
                  <c:v>62.062256809338521</c:v>
                </c:pt>
                <c:pt idx="6">
                  <c:v>61.813524590163951</c:v>
                </c:pt>
                <c:pt idx="7">
                  <c:v>61.367107195301017</c:v>
                </c:pt>
                <c:pt idx="8">
                  <c:v>62.571917808219183</c:v>
                </c:pt>
                <c:pt idx="9">
                  <c:v>61.458241758241755</c:v>
                </c:pt>
                <c:pt idx="10">
                  <c:v>61.673003802281357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AFAE-4576-9CDC-6A9A128AD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158568"/>
        <c:axId val="540158960"/>
      </c:barChart>
      <c:catAx>
        <c:axId val="5401585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58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0158960"/>
        <c:scaling>
          <c:orientation val="minMax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585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821156263934243"/>
          <c:y val="0.53613805329461917"/>
          <c:w val="0.1175598037996845"/>
          <c:h val="0.155261951727881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Horns, % VAK gris</a:t>
            </a:r>
            <a:r>
              <a:rPr lang="en-US" sz="1800" baseline="0"/>
              <a:t>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MÅNED'!$D$179</c:f>
              <c:strCache>
                <c:ptCount val="1"/>
                <c:pt idx="0">
                  <c:v>Horns</c:v>
                </c:pt>
              </c:strCache>
            </c:strRef>
          </c:tx>
          <c:invertIfNegative val="0"/>
          <c:val>
            <c:numRef>
              <c:f>'Slakteri per MÅNED'!$R$179:$R$190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2B2-4A55-8938-07D27CDF0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159744"/>
        <c:axId val="540160136"/>
      </c:barChart>
      <c:catAx>
        <c:axId val="5401597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60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0160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597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1388891767534405"/>
          <c:h val="0.16147516523607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Jens Eide, antall% 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72599763058"/>
          <c:y val="0.17757398848033981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MÅNED'!$D$192</c:f>
              <c:strCache>
                <c:ptCount val="1"/>
                <c:pt idx="0">
                  <c:v>Jens Eide</c:v>
                </c:pt>
              </c:strCache>
            </c:strRef>
          </c:tx>
          <c:invertIfNegative val="0"/>
          <c:val>
            <c:numRef>
              <c:f>'Slakteri per MÅNED'!$M$192:$M$203</c:f>
              <c:numCache>
                <c:formatCode>0.0</c:formatCode>
                <c:ptCount val="12"/>
                <c:pt idx="0">
                  <c:v>9.4141724226144792</c:v>
                </c:pt>
                <c:pt idx="1">
                  <c:v>7.1501662829368113</c:v>
                </c:pt>
                <c:pt idx="2">
                  <c:v>5.5512918905090816</c:v>
                </c:pt>
                <c:pt idx="3">
                  <c:v>9.8490662573548189</c:v>
                </c:pt>
                <c:pt idx="4">
                  <c:v>9.0176515732924027</c:v>
                </c:pt>
                <c:pt idx="5">
                  <c:v>8.6722947045280137</c:v>
                </c:pt>
                <c:pt idx="6">
                  <c:v>11.780506523407521</c:v>
                </c:pt>
                <c:pt idx="7">
                  <c:v>7.930416986441549</c:v>
                </c:pt>
                <c:pt idx="8">
                  <c:v>14.134049629061138</c:v>
                </c:pt>
                <c:pt idx="9">
                  <c:v>13.097979022767969</c:v>
                </c:pt>
                <c:pt idx="10">
                  <c:v>3.4024047070862111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EB86-46A4-8891-950E34D16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162096"/>
        <c:axId val="540162488"/>
      </c:barChart>
      <c:catAx>
        <c:axId val="540162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62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0162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 slakt</a:t>
                </a:r>
              </a:p>
            </c:rich>
          </c:tx>
          <c:layout>
            <c:manualLayout>
              <c:xMode val="edge"/>
              <c:yMode val="edge"/>
              <c:x val="8.6930461811125237E-3"/>
              <c:y val="0.2690861755853743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620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5295690569336473"/>
          <c:h val="0.130645388040108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Jens Eide, middel vekt </a:t>
            </a:r>
            <a:r>
              <a:rPr lang="en-US" sz="2400" baseline="0"/>
              <a:t>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4685057868"/>
          <c:y val="0.18042111783084883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MÅNED'!$D$192</c:f>
              <c:strCache>
                <c:ptCount val="1"/>
                <c:pt idx="0">
                  <c:v>Jens Eide</c:v>
                </c:pt>
              </c:strCache>
            </c:strRef>
          </c:tx>
          <c:invertIfNegative val="0"/>
          <c:val>
            <c:numRef>
              <c:f>'Slakteri per MÅNED'!$P$192:$P$203</c:f>
              <c:numCache>
                <c:formatCode>0.00</c:formatCode>
                <c:ptCount val="12"/>
                <c:pt idx="0">
                  <c:v>88.409918478260934</c:v>
                </c:pt>
                <c:pt idx="1">
                  <c:v>87.931842576028657</c:v>
                </c:pt>
                <c:pt idx="2">
                  <c:v>90.477831325301153</c:v>
                </c:pt>
                <c:pt idx="3">
                  <c:v>87.701168831168843</c:v>
                </c:pt>
                <c:pt idx="4">
                  <c:v>88.680547112462094</c:v>
                </c:pt>
                <c:pt idx="5">
                  <c:v>90.251347305389189</c:v>
                </c:pt>
                <c:pt idx="6">
                  <c:v>85.391205211726415</c:v>
                </c:pt>
                <c:pt idx="7">
                  <c:v>87.125811688311742</c:v>
                </c:pt>
                <c:pt idx="8">
                  <c:v>86.01188940092176</c:v>
                </c:pt>
                <c:pt idx="9">
                  <c:v>85.992020202020186</c:v>
                </c:pt>
                <c:pt idx="10">
                  <c:v>89.31284046692609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A23C-4907-9153-2EF4B7D45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163272"/>
        <c:axId val="540163664"/>
      </c:barChart>
      <c:catAx>
        <c:axId val="5401632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63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0163664"/>
        <c:scaling>
          <c:orientation val="minMax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632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3044660147996073"/>
          <c:h val="0.139534091900553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Jens Eide, middel kjøtt% </a:t>
            </a:r>
            <a:r>
              <a:rPr lang="en-US" sz="2000" baseline="0"/>
              <a:t>innen MÅNED</a:t>
            </a:r>
            <a:endParaRPr lang="en-US" sz="2000"/>
          </a:p>
        </c:rich>
      </c:tx>
      <c:layout>
        <c:manualLayout>
          <c:xMode val="edge"/>
          <c:yMode val="edge"/>
          <c:x val="0.13838721654625891"/>
          <c:y val="3.39238035534506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41786779756323"/>
          <c:y val="0.1722077967177198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MÅNED'!$D$192</c:f>
              <c:strCache>
                <c:ptCount val="1"/>
                <c:pt idx="0">
                  <c:v>Jens Eide</c:v>
                </c:pt>
              </c:strCache>
            </c:strRef>
          </c:tx>
          <c:invertIfNegative val="0"/>
          <c:val>
            <c:numRef>
              <c:f>'Slakteri per MÅNED'!$O$192:$O$203</c:f>
              <c:numCache>
                <c:formatCode>0.00</c:formatCode>
                <c:ptCount val="12"/>
                <c:pt idx="0">
                  <c:v>60.035326086956523</c:v>
                </c:pt>
                <c:pt idx="1">
                  <c:v>59.801431127012506</c:v>
                </c:pt>
                <c:pt idx="2">
                  <c:v>59.033734939759057</c:v>
                </c:pt>
                <c:pt idx="3">
                  <c:v>59.690909090909081</c:v>
                </c:pt>
                <c:pt idx="4">
                  <c:v>58.876899696048639</c:v>
                </c:pt>
                <c:pt idx="5">
                  <c:v>59.076347305389206</c:v>
                </c:pt>
                <c:pt idx="6">
                  <c:v>59.153094462540736</c:v>
                </c:pt>
                <c:pt idx="7">
                  <c:v>58.746753246753237</c:v>
                </c:pt>
                <c:pt idx="8">
                  <c:v>59.847926267281103</c:v>
                </c:pt>
                <c:pt idx="9">
                  <c:v>59.110101010101019</c:v>
                </c:pt>
                <c:pt idx="10">
                  <c:v>57.120622568093403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744-4917-A5F7-7C15EE35E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164448"/>
        <c:axId val="540164840"/>
      </c:barChart>
      <c:catAx>
        <c:axId val="5401644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64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0164840"/>
        <c:scaling>
          <c:orientation val="minMax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644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242035420059919"/>
          <c:y val="0.2237703101713214"/>
          <c:w val="0.1175598037996845"/>
          <c:h val="0.155261951727881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Jens Eide, % VAK gris</a:t>
            </a:r>
            <a:r>
              <a:rPr lang="en-US" sz="1800" baseline="0"/>
              <a:t>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MÅNED'!$D$192</c:f>
              <c:strCache>
                <c:ptCount val="1"/>
                <c:pt idx="0">
                  <c:v>Jens Eide</c:v>
                </c:pt>
              </c:strCache>
            </c:strRef>
          </c:tx>
          <c:invertIfNegative val="0"/>
          <c:val>
            <c:numRef>
              <c:f>'Slakteri per MÅNED'!$R$192:$R$203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6DF6-43D0-BBFB-819A2F2FD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165624"/>
        <c:axId val="540166016"/>
      </c:barChart>
      <c:catAx>
        <c:axId val="5401656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66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0166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656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1388891767534405"/>
          <c:h val="0.16147516523607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Bjerka, antall% 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72599763058"/>
          <c:y val="0.17757398848033981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MÅNED'!$D$205</c:f>
              <c:strCache>
                <c:ptCount val="1"/>
                <c:pt idx="0">
                  <c:v>Bjerka</c:v>
                </c:pt>
              </c:strCache>
            </c:strRef>
          </c:tx>
          <c:invertIfNegative val="0"/>
          <c:val>
            <c:numRef>
              <c:f>'Slakteri per MÅNED'!$M$205:$M$216</c:f>
              <c:numCache>
                <c:formatCode>0.0</c:formatCode>
                <c:ptCount val="12"/>
                <c:pt idx="0">
                  <c:v>9.748079677125375</c:v>
                </c:pt>
                <c:pt idx="1">
                  <c:v>10.036128108319229</c:v>
                </c:pt>
                <c:pt idx="2">
                  <c:v>9.8798984507225622</c:v>
                </c:pt>
                <c:pt idx="3">
                  <c:v>11.056503059497462</c:v>
                </c:pt>
                <c:pt idx="4">
                  <c:v>9.4714229917979385</c:v>
                </c:pt>
                <c:pt idx="5">
                  <c:v>9.621143080328082</c:v>
                </c:pt>
                <c:pt idx="6">
                  <c:v>9.5202447597968973</c:v>
                </c:pt>
                <c:pt idx="7">
                  <c:v>9.9889337325869025</c:v>
                </c:pt>
                <c:pt idx="8">
                  <c:v>9.3819164171331852</c:v>
                </c:pt>
                <c:pt idx="9">
                  <c:v>9.4486395000650951</c:v>
                </c:pt>
                <c:pt idx="10">
                  <c:v>1.8470902226272621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A80-4571-9F49-986F3CAB5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167976"/>
        <c:axId val="540168368"/>
      </c:barChart>
      <c:catAx>
        <c:axId val="5401679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68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0168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 slakt</a:t>
                </a:r>
              </a:p>
            </c:rich>
          </c:tx>
          <c:layout>
            <c:manualLayout>
              <c:xMode val="edge"/>
              <c:yMode val="edge"/>
              <c:x val="8.6930461811125237E-3"/>
              <c:y val="0.2690861755853743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679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5295690569336473"/>
          <c:h val="0.130645388040108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Bjerka, middel vekt </a:t>
            </a:r>
            <a:r>
              <a:rPr lang="en-US" sz="2400" baseline="0"/>
              <a:t>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4685057868"/>
          <c:y val="0.18042111783084883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MÅNED'!$D$205</c:f>
              <c:strCache>
                <c:ptCount val="1"/>
                <c:pt idx="0">
                  <c:v>Bjerka</c:v>
                </c:pt>
              </c:strCache>
            </c:strRef>
          </c:tx>
          <c:invertIfNegative val="0"/>
          <c:val>
            <c:numRef>
              <c:f>'Slakteri per MÅNED'!$P$205:$P$216</c:f>
              <c:numCache>
                <c:formatCode>0.00</c:formatCode>
                <c:ptCount val="12"/>
                <c:pt idx="0">
                  <c:v>80.6939236692333</c:v>
                </c:pt>
                <c:pt idx="1">
                  <c:v>82.130546989124994</c:v>
                </c:pt>
                <c:pt idx="2">
                  <c:v>79.704451038575741</c:v>
                </c:pt>
                <c:pt idx="3">
                  <c:v>81.347247571386319</c:v>
                </c:pt>
                <c:pt idx="4">
                  <c:v>79.602852723835809</c:v>
                </c:pt>
                <c:pt idx="5">
                  <c:v>78.074428837366639</c:v>
                </c:pt>
                <c:pt idx="6">
                  <c:v>79.344908437446406</c:v>
                </c:pt>
                <c:pt idx="7">
                  <c:v>77.257289795918396</c:v>
                </c:pt>
                <c:pt idx="8">
                  <c:v>77.781920805835242</c:v>
                </c:pt>
                <c:pt idx="9">
                  <c:v>77.715505346671392</c:v>
                </c:pt>
                <c:pt idx="10">
                  <c:v>82.235127978817317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2DF9-4F94-9AAD-182B8A8CC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169152"/>
        <c:axId val="540169544"/>
      </c:barChart>
      <c:catAx>
        <c:axId val="5401691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69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0169544"/>
        <c:scaling>
          <c:orientation val="minMax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691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3044660147996073"/>
          <c:h val="0.139534091900553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Bjerka, middel kjøtt% </a:t>
            </a:r>
            <a:r>
              <a:rPr lang="en-US" sz="2000" baseline="0"/>
              <a:t>innen MÅNED</a:t>
            </a:r>
            <a:endParaRPr lang="en-US" sz="2000"/>
          </a:p>
        </c:rich>
      </c:tx>
      <c:layout>
        <c:manualLayout>
          <c:xMode val="edge"/>
          <c:yMode val="edge"/>
          <c:x val="0.13838721654625891"/>
          <c:y val="3.39238035534506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41786779756323"/>
          <c:y val="0.1722077967177198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MÅNED'!$D$205</c:f>
              <c:strCache>
                <c:ptCount val="1"/>
                <c:pt idx="0">
                  <c:v>Bjerka</c:v>
                </c:pt>
              </c:strCache>
            </c:strRef>
          </c:tx>
          <c:invertIfNegative val="0"/>
          <c:val>
            <c:numRef>
              <c:f>'Slakteri per MÅNED'!$O$205:$O$216</c:f>
              <c:numCache>
                <c:formatCode>0.00</c:formatCode>
                <c:ptCount val="12"/>
                <c:pt idx="0">
                  <c:v>61.017910947438885</c:v>
                </c:pt>
                <c:pt idx="1">
                  <c:v>60.504788183736423</c:v>
                </c:pt>
                <c:pt idx="2">
                  <c:v>60.701615562149698</c:v>
                </c:pt>
                <c:pt idx="3">
                  <c:v>60.539299381807474</c:v>
                </c:pt>
                <c:pt idx="4">
                  <c:v>60.983158618319315</c:v>
                </c:pt>
                <c:pt idx="5">
                  <c:v>60.989845997630717</c:v>
                </c:pt>
                <c:pt idx="6">
                  <c:v>60.337326715728238</c:v>
                </c:pt>
                <c:pt idx="7">
                  <c:v>60.913469387755114</c:v>
                </c:pt>
                <c:pt idx="8">
                  <c:v>60.241924279263614</c:v>
                </c:pt>
                <c:pt idx="9">
                  <c:v>60.706278026905842</c:v>
                </c:pt>
                <c:pt idx="10">
                  <c:v>60.481906443071502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7F0-4939-800E-9BF09675E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170328"/>
        <c:axId val="540170720"/>
      </c:barChart>
      <c:catAx>
        <c:axId val="5401703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70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0170720"/>
        <c:scaling>
          <c:orientation val="minMax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703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463244803719175"/>
          <c:y val="0.59940241332362365"/>
          <c:w val="0.1175598037996845"/>
          <c:h val="0.155261951727881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Bjerka, % VAK gris</a:t>
            </a:r>
            <a:r>
              <a:rPr lang="en-US" sz="1800" baseline="0"/>
              <a:t>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MÅNED'!$D$205</c:f>
              <c:strCache>
                <c:ptCount val="1"/>
                <c:pt idx="0">
                  <c:v>Bjerka</c:v>
                </c:pt>
              </c:strCache>
            </c:strRef>
          </c:tx>
          <c:invertIfNegative val="0"/>
          <c:val>
            <c:numRef>
              <c:f>'Slakteri per MÅNED'!$R$205:$R$216</c:f>
              <c:numCache>
                <c:formatCode>0.0</c:formatCode>
                <c:ptCount val="12"/>
                <c:pt idx="0">
                  <c:v>6.9782971619365615</c:v>
                </c:pt>
                <c:pt idx="1">
                  <c:v>5.9672450137830388</c:v>
                </c:pt>
                <c:pt idx="2">
                  <c:v>8.0711579640915811</c:v>
                </c:pt>
                <c:pt idx="3">
                  <c:v>7.182808360317928</c:v>
                </c:pt>
                <c:pt idx="4">
                  <c:v>6.2542955326460481</c:v>
                </c:pt>
                <c:pt idx="5">
                  <c:v>11.299052774018945</c:v>
                </c:pt>
                <c:pt idx="6">
                  <c:v>5.5726495726495724</c:v>
                </c:pt>
                <c:pt idx="7">
                  <c:v>8.6347344411860565</c:v>
                </c:pt>
                <c:pt idx="8">
                  <c:v>8.6730268863833491</c:v>
                </c:pt>
                <c:pt idx="9">
                  <c:v>0.62004822597313125</c:v>
                </c:pt>
                <c:pt idx="10">
                  <c:v>12.158590308370041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5C86-44FA-8CA5-ED3A13395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171504"/>
        <c:axId val="540171896"/>
      </c:barChart>
      <c:catAx>
        <c:axId val="5401715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71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0171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715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759876057038633"/>
          <c:y val="0.57167044910239184"/>
          <c:w val="0.11388891767534405"/>
          <c:h val="0.16147516523607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 middel KJØTT% 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603643599693943E-2"/>
          <c:y val="0.13631417611421456"/>
          <c:w val="0.9016959089917731"/>
          <c:h val="0.789558643625169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Kategori!$D$18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invertIfNegative val="0"/>
          <c:cat>
            <c:strRef>
              <c:f>Kategori!$C$10:$C$11</c:f>
              <c:strCache>
                <c:ptCount val="2"/>
                <c:pt idx="0">
                  <c:v>Slaktegris</c:v>
                </c:pt>
                <c:pt idx="1">
                  <c:v>Flådd gris</c:v>
                </c:pt>
              </c:strCache>
            </c:strRef>
          </c:cat>
          <c:val>
            <c:numRef>
              <c:f>Kategori!$M$18:$M$20</c:f>
              <c:numCache>
                <c:formatCode>0.00</c:formatCode>
                <c:ptCount val="3"/>
                <c:pt idx="0">
                  <c:v>60.657255784529433</c:v>
                </c:pt>
                <c:pt idx="1">
                  <c:v>0</c:v>
                </c:pt>
                <c:pt idx="2">
                  <c:v>60.86039145618453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4E-4E7B-9C49-5F3485F518AC}"/>
            </c:ext>
          </c:extLst>
        </c:ser>
        <c:ser>
          <c:idx val="2"/>
          <c:order val="1"/>
          <c:tx>
            <c:strRef>
              <c:f>Kategori!$D$14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Kategori!$C$10:$C$11</c:f>
              <c:strCache>
                <c:ptCount val="2"/>
                <c:pt idx="0">
                  <c:v>Slaktegris</c:v>
                </c:pt>
                <c:pt idx="1">
                  <c:v>Flådd gris</c:v>
                </c:pt>
              </c:strCache>
            </c:strRef>
          </c:cat>
          <c:val>
            <c:numRef>
              <c:f>Kategori!$M$14:$M$16</c:f>
              <c:numCache>
                <c:formatCode>0.00</c:formatCode>
                <c:ptCount val="3"/>
                <c:pt idx="0">
                  <c:v>60.54776007521675</c:v>
                </c:pt>
                <c:pt idx="1">
                  <c:v>0</c:v>
                </c:pt>
                <c:pt idx="2">
                  <c:v>60.834316134316147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4E-4E7B-9C49-5F3485F518AC}"/>
            </c:ext>
          </c:extLst>
        </c:ser>
        <c:ser>
          <c:idx val="3"/>
          <c:order val="2"/>
          <c:tx>
            <c:strRef>
              <c:f>Kategori!$D$12</c:f>
              <c:strCache>
                <c:ptCount val="1"/>
                <c:pt idx="0">
                  <c:v>2024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invertIfNegative val="0"/>
          <c:cat>
            <c:strRef>
              <c:f>Kategori!$C$10:$C$11</c:f>
              <c:strCache>
                <c:ptCount val="2"/>
                <c:pt idx="0">
                  <c:v>Slaktegris</c:v>
                </c:pt>
                <c:pt idx="1">
                  <c:v>Flådd gris</c:v>
                </c:pt>
              </c:strCache>
            </c:strRef>
          </c:cat>
          <c:val>
            <c:numRef>
              <c:f>Kategori!$M$10:$M$12</c:f>
              <c:numCache>
                <c:formatCode>0.00</c:formatCode>
                <c:ptCount val="3"/>
                <c:pt idx="0">
                  <c:v>60.514556810263379</c:v>
                </c:pt>
                <c:pt idx="1">
                  <c:v>0</c:v>
                </c:pt>
                <c:pt idx="2">
                  <c:v>60.907668800931312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4E-4E7B-9C49-5F3485F51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4824"/>
        <c:axId val="718305216"/>
      </c:barChart>
      <c:catAx>
        <c:axId val="7183048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5216"/>
        <c:crosses val="autoZero"/>
        <c:auto val="1"/>
        <c:lblAlgn val="ctr"/>
        <c:lblOffset val="100"/>
        <c:noMultiLvlLbl val="0"/>
      </c:catAx>
      <c:valAx>
        <c:axId val="718305216"/>
        <c:scaling>
          <c:orientation val="minMax"/>
          <c:min val="6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b="1"/>
                  <a:t>Middel kjøttprosent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4824"/>
        <c:crosses val="autoZero"/>
        <c:crossBetween val="between"/>
        <c:majorUnit val="0.25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985111216831561"/>
          <c:y val="0.24995424558416687"/>
          <c:w val="7.3892231081983173E-2"/>
          <c:h val="0.20038680796227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Karasjok, antall% 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51652019910797"/>
          <c:y val="0.18567759595966041"/>
          <c:w val="0.86101235289099742"/>
          <c:h val="0.67521144465111238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'Slakteri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D43-4950-ABE9-4F08B1188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173856"/>
        <c:axId val="473694256"/>
      </c:barChart>
      <c:catAx>
        <c:axId val="5401738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694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694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 slakt</a:t>
                </a:r>
              </a:p>
            </c:rich>
          </c:tx>
          <c:layout>
            <c:manualLayout>
              <c:xMode val="edge"/>
              <c:yMode val="edge"/>
              <c:x val="8.6930461811125237E-3"/>
              <c:y val="0.2690861755853743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738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5295690569336473"/>
          <c:h val="0.130645388040108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Karasjok, middel vekt </a:t>
            </a:r>
            <a:r>
              <a:rPr lang="en-US" sz="2400" baseline="0"/>
              <a:t>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4685057868"/>
          <c:y val="0.18042111783084883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'Slakteri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E6E-41AD-8309-C0CF0AB78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95040"/>
        <c:axId val="473695432"/>
      </c:barChart>
      <c:catAx>
        <c:axId val="4736950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695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695432"/>
        <c:scaling>
          <c:orientation val="minMax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6950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3044660147996073"/>
          <c:h val="0.139534091900553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Karasjok, middel kjøtt% </a:t>
            </a:r>
            <a:r>
              <a:rPr lang="en-US" sz="2000" baseline="0"/>
              <a:t>innen MÅNED</a:t>
            </a:r>
            <a:endParaRPr lang="en-US" sz="2000"/>
          </a:p>
        </c:rich>
      </c:tx>
      <c:layout>
        <c:manualLayout>
          <c:xMode val="edge"/>
          <c:yMode val="edge"/>
          <c:x val="0.13838721654625891"/>
          <c:y val="3.39238035534506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41786779756323"/>
          <c:y val="0.1722077967177198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'Slakteri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2F6-4A03-9009-BBC78D718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96216"/>
        <c:axId val="473696608"/>
      </c:barChart>
      <c:catAx>
        <c:axId val="4736962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696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696608"/>
        <c:scaling>
          <c:orientation val="minMax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6962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786852800995253"/>
          <c:y val="0.59940241332362365"/>
          <c:w val="0.1175598037996845"/>
          <c:h val="0.155261951727881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Karasjok, % VAK gris</a:t>
            </a:r>
            <a:r>
              <a:rPr lang="en-US" sz="1800" baseline="0"/>
              <a:t>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'Slakteri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3BC-446F-9171-13385F7FE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97392"/>
        <c:axId val="473697784"/>
      </c:barChart>
      <c:catAx>
        <c:axId val="4736973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697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697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6973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1388891767534405"/>
          <c:h val="0.16147516523607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Rudshøgda, </a:t>
            </a:r>
            <a:r>
              <a:rPr lang="en-US" sz="1800" b="1" i="0" u="none" strike="noStrike" baseline="0">
                <a:effectLst/>
              </a:rPr>
              <a:t>% VAK gris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6981290124443"/>
          <c:y val="0.1415123716636876"/>
          <c:w val="0.84519748624638913"/>
          <c:h val="0.686140165863256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MÅNED'!$B$219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'Slakteri per MÅNED'!$Q$219:$Q$230</c:f>
              <c:numCache>
                <c:formatCode>0.0</c:formatCode>
                <c:ptCount val="12"/>
                <c:pt idx="0">
                  <c:v>0.39296407185628718</c:v>
                </c:pt>
                <c:pt idx="1">
                  <c:v>0.49920857177645189</c:v>
                </c:pt>
                <c:pt idx="2">
                  <c:v>0.33441208198489752</c:v>
                </c:pt>
                <c:pt idx="3">
                  <c:v>0.42320396366639129</c:v>
                </c:pt>
                <c:pt idx="4">
                  <c:v>0.80385852090032128</c:v>
                </c:pt>
                <c:pt idx="5">
                  <c:v>0.88734985391191423</c:v>
                </c:pt>
                <c:pt idx="6">
                  <c:v>8.8478175383405439E-2</c:v>
                </c:pt>
                <c:pt idx="7">
                  <c:v>0.259170653907496</c:v>
                </c:pt>
                <c:pt idx="8">
                  <c:v>4.354452427607227E-2</c:v>
                </c:pt>
                <c:pt idx="9">
                  <c:v>0.25159493215922368</c:v>
                </c:pt>
                <c:pt idx="10">
                  <c:v>0.1068090787716956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64-43C6-B625-6293EBBDE8DC}"/>
            </c:ext>
          </c:extLst>
        </c:ser>
        <c:ser>
          <c:idx val="0"/>
          <c:order val="1"/>
          <c:tx>
            <c:strRef>
              <c:f>'Slakteri per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'Slakteri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B064-43C6-B625-6293EBBDE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854296"/>
        <c:axId val="460854688"/>
      </c:barChart>
      <c:catAx>
        <c:axId val="460854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854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0854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1.1910059232833625E-2"/>
              <c:y val="0.2762983839109164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854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440316971746295"/>
          <c:y val="0.23462149962438147"/>
          <c:w val="8.132979025468369E-2"/>
          <c:h val="0.1321162431244549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Furuseth,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7030536073064154"/>
          <c:w val="0.87529234687970359"/>
          <c:h val="0.7116915931810987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MÅNED'!$I$219:$I$230</c:f>
              <c:numCache>
                <c:formatCode>#,##0</c:formatCode>
                <c:ptCount val="12"/>
                <c:pt idx="0">
                  <c:v>10687</c:v>
                </c:pt>
                <c:pt idx="1">
                  <c:v>8206</c:v>
                </c:pt>
                <c:pt idx="2">
                  <c:v>9264</c:v>
                </c:pt>
                <c:pt idx="3">
                  <c:v>9685</c:v>
                </c:pt>
                <c:pt idx="4">
                  <c:v>9325</c:v>
                </c:pt>
                <c:pt idx="5">
                  <c:v>9241</c:v>
                </c:pt>
                <c:pt idx="6">
                  <c:v>10168</c:v>
                </c:pt>
                <c:pt idx="7">
                  <c:v>10032</c:v>
                </c:pt>
                <c:pt idx="8">
                  <c:v>9183</c:v>
                </c:pt>
                <c:pt idx="9">
                  <c:v>11126</c:v>
                </c:pt>
                <c:pt idx="10">
                  <c:v>3744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A7-4183-B9D2-2AD37D3623D7}"/>
            </c:ext>
          </c:extLst>
        </c:ser>
        <c:ser>
          <c:idx val="0"/>
          <c:order val="1"/>
          <c:tx>
            <c:strRef>
              <c:f>'Slakteri per MÅNED'!$B$10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MÅNED'!$I$10:$I$21</c:f>
              <c:numCache>
                <c:formatCode>#,##0</c:formatCode>
                <c:ptCount val="12"/>
                <c:pt idx="0">
                  <c:v>11879</c:v>
                </c:pt>
                <c:pt idx="1">
                  <c:v>10051</c:v>
                </c:pt>
                <c:pt idx="2">
                  <c:v>9395</c:v>
                </c:pt>
                <c:pt idx="3">
                  <c:v>12900</c:v>
                </c:pt>
                <c:pt idx="4">
                  <c:v>10186</c:v>
                </c:pt>
                <c:pt idx="5">
                  <c:v>9215</c:v>
                </c:pt>
                <c:pt idx="6">
                  <c:v>11832</c:v>
                </c:pt>
                <c:pt idx="7">
                  <c:v>10677</c:v>
                </c:pt>
                <c:pt idx="8">
                  <c:v>10720</c:v>
                </c:pt>
                <c:pt idx="9">
                  <c:v>11322</c:v>
                </c:pt>
                <c:pt idx="10">
                  <c:v>3239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A7-4183-B9D2-2AD37D362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26054543314001"/>
          <c:y val="0.13873407333517274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Furuseth,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MÅNED'!$B$219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MÅNED'!$K$219:$K$230</c:f>
              <c:numCache>
                <c:formatCode>0.0</c:formatCode>
                <c:ptCount val="12"/>
                <c:pt idx="0">
                  <c:v>8.1559769544812859</c:v>
                </c:pt>
                <c:pt idx="1">
                  <c:v>7.4507171303898181</c:v>
                </c:pt>
                <c:pt idx="2">
                  <c:v>6.9777419816185047</c:v>
                </c:pt>
                <c:pt idx="3">
                  <c:v>9.1757195760681167</c:v>
                </c:pt>
                <c:pt idx="4">
                  <c:v>7.4700955980079744</c:v>
                </c:pt>
                <c:pt idx="5">
                  <c:v>7.1245191084521267</c:v>
                </c:pt>
                <c:pt idx="6">
                  <c:v>8.3619683343472033</c:v>
                </c:pt>
                <c:pt idx="7">
                  <c:v>7.7345936485663405</c:v>
                </c:pt>
                <c:pt idx="8">
                  <c:v>7.6289344738809071</c:v>
                </c:pt>
                <c:pt idx="9">
                  <c:v>8.8224568746829028</c:v>
                </c:pt>
                <c:pt idx="10">
                  <c:v>7.8686389040635376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B0-4530-8C61-0FA978A41651}"/>
            </c:ext>
          </c:extLst>
        </c:ser>
        <c:ser>
          <c:idx val="0"/>
          <c:order val="1"/>
          <c:tx>
            <c:strRef>
              <c:f>'Slakteri per MÅNED'!$B$10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dLbls>
            <c:dLbl>
              <c:idx val="4"/>
              <c:layout>
                <c:manualLayout>
                  <c:x val="-3.5842293906810036E-3"/>
                  <c:y val="-8.73655913978494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EB-487C-B460-109ADA280A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MÅNED'!$K$10:$K$21</c:f>
              <c:numCache>
                <c:formatCode>0.0</c:formatCode>
                <c:ptCount val="12"/>
                <c:pt idx="0">
                  <c:v>8.9892486135175425</c:v>
                </c:pt>
                <c:pt idx="1">
                  <c:v>8.2256678803747487</c:v>
                </c:pt>
                <c:pt idx="2">
                  <c:v>9.0586522422454276</c:v>
                </c:pt>
                <c:pt idx="3">
                  <c:v>9.0046136343014282</c:v>
                </c:pt>
                <c:pt idx="4">
                  <c:v>8.1085382350600774</c:v>
                </c:pt>
                <c:pt idx="5">
                  <c:v>8.0441213686699893</c:v>
                </c:pt>
                <c:pt idx="6">
                  <c:v>9.2650006263309539</c:v>
                </c:pt>
                <c:pt idx="7">
                  <c:v>8.8418420573283214</c:v>
                </c:pt>
                <c:pt idx="8">
                  <c:v>8.8747795998443753</c:v>
                </c:pt>
                <c:pt idx="9">
                  <c:v>8.748126284557495</c:v>
                </c:pt>
                <c:pt idx="10">
                  <c:v>8.8625605384846917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B0-4530-8C61-0FA978A41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9.5"/>
          <c:min val="6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269372242448189"/>
          <c:y val="0.20269240538481076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Furuseth,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MÅNED'!$B$219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MÅNED'!$P$219:$P$230</c:f>
              <c:numCache>
                <c:formatCode>0.00</c:formatCode>
                <c:ptCount val="12"/>
                <c:pt idx="0">
                  <c:v>87.707991017123518</c:v>
                </c:pt>
                <c:pt idx="1">
                  <c:v>87.210638557153501</c:v>
                </c:pt>
                <c:pt idx="2">
                  <c:v>86.6286377374783</c:v>
                </c:pt>
                <c:pt idx="3">
                  <c:v>87.560371708827986</c:v>
                </c:pt>
                <c:pt idx="4">
                  <c:v>86.839067024128553</c:v>
                </c:pt>
                <c:pt idx="5">
                  <c:v>87.17025213721449</c:v>
                </c:pt>
                <c:pt idx="6">
                  <c:v>85.801740755310689</c:v>
                </c:pt>
                <c:pt idx="7">
                  <c:v>85.721092503987549</c:v>
                </c:pt>
                <c:pt idx="8">
                  <c:v>84.934454971142486</c:v>
                </c:pt>
                <c:pt idx="9">
                  <c:v>85.535376595362322</c:v>
                </c:pt>
                <c:pt idx="10">
                  <c:v>87.514289529914734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B5-4515-9CA8-6ED1D9CD7C4A}"/>
            </c:ext>
          </c:extLst>
        </c:ser>
        <c:ser>
          <c:idx val="0"/>
          <c:order val="1"/>
          <c:tx>
            <c:strRef>
              <c:f>'Slakteri per MÅNED'!$B$10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dLbls>
            <c:dLbl>
              <c:idx val="2"/>
              <c:layout>
                <c:manualLayout>
                  <c:x val="-4.9865746068277761E-2"/>
                  <c:y val="7.64732343679711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7D-4655-88C9-A4C6DAC0FFA8}"/>
                </c:ext>
              </c:extLst>
            </c:dLbl>
            <c:dLbl>
              <c:idx val="3"/>
              <c:layout>
                <c:manualLayout>
                  <c:x val="-4.3472701700549801E-2"/>
                  <c:y val="-7.4224021592442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7D-4655-88C9-A4C6DAC0FF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MÅNED'!$P$10:$P$21</c:f>
              <c:numCache>
                <c:formatCode>0.00</c:formatCode>
                <c:ptCount val="12"/>
                <c:pt idx="0">
                  <c:v>86.065973566798689</c:v>
                </c:pt>
                <c:pt idx="1">
                  <c:v>84.606069047856124</c:v>
                </c:pt>
                <c:pt idx="2">
                  <c:v>83.629803086748254</c:v>
                </c:pt>
                <c:pt idx="3">
                  <c:v>84.489038759689933</c:v>
                </c:pt>
                <c:pt idx="4">
                  <c:v>84.025937561358944</c:v>
                </c:pt>
                <c:pt idx="5">
                  <c:v>82.523548562126948</c:v>
                </c:pt>
                <c:pt idx="6">
                  <c:v>84.288074712643649</c:v>
                </c:pt>
                <c:pt idx="7">
                  <c:v>84.443944928350604</c:v>
                </c:pt>
                <c:pt idx="8">
                  <c:v>84.667024253731228</c:v>
                </c:pt>
                <c:pt idx="9">
                  <c:v>85.257878466701726</c:v>
                </c:pt>
                <c:pt idx="10">
                  <c:v>85.497221364618682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B5-4515-9CA8-6ED1D9CD7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77634397221394"/>
          <c:y val="0.28837708673839707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Furuseth,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MÅNED'!$B$219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MÅNED'!$O$219:$O$230</c:f>
              <c:numCache>
                <c:formatCode>0.00</c:formatCode>
                <c:ptCount val="12"/>
                <c:pt idx="0">
                  <c:v>60.315523533264702</c:v>
                </c:pt>
                <c:pt idx="1">
                  <c:v>60.341457470143794</c:v>
                </c:pt>
                <c:pt idx="2">
                  <c:v>60.489313471502605</c:v>
                </c:pt>
                <c:pt idx="3">
                  <c:v>60.535570469798643</c:v>
                </c:pt>
                <c:pt idx="4">
                  <c:v>60.484718498659504</c:v>
                </c:pt>
                <c:pt idx="5">
                  <c:v>60.169895033005105</c:v>
                </c:pt>
                <c:pt idx="6">
                  <c:v>60.156569630212402</c:v>
                </c:pt>
                <c:pt idx="7">
                  <c:v>60.30631977671451</c:v>
                </c:pt>
                <c:pt idx="8">
                  <c:v>60.370793858216295</c:v>
                </c:pt>
                <c:pt idx="9">
                  <c:v>59.973395649829207</c:v>
                </c:pt>
                <c:pt idx="10">
                  <c:v>60.267895299145295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96-411A-A29F-34F5C1F1D2F4}"/>
            </c:ext>
          </c:extLst>
        </c:ser>
        <c:ser>
          <c:idx val="0"/>
          <c:order val="1"/>
          <c:tx>
            <c:strRef>
              <c:f>'Slakteri per MÅNED'!$B$10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dLbls>
            <c:dLbl>
              <c:idx val="4"/>
              <c:layout>
                <c:manualLayout>
                  <c:x val="-0.10924891371818746"/>
                  <c:y val="-2.26757369614512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D4-40C6-9A52-9B16BCF9D86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MÅNED'!$O$10:$O$21</c:f>
              <c:numCache>
                <c:formatCode>0.00</c:formatCode>
                <c:ptCount val="12"/>
                <c:pt idx="0">
                  <c:v>60.394982742655102</c:v>
                </c:pt>
                <c:pt idx="1">
                  <c:v>60.698537458959315</c:v>
                </c:pt>
                <c:pt idx="2">
                  <c:v>60.894092602448112</c:v>
                </c:pt>
                <c:pt idx="3">
                  <c:v>60.626046511627919</c:v>
                </c:pt>
                <c:pt idx="4">
                  <c:v>60.321716080895342</c:v>
                </c:pt>
                <c:pt idx="5">
                  <c:v>60.273901247965291</c:v>
                </c:pt>
                <c:pt idx="6">
                  <c:v>60.212136578769432</c:v>
                </c:pt>
                <c:pt idx="7">
                  <c:v>60.282757328837697</c:v>
                </c:pt>
                <c:pt idx="8">
                  <c:v>60.226585820895515</c:v>
                </c:pt>
                <c:pt idx="9">
                  <c:v>60.21515633280341</c:v>
                </c:pt>
                <c:pt idx="10">
                  <c:v>60.226304414942874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96-411A-A29F-34F5C1F1D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125725911055372"/>
          <c:y val="0.15995989184479512"/>
          <c:w val="0.10258798391827816"/>
          <c:h val="0.1732038639203021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Tønsberg,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89809153335804"/>
          <c:y val="0.16808459084123917"/>
          <c:w val="0.86927501507849114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MÅNED'!$B$245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MÅNED'!$I$245:$I$256</c:f>
              <c:numCache>
                <c:formatCode>#,##0</c:formatCode>
                <c:ptCount val="12"/>
                <c:pt idx="0">
                  <c:v>16130</c:v>
                </c:pt>
                <c:pt idx="1">
                  <c:v>13093</c:v>
                </c:pt>
                <c:pt idx="2">
                  <c:v>17032</c:v>
                </c:pt>
                <c:pt idx="3">
                  <c:v>12457</c:v>
                </c:pt>
                <c:pt idx="4">
                  <c:v>12820</c:v>
                </c:pt>
                <c:pt idx="5">
                  <c:v>16702</c:v>
                </c:pt>
                <c:pt idx="6">
                  <c:v>17366</c:v>
                </c:pt>
                <c:pt idx="7">
                  <c:v>14603</c:v>
                </c:pt>
                <c:pt idx="8">
                  <c:v>14035</c:v>
                </c:pt>
                <c:pt idx="9">
                  <c:v>14162</c:v>
                </c:pt>
                <c:pt idx="10">
                  <c:v>6263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71-42D0-8080-1B2395D0709F}"/>
            </c:ext>
          </c:extLst>
        </c:ser>
        <c:ser>
          <c:idx val="0"/>
          <c:order val="1"/>
          <c:tx>
            <c:strRef>
              <c:f>'Slakteri per MÅNED'!$B$23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MÅNED'!$I$23:$I$34</c:f>
              <c:numCache>
                <c:formatCode>#,##0</c:formatCode>
                <c:ptCount val="12"/>
                <c:pt idx="0">
                  <c:v>30717</c:v>
                </c:pt>
                <c:pt idx="1">
                  <c:v>31525</c:v>
                </c:pt>
                <c:pt idx="2">
                  <c:v>23061</c:v>
                </c:pt>
                <c:pt idx="3">
                  <c:v>34607</c:v>
                </c:pt>
                <c:pt idx="4">
                  <c:v>30514</c:v>
                </c:pt>
                <c:pt idx="5">
                  <c:v>28613</c:v>
                </c:pt>
                <c:pt idx="6">
                  <c:v>30341</c:v>
                </c:pt>
                <c:pt idx="7">
                  <c:v>27436</c:v>
                </c:pt>
                <c:pt idx="8">
                  <c:v>30249</c:v>
                </c:pt>
                <c:pt idx="9">
                  <c:v>30481</c:v>
                </c:pt>
                <c:pt idx="10">
                  <c:v>9400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71-42D0-8080-1B2395D07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834767403898828"/>
          <c:y val="0.19046875193055474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72.xml"/><Relationship Id="rId18" Type="http://schemas.openxmlformats.org/officeDocument/2006/relationships/chart" Target="../charts/chart77.xml"/><Relationship Id="rId26" Type="http://schemas.openxmlformats.org/officeDocument/2006/relationships/chart" Target="../charts/chart85.xml"/><Relationship Id="rId3" Type="http://schemas.openxmlformats.org/officeDocument/2006/relationships/chart" Target="../charts/chart62.xml"/><Relationship Id="rId21" Type="http://schemas.openxmlformats.org/officeDocument/2006/relationships/chart" Target="../charts/chart80.xml"/><Relationship Id="rId34" Type="http://schemas.openxmlformats.org/officeDocument/2006/relationships/chart" Target="../charts/chart93.xml"/><Relationship Id="rId7" Type="http://schemas.openxmlformats.org/officeDocument/2006/relationships/chart" Target="../charts/chart66.xml"/><Relationship Id="rId12" Type="http://schemas.openxmlformats.org/officeDocument/2006/relationships/chart" Target="../charts/chart71.xml"/><Relationship Id="rId17" Type="http://schemas.openxmlformats.org/officeDocument/2006/relationships/chart" Target="../charts/chart76.xml"/><Relationship Id="rId25" Type="http://schemas.openxmlformats.org/officeDocument/2006/relationships/chart" Target="../charts/chart84.xml"/><Relationship Id="rId33" Type="http://schemas.openxmlformats.org/officeDocument/2006/relationships/chart" Target="../charts/chart92.xml"/><Relationship Id="rId2" Type="http://schemas.openxmlformats.org/officeDocument/2006/relationships/chart" Target="../charts/chart61.xml"/><Relationship Id="rId16" Type="http://schemas.openxmlformats.org/officeDocument/2006/relationships/chart" Target="../charts/chart75.xml"/><Relationship Id="rId20" Type="http://schemas.openxmlformats.org/officeDocument/2006/relationships/chart" Target="../charts/chart79.xml"/><Relationship Id="rId29" Type="http://schemas.openxmlformats.org/officeDocument/2006/relationships/chart" Target="../charts/chart88.xml"/><Relationship Id="rId1" Type="http://schemas.openxmlformats.org/officeDocument/2006/relationships/chart" Target="../charts/chart60.xml"/><Relationship Id="rId6" Type="http://schemas.openxmlformats.org/officeDocument/2006/relationships/chart" Target="../charts/chart65.xml"/><Relationship Id="rId11" Type="http://schemas.openxmlformats.org/officeDocument/2006/relationships/chart" Target="../charts/chart70.xml"/><Relationship Id="rId24" Type="http://schemas.openxmlformats.org/officeDocument/2006/relationships/chart" Target="../charts/chart83.xml"/><Relationship Id="rId32" Type="http://schemas.openxmlformats.org/officeDocument/2006/relationships/chart" Target="../charts/chart91.xml"/><Relationship Id="rId5" Type="http://schemas.openxmlformats.org/officeDocument/2006/relationships/chart" Target="../charts/chart64.xml"/><Relationship Id="rId15" Type="http://schemas.openxmlformats.org/officeDocument/2006/relationships/chart" Target="../charts/chart74.xml"/><Relationship Id="rId23" Type="http://schemas.openxmlformats.org/officeDocument/2006/relationships/chart" Target="../charts/chart82.xml"/><Relationship Id="rId28" Type="http://schemas.openxmlformats.org/officeDocument/2006/relationships/chart" Target="../charts/chart87.xml"/><Relationship Id="rId10" Type="http://schemas.openxmlformats.org/officeDocument/2006/relationships/chart" Target="../charts/chart69.xml"/><Relationship Id="rId19" Type="http://schemas.openxmlformats.org/officeDocument/2006/relationships/chart" Target="../charts/chart78.xml"/><Relationship Id="rId31" Type="http://schemas.openxmlformats.org/officeDocument/2006/relationships/chart" Target="../charts/chart90.xml"/><Relationship Id="rId4" Type="http://schemas.openxmlformats.org/officeDocument/2006/relationships/chart" Target="../charts/chart63.xml"/><Relationship Id="rId9" Type="http://schemas.openxmlformats.org/officeDocument/2006/relationships/chart" Target="../charts/chart68.xml"/><Relationship Id="rId14" Type="http://schemas.openxmlformats.org/officeDocument/2006/relationships/chart" Target="../charts/chart73.xml"/><Relationship Id="rId22" Type="http://schemas.openxmlformats.org/officeDocument/2006/relationships/chart" Target="../charts/chart81.xml"/><Relationship Id="rId27" Type="http://schemas.openxmlformats.org/officeDocument/2006/relationships/chart" Target="../charts/chart86.xml"/><Relationship Id="rId30" Type="http://schemas.openxmlformats.org/officeDocument/2006/relationships/chart" Target="../charts/chart89.xml"/><Relationship Id="rId35" Type="http://schemas.openxmlformats.org/officeDocument/2006/relationships/chart" Target="../charts/chart94.xml"/><Relationship Id="rId8" Type="http://schemas.openxmlformats.org/officeDocument/2006/relationships/chart" Target="../charts/chart67.xml"/></Relationships>
</file>

<file path=xl/drawings/_rels/drawing1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07.xml"/><Relationship Id="rId18" Type="http://schemas.openxmlformats.org/officeDocument/2006/relationships/chart" Target="../charts/chart112.xml"/><Relationship Id="rId26" Type="http://schemas.openxmlformats.org/officeDocument/2006/relationships/chart" Target="../charts/chart120.xml"/><Relationship Id="rId39" Type="http://schemas.openxmlformats.org/officeDocument/2006/relationships/chart" Target="../charts/chart133.xml"/><Relationship Id="rId21" Type="http://schemas.openxmlformats.org/officeDocument/2006/relationships/chart" Target="../charts/chart115.xml"/><Relationship Id="rId34" Type="http://schemas.openxmlformats.org/officeDocument/2006/relationships/chart" Target="../charts/chart128.xml"/><Relationship Id="rId42" Type="http://schemas.openxmlformats.org/officeDocument/2006/relationships/chart" Target="../charts/chart136.xml"/><Relationship Id="rId47" Type="http://schemas.openxmlformats.org/officeDocument/2006/relationships/chart" Target="../charts/chart141.xml"/><Relationship Id="rId50" Type="http://schemas.openxmlformats.org/officeDocument/2006/relationships/chart" Target="../charts/chart144.xml"/><Relationship Id="rId55" Type="http://schemas.openxmlformats.org/officeDocument/2006/relationships/chart" Target="../charts/chart149.xml"/><Relationship Id="rId7" Type="http://schemas.openxmlformats.org/officeDocument/2006/relationships/chart" Target="../charts/chart101.xml"/><Relationship Id="rId2" Type="http://schemas.openxmlformats.org/officeDocument/2006/relationships/chart" Target="../charts/chart96.xml"/><Relationship Id="rId16" Type="http://schemas.openxmlformats.org/officeDocument/2006/relationships/chart" Target="../charts/chart110.xml"/><Relationship Id="rId29" Type="http://schemas.openxmlformats.org/officeDocument/2006/relationships/chart" Target="../charts/chart123.xml"/><Relationship Id="rId11" Type="http://schemas.openxmlformats.org/officeDocument/2006/relationships/chart" Target="../charts/chart105.xml"/><Relationship Id="rId24" Type="http://schemas.openxmlformats.org/officeDocument/2006/relationships/chart" Target="../charts/chart118.xml"/><Relationship Id="rId32" Type="http://schemas.openxmlformats.org/officeDocument/2006/relationships/chart" Target="../charts/chart126.xml"/><Relationship Id="rId37" Type="http://schemas.openxmlformats.org/officeDocument/2006/relationships/chart" Target="../charts/chart131.xml"/><Relationship Id="rId40" Type="http://schemas.openxmlformats.org/officeDocument/2006/relationships/chart" Target="../charts/chart134.xml"/><Relationship Id="rId45" Type="http://schemas.openxmlformats.org/officeDocument/2006/relationships/chart" Target="../charts/chart139.xml"/><Relationship Id="rId53" Type="http://schemas.openxmlformats.org/officeDocument/2006/relationships/chart" Target="../charts/chart147.xml"/><Relationship Id="rId58" Type="http://schemas.openxmlformats.org/officeDocument/2006/relationships/chart" Target="../charts/chart152.xml"/><Relationship Id="rId5" Type="http://schemas.openxmlformats.org/officeDocument/2006/relationships/chart" Target="../charts/chart99.xml"/><Relationship Id="rId61" Type="http://schemas.openxmlformats.org/officeDocument/2006/relationships/chart" Target="../charts/chart155.xml"/><Relationship Id="rId19" Type="http://schemas.openxmlformats.org/officeDocument/2006/relationships/chart" Target="../charts/chart113.xml"/><Relationship Id="rId14" Type="http://schemas.openxmlformats.org/officeDocument/2006/relationships/chart" Target="../charts/chart108.xml"/><Relationship Id="rId22" Type="http://schemas.openxmlformats.org/officeDocument/2006/relationships/chart" Target="../charts/chart116.xml"/><Relationship Id="rId27" Type="http://schemas.openxmlformats.org/officeDocument/2006/relationships/chart" Target="../charts/chart121.xml"/><Relationship Id="rId30" Type="http://schemas.openxmlformats.org/officeDocument/2006/relationships/chart" Target="../charts/chart124.xml"/><Relationship Id="rId35" Type="http://schemas.openxmlformats.org/officeDocument/2006/relationships/chart" Target="../charts/chart129.xml"/><Relationship Id="rId43" Type="http://schemas.openxmlformats.org/officeDocument/2006/relationships/chart" Target="../charts/chart137.xml"/><Relationship Id="rId48" Type="http://schemas.openxmlformats.org/officeDocument/2006/relationships/chart" Target="../charts/chart142.xml"/><Relationship Id="rId56" Type="http://schemas.openxmlformats.org/officeDocument/2006/relationships/chart" Target="../charts/chart150.xml"/><Relationship Id="rId8" Type="http://schemas.openxmlformats.org/officeDocument/2006/relationships/chart" Target="../charts/chart102.xml"/><Relationship Id="rId51" Type="http://schemas.openxmlformats.org/officeDocument/2006/relationships/chart" Target="../charts/chart145.xml"/><Relationship Id="rId3" Type="http://schemas.openxmlformats.org/officeDocument/2006/relationships/chart" Target="../charts/chart97.xml"/><Relationship Id="rId12" Type="http://schemas.openxmlformats.org/officeDocument/2006/relationships/chart" Target="../charts/chart106.xml"/><Relationship Id="rId17" Type="http://schemas.openxmlformats.org/officeDocument/2006/relationships/chart" Target="../charts/chart111.xml"/><Relationship Id="rId25" Type="http://schemas.openxmlformats.org/officeDocument/2006/relationships/chart" Target="../charts/chart119.xml"/><Relationship Id="rId33" Type="http://schemas.openxmlformats.org/officeDocument/2006/relationships/chart" Target="../charts/chart127.xml"/><Relationship Id="rId38" Type="http://schemas.openxmlformats.org/officeDocument/2006/relationships/chart" Target="../charts/chart132.xml"/><Relationship Id="rId46" Type="http://schemas.openxmlformats.org/officeDocument/2006/relationships/chart" Target="../charts/chart140.xml"/><Relationship Id="rId59" Type="http://schemas.openxmlformats.org/officeDocument/2006/relationships/chart" Target="../charts/chart153.xml"/><Relationship Id="rId20" Type="http://schemas.openxmlformats.org/officeDocument/2006/relationships/chart" Target="../charts/chart114.xml"/><Relationship Id="rId41" Type="http://schemas.openxmlformats.org/officeDocument/2006/relationships/chart" Target="../charts/chart135.xml"/><Relationship Id="rId54" Type="http://schemas.openxmlformats.org/officeDocument/2006/relationships/chart" Target="../charts/chart148.xml"/><Relationship Id="rId1" Type="http://schemas.openxmlformats.org/officeDocument/2006/relationships/chart" Target="../charts/chart95.xml"/><Relationship Id="rId6" Type="http://schemas.openxmlformats.org/officeDocument/2006/relationships/chart" Target="../charts/chart100.xml"/><Relationship Id="rId15" Type="http://schemas.openxmlformats.org/officeDocument/2006/relationships/chart" Target="../charts/chart109.xml"/><Relationship Id="rId23" Type="http://schemas.openxmlformats.org/officeDocument/2006/relationships/chart" Target="../charts/chart117.xml"/><Relationship Id="rId28" Type="http://schemas.openxmlformats.org/officeDocument/2006/relationships/chart" Target="../charts/chart122.xml"/><Relationship Id="rId36" Type="http://schemas.openxmlformats.org/officeDocument/2006/relationships/chart" Target="../charts/chart130.xml"/><Relationship Id="rId49" Type="http://schemas.openxmlformats.org/officeDocument/2006/relationships/chart" Target="../charts/chart143.xml"/><Relationship Id="rId57" Type="http://schemas.openxmlformats.org/officeDocument/2006/relationships/chart" Target="../charts/chart151.xml"/><Relationship Id="rId10" Type="http://schemas.openxmlformats.org/officeDocument/2006/relationships/chart" Target="../charts/chart104.xml"/><Relationship Id="rId31" Type="http://schemas.openxmlformats.org/officeDocument/2006/relationships/chart" Target="../charts/chart125.xml"/><Relationship Id="rId44" Type="http://schemas.openxmlformats.org/officeDocument/2006/relationships/chart" Target="../charts/chart138.xml"/><Relationship Id="rId52" Type="http://schemas.openxmlformats.org/officeDocument/2006/relationships/chart" Target="../charts/chart146.xml"/><Relationship Id="rId60" Type="http://schemas.openxmlformats.org/officeDocument/2006/relationships/chart" Target="../charts/chart154.xml"/><Relationship Id="rId4" Type="http://schemas.openxmlformats.org/officeDocument/2006/relationships/chart" Target="../charts/chart98.xml"/><Relationship Id="rId9" Type="http://schemas.openxmlformats.org/officeDocument/2006/relationships/chart" Target="../charts/chart103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3.xml"/><Relationship Id="rId3" Type="http://schemas.openxmlformats.org/officeDocument/2006/relationships/chart" Target="../charts/chart158.xml"/><Relationship Id="rId7" Type="http://schemas.openxmlformats.org/officeDocument/2006/relationships/chart" Target="../charts/chart162.xml"/><Relationship Id="rId2" Type="http://schemas.openxmlformats.org/officeDocument/2006/relationships/chart" Target="../charts/chart157.xml"/><Relationship Id="rId1" Type="http://schemas.openxmlformats.org/officeDocument/2006/relationships/chart" Target="../charts/chart156.xml"/><Relationship Id="rId6" Type="http://schemas.openxmlformats.org/officeDocument/2006/relationships/chart" Target="../charts/chart161.xml"/><Relationship Id="rId5" Type="http://schemas.openxmlformats.org/officeDocument/2006/relationships/chart" Target="../charts/chart160.xml"/><Relationship Id="rId4" Type="http://schemas.openxmlformats.org/officeDocument/2006/relationships/chart" Target="../charts/chart159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6.xml"/><Relationship Id="rId2" Type="http://schemas.openxmlformats.org/officeDocument/2006/relationships/chart" Target="../charts/chart165.xml"/><Relationship Id="rId1" Type="http://schemas.openxmlformats.org/officeDocument/2006/relationships/chart" Target="../charts/chart164.xml"/><Relationship Id="rId6" Type="http://schemas.openxmlformats.org/officeDocument/2006/relationships/chart" Target="../charts/chart169.xml"/><Relationship Id="rId5" Type="http://schemas.openxmlformats.org/officeDocument/2006/relationships/chart" Target="../charts/chart168.xml"/><Relationship Id="rId4" Type="http://schemas.openxmlformats.org/officeDocument/2006/relationships/chart" Target="../charts/chart167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2.xml"/><Relationship Id="rId2" Type="http://schemas.openxmlformats.org/officeDocument/2006/relationships/chart" Target="../charts/chart171.xml"/><Relationship Id="rId1" Type="http://schemas.openxmlformats.org/officeDocument/2006/relationships/chart" Target="../charts/chart170.xml"/><Relationship Id="rId6" Type="http://schemas.openxmlformats.org/officeDocument/2006/relationships/chart" Target="../charts/chart175.xml"/><Relationship Id="rId5" Type="http://schemas.openxmlformats.org/officeDocument/2006/relationships/chart" Target="../charts/chart174.xml"/><Relationship Id="rId4" Type="http://schemas.openxmlformats.org/officeDocument/2006/relationships/chart" Target="../charts/chart173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8.xml"/><Relationship Id="rId7" Type="http://schemas.openxmlformats.org/officeDocument/2006/relationships/chart" Target="../charts/chart182.xml"/><Relationship Id="rId2" Type="http://schemas.openxmlformats.org/officeDocument/2006/relationships/chart" Target="../charts/chart177.xml"/><Relationship Id="rId1" Type="http://schemas.openxmlformats.org/officeDocument/2006/relationships/chart" Target="../charts/chart176.xml"/><Relationship Id="rId6" Type="http://schemas.openxmlformats.org/officeDocument/2006/relationships/chart" Target="../charts/chart181.xml"/><Relationship Id="rId5" Type="http://schemas.openxmlformats.org/officeDocument/2006/relationships/chart" Target="../charts/chart180.xml"/><Relationship Id="rId4" Type="http://schemas.openxmlformats.org/officeDocument/2006/relationships/chart" Target="../charts/chart179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5.xml"/><Relationship Id="rId7" Type="http://schemas.openxmlformats.org/officeDocument/2006/relationships/chart" Target="../charts/chart189.xml"/><Relationship Id="rId2" Type="http://schemas.openxmlformats.org/officeDocument/2006/relationships/chart" Target="../charts/chart184.xml"/><Relationship Id="rId1" Type="http://schemas.openxmlformats.org/officeDocument/2006/relationships/chart" Target="../charts/chart183.xml"/><Relationship Id="rId6" Type="http://schemas.openxmlformats.org/officeDocument/2006/relationships/chart" Target="../charts/chart188.xml"/><Relationship Id="rId5" Type="http://schemas.openxmlformats.org/officeDocument/2006/relationships/chart" Target="../charts/chart187.xml"/><Relationship Id="rId4" Type="http://schemas.openxmlformats.org/officeDocument/2006/relationships/chart" Target="../charts/chart186.xml"/></Relationships>
</file>

<file path=xl/drawings/_rels/drawing17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02.xml"/><Relationship Id="rId18" Type="http://schemas.openxmlformats.org/officeDocument/2006/relationships/chart" Target="../charts/chart207.xml"/><Relationship Id="rId26" Type="http://schemas.openxmlformats.org/officeDocument/2006/relationships/chart" Target="../charts/chart215.xml"/><Relationship Id="rId3" Type="http://schemas.openxmlformats.org/officeDocument/2006/relationships/chart" Target="../charts/chart192.xml"/><Relationship Id="rId21" Type="http://schemas.openxmlformats.org/officeDocument/2006/relationships/chart" Target="../charts/chart210.xml"/><Relationship Id="rId34" Type="http://schemas.openxmlformats.org/officeDocument/2006/relationships/chart" Target="../charts/chart223.xml"/><Relationship Id="rId7" Type="http://schemas.openxmlformats.org/officeDocument/2006/relationships/chart" Target="../charts/chart196.xml"/><Relationship Id="rId12" Type="http://schemas.openxmlformats.org/officeDocument/2006/relationships/chart" Target="../charts/chart201.xml"/><Relationship Id="rId17" Type="http://schemas.openxmlformats.org/officeDocument/2006/relationships/chart" Target="../charts/chart206.xml"/><Relationship Id="rId25" Type="http://schemas.openxmlformats.org/officeDocument/2006/relationships/chart" Target="../charts/chart214.xml"/><Relationship Id="rId33" Type="http://schemas.openxmlformats.org/officeDocument/2006/relationships/chart" Target="../charts/chart222.xml"/><Relationship Id="rId2" Type="http://schemas.openxmlformats.org/officeDocument/2006/relationships/chart" Target="../charts/chart191.xml"/><Relationship Id="rId16" Type="http://schemas.openxmlformats.org/officeDocument/2006/relationships/chart" Target="../charts/chart205.xml"/><Relationship Id="rId20" Type="http://schemas.openxmlformats.org/officeDocument/2006/relationships/chart" Target="../charts/chart209.xml"/><Relationship Id="rId29" Type="http://schemas.openxmlformats.org/officeDocument/2006/relationships/chart" Target="../charts/chart218.xml"/><Relationship Id="rId1" Type="http://schemas.openxmlformats.org/officeDocument/2006/relationships/chart" Target="../charts/chart190.xml"/><Relationship Id="rId6" Type="http://schemas.openxmlformats.org/officeDocument/2006/relationships/chart" Target="../charts/chart195.xml"/><Relationship Id="rId11" Type="http://schemas.openxmlformats.org/officeDocument/2006/relationships/chart" Target="../charts/chart200.xml"/><Relationship Id="rId24" Type="http://schemas.openxmlformats.org/officeDocument/2006/relationships/chart" Target="../charts/chart213.xml"/><Relationship Id="rId32" Type="http://schemas.openxmlformats.org/officeDocument/2006/relationships/chart" Target="../charts/chart221.xml"/><Relationship Id="rId5" Type="http://schemas.openxmlformats.org/officeDocument/2006/relationships/chart" Target="../charts/chart194.xml"/><Relationship Id="rId15" Type="http://schemas.openxmlformats.org/officeDocument/2006/relationships/chart" Target="../charts/chart204.xml"/><Relationship Id="rId23" Type="http://schemas.openxmlformats.org/officeDocument/2006/relationships/chart" Target="../charts/chart212.xml"/><Relationship Id="rId28" Type="http://schemas.openxmlformats.org/officeDocument/2006/relationships/chart" Target="../charts/chart217.xml"/><Relationship Id="rId10" Type="http://schemas.openxmlformats.org/officeDocument/2006/relationships/chart" Target="../charts/chart199.xml"/><Relationship Id="rId19" Type="http://schemas.openxmlformats.org/officeDocument/2006/relationships/chart" Target="../charts/chart208.xml"/><Relationship Id="rId31" Type="http://schemas.openxmlformats.org/officeDocument/2006/relationships/chart" Target="../charts/chart220.xml"/><Relationship Id="rId4" Type="http://schemas.openxmlformats.org/officeDocument/2006/relationships/chart" Target="../charts/chart193.xml"/><Relationship Id="rId9" Type="http://schemas.openxmlformats.org/officeDocument/2006/relationships/chart" Target="../charts/chart198.xml"/><Relationship Id="rId14" Type="http://schemas.openxmlformats.org/officeDocument/2006/relationships/chart" Target="../charts/chart203.xml"/><Relationship Id="rId22" Type="http://schemas.openxmlformats.org/officeDocument/2006/relationships/chart" Target="../charts/chart211.xml"/><Relationship Id="rId27" Type="http://schemas.openxmlformats.org/officeDocument/2006/relationships/chart" Target="../charts/chart216.xml"/><Relationship Id="rId30" Type="http://schemas.openxmlformats.org/officeDocument/2006/relationships/chart" Target="../charts/chart219.xml"/><Relationship Id="rId35" Type="http://schemas.openxmlformats.org/officeDocument/2006/relationships/chart" Target="../charts/chart224.xml"/><Relationship Id="rId8" Type="http://schemas.openxmlformats.org/officeDocument/2006/relationships/chart" Target="../charts/chart197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2.xml"/><Relationship Id="rId3" Type="http://schemas.openxmlformats.org/officeDocument/2006/relationships/chart" Target="../charts/chart227.xml"/><Relationship Id="rId7" Type="http://schemas.openxmlformats.org/officeDocument/2006/relationships/chart" Target="../charts/chart231.xml"/><Relationship Id="rId12" Type="http://schemas.openxmlformats.org/officeDocument/2006/relationships/chart" Target="../charts/chart236.xml"/><Relationship Id="rId2" Type="http://schemas.openxmlformats.org/officeDocument/2006/relationships/chart" Target="../charts/chart226.xml"/><Relationship Id="rId1" Type="http://schemas.openxmlformats.org/officeDocument/2006/relationships/chart" Target="../charts/chart225.xml"/><Relationship Id="rId6" Type="http://schemas.openxmlformats.org/officeDocument/2006/relationships/chart" Target="../charts/chart230.xml"/><Relationship Id="rId11" Type="http://schemas.openxmlformats.org/officeDocument/2006/relationships/chart" Target="../charts/chart235.xml"/><Relationship Id="rId5" Type="http://schemas.openxmlformats.org/officeDocument/2006/relationships/chart" Target="../charts/chart229.xml"/><Relationship Id="rId10" Type="http://schemas.openxmlformats.org/officeDocument/2006/relationships/chart" Target="../charts/chart234.xml"/><Relationship Id="rId4" Type="http://schemas.openxmlformats.org/officeDocument/2006/relationships/chart" Target="../charts/chart228.xml"/><Relationship Id="rId9" Type="http://schemas.openxmlformats.org/officeDocument/2006/relationships/chart" Target="../charts/chart233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9.xml"/><Relationship Id="rId2" Type="http://schemas.openxmlformats.org/officeDocument/2006/relationships/chart" Target="../charts/chart238.xml"/><Relationship Id="rId1" Type="http://schemas.openxmlformats.org/officeDocument/2006/relationships/chart" Target="../charts/chart237.xml"/><Relationship Id="rId4" Type="http://schemas.openxmlformats.org/officeDocument/2006/relationships/chart" Target="../charts/chart240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4" Type="http://schemas.openxmlformats.org/officeDocument/2006/relationships/chart" Target="../charts/chart1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7" Type="http://schemas.openxmlformats.org/officeDocument/2006/relationships/chart" Target="../charts/chart33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5" Type="http://schemas.openxmlformats.org/officeDocument/2006/relationships/chart" Target="../charts/chart31.xml"/><Relationship Id="rId4" Type="http://schemas.openxmlformats.org/officeDocument/2006/relationships/chart" Target="../charts/chart30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12" Type="http://schemas.openxmlformats.org/officeDocument/2006/relationships/chart" Target="../charts/chart51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Relationship Id="rId6" Type="http://schemas.openxmlformats.org/officeDocument/2006/relationships/chart" Target="../charts/chart45.xml"/><Relationship Id="rId11" Type="http://schemas.openxmlformats.org/officeDocument/2006/relationships/chart" Target="../charts/chart50.xml"/><Relationship Id="rId5" Type="http://schemas.openxmlformats.org/officeDocument/2006/relationships/chart" Target="../charts/chart44.xml"/><Relationship Id="rId10" Type="http://schemas.openxmlformats.org/officeDocument/2006/relationships/chart" Target="../charts/chart49.xml"/><Relationship Id="rId4" Type="http://schemas.openxmlformats.org/officeDocument/2006/relationships/chart" Target="../charts/chart43.xml"/><Relationship Id="rId9" Type="http://schemas.openxmlformats.org/officeDocument/2006/relationships/chart" Target="../charts/chart48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9.xml"/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397261</xdr:colOff>
      <xdr:row>0</xdr:row>
      <xdr:rowOff>161365</xdr:rowOff>
    </xdr:from>
    <xdr:to>
      <xdr:col>16</xdr:col>
      <xdr:colOff>295834</xdr:colOff>
      <xdr:row>34</xdr:row>
      <xdr:rowOff>49306</xdr:rowOff>
    </xdr:to>
    <xdr:graphicFrame macro="">
      <xdr:nvGraphicFramePr>
        <xdr:cNvPr id="3" name="Diagram 1032">
          <a:extLst>
            <a:ext uri="{FF2B5EF4-FFF2-40B4-BE49-F238E27FC236}">
              <a16:creationId xmlns:a16="http://schemas.microsoft.com/office/drawing/2014/main" id="{CC08DBFB-79E9-43C7-8C31-CCD1177CF3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307017</xdr:colOff>
      <xdr:row>37</xdr:row>
      <xdr:rowOff>0</xdr:rowOff>
    </xdr:from>
    <xdr:to>
      <xdr:col>15</xdr:col>
      <xdr:colOff>430307</xdr:colOff>
      <xdr:row>37</xdr:row>
      <xdr:rowOff>0</xdr:rowOff>
    </xdr:to>
    <xdr:graphicFrame macro="">
      <xdr:nvGraphicFramePr>
        <xdr:cNvPr id="6" name="Diagram 1025">
          <a:extLst>
            <a:ext uri="{FF2B5EF4-FFF2-40B4-BE49-F238E27FC236}">
              <a16:creationId xmlns:a16="http://schemas.microsoft.com/office/drawing/2014/main" id="{4D79F16E-A203-4F3A-97BB-FE9EF55803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730032</xdr:colOff>
      <xdr:row>76</xdr:row>
      <xdr:rowOff>23447</xdr:rowOff>
    </xdr:from>
    <xdr:to>
      <xdr:col>15</xdr:col>
      <xdr:colOff>430305</xdr:colOff>
      <xdr:row>110</xdr:row>
      <xdr:rowOff>143435</xdr:rowOff>
    </xdr:to>
    <xdr:graphicFrame macro="">
      <xdr:nvGraphicFramePr>
        <xdr:cNvPr id="12" name="Diagram 1025">
          <a:extLst>
            <a:ext uri="{FF2B5EF4-FFF2-40B4-BE49-F238E27FC236}">
              <a16:creationId xmlns:a16="http://schemas.microsoft.com/office/drawing/2014/main" id="{33628F44-C185-4ED9-9846-FBC9AF36C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675851</xdr:colOff>
      <xdr:row>37</xdr:row>
      <xdr:rowOff>181118</xdr:rowOff>
    </xdr:from>
    <xdr:to>
      <xdr:col>15</xdr:col>
      <xdr:colOff>169246</xdr:colOff>
      <xdr:row>71</xdr:row>
      <xdr:rowOff>130726</xdr:rowOff>
    </xdr:to>
    <xdr:graphicFrame macro="">
      <xdr:nvGraphicFramePr>
        <xdr:cNvPr id="13" name="Diagram 1025">
          <a:extLst>
            <a:ext uri="{FF2B5EF4-FFF2-40B4-BE49-F238E27FC236}">
              <a16:creationId xmlns:a16="http://schemas.microsoft.com/office/drawing/2014/main" id="{42224C44-9EED-495F-A6D0-1C9F3F0507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914399</xdr:colOff>
      <xdr:row>152</xdr:row>
      <xdr:rowOff>0</xdr:rowOff>
    </xdr:from>
    <xdr:to>
      <xdr:col>15</xdr:col>
      <xdr:colOff>905434</xdr:colOff>
      <xdr:row>186</xdr:row>
      <xdr:rowOff>80682</xdr:rowOff>
    </xdr:to>
    <xdr:graphicFrame macro="">
      <xdr:nvGraphicFramePr>
        <xdr:cNvPr id="2" name="Diagram 1036">
          <a:extLst>
            <a:ext uri="{FF2B5EF4-FFF2-40B4-BE49-F238E27FC236}">
              <a16:creationId xmlns:a16="http://schemas.microsoft.com/office/drawing/2014/main" id="{7C910E52-92DC-4E2B-848F-50E42B99A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421341</xdr:colOff>
      <xdr:row>157</xdr:row>
      <xdr:rowOff>179294</xdr:rowOff>
    </xdr:from>
    <xdr:to>
      <xdr:col>17</xdr:col>
      <xdr:colOff>296373</xdr:colOff>
      <xdr:row>163</xdr:row>
      <xdr:rowOff>6476</xdr:rowOff>
    </xdr:to>
    <xdr:sp macro="" textlink="">
      <xdr:nvSpPr>
        <xdr:cNvPr id="4" name="Pil: opp 3">
          <a:extLst>
            <a:ext uri="{FF2B5EF4-FFF2-40B4-BE49-F238E27FC236}">
              <a16:creationId xmlns:a16="http://schemas.microsoft.com/office/drawing/2014/main" id="{4A47B0B4-B20B-41B8-8704-A811C7314DC5}"/>
            </a:ext>
          </a:extLst>
        </xdr:cNvPr>
        <xdr:cNvSpPr/>
      </xdr:nvSpPr>
      <xdr:spPr bwMode="auto">
        <a:xfrm>
          <a:off x="15051741" y="37230423"/>
          <a:ext cx="484632" cy="956735"/>
        </a:xfrm>
        <a:prstGeom prst="upArrow">
          <a:avLst/>
        </a:prstGeom>
        <a:solidFill>
          <a:srgbClr val="00B0F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114</xdr:row>
      <xdr:rowOff>0</xdr:rowOff>
    </xdr:from>
    <xdr:to>
      <xdr:col>15</xdr:col>
      <xdr:colOff>614673</xdr:colOff>
      <xdr:row>148</xdr:row>
      <xdr:rowOff>128953</xdr:rowOff>
    </xdr:to>
    <xdr:graphicFrame macro="">
      <xdr:nvGraphicFramePr>
        <xdr:cNvPr id="5" name="Diagram 1025">
          <a:extLst>
            <a:ext uri="{FF2B5EF4-FFF2-40B4-BE49-F238E27FC236}">
              <a16:creationId xmlns:a16="http://schemas.microsoft.com/office/drawing/2014/main" id="{F0844235-E07C-4032-9694-0160EBB7CA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60</xdr:col>
      <xdr:colOff>465176</xdr:colOff>
      <xdr:row>9</xdr:row>
      <xdr:rowOff>0</xdr:rowOff>
    </xdr:from>
    <xdr:to>
      <xdr:col>68</xdr:col>
      <xdr:colOff>897123</xdr:colOff>
      <xdr:row>21</xdr:row>
      <xdr:rowOff>77529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60</xdr:col>
      <xdr:colOff>454100</xdr:colOff>
      <xdr:row>21</xdr:row>
      <xdr:rowOff>121831</xdr:rowOff>
    </xdr:from>
    <xdr:to>
      <xdr:col>68</xdr:col>
      <xdr:colOff>764215</xdr:colOff>
      <xdr:row>35</xdr:row>
      <xdr:rowOff>0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60</xdr:col>
      <xdr:colOff>232589</xdr:colOff>
      <xdr:row>35</xdr:row>
      <xdr:rowOff>0</xdr:rowOff>
    </xdr:from>
    <xdr:to>
      <xdr:col>68</xdr:col>
      <xdr:colOff>465175</xdr:colOff>
      <xdr:row>47</xdr:row>
      <xdr:rowOff>177210</xdr:rowOff>
    </xdr:to>
    <xdr:graphicFrame macro="">
      <xdr:nvGraphicFramePr>
        <xdr:cNvPr id="21" name="Diagram 2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37</xdr:col>
      <xdr:colOff>786367</xdr:colOff>
      <xdr:row>48</xdr:row>
      <xdr:rowOff>0</xdr:rowOff>
    </xdr:from>
    <xdr:to>
      <xdr:col>44</xdr:col>
      <xdr:colOff>967795</xdr:colOff>
      <xdr:row>60</xdr:row>
      <xdr:rowOff>44303</xdr:rowOff>
    </xdr:to>
    <xdr:graphicFrame macro="">
      <xdr:nvGraphicFramePr>
        <xdr:cNvPr id="23" name="Diagram 2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60</xdr:col>
      <xdr:colOff>254738</xdr:colOff>
      <xdr:row>48</xdr:row>
      <xdr:rowOff>0</xdr:rowOff>
    </xdr:from>
    <xdr:to>
      <xdr:col>68</xdr:col>
      <xdr:colOff>476249</xdr:colOff>
      <xdr:row>60</xdr:row>
      <xdr:rowOff>77530</xdr:rowOff>
    </xdr:to>
    <xdr:graphicFrame macro="">
      <xdr:nvGraphicFramePr>
        <xdr:cNvPr id="26" name="Diagram 2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60</xdr:col>
      <xdr:colOff>99681</xdr:colOff>
      <xdr:row>61</xdr:row>
      <xdr:rowOff>0</xdr:rowOff>
    </xdr:from>
    <xdr:to>
      <xdr:col>68</xdr:col>
      <xdr:colOff>44303</xdr:colOff>
      <xdr:row>73</xdr:row>
      <xdr:rowOff>166134</xdr:rowOff>
    </xdr:to>
    <xdr:graphicFrame macro="">
      <xdr:nvGraphicFramePr>
        <xdr:cNvPr id="32" name="Diagram 2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60</xdr:col>
      <xdr:colOff>143983</xdr:colOff>
      <xdr:row>74</xdr:row>
      <xdr:rowOff>0</xdr:rowOff>
    </xdr:from>
    <xdr:to>
      <xdr:col>67</xdr:col>
      <xdr:colOff>941425</xdr:colOff>
      <xdr:row>86</xdr:row>
      <xdr:rowOff>33228</xdr:rowOff>
    </xdr:to>
    <xdr:graphicFrame macro="">
      <xdr:nvGraphicFramePr>
        <xdr:cNvPr id="39" name="Diagram 2">
          <a:extLst>
            <a:ext uri="{FF2B5EF4-FFF2-40B4-BE49-F238E27FC236}">
              <a16:creationId xmlns:a16="http://schemas.microsoft.com/office/drawing/2014/main" id="{00000000-0008-0000-0C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60</xdr:col>
      <xdr:colOff>77529</xdr:colOff>
      <xdr:row>86</xdr:row>
      <xdr:rowOff>99681</xdr:rowOff>
    </xdr:from>
    <xdr:to>
      <xdr:col>67</xdr:col>
      <xdr:colOff>919273</xdr:colOff>
      <xdr:row>99</xdr:row>
      <xdr:rowOff>155059</xdr:rowOff>
    </xdr:to>
    <xdr:graphicFrame macro="">
      <xdr:nvGraphicFramePr>
        <xdr:cNvPr id="45" name="Diagram 2">
          <a:extLst>
            <a:ext uri="{FF2B5EF4-FFF2-40B4-BE49-F238E27FC236}">
              <a16:creationId xmlns:a16="http://schemas.microsoft.com/office/drawing/2014/main" id="{00000000-0008-0000-0C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60</xdr:col>
      <xdr:colOff>110757</xdr:colOff>
      <xdr:row>100</xdr:row>
      <xdr:rowOff>0</xdr:rowOff>
    </xdr:from>
    <xdr:to>
      <xdr:col>67</xdr:col>
      <xdr:colOff>930350</xdr:colOff>
      <xdr:row>112</xdr:row>
      <xdr:rowOff>44303</xdr:rowOff>
    </xdr:to>
    <xdr:graphicFrame macro="">
      <xdr:nvGraphicFramePr>
        <xdr:cNvPr id="54" name="Diagram 2">
          <a:extLst>
            <a:ext uri="{FF2B5EF4-FFF2-40B4-BE49-F238E27FC236}">
              <a16:creationId xmlns:a16="http://schemas.microsoft.com/office/drawing/2014/main" id="{00000000-0008-0000-0C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60</xdr:col>
      <xdr:colOff>55378</xdr:colOff>
      <xdr:row>112</xdr:row>
      <xdr:rowOff>166134</xdr:rowOff>
    </xdr:from>
    <xdr:to>
      <xdr:col>67</xdr:col>
      <xdr:colOff>874971</xdr:colOff>
      <xdr:row>124</xdr:row>
      <xdr:rowOff>199359</xdr:rowOff>
    </xdr:to>
    <xdr:graphicFrame macro="">
      <xdr:nvGraphicFramePr>
        <xdr:cNvPr id="64" name="Diagram 2">
          <a:extLst>
            <a:ext uri="{FF2B5EF4-FFF2-40B4-BE49-F238E27FC236}">
              <a16:creationId xmlns:a16="http://schemas.microsoft.com/office/drawing/2014/main" id="{00000000-0008-0000-0C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60</xdr:col>
      <xdr:colOff>11076</xdr:colOff>
      <xdr:row>125</xdr:row>
      <xdr:rowOff>55378</xdr:rowOff>
    </xdr:from>
    <xdr:to>
      <xdr:col>67</xdr:col>
      <xdr:colOff>830669</xdr:colOff>
      <xdr:row>137</xdr:row>
      <xdr:rowOff>88604</xdr:rowOff>
    </xdr:to>
    <xdr:graphicFrame macro="">
      <xdr:nvGraphicFramePr>
        <xdr:cNvPr id="72" name="Diagram 2">
          <a:extLst>
            <a:ext uri="{FF2B5EF4-FFF2-40B4-BE49-F238E27FC236}">
              <a16:creationId xmlns:a16="http://schemas.microsoft.com/office/drawing/2014/main" id="{00000000-0008-0000-0C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59</xdr:col>
      <xdr:colOff>974651</xdr:colOff>
      <xdr:row>138</xdr:row>
      <xdr:rowOff>88604</xdr:rowOff>
    </xdr:from>
    <xdr:to>
      <xdr:col>67</xdr:col>
      <xdr:colOff>808517</xdr:colOff>
      <xdr:row>150</xdr:row>
      <xdr:rowOff>121829</xdr:rowOff>
    </xdr:to>
    <xdr:graphicFrame macro="">
      <xdr:nvGraphicFramePr>
        <xdr:cNvPr id="78" name="Diagram 2">
          <a:extLst>
            <a:ext uri="{FF2B5EF4-FFF2-40B4-BE49-F238E27FC236}">
              <a16:creationId xmlns:a16="http://schemas.microsoft.com/office/drawing/2014/main" id="{00000000-0008-0000-0C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38</xdr:col>
      <xdr:colOff>11075</xdr:colOff>
      <xdr:row>151</xdr:row>
      <xdr:rowOff>77529</xdr:rowOff>
    </xdr:from>
    <xdr:to>
      <xdr:col>44</xdr:col>
      <xdr:colOff>886046</xdr:colOff>
      <xdr:row>163</xdr:row>
      <xdr:rowOff>110755</xdr:rowOff>
    </xdr:to>
    <xdr:graphicFrame macro="">
      <xdr:nvGraphicFramePr>
        <xdr:cNvPr id="81" name="Diagram 2">
          <a:extLst>
            <a:ext uri="{FF2B5EF4-FFF2-40B4-BE49-F238E27FC236}">
              <a16:creationId xmlns:a16="http://schemas.microsoft.com/office/drawing/2014/main" id="{00000000-0008-0000-0C00-00005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59</xdr:col>
      <xdr:colOff>952500</xdr:colOff>
      <xdr:row>151</xdr:row>
      <xdr:rowOff>44303</xdr:rowOff>
    </xdr:from>
    <xdr:to>
      <xdr:col>67</xdr:col>
      <xdr:colOff>786366</xdr:colOff>
      <xdr:row>163</xdr:row>
      <xdr:rowOff>77528</xdr:rowOff>
    </xdr:to>
    <xdr:graphicFrame macro="">
      <xdr:nvGraphicFramePr>
        <xdr:cNvPr id="86" name="Diagram 2">
          <a:extLst>
            <a:ext uri="{FF2B5EF4-FFF2-40B4-BE49-F238E27FC236}">
              <a16:creationId xmlns:a16="http://schemas.microsoft.com/office/drawing/2014/main" id="{00000000-0008-0000-0C00-00005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37</xdr:col>
      <xdr:colOff>963576</xdr:colOff>
      <xdr:row>164</xdr:row>
      <xdr:rowOff>132908</xdr:rowOff>
    </xdr:from>
    <xdr:to>
      <xdr:col>44</xdr:col>
      <xdr:colOff>852820</xdr:colOff>
      <xdr:row>176</xdr:row>
      <xdr:rowOff>166134</xdr:rowOff>
    </xdr:to>
    <xdr:graphicFrame macro="">
      <xdr:nvGraphicFramePr>
        <xdr:cNvPr id="88" name="Diagram 2">
          <a:extLst>
            <a:ext uri="{FF2B5EF4-FFF2-40B4-BE49-F238E27FC236}">
              <a16:creationId xmlns:a16="http://schemas.microsoft.com/office/drawing/2014/main" id="{00000000-0008-0000-0C00-00005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45</xdr:col>
      <xdr:colOff>0</xdr:colOff>
      <xdr:row>164</xdr:row>
      <xdr:rowOff>132907</xdr:rowOff>
    </xdr:from>
    <xdr:to>
      <xdr:col>52</xdr:col>
      <xdr:colOff>332267</xdr:colOff>
      <xdr:row>176</xdr:row>
      <xdr:rowOff>188284</xdr:rowOff>
    </xdr:to>
    <xdr:graphicFrame macro="">
      <xdr:nvGraphicFramePr>
        <xdr:cNvPr id="90" name="Diagram 2">
          <a:extLst>
            <a:ext uri="{FF2B5EF4-FFF2-40B4-BE49-F238E27FC236}">
              <a16:creationId xmlns:a16="http://schemas.microsoft.com/office/drawing/2014/main" id="{00000000-0008-0000-0C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52</xdr:col>
      <xdr:colOff>465175</xdr:colOff>
      <xdr:row>164</xdr:row>
      <xdr:rowOff>88605</xdr:rowOff>
    </xdr:from>
    <xdr:to>
      <xdr:col>59</xdr:col>
      <xdr:colOff>863898</xdr:colOff>
      <xdr:row>176</xdr:row>
      <xdr:rowOff>166133</xdr:rowOff>
    </xdr:to>
    <xdr:graphicFrame macro="">
      <xdr:nvGraphicFramePr>
        <xdr:cNvPr id="91" name="Diagram 2">
          <a:extLst>
            <a:ext uri="{FF2B5EF4-FFF2-40B4-BE49-F238E27FC236}">
              <a16:creationId xmlns:a16="http://schemas.microsoft.com/office/drawing/2014/main" id="{00000000-0008-0000-0C00-00005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60</xdr:col>
      <xdr:colOff>0</xdr:colOff>
      <xdr:row>164</xdr:row>
      <xdr:rowOff>0</xdr:rowOff>
    </xdr:from>
    <xdr:to>
      <xdr:col>67</xdr:col>
      <xdr:colOff>819593</xdr:colOff>
      <xdr:row>176</xdr:row>
      <xdr:rowOff>33225</xdr:rowOff>
    </xdr:to>
    <xdr:graphicFrame macro="">
      <xdr:nvGraphicFramePr>
        <xdr:cNvPr id="94" name="Diagram 2">
          <a:extLst>
            <a:ext uri="{FF2B5EF4-FFF2-40B4-BE49-F238E27FC236}">
              <a16:creationId xmlns:a16="http://schemas.microsoft.com/office/drawing/2014/main" id="{00000000-0008-0000-0C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38</xdr:col>
      <xdr:colOff>55377</xdr:colOff>
      <xdr:row>178</xdr:row>
      <xdr:rowOff>0</xdr:rowOff>
    </xdr:from>
    <xdr:to>
      <xdr:col>44</xdr:col>
      <xdr:colOff>919273</xdr:colOff>
      <xdr:row>189</xdr:row>
      <xdr:rowOff>99682</xdr:rowOff>
    </xdr:to>
    <xdr:graphicFrame macro="">
      <xdr:nvGraphicFramePr>
        <xdr:cNvPr id="96" name="Diagram 2">
          <a:extLst>
            <a:ext uri="{FF2B5EF4-FFF2-40B4-BE49-F238E27FC236}">
              <a16:creationId xmlns:a16="http://schemas.microsoft.com/office/drawing/2014/main" id="{00000000-0008-0000-0C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45</xdr:col>
      <xdr:colOff>44302</xdr:colOff>
      <xdr:row>178</xdr:row>
      <xdr:rowOff>0</xdr:rowOff>
    </xdr:from>
    <xdr:to>
      <xdr:col>52</xdr:col>
      <xdr:colOff>332267</xdr:colOff>
      <xdr:row>189</xdr:row>
      <xdr:rowOff>110756</xdr:rowOff>
    </xdr:to>
    <xdr:graphicFrame macro="">
      <xdr:nvGraphicFramePr>
        <xdr:cNvPr id="97" name="Diagram 2">
          <a:extLst>
            <a:ext uri="{FF2B5EF4-FFF2-40B4-BE49-F238E27FC236}">
              <a16:creationId xmlns:a16="http://schemas.microsoft.com/office/drawing/2014/main" id="{00000000-0008-0000-0C00-00006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52</xdr:col>
      <xdr:colOff>542703</xdr:colOff>
      <xdr:row>177</xdr:row>
      <xdr:rowOff>143982</xdr:rowOff>
    </xdr:from>
    <xdr:to>
      <xdr:col>59</xdr:col>
      <xdr:colOff>852821</xdr:colOff>
      <xdr:row>189</xdr:row>
      <xdr:rowOff>121832</xdr:rowOff>
    </xdr:to>
    <xdr:graphicFrame macro="">
      <xdr:nvGraphicFramePr>
        <xdr:cNvPr id="98" name="Diagram 2">
          <a:extLst>
            <a:ext uri="{FF2B5EF4-FFF2-40B4-BE49-F238E27FC236}">
              <a16:creationId xmlns:a16="http://schemas.microsoft.com/office/drawing/2014/main" id="{00000000-0008-0000-0C00-00006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59</xdr:col>
      <xdr:colOff>974651</xdr:colOff>
      <xdr:row>177</xdr:row>
      <xdr:rowOff>143982</xdr:rowOff>
    </xdr:from>
    <xdr:to>
      <xdr:col>67</xdr:col>
      <xdr:colOff>808517</xdr:colOff>
      <xdr:row>189</xdr:row>
      <xdr:rowOff>177208</xdr:rowOff>
    </xdr:to>
    <xdr:graphicFrame macro="">
      <xdr:nvGraphicFramePr>
        <xdr:cNvPr id="100" name="Diagram 2">
          <a:extLst>
            <a:ext uri="{FF2B5EF4-FFF2-40B4-BE49-F238E27FC236}">
              <a16:creationId xmlns:a16="http://schemas.microsoft.com/office/drawing/2014/main" id="{00000000-0008-0000-0C00-00006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38</xdr:col>
      <xdr:colOff>11076</xdr:colOff>
      <xdr:row>190</xdr:row>
      <xdr:rowOff>22151</xdr:rowOff>
    </xdr:from>
    <xdr:to>
      <xdr:col>44</xdr:col>
      <xdr:colOff>874972</xdr:colOff>
      <xdr:row>201</xdr:row>
      <xdr:rowOff>121832</xdr:rowOff>
    </xdr:to>
    <xdr:graphicFrame macro="">
      <xdr:nvGraphicFramePr>
        <xdr:cNvPr id="103" name="Diagram 2">
          <a:extLst>
            <a:ext uri="{FF2B5EF4-FFF2-40B4-BE49-F238E27FC236}">
              <a16:creationId xmlns:a16="http://schemas.microsoft.com/office/drawing/2014/main" id="{00000000-0008-0000-0C00-00006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44</xdr:col>
      <xdr:colOff>974651</xdr:colOff>
      <xdr:row>190</xdr:row>
      <xdr:rowOff>22151</xdr:rowOff>
    </xdr:from>
    <xdr:to>
      <xdr:col>52</xdr:col>
      <xdr:colOff>276889</xdr:colOff>
      <xdr:row>201</xdr:row>
      <xdr:rowOff>132907</xdr:rowOff>
    </xdr:to>
    <xdr:graphicFrame macro="">
      <xdr:nvGraphicFramePr>
        <xdr:cNvPr id="105" name="Diagram 2">
          <a:extLst>
            <a:ext uri="{FF2B5EF4-FFF2-40B4-BE49-F238E27FC236}">
              <a16:creationId xmlns:a16="http://schemas.microsoft.com/office/drawing/2014/main" id="{00000000-0008-0000-0C00-00006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52</xdr:col>
      <xdr:colOff>487326</xdr:colOff>
      <xdr:row>190</xdr:row>
      <xdr:rowOff>11075</xdr:rowOff>
    </xdr:from>
    <xdr:to>
      <xdr:col>59</xdr:col>
      <xdr:colOff>797444</xdr:colOff>
      <xdr:row>201</xdr:row>
      <xdr:rowOff>188285</xdr:rowOff>
    </xdr:to>
    <xdr:graphicFrame macro="">
      <xdr:nvGraphicFramePr>
        <xdr:cNvPr id="106" name="Diagram 2">
          <a:extLst>
            <a:ext uri="{FF2B5EF4-FFF2-40B4-BE49-F238E27FC236}">
              <a16:creationId xmlns:a16="http://schemas.microsoft.com/office/drawing/2014/main" id="{00000000-0008-0000-0C00-00006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59</xdr:col>
      <xdr:colOff>952500</xdr:colOff>
      <xdr:row>190</xdr:row>
      <xdr:rowOff>44302</xdr:rowOff>
    </xdr:from>
    <xdr:to>
      <xdr:col>67</xdr:col>
      <xdr:colOff>786366</xdr:colOff>
      <xdr:row>202</xdr:row>
      <xdr:rowOff>77527</xdr:rowOff>
    </xdr:to>
    <xdr:graphicFrame macro="">
      <xdr:nvGraphicFramePr>
        <xdr:cNvPr id="108" name="Diagram 2">
          <a:extLst>
            <a:ext uri="{FF2B5EF4-FFF2-40B4-BE49-F238E27FC236}">
              <a16:creationId xmlns:a16="http://schemas.microsoft.com/office/drawing/2014/main" id="{00000000-0008-0000-0C00-00006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38</xdr:col>
      <xdr:colOff>0</xdr:colOff>
      <xdr:row>202</xdr:row>
      <xdr:rowOff>177209</xdr:rowOff>
    </xdr:from>
    <xdr:to>
      <xdr:col>44</xdr:col>
      <xdr:colOff>863896</xdr:colOff>
      <xdr:row>214</xdr:row>
      <xdr:rowOff>77530</xdr:rowOff>
    </xdr:to>
    <xdr:graphicFrame macro="">
      <xdr:nvGraphicFramePr>
        <xdr:cNvPr id="111" name="Diagram 2">
          <a:extLst>
            <a:ext uri="{FF2B5EF4-FFF2-40B4-BE49-F238E27FC236}">
              <a16:creationId xmlns:a16="http://schemas.microsoft.com/office/drawing/2014/main" id="{00000000-0008-0000-0C00-00006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44</xdr:col>
      <xdr:colOff>963575</xdr:colOff>
      <xdr:row>202</xdr:row>
      <xdr:rowOff>166133</xdr:rowOff>
    </xdr:from>
    <xdr:to>
      <xdr:col>52</xdr:col>
      <xdr:colOff>265813</xdr:colOff>
      <xdr:row>214</xdr:row>
      <xdr:rowOff>77529</xdr:rowOff>
    </xdr:to>
    <xdr:graphicFrame macro="">
      <xdr:nvGraphicFramePr>
        <xdr:cNvPr id="112" name="Diagram 2">
          <a:extLst>
            <a:ext uri="{FF2B5EF4-FFF2-40B4-BE49-F238E27FC236}">
              <a16:creationId xmlns:a16="http://schemas.microsoft.com/office/drawing/2014/main" id="{00000000-0008-0000-0C00-00007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52</xdr:col>
      <xdr:colOff>487326</xdr:colOff>
      <xdr:row>202</xdr:row>
      <xdr:rowOff>121831</xdr:rowOff>
    </xdr:from>
    <xdr:to>
      <xdr:col>59</xdr:col>
      <xdr:colOff>797444</xdr:colOff>
      <xdr:row>214</xdr:row>
      <xdr:rowOff>99681</xdr:rowOff>
    </xdr:to>
    <xdr:graphicFrame macro="">
      <xdr:nvGraphicFramePr>
        <xdr:cNvPr id="113" name="Diagram 2">
          <a:extLst>
            <a:ext uri="{FF2B5EF4-FFF2-40B4-BE49-F238E27FC236}">
              <a16:creationId xmlns:a16="http://schemas.microsoft.com/office/drawing/2014/main" id="{00000000-0008-0000-0C00-00007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60</xdr:col>
      <xdr:colOff>0</xdr:colOff>
      <xdr:row>203</xdr:row>
      <xdr:rowOff>0</xdr:rowOff>
    </xdr:from>
    <xdr:to>
      <xdr:col>67</xdr:col>
      <xdr:colOff>819593</xdr:colOff>
      <xdr:row>215</xdr:row>
      <xdr:rowOff>33225</xdr:rowOff>
    </xdr:to>
    <xdr:graphicFrame macro="">
      <xdr:nvGraphicFramePr>
        <xdr:cNvPr id="114" name="Diagram 2">
          <a:extLst>
            <a:ext uri="{FF2B5EF4-FFF2-40B4-BE49-F238E27FC236}">
              <a16:creationId xmlns:a16="http://schemas.microsoft.com/office/drawing/2014/main" id="{00000000-0008-0000-0C00-00007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38</xdr:col>
      <xdr:colOff>99680</xdr:colOff>
      <xdr:row>215</xdr:row>
      <xdr:rowOff>177209</xdr:rowOff>
    </xdr:from>
    <xdr:to>
      <xdr:col>44</xdr:col>
      <xdr:colOff>963576</xdr:colOff>
      <xdr:row>217</xdr:row>
      <xdr:rowOff>0</xdr:rowOff>
    </xdr:to>
    <xdr:graphicFrame macro="">
      <xdr:nvGraphicFramePr>
        <xdr:cNvPr id="116" name="Diagram 2">
          <a:extLst>
            <a:ext uri="{FF2B5EF4-FFF2-40B4-BE49-F238E27FC236}">
              <a16:creationId xmlns:a16="http://schemas.microsoft.com/office/drawing/2014/main" id="{00000000-0008-0000-0C00-00007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45</xdr:col>
      <xdr:colOff>88605</xdr:colOff>
      <xdr:row>215</xdr:row>
      <xdr:rowOff>155059</xdr:rowOff>
    </xdr:from>
    <xdr:to>
      <xdr:col>52</xdr:col>
      <xdr:colOff>210436</xdr:colOff>
      <xdr:row>217</xdr:row>
      <xdr:rowOff>0</xdr:rowOff>
    </xdr:to>
    <xdr:graphicFrame macro="">
      <xdr:nvGraphicFramePr>
        <xdr:cNvPr id="117" name="Diagram 2">
          <a:extLst>
            <a:ext uri="{FF2B5EF4-FFF2-40B4-BE49-F238E27FC236}">
              <a16:creationId xmlns:a16="http://schemas.microsoft.com/office/drawing/2014/main" id="{00000000-0008-0000-0C00-00007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52</xdr:col>
      <xdr:colOff>343343</xdr:colOff>
      <xdr:row>215</xdr:row>
      <xdr:rowOff>77529</xdr:rowOff>
    </xdr:from>
    <xdr:to>
      <xdr:col>59</xdr:col>
      <xdr:colOff>653461</xdr:colOff>
      <xdr:row>217</xdr:row>
      <xdr:rowOff>0</xdr:rowOff>
    </xdr:to>
    <xdr:graphicFrame macro="">
      <xdr:nvGraphicFramePr>
        <xdr:cNvPr id="119" name="Diagram 2">
          <a:extLst>
            <a:ext uri="{FF2B5EF4-FFF2-40B4-BE49-F238E27FC236}">
              <a16:creationId xmlns:a16="http://schemas.microsoft.com/office/drawing/2014/main" id="{00000000-0008-0000-0C00-00007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59</xdr:col>
      <xdr:colOff>852820</xdr:colOff>
      <xdr:row>215</xdr:row>
      <xdr:rowOff>110755</xdr:rowOff>
    </xdr:from>
    <xdr:to>
      <xdr:col>67</xdr:col>
      <xdr:colOff>686686</xdr:colOff>
      <xdr:row>217</xdr:row>
      <xdr:rowOff>0</xdr:rowOff>
    </xdr:to>
    <xdr:graphicFrame macro="">
      <xdr:nvGraphicFramePr>
        <xdr:cNvPr id="121" name="Diagram 2">
          <a:extLst>
            <a:ext uri="{FF2B5EF4-FFF2-40B4-BE49-F238E27FC236}">
              <a16:creationId xmlns:a16="http://schemas.microsoft.com/office/drawing/2014/main" id="{00000000-0008-0000-0C00-00007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60</xdr:col>
      <xdr:colOff>434163</xdr:colOff>
      <xdr:row>2</xdr:row>
      <xdr:rowOff>0</xdr:rowOff>
    </xdr:from>
    <xdr:to>
      <xdr:col>69</xdr:col>
      <xdr:colOff>230372</xdr:colOff>
      <xdr:row>9</xdr:row>
      <xdr:rowOff>0</xdr:rowOff>
    </xdr:to>
    <xdr:graphicFrame macro="">
      <xdr:nvGraphicFramePr>
        <xdr:cNvPr id="92" name="Diagram 2">
          <a:extLst>
            <a:ext uri="{FF2B5EF4-FFF2-40B4-BE49-F238E27FC236}">
              <a16:creationId xmlns:a16="http://schemas.microsoft.com/office/drawing/2014/main" id="{3B894D2D-F454-4D51-8E6D-6EEA84993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849630</xdr:colOff>
      <xdr:row>1</xdr:row>
      <xdr:rowOff>30480</xdr:rowOff>
    </xdr:from>
    <xdr:to>
      <xdr:col>12</xdr:col>
      <xdr:colOff>845820</xdr:colOff>
      <xdr:row>31</xdr:row>
      <xdr:rowOff>34290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B2BAE1F1-72FB-4935-98C5-0AB67BE9BC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102870</xdr:colOff>
      <xdr:row>10</xdr:row>
      <xdr:rowOff>60960</xdr:rowOff>
    </xdr:from>
    <xdr:to>
      <xdr:col>13</xdr:col>
      <xdr:colOff>788670</xdr:colOff>
      <xdr:row>13</xdr:row>
      <xdr:rowOff>0</xdr:rowOff>
    </xdr:to>
    <xdr:sp macro="" textlink="">
      <xdr:nvSpPr>
        <xdr:cNvPr id="11" name="Pil: høyre 10">
          <a:extLst>
            <a:ext uri="{FF2B5EF4-FFF2-40B4-BE49-F238E27FC236}">
              <a16:creationId xmlns:a16="http://schemas.microsoft.com/office/drawing/2014/main" id="{6B58B9BF-C177-467E-954F-0B82D873FD9C}"/>
            </a:ext>
          </a:extLst>
        </xdr:cNvPr>
        <xdr:cNvSpPr/>
      </xdr:nvSpPr>
      <xdr:spPr bwMode="auto">
        <a:xfrm>
          <a:off x="11990070" y="1965960"/>
          <a:ext cx="685800" cy="510540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83820</xdr:colOff>
      <xdr:row>1</xdr:row>
      <xdr:rowOff>34290</xdr:rowOff>
    </xdr:from>
    <xdr:to>
      <xdr:col>25</xdr:col>
      <xdr:colOff>655320</xdr:colOff>
      <xdr:row>30</xdr:row>
      <xdr:rowOff>179070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2A7B4E2D-94AD-4A0E-BBBF-357D5AB6F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41910</xdr:colOff>
      <xdr:row>9</xdr:row>
      <xdr:rowOff>171450</xdr:rowOff>
    </xdr:from>
    <xdr:to>
      <xdr:col>26</xdr:col>
      <xdr:colOff>781050</xdr:colOff>
      <xdr:row>12</xdr:row>
      <xdr:rowOff>102870</xdr:rowOff>
    </xdr:to>
    <xdr:sp macro="" textlink="">
      <xdr:nvSpPr>
        <xdr:cNvPr id="13" name="Pil: høyre 12">
          <a:extLst>
            <a:ext uri="{FF2B5EF4-FFF2-40B4-BE49-F238E27FC236}">
              <a16:creationId xmlns:a16="http://schemas.microsoft.com/office/drawing/2014/main" id="{E282046D-8086-4A20-ABD8-7720C3BCA319}"/>
            </a:ext>
          </a:extLst>
        </xdr:cNvPr>
        <xdr:cNvSpPr/>
      </xdr:nvSpPr>
      <xdr:spPr bwMode="auto">
        <a:xfrm>
          <a:off x="23816310" y="1885950"/>
          <a:ext cx="739140" cy="502920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3810</xdr:colOff>
      <xdr:row>0</xdr:row>
      <xdr:rowOff>182880</xdr:rowOff>
    </xdr:from>
    <xdr:to>
      <xdr:col>37</xdr:col>
      <xdr:colOff>792480</xdr:colOff>
      <xdr:row>30</xdr:row>
      <xdr:rowOff>114300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040CBA2F-0211-4B1C-AC2F-AC282A10A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38</xdr:col>
      <xdr:colOff>49530</xdr:colOff>
      <xdr:row>10</xdr:row>
      <xdr:rowOff>68580</xdr:rowOff>
    </xdr:from>
    <xdr:to>
      <xdr:col>38</xdr:col>
      <xdr:colOff>822960</xdr:colOff>
      <xdr:row>13</xdr:row>
      <xdr:rowOff>38100</xdr:rowOff>
    </xdr:to>
    <xdr:sp macro="" textlink="">
      <xdr:nvSpPr>
        <xdr:cNvPr id="15" name="Pil: høyre 14">
          <a:extLst>
            <a:ext uri="{FF2B5EF4-FFF2-40B4-BE49-F238E27FC236}">
              <a16:creationId xmlns:a16="http://schemas.microsoft.com/office/drawing/2014/main" id="{3CCAD1DA-525E-4948-A3AA-C369E77CA0BA}"/>
            </a:ext>
          </a:extLst>
        </xdr:cNvPr>
        <xdr:cNvSpPr/>
      </xdr:nvSpPr>
      <xdr:spPr bwMode="auto">
        <a:xfrm>
          <a:off x="34796730" y="1973580"/>
          <a:ext cx="773430" cy="541020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11430</xdr:colOff>
      <xdr:row>0</xdr:row>
      <xdr:rowOff>99060</xdr:rowOff>
    </xdr:from>
    <xdr:to>
      <xdr:col>49</xdr:col>
      <xdr:colOff>815340</xdr:colOff>
      <xdr:row>29</xdr:row>
      <xdr:rowOff>175260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EAE63E25-AF4C-4A3A-B599-4D2761316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190500</xdr:colOff>
      <xdr:row>14</xdr:row>
      <xdr:rowOff>0</xdr:rowOff>
    </xdr:from>
    <xdr:to>
      <xdr:col>13</xdr:col>
      <xdr:colOff>675132</xdr:colOff>
      <xdr:row>19</xdr:row>
      <xdr:rowOff>25908</xdr:rowOff>
    </xdr:to>
    <xdr:sp macro="" textlink="">
      <xdr:nvSpPr>
        <xdr:cNvPr id="17" name="Pil: ned 16">
          <a:extLst>
            <a:ext uri="{FF2B5EF4-FFF2-40B4-BE49-F238E27FC236}">
              <a16:creationId xmlns:a16="http://schemas.microsoft.com/office/drawing/2014/main" id="{489DDF3B-1AED-45D1-9D73-38E977C9040C}"/>
            </a:ext>
          </a:extLst>
        </xdr:cNvPr>
        <xdr:cNvSpPr/>
      </xdr:nvSpPr>
      <xdr:spPr bwMode="auto">
        <a:xfrm>
          <a:off x="12077700" y="2667000"/>
          <a:ext cx="484632" cy="978408"/>
        </a:xfrm>
        <a:prstGeom prst="down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167640</xdr:colOff>
      <xdr:row>13</xdr:row>
      <xdr:rowOff>60960</xdr:rowOff>
    </xdr:from>
    <xdr:to>
      <xdr:col>26</xdr:col>
      <xdr:colOff>652272</xdr:colOff>
      <xdr:row>18</xdr:row>
      <xdr:rowOff>86868</xdr:rowOff>
    </xdr:to>
    <xdr:sp macro="" textlink="">
      <xdr:nvSpPr>
        <xdr:cNvPr id="19" name="Pil: ned 18">
          <a:extLst>
            <a:ext uri="{FF2B5EF4-FFF2-40B4-BE49-F238E27FC236}">
              <a16:creationId xmlns:a16="http://schemas.microsoft.com/office/drawing/2014/main" id="{9161E3F0-18CF-4208-816F-DC0C991F00CE}"/>
            </a:ext>
          </a:extLst>
        </xdr:cNvPr>
        <xdr:cNvSpPr/>
      </xdr:nvSpPr>
      <xdr:spPr bwMode="auto">
        <a:xfrm>
          <a:off x="23942040" y="2537460"/>
          <a:ext cx="484632" cy="978408"/>
        </a:xfrm>
        <a:prstGeom prst="down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156210</xdr:colOff>
      <xdr:row>2</xdr:row>
      <xdr:rowOff>80010</xdr:rowOff>
    </xdr:from>
    <xdr:to>
      <xdr:col>26</xdr:col>
      <xdr:colOff>640842</xdr:colOff>
      <xdr:row>7</xdr:row>
      <xdr:rowOff>105918</xdr:rowOff>
    </xdr:to>
    <xdr:sp macro="" textlink="">
      <xdr:nvSpPr>
        <xdr:cNvPr id="20" name="Pil: opp 19">
          <a:extLst>
            <a:ext uri="{FF2B5EF4-FFF2-40B4-BE49-F238E27FC236}">
              <a16:creationId xmlns:a16="http://schemas.microsoft.com/office/drawing/2014/main" id="{2F1D68D8-BB7D-4520-A485-21E4F67BFBEF}"/>
            </a:ext>
          </a:extLst>
        </xdr:cNvPr>
        <xdr:cNvSpPr/>
      </xdr:nvSpPr>
      <xdr:spPr bwMode="auto">
        <a:xfrm>
          <a:off x="23930610" y="46101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32</xdr:row>
      <xdr:rowOff>179070</xdr:rowOff>
    </xdr:from>
    <xdr:to>
      <xdr:col>12</xdr:col>
      <xdr:colOff>784860</xdr:colOff>
      <xdr:row>62</xdr:row>
      <xdr:rowOff>129540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83CAE57B-F1A7-4D4C-B8D3-9BABC3E49D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171450</xdr:colOff>
      <xdr:row>36</xdr:row>
      <xdr:rowOff>121920</xdr:rowOff>
    </xdr:from>
    <xdr:to>
      <xdr:col>13</xdr:col>
      <xdr:colOff>656082</xdr:colOff>
      <xdr:row>41</xdr:row>
      <xdr:rowOff>147828</xdr:rowOff>
    </xdr:to>
    <xdr:sp macro="" textlink="">
      <xdr:nvSpPr>
        <xdr:cNvPr id="23" name="Pil: opp 22">
          <a:extLst>
            <a:ext uri="{FF2B5EF4-FFF2-40B4-BE49-F238E27FC236}">
              <a16:creationId xmlns:a16="http://schemas.microsoft.com/office/drawing/2014/main" id="{A231ECB2-C58A-4BFF-B65B-B4846BBA477A}"/>
            </a:ext>
          </a:extLst>
        </xdr:cNvPr>
        <xdr:cNvSpPr/>
      </xdr:nvSpPr>
      <xdr:spPr bwMode="auto">
        <a:xfrm>
          <a:off x="12058650" y="697992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118110</xdr:colOff>
      <xdr:row>45</xdr:row>
      <xdr:rowOff>7620</xdr:rowOff>
    </xdr:from>
    <xdr:to>
      <xdr:col>13</xdr:col>
      <xdr:colOff>861060</xdr:colOff>
      <xdr:row>47</xdr:row>
      <xdr:rowOff>95250</xdr:rowOff>
    </xdr:to>
    <xdr:sp macro="" textlink="">
      <xdr:nvSpPr>
        <xdr:cNvPr id="24" name="Pil: høyre 23">
          <a:extLst>
            <a:ext uri="{FF2B5EF4-FFF2-40B4-BE49-F238E27FC236}">
              <a16:creationId xmlns:a16="http://schemas.microsoft.com/office/drawing/2014/main" id="{2DCDA69A-1C2D-481E-88A2-B75A1E8E61DB}"/>
            </a:ext>
          </a:extLst>
        </xdr:cNvPr>
        <xdr:cNvSpPr/>
      </xdr:nvSpPr>
      <xdr:spPr bwMode="auto">
        <a:xfrm>
          <a:off x="12005310" y="8580120"/>
          <a:ext cx="742950" cy="468630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148590</xdr:colOff>
      <xdr:row>48</xdr:row>
      <xdr:rowOff>76200</xdr:rowOff>
    </xdr:from>
    <xdr:to>
      <xdr:col>13</xdr:col>
      <xdr:colOff>633222</xdr:colOff>
      <xdr:row>53</xdr:row>
      <xdr:rowOff>102108</xdr:rowOff>
    </xdr:to>
    <xdr:sp macro="" textlink="">
      <xdr:nvSpPr>
        <xdr:cNvPr id="25" name="Pil: ned 24">
          <a:extLst>
            <a:ext uri="{FF2B5EF4-FFF2-40B4-BE49-F238E27FC236}">
              <a16:creationId xmlns:a16="http://schemas.microsoft.com/office/drawing/2014/main" id="{8DDF2300-8012-4D86-B311-8BF78FCFCF1B}"/>
            </a:ext>
          </a:extLst>
        </xdr:cNvPr>
        <xdr:cNvSpPr/>
      </xdr:nvSpPr>
      <xdr:spPr bwMode="auto">
        <a:xfrm>
          <a:off x="12035790" y="9220200"/>
          <a:ext cx="484632" cy="978408"/>
        </a:xfrm>
        <a:prstGeom prst="down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19050</xdr:colOff>
      <xdr:row>32</xdr:row>
      <xdr:rowOff>137160</xdr:rowOff>
    </xdr:from>
    <xdr:to>
      <xdr:col>25</xdr:col>
      <xdr:colOff>590550</xdr:colOff>
      <xdr:row>62</xdr:row>
      <xdr:rowOff>91440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A5A7ECBA-EC84-4053-B848-81C47ABB3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102870</xdr:colOff>
      <xdr:row>34</xdr:row>
      <xdr:rowOff>19050</xdr:rowOff>
    </xdr:from>
    <xdr:to>
      <xdr:col>26</xdr:col>
      <xdr:colOff>587502</xdr:colOff>
      <xdr:row>39</xdr:row>
      <xdr:rowOff>44958</xdr:rowOff>
    </xdr:to>
    <xdr:sp macro="" textlink="">
      <xdr:nvSpPr>
        <xdr:cNvPr id="27" name="Pil: opp 26">
          <a:extLst>
            <a:ext uri="{FF2B5EF4-FFF2-40B4-BE49-F238E27FC236}">
              <a16:creationId xmlns:a16="http://schemas.microsoft.com/office/drawing/2014/main" id="{C9DA9013-1563-4342-B12F-FC3E235827A3}"/>
            </a:ext>
          </a:extLst>
        </xdr:cNvPr>
        <xdr:cNvSpPr/>
      </xdr:nvSpPr>
      <xdr:spPr bwMode="auto">
        <a:xfrm>
          <a:off x="23877270" y="649605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57150</xdr:colOff>
      <xdr:row>40</xdr:row>
      <xdr:rowOff>76200</xdr:rowOff>
    </xdr:from>
    <xdr:to>
      <xdr:col>26</xdr:col>
      <xdr:colOff>735330</xdr:colOff>
      <xdr:row>43</xdr:row>
      <xdr:rowOff>19050</xdr:rowOff>
    </xdr:to>
    <xdr:sp macro="" textlink="">
      <xdr:nvSpPr>
        <xdr:cNvPr id="28" name="Pil: høyre 27">
          <a:extLst>
            <a:ext uri="{FF2B5EF4-FFF2-40B4-BE49-F238E27FC236}">
              <a16:creationId xmlns:a16="http://schemas.microsoft.com/office/drawing/2014/main" id="{5F0E20CD-CD69-48EB-A015-DABB545F63F1}"/>
            </a:ext>
          </a:extLst>
        </xdr:cNvPr>
        <xdr:cNvSpPr/>
      </xdr:nvSpPr>
      <xdr:spPr bwMode="auto">
        <a:xfrm>
          <a:off x="23831550" y="7696200"/>
          <a:ext cx="678180" cy="514350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64770</xdr:colOff>
      <xdr:row>44</xdr:row>
      <xdr:rowOff>140970</xdr:rowOff>
    </xdr:from>
    <xdr:to>
      <xdr:col>26</xdr:col>
      <xdr:colOff>549402</xdr:colOff>
      <xdr:row>49</xdr:row>
      <xdr:rowOff>166878</xdr:rowOff>
    </xdr:to>
    <xdr:sp macro="" textlink="">
      <xdr:nvSpPr>
        <xdr:cNvPr id="29" name="Pil: ned 28">
          <a:extLst>
            <a:ext uri="{FF2B5EF4-FFF2-40B4-BE49-F238E27FC236}">
              <a16:creationId xmlns:a16="http://schemas.microsoft.com/office/drawing/2014/main" id="{0712A116-4258-4C65-933B-16499848F0C0}"/>
            </a:ext>
          </a:extLst>
        </xdr:cNvPr>
        <xdr:cNvSpPr/>
      </xdr:nvSpPr>
      <xdr:spPr bwMode="auto">
        <a:xfrm>
          <a:off x="23839170" y="8522970"/>
          <a:ext cx="484632" cy="978408"/>
        </a:xfrm>
        <a:prstGeom prst="down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30480</xdr:colOff>
      <xdr:row>32</xdr:row>
      <xdr:rowOff>83820</xdr:rowOff>
    </xdr:from>
    <xdr:to>
      <xdr:col>37</xdr:col>
      <xdr:colOff>822960</xdr:colOff>
      <xdr:row>62</xdr:row>
      <xdr:rowOff>68580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D5F01217-35EB-4134-86B6-E731B7FA3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38</xdr:col>
      <xdr:colOff>144780</xdr:colOff>
      <xdr:row>42</xdr:row>
      <xdr:rowOff>167640</xdr:rowOff>
    </xdr:from>
    <xdr:to>
      <xdr:col>38</xdr:col>
      <xdr:colOff>864870</xdr:colOff>
      <xdr:row>45</xdr:row>
      <xdr:rowOff>110490</xdr:rowOff>
    </xdr:to>
    <xdr:sp macro="" textlink="">
      <xdr:nvSpPr>
        <xdr:cNvPr id="31" name="Pil: høyre 30">
          <a:extLst>
            <a:ext uri="{FF2B5EF4-FFF2-40B4-BE49-F238E27FC236}">
              <a16:creationId xmlns:a16="http://schemas.microsoft.com/office/drawing/2014/main" id="{3FCD2EC3-114D-4795-9ADA-CD7B2228796F}"/>
            </a:ext>
          </a:extLst>
        </xdr:cNvPr>
        <xdr:cNvSpPr/>
      </xdr:nvSpPr>
      <xdr:spPr bwMode="auto">
        <a:xfrm>
          <a:off x="34891980" y="8168640"/>
          <a:ext cx="720090" cy="514350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38</xdr:col>
      <xdr:colOff>899160</xdr:colOff>
      <xdr:row>31</xdr:row>
      <xdr:rowOff>91440</xdr:rowOff>
    </xdr:from>
    <xdr:to>
      <xdr:col>49</xdr:col>
      <xdr:colOff>861060</xdr:colOff>
      <xdr:row>61</xdr:row>
      <xdr:rowOff>11430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CC8FA911-6E79-42F9-92F8-459D3DF208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38</xdr:col>
      <xdr:colOff>163830</xdr:colOff>
      <xdr:row>51</xdr:row>
      <xdr:rowOff>68580</xdr:rowOff>
    </xdr:from>
    <xdr:to>
      <xdr:col>38</xdr:col>
      <xdr:colOff>648462</xdr:colOff>
      <xdr:row>56</xdr:row>
      <xdr:rowOff>94488</xdr:rowOff>
    </xdr:to>
    <xdr:sp macro="" textlink="">
      <xdr:nvSpPr>
        <xdr:cNvPr id="33" name="Pil: ned 32">
          <a:extLst>
            <a:ext uri="{FF2B5EF4-FFF2-40B4-BE49-F238E27FC236}">
              <a16:creationId xmlns:a16="http://schemas.microsoft.com/office/drawing/2014/main" id="{E5139F09-D344-4180-B777-26F367B9FC07}"/>
            </a:ext>
          </a:extLst>
        </xdr:cNvPr>
        <xdr:cNvSpPr/>
      </xdr:nvSpPr>
      <xdr:spPr bwMode="auto">
        <a:xfrm>
          <a:off x="34911030" y="9784080"/>
          <a:ext cx="484632" cy="978408"/>
        </a:xfrm>
        <a:prstGeom prst="down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37</xdr:col>
      <xdr:colOff>895350</xdr:colOff>
      <xdr:row>48</xdr:row>
      <xdr:rowOff>45720</xdr:rowOff>
    </xdr:from>
    <xdr:to>
      <xdr:col>38</xdr:col>
      <xdr:colOff>712470</xdr:colOff>
      <xdr:row>50</xdr:row>
      <xdr:rowOff>144780</xdr:rowOff>
    </xdr:to>
    <xdr:sp macro="" textlink="">
      <xdr:nvSpPr>
        <xdr:cNvPr id="34" name="Pil: høyre 33">
          <a:extLst>
            <a:ext uri="{FF2B5EF4-FFF2-40B4-BE49-F238E27FC236}">
              <a16:creationId xmlns:a16="http://schemas.microsoft.com/office/drawing/2014/main" id="{E1D1BA08-C41A-46A9-840F-89F4528C008D}"/>
            </a:ext>
          </a:extLst>
        </xdr:cNvPr>
        <xdr:cNvSpPr/>
      </xdr:nvSpPr>
      <xdr:spPr bwMode="auto">
        <a:xfrm rot="10800000">
          <a:off x="34728150" y="9189720"/>
          <a:ext cx="731520" cy="480060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38</xdr:col>
      <xdr:colOff>167640</xdr:colOff>
      <xdr:row>32</xdr:row>
      <xdr:rowOff>72390</xdr:rowOff>
    </xdr:from>
    <xdr:to>
      <xdr:col>38</xdr:col>
      <xdr:colOff>652272</xdr:colOff>
      <xdr:row>37</xdr:row>
      <xdr:rowOff>98298</xdr:rowOff>
    </xdr:to>
    <xdr:sp macro="" textlink="">
      <xdr:nvSpPr>
        <xdr:cNvPr id="36" name="Pil: ned 35">
          <a:extLst>
            <a:ext uri="{FF2B5EF4-FFF2-40B4-BE49-F238E27FC236}">
              <a16:creationId xmlns:a16="http://schemas.microsoft.com/office/drawing/2014/main" id="{A47BAFAF-34F7-4142-B354-A119D6AE5081}"/>
            </a:ext>
          </a:extLst>
        </xdr:cNvPr>
        <xdr:cNvSpPr/>
      </xdr:nvSpPr>
      <xdr:spPr bwMode="auto">
        <a:xfrm rot="10800000">
          <a:off x="34914840" y="6168390"/>
          <a:ext cx="484632" cy="978408"/>
        </a:xfrm>
        <a:prstGeom prst="down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144780</xdr:colOff>
      <xdr:row>66</xdr:row>
      <xdr:rowOff>26670</xdr:rowOff>
    </xdr:from>
    <xdr:to>
      <xdr:col>13</xdr:col>
      <xdr:colOff>629412</xdr:colOff>
      <xdr:row>71</xdr:row>
      <xdr:rowOff>52578</xdr:rowOff>
    </xdr:to>
    <xdr:sp macro="" textlink="">
      <xdr:nvSpPr>
        <xdr:cNvPr id="38" name="Pil: opp 37">
          <a:extLst>
            <a:ext uri="{FF2B5EF4-FFF2-40B4-BE49-F238E27FC236}">
              <a16:creationId xmlns:a16="http://schemas.microsoft.com/office/drawing/2014/main" id="{FE9D8256-BB9F-4718-B884-20D1898C85A8}"/>
            </a:ext>
          </a:extLst>
        </xdr:cNvPr>
        <xdr:cNvSpPr/>
      </xdr:nvSpPr>
      <xdr:spPr bwMode="auto">
        <a:xfrm>
          <a:off x="12031980" y="1259967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102870</xdr:colOff>
      <xdr:row>78</xdr:row>
      <xdr:rowOff>41910</xdr:rowOff>
    </xdr:from>
    <xdr:to>
      <xdr:col>13</xdr:col>
      <xdr:colOff>587502</xdr:colOff>
      <xdr:row>83</xdr:row>
      <xdr:rowOff>67818</xdr:rowOff>
    </xdr:to>
    <xdr:sp macro="" textlink="">
      <xdr:nvSpPr>
        <xdr:cNvPr id="39" name="Pil: opp 38">
          <a:extLst>
            <a:ext uri="{FF2B5EF4-FFF2-40B4-BE49-F238E27FC236}">
              <a16:creationId xmlns:a16="http://schemas.microsoft.com/office/drawing/2014/main" id="{D130B8AC-AA01-45BB-8F12-D891C2CF192F}"/>
            </a:ext>
          </a:extLst>
        </xdr:cNvPr>
        <xdr:cNvSpPr/>
      </xdr:nvSpPr>
      <xdr:spPr bwMode="auto">
        <a:xfrm rot="10800000">
          <a:off x="11990070" y="1490091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35052</xdr:colOff>
      <xdr:row>74</xdr:row>
      <xdr:rowOff>14478</xdr:rowOff>
    </xdr:from>
    <xdr:to>
      <xdr:col>13</xdr:col>
      <xdr:colOff>784860</xdr:colOff>
      <xdr:row>76</xdr:row>
      <xdr:rowOff>148590</xdr:rowOff>
    </xdr:to>
    <xdr:sp macro="" textlink="">
      <xdr:nvSpPr>
        <xdr:cNvPr id="40" name="Pil: opp 39">
          <a:extLst>
            <a:ext uri="{FF2B5EF4-FFF2-40B4-BE49-F238E27FC236}">
              <a16:creationId xmlns:a16="http://schemas.microsoft.com/office/drawing/2014/main" id="{086A6501-C6D1-4FC8-AA9E-3A275178442B}"/>
            </a:ext>
          </a:extLst>
        </xdr:cNvPr>
        <xdr:cNvSpPr/>
      </xdr:nvSpPr>
      <xdr:spPr bwMode="auto">
        <a:xfrm rot="5400000">
          <a:off x="12039600" y="13994130"/>
          <a:ext cx="515112" cy="7498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910590</xdr:colOff>
      <xdr:row>64</xdr:row>
      <xdr:rowOff>129540</xdr:rowOff>
    </xdr:from>
    <xdr:to>
      <xdr:col>25</xdr:col>
      <xdr:colOff>567690</xdr:colOff>
      <xdr:row>94</xdr:row>
      <xdr:rowOff>83820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6320C191-BD99-4CBE-92B8-1D79E3123C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160020</xdr:colOff>
      <xdr:row>67</xdr:row>
      <xdr:rowOff>26670</xdr:rowOff>
    </xdr:from>
    <xdr:to>
      <xdr:col>26</xdr:col>
      <xdr:colOff>644652</xdr:colOff>
      <xdr:row>72</xdr:row>
      <xdr:rowOff>52578</xdr:rowOff>
    </xdr:to>
    <xdr:sp macro="" textlink="">
      <xdr:nvSpPr>
        <xdr:cNvPr id="42" name="Pil: opp 41">
          <a:extLst>
            <a:ext uri="{FF2B5EF4-FFF2-40B4-BE49-F238E27FC236}">
              <a16:creationId xmlns:a16="http://schemas.microsoft.com/office/drawing/2014/main" id="{740C87F3-99F2-4394-BA56-3607D7F757C6}"/>
            </a:ext>
          </a:extLst>
        </xdr:cNvPr>
        <xdr:cNvSpPr/>
      </xdr:nvSpPr>
      <xdr:spPr bwMode="auto">
        <a:xfrm>
          <a:off x="23934420" y="1279017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73152</xdr:colOff>
      <xdr:row>74</xdr:row>
      <xdr:rowOff>185928</xdr:rowOff>
    </xdr:from>
    <xdr:to>
      <xdr:col>26</xdr:col>
      <xdr:colOff>735330</xdr:colOff>
      <xdr:row>77</xdr:row>
      <xdr:rowOff>129540</xdr:rowOff>
    </xdr:to>
    <xdr:sp macro="" textlink="">
      <xdr:nvSpPr>
        <xdr:cNvPr id="43" name="Pil: opp 42">
          <a:extLst>
            <a:ext uri="{FF2B5EF4-FFF2-40B4-BE49-F238E27FC236}">
              <a16:creationId xmlns:a16="http://schemas.microsoft.com/office/drawing/2014/main" id="{0409057A-0961-413F-A2E4-86060FE9AFF4}"/>
            </a:ext>
          </a:extLst>
        </xdr:cNvPr>
        <xdr:cNvSpPr/>
      </xdr:nvSpPr>
      <xdr:spPr bwMode="auto">
        <a:xfrm rot="5400000">
          <a:off x="23921085" y="14209395"/>
          <a:ext cx="515112" cy="66217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99060</xdr:colOff>
      <xdr:row>80</xdr:row>
      <xdr:rowOff>49530</xdr:rowOff>
    </xdr:from>
    <xdr:to>
      <xdr:col>26</xdr:col>
      <xdr:colOff>583692</xdr:colOff>
      <xdr:row>85</xdr:row>
      <xdr:rowOff>75438</xdr:rowOff>
    </xdr:to>
    <xdr:sp macro="" textlink="">
      <xdr:nvSpPr>
        <xdr:cNvPr id="44" name="Pil: opp 43">
          <a:extLst>
            <a:ext uri="{FF2B5EF4-FFF2-40B4-BE49-F238E27FC236}">
              <a16:creationId xmlns:a16="http://schemas.microsoft.com/office/drawing/2014/main" id="{79EE9FF8-6CF0-4912-987D-C431174F32C5}"/>
            </a:ext>
          </a:extLst>
        </xdr:cNvPr>
        <xdr:cNvSpPr/>
      </xdr:nvSpPr>
      <xdr:spPr bwMode="auto">
        <a:xfrm rot="10800000">
          <a:off x="23873460" y="1528953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906780</xdr:colOff>
      <xdr:row>64</xdr:row>
      <xdr:rowOff>106680</xdr:rowOff>
    </xdr:from>
    <xdr:to>
      <xdr:col>37</xdr:col>
      <xdr:colOff>853440</xdr:colOff>
      <xdr:row>94</xdr:row>
      <xdr:rowOff>106680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BC6E1BB2-B403-416B-B8A0-B4FF87ED74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38</xdr:col>
      <xdr:colOff>190500</xdr:colOff>
      <xdr:row>64</xdr:row>
      <xdr:rowOff>110490</xdr:rowOff>
    </xdr:from>
    <xdr:to>
      <xdr:col>38</xdr:col>
      <xdr:colOff>675132</xdr:colOff>
      <xdr:row>69</xdr:row>
      <xdr:rowOff>136398</xdr:rowOff>
    </xdr:to>
    <xdr:sp macro="" textlink="">
      <xdr:nvSpPr>
        <xdr:cNvPr id="46" name="Pil: ned 45">
          <a:extLst>
            <a:ext uri="{FF2B5EF4-FFF2-40B4-BE49-F238E27FC236}">
              <a16:creationId xmlns:a16="http://schemas.microsoft.com/office/drawing/2014/main" id="{A59E0604-9645-43CA-A679-387960973864}"/>
            </a:ext>
          </a:extLst>
        </xdr:cNvPr>
        <xdr:cNvSpPr/>
      </xdr:nvSpPr>
      <xdr:spPr bwMode="auto">
        <a:xfrm rot="10800000">
          <a:off x="34937700" y="12302490"/>
          <a:ext cx="484632" cy="978408"/>
        </a:xfrm>
        <a:prstGeom prst="down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38</xdr:col>
      <xdr:colOff>145542</xdr:colOff>
      <xdr:row>73</xdr:row>
      <xdr:rowOff>86868</xdr:rowOff>
    </xdr:from>
    <xdr:to>
      <xdr:col>38</xdr:col>
      <xdr:colOff>819150</xdr:colOff>
      <xdr:row>76</xdr:row>
      <xdr:rowOff>30480</xdr:rowOff>
    </xdr:to>
    <xdr:sp macro="" textlink="">
      <xdr:nvSpPr>
        <xdr:cNvPr id="47" name="Pil: ned 46">
          <a:extLst>
            <a:ext uri="{FF2B5EF4-FFF2-40B4-BE49-F238E27FC236}">
              <a16:creationId xmlns:a16="http://schemas.microsoft.com/office/drawing/2014/main" id="{506C462B-D9D3-4C3D-B108-1DBE8E3DEC7D}"/>
            </a:ext>
          </a:extLst>
        </xdr:cNvPr>
        <xdr:cNvSpPr/>
      </xdr:nvSpPr>
      <xdr:spPr bwMode="auto">
        <a:xfrm rot="16200000">
          <a:off x="34971990" y="13914120"/>
          <a:ext cx="515112" cy="673608"/>
        </a:xfrm>
        <a:prstGeom prst="down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38</xdr:col>
      <xdr:colOff>129540</xdr:colOff>
      <xdr:row>78</xdr:row>
      <xdr:rowOff>163830</xdr:rowOff>
    </xdr:from>
    <xdr:to>
      <xdr:col>38</xdr:col>
      <xdr:colOff>815340</xdr:colOff>
      <xdr:row>81</xdr:row>
      <xdr:rowOff>68580</xdr:rowOff>
    </xdr:to>
    <xdr:sp macro="" textlink="">
      <xdr:nvSpPr>
        <xdr:cNvPr id="48" name="Pil: ned 47">
          <a:extLst>
            <a:ext uri="{FF2B5EF4-FFF2-40B4-BE49-F238E27FC236}">
              <a16:creationId xmlns:a16="http://schemas.microsoft.com/office/drawing/2014/main" id="{C01E8AFF-7E08-49E0-AF08-B435CFEE7A4D}"/>
            </a:ext>
          </a:extLst>
        </xdr:cNvPr>
        <xdr:cNvSpPr/>
      </xdr:nvSpPr>
      <xdr:spPr bwMode="auto">
        <a:xfrm rot="5400000">
          <a:off x="34981515" y="14918055"/>
          <a:ext cx="476250" cy="685800"/>
        </a:xfrm>
        <a:prstGeom prst="down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38</xdr:col>
      <xdr:colOff>57150</xdr:colOff>
      <xdr:row>82</xdr:row>
      <xdr:rowOff>175260</xdr:rowOff>
    </xdr:from>
    <xdr:to>
      <xdr:col>38</xdr:col>
      <xdr:colOff>541782</xdr:colOff>
      <xdr:row>88</xdr:row>
      <xdr:rowOff>10668</xdr:rowOff>
    </xdr:to>
    <xdr:sp macro="" textlink="">
      <xdr:nvSpPr>
        <xdr:cNvPr id="49" name="Pil: ned 48">
          <a:extLst>
            <a:ext uri="{FF2B5EF4-FFF2-40B4-BE49-F238E27FC236}">
              <a16:creationId xmlns:a16="http://schemas.microsoft.com/office/drawing/2014/main" id="{C3539CD6-96B2-45E4-837E-B90D481FF5FC}"/>
            </a:ext>
          </a:extLst>
        </xdr:cNvPr>
        <xdr:cNvSpPr/>
      </xdr:nvSpPr>
      <xdr:spPr bwMode="auto">
        <a:xfrm>
          <a:off x="34804350" y="15796260"/>
          <a:ext cx="484632" cy="978408"/>
        </a:xfrm>
        <a:prstGeom prst="down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45720</xdr:colOff>
      <xdr:row>64</xdr:row>
      <xdr:rowOff>7620</xdr:rowOff>
    </xdr:from>
    <xdr:to>
      <xdr:col>49</xdr:col>
      <xdr:colOff>792480</xdr:colOff>
      <xdr:row>93</xdr:row>
      <xdr:rowOff>110490</xdr:rowOff>
    </xdr:to>
    <xdr:graphicFrame macro="">
      <xdr:nvGraphicFramePr>
        <xdr:cNvPr id="50" name="Diagram 49">
          <a:extLst>
            <a:ext uri="{FF2B5EF4-FFF2-40B4-BE49-F238E27FC236}">
              <a16:creationId xmlns:a16="http://schemas.microsoft.com/office/drawing/2014/main" id="{A01236D4-492B-4F72-A533-334C2E4C8A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64</xdr:row>
      <xdr:rowOff>144780</xdr:rowOff>
    </xdr:from>
    <xdr:to>
      <xdr:col>12</xdr:col>
      <xdr:colOff>670560</xdr:colOff>
      <xdr:row>94</xdr:row>
      <xdr:rowOff>129540</xdr:rowOff>
    </xdr:to>
    <xdr:graphicFrame macro="">
      <xdr:nvGraphicFramePr>
        <xdr:cNvPr id="52" name="Diagram 2">
          <a:extLst>
            <a:ext uri="{FF2B5EF4-FFF2-40B4-BE49-F238E27FC236}">
              <a16:creationId xmlns:a16="http://schemas.microsoft.com/office/drawing/2014/main" id="{7D70C742-39B9-4C75-A7FB-E9E850B440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96</xdr:row>
      <xdr:rowOff>167640</xdr:rowOff>
    </xdr:from>
    <xdr:to>
      <xdr:col>12</xdr:col>
      <xdr:colOff>754380</xdr:colOff>
      <xdr:row>126</xdr:row>
      <xdr:rowOff>129540</xdr:rowOff>
    </xdr:to>
    <xdr:graphicFrame macro="">
      <xdr:nvGraphicFramePr>
        <xdr:cNvPr id="51" name="Diagram 2">
          <a:extLst>
            <a:ext uri="{FF2B5EF4-FFF2-40B4-BE49-F238E27FC236}">
              <a16:creationId xmlns:a16="http://schemas.microsoft.com/office/drawing/2014/main" id="{71EC1772-03C4-461B-ACA1-E109AFDE9A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228600</xdr:colOff>
      <xdr:row>99</xdr:row>
      <xdr:rowOff>121920</xdr:rowOff>
    </xdr:from>
    <xdr:to>
      <xdr:col>13</xdr:col>
      <xdr:colOff>713232</xdr:colOff>
      <xdr:row>104</xdr:row>
      <xdr:rowOff>147828</xdr:rowOff>
    </xdr:to>
    <xdr:sp macro="" textlink="">
      <xdr:nvSpPr>
        <xdr:cNvPr id="53" name="Pil: opp 52">
          <a:extLst>
            <a:ext uri="{FF2B5EF4-FFF2-40B4-BE49-F238E27FC236}">
              <a16:creationId xmlns:a16="http://schemas.microsoft.com/office/drawing/2014/main" id="{FE8FB953-0FD9-4098-9ED0-5B8C70B3F105}"/>
            </a:ext>
          </a:extLst>
        </xdr:cNvPr>
        <xdr:cNvSpPr/>
      </xdr:nvSpPr>
      <xdr:spPr bwMode="auto">
        <a:xfrm>
          <a:off x="12115800" y="1898142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22860</xdr:colOff>
      <xdr:row>108</xdr:row>
      <xdr:rowOff>167640</xdr:rowOff>
    </xdr:from>
    <xdr:to>
      <xdr:col>13</xdr:col>
      <xdr:colOff>822960</xdr:colOff>
      <xdr:row>111</xdr:row>
      <xdr:rowOff>114300</xdr:rowOff>
    </xdr:to>
    <xdr:sp macro="" textlink="">
      <xdr:nvSpPr>
        <xdr:cNvPr id="54" name="Pil: opp 53">
          <a:extLst>
            <a:ext uri="{FF2B5EF4-FFF2-40B4-BE49-F238E27FC236}">
              <a16:creationId xmlns:a16="http://schemas.microsoft.com/office/drawing/2014/main" id="{FD31DB96-9FDC-4E28-A25A-9271D4AF8EBB}"/>
            </a:ext>
          </a:extLst>
        </xdr:cNvPr>
        <xdr:cNvSpPr/>
      </xdr:nvSpPr>
      <xdr:spPr bwMode="auto">
        <a:xfrm rot="5400000">
          <a:off x="12051030" y="20600670"/>
          <a:ext cx="518160" cy="80010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7620</xdr:colOff>
      <xdr:row>96</xdr:row>
      <xdr:rowOff>186690</xdr:rowOff>
    </xdr:from>
    <xdr:to>
      <xdr:col>25</xdr:col>
      <xdr:colOff>670560</xdr:colOff>
      <xdr:row>126</xdr:row>
      <xdr:rowOff>106680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FB52E67B-C40B-48FA-B77A-02BEDE411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26</xdr:col>
      <xdr:colOff>144780</xdr:colOff>
      <xdr:row>110</xdr:row>
      <xdr:rowOff>38100</xdr:rowOff>
    </xdr:from>
    <xdr:to>
      <xdr:col>26</xdr:col>
      <xdr:colOff>895350</xdr:colOff>
      <xdr:row>113</xdr:row>
      <xdr:rowOff>3810</xdr:rowOff>
    </xdr:to>
    <xdr:sp macro="" textlink="">
      <xdr:nvSpPr>
        <xdr:cNvPr id="56" name="Pil: opp 55">
          <a:extLst>
            <a:ext uri="{FF2B5EF4-FFF2-40B4-BE49-F238E27FC236}">
              <a16:creationId xmlns:a16="http://schemas.microsoft.com/office/drawing/2014/main" id="{54F7AF20-1557-41A7-9BF6-35647724DD50}"/>
            </a:ext>
          </a:extLst>
        </xdr:cNvPr>
        <xdr:cNvSpPr/>
      </xdr:nvSpPr>
      <xdr:spPr bwMode="auto">
        <a:xfrm rot="5400000">
          <a:off x="24025860" y="20886420"/>
          <a:ext cx="537210" cy="75057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190500</xdr:colOff>
      <xdr:row>101</xdr:row>
      <xdr:rowOff>91440</xdr:rowOff>
    </xdr:from>
    <xdr:to>
      <xdr:col>26</xdr:col>
      <xdr:colOff>675132</xdr:colOff>
      <xdr:row>106</xdr:row>
      <xdr:rowOff>117348</xdr:rowOff>
    </xdr:to>
    <xdr:sp macro="" textlink="">
      <xdr:nvSpPr>
        <xdr:cNvPr id="57" name="Pil: opp 56">
          <a:extLst>
            <a:ext uri="{FF2B5EF4-FFF2-40B4-BE49-F238E27FC236}">
              <a16:creationId xmlns:a16="http://schemas.microsoft.com/office/drawing/2014/main" id="{9124E69F-39AA-46E1-BAF9-ED396CE87F00}"/>
            </a:ext>
          </a:extLst>
        </xdr:cNvPr>
        <xdr:cNvSpPr/>
      </xdr:nvSpPr>
      <xdr:spPr bwMode="auto">
        <a:xfrm>
          <a:off x="23964900" y="1933194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60960</xdr:colOff>
      <xdr:row>96</xdr:row>
      <xdr:rowOff>160020</xdr:rowOff>
    </xdr:from>
    <xdr:to>
      <xdr:col>37</xdr:col>
      <xdr:colOff>762000</xdr:colOff>
      <xdr:row>126</xdr:row>
      <xdr:rowOff>76200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12F78B4E-1E90-4718-A7C3-F913A2794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38</xdr:col>
      <xdr:colOff>236220</xdr:colOff>
      <xdr:row>111</xdr:row>
      <xdr:rowOff>144780</xdr:rowOff>
    </xdr:from>
    <xdr:to>
      <xdr:col>38</xdr:col>
      <xdr:colOff>838200</xdr:colOff>
      <xdr:row>114</xdr:row>
      <xdr:rowOff>95250</xdr:rowOff>
    </xdr:to>
    <xdr:sp macro="" textlink="">
      <xdr:nvSpPr>
        <xdr:cNvPr id="59" name="Pil: opp 58">
          <a:extLst>
            <a:ext uri="{FF2B5EF4-FFF2-40B4-BE49-F238E27FC236}">
              <a16:creationId xmlns:a16="http://schemas.microsoft.com/office/drawing/2014/main" id="{9AA72C7D-D2FD-4902-8F5F-7DE4BDA0DD7C}"/>
            </a:ext>
          </a:extLst>
        </xdr:cNvPr>
        <xdr:cNvSpPr/>
      </xdr:nvSpPr>
      <xdr:spPr bwMode="auto">
        <a:xfrm rot="5400000">
          <a:off x="35023425" y="21250275"/>
          <a:ext cx="521970" cy="60198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38</xdr:col>
      <xdr:colOff>243840</xdr:colOff>
      <xdr:row>99</xdr:row>
      <xdr:rowOff>80010</xdr:rowOff>
    </xdr:from>
    <xdr:to>
      <xdr:col>38</xdr:col>
      <xdr:colOff>728472</xdr:colOff>
      <xdr:row>104</xdr:row>
      <xdr:rowOff>105918</xdr:rowOff>
    </xdr:to>
    <xdr:sp macro="" textlink="">
      <xdr:nvSpPr>
        <xdr:cNvPr id="60" name="Pil: opp 59">
          <a:extLst>
            <a:ext uri="{FF2B5EF4-FFF2-40B4-BE49-F238E27FC236}">
              <a16:creationId xmlns:a16="http://schemas.microsoft.com/office/drawing/2014/main" id="{14C2643D-037F-4630-88C4-1A283C417FED}"/>
            </a:ext>
          </a:extLst>
        </xdr:cNvPr>
        <xdr:cNvSpPr/>
      </xdr:nvSpPr>
      <xdr:spPr bwMode="auto">
        <a:xfrm>
          <a:off x="34991040" y="1893951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19050</xdr:colOff>
      <xdr:row>96</xdr:row>
      <xdr:rowOff>121920</xdr:rowOff>
    </xdr:from>
    <xdr:to>
      <xdr:col>49</xdr:col>
      <xdr:colOff>830580</xdr:colOff>
      <xdr:row>126</xdr:row>
      <xdr:rowOff>11430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C8186F80-D66D-48A3-922D-D5EBBFD63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128</xdr:row>
      <xdr:rowOff>144780</xdr:rowOff>
    </xdr:from>
    <xdr:to>
      <xdr:col>12</xdr:col>
      <xdr:colOff>792480</xdr:colOff>
      <xdr:row>158</xdr:row>
      <xdr:rowOff>129540</xdr:rowOff>
    </xdr:to>
    <xdr:graphicFrame macro="">
      <xdr:nvGraphicFramePr>
        <xdr:cNvPr id="62" name="Diagram 2">
          <a:extLst>
            <a:ext uri="{FF2B5EF4-FFF2-40B4-BE49-F238E27FC236}">
              <a16:creationId xmlns:a16="http://schemas.microsoft.com/office/drawing/2014/main" id="{292B67C5-034E-4201-BEDF-054DDBD05A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13</xdr:col>
      <xdr:colOff>129540</xdr:colOff>
      <xdr:row>131</xdr:row>
      <xdr:rowOff>45720</xdr:rowOff>
    </xdr:from>
    <xdr:to>
      <xdr:col>13</xdr:col>
      <xdr:colOff>614172</xdr:colOff>
      <xdr:row>136</xdr:row>
      <xdr:rowOff>71628</xdr:rowOff>
    </xdr:to>
    <xdr:sp macro="" textlink="">
      <xdr:nvSpPr>
        <xdr:cNvPr id="63" name="Pil: opp 62">
          <a:extLst>
            <a:ext uri="{FF2B5EF4-FFF2-40B4-BE49-F238E27FC236}">
              <a16:creationId xmlns:a16="http://schemas.microsoft.com/office/drawing/2014/main" id="{4122BEE1-446D-4E51-B844-4AEDEC77C7B7}"/>
            </a:ext>
          </a:extLst>
        </xdr:cNvPr>
        <xdr:cNvSpPr/>
      </xdr:nvSpPr>
      <xdr:spPr bwMode="auto">
        <a:xfrm>
          <a:off x="12016740" y="2500122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45720</xdr:colOff>
      <xdr:row>141</xdr:row>
      <xdr:rowOff>76200</xdr:rowOff>
    </xdr:from>
    <xdr:to>
      <xdr:col>13</xdr:col>
      <xdr:colOff>777240</xdr:colOff>
      <xdr:row>144</xdr:row>
      <xdr:rowOff>60960</xdr:rowOff>
    </xdr:to>
    <xdr:sp macro="" textlink="">
      <xdr:nvSpPr>
        <xdr:cNvPr id="64" name="Pil: opp 63">
          <a:extLst>
            <a:ext uri="{FF2B5EF4-FFF2-40B4-BE49-F238E27FC236}">
              <a16:creationId xmlns:a16="http://schemas.microsoft.com/office/drawing/2014/main" id="{5AC9DB86-B6DB-46DD-900A-7658251ECA07}"/>
            </a:ext>
          </a:extLst>
        </xdr:cNvPr>
        <xdr:cNvSpPr/>
      </xdr:nvSpPr>
      <xdr:spPr bwMode="auto">
        <a:xfrm rot="5400000">
          <a:off x="12020550" y="26849070"/>
          <a:ext cx="556260" cy="73152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198120</xdr:colOff>
      <xdr:row>113</xdr:row>
      <xdr:rowOff>167640</xdr:rowOff>
    </xdr:from>
    <xdr:to>
      <xdr:col>13</xdr:col>
      <xdr:colOff>682752</xdr:colOff>
      <xdr:row>119</xdr:row>
      <xdr:rowOff>3048</xdr:rowOff>
    </xdr:to>
    <xdr:sp macro="" textlink="">
      <xdr:nvSpPr>
        <xdr:cNvPr id="65" name="Pil: opp 64">
          <a:extLst>
            <a:ext uri="{FF2B5EF4-FFF2-40B4-BE49-F238E27FC236}">
              <a16:creationId xmlns:a16="http://schemas.microsoft.com/office/drawing/2014/main" id="{9AF4A802-C9C5-48D8-A19F-065ADF987318}"/>
            </a:ext>
          </a:extLst>
        </xdr:cNvPr>
        <xdr:cNvSpPr/>
      </xdr:nvSpPr>
      <xdr:spPr bwMode="auto">
        <a:xfrm rot="10800000">
          <a:off x="12085320" y="2169414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114300</xdr:colOff>
      <xdr:row>147</xdr:row>
      <xdr:rowOff>99060</xdr:rowOff>
    </xdr:from>
    <xdr:to>
      <xdr:col>13</xdr:col>
      <xdr:colOff>598932</xdr:colOff>
      <xdr:row>152</xdr:row>
      <xdr:rowOff>124968</xdr:rowOff>
    </xdr:to>
    <xdr:sp macro="" textlink="">
      <xdr:nvSpPr>
        <xdr:cNvPr id="66" name="Pil: opp 65">
          <a:extLst>
            <a:ext uri="{FF2B5EF4-FFF2-40B4-BE49-F238E27FC236}">
              <a16:creationId xmlns:a16="http://schemas.microsoft.com/office/drawing/2014/main" id="{8F8DBF68-1FC5-4C2E-A199-4685FB6A689D}"/>
            </a:ext>
          </a:extLst>
        </xdr:cNvPr>
        <xdr:cNvSpPr/>
      </xdr:nvSpPr>
      <xdr:spPr bwMode="auto">
        <a:xfrm rot="10800000">
          <a:off x="12001500" y="2810256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891540</xdr:colOff>
      <xdr:row>128</xdr:row>
      <xdr:rowOff>167640</xdr:rowOff>
    </xdr:from>
    <xdr:to>
      <xdr:col>25</xdr:col>
      <xdr:colOff>777240</xdr:colOff>
      <xdr:row>158</xdr:row>
      <xdr:rowOff>121920</xdr:rowOff>
    </xdr:to>
    <xdr:graphicFrame macro="">
      <xdr:nvGraphicFramePr>
        <xdr:cNvPr id="67" name="Diagram 66">
          <a:extLst>
            <a:ext uri="{FF2B5EF4-FFF2-40B4-BE49-F238E27FC236}">
              <a16:creationId xmlns:a16="http://schemas.microsoft.com/office/drawing/2014/main" id="{C023D651-AA61-4C7A-B269-D0F9E4094E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26</xdr:col>
      <xdr:colOff>179070</xdr:colOff>
      <xdr:row>131</xdr:row>
      <xdr:rowOff>7620</xdr:rowOff>
    </xdr:from>
    <xdr:to>
      <xdr:col>26</xdr:col>
      <xdr:colOff>663702</xdr:colOff>
      <xdr:row>136</xdr:row>
      <xdr:rowOff>33528</xdr:rowOff>
    </xdr:to>
    <xdr:sp macro="" textlink="">
      <xdr:nvSpPr>
        <xdr:cNvPr id="68" name="Pil: opp 67">
          <a:extLst>
            <a:ext uri="{FF2B5EF4-FFF2-40B4-BE49-F238E27FC236}">
              <a16:creationId xmlns:a16="http://schemas.microsoft.com/office/drawing/2014/main" id="{E4990727-A610-441B-BDA9-8E24A61768A2}"/>
            </a:ext>
          </a:extLst>
        </xdr:cNvPr>
        <xdr:cNvSpPr/>
      </xdr:nvSpPr>
      <xdr:spPr bwMode="auto">
        <a:xfrm>
          <a:off x="23953470" y="2496312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68580</xdr:colOff>
      <xdr:row>141</xdr:row>
      <xdr:rowOff>53340</xdr:rowOff>
    </xdr:from>
    <xdr:to>
      <xdr:col>26</xdr:col>
      <xdr:colOff>762000</xdr:colOff>
      <xdr:row>143</xdr:row>
      <xdr:rowOff>156210</xdr:rowOff>
    </xdr:to>
    <xdr:sp macro="" textlink="">
      <xdr:nvSpPr>
        <xdr:cNvPr id="69" name="Pil: opp 68">
          <a:extLst>
            <a:ext uri="{FF2B5EF4-FFF2-40B4-BE49-F238E27FC236}">
              <a16:creationId xmlns:a16="http://schemas.microsoft.com/office/drawing/2014/main" id="{0BC84A54-D0F7-4147-8241-03EB6B0C75DE}"/>
            </a:ext>
          </a:extLst>
        </xdr:cNvPr>
        <xdr:cNvSpPr/>
      </xdr:nvSpPr>
      <xdr:spPr bwMode="auto">
        <a:xfrm rot="5400000">
          <a:off x="23947755" y="26809065"/>
          <a:ext cx="483870" cy="69342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125730</xdr:colOff>
      <xdr:row>145</xdr:row>
      <xdr:rowOff>19050</xdr:rowOff>
    </xdr:from>
    <xdr:to>
      <xdr:col>26</xdr:col>
      <xdr:colOff>610362</xdr:colOff>
      <xdr:row>150</xdr:row>
      <xdr:rowOff>44958</xdr:rowOff>
    </xdr:to>
    <xdr:sp macro="" textlink="">
      <xdr:nvSpPr>
        <xdr:cNvPr id="70" name="Pil: opp 69">
          <a:extLst>
            <a:ext uri="{FF2B5EF4-FFF2-40B4-BE49-F238E27FC236}">
              <a16:creationId xmlns:a16="http://schemas.microsoft.com/office/drawing/2014/main" id="{B782560E-6B2A-4DC6-B0AE-FA3B21FE7658}"/>
            </a:ext>
          </a:extLst>
        </xdr:cNvPr>
        <xdr:cNvSpPr/>
      </xdr:nvSpPr>
      <xdr:spPr bwMode="auto">
        <a:xfrm rot="10800000">
          <a:off x="23900130" y="2764155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15240</xdr:colOff>
      <xdr:row>128</xdr:row>
      <xdr:rowOff>137160</xdr:rowOff>
    </xdr:from>
    <xdr:to>
      <xdr:col>37</xdr:col>
      <xdr:colOff>731520</xdr:colOff>
      <xdr:row>157</xdr:row>
      <xdr:rowOff>182880</xdr:rowOff>
    </xdr:to>
    <xdr:graphicFrame macro="">
      <xdr:nvGraphicFramePr>
        <xdr:cNvPr id="71" name="Diagram 70">
          <a:extLst>
            <a:ext uri="{FF2B5EF4-FFF2-40B4-BE49-F238E27FC236}">
              <a16:creationId xmlns:a16="http://schemas.microsoft.com/office/drawing/2014/main" id="{35761E75-A98B-476B-83F2-465CA129AB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38</xdr:col>
      <xdr:colOff>205740</xdr:colOff>
      <xdr:row>131</xdr:row>
      <xdr:rowOff>26670</xdr:rowOff>
    </xdr:from>
    <xdr:to>
      <xdr:col>38</xdr:col>
      <xdr:colOff>690372</xdr:colOff>
      <xdr:row>136</xdr:row>
      <xdr:rowOff>52578</xdr:rowOff>
    </xdr:to>
    <xdr:sp macro="" textlink="">
      <xdr:nvSpPr>
        <xdr:cNvPr id="72" name="Pil: opp 71">
          <a:extLst>
            <a:ext uri="{FF2B5EF4-FFF2-40B4-BE49-F238E27FC236}">
              <a16:creationId xmlns:a16="http://schemas.microsoft.com/office/drawing/2014/main" id="{15882051-C9FD-47FE-9BEA-9A46B8D13243}"/>
            </a:ext>
          </a:extLst>
        </xdr:cNvPr>
        <xdr:cNvSpPr/>
      </xdr:nvSpPr>
      <xdr:spPr bwMode="auto">
        <a:xfrm>
          <a:off x="34952940" y="2498217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38</xdr:col>
      <xdr:colOff>60960</xdr:colOff>
      <xdr:row>141</xdr:row>
      <xdr:rowOff>133350</xdr:rowOff>
    </xdr:from>
    <xdr:to>
      <xdr:col>38</xdr:col>
      <xdr:colOff>807720</xdr:colOff>
      <xdr:row>144</xdr:row>
      <xdr:rowOff>76200</xdr:rowOff>
    </xdr:to>
    <xdr:sp macro="" textlink="">
      <xdr:nvSpPr>
        <xdr:cNvPr id="73" name="Pil: opp 72">
          <a:extLst>
            <a:ext uri="{FF2B5EF4-FFF2-40B4-BE49-F238E27FC236}">
              <a16:creationId xmlns:a16="http://schemas.microsoft.com/office/drawing/2014/main" id="{0E7DA908-A5C4-4924-B416-6F24B2D4545B}"/>
            </a:ext>
          </a:extLst>
        </xdr:cNvPr>
        <xdr:cNvSpPr/>
      </xdr:nvSpPr>
      <xdr:spPr bwMode="auto">
        <a:xfrm rot="5400000">
          <a:off x="34924365" y="26877645"/>
          <a:ext cx="514350" cy="74676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38</xdr:col>
      <xdr:colOff>95250</xdr:colOff>
      <xdr:row>146</xdr:row>
      <xdr:rowOff>114300</xdr:rowOff>
    </xdr:from>
    <xdr:to>
      <xdr:col>38</xdr:col>
      <xdr:colOff>579882</xdr:colOff>
      <xdr:row>151</xdr:row>
      <xdr:rowOff>140208</xdr:rowOff>
    </xdr:to>
    <xdr:sp macro="" textlink="">
      <xdr:nvSpPr>
        <xdr:cNvPr id="74" name="Pil: opp 73">
          <a:extLst>
            <a:ext uri="{FF2B5EF4-FFF2-40B4-BE49-F238E27FC236}">
              <a16:creationId xmlns:a16="http://schemas.microsoft.com/office/drawing/2014/main" id="{141F5344-5C11-4E43-BD11-FD50A310748B}"/>
            </a:ext>
          </a:extLst>
        </xdr:cNvPr>
        <xdr:cNvSpPr/>
      </xdr:nvSpPr>
      <xdr:spPr bwMode="auto">
        <a:xfrm rot="10800000">
          <a:off x="34842450" y="279273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38</xdr:col>
      <xdr:colOff>887730</xdr:colOff>
      <xdr:row>128</xdr:row>
      <xdr:rowOff>114300</xdr:rowOff>
    </xdr:from>
    <xdr:to>
      <xdr:col>49</xdr:col>
      <xdr:colOff>807720</xdr:colOff>
      <xdr:row>158</xdr:row>
      <xdr:rowOff>0</xdr:rowOff>
    </xdr:to>
    <xdr:graphicFrame macro="">
      <xdr:nvGraphicFramePr>
        <xdr:cNvPr id="75" name="Diagram 74">
          <a:extLst>
            <a:ext uri="{FF2B5EF4-FFF2-40B4-BE49-F238E27FC236}">
              <a16:creationId xmlns:a16="http://schemas.microsoft.com/office/drawing/2014/main" id="{89FFA22A-36E1-4B37-8E4F-99B460208B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891540</xdr:colOff>
      <xdr:row>160</xdr:row>
      <xdr:rowOff>175260</xdr:rowOff>
    </xdr:from>
    <xdr:to>
      <xdr:col>12</xdr:col>
      <xdr:colOff>815340</xdr:colOff>
      <xdr:row>190</xdr:row>
      <xdr:rowOff>137160</xdr:rowOff>
    </xdr:to>
    <xdr:graphicFrame macro="">
      <xdr:nvGraphicFramePr>
        <xdr:cNvPr id="79" name="Diagram 2">
          <a:extLst>
            <a:ext uri="{FF2B5EF4-FFF2-40B4-BE49-F238E27FC236}">
              <a16:creationId xmlns:a16="http://schemas.microsoft.com/office/drawing/2014/main" id="{D9977BE3-0A1A-45C3-80AA-AC2484CAE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13</xdr:col>
      <xdr:colOff>83820</xdr:colOff>
      <xdr:row>164</xdr:row>
      <xdr:rowOff>68580</xdr:rowOff>
    </xdr:from>
    <xdr:to>
      <xdr:col>13</xdr:col>
      <xdr:colOff>568452</xdr:colOff>
      <xdr:row>169</xdr:row>
      <xdr:rowOff>94488</xdr:rowOff>
    </xdr:to>
    <xdr:sp macro="" textlink="">
      <xdr:nvSpPr>
        <xdr:cNvPr id="80" name="Pil: opp 79">
          <a:extLst>
            <a:ext uri="{FF2B5EF4-FFF2-40B4-BE49-F238E27FC236}">
              <a16:creationId xmlns:a16="http://schemas.microsoft.com/office/drawing/2014/main" id="{4987C715-B441-49A1-9998-25BD2A111608}"/>
            </a:ext>
          </a:extLst>
        </xdr:cNvPr>
        <xdr:cNvSpPr/>
      </xdr:nvSpPr>
      <xdr:spPr bwMode="auto">
        <a:xfrm>
          <a:off x="11971020" y="3131058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76200</xdr:colOff>
      <xdr:row>173</xdr:row>
      <xdr:rowOff>167640</xdr:rowOff>
    </xdr:from>
    <xdr:to>
      <xdr:col>13</xdr:col>
      <xdr:colOff>792480</xdr:colOff>
      <xdr:row>176</xdr:row>
      <xdr:rowOff>106680</xdr:rowOff>
    </xdr:to>
    <xdr:sp macro="" textlink="">
      <xdr:nvSpPr>
        <xdr:cNvPr id="81" name="Pil: opp 80">
          <a:extLst>
            <a:ext uri="{FF2B5EF4-FFF2-40B4-BE49-F238E27FC236}">
              <a16:creationId xmlns:a16="http://schemas.microsoft.com/office/drawing/2014/main" id="{A1A8E725-B2E1-4EAC-8A5B-B3E049DE8B22}"/>
            </a:ext>
          </a:extLst>
        </xdr:cNvPr>
        <xdr:cNvSpPr/>
      </xdr:nvSpPr>
      <xdr:spPr bwMode="auto">
        <a:xfrm rot="5400000">
          <a:off x="12066270" y="33021270"/>
          <a:ext cx="510540" cy="71628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175260</xdr:colOff>
      <xdr:row>177</xdr:row>
      <xdr:rowOff>182880</xdr:rowOff>
    </xdr:from>
    <xdr:to>
      <xdr:col>13</xdr:col>
      <xdr:colOff>659892</xdr:colOff>
      <xdr:row>183</xdr:row>
      <xdr:rowOff>18288</xdr:rowOff>
    </xdr:to>
    <xdr:sp macro="" textlink="">
      <xdr:nvSpPr>
        <xdr:cNvPr id="82" name="Pil: opp 81">
          <a:extLst>
            <a:ext uri="{FF2B5EF4-FFF2-40B4-BE49-F238E27FC236}">
              <a16:creationId xmlns:a16="http://schemas.microsoft.com/office/drawing/2014/main" id="{EA5E98F0-5C0B-4F1F-99EB-97EF9B796257}"/>
            </a:ext>
          </a:extLst>
        </xdr:cNvPr>
        <xdr:cNvSpPr/>
      </xdr:nvSpPr>
      <xdr:spPr bwMode="auto">
        <a:xfrm rot="10800000">
          <a:off x="12062460" y="3390138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38100</xdr:colOff>
      <xdr:row>160</xdr:row>
      <xdr:rowOff>121920</xdr:rowOff>
    </xdr:from>
    <xdr:to>
      <xdr:col>25</xdr:col>
      <xdr:colOff>838200</xdr:colOff>
      <xdr:row>190</xdr:row>
      <xdr:rowOff>76200</xdr:rowOff>
    </xdr:to>
    <xdr:graphicFrame macro="">
      <xdr:nvGraphicFramePr>
        <xdr:cNvPr id="83" name="Diagram 82">
          <a:extLst>
            <a:ext uri="{FF2B5EF4-FFF2-40B4-BE49-F238E27FC236}">
              <a16:creationId xmlns:a16="http://schemas.microsoft.com/office/drawing/2014/main" id="{33601ED4-526A-4A38-945B-518A52CEDB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26</xdr:col>
      <xdr:colOff>129540</xdr:colOff>
      <xdr:row>164</xdr:row>
      <xdr:rowOff>15240</xdr:rowOff>
    </xdr:from>
    <xdr:to>
      <xdr:col>26</xdr:col>
      <xdr:colOff>614172</xdr:colOff>
      <xdr:row>169</xdr:row>
      <xdr:rowOff>41148</xdr:rowOff>
    </xdr:to>
    <xdr:sp macro="" textlink="">
      <xdr:nvSpPr>
        <xdr:cNvPr id="84" name="Pil: opp 83">
          <a:extLst>
            <a:ext uri="{FF2B5EF4-FFF2-40B4-BE49-F238E27FC236}">
              <a16:creationId xmlns:a16="http://schemas.microsoft.com/office/drawing/2014/main" id="{FF3D5743-0885-4333-BFB3-E9736A129BA2}"/>
            </a:ext>
          </a:extLst>
        </xdr:cNvPr>
        <xdr:cNvSpPr/>
      </xdr:nvSpPr>
      <xdr:spPr bwMode="auto">
        <a:xfrm>
          <a:off x="23903940" y="3125724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144780</xdr:colOff>
      <xdr:row>174</xdr:row>
      <xdr:rowOff>60960</xdr:rowOff>
    </xdr:from>
    <xdr:to>
      <xdr:col>26</xdr:col>
      <xdr:colOff>822960</xdr:colOff>
      <xdr:row>177</xdr:row>
      <xdr:rowOff>22860</xdr:rowOff>
    </xdr:to>
    <xdr:sp macro="" textlink="">
      <xdr:nvSpPr>
        <xdr:cNvPr id="85" name="Pil: opp 84">
          <a:extLst>
            <a:ext uri="{FF2B5EF4-FFF2-40B4-BE49-F238E27FC236}">
              <a16:creationId xmlns:a16="http://schemas.microsoft.com/office/drawing/2014/main" id="{BE481982-6495-4659-B1C2-BD613E4637E1}"/>
            </a:ext>
          </a:extLst>
        </xdr:cNvPr>
        <xdr:cNvSpPr/>
      </xdr:nvSpPr>
      <xdr:spPr bwMode="auto">
        <a:xfrm rot="5400000">
          <a:off x="23991570" y="33135570"/>
          <a:ext cx="533400" cy="67818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160020</xdr:colOff>
      <xdr:row>179</xdr:row>
      <xdr:rowOff>45720</xdr:rowOff>
    </xdr:from>
    <xdr:to>
      <xdr:col>26</xdr:col>
      <xdr:colOff>644652</xdr:colOff>
      <xdr:row>184</xdr:row>
      <xdr:rowOff>71628</xdr:rowOff>
    </xdr:to>
    <xdr:sp macro="" textlink="">
      <xdr:nvSpPr>
        <xdr:cNvPr id="86" name="Pil: opp 85">
          <a:extLst>
            <a:ext uri="{FF2B5EF4-FFF2-40B4-BE49-F238E27FC236}">
              <a16:creationId xmlns:a16="http://schemas.microsoft.com/office/drawing/2014/main" id="{340B0175-4070-4F8D-8B9F-CC0A450CDAC4}"/>
            </a:ext>
          </a:extLst>
        </xdr:cNvPr>
        <xdr:cNvSpPr/>
      </xdr:nvSpPr>
      <xdr:spPr bwMode="auto">
        <a:xfrm rot="10800000">
          <a:off x="23934420" y="3414522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895350</xdr:colOff>
      <xdr:row>160</xdr:row>
      <xdr:rowOff>91440</xdr:rowOff>
    </xdr:from>
    <xdr:to>
      <xdr:col>37</xdr:col>
      <xdr:colOff>769620</xdr:colOff>
      <xdr:row>190</xdr:row>
      <xdr:rowOff>87630</xdr:rowOff>
    </xdr:to>
    <xdr:graphicFrame macro="">
      <xdr:nvGraphicFramePr>
        <xdr:cNvPr id="87" name="Diagram 86">
          <a:extLst>
            <a:ext uri="{FF2B5EF4-FFF2-40B4-BE49-F238E27FC236}">
              <a16:creationId xmlns:a16="http://schemas.microsoft.com/office/drawing/2014/main" id="{71FF2BD6-DEE1-4DBD-AAF6-F806AE51DA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38</xdr:col>
      <xdr:colOff>179070</xdr:colOff>
      <xdr:row>161</xdr:row>
      <xdr:rowOff>3810</xdr:rowOff>
    </xdr:from>
    <xdr:to>
      <xdr:col>38</xdr:col>
      <xdr:colOff>663702</xdr:colOff>
      <xdr:row>166</xdr:row>
      <xdr:rowOff>29718</xdr:rowOff>
    </xdr:to>
    <xdr:sp macro="" textlink="">
      <xdr:nvSpPr>
        <xdr:cNvPr id="88" name="Pil: opp 87">
          <a:extLst>
            <a:ext uri="{FF2B5EF4-FFF2-40B4-BE49-F238E27FC236}">
              <a16:creationId xmlns:a16="http://schemas.microsoft.com/office/drawing/2014/main" id="{5452D4C6-AB4E-4177-A362-01C0C561D733}"/>
            </a:ext>
          </a:extLst>
        </xdr:cNvPr>
        <xdr:cNvSpPr/>
      </xdr:nvSpPr>
      <xdr:spPr bwMode="auto">
        <a:xfrm>
          <a:off x="34926270" y="3067431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38</xdr:col>
      <xdr:colOff>41910</xdr:colOff>
      <xdr:row>169</xdr:row>
      <xdr:rowOff>114300</xdr:rowOff>
    </xdr:from>
    <xdr:to>
      <xdr:col>38</xdr:col>
      <xdr:colOff>788670</xdr:colOff>
      <xdr:row>172</xdr:row>
      <xdr:rowOff>19050</xdr:rowOff>
    </xdr:to>
    <xdr:sp macro="" textlink="">
      <xdr:nvSpPr>
        <xdr:cNvPr id="89" name="Pil: opp 88">
          <a:extLst>
            <a:ext uri="{FF2B5EF4-FFF2-40B4-BE49-F238E27FC236}">
              <a16:creationId xmlns:a16="http://schemas.microsoft.com/office/drawing/2014/main" id="{1D1AAD33-D483-493B-8747-8ABFC919972F}"/>
            </a:ext>
          </a:extLst>
        </xdr:cNvPr>
        <xdr:cNvSpPr/>
      </xdr:nvSpPr>
      <xdr:spPr bwMode="auto">
        <a:xfrm rot="5400000">
          <a:off x="34924365" y="32173545"/>
          <a:ext cx="476250" cy="74676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38</xdr:col>
      <xdr:colOff>49530</xdr:colOff>
      <xdr:row>174</xdr:row>
      <xdr:rowOff>106680</xdr:rowOff>
    </xdr:from>
    <xdr:to>
      <xdr:col>38</xdr:col>
      <xdr:colOff>534162</xdr:colOff>
      <xdr:row>179</xdr:row>
      <xdr:rowOff>132588</xdr:rowOff>
    </xdr:to>
    <xdr:sp macro="" textlink="">
      <xdr:nvSpPr>
        <xdr:cNvPr id="90" name="Pil: opp 89">
          <a:extLst>
            <a:ext uri="{FF2B5EF4-FFF2-40B4-BE49-F238E27FC236}">
              <a16:creationId xmlns:a16="http://schemas.microsoft.com/office/drawing/2014/main" id="{FC221411-2B96-4DED-A04B-E6992A27A308}"/>
            </a:ext>
          </a:extLst>
        </xdr:cNvPr>
        <xdr:cNvSpPr/>
      </xdr:nvSpPr>
      <xdr:spPr bwMode="auto">
        <a:xfrm rot="10800000">
          <a:off x="34796730" y="3325368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0</xdr:colOff>
      <xdr:row>160</xdr:row>
      <xdr:rowOff>152400</xdr:rowOff>
    </xdr:from>
    <xdr:to>
      <xdr:col>49</xdr:col>
      <xdr:colOff>769620</xdr:colOff>
      <xdr:row>190</xdr:row>
      <xdr:rowOff>0</xdr:rowOff>
    </xdr:to>
    <xdr:graphicFrame macro="">
      <xdr:nvGraphicFramePr>
        <xdr:cNvPr id="91" name="Diagram 90">
          <a:extLst>
            <a:ext uri="{FF2B5EF4-FFF2-40B4-BE49-F238E27FC236}">
              <a16:creationId xmlns:a16="http://schemas.microsoft.com/office/drawing/2014/main" id="{B479C94B-19AE-40F3-8C30-9579BF4339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192</xdr:row>
      <xdr:rowOff>175260</xdr:rowOff>
    </xdr:from>
    <xdr:to>
      <xdr:col>12</xdr:col>
      <xdr:colOff>777240</xdr:colOff>
      <xdr:row>222</xdr:row>
      <xdr:rowOff>129540</xdr:rowOff>
    </xdr:to>
    <xdr:graphicFrame macro="">
      <xdr:nvGraphicFramePr>
        <xdr:cNvPr id="92" name="Diagram 2">
          <a:extLst>
            <a:ext uri="{FF2B5EF4-FFF2-40B4-BE49-F238E27FC236}">
              <a16:creationId xmlns:a16="http://schemas.microsoft.com/office/drawing/2014/main" id="{73B617D4-AAFF-473D-8F73-F1AD5F9E0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13</xdr:col>
      <xdr:colOff>76200</xdr:colOff>
      <xdr:row>196</xdr:row>
      <xdr:rowOff>53340</xdr:rowOff>
    </xdr:from>
    <xdr:to>
      <xdr:col>13</xdr:col>
      <xdr:colOff>560832</xdr:colOff>
      <xdr:row>201</xdr:row>
      <xdr:rowOff>79248</xdr:rowOff>
    </xdr:to>
    <xdr:sp macro="" textlink="">
      <xdr:nvSpPr>
        <xdr:cNvPr id="93" name="Pil: opp 92">
          <a:extLst>
            <a:ext uri="{FF2B5EF4-FFF2-40B4-BE49-F238E27FC236}">
              <a16:creationId xmlns:a16="http://schemas.microsoft.com/office/drawing/2014/main" id="{778CA321-F309-4A7E-9528-3A94AB7F7DD2}"/>
            </a:ext>
          </a:extLst>
        </xdr:cNvPr>
        <xdr:cNvSpPr/>
      </xdr:nvSpPr>
      <xdr:spPr bwMode="auto">
        <a:xfrm>
          <a:off x="11963400" y="3739134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76200</xdr:colOff>
      <xdr:row>203</xdr:row>
      <xdr:rowOff>129540</xdr:rowOff>
    </xdr:from>
    <xdr:to>
      <xdr:col>13</xdr:col>
      <xdr:colOff>754380</xdr:colOff>
      <xdr:row>206</xdr:row>
      <xdr:rowOff>99060</xdr:rowOff>
    </xdr:to>
    <xdr:sp macro="" textlink="">
      <xdr:nvSpPr>
        <xdr:cNvPr id="94" name="Pil: opp 93">
          <a:extLst>
            <a:ext uri="{FF2B5EF4-FFF2-40B4-BE49-F238E27FC236}">
              <a16:creationId xmlns:a16="http://schemas.microsoft.com/office/drawing/2014/main" id="{E94B8875-CE36-4A03-A560-A516BC332FBF}"/>
            </a:ext>
          </a:extLst>
        </xdr:cNvPr>
        <xdr:cNvSpPr/>
      </xdr:nvSpPr>
      <xdr:spPr bwMode="auto">
        <a:xfrm rot="5400000">
          <a:off x="12031980" y="38732460"/>
          <a:ext cx="541020" cy="67818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144780</xdr:colOff>
      <xdr:row>208</xdr:row>
      <xdr:rowOff>30480</xdr:rowOff>
    </xdr:from>
    <xdr:to>
      <xdr:col>13</xdr:col>
      <xdr:colOff>629412</xdr:colOff>
      <xdr:row>213</xdr:row>
      <xdr:rowOff>56388</xdr:rowOff>
    </xdr:to>
    <xdr:sp macro="" textlink="">
      <xdr:nvSpPr>
        <xdr:cNvPr id="95" name="Pil: opp 94">
          <a:extLst>
            <a:ext uri="{FF2B5EF4-FFF2-40B4-BE49-F238E27FC236}">
              <a16:creationId xmlns:a16="http://schemas.microsoft.com/office/drawing/2014/main" id="{A13391D6-79E9-4EE4-BA74-1DC0E4B8F2E5}"/>
            </a:ext>
          </a:extLst>
        </xdr:cNvPr>
        <xdr:cNvSpPr/>
      </xdr:nvSpPr>
      <xdr:spPr bwMode="auto">
        <a:xfrm rot="10800000">
          <a:off x="12031980" y="3965448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891540</xdr:colOff>
      <xdr:row>192</xdr:row>
      <xdr:rowOff>179070</xdr:rowOff>
    </xdr:from>
    <xdr:to>
      <xdr:col>25</xdr:col>
      <xdr:colOff>777240</xdr:colOff>
      <xdr:row>222</xdr:row>
      <xdr:rowOff>133350</xdr:rowOff>
    </xdr:to>
    <xdr:graphicFrame macro="">
      <xdr:nvGraphicFramePr>
        <xdr:cNvPr id="96" name="Diagram 95">
          <a:extLst>
            <a:ext uri="{FF2B5EF4-FFF2-40B4-BE49-F238E27FC236}">
              <a16:creationId xmlns:a16="http://schemas.microsoft.com/office/drawing/2014/main" id="{795A0BB9-6375-43F2-8AC6-E066CC599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26</xdr:col>
      <xdr:colOff>251460</xdr:colOff>
      <xdr:row>194</xdr:row>
      <xdr:rowOff>160020</xdr:rowOff>
    </xdr:from>
    <xdr:to>
      <xdr:col>26</xdr:col>
      <xdr:colOff>736092</xdr:colOff>
      <xdr:row>199</xdr:row>
      <xdr:rowOff>185928</xdr:rowOff>
    </xdr:to>
    <xdr:sp macro="" textlink="">
      <xdr:nvSpPr>
        <xdr:cNvPr id="97" name="Pil: opp 96">
          <a:extLst>
            <a:ext uri="{FF2B5EF4-FFF2-40B4-BE49-F238E27FC236}">
              <a16:creationId xmlns:a16="http://schemas.microsoft.com/office/drawing/2014/main" id="{47546D77-4172-4478-98FC-C245B0D2CB89}"/>
            </a:ext>
          </a:extLst>
        </xdr:cNvPr>
        <xdr:cNvSpPr/>
      </xdr:nvSpPr>
      <xdr:spPr bwMode="auto">
        <a:xfrm>
          <a:off x="24025860" y="3711702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38100</xdr:colOff>
      <xdr:row>203</xdr:row>
      <xdr:rowOff>144780</xdr:rowOff>
    </xdr:from>
    <xdr:to>
      <xdr:col>26</xdr:col>
      <xdr:colOff>830580</xdr:colOff>
      <xdr:row>206</xdr:row>
      <xdr:rowOff>60960</xdr:rowOff>
    </xdr:to>
    <xdr:sp macro="" textlink="">
      <xdr:nvSpPr>
        <xdr:cNvPr id="98" name="Pil: opp 97">
          <a:extLst>
            <a:ext uri="{FF2B5EF4-FFF2-40B4-BE49-F238E27FC236}">
              <a16:creationId xmlns:a16="http://schemas.microsoft.com/office/drawing/2014/main" id="{826182C3-4F71-4B5A-A14A-8B0E69D0706C}"/>
            </a:ext>
          </a:extLst>
        </xdr:cNvPr>
        <xdr:cNvSpPr/>
      </xdr:nvSpPr>
      <xdr:spPr bwMode="auto">
        <a:xfrm rot="5400000">
          <a:off x="23964900" y="38663880"/>
          <a:ext cx="487680" cy="79248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68580</xdr:colOff>
      <xdr:row>208</xdr:row>
      <xdr:rowOff>45720</xdr:rowOff>
    </xdr:from>
    <xdr:to>
      <xdr:col>26</xdr:col>
      <xdr:colOff>553212</xdr:colOff>
      <xdr:row>213</xdr:row>
      <xdr:rowOff>71628</xdr:rowOff>
    </xdr:to>
    <xdr:sp macro="" textlink="">
      <xdr:nvSpPr>
        <xdr:cNvPr id="99" name="Pil: opp 98">
          <a:extLst>
            <a:ext uri="{FF2B5EF4-FFF2-40B4-BE49-F238E27FC236}">
              <a16:creationId xmlns:a16="http://schemas.microsoft.com/office/drawing/2014/main" id="{89884129-07F7-44D8-A198-F3936BBE858A}"/>
            </a:ext>
          </a:extLst>
        </xdr:cNvPr>
        <xdr:cNvSpPr/>
      </xdr:nvSpPr>
      <xdr:spPr bwMode="auto">
        <a:xfrm rot="10800000">
          <a:off x="23842980" y="3966972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906780</xdr:colOff>
      <xdr:row>192</xdr:row>
      <xdr:rowOff>137160</xdr:rowOff>
    </xdr:from>
    <xdr:to>
      <xdr:col>37</xdr:col>
      <xdr:colOff>807720</xdr:colOff>
      <xdr:row>222</xdr:row>
      <xdr:rowOff>95250</xdr:rowOff>
    </xdr:to>
    <xdr:graphicFrame macro="">
      <xdr:nvGraphicFramePr>
        <xdr:cNvPr id="100" name="Diagram 99">
          <a:extLst>
            <a:ext uri="{FF2B5EF4-FFF2-40B4-BE49-F238E27FC236}">
              <a16:creationId xmlns:a16="http://schemas.microsoft.com/office/drawing/2014/main" id="{93FEB92C-2F4A-4B78-BDC2-7A3F10EBD2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38</xdr:col>
      <xdr:colOff>220980</xdr:colOff>
      <xdr:row>193</xdr:row>
      <xdr:rowOff>26670</xdr:rowOff>
    </xdr:from>
    <xdr:to>
      <xdr:col>38</xdr:col>
      <xdr:colOff>705612</xdr:colOff>
      <xdr:row>198</xdr:row>
      <xdr:rowOff>52578</xdr:rowOff>
    </xdr:to>
    <xdr:sp macro="" textlink="">
      <xdr:nvSpPr>
        <xdr:cNvPr id="101" name="Pil: opp 100">
          <a:extLst>
            <a:ext uri="{FF2B5EF4-FFF2-40B4-BE49-F238E27FC236}">
              <a16:creationId xmlns:a16="http://schemas.microsoft.com/office/drawing/2014/main" id="{A33CB5EA-8129-40C9-BBEE-E3A23D923089}"/>
            </a:ext>
          </a:extLst>
        </xdr:cNvPr>
        <xdr:cNvSpPr/>
      </xdr:nvSpPr>
      <xdr:spPr bwMode="auto">
        <a:xfrm>
          <a:off x="34968180" y="3679317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38</xdr:col>
      <xdr:colOff>99060</xdr:colOff>
      <xdr:row>202</xdr:row>
      <xdr:rowOff>129540</xdr:rowOff>
    </xdr:from>
    <xdr:to>
      <xdr:col>38</xdr:col>
      <xdr:colOff>781050</xdr:colOff>
      <xdr:row>205</xdr:row>
      <xdr:rowOff>38100</xdr:rowOff>
    </xdr:to>
    <xdr:sp macro="" textlink="">
      <xdr:nvSpPr>
        <xdr:cNvPr id="102" name="Pil: opp 101">
          <a:extLst>
            <a:ext uri="{FF2B5EF4-FFF2-40B4-BE49-F238E27FC236}">
              <a16:creationId xmlns:a16="http://schemas.microsoft.com/office/drawing/2014/main" id="{614C20A8-A094-489E-ADAC-B728350221C6}"/>
            </a:ext>
          </a:extLst>
        </xdr:cNvPr>
        <xdr:cNvSpPr/>
      </xdr:nvSpPr>
      <xdr:spPr bwMode="auto">
        <a:xfrm rot="5400000">
          <a:off x="34947225" y="38509575"/>
          <a:ext cx="480060" cy="68199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38</xdr:col>
      <xdr:colOff>110490</xdr:colOff>
      <xdr:row>208</xdr:row>
      <xdr:rowOff>11430</xdr:rowOff>
    </xdr:from>
    <xdr:to>
      <xdr:col>38</xdr:col>
      <xdr:colOff>595122</xdr:colOff>
      <xdr:row>213</xdr:row>
      <xdr:rowOff>37338</xdr:rowOff>
    </xdr:to>
    <xdr:sp macro="" textlink="">
      <xdr:nvSpPr>
        <xdr:cNvPr id="103" name="Pil: opp 102">
          <a:extLst>
            <a:ext uri="{FF2B5EF4-FFF2-40B4-BE49-F238E27FC236}">
              <a16:creationId xmlns:a16="http://schemas.microsoft.com/office/drawing/2014/main" id="{2E42B68F-5110-4108-8C2F-65482FD079A7}"/>
            </a:ext>
          </a:extLst>
        </xdr:cNvPr>
        <xdr:cNvSpPr/>
      </xdr:nvSpPr>
      <xdr:spPr bwMode="auto">
        <a:xfrm rot="10800000">
          <a:off x="34857690" y="3963543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76200</xdr:colOff>
      <xdr:row>192</xdr:row>
      <xdr:rowOff>137160</xdr:rowOff>
    </xdr:from>
    <xdr:to>
      <xdr:col>49</xdr:col>
      <xdr:colOff>777240</xdr:colOff>
      <xdr:row>221</xdr:row>
      <xdr:rowOff>160020</xdr:rowOff>
    </xdr:to>
    <xdr:graphicFrame macro="">
      <xdr:nvGraphicFramePr>
        <xdr:cNvPr id="104" name="Diagram 103">
          <a:extLst>
            <a:ext uri="{FF2B5EF4-FFF2-40B4-BE49-F238E27FC236}">
              <a16:creationId xmlns:a16="http://schemas.microsoft.com/office/drawing/2014/main" id="{D1ADD0C4-5BBC-4CE4-BCCC-A09CCA2C3B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224</xdr:row>
      <xdr:rowOff>160020</xdr:rowOff>
    </xdr:from>
    <xdr:to>
      <xdr:col>12</xdr:col>
      <xdr:colOff>746760</xdr:colOff>
      <xdr:row>254</xdr:row>
      <xdr:rowOff>114300</xdr:rowOff>
    </xdr:to>
    <xdr:graphicFrame macro="">
      <xdr:nvGraphicFramePr>
        <xdr:cNvPr id="105" name="Diagram 2">
          <a:extLst>
            <a:ext uri="{FF2B5EF4-FFF2-40B4-BE49-F238E27FC236}">
              <a16:creationId xmlns:a16="http://schemas.microsoft.com/office/drawing/2014/main" id="{1B24CE6C-4800-4CC4-BBF8-3896CA53EA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13</xdr:col>
      <xdr:colOff>129540</xdr:colOff>
      <xdr:row>228</xdr:row>
      <xdr:rowOff>0</xdr:rowOff>
    </xdr:from>
    <xdr:to>
      <xdr:col>13</xdr:col>
      <xdr:colOff>614172</xdr:colOff>
      <xdr:row>233</xdr:row>
      <xdr:rowOff>25908</xdr:rowOff>
    </xdr:to>
    <xdr:sp macro="" textlink="">
      <xdr:nvSpPr>
        <xdr:cNvPr id="106" name="Pil: opp 105">
          <a:extLst>
            <a:ext uri="{FF2B5EF4-FFF2-40B4-BE49-F238E27FC236}">
              <a16:creationId xmlns:a16="http://schemas.microsoft.com/office/drawing/2014/main" id="{765ED1D0-CD29-4525-8DDF-1F00782E0510}"/>
            </a:ext>
          </a:extLst>
        </xdr:cNvPr>
        <xdr:cNvSpPr/>
      </xdr:nvSpPr>
      <xdr:spPr bwMode="auto">
        <a:xfrm>
          <a:off x="12016740" y="434340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22860</xdr:colOff>
      <xdr:row>238</xdr:row>
      <xdr:rowOff>22860</xdr:rowOff>
    </xdr:from>
    <xdr:to>
      <xdr:col>13</xdr:col>
      <xdr:colOff>624840</xdr:colOff>
      <xdr:row>240</xdr:row>
      <xdr:rowOff>182880</xdr:rowOff>
    </xdr:to>
    <xdr:sp macro="" textlink="">
      <xdr:nvSpPr>
        <xdr:cNvPr id="107" name="Pil: opp 106">
          <a:extLst>
            <a:ext uri="{FF2B5EF4-FFF2-40B4-BE49-F238E27FC236}">
              <a16:creationId xmlns:a16="http://schemas.microsoft.com/office/drawing/2014/main" id="{D3E1160B-5BEA-43B3-BC42-A58BEEAF55D1}"/>
            </a:ext>
          </a:extLst>
        </xdr:cNvPr>
        <xdr:cNvSpPr/>
      </xdr:nvSpPr>
      <xdr:spPr bwMode="auto">
        <a:xfrm rot="5400000">
          <a:off x="11940540" y="45331380"/>
          <a:ext cx="541020" cy="60198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12</xdr:col>
      <xdr:colOff>868680</xdr:colOff>
      <xdr:row>242</xdr:row>
      <xdr:rowOff>0</xdr:rowOff>
    </xdr:from>
    <xdr:to>
      <xdr:col>13</xdr:col>
      <xdr:colOff>438912</xdr:colOff>
      <xdr:row>247</xdr:row>
      <xdr:rowOff>25908</xdr:rowOff>
    </xdr:to>
    <xdr:sp macro="" textlink="">
      <xdr:nvSpPr>
        <xdr:cNvPr id="108" name="Pil: opp 107">
          <a:extLst>
            <a:ext uri="{FF2B5EF4-FFF2-40B4-BE49-F238E27FC236}">
              <a16:creationId xmlns:a16="http://schemas.microsoft.com/office/drawing/2014/main" id="{435F91C6-8855-4A9C-8CFF-5C611DDDAD30}"/>
            </a:ext>
          </a:extLst>
        </xdr:cNvPr>
        <xdr:cNvSpPr/>
      </xdr:nvSpPr>
      <xdr:spPr bwMode="auto">
        <a:xfrm rot="10800000">
          <a:off x="11841480" y="461010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15240</xdr:colOff>
      <xdr:row>224</xdr:row>
      <xdr:rowOff>152400</xdr:rowOff>
    </xdr:from>
    <xdr:to>
      <xdr:col>25</xdr:col>
      <xdr:colOff>815340</xdr:colOff>
      <xdr:row>254</xdr:row>
      <xdr:rowOff>106680</xdr:rowOff>
    </xdr:to>
    <xdr:graphicFrame macro="">
      <xdr:nvGraphicFramePr>
        <xdr:cNvPr id="109" name="Diagram 108">
          <a:extLst>
            <a:ext uri="{FF2B5EF4-FFF2-40B4-BE49-F238E27FC236}">
              <a16:creationId xmlns:a16="http://schemas.microsoft.com/office/drawing/2014/main" id="{2EAA484F-B239-44FD-8504-0F281B3E1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26</xdr:col>
      <xdr:colOff>198120</xdr:colOff>
      <xdr:row>226</xdr:row>
      <xdr:rowOff>99060</xdr:rowOff>
    </xdr:from>
    <xdr:to>
      <xdr:col>26</xdr:col>
      <xdr:colOff>682752</xdr:colOff>
      <xdr:row>231</xdr:row>
      <xdr:rowOff>124968</xdr:rowOff>
    </xdr:to>
    <xdr:sp macro="" textlink="">
      <xdr:nvSpPr>
        <xdr:cNvPr id="110" name="Pil: opp 109">
          <a:extLst>
            <a:ext uri="{FF2B5EF4-FFF2-40B4-BE49-F238E27FC236}">
              <a16:creationId xmlns:a16="http://schemas.microsoft.com/office/drawing/2014/main" id="{33545D12-5B2D-48A8-B98E-A2A20C3B0354}"/>
            </a:ext>
          </a:extLst>
        </xdr:cNvPr>
        <xdr:cNvSpPr/>
      </xdr:nvSpPr>
      <xdr:spPr bwMode="auto">
        <a:xfrm>
          <a:off x="23972520" y="4315206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22860</xdr:colOff>
      <xdr:row>235</xdr:row>
      <xdr:rowOff>91440</xdr:rowOff>
    </xdr:from>
    <xdr:to>
      <xdr:col>26</xdr:col>
      <xdr:colOff>830580</xdr:colOff>
      <xdr:row>237</xdr:row>
      <xdr:rowOff>129540</xdr:rowOff>
    </xdr:to>
    <xdr:sp macro="" textlink="">
      <xdr:nvSpPr>
        <xdr:cNvPr id="111" name="Pil: opp 110">
          <a:extLst>
            <a:ext uri="{FF2B5EF4-FFF2-40B4-BE49-F238E27FC236}">
              <a16:creationId xmlns:a16="http://schemas.microsoft.com/office/drawing/2014/main" id="{8115762A-49B2-4E9D-9FF1-8CFF919BB917}"/>
            </a:ext>
          </a:extLst>
        </xdr:cNvPr>
        <xdr:cNvSpPr/>
      </xdr:nvSpPr>
      <xdr:spPr bwMode="auto">
        <a:xfrm rot="5400000">
          <a:off x="23991570" y="44664630"/>
          <a:ext cx="419100" cy="80772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106680</xdr:colOff>
      <xdr:row>240</xdr:row>
      <xdr:rowOff>45720</xdr:rowOff>
    </xdr:from>
    <xdr:to>
      <xdr:col>26</xdr:col>
      <xdr:colOff>591312</xdr:colOff>
      <xdr:row>245</xdr:row>
      <xdr:rowOff>71628</xdr:rowOff>
    </xdr:to>
    <xdr:sp macro="" textlink="">
      <xdr:nvSpPr>
        <xdr:cNvPr id="112" name="Pil: opp 111">
          <a:extLst>
            <a:ext uri="{FF2B5EF4-FFF2-40B4-BE49-F238E27FC236}">
              <a16:creationId xmlns:a16="http://schemas.microsoft.com/office/drawing/2014/main" id="{C18BD136-C3E2-4E51-ADA3-50146D4F116D}"/>
            </a:ext>
          </a:extLst>
        </xdr:cNvPr>
        <xdr:cNvSpPr/>
      </xdr:nvSpPr>
      <xdr:spPr bwMode="auto">
        <a:xfrm rot="10800000">
          <a:off x="23881080" y="4576572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15240</xdr:colOff>
      <xdr:row>224</xdr:row>
      <xdr:rowOff>22860</xdr:rowOff>
    </xdr:from>
    <xdr:to>
      <xdr:col>37</xdr:col>
      <xdr:colOff>777240</xdr:colOff>
      <xdr:row>253</xdr:row>
      <xdr:rowOff>129540</xdr:rowOff>
    </xdr:to>
    <xdr:graphicFrame macro="">
      <xdr:nvGraphicFramePr>
        <xdr:cNvPr id="113" name="Diagram 112">
          <a:extLst>
            <a:ext uri="{FF2B5EF4-FFF2-40B4-BE49-F238E27FC236}">
              <a16:creationId xmlns:a16="http://schemas.microsoft.com/office/drawing/2014/main" id="{B6E24591-1E4E-43C4-9682-80B5D9F1D3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38</xdr:col>
      <xdr:colOff>232410</xdr:colOff>
      <xdr:row>225</xdr:row>
      <xdr:rowOff>3810</xdr:rowOff>
    </xdr:from>
    <xdr:to>
      <xdr:col>38</xdr:col>
      <xdr:colOff>717042</xdr:colOff>
      <xdr:row>230</xdr:row>
      <xdr:rowOff>29718</xdr:rowOff>
    </xdr:to>
    <xdr:sp macro="" textlink="">
      <xdr:nvSpPr>
        <xdr:cNvPr id="114" name="Pil: opp 113">
          <a:extLst>
            <a:ext uri="{FF2B5EF4-FFF2-40B4-BE49-F238E27FC236}">
              <a16:creationId xmlns:a16="http://schemas.microsoft.com/office/drawing/2014/main" id="{5693A482-AC06-487D-AA8B-FB30F9609D64}"/>
            </a:ext>
          </a:extLst>
        </xdr:cNvPr>
        <xdr:cNvSpPr/>
      </xdr:nvSpPr>
      <xdr:spPr bwMode="auto">
        <a:xfrm>
          <a:off x="34979610" y="4286631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38</xdr:col>
      <xdr:colOff>38100</xdr:colOff>
      <xdr:row>234</xdr:row>
      <xdr:rowOff>15240</xdr:rowOff>
    </xdr:from>
    <xdr:to>
      <xdr:col>38</xdr:col>
      <xdr:colOff>701040</xdr:colOff>
      <xdr:row>236</xdr:row>
      <xdr:rowOff>148590</xdr:rowOff>
    </xdr:to>
    <xdr:sp macro="" textlink="">
      <xdr:nvSpPr>
        <xdr:cNvPr id="115" name="Pil: opp 114">
          <a:extLst>
            <a:ext uri="{FF2B5EF4-FFF2-40B4-BE49-F238E27FC236}">
              <a16:creationId xmlns:a16="http://schemas.microsoft.com/office/drawing/2014/main" id="{66D5107E-2941-4581-8780-06133E21191D}"/>
            </a:ext>
          </a:extLst>
        </xdr:cNvPr>
        <xdr:cNvSpPr/>
      </xdr:nvSpPr>
      <xdr:spPr bwMode="auto">
        <a:xfrm rot="5400000">
          <a:off x="34859595" y="44517945"/>
          <a:ext cx="514350" cy="66294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38</xdr:col>
      <xdr:colOff>72390</xdr:colOff>
      <xdr:row>241</xdr:row>
      <xdr:rowOff>30480</xdr:rowOff>
    </xdr:from>
    <xdr:to>
      <xdr:col>38</xdr:col>
      <xdr:colOff>557022</xdr:colOff>
      <xdr:row>246</xdr:row>
      <xdr:rowOff>56388</xdr:rowOff>
    </xdr:to>
    <xdr:sp macro="" textlink="">
      <xdr:nvSpPr>
        <xdr:cNvPr id="116" name="Pil: opp 115">
          <a:extLst>
            <a:ext uri="{FF2B5EF4-FFF2-40B4-BE49-F238E27FC236}">
              <a16:creationId xmlns:a16="http://schemas.microsoft.com/office/drawing/2014/main" id="{DC54C7FF-E745-4455-BBE6-5307D87FA852}"/>
            </a:ext>
          </a:extLst>
        </xdr:cNvPr>
        <xdr:cNvSpPr/>
      </xdr:nvSpPr>
      <xdr:spPr bwMode="auto">
        <a:xfrm rot="10800000">
          <a:off x="34819590" y="4594098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38</xdr:col>
      <xdr:colOff>880110</xdr:colOff>
      <xdr:row>223</xdr:row>
      <xdr:rowOff>160020</xdr:rowOff>
    </xdr:from>
    <xdr:to>
      <xdr:col>49</xdr:col>
      <xdr:colOff>784860</xdr:colOff>
      <xdr:row>253</xdr:row>
      <xdr:rowOff>11430</xdr:rowOff>
    </xdr:to>
    <xdr:graphicFrame macro="">
      <xdr:nvGraphicFramePr>
        <xdr:cNvPr id="117" name="Diagram 116">
          <a:extLst>
            <a:ext uri="{FF2B5EF4-FFF2-40B4-BE49-F238E27FC236}">
              <a16:creationId xmlns:a16="http://schemas.microsoft.com/office/drawing/2014/main" id="{DAD7E895-CCEB-4E71-9BF9-1589E01BF0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0</xdr:colOff>
      <xdr:row>256</xdr:row>
      <xdr:rowOff>0</xdr:rowOff>
    </xdr:from>
    <xdr:to>
      <xdr:col>13</xdr:col>
      <xdr:colOff>579120</xdr:colOff>
      <xdr:row>256</xdr:row>
      <xdr:rowOff>0</xdr:rowOff>
    </xdr:to>
    <xdr:graphicFrame macro="">
      <xdr:nvGraphicFramePr>
        <xdr:cNvPr id="118" name="Diagram 2">
          <a:extLst>
            <a:ext uri="{FF2B5EF4-FFF2-40B4-BE49-F238E27FC236}">
              <a16:creationId xmlns:a16="http://schemas.microsoft.com/office/drawing/2014/main" id="{E3EF70F1-96ED-4529-A029-61AB06AEEB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257</xdr:row>
      <xdr:rowOff>182880</xdr:rowOff>
    </xdr:from>
    <xdr:to>
      <xdr:col>12</xdr:col>
      <xdr:colOff>784860</xdr:colOff>
      <xdr:row>287</xdr:row>
      <xdr:rowOff>129540</xdr:rowOff>
    </xdr:to>
    <xdr:graphicFrame macro="">
      <xdr:nvGraphicFramePr>
        <xdr:cNvPr id="131" name="Diagram 2">
          <a:extLst>
            <a:ext uri="{FF2B5EF4-FFF2-40B4-BE49-F238E27FC236}">
              <a16:creationId xmlns:a16="http://schemas.microsoft.com/office/drawing/2014/main" id="{98C278C1-3F5E-413C-A231-112F7A651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13</xdr:col>
      <xdr:colOff>205740</xdr:colOff>
      <xdr:row>260</xdr:row>
      <xdr:rowOff>129540</xdr:rowOff>
    </xdr:from>
    <xdr:to>
      <xdr:col>13</xdr:col>
      <xdr:colOff>690372</xdr:colOff>
      <xdr:row>265</xdr:row>
      <xdr:rowOff>155448</xdr:rowOff>
    </xdr:to>
    <xdr:sp macro="" textlink="">
      <xdr:nvSpPr>
        <xdr:cNvPr id="132" name="Pil: opp 131">
          <a:extLst>
            <a:ext uri="{FF2B5EF4-FFF2-40B4-BE49-F238E27FC236}">
              <a16:creationId xmlns:a16="http://schemas.microsoft.com/office/drawing/2014/main" id="{232F35E3-AD11-4A36-A454-D399086B8E9C}"/>
            </a:ext>
          </a:extLst>
        </xdr:cNvPr>
        <xdr:cNvSpPr/>
      </xdr:nvSpPr>
      <xdr:spPr bwMode="auto">
        <a:xfrm>
          <a:off x="12092940" y="4965954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22860</xdr:colOff>
      <xdr:row>269</xdr:row>
      <xdr:rowOff>38100</xdr:rowOff>
    </xdr:from>
    <xdr:to>
      <xdr:col>13</xdr:col>
      <xdr:colOff>807720</xdr:colOff>
      <xdr:row>271</xdr:row>
      <xdr:rowOff>152400</xdr:rowOff>
    </xdr:to>
    <xdr:sp macro="" textlink="">
      <xdr:nvSpPr>
        <xdr:cNvPr id="133" name="Pil: opp 132">
          <a:extLst>
            <a:ext uri="{FF2B5EF4-FFF2-40B4-BE49-F238E27FC236}">
              <a16:creationId xmlns:a16="http://schemas.microsoft.com/office/drawing/2014/main" id="{E5BE87C8-69AF-4A44-BE5F-A5FFCA5A9717}"/>
            </a:ext>
          </a:extLst>
        </xdr:cNvPr>
        <xdr:cNvSpPr/>
      </xdr:nvSpPr>
      <xdr:spPr bwMode="auto">
        <a:xfrm rot="5400000">
          <a:off x="12054840" y="51137820"/>
          <a:ext cx="495300" cy="78486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114300</xdr:colOff>
      <xdr:row>272</xdr:row>
      <xdr:rowOff>144780</xdr:rowOff>
    </xdr:from>
    <xdr:to>
      <xdr:col>13</xdr:col>
      <xdr:colOff>598932</xdr:colOff>
      <xdr:row>277</xdr:row>
      <xdr:rowOff>170688</xdr:rowOff>
    </xdr:to>
    <xdr:sp macro="" textlink="">
      <xdr:nvSpPr>
        <xdr:cNvPr id="134" name="Pil: opp 133">
          <a:extLst>
            <a:ext uri="{FF2B5EF4-FFF2-40B4-BE49-F238E27FC236}">
              <a16:creationId xmlns:a16="http://schemas.microsoft.com/office/drawing/2014/main" id="{19AB1900-C05B-40B1-AB12-5F9E073AA3D8}"/>
            </a:ext>
          </a:extLst>
        </xdr:cNvPr>
        <xdr:cNvSpPr/>
      </xdr:nvSpPr>
      <xdr:spPr bwMode="auto">
        <a:xfrm rot="10800000">
          <a:off x="12001500" y="5196078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3810</xdr:colOff>
      <xdr:row>257</xdr:row>
      <xdr:rowOff>171450</xdr:rowOff>
    </xdr:from>
    <xdr:to>
      <xdr:col>25</xdr:col>
      <xdr:colOff>803910</xdr:colOff>
      <xdr:row>287</xdr:row>
      <xdr:rowOff>125730</xdr:rowOff>
    </xdr:to>
    <xdr:graphicFrame macro="">
      <xdr:nvGraphicFramePr>
        <xdr:cNvPr id="135" name="Diagram 134">
          <a:extLst>
            <a:ext uri="{FF2B5EF4-FFF2-40B4-BE49-F238E27FC236}">
              <a16:creationId xmlns:a16="http://schemas.microsoft.com/office/drawing/2014/main" id="{DCE2D2C8-77B6-461A-8BD3-962DB4DABE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26</xdr:col>
      <xdr:colOff>144780</xdr:colOff>
      <xdr:row>260</xdr:row>
      <xdr:rowOff>76200</xdr:rowOff>
    </xdr:from>
    <xdr:to>
      <xdr:col>26</xdr:col>
      <xdr:colOff>629412</xdr:colOff>
      <xdr:row>265</xdr:row>
      <xdr:rowOff>102108</xdr:rowOff>
    </xdr:to>
    <xdr:sp macro="" textlink="">
      <xdr:nvSpPr>
        <xdr:cNvPr id="136" name="Pil: opp 135">
          <a:extLst>
            <a:ext uri="{FF2B5EF4-FFF2-40B4-BE49-F238E27FC236}">
              <a16:creationId xmlns:a16="http://schemas.microsoft.com/office/drawing/2014/main" id="{ECE78E73-FBEC-44B6-B8E0-AEF92DF9D3CC}"/>
            </a:ext>
          </a:extLst>
        </xdr:cNvPr>
        <xdr:cNvSpPr/>
      </xdr:nvSpPr>
      <xdr:spPr bwMode="auto">
        <a:xfrm>
          <a:off x="23919180" y="496062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53340</xdr:colOff>
      <xdr:row>268</xdr:row>
      <xdr:rowOff>106680</xdr:rowOff>
    </xdr:from>
    <xdr:to>
      <xdr:col>26</xdr:col>
      <xdr:colOff>739140</xdr:colOff>
      <xdr:row>271</xdr:row>
      <xdr:rowOff>0</xdr:rowOff>
    </xdr:to>
    <xdr:sp macro="" textlink="">
      <xdr:nvSpPr>
        <xdr:cNvPr id="137" name="Pil: opp 136">
          <a:extLst>
            <a:ext uri="{FF2B5EF4-FFF2-40B4-BE49-F238E27FC236}">
              <a16:creationId xmlns:a16="http://schemas.microsoft.com/office/drawing/2014/main" id="{9A08D7C2-6AD9-4B3D-80B9-1D9C732E445B}"/>
            </a:ext>
          </a:extLst>
        </xdr:cNvPr>
        <xdr:cNvSpPr/>
      </xdr:nvSpPr>
      <xdr:spPr bwMode="auto">
        <a:xfrm rot="5400000">
          <a:off x="23938230" y="51050190"/>
          <a:ext cx="464820" cy="68580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167640</xdr:colOff>
      <xdr:row>272</xdr:row>
      <xdr:rowOff>152400</xdr:rowOff>
    </xdr:from>
    <xdr:to>
      <xdr:col>26</xdr:col>
      <xdr:colOff>652272</xdr:colOff>
      <xdr:row>277</xdr:row>
      <xdr:rowOff>178308</xdr:rowOff>
    </xdr:to>
    <xdr:sp macro="" textlink="">
      <xdr:nvSpPr>
        <xdr:cNvPr id="138" name="Pil: opp 137">
          <a:extLst>
            <a:ext uri="{FF2B5EF4-FFF2-40B4-BE49-F238E27FC236}">
              <a16:creationId xmlns:a16="http://schemas.microsoft.com/office/drawing/2014/main" id="{1EEDDC44-5D1F-48DA-8D3A-4371D8212DBA}"/>
            </a:ext>
          </a:extLst>
        </xdr:cNvPr>
        <xdr:cNvSpPr/>
      </xdr:nvSpPr>
      <xdr:spPr bwMode="auto">
        <a:xfrm rot="10800000">
          <a:off x="23942040" y="519684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899160</xdr:colOff>
      <xdr:row>257</xdr:row>
      <xdr:rowOff>129540</xdr:rowOff>
    </xdr:from>
    <xdr:to>
      <xdr:col>37</xdr:col>
      <xdr:colOff>822960</xdr:colOff>
      <xdr:row>286</xdr:row>
      <xdr:rowOff>144780</xdr:rowOff>
    </xdr:to>
    <xdr:graphicFrame macro="">
      <xdr:nvGraphicFramePr>
        <xdr:cNvPr id="139" name="Diagram 138">
          <a:extLst>
            <a:ext uri="{FF2B5EF4-FFF2-40B4-BE49-F238E27FC236}">
              <a16:creationId xmlns:a16="http://schemas.microsoft.com/office/drawing/2014/main" id="{C9C939E6-2C4E-4FE8-9A0F-9FDA83C2E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38</xdr:col>
      <xdr:colOff>167640</xdr:colOff>
      <xdr:row>258</xdr:row>
      <xdr:rowOff>11430</xdr:rowOff>
    </xdr:from>
    <xdr:to>
      <xdr:col>38</xdr:col>
      <xdr:colOff>652272</xdr:colOff>
      <xdr:row>263</xdr:row>
      <xdr:rowOff>37338</xdr:rowOff>
    </xdr:to>
    <xdr:sp macro="" textlink="">
      <xdr:nvSpPr>
        <xdr:cNvPr id="140" name="Pil: opp 139">
          <a:extLst>
            <a:ext uri="{FF2B5EF4-FFF2-40B4-BE49-F238E27FC236}">
              <a16:creationId xmlns:a16="http://schemas.microsoft.com/office/drawing/2014/main" id="{881B408F-E260-4AAD-88C6-DA85934831F4}"/>
            </a:ext>
          </a:extLst>
        </xdr:cNvPr>
        <xdr:cNvSpPr/>
      </xdr:nvSpPr>
      <xdr:spPr bwMode="auto">
        <a:xfrm>
          <a:off x="34914840" y="4916043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38</xdr:col>
      <xdr:colOff>137160</xdr:colOff>
      <xdr:row>266</xdr:row>
      <xdr:rowOff>148590</xdr:rowOff>
    </xdr:from>
    <xdr:to>
      <xdr:col>38</xdr:col>
      <xdr:colOff>769620</xdr:colOff>
      <xdr:row>269</xdr:row>
      <xdr:rowOff>95250</xdr:rowOff>
    </xdr:to>
    <xdr:sp macro="" textlink="">
      <xdr:nvSpPr>
        <xdr:cNvPr id="141" name="Pil: opp 140">
          <a:extLst>
            <a:ext uri="{FF2B5EF4-FFF2-40B4-BE49-F238E27FC236}">
              <a16:creationId xmlns:a16="http://schemas.microsoft.com/office/drawing/2014/main" id="{68FB2867-6446-4D1D-BF7A-8709EAF9FD04}"/>
            </a:ext>
          </a:extLst>
        </xdr:cNvPr>
        <xdr:cNvSpPr/>
      </xdr:nvSpPr>
      <xdr:spPr bwMode="auto">
        <a:xfrm rot="5400000">
          <a:off x="34941510" y="50764440"/>
          <a:ext cx="518160" cy="63246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38</xdr:col>
      <xdr:colOff>182880</xdr:colOff>
      <xdr:row>272</xdr:row>
      <xdr:rowOff>45720</xdr:rowOff>
    </xdr:from>
    <xdr:to>
      <xdr:col>38</xdr:col>
      <xdr:colOff>667512</xdr:colOff>
      <xdr:row>277</xdr:row>
      <xdr:rowOff>71628</xdr:rowOff>
    </xdr:to>
    <xdr:sp macro="" textlink="">
      <xdr:nvSpPr>
        <xdr:cNvPr id="142" name="Pil: opp 141">
          <a:extLst>
            <a:ext uri="{FF2B5EF4-FFF2-40B4-BE49-F238E27FC236}">
              <a16:creationId xmlns:a16="http://schemas.microsoft.com/office/drawing/2014/main" id="{ED00CCD6-FE46-4A9B-AD6C-9587B58FA881}"/>
            </a:ext>
          </a:extLst>
        </xdr:cNvPr>
        <xdr:cNvSpPr/>
      </xdr:nvSpPr>
      <xdr:spPr bwMode="auto">
        <a:xfrm rot="10800000">
          <a:off x="34930080" y="5186172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30480</xdr:colOff>
      <xdr:row>257</xdr:row>
      <xdr:rowOff>137160</xdr:rowOff>
    </xdr:from>
    <xdr:to>
      <xdr:col>49</xdr:col>
      <xdr:colOff>731520</xdr:colOff>
      <xdr:row>286</xdr:row>
      <xdr:rowOff>156210</xdr:rowOff>
    </xdr:to>
    <xdr:graphicFrame macro="">
      <xdr:nvGraphicFramePr>
        <xdr:cNvPr id="143" name="Diagram 142">
          <a:extLst>
            <a:ext uri="{FF2B5EF4-FFF2-40B4-BE49-F238E27FC236}">
              <a16:creationId xmlns:a16="http://schemas.microsoft.com/office/drawing/2014/main" id="{326477B2-97D3-4E47-B4B0-BA10FA2A3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845820</xdr:colOff>
      <xdr:row>288</xdr:row>
      <xdr:rowOff>99060</xdr:rowOff>
    </xdr:from>
    <xdr:to>
      <xdr:col>12</xdr:col>
      <xdr:colOff>647700</xdr:colOff>
      <xdr:row>317</xdr:row>
      <xdr:rowOff>53340</xdr:rowOff>
    </xdr:to>
    <xdr:graphicFrame macro="">
      <xdr:nvGraphicFramePr>
        <xdr:cNvPr id="144" name="Diagram 2">
          <a:extLst>
            <a:ext uri="{FF2B5EF4-FFF2-40B4-BE49-F238E27FC236}">
              <a16:creationId xmlns:a16="http://schemas.microsoft.com/office/drawing/2014/main" id="{0FEB8ABB-9291-4734-9123-9536724992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13</xdr:col>
      <xdr:colOff>137160</xdr:colOff>
      <xdr:row>292</xdr:row>
      <xdr:rowOff>7620</xdr:rowOff>
    </xdr:from>
    <xdr:to>
      <xdr:col>13</xdr:col>
      <xdr:colOff>621792</xdr:colOff>
      <xdr:row>297</xdr:row>
      <xdr:rowOff>33528</xdr:rowOff>
    </xdr:to>
    <xdr:sp macro="" textlink="">
      <xdr:nvSpPr>
        <xdr:cNvPr id="145" name="Pil: opp 144">
          <a:extLst>
            <a:ext uri="{FF2B5EF4-FFF2-40B4-BE49-F238E27FC236}">
              <a16:creationId xmlns:a16="http://schemas.microsoft.com/office/drawing/2014/main" id="{3308FBAE-2C91-484F-9530-4FCE15E9046E}"/>
            </a:ext>
          </a:extLst>
        </xdr:cNvPr>
        <xdr:cNvSpPr/>
      </xdr:nvSpPr>
      <xdr:spPr bwMode="auto">
        <a:xfrm>
          <a:off x="12024360" y="5563362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15240</xdr:colOff>
      <xdr:row>299</xdr:row>
      <xdr:rowOff>160020</xdr:rowOff>
    </xdr:from>
    <xdr:to>
      <xdr:col>13</xdr:col>
      <xdr:colOff>853440</xdr:colOff>
      <xdr:row>302</xdr:row>
      <xdr:rowOff>121920</xdr:rowOff>
    </xdr:to>
    <xdr:sp macro="" textlink="">
      <xdr:nvSpPr>
        <xdr:cNvPr id="146" name="Pil: opp 145">
          <a:extLst>
            <a:ext uri="{FF2B5EF4-FFF2-40B4-BE49-F238E27FC236}">
              <a16:creationId xmlns:a16="http://schemas.microsoft.com/office/drawing/2014/main" id="{9ADC7463-5C4D-4546-90A9-A422E05C6333}"/>
            </a:ext>
          </a:extLst>
        </xdr:cNvPr>
        <xdr:cNvSpPr/>
      </xdr:nvSpPr>
      <xdr:spPr bwMode="auto">
        <a:xfrm rot="5400000">
          <a:off x="12054840" y="56967120"/>
          <a:ext cx="533400" cy="83820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160020</xdr:colOff>
      <xdr:row>303</xdr:row>
      <xdr:rowOff>167640</xdr:rowOff>
    </xdr:from>
    <xdr:to>
      <xdr:col>13</xdr:col>
      <xdr:colOff>644652</xdr:colOff>
      <xdr:row>309</xdr:row>
      <xdr:rowOff>3048</xdr:rowOff>
    </xdr:to>
    <xdr:sp macro="" textlink="">
      <xdr:nvSpPr>
        <xdr:cNvPr id="147" name="Pil: opp 146">
          <a:extLst>
            <a:ext uri="{FF2B5EF4-FFF2-40B4-BE49-F238E27FC236}">
              <a16:creationId xmlns:a16="http://schemas.microsoft.com/office/drawing/2014/main" id="{F949472A-FC61-410B-AFB4-128E917FA46C}"/>
            </a:ext>
          </a:extLst>
        </xdr:cNvPr>
        <xdr:cNvSpPr/>
      </xdr:nvSpPr>
      <xdr:spPr bwMode="auto">
        <a:xfrm rot="10800000">
          <a:off x="12047220" y="5788914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868680</xdr:colOff>
      <xdr:row>288</xdr:row>
      <xdr:rowOff>129540</xdr:rowOff>
    </xdr:from>
    <xdr:to>
      <xdr:col>25</xdr:col>
      <xdr:colOff>784860</xdr:colOff>
      <xdr:row>317</xdr:row>
      <xdr:rowOff>129540</xdr:rowOff>
    </xdr:to>
    <xdr:graphicFrame macro="">
      <xdr:nvGraphicFramePr>
        <xdr:cNvPr id="148" name="Diagram 147">
          <a:extLst>
            <a:ext uri="{FF2B5EF4-FFF2-40B4-BE49-F238E27FC236}">
              <a16:creationId xmlns:a16="http://schemas.microsoft.com/office/drawing/2014/main" id="{9718F3E1-BB2B-4951-A373-1CB9F0DB3E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26</xdr:col>
      <xdr:colOff>205740</xdr:colOff>
      <xdr:row>289</xdr:row>
      <xdr:rowOff>175260</xdr:rowOff>
    </xdr:from>
    <xdr:to>
      <xdr:col>26</xdr:col>
      <xdr:colOff>690372</xdr:colOff>
      <xdr:row>295</xdr:row>
      <xdr:rowOff>10668</xdr:rowOff>
    </xdr:to>
    <xdr:sp macro="" textlink="">
      <xdr:nvSpPr>
        <xdr:cNvPr id="149" name="Pil: opp 148">
          <a:extLst>
            <a:ext uri="{FF2B5EF4-FFF2-40B4-BE49-F238E27FC236}">
              <a16:creationId xmlns:a16="http://schemas.microsoft.com/office/drawing/2014/main" id="{D89AECE7-C459-4793-A4AD-9E59C2FEBC78}"/>
            </a:ext>
          </a:extLst>
        </xdr:cNvPr>
        <xdr:cNvSpPr/>
      </xdr:nvSpPr>
      <xdr:spPr bwMode="auto">
        <a:xfrm>
          <a:off x="23980140" y="5522976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60960</xdr:colOff>
      <xdr:row>297</xdr:row>
      <xdr:rowOff>152400</xdr:rowOff>
    </xdr:from>
    <xdr:to>
      <xdr:col>26</xdr:col>
      <xdr:colOff>830580</xdr:colOff>
      <xdr:row>300</xdr:row>
      <xdr:rowOff>68580</xdr:rowOff>
    </xdr:to>
    <xdr:sp macro="" textlink="">
      <xdr:nvSpPr>
        <xdr:cNvPr id="150" name="Pil: opp 149">
          <a:extLst>
            <a:ext uri="{FF2B5EF4-FFF2-40B4-BE49-F238E27FC236}">
              <a16:creationId xmlns:a16="http://schemas.microsoft.com/office/drawing/2014/main" id="{811EFEE7-935E-4650-93BB-1981EAFEBC44}"/>
            </a:ext>
          </a:extLst>
        </xdr:cNvPr>
        <xdr:cNvSpPr/>
      </xdr:nvSpPr>
      <xdr:spPr bwMode="auto">
        <a:xfrm rot="5400000">
          <a:off x="23976330" y="56589930"/>
          <a:ext cx="487680" cy="76962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91440</xdr:colOff>
      <xdr:row>302</xdr:row>
      <xdr:rowOff>121920</xdr:rowOff>
    </xdr:from>
    <xdr:to>
      <xdr:col>26</xdr:col>
      <xdr:colOff>576072</xdr:colOff>
      <xdr:row>307</xdr:row>
      <xdr:rowOff>147828</xdr:rowOff>
    </xdr:to>
    <xdr:sp macro="" textlink="">
      <xdr:nvSpPr>
        <xdr:cNvPr id="151" name="Pil: opp 150">
          <a:extLst>
            <a:ext uri="{FF2B5EF4-FFF2-40B4-BE49-F238E27FC236}">
              <a16:creationId xmlns:a16="http://schemas.microsoft.com/office/drawing/2014/main" id="{80311C2E-8FAC-4278-86A0-935A37E66DC1}"/>
            </a:ext>
          </a:extLst>
        </xdr:cNvPr>
        <xdr:cNvSpPr/>
      </xdr:nvSpPr>
      <xdr:spPr bwMode="auto">
        <a:xfrm rot="10800000">
          <a:off x="23865840" y="5765292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0</xdr:colOff>
      <xdr:row>288</xdr:row>
      <xdr:rowOff>121920</xdr:rowOff>
    </xdr:from>
    <xdr:to>
      <xdr:col>37</xdr:col>
      <xdr:colOff>800100</xdr:colOff>
      <xdr:row>317</xdr:row>
      <xdr:rowOff>45720</xdr:rowOff>
    </xdr:to>
    <xdr:graphicFrame macro="">
      <xdr:nvGraphicFramePr>
        <xdr:cNvPr id="152" name="Diagram 151">
          <a:extLst>
            <a:ext uri="{FF2B5EF4-FFF2-40B4-BE49-F238E27FC236}">
              <a16:creationId xmlns:a16="http://schemas.microsoft.com/office/drawing/2014/main" id="{B0B91EE6-FF23-481F-BAFA-34994385E2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38</xdr:col>
      <xdr:colOff>175260</xdr:colOff>
      <xdr:row>290</xdr:row>
      <xdr:rowOff>148590</xdr:rowOff>
    </xdr:from>
    <xdr:to>
      <xdr:col>38</xdr:col>
      <xdr:colOff>659892</xdr:colOff>
      <xdr:row>295</xdr:row>
      <xdr:rowOff>174498</xdr:rowOff>
    </xdr:to>
    <xdr:sp macro="" textlink="">
      <xdr:nvSpPr>
        <xdr:cNvPr id="153" name="Pil: opp 152">
          <a:extLst>
            <a:ext uri="{FF2B5EF4-FFF2-40B4-BE49-F238E27FC236}">
              <a16:creationId xmlns:a16="http://schemas.microsoft.com/office/drawing/2014/main" id="{9AC28275-07F6-487D-ABB7-123FB853C882}"/>
            </a:ext>
          </a:extLst>
        </xdr:cNvPr>
        <xdr:cNvSpPr/>
      </xdr:nvSpPr>
      <xdr:spPr bwMode="auto">
        <a:xfrm>
          <a:off x="34922460" y="5539359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38</xdr:col>
      <xdr:colOff>95250</xdr:colOff>
      <xdr:row>300</xdr:row>
      <xdr:rowOff>137160</xdr:rowOff>
    </xdr:from>
    <xdr:to>
      <xdr:col>38</xdr:col>
      <xdr:colOff>746760</xdr:colOff>
      <xdr:row>303</xdr:row>
      <xdr:rowOff>91440</xdr:rowOff>
    </xdr:to>
    <xdr:sp macro="" textlink="">
      <xdr:nvSpPr>
        <xdr:cNvPr id="154" name="Pil: opp 153">
          <a:extLst>
            <a:ext uri="{FF2B5EF4-FFF2-40B4-BE49-F238E27FC236}">
              <a16:creationId xmlns:a16="http://schemas.microsoft.com/office/drawing/2014/main" id="{DBA5710A-C646-4605-96BB-65D1B8255D4B}"/>
            </a:ext>
          </a:extLst>
        </xdr:cNvPr>
        <xdr:cNvSpPr/>
      </xdr:nvSpPr>
      <xdr:spPr bwMode="auto">
        <a:xfrm rot="5400000">
          <a:off x="34905315" y="57224295"/>
          <a:ext cx="525780" cy="65151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38</xdr:col>
      <xdr:colOff>163830</xdr:colOff>
      <xdr:row>305</xdr:row>
      <xdr:rowOff>72390</xdr:rowOff>
    </xdr:from>
    <xdr:to>
      <xdr:col>38</xdr:col>
      <xdr:colOff>648462</xdr:colOff>
      <xdr:row>310</xdr:row>
      <xdr:rowOff>98298</xdr:rowOff>
    </xdr:to>
    <xdr:sp macro="" textlink="">
      <xdr:nvSpPr>
        <xdr:cNvPr id="155" name="Pil: opp 154">
          <a:extLst>
            <a:ext uri="{FF2B5EF4-FFF2-40B4-BE49-F238E27FC236}">
              <a16:creationId xmlns:a16="http://schemas.microsoft.com/office/drawing/2014/main" id="{E41802EB-5176-4513-984E-D7FE7A45DD6A}"/>
            </a:ext>
          </a:extLst>
        </xdr:cNvPr>
        <xdr:cNvSpPr/>
      </xdr:nvSpPr>
      <xdr:spPr bwMode="auto">
        <a:xfrm rot="10800000">
          <a:off x="34911030" y="5817489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22860</xdr:colOff>
      <xdr:row>288</xdr:row>
      <xdr:rowOff>144780</xdr:rowOff>
    </xdr:from>
    <xdr:to>
      <xdr:col>49</xdr:col>
      <xdr:colOff>762000</xdr:colOff>
      <xdr:row>317</xdr:row>
      <xdr:rowOff>30480</xdr:rowOff>
    </xdr:to>
    <xdr:graphicFrame macro="">
      <xdr:nvGraphicFramePr>
        <xdr:cNvPr id="156" name="Diagram 155">
          <a:extLst>
            <a:ext uri="{FF2B5EF4-FFF2-40B4-BE49-F238E27FC236}">
              <a16:creationId xmlns:a16="http://schemas.microsoft.com/office/drawing/2014/main" id="{8617B8BE-5B75-4D5C-9749-383BBBBD28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792480</xdr:colOff>
      <xdr:row>319</xdr:row>
      <xdr:rowOff>99060</xdr:rowOff>
    </xdr:from>
    <xdr:to>
      <xdr:col>12</xdr:col>
      <xdr:colOff>723900</xdr:colOff>
      <xdr:row>346</xdr:row>
      <xdr:rowOff>182880</xdr:rowOff>
    </xdr:to>
    <xdr:graphicFrame macro="">
      <xdr:nvGraphicFramePr>
        <xdr:cNvPr id="157" name="Diagram 2">
          <a:extLst>
            <a:ext uri="{FF2B5EF4-FFF2-40B4-BE49-F238E27FC236}">
              <a16:creationId xmlns:a16="http://schemas.microsoft.com/office/drawing/2014/main" id="{4A84C88D-552C-4E92-A7B0-FCDC98C138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13</xdr:col>
      <xdr:colOff>121920</xdr:colOff>
      <xdr:row>321</xdr:row>
      <xdr:rowOff>129540</xdr:rowOff>
    </xdr:from>
    <xdr:to>
      <xdr:col>13</xdr:col>
      <xdr:colOff>606552</xdr:colOff>
      <xdr:row>326</xdr:row>
      <xdr:rowOff>155448</xdr:rowOff>
    </xdr:to>
    <xdr:sp macro="" textlink="">
      <xdr:nvSpPr>
        <xdr:cNvPr id="158" name="Pil: opp 157">
          <a:extLst>
            <a:ext uri="{FF2B5EF4-FFF2-40B4-BE49-F238E27FC236}">
              <a16:creationId xmlns:a16="http://schemas.microsoft.com/office/drawing/2014/main" id="{7365A1FA-4343-445C-AE4B-BFF55578034B}"/>
            </a:ext>
          </a:extLst>
        </xdr:cNvPr>
        <xdr:cNvSpPr/>
      </xdr:nvSpPr>
      <xdr:spPr bwMode="auto">
        <a:xfrm>
          <a:off x="12009120" y="6128004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53340</xdr:colOff>
      <xdr:row>331</xdr:row>
      <xdr:rowOff>167640</xdr:rowOff>
    </xdr:from>
    <xdr:to>
      <xdr:col>13</xdr:col>
      <xdr:colOff>830580</xdr:colOff>
      <xdr:row>334</xdr:row>
      <xdr:rowOff>83820</xdr:rowOff>
    </xdr:to>
    <xdr:sp macro="" textlink="">
      <xdr:nvSpPr>
        <xdr:cNvPr id="159" name="Pil: opp 158">
          <a:extLst>
            <a:ext uri="{FF2B5EF4-FFF2-40B4-BE49-F238E27FC236}">
              <a16:creationId xmlns:a16="http://schemas.microsoft.com/office/drawing/2014/main" id="{23FAA63D-D836-49AD-B49C-5D112C002903}"/>
            </a:ext>
          </a:extLst>
        </xdr:cNvPr>
        <xdr:cNvSpPr/>
      </xdr:nvSpPr>
      <xdr:spPr bwMode="auto">
        <a:xfrm rot="5400000">
          <a:off x="12085320" y="63078360"/>
          <a:ext cx="487680" cy="77724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137160</xdr:colOff>
      <xdr:row>336</xdr:row>
      <xdr:rowOff>60960</xdr:rowOff>
    </xdr:from>
    <xdr:to>
      <xdr:col>13</xdr:col>
      <xdr:colOff>621792</xdr:colOff>
      <xdr:row>341</xdr:row>
      <xdr:rowOff>86868</xdr:rowOff>
    </xdr:to>
    <xdr:sp macro="" textlink="">
      <xdr:nvSpPr>
        <xdr:cNvPr id="160" name="Pil: opp 159">
          <a:extLst>
            <a:ext uri="{FF2B5EF4-FFF2-40B4-BE49-F238E27FC236}">
              <a16:creationId xmlns:a16="http://schemas.microsoft.com/office/drawing/2014/main" id="{3AE1D7B5-E093-428B-82D8-0AC0B4543311}"/>
            </a:ext>
          </a:extLst>
        </xdr:cNvPr>
        <xdr:cNvSpPr/>
      </xdr:nvSpPr>
      <xdr:spPr bwMode="auto">
        <a:xfrm rot="10800000">
          <a:off x="12024360" y="6406896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861060</xdr:colOff>
      <xdr:row>319</xdr:row>
      <xdr:rowOff>83820</xdr:rowOff>
    </xdr:from>
    <xdr:to>
      <xdr:col>25</xdr:col>
      <xdr:colOff>701040</xdr:colOff>
      <xdr:row>347</xdr:row>
      <xdr:rowOff>7620</xdr:rowOff>
    </xdr:to>
    <xdr:graphicFrame macro="">
      <xdr:nvGraphicFramePr>
        <xdr:cNvPr id="161" name="Diagram 160">
          <a:extLst>
            <a:ext uri="{FF2B5EF4-FFF2-40B4-BE49-F238E27FC236}">
              <a16:creationId xmlns:a16="http://schemas.microsoft.com/office/drawing/2014/main" id="{0A1109CC-3D11-41F2-AA52-8BAE8C3D97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26</xdr:col>
      <xdr:colOff>129540</xdr:colOff>
      <xdr:row>321</xdr:row>
      <xdr:rowOff>144780</xdr:rowOff>
    </xdr:from>
    <xdr:to>
      <xdr:col>26</xdr:col>
      <xdr:colOff>614172</xdr:colOff>
      <xdr:row>326</xdr:row>
      <xdr:rowOff>170688</xdr:rowOff>
    </xdr:to>
    <xdr:sp macro="" textlink="">
      <xdr:nvSpPr>
        <xdr:cNvPr id="163" name="Pil: opp 162">
          <a:extLst>
            <a:ext uri="{FF2B5EF4-FFF2-40B4-BE49-F238E27FC236}">
              <a16:creationId xmlns:a16="http://schemas.microsoft.com/office/drawing/2014/main" id="{5303026E-AB63-4E06-9DB5-60E1D27BF74D}"/>
            </a:ext>
          </a:extLst>
        </xdr:cNvPr>
        <xdr:cNvSpPr/>
      </xdr:nvSpPr>
      <xdr:spPr bwMode="auto">
        <a:xfrm>
          <a:off x="23903940" y="6129528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60960</xdr:colOff>
      <xdr:row>329</xdr:row>
      <xdr:rowOff>99060</xdr:rowOff>
    </xdr:from>
    <xdr:to>
      <xdr:col>26</xdr:col>
      <xdr:colOff>716280</xdr:colOff>
      <xdr:row>332</xdr:row>
      <xdr:rowOff>19050</xdr:rowOff>
    </xdr:to>
    <xdr:sp macro="" textlink="">
      <xdr:nvSpPr>
        <xdr:cNvPr id="164" name="Pil: opp 163">
          <a:extLst>
            <a:ext uri="{FF2B5EF4-FFF2-40B4-BE49-F238E27FC236}">
              <a16:creationId xmlns:a16="http://schemas.microsoft.com/office/drawing/2014/main" id="{8D7A41D6-8F59-4CB7-B934-08867940528E}"/>
            </a:ext>
          </a:extLst>
        </xdr:cNvPr>
        <xdr:cNvSpPr/>
      </xdr:nvSpPr>
      <xdr:spPr bwMode="auto">
        <a:xfrm rot="5400000">
          <a:off x="23917275" y="62691645"/>
          <a:ext cx="491490" cy="65532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129540</xdr:colOff>
      <xdr:row>334</xdr:row>
      <xdr:rowOff>129540</xdr:rowOff>
    </xdr:from>
    <xdr:to>
      <xdr:col>26</xdr:col>
      <xdr:colOff>614172</xdr:colOff>
      <xdr:row>339</xdr:row>
      <xdr:rowOff>155448</xdr:rowOff>
    </xdr:to>
    <xdr:sp macro="" textlink="">
      <xdr:nvSpPr>
        <xdr:cNvPr id="165" name="Pil: opp 164">
          <a:extLst>
            <a:ext uri="{FF2B5EF4-FFF2-40B4-BE49-F238E27FC236}">
              <a16:creationId xmlns:a16="http://schemas.microsoft.com/office/drawing/2014/main" id="{B626E40B-281E-4651-8EAE-ACFA5F4CCF0F}"/>
            </a:ext>
          </a:extLst>
        </xdr:cNvPr>
        <xdr:cNvSpPr/>
      </xdr:nvSpPr>
      <xdr:spPr bwMode="auto">
        <a:xfrm rot="10800000">
          <a:off x="23903940" y="6375654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15240</xdr:colOff>
      <xdr:row>319</xdr:row>
      <xdr:rowOff>22860</xdr:rowOff>
    </xdr:from>
    <xdr:to>
      <xdr:col>37</xdr:col>
      <xdr:colOff>815340</xdr:colOff>
      <xdr:row>346</xdr:row>
      <xdr:rowOff>144780</xdr:rowOff>
    </xdr:to>
    <xdr:graphicFrame macro="">
      <xdr:nvGraphicFramePr>
        <xdr:cNvPr id="166" name="Diagram 165">
          <a:extLst>
            <a:ext uri="{FF2B5EF4-FFF2-40B4-BE49-F238E27FC236}">
              <a16:creationId xmlns:a16="http://schemas.microsoft.com/office/drawing/2014/main" id="{9C43EA7D-7EEE-49C4-9278-993169B90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38</xdr:col>
      <xdr:colOff>232410</xdr:colOff>
      <xdr:row>319</xdr:row>
      <xdr:rowOff>110490</xdr:rowOff>
    </xdr:from>
    <xdr:to>
      <xdr:col>38</xdr:col>
      <xdr:colOff>717042</xdr:colOff>
      <xdr:row>324</xdr:row>
      <xdr:rowOff>136398</xdr:rowOff>
    </xdr:to>
    <xdr:sp macro="" textlink="">
      <xdr:nvSpPr>
        <xdr:cNvPr id="167" name="Pil: opp 166">
          <a:extLst>
            <a:ext uri="{FF2B5EF4-FFF2-40B4-BE49-F238E27FC236}">
              <a16:creationId xmlns:a16="http://schemas.microsoft.com/office/drawing/2014/main" id="{739391AC-1177-45DC-81FE-402F63201093}"/>
            </a:ext>
          </a:extLst>
        </xdr:cNvPr>
        <xdr:cNvSpPr/>
      </xdr:nvSpPr>
      <xdr:spPr bwMode="auto">
        <a:xfrm>
          <a:off x="34979610" y="6087999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38</xdr:col>
      <xdr:colOff>179070</xdr:colOff>
      <xdr:row>331</xdr:row>
      <xdr:rowOff>3810</xdr:rowOff>
    </xdr:from>
    <xdr:to>
      <xdr:col>38</xdr:col>
      <xdr:colOff>750570</xdr:colOff>
      <xdr:row>333</xdr:row>
      <xdr:rowOff>148590</xdr:rowOff>
    </xdr:to>
    <xdr:sp macro="" textlink="">
      <xdr:nvSpPr>
        <xdr:cNvPr id="168" name="Pil: opp 167">
          <a:extLst>
            <a:ext uri="{FF2B5EF4-FFF2-40B4-BE49-F238E27FC236}">
              <a16:creationId xmlns:a16="http://schemas.microsoft.com/office/drawing/2014/main" id="{6E023C19-A189-4D1C-9AF7-A7D27AD3D833}"/>
            </a:ext>
          </a:extLst>
        </xdr:cNvPr>
        <xdr:cNvSpPr/>
      </xdr:nvSpPr>
      <xdr:spPr bwMode="auto">
        <a:xfrm rot="5400000">
          <a:off x="34949130" y="63036450"/>
          <a:ext cx="525780" cy="57150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38</xdr:col>
      <xdr:colOff>156210</xdr:colOff>
      <xdr:row>336</xdr:row>
      <xdr:rowOff>121920</xdr:rowOff>
    </xdr:from>
    <xdr:to>
      <xdr:col>38</xdr:col>
      <xdr:colOff>640842</xdr:colOff>
      <xdr:row>341</xdr:row>
      <xdr:rowOff>147828</xdr:rowOff>
    </xdr:to>
    <xdr:sp macro="" textlink="">
      <xdr:nvSpPr>
        <xdr:cNvPr id="169" name="Pil: opp 168">
          <a:extLst>
            <a:ext uri="{FF2B5EF4-FFF2-40B4-BE49-F238E27FC236}">
              <a16:creationId xmlns:a16="http://schemas.microsoft.com/office/drawing/2014/main" id="{F688DD67-DA65-4F1D-A0A2-00D4BD7D22DD}"/>
            </a:ext>
          </a:extLst>
        </xdr:cNvPr>
        <xdr:cNvSpPr/>
      </xdr:nvSpPr>
      <xdr:spPr bwMode="auto">
        <a:xfrm rot="10800000">
          <a:off x="34903410" y="6412992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19050</xdr:colOff>
      <xdr:row>319</xdr:row>
      <xdr:rowOff>0</xdr:rowOff>
    </xdr:from>
    <xdr:to>
      <xdr:col>49</xdr:col>
      <xdr:colOff>830580</xdr:colOff>
      <xdr:row>348</xdr:row>
      <xdr:rowOff>26670</xdr:rowOff>
    </xdr:to>
    <xdr:graphicFrame macro="">
      <xdr:nvGraphicFramePr>
        <xdr:cNvPr id="170" name="Diagram 169">
          <a:extLst>
            <a:ext uri="{FF2B5EF4-FFF2-40B4-BE49-F238E27FC236}">
              <a16:creationId xmlns:a16="http://schemas.microsoft.com/office/drawing/2014/main" id="{BD4ADFBF-1908-418C-A9BF-83FE816981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739140</xdr:colOff>
      <xdr:row>349</xdr:row>
      <xdr:rowOff>68580</xdr:rowOff>
    </xdr:from>
    <xdr:to>
      <xdr:col>12</xdr:col>
      <xdr:colOff>830580</xdr:colOff>
      <xdr:row>378</xdr:row>
      <xdr:rowOff>114300</xdr:rowOff>
    </xdr:to>
    <xdr:graphicFrame macro="">
      <xdr:nvGraphicFramePr>
        <xdr:cNvPr id="171" name="Diagram 2">
          <a:extLst>
            <a:ext uri="{FF2B5EF4-FFF2-40B4-BE49-F238E27FC236}">
              <a16:creationId xmlns:a16="http://schemas.microsoft.com/office/drawing/2014/main" id="{B84F28FC-7C48-4A9A-B720-750368ABA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13</xdr:col>
      <xdr:colOff>91440</xdr:colOff>
      <xdr:row>350</xdr:row>
      <xdr:rowOff>175260</xdr:rowOff>
    </xdr:from>
    <xdr:to>
      <xdr:col>13</xdr:col>
      <xdr:colOff>576072</xdr:colOff>
      <xdr:row>356</xdr:row>
      <xdr:rowOff>10668</xdr:rowOff>
    </xdr:to>
    <xdr:sp macro="" textlink="">
      <xdr:nvSpPr>
        <xdr:cNvPr id="172" name="Pil: opp 171">
          <a:extLst>
            <a:ext uri="{FF2B5EF4-FFF2-40B4-BE49-F238E27FC236}">
              <a16:creationId xmlns:a16="http://schemas.microsoft.com/office/drawing/2014/main" id="{62478BA0-59BA-4CBE-B090-2C359145E57C}"/>
            </a:ext>
          </a:extLst>
        </xdr:cNvPr>
        <xdr:cNvSpPr/>
      </xdr:nvSpPr>
      <xdr:spPr bwMode="auto">
        <a:xfrm>
          <a:off x="11978640" y="6685026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45720</xdr:colOff>
      <xdr:row>359</xdr:row>
      <xdr:rowOff>152400</xdr:rowOff>
    </xdr:from>
    <xdr:to>
      <xdr:col>13</xdr:col>
      <xdr:colOff>723900</xdr:colOff>
      <xdr:row>362</xdr:row>
      <xdr:rowOff>30480</xdr:rowOff>
    </xdr:to>
    <xdr:sp macro="" textlink="">
      <xdr:nvSpPr>
        <xdr:cNvPr id="173" name="Pil: opp 172">
          <a:extLst>
            <a:ext uri="{FF2B5EF4-FFF2-40B4-BE49-F238E27FC236}">
              <a16:creationId xmlns:a16="http://schemas.microsoft.com/office/drawing/2014/main" id="{0ABFF634-7FCC-4C21-9BF2-DE8C31FF09F3}"/>
            </a:ext>
          </a:extLst>
        </xdr:cNvPr>
        <xdr:cNvSpPr/>
      </xdr:nvSpPr>
      <xdr:spPr bwMode="auto">
        <a:xfrm rot="5400000">
          <a:off x="12047220" y="68427600"/>
          <a:ext cx="449580" cy="67818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30480</xdr:colOff>
      <xdr:row>365</xdr:row>
      <xdr:rowOff>129540</xdr:rowOff>
    </xdr:from>
    <xdr:to>
      <xdr:col>13</xdr:col>
      <xdr:colOff>515112</xdr:colOff>
      <xdr:row>370</xdr:row>
      <xdr:rowOff>155448</xdr:rowOff>
    </xdr:to>
    <xdr:sp macro="" textlink="">
      <xdr:nvSpPr>
        <xdr:cNvPr id="174" name="Pil: opp 173">
          <a:extLst>
            <a:ext uri="{FF2B5EF4-FFF2-40B4-BE49-F238E27FC236}">
              <a16:creationId xmlns:a16="http://schemas.microsoft.com/office/drawing/2014/main" id="{1D392367-B938-4D81-BD26-A6350AA36607}"/>
            </a:ext>
          </a:extLst>
        </xdr:cNvPr>
        <xdr:cNvSpPr/>
      </xdr:nvSpPr>
      <xdr:spPr bwMode="auto">
        <a:xfrm rot="10800000">
          <a:off x="11917680" y="6966204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899160</xdr:colOff>
      <xdr:row>349</xdr:row>
      <xdr:rowOff>114300</xdr:rowOff>
    </xdr:from>
    <xdr:to>
      <xdr:col>25</xdr:col>
      <xdr:colOff>784860</xdr:colOff>
      <xdr:row>378</xdr:row>
      <xdr:rowOff>114300</xdr:rowOff>
    </xdr:to>
    <xdr:graphicFrame macro="">
      <xdr:nvGraphicFramePr>
        <xdr:cNvPr id="175" name="Diagram 174">
          <a:extLst>
            <a:ext uri="{FF2B5EF4-FFF2-40B4-BE49-F238E27FC236}">
              <a16:creationId xmlns:a16="http://schemas.microsoft.com/office/drawing/2014/main" id="{89317123-84F6-4604-AA5A-96F109CAD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26</xdr:col>
      <xdr:colOff>91440</xdr:colOff>
      <xdr:row>353</xdr:row>
      <xdr:rowOff>106680</xdr:rowOff>
    </xdr:from>
    <xdr:to>
      <xdr:col>26</xdr:col>
      <xdr:colOff>576072</xdr:colOff>
      <xdr:row>358</xdr:row>
      <xdr:rowOff>132588</xdr:rowOff>
    </xdr:to>
    <xdr:sp macro="" textlink="">
      <xdr:nvSpPr>
        <xdr:cNvPr id="176" name="Pil: opp 175">
          <a:extLst>
            <a:ext uri="{FF2B5EF4-FFF2-40B4-BE49-F238E27FC236}">
              <a16:creationId xmlns:a16="http://schemas.microsoft.com/office/drawing/2014/main" id="{33805704-7A71-4FE3-8AA2-CABF5ABC32EE}"/>
            </a:ext>
          </a:extLst>
        </xdr:cNvPr>
        <xdr:cNvSpPr/>
      </xdr:nvSpPr>
      <xdr:spPr bwMode="auto">
        <a:xfrm>
          <a:off x="23865840" y="6735318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125730</xdr:colOff>
      <xdr:row>362</xdr:row>
      <xdr:rowOff>133350</xdr:rowOff>
    </xdr:from>
    <xdr:to>
      <xdr:col>26</xdr:col>
      <xdr:colOff>758190</xdr:colOff>
      <xdr:row>365</xdr:row>
      <xdr:rowOff>30480</xdr:rowOff>
    </xdr:to>
    <xdr:sp macro="" textlink="">
      <xdr:nvSpPr>
        <xdr:cNvPr id="177" name="Pil: opp 176">
          <a:extLst>
            <a:ext uri="{FF2B5EF4-FFF2-40B4-BE49-F238E27FC236}">
              <a16:creationId xmlns:a16="http://schemas.microsoft.com/office/drawing/2014/main" id="{2E3CC8D9-263E-40A4-A76B-125FDA14C9C0}"/>
            </a:ext>
          </a:extLst>
        </xdr:cNvPr>
        <xdr:cNvSpPr/>
      </xdr:nvSpPr>
      <xdr:spPr bwMode="auto">
        <a:xfrm rot="5400000">
          <a:off x="23982045" y="69012435"/>
          <a:ext cx="468630" cy="63246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228600</xdr:colOff>
      <xdr:row>367</xdr:row>
      <xdr:rowOff>30480</xdr:rowOff>
    </xdr:from>
    <xdr:to>
      <xdr:col>26</xdr:col>
      <xdr:colOff>713232</xdr:colOff>
      <xdr:row>372</xdr:row>
      <xdr:rowOff>56388</xdr:rowOff>
    </xdr:to>
    <xdr:sp macro="" textlink="">
      <xdr:nvSpPr>
        <xdr:cNvPr id="178" name="Pil: opp 177">
          <a:extLst>
            <a:ext uri="{FF2B5EF4-FFF2-40B4-BE49-F238E27FC236}">
              <a16:creationId xmlns:a16="http://schemas.microsoft.com/office/drawing/2014/main" id="{F81F7B13-3533-4B14-8916-E62009118C22}"/>
            </a:ext>
          </a:extLst>
        </xdr:cNvPr>
        <xdr:cNvSpPr/>
      </xdr:nvSpPr>
      <xdr:spPr bwMode="auto">
        <a:xfrm rot="10800000">
          <a:off x="24003000" y="6994398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7620</xdr:colOff>
      <xdr:row>349</xdr:row>
      <xdr:rowOff>152400</xdr:rowOff>
    </xdr:from>
    <xdr:to>
      <xdr:col>37</xdr:col>
      <xdr:colOff>792480</xdr:colOff>
      <xdr:row>378</xdr:row>
      <xdr:rowOff>76200</xdr:rowOff>
    </xdr:to>
    <xdr:graphicFrame macro="">
      <xdr:nvGraphicFramePr>
        <xdr:cNvPr id="179" name="Diagram 178">
          <a:extLst>
            <a:ext uri="{FF2B5EF4-FFF2-40B4-BE49-F238E27FC236}">
              <a16:creationId xmlns:a16="http://schemas.microsoft.com/office/drawing/2014/main" id="{CDF3B384-2F57-46E0-8AB8-E74F681C6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38</xdr:col>
      <xdr:colOff>140970</xdr:colOff>
      <xdr:row>350</xdr:row>
      <xdr:rowOff>106680</xdr:rowOff>
    </xdr:from>
    <xdr:to>
      <xdr:col>38</xdr:col>
      <xdr:colOff>625602</xdr:colOff>
      <xdr:row>355</xdr:row>
      <xdr:rowOff>132588</xdr:rowOff>
    </xdr:to>
    <xdr:sp macro="" textlink="">
      <xdr:nvSpPr>
        <xdr:cNvPr id="180" name="Pil: opp 179">
          <a:extLst>
            <a:ext uri="{FF2B5EF4-FFF2-40B4-BE49-F238E27FC236}">
              <a16:creationId xmlns:a16="http://schemas.microsoft.com/office/drawing/2014/main" id="{62004137-EA32-4945-9697-5F0961D408D2}"/>
            </a:ext>
          </a:extLst>
        </xdr:cNvPr>
        <xdr:cNvSpPr/>
      </xdr:nvSpPr>
      <xdr:spPr bwMode="auto">
        <a:xfrm>
          <a:off x="34888170" y="6678168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38</xdr:col>
      <xdr:colOff>194310</xdr:colOff>
      <xdr:row>359</xdr:row>
      <xdr:rowOff>83820</xdr:rowOff>
    </xdr:from>
    <xdr:to>
      <xdr:col>38</xdr:col>
      <xdr:colOff>861060</xdr:colOff>
      <xdr:row>362</xdr:row>
      <xdr:rowOff>26670</xdr:rowOff>
    </xdr:to>
    <xdr:sp macro="" textlink="">
      <xdr:nvSpPr>
        <xdr:cNvPr id="181" name="Pil: opp 180">
          <a:extLst>
            <a:ext uri="{FF2B5EF4-FFF2-40B4-BE49-F238E27FC236}">
              <a16:creationId xmlns:a16="http://schemas.microsoft.com/office/drawing/2014/main" id="{9A6B2260-9370-48B8-BCBF-AE43B88888CD}"/>
            </a:ext>
          </a:extLst>
        </xdr:cNvPr>
        <xdr:cNvSpPr/>
      </xdr:nvSpPr>
      <xdr:spPr bwMode="auto">
        <a:xfrm rot="5400000">
          <a:off x="35017710" y="68397120"/>
          <a:ext cx="514350" cy="66675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38</xdr:col>
      <xdr:colOff>148590</xdr:colOff>
      <xdr:row>366</xdr:row>
      <xdr:rowOff>30480</xdr:rowOff>
    </xdr:from>
    <xdr:to>
      <xdr:col>38</xdr:col>
      <xdr:colOff>633222</xdr:colOff>
      <xdr:row>371</xdr:row>
      <xdr:rowOff>56388</xdr:rowOff>
    </xdr:to>
    <xdr:sp macro="" textlink="">
      <xdr:nvSpPr>
        <xdr:cNvPr id="182" name="Pil: opp 181">
          <a:extLst>
            <a:ext uri="{FF2B5EF4-FFF2-40B4-BE49-F238E27FC236}">
              <a16:creationId xmlns:a16="http://schemas.microsoft.com/office/drawing/2014/main" id="{5F41DFFB-4FF1-492D-8FBB-E20B71458256}"/>
            </a:ext>
          </a:extLst>
        </xdr:cNvPr>
        <xdr:cNvSpPr/>
      </xdr:nvSpPr>
      <xdr:spPr bwMode="auto">
        <a:xfrm rot="10800000">
          <a:off x="34895790" y="6975348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38</xdr:col>
      <xdr:colOff>872490</xdr:colOff>
      <xdr:row>350</xdr:row>
      <xdr:rowOff>0</xdr:rowOff>
    </xdr:from>
    <xdr:to>
      <xdr:col>49</xdr:col>
      <xdr:colOff>815340</xdr:colOff>
      <xdr:row>379</xdr:row>
      <xdr:rowOff>15240</xdr:rowOff>
    </xdr:to>
    <xdr:graphicFrame macro="">
      <xdr:nvGraphicFramePr>
        <xdr:cNvPr id="183" name="Diagram 182">
          <a:extLst>
            <a:ext uri="{FF2B5EF4-FFF2-40B4-BE49-F238E27FC236}">
              <a16:creationId xmlns:a16="http://schemas.microsoft.com/office/drawing/2014/main" id="{CF2671F6-A9F2-48A0-8E98-0701A22451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754380</xdr:colOff>
      <xdr:row>380</xdr:row>
      <xdr:rowOff>15240</xdr:rowOff>
    </xdr:from>
    <xdr:to>
      <xdr:col>12</xdr:col>
      <xdr:colOff>815340</xdr:colOff>
      <xdr:row>409</xdr:row>
      <xdr:rowOff>133350</xdr:rowOff>
    </xdr:to>
    <xdr:graphicFrame macro="">
      <xdr:nvGraphicFramePr>
        <xdr:cNvPr id="184" name="Diagram 2">
          <a:extLst>
            <a:ext uri="{FF2B5EF4-FFF2-40B4-BE49-F238E27FC236}">
              <a16:creationId xmlns:a16="http://schemas.microsoft.com/office/drawing/2014/main" id="{BE7D05D4-9568-4AB5-941A-7632B9B09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13</xdr:col>
      <xdr:colOff>137160</xdr:colOff>
      <xdr:row>382</xdr:row>
      <xdr:rowOff>22860</xdr:rowOff>
    </xdr:from>
    <xdr:to>
      <xdr:col>13</xdr:col>
      <xdr:colOff>621792</xdr:colOff>
      <xdr:row>387</xdr:row>
      <xdr:rowOff>48768</xdr:rowOff>
    </xdr:to>
    <xdr:sp macro="" textlink="">
      <xdr:nvSpPr>
        <xdr:cNvPr id="185" name="Pil: opp 184">
          <a:extLst>
            <a:ext uri="{FF2B5EF4-FFF2-40B4-BE49-F238E27FC236}">
              <a16:creationId xmlns:a16="http://schemas.microsoft.com/office/drawing/2014/main" id="{FB25B309-B671-435C-94F2-B678D2A0AF89}"/>
            </a:ext>
          </a:extLst>
        </xdr:cNvPr>
        <xdr:cNvSpPr/>
      </xdr:nvSpPr>
      <xdr:spPr bwMode="auto">
        <a:xfrm>
          <a:off x="12024360" y="7279386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91440</xdr:colOff>
      <xdr:row>390</xdr:row>
      <xdr:rowOff>114300</xdr:rowOff>
    </xdr:from>
    <xdr:to>
      <xdr:col>13</xdr:col>
      <xdr:colOff>723900</xdr:colOff>
      <xdr:row>392</xdr:row>
      <xdr:rowOff>167640</xdr:rowOff>
    </xdr:to>
    <xdr:sp macro="" textlink="">
      <xdr:nvSpPr>
        <xdr:cNvPr id="186" name="Pil: opp 185">
          <a:extLst>
            <a:ext uri="{FF2B5EF4-FFF2-40B4-BE49-F238E27FC236}">
              <a16:creationId xmlns:a16="http://schemas.microsoft.com/office/drawing/2014/main" id="{A987994C-407F-45B8-BC6E-1CC37C2263F0}"/>
            </a:ext>
          </a:extLst>
        </xdr:cNvPr>
        <xdr:cNvSpPr/>
      </xdr:nvSpPr>
      <xdr:spPr bwMode="auto">
        <a:xfrm rot="5400000">
          <a:off x="12077700" y="74310240"/>
          <a:ext cx="434340" cy="63246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121920</xdr:colOff>
      <xdr:row>396</xdr:row>
      <xdr:rowOff>60960</xdr:rowOff>
    </xdr:from>
    <xdr:to>
      <xdr:col>13</xdr:col>
      <xdr:colOff>606552</xdr:colOff>
      <xdr:row>401</xdr:row>
      <xdr:rowOff>86868</xdr:rowOff>
    </xdr:to>
    <xdr:sp macro="" textlink="">
      <xdr:nvSpPr>
        <xdr:cNvPr id="187" name="Pil: opp 186">
          <a:extLst>
            <a:ext uri="{FF2B5EF4-FFF2-40B4-BE49-F238E27FC236}">
              <a16:creationId xmlns:a16="http://schemas.microsoft.com/office/drawing/2014/main" id="{48F7C515-0131-4719-94DF-D487BE043742}"/>
            </a:ext>
          </a:extLst>
        </xdr:cNvPr>
        <xdr:cNvSpPr/>
      </xdr:nvSpPr>
      <xdr:spPr bwMode="auto">
        <a:xfrm rot="10800000">
          <a:off x="12009120" y="7549896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902970</xdr:colOff>
      <xdr:row>380</xdr:row>
      <xdr:rowOff>19050</xdr:rowOff>
    </xdr:from>
    <xdr:to>
      <xdr:col>25</xdr:col>
      <xdr:colOff>788670</xdr:colOff>
      <xdr:row>409</xdr:row>
      <xdr:rowOff>163830</xdr:rowOff>
    </xdr:to>
    <xdr:graphicFrame macro="">
      <xdr:nvGraphicFramePr>
        <xdr:cNvPr id="188" name="Diagram 187">
          <a:extLst>
            <a:ext uri="{FF2B5EF4-FFF2-40B4-BE49-F238E27FC236}">
              <a16:creationId xmlns:a16="http://schemas.microsoft.com/office/drawing/2014/main" id="{7662E4B7-8BEC-4EB7-B108-9345384C8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26</xdr:col>
      <xdr:colOff>167640</xdr:colOff>
      <xdr:row>382</xdr:row>
      <xdr:rowOff>137160</xdr:rowOff>
    </xdr:from>
    <xdr:to>
      <xdr:col>26</xdr:col>
      <xdr:colOff>652272</xdr:colOff>
      <xdr:row>387</xdr:row>
      <xdr:rowOff>163068</xdr:rowOff>
    </xdr:to>
    <xdr:sp macro="" textlink="">
      <xdr:nvSpPr>
        <xdr:cNvPr id="189" name="Pil: opp 188">
          <a:extLst>
            <a:ext uri="{FF2B5EF4-FFF2-40B4-BE49-F238E27FC236}">
              <a16:creationId xmlns:a16="http://schemas.microsoft.com/office/drawing/2014/main" id="{B57270DA-E1FD-47B8-BC8E-D95201CA4D35}"/>
            </a:ext>
          </a:extLst>
        </xdr:cNvPr>
        <xdr:cNvSpPr/>
      </xdr:nvSpPr>
      <xdr:spPr bwMode="auto">
        <a:xfrm>
          <a:off x="23942040" y="7290816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41910</xdr:colOff>
      <xdr:row>392</xdr:row>
      <xdr:rowOff>26670</xdr:rowOff>
    </xdr:from>
    <xdr:to>
      <xdr:col>26</xdr:col>
      <xdr:colOff>845820</xdr:colOff>
      <xdr:row>394</xdr:row>
      <xdr:rowOff>118110</xdr:rowOff>
    </xdr:to>
    <xdr:sp macro="" textlink="">
      <xdr:nvSpPr>
        <xdr:cNvPr id="190" name="Pil: opp 189">
          <a:extLst>
            <a:ext uri="{FF2B5EF4-FFF2-40B4-BE49-F238E27FC236}">
              <a16:creationId xmlns:a16="http://schemas.microsoft.com/office/drawing/2014/main" id="{063DEF29-3A3B-4D3D-AA36-6D402C91EE2F}"/>
            </a:ext>
          </a:extLst>
        </xdr:cNvPr>
        <xdr:cNvSpPr/>
      </xdr:nvSpPr>
      <xdr:spPr bwMode="auto">
        <a:xfrm rot="5400000">
          <a:off x="23982045" y="74536935"/>
          <a:ext cx="472440" cy="80391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41910</xdr:colOff>
      <xdr:row>379</xdr:row>
      <xdr:rowOff>182880</xdr:rowOff>
    </xdr:from>
    <xdr:to>
      <xdr:col>37</xdr:col>
      <xdr:colOff>815340</xdr:colOff>
      <xdr:row>409</xdr:row>
      <xdr:rowOff>60960</xdr:rowOff>
    </xdr:to>
    <xdr:graphicFrame macro="">
      <xdr:nvGraphicFramePr>
        <xdr:cNvPr id="191" name="Diagram 190">
          <a:extLst>
            <a:ext uri="{FF2B5EF4-FFF2-40B4-BE49-F238E27FC236}">
              <a16:creationId xmlns:a16="http://schemas.microsoft.com/office/drawing/2014/main" id="{2241DCB2-21E6-49BA-B09B-BC3F41F7A6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38</xdr:col>
      <xdr:colOff>148590</xdr:colOff>
      <xdr:row>381</xdr:row>
      <xdr:rowOff>68580</xdr:rowOff>
    </xdr:from>
    <xdr:to>
      <xdr:col>38</xdr:col>
      <xdr:colOff>633222</xdr:colOff>
      <xdr:row>386</xdr:row>
      <xdr:rowOff>94488</xdr:rowOff>
    </xdr:to>
    <xdr:sp macro="" textlink="">
      <xdr:nvSpPr>
        <xdr:cNvPr id="192" name="Pil: opp 191">
          <a:extLst>
            <a:ext uri="{FF2B5EF4-FFF2-40B4-BE49-F238E27FC236}">
              <a16:creationId xmlns:a16="http://schemas.microsoft.com/office/drawing/2014/main" id="{D744484F-1668-4FE4-80CD-573DF1A908CB}"/>
            </a:ext>
          </a:extLst>
        </xdr:cNvPr>
        <xdr:cNvSpPr/>
      </xdr:nvSpPr>
      <xdr:spPr bwMode="auto">
        <a:xfrm>
          <a:off x="34895790" y="7264908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38</xdr:col>
      <xdr:colOff>868680</xdr:colOff>
      <xdr:row>380</xdr:row>
      <xdr:rowOff>22860</xdr:rowOff>
    </xdr:from>
    <xdr:to>
      <xdr:col>49</xdr:col>
      <xdr:colOff>883920</xdr:colOff>
      <xdr:row>407</xdr:row>
      <xdr:rowOff>182880</xdr:rowOff>
    </xdr:to>
    <xdr:graphicFrame macro="">
      <xdr:nvGraphicFramePr>
        <xdr:cNvPr id="193" name="Diagram 192">
          <a:extLst>
            <a:ext uri="{FF2B5EF4-FFF2-40B4-BE49-F238E27FC236}">
              <a16:creationId xmlns:a16="http://schemas.microsoft.com/office/drawing/2014/main" id="{7F6703A1-23C8-4AB9-A9F7-297DA5141A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38</xdr:col>
      <xdr:colOff>80010</xdr:colOff>
      <xdr:row>392</xdr:row>
      <xdr:rowOff>121920</xdr:rowOff>
    </xdr:from>
    <xdr:to>
      <xdr:col>38</xdr:col>
      <xdr:colOff>765810</xdr:colOff>
      <xdr:row>395</xdr:row>
      <xdr:rowOff>53340</xdr:rowOff>
    </xdr:to>
    <xdr:sp macro="" textlink="">
      <xdr:nvSpPr>
        <xdr:cNvPr id="194" name="Pil: opp 193">
          <a:extLst>
            <a:ext uri="{FF2B5EF4-FFF2-40B4-BE49-F238E27FC236}">
              <a16:creationId xmlns:a16="http://schemas.microsoft.com/office/drawing/2014/main" id="{EBADD888-50A6-4942-9ECB-EED7E2D0EE2A}"/>
            </a:ext>
          </a:extLst>
        </xdr:cNvPr>
        <xdr:cNvSpPr/>
      </xdr:nvSpPr>
      <xdr:spPr bwMode="auto">
        <a:xfrm rot="5400000">
          <a:off x="34918650" y="74706480"/>
          <a:ext cx="502920" cy="68580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38</xdr:col>
      <xdr:colOff>72390</xdr:colOff>
      <xdr:row>397</xdr:row>
      <xdr:rowOff>95250</xdr:rowOff>
    </xdr:from>
    <xdr:to>
      <xdr:col>38</xdr:col>
      <xdr:colOff>557022</xdr:colOff>
      <xdr:row>402</xdr:row>
      <xdr:rowOff>121158</xdr:rowOff>
    </xdr:to>
    <xdr:sp macro="" textlink="">
      <xdr:nvSpPr>
        <xdr:cNvPr id="195" name="Pil: opp 194">
          <a:extLst>
            <a:ext uri="{FF2B5EF4-FFF2-40B4-BE49-F238E27FC236}">
              <a16:creationId xmlns:a16="http://schemas.microsoft.com/office/drawing/2014/main" id="{F3554788-3F17-4536-99C0-6203FC7E3779}"/>
            </a:ext>
          </a:extLst>
        </xdr:cNvPr>
        <xdr:cNvSpPr/>
      </xdr:nvSpPr>
      <xdr:spPr bwMode="auto">
        <a:xfrm rot="10800000">
          <a:off x="34819590" y="7572375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0</xdr:col>
      <xdr:colOff>781050</xdr:colOff>
      <xdr:row>410</xdr:row>
      <xdr:rowOff>167640</xdr:rowOff>
    </xdr:from>
    <xdr:to>
      <xdr:col>12</xdr:col>
      <xdr:colOff>777240</xdr:colOff>
      <xdr:row>438</xdr:row>
      <xdr:rowOff>129540</xdr:rowOff>
    </xdr:to>
    <xdr:graphicFrame macro="">
      <xdr:nvGraphicFramePr>
        <xdr:cNvPr id="196" name="Diagram 2">
          <a:extLst>
            <a:ext uri="{FF2B5EF4-FFF2-40B4-BE49-F238E27FC236}">
              <a16:creationId xmlns:a16="http://schemas.microsoft.com/office/drawing/2014/main" id="{4348190F-D0AB-48D4-A66C-6188518640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13</xdr:col>
      <xdr:colOff>167640</xdr:colOff>
      <xdr:row>413</xdr:row>
      <xdr:rowOff>91440</xdr:rowOff>
    </xdr:from>
    <xdr:to>
      <xdr:col>13</xdr:col>
      <xdr:colOff>652272</xdr:colOff>
      <xdr:row>418</xdr:row>
      <xdr:rowOff>117348</xdr:rowOff>
    </xdr:to>
    <xdr:sp macro="" textlink="">
      <xdr:nvSpPr>
        <xdr:cNvPr id="198" name="Pil: opp 197">
          <a:extLst>
            <a:ext uri="{FF2B5EF4-FFF2-40B4-BE49-F238E27FC236}">
              <a16:creationId xmlns:a16="http://schemas.microsoft.com/office/drawing/2014/main" id="{CFA53A9A-7CD8-4452-BE7A-1F8D8F37ABAB}"/>
            </a:ext>
          </a:extLst>
        </xdr:cNvPr>
        <xdr:cNvSpPr/>
      </xdr:nvSpPr>
      <xdr:spPr bwMode="auto">
        <a:xfrm>
          <a:off x="12054840" y="7876794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22860</xdr:colOff>
      <xdr:row>411</xdr:row>
      <xdr:rowOff>30480</xdr:rowOff>
    </xdr:from>
    <xdr:to>
      <xdr:col>25</xdr:col>
      <xdr:colOff>838200</xdr:colOff>
      <xdr:row>438</xdr:row>
      <xdr:rowOff>106680</xdr:rowOff>
    </xdr:to>
    <xdr:graphicFrame macro="">
      <xdr:nvGraphicFramePr>
        <xdr:cNvPr id="199" name="Diagram 198">
          <a:extLst>
            <a:ext uri="{FF2B5EF4-FFF2-40B4-BE49-F238E27FC236}">
              <a16:creationId xmlns:a16="http://schemas.microsoft.com/office/drawing/2014/main" id="{8F62E421-1095-4F6D-A56F-A1FF60851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13</xdr:col>
      <xdr:colOff>114300</xdr:colOff>
      <xdr:row>422</xdr:row>
      <xdr:rowOff>22860</xdr:rowOff>
    </xdr:from>
    <xdr:to>
      <xdr:col>13</xdr:col>
      <xdr:colOff>784860</xdr:colOff>
      <xdr:row>424</xdr:row>
      <xdr:rowOff>160020</xdr:rowOff>
    </xdr:to>
    <xdr:sp macro="" textlink="">
      <xdr:nvSpPr>
        <xdr:cNvPr id="200" name="Pil: opp 199">
          <a:extLst>
            <a:ext uri="{FF2B5EF4-FFF2-40B4-BE49-F238E27FC236}">
              <a16:creationId xmlns:a16="http://schemas.microsoft.com/office/drawing/2014/main" id="{D7DD6C06-2B0A-4F2C-A64D-580BDE13588E}"/>
            </a:ext>
          </a:extLst>
        </xdr:cNvPr>
        <xdr:cNvSpPr/>
      </xdr:nvSpPr>
      <xdr:spPr bwMode="auto">
        <a:xfrm rot="5400000">
          <a:off x="12077700" y="80337660"/>
          <a:ext cx="518160" cy="67056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121920</xdr:colOff>
      <xdr:row>426</xdr:row>
      <xdr:rowOff>137160</xdr:rowOff>
    </xdr:from>
    <xdr:to>
      <xdr:col>13</xdr:col>
      <xdr:colOff>606552</xdr:colOff>
      <xdr:row>431</xdr:row>
      <xdr:rowOff>163068</xdr:rowOff>
    </xdr:to>
    <xdr:sp macro="" textlink="">
      <xdr:nvSpPr>
        <xdr:cNvPr id="201" name="Pil: opp 200">
          <a:extLst>
            <a:ext uri="{FF2B5EF4-FFF2-40B4-BE49-F238E27FC236}">
              <a16:creationId xmlns:a16="http://schemas.microsoft.com/office/drawing/2014/main" id="{537EB60A-413D-4F7B-B210-7FB68C1C4029}"/>
            </a:ext>
          </a:extLst>
        </xdr:cNvPr>
        <xdr:cNvSpPr/>
      </xdr:nvSpPr>
      <xdr:spPr bwMode="auto">
        <a:xfrm rot="10800000">
          <a:off x="12009120" y="8129016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853440</xdr:colOff>
      <xdr:row>410</xdr:row>
      <xdr:rowOff>144780</xdr:rowOff>
    </xdr:from>
    <xdr:to>
      <xdr:col>37</xdr:col>
      <xdr:colOff>708660</xdr:colOff>
      <xdr:row>438</xdr:row>
      <xdr:rowOff>99060</xdr:rowOff>
    </xdr:to>
    <xdr:graphicFrame macro="">
      <xdr:nvGraphicFramePr>
        <xdr:cNvPr id="202" name="Diagram 201">
          <a:extLst>
            <a:ext uri="{FF2B5EF4-FFF2-40B4-BE49-F238E27FC236}">
              <a16:creationId xmlns:a16="http://schemas.microsoft.com/office/drawing/2014/main" id="{5A18F0EA-305F-4525-BDAD-51F3EECD63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26</xdr:col>
      <xdr:colOff>205740</xdr:colOff>
      <xdr:row>413</xdr:row>
      <xdr:rowOff>68580</xdr:rowOff>
    </xdr:from>
    <xdr:to>
      <xdr:col>26</xdr:col>
      <xdr:colOff>690372</xdr:colOff>
      <xdr:row>418</xdr:row>
      <xdr:rowOff>94488</xdr:rowOff>
    </xdr:to>
    <xdr:sp macro="" textlink="">
      <xdr:nvSpPr>
        <xdr:cNvPr id="203" name="Pil: opp 202">
          <a:extLst>
            <a:ext uri="{FF2B5EF4-FFF2-40B4-BE49-F238E27FC236}">
              <a16:creationId xmlns:a16="http://schemas.microsoft.com/office/drawing/2014/main" id="{12F4739D-D171-4228-B54F-0ADBBF461CC4}"/>
            </a:ext>
          </a:extLst>
        </xdr:cNvPr>
        <xdr:cNvSpPr/>
      </xdr:nvSpPr>
      <xdr:spPr bwMode="auto">
        <a:xfrm>
          <a:off x="23980140" y="7874508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76200</xdr:colOff>
      <xdr:row>424</xdr:row>
      <xdr:rowOff>60960</xdr:rowOff>
    </xdr:from>
    <xdr:to>
      <xdr:col>26</xdr:col>
      <xdr:colOff>754380</xdr:colOff>
      <xdr:row>426</xdr:row>
      <xdr:rowOff>167640</xdr:rowOff>
    </xdr:to>
    <xdr:sp macro="" textlink="">
      <xdr:nvSpPr>
        <xdr:cNvPr id="204" name="Pil: opp 203">
          <a:extLst>
            <a:ext uri="{FF2B5EF4-FFF2-40B4-BE49-F238E27FC236}">
              <a16:creationId xmlns:a16="http://schemas.microsoft.com/office/drawing/2014/main" id="{A7489693-B9FF-4CEE-AE09-7FAAAF160589}"/>
            </a:ext>
          </a:extLst>
        </xdr:cNvPr>
        <xdr:cNvSpPr/>
      </xdr:nvSpPr>
      <xdr:spPr bwMode="auto">
        <a:xfrm rot="5400000">
          <a:off x="23945850" y="80737710"/>
          <a:ext cx="487680" cy="67818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38</xdr:col>
      <xdr:colOff>899160</xdr:colOff>
      <xdr:row>410</xdr:row>
      <xdr:rowOff>137160</xdr:rowOff>
    </xdr:from>
    <xdr:to>
      <xdr:col>49</xdr:col>
      <xdr:colOff>281940</xdr:colOff>
      <xdr:row>438</xdr:row>
      <xdr:rowOff>114300</xdr:rowOff>
    </xdr:to>
    <xdr:graphicFrame macro="">
      <xdr:nvGraphicFramePr>
        <xdr:cNvPr id="205" name="Diagram 204">
          <a:extLst>
            <a:ext uri="{FF2B5EF4-FFF2-40B4-BE49-F238E27FC236}">
              <a16:creationId xmlns:a16="http://schemas.microsoft.com/office/drawing/2014/main" id="{29AAFE85-9C08-45A7-BB75-42B7F6A509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38</xdr:col>
      <xdr:colOff>140970</xdr:colOff>
      <xdr:row>413</xdr:row>
      <xdr:rowOff>53340</xdr:rowOff>
    </xdr:from>
    <xdr:to>
      <xdr:col>38</xdr:col>
      <xdr:colOff>625602</xdr:colOff>
      <xdr:row>418</xdr:row>
      <xdr:rowOff>79248</xdr:rowOff>
    </xdr:to>
    <xdr:sp macro="" textlink="">
      <xdr:nvSpPr>
        <xdr:cNvPr id="206" name="Pil: opp 205">
          <a:extLst>
            <a:ext uri="{FF2B5EF4-FFF2-40B4-BE49-F238E27FC236}">
              <a16:creationId xmlns:a16="http://schemas.microsoft.com/office/drawing/2014/main" id="{59805986-85CF-474F-B079-DECFFE9D0F19}"/>
            </a:ext>
          </a:extLst>
        </xdr:cNvPr>
        <xdr:cNvSpPr/>
      </xdr:nvSpPr>
      <xdr:spPr bwMode="auto">
        <a:xfrm>
          <a:off x="34888170" y="7872984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38</xdr:col>
      <xdr:colOff>186690</xdr:colOff>
      <xdr:row>427</xdr:row>
      <xdr:rowOff>121920</xdr:rowOff>
    </xdr:from>
    <xdr:to>
      <xdr:col>39</xdr:col>
      <xdr:colOff>7620</xdr:colOff>
      <xdr:row>430</xdr:row>
      <xdr:rowOff>22860</xdr:rowOff>
    </xdr:to>
    <xdr:sp macro="" textlink="">
      <xdr:nvSpPr>
        <xdr:cNvPr id="207" name="Pil: opp 206">
          <a:extLst>
            <a:ext uri="{FF2B5EF4-FFF2-40B4-BE49-F238E27FC236}">
              <a16:creationId xmlns:a16="http://schemas.microsoft.com/office/drawing/2014/main" id="{8E51DA7D-F454-4AAD-9B02-57BFC3D5072A}"/>
            </a:ext>
          </a:extLst>
        </xdr:cNvPr>
        <xdr:cNvSpPr/>
      </xdr:nvSpPr>
      <xdr:spPr bwMode="auto">
        <a:xfrm rot="5400000">
          <a:off x="35065335" y="81333975"/>
          <a:ext cx="472440" cy="73533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0</xdr:col>
      <xdr:colOff>666750</xdr:colOff>
      <xdr:row>439</xdr:row>
      <xdr:rowOff>99060</xdr:rowOff>
    </xdr:from>
    <xdr:to>
      <xdr:col>12</xdr:col>
      <xdr:colOff>701040</xdr:colOff>
      <xdr:row>467</xdr:row>
      <xdr:rowOff>53340</xdr:rowOff>
    </xdr:to>
    <xdr:graphicFrame macro="">
      <xdr:nvGraphicFramePr>
        <xdr:cNvPr id="208" name="Diagram 2">
          <a:extLst>
            <a:ext uri="{FF2B5EF4-FFF2-40B4-BE49-F238E27FC236}">
              <a16:creationId xmlns:a16="http://schemas.microsoft.com/office/drawing/2014/main" id="{018EE84A-BB8E-4E51-93A4-B0D9F97F2E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13</xdr:col>
      <xdr:colOff>182880</xdr:colOff>
      <xdr:row>441</xdr:row>
      <xdr:rowOff>175260</xdr:rowOff>
    </xdr:from>
    <xdr:to>
      <xdr:col>13</xdr:col>
      <xdr:colOff>667512</xdr:colOff>
      <xdr:row>447</xdr:row>
      <xdr:rowOff>10668</xdr:rowOff>
    </xdr:to>
    <xdr:sp macro="" textlink="">
      <xdr:nvSpPr>
        <xdr:cNvPr id="209" name="Pil: opp 208">
          <a:extLst>
            <a:ext uri="{FF2B5EF4-FFF2-40B4-BE49-F238E27FC236}">
              <a16:creationId xmlns:a16="http://schemas.microsoft.com/office/drawing/2014/main" id="{1D403D92-C7B7-4486-9C99-8AA1C59013E9}"/>
            </a:ext>
          </a:extLst>
        </xdr:cNvPr>
        <xdr:cNvSpPr/>
      </xdr:nvSpPr>
      <xdr:spPr bwMode="auto">
        <a:xfrm>
          <a:off x="12070080" y="8418576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160020</xdr:colOff>
      <xdr:row>458</xdr:row>
      <xdr:rowOff>30480</xdr:rowOff>
    </xdr:from>
    <xdr:to>
      <xdr:col>13</xdr:col>
      <xdr:colOff>739140</xdr:colOff>
      <xdr:row>460</xdr:row>
      <xdr:rowOff>106680</xdr:rowOff>
    </xdr:to>
    <xdr:sp macro="" textlink="">
      <xdr:nvSpPr>
        <xdr:cNvPr id="210" name="Pil: opp 209">
          <a:extLst>
            <a:ext uri="{FF2B5EF4-FFF2-40B4-BE49-F238E27FC236}">
              <a16:creationId xmlns:a16="http://schemas.microsoft.com/office/drawing/2014/main" id="{3D150C27-DFBD-41E4-B373-585563550701}"/>
            </a:ext>
          </a:extLst>
        </xdr:cNvPr>
        <xdr:cNvSpPr/>
      </xdr:nvSpPr>
      <xdr:spPr bwMode="auto">
        <a:xfrm rot="5400000">
          <a:off x="12108180" y="87218520"/>
          <a:ext cx="457200" cy="57912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899160</xdr:colOff>
      <xdr:row>439</xdr:row>
      <xdr:rowOff>137160</xdr:rowOff>
    </xdr:from>
    <xdr:to>
      <xdr:col>25</xdr:col>
      <xdr:colOff>803910</xdr:colOff>
      <xdr:row>467</xdr:row>
      <xdr:rowOff>53340</xdr:rowOff>
    </xdr:to>
    <xdr:graphicFrame macro="">
      <xdr:nvGraphicFramePr>
        <xdr:cNvPr id="211" name="Diagram 210">
          <a:extLst>
            <a:ext uri="{FF2B5EF4-FFF2-40B4-BE49-F238E27FC236}">
              <a16:creationId xmlns:a16="http://schemas.microsoft.com/office/drawing/2014/main" id="{A3FF4384-68DF-476C-BD0B-A4BC46069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26</xdr:col>
      <xdr:colOff>312420</xdr:colOff>
      <xdr:row>442</xdr:row>
      <xdr:rowOff>60960</xdr:rowOff>
    </xdr:from>
    <xdr:to>
      <xdr:col>26</xdr:col>
      <xdr:colOff>797052</xdr:colOff>
      <xdr:row>447</xdr:row>
      <xdr:rowOff>86868</xdr:rowOff>
    </xdr:to>
    <xdr:sp macro="" textlink="">
      <xdr:nvSpPr>
        <xdr:cNvPr id="212" name="Pil: opp 211">
          <a:extLst>
            <a:ext uri="{FF2B5EF4-FFF2-40B4-BE49-F238E27FC236}">
              <a16:creationId xmlns:a16="http://schemas.microsoft.com/office/drawing/2014/main" id="{6A4D122B-4B94-4F35-BC7D-EC5DF67E4C89}"/>
            </a:ext>
          </a:extLst>
        </xdr:cNvPr>
        <xdr:cNvSpPr/>
      </xdr:nvSpPr>
      <xdr:spPr bwMode="auto">
        <a:xfrm>
          <a:off x="24086820" y="8426196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152400</xdr:colOff>
      <xdr:row>454</xdr:row>
      <xdr:rowOff>15240</xdr:rowOff>
    </xdr:from>
    <xdr:to>
      <xdr:col>26</xdr:col>
      <xdr:colOff>845820</xdr:colOff>
      <xdr:row>456</xdr:row>
      <xdr:rowOff>175260</xdr:rowOff>
    </xdr:to>
    <xdr:sp macro="" textlink="">
      <xdr:nvSpPr>
        <xdr:cNvPr id="213" name="Pil: opp 212">
          <a:extLst>
            <a:ext uri="{FF2B5EF4-FFF2-40B4-BE49-F238E27FC236}">
              <a16:creationId xmlns:a16="http://schemas.microsoft.com/office/drawing/2014/main" id="{BA6DF2E4-17D3-4725-9DFD-997ED7B9E067}"/>
            </a:ext>
          </a:extLst>
        </xdr:cNvPr>
        <xdr:cNvSpPr/>
      </xdr:nvSpPr>
      <xdr:spPr bwMode="auto">
        <a:xfrm rot="5400000">
          <a:off x="24003000" y="86426040"/>
          <a:ext cx="541020" cy="69342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899160</xdr:colOff>
      <xdr:row>439</xdr:row>
      <xdr:rowOff>91440</xdr:rowOff>
    </xdr:from>
    <xdr:to>
      <xdr:col>37</xdr:col>
      <xdr:colOff>792480</xdr:colOff>
      <xdr:row>467</xdr:row>
      <xdr:rowOff>38100</xdr:rowOff>
    </xdr:to>
    <xdr:graphicFrame macro="">
      <xdr:nvGraphicFramePr>
        <xdr:cNvPr id="214" name="Diagram 213">
          <a:extLst>
            <a:ext uri="{FF2B5EF4-FFF2-40B4-BE49-F238E27FC236}">
              <a16:creationId xmlns:a16="http://schemas.microsoft.com/office/drawing/2014/main" id="{D5EF5D0A-7ECA-43CC-BB8E-C304545B23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38</xdr:col>
      <xdr:colOff>209550</xdr:colOff>
      <xdr:row>442</xdr:row>
      <xdr:rowOff>19050</xdr:rowOff>
    </xdr:from>
    <xdr:to>
      <xdr:col>38</xdr:col>
      <xdr:colOff>694182</xdr:colOff>
      <xdr:row>447</xdr:row>
      <xdr:rowOff>44958</xdr:rowOff>
    </xdr:to>
    <xdr:sp macro="" textlink="">
      <xdr:nvSpPr>
        <xdr:cNvPr id="215" name="Pil: opp 214">
          <a:extLst>
            <a:ext uri="{FF2B5EF4-FFF2-40B4-BE49-F238E27FC236}">
              <a16:creationId xmlns:a16="http://schemas.microsoft.com/office/drawing/2014/main" id="{BED92379-9515-4AA0-84CC-1811C637C7BB}"/>
            </a:ext>
          </a:extLst>
        </xdr:cNvPr>
        <xdr:cNvSpPr/>
      </xdr:nvSpPr>
      <xdr:spPr bwMode="auto">
        <a:xfrm>
          <a:off x="34956750" y="8422005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38</xdr:col>
      <xdr:colOff>19050</xdr:colOff>
      <xdr:row>459</xdr:row>
      <xdr:rowOff>15240</xdr:rowOff>
    </xdr:from>
    <xdr:to>
      <xdr:col>38</xdr:col>
      <xdr:colOff>746760</xdr:colOff>
      <xdr:row>461</xdr:row>
      <xdr:rowOff>110490</xdr:rowOff>
    </xdr:to>
    <xdr:sp macro="" textlink="">
      <xdr:nvSpPr>
        <xdr:cNvPr id="216" name="Pil: opp 215">
          <a:extLst>
            <a:ext uri="{FF2B5EF4-FFF2-40B4-BE49-F238E27FC236}">
              <a16:creationId xmlns:a16="http://schemas.microsoft.com/office/drawing/2014/main" id="{C471262C-8CB7-43BE-9689-61E569D3C240}"/>
            </a:ext>
          </a:extLst>
        </xdr:cNvPr>
        <xdr:cNvSpPr/>
      </xdr:nvSpPr>
      <xdr:spPr bwMode="auto">
        <a:xfrm rot="5400000">
          <a:off x="34891980" y="87329010"/>
          <a:ext cx="476250" cy="72771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38</xdr:col>
      <xdr:colOff>830580</xdr:colOff>
      <xdr:row>439</xdr:row>
      <xdr:rowOff>83820</xdr:rowOff>
    </xdr:from>
    <xdr:to>
      <xdr:col>49</xdr:col>
      <xdr:colOff>335280</xdr:colOff>
      <xdr:row>466</xdr:row>
      <xdr:rowOff>182880</xdr:rowOff>
    </xdr:to>
    <xdr:graphicFrame macro="">
      <xdr:nvGraphicFramePr>
        <xdr:cNvPr id="217" name="Diagram 216">
          <a:extLst>
            <a:ext uri="{FF2B5EF4-FFF2-40B4-BE49-F238E27FC236}">
              <a16:creationId xmlns:a16="http://schemas.microsoft.com/office/drawing/2014/main" id="{9B856B09-45FB-4735-B7B4-2A27EF453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50</xdr:col>
      <xdr:colOff>99060</xdr:colOff>
      <xdr:row>448</xdr:row>
      <xdr:rowOff>91440</xdr:rowOff>
    </xdr:from>
    <xdr:to>
      <xdr:col>50</xdr:col>
      <xdr:colOff>583692</xdr:colOff>
      <xdr:row>453</xdr:row>
      <xdr:rowOff>117348</xdr:rowOff>
    </xdr:to>
    <xdr:sp macro="" textlink="">
      <xdr:nvSpPr>
        <xdr:cNvPr id="2" name="Pil: opp 1">
          <a:extLst>
            <a:ext uri="{FF2B5EF4-FFF2-40B4-BE49-F238E27FC236}">
              <a16:creationId xmlns:a16="http://schemas.microsoft.com/office/drawing/2014/main" id="{520018EA-B309-4457-B271-1EBED8933F0F}"/>
            </a:ext>
          </a:extLst>
        </xdr:cNvPr>
        <xdr:cNvSpPr/>
      </xdr:nvSpPr>
      <xdr:spPr bwMode="auto">
        <a:xfrm>
          <a:off x="46101000" y="8543544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735082</xdr:colOff>
      <xdr:row>1</xdr:row>
      <xdr:rowOff>12426</xdr:rowOff>
    </xdr:from>
    <xdr:to>
      <xdr:col>14</xdr:col>
      <xdr:colOff>422413</xdr:colOff>
      <xdr:row>29</xdr:row>
      <xdr:rowOff>99392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AFE15F3F-D5D3-4CE7-91E2-A56BB57614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865533</xdr:colOff>
      <xdr:row>139</xdr:row>
      <xdr:rowOff>103533</xdr:rowOff>
    </xdr:from>
    <xdr:to>
      <xdr:col>14</xdr:col>
      <xdr:colOff>1126436</xdr:colOff>
      <xdr:row>170</xdr:row>
      <xdr:rowOff>128381</xdr:rowOff>
    </xdr:to>
    <xdr:graphicFrame macro="">
      <xdr:nvGraphicFramePr>
        <xdr:cNvPr id="24" name="Diagram 2">
          <a:extLst>
            <a:ext uri="{FF2B5EF4-FFF2-40B4-BE49-F238E27FC236}">
              <a16:creationId xmlns:a16="http://schemas.microsoft.com/office/drawing/2014/main" id="{7709BC21-9063-418D-8884-09AAED4B2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886239</xdr:colOff>
      <xdr:row>34</xdr:row>
      <xdr:rowOff>4141</xdr:rowOff>
    </xdr:from>
    <xdr:to>
      <xdr:col>15</xdr:col>
      <xdr:colOff>4142</xdr:colOff>
      <xdr:row>64</xdr:row>
      <xdr:rowOff>169794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7909BADC-02D1-4CC8-AE35-FC7A9B188A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873815</xdr:colOff>
      <xdr:row>69</xdr:row>
      <xdr:rowOff>157370</xdr:rowOff>
    </xdr:from>
    <xdr:to>
      <xdr:col>14</xdr:col>
      <xdr:colOff>557005</xdr:colOff>
      <xdr:row>100</xdr:row>
      <xdr:rowOff>86966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F673D704-CAB4-4D82-A720-F2659FC17B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853108</xdr:colOff>
      <xdr:row>103</xdr:row>
      <xdr:rowOff>132522</xdr:rowOff>
    </xdr:from>
    <xdr:to>
      <xdr:col>14</xdr:col>
      <xdr:colOff>1130576</xdr:colOff>
      <xdr:row>134</xdr:row>
      <xdr:rowOff>107674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E88BB638-DF15-4526-BD0E-98C1CCE25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8282</xdr:colOff>
      <xdr:row>174</xdr:row>
      <xdr:rowOff>20706</xdr:rowOff>
    </xdr:from>
    <xdr:to>
      <xdr:col>15</xdr:col>
      <xdr:colOff>24848</xdr:colOff>
      <xdr:row>206</xdr:row>
      <xdr:rowOff>53837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E9936BDE-D01D-48AD-938A-B15C3C4298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840685</xdr:colOff>
      <xdr:row>209</xdr:row>
      <xdr:rowOff>86967</xdr:rowOff>
    </xdr:from>
    <xdr:to>
      <xdr:col>14</xdr:col>
      <xdr:colOff>1101588</xdr:colOff>
      <xdr:row>241</xdr:row>
      <xdr:rowOff>120098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A0B3C895-3489-4EC2-BD98-B577281EC8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848967</xdr:colOff>
      <xdr:row>244</xdr:row>
      <xdr:rowOff>57978</xdr:rowOff>
    </xdr:from>
    <xdr:to>
      <xdr:col>14</xdr:col>
      <xdr:colOff>877957</xdr:colOff>
      <xdr:row>276</xdr:row>
      <xdr:rowOff>49696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2B8330F3-DED4-4121-B6DB-9E0314F020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74543</xdr:colOff>
      <xdr:row>244</xdr:row>
      <xdr:rowOff>190499</xdr:rowOff>
    </xdr:from>
    <xdr:to>
      <xdr:col>15</xdr:col>
      <xdr:colOff>559175</xdr:colOff>
      <xdr:row>250</xdr:row>
      <xdr:rowOff>25907</xdr:rowOff>
    </xdr:to>
    <xdr:sp macro="" textlink="">
      <xdr:nvSpPr>
        <xdr:cNvPr id="2" name="Pil: opp 1">
          <a:extLst>
            <a:ext uri="{FF2B5EF4-FFF2-40B4-BE49-F238E27FC236}">
              <a16:creationId xmlns:a16="http://schemas.microsoft.com/office/drawing/2014/main" id="{3D7569C2-FFAF-4917-B23F-D618ADC47047}"/>
            </a:ext>
          </a:extLst>
        </xdr:cNvPr>
        <xdr:cNvSpPr/>
      </xdr:nvSpPr>
      <xdr:spPr bwMode="auto">
        <a:xfrm>
          <a:off x="13989326" y="48386999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594731</xdr:colOff>
      <xdr:row>1</xdr:row>
      <xdr:rowOff>37170</xdr:rowOff>
    </xdr:from>
    <xdr:to>
      <xdr:col>17</xdr:col>
      <xdr:colOff>260194</xdr:colOff>
      <xdr:row>36</xdr:row>
      <xdr:rowOff>0</xdr:rowOff>
    </xdr:to>
    <xdr:graphicFrame macro="">
      <xdr:nvGraphicFramePr>
        <xdr:cNvPr id="20" name="Diagram 2">
          <a:extLst>
            <a:ext uri="{FF2B5EF4-FFF2-40B4-BE49-F238E27FC236}">
              <a16:creationId xmlns:a16="http://schemas.microsoft.com/office/drawing/2014/main" id="{974D6330-2751-4E81-AFD1-AB3CA65174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901390</xdr:colOff>
      <xdr:row>158</xdr:row>
      <xdr:rowOff>18585</xdr:rowOff>
    </xdr:from>
    <xdr:to>
      <xdr:col>18</xdr:col>
      <xdr:colOff>125451</xdr:colOff>
      <xdr:row>193</xdr:row>
      <xdr:rowOff>162622</xdr:rowOff>
    </xdr:to>
    <xdr:graphicFrame macro="">
      <xdr:nvGraphicFramePr>
        <xdr:cNvPr id="6" name="Diagram 2">
          <a:extLst>
            <a:ext uri="{FF2B5EF4-FFF2-40B4-BE49-F238E27FC236}">
              <a16:creationId xmlns:a16="http://schemas.microsoft.com/office/drawing/2014/main" id="{72FF6E09-480A-4FD4-801A-39270BA84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901390</xdr:colOff>
      <xdr:row>197</xdr:row>
      <xdr:rowOff>9293</xdr:rowOff>
    </xdr:from>
    <xdr:to>
      <xdr:col>18</xdr:col>
      <xdr:colOff>125451</xdr:colOff>
      <xdr:row>232</xdr:row>
      <xdr:rowOff>153330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56F6A8F2-EF13-4DE0-AA25-E5E60C401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27877</xdr:colOff>
      <xdr:row>37</xdr:row>
      <xdr:rowOff>185853</xdr:rowOff>
    </xdr:from>
    <xdr:to>
      <xdr:col>17</xdr:col>
      <xdr:colOff>83633</xdr:colOff>
      <xdr:row>78</xdr:row>
      <xdr:rowOff>157975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7A8B7B21-C15F-4093-AC1A-4BF382456D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9292</xdr:colOff>
      <xdr:row>79</xdr:row>
      <xdr:rowOff>176560</xdr:rowOff>
    </xdr:from>
    <xdr:to>
      <xdr:col>17</xdr:col>
      <xdr:colOff>74340</xdr:colOff>
      <xdr:row>116</xdr:row>
      <xdr:rowOff>195146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3D553357-E8A4-427E-9E32-1C360798F5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37170</xdr:colOff>
      <xdr:row>118</xdr:row>
      <xdr:rowOff>167268</xdr:rowOff>
    </xdr:from>
    <xdr:to>
      <xdr:col>17</xdr:col>
      <xdr:colOff>111511</xdr:colOff>
      <xdr:row>155</xdr:row>
      <xdr:rowOff>130097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A53D1843-0DC6-4CC0-9ACF-C9714F93F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545522</xdr:colOff>
      <xdr:row>0</xdr:row>
      <xdr:rowOff>177512</xdr:rowOff>
    </xdr:from>
    <xdr:to>
      <xdr:col>15</xdr:col>
      <xdr:colOff>393989</xdr:colOff>
      <xdr:row>31</xdr:row>
      <xdr:rowOff>64943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952F098F-D19A-48FF-BDEF-A252615FFD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30307</xdr:colOff>
      <xdr:row>179</xdr:row>
      <xdr:rowOff>173181</xdr:rowOff>
    </xdr:from>
    <xdr:to>
      <xdr:col>16</xdr:col>
      <xdr:colOff>125557</xdr:colOff>
      <xdr:row>212</xdr:row>
      <xdr:rowOff>177511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AC9BCE67-2F84-4203-B479-4F95447F74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904875</xdr:colOff>
      <xdr:row>143</xdr:row>
      <xdr:rowOff>21647</xdr:rowOff>
    </xdr:from>
    <xdr:to>
      <xdr:col>15</xdr:col>
      <xdr:colOff>593148</xdr:colOff>
      <xdr:row>177</xdr:row>
      <xdr:rowOff>60613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D30FA1FB-7C94-4BCE-8B12-CC2F32CA1C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12988</xdr:colOff>
      <xdr:row>106</xdr:row>
      <xdr:rowOff>4329</xdr:rowOff>
    </xdr:from>
    <xdr:to>
      <xdr:col>16</xdr:col>
      <xdr:colOff>168853</xdr:colOff>
      <xdr:row>140</xdr:row>
      <xdr:rowOff>99579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486E2D4F-E9F5-4FC5-9291-774B9A64F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21647</xdr:colOff>
      <xdr:row>68</xdr:row>
      <xdr:rowOff>138545</xdr:rowOff>
    </xdr:from>
    <xdr:to>
      <xdr:col>16</xdr:col>
      <xdr:colOff>86592</xdr:colOff>
      <xdr:row>102</xdr:row>
      <xdr:rowOff>64943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0404B3C6-E448-43F7-BC02-E1BA5CA4A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30308</xdr:colOff>
      <xdr:row>32</xdr:row>
      <xdr:rowOff>194828</xdr:rowOff>
    </xdr:from>
    <xdr:to>
      <xdr:col>15</xdr:col>
      <xdr:colOff>186172</xdr:colOff>
      <xdr:row>66</xdr:row>
      <xdr:rowOff>134215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7A2B8045-05DC-4C70-9C09-F79A0926E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758032</xdr:colOff>
      <xdr:row>0</xdr:row>
      <xdr:rowOff>146844</xdr:rowOff>
    </xdr:from>
    <xdr:to>
      <xdr:col>15</xdr:col>
      <xdr:colOff>202405</xdr:colOff>
      <xdr:row>27</xdr:row>
      <xdr:rowOff>83344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142875</xdr:colOff>
      <xdr:row>191</xdr:row>
      <xdr:rowOff>162719</xdr:rowOff>
    </xdr:from>
    <xdr:to>
      <xdr:col>15</xdr:col>
      <xdr:colOff>134937</xdr:colOff>
      <xdr:row>222</xdr:row>
      <xdr:rowOff>3969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77252E58-D1C6-49EE-9878-0BCEB09F79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885032</xdr:colOff>
      <xdr:row>158</xdr:row>
      <xdr:rowOff>182564</xdr:rowOff>
    </xdr:from>
    <xdr:to>
      <xdr:col>14</xdr:col>
      <xdr:colOff>877094</xdr:colOff>
      <xdr:row>189</xdr:row>
      <xdr:rowOff>23814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78E97C90-8B45-434E-9183-6831D946C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51594</xdr:colOff>
      <xdr:row>126</xdr:row>
      <xdr:rowOff>27781</xdr:rowOff>
    </xdr:from>
    <xdr:to>
      <xdr:col>15</xdr:col>
      <xdr:colOff>43656</xdr:colOff>
      <xdr:row>155</xdr:row>
      <xdr:rowOff>91280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6941CFBD-445A-4FFE-8898-8FEFB6E95D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15875</xdr:colOff>
      <xdr:row>93</xdr:row>
      <xdr:rowOff>166687</xdr:rowOff>
    </xdr:from>
    <xdr:to>
      <xdr:col>15</xdr:col>
      <xdr:colOff>7937</xdr:colOff>
      <xdr:row>122</xdr:row>
      <xdr:rowOff>166687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5A6E971F-4F29-4709-B793-A3672BE4F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809625</xdr:colOff>
      <xdr:row>61</xdr:row>
      <xdr:rowOff>190500</xdr:rowOff>
    </xdr:from>
    <xdr:to>
      <xdr:col>14</xdr:col>
      <xdr:colOff>801687</xdr:colOff>
      <xdr:row>90</xdr:row>
      <xdr:rowOff>190500</xdr:rowOff>
    </xdr:to>
    <xdr:graphicFrame macro="">
      <xdr:nvGraphicFramePr>
        <xdr:cNvPr id="19" name="Diagram 2">
          <a:extLst>
            <a:ext uri="{FF2B5EF4-FFF2-40B4-BE49-F238E27FC236}">
              <a16:creationId xmlns:a16="http://schemas.microsoft.com/office/drawing/2014/main" id="{9BC58AE5-346C-42B3-97D6-A16EA357DA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31</xdr:row>
      <xdr:rowOff>0</xdr:rowOff>
    </xdr:from>
    <xdr:to>
      <xdr:col>15</xdr:col>
      <xdr:colOff>357186</xdr:colOff>
      <xdr:row>61</xdr:row>
      <xdr:rowOff>55563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A01944D1-1CF0-4638-B552-9B76563F26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863895</xdr:colOff>
      <xdr:row>61</xdr:row>
      <xdr:rowOff>0</xdr:rowOff>
    </xdr:from>
    <xdr:to>
      <xdr:col>42</xdr:col>
      <xdr:colOff>520552</xdr:colOff>
      <xdr:row>73</xdr:row>
      <xdr:rowOff>11075</xdr:rowOff>
    </xdr:to>
    <xdr:graphicFrame macro="">
      <xdr:nvGraphicFramePr>
        <xdr:cNvPr id="20" name="Diagram 2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</xdr:col>
      <xdr:colOff>730988</xdr:colOff>
      <xdr:row>61</xdr:row>
      <xdr:rowOff>0</xdr:rowOff>
    </xdr:from>
    <xdr:to>
      <xdr:col>51</xdr:col>
      <xdr:colOff>354420</xdr:colOff>
      <xdr:row>73</xdr:row>
      <xdr:rowOff>0</xdr:rowOff>
    </xdr:to>
    <xdr:graphicFrame macro="">
      <xdr:nvGraphicFramePr>
        <xdr:cNvPr id="21" name="Diagram 2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598079</xdr:colOff>
      <xdr:row>61</xdr:row>
      <xdr:rowOff>0</xdr:rowOff>
    </xdr:from>
    <xdr:to>
      <xdr:col>60</xdr:col>
      <xdr:colOff>443022</xdr:colOff>
      <xdr:row>73</xdr:row>
      <xdr:rowOff>44302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60</xdr:col>
      <xdr:colOff>520553</xdr:colOff>
      <xdr:row>61</xdr:row>
      <xdr:rowOff>0</xdr:rowOff>
    </xdr:from>
    <xdr:to>
      <xdr:col>70</xdr:col>
      <xdr:colOff>531628</xdr:colOff>
      <xdr:row>73</xdr:row>
      <xdr:rowOff>11075</xdr:rowOff>
    </xdr:to>
    <xdr:graphicFrame macro="">
      <xdr:nvGraphicFramePr>
        <xdr:cNvPr id="23" name="Diagram 2">
          <a:extLst>
            <a:ext uri="{FF2B5EF4-FFF2-40B4-BE49-F238E27FC236}">
              <a16:creationId xmlns:a16="http://schemas.microsoft.com/office/drawing/2014/main" id="{00000000-0008-0000-11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34</xdr:col>
      <xdr:colOff>863895</xdr:colOff>
      <xdr:row>73</xdr:row>
      <xdr:rowOff>77529</xdr:rowOff>
    </xdr:from>
    <xdr:to>
      <xdr:col>42</xdr:col>
      <xdr:colOff>520552</xdr:colOff>
      <xdr:row>86</xdr:row>
      <xdr:rowOff>11075</xdr:rowOff>
    </xdr:to>
    <xdr:graphicFrame macro="">
      <xdr:nvGraphicFramePr>
        <xdr:cNvPr id="6" name="Diagram 2">
          <a:extLst>
            <a:ext uri="{FF2B5EF4-FFF2-40B4-BE49-F238E27FC236}">
              <a16:creationId xmlns:a16="http://schemas.microsoft.com/office/drawing/2014/main" id="{2285BF71-8455-4BD8-B5D1-A8D036877C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51</xdr:col>
      <xdr:colOff>598079</xdr:colOff>
      <xdr:row>73</xdr:row>
      <xdr:rowOff>11076</xdr:rowOff>
    </xdr:from>
    <xdr:to>
      <xdr:col>60</xdr:col>
      <xdr:colOff>443022</xdr:colOff>
      <xdr:row>86</xdr:row>
      <xdr:rowOff>44302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23C819C8-ED07-4861-B3B5-BFE2311CC5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60</xdr:col>
      <xdr:colOff>520553</xdr:colOff>
      <xdr:row>73</xdr:row>
      <xdr:rowOff>11074</xdr:rowOff>
    </xdr:from>
    <xdr:to>
      <xdr:col>70</xdr:col>
      <xdr:colOff>531628</xdr:colOff>
      <xdr:row>86</xdr:row>
      <xdr:rowOff>11075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D17CC8FF-5AE0-4998-9800-638AAE0E78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45720</xdr:colOff>
      <xdr:row>13</xdr:row>
      <xdr:rowOff>182880</xdr:rowOff>
    </xdr:from>
    <xdr:to>
      <xdr:col>13</xdr:col>
      <xdr:colOff>830580</xdr:colOff>
      <xdr:row>16</xdr:row>
      <xdr:rowOff>68580</xdr:rowOff>
    </xdr:to>
    <xdr:sp macro="" textlink="">
      <xdr:nvSpPr>
        <xdr:cNvPr id="3" name="Pil: høyre 2">
          <a:extLst>
            <a:ext uri="{FF2B5EF4-FFF2-40B4-BE49-F238E27FC236}">
              <a16:creationId xmlns:a16="http://schemas.microsoft.com/office/drawing/2014/main" id="{A5FB286D-8CB0-4140-833B-CB3512E31DA2}"/>
            </a:ext>
          </a:extLst>
        </xdr:cNvPr>
        <xdr:cNvSpPr/>
      </xdr:nvSpPr>
      <xdr:spPr bwMode="auto">
        <a:xfrm>
          <a:off x="11932920" y="2659380"/>
          <a:ext cx="784860" cy="457200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868680</xdr:colOff>
      <xdr:row>0</xdr:row>
      <xdr:rowOff>182880</xdr:rowOff>
    </xdr:from>
    <xdr:to>
      <xdr:col>25</xdr:col>
      <xdr:colOff>838200</xdr:colOff>
      <xdr:row>30</xdr:row>
      <xdr:rowOff>83820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F058B2E-C000-47D2-B8A3-5FE88B513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83820</xdr:colOff>
      <xdr:row>11</xdr:row>
      <xdr:rowOff>30480</xdr:rowOff>
    </xdr:from>
    <xdr:to>
      <xdr:col>26</xdr:col>
      <xdr:colOff>784860</xdr:colOff>
      <xdr:row>13</xdr:row>
      <xdr:rowOff>137160</xdr:rowOff>
    </xdr:to>
    <xdr:sp macro="" textlink="">
      <xdr:nvSpPr>
        <xdr:cNvPr id="5" name="Pil: høyre 4">
          <a:extLst>
            <a:ext uri="{FF2B5EF4-FFF2-40B4-BE49-F238E27FC236}">
              <a16:creationId xmlns:a16="http://schemas.microsoft.com/office/drawing/2014/main" id="{B2B83CE6-2CB1-4742-8C40-4AC5E9316D83}"/>
            </a:ext>
          </a:extLst>
        </xdr:cNvPr>
        <xdr:cNvSpPr/>
      </xdr:nvSpPr>
      <xdr:spPr bwMode="auto">
        <a:xfrm>
          <a:off x="23858220" y="2125980"/>
          <a:ext cx="701040" cy="487680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15240</xdr:colOff>
      <xdr:row>0</xdr:row>
      <xdr:rowOff>144780</xdr:rowOff>
    </xdr:from>
    <xdr:to>
      <xdr:col>38</xdr:col>
      <xdr:colOff>777240</xdr:colOff>
      <xdr:row>30</xdr:row>
      <xdr:rowOff>83820</xdr:rowOff>
    </xdr:to>
    <xdr:graphicFrame macro="">
      <xdr:nvGraphicFramePr>
        <xdr:cNvPr id="6" name="Diagram 2">
          <a:extLst>
            <a:ext uri="{FF2B5EF4-FFF2-40B4-BE49-F238E27FC236}">
              <a16:creationId xmlns:a16="http://schemas.microsoft.com/office/drawing/2014/main" id="{B589D0B4-E77E-46EA-99A2-3343B8A6A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39</xdr:col>
      <xdr:colOff>22860</xdr:colOff>
      <xdr:row>11</xdr:row>
      <xdr:rowOff>99060</xdr:rowOff>
    </xdr:from>
    <xdr:to>
      <xdr:col>39</xdr:col>
      <xdr:colOff>716280</xdr:colOff>
      <xdr:row>13</xdr:row>
      <xdr:rowOff>182880</xdr:rowOff>
    </xdr:to>
    <xdr:sp macro="" textlink="">
      <xdr:nvSpPr>
        <xdr:cNvPr id="7" name="Pil: høyre 6">
          <a:extLst>
            <a:ext uri="{FF2B5EF4-FFF2-40B4-BE49-F238E27FC236}">
              <a16:creationId xmlns:a16="http://schemas.microsoft.com/office/drawing/2014/main" id="{C970F9C1-9551-450C-83D9-834F772DEE24}"/>
            </a:ext>
          </a:extLst>
        </xdr:cNvPr>
        <xdr:cNvSpPr/>
      </xdr:nvSpPr>
      <xdr:spPr bwMode="auto">
        <a:xfrm>
          <a:off x="35684460" y="2194560"/>
          <a:ext cx="693420" cy="464820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45720</xdr:colOff>
      <xdr:row>0</xdr:row>
      <xdr:rowOff>137160</xdr:rowOff>
    </xdr:from>
    <xdr:to>
      <xdr:col>50</xdr:col>
      <xdr:colOff>693420</xdr:colOff>
      <xdr:row>30</xdr:row>
      <xdr:rowOff>76200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273218A5-F9BE-4307-80DA-C74BAF7CF2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51</xdr:col>
      <xdr:colOff>91440</xdr:colOff>
      <xdr:row>10</xdr:row>
      <xdr:rowOff>129540</xdr:rowOff>
    </xdr:from>
    <xdr:to>
      <xdr:col>51</xdr:col>
      <xdr:colOff>830580</xdr:colOff>
      <xdr:row>13</xdr:row>
      <xdr:rowOff>45720</xdr:rowOff>
    </xdr:to>
    <xdr:sp macro="" textlink="">
      <xdr:nvSpPr>
        <xdr:cNvPr id="9" name="Pil: høyre 8">
          <a:extLst>
            <a:ext uri="{FF2B5EF4-FFF2-40B4-BE49-F238E27FC236}">
              <a16:creationId xmlns:a16="http://schemas.microsoft.com/office/drawing/2014/main" id="{78FECB5B-874D-40BC-BC5E-2C91B4741BB1}"/>
            </a:ext>
          </a:extLst>
        </xdr:cNvPr>
        <xdr:cNvSpPr/>
      </xdr:nvSpPr>
      <xdr:spPr bwMode="auto">
        <a:xfrm>
          <a:off x="46725840" y="2034540"/>
          <a:ext cx="739140" cy="487680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51</xdr:col>
      <xdr:colOff>876300</xdr:colOff>
      <xdr:row>0</xdr:row>
      <xdr:rowOff>106680</xdr:rowOff>
    </xdr:from>
    <xdr:to>
      <xdr:col>62</xdr:col>
      <xdr:colOff>792480</xdr:colOff>
      <xdr:row>30</xdr:row>
      <xdr:rowOff>160020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6CC5EBB9-B3C9-4EDE-84E8-581606283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30480</xdr:colOff>
      <xdr:row>42</xdr:row>
      <xdr:rowOff>7620</xdr:rowOff>
    </xdr:from>
    <xdr:to>
      <xdr:col>13</xdr:col>
      <xdr:colOff>739140</xdr:colOff>
      <xdr:row>44</xdr:row>
      <xdr:rowOff>129540</xdr:rowOff>
    </xdr:to>
    <xdr:sp macro="" textlink="">
      <xdr:nvSpPr>
        <xdr:cNvPr id="12" name="Pil: høyre 11">
          <a:extLst>
            <a:ext uri="{FF2B5EF4-FFF2-40B4-BE49-F238E27FC236}">
              <a16:creationId xmlns:a16="http://schemas.microsoft.com/office/drawing/2014/main" id="{484994B3-6D63-47FD-AC70-3D452B953838}"/>
            </a:ext>
          </a:extLst>
        </xdr:cNvPr>
        <xdr:cNvSpPr/>
      </xdr:nvSpPr>
      <xdr:spPr bwMode="auto">
        <a:xfrm>
          <a:off x="11917680" y="8008620"/>
          <a:ext cx="708660" cy="502920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99060</xdr:colOff>
      <xdr:row>42</xdr:row>
      <xdr:rowOff>91440</xdr:rowOff>
    </xdr:from>
    <xdr:to>
      <xdr:col>26</xdr:col>
      <xdr:colOff>792480</xdr:colOff>
      <xdr:row>45</xdr:row>
      <xdr:rowOff>60960</xdr:rowOff>
    </xdr:to>
    <xdr:sp macro="" textlink="">
      <xdr:nvSpPr>
        <xdr:cNvPr id="14" name="Pil: høyre 13">
          <a:extLst>
            <a:ext uri="{FF2B5EF4-FFF2-40B4-BE49-F238E27FC236}">
              <a16:creationId xmlns:a16="http://schemas.microsoft.com/office/drawing/2014/main" id="{F4BA1E5C-CF0B-4387-8224-8C5AD4553C34}"/>
            </a:ext>
          </a:extLst>
        </xdr:cNvPr>
        <xdr:cNvSpPr/>
      </xdr:nvSpPr>
      <xdr:spPr bwMode="auto">
        <a:xfrm>
          <a:off x="23873460" y="8092440"/>
          <a:ext cx="693420" cy="541020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906780</xdr:colOff>
      <xdr:row>32</xdr:row>
      <xdr:rowOff>15240</xdr:rowOff>
    </xdr:from>
    <xdr:to>
      <xdr:col>38</xdr:col>
      <xdr:colOff>754380</xdr:colOff>
      <xdr:row>61</xdr:row>
      <xdr:rowOff>144780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0E27CACE-F49F-4FC7-9CA3-E4E8D609E3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39</xdr:col>
      <xdr:colOff>68580</xdr:colOff>
      <xdr:row>42</xdr:row>
      <xdr:rowOff>53340</xdr:rowOff>
    </xdr:from>
    <xdr:to>
      <xdr:col>39</xdr:col>
      <xdr:colOff>746760</xdr:colOff>
      <xdr:row>44</xdr:row>
      <xdr:rowOff>144780</xdr:rowOff>
    </xdr:to>
    <xdr:sp macro="" textlink="">
      <xdr:nvSpPr>
        <xdr:cNvPr id="16" name="Pil: høyre 15">
          <a:extLst>
            <a:ext uri="{FF2B5EF4-FFF2-40B4-BE49-F238E27FC236}">
              <a16:creationId xmlns:a16="http://schemas.microsoft.com/office/drawing/2014/main" id="{D0E4E250-2CB9-489E-B5FF-E06659E5E9BA}"/>
            </a:ext>
          </a:extLst>
        </xdr:cNvPr>
        <xdr:cNvSpPr/>
      </xdr:nvSpPr>
      <xdr:spPr bwMode="auto">
        <a:xfrm>
          <a:off x="35730180" y="8054340"/>
          <a:ext cx="678180" cy="472440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0</xdr:colOff>
      <xdr:row>31</xdr:row>
      <xdr:rowOff>114300</xdr:rowOff>
    </xdr:from>
    <xdr:to>
      <xdr:col>50</xdr:col>
      <xdr:colOff>830580</xdr:colOff>
      <xdr:row>61</xdr:row>
      <xdr:rowOff>15240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9BB3577C-AAB6-4FE8-B21A-7D2CDE9E8C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52</xdr:col>
      <xdr:colOff>30480</xdr:colOff>
      <xdr:row>31</xdr:row>
      <xdr:rowOff>83820</xdr:rowOff>
    </xdr:from>
    <xdr:to>
      <xdr:col>65</xdr:col>
      <xdr:colOff>876300</xdr:colOff>
      <xdr:row>61</xdr:row>
      <xdr:rowOff>7620</xdr:rowOff>
    </xdr:to>
    <xdr:graphicFrame macro="">
      <xdr:nvGraphicFramePr>
        <xdr:cNvPr id="18" name="Diagram 2">
          <a:extLst>
            <a:ext uri="{FF2B5EF4-FFF2-40B4-BE49-F238E27FC236}">
              <a16:creationId xmlns:a16="http://schemas.microsoft.com/office/drawing/2014/main" id="{ADDEF17B-C491-4A55-AE95-648ADF928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883920</xdr:colOff>
      <xdr:row>64</xdr:row>
      <xdr:rowOff>175260</xdr:rowOff>
    </xdr:from>
    <xdr:to>
      <xdr:col>12</xdr:col>
      <xdr:colOff>777240</xdr:colOff>
      <xdr:row>94</xdr:row>
      <xdr:rowOff>144780</xdr:rowOff>
    </xdr:to>
    <xdr:graphicFrame macro="">
      <xdr:nvGraphicFramePr>
        <xdr:cNvPr id="20" name="Diagram 2">
          <a:extLst>
            <a:ext uri="{FF2B5EF4-FFF2-40B4-BE49-F238E27FC236}">
              <a16:creationId xmlns:a16="http://schemas.microsoft.com/office/drawing/2014/main" id="{83DA6031-7D46-4D9E-810D-67B15E0BCF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137160</xdr:colOff>
      <xdr:row>73</xdr:row>
      <xdr:rowOff>0</xdr:rowOff>
    </xdr:from>
    <xdr:to>
      <xdr:col>13</xdr:col>
      <xdr:colOff>769620</xdr:colOff>
      <xdr:row>76</xdr:row>
      <xdr:rowOff>0</xdr:rowOff>
    </xdr:to>
    <xdr:sp macro="" textlink="">
      <xdr:nvSpPr>
        <xdr:cNvPr id="21" name="Pil: høyre 20">
          <a:extLst>
            <a:ext uri="{FF2B5EF4-FFF2-40B4-BE49-F238E27FC236}">
              <a16:creationId xmlns:a16="http://schemas.microsoft.com/office/drawing/2014/main" id="{65DBA8E2-A4D7-4614-8FF7-868260865FD3}"/>
            </a:ext>
          </a:extLst>
        </xdr:cNvPr>
        <xdr:cNvSpPr/>
      </xdr:nvSpPr>
      <xdr:spPr bwMode="auto">
        <a:xfrm>
          <a:off x="12024360" y="13906500"/>
          <a:ext cx="632460" cy="571500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0</xdr:colOff>
      <xdr:row>65</xdr:row>
      <xdr:rowOff>0</xdr:rowOff>
    </xdr:from>
    <xdr:to>
      <xdr:col>27</xdr:col>
      <xdr:colOff>335280</xdr:colOff>
      <xdr:row>94</xdr:row>
      <xdr:rowOff>144780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ACA6D2DB-082F-44B2-AED5-6F5012F76A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27</xdr:col>
      <xdr:colOff>525780</xdr:colOff>
      <xdr:row>74</xdr:row>
      <xdr:rowOff>175260</xdr:rowOff>
    </xdr:from>
    <xdr:to>
      <xdr:col>28</xdr:col>
      <xdr:colOff>589788</xdr:colOff>
      <xdr:row>77</xdr:row>
      <xdr:rowOff>88392</xdr:rowOff>
    </xdr:to>
    <xdr:sp macro="" textlink="">
      <xdr:nvSpPr>
        <xdr:cNvPr id="23" name="Pil: høyre 22">
          <a:extLst>
            <a:ext uri="{FF2B5EF4-FFF2-40B4-BE49-F238E27FC236}">
              <a16:creationId xmlns:a16="http://schemas.microsoft.com/office/drawing/2014/main" id="{3C251116-489D-4C0B-ADFA-384208964CCB}"/>
            </a:ext>
          </a:extLst>
        </xdr:cNvPr>
        <xdr:cNvSpPr/>
      </xdr:nvSpPr>
      <xdr:spPr bwMode="auto">
        <a:xfrm>
          <a:off x="25214580" y="1427226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29</xdr:col>
      <xdr:colOff>0</xdr:colOff>
      <xdr:row>65</xdr:row>
      <xdr:rowOff>0</xdr:rowOff>
    </xdr:from>
    <xdr:to>
      <xdr:col>40</xdr:col>
      <xdr:colOff>762000</xdr:colOff>
      <xdr:row>94</xdr:row>
      <xdr:rowOff>129540</xdr:rowOff>
    </xdr:to>
    <xdr:graphicFrame macro="">
      <xdr:nvGraphicFramePr>
        <xdr:cNvPr id="24" name="Diagram 2">
          <a:extLst>
            <a:ext uri="{FF2B5EF4-FFF2-40B4-BE49-F238E27FC236}">
              <a16:creationId xmlns:a16="http://schemas.microsoft.com/office/drawing/2014/main" id="{87E1B87D-58F7-4FC7-BC8F-A16ADADC7E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41</xdr:col>
      <xdr:colOff>0</xdr:colOff>
      <xdr:row>76</xdr:row>
      <xdr:rowOff>0</xdr:rowOff>
    </xdr:from>
    <xdr:to>
      <xdr:col>42</xdr:col>
      <xdr:colOff>64008</xdr:colOff>
      <xdr:row>78</xdr:row>
      <xdr:rowOff>103632</xdr:rowOff>
    </xdr:to>
    <xdr:sp macro="" textlink="">
      <xdr:nvSpPr>
        <xdr:cNvPr id="25" name="Pil: høyre 24">
          <a:extLst>
            <a:ext uri="{FF2B5EF4-FFF2-40B4-BE49-F238E27FC236}">
              <a16:creationId xmlns:a16="http://schemas.microsoft.com/office/drawing/2014/main" id="{CE574276-56AC-428F-9DBC-B7D635244B27}"/>
            </a:ext>
          </a:extLst>
        </xdr:cNvPr>
        <xdr:cNvSpPr/>
      </xdr:nvSpPr>
      <xdr:spPr bwMode="auto">
        <a:xfrm>
          <a:off x="37490400" y="1447800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42</xdr:col>
      <xdr:colOff>251460</xdr:colOff>
      <xdr:row>65</xdr:row>
      <xdr:rowOff>30480</xdr:rowOff>
    </xdr:from>
    <xdr:to>
      <xdr:col>54</xdr:col>
      <xdr:colOff>495300</xdr:colOff>
      <xdr:row>94</xdr:row>
      <xdr:rowOff>106680</xdr:rowOff>
    </xdr:to>
    <xdr:graphicFrame macro="">
      <xdr:nvGraphicFramePr>
        <xdr:cNvPr id="26" name="Diagram 2">
          <a:extLst>
            <a:ext uri="{FF2B5EF4-FFF2-40B4-BE49-F238E27FC236}">
              <a16:creationId xmlns:a16="http://schemas.microsoft.com/office/drawing/2014/main" id="{F1D58EA2-846A-4681-8852-FF719223F2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54</xdr:col>
      <xdr:colOff>693420</xdr:colOff>
      <xdr:row>75</xdr:row>
      <xdr:rowOff>15240</xdr:rowOff>
    </xdr:from>
    <xdr:to>
      <xdr:col>55</xdr:col>
      <xdr:colOff>757428</xdr:colOff>
      <xdr:row>77</xdr:row>
      <xdr:rowOff>118872</xdr:rowOff>
    </xdr:to>
    <xdr:sp macro="" textlink="">
      <xdr:nvSpPr>
        <xdr:cNvPr id="27" name="Pil: høyre 26">
          <a:extLst>
            <a:ext uri="{FF2B5EF4-FFF2-40B4-BE49-F238E27FC236}">
              <a16:creationId xmlns:a16="http://schemas.microsoft.com/office/drawing/2014/main" id="{FA525CFE-7226-45E6-A390-B456DA93A320}"/>
            </a:ext>
          </a:extLst>
        </xdr:cNvPr>
        <xdr:cNvSpPr/>
      </xdr:nvSpPr>
      <xdr:spPr bwMode="auto">
        <a:xfrm>
          <a:off x="50071020" y="1430274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55</xdr:col>
      <xdr:colOff>891540</xdr:colOff>
      <xdr:row>64</xdr:row>
      <xdr:rowOff>152400</xdr:rowOff>
    </xdr:from>
    <xdr:to>
      <xdr:col>69</xdr:col>
      <xdr:colOff>845820</xdr:colOff>
      <xdr:row>94</xdr:row>
      <xdr:rowOff>175260</xdr:rowOff>
    </xdr:to>
    <xdr:graphicFrame macro="">
      <xdr:nvGraphicFramePr>
        <xdr:cNvPr id="28" name="Diagram 2">
          <a:extLst>
            <a:ext uri="{FF2B5EF4-FFF2-40B4-BE49-F238E27FC236}">
              <a16:creationId xmlns:a16="http://schemas.microsoft.com/office/drawing/2014/main" id="{AF8EC62C-39D6-4D19-B6F4-83EE879FB7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777240</xdr:colOff>
      <xdr:row>32</xdr:row>
      <xdr:rowOff>30480</xdr:rowOff>
    </xdr:from>
    <xdr:to>
      <xdr:col>12</xdr:col>
      <xdr:colOff>601980</xdr:colOff>
      <xdr:row>61</xdr:row>
      <xdr:rowOff>15240</xdr:rowOff>
    </xdr:to>
    <xdr:graphicFrame macro="">
      <xdr:nvGraphicFramePr>
        <xdr:cNvPr id="29" name="Diagram 2">
          <a:extLst>
            <a:ext uri="{FF2B5EF4-FFF2-40B4-BE49-F238E27FC236}">
              <a16:creationId xmlns:a16="http://schemas.microsoft.com/office/drawing/2014/main" id="{B2B67A6A-EC06-4B3C-A42A-97FBD558FA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830580</xdr:colOff>
      <xdr:row>31</xdr:row>
      <xdr:rowOff>160020</xdr:rowOff>
    </xdr:from>
    <xdr:to>
      <xdr:col>25</xdr:col>
      <xdr:colOff>685800</xdr:colOff>
      <xdr:row>60</xdr:row>
      <xdr:rowOff>160020</xdr:rowOff>
    </xdr:to>
    <xdr:graphicFrame macro="">
      <xdr:nvGraphicFramePr>
        <xdr:cNvPr id="30" name="Diagram 2">
          <a:extLst>
            <a:ext uri="{FF2B5EF4-FFF2-40B4-BE49-F238E27FC236}">
              <a16:creationId xmlns:a16="http://schemas.microsoft.com/office/drawing/2014/main" id="{CA310179-EE68-4FA5-83D0-B825D74FD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96</xdr:row>
      <xdr:rowOff>160020</xdr:rowOff>
    </xdr:from>
    <xdr:to>
      <xdr:col>12</xdr:col>
      <xdr:colOff>807720</xdr:colOff>
      <xdr:row>126</xdr:row>
      <xdr:rowOff>144780</xdr:rowOff>
    </xdr:to>
    <xdr:graphicFrame macro="">
      <xdr:nvGraphicFramePr>
        <xdr:cNvPr id="31" name="Diagram 2">
          <a:extLst>
            <a:ext uri="{FF2B5EF4-FFF2-40B4-BE49-F238E27FC236}">
              <a16:creationId xmlns:a16="http://schemas.microsoft.com/office/drawing/2014/main" id="{07B1FDE4-6221-4D58-ABD5-795B4888D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38100</xdr:colOff>
      <xdr:row>105</xdr:row>
      <xdr:rowOff>99060</xdr:rowOff>
    </xdr:from>
    <xdr:to>
      <xdr:col>13</xdr:col>
      <xdr:colOff>830580</xdr:colOff>
      <xdr:row>108</xdr:row>
      <xdr:rowOff>60960</xdr:rowOff>
    </xdr:to>
    <xdr:sp macro="" textlink="">
      <xdr:nvSpPr>
        <xdr:cNvPr id="32" name="Pil: høyre 31">
          <a:extLst>
            <a:ext uri="{FF2B5EF4-FFF2-40B4-BE49-F238E27FC236}">
              <a16:creationId xmlns:a16="http://schemas.microsoft.com/office/drawing/2014/main" id="{884BE81F-101C-402B-B2C0-578FEC6E45B4}"/>
            </a:ext>
          </a:extLst>
        </xdr:cNvPr>
        <xdr:cNvSpPr/>
      </xdr:nvSpPr>
      <xdr:spPr bwMode="auto">
        <a:xfrm>
          <a:off x="11925300" y="20101560"/>
          <a:ext cx="792480" cy="533400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891540</xdr:colOff>
      <xdr:row>97</xdr:row>
      <xdr:rowOff>0</xdr:rowOff>
    </xdr:from>
    <xdr:to>
      <xdr:col>27</xdr:col>
      <xdr:colOff>312420</xdr:colOff>
      <xdr:row>126</xdr:row>
      <xdr:rowOff>144780</xdr:rowOff>
    </xdr:to>
    <xdr:graphicFrame macro="">
      <xdr:nvGraphicFramePr>
        <xdr:cNvPr id="33" name="Diagram 2">
          <a:extLst>
            <a:ext uri="{FF2B5EF4-FFF2-40B4-BE49-F238E27FC236}">
              <a16:creationId xmlns:a16="http://schemas.microsoft.com/office/drawing/2014/main" id="{ECFEF2BF-AAE8-48E7-8DA7-5C6B8110C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27</xdr:col>
      <xdr:colOff>632460</xdr:colOff>
      <xdr:row>106</xdr:row>
      <xdr:rowOff>0</xdr:rowOff>
    </xdr:from>
    <xdr:to>
      <xdr:col>28</xdr:col>
      <xdr:colOff>696468</xdr:colOff>
      <xdr:row>108</xdr:row>
      <xdr:rowOff>103632</xdr:rowOff>
    </xdr:to>
    <xdr:sp macro="" textlink="">
      <xdr:nvSpPr>
        <xdr:cNvPr id="34" name="Pil: høyre 33">
          <a:extLst>
            <a:ext uri="{FF2B5EF4-FFF2-40B4-BE49-F238E27FC236}">
              <a16:creationId xmlns:a16="http://schemas.microsoft.com/office/drawing/2014/main" id="{70CDDF49-FFE2-4E82-B009-4D6086FFAD01}"/>
            </a:ext>
          </a:extLst>
        </xdr:cNvPr>
        <xdr:cNvSpPr/>
      </xdr:nvSpPr>
      <xdr:spPr bwMode="auto">
        <a:xfrm>
          <a:off x="25321260" y="2019300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29</xdr:col>
      <xdr:colOff>0</xdr:colOff>
      <xdr:row>97</xdr:row>
      <xdr:rowOff>0</xdr:rowOff>
    </xdr:from>
    <xdr:to>
      <xdr:col>40</xdr:col>
      <xdr:colOff>762000</xdr:colOff>
      <xdr:row>126</xdr:row>
      <xdr:rowOff>129540</xdr:rowOff>
    </xdr:to>
    <xdr:graphicFrame macro="">
      <xdr:nvGraphicFramePr>
        <xdr:cNvPr id="35" name="Diagram 2">
          <a:extLst>
            <a:ext uri="{FF2B5EF4-FFF2-40B4-BE49-F238E27FC236}">
              <a16:creationId xmlns:a16="http://schemas.microsoft.com/office/drawing/2014/main" id="{F5E1A4D2-1132-4EA6-8634-8A927A3EA1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42</xdr:col>
      <xdr:colOff>495300</xdr:colOff>
      <xdr:row>96</xdr:row>
      <xdr:rowOff>175260</xdr:rowOff>
    </xdr:from>
    <xdr:to>
      <xdr:col>54</xdr:col>
      <xdr:colOff>739140</xdr:colOff>
      <xdr:row>126</xdr:row>
      <xdr:rowOff>60960</xdr:rowOff>
    </xdr:to>
    <xdr:graphicFrame macro="">
      <xdr:nvGraphicFramePr>
        <xdr:cNvPr id="36" name="Diagram 2">
          <a:extLst>
            <a:ext uri="{FF2B5EF4-FFF2-40B4-BE49-F238E27FC236}">
              <a16:creationId xmlns:a16="http://schemas.microsoft.com/office/drawing/2014/main" id="{C77441A9-21B6-4E13-8076-0643942C14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41</xdr:col>
      <xdr:colOff>0</xdr:colOff>
      <xdr:row>106</xdr:row>
      <xdr:rowOff>0</xdr:rowOff>
    </xdr:from>
    <xdr:to>
      <xdr:col>42</xdr:col>
      <xdr:colOff>64008</xdr:colOff>
      <xdr:row>108</xdr:row>
      <xdr:rowOff>103632</xdr:rowOff>
    </xdr:to>
    <xdr:sp macro="" textlink="">
      <xdr:nvSpPr>
        <xdr:cNvPr id="37" name="Pil: høyre 36">
          <a:extLst>
            <a:ext uri="{FF2B5EF4-FFF2-40B4-BE49-F238E27FC236}">
              <a16:creationId xmlns:a16="http://schemas.microsoft.com/office/drawing/2014/main" id="{6F732C58-0A80-422D-9A14-300F942E662B}"/>
            </a:ext>
          </a:extLst>
        </xdr:cNvPr>
        <xdr:cNvSpPr/>
      </xdr:nvSpPr>
      <xdr:spPr bwMode="auto">
        <a:xfrm>
          <a:off x="37490400" y="2019300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55</xdr:col>
      <xdr:colOff>0</xdr:colOff>
      <xdr:row>107</xdr:row>
      <xdr:rowOff>0</xdr:rowOff>
    </xdr:from>
    <xdr:to>
      <xdr:col>56</xdr:col>
      <xdr:colOff>64008</xdr:colOff>
      <xdr:row>109</xdr:row>
      <xdr:rowOff>103632</xdr:rowOff>
    </xdr:to>
    <xdr:sp macro="" textlink="">
      <xdr:nvSpPr>
        <xdr:cNvPr id="38" name="Pil: høyre 37">
          <a:extLst>
            <a:ext uri="{FF2B5EF4-FFF2-40B4-BE49-F238E27FC236}">
              <a16:creationId xmlns:a16="http://schemas.microsoft.com/office/drawing/2014/main" id="{094557EF-6162-456B-87FE-E303906EB266}"/>
            </a:ext>
          </a:extLst>
        </xdr:cNvPr>
        <xdr:cNvSpPr/>
      </xdr:nvSpPr>
      <xdr:spPr bwMode="auto">
        <a:xfrm>
          <a:off x="50292000" y="2038350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56</xdr:col>
      <xdr:colOff>83820</xdr:colOff>
      <xdr:row>96</xdr:row>
      <xdr:rowOff>137160</xdr:rowOff>
    </xdr:from>
    <xdr:to>
      <xdr:col>70</xdr:col>
      <xdr:colOff>38100</xdr:colOff>
      <xdr:row>126</xdr:row>
      <xdr:rowOff>160020</xdr:rowOff>
    </xdr:to>
    <xdr:graphicFrame macro="">
      <xdr:nvGraphicFramePr>
        <xdr:cNvPr id="39" name="Diagram 2">
          <a:extLst>
            <a:ext uri="{FF2B5EF4-FFF2-40B4-BE49-F238E27FC236}">
              <a16:creationId xmlns:a16="http://schemas.microsoft.com/office/drawing/2014/main" id="{198C6EB4-9DD4-491C-8FBB-92C32F763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13</xdr:col>
      <xdr:colOff>335280</xdr:colOff>
      <xdr:row>158</xdr:row>
      <xdr:rowOff>144780</xdr:rowOff>
    </xdr:to>
    <xdr:graphicFrame macro="">
      <xdr:nvGraphicFramePr>
        <xdr:cNvPr id="40" name="Diagram 2">
          <a:extLst>
            <a:ext uri="{FF2B5EF4-FFF2-40B4-BE49-F238E27FC236}">
              <a16:creationId xmlns:a16="http://schemas.microsoft.com/office/drawing/2014/main" id="{CC1BBED8-9D8F-453B-B918-F571BAF257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13</xdr:col>
      <xdr:colOff>518160</xdr:colOff>
      <xdr:row>139</xdr:row>
      <xdr:rowOff>91440</xdr:rowOff>
    </xdr:from>
    <xdr:to>
      <xdr:col>14</xdr:col>
      <xdr:colOff>582168</xdr:colOff>
      <xdr:row>142</xdr:row>
      <xdr:rowOff>4572</xdr:rowOff>
    </xdr:to>
    <xdr:sp macro="" textlink="">
      <xdr:nvSpPr>
        <xdr:cNvPr id="41" name="Pil: høyre 40">
          <a:extLst>
            <a:ext uri="{FF2B5EF4-FFF2-40B4-BE49-F238E27FC236}">
              <a16:creationId xmlns:a16="http://schemas.microsoft.com/office/drawing/2014/main" id="{DA1ED243-A586-41DF-BF23-419B044D28DD}"/>
            </a:ext>
          </a:extLst>
        </xdr:cNvPr>
        <xdr:cNvSpPr/>
      </xdr:nvSpPr>
      <xdr:spPr bwMode="auto">
        <a:xfrm>
          <a:off x="12405360" y="2657094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0</xdr:colOff>
      <xdr:row>129</xdr:row>
      <xdr:rowOff>0</xdr:rowOff>
    </xdr:from>
    <xdr:to>
      <xdr:col>27</xdr:col>
      <xdr:colOff>335280</xdr:colOff>
      <xdr:row>158</xdr:row>
      <xdr:rowOff>144780</xdr:rowOff>
    </xdr:to>
    <xdr:graphicFrame macro="">
      <xdr:nvGraphicFramePr>
        <xdr:cNvPr id="42" name="Diagram 2">
          <a:extLst>
            <a:ext uri="{FF2B5EF4-FFF2-40B4-BE49-F238E27FC236}">
              <a16:creationId xmlns:a16="http://schemas.microsoft.com/office/drawing/2014/main" id="{23E6815B-A12B-4560-AD4E-86E981CD4C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27</xdr:col>
      <xdr:colOff>449580</xdr:colOff>
      <xdr:row>138</xdr:row>
      <xdr:rowOff>45720</xdr:rowOff>
    </xdr:from>
    <xdr:to>
      <xdr:col>28</xdr:col>
      <xdr:colOff>513588</xdr:colOff>
      <xdr:row>140</xdr:row>
      <xdr:rowOff>149352</xdr:rowOff>
    </xdr:to>
    <xdr:sp macro="" textlink="">
      <xdr:nvSpPr>
        <xdr:cNvPr id="43" name="Pil: høyre 42">
          <a:extLst>
            <a:ext uri="{FF2B5EF4-FFF2-40B4-BE49-F238E27FC236}">
              <a16:creationId xmlns:a16="http://schemas.microsoft.com/office/drawing/2014/main" id="{1B07513B-EC8D-4957-9367-EE5E20A80EF7}"/>
            </a:ext>
          </a:extLst>
        </xdr:cNvPr>
        <xdr:cNvSpPr/>
      </xdr:nvSpPr>
      <xdr:spPr bwMode="auto">
        <a:xfrm>
          <a:off x="25138380" y="2633472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739140</xdr:colOff>
      <xdr:row>128</xdr:row>
      <xdr:rowOff>167640</xdr:rowOff>
    </xdr:from>
    <xdr:to>
      <xdr:col>40</xdr:col>
      <xdr:colOff>586740</xdr:colOff>
      <xdr:row>158</xdr:row>
      <xdr:rowOff>106680</xdr:rowOff>
    </xdr:to>
    <xdr:graphicFrame macro="">
      <xdr:nvGraphicFramePr>
        <xdr:cNvPr id="44" name="Diagram 2">
          <a:extLst>
            <a:ext uri="{FF2B5EF4-FFF2-40B4-BE49-F238E27FC236}">
              <a16:creationId xmlns:a16="http://schemas.microsoft.com/office/drawing/2014/main" id="{DA270028-492C-45D7-8767-C9E28AC3BB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41</xdr:col>
      <xdr:colOff>0</xdr:colOff>
      <xdr:row>137</xdr:row>
      <xdr:rowOff>0</xdr:rowOff>
    </xdr:from>
    <xdr:to>
      <xdr:col>42</xdr:col>
      <xdr:colOff>64008</xdr:colOff>
      <xdr:row>139</xdr:row>
      <xdr:rowOff>103632</xdr:rowOff>
    </xdr:to>
    <xdr:sp macro="" textlink="">
      <xdr:nvSpPr>
        <xdr:cNvPr id="45" name="Pil: høyre 44">
          <a:extLst>
            <a:ext uri="{FF2B5EF4-FFF2-40B4-BE49-F238E27FC236}">
              <a16:creationId xmlns:a16="http://schemas.microsoft.com/office/drawing/2014/main" id="{A709D42E-527D-4599-9F55-FD31A6B398DA}"/>
            </a:ext>
          </a:extLst>
        </xdr:cNvPr>
        <xdr:cNvSpPr/>
      </xdr:nvSpPr>
      <xdr:spPr bwMode="auto">
        <a:xfrm>
          <a:off x="37490400" y="2609850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42</xdr:col>
      <xdr:colOff>121920</xdr:colOff>
      <xdr:row>128</xdr:row>
      <xdr:rowOff>160020</xdr:rowOff>
    </xdr:from>
    <xdr:to>
      <xdr:col>54</xdr:col>
      <xdr:colOff>365760</xdr:colOff>
      <xdr:row>158</xdr:row>
      <xdr:rowOff>45720</xdr:rowOff>
    </xdr:to>
    <xdr:graphicFrame macro="">
      <xdr:nvGraphicFramePr>
        <xdr:cNvPr id="46" name="Diagram 2">
          <a:extLst>
            <a:ext uri="{FF2B5EF4-FFF2-40B4-BE49-F238E27FC236}">
              <a16:creationId xmlns:a16="http://schemas.microsoft.com/office/drawing/2014/main" id="{6C3DA02E-C550-4479-A72A-C202C3F298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54</xdr:col>
      <xdr:colOff>662940</xdr:colOff>
      <xdr:row>136</xdr:row>
      <xdr:rowOff>152400</xdr:rowOff>
    </xdr:from>
    <xdr:to>
      <xdr:col>55</xdr:col>
      <xdr:colOff>726948</xdr:colOff>
      <xdr:row>139</xdr:row>
      <xdr:rowOff>65532</xdr:rowOff>
    </xdr:to>
    <xdr:sp macro="" textlink="">
      <xdr:nvSpPr>
        <xdr:cNvPr id="47" name="Pil: høyre 46">
          <a:extLst>
            <a:ext uri="{FF2B5EF4-FFF2-40B4-BE49-F238E27FC236}">
              <a16:creationId xmlns:a16="http://schemas.microsoft.com/office/drawing/2014/main" id="{C477DD7D-3382-4010-841C-F1151D7EC9CB}"/>
            </a:ext>
          </a:extLst>
        </xdr:cNvPr>
        <xdr:cNvSpPr/>
      </xdr:nvSpPr>
      <xdr:spPr bwMode="auto">
        <a:xfrm>
          <a:off x="50040540" y="2606040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56</xdr:col>
      <xdr:colOff>0</xdr:colOff>
      <xdr:row>129</xdr:row>
      <xdr:rowOff>0</xdr:rowOff>
    </xdr:from>
    <xdr:to>
      <xdr:col>69</xdr:col>
      <xdr:colOff>868680</xdr:colOff>
      <xdr:row>159</xdr:row>
      <xdr:rowOff>22860</xdr:rowOff>
    </xdr:to>
    <xdr:graphicFrame macro="">
      <xdr:nvGraphicFramePr>
        <xdr:cNvPr id="48" name="Diagram 2">
          <a:extLst>
            <a:ext uri="{FF2B5EF4-FFF2-40B4-BE49-F238E27FC236}">
              <a16:creationId xmlns:a16="http://schemas.microsoft.com/office/drawing/2014/main" id="{913D0980-DD4B-42DC-B917-CB521FF150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161</xdr:row>
      <xdr:rowOff>0</xdr:rowOff>
    </xdr:from>
    <xdr:to>
      <xdr:col>13</xdr:col>
      <xdr:colOff>335280</xdr:colOff>
      <xdr:row>190</xdr:row>
      <xdr:rowOff>144780</xdr:rowOff>
    </xdr:to>
    <xdr:graphicFrame macro="">
      <xdr:nvGraphicFramePr>
        <xdr:cNvPr id="49" name="Diagram 2">
          <a:extLst>
            <a:ext uri="{FF2B5EF4-FFF2-40B4-BE49-F238E27FC236}">
              <a16:creationId xmlns:a16="http://schemas.microsoft.com/office/drawing/2014/main" id="{62D8E9FA-3045-42CE-A07C-112BC009C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13</xdr:col>
      <xdr:colOff>609600</xdr:colOff>
      <xdr:row>170</xdr:row>
      <xdr:rowOff>76200</xdr:rowOff>
    </xdr:from>
    <xdr:to>
      <xdr:col>14</xdr:col>
      <xdr:colOff>673608</xdr:colOff>
      <xdr:row>172</xdr:row>
      <xdr:rowOff>179832</xdr:rowOff>
    </xdr:to>
    <xdr:sp macro="" textlink="">
      <xdr:nvSpPr>
        <xdr:cNvPr id="50" name="Pil: høyre 49">
          <a:extLst>
            <a:ext uri="{FF2B5EF4-FFF2-40B4-BE49-F238E27FC236}">
              <a16:creationId xmlns:a16="http://schemas.microsoft.com/office/drawing/2014/main" id="{09CC6A86-C365-4CB8-9619-B9F6BB359E86}"/>
            </a:ext>
          </a:extLst>
        </xdr:cNvPr>
        <xdr:cNvSpPr/>
      </xdr:nvSpPr>
      <xdr:spPr bwMode="auto">
        <a:xfrm>
          <a:off x="12496800" y="3246120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0</xdr:colOff>
      <xdr:row>161</xdr:row>
      <xdr:rowOff>0</xdr:rowOff>
    </xdr:from>
    <xdr:to>
      <xdr:col>27</xdr:col>
      <xdr:colOff>335280</xdr:colOff>
      <xdr:row>190</xdr:row>
      <xdr:rowOff>144780</xdr:rowOff>
    </xdr:to>
    <xdr:graphicFrame macro="">
      <xdr:nvGraphicFramePr>
        <xdr:cNvPr id="51" name="Diagram 2">
          <a:extLst>
            <a:ext uri="{FF2B5EF4-FFF2-40B4-BE49-F238E27FC236}">
              <a16:creationId xmlns:a16="http://schemas.microsoft.com/office/drawing/2014/main" id="{3A043A3F-0E7B-4A7C-9797-27184138B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27</xdr:col>
      <xdr:colOff>525780</xdr:colOff>
      <xdr:row>170</xdr:row>
      <xdr:rowOff>30480</xdr:rowOff>
    </xdr:from>
    <xdr:to>
      <xdr:col>28</xdr:col>
      <xdr:colOff>589788</xdr:colOff>
      <xdr:row>172</xdr:row>
      <xdr:rowOff>134112</xdr:rowOff>
    </xdr:to>
    <xdr:sp macro="" textlink="">
      <xdr:nvSpPr>
        <xdr:cNvPr id="52" name="Pil: høyre 51">
          <a:extLst>
            <a:ext uri="{FF2B5EF4-FFF2-40B4-BE49-F238E27FC236}">
              <a16:creationId xmlns:a16="http://schemas.microsoft.com/office/drawing/2014/main" id="{AD8360B1-3C97-49E1-AFD5-8611AE27E6F2}"/>
            </a:ext>
          </a:extLst>
        </xdr:cNvPr>
        <xdr:cNvSpPr/>
      </xdr:nvSpPr>
      <xdr:spPr bwMode="auto">
        <a:xfrm>
          <a:off x="25214580" y="3241548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29</xdr:col>
      <xdr:colOff>0</xdr:colOff>
      <xdr:row>161</xdr:row>
      <xdr:rowOff>0</xdr:rowOff>
    </xdr:from>
    <xdr:to>
      <xdr:col>40</xdr:col>
      <xdr:colOff>762000</xdr:colOff>
      <xdr:row>190</xdr:row>
      <xdr:rowOff>129540</xdr:rowOff>
    </xdr:to>
    <xdr:graphicFrame macro="">
      <xdr:nvGraphicFramePr>
        <xdr:cNvPr id="53" name="Diagram 2">
          <a:extLst>
            <a:ext uri="{FF2B5EF4-FFF2-40B4-BE49-F238E27FC236}">
              <a16:creationId xmlns:a16="http://schemas.microsoft.com/office/drawing/2014/main" id="{A8939E1F-EB9F-4C92-B3D9-FDC2C096D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41</xdr:col>
      <xdr:colOff>0</xdr:colOff>
      <xdr:row>172</xdr:row>
      <xdr:rowOff>0</xdr:rowOff>
    </xdr:from>
    <xdr:to>
      <xdr:col>42</xdr:col>
      <xdr:colOff>64008</xdr:colOff>
      <xdr:row>174</xdr:row>
      <xdr:rowOff>103632</xdr:rowOff>
    </xdr:to>
    <xdr:sp macro="" textlink="">
      <xdr:nvSpPr>
        <xdr:cNvPr id="54" name="Pil: høyre 53">
          <a:extLst>
            <a:ext uri="{FF2B5EF4-FFF2-40B4-BE49-F238E27FC236}">
              <a16:creationId xmlns:a16="http://schemas.microsoft.com/office/drawing/2014/main" id="{A13D8161-04E4-4278-9B6D-57F1D7DC37AE}"/>
            </a:ext>
          </a:extLst>
        </xdr:cNvPr>
        <xdr:cNvSpPr/>
      </xdr:nvSpPr>
      <xdr:spPr bwMode="auto">
        <a:xfrm>
          <a:off x="37490400" y="3276600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42</xdr:col>
      <xdr:colOff>205740</xdr:colOff>
      <xdr:row>161</xdr:row>
      <xdr:rowOff>0</xdr:rowOff>
    </xdr:from>
    <xdr:to>
      <xdr:col>54</xdr:col>
      <xdr:colOff>449580</xdr:colOff>
      <xdr:row>190</xdr:row>
      <xdr:rowOff>76200</xdr:rowOff>
    </xdr:to>
    <xdr:graphicFrame macro="">
      <xdr:nvGraphicFramePr>
        <xdr:cNvPr id="55" name="Diagram 2">
          <a:extLst>
            <a:ext uri="{FF2B5EF4-FFF2-40B4-BE49-F238E27FC236}">
              <a16:creationId xmlns:a16="http://schemas.microsoft.com/office/drawing/2014/main" id="{4BEDFFB1-23AD-4868-AA33-DE5E0E0974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54</xdr:col>
      <xdr:colOff>670560</xdr:colOff>
      <xdr:row>169</xdr:row>
      <xdr:rowOff>121920</xdr:rowOff>
    </xdr:from>
    <xdr:to>
      <xdr:col>55</xdr:col>
      <xdr:colOff>734568</xdr:colOff>
      <xdr:row>172</xdr:row>
      <xdr:rowOff>35052</xdr:rowOff>
    </xdr:to>
    <xdr:sp macro="" textlink="">
      <xdr:nvSpPr>
        <xdr:cNvPr id="56" name="Pil: høyre 55">
          <a:extLst>
            <a:ext uri="{FF2B5EF4-FFF2-40B4-BE49-F238E27FC236}">
              <a16:creationId xmlns:a16="http://schemas.microsoft.com/office/drawing/2014/main" id="{7E08A95F-63EE-4D8C-9470-67D0ED2E109A}"/>
            </a:ext>
          </a:extLst>
        </xdr:cNvPr>
        <xdr:cNvSpPr/>
      </xdr:nvSpPr>
      <xdr:spPr bwMode="auto">
        <a:xfrm>
          <a:off x="50048160" y="3231642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56</xdr:col>
      <xdr:colOff>339090</xdr:colOff>
      <xdr:row>160</xdr:row>
      <xdr:rowOff>156210</xdr:rowOff>
    </xdr:from>
    <xdr:to>
      <xdr:col>70</xdr:col>
      <xdr:colOff>293370</xdr:colOff>
      <xdr:row>190</xdr:row>
      <xdr:rowOff>179070</xdr:rowOff>
    </xdr:to>
    <xdr:graphicFrame macro="">
      <xdr:nvGraphicFramePr>
        <xdr:cNvPr id="57" name="Diagram 2">
          <a:extLst>
            <a:ext uri="{FF2B5EF4-FFF2-40B4-BE49-F238E27FC236}">
              <a16:creationId xmlns:a16="http://schemas.microsoft.com/office/drawing/2014/main" id="{83EDCB8B-4B07-4CE3-9E19-BD30A60FB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807720</xdr:colOff>
      <xdr:row>0</xdr:row>
      <xdr:rowOff>121920</xdr:rowOff>
    </xdr:from>
    <xdr:to>
      <xdr:col>12</xdr:col>
      <xdr:colOff>685800</xdr:colOff>
      <xdr:row>30</xdr:row>
      <xdr:rowOff>114300</xdr:rowOff>
    </xdr:to>
    <xdr:graphicFrame macro="">
      <xdr:nvGraphicFramePr>
        <xdr:cNvPr id="58" name="Diagram 2">
          <a:extLst>
            <a:ext uri="{FF2B5EF4-FFF2-40B4-BE49-F238E27FC236}">
              <a16:creationId xmlns:a16="http://schemas.microsoft.com/office/drawing/2014/main" id="{F6841DE4-9CEE-4DCF-ADC1-B859D3C83C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0</xdr:colOff>
      <xdr:row>193</xdr:row>
      <xdr:rowOff>0</xdr:rowOff>
    </xdr:from>
    <xdr:to>
      <xdr:col>13</xdr:col>
      <xdr:colOff>335280</xdr:colOff>
      <xdr:row>222</xdr:row>
      <xdr:rowOff>144780</xdr:rowOff>
    </xdr:to>
    <xdr:graphicFrame macro="">
      <xdr:nvGraphicFramePr>
        <xdr:cNvPr id="59" name="Diagram 2">
          <a:extLst>
            <a:ext uri="{FF2B5EF4-FFF2-40B4-BE49-F238E27FC236}">
              <a16:creationId xmlns:a16="http://schemas.microsoft.com/office/drawing/2014/main" id="{6C2063EC-D838-416F-AC35-463A950AF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15</xdr:col>
      <xdr:colOff>0</xdr:colOff>
      <xdr:row>193</xdr:row>
      <xdr:rowOff>0</xdr:rowOff>
    </xdr:from>
    <xdr:to>
      <xdr:col>27</xdr:col>
      <xdr:colOff>335280</xdr:colOff>
      <xdr:row>222</xdr:row>
      <xdr:rowOff>144780</xdr:rowOff>
    </xdr:to>
    <xdr:graphicFrame macro="">
      <xdr:nvGraphicFramePr>
        <xdr:cNvPr id="60" name="Diagram 2">
          <a:extLst>
            <a:ext uri="{FF2B5EF4-FFF2-40B4-BE49-F238E27FC236}">
              <a16:creationId xmlns:a16="http://schemas.microsoft.com/office/drawing/2014/main" id="{29067BC4-6D70-4898-BB1E-E8A8C5A3A3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13</xdr:col>
      <xdr:colOff>476250</xdr:colOff>
      <xdr:row>202</xdr:row>
      <xdr:rowOff>41910</xdr:rowOff>
    </xdr:from>
    <xdr:to>
      <xdr:col>14</xdr:col>
      <xdr:colOff>540258</xdr:colOff>
      <xdr:row>204</xdr:row>
      <xdr:rowOff>145542</xdr:rowOff>
    </xdr:to>
    <xdr:sp macro="" textlink="">
      <xdr:nvSpPr>
        <xdr:cNvPr id="61" name="Pil: høyre 60">
          <a:extLst>
            <a:ext uri="{FF2B5EF4-FFF2-40B4-BE49-F238E27FC236}">
              <a16:creationId xmlns:a16="http://schemas.microsoft.com/office/drawing/2014/main" id="{78A53E1D-63AE-437E-B120-F06D6923558F}"/>
            </a:ext>
          </a:extLst>
        </xdr:cNvPr>
        <xdr:cNvSpPr/>
      </xdr:nvSpPr>
      <xdr:spPr bwMode="auto">
        <a:xfrm>
          <a:off x="12363450" y="3852291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29</xdr:col>
      <xdr:colOff>0</xdr:colOff>
      <xdr:row>193</xdr:row>
      <xdr:rowOff>72390</xdr:rowOff>
    </xdr:from>
    <xdr:to>
      <xdr:col>41</xdr:col>
      <xdr:colOff>339090</xdr:colOff>
      <xdr:row>222</xdr:row>
      <xdr:rowOff>129540</xdr:rowOff>
    </xdr:to>
    <xdr:graphicFrame macro="">
      <xdr:nvGraphicFramePr>
        <xdr:cNvPr id="62" name="Diagram 2">
          <a:extLst>
            <a:ext uri="{FF2B5EF4-FFF2-40B4-BE49-F238E27FC236}">
              <a16:creationId xmlns:a16="http://schemas.microsoft.com/office/drawing/2014/main" id="{6E72A83F-CC20-4AA3-91A8-33C66A3230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42</xdr:col>
      <xdr:colOff>704850</xdr:colOff>
      <xdr:row>192</xdr:row>
      <xdr:rowOff>160020</xdr:rowOff>
    </xdr:from>
    <xdr:to>
      <xdr:col>55</xdr:col>
      <xdr:colOff>34290</xdr:colOff>
      <xdr:row>222</xdr:row>
      <xdr:rowOff>45720</xdr:rowOff>
    </xdr:to>
    <xdr:graphicFrame macro="">
      <xdr:nvGraphicFramePr>
        <xdr:cNvPr id="63" name="Diagram 2">
          <a:extLst>
            <a:ext uri="{FF2B5EF4-FFF2-40B4-BE49-F238E27FC236}">
              <a16:creationId xmlns:a16="http://schemas.microsoft.com/office/drawing/2014/main" id="{84E95B30-F245-4842-A5C5-7ADBA6B8A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56</xdr:col>
      <xdr:colOff>0</xdr:colOff>
      <xdr:row>193</xdr:row>
      <xdr:rowOff>0</xdr:rowOff>
    </xdr:from>
    <xdr:to>
      <xdr:col>69</xdr:col>
      <xdr:colOff>868680</xdr:colOff>
      <xdr:row>223</xdr:row>
      <xdr:rowOff>22860</xdr:rowOff>
    </xdr:to>
    <xdr:graphicFrame macro="">
      <xdr:nvGraphicFramePr>
        <xdr:cNvPr id="64" name="Diagram 2">
          <a:extLst>
            <a:ext uri="{FF2B5EF4-FFF2-40B4-BE49-F238E27FC236}">
              <a16:creationId xmlns:a16="http://schemas.microsoft.com/office/drawing/2014/main" id="{75DD1A06-211F-42C6-9BFC-BDA9CEB4EA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27</xdr:col>
      <xdr:colOff>544830</xdr:colOff>
      <xdr:row>200</xdr:row>
      <xdr:rowOff>186690</xdr:rowOff>
    </xdr:from>
    <xdr:to>
      <xdr:col>28</xdr:col>
      <xdr:colOff>608838</xdr:colOff>
      <xdr:row>203</xdr:row>
      <xdr:rowOff>99822</xdr:rowOff>
    </xdr:to>
    <xdr:sp macro="" textlink="">
      <xdr:nvSpPr>
        <xdr:cNvPr id="65" name="Pil: høyre 64">
          <a:extLst>
            <a:ext uri="{FF2B5EF4-FFF2-40B4-BE49-F238E27FC236}">
              <a16:creationId xmlns:a16="http://schemas.microsoft.com/office/drawing/2014/main" id="{329E8432-822E-43E3-944F-CAFF00262331}"/>
            </a:ext>
          </a:extLst>
        </xdr:cNvPr>
        <xdr:cNvSpPr/>
      </xdr:nvSpPr>
      <xdr:spPr bwMode="auto">
        <a:xfrm>
          <a:off x="25233630" y="3828669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41</xdr:col>
      <xdr:colOff>453390</xdr:colOff>
      <xdr:row>201</xdr:row>
      <xdr:rowOff>175260</xdr:rowOff>
    </xdr:from>
    <xdr:to>
      <xdr:col>42</xdr:col>
      <xdr:colOff>517398</xdr:colOff>
      <xdr:row>204</xdr:row>
      <xdr:rowOff>88392</xdr:rowOff>
    </xdr:to>
    <xdr:sp macro="" textlink="">
      <xdr:nvSpPr>
        <xdr:cNvPr id="66" name="Pil: høyre 65">
          <a:extLst>
            <a:ext uri="{FF2B5EF4-FFF2-40B4-BE49-F238E27FC236}">
              <a16:creationId xmlns:a16="http://schemas.microsoft.com/office/drawing/2014/main" id="{159B9E53-EFE1-48EE-A6BB-10BF7CB5D261}"/>
            </a:ext>
          </a:extLst>
        </xdr:cNvPr>
        <xdr:cNvSpPr/>
      </xdr:nvSpPr>
      <xdr:spPr bwMode="auto">
        <a:xfrm>
          <a:off x="37943790" y="3846576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55</xdr:col>
      <xdr:colOff>0</xdr:colOff>
      <xdr:row>203</xdr:row>
      <xdr:rowOff>0</xdr:rowOff>
    </xdr:from>
    <xdr:to>
      <xdr:col>56</xdr:col>
      <xdr:colOff>64008</xdr:colOff>
      <xdr:row>205</xdr:row>
      <xdr:rowOff>103632</xdr:rowOff>
    </xdr:to>
    <xdr:sp macro="" textlink="">
      <xdr:nvSpPr>
        <xdr:cNvPr id="67" name="Pil: høyre 66">
          <a:extLst>
            <a:ext uri="{FF2B5EF4-FFF2-40B4-BE49-F238E27FC236}">
              <a16:creationId xmlns:a16="http://schemas.microsoft.com/office/drawing/2014/main" id="{BE57B548-45FE-487D-8130-0AA3189ABFCF}"/>
            </a:ext>
          </a:extLst>
        </xdr:cNvPr>
        <xdr:cNvSpPr/>
      </xdr:nvSpPr>
      <xdr:spPr bwMode="auto">
        <a:xfrm>
          <a:off x="50292000" y="3867150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762000</xdr:colOff>
      <xdr:row>195</xdr:row>
      <xdr:rowOff>76200</xdr:rowOff>
    </xdr:from>
    <xdr:to>
      <xdr:col>14</xdr:col>
      <xdr:colOff>332232</xdr:colOff>
      <xdr:row>200</xdr:row>
      <xdr:rowOff>102108</xdr:rowOff>
    </xdr:to>
    <xdr:sp macro="" textlink="">
      <xdr:nvSpPr>
        <xdr:cNvPr id="2" name="Pil: opp 1">
          <a:extLst>
            <a:ext uri="{FF2B5EF4-FFF2-40B4-BE49-F238E27FC236}">
              <a16:creationId xmlns:a16="http://schemas.microsoft.com/office/drawing/2014/main" id="{06E99B36-C456-472A-80D3-B523B0401BC4}"/>
            </a:ext>
          </a:extLst>
        </xdr:cNvPr>
        <xdr:cNvSpPr/>
      </xdr:nvSpPr>
      <xdr:spPr bwMode="auto">
        <a:xfrm>
          <a:off x="12649200" y="372237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51</xdr:col>
      <xdr:colOff>106680</xdr:colOff>
      <xdr:row>43</xdr:row>
      <xdr:rowOff>7620</xdr:rowOff>
    </xdr:from>
    <xdr:to>
      <xdr:col>51</xdr:col>
      <xdr:colOff>845820</xdr:colOff>
      <xdr:row>45</xdr:row>
      <xdr:rowOff>114300</xdr:rowOff>
    </xdr:to>
    <xdr:sp macro="" textlink="">
      <xdr:nvSpPr>
        <xdr:cNvPr id="11" name="Pil: høyre 10">
          <a:extLst>
            <a:ext uri="{FF2B5EF4-FFF2-40B4-BE49-F238E27FC236}">
              <a16:creationId xmlns:a16="http://schemas.microsoft.com/office/drawing/2014/main" id="{F69DB34D-6216-42F5-9303-FABF70065379}"/>
            </a:ext>
          </a:extLst>
        </xdr:cNvPr>
        <xdr:cNvSpPr/>
      </xdr:nvSpPr>
      <xdr:spPr bwMode="auto">
        <a:xfrm>
          <a:off x="46741080" y="8199120"/>
          <a:ext cx="739140" cy="487680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62801</xdr:colOff>
      <xdr:row>0</xdr:row>
      <xdr:rowOff>108857</xdr:rowOff>
    </xdr:from>
    <xdr:to>
      <xdr:col>30</xdr:col>
      <xdr:colOff>343319</xdr:colOff>
      <xdr:row>32</xdr:row>
      <xdr:rowOff>16746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9380EE82-E728-4062-AB2A-7AC7DA7BCD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385</xdr:row>
      <xdr:rowOff>0</xdr:rowOff>
    </xdr:from>
    <xdr:to>
      <xdr:col>31</xdr:col>
      <xdr:colOff>167474</xdr:colOff>
      <xdr:row>417</xdr:row>
      <xdr:rowOff>96297</xdr:rowOff>
    </xdr:to>
    <xdr:graphicFrame macro="">
      <xdr:nvGraphicFramePr>
        <xdr:cNvPr id="34" name="Diagram 2">
          <a:extLst>
            <a:ext uri="{FF2B5EF4-FFF2-40B4-BE49-F238E27FC236}">
              <a16:creationId xmlns:a16="http://schemas.microsoft.com/office/drawing/2014/main" id="{AF6F729E-DEC0-47B7-8ED0-2838DF15E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350</xdr:row>
      <xdr:rowOff>0</xdr:rowOff>
    </xdr:from>
    <xdr:to>
      <xdr:col>31</xdr:col>
      <xdr:colOff>167474</xdr:colOff>
      <xdr:row>382</xdr:row>
      <xdr:rowOff>96297</xdr:rowOff>
    </xdr:to>
    <xdr:graphicFrame macro="">
      <xdr:nvGraphicFramePr>
        <xdr:cNvPr id="35" name="Diagram 2">
          <a:extLst>
            <a:ext uri="{FF2B5EF4-FFF2-40B4-BE49-F238E27FC236}">
              <a16:creationId xmlns:a16="http://schemas.microsoft.com/office/drawing/2014/main" id="{20FCDCC2-94A4-457A-A22A-2511C9881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315</xdr:row>
      <xdr:rowOff>0</xdr:rowOff>
    </xdr:from>
    <xdr:to>
      <xdr:col>30</xdr:col>
      <xdr:colOff>376813</xdr:colOff>
      <xdr:row>347</xdr:row>
      <xdr:rowOff>184220</xdr:rowOff>
    </xdr:to>
    <xdr:graphicFrame macro="">
      <xdr:nvGraphicFramePr>
        <xdr:cNvPr id="36" name="Diagram 2">
          <a:extLst>
            <a:ext uri="{FF2B5EF4-FFF2-40B4-BE49-F238E27FC236}">
              <a16:creationId xmlns:a16="http://schemas.microsoft.com/office/drawing/2014/main" id="{1C91EBCF-026E-4395-927C-9AF7252BA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280</xdr:row>
      <xdr:rowOff>0</xdr:rowOff>
    </xdr:from>
    <xdr:to>
      <xdr:col>30</xdr:col>
      <xdr:colOff>376813</xdr:colOff>
      <xdr:row>312</xdr:row>
      <xdr:rowOff>184220</xdr:rowOff>
    </xdr:to>
    <xdr:graphicFrame macro="">
      <xdr:nvGraphicFramePr>
        <xdr:cNvPr id="37" name="Diagram 2">
          <a:extLst>
            <a:ext uri="{FF2B5EF4-FFF2-40B4-BE49-F238E27FC236}">
              <a16:creationId xmlns:a16="http://schemas.microsoft.com/office/drawing/2014/main" id="{FD2BE38D-C255-4F33-8A58-146BCB474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245</xdr:row>
      <xdr:rowOff>0</xdr:rowOff>
    </xdr:from>
    <xdr:to>
      <xdr:col>30</xdr:col>
      <xdr:colOff>376813</xdr:colOff>
      <xdr:row>277</xdr:row>
      <xdr:rowOff>184220</xdr:rowOff>
    </xdr:to>
    <xdr:graphicFrame macro="">
      <xdr:nvGraphicFramePr>
        <xdr:cNvPr id="38" name="Diagram 2">
          <a:extLst>
            <a:ext uri="{FF2B5EF4-FFF2-40B4-BE49-F238E27FC236}">
              <a16:creationId xmlns:a16="http://schemas.microsoft.com/office/drawing/2014/main" id="{6A6570EB-6F51-48A3-90F9-A14BEB7F11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210</xdr:row>
      <xdr:rowOff>0</xdr:rowOff>
    </xdr:from>
    <xdr:to>
      <xdr:col>30</xdr:col>
      <xdr:colOff>376813</xdr:colOff>
      <xdr:row>242</xdr:row>
      <xdr:rowOff>184220</xdr:rowOff>
    </xdr:to>
    <xdr:graphicFrame macro="">
      <xdr:nvGraphicFramePr>
        <xdr:cNvPr id="39" name="Diagram 2">
          <a:extLst>
            <a:ext uri="{FF2B5EF4-FFF2-40B4-BE49-F238E27FC236}">
              <a16:creationId xmlns:a16="http://schemas.microsoft.com/office/drawing/2014/main" id="{D3244D9D-1E0E-4AC1-B3BD-7BD399D78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175</xdr:row>
      <xdr:rowOff>0</xdr:rowOff>
    </xdr:from>
    <xdr:to>
      <xdr:col>30</xdr:col>
      <xdr:colOff>376813</xdr:colOff>
      <xdr:row>207</xdr:row>
      <xdr:rowOff>184220</xdr:rowOff>
    </xdr:to>
    <xdr:graphicFrame macro="">
      <xdr:nvGraphicFramePr>
        <xdr:cNvPr id="40" name="Diagram 2">
          <a:extLst>
            <a:ext uri="{FF2B5EF4-FFF2-40B4-BE49-F238E27FC236}">
              <a16:creationId xmlns:a16="http://schemas.microsoft.com/office/drawing/2014/main" id="{F0634D2D-E19D-45F6-A336-177FBEA04B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140</xdr:row>
      <xdr:rowOff>0</xdr:rowOff>
    </xdr:from>
    <xdr:to>
      <xdr:col>31</xdr:col>
      <xdr:colOff>414494</xdr:colOff>
      <xdr:row>172</xdr:row>
      <xdr:rowOff>25122</xdr:rowOff>
    </xdr:to>
    <xdr:graphicFrame macro="">
      <xdr:nvGraphicFramePr>
        <xdr:cNvPr id="41" name="Diagram 2">
          <a:extLst>
            <a:ext uri="{FF2B5EF4-FFF2-40B4-BE49-F238E27FC236}">
              <a16:creationId xmlns:a16="http://schemas.microsoft.com/office/drawing/2014/main" id="{8EDCA558-7B75-4D2B-A696-2C96EA216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105</xdr:row>
      <xdr:rowOff>0</xdr:rowOff>
    </xdr:from>
    <xdr:to>
      <xdr:col>31</xdr:col>
      <xdr:colOff>267956</xdr:colOff>
      <xdr:row>137</xdr:row>
      <xdr:rowOff>125605</xdr:rowOff>
    </xdr:to>
    <xdr:graphicFrame macro="">
      <xdr:nvGraphicFramePr>
        <xdr:cNvPr id="42" name="Diagram 2">
          <a:extLst>
            <a:ext uri="{FF2B5EF4-FFF2-40B4-BE49-F238E27FC236}">
              <a16:creationId xmlns:a16="http://schemas.microsoft.com/office/drawing/2014/main" id="{E913E9F3-C1CD-46CC-91EB-A0F57D3C78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70</xdr:row>
      <xdr:rowOff>0</xdr:rowOff>
    </xdr:from>
    <xdr:to>
      <xdr:col>31</xdr:col>
      <xdr:colOff>401934</xdr:colOff>
      <xdr:row>102</xdr:row>
      <xdr:rowOff>146538</xdr:rowOff>
    </xdr:to>
    <xdr:graphicFrame macro="">
      <xdr:nvGraphicFramePr>
        <xdr:cNvPr id="43" name="Diagram 2">
          <a:extLst>
            <a:ext uri="{FF2B5EF4-FFF2-40B4-BE49-F238E27FC236}">
              <a16:creationId xmlns:a16="http://schemas.microsoft.com/office/drawing/2014/main" id="{338C917A-BFA3-49F6-8C5C-E862138DEE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456362</xdr:colOff>
      <xdr:row>35</xdr:row>
      <xdr:rowOff>0</xdr:rowOff>
    </xdr:from>
    <xdr:to>
      <xdr:col>31</xdr:col>
      <xdr:colOff>351691</xdr:colOff>
      <xdr:row>67</xdr:row>
      <xdr:rowOff>66989</xdr:rowOff>
    </xdr:to>
    <xdr:graphicFrame macro="">
      <xdr:nvGraphicFramePr>
        <xdr:cNvPr id="44" name="Diagram 2">
          <a:extLst>
            <a:ext uri="{FF2B5EF4-FFF2-40B4-BE49-F238E27FC236}">
              <a16:creationId xmlns:a16="http://schemas.microsoft.com/office/drawing/2014/main" id="{F42D9513-7937-4284-B884-1B9885ACD5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220980</xdr:colOff>
      <xdr:row>0</xdr:row>
      <xdr:rowOff>64770</xdr:rowOff>
    </xdr:from>
    <xdr:to>
      <xdr:col>14</xdr:col>
      <xdr:colOff>179069</xdr:colOff>
      <xdr:row>30</xdr:row>
      <xdr:rowOff>144780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624B939-B3C6-45D3-AABD-2C809306A5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14</xdr:col>
      <xdr:colOff>872489</xdr:colOff>
      <xdr:row>95</xdr:row>
      <xdr:rowOff>80010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87878409-9E36-454D-8072-51F46F952B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14</xdr:col>
      <xdr:colOff>872489</xdr:colOff>
      <xdr:row>63</xdr:row>
      <xdr:rowOff>80010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23BA0017-D8D8-4DF2-BE64-AEF6FE364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14</xdr:col>
      <xdr:colOff>872489</xdr:colOff>
      <xdr:row>127</xdr:row>
      <xdr:rowOff>80010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C8C0CECB-98A7-4ED7-B45D-5D0CE804D0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26670</xdr:colOff>
      <xdr:row>0</xdr:row>
      <xdr:rowOff>133350</xdr:rowOff>
    </xdr:from>
    <xdr:to>
      <xdr:col>14</xdr:col>
      <xdr:colOff>765810</xdr:colOff>
      <xdr:row>29</xdr:row>
      <xdr:rowOff>133350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778E8D33-29D1-4CEB-A11A-6021638313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19050</xdr:colOff>
      <xdr:row>32</xdr:row>
      <xdr:rowOff>148590</xdr:rowOff>
    </xdr:from>
    <xdr:to>
      <xdr:col>13</xdr:col>
      <xdr:colOff>157224</xdr:colOff>
      <xdr:row>62</xdr:row>
      <xdr:rowOff>41910</xdr:rowOff>
    </xdr:to>
    <xdr:graphicFrame macro="">
      <xdr:nvGraphicFramePr>
        <xdr:cNvPr id="6" name="Diagram 1">
          <a:extLst>
            <a:ext uri="{FF2B5EF4-FFF2-40B4-BE49-F238E27FC236}">
              <a16:creationId xmlns:a16="http://schemas.microsoft.com/office/drawing/2014/main" id="{329AAF90-BCDA-4F71-A887-65F8E6BB62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14</xdr:col>
      <xdr:colOff>472440</xdr:colOff>
      <xdr:row>126</xdr:row>
      <xdr:rowOff>114300</xdr:rowOff>
    </xdr:to>
    <xdr:graphicFrame macro="">
      <xdr:nvGraphicFramePr>
        <xdr:cNvPr id="7" name="Diagram 7">
          <a:extLst>
            <a:ext uri="{FF2B5EF4-FFF2-40B4-BE49-F238E27FC236}">
              <a16:creationId xmlns:a16="http://schemas.microsoft.com/office/drawing/2014/main" id="{AD41679F-92AE-49CD-B32F-796656741E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11430</xdr:colOff>
      <xdr:row>64</xdr:row>
      <xdr:rowOff>179070</xdr:rowOff>
    </xdr:from>
    <xdr:to>
      <xdr:col>14</xdr:col>
      <xdr:colOff>232410</xdr:colOff>
      <xdr:row>94</xdr:row>
      <xdr:rowOff>129540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42589BFC-E39F-452C-807D-327B6FF35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308429</xdr:colOff>
      <xdr:row>115</xdr:row>
      <xdr:rowOff>176894</xdr:rowOff>
    </xdr:from>
    <xdr:to>
      <xdr:col>21</xdr:col>
      <xdr:colOff>58965</xdr:colOff>
      <xdr:row>151</xdr:row>
      <xdr:rowOff>27214</xdr:rowOff>
    </xdr:to>
    <xdr:graphicFrame macro="">
      <xdr:nvGraphicFramePr>
        <xdr:cNvPr id="21" name="Diagram 7">
          <a:extLst>
            <a:ext uri="{FF2B5EF4-FFF2-40B4-BE49-F238E27FC236}">
              <a16:creationId xmlns:a16="http://schemas.microsoft.com/office/drawing/2014/main" id="{10A8BF42-AA63-4A0F-90E5-06667D0188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9071</xdr:colOff>
      <xdr:row>1</xdr:row>
      <xdr:rowOff>154214</xdr:rowOff>
    </xdr:from>
    <xdr:to>
      <xdr:col>21</xdr:col>
      <xdr:colOff>54428</xdr:colOff>
      <xdr:row>37</xdr:row>
      <xdr:rowOff>18143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7CFDC563-A279-4875-A1C6-AAFC9D9CD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63500</xdr:colOff>
      <xdr:row>40</xdr:row>
      <xdr:rowOff>27214</xdr:rowOff>
    </xdr:from>
    <xdr:to>
      <xdr:col>21</xdr:col>
      <xdr:colOff>108857</xdr:colOff>
      <xdr:row>75</xdr:row>
      <xdr:rowOff>81643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D13B6668-2B30-4A6F-9B1E-96E234662F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154214</xdr:colOff>
      <xdr:row>78</xdr:row>
      <xdr:rowOff>18143</xdr:rowOff>
    </xdr:from>
    <xdr:to>
      <xdr:col>21</xdr:col>
      <xdr:colOff>680356</xdr:colOff>
      <xdr:row>112</xdr:row>
      <xdr:rowOff>0</xdr:rowOff>
    </xdr:to>
    <xdr:graphicFrame macro="">
      <xdr:nvGraphicFramePr>
        <xdr:cNvPr id="13" name="Diagram 7">
          <a:extLst>
            <a:ext uri="{FF2B5EF4-FFF2-40B4-BE49-F238E27FC236}">
              <a16:creationId xmlns:a16="http://schemas.microsoft.com/office/drawing/2014/main" id="{C40189E2-6D25-463A-A467-FF5D4B2BBC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22</xdr:col>
      <xdr:colOff>0</xdr:colOff>
      <xdr:row>121</xdr:row>
      <xdr:rowOff>0</xdr:rowOff>
    </xdr:from>
    <xdr:to>
      <xdr:col>22</xdr:col>
      <xdr:colOff>484632</xdr:colOff>
      <xdr:row>126</xdr:row>
      <xdr:rowOff>25908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8FD984D6-E080-4878-9C7E-93245F1B27DB}"/>
            </a:ext>
          </a:extLst>
        </xdr:cNvPr>
        <xdr:cNvSpPr/>
      </xdr:nvSpPr>
      <xdr:spPr bwMode="auto">
        <a:xfrm>
          <a:off x="15793357" y="23086786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186069</xdr:colOff>
      <xdr:row>0</xdr:row>
      <xdr:rowOff>88605</xdr:rowOff>
    </xdr:from>
    <xdr:to>
      <xdr:col>20</xdr:col>
      <xdr:colOff>1710071</xdr:colOff>
      <xdr:row>34</xdr:row>
      <xdr:rowOff>69112</xdr:rowOff>
    </xdr:to>
    <xdr:graphicFrame macro="">
      <xdr:nvGraphicFramePr>
        <xdr:cNvPr id="2" name="Diagram 27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234803</xdr:colOff>
      <xdr:row>147</xdr:row>
      <xdr:rowOff>44304</xdr:rowOff>
    </xdr:from>
    <xdr:to>
      <xdr:col>20</xdr:col>
      <xdr:colOff>1227176</xdr:colOff>
      <xdr:row>181</xdr:row>
      <xdr:rowOff>68448</xdr:rowOff>
    </xdr:to>
    <xdr:graphicFrame macro="">
      <xdr:nvGraphicFramePr>
        <xdr:cNvPr id="9" name="Diagram 30">
          <a:extLst>
            <a:ext uri="{FF2B5EF4-FFF2-40B4-BE49-F238E27FC236}">
              <a16:creationId xmlns:a16="http://schemas.microsoft.com/office/drawing/2014/main" id="{5A2BF4C4-54B5-4572-AEC0-1F3344CBD0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217081</xdr:colOff>
      <xdr:row>110</xdr:row>
      <xdr:rowOff>97465</xdr:rowOff>
    </xdr:from>
    <xdr:to>
      <xdr:col>21</xdr:col>
      <xdr:colOff>432876</xdr:colOff>
      <xdr:row>145</xdr:row>
      <xdr:rowOff>183633</xdr:rowOff>
    </xdr:to>
    <xdr:graphicFrame macro="">
      <xdr:nvGraphicFramePr>
        <xdr:cNvPr id="10" name="Diagram 29">
          <a:extLst>
            <a:ext uri="{FF2B5EF4-FFF2-40B4-BE49-F238E27FC236}">
              <a16:creationId xmlns:a16="http://schemas.microsoft.com/office/drawing/2014/main" id="{BBB18613-0D8F-4DB4-AA56-F23290847D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26580</xdr:colOff>
      <xdr:row>73</xdr:row>
      <xdr:rowOff>26581</xdr:rowOff>
    </xdr:from>
    <xdr:to>
      <xdr:col>21</xdr:col>
      <xdr:colOff>199360</xdr:colOff>
      <xdr:row>108</xdr:row>
      <xdr:rowOff>92591</xdr:rowOff>
    </xdr:to>
    <xdr:graphicFrame macro="">
      <xdr:nvGraphicFramePr>
        <xdr:cNvPr id="14" name="Diagram 33">
          <a:extLst>
            <a:ext uri="{FF2B5EF4-FFF2-40B4-BE49-F238E27FC236}">
              <a16:creationId xmlns:a16="http://schemas.microsoft.com/office/drawing/2014/main" id="{23CE274F-EC87-4A8D-B4FD-82CA2A27F8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358848</xdr:colOff>
      <xdr:row>36</xdr:row>
      <xdr:rowOff>13289</xdr:rowOff>
    </xdr:from>
    <xdr:to>
      <xdr:col>22</xdr:col>
      <xdr:colOff>199582</xdr:colOff>
      <xdr:row>70</xdr:row>
      <xdr:rowOff>115185</xdr:rowOff>
    </xdr:to>
    <xdr:graphicFrame macro="">
      <xdr:nvGraphicFramePr>
        <xdr:cNvPr id="15" name="Diagram 34">
          <a:extLst>
            <a:ext uri="{FF2B5EF4-FFF2-40B4-BE49-F238E27FC236}">
              <a16:creationId xmlns:a16="http://schemas.microsoft.com/office/drawing/2014/main" id="{5D958238-E13B-44AB-A4CA-35FE0D0F2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53163</xdr:colOff>
      <xdr:row>183</xdr:row>
      <xdr:rowOff>159488</xdr:rowOff>
    </xdr:from>
    <xdr:to>
      <xdr:col>21</xdr:col>
      <xdr:colOff>262049</xdr:colOff>
      <xdr:row>217</xdr:row>
      <xdr:rowOff>15950</xdr:rowOff>
    </xdr:to>
    <xdr:graphicFrame macro="">
      <xdr:nvGraphicFramePr>
        <xdr:cNvPr id="3" name="Diagram 34">
          <a:extLst>
            <a:ext uri="{FF2B5EF4-FFF2-40B4-BE49-F238E27FC236}">
              <a16:creationId xmlns:a16="http://schemas.microsoft.com/office/drawing/2014/main" id="{CC6C314E-9A44-429B-BC9A-8D39168548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21</xdr:col>
      <xdr:colOff>425303</xdr:colOff>
      <xdr:row>198</xdr:row>
      <xdr:rowOff>186071</xdr:rowOff>
    </xdr:from>
    <xdr:to>
      <xdr:col>21</xdr:col>
      <xdr:colOff>742295</xdr:colOff>
      <xdr:row>204</xdr:row>
      <xdr:rowOff>17049</xdr:rowOff>
    </xdr:to>
    <xdr:sp macro="" textlink="">
      <xdr:nvSpPr>
        <xdr:cNvPr id="4" name="Pil: opp 3">
          <a:extLst>
            <a:ext uri="{FF2B5EF4-FFF2-40B4-BE49-F238E27FC236}">
              <a16:creationId xmlns:a16="http://schemas.microsoft.com/office/drawing/2014/main" id="{C9019B08-B6EA-4FB2-9466-BBE64ECB67C1}"/>
            </a:ext>
          </a:extLst>
        </xdr:cNvPr>
        <xdr:cNvSpPr/>
      </xdr:nvSpPr>
      <xdr:spPr bwMode="auto">
        <a:xfrm>
          <a:off x="15771629" y="53056466"/>
          <a:ext cx="316992" cy="1000560"/>
        </a:xfrm>
        <a:prstGeom prst="upArrow">
          <a:avLst/>
        </a:prstGeom>
        <a:solidFill>
          <a:schemeClr val="accent1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882804</xdr:colOff>
      <xdr:row>0</xdr:row>
      <xdr:rowOff>139392</xdr:rowOff>
    </xdr:from>
    <xdr:to>
      <xdr:col>17</xdr:col>
      <xdr:colOff>873512</xdr:colOff>
      <xdr:row>36</xdr:row>
      <xdr:rowOff>111512</xdr:rowOff>
    </xdr:to>
    <xdr:graphicFrame macro="">
      <xdr:nvGraphicFramePr>
        <xdr:cNvPr id="2" name="Diagram 7">
          <a:extLst>
            <a:ext uri="{FF2B5EF4-FFF2-40B4-BE49-F238E27FC236}">
              <a16:creationId xmlns:a16="http://schemas.microsoft.com/office/drawing/2014/main" id="{0E5AEEDE-5F78-4861-810F-0FB49EB71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817757</xdr:colOff>
      <xdr:row>195</xdr:row>
      <xdr:rowOff>4647</xdr:rowOff>
    </xdr:from>
    <xdr:to>
      <xdr:col>17</xdr:col>
      <xdr:colOff>325244</xdr:colOff>
      <xdr:row>230</xdr:row>
      <xdr:rowOff>97574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2BD0DEA1-C54E-441F-9D77-B5A79CCF9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864219</xdr:colOff>
      <xdr:row>156</xdr:row>
      <xdr:rowOff>34196</xdr:rowOff>
    </xdr:from>
    <xdr:to>
      <xdr:col>17</xdr:col>
      <xdr:colOff>817756</xdr:colOff>
      <xdr:row>191</xdr:row>
      <xdr:rowOff>130098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85AA917D-AD21-494C-988D-C55B545B2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882805</xdr:colOff>
      <xdr:row>117</xdr:row>
      <xdr:rowOff>18587</xdr:rowOff>
    </xdr:from>
    <xdr:to>
      <xdr:col>17</xdr:col>
      <xdr:colOff>743415</xdr:colOff>
      <xdr:row>152</xdr:row>
      <xdr:rowOff>134746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62A37464-6408-4716-A59F-77D5F614BC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766646</xdr:colOff>
      <xdr:row>77</xdr:row>
      <xdr:rowOff>157974</xdr:rowOff>
    </xdr:from>
    <xdr:to>
      <xdr:col>18</xdr:col>
      <xdr:colOff>46463</xdr:colOff>
      <xdr:row>113</xdr:row>
      <xdr:rowOff>134743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6B530F6E-3E37-4B0E-9E11-AAE0A7AB3C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775937</xdr:colOff>
      <xdr:row>39</xdr:row>
      <xdr:rowOff>9293</xdr:rowOff>
    </xdr:from>
    <xdr:to>
      <xdr:col>18</xdr:col>
      <xdr:colOff>199792</xdr:colOff>
      <xdr:row>74</xdr:row>
      <xdr:rowOff>157976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30F2C912-7D0B-4E1F-84AF-DB337D4AC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176561</xdr:colOff>
      <xdr:row>203</xdr:row>
      <xdr:rowOff>65048</xdr:rowOff>
    </xdr:from>
    <xdr:to>
      <xdr:col>18</xdr:col>
      <xdr:colOff>661193</xdr:colOff>
      <xdr:row>208</xdr:row>
      <xdr:rowOff>67725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19FC902C-00D3-42EE-8F82-89D1C48F26A7}"/>
            </a:ext>
          </a:extLst>
        </xdr:cNvPr>
        <xdr:cNvSpPr/>
      </xdr:nvSpPr>
      <xdr:spPr bwMode="auto">
        <a:xfrm>
          <a:off x="16568854" y="39819146"/>
          <a:ext cx="484632" cy="978408"/>
        </a:xfrm>
        <a:prstGeom prst="upArrow">
          <a:avLst/>
        </a:prstGeom>
        <a:solidFill>
          <a:schemeClr val="accent5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390788</xdr:colOff>
      <xdr:row>1</xdr:row>
      <xdr:rowOff>34073</xdr:rowOff>
    </xdr:from>
    <xdr:to>
      <xdr:col>15</xdr:col>
      <xdr:colOff>705528</xdr:colOff>
      <xdr:row>32</xdr:row>
      <xdr:rowOff>89979</xdr:rowOff>
    </xdr:to>
    <xdr:graphicFrame macro="">
      <xdr:nvGraphicFramePr>
        <xdr:cNvPr id="16" name="Diagram 8">
          <a:extLst>
            <a:ext uri="{FF2B5EF4-FFF2-40B4-BE49-F238E27FC236}">
              <a16:creationId xmlns:a16="http://schemas.microsoft.com/office/drawing/2014/main" id="{2DCA1531-FFB2-42A1-98D9-0AED5CAA48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807177</xdr:colOff>
      <xdr:row>217</xdr:row>
      <xdr:rowOff>38967</xdr:rowOff>
    </xdr:from>
    <xdr:to>
      <xdr:col>15</xdr:col>
      <xdr:colOff>640772</xdr:colOff>
      <xdr:row>250</xdr:row>
      <xdr:rowOff>30307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CAF55C07-376A-4932-8B33-8A45CFE56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917863</xdr:colOff>
      <xdr:row>180</xdr:row>
      <xdr:rowOff>47624</xdr:rowOff>
    </xdr:from>
    <xdr:to>
      <xdr:col>15</xdr:col>
      <xdr:colOff>165652</xdr:colOff>
      <xdr:row>212</xdr:row>
      <xdr:rowOff>89037</xdr:rowOff>
    </xdr:to>
    <xdr:graphicFrame macro="">
      <xdr:nvGraphicFramePr>
        <xdr:cNvPr id="17" name="Diagram 8">
          <a:extLst>
            <a:ext uri="{FF2B5EF4-FFF2-40B4-BE49-F238E27FC236}">
              <a16:creationId xmlns:a16="http://schemas.microsoft.com/office/drawing/2014/main" id="{FBD4E590-CB24-44AF-95DB-80143EEC3F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896217</xdr:colOff>
      <xdr:row>142</xdr:row>
      <xdr:rowOff>181840</xdr:rowOff>
    </xdr:from>
    <xdr:to>
      <xdr:col>15</xdr:col>
      <xdr:colOff>566419</xdr:colOff>
      <xdr:row>175</xdr:row>
      <xdr:rowOff>107296</xdr:rowOff>
    </xdr:to>
    <xdr:graphicFrame macro="">
      <xdr:nvGraphicFramePr>
        <xdr:cNvPr id="18" name="Diagram 8">
          <a:extLst>
            <a:ext uri="{FF2B5EF4-FFF2-40B4-BE49-F238E27FC236}">
              <a16:creationId xmlns:a16="http://schemas.microsoft.com/office/drawing/2014/main" id="{4546A5C5-4564-4C3D-A6C7-8FFAB76695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909204</xdr:colOff>
      <xdr:row>106</xdr:row>
      <xdr:rowOff>17319</xdr:rowOff>
    </xdr:from>
    <xdr:to>
      <xdr:col>16</xdr:col>
      <xdr:colOff>145547</xdr:colOff>
      <xdr:row>139</xdr:row>
      <xdr:rowOff>81508</xdr:rowOff>
    </xdr:to>
    <xdr:graphicFrame macro="">
      <xdr:nvGraphicFramePr>
        <xdr:cNvPr id="19" name="Diagram 8">
          <a:extLst>
            <a:ext uri="{FF2B5EF4-FFF2-40B4-BE49-F238E27FC236}">
              <a16:creationId xmlns:a16="http://schemas.microsoft.com/office/drawing/2014/main" id="{4FA908DD-D2F9-4ACF-B160-15FC2686E7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740351</xdr:colOff>
      <xdr:row>70</xdr:row>
      <xdr:rowOff>173181</xdr:rowOff>
    </xdr:from>
    <xdr:to>
      <xdr:col>15</xdr:col>
      <xdr:colOff>128944</xdr:colOff>
      <xdr:row>102</xdr:row>
      <xdr:rowOff>15060</xdr:rowOff>
    </xdr:to>
    <xdr:graphicFrame macro="">
      <xdr:nvGraphicFramePr>
        <xdr:cNvPr id="20" name="Diagram 8">
          <a:extLst>
            <a:ext uri="{FF2B5EF4-FFF2-40B4-BE49-F238E27FC236}">
              <a16:creationId xmlns:a16="http://schemas.microsoft.com/office/drawing/2014/main" id="{4FCB1C85-BC37-4B3A-A27B-0B809EB582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900546</xdr:colOff>
      <xdr:row>35</xdr:row>
      <xdr:rowOff>43295</xdr:rowOff>
    </xdr:from>
    <xdr:to>
      <xdr:col>15</xdr:col>
      <xdr:colOff>148335</xdr:colOff>
      <xdr:row>65</xdr:row>
      <xdr:rowOff>184099</xdr:rowOff>
    </xdr:to>
    <xdr:graphicFrame macro="">
      <xdr:nvGraphicFramePr>
        <xdr:cNvPr id="21" name="Diagram 8">
          <a:extLst>
            <a:ext uri="{FF2B5EF4-FFF2-40B4-BE49-F238E27FC236}">
              <a16:creationId xmlns:a16="http://schemas.microsoft.com/office/drawing/2014/main" id="{9DCF83D2-9EA9-4BC7-BA4B-92727F28C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241</xdr:row>
      <xdr:rowOff>0</xdr:rowOff>
    </xdr:from>
    <xdr:to>
      <xdr:col>16</xdr:col>
      <xdr:colOff>484632</xdr:colOff>
      <xdr:row>246</xdr:row>
      <xdr:rowOff>25908</xdr:rowOff>
    </xdr:to>
    <xdr:sp macro="" textlink="">
      <xdr:nvSpPr>
        <xdr:cNvPr id="10" name="Pil: opp 9">
          <a:extLst>
            <a:ext uri="{FF2B5EF4-FFF2-40B4-BE49-F238E27FC236}">
              <a16:creationId xmlns:a16="http://schemas.microsoft.com/office/drawing/2014/main" id="{0CF555A8-BE87-48B7-9651-9DF94A46160E}"/>
            </a:ext>
          </a:extLst>
        </xdr:cNvPr>
        <xdr:cNvSpPr/>
      </xdr:nvSpPr>
      <xdr:spPr bwMode="auto">
        <a:xfrm>
          <a:off x="14616545" y="46062034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356152</xdr:colOff>
      <xdr:row>1</xdr:row>
      <xdr:rowOff>33132</xdr:rowOff>
    </xdr:from>
    <xdr:to>
      <xdr:col>15</xdr:col>
      <xdr:colOff>82826</xdr:colOff>
      <xdr:row>32</xdr:row>
      <xdr:rowOff>99390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DD4D632D-C9D7-4390-8606-8B32A4E713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175</xdr:row>
      <xdr:rowOff>0</xdr:rowOff>
    </xdr:from>
    <xdr:to>
      <xdr:col>15</xdr:col>
      <xdr:colOff>662609</xdr:colOff>
      <xdr:row>205</xdr:row>
      <xdr:rowOff>165652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4ED24FAB-3DD1-4682-9D00-AED93C415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140</xdr:row>
      <xdr:rowOff>0</xdr:rowOff>
    </xdr:from>
    <xdr:to>
      <xdr:col>15</xdr:col>
      <xdr:colOff>629479</xdr:colOff>
      <xdr:row>172</xdr:row>
      <xdr:rowOff>0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886F97B4-1857-4AA4-B524-C271A69669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104</xdr:row>
      <xdr:rowOff>190499</xdr:rowOff>
    </xdr:from>
    <xdr:to>
      <xdr:col>15</xdr:col>
      <xdr:colOff>66261</xdr:colOff>
      <xdr:row>137</xdr:row>
      <xdr:rowOff>8282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973555D0-9BB1-4608-889D-86C5DBDC5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753717</xdr:colOff>
      <xdr:row>70</xdr:row>
      <xdr:rowOff>0</xdr:rowOff>
    </xdr:from>
    <xdr:to>
      <xdr:col>15</xdr:col>
      <xdr:colOff>712306</xdr:colOff>
      <xdr:row>102</xdr:row>
      <xdr:rowOff>49696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692FE288-083C-4370-87B9-7A3D93DD19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34</xdr:row>
      <xdr:rowOff>190499</xdr:rowOff>
    </xdr:from>
    <xdr:to>
      <xdr:col>15</xdr:col>
      <xdr:colOff>124239</xdr:colOff>
      <xdr:row>66</xdr:row>
      <xdr:rowOff>66260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255ED474-A493-44CA-9D11-24C52B06FC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41413</xdr:colOff>
      <xdr:row>183</xdr:row>
      <xdr:rowOff>8283</xdr:rowOff>
    </xdr:from>
    <xdr:to>
      <xdr:col>16</xdr:col>
      <xdr:colOff>526045</xdr:colOff>
      <xdr:row>188</xdr:row>
      <xdr:rowOff>34191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E6DD423E-F445-44BB-85C7-3E92DC56CC01}"/>
            </a:ext>
          </a:extLst>
        </xdr:cNvPr>
        <xdr:cNvSpPr/>
      </xdr:nvSpPr>
      <xdr:spPr bwMode="auto">
        <a:xfrm>
          <a:off x="14618804" y="3501887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216559</xdr:colOff>
      <xdr:row>1</xdr:row>
      <xdr:rowOff>28127</xdr:rowOff>
    </xdr:from>
    <xdr:to>
      <xdr:col>29</xdr:col>
      <xdr:colOff>265813</xdr:colOff>
      <xdr:row>31</xdr:row>
      <xdr:rowOff>124046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5EF8C8D2-1D20-4453-A209-9A964E68E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283535</xdr:colOff>
      <xdr:row>38</xdr:row>
      <xdr:rowOff>17720</xdr:rowOff>
    </xdr:from>
    <xdr:to>
      <xdr:col>29</xdr:col>
      <xdr:colOff>385430</xdr:colOff>
      <xdr:row>68</xdr:row>
      <xdr:rowOff>70883</xdr:rowOff>
    </xdr:to>
    <xdr:graphicFrame macro="">
      <xdr:nvGraphicFramePr>
        <xdr:cNvPr id="43" name="Diagram 2">
          <a:extLst>
            <a:ext uri="{FF2B5EF4-FFF2-40B4-BE49-F238E27FC236}">
              <a16:creationId xmlns:a16="http://schemas.microsoft.com/office/drawing/2014/main" id="{4F6DC134-B8D6-4807-8930-79A4110E6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110756</xdr:colOff>
      <xdr:row>72</xdr:row>
      <xdr:rowOff>22151</xdr:rowOff>
    </xdr:from>
    <xdr:to>
      <xdr:col>28</xdr:col>
      <xdr:colOff>22151</xdr:colOff>
      <xdr:row>102</xdr:row>
      <xdr:rowOff>57592</xdr:rowOff>
    </xdr:to>
    <xdr:graphicFrame macro="">
      <xdr:nvGraphicFramePr>
        <xdr:cNvPr id="44" name="Diagram 2">
          <a:extLst>
            <a:ext uri="{FF2B5EF4-FFF2-40B4-BE49-F238E27FC236}">
              <a16:creationId xmlns:a16="http://schemas.microsoft.com/office/drawing/2014/main" id="{93C74FED-CF74-468B-8564-066CFF6EC6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234802</xdr:colOff>
      <xdr:row>109</xdr:row>
      <xdr:rowOff>4431</xdr:rowOff>
    </xdr:from>
    <xdr:to>
      <xdr:col>28</xdr:col>
      <xdr:colOff>447453</xdr:colOff>
      <xdr:row>141</xdr:row>
      <xdr:rowOff>128478</xdr:rowOff>
    </xdr:to>
    <xdr:graphicFrame macro="">
      <xdr:nvGraphicFramePr>
        <xdr:cNvPr id="45" name="Diagram 2">
          <a:extLst>
            <a:ext uri="{FF2B5EF4-FFF2-40B4-BE49-F238E27FC236}">
              <a16:creationId xmlns:a16="http://schemas.microsoft.com/office/drawing/2014/main" id="{0D29F6A9-06AE-41DD-86F6-C9466A63F4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181640</xdr:colOff>
      <xdr:row>146</xdr:row>
      <xdr:rowOff>4430</xdr:rowOff>
    </xdr:from>
    <xdr:to>
      <xdr:col>28</xdr:col>
      <xdr:colOff>403152</xdr:colOff>
      <xdr:row>178</xdr:row>
      <xdr:rowOff>110757</xdr:rowOff>
    </xdr:to>
    <xdr:graphicFrame macro="">
      <xdr:nvGraphicFramePr>
        <xdr:cNvPr id="46" name="Diagram 2">
          <a:extLst>
            <a:ext uri="{FF2B5EF4-FFF2-40B4-BE49-F238E27FC236}">
              <a16:creationId xmlns:a16="http://schemas.microsoft.com/office/drawing/2014/main" id="{B1E527D5-6627-4D64-8F20-C33ED2464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358850</xdr:colOff>
      <xdr:row>183</xdr:row>
      <xdr:rowOff>31011</xdr:rowOff>
    </xdr:from>
    <xdr:to>
      <xdr:col>29</xdr:col>
      <xdr:colOff>248094</xdr:colOff>
      <xdr:row>213</xdr:row>
      <xdr:rowOff>106324</xdr:rowOff>
    </xdr:to>
    <xdr:graphicFrame macro="">
      <xdr:nvGraphicFramePr>
        <xdr:cNvPr id="47" name="Diagram 2">
          <a:extLst>
            <a:ext uri="{FF2B5EF4-FFF2-40B4-BE49-F238E27FC236}">
              <a16:creationId xmlns:a16="http://schemas.microsoft.com/office/drawing/2014/main" id="{EE80F078-4241-4D8B-94A0-D7D648C20B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128477</xdr:colOff>
      <xdr:row>219</xdr:row>
      <xdr:rowOff>186070</xdr:rowOff>
    </xdr:from>
    <xdr:to>
      <xdr:col>29</xdr:col>
      <xdr:colOff>203791</xdr:colOff>
      <xdr:row>253</xdr:row>
      <xdr:rowOff>106327</xdr:rowOff>
    </xdr:to>
    <xdr:graphicFrame macro="">
      <xdr:nvGraphicFramePr>
        <xdr:cNvPr id="48" name="Diagram 2">
          <a:extLst>
            <a:ext uri="{FF2B5EF4-FFF2-40B4-BE49-F238E27FC236}">
              <a16:creationId xmlns:a16="http://schemas.microsoft.com/office/drawing/2014/main" id="{F8C9E60B-AABE-4853-93C6-65D531C908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327838</xdr:colOff>
      <xdr:row>256</xdr:row>
      <xdr:rowOff>150628</xdr:rowOff>
    </xdr:from>
    <xdr:to>
      <xdr:col>27</xdr:col>
      <xdr:colOff>513907</xdr:colOff>
      <xdr:row>290</xdr:row>
      <xdr:rowOff>31012</xdr:rowOff>
    </xdr:to>
    <xdr:graphicFrame macro="">
      <xdr:nvGraphicFramePr>
        <xdr:cNvPr id="49" name="Diagram 2">
          <a:extLst>
            <a:ext uri="{FF2B5EF4-FFF2-40B4-BE49-F238E27FC236}">
              <a16:creationId xmlns:a16="http://schemas.microsoft.com/office/drawing/2014/main" id="{F4B50EB7-F6CE-4AA7-AE97-C79A2E0599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296824</xdr:colOff>
      <xdr:row>294</xdr:row>
      <xdr:rowOff>17722</xdr:rowOff>
    </xdr:from>
    <xdr:to>
      <xdr:col>27</xdr:col>
      <xdr:colOff>366156</xdr:colOff>
      <xdr:row>323</xdr:row>
      <xdr:rowOff>176102</xdr:rowOff>
    </xdr:to>
    <xdr:graphicFrame macro="">
      <xdr:nvGraphicFramePr>
        <xdr:cNvPr id="50" name="Diagram 2">
          <a:extLst>
            <a:ext uri="{FF2B5EF4-FFF2-40B4-BE49-F238E27FC236}">
              <a16:creationId xmlns:a16="http://schemas.microsoft.com/office/drawing/2014/main" id="{AB8F519C-6B29-4343-85D0-4D776A2D4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301255</xdr:colOff>
      <xdr:row>330</xdr:row>
      <xdr:rowOff>190501</xdr:rowOff>
    </xdr:from>
    <xdr:to>
      <xdr:col>29</xdr:col>
      <xdr:colOff>385429</xdr:colOff>
      <xdr:row>362</xdr:row>
      <xdr:rowOff>48734</xdr:rowOff>
    </xdr:to>
    <xdr:graphicFrame macro="">
      <xdr:nvGraphicFramePr>
        <xdr:cNvPr id="51" name="Diagram 2">
          <a:extLst>
            <a:ext uri="{FF2B5EF4-FFF2-40B4-BE49-F238E27FC236}">
              <a16:creationId xmlns:a16="http://schemas.microsoft.com/office/drawing/2014/main" id="{52791507-A4AA-4262-AD20-5F13FBD49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310116</xdr:colOff>
      <xdr:row>368</xdr:row>
      <xdr:rowOff>79745</xdr:rowOff>
    </xdr:from>
    <xdr:to>
      <xdr:col>28</xdr:col>
      <xdr:colOff>221511</xdr:colOff>
      <xdr:row>395</xdr:row>
      <xdr:rowOff>172780</xdr:rowOff>
    </xdr:to>
    <xdr:graphicFrame macro="">
      <xdr:nvGraphicFramePr>
        <xdr:cNvPr id="52" name="Diagram 2">
          <a:extLst>
            <a:ext uri="{FF2B5EF4-FFF2-40B4-BE49-F238E27FC236}">
              <a16:creationId xmlns:a16="http://schemas.microsoft.com/office/drawing/2014/main" id="{8FB59808-B451-4EEE-AECF-EDCA7050C0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243663</xdr:colOff>
      <xdr:row>404</xdr:row>
      <xdr:rowOff>194929</xdr:rowOff>
    </xdr:from>
    <xdr:to>
      <xdr:col>28</xdr:col>
      <xdr:colOff>354419</xdr:colOff>
      <xdr:row>439</xdr:row>
      <xdr:rowOff>97463</xdr:rowOff>
    </xdr:to>
    <xdr:graphicFrame macro="">
      <xdr:nvGraphicFramePr>
        <xdr:cNvPr id="53" name="Diagram 2">
          <a:extLst>
            <a:ext uri="{FF2B5EF4-FFF2-40B4-BE49-F238E27FC236}">
              <a16:creationId xmlns:a16="http://schemas.microsoft.com/office/drawing/2014/main" id="{7A966CBE-6930-4B79-B234-82C0C3B09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29</xdr:col>
      <xdr:colOff>0</xdr:colOff>
      <xdr:row>422</xdr:row>
      <xdr:rowOff>0</xdr:rowOff>
    </xdr:from>
    <xdr:to>
      <xdr:col>29</xdr:col>
      <xdr:colOff>480202</xdr:colOff>
      <xdr:row>427</xdr:row>
      <xdr:rowOff>3757</xdr:rowOff>
    </xdr:to>
    <xdr:sp macro="" textlink="">
      <xdr:nvSpPr>
        <xdr:cNvPr id="15" name="Pil: opp 14">
          <a:extLst>
            <a:ext uri="{FF2B5EF4-FFF2-40B4-BE49-F238E27FC236}">
              <a16:creationId xmlns:a16="http://schemas.microsoft.com/office/drawing/2014/main" id="{3B26E162-0A13-4688-95FD-C9AAF3C448F0}"/>
            </a:ext>
          </a:extLst>
        </xdr:cNvPr>
        <xdr:cNvSpPr/>
      </xdr:nvSpPr>
      <xdr:spPr bwMode="auto">
        <a:xfrm>
          <a:off x="15408349" y="80807442"/>
          <a:ext cx="480202" cy="956257"/>
        </a:xfrm>
        <a:prstGeom prst="up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449020</xdr:colOff>
      <xdr:row>1</xdr:row>
      <xdr:rowOff>104279</xdr:rowOff>
    </xdr:from>
    <xdr:to>
      <xdr:col>16</xdr:col>
      <xdr:colOff>431243</xdr:colOff>
      <xdr:row>31</xdr:row>
      <xdr:rowOff>62801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A5974DE0-75A6-4F33-BC9C-AD1E4C8F5A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8374</xdr:colOff>
      <xdr:row>241</xdr:row>
      <xdr:rowOff>25121</xdr:rowOff>
    </xdr:from>
    <xdr:to>
      <xdr:col>15</xdr:col>
      <xdr:colOff>803869</xdr:colOff>
      <xdr:row>273</xdr:row>
      <xdr:rowOff>108857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7281FA2B-3655-47AF-B79E-5728269E27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4186</xdr:colOff>
      <xdr:row>205</xdr:row>
      <xdr:rowOff>180034</xdr:rowOff>
    </xdr:from>
    <xdr:to>
      <xdr:col>15</xdr:col>
      <xdr:colOff>330758</xdr:colOff>
      <xdr:row>234</xdr:row>
      <xdr:rowOff>96296</xdr:rowOff>
    </xdr:to>
    <xdr:graphicFrame macro="">
      <xdr:nvGraphicFramePr>
        <xdr:cNvPr id="12" name="Diagram 10">
          <a:extLst>
            <a:ext uri="{FF2B5EF4-FFF2-40B4-BE49-F238E27FC236}">
              <a16:creationId xmlns:a16="http://schemas.microsoft.com/office/drawing/2014/main" id="{794BEB0F-5D86-4A36-9B59-8701D5E5BF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8373</xdr:colOff>
      <xdr:row>170</xdr:row>
      <xdr:rowOff>142351</xdr:rowOff>
    </xdr:from>
    <xdr:to>
      <xdr:col>16</xdr:col>
      <xdr:colOff>234461</xdr:colOff>
      <xdr:row>202</xdr:row>
      <xdr:rowOff>133977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28C745BA-6077-49B3-B9EC-25A3025B42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8373</xdr:colOff>
      <xdr:row>135</xdr:row>
      <xdr:rowOff>171661</xdr:rowOff>
    </xdr:from>
    <xdr:to>
      <xdr:col>14</xdr:col>
      <xdr:colOff>875044</xdr:colOff>
      <xdr:row>167</xdr:row>
      <xdr:rowOff>12561</xdr:rowOff>
    </xdr:to>
    <xdr:graphicFrame macro="">
      <xdr:nvGraphicFramePr>
        <xdr:cNvPr id="14" name="Diagram 12">
          <a:extLst>
            <a:ext uri="{FF2B5EF4-FFF2-40B4-BE49-F238E27FC236}">
              <a16:creationId xmlns:a16="http://schemas.microsoft.com/office/drawing/2014/main" id="{1097AF40-CEEF-42DC-8DFB-BF52B1100F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12561</xdr:colOff>
      <xdr:row>102</xdr:row>
      <xdr:rowOff>5315</xdr:rowOff>
    </xdr:from>
    <xdr:to>
      <xdr:col>16</xdr:col>
      <xdr:colOff>138166</xdr:colOff>
      <xdr:row>132</xdr:row>
      <xdr:rowOff>66986</xdr:rowOff>
    </xdr:to>
    <xdr:graphicFrame macro="">
      <xdr:nvGraphicFramePr>
        <xdr:cNvPr id="15" name="Diagram 9">
          <a:extLst>
            <a:ext uri="{FF2B5EF4-FFF2-40B4-BE49-F238E27FC236}">
              <a16:creationId xmlns:a16="http://schemas.microsoft.com/office/drawing/2014/main" id="{F06E8821-84C3-4AF0-8F08-61DB4446C5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590340</xdr:colOff>
      <xdr:row>67</xdr:row>
      <xdr:rowOff>180032</xdr:rowOff>
    </xdr:from>
    <xdr:to>
      <xdr:col>15</xdr:col>
      <xdr:colOff>900165</xdr:colOff>
      <xdr:row>99</xdr:row>
      <xdr:rowOff>12558</xdr:rowOff>
    </xdr:to>
    <xdr:graphicFrame macro="">
      <xdr:nvGraphicFramePr>
        <xdr:cNvPr id="16" name="Diagram 9">
          <a:extLst>
            <a:ext uri="{FF2B5EF4-FFF2-40B4-BE49-F238E27FC236}">
              <a16:creationId xmlns:a16="http://schemas.microsoft.com/office/drawing/2014/main" id="{7121CC6F-4D83-443D-AEC0-DD5CC7EC1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782934</xdr:colOff>
      <xdr:row>34</xdr:row>
      <xdr:rowOff>185349</xdr:rowOff>
    </xdr:from>
    <xdr:to>
      <xdr:col>16</xdr:col>
      <xdr:colOff>247023</xdr:colOff>
      <xdr:row>65</xdr:row>
      <xdr:rowOff>138165</xdr:rowOff>
    </xdr:to>
    <xdr:graphicFrame macro="">
      <xdr:nvGraphicFramePr>
        <xdr:cNvPr id="17" name="Diagram 8">
          <a:extLst>
            <a:ext uri="{FF2B5EF4-FFF2-40B4-BE49-F238E27FC236}">
              <a16:creationId xmlns:a16="http://schemas.microsoft.com/office/drawing/2014/main" id="{CE69BA79-BA2A-403E-8FFF-9F42CF649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6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7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3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P3154"/>
  <sheetViews>
    <sheetView zoomScaleNormal="100" workbookViewId="0">
      <pane xSplit="8" ySplit="1" topLeftCell="I3148" activePane="bottomRight" state="frozen"/>
      <selection pane="topRight" activeCell="I1" sqref="I1"/>
      <selection pane="bottomLeft" activeCell="A2" sqref="A2"/>
      <selection pane="bottomRight" sqref="A1:AP3154"/>
    </sheetView>
  </sheetViews>
  <sheetFormatPr baseColWidth="10" defaultColWidth="8.90625" defaultRowHeight="15"/>
  <cols>
    <col min="1" max="42" width="13" customWidth="1"/>
  </cols>
  <sheetData>
    <row r="1" spans="1:42">
      <c r="A1" s="3" t="s">
        <v>433</v>
      </c>
      <c r="B1" t="s">
        <v>364</v>
      </c>
      <c r="C1" t="s">
        <v>9</v>
      </c>
      <c r="D1" t="s">
        <v>43</v>
      </c>
      <c r="E1" t="s">
        <v>15</v>
      </c>
      <c r="F1" t="s">
        <v>376</v>
      </c>
      <c r="G1" t="s">
        <v>53</v>
      </c>
      <c r="H1" t="s">
        <v>17</v>
      </c>
      <c r="I1" t="s">
        <v>18</v>
      </c>
      <c r="J1" t="s">
        <v>24</v>
      </c>
      <c r="K1" t="s">
        <v>25</v>
      </c>
      <c r="L1" t="s">
        <v>19</v>
      </c>
      <c r="M1" t="s">
        <v>61</v>
      </c>
      <c r="N1" t="s">
        <v>62</v>
      </c>
      <c r="O1" t="s">
        <v>616</v>
      </c>
      <c r="P1" t="s">
        <v>526</v>
      </c>
      <c r="Q1" t="s">
        <v>44</v>
      </c>
      <c r="R1" t="s">
        <v>45</v>
      </c>
      <c r="S1" t="s">
        <v>380</v>
      </c>
      <c r="T1" t="s">
        <v>10</v>
      </c>
      <c r="U1" t="s">
        <v>11</v>
      </c>
      <c r="V1" t="s">
        <v>381</v>
      </c>
      <c r="W1" t="s">
        <v>382</v>
      </c>
      <c r="X1" t="s">
        <v>467</v>
      </c>
      <c r="Y1" t="s">
        <v>468</v>
      </c>
      <c r="Z1" t="s">
        <v>533</v>
      </c>
      <c r="AA1" t="s">
        <v>12</v>
      </c>
      <c r="AB1" t="s">
        <v>13</v>
      </c>
      <c r="AC1" t="s">
        <v>434</v>
      </c>
      <c r="AD1" t="s">
        <v>16</v>
      </c>
      <c r="AE1" t="s">
        <v>46</v>
      </c>
      <c r="AF1" t="s">
        <v>506</v>
      </c>
      <c r="AG1" t="s">
        <v>507</v>
      </c>
      <c r="AH1" t="s">
        <v>508</v>
      </c>
      <c r="AI1" t="s">
        <v>509</v>
      </c>
      <c r="AJ1" t="s">
        <v>510</v>
      </c>
      <c r="AK1" t="s">
        <v>511</v>
      </c>
      <c r="AL1" t="s">
        <v>512</v>
      </c>
      <c r="AM1" t="s">
        <v>513</v>
      </c>
      <c r="AN1" t="s">
        <v>514</v>
      </c>
      <c r="AO1" t="s">
        <v>515</v>
      </c>
      <c r="AP1" t="s">
        <v>589</v>
      </c>
    </row>
    <row r="2" spans="1:42">
      <c r="A2">
        <v>0</v>
      </c>
      <c r="B2">
        <v>1</v>
      </c>
      <c r="C2">
        <v>1996</v>
      </c>
      <c r="D2">
        <v>99</v>
      </c>
      <c r="E2">
        <v>99</v>
      </c>
      <c r="F2">
        <v>99</v>
      </c>
      <c r="G2">
        <v>99</v>
      </c>
      <c r="H2">
        <v>99</v>
      </c>
      <c r="I2">
        <v>99</v>
      </c>
      <c r="J2">
        <v>999</v>
      </c>
      <c r="K2">
        <v>99</v>
      </c>
      <c r="L2">
        <v>99</v>
      </c>
      <c r="M2">
        <v>99</v>
      </c>
      <c r="N2">
        <v>99</v>
      </c>
      <c r="O2">
        <v>99</v>
      </c>
      <c r="P2">
        <v>9999</v>
      </c>
      <c r="Q2">
        <v>6916</v>
      </c>
      <c r="R2">
        <v>995848</v>
      </c>
      <c r="S2">
        <v>994483</v>
      </c>
      <c r="T2">
        <v>12.281782962861801</v>
      </c>
      <c r="U2">
        <v>54.129010752320561</v>
      </c>
      <c r="V2">
        <v>78.725590281583393</v>
      </c>
      <c r="W2">
        <v>72.569351606317284</v>
      </c>
      <c r="X2">
        <v>0</v>
      </c>
      <c r="Y2">
        <v>0</v>
      </c>
      <c r="AA2">
        <v>7.0260439696068708</v>
      </c>
      <c r="AB2">
        <v>2.9906697151883623</v>
      </c>
      <c r="AC2">
        <v>-4.6752556104602627</v>
      </c>
      <c r="AD2">
        <v>100</v>
      </c>
      <c r="AE2">
        <v>100</v>
      </c>
    </row>
    <row r="3" spans="1:42">
      <c r="A3">
        <v>0</v>
      </c>
      <c r="B3">
        <v>2</v>
      </c>
      <c r="C3">
        <v>1997</v>
      </c>
      <c r="D3">
        <v>99</v>
      </c>
      <c r="E3">
        <v>99</v>
      </c>
      <c r="F3">
        <v>99</v>
      </c>
      <c r="G3">
        <v>99</v>
      </c>
      <c r="H3">
        <v>99</v>
      </c>
      <c r="I3">
        <v>99</v>
      </c>
      <c r="J3">
        <v>999</v>
      </c>
      <c r="K3">
        <v>99</v>
      </c>
      <c r="L3">
        <v>99</v>
      </c>
      <c r="M3">
        <v>99</v>
      </c>
      <c r="N3">
        <v>99</v>
      </c>
      <c r="O3">
        <v>99</v>
      </c>
      <c r="P3">
        <v>9999</v>
      </c>
      <c r="Q3">
        <v>6898</v>
      </c>
      <c r="R3">
        <v>1057125.75</v>
      </c>
      <c r="S3">
        <v>1055802.75</v>
      </c>
      <c r="T3">
        <v>12.378891536792098</v>
      </c>
      <c r="U3">
        <v>54.290835101537667</v>
      </c>
      <c r="V3">
        <v>76.050882420981509</v>
      </c>
      <c r="W3">
        <v>70.109172293881102</v>
      </c>
      <c r="X3">
        <v>0</v>
      </c>
      <c r="Y3">
        <v>0</v>
      </c>
      <c r="AA3">
        <v>6.5301593220828478</v>
      </c>
      <c r="AB3">
        <v>2.8957130185222346</v>
      </c>
      <c r="AC3">
        <v>-2.0711539864844943</v>
      </c>
      <c r="AD3">
        <v>100</v>
      </c>
      <c r="AE3">
        <v>100</v>
      </c>
    </row>
    <row r="4" spans="1:42">
      <c r="A4">
        <v>0</v>
      </c>
      <c r="B4">
        <v>3</v>
      </c>
      <c r="C4">
        <v>1998</v>
      </c>
      <c r="D4">
        <v>99</v>
      </c>
      <c r="E4">
        <v>99</v>
      </c>
      <c r="F4">
        <v>99</v>
      </c>
      <c r="G4">
        <v>99</v>
      </c>
      <c r="H4">
        <v>99</v>
      </c>
      <c r="I4">
        <v>99</v>
      </c>
      <c r="J4">
        <v>999</v>
      </c>
      <c r="K4">
        <v>99</v>
      </c>
      <c r="L4">
        <v>99</v>
      </c>
      <c r="M4">
        <v>99</v>
      </c>
      <c r="N4">
        <v>99</v>
      </c>
      <c r="O4">
        <v>99</v>
      </c>
      <c r="P4">
        <v>9999</v>
      </c>
      <c r="Q4">
        <v>6398</v>
      </c>
      <c r="R4">
        <v>1011162.75</v>
      </c>
      <c r="S4">
        <v>987152.25</v>
      </c>
      <c r="T4">
        <v>12.446365335352796</v>
      </c>
      <c r="U4">
        <v>54.393800956235474</v>
      </c>
      <c r="V4">
        <v>79.371347834137509</v>
      </c>
      <c r="W4">
        <v>71.512796030910195</v>
      </c>
      <c r="X4">
        <v>0</v>
      </c>
      <c r="Y4">
        <v>0</v>
      </c>
      <c r="AA4">
        <v>6.6423291424430548</v>
      </c>
      <c r="AB4">
        <v>2.9802467934271095</v>
      </c>
      <c r="AC4">
        <v>-1.9378601039712224</v>
      </c>
      <c r="AD4">
        <v>100</v>
      </c>
      <c r="AE4">
        <v>100</v>
      </c>
    </row>
    <row r="5" spans="1:42">
      <c r="A5">
        <v>0</v>
      </c>
      <c r="B5">
        <v>4</v>
      </c>
      <c r="C5">
        <v>1999</v>
      </c>
      <c r="D5">
        <v>99</v>
      </c>
      <c r="E5">
        <v>99</v>
      </c>
      <c r="F5">
        <v>99</v>
      </c>
      <c r="G5">
        <v>99</v>
      </c>
      <c r="H5">
        <v>99</v>
      </c>
      <c r="I5">
        <v>99</v>
      </c>
      <c r="J5">
        <v>999</v>
      </c>
      <c r="K5">
        <v>99</v>
      </c>
      <c r="L5">
        <v>99</v>
      </c>
      <c r="M5">
        <v>99</v>
      </c>
      <c r="N5">
        <v>99</v>
      </c>
      <c r="O5">
        <v>99</v>
      </c>
      <c r="P5">
        <v>9999</v>
      </c>
      <c r="Q5">
        <v>6598</v>
      </c>
      <c r="R5">
        <v>1119567.75</v>
      </c>
      <c r="S5">
        <v>1118273.25</v>
      </c>
      <c r="T5">
        <v>12.58652546931617</v>
      </c>
      <c r="U5">
        <v>54.639193059478082</v>
      </c>
      <c r="V5">
        <v>75.621111119308694</v>
      </c>
      <c r="W5">
        <v>69.715564197304786</v>
      </c>
      <c r="X5">
        <v>0</v>
      </c>
      <c r="Y5">
        <v>0</v>
      </c>
      <c r="AA5">
        <v>6.5788216181761277</v>
      </c>
      <c r="AB5">
        <v>2.9534410995615001</v>
      </c>
      <c r="AC5">
        <v>-1.4875151627273238</v>
      </c>
      <c r="AD5">
        <v>100</v>
      </c>
      <c r="AE5">
        <v>100</v>
      </c>
    </row>
    <row r="6" spans="1:42">
      <c r="A6">
        <v>0</v>
      </c>
      <c r="B6">
        <v>5</v>
      </c>
      <c r="C6">
        <v>2000</v>
      </c>
      <c r="D6">
        <v>99</v>
      </c>
      <c r="E6">
        <v>99</v>
      </c>
      <c r="F6">
        <v>99</v>
      </c>
      <c r="G6">
        <v>99</v>
      </c>
      <c r="H6">
        <v>99</v>
      </c>
      <c r="I6">
        <v>99</v>
      </c>
      <c r="J6">
        <v>999</v>
      </c>
      <c r="K6">
        <v>99</v>
      </c>
      <c r="L6">
        <v>99</v>
      </c>
      <c r="M6">
        <v>99</v>
      </c>
      <c r="N6">
        <v>99</v>
      </c>
      <c r="O6">
        <v>99</v>
      </c>
      <c r="P6">
        <v>9999</v>
      </c>
      <c r="Q6">
        <v>5555</v>
      </c>
      <c r="R6">
        <v>1046199.75</v>
      </c>
      <c r="S6">
        <v>1044689.25</v>
      </c>
      <c r="T6">
        <v>12.746630841768027</v>
      </c>
      <c r="U6">
        <v>54.909855729825878</v>
      </c>
      <c r="V6">
        <v>73.662315181285791</v>
      </c>
      <c r="W6">
        <v>67.901637142532579</v>
      </c>
      <c r="X6">
        <v>0</v>
      </c>
      <c r="Y6">
        <v>0</v>
      </c>
      <c r="AA6">
        <v>6.6453765867704924</v>
      </c>
      <c r="AB6">
        <v>2.77246291253552</v>
      </c>
      <c r="AC6">
        <v>-3.1836927367798324</v>
      </c>
      <c r="AD6">
        <v>100</v>
      </c>
      <c r="AE6">
        <v>100</v>
      </c>
    </row>
    <row r="7" spans="1:42">
      <c r="A7">
        <v>0</v>
      </c>
      <c r="B7">
        <v>6</v>
      </c>
      <c r="C7">
        <v>2001</v>
      </c>
      <c r="D7">
        <v>99</v>
      </c>
      <c r="E7">
        <v>99</v>
      </c>
      <c r="F7">
        <v>99</v>
      </c>
      <c r="G7">
        <v>99</v>
      </c>
      <c r="H7">
        <v>99</v>
      </c>
      <c r="I7">
        <v>99</v>
      </c>
      <c r="J7">
        <v>999</v>
      </c>
      <c r="K7">
        <v>99</v>
      </c>
      <c r="L7">
        <v>99</v>
      </c>
      <c r="M7">
        <v>99</v>
      </c>
      <c r="N7">
        <v>99</v>
      </c>
      <c r="O7">
        <v>99</v>
      </c>
      <c r="P7">
        <v>9999</v>
      </c>
      <c r="Q7">
        <v>4616</v>
      </c>
      <c r="R7">
        <v>1033108.1</v>
      </c>
      <c r="S7">
        <v>1032093</v>
      </c>
      <c r="T7">
        <v>13.048781632822353</v>
      </c>
      <c r="U7">
        <v>55.423476372768739</v>
      </c>
      <c r="V7">
        <v>80.140766771988197</v>
      </c>
      <c r="W7">
        <v>73.91810407250189</v>
      </c>
      <c r="X7">
        <v>0</v>
      </c>
      <c r="Y7">
        <v>0</v>
      </c>
      <c r="AA7">
        <v>6.9921877026589083</v>
      </c>
      <c r="AB7">
        <v>2.7796333099475881</v>
      </c>
      <c r="AC7">
        <v>-5.5718423210158203</v>
      </c>
      <c r="AD7">
        <v>100</v>
      </c>
      <c r="AE7">
        <v>100</v>
      </c>
    </row>
    <row r="8" spans="1:42">
      <c r="A8">
        <v>0</v>
      </c>
      <c r="B8">
        <v>7</v>
      </c>
      <c r="C8">
        <v>2002</v>
      </c>
      <c r="D8">
        <v>99</v>
      </c>
      <c r="E8">
        <v>99</v>
      </c>
      <c r="F8">
        <v>99</v>
      </c>
      <c r="G8">
        <v>99</v>
      </c>
      <c r="H8">
        <v>99</v>
      </c>
      <c r="I8">
        <v>99</v>
      </c>
      <c r="J8">
        <v>999</v>
      </c>
      <c r="K8">
        <v>99</v>
      </c>
      <c r="L8">
        <v>99</v>
      </c>
      <c r="M8">
        <v>99</v>
      </c>
      <c r="N8">
        <v>99</v>
      </c>
      <c r="O8">
        <v>99</v>
      </c>
      <c r="P8">
        <v>9999</v>
      </c>
      <c r="Q8">
        <v>4418</v>
      </c>
      <c r="R8">
        <v>1038487.5</v>
      </c>
      <c r="S8">
        <v>1037796.5</v>
      </c>
      <c r="T8">
        <v>13.314900757110703</v>
      </c>
      <c r="U8">
        <v>55.869026345723874</v>
      </c>
      <c r="V8">
        <v>82.315863419510137</v>
      </c>
      <c r="W8">
        <v>75.931545731751285</v>
      </c>
      <c r="X8">
        <v>0</v>
      </c>
      <c r="Y8">
        <v>0</v>
      </c>
      <c r="AA8">
        <v>7.467005649029379</v>
      </c>
      <c r="AB8">
        <v>2.6690223589491455</v>
      </c>
      <c r="AC8">
        <v>-9.6788707610688824</v>
      </c>
      <c r="AD8">
        <v>100</v>
      </c>
      <c r="AE8">
        <v>100</v>
      </c>
    </row>
    <row r="9" spans="1:42">
      <c r="A9">
        <v>0</v>
      </c>
      <c r="B9">
        <v>8</v>
      </c>
      <c r="C9">
        <v>2003</v>
      </c>
      <c r="D9">
        <v>99</v>
      </c>
      <c r="E9">
        <v>99</v>
      </c>
      <c r="F9">
        <v>99</v>
      </c>
      <c r="G9">
        <v>99</v>
      </c>
      <c r="H9">
        <v>99</v>
      </c>
      <c r="I9">
        <v>99</v>
      </c>
      <c r="J9">
        <v>999</v>
      </c>
      <c r="K9">
        <v>99</v>
      </c>
      <c r="L9">
        <v>99</v>
      </c>
      <c r="M9">
        <v>99</v>
      </c>
      <c r="N9">
        <v>99</v>
      </c>
      <c r="O9">
        <v>99</v>
      </c>
      <c r="P9">
        <v>9999</v>
      </c>
      <c r="Q9">
        <v>4224</v>
      </c>
      <c r="R9">
        <v>1050547</v>
      </c>
      <c r="S9">
        <v>1049898</v>
      </c>
      <c r="T9">
        <v>13.620400610348701</v>
      </c>
      <c r="U9">
        <v>56.396649007808385</v>
      </c>
      <c r="V9">
        <v>83.454165480951858</v>
      </c>
      <c r="W9">
        <v>76.984687369629498</v>
      </c>
      <c r="X9">
        <v>0</v>
      </c>
      <c r="Y9">
        <v>0</v>
      </c>
      <c r="AA9">
        <v>7.6822059502335183</v>
      </c>
      <c r="AB9">
        <v>2.5355055524737455</v>
      </c>
      <c r="AC9">
        <v>-17.364129436621951</v>
      </c>
      <c r="AD9">
        <v>100</v>
      </c>
      <c r="AE9">
        <v>100</v>
      </c>
    </row>
    <row r="10" spans="1:42">
      <c r="A10">
        <v>0</v>
      </c>
      <c r="B10">
        <v>9</v>
      </c>
      <c r="C10">
        <v>2004</v>
      </c>
      <c r="D10">
        <v>99</v>
      </c>
      <c r="E10">
        <v>99</v>
      </c>
      <c r="F10">
        <v>99</v>
      </c>
      <c r="G10">
        <v>99</v>
      </c>
      <c r="H10">
        <v>99</v>
      </c>
      <c r="I10">
        <v>99</v>
      </c>
      <c r="J10">
        <v>999</v>
      </c>
      <c r="K10">
        <v>99</v>
      </c>
      <c r="L10">
        <v>99</v>
      </c>
      <c r="M10">
        <v>99</v>
      </c>
      <c r="N10">
        <v>99</v>
      </c>
      <c r="O10">
        <v>99</v>
      </c>
      <c r="P10">
        <v>9999</v>
      </c>
      <c r="Q10">
        <v>4070</v>
      </c>
      <c r="R10">
        <v>1137795</v>
      </c>
      <c r="S10">
        <v>1137234</v>
      </c>
      <c r="T10">
        <v>13.75667497220501</v>
      </c>
      <c r="U10">
        <v>56.626657310632623</v>
      </c>
      <c r="V10">
        <v>81.968817801683031</v>
      </c>
      <c r="W10">
        <v>75.621704064421522</v>
      </c>
      <c r="X10">
        <v>0</v>
      </c>
      <c r="Y10">
        <v>0</v>
      </c>
      <c r="AA10">
        <v>8.064535774430615</v>
      </c>
      <c r="AB10">
        <v>2.489157502269812</v>
      </c>
      <c r="AC10">
        <v>-16.687853362450436</v>
      </c>
      <c r="AD10">
        <v>100</v>
      </c>
      <c r="AE10">
        <v>100</v>
      </c>
    </row>
    <row r="11" spans="1:42">
      <c r="A11">
        <v>0</v>
      </c>
      <c r="B11">
        <v>10</v>
      </c>
      <c r="C11">
        <v>2005</v>
      </c>
      <c r="D11">
        <v>99</v>
      </c>
      <c r="E11">
        <v>99</v>
      </c>
      <c r="F11">
        <v>99</v>
      </c>
      <c r="G11">
        <v>99</v>
      </c>
      <c r="H11">
        <v>99</v>
      </c>
      <c r="I11">
        <v>99</v>
      </c>
      <c r="J11">
        <v>999</v>
      </c>
      <c r="K11">
        <v>99</v>
      </c>
      <c r="L11">
        <v>99</v>
      </c>
      <c r="M11">
        <v>99</v>
      </c>
      <c r="N11">
        <v>99</v>
      </c>
      <c r="O11">
        <v>99</v>
      </c>
      <c r="P11">
        <v>9999</v>
      </c>
      <c r="Q11">
        <v>3625</v>
      </c>
      <c r="R11">
        <v>1155246</v>
      </c>
      <c r="S11">
        <v>1154797</v>
      </c>
      <c r="T11">
        <v>13.963103962272969</v>
      </c>
      <c r="U11">
        <v>56.979721977109406</v>
      </c>
      <c r="V11">
        <v>81.041525300577831</v>
      </c>
      <c r="W11">
        <v>74.773971009621405</v>
      </c>
      <c r="X11">
        <v>0</v>
      </c>
      <c r="Y11">
        <v>0</v>
      </c>
      <c r="AA11">
        <v>8.2913477964422651</v>
      </c>
      <c r="AB11">
        <v>2.4048549676824478</v>
      </c>
      <c r="AC11">
        <v>-16.253906202990304</v>
      </c>
      <c r="AD11">
        <v>100</v>
      </c>
      <c r="AE11">
        <v>100</v>
      </c>
    </row>
    <row r="12" spans="1:42">
      <c r="A12">
        <v>0</v>
      </c>
      <c r="B12">
        <v>11</v>
      </c>
      <c r="C12">
        <v>2006</v>
      </c>
      <c r="D12">
        <v>99</v>
      </c>
      <c r="E12">
        <v>99</v>
      </c>
      <c r="F12">
        <v>99</v>
      </c>
      <c r="G12">
        <v>99</v>
      </c>
      <c r="H12">
        <v>99</v>
      </c>
      <c r="I12">
        <v>99</v>
      </c>
      <c r="J12">
        <v>999</v>
      </c>
      <c r="K12">
        <v>99</v>
      </c>
      <c r="L12">
        <v>99</v>
      </c>
      <c r="M12">
        <v>99</v>
      </c>
      <c r="N12">
        <v>99</v>
      </c>
      <c r="O12">
        <v>99</v>
      </c>
      <c r="P12">
        <v>9999</v>
      </c>
      <c r="Q12">
        <v>3315</v>
      </c>
      <c r="R12">
        <v>1192335</v>
      </c>
      <c r="S12">
        <v>1187710</v>
      </c>
      <c r="T12">
        <v>14.035706408014523</v>
      </c>
      <c r="U12">
        <v>57.10455582591711</v>
      </c>
      <c r="V12">
        <v>81.805750302942215</v>
      </c>
      <c r="W12">
        <v>75.205585538554686</v>
      </c>
      <c r="X12">
        <v>0</v>
      </c>
      <c r="Y12">
        <v>0</v>
      </c>
      <c r="AA12">
        <v>8.281854004170599</v>
      </c>
      <c r="AB12">
        <v>2.3573455298269721</v>
      </c>
      <c r="AC12">
        <v>-16.160258033209082</v>
      </c>
      <c r="AD12">
        <v>100</v>
      </c>
      <c r="AE12">
        <v>100</v>
      </c>
    </row>
    <row r="13" spans="1:42">
      <c r="A13">
        <v>0</v>
      </c>
      <c r="B13">
        <v>12</v>
      </c>
      <c r="C13">
        <v>2007</v>
      </c>
      <c r="D13">
        <v>99</v>
      </c>
      <c r="E13">
        <v>99</v>
      </c>
      <c r="F13">
        <v>99</v>
      </c>
      <c r="G13">
        <v>99</v>
      </c>
      <c r="H13">
        <v>99</v>
      </c>
      <c r="I13">
        <v>99</v>
      </c>
      <c r="J13">
        <v>999</v>
      </c>
      <c r="K13">
        <v>99</v>
      </c>
      <c r="L13">
        <v>99</v>
      </c>
      <c r="M13">
        <v>99</v>
      </c>
      <c r="N13">
        <v>99</v>
      </c>
      <c r="O13">
        <v>99</v>
      </c>
      <c r="P13">
        <v>9999</v>
      </c>
      <c r="Q13">
        <v>3072</v>
      </c>
      <c r="R13">
        <v>1172999</v>
      </c>
      <c r="S13">
        <v>1172452</v>
      </c>
      <c r="T13">
        <v>13.972838851525022</v>
      </c>
      <c r="U13">
        <v>56.986871104318119</v>
      </c>
      <c r="V13">
        <v>83.888544306547189</v>
      </c>
      <c r="W13">
        <v>77.395996936336942</v>
      </c>
      <c r="X13">
        <v>0</v>
      </c>
      <c r="Y13">
        <v>0</v>
      </c>
      <c r="AA13">
        <v>8.7403483680046623</v>
      </c>
      <c r="AB13">
        <v>2.4722271889408294</v>
      </c>
      <c r="AC13">
        <v>-17.366813171355499</v>
      </c>
      <c r="AD13">
        <v>100</v>
      </c>
      <c r="AE13">
        <v>100</v>
      </c>
    </row>
    <row r="14" spans="1:42">
      <c r="A14">
        <v>0</v>
      </c>
      <c r="B14">
        <v>13</v>
      </c>
      <c r="C14">
        <v>2008</v>
      </c>
      <c r="D14">
        <v>99</v>
      </c>
      <c r="E14">
        <v>99</v>
      </c>
      <c r="F14">
        <v>99</v>
      </c>
      <c r="G14">
        <v>99</v>
      </c>
      <c r="H14">
        <v>99</v>
      </c>
      <c r="I14">
        <v>99</v>
      </c>
      <c r="J14">
        <v>999</v>
      </c>
      <c r="K14">
        <v>99</v>
      </c>
      <c r="L14">
        <v>99</v>
      </c>
      <c r="M14">
        <v>99</v>
      </c>
      <c r="N14">
        <v>99</v>
      </c>
      <c r="O14">
        <v>99</v>
      </c>
      <c r="P14">
        <v>9999</v>
      </c>
      <c r="Q14">
        <v>2921</v>
      </c>
      <c r="R14">
        <v>1196774</v>
      </c>
      <c r="S14">
        <v>1196247</v>
      </c>
      <c r="T14">
        <v>13.959368268361448</v>
      </c>
      <c r="U14">
        <v>56.963393847591647</v>
      </c>
      <c r="V14">
        <v>86.234700017441185</v>
      </c>
      <c r="W14">
        <v>79.562284712108138</v>
      </c>
      <c r="X14">
        <v>0</v>
      </c>
      <c r="Y14">
        <v>0</v>
      </c>
      <c r="AA14">
        <v>8.6703295166226475</v>
      </c>
      <c r="AB14">
        <v>2.5358059166329578</v>
      </c>
      <c r="AC14">
        <v>-16.259278133356386</v>
      </c>
      <c r="AD14">
        <v>100</v>
      </c>
      <c r="AE14">
        <v>100</v>
      </c>
    </row>
    <row r="15" spans="1:42">
      <c r="A15">
        <v>0</v>
      </c>
      <c r="B15">
        <v>14</v>
      </c>
      <c r="C15">
        <v>2009</v>
      </c>
      <c r="D15">
        <v>99</v>
      </c>
      <c r="E15">
        <v>99</v>
      </c>
      <c r="F15">
        <v>99</v>
      </c>
      <c r="G15">
        <v>99</v>
      </c>
      <c r="H15">
        <v>99</v>
      </c>
      <c r="I15">
        <v>99</v>
      </c>
      <c r="J15">
        <v>999</v>
      </c>
      <c r="K15">
        <v>99</v>
      </c>
      <c r="L15">
        <v>99</v>
      </c>
      <c r="M15">
        <v>99</v>
      </c>
      <c r="N15">
        <v>99</v>
      </c>
      <c r="O15">
        <v>99</v>
      </c>
      <c r="P15">
        <v>9999</v>
      </c>
      <c r="Q15">
        <v>2786</v>
      </c>
      <c r="R15">
        <v>1205582</v>
      </c>
      <c r="S15">
        <v>1205080</v>
      </c>
      <c r="T15">
        <v>15.135737759853749</v>
      </c>
      <c r="U15">
        <v>59.177820559630874</v>
      </c>
      <c r="V15">
        <v>85.7765303120364</v>
      </c>
      <c r="W15">
        <v>79.140729246191114</v>
      </c>
      <c r="X15">
        <v>0</v>
      </c>
      <c r="Y15">
        <v>0</v>
      </c>
      <c r="AA15">
        <v>8.6633104704860813</v>
      </c>
      <c r="AB15">
        <v>3.360375129503391</v>
      </c>
      <c r="AC15">
        <v>-25.939556068118161</v>
      </c>
      <c r="AD15">
        <v>100</v>
      </c>
      <c r="AE15">
        <v>100</v>
      </c>
    </row>
    <row r="16" spans="1:42">
      <c r="A16">
        <v>0</v>
      </c>
      <c r="B16">
        <v>15</v>
      </c>
      <c r="C16">
        <v>2010</v>
      </c>
      <c r="D16">
        <v>99</v>
      </c>
      <c r="E16">
        <v>99</v>
      </c>
      <c r="F16">
        <v>99</v>
      </c>
      <c r="G16">
        <v>99</v>
      </c>
      <c r="H16">
        <v>99</v>
      </c>
      <c r="I16">
        <v>99</v>
      </c>
      <c r="J16">
        <v>999</v>
      </c>
      <c r="K16">
        <v>99</v>
      </c>
      <c r="L16">
        <v>99</v>
      </c>
      <c r="M16">
        <v>99</v>
      </c>
      <c r="N16">
        <v>99</v>
      </c>
      <c r="O16">
        <v>99</v>
      </c>
      <c r="P16">
        <v>9999</v>
      </c>
      <c r="Q16">
        <v>2629</v>
      </c>
      <c r="R16">
        <v>1268605.25</v>
      </c>
      <c r="S16">
        <v>1267807.75</v>
      </c>
      <c r="T16">
        <v>15.97251942635426</v>
      </c>
      <c r="U16">
        <v>60.901194207086995</v>
      </c>
      <c r="V16">
        <v>86.745506097360689</v>
      </c>
      <c r="W16">
        <v>80.01735404283103</v>
      </c>
      <c r="X16">
        <v>0</v>
      </c>
      <c r="Y16">
        <v>0</v>
      </c>
      <c r="AA16">
        <v>8.8971113319749993</v>
      </c>
      <c r="AB16">
        <v>3.1493018384787361</v>
      </c>
      <c r="AC16">
        <v>-38.348069150862891</v>
      </c>
      <c r="AD16">
        <v>100</v>
      </c>
      <c r="AE16">
        <v>100</v>
      </c>
    </row>
    <row r="17" spans="1:42">
      <c r="A17">
        <v>0</v>
      </c>
      <c r="B17">
        <v>16</v>
      </c>
      <c r="C17">
        <v>2011</v>
      </c>
      <c r="D17">
        <v>99</v>
      </c>
      <c r="E17">
        <v>99</v>
      </c>
      <c r="F17">
        <v>99</v>
      </c>
      <c r="G17">
        <v>99</v>
      </c>
      <c r="H17">
        <v>99</v>
      </c>
      <c r="I17">
        <v>99</v>
      </c>
      <c r="J17">
        <v>999</v>
      </c>
      <c r="K17">
        <v>99</v>
      </c>
      <c r="L17">
        <v>99</v>
      </c>
      <c r="M17">
        <v>99</v>
      </c>
      <c r="N17">
        <v>99</v>
      </c>
      <c r="O17">
        <v>99</v>
      </c>
      <c r="P17">
        <v>9999</v>
      </c>
      <c r="Q17">
        <v>2573</v>
      </c>
      <c r="R17">
        <v>1281192</v>
      </c>
      <c r="S17">
        <v>1280516</v>
      </c>
      <c r="T17">
        <v>15.997526522176219</v>
      </c>
      <c r="U17">
        <v>61.014650344080017</v>
      </c>
      <c r="V17">
        <v>87.170322669589652</v>
      </c>
      <c r="W17">
        <v>80.417119934462178</v>
      </c>
      <c r="X17">
        <v>0</v>
      </c>
      <c r="Y17">
        <v>0</v>
      </c>
      <c r="AA17">
        <v>8.9224496477976007</v>
      </c>
      <c r="AB17">
        <v>3.2016678771228122</v>
      </c>
      <c r="AC17">
        <v>-39.322945619583528</v>
      </c>
      <c r="AD17">
        <v>100</v>
      </c>
      <c r="AE17">
        <v>100</v>
      </c>
    </row>
    <row r="18" spans="1:42">
      <c r="A18">
        <v>0</v>
      </c>
      <c r="B18">
        <v>17</v>
      </c>
      <c r="C18">
        <v>2012</v>
      </c>
      <c r="D18">
        <v>99</v>
      </c>
      <c r="E18">
        <v>99</v>
      </c>
      <c r="F18">
        <v>99</v>
      </c>
      <c r="G18">
        <v>99</v>
      </c>
      <c r="H18">
        <v>99</v>
      </c>
      <c r="I18">
        <v>99</v>
      </c>
      <c r="J18">
        <v>999</v>
      </c>
      <c r="K18">
        <v>99</v>
      </c>
      <c r="L18">
        <v>99</v>
      </c>
      <c r="M18">
        <v>99</v>
      </c>
      <c r="N18">
        <v>99</v>
      </c>
      <c r="O18">
        <v>99</v>
      </c>
      <c r="P18">
        <v>9999</v>
      </c>
      <c r="Q18">
        <v>2486</v>
      </c>
      <c r="R18">
        <v>1289666.5</v>
      </c>
      <c r="S18">
        <v>1289519.5</v>
      </c>
      <c r="T18">
        <v>16.059610759835973</v>
      </c>
      <c r="U18">
        <v>61.171748081358992</v>
      </c>
      <c r="V18">
        <v>86.584822997869139</v>
      </c>
      <c r="W18">
        <v>79.910019197072401</v>
      </c>
      <c r="X18">
        <v>0</v>
      </c>
      <c r="Y18">
        <v>0</v>
      </c>
      <c r="AA18">
        <v>9.0251909013125182</v>
      </c>
      <c r="AB18">
        <v>3.1648768820365558</v>
      </c>
      <c r="AC18">
        <v>-39.101889396140962</v>
      </c>
      <c r="AD18">
        <v>100</v>
      </c>
      <c r="AE18">
        <v>100</v>
      </c>
    </row>
    <row r="19" spans="1:42">
      <c r="A19">
        <v>0</v>
      </c>
      <c r="B19">
        <v>18</v>
      </c>
      <c r="C19">
        <v>2013</v>
      </c>
      <c r="D19">
        <v>99</v>
      </c>
      <c r="E19">
        <v>99</v>
      </c>
      <c r="F19">
        <v>99</v>
      </c>
      <c r="G19">
        <v>99</v>
      </c>
      <c r="H19">
        <v>99</v>
      </c>
      <c r="I19">
        <v>99</v>
      </c>
      <c r="J19">
        <v>999</v>
      </c>
      <c r="K19">
        <v>99</v>
      </c>
      <c r="L19">
        <v>99</v>
      </c>
      <c r="M19">
        <v>99</v>
      </c>
      <c r="N19">
        <v>99</v>
      </c>
      <c r="O19">
        <v>99</v>
      </c>
      <c r="P19">
        <v>9999</v>
      </c>
      <c r="Q19">
        <v>2344</v>
      </c>
      <c r="R19">
        <v>1291647</v>
      </c>
      <c r="S19">
        <v>1291557</v>
      </c>
      <c r="T19">
        <v>16.185521276323946</v>
      </c>
      <c r="U19">
        <v>61.455118124867887</v>
      </c>
      <c r="V19">
        <v>83.012105470110853</v>
      </c>
      <c r="W19">
        <v>76.616796339611824</v>
      </c>
      <c r="X19">
        <v>0</v>
      </c>
      <c r="Y19">
        <v>0</v>
      </c>
      <c r="AA19">
        <v>9.2140063979387499</v>
      </c>
      <c r="AB19">
        <v>3.0385631278545646</v>
      </c>
      <c r="AC19">
        <v>-36.241564556568257</v>
      </c>
      <c r="AD19">
        <v>100</v>
      </c>
      <c r="AE19">
        <v>100</v>
      </c>
    </row>
    <row r="20" spans="1:42">
      <c r="A20">
        <v>0</v>
      </c>
      <c r="B20">
        <v>19</v>
      </c>
      <c r="C20">
        <v>2014</v>
      </c>
      <c r="D20">
        <v>99</v>
      </c>
      <c r="E20">
        <v>99</v>
      </c>
      <c r="F20">
        <v>99</v>
      </c>
      <c r="G20">
        <v>99</v>
      </c>
      <c r="H20">
        <v>99</v>
      </c>
      <c r="I20">
        <v>99</v>
      </c>
      <c r="J20">
        <v>999</v>
      </c>
      <c r="K20">
        <v>99</v>
      </c>
      <c r="L20">
        <v>99</v>
      </c>
      <c r="M20">
        <v>99</v>
      </c>
      <c r="N20">
        <v>99</v>
      </c>
      <c r="O20">
        <v>99</v>
      </c>
      <c r="P20">
        <v>9999</v>
      </c>
      <c r="Q20">
        <v>2274</v>
      </c>
      <c r="R20">
        <v>1287884</v>
      </c>
      <c r="S20">
        <v>1287815</v>
      </c>
      <c r="T20">
        <v>16.012193644769244</v>
      </c>
      <c r="U20">
        <v>60.950714194197118</v>
      </c>
      <c r="V20">
        <v>84.808851213795293</v>
      </c>
      <c r="W20">
        <v>78.276139041712881</v>
      </c>
      <c r="X20">
        <v>0</v>
      </c>
      <c r="Y20">
        <v>0</v>
      </c>
      <c r="AA20">
        <v>9.1546558271081029</v>
      </c>
      <c r="AB20">
        <v>2.8372304380923556</v>
      </c>
      <c r="AC20">
        <v>-30.199891767063193</v>
      </c>
      <c r="AD20">
        <v>100</v>
      </c>
      <c r="AE20">
        <v>100</v>
      </c>
    </row>
    <row r="21" spans="1:42">
      <c r="A21">
        <v>0</v>
      </c>
      <c r="B21">
        <v>20</v>
      </c>
      <c r="C21">
        <v>2015</v>
      </c>
      <c r="D21">
        <v>99</v>
      </c>
      <c r="E21">
        <v>99</v>
      </c>
      <c r="F21">
        <v>99</v>
      </c>
      <c r="G21">
        <v>99</v>
      </c>
      <c r="H21">
        <v>99</v>
      </c>
      <c r="I21">
        <v>99</v>
      </c>
      <c r="J21">
        <v>999</v>
      </c>
      <c r="K21">
        <v>99</v>
      </c>
      <c r="L21">
        <v>99</v>
      </c>
      <c r="M21">
        <v>99</v>
      </c>
      <c r="N21">
        <v>99</v>
      </c>
      <c r="O21">
        <v>99</v>
      </c>
      <c r="P21">
        <v>9999</v>
      </c>
      <c r="Q21">
        <v>2295</v>
      </c>
      <c r="R21">
        <v>1284319</v>
      </c>
      <c r="S21">
        <v>1278452</v>
      </c>
      <c r="T21">
        <v>15.797133733908788</v>
      </c>
      <c r="U21">
        <v>60.605418115032847</v>
      </c>
      <c r="V21">
        <v>88.455390816477177</v>
      </c>
      <c r="W21">
        <v>81.510881214155191</v>
      </c>
      <c r="X21">
        <v>2.3970680181481399</v>
      </c>
      <c r="Y21">
        <v>4.7941360362962797</v>
      </c>
      <c r="AA21">
        <v>9.4894711003375605</v>
      </c>
      <c r="AB21">
        <v>2.8651304888980595</v>
      </c>
      <c r="AC21">
        <v>-26.598688944206181</v>
      </c>
      <c r="AD21">
        <v>100</v>
      </c>
      <c r="AE21">
        <v>100</v>
      </c>
      <c r="AF21">
        <v>73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19169</v>
      </c>
      <c r="AO21">
        <v>12969</v>
      </c>
    </row>
    <row r="22" spans="1:42">
      <c r="A22">
        <v>0</v>
      </c>
      <c r="B22">
        <v>21</v>
      </c>
      <c r="C22">
        <v>2016</v>
      </c>
      <c r="D22">
        <v>99</v>
      </c>
      <c r="E22">
        <v>99</v>
      </c>
      <c r="F22">
        <v>99</v>
      </c>
      <c r="G22">
        <v>99</v>
      </c>
      <c r="H22">
        <v>99</v>
      </c>
      <c r="I22">
        <v>99</v>
      </c>
      <c r="J22">
        <v>999</v>
      </c>
      <c r="K22">
        <v>99</v>
      </c>
      <c r="L22">
        <v>99</v>
      </c>
      <c r="M22">
        <v>99</v>
      </c>
      <c r="N22">
        <v>99</v>
      </c>
      <c r="O22">
        <v>99</v>
      </c>
      <c r="P22">
        <v>9999</v>
      </c>
      <c r="Q22">
        <v>2506</v>
      </c>
      <c r="R22">
        <v>1360570.5</v>
      </c>
      <c r="S22">
        <v>1352137.5</v>
      </c>
      <c r="T22">
        <v>15.595542090615661</v>
      </c>
      <c r="U22">
        <v>60.205627016483163</v>
      </c>
      <c r="V22">
        <v>88.543509332406629</v>
      </c>
      <c r="W22">
        <v>81.547997226610434</v>
      </c>
      <c r="X22">
        <v>3.0377698178815433</v>
      </c>
      <c r="Y22">
        <v>6.0755396357630866</v>
      </c>
      <c r="Z22">
        <v>58.053478301932905</v>
      </c>
      <c r="AA22">
        <v>10.002878809850811</v>
      </c>
      <c r="AB22">
        <v>2.8494182032332618</v>
      </c>
      <c r="AC22">
        <v>-25.638845460454377</v>
      </c>
      <c r="AD22">
        <v>100</v>
      </c>
      <c r="AE22">
        <v>100</v>
      </c>
      <c r="AF22">
        <v>25853</v>
      </c>
      <c r="AG22">
        <v>625</v>
      </c>
      <c r="AH22">
        <v>6</v>
      </c>
      <c r="AI22">
        <v>8949</v>
      </c>
      <c r="AJ22">
        <v>121631</v>
      </c>
      <c r="AK22">
        <v>30205</v>
      </c>
      <c r="AL22">
        <v>102899</v>
      </c>
      <c r="AM22">
        <v>144</v>
      </c>
      <c r="AN22">
        <v>75094</v>
      </c>
      <c r="AO22">
        <v>35071</v>
      </c>
    </row>
    <row r="23" spans="1:42">
      <c r="A23">
        <v>0</v>
      </c>
      <c r="B23">
        <v>22</v>
      </c>
      <c r="C23">
        <v>2017</v>
      </c>
      <c r="D23">
        <v>99</v>
      </c>
      <c r="E23">
        <v>99</v>
      </c>
      <c r="F23">
        <v>99</v>
      </c>
      <c r="G23">
        <v>99</v>
      </c>
      <c r="H23">
        <v>99</v>
      </c>
      <c r="I23">
        <v>99</v>
      </c>
      <c r="J23">
        <v>999</v>
      </c>
      <c r="K23">
        <v>99</v>
      </c>
      <c r="L23">
        <v>99</v>
      </c>
      <c r="M23">
        <v>99</v>
      </c>
      <c r="N23">
        <v>99</v>
      </c>
      <c r="O23">
        <v>99</v>
      </c>
      <c r="P23">
        <v>9999</v>
      </c>
      <c r="Q23">
        <v>2595</v>
      </c>
      <c r="R23">
        <v>1354690</v>
      </c>
      <c r="S23">
        <v>1349704</v>
      </c>
      <c r="T23">
        <v>15.565722047110413</v>
      </c>
      <c r="U23">
        <v>60.029100454618217</v>
      </c>
      <c r="V23">
        <v>88.214464866994149</v>
      </c>
      <c r="W23">
        <v>81.309473447510996</v>
      </c>
      <c r="X23">
        <v>2.2689323756726623</v>
      </c>
      <c r="Y23">
        <v>4.5378647513453245</v>
      </c>
      <c r="Z23">
        <v>57.652599487705679</v>
      </c>
      <c r="AA23">
        <v>9.5673881697267493</v>
      </c>
      <c r="AB23">
        <v>2.7678840335538561</v>
      </c>
      <c r="AC23">
        <v>-26.370249139214064</v>
      </c>
      <c r="AD23">
        <v>100</v>
      </c>
      <c r="AE23">
        <v>100</v>
      </c>
      <c r="AF23">
        <v>27381</v>
      </c>
      <c r="AG23">
        <v>1811</v>
      </c>
      <c r="AH23">
        <v>3</v>
      </c>
      <c r="AI23">
        <v>8470</v>
      </c>
      <c r="AJ23">
        <v>87054</v>
      </c>
      <c r="AK23">
        <v>24380</v>
      </c>
      <c r="AL23">
        <v>98981</v>
      </c>
      <c r="AM23">
        <v>30</v>
      </c>
      <c r="AN23">
        <v>94444</v>
      </c>
      <c r="AO23">
        <v>33555</v>
      </c>
    </row>
    <row r="24" spans="1:42">
      <c r="A24">
        <v>0</v>
      </c>
      <c r="B24">
        <v>23</v>
      </c>
      <c r="C24">
        <v>2018</v>
      </c>
      <c r="D24">
        <v>99</v>
      </c>
      <c r="E24">
        <v>99</v>
      </c>
      <c r="F24">
        <v>99</v>
      </c>
      <c r="G24">
        <v>99</v>
      </c>
      <c r="H24">
        <v>99</v>
      </c>
      <c r="I24">
        <v>99</v>
      </c>
      <c r="J24">
        <v>999</v>
      </c>
      <c r="K24">
        <v>99</v>
      </c>
      <c r="L24">
        <v>99</v>
      </c>
      <c r="M24">
        <v>99</v>
      </c>
      <c r="N24">
        <v>99</v>
      </c>
      <c r="O24">
        <v>99</v>
      </c>
      <c r="P24">
        <v>9999</v>
      </c>
      <c r="Q24">
        <v>2459</v>
      </c>
      <c r="R24">
        <v>1413405</v>
      </c>
      <c r="S24">
        <v>1381162</v>
      </c>
      <c r="T24">
        <v>15.345146649403397</v>
      </c>
      <c r="U24">
        <v>60.158509284211405</v>
      </c>
      <c r="V24">
        <v>86.76789279524624</v>
      </c>
      <c r="W24">
        <v>79.498493145626114</v>
      </c>
      <c r="X24">
        <v>1.5748493885333643</v>
      </c>
      <c r="Y24">
        <v>3.1496987770667286</v>
      </c>
      <c r="Z24">
        <v>56.268160930518867</v>
      </c>
      <c r="AA24">
        <v>9.4989403309046008</v>
      </c>
      <c r="AB24">
        <v>2.6845126078436969</v>
      </c>
      <c r="AC24">
        <v>-25.277781964697844</v>
      </c>
      <c r="AD24">
        <v>100</v>
      </c>
      <c r="AE24">
        <v>100</v>
      </c>
      <c r="AF24">
        <v>24825</v>
      </c>
      <c r="AG24">
        <v>9</v>
      </c>
      <c r="AH24">
        <v>4</v>
      </c>
      <c r="AI24">
        <v>7645</v>
      </c>
      <c r="AJ24">
        <v>95592</v>
      </c>
      <c r="AK24">
        <v>26722</v>
      </c>
      <c r="AL24">
        <v>113303</v>
      </c>
      <c r="AM24">
        <v>35</v>
      </c>
      <c r="AN24">
        <v>70641</v>
      </c>
      <c r="AO24">
        <v>23926</v>
      </c>
    </row>
    <row r="25" spans="1:42">
      <c r="A25">
        <v>0</v>
      </c>
      <c r="B25">
        <v>24</v>
      </c>
      <c r="C25">
        <v>2019</v>
      </c>
      <c r="D25">
        <v>99</v>
      </c>
      <c r="E25">
        <v>99</v>
      </c>
      <c r="F25">
        <v>99</v>
      </c>
      <c r="G25">
        <v>99</v>
      </c>
      <c r="H25">
        <v>99</v>
      </c>
      <c r="I25">
        <v>99</v>
      </c>
      <c r="J25">
        <v>999</v>
      </c>
      <c r="K25">
        <v>99</v>
      </c>
      <c r="L25">
        <v>99</v>
      </c>
      <c r="M25">
        <v>99</v>
      </c>
      <c r="N25">
        <v>99</v>
      </c>
      <c r="O25">
        <v>99</v>
      </c>
      <c r="P25">
        <v>9999</v>
      </c>
      <c r="Q25">
        <v>2255</v>
      </c>
      <c r="R25">
        <v>1333490</v>
      </c>
      <c r="S25">
        <v>1316611</v>
      </c>
      <c r="T25">
        <v>15.80682944753991</v>
      </c>
      <c r="U25">
        <v>60.753925039362407</v>
      </c>
      <c r="V25">
        <v>86.816834703494237</v>
      </c>
      <c r="W25">
        <v>79.775541788728574</v>
      </c>
      <c r="X25">
        <v>1.2580521788689829</v>
      </c>
      <c r="Y25">
        <v>2.5161043577379658</v>
      </c>
      <c r="Z25">
        <v>61.71842308528749</v>
      </c>
      <c r="AA25">
        <v>9.2833871294810901</v>
      </c>
      <c r="AB25">
        <v>2.7066826197245044</v>
      </c>
      <c r="AC25">
        <v>-26.924576413765156</v>
      </c>
      <c r="AD25">
        <v>100</v>
      </c>
      <c r="AE25">
        <v>100</v>
      </c>
      <c r="AF25">
        <v>24871</v>
      </c>
      <c r="AG25">
        <v>11</v>
      </c>
      <c r="AH25">
        <v>12</v>
      </c>
      <c r="AI25">
        <v>7166</v>
      </c>
      <c r="AJ25">
        <v>85721.5</v>
      </c>
      <c r="AK25">
        <v>22838</v>
      </c>
      <c r="AL25">
        <v>106805.5</v>
      </c>
      <c r="AM25">
        <v>50</v>
      </c>
      <c r="AN25">
        <v>28470</v>
      </c>
      <c r="AO25">
        <v>19554</v>
      </c>
      <c r="AP25">
        <v>983</v>
      </c>
    </row>
    <row r="26" spans="1:42">
      <c r="A26">
        <v>0</v>
      </c>
      <c r="B26">
        <v>25</v>
      </c>
      <c r="C26">
        <v>2020</v>
      </c>
      <c r="D26">
        <v>99</v>
      </c>
      <c r="E26">
        <v>99</v>
      </c>
      <c r="F26">
        <v>99</v>
      </c>
      <c r="G26">
        <v>99</v>
      </c>
      <c r="H26">
        <v>99</v>
      </c>
      <c r="I26">
        <v>99</v>
      </c>
      <c r="J26">
        <v>999</v>
      </c>
      <c r="K26">
        <v>99</v>
      </c>
      <c r="L26">
        <v>99</v>
      </c>
      <c r="M26">
        <v>99</v>
      </c>
      <c r="N26">
        <v>99</v>
      </c>
      <c r="O26">
        <v>99</v>
      </c>
      <c r="P26">
        <v>9999</v>
      </c>
      <c r="Q26">
        <v>2195</v>
      </c>
      <c r="R26">
        <v>1279860.3599999999</v>
      </c>
      <c r="S26">
        <v>1279860.3599999999</v>
      </c>
      <c r="T26">
        <v>16.033479714927651</v>
      </c>
      <c r="U26">
        <v>60.777057498679014</v>
      </c>
      <c r="V26">
        <v>88.333755346295902</v>
      </c>
      <c r="W26">
        <v>81.532056184626271</v>
      </c>
      <c r="X26">
        <v>1.3622579888324691</v>
      </c>
      <c r="Y26">
        <v>2.7245159776649381</v>
      </c>
      <c r="Z26">
        <v>43.728676775331962</v>
      </c>
      <c r="AA26">
        <v>10.246848286540581</v>
      </c>
      <c r="AB26">
        <v>3.8175497603099879</v>
      </c>
      <c r="AC26">
        <v>-3.0649363041062521</v>
      </c>
      <c r="AD26">
        <v>100</v>
      </c>
      <c r="AE26">
        <v>100</v>
      </c>
      <c r="AF26">
        <v>23371.789999999997</v>
      </c>
      <c r="AG26">
        <v>7</v>
      </c>
      <c r="AH26">
        <v>1</v>
      </c>
      <c r="AI26">
        <v>7583</v>
      </c>
      <c r="AJ26">
        <v>83660.89</v>
      </c>
      <c r="AK26">
        <v>20295.89</v>
      </c>
      <c r="AL26">
        <v>106140.89</v>
      </c>
      <c r="AM26">
        <v>39</v>
      </c>
      <c r="AN26">
        <v>26686</v>
      </c>
      <c r="AO26">
        <v>17155</v>
      </c>
      <c r="AP26">
        <v>915</v>
      </c>
    </row>
    <row r="27" spans="1:42">
      <c r="A27">
        <v>0</v>
      </c>
      <c r="B27">
        <v>26</v>
      </c>
      <c r="C27">
        <v>2021</v>
      </c>
      <c r="D27">
        <v>99</v>
      </c>
      <c r="E27">
        <v>99</v>
      </c>
      <c r="F27">
        <v>99</v>
      </c>
      <c r="G27">
        <v>99</v>
      </c>
      <c r="H27">
        <v>99</v>
      </c>
      <c r="I27">
        <v>99</v>
      </c>
      <c r="J27">
        <v>999</v>
      </c>
      <c r="K27">
        <v>99</v>
      </c>
      <c r="L27">
        <v>99</v>
      </c>
      <c r="M27">
        <v>99</v>
      </c>
      <c r="N27">
        <v>99</v>
      </c>
      <c r="O27">
        <v>99</v>
      </c>
      <c r="P27">
        <v>9999</v>
      </c>
      <c r="Q27">
        <v>2189</v>
      </c>
      <c r="R27">
        <v>1302930.43</v>
      </c>
      <c r="S27">
        <v>1298352.43</v>
      </c>
      <c r="T27">
        <v>16.017936560127772</v>
      </c>
      <c r="U27">
        <v>60.714437558375401</v>
      </c>
      <c r="V27">
        <v>91.655037158657578</v>
      </c>
      <c r="W27">
        <v>84.497934909706586</v>
      </c>
      <c r="X27">
        <v>1.758190573536609</v>
      </c>
      <c r="Y27">
        <v>3.516381147073218</v>
      </c>
      <c r="Z27">
        <v>64.493389719971475</v>
      </c>
      <c r="AA27">
        <v>9.501359952338106</v>
      </c>
      <c r="AB27">
        <v>2.6212529419202619</v>
      </c>
      <c r="AC27">
        <v>-30.089796849370444</v>
      </c>
      <c r="AD27">
        <v>100</v>
      </c>
      <c r="AE27">
        <v>100</v>
      </c>
      <c r="AF27">
        <v>20941.669999999995</v>
      </c>
      <c r="AG27">
        <v>10</v>
      </c>
      <c r="AH27">
        <v>1</v>
      </c>
      <c r="AI27">
        <v>8626.880000000001</v>
      </c>
      <c r="AJ27">
        <v>72790.5</v>
      </c>
      <c r="AK27">
        <v>16568.880000000005</v>
      </c>
      <c r="AL27">
        <v>90162.9</v>
      </c>
      <c r="AM27">
        <v>36</v>
      </c>
      <c r="AN27">
        <v>21067</v>
      </c>
      <c r="AO27">
        <v>14288</v>
      </c>
      <c r="AP27">
        <v>942</v>
      </c>
    </row>
    <row r="28" spans="1:42">
      <c r="A28">
        <v>0</v>
      </c>
      <c r="B28">
        <v>27</v>
      </c>
      <c r="C28">
        <v>2022</v>
      </c>
      <c r="D28">
        <v>99</v>
      </c>
      <c r="E28">
        <v>99</v>
      </c>
      <c r="F28">
        <v>99</v>
      </c>
      <c r="G28">
        <v>99</v>
      </c>
      <c r="H28">
        <v>99</v>
      </c>
      <c r="I28">
        <v>99</v>
      </c>
      <c r="J28">
        <v>999</v>
      </c>
      <c r="K28">
        <v>99</v>
      </c>
      <c r="L28">
        <v>99</v>
      </c>
      <c r="M28">
        <v>99</v>
      </c>
      <c r="N28">
        <v>99</v>
      </c>
      <c r="O28">
        <v>99</v>
      </c>
      <c r="P28">
        <v>9999</v>
      </c>
      <c r="Q28">
        <v>2101</v>
      </c>
      <c r="R28">
        <v>1281247</v>
      </c>
      <c r="S28">
        <v>1274987</v>
      </c>
      <c r="T28">
        <v>4.0259192802012427</v>
      </c>
      <c r="U28">
        <v>60.661179290455514</v>
      </c>
      <c r="V28">
        <v>92.732132401044311</v>
      </c>
      <c r="W28">
        <v>85.335161801650074</v>
      </c>
      <c r="X28">
        <v>1.924609384451242</v>
      </c>
      <c r="Y28">
        <v>3.8492187689024839</v>
      </c>
      <c r="Z28">
        <v>0</v>
      </c>
      <c r="AA28">
        <v>9.5862647743044889</v>
      </c>
      <c r="AB28">
        <v>2.5475174431514316</v>
      </c>
      <c r="AC28">
        <v>-33.343011946721049</v>
      </c>
      <c r="AD28">
        <v>100</v>
      </c>
      <c r="AE28">
        <v>100</v>
      </c>
      <c r="AF28">
        <v>20356</v>
      </c>
      <c r="AG28">
        <v>15</v>
      </c>
      <c r="AH28">
        <v>0</v>
      </c>
      <c r="AI28">
        <v>7167</v>
      </c>
      <c r="AJ28">
        <v>67144</v>
      </c>
      <c r="AK28">
        <v>15783</v>
      </c>
      <c r="AL28">
        <v>100313</v>
      </c>
      <c r="AM28">
        <v>28</v>
      </c>
      <c r="AN28">
        <v>18437</v>
      </c>
      <c r="AO28">
        <v>13677</v>
      </c>
      <c r="AP28">
        <v>951</v>
      </c>
    </row>
    <row r="29" spans="1:42" s="381" customFormat="1">
      <c r="A29" s="381">
        <v>0</v>
      </c>
      <c r="B29" s="381">
        <v>28</v>
      </c>
      <c r="C29" s="381">
        <v>2023</v>
      </c>
      <c r="D29" s="381">
        <v>99</v>
      </c>
      <c r="E29" s="381">
        <v>99</v>
      </c>
      <c r="F29" s="381">
        <v>99</v>
      </c>
      <c r="G29" s="381">
        <v>99</v>
      </c>
      <c r="H29" s="381">
        <v>99</v>
      </c>
      <c r="I29" s="381">
        <v>99</v>
      </c>
      <c r="J29" s="381">
        <v>999</v>
      </c>
      <c r="K29" s="381">
        <v>99</v>
      </c>
      <c r="L29" s="381">
        <v>99</v>
      </c>
      <c r="M29" s="381">
        <v>99</v>
      </c>
      <c r="N29" s="381">
        <v>99</v>
      </c>
      <c r="O29" s="381">
        <v>99</v>
      </c>
      <c r="P29" s="381">
        <v>9999</v>
      </c>
      <c r="Q29" s="381">
        <v>1988</v>
      </c>
      <c r="R29" s="381">
        <v>1279812</v>
      </c>
      <c r="S29" s="381">
        <v>1273078</v>
      </c>
      <c r="T29" s="381">
        <v>4.2313472603788682</v>
      </c>
      <c r="U29" s="381">
        <v>60.55325675253205</v>
      </c>
      <c r="V29" s="381">
        <v>91.610915628062017</v>
      </c>
      <c r="W29" s="381">
        <v>84.308118112164735</v>
      </c>
      <c r="X29" s="381">
        <v>1.9116088925560939</v>
      </c>
      <c r="Y29" s="381">
        <v>3.8232177851121878</v>
      </c>
      <c r="Z29" s="381">
        <v>0</v>
      </c>
      <c r="AA29" s="381">
        <v>9.4774836596185565</v>
      </c>
      <c r="AB29" s="381">
        <v>2.5858812260055219</v>
      </c>
      <c r="AC29" s="381">
        <v>-30.824611997606681</v>
      </c>
      <c r="AD29" s="381">
        <v>100</v>
      </c>
      <c r="AE29" s="381">
        <v>100</v>
      </c>
      <c r="AF29" s="381">
        <v>19599</v>
      </c>
      <c r="AG29" s="381">
        <v>11</v>
      </c>
      <c r="AH29" s="381">
        <v>1</v>
      </c>
      <c r="AI29" s="381">
        <v>6573</v>
      </c>
      <c r="AJ29" s="381">
        <v>65000</v>
      </c>
      <c r="AK29" s="381">
        <v>15873</v>
      </c>
      <c r="AL29" s="381">
        <v>85560</v>
      </c>
      <c r="AM29" s="381">
        <v>43</v>
      </c>
      <c r="AN29" s="381">
        <v>18584</v>
      </c>
      <c r="AO29" s="381">
        <v>11932</v>
      </c>
      <c r="AP29" s="381">
        <v>894</v>
      </c>
    </row>
    <row r="30" spans="1:42">
      <c r="A30">
        <v>0</v>
      </c>
      <c r="B30">
        <v>29</v>
      </c>
      <c r="C30">
        <v>2024</v>
      </c>
      <c r="D30">
        <v>99</v>
      </c>
      <c r="E30">
        <v>99</v>
      </c>
      <c r="F30">
        <v>99</v>
      </c>
      <c r="G30">
        <v>99</v>
      </c>
      <c r="H30">
        <v>99</v>
      </c>
      <c r="I30">
        <v>99</v>
      </c>
      <c r="J30">
        <v>999</v>
      </c>
      <c r="K30">
        <v>99</v>
      </c>
      <c r="L30">
        <v>99</v>
      </c>
      <c r="M30">
        <v>99</v>
      </c>
      <c r="N30">
        <v>99</v>
      </c>
      <c r="O30">
        <v>99</v>
      </c>
      <c r="P30">
        <v>9999</v>
      </c>
      <c r="Q30">
        <v>1970</v>
      </c>
      <c r="R30">
        <v>1276909</v>
      </c>
      <c r="S30">
        <v>1270274</v>
      </c>
      <c r="T30">
        <v>4.2777222182630084</v>
      </c>
      <c r="U30">
        <v>60.523063528026256</v>
      </c>
      <c r="V30">
        <v>89.435096164782351</v>
      </c>
      <c r="W30">
        <v>82.284532234776023</v>
      </c>
      <c r="X30">
        <v>2.1552044820735077</v>
      </c>
      <c r="Y30">
        <v>4.3104089641470154</v>
      </c>
      <c r="Z30">
        <v>0</v>
      </c>
      <c r="AA30">
        <v>8.8599473856204565</v>
      </c>
      <c r="AB30">
        <v>2.5480314885376019</v>
      </c>
      <c r="AC30">
        <v>-29.223932707926995</v>
      </c>
      <c r="AD30">
        <v>100</v>
      </c>
      <c r="AE30">
        <v>100</v>
      </c>
      <c r="AF30">
        <v>17093</v>
      </c>
      <c r="AG30">
        <v>4</v>
      </c>
      <c r="AH30">
        <v>4</v>
      </c>
      <c r="AI30">
        <v>5557</v>
      </c>
      <c r="AJ30">
        <v>66497</v>
      </c>
      <c r="AK30">
        <v>14314</v>
      </c>
      <c r="AL30">
        <v>91254</v>
      </c>
      <c r="AM30">
        <v>30</v>
      </c>
      <c r="AN30">
        <v>15369</v>
      </c>
      <c r="AO30">
        <v>11158</v>
      </c>
      <c r="AP30">
        <v>819</v>
      </c>
    </row>
    <row r="31" spans="1:42">
      <c r="A31">
        <v>1</v>
      </c>
      <c r="B31">
        <v>1</v>
      </c>
      <c r="C31">
        <v>2024</v>
      </c>
      <c r="D31">
        <v>99</v>
      </c>
      <c r="E31">
        <v>99</v>
      </c>
      <c r="F31">
        <v>170</v>
      </c>
      <c r="G31">
        <v>99</v>
      </c>
      <c r="H31">
        <v>99</v>
      </c>
      <c r="I31">
        <v>99</v>
      </c>
      <c r="J31">
        <v>999</v>
      </c>
      <c r="K31">
        <v>99</v>
      </c>
      <c r="L31">
        <v>99</v>
      </c>
      <c r="M31">
        <v>99</v>
      </c>
      <c r="N31">
        <v>99</v>
      </c>
      <c r="O31">
        <v>99</v>
      </c>
      <c r="P31">
        <v>9999</v>
      </c>
      <c r="Q31">
        <v>1970</v>
      </c>
      <c r="R31">
        <v>1249389</v>
      </c>
      <c r="S31">
        <v>1242786</v>
      </c>
      <c r="T31">
        <v>4.2997185024039748</v>
      </c>
      <c r="U31">
        <v>60.514556810263379</v>
      </c>
      <c r="V31">
        <v>89.431060344786644</v>
      </c>
      <c r="W31">
        <v>82.276799143214205</v>
      </c>
      <c r="X31">
        <v>0</v>
      </c>
      <c r="Y31">
        <v>0</v>
      </c>
      <c r="Z31">
        <v>0</v>
      </c>
      <c r="AA31">
        <v>8.8401594550342644</v>
      </c>
      <c r="AB31">
        <v>2.5525611394000545</v>
      </c>
      <c r="AC31">
        <v>-29.291480548683079</v>
      </c>
      <c r="AD31">
        <v>100</v>
      </c>
      <c r="AE31">
        <v>100</v>
      </c>
      <c r="AF31">
        <v>16730</v>
      </c>
      <c r="AG31">
        <v>4</v>
      </c>
      <c r="AH31">
        <v>4</v>
      </c>
      <c r="AI31">
        <v>5413</v>
      </c>
      <c r="AJ31">
        <v>65940</v>
      </c>
      <c r="AK31">
        <v>14063</v>
      </c>
      <c r="AL31">
        <v>89183</v>
      </c>
      <c r="AM31">
        <v>30</v>
      </c>
      <c r="AN31">
        <v>15122</v>
      </c>
      <c r="AO31">
        <v>11014</v>
      </c>
      <c r="AP31">
        <v>819</v>
      </c>
    </row>
    <row r="32" spans="1:42">
      <c r="A32">
        <v>1</v>
      </c>
      <c r="B32">
        <v>2</v>
      </c>
      <c r="C32">
        <v>2024</v>
      </c>
      <c r="D32">
        <v>99</v>
      </c>
      <c r="E32">
        <v>99</v>
      </c>
      <c r="F32">
        <v>173</v>
      </c>
      <c r="G32">
        <v>99</v>
      </c>
      <c r="H32">
        <v>99</v>
      </c>
      <c r="I32">
        <v>99</v>
      </c>
      <c r="J32">
        <v>999</v>
      </c>
      <c r="K32">
        <v>99</v>
      </c>
      <c r="L32">
        <v>99</v>
      </c>
      <c r="M32">
        <v>99</v>
      </c>
      <c r="N32">
        <v>99</v>
      </c>
      <c r="O32">
        <v>99</v>
      </c>
      <c r="P32">
        <v>9999</v>
      </c>
      <c r="AD32">
        <v>100</v>
      </c>
      <c r="AE32">
        <v>100</v>
      </c>
    </row>
    <row r="33" spans="1:42">
      <c r="A33">
        <v>1</v>
      </c>
      <c r="B33">
        <v>3</v>
      </c>
      <c r="C33">
        <v>2024</v>
      </c>
      <c r="D33">
        <v>99</v>
      </c>
      <c r="E33">
        <v>99</v>
      </c>
      <c r="F33">
        <v>176</v>
      </c>
      <c r="G33">
        <v>99</v>
      </c>
      <c r="H33">
        <v>99</v>
      </c>
      <c r="I33">
        <v>99</v>
      </c>
      <c r="J33">
        <v>999</v>
      </c>
      <c r="K33">
        <v>99</v>
      </c>
      <c r="L33">
        <v>99</v>
      </c>
      <c r="M33">
        <v>99</v>
      </c>
      <c r="N33">
        <v>99</v>
      </c>
      <c r="O33">
        <v>99</v>
      </c>
      <c r="P33">
        <v>9999</v>
      </c>
      <c r="Q33">
        <v>193</v>
      </c>
      <c r="R33">
        <v>27520</v>
      </c>
      <c r="S33">
        <v>27488</v>
      </c>
      <c r="T33">
        <v>3.2791061046511638</v>
      </c>
      <c r="U33">
        <v>60.907668800931312</v>
      </c>
      <c r="V33">
        <v>89.617563444604869</v>
      </c>
      <c r="W33">
        <v>82.63416036088509</v>
      </c>
      <c r="X33">
        <v>100</v>
      </c>
      <c r="Y33">
        <v>200</v>
      </c>
      <c r="Z33">
        <v>0</v>
      </c>
      <c r="AA33">
        <v>9.7061393000928486</v>
      </c>
      <c r="AB33">
        <v>2.3014558539033354</v>
      </c>
      <c r="AC33">
        <v>-27.678327825458044</v>
      </c>
      <c r="AD33">
        <v>100</v>
      </c>
      <c r="AE33">
        <v>100</v>
      </c>
      <c r="AF33">
        <v>363</v>
      </c>
      <c r="AG33">
        <v>0</v>
      </c>
      <c r="AH33">
        <v>0</v>
      </c>
      <c r="AI33">
        <v>144</v>
      </c>
      <c r="AJ33">
        <v>557</v>
      </c>
      <c r="AK33">
        <v>251</v>
      </c>
      <c r="AL33">
        <v>2071</v>
      </c>
      <c r="AM33">
        <v>0</v>
      </c>
      <c r="AN33">
        <v>247</v>
      </c>
      <c r="AO33">
        <v>144</v>
      </c>
      <c r="AP33">
        <v>142</v>
      </c>
    </row>
    <row r="34" spans="1:42">
      <c r="A34">
        <v>1</v>
      </c>
      <c r="B34">
        <v>4</v>
      </c>
      <c r="C34">
        <v>2023</v>
      </c>
      <c r="D34">
        <v>99</v>
      </c>
      <c r="E34">
        <v>99</v>
      </c>
      <c r="F34">
        <v>170</v>
      </c>
      <c r="G34">
        <v>99</v>
      </c>
      <c r="H34">
        <v>99</v>
      </c>
      <c r="I34">
        <v>99</v>
      </c>
      <c r="J34">
        <v>999</v>
      </c>
      <c r="K34">
        <v>99</v>
      </c>
      <c r="L34">
        <v>99</v>
      </c>
      <c r="M34">
        <v>99</v>
      </c>
      <c r="N34">
        <v>99</v>
      </c>
      <c r="O34">
        <v>99</v>
      </c>
      <c r="P34">
        <v>9999</v>
      </c>
      <c r="Q34">
        <v>1988</v>
      </c>
      <c r="R34">
        <v>1255347</v>
      </c>
      <c r="S34">
        <v>1248658</v>
      </c>
      <c r="T34">
        <v>4.24567948145015</v>
      </c>
      <c r="U34">
        <v>60.54776007521675</v>
      </c>
      <c r="V34">
        <v>91.593841254150163</v>
      </c>
      <c r="W34">
        <v>84.289836200143824</v>
      </c>
      <c r="X34">
        <v>0</v>
      </c>
      <c r="Y34">
        <v>0</v>
      </c>
      <c r="Z34">
        <v>0</v>
      </c>
      <c r="AA34">
        <v>9.4576029170260636</v>
      </c>
      <c r="AB34">
        <v>2.5885412745859102</v>
      </c>
      <c r="AC34">
        <v>-30.930433022149927</v>
      </c>
      <c r="AD34">
        <v>100</v>
      </c>
      <c r="AE34">
        <v>100</v>
      </c>
      <c r="AF34">
        <v>19273</v>
      </c>
      <c r="AG34">
        <v>11</v>
      </c>
      <c r="AH34">
        <v>1</v>
      </c>
      <c r="AI34">
        <v>6417</v>
      </c>
      <c r="AJ34">
        <v>64477</v>
      </c>
      <c r="AK34">
        <v>15680</v>
      </c>
      <c r="AL34">
        <v>84138</v>
      </c>
      <c r="AM34">
        <v>41</v>
      </c>
      <c r="AN34">
        <v>18377</v>
      </c>
      <c r="AO34">
        <v>11783</v>
      </c>
      <c r="AP34">
        <v>894</v>
      </c>
    </row>
    <row r="35" spans="1:42">
      <c r="A35">
        <v>1</v>
      </c>
      <c r="B35">
        <v>5</v>
      </c>
      <c r="C35">
        <v>2023</v>
      </c>
      <c r="D35">
        <v>99</v>
      </c>
      <c r="E35">
        <v>99</v>
      </c>
      <c r="F35">
        <v>173</v>
      </c>
      <c r="G35">
        <v>99</v>
      </c>
      <c r="H35">
        <v>99</v>
      </c>
      <c r="I35">
        <v>99</v>
      </c>
      <c r="J35">
        <v>999</v>
      </c>
      <c r="K35">
        <v>99</v>
      </c>
      <c r="L35">
        <v>99</v>
      </c>
      <c r="M35">
        <v>99</v>
      </c>
      <c r="N35">
        <v>99</v>
      </c>
      <c r="O35">
        <v>99</v>
      </c>
      <c r="P35">
        <v>9999</v>
      </c>
      <c r="AD35">
        <v>100</v>
      </c>
      <c r="AE35">
        <v>100</v>
      </c>
    </row>
    <row r="36" spans="1:42">
      <c r="A36">
        <v>1</v>
      </c>
      <c r="B36">
        <v>6</v>
      </c>
      <c r="C36">
        <v>2023</v>
      </c>
      <c r="D36">
        <v>99</v>
      </c>
      <c r="E36">
        <v>99</v>
      </c>
      <c r="F36">
        <v>176</v>
      </c>
      <c r="G36">
        <v>99</v>
      </c>
      <c r="H36">
        <v>99</v>
      </c>
      <c r="I36">
        <v>99</v>
      </c>
      <c r="J36">
        <v>999</v>
      </c>
      <c r="K36">
        <v>99</v>
      </c>
      <c r="L36">
        <v>99</v>
      </c>
      <c r="M36">
        <v>99</v>
      </c>
      <c r="N36">
        <v>99</v>
      </c>
      <c r="O36">
        <v>99</v>
      </c>
      <c r="P36">
        <v>9999</v>
      </c>
      <c r="Q36">
        <v>194</v>
      </c>
      <c r="R36">
        <v>24465</v>
      </c>
      <c r="S36">
        <v>24420</v>
      </c>
      <c r="T36">
        <v>3.4959329654608622</v>
      </c>
      <c r="U36">
        <v>60.834316134316147</v>
      </c>
      <c r="V36">
        <v>92.483972695239189</v>
      </c>
      <c r="W36">
        <v>85.242919737919806</v>
      </c>
      <c r="X36">
        <v>100</v>
      </c>
      <c r="Y36">
        <v>200</v>
      </c>
      <c r="Z36">
        <v>0</v>
      </c>
      <c r="AA36">
        <v>10.400975442945253</v>
      </c>
      <c r="AB36">
        <v>2.4294942655922545</v>
      </c>
      <c r="AC36">
        <v>-27.351011994406047</v>
      </c>
      <c r="AD36">
        <v>100</v>
      </c>
      <c r="AE36">
        <v>100</v>
      </c>
      <c r="AF36">
        <v>326</v>
      </c>
      <c r="AG36">
        <v>0</v>
      </c>
      <c r="AH36">
        <v>0</v>
      </c>
      <c r="AI36">
        <v>156</v>
      </c>
      <c r="AJ36">
        <v>523</v>
      </c>
      <c r="AK36">
        <v>193</v>
      </c>
      <c r="AL36">
        <v>1422</v>
      </c>
      <c r="AM36">
        <v>2</v>
      </c>
      <c r="AN36">
        <v>207</v>
      </c>
      <c r="AO36">
        <v>149</v>
      </c>
      <c r="AP36">
        <v>137</v>
      </c>
    </row>
    <row r="37" spans="1:42">
      <c r="A37">
        <v>1</v>
      </c>
      <c r="B37">
        <v>7</v>
      </c>
      <c r="C37">
        <v>2022</v>
      </c>
      <c r="D37">
        <v>99</v>
      </c>
      <c r="E37">
        <v>99</v>
      </c>
      <c r="F37">
        <v>170</v>
      </c>
      <c r="G37">
        <v>99</v>
      </c>
      <c r="H37">
        <v>99</v>
      </c>
      <c r="I37">
        <v>99</v>
      </c>
      <c r="J37">
        <v>999</v>
      </c>
      <c r="K37">
        <v>99</v>
      </c>
      <c r="L37">
        <v>99</v>
      </c>
      <c r="M37">
        <v>99</v>
      </c>
      <c r="N37">
        <v>99</v>
      </c>
      <c r="O37">
        <v>99</v>
      </c>
      <c r="P37">
        <v>9999</v>
      </c>
      <c r="Q37">
        <v>2099</v>
      </c>
      <c r="R37">
        <v>1256588</v>
      </c>
      <c r="S37">
        <v>1250361</v>
      </c>
      <c r="T37">
        <v>4.03831406952796</v>
      </c>
      <c r="U37">
        <v>60.657255784529433</v>
      </c>
      <c r="V37">
        <v>92.723880879499376</v>
      </c>
      <c r="W37">
        <v>85.324289665145002</v>
      </c>
      <c r="X37">
        <v>0</v>
      </c>
      <c r="Y37">
        <v>0</v>
      </c>
      <c r="Z37">
        <v>0</v>
      </c>
      <c r="AA37">
        <v>9.5649979796214595</v>
      </c>
      <c r="AB37">
        <v>2.5501767574102674</v>
      </c>
      <c r="AC37">
        <v>-33.36706299900284</v>
      </c>
      <c r="AD37">
        <v>100</v>
      </c>
      <c r="AE37">
        <v>100</v>
      </c>
      <c r="AF37">
        <v>19971</v>
      </c>
      <c r="AG37">
        <v>15</v>
      </c>
      <c r="AH37">
        <v>0</v>
      </c>
      <c r="AI37">
        <v>7036</v>
      </c>
      <c r="AJ37">
        <v>66664</v>
      </c>
      <c r="AK37">
        <v>15528</v>
      </c>
      <c r="AL37">
        <v>99085</v>
      </c>
      <c r="AM37">
        <v>28</v>
      </c>
      <c r="AN37">
        <v>18211</v>
      </c>
      <c r="AO37">
        <v>13458</v>
      </c>
      <c r="AP37">
        <v>950</v>
      </c>
    </row>
    <row r="38" spans="1:42">
      <c r="A38">
        <v>1</v>
      </c>
      <c r="B38">
        <v>8</v>
      </c>
      <c r="C38">
        <v>2022</v>
      </c>
      <c r="D38">
        <v>99</v>
      </c>
      <c r="E38">
        <v>99</v>
      </c>
      <c r="F38">
        <v>173</v>
      </c>
      <c r="G38">
        <v>99</v>
      </c>
      <c r="H38">
        <v>99</v>
      </c>
      <c r="I38">
        <v>99</v>
      </c>
      <c r="J38">
        <v>999</v>
      </c>
      <c r="K38">
        <v>99</v>
      </c>
      <c r="L38">
        <v>99</v>
      </c>
      <c r="M38">
        <v>99</v>
      </c>
      <c r="N38">
        <v>99</v>
      </c>
      <c r="O38">
        <v>99</v>
      </c>
      <c r="P38">
        <v>9999</v>
      </c>
      <c r="AD38">
        <v>100</v>
      </c>
      <c r="AE38">
        <v>100</v>
      </c>
    </row>
    <row r="39" spans="1:42">
      <c r="A39">
        <v>1</v>
      </c>
      <c r="B39">
        <v>9</v>
      </c>
      <c r="C39">
        <v>2022</v>
      </c>
      <c r="D39">
        <v>99</v>
      </c>
      <c r="E39">
        <v>99</v>
      </c>
      <c r="F39">
        <v>176</v>
      </c>
      <c r="G39">
        <v>99</v>
      </c>
      <c r="H39">
        <v>99</v>
      </c>
      <c r="I39">
        <v>99</v>
      </c>
      <c r="J39">
        <v>999</v>
      </c>
      <c r="K39">
        <v>99</v>
      </c>
      <c r="L39">
        <v>99</v>
      </c>
      <c r="M39">
        <v>99</v>
      </c>
      <c r="N39">
        <v>99</v>
      </c>
      <c r="O39">
        <v>99</v>
      </c>
      <c r="P39">
        <v>9999</v>
      </c>
      <c r="Q39">
        <v>196</v>
      </c>
      <c r="R39">
        <v>24659</v>
      </c>
      <c r="S39">
        <v>24626</v>
      </c>
      <c r="T39">
        <v>3.394298227827568</v>
      </c>
      <c r="U39">
        <v>60.86039145618453</v>
      </c>
      <c r="V39">
        <v>93.151095315497358</v>
      </c>
      <c r="W39">
        <v>85.887183870705698</v>
      </c>
      <c r="X39">
        <v>100</v>
      </c>
      <c r="Y39">
        <v>200</v>
      </c>
      <c r="Z39">
        <v>0</v>
      </c>
      <c r="AA39">
        <v>10.595531518472312</v>
      </c>
      <c r="AB39">
        <v>2.400222195803726</v>
      </c>
      <c r="AC39">
        <v>-33.201155727684025</v>
      </c>
      <c r="AD39">
        <v>100</v>
      </c>
      <c r="AE39">
        <v>100</v>
      </c>
      <c r="AF39">
        <v>385</v>
      </c>
      <c r="AG39">
        <v>0</v>
      </c>
      <c r="AH39">
        <v>0</v>
      </c>
      <c r="AI39">
        <v>131</v>
      </c>
      <c r="AJ39">
        <v>480</v>
      </c>
      <c r="AK39">
        <v>255</v>
      </c>
      <c r="AL39">
        <v>1228</v>
      </c>
      <c r="AM39">
        <v>0</v>
      </c>
      <c r="AN39">
        <v>226</v>
      </c>
      <c r="AO39">
        <v>219</v>
      </c>
      <c r="AP39">
        <v>144</v>
      </c>
    </row>
    <row r="40" spans="1:42">
      <c r="A40">
        <v>1</v>
      </c>
      <c r="B40">
        <v>10</v>
      </c>
      <c r="C40">
        <v>2021</v>
      </c>
      <c r="D40">
        <v>99</v>
      </c>
      <c r="E40">
        <v>99</v>
      </c>
      <c r="F40">
        <v>170</v>
      </c>
      <c r="G40">
        <v>99</v>
      </c>
      <c r="H40">
        <v>99</v>
      </c>
      <c r="I40">
        <v>99</v>
      </c>
      <c r="J40">
        <v>999</v>
      </c>
      <c r="K40">
        <v>99</v>
      </c>
      <c r="L40">
        <v>99</v>
      </c>
      <c r="M40">
        <v>99</v>
      </c>
      <c r="N40">
        <v>99</v>
      </c>
      <c r="O40">
        <v>99</v>
      </c>
      <c r="P40">
        <v>9999</v>
      </c>
      <c r="Q40">
        <v>2189</v>
      </c>
      <c r="R40">
        <v>1280022.43</v>
      </c>
      <c r="S40">
        <v>1275455.43</v>
      </c>
      <c r="T40">
        <v>16.013113903011835</v>
      </c>
      <c r="U40">
        <v>60.707528243460416</v>
      </c>
      <c r="V40">
        <v>91.644073344907028</v>
      </c>
      <c r="W40">
        <v>84.486575238461342</v>
      </c>
      <c r="X40">
        <v>0</v>
      </c>
      <c r="Y40">
        <v>0</v>
      </c>
      <c r="Z40">
        <v>64.236296234277717</v>
      </c>
      <c r="AA40">
        <v>9.4831644895079368</v>
      </c>
      <c r="AB40">
        <v>2.6245675999289095</v>
      </c>
      <c r="AC40">
        <v>-30.174298994257995</v>
      </c>
      <c r="AD40">
        <v>100</v>
      </c>
      <c r="AE40">
        <v>100</v>
      </c>
      <c r="AF40">
        <v>20576.669999999995</v>
      </c>
      <c r="AG40">
        <v>10</v>
      </c>
      <c r="AH40">
        <v>1</v>
      </c>
      <c r="AI40">
        <v>8494.880000000001</v>
      </c>
      <c r="AJ40">
        <v>71938.5</v>
      </c>
      <c r="AK40">
        <v>16129.880000000005</v>
      </c>
      <c r="AL40">
        <v>89221.9</v>
      </c>
      <c r="AM40">
        <v>36</v>
      </c>
      <c r="AN40">
        <v>20755</v>
      </c>
      <c r="AO40">
        <v>14105</v>
      </c>
      <c r="AP40">
        <v>942</v>
      </c>
    </row>
    <row r="41" spans="1:42">
      <c r="A41">
        <v>1</v>
      </c>
      <c r="B41">
        <v>11</v>
      </c>
      <c r="C41">
        <v>2021</v>
      </c>
      <c r="D41">
        <v>99</v>
      </c>
      <c r="E41">
        <v>99</v>
      </c>
      <c r="F41">
        <v>173</v>
      </c>
      <c r="G41">
        <v>99</v>
      </c>
      <c r="H41">
        <v>99</v>
      </c>
      <c r="I41">
        <v>99</v>
      </c>
      <c r="J41">
        <v>999</v>
      </c>
      <c r="K41">
        <v>99</v>
      </c>
      <c r="L41">
        <v>99</v>
      </c>
      <c r="M41">
        <v>99</v>
      </c>
      <c r="N41">
        <v>99</v>
      </c>
      <c r="O41">
        <v>99</v>
      </c>
      <c r="P41">
        <v>9999</v>
      </c>
      <c r="AD41">
        <v>100</v>
      </c>
      <c r="AE41">
        <v>100</v>
      </c>
    </row>
    <row r="42" spans="1:42">
      <c r="A42">
        <v>1</v>
      </c>
      <c r="B42">
        <v>12</v>
      </c>
      <c r="C42">
        <v>2021</v>
      </c>
      <c r="D42">
        <v>99</v>
      </c>
      <c r="E42">
        <v>99</v>
      </c>
      <c r="F42">
        <v>176</v>
      </c>
      <c r="G42">
        <v>99</v>
      </c>
      <c r="H42">
        <v>99</v>
      </c>
      <c r="I42">
        <v>99</v>
      </c>
      <c r="J42">
        <v>999</v>
      </c>
      <c r="K42">
        <v>99</v>
      </c>
      <c r="L42">
        <v>99</v>
      </c>
      <c r="M42">
        <v>99</v>
      </c>
      <c r="N42">
        <v>99</v>
      </c>
      <c r="O42">
        <v>99</v>
      </c>
      <c r="P42">
        <v>9999</v>
      </c>
      <c r="Q42">
        <v>185</v>
      </c>
      <c r="R42">
        <v>22908</v>
      </c>
      <c r="S42">
        <v>22897</v>
      </c>
      <c r="T42">
        <v>16.287410511611672</v>
      </c>
      <c r="U42">
        <v>61.099314320653363</v>
      </c>
      <c r="V42">
        <v>92.265765890879834</v>
      </c>
      <c r="W42">
        <v>85.130714504083386</v>
      </c>
      <c r="X42">
        <v>100</v>
      </c>
      <c r="Y42">
        <v>200</v>
      </c>
      <c r="Z42">
        <v>78.858913916535641</v>
      </c>
      <c r="AA42">
        <v>10.445583408320505</v>
      </c>
      <c r="AB42">
        <v>2.3982473040186596</v>
      </c>
      <c r="AC42">
        <v>-27.315848855461088</v>
      </c>
      <c r="AD42">
        <v>100</v>
      </c>
      <c r="AE42">
        <v>100</v>
      </c>
      <c r="AF42">
        <v>365</v>
      </c>
      <c r="AG42">
        <v>0</v>
      </c>
      <c r="AH42">
        <v>0</v>
      </c>
      <c r="AI42">
        <v>132</v>
      </c>
      <c r="AJ42">
        <v>852</v>
      </c>
      <c r="AK42">
        <v>439</v>
      </c>
      <c r="AL42">
        <v>941</v>
      </c>
      <c r="AM42">
        <v>0</v>
      </c>
      <c r="AN42">
        <v>312</v>
      </c>
      <c r="AO42">
        <v>183</v>
      </c>
      <c r="AP42">
        <v>144</v>
      </c>
    </row>
    <row r="43" spans="1:42">
      <c r="A43">
        <v>1</v>
      </c>
      <c r="B43">
        <v>13</v>
      </c>
      <c r="C43">
        <v>2020</v>
      </c>
      <c r="D43">
        <v>99</v>
      </c>
      <c r="E43">
        <v>99</v>
      </c>
      <c r="F43">
        <v>170</v>
      </c>
      <c r="G43">
        <v>99</v>
      </c>
      <c r="H43">
        <v>99</v>
      </c>
      <c r="I43">
        <v>99</v>
      </c>
      <c r="J43">
        <v>999</v>
      </c>
      <c r="K43">
        <v>99</v>
      </c>
      <c r="L43">
        <v>99</v>
      </c>
      <c r="M43">
        <v>99</v>
      </c>
      <c r="N43">
        <v>99</v>
      </c>
      <c r="O43">
        <v>99</v>
      </c>
      <c r="P43">
        <v>9999</v>
      </c>
      <c r="Q43">
        <v>2194</v>
      </c>
      <c r="R43">
        <v>1262308.3599999999</v>
      </c>
      <c r="S43">
        <v>1262308.3599999999</v>
      </c>
      <c r="T43">
        <v>16.029060537949704</v>
      </c>
      <c r="U43">
        <v>60.769723247337112</v>
      </c>
      <c r="V43">
        <v>88.316900071292196</v>
      </c>
      <c r="W43">
        <v>81.516498765797436</v>
      </c>
      <c r="X43">
        <v>0</v>
      </c>
      <c r="Y43">
        <v>0</v>
      </c>
      <c r="Z43">
        <v>44.229763320271445</v>
      </c>
      <c r="AA43">
        <v>10.238541217497565</v>
      </c>
      <c r="AB43">
        <v>3.8201760808217431</v>
      </c>
      <c r="AC43">
        <v>-2.9089291883338442</v>
      </c>
      <c r="AD43">
        <v>100</v>
      </c>
      <c r="AE43">
        <v>100</v>
      </c>
      <c r="AF43">
        <v>23064.789999999997</v>
      </c>
      <c r="AG43">
        <v>7</v>
      </c>
      <c r="AH43">
        <v>0</v>
      </c>
      <c r="AI43">
        <v>7484</v>
      </c>
      <c r="AJ43">
        <v>82786.89</v>
      </c>
      <c r="AK43">
        <v>20054.89</v>
      </c>
      <c r="AL43">
        <v>105227.89</v>
      </c>
      <c r="AM43">
        <v>38</v>
      </c>
      <c r="AN43">
        <v>26407</v>
      </c>
      <c r="AO43">
        <v>16935</v>
      </c>
      <c r="AP43">
        <v>914</v>
      </c>
    </row>
    <row r="44" spans="1:42">
      <c r="A44">
        <v>1</v>
      </c>
      <c r="B44">
        <v>14</v>
      </c>
      <c r="C44">
        <v>2020</v>
      </c>
      <c r="D44">
        <v>99</v>
      </c>
      <c r="E44">
        <v>99</v>
      </c>
      <c r="F44">
        <v>173</v>
      </c>
      <c r="G44">
        <v>99</v>
      </c>
      <c r="H44">
        <v>99</v>
      </c>
      <c r="I44">
        <v>99</v>
      </c>
      <c r="J44">
        <v>999</v>
      </c>
      <c r="K44">
        <v>99</v>
      </c>
      <c r="L44">
        <v>99</v>
      </c>
      <c r="M44">
        <v>99</v>
      </c>
      <c r="N44">
        <v>99</v>
      </c>
      <c r="O44">
        <v>99</v>
      </c>
      <c r="P44">
        <v>9999</v>
      </c>
      <c r="Q44">
        <v>47</v>
      </c>
      <c r="R44">
        <v>117</v>
      </c>
      <c r="S44">
        <v>117</v>
      </c>
      <c r="T44">
        <v>14.025641025641024</v>
      </c>
      <c r="U44">
        <v>48.452991452991441</v>
      </c>
      <c r="V44">
        <v>82.173051457991889</v>
      </c>
      <c r="W44">
        <v>75.845726495726453</v>
      </c>
      <c r="X44">
        <v>0</v>
      </c>
      <c r="Y44">
        <v>0</v>
      </c>
      <c r="Z44">
        <v>35.042735042735046</v>
      </c>
      <c r="AA44">
        <v>20.984067595399139</v>
      </c>
      <c r="AB44">
        <v>22.76242807955359</v>
      </c>
      <c r="AC44">
        <v>22.815799735383901</v>
      </c>
      <c r="AD44">
        <v>100</v>
      </c>
      <c r="AE44">
        <v>100</v>
      </c>
      <c r="AF44">
        <v>3</v>
      </c>
      <c r="AG44">
        <v>0</v>
      </c>
      <c r="AH44">
        <v>1</v>
      </c>
      <c r="AI44">
        <v>0</v>
      </c>
      <c r="AJ44">
        <v>0</v>
      </c>
      <c r="AK44">
        <v>1</v>
      </c>
      <c r="AL44">
        <v>0</v>
      </c>
      <c r="AM44">
        <v>0</v>
      </c>
      <c r="AN44">
        <v>0</v>
      </c>
      <c r="AO44">
        <v>2</v>
      </c>
      <c r="AP44">
        <v>27</v>
      </c>
    </row>
    <row r="45" spans="1:42">
      <c r="A45">
        <v>1</v>
      </c>
      <c r="B45">
        <v>15</v>
      </c>
      <c r="C45">
        <v>2020</v>
      </c>
      <c r="D45">
        <v>99</v>
      </c>
      <c r="E45">
        <v>99</v>
      </c>
      <c r="F45">
        <v>176</v>
      </c>
      <c r="G45">
        <v>99</v>
      </c>
      <c r="H45">
        <v>99</v>
      </c>
      <c r="I45">
        <v>99</v>
      </c>
      <c r="J45">
        <v>999</v>
      </c>
      <c r="K45">
        <v>99</v>
      </c>
      <c r="L45">
        <v>99</v>
      </c>
      <c r="M45">
        <v>99</v>
      </c>
      <c r="N45">
        <v>99</v>
      </c>
      <c r="O45">
        <v>99</v>
      </c>
      <c r="P45">
        <v>9999</v>
      </c>
      <c r="Q45">
        <v>168</v>
      </c>
      <c r="R45">
        <v>17435</v>
      </c>
      <c r="S45">
        <v>17435</v>
      </c>
      <c r="T45">
        <v>16.366905649555495</v>
      </c>
      <c r="U45">
        <v>61.390765701175781</v>
      </c>
      <c r="V45">
        <v>89.59543340207118</v>
      </c>
      <c r="W45">
        <v>82.696585030112502</v>
      </c>
      <c r="X45">
        <v>100</v>
      </c>
      <c r="Y45">
        <v>200</v>
      </c>
      <c r="Z45">
        <v>7.5078864353312307</v>
      </c>
      <c r="AA45">
        <v>10.652589801241048</v>
      </c>
      <c r="AB45">
        <v>2.8883309356442046</v>
      </c>
      <c r="AC45">
        <v>-24.570997197769923</v>
      </c>
      <c r="AD45">
        <v>100</v>
      </c>
      <c r="AE45">
        <v>100</v>
      </c>
      <c r="AF45">
        <v>304</v>
      </c>
      <c r="AG45">
        <v>0</v>
      </c>
      <c r="AH45">
        <v>0</v>
      </c>
      <c r="AI45">
        <v>99</v>
      </c>
      <c r="AJ45">
        <v>874</v>
      </c>
      <c r="AK45">
        <v>240</v>
      </c>
      <c r="AL45">
        <v>913</v>
      </c>
      <c r="AM45">
        <v>1</v>
      </c>
      <c r="AN45">
        <v>279</v>
      </c>
      <c r="AO45">
        <v>218</v>
      </c>
      <c r="AP45">
        <v>132</v>
      </c>
    </row>
    <row r="46" spans="1:42">
      <c r="A46">
        <v>1</v>
      </c>
      <c r="B46">
        <v>16</v>
      </c>
      <c r="C46">
        <v>2019</v>
      </c>
      <c r="D46">
        <v>99</v>
      </c>
      <c r="E46">
        <v>99</v>
      </c>
      <c r="F46">
        <v>170</v>
      </c>
      <c r="G46">
        <v>99</v>
      </c>
      <c r="H46">
        <v>99</v>
      </c>
      <c r="I46">
        <v>99</v>
      </c>
      <c r="J46">
        <v>999</v>
      </c>
      <c r="K46">
        <v>99</v>
      </c>
      <c r="L46">
        <v>99</v>
      </c>
      <c r="M46">
        <v>99</v>
      </c>
      <c r="N46">
        <v>99</v>
      </c>
      <c r="O46">
        <v>99</v>
      </c>
      <c r="P46">
        <v>9999</v>
      </c>
      <c r="Q46">
        <v>2254</v>
      </c>
      <c r="R46">
        <v>1316651</v>
      </c>
      <c r="S46">
        <v>1299791</v>
      </c>
      <c r="T46">
        <v>15.800325978562277</v>
      </c>
      <c r="U46">
        <v>60.744178871834002</v>
      </c>
      <c r="V46">
        <v>86.810595325875866</v>
      </c>
      <c r="W46">
        <v>79.765870913092513</v>
      </c>
      <c r="X46">
        <v>0</v>
      </c>
      <c r="Y46">
        <v>0</v>
      </c>
      <c r="Z46">
        <v>61.632353600156783</v>
      </c>
      <c r="AA46">
        <v>9.2676705813749365</v>
      </c>
      <c r="AB46">
        <v>2.7068092482018993</v>
      </c>
      <c r="AC46">
        <v>-26.953016105519684</v>
      </c>
      <c r="AD46">
        <v>100</v>
      </c>
      <c r="AE46">
        <v>100</v>
      </c>
      <c r="AF46">
        <v>24517</v>
      </c>
      <c r="AG46">
        <v>11</v>
      </c>
      <c r="AH46">
        <v>12</v>
      </c>
      <c r="AI46">
        <v>7096</v>
      </c>
      <c r="AJ46">
        <v>84834.5</v>
      </c>
      <c r="AK46">
        <v>22613</v>
      </c>
      <c r="AL46">
        <v>105659.5</v>
      </c>
      <c r="AM46">
        <v>49</v>
      </c>
      <c r="AN46">
        <v>28151</v>
      </c>
      <c r="AO46">
        <v>19300</v>
      </c>
      <c r="AP46">
        <v>983</v>
      </c>
    </row>
    <row r="47" spans="1:42">
      <c r="A47">
        <v>1</v>
      </c>
      <c r="B47">
        <v>17</v>
      </c>
      <c r="C47">
        <v>2019</v>
      </c>
      <c r="D47">
        <v>99</v>
      </c>
      <c r="E47">
        <v>99</v>
      </c>
      <c r="F47">
        <v>173</v>
      </c>
      <c r="G47">
        <v>99</v>
      </c>
      <c r="H47">
        <v>99</v>
      </c>
      <c r="I47">
        <v>99</v>
      </c>
      <c r="J47">
        <v>999</v>
      </c>
      <c r="K47">
        <v>99</v>
      </c>
      <c r="L47">
        <v>99</v>
      </c>
      <c r="M47">
        <v>99</v>
      </c>
      <c r="N47">
        <v>99</v>
      </c>
      <c r="O47">
        <v>99</v>
      </c>
      <c r="P47">
        <v>9999</v>
      </c>
      <c r="Q47">
        <v>24</v>
      </c>
      <c r="R47">
        <v>63</v>
      </c>
      <c r="S47">
        <v>56</v>
      </c>
      <c r="T47">
        <v>14</v>
      </c>
      <c r="U47">
        <v>59.714285714285694</v>
      </c>
      <c r="V47">
        <v>79.896687819223018</v>
      </c>
      <c r="W47">
        <v>65.041071428571485</v>
      </c>
      <c r="X47">
        <v>0</v>
      </c>
      <c r="Y47">
        <v>0</v>
      </c>
      <c r="Z47">
        <v>0</v>
      </c>
      <c r="AA47">
        <v>21.746919131435199</v>
      </c>
      <c r="AB47">
        <v>1.0973065354098688</v>
      </c>
      <c r="AC47">
        <v>-29.629121871542029</v>
      </c>
      <c r="AD47">
        <v>100</v>
      </c>
      <c r="AE47">
        <v>100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1</v>
      </c>
      <c r="AM47">
        <v>0</v>
      </c>
      <c r="AN47">
        <v>0</v>
      </c>
      <c r="AO47">
        <v>0</v>
      </c>
      <c r="AP47">
        <v>16</v>
      </c>
    </row>
    <row r="48" spans="1:42">
      <c r="A48">
        <v>1</v>
      </c>
      <c r="B48">
        <v>18</v>
      </c>
      <c r="C48">
        <v>2019</v>
      </c>
      <c r="D48">
        <v>99</v>
      </c>
      <c r="E48">
        <v>99</v>
      </c>
      <c r="F48">
        <v>176</v>
      </c>
      <c r="G48">
        <v>99</v>
      </c>
      <c r="H48">
        <v>99</v>
      </c>
      <c r="I48">
        <v>99</v>
      </c>
      <c r="J48">
        <v>999</v>
      </c>
      <c r="K48">
        <v>99</v>
      </c>
      <c r="L48">
        <v>99</v>
      </c>
      <c r="M48">
        <v>99</v>
      </c>
      <c r="N48">
        <v>99</v>
      </c>
      <c r="O48">
        <v>99</v>
      </c>
      <c r="P48">
        <v>9999</v>
      </c>
      <c r="Q48">
        <v>153</v>
      </c>
      <c r="R48">
        <v>16776</v>
      </c>
      <c r="S48">
        <v>16764</v>
      </c>
      <c r="T48">
        <v>16.324034334763947</v>
      </c>
      <c r="U48">
        <v>61.513063707945584</v>
      </c>
      <c r="V48">
        <v>87.323719402846748</v>
      </c>
      <c r="W48">
        <v>80.574590193271177</v>
      </c>
      <c r="X48">
        <v>100</v>
      </c>
      <c r="Y48">
        <v>200</v>
      </c>
      <c r="Z48">
        <v>68.705293276108733</v>
      </c>
      <c r="AA48">
        <v>10.301663959957438</v>
      </c>
      <c r="AB48">
        <v>2.5896262941038697</v>
      </c>
      <c r="AC48">
        <v>-29.012633236180314</v>
      </c>
      <c r="AD48">
        <v>100</v>
      </c>
      <c r="AE48">
        <v>100</v>
      </c>
      <c r="AF48">
        <v>354</v>
      </c>
      <c r="AG48">
        <v>0</v>
      </c>
      <c r="AH48">
        <v>0</v>
      </c>
      <c r="AI48">
        <v>70</v>
      </c>
      <c r="AJ48">
        <v>887</v>
      </c>
      <c r="AK48">
        <v>225</v>
      </c>
      <c r="AL48">
        <v>1145</v>
      </c>
      <c r="AM48">
        <v>1</v>
      </c>
      <c r="AN48">
        <v>319</v>
      </c>
      <c r="AO48">
        <v>254</v>
      </c>
      <c r="AP48">
        <v>113</v>
      </c>
    </row>
    <row r="49" spans="1:42">
      <c r="A49">
        <v>1</v>
      </c>
      <c r="B49">
        <v>19</v>
      </c>
      <c r="C49">
        <v>2018</v>
      </c>
      <c r="D49">
        <v>99</v>
      </c>
      <c r="E49">
        <v>99</v>
      </c>
      <c r="F49">
        <v>170</v>
      </c>
      <c r="G49">
        <v>99</v>
      </c>
      <c r="H49">
        <v>99</v>
      </c>
      <c r="I49">
        <v>99</v>
      </c>
      <c r="J49">
        <v>999</v>
      </c>
      <c r="K49">
        <v>99</v>
      </c>
      <c r="L49">
        <v>99</v>
      </c>
      <c r="M49">
        <v>99</v>
      </c>
      <c r="N49">
        <v>99</v>
      </c>
      <c r="O49">
        <v>99</v>
      </c>
      <c r="P49">
        <v>9999</v>
      </c>
      <c r="Q49">
        <v>2458</v>
      </c>
      <c r="R49">
        <v>1390899</v>
      </c>
      <c r="S49">
        <v>1358724</v>
      </c>
      <c r="T49">
        <v>15.335188248751347</v>
      </c>
      <c r="U49">
        <v>60.147750389335854</v>
      </c>
      <c r="V49">
        <v>86.750118753479157</v>
      </c>
      <c r="W49">
        <v>79.47537468242237</v>
      </c>
      <c r="X49">
        <v>0</v>
      </c>
      <c r="Y49">
        <v>0</v>
      </c>
      <c r="Z49">
        <v>56.516109365237888</v>
      </c>
      <c r="AA49">
        <v>9.469641504091209</v>
      </c>
      <c r="AB49">
        <v>2.6818669871066958</v>
      </c>
      <c r="AC49">
        <v>-25.249340757223873</v>
      </c>
      <c r="AD49">
        <v>100</v>
      </c>
      <c r="AE49">
        <v>100</v>
      </c>
      <c r="AF49">
        <v>24295</v>
      </c>
      <c r="AG49">
        <v>9</v>
      </c>
      <c r="AH49">
        <v>4</v>
      </c>
      <c r="AI49">
        <v>7503</v>
      </c>
      <c r="AJ49">
        <v>94244</v>
      </c>
      <c r="AK49">
        <v>26298</v>
      </c>
      <c r="AL49">
        <v>111957</v>
      </c>
      <c r="AM49">
        <v>35</v>
      </c>
      <c r="AN49">
        <v>69023</v>
      </c>
      <c r="AO49">
        <v>23361</v>
      </c>
    </row>
    <row r="50" spans="1:42">
      <c r="A50">
        <v>1</v>
      </c>
      <c r="B50">
        <v>20</v>
      </c>
      <c r="C50">
        <v>2018</v>
      </c>
      <c r="D50">
        <v>99</v>
      </c>
      <c r="E50">
        <v>99</v>
      </c>
      <c r="F50">
        <v>173</v>
      </c>
      <c r="G50">
        <v>99</v>
      </c>
      <c r="H50">
        <v>99</v>
      </c>
      <c r="I50">
        <v>99</v>
      </c>
      <c r="J50">
        <v>999</v>
      </c>
      <c r="K50">
        <v>99</v>
      </c>
      <c r="L50">
        <v>99</v>
      </c>
      <c r="M50">
        <v>99</v>
      </c>
      <c r="N50">
        <v>99</v>
      </c>
      <c r="O50">
        <v>99</v>
      </c>
      <c r="P50">
        <v>9999</v>
      </c>
      <c r="Q50">
        <v>50</v>
      </c>
      <c r="R50">
        <v>247</v>
      </c>
      <c r="S50">
        <v>201</v>
      </c>
      <c r="T50">
        <v>14</v>
      </c>
      <c r="U50">
        <v>59.313432835820905</v>
      </c>
      <c r="V50">
        <v>99.360726163332899</v>
      </c>
      <c r="W50">
        <v>75.084577114427802</v>
      </c>
      <c r="X50">
        <v>0</v>
      </c>
      <c r="Y50">
        <v>0</v>
      </c>
      <c r="Z50">
        <v>0</v>
      </c>
      <c r="AA50">
        <v>20.66516791898102</v>
      </c>
      <c r="AB50">
        <v>2.3660678921713472</v>
      </c>
      <c r="AC50">
        <v>-9.3949392482006981</v>
      </c>
      <c r="AD50">
        <v>100</v>
      </c>
      <c r="AE50">
        <v>100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</row>
    <row r="51" spans="1:42">
      <c r="A51">
        <v>1</v>
      </c>
      <c r="B51">
        <v>21</v>
      </c>
      <c r="C51">
        <v>2018</v>
      </c>
      <c r="D51">
        <v>99</v>
      </c>
      <c r="E51">
        <v>99</v>
      </c>
      <c r="F51">
        <v>176</v>
      </c>
      <c r="G51">
        <v>99</v>
      </c>
      <c r="H51">
        <v>99</v>
      </c>
      <c r="I51">
        <v>99</v>
      </c>
      <c r="J51">
        <v>999</v>
      </c>
      <c r="K51">
        <v>99</v>
      </c>
      <c r="L51">
        <v>99</v>
      </c>
      <c r="M51">
        <v>99</v>
      </c>
      <c r="N51">
        <v>99</v>
      </c>
      <c r="O51">
        <v>99</v>
      </c>
      <c r="P51">
        <v>9999</v>
      </c>
      <c r="Q51">
        <v>164</v>
      </c>
      <c r="R51">
        <v>22259</v>
      </c>
      <c r="S51">
        <v>22237</v>
      </c>
      <c r="T51">
        <v>15.982344220315372</v>
      </c>
      <c r="U51">
        <v>60.823537347663795</v>
      </c>
      <c r="V51">
        <v>87.740094873744511</v>
      </c>
      <c r="W51">
        <v>80.950973602554782</v>
      </c>
      <c r="X51">
        <v>100</v>
      </c>
      <c r="Y51">
        <v>200</v>
      </c>
      <c r="Z51">
        <v>41.398984680353998</v>
      </c>
      <c r="AA51">
        <v>10.900676513690836</v>
      </c>
      <c r="AB51">
        <v>2.76276028336442</v>
      </c>
      <c r="AC51">
        <v>-31.612947564752393</v>
      </c>
      <c r="AD51">
        <v>100</v>
      </c>
      <c r="AE51">
        <v>100</v>
      </c>
      <c r="AF51">
        <v>530</v>
      </c>
      <c r="AG51">
        <v>0</v>
      </c>
      <c r="AH51">
        <v>0</v>
      </c>
      <c r="AI51">
        <v>142</v>
      </c>
      <c r="AJ51">
        <v>1348</v>
      </c>
      <c r="AK51">
        <v>424</v>
      </c>
      <c r="AL51">
        <v>1346</v>
      </c>
      <c r="AM51">
        <v>0</v>
      </c>
      <c r="AN51">
        <v>1618</v>
      </c>
      <c r="AO51">
        <v>565</v>
      </c>
    </row>
    <row r="52" spans="1:42">
      <c r="A52">
        <v>1</v>
      </c>
      <c r="B52">
        <v>22</v>
      </c>
      <c r="C52">
        <v>2017</v>
      </c>
      <c r="D52">
        <v>99</v>
      </c>
      <c r="E52">
        <v>99</v>
      </c>
      <c r="F52">
        <v>170</v>
      </c>
      <c r="G52">
        <v>99</v>
      </c>
      <c r="H52">
        <v>99</v>
      </c>
      <c r="I52">
        <v>99</v>
      </c>
      <c r="J52">
        <v>999</v>
      </c>
      <c r="K52">
        <v>99</v>
      </c>
      <c r="L52">
        <v>99</v>
      </c>
      <c r="M52">
        <v>99</v>
      </c>
      <c r="N52">
        <v>99</v>
      </c>
      <c r="O52">
        <v>99</v>
      </c>
      <c r="P52">
        <v>9999</v>
      </c>
      <c r="Q52">
        <v>2594</v>
      </c>
      <c r="R52">
        <v>1323696</v>
      </c>
      <c r="S52">
        <v>1318825</v>
      </c>
      <c r="T52">
        <v>15.560077993738748</v>
      </c>
      <c r="U52">
        <v>60.018192709419367</v>
      </c>
      <c r="V52">
        <v>88.198188047779482</v>
      </c>
      <c r="W52">
        <v>81.296507535116234</v>
      </c>
      <c r="X52">
        <v>0</v>
      </c>
      <c r="Y52">
        <v>0</v>
      </c>
      <c r="Z52">
        <v>57.931428364216551</v>
      </c>
      <c r="AA52">
        <v>9.5235628602297435</v>
      </c>
      <c r="AB52">
        <v>2.764991586790766</v>
      </c>
      <c r="AC52">
        <v>-26.223419593647961</v>
      </c>
      <c r="AD52">
        <v>100</v>
      </c>
      <c r="AE52">
        <v>100</v>
      </c>
      <c r="AF52">
        <v>26391</v>
      </c>
      <c r="AG52">
        <v>1811</v>
      </c>
      <c r="AH52">
        <v>3</v>
      </c>
      <c r="AI52">
        <v>8210</v>
      </c>
      <c r="AJ52">
        <v>85715</v>
      </c>
      <c r="AK52">
        <v>23959</v>
      </c>
      <c r="AL52">
        <v>97827</v>
      </c>
      <c r="AM52">
        <v>30</v>
      </c>
      <c r="AN52">
        <v>90966</v>
      </c>
      <c r="AO52">
        <v>31902</v>
      </c>
    </row>
    <row r="53" spans="1:42">
      <c r="A53">
        <v>1</v>
      </c>
      <c r="B53">
        <v>23</v>
      </c>
      <c r="C53">
        <v>2017</v>
      </c>
      <c r="D53">
        <v>99</v>
      </c>
      <c r="E53">
        <v>99</v>
      </c>
      <c r="F53">
        <v>173</v>
      </c>
      <c r="G53">
        <v>99</v>
      </c>
      <c r="H53">
        <v>99</v>
      </c>
      <c r="I53">
        <v>99</v>
      </c>
      <c r="J53">
        <v>999</v>
      </c>
      <c r="K53">
        <v>99</v>
      </c>
      <c r="L53">
        <v>99</v>
      </c>
      <c r="M53">
        <v>99</v>
      </c>
      <c r="N53">
        <v>99</v>
      </c>
      <c r="O53">
        <v>99</v>
      </c>
      <c r="P53">
        <v>9999</v>
      </c>
      <c r="Q53">
        <v>58</v>
      </c>
      <c r="R53">
        <v>257</v>
      </c>
      <c r="S53">
        <v>169</v>
      </c>
      <c r="T53">
        <v>14.085603112840465</v>
      </c>
      <c r="U53">
        <v>59.745562130177511</v>
      </c>
      <c r="V53">
        <v>116.20904306128079</v>
      </c>
      <c r="W53">
        <v>76.41715976331362</v>
      </c>
      <c r="X53">
        <v>0</v>
      </c>
      <c r="Y53">
        <v>0</v>
      </c>
      <c r="Z53">
        <v>0</v>
      </c>
      <c r="AA53">
        <v>19.544136098543188</v>
      </c>
      <c r="AB53">
        <v>2.2897496976943912</v>
      </c>
      <c r="AC53">
        <v>-21.750272929198118</v>
      </c>
      <c r="AD53">
        <v>100</v>
      </c>
      <c r="AE53">
        <v>100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</row>
    <row r="54" spans="1:42">
      <c r="A54">
        <v>1</v>
      </c>
      <c r="B54">
        <v>24</v>
      </c>
      <c r="C54">
        <v>2017</v>
      </c>
      <c r="D54">
        <v>99</v>
      </c>
      <c r="E54">
        <v>99</v>
      </c>
      <c r="F54">
        <v>176</v>
      </c>
      <c r="G54">
        <v>99</v>
      </c>
      <c r="H54">
        <v>99</v>
      </c>
      <c r="I54">
        <v>99</v>
      </c>
      <c r="J54">
        <v>999</v>
      </c>
      <c r="K54">
        <v>99</v>
      </c>
      <c r="L54">
        <v>99</v>
      </c>
      <c r="M54">
        <v>99</v>
      </c>
      <c r="N54">
        <v>99</v>
      </c>
      <c r="O54">
        <v>99</v>
      </c>
      <c r="P54">
        <v>9999</v>
      </c>
      <c r="Q54">
        <v>175</v>
      </c>
      <c r="R54">
        <v>30737</v>
      </c>
      <c r="S54">
        <v>30710</v>
      </c>
      <c r="T54">
        <v>15.821160165273124</v>
      </c>
      <c r="U54">
        <v>60.499088244871373</v>
      </c>
      <c r="V54">
        <v>88.759407634340747</v>
      </c>
      <c r="W54">
        <v>81.893210680560301</v>
      </c>
      <c r="X54">
        <v>100</v>
      </c>
      <c r="Y54">
        <v>200</v>
      </c>
      <c r="Z54">
        <v>46.126817841689153</v>
      </c>
      <c r="AA54">
        <v>11.197640198941897</v>
      </c>
      <c r="AB54">
        <v>2.8522470788125198</v>
      </c>
      <c r="AC54">
        <v>-33.195746847390325</v>
      </c>
      <c r="AD54">
        <v>100</v>
      </c>
      <c r="AE54">
        <v>100</v>
      </c>
      <c r="AF54">
        <v>990</v>
      </c>
      <c r="AG54">
        <v>0</v>
      </c>
      <c r="AH54">
        <v>0</v>
      </c>
      <c r="AI54">
        <v>260</v>
      </c>
      <c r="AJ54">
        <v>1339</v>
      </c>
      <c r="AK54">
        <v>421</v>
      </c>
      <c r="AL54">
        <v>1154</v>
      </c>
      <c r="AM54">
        <v>0</v>
      </c>
      <c r="AN54">
        <v>3478</v>
      </c>
      <c r="AO54">
        <v>1653</v>
      </c>
    </row>
    <row r="55" spans="1:42">
      <c r="A55">
        <v>1</v>
      </c>
      <c r="B55">
        <v>25</v>
      </c>
      <c r="C55">
        <v>2016</v>
      </c>
      <c r="D55">
        <v>99</v>
      </c>
      <c r="E55">
        <v>99</v>
      </c>
      <c r="F55">
        <v>170</v>
      </c>
      <c r="G55">
        <v>99</v>
      </c>
      <c r="H55">
        <v>99</v>
      </c>
      <c r="I55">
        <v>99</v>
      </c>
      <c r="J55">
        <v>999</v>
      </c>
      <c r="K55">
        <v>99</v>
      </c>
      <c r="L55">
        <v>99</v>
      </c>
      <c r="M55">
        <v>99</v>
      </c>
      <c r="N55">
        <v>99</v>
      </c>
      <c r="O55">
        <v>99</v>
      </c>
      <c r="P55">
        <v>9999</v>
      </c>
      <c r="Q55">
        <v>2506</v>
      </c>
      <c r="R55">
        <v>1319030.5</v>
      </c>
      <c r="S55">
        <v>1310671.5</v>
      </c>
      <c r="T55">
        <v>15.587345781617637</v>
      </c>
      <c r="U55">
        <v>60.194165357223376</v>
      </c>
      <c r="V55">
        <v>88.542208965013742</v>
      </c>
      <c r="W55">
        <v>81.544351044480379</v>
      </c>
      <c r="X55">
        <v>0</v>
      </c>
      <c r="Y55">
        <v>0</v>
      </c>
      <c r="Z55">
        <v>58.338188540750195</v>
      </c>
      <c r="AA55">
        <v>9.9696871473732411</v>
      </c>
      <c r="AB55">
        <v>2.8494367111469638</v>
      </c>
      <c r="AC55">
        <v>-25.531095558607671</v>
      </c>
      <c r="AD55">
        <v>100</v>
      </c>
      <c r="AE55">
        <v>100</v>
      </c>
      <c r="AF55">
        <v>24758</v>
      </c>
      <c r="AG55">
        <v>623</v>
      </c>
      <c r="AH55">
        <v>6</v>
      </c>
      <c r="AI55">
        <v>8576</v>
      </c>
      <c r="AJ55">
        <v>120099</v>
      </c>
      <c r="AK55">
        <v>29354</v>
      </c>
      <c r="AL55">
        <v>101448</v>
      </c>
      <c r="AM55">
        <v>143</v>
      </c>
      <c r="AN55">
        <v>72224</v>
      </c>
      <c r="AO55">
        <v>32740</v>
      </c>
    </row>
    <row r="56" spans="1:42">
      <c r="A56">
        <v>1</v>
      </c>
      <c r="B56">
        <v>26</v>
      </c>
      <c r="C56">
        <v>2016</v>
      </c>
      <c r="D56">
        <v>99</v>
      </c>
      <c r="E56">
        <v>99</v>
      </c>
      <c r="F56">
        <v>173</v>
      </c>
      <c r="G56">
        <v>99</v>
      </c>
      <c r="H56">
        <v>99</v>
      </c>
      <c r="I56">
        <v>99</v>
      </c>
      <c r="J56">
        <v>999</v>
      </c>
      <c r="K56">
        <v>99</v>
      </c>
      <c r="L56">
        <v>99</v>
      </c>
      <c r="M56">
        <v>99</v>
      </c>
      <c r="N56">
        <v>99</v>
      </c>
      <c r="O56">
        <v>99</v>
      </c>
      <c r="P56">
        <v>9999</v>
      </c>
      <c r="Q56">
        <v>59</v>
      </c>
      <c r="R56">
        <v>209</v>
      </c>
      <c r="S56">
        <v>167</v>
      </c>
      <c r="T56">
        <v>14.5311004784689</v>
      </c>
      <c r="U56">
        <v>60.317365269461078</v>
      </c>
      <c r="V56">
        <v>95.588454726516602</v>
      </c>
      <c r="W56">
        <v>70.058682634730516</v>
      </c>
      <c r="X56">
        <v>0</v>
      </c>
      <c r="Y56">
        <v>0</v>
      </c>
      <c r="Z56">
        <v>0</v>
      </c>
      <c r="AA56">
        <v>21.842592149227318</v>
      </c>
      <c r="AB56">
        <v>2.9610036742284072</v>
      </c>
      <c r="AC56">
        <v>-33.185318610847204</v>
      </c>
      <c r="AD56">
        <v>100</v>
      </c>
      <c r="AE56">
        <v>100</v>
      </c>
      <c r="AF56">
        <v>3</v>
      </c>
      <c r="AG56">
        <v>0</v>
      </c>
      <c r="AH56">
        <v>0</v>
      </c>
      <c r="AI56">
        <v>4</v>
      </c>
      <c r="AJ56">
        <v>8</v>
      </c>
      <c r="AK56">
        <v>0</v>
      </c>
      <c r="AL56">
        <v>1</v>
      </c>
      <c r="AM56">
        <v>0</v>
      </c>
      <c r="AN56">
        <v>0</v>
      </c>
      <c r="AO56">
        <v>2</v>
      </c>
    </row>
    <row r="57" spans="1:42">
      <c r="A57">
        <v>1</v>
      </c>
      <c r="B57">
        <v>27</v>
      </c>
      <c r="C57">
        <v>2016</v>
      </c>
      <c r="D57">
        <v>99</v>
      </c>
      <c r="E57">
        <v>99</v>
      </c>
      <c r="F57">
        <v>176</v>
      </c>
      <c r="G57">
        <v>99</v>
      </c>
      <c r="H57">
        <v>99</v>
      </c>
      <c r="I57">
        <v>99</v>
      </c>
      <c r="J57">
        <v>999</v>
      </c>
      <c r="K57">
        <v>99</v>
      </c>
      <c r="L57">
        <v>99</v>
      </c>
      <c r="M57">
        <v>99</v>
      </c>
      <c r="N57">
        <v>99</v>
      </c>
      <c r="O57">
        <v>99</v>
      </c>
      <c r="P57">
        <v>9999</v>
      </c>
      <c r="Q57">
        <v>194</v>
      </c>
      <c r="R57">
        <v>41331</v>
      </c>
      <c r="S57">
        <v>41299</v>
      </c>
      <c r="T57">
        <v>15.862500302436429</v>
      </c>
      <c r="U57">
        <v>60.568924187026319</v>
      </c>
      <c r="V57">
        <v>88.556290479673436</v>
      </c>
      <c r="W57">
        <v>81.710172159131247</v>
      </c>
      <c r="X57">
        <v>100</v>
      </c>
      <c r="Y57">
        <v>200</v>
      </c>
      <c r="Z57">
        <v>49.260845370303159</v>
      </c>
      <c r="AA57">
        <v>10.909219070136263</v>
      </c>
      <c r="AB57">
        <v>2.8243601958731896</v>
      </c>
      <c r="AC57">
        <v>-29.355786567640006</v>
      </c>
      <c r="AD57">
        <v>100</v>
      </c>
      <c r="AE57">
        <v>100</v>
      </c>
      <c r="AF57">
        <v>1092</v>
      </c>
      <c r="AG57">
        <v>2</v>
      </c>
      <c r="AH57">
        <v>0</v>
      </c>
      <c r="AI57">
        <v>369</v>
      </c>
      <c r="AJ57">
        <v>1524</v>
      </c>
      <c r="AK57">
        <v>851</v>
      </c>
      <c r="AL57">
        <v>1450</v>
      </c>
      <c r="AM57">
        <v>1</v>
      </c>
      <c r="AN57">
        <v>2870</v>
      </c>
      <c r="AO57">
        <v>2329</v>
      </c>
    </row>
    <row r="58" spans="1:42">
      <c r="A58">
        <v>1</v>
      </c>
      <c r="B58">
        <v>28</v>
      </c>
      <c r="C58">
        <v>2015</v>
      </c>
      <c r="D58">
        <v>99</v>
      </c>
      <c r="E58">
        <v>99</v>
      </c>
      <c r="F58">
        <v>170</v>
      </c>
      <c r="G58">
        <v>99</v>
      </c>
      <c r="H58">
        <v>99</v>
      </c>
      <c r="I58">
        <v>99</v>
      </c>
      <c r="J58">
        <v>999</v>
      </c>
      <c r="K58">
        <v>99</v>
      </c>
      <c r="L58">
        <v>99</v>
      </c>
      <c r="M58">
        <v>99</v>
      </c>
      <c r="N58">
        <v>99</v>
      </c>
      <c r="O58">
        <v>99</v>
      </c>
      <c r="P58">
        <v>9999</v>
      </c>
      <c r="Q58">
        <v>2294</v>
      </c>
      <c r="R58">
        <v>1253428</v>
      </c>
      <c r="S58">
        <v>1247618</v>
      </c>
      <c r="T58">
        <v>15.795779254971173</v>
      </c>
      <c r="U58">
        <v>60.606387532081136</v>
      </c>
      <c r="V58">
        <v>88.47711979797019</v>
      </c>
      <c r="W58">
        <v>81.529785968140189</v>
      </c>
      <c r="X58">
        <v>0</v>
      </c>
      <c r="Y58">
        <v>0</v>
      </c>
      <c r="AA58">
        <v>9.4731883533049412</v>
      </c>
      <c r="AB58">
        <v>2.8669798185591726</v>
      </c>
      <c r="AC58">
        <v>-26.371843801308881</v>
      </c>
      <c r="AD58">
        <v>100</v>
      </c>
      <c r="AE58">
        <v>100</v>
      </c>
      <c r="AF58">
        <v>73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18644</v>
      </c>
      <c r="AO58">
        <v>12800</v>
      </c>
    </row>
    <row r="59" spans="1:42">
      <c r="A59">
        <v>1</v>
      </c>
      <c r="B59">
        <v>29</v>
      </c>
      <c r="C59">
        <v>2015</v>
      </c>
      <c r="D59">
        <v>99</v>
      </c>
      <c r="E59">
        <v>99</v>
      </c>
      <c r="F59">
        <v>173</v>
      </c>
      <c r="G59">
        <v>99</v>
      </c>
      <c r="H59">
        <v>99</v>
      </c>
      <c r="I59">
        <v>99</v>
      </c>
      <c r="J59">
        <v>999</v>
      </c>
      <c r="K59">
        <v>99</v>
      </c>
      <c r="L59">
        <v>99</v>
      </c>
      <c r="M59">
        <v>99</v>
      </c>
      <c r="N59">
        <v>99</v>
      </c>
      <c r="O59">
        <v>99</v>
      </c>
      <c r="P59">
        <v>9999</v>
      </c>
      <c r="Q59">
        <v>40</v>
      </c>
      <c r="R59">
        <v>105</v>
      </c>
      <c r="S59">
        <v>82</v>
      </c>
      <c r="T59">
        <v>14.247619047619043</v>
      </c>
      <c r="U59">
        <v>60.182926829268304</v>
      </c>
      <c r="V59">
        <v>91.898105329915694</v>
      </c>
      <c r="W59">
        <v>66.181707317073247</v>
      </c>
      <c r="X59">
        <v>0</v>
      </c>
      <c r="Y59">
        <v>0</v>
      </c>
      <c r="AA59">
        <v>15.174715234590629</v>
      </c>
      <c r="AB59">
        <v>2.7190746667620793</v>
      </c>
      <c r="AC59">
        <v>4.4946983223544059</v>
      </c>
      <c r="AD59">
        <v>100</v>
      </c>
      <c r="AE59">
        <v>100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1</v>
      </c>
    </row>
    <row r="60" spans="1:42">
      <c r="A60">
        <v>1</v>
      </c>
      <c r="B60">
        <v>30</v>
      </c>
      <c r="C60">
        <v>2015</v>
      </c>
      <c r="D60">
        <v>99</v>
      </c>
      <c r="E60">
        <v>99</v>
      </c>
      <c r="F60">
        <v>176</v>
      </c>
      <c r="G60">
        <v>99</v>
      </c>
      <c r="H60">
        <v>99</v>
      </c>
      <c r="I60">
        <v>99</v>
      </c>
      <c r="J60">
        <v>999</v>
      </c>
      <c r="K60">
        <v>99</v>
      </c>
      <c r="L60">
        <v>99</v>
      </c>
      <c r="M60">
        <v>99</v>
      </c>
      <c r="N60">
        <v>99</v>
      </c>
      <c r="O60">
        <v>99</v>
      </c>
      <c r="P60">
        <v>9999</v>
      </c>
      <c r="Q60">
        <v>164</v>
      </c>
      <c r="R60">
        <v>30786</v>
      </c>
      <c r="S60">
        <v>30752</v>
      </c>
      <c r="T60">
        <v>15.857565127005786</v>
      </c>
      <c r="U60">
        <v>60.567215140478659</v>
      </c>
      <c r="V60">
        <v>87.564659448726573</v>
      </c>
      <c r="W60">
        <v>80.784784729448873</v>
      </c>
      <c r="X60">
        <v>100</v>
      </c>
      <c r="Y60">
        <v>200</v>
      </c>
      <c r="AA60">
        <v>10.051592927569176</v>
      </c>
      <c r="AB60">
        <v>2.7891048661237421</v>
      </c>
      <c r="AC60">
        <v>-36.08245320642704</v>
      </c>
      <c r="AD60">
        <v>100</v>
      </c>
      <c r="AE60">
        <v>100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525</v>
      </c>
      <c r="AO60">
        <v>168</v>
      </c>
    </row>
    <row r="61" spans="1:42">
      <c r="A61">
        <v>2</v>
      </c>
      <c r="B61">
        <v>1</v>
      </c>
      <c r="C61">
        <v>2024</v>
      </c>
      <c r="D61">
        <v>1</v>
      </c>
      <c r="E61">
        <v>99</v>
      </c>
      <c r="F61">
        <v>99</v>
      </c>
      <c r="G61">
        <v>99</v>
      </c>
      <c r="H61">
        <v>99</v>
      </c>
      <c r="I61">
        <v>99</v>
      </c>
      <c r="J61">
        <v>999</v>
      </c>
      <c r="K61">
        <v>99</v>
      </c>
      <c r="L61">
        <v>99</v>
      </c>
      <c r="M61">
        <v>99</v>
      </c>
      <c r="N61">
        <v>99</v>
      </c>
      <c r="O61">
        <v>99</v>
      </c>
      <c r="P61">
        <v>9999</v>
      </c>
      <c r="Q61">
        <v>1047</v>
      </c>
      <c r="R61">
        <v>132169</v>
      </c>
      <c r="S61">
        <v>131373</v>
      </c>
      <c r="T61">
        <v>4.0211169033585792</v>
      </c>
      <c r="U61">
        <v>60.662700859385112</v>
      </c>
      <c r="V61">
        <v>90.805057484427365</v>
      </c>
      <c r="W61">
        <v>83.506564438660391</v>
      </c>
      <c r="X61">
        <v>2.0186276660941678</v>
      </c>
      <c r="Y61">
        <v>4.0372553321883355</v>
      </c>
      <c r="Z61">
        <v>0</v>
      </c>
      <c r="AA61">
        <v>9.2215679374133313</v>
      </c>
      <c r="AB61">
        <v>2.5473697988024102</v>
      </c>
      <c r="AC61">
        <v>-31.545038956755125</v>
      </c>
      <c r="AD61">
        <v>10.350698444446707</v>
      </c>
      <c r="AE61">
        <v>10.495693033442079</v>
      </c>
      <c r="AF61">
        <v>1820</v>
      </c>
      <c r="AG61">
        <v>1</v>
      </c>
      <c r="AH61">
        <v>0</v>
      </c>
      <c r="AI61">
        <v>583</v>
      </c>
      <c r="AJ61">
        <v>6335</v>
      </c>
      <c r="AK61">
        <v>1449</v>
      </c>
      <c r="AL61">
        <v>8251</v>
      </c>
      <c r="AM61">
        <v>4</v>
      </c>
      <c r="AN61">
        <v>1806</v>
      </c>
      <c r="AO61">
        <v>1342</v>
      </c>
      <c r="AP61">
        <v>572</v>
      </c>
    </row>
    <row r="62" spans="1:42">
      <c r="A62">
        <v>2</v>
      </c>
      <c r="B62">
        <v>2</v>
      </c>
      <c r="C62">
        <v>2024</v>
      </c>
      <c r="D62">
        <v>2</v>
      </c>
      <c r="E62">
        <v>99</v>
      </c>
      <c r="F62">
        <v>99</v>
      </c>
      <c r="G62">
        <v>99</v>
      </c>
      <c r="H62">
        <v>99</v>
      </c>
      <c r="I62">
        <v>99</v>
      </c>
      <c r="J62">
        <v>999</v>
      </c>
      <c r="K62">
        <v>99</v>
      </c>
      <c r="L62">
        <v>99</v>
      </c>
      <c r="M62">
        <v>99</v>
      </c>
      <c r="N62">
        <v>99</v>
      </c>
      <c r="O62">
        <v>99</v>
      </c>
      <c r="P62">
        <v>9999</v>
      </c>
      <c r="Q62">
        <v>1041</v>
      </c>
      <c r="R62">
        <v>122215</v>
      </c>
      <c r="S62">
        <v>121617</v>
      </c>
      <c r="T62">
        <v>3.9957124739189136</v>
      </c>
      <c r="U62">
        <v>60.678663344762647</v>
      </c>
      <c r="V62">
        <v>89.994577135932445</v>
      </c>
      <c r="W62">
        <v>82.796499666987359</v>
      </c>
      <c r="X62">
        <v>1.7632860123552756</v>
      </c>
      <c r="Y62">
        <v>3.5265720247105512</v>
      </c>
      <c r="Z62">
        <v>0</v>
      </c>
      <c r="AA62">
        <v>8.9648313695377588</v>
      </c>
      <c r="AB62">
        <v>2.5452904603556061</v>
      </c>
      <c r="AC62">
        <v>-29.358039036046751</v>
      </c>
      <c r="AD62">
        <v>9.5711597302548608</v>
      </c>
      <c r="AE62">
        <v>9.6336452399506225</v>
      </c>
      <c r="AF62">
        <v>1877</v>
      </c>
      <c r="AG62">
        <v>0</v>
      </c>
      <c r="AH62">
        <v>0</v>
      </c>
      <c r="AI62">
        <v>598</v>
      </c>
      <c r="AJ62">
        <v>6944</v>
      </c>
      <c r="AK62">
        <v>1635</v>
      </c>
      <c r="AL62">
        <v>6912</v>
      </c>
      <c r="AM62">
        <v>8</v>
      </c>
      <c r="AN62">
        <v>1738</v>
      </c>
      <c r="AO62">
        <v>1300</v>
      </c>
      <c r="AP62">
        <v>557</v>
      </c>
    </row>
    <row r="63" spans="1:42">
      <c r="A63">
        <v>2</v>
      </c>
      <c r="B63">
        <v>3</v>
      </c>
      <c r="C63">
        <v>2024</v>
      </c>
      <c r="D63">
        <v>3</v>
      </c>
      <c r="E63">
        <v>99</v>
      </c>
      <c r="F63">
        <v>99</v>
      </c>
      <c r="G63">
        <v>99</v>
      </c>
      <c r="H63">
        <v>99</v>
      </c>
      <c r="I63">
        <v>99</v>
      </c>
      <c r="J63">
        <v>999</v>
      </c>
      <c r="K63">
        <v>99</v>
      </c>
      <c r="L63">
        <v>99</v>
      </c>
      <c r="M63">
        <v>99</v>
      </c>
      <c r="N63">
        <v>99</v>
      </c>
      <c r="O63">
        <v>99</v>
      </c>
      <c r="P63">
        <v>9999</v>
      </c>
      <c r="Q63">
        <v>986</v>
      </c>
      <c r="R63">
        <v>103713</v>
      </c>
      <c r="S63">
        <v>103272</v>
      </c>
      <c r="T63">
        <v>3.8627173064128879</v>
      </c>
      <c r="U63">
        <v>60.742882872414611</v>
      </c>
      <c r="V63">
        <v>89.179749327887578</v>
      </c>
      <c r="W63">
        <v>82.092997133782944</v>
      </c>
      <c r="X63">
        <v>2.3777154262242921</v>
      </c>
      <c r="Y63">
        <v>4.7554308524485842</v>
      </c>
      <c r="Z63">
        <v>0</v>
      </c>
      <c r="AA63">
        <v>8.6137356797831881</v>
      </c>
      <c r="AB63">
        <v>2.4976086031478961</v>
      </c>
      <c r="AC63">
        <v>-28.528457273261075</v>
      </c>
      <c r="AD63">
        <v>8.1221919494654689</v>
      </c>
      <c r="AE63">
        <v>8.1109754284823872</v>
      </c>
      <c r="AF63">
        <v>1658</v>
      </c>
      <c r="AG63">
        <v>0</v>
      </c>
      <c r="AH63">
        <v>0</v>
      </c>
      <c r="AI63">
        <v>477</v>
      </c>
      <c r="AJ63">
        <v>5821</v>
      </c>
      <c r="AK63">
        <v>1233</v>
      </c>
      <c r="AL63">
        <v>5704</v>
      </c>
      <c r="AM63">
        <v>1</v>
      </c>
      <c r="AN63">
        <v>1357</v>
      </c>
      <c r="AO63">
        <v>1028</v>
      </c>
      <c r="AP63">
        <v>549</v>
      </c>
    </row>
    <row r="64" spans="1:42">
      <c r="A64">
        <v>2</v>
      </c>
      <c r="B64">
        <v>4</v>
      </c>
      <c r="C64">
        <v>2024</v>
      </c>
      <c r="D64">
        <v>4</v>
      </c>
      <c r="E64">
        <v>99</v>
      </c>
      <c r="F64">
        <v>99</v>
      </c>
      <c r="G64">
        <v>99</v>
      </c>
      <c r="H64">
        <v>99</v>
      </c>
      <c r="I64">
        <v>99</v>
      </c>
      <c r="J64">
        <v>999</v>
      </c>
      <c r="K64">
        <v>99</v>
      </c>
      <c r="L64">
        <v>99</v>
      </c>
      <c r="M64">
        <v>99</v>
      </c>
      <c r="N64">
        <v>99</v>
      </c>
      <c r="O64">
        <v>99</v>
      </c>
      <c r="P64">
        <v>9999</v>
      </c>
      <c r="Q64">
        <v>1082</v>
      </c>
      <c r="R64">
        <v>143271</v>
      </c>
      <c r="S64">
        <v>142705</v>
      </c>
      <c r="T64">
        <v>4.0521808321293218</v>
      </c>
      <c r="U64">
        <v>60.654286815458477</v>
      </c>
      <c r="V64">
        <v>89.828095849491547</v>
      </c>
      <c r="W64">
        <v>82.653441715426169</v>
      </c>
      <c r="X64">
        <v>2.2649384732430153</v>
      </c>
      <c r="Y64">
        <v>4.5298769464860307</v>
      </c>
      <c r="Z64">
        <v>0</v>
      </c>
      <c r="AA64">
        <v>8.7680091981718071</v>
      </c>
      <c r="AB64">
        <v>2.5620627464134751</v>
      </c>
      <c r="AC64">
        <v>-28.670577045968841</v>
      </c>
      <c r="AD64">
        <v>11.220141764213423</v>
      </c>
      <c r="AE64">
        <v>11.28455710664576</v>
      </c>
      <c r="AF64">
        <v>2234</v>
      </c>
      <c r="AG64">
        <v>0</v>
      </c>
      <c r="AH64">
        <v>0</v>
      </c>
      <c r="AI64">
        <v>681</v>
      </c>
      <c r="AJ64">
        <v>7284</v>
      </c>
      <c r="AK64">
        <v>1510</v>
      </c>
      <c r="AL64">
        <v>7915</v>
      </c>
      <c r="AM64">
        <v>4</v>
      </c>
      <c r="AN64">
        <v>1940</v>
      </c>
      <c r="AO64">
        <v>1457</v>
      </c>
      <c r="AP64">
        <v>600</v>
      </c>
    </row>
    <row r="65" spans="1:42">
      <c r="A65">
        <v>2</v>
      </c>
      <c r="B65">
        <v>5</v>
      </c>
      <c r="C65">
        <v>2024</v>
      </c>
      <c r="D65">
        <v>5</v>
      </c>
      <c r="E65">
        <v>99</v>
      </c>
      <c r="F65">
        <v>99</v>
      </c>
      <c r="G65">
        <v>99</v>
      </c>
      <c r="H65">
        <v>99</v>
      </c>
      <c r="I65">
        <v>99</v>
      </c>
      <c r="J65">
        <v>999</v>
      </c>
      <c r="K65">
        <v>99</v>
      </c>
      <c r="L65">
        <v>99</v>
      </c>
      <c r="M65">
        <v>99</v>
      </c>
      <c r="N65">
        <v>99</v>
      </c>
      <c r="O65">
        <v>99</v>
      </c>
      <c r="P65">
        <v>9999</v>
      </c>
      <c r="Q65">
        <v>1061</v>
      </c>
      <c r="R65">
        <v>125670</v>
      </c>
      <c r="S65">
        <v>125027</v>
      </c>
      <c r="T65">
        <v>4.1060316702474733</v>
      </c>
      <c r="U65">
        <v>60.629024130787734</v>
      </c>
      <c r="V65">
        <v>89.151069349519545</v>
      </c>
      <c r="W65">
        <v>82.025558479368996</v>
      </c>
      <c r="X65">
        <v>1.6113630938171397</v>
      </c>
      <c r="Y65">
        <v>3.2227261876342794</v>
      </c>
      <c r="Z65">
        <v>0</v>
      </c>
      <c r="AA65">
        <v>8.4910938252530279</v>
      </c>
      <c r="AB65">
        <v>2.5139208622157718</v>
      </c>
      <c r="AC65">
        <v>-28.417025141585448</v>
      </c>
      <c r="AD65">
        <v>9.8417350022593624</v>
      </c>
      <c r="AE65">
        <v>9.8115448367126739</v>
      </c>
      <c r="AF65">
        <v>1680</v>
      </c>
      <c r="AG65">
        <v>0</v>
      </c>
      <c r="AH65">
        <v>0</v>
      </c>
      <c r="AI65">
        <v>480</v>
      </c>
      <c r="AJ65">
        <v>7120</v>
      </c>
      <c r="AK65">
        <v>1290</v>
      </c>
      <c r="AL65">
        <v>7335</v>
      </c>
      <c r="AM65">
        <v>2</v>
      </c>
      <c r="AN65">
        <v>1602</v>
      </c>
      <c r="AO65">
        <v>1000</v>
      </c>
      <c r="AP65">
        <v>590</v>
      </c>
    </row>
    <row r="66" spans="1:42">
      <c r="A66">
        <v>2</v>
      </c>
      <c r="B66">
        <v>6</v>
      </c>
      <c r="C66">
        <v>2024</v>
      </c>
      <c r="D66">
        <v>6</v>
      </c>
      <c r="E66">
        <v>99</v>
      </c>
      <c r="F66">
        <v>99</v>
      </c>
      <c r="G66">
        <v>99</v>
      </c>
      <c r="H66">
        <v>99</v>
      </c>
      <c r="I66">
        <v>99</v>
      </c>
      <c r="J66">
        <v>999</v>
      </c>
      <c r="K66">
        <v>99</v>
      </c>
      <c r="L66">
        <v>99</v>
      </c>
      <c r="M66">
        <v>99</v>
      </c>
      <c r="N66">
        <v>99</v>
      </c>
      <c r="O66">
        <v>99</v>
      </c>
      <c r="P66">
        <v>9999</v>
      </c>
      <c r="Q66">
        <v>991</v>
      </c>
      <c r="R66">
        <v>114593</v>
      </c>
      <c r="S66">
        <v>113584</v>
      </c>
      <c r="T66">
        <v>4.3510947440070504</v>
      </c>
      <c r="U66">
        <v>60.473895971263566</v>
      </c>
      <c r="V66">
        <v>88.410687258991871</v>
      </c>
      <c r="W66">
        <v>81.262409846456492</v>
      </c>
      <c r="X66">
        <v>2.3858350859127526</v>
      </c>
      <c r="Y66">
        <v>4.7716701718255052</v>
      </c>
      <c r="Z66">
        <v>0</v>
      </c>
      <c r="AA66">
        <v>8.7642918564225614</v>
      </c>
      <c r="AB66">
        <v>2.5558155113746222</v>
      </c>
      <c r="AC66">
        <v>-29.010117399020007</v>
      </c>
      <c r="AD66">
        <v>8.9742495354015031</v>
      </c>
      <c r="AE66">
        <v>8.8306209318807642</v>
      </c>
      <c r="AF66">
        <v>1550</v>
      </c>
      <c r="AG66">
        <v>0</v>
      </c>
      <c r="AH66">
        <v>2</v>
      </c>
      <c r="AI66">
        <v>445</v>
      </c>
      <c r="AJ66">
        <v>6855</v>
      </c>
      <c r="AK66">
        <v>1248</v>
      </c>
      <c r="AL66">
        <v>8073</v>
      </c>
      <c r="AM66">
        <v>1</v>
      </c>
      <c r="AN66">
        <v>1300</v>
      </c>
      <c r="AO66">
        <v>905</v>
      </c>
      <c r="AP66">
        <v>559</v>
      </c>
    </row>
    <row r="67" spans="1:42">
      <c r="A67">
        <v>2</v>
      </c>
      <c r="B67">
        <v>7</v>
      </c>
      <c r="C67">
        <v>2024</v>
      </c>
      <c r="D67">
        <v>7</v>
      </c>
      <c r="E67">
        <v>99</v>
      </c>
      <c r="F67">
        <v>99</v>
      </c>
      <c r="G67">
        <v>99</v>
      </c>
      <c r="H67">
        <v>99</v>
      </c>
      <c r="I67">
        <v>99</v>
      </c>
      <c r="J67">
        <v>999</v>
      </c>
      <c r="K67">
        <v>99</v>
      </c>
      <c r="L67">
        <v>99</v>
      </c>
      <c r="M67">
        <v>99</v>
      </c>
      <c r="N67">
        <v>99</v>
      </c>
      <c r="O67">
        <v>99</v>
      </c>
      <c r="P67">
        <v>9999</v>
      </c>
      <c r="Q67">
        <v>1042</v>
      </c>
      <c r="R67">
        <v>127728</v>
      </c>
      <c r="S67">
        <v>127168</v>
      </c>
      <c r="T67">
        <v>4.3007171489415006</v>
      </c>
      <c r="U67">
        <v>60.510364242576749</v>
      </c>
      <c r="V67">
        <v>88.260393277456643</v>
      </c>
      <c r="W67">
        <v>81.218459832661523</v>
      </c>
      <c r="X67">
        <v>2.1295252411374164</v>
      </c>
      <c r="Y67">
        <v>4.2590504822748327</v>
      </c>
      <c r="Z67">
        <v>0</v>
      </c>
      <c r="AA67">
        <v>8.8967262684340298</v>
      </c>
      <c r="AB67">
        <v>2.5194986022087935</v>
      </c>
      <c r="AC67">
        <v>-28.828374374927193</v>
      </c>
      <c r="AD67">
        <v>10.002905453716751</v>
      </c>
      <c r="AE67">
        <v>9.8813658046188024</v>
      </c>
      <c r="AF67">
        <v>1481</v>
      </c>
      <c r="AG67">
        <v>0</v>
      </c>
      <c r="AH67">
        <v>0</v>
      </c>
      <c r="AI67">
        <v>481</v>
      </c>
      <c r="AJ67">
        <v>7308</v>
      </c>
      <c r="AK67">
        <v>1878</v>
      </c>
      <c r="AL67">
        <v>10584</v>
      </c>
      <c r="AM67">
        <v>2</v>
      </c>
      <c r="AN67">
        <v>1257</v>
      </c>
      <c r="AO67">
        <v>1030</v>
      </c>
      <c r="AP67">
        <v>566</v>
      </c>
    </row>
    <row r="68" spans="1:42">
      <c r="A68">
        <v>2</v>
      </c>
      <c r="B68">
        <v>8</v>
      </c>
      <c r="C68">
        <v>2024</v>
      </c>
      <c r="D68">
        <v>8</v>
      </c>
      <c r="E68">
        <v>99</v>
      </c>
      <c r="F68">
        <v>99</v>
      </c>
      <c r="G68">
        <v>99</v>
      </c>
      <c r="H68">
        <v>99</v>
      </c>
      <c r="I68">
        <v>99</v>
      </c>
      <c r="J68">
        <v>999</v>
      </c>
      <c r="K68">
        <v>99</v>
      </c>
      <c r="L68">
        <v>99</v>
      </c>
      <c r="M68">
        <v>99</v>
      </c>
      <c r="N68">
        <v>99</v>
      </c>
      <c r="O68">
        <v>99</v>
      </c>
      <c r="P68">
        <v>9999</v>
      </c>
      <c r="Q68">
        <v>1043</v>
      </c>
      <c r="R68">
        <v>120778</v>
      </c>
      <c r="S68">
        <v>119982</v>
      </c>
      <c r="T68">
        <v>4.4480368941363508</v>
      </c>
      <c r="U68">
        <v>60.409511426713998</v>
      </c>
      <c r="V68">
        <v>88.812997825441855</v>
      </c>
      <c r="W68">
        <v>81.679258555450303</v>
      </c>
      <c r="X68">
        <v>2.5551010945702033</v>
      </c>
      <c r="Y68">
        <v>5.1102021891404066</v>
      </c>
      <c r="Z68">
        <v>0</v>
      </c>
      <c r="AA68">
        <v>8.7962081327830681</v>
      </c>
      <c r="AB68">
        <v>2.5248561241714409</v>
      </c>
      <c r="AC68">
        <v>-29.791134427422431</v>
      </c>
      <c r="AD68">
        <v>9.4586223450535591</v>
      </c>
      <c r="AE68">
        <v>9.3758849620596099</v>
      </c>
      <c r="AF68">
        <v>1397</v>
      </c>
      <c r="AG68">
        <v>1</v>
      </c>
      <c r="AH68">
        <v>0</v>
      </c>
      <c r="AI68">
        <v>528</v>
      </c>
      <c r="AJ68">
        <v>5990</v>
      </c>
      <c r="AK68">
        <v>1252</v>
      </c>
      <c r="AL68">
        <v>11422</v>
      </c>
      <c r="AM68">
        <v>1</v>
      </c>
      <c r="AN68">
        <v>1150</v>
      </c>
      <c r="AO68">
        <v>828</v>
      </c>
      <c r="AP68">
        <v>560</v>
      </c>
    </row>
    <row r="69" spans="1:42">
      <c r="A69">
        <v>2</v>
      </c>
      <c r="B69">
        <v>9</v>
      </c>
      <c r="C69">
        <v>2024</v>
      </c>
      <c r="D69">
        <v>9</v>
      </c>
      <c r="E69">
        <v>99</v>
      </c>
      <c r="F69">
        <v>99</v>
      </c>
      <c r="G69">
        <v>99</v>
      </c>
      <c r="H69">
        <v>99</v>
      </c>
      <c r="I69">
        <v>99</v>
      </c>
      <c r="J69">
        <v>999</v>
      </c>
      <c r="K69">
        <v>99</v>
      </c>
      <c r="L69">
        <v>99</v>
      </c>
      <c r="M69">
        <v>99</v>
      </c>
      <c r="N69">
        <v>99</v>
      </c>
      <c r="O69">
        <v>99</v>
      </c>
      <c r="P69">
        <v>9999</v>
      </c>
      <c r="Q69">
        <v>1117</v>
      </c>
      <c r="R69">
        <v>120803</v>
      </c>
      <c r="S69">
        <v>120345</v>
      </c>
      <c r="T69">
        <v>4.7739542892146716</v>
      </c>
      <c r="U69">
        <v>60.274203332086927</v>
      </c>
      <c r="V69">
        <v>89.306872481594297</v>
      </c>
      <c r="W69">
        <v>82.217014001412394</v>
      </c>
      <c r="X69">
        <v>2.1555756065660625</v>
      </c>
      <c r="Y69">
        <v>4.311151213132125</v>
      </c>
      <c r="Z69">
        <v>0</v>
      </c>
      <c r="AA69">
        <v>8.8807944087982644</v>
      </c>
      <c r="AB69">
        <v>2.5926555267070177</v>
      </c>
      <c r="AC69">
        <v>-30.327367590388057</v>
      </c>
      <c r="AD69">
        <v>9.46058019796242</v>
      </c>
      <c r="AE69">
        <v>9.4661664654139521</v>
      </c>
      <c r="AF69">
        <v>1410</v>
      </c>
      <c r="AG69">
        <v>1</v>
      </c>
      <c r="AH69">
        <v>0</v>
      </c>
      <c r="AI69">
        <v>550</v>
      </c>
      <c r="AJ69">
        <v>5444</v>
      </c>
      <c r="AK69">
        <v>1358</v>
      </c>
      <c r="AL69">
        <v>11151</v>
      </c>
      <c r="AM69">
        <v>4</v>
      </c>
      <c r="AN69">
        <v>1316</v>
      </c>
      <c r="AO69">
        <v>799</v>
      </c>
      <c r="AP69">
        <v>555</v>
      </c>
    </row>
    <row r="70" spans="1:42">
      <c r="A70">
        <v>2</v>
      </c>
      <c r="B70">
        <v>10</v>
      </c>
      <c r="C70">
        <v>2024</v>
      </c>
      <c r="D70">
        <v>10</v>
      </c>
      <c r="E70">
        <v>99</v>
      </c>
      <c r="F70">
        <v>99</v>
      </c>
      <c r="G70">
        <v>99</v>
      </c>
      <c r="H70">
        <v>99</v>
      </c>
      <c r="I70">
        <v>99</v>
      </c>
      <c r="J70">
        <v>999</v>
      </c>
      <c r="K70">
        <v>99</v>
      </c>
      <c r="L70">
        <v>99</v>
      </c>
      <c r="M70">
        <v>99</v>
      </c>
      <c r="N70">
        <v>99</v>
      </c>
      <c r="O70">
        <v>99</v>
      </c>
      <c r="P70">
        <v>9999</v>
      </c>
      <c r="Q70">
        <v>1178</v>
      </c>
      <c r="R70">
        <v>129422</v>
      </c>
      <c r="S70">
        <v>128839</v>
      </c>
      <c r="T70">
        <v>4.7643600006181348</v>
      </c>
      <c r="U70">
        <v>60.248558278161113</v>
      </c>
      <c r="V70">
        <v>90.067171187988194</v>
      </c>
      <c r="W70">
        <v>82.901818548731555</v>
      </c>
      <c r="X70">
        <v>1.993478697593918</v>
      </c>
      <c r="Y70">
        <v>3.9869573951878361</v>
      </c>
      <c r="Z70">
        <v>0</v>
      </c>
      <c r="AA70">
        <v>8.7836483003023371</v>
      </c>
      <c r="AB70">
        <v>2.5382858707018379</v>
      </c>
      <c r="AC70">
        <v>-29.697847853161569</v>
      </c>
      <c r="AD70">
        <v>10.135569566821127</v>
      </c>
      <c r="AE70">
        <v>10.218703287807537</v>
      </c>
      <c r="AF70">
        <v>1507</v>
      </c>
      <c r="AG70">
        <v>1</v>
      </c>
      <c r="AH70">
        <v>2</v>
      </c>
      <c r="AI70">
        <v>557</v>
      </c>
      <c r="AJ70">
        <v>5966</v>
      </c>
      <c r="AK70">
        <v>1079</v>
      </c>
      <c r="AL70">
        <v>11440</v>
      </c>
      <c r="AM70">
        <v>3</v>
      </c>
      <c r="AN70">
        <v>1484</v>
      </c>
      <c r="AO70">
        <v>1086</v>
      </c>
      <c r="AP70">
        <v>589</v>
      </c>
    </row>
    <row r="71" spans="1:42">
      <c r="A71">
        <v>2</v>
      </c>
      <c r="B71">
        <v>11</v>
      </c>
      <c r="C71">
        <v>2024</v>
      </c>
      <c r="D71">
        <v>11</v>
      </c>
      <c r="E71">
        <v>99</v>
      </c>
      <c r="F71">
        <v>99</v>
      </c>
      <c r="G71">
        <v>99</v>
      </c>
      <c r="H71">
        <v>99</v>
      </c>
      <c r="I71">
        <v>99</v>
      </c>
      <c r="J71">
        <v>999</v>
      </c>
      <c r="K71">
        <v>99</v>
      </c>
      <c r="L71">
        <v>99</v>
      </c>
      <c r="M71">
        <v>99</v>
      </c>
      <c r="N71">
        <v>99</v>
      </c>
      <c r="O71">
        <v>99</v>
      </c>
      <c r="P71">
        <v>9999</v>
      </c>
      <c r="Q71">
        <v>547</v>
      </c>
      <c r="R71">
        <v>36547</v>
      </c>
      <c r="S71">
        <v>36362</v>
      </c>
      <c r="T71">
        <v>4.5641776342791482</v>
      </c>
      <c r="U71">
        <v>60.363456355536002</v>
      </c>
      <c r="V71">
        <v>90.319445198435233</v>
      </c>
      <c r="W71">
        <v>83.098338925251483</v>
      </c>
      <c r="X71">
        <v>3.3846827372971786</v>
      </c>
      <c r="Y71">
        <v>6.7693654745943572</v>
      </c>
      <c r="Z71">
        <v>0</v>
      </c>
      <c r="AA71">
        <v>9.0461638957990438</v>
      </c>
      <c r="AB71">
        <v>2.6132695488873594</v>
      </c>
      <c r="AC71">
        <v>-29.810997920747848</v>
      </c>
      <c r="AD71">
        <v>2.8621460104048126</v>
      </c>
      <c r="AE71">
        <v>2.8908429029858058</v>
      </c>
      <c r="AF71">
        <v>479</v>
      </c>
      <c r="AG71">
        <v>0</v>
      </c>
      <c r="AH71">
        <v>0</v>
      </c>
      <c r="AI71">
        <v>177</v>
      </c>
      <c r="AJ71">
        <v>1430</v>
      </c>
      <c r="AK71">
        <v>382</v>
      </c>
      <c r="AL71">
        <v>2467</v>
      </c>
      <c r="AM71">
        <v>0</v>
      </c>
      <c r="AN71">
        <v>419</v>
      </c>
      <c r="AO71">
        <v>383</v>
      </c>
      <c r="AP71">
        <v>276</v>
      </c>
    </row>
    <row r="72" spans="1:42">
      <c r="A72">
        <v>2</v>
      </c>
      <c r="B72">
        <v>12</v>
      </c>
      <c r="C72">
        <v>2024</v>
      </c>
      <c r="D72">
        <v>12</v>
      </c>
      <c r="E72">
        <v>99</v>
      </c>
      <c r="F72">
        <v>99</v>
      </c>
      <c r="G72">
        <v>99</v>
      </c>
      <c r="H72">
        <v>99</v>
      </c>
      <c r="I72">
        <v>99</v>
      </c>
      <c r="J72">
        <v>999</v>
      </c>
      <c r="K72">
        <v>99</v>
      </c>
      <c r="L72">
        <v>99</v>
      </c>
      <c r="M72">
        <v>99</v>
      </c>
      <c r="N72">
        <v>99</v>
      </c>
      <c r="O72">
        <v>99</v>
      </c>
      <c r="P72">
        <v>9999</v>
      </c>
    </row>
    <row r="73" spans="1:42">
      <c r="A73">
        <v>2</v>
      </c>
      <c r="B73">
        <v>13</v>
      </c>
      <c r="C73">
        <v>2023</v>
      </c>
      <c r="D73">
        <v>1</v>
      </c>
      <c r="E73">
        <v>99</v>
      </c>
      <c r="F73">
        <v>99</v>
      </c>
      <c r="G73">
        <v>99</v>
      </c>
      <c r="H73">
        <v>99</v>
      </c>
      <c r="I73">
        <v>99</v>
      </c>
      <c r="J73">
        <v>999</v>
      </c>
      <c r="K73">
        <v>99</v>
      </c>
      <c r="L73">
        <v>99</v>
      </c>
      <c r="M73">
        <v>99</v>
      </c>
      <c r="N73">
        <v>99</v>
      </c>
      <c r="O73">
        <v>99</v>
      </c>
      <c r="P73">
        <v>9999</v>
      </c>
      <c r="Q73">
        <v>1093</v>
      </c>
      <c r="R73">
        <v>131045</v>
      </c>
      <c r="S73">
        <v>130310</v>
      </c>
      <c r="T73">
        <v>4.104193216070815</v>
      </c>
      <c r="U73">
        <v>60.615171514081808</v>
      </c>
      <c r="V73">
        <v>92.982649175693183</v>
      </c>
      <c r="W73">
        <v>85.567733097996097</v>
      </c>
      <c r="X73">
        <v>2.1839826013964672</v>
      </c>
      <c r="Y73">
        <v>4.3679652027929343</v>
      </c>
      <c r="Z73">
        <v>0</v>
      </c>
      <c r="AA73">
        <v>9.6549230567926099</v>
      </c>
      <c r="AB73">
        <v>2.5371780983827326</v>
      </c>
      <c r="AC73">
        <v>-32.567830855845571</v>
      </c>
      <c r="AD73">
        <v>10.239394536072481</v>
      </c>
      <c r="AE73">
        <v>10.388751617064761</v>
      </c>
      <c r="AF73">
        <v>2436</v>
      </c>
      <c r="AG73">
        <v>5</v>
      </c>
      <c r="AH73">
        <v>1</v>
      </c>
      <c r="AI73">
        <v>808</v>
      </c>
      <c r="AJ73">
        <v>6112</v>
      </c>
      <c r="AK73">
        <v>1729</v>
      </c>
      <c r="AL73">
        <v>7511</v>
      </c>
      <c r="AM73">
        <v>5</v>
      </c>
      <c r="AN73">
        <v>2390</v>
      </c>
      <c r="AO73">
        <v>1597</v>
      </c>
      <c r="AP73">
        <v>630</v>
      </c>
    </row>
    <row r="74" spans="1:42">
      <c r="A74">
        <v>2</v>
      </c>
      <c r="B74">
        <v>14</v>
      </c>
      <c r="C74">
        <v>2023</v>
      </c>
      <c r="D74">
        <v>2</v>
      </c>
      <c r="E74">
        <v>99</v>
      </c>
      <c r="F74">
        <v>99</v>
      </c>
      <c r="G74">
        <v>99</v>
      </c>
      <c r="H74">
        <v>99</v>
      </c>
      <c r="I74">
        <v>99</v>
      </c>
      <c r="J74">
        <v>999</v>
      </c>
      <c r="K74">
        <v>99</v>
      </c>
      <c r="L74">
        <v>99</v>
      </c>
      <c r="M74">
        <v>99</v>
      </c>
      <c r="N74">
        <v>99</v>
      </c>
      <c r="O74">
        <v>99</v>
      </c>
      <c r="P74">
        <v>9999</v>
      </c>
      <c r="Q74">
        <v>1040</v>
      </c>
      <c r="R74">
        <v>110231</v>
      </c>
      <c r="S74">
        <v>109793</v>
      </c>
      <c r="T74">
        <v>4.0416035416534379</v>
      </c>
      <c r="U74">
        <v>60.648238047962991</v>
      </c>
      <c r="V74">
        <v>91.863657660754242</v>
      </c>
      <c r="W74">
        <v>84.568101791553772</v>
      </c>
      <c r="X74">
        <v>1.9858297575092312</v>
      </c>
      <c r="Y74">
        <v>3.9716595150184624</v>
      </c>
      <c r="Z74">
        <v>0</v>
      </c>
      <c r="AA74">
        <v>9.2842354219630376</v>
      </c>
      <c r="AB74">
        <v>2.5326690647270302</v>
      </c>
      <c r="AC74">
        <v>-29.390314678822399</v>
      </c>
      <c r="AD74">
        <v>8.6130619184692776</v>
      </c>
      <c r="AE74">
        <v>8.6508110450874938</v>
      </c>
      <c r="AF74">
        <v>2006</v>
      </c>
      <c r="AG74">
        <v>1</v>
      </c>
      <c r="AH74">
        <v>0</v>
      </c>
      <c r="AI74">
        <v>655</v>
      </c>
      <c r="AJ74">
        <v>5351</v>
      </c>
      <c r="AK74">
        <v>1341</v>
      </c>
      <c r="AL74">
        <v>5574</v>
      </c>
      <c r="AM74">
        <v>2</v>
      </c>
      <c r="AN74">
        <v>2082</v>
      </c>
      <c r="AO74">
        <v>1306</v>
      </c>
      <c r="AP74">
        <v>591</v>
      </c>
    </row>
    <row r="75" spans="1:42">
      <c r="A75">
        <v>2</v>
      </c>
      <c r="B75">
        <v>15</v>
      </c>
      <c r="C75">
        <v>2023</v>
      </c>
      <c r="D75">
        <v>3</v>
      </c>
      <c r="E75">
        <v>99</v>
      </c>
      <c r="F75">
        <v>99</v>
      </c>
      <c r="G75">
        <v>99</v>
      </c>
      <c r="H75">
        <v>99</v>
      </c>
      <c r="I75">
        <v>99</v>
      </c>
      <c r="J75">
        <v>999</v>
      </c>
      <c r="K75">
        <v>99</v>
      </c>
      <c r="L75">
        <v>99</v>
      </c>
      <c r="M75">
        <v>99</v>
      </c>
      <c r="N75">
        <v>99</v>
      </c>
      <c r="O75">
        <v>99</v>
      </c>
      <c r="P75">
        <v>9999</v>
      </c>
      <c r="Q75">
        <v>1113</v>
      </c>
      <c r="R75">
        <v>132851</v>
      </c>
      <c r="S75">
        <v>132335</v>
      </c>
      <c r="T75">
        <v>4.017786843907837</v>
      </c>
      <c r="U75">
        <v>60.68214002342539</v>
      </c>
      <c r="V75">
        <v>91.539893031413115</v>
      </c>
      <c r="W75">
        <v>84.272967091093435</v>
      </c>
      <c r="X75">
        <v>2.1399914189580813</v>
      </c>
      <c r="Y75">
        <v>4.2799828379161626</v>
      </c>
      <c r="Z75">
        <v>0</v>
      </c>
      <c r="AA75">
        <v>9.5282085618018737</v>
      </c>
      <c r="AB75">
        <v>2.5821794221587258</v>
      </c>
      <c r="AC75">
        <v>-31.3833248004082</v>
      </c>
      <c r="AD75">
        <v>10.380509012261175</v>
      </c>
      <c r="AE75">
        <v>10.390551473036188</v>
      </c>
      <c r="AF75">
        <v>2368</v>
      </c>
      <c r="AG75">
        <v>0</v>
      </c>
      <c r="AH75">
        <v>0</v>
      </c>
      <c r="AI75">
        <v>748</v>
      </c>
      <c r="AJ75">
        <v>7015</v>
      </c>
      <c r="AK75">
        <v>1759</v>
      </c>
      <c r="AL75">
        <v>6627</v>
      </c>
      <c r="AM75">
        <v>7</v>
      </c>
      <c r="AN75">
        <v>2220</v>
      </c>
      <c r="AO75">
        <v>1306</v>
      </c>
      <c r="AP75">
        <v>632</v>
      </c>
    </row>
    <row r="76" spans="1:42">
      <c r="A76">
        <v>2</v>
      </c>
      <c r="B76">
        <v>16</v>
      </c>
      <c r="C76">
        <v>2023</v>
      </c>
      <c r="D76">
        <v>4</v>
      </c>
      <c r="E76">
        <v>99</v>
      </c>
      <c r="F76">
        <v>99</v>
      </c>
      <c r="G76">
        <v>99</v>
      </c>
      <c r="H76">
        <v>99</v>
      </c>
      <c r="I76">
        <v>99</v>
      </c>
      <c r="J76">
        <v>999</v>
      </c>
      <c r="K76">
        <v>99</v>
      </c>
      <c r="L76">
        <v>99</v>
      </c>
      <c r="M76">
        <v>99</v>
      </c>
      <c r="N76">
        <v>99</v>
      </c>
      <c r="O76">
        <v>99</v>
      </c>
      <c r="P76">
        <v>9999</v>
      </c>
      <c r="Q76">
        <v>979</v>
      </c>
      <c r="R76">
        <v>105583</v>
      </c>
      <c r="S76">
        <v>105145</v>
      </c>
      <c r="T76">
        <v>4.2181222355871677</v>
      </c>
      <c r="U76">
        <v>60.566731656284176</v>
      </c>
      <c r="V76">
        <v>93.040256485306571</v>
      </c>
      <c r="W76">
        <v>85.658072186029244</v>
      </c>
      <c r="X76">
        <v>1.674511995302274</v>
      </c>
      <c r="Y76">
        <v>3.349023990604548</v>
      </c>
      <c r="Z76">
        <v>0</v>
      </c>
      <c r="AA76">
        <v>9.3304284602354102</v>
      </c>
      <c r="AB76">
        <v>2.6084322223060559</v>
      </c>
      <c r="AC76">
        <v>-30.863747684437815</v>
      </c>
      <c r="AD76">
        <v>8.2498835766503191</v>
      </c>
      <c r="AE76">
        <v>8.3913630832318375</v>
      </c>
      <c r="AF76">
        <v>1756</v>
      </c>
      <c r="AG76">
        <v>1</v>
      </c>
      <c r="AH76">
        <v>0</v>
      </c>
      <c r="AI76">
        <v>532</v>
      </c>
      <c r="AJ76">
        <v>4978</v>
      </c>
      <c r="AK76">
        <v>1222</v>
      </c>
      <c r="AL76">
        <v>4746</v>
      </c>
      <c r="AM76">
        <v>5</v>
      </c>
      <c r="AN76">
        <v>1386</v>
      </c>
      <c r="AO76">
        <v>1134</v>
      </c>
      <c r="AP76">
        <v>583</v>
      </c>
    </row>
    <row r="77" spans="1:42">
      <c r="A77">
        <v>2</v>
      </c>
      <c r="B77">
        <v>17</v>
      </c>
      <c r="C77">
        <v>2023</v>
      </c>
      <c r="D77">
        <v>5</v>
      </c>
      <c r="E77">
        <v>99</v>
      </c>
      <c r="F77">
        <v>99</v>
      </c>
      <c r="G77">
        <v>99</v>
      </c>
      <c r="H77">
        <v>99</v>
      </c>
      <c r="I77">
        <v>99</v>
      </c>
      <c r="J77">
        <v>999</v>
      </c>
      <c r="K77">
        <v>99</v>
      </c>
      <c r="L77">
        <v>99</v>
      </c>
      <c r="M77">
        <v>99</v>
      </c>
      <c r="N77">
        <v>99</v>
      </c>
      <c r="O77">
        <v>99</v>
      </c>
      <c r="P77">
        <v>9999</v>
      </c>
      <c r="Q77">
        <v>1068</v>
      </c>
      <c r="R77">
        <v>124898</v>
      </c>
      <c r="S77">
        <v>124384</v>
      </c>
      <c r="T77">
        <v>4.1883216704831128</v>
      </c>
      <c r="U77">
        <v>60.601323321327506</v>
      </c>
      <c r="V77">
        <v>92.073586957217799</v>
      </c>
      <c r="W77">
        <v>84.772250450219985</v>
      </c>
      <c r="X77">
        <v>1.8182837195151249</v>
      </c>
      <c r="Y77">
        <v>3.6365674390302498</v>
      </c>
      <c r="Z77">
        <v>0</v>
      </c>
      <c r="AA77">
        <v>9.2752182241775518</v>
      </c>
      <c r="AB77">
        <v>2.6042685984050689</v>
      </c>
      <c r="AC77">
        <v>-30.520355542933196</v>
      </c>
      <c r="AD77">
        <v>9.7590896162873904</v>
      </c>
      <c r="AE77">
        <v>9.8241237177712986</v>
      </c>
      <c r="AF77">
        <v>2145</v>
      </c>
      <c r="AG77">
        <v>1</v>
      </c>
      <c r="AH77">
        <v>0</v>
      </c>
      <c r="AI77">
        <v>617</v>
      </c>
      <c r="AJ77">
        <v>6513</v>
      </c>
      <c r="AK77">
        <v>1227</v>
      </c>
      <c r="AL77">
        <v>5980</v>
      </c>
      <c r="AM77">
        <v>6</v>
      </c>
      <c r="AN77">
        <v>1687</v>
      </c>
      <c r="AO77">
        <v>1219</v>
      </c>
      <c r="AP77">
        <v>607</v>
      </c>
    </row>
    <row r="78" spans="1:42">
      <c r="A78">
        <v>2</v>
      </c>
      <c r="B78">
        <v>18</v>
      </c>
      <c r="C78">
        <v>2023</v>
      </c>
      <c r="D78">
        <v>6</v>
      </c>
      <c r="E78">
        <v>99</v>
      </c>
      <c r="F78">
        <v>99</v>
      </c>
      <c r="G78">
        <v>99</v>
      </c>
      <c r="H78">
        <v>99</v>
      </c>
      <c r="I78">
        <v>99</v>
      </c>
      <c r="J78">
        <v>999</v>
      </c>
      <c r="K78">
        <v>99</v>
      </c>
      <c r="L78">
        <v>99</v>
      </c>
      <c r="M78">
        <v>99</v>
      </c>
      <c r="N78">
        <v>99</v>
      </c>
      <c r="O78">
        <v>99</v>
      </c>
      <c r="P78">
        <v>9999</v>
      </c>
      <c r="Q78">
        <v>1083</v>
      </c>
      <c r="R78">
        <v>129707</v>
      </c>
      <c r="S78">
        <v>129029</v>
      </c>
      <c r="T78">
        <v>4.3142852737323354</v>
      </c>
      <c r="U78">
        <v>60.508699594664755</v>
      </c>
      <c r="V78">
        <v>91.644259770540017</v>
      </c>
      <c r="W78">
        <v>84.337451270645104</v>
      </c>
      <c r="X78">
        <v>1.8310499818822423</v>
      </c>
      <c r="Y78">
        <v>3.6620999637644847</v>
      </c>
      <c r="Z78">
        <v>0</v>
      </c>
      <c r="AA78">
        <v>9.4840890846579704</v>
      </c>
      <c r="AB78">
        <v>2.6389032461755022</v>
      </c>
      <c r="AC78">
        <v>-33.336533308596437</v>
      </c>
      <c r="AD78">
        <v>10.134847930789835</v>
      </c>
      <c r="AE78">
        <v>10.138726205885337</v>
      </c>
      <c r="AF78">
        <v>1853</v>
      </c>
      <c r="AG78">
        <v>1</v>
      </c>
      <c r="AH78">
        <v>0</v>
      </c>
      <c r="AI78">
        <v>669</v>
      </c>
      <c r="AJ78">
        <v>6553</v>
      </c>
      <c r="AK78">
        <v>1223</v>
      </c>
      <c r="AL78">
        <v>7616</v>
      </c>
      <c r="AM78">
        <v>3</v>
      </c>
      <c r="AN78">
        <v>1832</v>
      </c>
      <c r="AO78">
        <v>1127</v>
      </c>
      <c r="AP78">
        <v>618</v>
      </c>
    </row>
    <row r="79" spans="1:42">
      <c r="A79">
        <v>2</v>
      </c>
      <c r="B79">
        <v>19</v>
      </c>
      <c r="C79">
        <v>2023</v>
      </c>
      <c r="D79">
        <v>7</v>
      </c>
      <c r="E79">
        <v>99</v>
      </c>
      <c r="F79">
        <v>99</v>
      </c>
      <c r="G79">
        <v>99</v>
      </c>
      <c r="H79">
        <v>99</v>
      </c>
      <c r="I79">
        <v>99</v>
      </c>
      <c r="J79">
        <v>999</v>
      </c>
      <c r="K79">
        <v>99</v>
      </c>
      <c r="L79">
        <v>99</v>
      </c>
      <c r="M79">
        <v>99</v>
      </c>
      <c r="N79">
        <v>99</v>
      </c>
      <c r="O79">
        <v>99</v>
      </c>
      <c r="P79">
        <v>9999</v>
      </c>
      <c r="Q79">
        <v>1016</v>
      </c>
      <c r="R79">
        <v>121646</v>
      </c>
      <c r="S79">
        <v>121056</v>
      </c>
      <c r="T79">
        <v>4.512815875573386</v>
      </c>
      <c r="U79">
        <v>60.409182527094885</v>
      </c>
      <c r="V79">
        <v>90.907838933601155</v>
      </c>
      <c r="W79">
        <v>83.679780597409774</v>
      </c>
      <c r="X79">
        <v>1.5857488121269914</v>
      </c>
      <c r="Y79">
        <v>3.1714976242539827</v>
      </c>
      <c r="Z79">
        <v>0</v>
      </c>
      <c r="AA79">
        <v>9.2665504998467654</v>
      </c>
      <c r="AB79">
        <v>2.6084233163328641</v>
      </c>
      <c r="AC79">
        <v>-31.625195750555424</v>
      </c>
      <c r="AD79">
        <v>9.5049897953761953</v>
      </c>
      <c r="AE79">
        <v>9.4380536988322383</v>
      </c>
      <c r="AF79">
        <v>1427</v>
      </c>
      <c r="AG79">
        <v>0</v>
      </c>
      <c r="AH79">
        <v>0</v>
      </c>
      <c r="AI79">
        <v>563</v>
      </c>
      <c r="AJ79">
        <v>7864</v>
      </c>
      <c r="AK79">
        <v>1352</v>
      </c>
      <c r="AL79">
        <v>9473</v>
      </c>
      <c r="AM79">
        <v>2</v>
      </c>
      <c r="AN79">
        <v>1520</v>
      </c>
      <c r="AO79">
        <v>831</v>
      </c>
      <c r="AP79">
        <v>585</v>
      </c>
    </row>
    <row r="80" spans="1:42">
      <c r="A80">
        <v>2</v>
      </c>
      <c r="B80">
        <v>20</v>
      </c>
      <c r="C80">
        <v>2023</v>
      </c>
      <c r="D80">
        <v>8</v>
      </c>
      <c r="E80">
        <v>99</v>
      </c>
      <c r="F80">
        <v>99</v>
      </c>
      <c r="G80">
        <v>99</v>
      </c>
      <c r="H80">
        <v>99</v>
      </c>
      <c r="I80">
        <v>99</v>
      </c>
      <c r="J80">
        <v>999</v>
      </c>
      <c r="K80">
        <v>99</v>
      </c>
      <c r="L80">
        <v>99</v>
      </c>
      <c r="M80">
        <v>99</v>
      </c>
      <c r="N80">
        <v>99</v>
      </c>
      <c r="O80">
        <v>99</v>
      </c>
      <c r="P80">
        <v>9999</v>
      </c>
      <c r="Q80">
        <v>1131</v>
      </c>
      <c r="R80">
        <v>129703</v>
      </c>
      <c r="S80">
        <v>129117</v>
      </c>
      <c r="T80">
        <v>4.51129118062034</v>
      </c>
      <c r="U80">
        <v>60.401798368921199</v>
      </c>
      <c r="V80">
        <v>90.923255870017513</v>
      </c>
      <c r="W80">
        <v>83.709765561468146</v>
      </c>
      <c r="X80">
        <v>2.035419381201669</v>
      </c>
      <c r="Y80">
        <v>4.070838762403338</v>
      </c>
      <c r="Z80">
        <v>0</v>
      </c>
      <c r="AA80">
        <v>9.862512638555252</v>
      </c>
      <c r="AB80">
        <v>2.5825948975702966</v>
      </c>
      <c r="AC80">
        <v>-27.509551367563141</v>
      </c>
      <c r="AD80">
        <v>10.134535384884655</v>
      </c>
      <c r="AE80">
        <v>10.070131550042843</v>
      </c>
      <c r="AF80">
        <v>1661</v>
      </c>
      <c r="AG80">
        <v>2</v>
      </c>
      <c r="AH80">
        <v>0</v>
      </c>
      <c r="AI80">
        <v>587</v>
      </c>
      <c r="AJ80">
        <v>6590</v>
      </c>
      <c r="AK80">
        <v>1608</v>
      </c>
      <c r="AL80">
        <v>11720</v>
      </c>
      <c r="AM80">
        <v>0</v>
      </c>
      <c r="AN80">
        <v>1581</v>
      </c>
      <c r="AO80">
        <v>891</v>
      </c>
      <c r="AP80">
        <v>621</v>
      </c>
    </row>
    <row r="81" spans="1:42">
      <c r="A81">
        <v>2</v>
      </c>
      <c r="B81">
        <v>21</v>
      </c>
      <c r="C81">
        <v>2023</v>
      </c>
      <c r="D81">
        <v>9</v>
      </c>
      <c r="E81">
        <v>99</v>
      </c>
      <c r="F81">
        <v>99</v>
      </c>
      <c r="G81">
        <v>99</v>
      </c>
      <c r="H81">
        <v>99</v>
      </c>
      <c r="I81">
        <v>99</v>
      </c>
      <c r="J81">
        <v>999</v>
      </c>
      <c r="K81">
        <v>99</v>
      </c>
      <c r="L81">
        <v>99</v>
      </c>
      <c r="M81">
        <v>99</v>
      </c>
      <c r="N81">
        <v>99</v>
      </c>
      <c r="O81">
        <v>99</v>
      </c>
      <c r="P81">
        <v>9999</v>
      </c>
      <c r="Q81">
        <v>1166</v>
      </c>
      <c r="R81">
        <v>120410</v>
      </c>
      <c r="S81">
        <v>119918</v>
      </c>
      <c r="T81">
        <v>4.2821194252969006</v>
      </c>
      <c r="U81">
        <v>60.508030487499802</v>
      </c>
      <c r="V81">
        <v>90.457275635281988</v>
      </c>
      <c r="W81">
        <v>83.257447589185787</v>
      </c>
      <c r="X81">
        <v>1.7457021842039699</v>
      </c>
      <c r="Y81">
        <v>3.4914043684079399</v>
      </c>
      <c r="Z81">
        <v>0</v>
      </c>
      <c r="AA81">
        <v>9.5897251244312809</v>
      </c>
      <c r="AB81">
        <v>2.6277271112149809</v>
      </c>
      <c r="AC81">
        <v>-31.69131043858</v>
      </c>
      <c r="AD81">
        <v>9.4084131106756281</v>
      </c>
      <c r="AE81">
        <v>9.302144056978225</v>
      </c>
      <c r="AF81">
        <v>1588</v>
      </c>
      <c r="AG81">
        <v>0</v>
      </c>
      <c r="AH81">
        <v>0</v>
      </c>
      <c r="AI81">
        <v>563</v>
      </c>
      <c r="AJ81">
        <v>5889</v>
      </c>
      <c r="AK81">
        <v>1800</v>
      </c>
      <c r="AL81">
        <v>12140</v>
      </c>
      <c r="AM81">
        <v>3</v>
      </c>
      <c r="AN81">
        <v>1709</v>
      </c>
      <c r="AO81">
        <v>1004</v>
      </c>
      <c r="AP81">
        <v>611</v>
      </c>
    </row>
    <row r="82" spans="1:42">
      <c r="A82">
        <v>2</v>
      </c>
      <c r="B82">
        <v>22</v>
      </c>
      <c r="C82">
        <v>2023</v>
      </c>
      <c r="D82">
        <v>10</v>
      </c>
      <c r="E82">
        <v>99</v>
      </c>
      <c r="F82">
        <v>99</v>
      </c>
      <c r="G82">
        <v>99</v>
      </c>
      <c r="H82">
        <v>99</v>
      </c>
      <c r="I82">
        <v>99</v>
      </c>
      <c r="J82">
        <v>999</v>
      </c>
      <c r="K82">
        <v>99</v>
      </c>
      <c r="L82">
        <v>99</v>
      </c>
      <c r="M82">
        <v>99</v>
      </c>
      <c r="N82">
        <v>99</v>
      </c>
      <c r="O82">
        <v>99</v>
      </c>
      <c r="P82">
        <v>9999</v>
      </c>
      <c r="Q82">
        <v>1221</v>
      </c>
      <c r="R82">
        <v>126144</v>
      </c>
      <c r="S82">
        <v>124607</v>
      </c>
      <c r="T82">
        <v>4.160483257229834</v>
      </c>
      <c r="U82">
        <v>60.569133355268974</v>
      </c>
      <c r="V82">
        <v>91.032497917766563</v>
      </c>
      <c r="W82">
        <v>83.593019413035506</v>
      </c>
      <c r="X82">
        <v>2.0651002029426686</v>
      </c>
      <c r="Y82">
        <v>4.1302004058853372</v>
      </c>
      <c r="Z82">
        <v>0</v>
      </c>
      <c r="AA82">
        <v>9.2309751653173766</v>
      </c>
      <c r="AB82">
        <v>2.5497154553872305</v>
      </c>
      <c r="AC82">
        <v>-31.420994060019542</v>
      </c>
      <c r="AD82">
        <v>9.8564476657509079</v>
      </c>
      <c r="AE82">
        <v>9.7048325007062175</v>
      </c>
      <c r="AF82">
        <v>1739</v>
      </c>
      <c r="AG82">
        <v>0</v>
      </c>
      <c r="AH82">
        <v>0</v>
      </c>
      <c r="AI82">
        <v>573</v>
      </c>
      <c r="AJ82">
        <v>5931</v>
      </c>
      <c r="AK82">
        <v>1893</v>
      </c>
      <c r="AL82">
        <v>9711</v>
      </c>
      <c r="AM82">
        <v>5</v>
      </c>
      <c r="AN82">
        <v>1622</v>
      </c>
      <c r="AO82">
        <v>1081</v>
      </c>
      <c r="AP82">
        <v>655</v>
      </c>
    </row>
    <row r="83" spans="1:42">
      <c r="A83">
        <v>2</v>
      </c>
      <c r="B83">
        <v>23</v>
      </c>
      <c r="C83">
        <v>2023</v>
      </c>
      <c r="D83">
        <v>11</v>
      </c>
      <c r="E83">
        <v>99</v>
      </c>
      <c r="F83">
        <v>99</v>
      </c>
      <c r="G83">
        <v>99</v>
      </c>
      <c r="H83">
        <v>99</v>
      </c>
      <c r="I83">
        <v>99</v>
      </c>
      <c r="J83">
        <v>999</v>
      </c>
      <c r="K83">
        <v>99</v>
      </c>
      <c r="L83">
        <v>99</v>
      </c>
      <c r="M83">
        <v>99</v>
      </c>
      <c r="N83">
        <v>99</v>
      </c>
      <c r="O83">
        <v>99</v>
      </c>
      <c r="P83">
        <v>9999</v>
      </c>
      <c r="Q83">
        <v>647</v>
      </c>
      <c r="R83">
        <v>47594</v>
      </c>
      <c r="S83">
        <v>47384</v>
      </c>
      <c r="T83">
        <v>4.1103080220195807</v>
      </c>
      <c r="U83">
        <v>60.621707749451289</v>
      </c>
      <c r="V83">
        <v>91.08493360714921</v>
      </c>
      <c r="W83">
        <v>83.821300438966901</v>
      </c>
      <c r="X83">
        <v>1.8510736647476576</v>
      </c>
      <c r="Y83">
        <v>3.7021473294953151</v>
      </c>
      <c r="Z83">
        <v>0</v>
      </c>
      <c r="AA83">
        <v>9.1090593043576824</v>
      </c>
      <c r="AB83">
        <v>2.5020678237377161</v>
      </c>
      <c r="AC83">
        <v>-32.106213069686838</v>
      </c>
      <c r="AD83">
        <v>3.7188274527821279</v>
      </c>
      <c r="AE83">
        <v>3.7005110513635393</v>
      </c>
      <c r="AF83">
        <v>620</v>
      </c>
      <c r="AG83">
        <v>0</v>
      </c>
      <c r="AH83">
        <v>0</v>
      </c>
      <c r="AI83">
        <v>258</v>
      </c>
      <c r="AJ83">
        <v>2204</v>
      </c>
      <c r="AK83">
        <v>719</v>
      </c>
      <c r="AL83">
        <v>4462</v>
      </c>
      <c r="AM83">
        <v>5</v>
      </c>
      <c r="AN83">
        <v>555</v>
      </c>
      <c r="AO83">
        <v>436</v>
      </c>
      <c r="AP83">
        <v>353</v>
      </c>
    </row>
    <row r="84" spans="1:42">
      <c r="A84">
        <v>2</v>
      </c>
      <c r="B84">
        <v>24</v>
      </c>
      <c r="C84">
        <v>2023</v>
      </c>
      <c r="D84">
        <v>12</v>
      </c>
      <c r="E84">
        <v>99</v>
      </c>
      <c r="F84">
        <v>99</v>
      </c>
      <c r="G84">
        <v>99</v>
      </c>
      <c r="H84">
        <v>99</v>
      </c>
      <c r="I84">
        <v>99</v>
      </c>
      <c r="J84">
        <v>999</v>
      </c>
      <c r="K84">
        <v>99</v>
      </c>
      <c r="L84">
        <v>99</v>
      </c>
      <c r="M84">
        <v>99</v>
      </c>
      <c r="N84">
        <v>99</v>
      </c>
      <c r="O84">
        <v>99</v>
      </c>
      <c r="P84">
        <v>9999</v>
      </c>
    </row>
    <row r="85" spans="1:42">
      <c r="A85">
        <v>2</v>
      </c>
      <c r="B85">
        <v>25</v>
      </c>
      <c r="C85">
        <v>2022</v>
      </c>
      <c r="D85">
        <v>1</v>
      </c>
      <c r="E85">
        <v>99</v>
      </c>
      <c r="F85">
        <v>99</v>
      </c>
      <c r="G85">
        <v>99</v>
      </c>
      <c r="H85">
        <v>99</v>
      </c>
      <c r="I85">
        <v>99</v>
      </c>
      <c r="J85">
        <v>999</v>
      </c>
      <c r="K85">
        <v>99</v>
      </c>
      <c r="L85">
        <v>99</v>
      </c>
      <c r="M85">
        <v>99</v>
      </c>
      <c r="N85">
        <v>99</v>
      </c>
      <c r="O85">
        <v>99</v>
      </c>
      <c r="P85">
        <v>9999</v>
      </c>
      <c r="Q85">
        <v>1125</v>
      </c>
      <c r="R85">
        <v>132354</v>
      </c>
      <c r="S85">
        <v>131747</v>
      </c>
      <c r="T85">
        <v>3.9469755353068288</v>
      </c>
      <c r="U85">
        <v>60.697086081656494</v>
      </c>
      <c r="V85">
        <v>93.128216027107058</v>
      </c>
      <c r="W85">
        <v>85.670033700956409</v>
      </c>
      <c r="X85">
        <v>2.2711818305453559</v>
      </c>
      <c r="Y85">
        <v>4.5423636610907119</v>
      </c>
      <c r="Z85">
        <v>0</v>
      </c>
      <c r="AA85">
        <v>9.6073750220648346</v>
      </c>
      <c r="AB85">
        <v>2.4810443080209477</v>
      </c>
      <c r="AC85">
        <v>-33.78370960733681</v>
      </c>
      <c r="AD85">
        <v>10.330092480216537</v>
      </c>
      <c r="AE85">
        <v>10.373752912650332</v>
      </c>
      <c r="AF85">
        <v>2290</v>
      </c>
      <c r="AG85">
        <v>3</v>
      </c>
      <c r="AH85">
        <v>0</v>
      </c>
      <c r="AI85">
        <v>855</v>
      </c>
      <c r="AJ85">
        <v>6442</v>
      </c>
      <c r="AK85">
        <v>1728</v>
      </c>
      <c r="AL85">
        <v>9827</v>
      </c>
      <c r="AM85">
        <v>2</v>
      </c>
      <c r="AN85">
        <v>1849</v>
      </c>
      <c r="AO85">
        <v>1681</v>
      </c>
      <c r="AP85">
        <v>676</v>
      </c>
    </row>
    <row r="86" spans="1:42">
      <c r="A86">
        <v>2</v>
      </c>
      <c r="B86">
        <v>26</v>
      </c>
      <c r="C86">
        <v>2022</v>
      </c>
      <c r="D86">
        <v>2</v>
      </c>
      <c r="E86">
        <v>99</v>
      </c>
      <c r="F86">
        <v>99</v>
      </c>
      <c r="G86">
        <v>99</v>
      </c>
      <c r="H86">
        <v>99</v>
      </c>
      <c r="I86">
        <v>99</v>
      </c>
      <c r="J86">
        <v>999</v>
      </c>
      <c r="K86">
        <v>99</v>
      </c>
      <c r="L86">
        <v>99</v>
      </c>
      <c r="M86">
        <v>99</v>
      </c>
      <c r="N86">
        <v>99</v>
      </c>
      <c r="O86">
        <v>99</v>
      </c>
      <c r="P86">
        <v>9999</v>
      </c>
      <c r="Q86">
        <v>1040</v>
      </c>
      <c r="R86">
        <v>111760</v>
      </c>
      <c r="S86">
        <v>111312</v>
      </c>
      <c r="T86">
        <v>3.7865246957766647</v>
      </c>
      <c r="U86">
        <v>60.771066911024874</v>
      </c>
      <c r="V86">
        <v>92.435124521300011</v>
      </c>
      <c r="W86">
        <v>85.08170457812264</v>
      </c>
      <c r="X86">
        <v>2.1447745168217605</v>
      </c>
      <c r="Y86">
        <v>4.2895490336435209</v>
      </c>
      <c r="Z86">
        <v>0</v>
      </c>
      <c r="AA86">
        <v>9.2631245107842588</v>
      </c>
      <c r="AB86">
        <v>2.4464420819351722</v>
      </c>
      <c r="AC86">
        <v>-33.563182712148958</v>
      </c>
      <c r="AD86">
        <v>8.7227521313220642</v>
      </c>
      <c r="AE86">
        <v>8.7045113383218151</v>
      </c>
      <c r="AF86">
        <v>1944</v>
      </c>
      <c r="AG86">
        <v>2</v>
      </c>
      <c r="AH86">
        <v>0</v>
      </c>
      <c r="AI86">
        <v>707</v>
      </c>
      <c r="AJ86">
        <v>6497</v>
      </c>
      <c r="AK86">
        <v>1651</v>
      </c>
      <c r="AL86">
        <v>7585</v>
      </c>
      <c r="AM86">
        <v>2</v>
      </c>
      <c r="AN86">
        <v>1637</v>
      </c>
      <c r="AO86">
        <v>1372</v>
      </c>
      <c r="AP86">
        <v>625</v>
      </c>
    </row>
    <row r="87" spans="1:42">
      <c r="A87">
        <v>2</v>
      </c>
      <c r="B87">
        <v>27</v>
      </c>
      <c r="C87">
        <v>2022</v>
      </c>
      <c r="D87">
        <v>3</v>
      </c>
      <c r="E87">
        <v>99</v>
      </c>
      <c r="F87">
        <v>99</v>
      </c>
      <c r="G87">
        <v>99</v>
      </c>
      <c r="H87">
        <v>99</v>
      </c>
      <c r="I87">
        <v>99</v>
      </c>
      <c r="J87">
        <v>999</v>
      </c>
      <c r="K87">
        <v>99</v>
      </c>
      <c r="L87">
        <v>99</v>
      </c>
      <c r="M87">
        <v>99</v>
      </c>
      <c r="N87">
        <v>99</v>
      </c>
      <c r="O87">
        <v>99</v>
      </c>
      <c r="P87">
        <v>9999</v>
      </c>
      <c r="Q87">
        <v>1165</v>
      </c>
      <c r="R87">
        <v>138913</v>
      </c>
      <c r="S87">
        <v>138001</v>
      </c>
      <c r="T87">
        <v>3.8880450353818574</v>
      </c>
      <c r="U87">
        <v>60.744965616191188</v>
      </c>
      <c r="V87">
        <v>92.376036451068501</v>
      </c>
      <c r="W87">
        <v>84.953808305737411</v>
      </c>
      <c r="X87">
        <v>1.4620661853102299</v>
      </c>
      <c r="Y87">
        <v>2.9241323706204598</v>
      </c>
      <c r="Z87">
        <v>0</v>
      </c>
      <c r="AA87">
        <v>9.4765596695990375</v>
      </c>
      <c r="AB87">
        <v>2.5324569205655094</v>
      </c>
      <c r="AC87">
        <v>-35.965922240931555</v>
      </c>
      <c r="AD87">
        <v>10.842015630085376</v>
      </c>
      <c r="AE87">
        <v>10.775348190910272</v>
      </c>
      <c r="AF87">
        <v>2384</v>
      </c>
      <c r="AG87">
        <v>1</v>
      </c>
      <c r="AH87">
        <v>0</v>
      </c>
      <c r="AI87">
        <v>806</v>
      </c>
      <c r="AJ87">
        <v>7172</v>
      </c>
      <c r="AK87">
        <v>1702</v>
      </c>
      <c r="AL87">
        <v>8512</v>
      </c>
      <c r="AM87">
        <v>5</v>
      </c>
      <c r="AN87">
        <v>1910</v>
      </c>
      <c r="AO87">
        <v>1658</v>
      </c>
      <c r="AP87">
        <v>686</v>
      </c>
    </row>
    <row r="88" spans="1:42">
      <c r="A88">
        <v>2</v>
      </c>
      <c r="B88">
        <v>28</v>
      </c>
      <c r="C88">
        <v>2022</v>
      </c>
      <c r="D88">
        <v>4</v>
      </c>
      <c r="E88">
        <v>99</v>
      </c>
      <c r="F88">
        <v>99</v>
      </c>
      <c r="G88">
        <v>99</v>
      </c>
      <c r="H88">
        <v>99</v>
      </c>
      <c r="I88">
        <v>99</v>
      </c>
      <c r="J88">
        <v>999</v>
      </c>
      <c r="K88">
        <v>99</v>
      </c>
      <c r="L88">
        <v>99</v>
      </c>
      <c r="M88">
        <v>99</v>
      </c>
      <c r="N88">
        <v>99</v>
      </c>
      <c r="O88">
        <v>99</v>
      </c>
      <c r="P88">
        <v>9999</v>
      </c>
      <c r="Q88">
        <v>1030</v>
      </c>
      <c r="R88">
        <v>113704</v>
      </c>
      <c r="S88">
        <v>113152</v>
      </c>
      <c r="T88">
        <v>3.9210230071061698</v>
      </c>
      <c r="U88">
        <v>60.743168481334806</v>
      </c>
      <c r="V88">
        <v>92.709131436504833</v>
      </c>
      <c r="W88">
        <v>85.317065363404282</v>
      </c>
      <c r="X88">
        <v>2.0060859776261171</v>
      </c>
      <c r="Y88">
        <v>4.0121719552522341</v>
      </c>
      <c r="Z88">
        <v>0</v>
      </c>
      <c r="AA88">
        <v>9.5191228310581053</v>
      </c>
      <c r="AB88">
        <v>2.5655215108220726</v>
      </c>
      <c r="AC88">
        <v>-34.897675934146882</v>
      </c>
      <c r="AD88">
        <v>8.8744793158540123</v>
      </c>
      <c r="AE88">
        <v>8.8728751459460984</v>
      </c>
      <c r="AF88">
        <v>2049</v>
      </c>
      <c r="AG88">
        <v>0</v>
      </c>
      <c r="AH88">
        <v>0</v>
      </c>
      <c r="AI88">
        <v>565</v>
      </c>
      <c r="AJ88">
        <v>5556</v>
      </c>
      <c r="AK88">
        <v>1449</v>
      </c>
      <c r="AL88">
        <v>6215</v>
      </c>
      <c r="AM88">
        <v>0</v>
      </c>
      <c r="AN88">
        <v>1627</v>
      </c>
      <c r="AO88">
        <v>1499</v>
      </c>
      <c r="AP88">
        <v>617</v>
      </c>
    </row>
    <row r="89" spans="1:42">
      <c r="A89">
        <v>2</v>
      </c>
      <c r="B89">
        <v>29</v>
      </c>
      <c r="C89">
        <v>2022</v>
      </c>
      <c r="D89">
        <v>5</v>
      </c>
      <c r="E89">
        <v>99</v>
      </c>
      <c r="F89">
        <v>99</v>
      </c>
      <c r="G89">
        <v>99</v>
      </c>
      <c r="H89">
        <v>99</v>
      </c>
      <c r="I89">
        <v>99</v>
      </c>
      <c r="J89">
        <v>999</v>
      </c>
      <c r="K89">
        <v>99</v>
      </c>
      <c r="L89">
        <v>99</v>
      </c>
      <c r="M89">
        <v>99</v>
      </c>
      <c r="N89">
        <v>99</v>
      </c>
      <c r="O89">
        <v>99</v>
      </c>
      <c r="P89">
        <v>9999</v>
      </c>
      <c r="Q89">
        <v>1079</v>
      </c>
      <c r="R89">
        <v>119836</v>
      </c>
      <c r="S89">
        <v>119234</v>
      </c>
      <c r="T89">
        <v>3.9878667512266777</v>
      </c>
      <c r="U89">
        <v>60.700035224851987</v>
      </c>
      <c r="V89">
        <v>92.284423606077581</v>
      </c>
      <c r="W89">
        <v>84.917462049416073</v>
      </c>
      <c r="X89">
        <v>2.0694949764678396</v>
      </c>
      <c r="Y89">
        <v>4.1389899529356793</v>
      </c>
      <c r="Z89">
        <v>0</v>
      </c>
      <c r="AA89">
        <v>9.7857982482900017</v>
      </c>
      <c r="AB89">
        <v>2.5456093525840848</v>
      </c>
      <c r="AC89">
        <v>-34.682013171320875</v>
      </c>
      <c r="AD89">
        <v>9.3530755584208194</v>
      </c>
      <c r="AE89">
        <v>9.3060063935528898</v>
      </c>
      <c r="AF89">
        <v>1888</v>
      </c>
      <c r="AG89">
        <v>2</v>
      </c>
      <c r="AH89">
        <v>0</v>
      </c>
      <c r="AI89">
        <v>648</v>
      </c>
      <c r="AJ89">
        <v>6142</v>
      </c>
      <c r="AK89">
        <v>1487</v>
      </c>
      <c r="AL89">
        <v>7205</v>
      </c>
      <c r="AM89">
        <v>1</v>
      </c>
      <c r="AN89">
        <v>1994</v>
      </c>
      <c r="AO89">
        <v>1275</v>
      </c>
      <c r="AP89">
        <v>659</v>
      </c>
    </row>
    <row r="90" spans="1:42">
      <c r="A90">
        <v>2</v>
      </c>
      <c r="B90">
        <v>30</v>
      </c>
      <c r="C90">
        <v>2022</v>
      </c>
      <c r="D90">
        <v>6</v>
      </c>
      <c r="E90">
        <v>99</v>
      </c>
      <c r="F90">
        <v>99</v>
      </c>
      <c r="G90">
        <v>99</v>
      </c>
      <c r="H90">
        <v>99</v>
      </c>
      <c r="I90">
        <v>99</v>
      </c>
      <c r="J90">
        <v>999</v>
      </c>
      <c r="K90">
        <v>99</v>
      </c>
      <c r="L90">
        <v>99</v>
      </c>
      <c r="M90">
        <v>99</v>
      </c>
      <c r="N90">
        <v>99</v>
      </c>
      <c r="O90">
        <v>99</v>
      </c>
      <c r="P90">
        <v>9999</v>
      </c>
      <c r="Q90">
        <v>1114</v>
      </c>
      <c r="R90">
        <v>123909</v>
      </c>
      <c r="S90">
        <v>123325</v>
      </c>
      <c r="T90">
        <v>4.1509656280011935</v>
      </c>
      <c r="U90">
        <v>60.590269612811674</v>
      </c>
      <c r="V90">
        <v>92.624988848402737</v>
      </c>
      <c r="W90">
        <v>85.25264950334487</v>
      </c>
      <c r="X90">
        <v>1.333236488067856</v>
      </c>
      <c r="Y90">
        <v>2.666472976135712</v>
      </c>
      <c r="Z90">
        <v>0</v>
      </c>
      <c r="AA90">
        <v>9.7467089662194049</v>
      </c>
      <c r="AB90">
        <v>2.5161119948302431</v>
      </c>
      <c r="AC90">
        <v>-31.274534547836968</v>
      </c>
      <c r="AD90">
        <v>9.6709689856834782</v>
      </c>
      <c r="AE90">
        <v>9.663294963541837</v>
      </c>
      <c r="AF90">
        <v>1784</v>
      </c>
      <c r="AG90">
        <v>0</v>
      </c>
      <c r="AH90">
        <v>0</v>
      </c>
      <c r="AI90">
        <v>584</v>
      </c>
      <c r="AJ90">
        <v>6501</v>
      </c>
      <c r="AK90">
        <v>1328</v>
      </c>
      <c r="AL90">
        <v>7974</v>
      </c>
      <c r="AM90">
        <v>6</v>
      </c>
      <c r="AN90">
        <v>1615</v>
      </c>
      <c r="AO90">
        <v>1120</v>
      </c>
      <c r="AP90">
        <v>672</v>
      </c>
    </row>
    <row r="91" spans="1:42">
      <c r="A91">
        <v>2</v>
      </c>
      <c r="B91">
        <v>31</v>
      </c>
      <c r="C91">
        <v>2022</v>
      </c>
      <c r="D91">
        <v>7</v>
      </c>
      <c r="E91">
        <v>99</v>
      </c>
      <c r="F91">
        <v>99</v>
      </c>
      <c r="G91">
        <v>99</v>
      </c>
      <c r="H91">
        <v>99</v>
      </c>
      <c r="I91">
        <v>99</v>
      </c>
      <c r="J91">
        <v>999</v>
      </c>
      <c r="K91">
        <v>99</v>
      </c>
      <c r="L91">
        <v>99</v>
      </c>
      <c r="M91">
        <v>99</v>
      </c>
      <c r="N91">
        <v>99</v>
      </c>
      <c r="O91">
        <v>99</v>
      </c>
      <c r="P91">
        <v>9999</v>
      </c>
      <c r="Q91">
        <v>1032</v>
      </c>
      <c r="R91">
        <v>116006</v>
      </c>
      <c r="S91">
        <v>115313</v>
      </c>
      <c r="T91">
        <v>4.1714221678189052</v>
      </c>
      <c r="U91">
        <v>60.561601900913189</v>
      </c>
      <c r="V91">
        <v>92.071747272925904</v>
      </c>
      <c r="W91">
        <v>84.717000338210553</v>
      </c>
      <c r="X91">
        <v>1.9180042411599401</v>
      </c>
      <c r="Y91">
        <v>3.8360084823198801</v>
      </c>
      <c r="Z91">
        <v>0</v>
      </c>
      <c r="AA91">
        <v>9.4909715814082105</v>
      </c>
      <c r="AB91">
        <v>2.5405928225946877</v>
      </c>
      <c r="AC91">
        <v>-34.540319518903559</v>
      </c>
      <c r="AD91">
        <v>9.0541480292246561</v>
      </c>
      <c r="AE91">
        <v>8.9787332217530658</v>
      </c>
      <c r="AF91">
        <v>1598</v>
      </c>
      <c r="AG91">
        <v>0</v>
      </c>
      <c r="AH91">
        <v>0</v>
      </c>
      <c r="AI91">
        <v>572</v>
      </c>
      <c r="AJ91">
        <v>7795</v>
      </c>
      <c r="AK91">
        <v>1745</v>
      </c>
      <c r="AL91">
        <v>11390</v>
      </c>
      <c r="AM91">
        <v>1</v>
      </c>
      <c r="AN91">
        <v>1735</v>
      </c>
      <c r="AO91">
        <v>950</v>
      </c>
      <c r="AP91">
        <v>615</v>
      </c>
    </row>
    <row r="92" spans="1:42">
      <c r="A92">
        <v>2</v>
      </c>
      <c r="B92">
        <v>32</v>
      </c>
      <c r="C92">
        <v>2022</v>
      </c>
      <c r="D92">
        <v>8</v>
      </c>
      <c r="E92">
        <v>99</v>
      </c>
      <c r="F92">
        <v>99</v>
      </c>
      <c r="G92">
        <v>99</v>
      </c>
      <c r="H92">
        <v>99</v>
      </c>
      <c r="I92">
        <v>99</v>
      </c>
      <c r="J92">
        <v>999</v>
      </c>
      <c r="K92">
        <v>99</v>
      </c>
      <c r="L92">
        <v>99</v>
      </c>
      <c r="M92">
        <v>99</v>
      </c>
      <c r="N92">
        <v>99</v>
      </c>
      <c r="O92">
        <v>99</v>
      </c>
      <c r="P92">
        <v>9999</v>
      </c>
      <c r="Q92">
        <v>1152</v>
      </c>
      <c r="R92">
        <v>132479</v>
      </c>
      <c r="S92">
        <v>131896</v>
      </c>
      <c r="T92">
        <v>4.220049970183954</v>
      </c>
      <c r="U92">
        <v>60.569964214229394</v>
      </c>
      <c r="V92">
        <v>92.570396413971068</v>
      </c>
      <c r="W92">
        <v>85.221767908049614</v>
      </c>
      <c r="X92">
        <v>2.1346779489579495</v>
      </c>
      <c r="Y92">
        <v>4.269355897915899</v>
      </c>
      <c r="Z92">
        <v>0</v>
      </c>
      <c r="AA92">
        <v>9.4565268248214238</v>
      </c>
      <c r="AB92">
        <v>2.5984327486720553</v>
      </c>
      <c r="AC92">
        <v>-33.457586426331595</v>
      </c>
      <c r="AD92">
        <v>10.339848600621112</v>
      </c>
      <c r="AE92">
        <v>10.331143437156248</v>
      </c>
      <c r="AF92">
        <v>1719</v>
      </c>
      <c r="AG92">
        <v>1</v>
      </c>
      <c r="AH92">
        <v>0</v>
      </c>
      <c r="AI92">
        <v>590</v>
      </c>
      <c r="AJ92">
        <v>6892</v>
      </c>
      <c r="AK92">
        <v>1187</v>
      </c>
      <c r="AL92">
        <v>13303</v>
      </c>
      <c r="AM92">
        <v>2</v>
      </c>
      <c r="AN92">
        <v>1687</v>
      </c>
      <c r="AO92">
        <v>1089</v>
      </c>
      <c r="AP92">
        <v>666</v>
      </c>
    </row>
    <row r="93" spans="1:42">
      <c r="A93">
        <v>2</v>
      </c>
      <c r="B93">
        <v>33</v>
      </c>
      <c r="C93">
        <v>2022</v>
      </c>
      <c r="D93">
        <v>9</v>
      </c>
      <c r="E93">
        <v>99</v>
      </c>
      <c r="F93">
        <v>99</v>
      </c>
      <c r="G93">
        <v>99</v>
      </c>
      <c r="H93">
        <v>99</v>
      </c>
      <c r="I93">
        <v>99</v>
      </c>
      <c r="J93">
        <v>999</v>
      </c>
      <c r="K93">
        <v>99</v>
      </c>
      <c r="L93">
        <v>99</v>
      </c>
      <c r="M93">
        <v>99</v>
      </c>
      <c r="N93">
        <v>99</v>
      </c>
      <c r="O93">
        <v>99</v>
      </c>
      <c r="P93">
        <v>9999</v>
      </c>
      <c r="Q93">
        <v>1198</v>
      </c>
      <c r="R93">
        <v>119392</v>
      </c>
      <c r="S93">
        <v>118914</v>
      </c>
      <c r="T93">
        <v>3.9707434333958735</v>
      </c>
      <c r="U93">
        <v>60.686193383453592</v>
      </c>
      <c r="V93">
        <v>93.103332450114266</v>
      </c>
      <c r="W93">
        <v>85.71021242242287</v>
      </c>
      <c r="X93">
        <v>2.2287925489144995</v>
      </c>
      <c r="Y93">
        <v>4.457585097828999</v>
      </c>
      <c r="Z93">
        <v>0</v>
      </c>
      <c r="AA93">
        <v>9.5863756163225702</v>
      </c>
      <c r="AB93">
        <v>2.5837470456184537</v>
      </c>
      <c r="AC93">
        <v>-31.788565292410201</v>
      </c>
      <c r="AD93">
        <v>9.318421818743774</v>
      </c>
      <c r="AE93">
        <v>9.3676743866172671</v>
      </c>
      <c r="AF93">
        <v>1984</v>
      </c>
      <c r="AG93">
        <v>2</v>
      </c>
      <c r="AH93">
        <v>0</v>
      </c>
      <c r="AI93">
        <v>614</v>
      </c>
      <c r="AJ93">
        <v>5982</v>
      </c>
      <c r="AK93">
        <v>1203</v>
      </c>
      <c r="AL93">
        <v>13349</v>
      </c>
      <c r="AM93">
        <v>6</v>
      </c>
      <c r="AN93">
        <v>1703</v>
      </c>
      <c r="AO93">
        <v>1142</v>
      </c>
      <c r="AP93">
        <v>647</v>
      </c>
    </row>
    <row r="94" spans="1:42">
      <c r="A94">
        <v>2</v>
      </c>
      <c r="B94">
        <v>34</v>
      </c>
      <c r="C94">
        <v>2022</v>
      </c>
      <c r="D94">
        <v>10</v>
      </c>
      <c r="E94">
        <v>99</v>
      </c>
      <c r="F94">
        <v>99</v>
      </c>
      <c r="G94">
        <v>99</v>
      </c>
      <c r="H94">
        <v>99</v>
      </c>
      <c r="I94">
        <v>99</v>
      </c>
      <c r="J94">
        <v>999</v>
      </c>
      <c r="K94">
        <v>99</v>
      </c>
      <c r="L94">
        <v>99</v>
      </c>
      <c r="M94">
        <v>99</v>
      </c>
      <c r="N94">
        <v>99</v>
      </c>
      <c r="O94">
        <v>99</v>
      </c>
      <c r="P94">
        <v>9999</v>
      </c>
      <c r="Q94">
        <v>1216</v>
      </c>
      <c r="R94">
        <v>117465</v>
      </c>
      <c r="S94">
        <v>116990</v>
      </c>
      <c r="T94">
        <v>4.2058144979355561</v>
      </c>
      <c r="U94">
        <v>60.556833917428818</v>
      </c>
      <c r="V94">
        <v>93.759496348320141</v>
      </c>
      <c r="W94">
        <v>86.299000769296171</v>
      </c>
      <c r="X94">
        <v>1.9239773549567964</v>
      </c>
      <c r="Y94">
        <v>3.8479547099135929</v>
      </c>
      <c r="Z94">
        <v>0</v>
      </c>
      <c r="AA94">
        <v>9.6648471081062688</v>
      </c>
      <c r="AB94">
        <v>2.628051629273167</v>
      </c>
      <c r="AC94">
        <v>-31.80371526166396</v>
      </c>
      <c r="AD94">
        <v>9.1680214665868505</v>
      </c>
      <c r="AE94">
        <v>9.2794179329783617</v>
      </c>
      <c r="AF94">
        <v>1816</v>
      </c>
      <c r="AG94">
        <v>3</v>
      </c>
      <c r="AH94">
        <v>0</v>
      </c>
      <c r="AI94">
        <v>815</v>
      </c>
      <c r="AJ94">
        <v>5638</v>
      </c>
      <c r="AK94">
        <v>1552</v>
      </c>
      <c r="AL94">
        <v>10471</v>
      </c>
      <c r="AM94">
        <v>2</v>
      </c>
      <c r="AN94">
        <v>1802</v>
      </c>
      <c r="AO94">
        <v>1259</v>
      </c>
      <c r="AP94">
        <v>679</v>
      </c>
    </row>
    <row r="95" spans="1:42">
      <c r="A95">
        <v>2</v>
      </c>
      <c r="B95">
        <v>35</v>
      </c>
      <c r="C95">
        <v>2022</v>
      </c>
      <c r="D95">
        <v>11</v>
      </c>
      <c r="E95">
        <v>99</v>
      </c>
      <c r="F95">
        <v>99</v>
      </c>
      <c r="G95">
        <v>99</v>
      </c>
      <c r="H95">
        <v>99</v>
      </c>
      <c r="I95">
        <v>99</v>
      </c>
      <c r="J95">
        <v>999</v>
      </c>
      <c r="K95">
        <v>99</v>
      </c>
      <c r="L95">
        <v>99</v>
      </c>
      <c r="M95">
        <v>99</v>
      </c>
      <c r="N95">
        <v>99</v>
      </c>
      <c r="O95">
        <v>99</v>
      </c>
      <c r="P95">
        <v>9999</v>
      </c>
      <c r="Q95">
        <v>797</v>
      </c>
      <c r="R95">
        <v>55429</v>
      </c>
      <c r="S95">
        <v>55103</v>
      </c>
      <c r="T95">
        <v>4.0296595644879032</v>
      </c>
      <c r="U95">
        <v>60.644048418416403</v>
      </c>
      <c r="V95">
        <v>93.319552908982942</v>
      </c>
      <c r="W95">
        <v>85.836569696749436</v>
      </c>
      <c r="X95">
        <v>1.5118439805877788</v>
      </c>
      <c r="Y95">
        <v>3.0236879611755576</v>
      </c>
      <c r="Z95">
        <v>0</v>
      </c>
      <c r="AA95">
        <v>9.8886569069226073</v>
      </c>
      <c r="AB95">
        <v>2.5903430742343656</v>
      </c>
      <c r="AC95">
        <v>-28.820996460549008</v>
      </c>
      <c r="AD95">
        <v>4.3261759832413276</v>
      </c>
      <c r="AE95">
        <v>4.3472420765718285</v>
      </c>
      <c r="AF95">
        <v>900</v>
      </c>
      <c r="AG95">
        <v>1</v>
      </c>
      <c r="AH95">
        <v>0</v>
      </c>
      <c r="AI95">
        <v>411</v>
      </c>
      <c r="AJ95">
        <v>2527</v>
      </c>
      <c r="AK95">
        <v>751</v>
      </c>
      <c r="AL95">
        <v>4482</v>
      </c>
      <c r="AM95">
        <v>1</v>
      </c>
      <c r="AN95">
        <v>878</v>
      </c>
      <c r="AO95">
        <v>632</v>
      </c>
      <c r="AP95">
        <v>458</v>
      </c>
    </row>
    <row r="96" spans="1:42">
      <c r="A96">
        <v>2</v>
      </c>
      <c r="B96">
        <v>36</v>
      </c>
      <c r="C96">
        <v>2022</v>
      </c>
      <c r="D96">
        <v>12</v>
      </c>
      <c r="E96">
        <v>99</v>
      </c>
      <c r="F96">
        <v>99</v>
      </c>
      <c r="G96">
        <v>99</v>
      </c>
      <c r="H96">
        <v>99</v>
      </c>
      <c r="I96">
        <v>99</v>
      </c>
      <c r="J96">
        <v>999</v>
      </c>
      <c r="K96">
        <v>99</v>
      </c>
      <c r="L96">
        <v>99</v>
      </c>
      <c r="M96">
        <v>99</v>
      </c>
      <c r="N96">
        <v>99</v>
      </c>
      <c r="O96">
        <v>99</v>
      </c>
      <c r="P96">
        <v>9999</v>
      </c>
    </row>
    <row r="97" spans="1:42">
      <c r="A97">
        <v>2</v>
      </c>
      <c r="B97">
        <v>37</v>
      </c>
      <c r="C97">
        <v>2021</v>
      </c>
      <c r="D97">
        <v>1</v>
      </c>
      <c r="E97">
        <v>99</v>
      </c>
      <c r="F97">
        <v>99</v>
      </c>
      <c r="G97">
        <v>99</v>
      </c>
      <c r="H97">
        <v>99</v>
      </c>
      <c r="I97">
        <v>99</v>
      </c>
      <c r="J97">
        <v>999</v>
      </c>
      <c r="K97">
        <v>99</v>
      </c>
      <c r="L97">
        <v>99</v>
      </c>
      <c r="M97">
        <v>99</v>
      </c>
      <c r="N97">
        <v>99</v>
      </c>
      <c r="O97">
        <v>99</v>
      </c>
      <c r="P97">
        <v>9999</v>
      </c>
      <c r="Q97">
        <v>1119</v>
      </c>
      <c r="R97">
        <v>123121</v>
      </c>
      <c r="S97">
        <v>122905</v>
      </c>
      <c r="T97">
        <v>16.082366127630543</v>
      </c>
      <c r="U97">
        <v>60.828029779097662</v>
      </c>
      <c r="V97">
        <v>91.688546893167654</v>
      </c>
      <c r="W97">
        <v>84.577320450754399</v>
      </c>
      <c r="X97">
        <v>2.1913402262814636</v>
      </c>
      <c r="Y97">
        <v>4.3826804525629273</v>
      </c>
      <c r="Z97">
        <v>66.032602074382098</v>
      </c>
      <c r="AA97">
        <v>9.3517631214602073</v>
      </c>
      <c r="AB97">
        <v>2.6694236620535152</v>
      </c>
      <c r="AC97">
        <v>-26.047399770367797</v>
      </c>
      <c r="AD97">
        <v>9.4495452071067216</v>
      </c>
      <c r="AE97">
        <v>9.4751213933894327</v>
      </c>
      <c r="AF97">
        <v>2255</v>
      </c>
      <c r="AG97">
        <v>0</v>
      </c>
      <c r="AH97">
        <v>0</v>
      </c>
      <c r="AI97">
        <v>797</v>
      </c>
      <c r="AJ97">
        <v>6235</v>
      </c>
      <c r="AK97">
        <v>1544</v>
      </c>
      <c r="AL97">
        <v>6704</v>
      </c>
      <c r="AM97">
        <v>2</v>
      </c>
      <c r="AN97">
        <v>2026</v>
      </c>
      <c r="AO97">
        <v>1707</v>
      </c>
      <c r="AP97">
        <v>649</v>
      </c>
    </row>
    <row r="98" spans="1:42">
      <c r="A98">
        <v>2</v>
      </c>
      <c r="B98">
        <v>38</v>
      </c>
      <c r="C98">
        <v>2021</v>
      </c>
      <c r="D98">
        <v>2</v>
      </c>
      <c r="E98">
        <v>99</v>
      </c>
      <c r="F98">
        <v>99</v>
      </c>
      <c r="G98">
        <v>99</v>
      </c>
      <c r="H98">
        <v>99</v>
      </c>
      <c r="I98">
        <v>99</v>
      </c>
      <c r="J98">
        <v>999</v>
      </c>
      <c r="K98">
        <v>99</v>
      </c>
      <c r="L98">
        <v>99</v>
      </c>
      <c r="M98">
        <v>99</v>
      </c>
      <c r="N98">
        <v>99</v>
      </c>
      <c r="O98">
        <v>99</v>
      </c>
      <c r="P98">
        <v>9999</v>
      </c>
      <c r="Q98">
        <v>1094</v>
      </c>
      <c r="R98">
        <v>108486</v>
      </c>
      <c r="S98">
        <v>108281</v>
      </c>
      <c r="T98">
        <v>16.07616650996442</v>
      </c>
      <c r="U98">
        <v>60.814381101024175</v>
      </c>
      <c r="V98">
        <v>91.85808056108624</v>
      </c>
      <c r="W98">
        <v>84.725967713634105</v>
      </c>
      <c r="X98">
        <v>1.7181940526888262</v>
      </c>
      <c r="Y98">
        <v>3.4363881053776524</v>
      </c>
      <c r="Z98">
        <v>64.7143410209612</v>
      </c>
      <c r="AA98">
        <v>9.2542588134810906</v>
      </c>
      <c r="AB98">
        <v>2.6788742910988219</v>
      </c>
      <c r="AC98">
        <v>-27.305976642962843</v>
      </c>
      <c r="AD98">
        <v>8.3263079518374621</v>
      </c>
      <c r="AE98">
        <v>8.3623839840349223</v>
      </c>
      <c r="AF98">
        <v>1990</v>
      </c>
      <c r="AG98">
        <v>0</v>
      </c>
      <c r="AH98">
        <v>0</v>
      </c>
      <c r="AI98">
        <v>804</v>
      </c>
      <c r="AJ98">
        <v>6050</v>
      </c>
      <c r="AK98">
        <v>1702</v>
      </c>
      <c r="AL98">
        <v>6949</v>
      </c>
      <c r="AM98">
        <v>5</v>
      </c>
      <c r="AN98">
        <v>2012</v>
      </c>
      <c r="AO98">
        <v>1418</v>
      </c>
      <c r="AP98">
        <v>636</v>
      </c>
    </row>
    <row r="99" spans="1:42">
      <c r="A99">
        <v>2</v>
      </c>
      <c r="B99">
        <v>39</v>
      </c>
      <c r="C99">
        <v>2021</v>
      </c>
      <c r="D99">
        <v>3</v>
      </c>
      <c r="E99">
        <v>99</v>
      </c>
      <c r="F99">
        <v>99</v>
      </c>
      <c r="G99">
        <v>99</v>
      </c>
      <c r="H99">
        <v>99</v>
      </c>
      <c r="I99">
        <v>99</v>
      </c>
      <c r="J99">
        <v>999</v>
      </c>
      <c r="K99">
        <v>99</v>
      </c>
      <c r="L99">
        <v>99</v>
      </c>
      <c r="M99">
        <v>99</v>
      </c>
      <c r="N99">
        <v>99</v>
      </c>
      <c r="O99">
        <v>99</v>
      </c>
      <c r="P99">
        <v>9999</v>
      </c>
      <c r="Q99">
        <v>1201</v>
      </c>
      <c r="R99">
        <v>142997</v>
      </c>
      <c r="S99">
        <v>142797</v>
      </c>
      <c r="T99">
        <v>16.080610082729002</v>
      </c>
      <c r="U99">
        <v>60.803203148525547</v>
      </c>
      <c r="V99">
        <v>91.590198682745694</v>
      </c>
      <c r="W99">
        <v>84.495305433587262</v>
      </c>
      <c r="X99">
        <v>1.5797534214004489</v>
      </c>
      <c r="Y99">
        <v>3.1595068428008979</v>
      </c>
      <c r="Z99">
        <v>65.240529521598361</v>
      </c>
      <c r="AA99">
        <v>9.1956094635927705</v>
      </c>
      <c r="AB99">
        <v>2.6611017642912325</v>
      </c>
      <c r="AC99">
        <v>-26.582676035307159</v>
      </c>
      <c r="AD99">
        <v>10.975029572377094</v>
      </c>
      <c r="AE99">
        <v>10.997981212674562</v>
      </c>
      <c r="AF99">
        <v>2511</v>
      </c>
      <c r="AG99">
        <v>0</v>
      </c>
      <c r="AH99">
        <v>0</v>
      </c>
      <c r="AI99">
        <v>1091</v>
      </c>
      <c r="AJ99">
        <v>8049</v>
      </c>
      <c r="AK99">
        <v>2236</v>
      </c>
      <c r="AL99">
        <v>7426</v>
      </c>
      <c r="AM99">
        <v>5</v>
      </c>
      <c r="AN99">
        <v>2755</v>
      </c>
      <c r="AO99">
        <v>1797</v>
      </c>
      <c r="AP99">
        <v>677</v>
      </c>
    </row>
    <row r="100" spans="1:42">
      <c r="A100">
        <v>2</v>
      </c>
      <c r="B100">
        <v>40</v>
      </c>
      <c r="C100">
        <v>2021</v>
      </c>
      <c r="D100">
        <v>4</v>
      </c>
      <c r="E100">
        <v>99</v>
      </c>
      <c r="F100">
        <v>99</v>
      </c>
      <c r="G100">
        <v>99</v>
      </c>
      <c r="H100">
        <v>99</v>
      </c>
      <c r="I100">
        <v>99</v>
      </c>
      <c r="J100">
        <v>999</v>
      </c>
      <c r="K100">
        <v>99</v>
      </c>
      <c r="L100">
        <v>99</v>
      </c>
      <c r="M100">
        <v>99</v>
      </c>
      <c r="N100">
        <v>99</v>
      </c>
      <c r="O100">
        <v>99</v>
      </c>
      <c r="P100">
        <v>9999</v>
      </c>
      <c r="Q100">
        <v>1103</v>
      </c>
      <c r="R100">
        <v>117935.88</v>
      </c>
      <c r="S100">
        <v>117784.88</v>
      </c>
      <c r="T100">
        <v>15.976053767521805</v>
      </c>
      <c r="U100">
        <v>60.590677513106918</v>
      </c>
      <c r="V100">
        <v>92.003041609426475</v>
      </c>
      <c r="W100">
        <v>84.906139395820304</v>
      </c>
      <c r="X100">
        <v>1.7306014081550076</v>
      </c>
      <c r="Y100">
        <v>3.4612028163100153</v>
      </c>
      <c r="Z100">
        <v>65.834078653587028</v>
      </c>
      <c r="AA100">
        <v>9.3539657058317562</v>
      </c>
      <c r="AB100">
        <v>2.7253386381988496</v>
      </c>
      <c r="AC100">
        <v>-27.453792500770238</v>
      </c>
      <c r="AD100">
        <v>9.0515868909439821</v>
      </c>
      <c r="AE100">
        <v>9.1156984035072472</v>
      </c>
      <c r="AF100">
        <v>2227</v>
      </c>
      <c r="AG100">
        <v>0</v>
      </c>
      <c r="AH100">
        <v>0</v>
      </c>
      <c r="AI100">
        <v>832</v>
      </c>
      <c r="AJ100">
        <v>7171</v>
      </c>
      <c r="AK100">
        <v>1563.88</v>
      </c>
      <c r="AL100">
        <v>6303</v>
      </c>
      <c r="AM100">
        <v>7</v>
      </c>
      <c r="AN100">
        <v>2183</v>
      </c>
      <c r="AO100">
        <v>1377</v>
      </c>
      <c r="AP100">
        <v>658</v>
      </c>
    </row>
    <row r="101" spans="1:42">
      <c r="A101">
        <v>2</v>
      </c>
      <c r="B101">
        <v>41</v>
      </c>
      <c r="C101">
        <v>2021</v>
      </c>
      <c r="D101">
        <v>5</v>
      </c>
      <c r="E101">
        <v>99</v>
      </c>
      <c r="F101">
        <v>99</v>
      </c>
      <c r="G101">
        <v>99</v>
      </c>
      <c r="H101">
        <v>99</v>
      </c>
      <c r="I101">
        <v>99</v>
      </c>
      <c r="J101">
        <v>999</v>
      </c>
      <c r="K101">
        <v>99</v>
      </c>
      <c r="L101">
        <v>99</v>
      </c>
      <c r="M101">
        <v>99</v>
      </c>
      <c r="N101">
        <v>99</v>
      </c>
      <c r="O101">
        <v>99</v>
      </c>
      <c r="P101">
        <v>9999</v>
      </c>
      <c r="Q101">
        <v>1063</v>
      </c>
      <c r="R101">
        <v>122480</v>
      </c>
      <c r="S101">
        <v>122189</v>
      </c>
      <c r="T101">
        <v>16.033915741345531</v>
      </c>
      <c r="U101">
        <v>60.738937220208015</v>
      </c>
      <c r="V101">
        <v>91.905236286215967</v>
      </c>
      <c r="W101">
        <v>84.753962140617858</v>
      </c>
      <c r="X101">
        <v>1.656596995427825</v>
      </c>
      <c r="Y101">
        <v>3.31319399085565</v>
      </c>
      <c r="Z101">
        <v>64.311724363161318</v>
      </c>
      <c r="AA101">
        <v>9.2231814292637786</v>
      </c>
      <c r="AB101">
        <v>2.6793053119141659</v>
      </c>
      <c r="AC101">
        <v>-26.723725105689287</v>
      </c>
      <c r="AD101">
        <v>9.40034841307682</v>
      </c>
      <c r="AE101">
        <v>9.4395964956720864</v>
      </c>
      <c r="AF101">
        <v>2146</v>
      </c>
      <c r="AG101">
        <v>3</v>
      </c>
      <c r="AH101">
        <v>0</v>
      </c>
      <c r="AI101">
        <v>835</v>
      </c>
      <c r="AJ101">
        <v>7254</v>
      </c>
      <c r="AK101">
        <v>1335</v>
      </c>
      <c r="AL101">
        <v>7263</v>
      </c>
      <c r="AM101">
        <v>4</v>
      </c>
      <c r="AN101">
        <v>2280</v>
      </c>
      <c r="AO101">
        <v>1528</v>
      </c>
      <c r="AP101">
        <v>609</v>
      </c>
    </row>
    <row r="102" spans="1:42">
      <c r="A102">
        <v>2</v>
      </c>
      <c r="B102">
        <v>42</v>
      </c>
      <c r="C102">
        <v>2021</v>
      </c>
      <c r="D102">
        <v>6</v>
      </c>
      <c r="E102">
        <v>99</v>
      </c>
      <c r="F102">
        <v>99</v>
      </c>
      <c r="G102">
        <v>99</v>
      </c>
      <c r="H102">
        <v>99</v>
      </c>
      <c r="I102">
        <v>99</v>
      </c>
      <c r="J102">
        <v>999</v>
      </c>
      <c r="K102">
        <v>99</v>
      </c>
      <c r="L102">
        <v>99</v>
      </c>
      <c r="M102">
        <v>99</v>
      </c>
      <c r="N102">
        <v>99</v>
      </c>
      <c r="O102">
        <v>99</v>
      </c>
      <c r="P102">
        <v>9999</v>
      </c>
      <c r="Q102">
        <v>1130</v>
      </c>
      <c r="R102">
        <v>129806.76</v>
      </c>
      <c r="S102">
        <v>129491.76</v>
      </c>
      <c r="T102">
        <v>15.939087301770725</v>
      </c>
      <c r="U102">
        <v>60.551872953151602</v>
      </c>
      <c r="V102">
        <v>91.157722483604005</v>
      </c>
      <c r="W102">
        <v>84.065776386080316</v>
      </c>
      <c r="X102">
        <v>1.916695247612682</v>
      </c>
      <c r="Y102">
        <v>3.8333904952253639</v>
      </c>
      <c r="Z102">
        <v>67.316987189265021</v>
      </c>
      <c r="AA102">
        <v>9.368956192018798</v>
      </c>
      <c r="AB102">
        <v>2.7583149625886194</v>
      </c>
      <c r="AC102">
        <v>-27.457862848580035</v>
      </c>
      <c r="AD102">
        <v>9.9626777463475165</v>
      </c>
      <c r="AE102">
        <v>9.9225357355731489</v>
      </c>
      <c r="AF102">
        <v>2097.8800000000006</v>
      </c>
      <c r="AG102">
        <v>1</v>
      </c>
      <c r="AH102">
        <v>1</v>
      </c>
      <c r="AI102">
        <v>932.88</v>
      </c>
      <c r="AJ102">
        <v>7939</v>
      </c>
      <c r="AK102">
        <v>1385</v>
      </c>
      <c r="AL102">
        <v>8383</v>
      </c>
      <c r="AM102">
        <v>2</v>
      </c>
      <c r="AN102">
        <v>2041</v>
      </c>
      <c r="AO102">
        <v>1258</v>
      </c>
      <c r="AP102">
        <v>659</v>
      </c>
    </row>
    <row r="103" spans="1:42">
      <c r="A103">
        <v>2</v>
      </c>
      <c r="B103">
        <v>43</v>
      </c>
      <c r="C103">
        <v>2021</v>
      </c>
      <c r="D103">
        <v>7</v>
      </c>
      <c r="E103">
        <v>99</v>
      </c>
      <c r="F103">
        <v>99</v>
      </c>
      <c r="G103">
        <v>99</v>
      </c>
      <c r="H103">
        <v>99</v>
      </c>
      <c r="I103">
        <v>99</v>
      </c>
      <c r="J103">
        <v>999</v>
      </c>
      <c r="K103">
        <v>99</v>
      </c>
      <c r="L103">
        <v>99</v>
      </c>
      <c r="M103">
        <v>99</v>
      </c>
      <c r="N103">
        <v>99</v>
      </c>
      <c r="O103">
        <v>99</v>
      </c>
      <c r="P103">
        <v>9999</v>
      </c>
      <c r="Q103">
        <v>1105</v>
      </c>
      <c r="R103">
        <v>121033</v>
      </c>
      <c r="S103">
        <v>120647</v>
      </c>
      <c r="T103">
        <v>16.029735691918734</v>
      </c>
      <c r="U103">
        <v>60.696643928154046</v>
      </c>
      <c r="V103">
        <v>90.520462079585627</v>
      </c>
      <c r="W103">
        <v>83.449782174443129</v>
      </c>
      <c r="X103">
        <v>1.7780274801087308</v>
      </c>
      <c r="Y103">
        <v>3.5560549602174616</v>
      </c>
      <c r="Z103">
        <v>66.219130319830114</v>
      </c>
      <c r="AA103">
        <v>9.6323422333876856</v>
      </c>
      <c r="AB103">
        <v>2.5362482265450881</v>
      </c>
      <c r="AC103">
        <v>-32.241381751566124</v>
      </c>
      <c r="AD103">
        <v>9.2892910636832724</v>
      </c>
      <c r="AE103">
        <v>9.1770488694618724</v>
      </c>
      <c r="AF103">
        <v>1329</v>
      </c>
      <c r="AG103">
        <v>4</v>
      </c>
      <c r="AH103">
        <v>0</v>
      </c>
      <c r="AI103">
        <v>623</v>
      </c>
      <c r="AJ103">
        <v>6672.5</v>
      </c>
      <c r="AK103">
        <v>1240</v>
      </c>
      <c r="AL103">
        <v>9752</v>
      </c>
      <c r="AM103">
        <v>3</v>
      </c>
      <c r="AN103">
        <v>1907.5</v>
      </c>
      <c r="AO103">
        <v>696</v>
      </c>
      <c r="AP103">
        <v>632</v>
      </c>
    </row>
    <row r="104" spans="1:42">
      <c r="A104">
        <v>2</v>
      </c>
      <c r="B104">
        <v>44</v>
      </c>
      <c r="C104">
        <v>2021</v>
      </c>
      <c r="D104">
        <v>8</v>
      </c>
      <c r="E104">
        <v>99</v>
      </c>
      <c r="F104">
        <v>99</v>
      </c>
      <c r="G104">
        <v>99</v>
      </c>
      <c r="H104">
        <v>99</v>
      </c>
      <c r="I104">
        <v>99</v>
      </c>
      <c r="J104">
        <v>999</v>
      </c>
      <c r="K104">
        <v>99</v>
      </c>
      <c r="L104">
        <v>99</v>
      </c>
      <c r="M104">
        <v>99</v>
      </c>
      <c r="N104">
        <v>99</v>
      </c>
      <c r="O104">
        <v>99</v>
      </c>
      <c r="P104">
        <v>9999</v>
      </c>
      <c r="Q104">
        <v>1172</v>
      </c>
      <c r="R104">
        <v>129237.89</v>
      </c>
      <c r="S104">
        <v>128601.89</v>
      </c>
      <c r="T104">
        <v>16.038857721988499</v>
      </c>
      <c r="U104">
        <v>60.74017232561669</v>
      </c>
      <c r="V104">
        <v>90.963712440604723</v>
      </c>
      <c r="W104">
        <v>83.822325006265942</v>
      </c>
      <c r="X104">
        <v>1.5250945369039997</v>
      </c>
      <c r="Y104">
        <v>3.0501890738079993</v>
      </c>
      <c r="Z104">
        <v>63.099915976653591</v>
      </c>
      <c r="AA104">
        <v>9.4875800727106565</v>
      </c>
      <c r="AB104">
        <v>2.4591113674649661</v>
      </c>
      <c r="AC104">
        <v>-33.840517092499702</v>
      </c>
      <c r="AD104">
        <v>9.9190169347721842</v>
      </c>
      <c r="AE104">
        <v>9.8258100417992988</v>
      </c>
      <c r="AF104">
        <v>1648.8899999999996</v>
      </c>
      <c r="AG104">
        <v>1</v>
      </c>
      <c r="AH104">
        <v>0</v>
      </c>
      <c r="AI104">
        <v>717</v>
      </c>
      <c r="AJ104">
        <v>7572</v>
      </c>
      <c r="AK104">
        <v>1483</v>
      </c>
      <c r="AL104">
        <v>12446</v>
      </c>
      <c r="AM104">
        <v>2</v>
      </c>
      <c r="AN104">
        <v>1765.5</v>
      </c>
      <c r="AO104">
        <v>1096</v>
      </c>
      <c r="AP104">
        <v>658</v>
      </c>
    </row>
    <row r="105" spans="1:42">
      <c r="A105">
        <v>2</v>
      </c>
      <c r="B105">
        <v>45</v>
      </c>
      <c r="C105">
        <v>2021</v>
      </c>
      <c r="D105">
        <v>9</v>
      </c>
      <c r="E105">
        <v>99</v>
      </c>
      <c r="F105">
        <v>99</v>
      </c>
      <c r="G105">
        <v>99</v>
      </c>
      <c r="H105">
        <v>99</v>
      </c>
      <c r="I105">
        <v>99</v>
      </c>
      <c r="J105">
        <v>999</v>
      </c>
      <c r="K105">
        <v>99</v>
      </c>
      <c r="L105">
        <v>99</v>
      </c>
      <c r="M105">
        <v>99</v>
      </c>
      <c r="N105">
        <v>99</v>
      </c>
      <c r="O105">
        <v>99</v>
      </c>
      <c r="P105">
        <v>9999</v>
      </c>
      <c r="Q105">
        <v>1276</v>
      </c>
      <c r="R105">
        <v>124596.9</v>
      </c>
      <c r="S105">
        <v>123819.9</v>
      </c>
      <c r="T105">
        <v>15.995884327780225</v>
      </c>
      <c r="U105">
        <v>60.72132427824608</v>
      </c>
      <c r="V105">
        <v>91.837441889974599</v>
      </c>
      <c r="W105">
        <v>84.591302851964187</v>
      </c>
      <c r="X105">
        <v>1.6011634318349819</v>
      </c>
      <c r="Y105">
        <v>3.2023268636699638</v>
      </c>
      <c r="Z105">
        <v>60.824948293256085</v>
      </c>
      <c r="AA105">
        <v>9.6710020467788809</v>
      </c>
      <c r="AB105">
        <v>2.531939676927438</v>
      </c>
      <c r="AC105">
        <v>-35.439353767334602</v>
      </c>
      <c r="AD105">
        <v>9.5628206334853978</v>
      </c>
      <c r="AE105">
        <v>9.5472319218139674</v>
      </c>
      <c r="AF105">
        <v>1770.9</v>
      </c>
      <c r="AG105">
        <v>0</v>
      </c>
      <c r="AH105">
        <v>0</v>
      </c>
      <c r="AI105">
        <v>821</v>
      </c>
      <c r="AJ105">
        <v>6453</v>
      </c>
      <c r="AK105">
        <v>1568</v>
      </c>
      <c r="AL105">
        <v>11039.9</v>
      </c>
      <c r="AM105">
        <v>4</v>
      </c>
      <c r="AN105">
        <v>1692</v>
      </c>
      <c r="AO105">
        <v>1306</v>
      </c>
      <c r="AP105">
        <v>656</v>
      </c>
    </row>
    <row r="106" spans="1:42">
      <c r="A106">
        <v>2</v>
      </c>
      <c r="B106">
        <v>46</v>
      </c>
      <c r="C106">
        <v>2021</v>
      </c>
      <c r="D106">
        <v>10</v>
      </c>
      <c r="E106">
        <v>99</v>
      </c>
      <c r="F106">
        <v>99</v>
      </c>
      <c r="G106">
        <v>99</v>
      </c>
      <c r="H106">
        <v>99</v>
      </c>
      <c r="I106">
        <v>99</v>
      </c>
      <c r="J106">
        <v>999</v>
      </c>
      <c r="K106">
        <v>99</v>
      </c>
      <c r="L106">
        <v>99</v>
      </c>
      <c r="M106">
        <v>99</v>
      </c>
      <c r="N106">
        <v>99</v>
      </c>
      <c r="O106">
        <v>99</v>
      </c>
      <c r="P106">
        <v>9999</v>
      </c>
      <c r="Q106">
        <v>1273</v>
      </c>
      <c r="R106">
        <v>122091</v>
      </c>
      <c r="S106">
        <v>121406</v>
      </c>
      <c r="T106">
        <v>15.994250190431718</v>
      </c>
      <c r="U106">
        <v>60.685987512973007</v>
      </c>
      <c r="V106">
        <v>92.602614555721217</v>
      </c>
      <c r="W106">
        <v>85.300601288238454</v>
      </c>
      <c r="X106">
        <v>1.7437812778992725</v>
      </c>
      <c r="Y106">
        <v>3.487562555798545</v>
      </c>
      <c r="Z106">
        <v>62.496826137880781</v>
      </c>
      <c r="AA106">
        <v>10.068410706735683</v>
      </c>
      <c r="AB106">
        <v>2.5228702057502832</v>
      </c>
      <c r="AC106">
        <v>-36.739698111654114</v>
      </c>
      <c r="AD106">
        <v>9.3704926363566496</v>
      </c>
      <c r="AE106">
        <v>9.4395991572804299</v>
      </c>
      <c r="AF106">
        <v>2031</v>
      </c>
      <c r="AG106">
        <v>1</v>
      </c>
      <c r="AH106">
        <v>0</v>
      </c>
      <c r="AI106">
        <v>791</v>
      </c>
      <c r="AJ106">
        <v>6580</v>
      </c>
      <c r="AK106">
        <v>1779</v>
      </c>
      <c r="AL106">
        <v>9263</v>
      </c>
      <c r="AM106">
        <v>2</v>
      </c>
      <c r="AN106">
        <v>1582</v>
      </c>
      <c r="AO106">
        <v>1486</v>
      </c>
      <c r="AP106">
        <v>668</v>
      </c>
    </row>
    <row r="107" spans="1:42">
      <c r="A107">
        <v>2</v>
      </c>
      <c r="B107">
        <v>47</v>
      </c>
      <c r="C107">
        <v>2021</v>
      </c>
      <c r="D107">
        <v>11</v>
      </c>
      <c r="E107">
        <v>99</v>
      </c>
      <c r="F107">
        <v>99</v>
      </c>
      <c r="G107">
        <v>99</v>
      </c>
      <c r="H107">
        <v>99</v>
      </c>
      <c r="I107">
        <v>99</v>
      </c>
      <c r="J107">
        <v>999</v>
      </c>
      <c r="K107">
        <v>99</v>
      </c>
      <c r="L107">
        <v>99</v>
      </c>
      <c r="M107">
        <v>99</v>
      </c>
      <c r="N107">
        <v>99</v>
      </c>
      <c r="O107">
        <v>99</v>
      </c>
      <c r="P107">
        <v>9999</v>
      </c>
      <c r="Q107">
        <v>878</v>
      </c>
      <c r="R107">
        <v>61145</v>
      </c>
      <c r="S107">
        <v>60429</v>
      </c>
      <c r="T107">
        <v>15.879139749775124</v>
      </c>
      <c r="U107">
        <v>60.658409042016238</v>
      </c>
      <c r="V107">
        <v>92.716666839680443</v>
      </c>
      <c r="W107">
        <v>85.273320756590095</v>
      </c>
      <c r="X107">
        <v>2.0966554910458743</v>
      </c>
      <c r="Y107">
        <v>4.1933109820917487</v>
      </c>
      <c r="Z107">
        <v>62.029601766293233</v>
      </c>
      <c r="AA107">
        <v>9.9840317200191873</v>
      </c>
      <c r="AB107">
        <v>2.5400493287242978</v>
      </c>
      <c r="AC107">
        <v>-35.739845781100776</v>
      </c>
      <c r="AD107">
        <v>4.6928829500129181</v>
      </c>
      <c r="AE107">
        <v>4.6969927847930384</v>
      </c>
      <c r="AF107">
        <v>935</v>
      </c>
      <c r="AG107">
        <v>0</v>
      </c>
      <c r="AH107">
        <v>0</v>
      </c>
      <c r="AI107">
        <v>383</v>
      </c>
      <c r="AJ107">
        <v>2815</v>
      </c>
      <c r="AK107">
        <v>733</v>
      </c>
      <c r="AL107">
        <v>4634</v>
      </c>
      <c r="AM107">
        <v>0</v>
      </c>
      <c r="AN107">
        <v>823</v>
      </c>
      <c r="AO107">
        <v>619</v>
      </c>
      <c r="AP107">
        <v>487</v>
      </c>
    </row>
    <row r="108" spans="1:42">
      <c r="A108">
        <v>2</v>
      </c>
      <c r="B108">
        <v>48</v>
      </c>
      <c r="C108">
        <v>2021</v>
      </c>
      <c r="D108">
        <v>12</v>
      </c>
      <c r="E108">
        <v>99</v>
      </c>
      <c r="F108">
        <v>99</v>
      </c>
      <c r="G108">
        <v>99</v>
      </c>
      <c r="H108">
        <v>99</v>
      </c>
      <c r="I108">
        <v>99</v>
      </c>
      <c r="J108">
        <v>999</v>
      </c>
      <c r="K108">
        <v>99</v>
      </c>
      <c r="L108">
        <v>99</v>
      </c>
      <c r="M108">
        <v>99</v>
      </c>
      <c r="N108">
        <v>99</v>
      </c>
      <c r="O108">
        <v>99</v>
      </c>
      <c r="P108">
        <v>9999</v>
      </c>
    </row>
    <row r="109" spans="1:42">
      <c r="A109">
        <v>2</v>
      </c>
      <c r="B109">
        <v>49</v>
      </c>
      <c r="C109">
        <v>2020</v>
      </c>
      <c r="D109">
        <v>1</v>
      </c>
      <c r="E109">
        <v>99</v>
      </c>
      <c r="F109">
        <v>99</v>
      </c>
      <c r="G109">
        <v>99</v>
      </c>
      <c r="H109">
        <v>99</v>
      </c>
      <c r="I109">
        <v>99</v>
      </c>
      <c r="J109">
        <v>999</v>
      </c>
      <c r="K109">
        <v>99</v>
      </c>
      <c r="L109">
        <v>99</v>
      </c>
      <c r="M109">
        <v>99</v>
      </c>
      <c r="N109">
        <v>99</v>
      </c>
      <c r="O109">
        <v>99</v>
      </c>
      <c r="P109">
        <v>9999</v>
      </c>
      <c r="Q109">
        <v>1219</v>
      </c>
      <c r="R109">
        <v>139608</v>
      </c>
      <c r="S109">
        <v>139608</v>
      </c>
      <c r="T109">
        <v>16.084565354420949</v>
      </c>
      <c r="U109">
        <v>60.870931465245555</v>
      </c>
      <c r="V109">
        <v>87.938354695423598</v>
      </c>
      <c r="W109">
        <v>81.167101383873742</v>
      </c>
      <c r="X109">
        <v>1.4354478253395224</v>
      </c>
      <c r="Y109">
        <v>2.8708956506790448</v>
      </c>
      <c r="Z109">
        <v>43.691622256604198</v>
      </c>
      <c r="AA109">
        <v>19.004579220098172</v>
      </c>
      <c r="AB109">
        <v>3.8133127000225593</v>
      </c>
      <c r="AC109">
        <v>-2.1784216609637186</v>
      </c>
      <c r="AD109">
        <v>10.908065001716277</v>
      </c>
      <c r="AE109">
        <v>10.859238185913743</v>
      </c>
      <c r="AF109">
        <v>2634</v>
      </c>
      <c r="AG109">
        <v>2</v>
      </c>
      <c r="AH109">
        <v>1</v>
      </c>
      <c r="AI109">
        <v>807</v>
      </c>
      <c r="AJ109">
        <v>9254</v>
      </c>
      <c r="AK109">
        <v>2832</v>
      </c>
      <c r="AL109">
        <v>10831</v>
      </c>
      <c r="AM109">
        <v>4</v>
      </c>
      <c r="AN109">
        <v>2849</v>
      </c>
      <c r="AO109">
        <v>2287</v>
      </c>
      <c r="AP109">
        <v>671</v>
      </c>
    </row>
    <row r="110" spans="1:42">
      <c r="A110">
        <v>2</v>
      </c>
      <c r="B110">
        <v>50</v>
      </c>
      <c r="C110">
        <v>2020</v>
      </c>
      <c r="D110">
        <v>2</v>
      </c>
      <c r="E110">
        <v>99</v>
      </c>
      <c r="F110">
        <v>99</v>
      </c>
      <c r="G110">
        <v>99</v>
      </c>
      <c r="H110">
        <v>99</v>
      </c>
      <c r="I110">
        <v>99</v>
      </c>
      <c r="J110">
        <v>999</v>
      </c>
      <c r="K110">
        <v>99</v>
      </c>
      <c r="L110">
        <v>99</v>
      </c>
      <c r="M110">
        <v>99</v>
      </c>
      <c r="N110">
        <v>99</v>
      </c>
      <c r="O110">
        <v>99</v>
      </c>
      <c r="P110">
        <v>9999</v>
      </c>
      <c r="Q110">
        <v>1115</v>
      </c>
      <c r="R110">
        <v>112052</v>
      </c>
      <c r="S110">
        <v>112052</v>
      </c>
      <c r="T110">
        <v>16.03557276978546</v>
      </c>
      <c r="U110">
        <v>60.809213579409558</v>
      </c>
      <c r="V110">
        <v>86.623159097431554</v>
      </c>
      <c r="W110">
        <v>79.953175846929057</v>
      </c>
      <c r="X110">
        <v>1.1119837218434299</v>
      </c>
      <c r="Y110">
        <v>2.2239674436868597</v>
      </c>
      <c r="Z110">
        <v>41.016670831399722</v>
      </c>
      <c r="AB110">
        <v>4.1406476264468752</v>
      </c>
      <c r="AD110">
        <v>8.7550176177032313</v>
      </c>
      <c r="AE110">
        <v>8.5854754054780411</v>
      </c>
      <c r="AF110">
        <v>2120</v>
      </c>
      <c r="AG110">
        <v>0</v>
      </c>
      <c r="AH110">
        <v>0</v>
      </c>
      <c r="AI110">
        <v>660</v>
      </c>
      <c r="AJ110">
        <v>8000</v>
      </c>
      <c r="AK110">
        <v>2156</v>
      </c>
      <c r="AL110">
        <v>8974</v>
      </c>
      <c r="AM110">
        <v>5</v>
      </c>
      <c r="AN110">
        <v>2642</v>
      </c>
      <c r="AO110">
        <v>1670</v>
      </c>
      <c r="AP110">
        <v>626</v>
      </c>
    </row>
    <row r="111" spans="1:42">
      <c r="A111">
        <v>2</v>
      </c>
      <c r="B111">
        <v>51</v>
      </c>
      <c r="C111">
        <v>2020</v>
      </c>
      <c r="D111">
        <v>3</v>
      </c>
      <c r="E111">
        <v>99</v>
      </c>
      <c r="F111">
        <v>99</v>
      </c>
      <c r="G111">
        <v>99</v>
      </c>
      <c r="H111">
        <v>99</v>
      </c>
      <c r="I111">
        <v>99</v>
      </c>
      <c r="J111">
        <v>999</v>
      </c>
      <c r="K111">
        <v>99</v>
      </c>
      <c r="L111">
        <v>99</v>
      </c>
      <c r="M111">
        <v>99</v>
      </c>
      <c r="N111">
        <v>99</v>
      </c>
      <c r="O111">
        <v>99</v>
      </c>
      <c r="P111">
        <v>9999</v>
      </c>
      <c r="Q111">
        <v>1191</v>
      </c>
      <c r="R111">
        <v>136507</v>
      </c>
      <c r="S111">
        <v>136507</v>
      </c>
      <c r="T111">
        <v>16.162423905001209</v>
      </c>
      <c r="U111">
        <v>61.057572139157699</v>
      </c>
      <c r="V111">
        <v>87.075819517739248</v>
      </c>
      <c r="W111">
        <v>80.370981414873143</v>
      </c>
      <c r="X111">
        <v>1.591127194942384</v>
      </c>
      <c r="Y111">
        <v>3.1822543898847679</v>
      </c>
      <c r="Z111">
        <v>45.331008666222246</v>
      </c>
      <c r="AA111">
        <v>9.5779701343599122</v>
      </c>
      <c r="AB111">
        <v>3.5321269719354391</v>
      </c>
      <c r="AC111">
        <v>-7.4308998597239988</v>
      </c>
      <c r="AD111">
        <v>10.665772944167125</v>
      </c>
      <c r="AE111">
        <v>10.513884712164533</v>
      </c>
      <c r="AF111">
        <v>2530</v>
      </c>
      <c r="AG111">
        <v>0</v>
      </c>
      <c r="AH111">
        <v>0</v>
      </c>
      <c r="AI111">
        <v>819</v>
      </c>
      <c r="AJ111">
        <v>9500</v>
      </c>
      <c r="AK111">
        <v>2801</v>
      </c>
      <c r="AL111">
        <v>11250</v>
      </c>
      <c r="AM111">
        <v>3</v>
      </c>
      <c r="AN111">
        <v>2841</v>
      </c>
      <c r="AO111">
        <v>1974</v>
      </c>
      <c r="AP111">
        <v>667</v>
      </c>
    </row>
    <row r="112" spans="1:42">
      <c r="A112">
        <v>2</v>
      </c>
      <c r="B112">
        <v>52</v>
      </c>
      <c r="C112">
        <v>2020</v>
      </c>
      <c r="D112">
        <v>4</v>
      </c>
      <c r="E112">
        <v>99</v>
      </c>
      <c r="F112">
        <v>99</v>
      </c>
      <c r="G112">
        <v>99</v>
      </c>
      <c r="H112">
        <v>99</v>
      </c>
      <c r="I112">
        <v>99</v>
      </c>
      <c r="J112">
        <v>999</v>
      </c>
      <c r="K112">
        <v>99</v>
      </c>
      <c r="L112">
        <v>99</v>
      </c>
      <c r="M112">
        <v>99</v>
      </c>
      <c r="N112">
        <v>99</v>
      </c>
      <c r="O112">
        <v>99</v>
      </c>
      <c r="P112">
        <v>9999</v>
      </c>
      <c r="Q112">
        <v>1143</v>
      </c>
      <c r="R112">
        <v>118261</v>
      </c>
      <c r="S112">
        <v>118261</v>
      </c>
      <c r="T112">
        <v>16.127370815399839</v>
      </c>
      <c r="U112">
        <v>60.860883976966207</v>
      </c>
      <c r="V112">
        <v>87.6062173771533</v>
      </c>
      <c r="W112">
        <v>80.86053863911134</v>
      </c>
      <c r="X112">
        <v>1.4366528272211463</v>
      </c>
      <c r="Y112">
        <v>2.8733056544422926</v>
      </c>
      <c r="Z112">
        <v>43.193445007229755</v>
      </c>
      <c r="AA112">
        <v>9.6197264783680954</v>
      </c>
      <c r="AB112">
        <v>4.0123995660555876</v>
      </c>
      <c r="AC112">
        <v>-5.6387293702125009E-2</v>
      </c>
      <c r="AD112">
        <v>9.2401486674686879</v>
      </c>
      <c r="AE112">
        <v>9.1640445895910556</v>
      </c>
      <c r="AF112">
        <v>2082</v>
      </c>
      <c r="AG112">
        <v>0</v>
      </c>
      <c r="AH112">
        <v>0</v>
      </c>
      <c r="AI112">
        <v>710</v>
      </c>
      <c r="AJ112">
        <v>7757</v>
      </c>
      <c r="AK112">
        <v>1700</v>
      </c>
      <c r="AL112">
        <v>8751</v>
      </c>
      <c r="AM112">
        <v>2</v>
      </c>
      <c r="AN112">
        <v>2494</v>
      </c>
      <c r="AO112">
        <v>1729</v>
      </c>
      <c r="AP112">
        <v>656</v>
      </c>
    </row>
    <row r="113" spans="1:42">
      <c r="A113">
        <v>2</v>
      </c>
      <c r="B113">
        <v>53</v>
      </c>
      <c r="C113">
        <v>2020</v>
      </c>
      <c r="D113">
        <v>5</v>
      </c>
      <c r="E113">
        <v>99</v>
      </c>
      <c r="F113">
        <v>99</v>
      </c>
      <c r="G113">
        <v>99</v>
      </c>
      <c r="H113">
        <v>99</v>
      </c>
      <c r="I113">
        <v>99</v>
      </c>
      <c r="J113">
        <v>999</v>
      </c>
      <c r="K113">
        <v>99</v>
      </c>
      <c r="L113">
        <v>99</v>
      </c>
      <c r="M113">
        <v>99</v>
      </c>
      <c r="N113">
        <v>99</v>
      </c>
      <c r="O113">
        <v>99</v>
      </c>
      <c r="P113">
        <v>9999</v>
      </c>
      <c r="Q113">
        <v>1159</v>
      </c>
      <c r="R113">
        <v>121028</v>
      </c>
      <c r="S113">
        <v>121028</v>
      </c>
      <c r="T113">
        <v>16.095696863535707</v>
      </c>
      <c r="U113">
        <v>60.842813233301378</v>
      </c>
      <c r="V113">
        <v>88.817221848612974</v>
      </c>
      <c r="W113">
        <v>81.978295766268971</v>
      </c>
      <c r="X113">
        <v>1.1815447665003145</v>
      </c>
      <c r="Y113">
        <v>2.363089533000629</v>
      </c>
      <c r="Z113">
        <v>43.819611990613744</v>
      </c>
      <c r="AA113">
        <v>9.5359730251036794</v>
      </c>
      <c r="AB113">
        <v>3.481213276751236</v>
      </c>
      <c r="AC113">
        <v>-8.9740071025475938</v>
      </c>
      <c r="AD113">
        <v>9.4563441280422182</v>
      </c>
      <c r="AE113">
        <v>9.5081003972326261</v>
      </c>
      <c r="AF113">
        <v>2294</v>
      </c>
      <c r="AG113">
        <v>0</v>
      </c>
      <c r="AH113">
        <v>0</v>
      </c>
      <c r="AI113">
        <v>657</v>
      </c>
      <c r="AJ113">
        <v>7927</v>
      </c>
      <c r="AK113">
        <v>1795</v>
      </c>
      <c r="AL113">
        <v>7616</v>
      </c>
      <c r="AM113">
        <v>2</v>
      </c>
      <c r="AN113">
        <v>2505</v>
      </c>
      <c r="AO113">
        <v>1912</v>
      </c>
      <c r="AP113">
        <v>652</v>
      </c>
    </row>
    <row r="114" spans="1:42">
      <c r="A114">
        <v>2</v>
      </c>
      <c r="B114">
        <v>54</v>
      </c>
      <c r="C114">
        <v>2020</v>
      </c>
      <c r="D114">
        <v>6</v>
      </c>
      <c r="E114">
        <v>99</v>
      </c>
      <c r="F114">
        <v>99</v>
      </c>
      <c r="G114">
        <v>99</v>
      </c>
      <c r="H114">
        <v>99</v>
      </c>
      <c r="I114">
        <v>99</v>
      </c>
      <c r="J114">
        <v>999</v>
      </c>
      <c r="K114">
        <v>99</v>
      </c>
      <c r="L114">
        <v>99</v>
      </c>
      <c r="M114">
        <v>99</v>
      </c>
      <c r="N114">
        <v>99</v>
      </c>
      <c r="O114">
        <v>99</v>
      </c>
      <c r="P114">
        <v>9999</v>
      </c>
      <c r="Q114">
        <v>1174</v>
      </c>
      <c r="R114">
        <v>125947</v>
      </c>
      <c r="S114">
        <v>125947</v>
      </c>
      <c r="T114">
        <v>15.966462083257248</v>
      </c>
      <c r="U114">
        <v>60.600697118629263</v>
      </c>
      <c r="V114">
        <v>88.376854437241263</v>
      </c>
      <c r="W114">
        <v>81.571836645573271</v>
      </c>
      <c r="X114">
        <v>1.4903094158654042</v>
      </c>
      <c r="Y114">
        <v>2.9806188317308084</v>
      </c>
      <c r="Z114">
        <v>42.87835359317809</v>
      </c>
      <c r="AA114">
        <v>10.152284624946535</v>
      </c>
      <c r="AB114">
        <v>4.1735855469751284</v>
      </c>
      <c r="AC114">
        <v>5.1340985559385004</v>
      </c>
      <c r="AD114">
        <v>9.8406829320036167</v>
      </c>
      <c r="AE114">
        <v>9.8454843183706249</v>
      </c>
      <c r="AF114">
        <v>2293</v>
      </c>
      <c r="AG114">
        <v>0</v>
      </c>
      <c r="AH114">
        <v>0</v>
      </c>
      <c r="AI114">
        <v>698</v>
      </c>
      <c r="AJ114">
        <v>9316</v>
      </c>
      <c r="AK114">
        <v>1999</v>
      </c>
      <c r="AL114">
        <v>9391</v>
      </c>
      <c r="AM114">
        <v>3</v>
      </c>
      <c r="AN114">
        <v>2608</v>
      </c>
      <c r="AO114">
        <v>1382</v>
      </c>
      <c r="AP114">
        <v>663</v>
      </c>
    </row>
    <row r="115" spans="1:42">
      <c r="A115">
        <v>2</v>
      </c>
      <c r="B115">
        <v>55</v>
      </c>
      <c r="C115">
        <v>2020</v>
      </c>
      <c r="D115">
        <v>7</v>
      </c>
      <c r="E115">
        <v>99</v>
      </c>
      <c r="F115">
        <v>99</v>
      </c>
      <c r="G115">
        <v>99</v>
      </c>
      <c r="H115">
        <v>99</v>
      </c>
      <c r="I115">
        <v>99</v>
      </c>
      <c r="J115">
        <v>999</v>
      </c>
      <c r="K115">
        <v>99</v>
      </c>
      <c r="L115">
        <v>99</v>
      </c>
      <c r="M115">
        <v>99</v>
      </c>
      <c r="N115">
        <v>99</v>
      </c>
      <c r="O115">
        <v>99</v>
      </c>
      <c r="P115">
        <v>9999</v>
      </c>
      <c r="Q115">
        <v>1132</v>
      </c>
      <c r="R115">
        <v>123760.77</v>
      </c>
      <c r="S115">
        <v>123760.77</v>
      </c>
      <c r="T115">
        <v>15.982860239153323</v>
      </c>
      <c r="U115">
        <v>60.556255023300203</v>
      </c>
      <c r="V115">
        <v>88.329119282451387</v>
      </c>
      <c r="W115">
        <v>81.527777097701403</v>
      </c>
      <c r="X115">
        <v>1.5974367321728848</v>
      </c>
      <c r="Y115">
        <v>3.1948734643457697</v>
      </c>
      <c r="Z115">
        <v>43.455611984314579</v>
      </c>
      <c r="AA115">
        <v>9.7632761346345358</v>
      </c>
      <c r="AB115">
        <v>4.3527581613647408</v>
      </c>
      <c r="AC115">
        <v>5.5210496903247748</v>
      </c>
      <c r="AD115">
        <v>9.6698650780933626</v>
      </c>
      <c r="AE115">
        <v>9.6693575698176488</v>
      </c>
      <c r="AF115">
        <v>2146.8800000000006</v>
      </c>
      <c r="AG115">
        <v>1</v>
      </c>
      <c r="AH115">
        <v>0</v>
      </c>
      <c r="AI115">
        <v>720</v>
      </c>
      <c r="AJ115">
        <v>8546.89</v>
      </c>
      <c r="AK115">
        <v>1514.8899999999996</v>
      </c>
      <c r="AL115">
        <v>11152.89</v>
      </c>
      <c r="AM115">
        <v>3</v>
      </c>
      <c r="AN115">
        <v>2598</v>
      </c>
      <c r="AO115">
        <v>1276</v>
      </c>
      <c r="AP115">
        <v>647</v>
      </c>
    </row>
    <row r="116" spans="1:42">
      <c r="A116">
        <v>2</v>
      </c>
      <c r="B116">
        <v>56</v>
      </c>
      <c r="C116">
        <v>2020</v>
      </c>
      <c r="D116">
        <v>8</v>
      </c>
      <c r="E116">
        <v>99</v>
      </c>
      <c r="F116">
        <v>99</v>
      </c>
      <c r="G116">
        <v>99</v>
      </c>
      <c r="H116">
        <v>99</v>
      </c>
      <c r="I116">
        <v>99</v>
      </c>
      <c r="J116">
        <v>999</v>
      </c>
      <c r="K116">
        <v>99</v>
      </c>
      <c r="L116">
        <v>99</v>
      </c>
      <c r="M116">
        <v>99</v>
      </c>
      <c r="N116">
        <v>99</v>
      </c>
      <c r="O116">
        <v>99</v>
      </c>
      <c r="P116">
        <v>9999</v>
      </c>
      <c r="Q116">
        <v>1176</v>
      </c>
      <c r="R116">
        <v>123090</v>
      </c>
      <c r="S116">
        <v>123090</v>
      </c>
      <c r="T116">
        <v>16.023072548541723</v>
      </c>
      <c r="U116">
        <v>60.723430010561387</v>
      </c>
      <c r="V116">
        <v>88.667947164416887</v>
      </c>
      <c r="W116">
        <v>81.840515232756388</v>
      </c>
      <c r="X116">
        <v>1.1357543261028515</v>
      </c>
      <c r="Y116">
        <v>2.2715086522057031</v>
      </c>
      <c r="Z116">
        <v>46.125599155089759</v>
      </c>
      <c r="AA116">
        <v>9.9937413181232984</v>
      </c>
      <c r="AB116">
        <v>3.7356661117716441</v>
      </c>
      <c r="AC116">
        <v>-6.057013635657519</v>
      </c>
      <c r="AD116">
        <v>9.6174554542809609</v>
      </c>
      <c r="AE116">
        <v>9.6538410343050387</v>
      </c>
      <c r="AF116">
        <v>2126</v>
      </c>
      <c r="AG116">
        <v>2</v>
      </c>
      <c r="AH116">
        <v>0</v>
      </c>
      <c r="AI116">
        <v>628</v>
      </c>
      <c r="AJ116">
        <v>7680</v>
      </c>
      <c r="AK116">
        <v>1679</v>
      </c>
      <c r="AL116">
        <v>11759</v>
      </c>
      <c r="AM116">
        <v>1</v>
      </c>
      <c r="AN116">
        <v>2426</v>
      </c>
      <c r="AO116">
        <v>1374</v>
      </c>
      <c r="AP116">
        <v>633</v>
      </c>
    </row>
    <row r="117" spans="1:42">
      <c r="A117">
        <v>2</v>
      </c>
      <c r="B117">
        <v>57</v>
      </c>
      <c r="C117">
        <v>2020</v>
      </c>
      <c r="D117">
        <v>9</v>
      </c>
      <c r="E117">
        <v>99</v>
      </c>
      <c r="F117">
        <v>99</v>
      </c>
      <c r="G117">
        <v>99</v>
      </c>
      <c r="H117">
        <v>99</v>
      </c>
      <c r="I117">
        <v>99</v>
      </c>
      <c r="J117">
        <v>999</v>
      </c>
      <c r="K117">
        <v>99</v>
      </c>
      <c r="L117">
        <v>99</v>
      </c>
      <c r="M117">
        <v>99</v>
      </c>
      <c r="N117">
        <v>99</v>
      </c>
      <c r="O117">
        <v>99</v>
      </c>
      <c r="P117">
        <v>9999</v>
      </c>
      <c r="Q117">
        <v>1326</v>
      </c>
      <c r="R117">
        <v>121694</v>
      </c>
      <c r="S117">
        <v>121694</v>
      </c>
      <c r="T117">
        <v>15.988183476588819</v>
      </c>
      <c r="U117">
        <v>60.728400742846823</v>
      </c>
      <c r="V117">
        <v>88.82775512407639</v>
      </c>
      <c r="W117">
        <v>81.988017979522198</v>
      </c>
      <c r="X117">
        <v>1.3353164494551903</v>
      </c>
      <c r="Y117">
        <v>2.6706328989103807</v>
      </c>
      <c r="Z117">
        <v>41.891136785708433</v>
      </c>
      <c r="AA117">
        <v>10.699075922472119</v>
      </c>
      <c r="AB117">
        <v>3.5154539113100345</v>
      </c>
      <c r="AC117">
        <v>-9.551623593095087</v>
      </c>
      <c r="AD117">
        <v>9.5083810549457102</v>
      </c>
      <c r="AE117">
        <v>9.5615559495236386</v>
      </c>
      <c r="AF117">
        <v>2322</v>
      </c>
      <c r="AG117">
        <v>0</v>
      </c>
      <c r="AH117">
        <v>0</v>
      </c>
      <c r="AI117">
        <v>845</v>
      </c>
      <c r="AJ117">
        <v>7413</v>
      </c>
      <c r="AK117">
        <v>1748</v>
      </c>
      <c r="AL117">
        <v>13639</v>
      </c>
      <c r="AM117">
        <v>12</v>
      </c>
      <c r="AN117">
        <v>2499</v>
      </c>
      <c r="AO117">
        <v>1459</v>
      </c>
      <c r="AP117">
        <v>663</v>
      </c>
    </row>
    <row r="118" spans="1:42">
      <c r="A118">
        <v>2</v>
      </c>
      <c r="B118">
        <v>58</v>
      </c>
      <c r="C118">
        <v>2020</v>
      </c>
      <c r="D118">
        <v>10</v>
      </c>
      <c r="E118">
        <v>99</v>
      </c>
      <c r="F118">
        <v>99</v>
      </c>
      <c r="G118">
        <v>99</v>
      </c>
      <c r="H118">
        <v>99</v>
      </c>
      <c r="I118">
        <v>99</v>
      </c>
      <c r="J118">
        <v>999</v>
      </c>
      <c r="K118">
        <v>99</v>
      </c>
      <c r="L118">
        <v>99</v>
      </c>
      <c r="M118">
        <v>99</v>
      </c>
      <c r="N118">
        <v>99</v>
      </c>
      <c r="O118">
        <v>99</v>
      </c>
      <c r="P118">
        <v>9999</v>
      </c>
      <c r="Q118">
        <v>1329</v>
      </c>
      <c r="R118">
        <v>126204.59</v>
      </c>
      <c r="S118">
        <v>126204.59</v>
      </c>
      <c r="T118">
        <v>15.880230901269124</v>
      </c>
      <c r="U118">
        <v>60.670518718851689</v>
      </c>
      <c r="V118">
        <v>90.538433187361306</v>
      </c>
      <c r="W118">
        <v>83.566973831934021</v>
      </c>
      <c r="X118">
        <v>1.2091477813921032</v>
      </c>
      <c r="Y118">
        <v>2.4182955627842064</v>
      </c>
      <c r="Z118">
        <v>45.129895830254682</v>
      </c>
      <c r="AA118">
        <v>11.339991222003309</v>
      </c>
      <c r="AB118">
        <v>3.4927336033444552</v>
      </c>
      <c r="AC118">
        <v>-7.5303162620391904</v>
      </c>
      <c r="AD118">
        <v>9.8608093464196358</v>
      </c>
      <c r="AE118">
        <v>10.106920335087676</v>
      </c>
      <c r="AF118">
        <v>2265.91</v>
      </c>
      <c r="AG118">
        <v>2</v>
      </c>
      <c r="AH118">
        <v>0</v>
      </c>
      <c r="AI118">
        <v>852</v>
      </c>
      <c r="AJ118">
        <v>6557</v>
      </c>
      <c r="AK118">
        <v>1682</v>
      </c>
      <c r="AL118">
        <v>10147</v>
      </c>
      <c r="AM118">
        <v>4</v>
      </c>
      <c r="AN118">
        <v>2555</v>
      </c>
      <c r="AO118">
        <v>1645</v>
      </c>
      <c r="AP118">
        <v>674</v>
      </c>
    </row>
    <row r="119" spans="1:42">
      <c r="A119">
        <v>2</v>
      </c>
      <c r="B119">
        <v>59</v>
      </c>
      <c r="C119">
        <v>2020</v>
      </c>
      <c r="D119">
        <v>11</v>
      </c>
      <c r="E119">
        <v>99</v>
      </c>
      <c r="F119">
        <v>99</v>
      </c>
      <c r="G119">
        <v>99</v>
      </c>
      <c r="H119">
        <v>99</v>
      </c>
      <c r="I119">
        <v>99</v>
      </c>
      <c r="J119">
        <v>999</v>
      </c>
      <c r="K119">
        <v>99</v>
      </c>
      <c r="L119">
        <v>99</v>
      </c>
      <c r="M119">
        <v>99</v>
      </c>
      <c r="N119">
        <v>99</v>
      </c>
      <c r="O119">
        <v>99</v>
      </c>
      <c r="P119">
        <v>9999</v>
      </c>
      <c r="Q119">
        <v>534</v>
      </c>
      <c r="R119">
        <v>31708</v>
      </c>
      <c r="S119">
        <v>31708</v>
      </c>
      <c r="T119">
        <v>15.94635423237038</v>
      </c>
      <c r="U119">
        <v>60.860129935662926</v>
      </c>
      <c r="V119">
        <v>90.281934789296642</v>
      </c>
      <c r="W119">
        <v>83.330225810521142</v>
      </c>
      <c r="X119">
        <v>1.516967326857575</v>
      </c>
      <c r="Y119">
        <v>3.0339346537151499</v>
      </c>
      <c r="Z119">
        <v>44.84041882174845</v>
      </c>
      <c r="AA119">
        <v>11.558398193891188</v>
      </c>
      <c r="AB119">
        <v>3.0847265546172853</v>
      </c>
      <c r="AC119">
        <v>-12.716222502652036</v>
      </c>
      <c r="AD119">
        <v>2.4774577751591593</v>
      </c>
      <c r="AE119">
        <v>2.5320975025153905</v>
      </c>
      <c r="AF119">
        <v>558</v>
      </c>
      <c r="AG119">
        <v>0</v>
      </c>
      <c r="AH119">
        <v>0</v>
      </c>
      <c r="AI119">
        <v>187</v>
      </c>
      <c r="AJ119">
        <v>1710</v>
      </c>
      <c r="AK119">
        <v>389</v>
      </c>
      <c r="AL119">
        <v>2630</v>
      </c>
      <c r="AM119">
        <v>0</v>
      </c>
      <c r="AN119">
        <v>669</v>
      </c>
      <c r="AO119">
        <v>447</v>
      </c>
      <c r="AP119">
        <v>289</v>
      </c>
    </row>
    <row r="120" spans="1:42">
      <c r="A120">
        <v>2</v>
      </c>
      <c r="B120">
        <v>60</v>
      </c>
      <c r="C120">
        <v>2020</v>
      </c>
      <c r="D120">
        <v>12</v>
      </c>
      <c r="E120">
        <v>99</v>
      </c>
      <c r="F120">
        <v>99</v>
      </c>
      <c r="G120">
        <v>99</v>
      </c>
      <c r="H120">
        <v>99</v>
      </c>
      <c r="I120">
        <v>99</v>
      </c>
      <c r="J120">
        <v>999</v>
      </c>
      <c r="K120">
        <v>99</v>
      </c>
      <c r="L120">
        <v>99</v>
      </c>
      <c r="M120">
        <v>99</v>
      </c>
      <c r="N120">
        <v>99</v>
      </c>
      <c r="O120">
        <v>99</v>
      </c>
      <c r="P120">
        <v>9999</v>
      </c>
    </row>
    <row r="121" spans="1:42">
      <c r="A121">
        <v>2</v>
      </c>
      <c r="B121">
        <v>61</v>
      </c>
      <c r="C121">
        <v>2019</v>
      </c>
      <c r="D121">
        <v>1</v>
      </c>
      <c r="E121">
        <v>99</v>
      </c>
      <c r="F121">
        <v>99</v>
      </c>
      <c r="G121">
        <v>99</v>
      </c>
      <c r="H121">
        <v>99</v>
      </c>
      <c r="I121">
        <v>99</v>
      </c>
      <c r="J121">
        <v>999</v>
      </c>
      <c r="K121">
        <v>99</v>
      </c>
      <c r="L121">
        <v>99</v>
      </c>
      <c r="M121">
        <v>99</v>
      </c>
      <c r="N121">
        <v>99</v>
      </c>
      <c r="O121">
        <v>99</v>
      </c>
      <c r="P121">
        <v>9999</v>
      </c>
      <c r="Q121">
        <v>1292</v>
      </c>
      <c r="R121">
        <v>142125</v>
      </c>
      <c r="S121">
        <v>139732</v>
      </c>
      <c r="T121">
        <v>15.530765171503957</v>
      </c>
      <c r="U121">
        <v>60.335098617353196</v>
      </c>
      <c r="V121">
        <v>87.564546947774588</v>
      </c>
      <c r="W121">
        <v>80.395603297741701</v>
      </c>
      <c r="X121">
        <v>1.175021987686895</v>
      </c>
      <c r="Y121">
        <v>2.3500439753737901</v>
      </c>
      <c r="Z121">
        <v>61.028671943711515</v>
      </c>
      <c r="AA121">
        <v>9.2200160054634299</v>
      </c>
      <c r="AB121">
        <v>2.6414758917949688</v>
      </c>
      <c r="AC121">
        <v>-22.038646784384451</v>
      </c>
      <c r="AD121">
        <v>10.658122670586206</v>
      </c>
      <c r="AE121">
        <v>10.6954960632157</v>
      </c>
      <c r="AF121">
        <v>2488</v>
      </c>
      <c r="AG121">
        <v>1</v>
      </c>
      <c r="AH121">
        <v>0</v>
      </c>
      <c r="AI121">
        <v>736</v>
      </c>
      <c r="AJ121">
        <v>7910</v>
      </c>
      <c r="AK121">
        <v>2265</v>
      </c>
      <c r="AL121">
        <v>7765</v>
      </c>
      <c r="AM121">
        <v>13</v>
      </c>
      <c r="AN121">
        <v>4499</v>
      </c>
      <c r="AO121">
        <v>2493</v>
      </c>
      <c r="AP121">
        <v>722</v>
      </c>
    </row>
    <row r="122" spans="1:42">
      <c r="A122">
        <v>2</v>
      </c>
      <c r="B122">
        <v>62</v>
      </c>
      <c r="C122">
        <v>2019</v>
      </c>
      <c r="D122">
        <v>2</v>
      </c>
      <c r="E122">
        <v>99</v>
      </c>
      <c r="F122">
        <v>99</v>
      </c>
      <c r="G122">
        <v>99</v>
      </c>
      <c r="H122">
        <v>99</v>
      </c>
      <c r="I122">
        <v>99</v>
      </c>
      <c r="J122">
        <v>999</v>
      </c>
      <c r="K122">
        <v>99</v>
      </c>
      <c r="L122">
        <v>99</v>
      </c>
      <c r="M122">
        <v>99</v>
      </c>
      <c r="N122">
        <v>99</v>
      </c>
      <c r="O122">
        <v>99</v>
      </c>
      <c r="P122">
        <v>9999</v>
      </c>
      <c r="Q122">
        <v>1224</v>
      </c>
      <c r="R122">
        <v>116680</v>
      </c>
      <c r="S122">
        <v>114357</v>
      </c>
      <c r="T122">
        <v>15.592132327733973</v>
      </c>
      <c r="U122">
        <v>60.580497914425877</v>
      </c>
      <c r="V122">
        <v>87.050641084618661</v>
      </c>
      <c r="W122">
        <v>79.802101314304139</v>
      </c>
      <c r="X122">
        <v>1.4844017826534108</v>
      </c>
      <c r="Y122">
        <v>2.9688035653068217</v>
      </c>
      <c r="Z122">
        <v>61.362701405553665</v>
      </c>
      <c r="AA122">
        <v>9.1994065327805057</v>
      </c>
      <c r="AB122">
        <v>2.6669829159094767</v>
      </c>
      <c r="AC122">
        <v>-23.523524003556055</v>
      </c>
      <c r="AD122">
        <v>8.749971878304299</v>
      </c>
      <c r="AE122">
        <v>8.6886007079815766</v>
      </c>
      <c r="AF122">
        <v>2167</v>
      </c>
      <c r="AG122">
        <v>0</v>
      </c>
      <c r="AH122">
        <v>0</v>
      </c>
      <c r="AI122">
        <v>618</v>
      </c>
      <c r="AJ122">
        <v>7339</v>
      </c>
      <c r="AK122">
        <v>2164</v>
      </c>
      <c r="AL122">
        <v>6446</v>
      </c>
      <c r="AM122">
        <v>1</v>
      </c>
      <c r="AN122">
        <v>2596</v>
      </c>
      <c r="AO122">
        <v>1796</v>
      </c>
      <c r="AP122">
        <v>677</v>
      </c>
    </row>
    <row r="123" spans="1:42">
      <c r="A123">
        <v>2</v>
      </c>
      <c r="B123">
        <v>63</v>
      </c>
      <c r="C123">
        <v>2019</v>
      </c>
      <c r="D123">
        <v>3</v>
      </c>
      <c r="E123">
        <v>99</v>
      </c>
      <c r="F123">
        <v>99</v>
      </c>
      <c r="G123">
        <v>99</v>
      </c>
      <c r="H123">
        <v>99</v>
      </c>
      <c r="I123">
        <v>99</v>
      </c>
      <c r="J123">
        <v>999</v>
      </c>
      <c r="K123">
        <v>99</v>
      </c>
      <c r="L123">
        <v>99</v>
      </c>
      <c r="M123">
        <v>99</v>
      </c>
      <c r="N123">
        <v>99</v>
      </c>
      <c r="O123">
        <v>99</v>
      </c>
      <c r="P123">
        <v>9999</v>
      </c>
      <c r="Q123">
        <v>1208</v>
      </c>
      <c r="R123">
        <v>125078</v>
      </c>
      <c r="S123">
        <v>122055</v>
      </c>
      <c r="T123">
        <v>15.539183549465136</v>
      </c>
      <c r="U123">
        <v>60.620818483470565</v>
      </c>
      <c r="V123">
        <v>87.317410543432501</v>
      </c>
      <c r="W123">
        <v>79.943667199212513</v>
      </c>
      <c r="X123">
        <v>1.073729992484689</v>
      </c>
      <c r="Y123">
        <v>2.1474599849693781</v>
      </c>
      <c r="Z123">
        <v>63.597914901101696</v>
      </c>
      <c r="AA123">
        <v>8.6867789855175648</v>
      </c>
      <c r="AB123">
        <v>2.6577255274345735</v>
      </c>
      <c r="AC123">
        <v>-23.154934318924127</v>
      </c>
      <c r="AD123">
        <v>9.3797478796241442</v>
      </c>
      <c r="AE123">
        <v>9.2899291096961694</v>
      </c>
      <c r="AF123">
        <v>2707</v>
      </c>
      <c r="AG123">
        <v>2</v>
      </c>
      <c r="AH123">
        <v>0</v>
      </c>
      <c r="AI123">
        <v>665</v>
      </c>
      <c r="AJ123">
        <v>8500</v>
      </c>
      <c r="AK123">
        <v>2291</v>
      </c>
      <c r="AL123">
        <v>8037</v>
      </c>
      <c r="AM123">
        <v>2</v>
      </c>
      <c r="AN123">
        <v>2641</v>
      </c>
      <c r="AO123">
        <v>2000</v>
      </c>
      <c r="AP123">
        <v>676</v>
      </c>
    </row>
    <row r="124" spans="1:42">
      <c r="A124">
        <v>2</v>
      </c>
      <c r="B124">
        <v>64</v>
      </c>
      <c r="C124">
        <v>2019</v>
      </c>
      <c r="D124">
        <v>4</v>
      </c>
      <c r="E124">
        <v>99</v>
      </c>
      <c r="F124">
        <v>99</v>
      </c>
      <c r="G124">
        <v>99</v>
      </c>
      <c r="H124">
        <v>99</v>
      </c>
      <c r="I124">
        <v>99</v>
      </c>
      <c r="J124">
        <v>999</v>
      </c>
      <c r="K124">
        <v>99</v>
      </c>
      <c r="L124">
        <v>99</v>
      </c>
      <c r="M124">
        <v>99</v>
      </c>
      <c r="N124">
        <v>99</v>
      </c>
      <c r="O124">
        <v>99</v>
      </c>
      <c r="P124">
        <v>9999</v>
      </c>
      <c r="Q124">
        <v>1207</v>
      </c>
      <c r="R124">
        <v>129194</v>
      </c>
      <c r="S124">
        <v>126315</v>
      </c>
      <c r="T124">
        <v>15.482414043995851</v>
      </c>
      <c r="U124">
        <v>60.434461465384146</v>
      </c>
      <c r="V124">
        <v>87.002026739375282</v>
      </c>
      <c r="W124">
        <v>79.728626053913757</v>
      </c>
      <c r="X124">
        <v>1.3692586343019029</v>
      </c>
      <c r="Y124">
        <v>2.7385172686038057</v>
      </c>
      <c r="Z124">
        <v>62.393764416304172</v>
      </c>
      <c r="AA124">
        <v>8.9243057719741241</v>
      </c>
      <c r="AB124">
        <v>2.6721209349999966</v>
      </c>
      <c r="AC124">
        <v>-24.767880413756757</v>
      </c>
      <c r="AD124">
        <v>9.6884116116356314</v>
      </c>
      <c r="AE124">
        <v>9.588307750904022</v>
      </c>
      <c r="AF124">
        <v>2540</v>
      </c>
      <c r="AG124">
        <v>2</v>
      </c>
      <c r="AH124">
        <v>0</v>
      </c>
      <c r="AI124">
        <v>643</v>
      </c>
      <c r="AJ124">
        <v>8515</v>
      </c>
      <c r="AK124">
        <v>2134</v>
      </c>
      <c r="AL124">
        <v>7760</v>
      </c>
      <c r="AM124">
        <v>0</v>
      </c>
      <c r="AN124">
        <v>2546</v>
      </c>
      <c r="AO124">
        <v>2179</v>
      </c>
      <c r="AP124">
        <v>701</v>
      </c>
    </row>
    <row r="125" spans="1:42">
      <c r="A125">
        <v>2</v>
      </c>
      <c r="B125">
        <v>65</v>
      </c>
      <c r="C125">
        <v>2019</v>
      </c>
      <c r="D125">
        <v>5</v>
      </c>
      <c r="E125">
        <v>99</v>
      </c>
      <c r="F125">
        <v>99</v>
      </c>
      <c r="G125">
        <v>99</v>
      </c>
      <c r="H125">
        <v>99</v>
      </c>
      <c r="I125">
        <v>99</v>
      </c>
      <c r="J125">
        <v>999</v>
      </c>
      <c r="K125">
        <v>99</v>
      </c>
      <c r="L125">
        <v>99</v>
      </c>
      <c r="M125">
        <v>99</v>
      </c>
      <c r="N125">
        <v>99</v>
      </c>
      <c r="O125">
        <v>99</v>
      </c>
      <c r="P125">
        <v>9999</v>
      </c>
      <c r="Q125">
        <v>1246</v>
      </c>
      <c r="R125">
        <v>133286</v>
      </c>
      <c r="S125">
        <v>132450</v>
      </c>
      <c r="T125">
        <v>15.739905166334047</v>
      </c>
      <c r="U125">
        <v>60.438724046810115</v>
      </c>
      <c r="V125">
        <v>86.595259684252198</v>
      </c>
      <c r="W125">
        <v>79.731752359380067</v>
      </c>
      <c r="X125">
        <v>1.2859565145626699</v>
      </c>
      <c r="Y125">
        <v>2.5719130291253398</v>
      </c>
      <c r="Z125">
        <v>63.904686163588075</v>
      </c>
      <c r="AA125">
        <v>8.9738685619480236</v>
      </c>
      <c r="AB125">
        <v>2.6707412967368436</v>
      </c>
      <c r="AC125">
        <v>-25.297788520809306</v>
      </c>
      <c r="AD125">
        <v>9.9952755551222712</v>
      </c>
      <c r="AE125">
        <v>10.054397019439737</v>
      </c>
      <c r="AF125">
        <v>2788</v>
      </c>
      <c r="AG125">
        <v>0</v>
      </c>
      <c r="AH125">
        <v>0</v>
      </c>
      <c r="AI125">
        <v>735</v>
      </c>
      <c r="AJ125">
        <v>8889</v>
      </c>
      <c r="AK125">
        <v>2268</v>
      </c>
      <c r="AL125">
        <v>8482</v>
      </c>
      <c r="AM125">
        <v>5</v>
      </c>
      <c r="AN125">
        <v>2771</v>
      </c>
      <c r="AO125">
        <v>2175</v>
      </c>
      <c r="AP125">
        <v>695</v>
      </c>
    </row>
    <row r="126" spans="1:42">
      <c r="A126">
        <v>2</v>
      </c>
      <c r="B126">
        <v>66</v>
      </c>
      <c r="C126">
        <v>2019</v>
      </c>
      <c r="D126">
        <v>6</v>
      </c>
      <c r="E126">
        <v>99</v>
      </c>
      <c r="F126">
        <v>99</v>
      </c>
      <c r="G126">
        <v>99</v>
      </c>
      <c r="H126">
        <v>99</v>
      </c>
      <c r="I126">
        <v>99</v>
      </c>
      <c r="J126">
        <v>999</v>
      </c>
      <c r="K126">
        <v>99</v>
      </c>
      <c r="L126">
        <v>99</v>
      </c>
      <c r="M126">
        <v>99</v>
      </c>
      <c r="N126">
        <v>99</v>
      </c>
      <c r="O126">
        <v>99</v>
      </c>
      <c r="P126">
        <v>9999</v>
      </c>
      <c r="Q126">
        <v>1208</v>
      </c>
      <c r="R126">
        <v>116834</v>
      </c>
      <c r="S126">
        <v>115932</v>
      </c>
      <c r="T126">
        <v>15.71141962100074</v>
      </c>
      <c r="U126">
        <v>60.371217610323285</v>
      </c>
      <c r="V126">
        <v>86.101844212560309</v>
      </c>
      <c r="W126">
        <v>79.169400338128995</v>
      </c>
      <c r="X126">
        <v>1.0108358868137701</v>
      </c>
      <c r="Y126">
        <v>2.0216717736275402</v>
      </c>
      <c r="Z126">
        <v>61.653285858568559</v>
      </c>
      <c r="AA126">
        <v>9.1603644093926953</v>
      </c>
      <c r="AB126">
        <v>2.6606708747730425</v>
      </c>
      <c r="AC126">
        <v>-25.764978831942098</v>
      </c>
      <c r="AD126">
        <v>8.7615205213387384</v>
      </c>
      <c r="AE126">
        <v>8.7384306116122268</v>
      </c>
      <c r="AF126">
        <v>2159</v>
      </c>
      <c r="AG126">
        <v>2</v>
      </c>
      <c r="AH126">
        <v>0</v>
      </c>
      <c r="AI126">
        <v>567</v>
      </c>
      <c r="AJ126">
        <v>7474</v>
      </c>
      <c r="AK126">
        <v>2134</v>
      </c>
      <c r="AL126">
        <v>8619</v>
      </c>
      <c r="AM126">
        <v>3</v>
      </c>
      <c r="AN126">
        <v>2336</v>
      </c>
      <c r="AO126">
        <v>1662</v>
      </c>
      <c r="AP126">
        <v>676</v>
      </c>
    </row>
    <row r="127" spans="1:42">
      <c r="A127">
        <v>2</v>
      </c>
      <c r="B127">
        <v>67</v>
      </c>
      <c r="C127">
        <v>2019</v>
      </c>
      <c r="D127">
        <v>7</v>
      </c>
      <c r="E127">
        <v>99</v>
      </c>
      <c r="F127">
        <v>99</v>
      </c>
      <c r="G127">
        <v>99</v>
      </c>
      <c r="H127">
        <v>99</v>
      </c>
      <c r="I127">
        <v>99</v>
      </c>
      <c r="J127">
        <v>999</v>
      </c>
      <c r="K127">
        <v>99</v>
      </c>
      <c r="L127">
        <v>99</v>
      </c>
      <c r="M127">
        <v>99</v>
      </c>
      <c r="N127">
        <v>99</v>
      </c>
      <c r="O127">
        <v>99</v>
      </c>
      <c r="P127">
        <v>9999</v>
      </c>
      <c r="Q127">
        <v>1239</v>
      </c>
      <c r="R127">
        <v>140092</v>
      </c>
      <c r="S127">
        <v>139047</v>
      </c>
      <c r="T127">
        <v>16.083366644776287</v>
      </c>
      <c r="U127">
        <v>61.108991923594189</v>
      </c>
      <c r="V127">
        <v>86.318276474495363</v>
      </c>
      <c r="W127">
        <v>79.43603788646999</v>
      </c>
      <c r="X127">
        <v>1.1792250806612796</v>
      </c>
      <c r="Y127">
        <v>2.3584501613225592</v>
      </c>
      <c r="Z127">
        <v>62.55532078919569</v>
      </c>
      <c r="AA127">
        <v>9.252930534107783</v>
      </c>
      <c r="AB127">
        <v>2.7163856992008455</v>
      </c>
      <c r="AC127">
        <v>-29.397478789760971</v>
      </c>
      <c r="AD127">
        <v>10.505665584293844</v>
      </c>
      <c r="AE127">
        <v>10.51603337874311</v>
      </c>
      <c r="AF127">
        <v>2434</v>
      </c>
      <c r="AG127">
        <v>1</v>
      </c>
      <c r="AH127">
        <v>1</v>
      </c>
      <c r="AI127">
        <v>696</v>
      </c>
      <c r="AJ127">
        <v>9388</v>
      </c>
      <c r="AK127">
        <v>2410</v>
      </c>
      <c r="AL127">
        <v>11783</v>
      </c>
      <c r="AM127">
        <v>6</v>
      </c>
      <c r="AN127">
        <v>2563</v>
      </c>
      <c r="AO127">
        <v>1793</v>
      </c>
      <c r="AP127">
        <v>701</v>
      </c>
    </row>
    <row r="128" spans="1:42">
      <c r="A128">
        <v>2</v>
      </c>
      <c r="B128">
        <v>68</v>
      </c>
      <c r="C128">
        <v>2019</v>
      </c>
      <c r="D128">
        <v>8</v>
      </c>
      <c r="E128">
        <v>99</v>
      </c>
      <c r="F128">
        <v>99</v>
      </c>
      <c r="G128">
        <v>99</v>
      </c>
      <c r="H128">
        <v>99</v>
      </c>
      <c r="I128">
        <v>99</v>
      </c>
      <c r="J128">
        <v>999</v>
      </c>
      <c r="K128">
        <v>99</v>
      </c>
      <c r="L128">
        <v>99</v>
      </c>
      <c r="M128">
        <v>99</v>
      </c>
      <c r="N128">
        <v>99</v>
      </c>
      <c r="O128">
        <v>99</v>
      </c>
      <c r="P128">
        <v>9999</v>
      </c>
      <c r="Q128">
        <v>1267</v>
      </c>
      <c r="R128">
        <v>130293</v>
      </c>
      <c r="S128">
        <v>128987</v>
      </c>
      <c r="T128">
        <v>16.058468221623571</v>
      </c>
      <c r="U128">
        <v>61.174808314016111</v>
      </c>
      <c r="V128">
        <v>86.056660736160111</v>
      </c>
      <c r="W128">
        <v>79.139461573647026</v>
      </c>
      <c r="X128">
        <v>1.4482742741359862</v>
      </c>
      <c r="Y128">
        <v>2.8965485482719724</v>
      </c>
      <c r="Z128">
        <v>60.115278641216356</v>
      </c>
      <c r="AA128">
        <v>9.5754591006662473</v>
      </c>
      <c r="AB128">
        <v>2.7238067165188578</v>
      </c>
      <c r="AC128">
        <v>-30.734007011958582</v>
      </c>
      <c r="AD128">
        <v>9.7708269278359818</v>
      </c>
      <c r="AE128">
        <v>9.7187809028764356</v>
      </c>
      <c r="AF128">
        <v>2114</v>
      </c>
      <c r="AG128">
        <v>0</v>
      </c>
      <c r="AH128">
        <v>11</v>
      </c>
      <c r="AI128">
        <v>713</v>
      </c>
      <c r="AJ128">
        <v>8955</v>
      </c>
      <c r="AK128">
        <v>1875</v>
      </c>
      <c r="AL128">
        <v>15096</v>
      </c>
      <c r="AM128">
        <v>6</v>
      </c>
      <c r="AN128">
        <v>2574</v>
      </c>
      <c r="AO128">
        <v>1372</v>
      </c>
      <c r="AP128">
        <v>695</v>
      </c>
    </row>
    <row r="129" spans="1:42">
      <c r="A129">
        <v>2</v>
      </c>
      <c r="B129">
        <v>69</v>
      </c>
      <c r="C129">
        <v>2019</v>
      </c>
      <c r="D129">
        <v>9</v>
      </c>
      <c r="E129">
        <v>99</v>
      </c>
      <c r="F129">
        <v>99</v>
      </c>
      <c r="G129">
        <v>99</v>
      </c>
      <c r="H129">
        <v>99</v>
      </c>
      <c r="I129">
        <v>99</v>
      </c>
      <c r="J129">
        <v>999</v>
      </c>
      <c r="K129">
        <v>99</v>
      </c>
      <c r="L129">
        <v>99</v>
      </c>
      <c r="M129">
        <v>99</v>
      </c>
      <c r="N129">
        <v>99</v>
      </c>
      <c r="O129">
        <v>99</v>
      </c>
      <c r="P129">
        <v>9999</v>
      </c>
      <c r="Q129">
        <v>1369</v>
      </c>
      <c r="R129">
        <v>121523</v>
      </c>
      <c r="S129">
        <v>120986</v>
      </c>
      <c r="T129">
        <v>16.166503460250325</v>
      </c>
      <c r="U129">
        <v>61.216496123518439</v>
      </c>
      <c r="V129">
        <v>86.27255369160001</v>
      </c>
      <c r="W129">
        <v>79.490190765872811</v>
      </c>
      <c r="X129">
        <v>1.5239913432025216</v>
      </c>
      <c r="Y129">
        <v>3.0479826864050432</v>
      </c>
      <c r="Z129">
        <v>59.495733317972736</v>
      </c>
      <c r="AA129">
        <v>9.635621946051538</v>
      </c>
      <c r="AB129">
        <v>2.7192911093962433</v>
      </c>
      <c r="AC129">
        <v>-32.29251246025521</v>
      </c>
      <c r="AD129">
        <v>9.1131542043809883</v>
      </c>
      <c r="AE129">
        <v>9.1563295699457772</v>
      </c>
      <c r="AF129">
        <v>2111</v>
      </c>
      <c r="AG129">
        <v>2</v>
      </c>
      <c r="AH129">
        <v>0</v>
      </c>
      <c r="AI129">
        <v>675</v>
      </c>
      <c r="AJ129">
        <v>8370</v>
      </c>
      <c r="AK129">
        <v>2385</v>
      </c>
      <c r="AL129">
        <v>14747</v>
      </c>
      <c r="AM129">
        <v>8</v>
      </c>
      <c r="AN129">
        <v>2497</v>
      </c>
      <c r="AO129">
        <v>1505</v>
      </c>
      <c r="AP129">
        <v>706</v>
      </c>
    </row>
    <row r="130" spans="1:42">
      <c r="A130">
        <v>2</v>
      </c>
      <c r="B130">
        <v>70</v>
      </c>
      <c r="C130">
        <v>2019</v>
      </c>
      <c r="D130">
        <v>10</v>
      </c>
      <c r="E130">
        <v>99</v>
      </c>
      <c r="F130">
        <v>99</v>
      </c>
      <c r="G130">
        <v>99</v>
      </c>
      <c r="H130">
        <v>99</v>
      </c>
      <c r="I130">
        <v>99</v>
      </c>
      <c r="J130">
        <v>999</v>
      </c>
      <c r="K130">
        <v>99</v>
      </c>
      <c r="L130">
        <v>99</v>
      </c>
      <c r="M130">
        <v>99</v>
      </c>
      <c r="N130">
        <v>99</v>
      </c>
      <c r="O130">
        <v>99</v>
      </c>
      <c r="P130">
        <v>9999</v>
      </c>
      <c r="Q130">
        <v>1441</v>
      </c>
      <c r="R130">
        <v>143785</v>
      </c>
      <c r="S130">
        <v>142372</v>
      </c>
      <c r="T130">
        <v>16.054351983864795</v>
      </c>
      <c r="U130">
        <v>61.123219453263282</v>
      </c>
      <c r="V130">
        <v>87.437172586099493</v>
      </c>
      <c r="W130">
        <v>80.418165510071759</v>
      </c>
      <c r="X130">
        <v>1.1607608582258238</v>
      </c>
      <c r="Y130">
        <v>2.3215217164516475</v>
      </c>
      <c r="Z130">
        <v>59.793441596828593</v>
      </c>
      <c r="AA130">
        <v>9.8102023490595229</v>
      </c>
      <c r="AB130">
        <v>2.7011411104348535</v>
      </c>
      <c r="AC130">
        <v>-31.332655671725835</v>
      </c>
      <c r="AD130">
        <v>10.782608043554882</v>
      </c>
      <c r="AE130">
        <v>10.900627679030762</v>
      </c>
      <c r="AF130">
        <v>2662</v>
      </c>
      <c r="AG130">
        <v>1</v>
      </c>
      <c r="AH130">
        <v>0</v>
      </c>
      <c r="AI130">
        <v>910</v>
      </c>
      <c r="AJ130">
        <v>8330.5</v>
      </c>
      <c r="AK130">
        <v>2423</v>
      </c>
      <c r="AL130">
        <v>15002.5</v>
      </c>
      <c r="AM130">
        <v>5</v>
      </c>
      <c r="AN130">
        <v>2787</v>
      </c>
      <c r="AO130">
        <v>2028</v>
      </c>
      <c r="AP130">
        <v>738</v>
      </c>
    </row>
    <row r="131" spans="1:42">
      <c r="A131">
        <v>2</v>
      </c>
      <c r="B131">
        <v>71</v>
      </c>
      <c r="C131">
        <v>2019</v>
      </c>
      <c r="D131">
        <v>11</v>
      </c>
      <c r="E131">
        <v>99</v>
      </c>
      <c r="F131">
        <v>99</v>
      </c>
      <c r="G131">
        <v>99</v>
      </c>
      <c r="H131">
        <v>99</v>
      </c>
      <c r="I131">
        <v>99</v>
      </c>
      <c r="J131">
        <v>999</v>
      </c>
      <c r="K131">
        <v>99</v>
      </c>
      <c r="L131">
        <v>99</v>
      </c>
      <c r="M131">
        <v>99</v>
      </c>
      <c r="N131">
        <v>99</v>
      </c>
      <c r="O131">
        <v>99</v>
      </c>
      <c r="P131">
        <v>9999</v>
      </c>
      <c r="Q131">
        <v>598</v>
      </c>
      <c r="R131">
        <v>34600</v>
      </c>
      <c r="S131">
        <v>34378</v>
      </c>
      <c r="T131">
        <v>16.064537572254341</v>
      </c>
      <c r="U131">
        <v>61.011955320262949</v>
      </c>
      <c r="V131">
        <v>88.022200698158628</v>
      </c>
      <c r="W131">
        <v>81.057813718075209</v>
      </c>
      <c r="X131">
        <v>0.88728323699421985</v>
      </c>
      <c r="Y131">
        <v>1.7745664739884397</v>
      </c>
      <c r="Z131">
        <v>66.687861271676312</v>
      </c>
      <c r="AA131">
        <v>9.7766592809716055</v>
      </c>
      <c r="AB131">
        <v>2.6983644492781806</v>
      </c>
      <c r="AC131">
        <v>-29.727279839211853</v>
      </c>
      <c r="AD131">
        <v>2.5946951233230089</v>
      </c>
      <c r="AE131">
        <v>2.6530672065544598</v>
      </c>
      <c r="AF131">
        <v>701</v>
      </c>
      <c r="AG131">
        <v>0</v>
      </c>
      <c r="AH131">
        <v>0</v>
      </c>
      <c r="AI131">
        <v>208</v>
      </c>
      <c r="AJ131">
        <v>2051</v>
      </c>
      <c r="AK131">
        <v>489</v>
      </c>
      <c r="AL131">
        <v>3068</v>
      </c>
      <c r="AM131">
        <v>1</v>
      </c>
      <c r="AN131">
        <v>660</v>
      </c>
      <c r="AO131">
        <v>551</v>
      </c>
      <c r="AP131">
        <v>345</v>
      </c>
    </row>
    <row r="132" spans="1:42">
      <c r="A132">
        <v>2</v>
      </c>
      <c r="B132">
        <v>72</v>
      </c>
      <c r="C132">
        <v>2019</v>
      </c>
      <c r="D132">
        <v>12</v>
      </c>
      <c r="E132">
        <v>99</v>
      </c>
      <c r="F132">
        <v>99</v>
      </c>
      <c r="G132">
        <v>99</v>
      </c>
      <c r="H132">
        <v>99</v>
      </c>
      <c r="I132">
        <v>99</v>
      </c>
      <c r="J132">
        <v>999</v>
      </c>
      <c r="K132">
        <v>99</v>
      </c>
      <c r="L132">
        <v>99</v>
      </c>
      <c r="M132">
        <v>99</v>
      </c>
      <c r="N132">
        <v>99</v>
      </c>
      <c r="O132">
        <v>99</v>
      </c>
      <c r="P132">
        <v>9999</v>
      </c>
    </row>
    <row r="133" spans="1:42">
      <c r="A133">
        <v>2</v>
      </c>
      <c r="B133">
        <v>73</v>
      </c>
      <c r="C133">
        <v>2018</v>
      </c>
      <c r="D133">
        <v>1</v>
      </c>
      <c r="E133">
        <v>99</v>
      </c>
      <c r="F133">
        <v>99</v>
      </c>
      <c r="G133">
        <v>99</v>
      </c>
      <c r="H133">
        <v>99</v>
      </c>
      <c r="I133">
        <v>99</v>
      </c>
      <c r="J133">
        <v>999</v>
      </c>
      <c r="K133">
        <v>99</v>
      </c>
      <c r="L133">
        <v>99</v>
      </c>
      <c r="M133">
        <v>99</v>
      </c>
      <c r="N133">
        <v>99</v>
      </c>
      <c r="O133">
        <v>99</v>
      </c>
      <c r="P133">
        <v>9999</v>
      </c>
      <c r="Q133">
        <v>1341</v>
      </c>
      <c r="R133">
        <v>146449</v>
      </c>
      <c r="S133">
        <v>145366</v>
      </c>
      <c r="T133">
        <v>15.53189847660278</v>
      </c>
      <c r="U133">
        <v>60.041364555673297</v>
      </c>
      <c r="V133">
        <v>88.485572390677106</v>
      </c>
      <c r="W133">
        <v>81.48075684823219</v>
      </c>
      <c r="X133">
        <v>1.7241497039925158</v>
      </c>
      <c r="Y133">
        <v>3.4482994079850315</v>
      </c>
      <c r="Z133">
        <v>57.381067812002811</v>
      </c>
      <c r="AA133">
        <v>9.3767913334679616</v>
      </c>
      <c r="AB133">
        <v>2.6642154707251313</v>
      </c>
      <c r="AC133">
        <v>-25.691451328209254</v>
      </c>
      <c r="AD133">
        <v>10.361432144360602</v>
      </c>
      <c r="AE133">
        <v>10.787340233496932</v>
      </c>
      <c r="AF133">
        <v>2743</v>
      </c>
      <c r="AG133">
        <v>0</v>
      </c>
      <c r="AH133">
        <v>0</v>
      </c>
      <c r="AI133">
        <v>962</v>
      </c>
      <c r="AJ133">
        <v>9977</v>
      </c>
      <c r="AK133">
        <v>3160</v>
      </c>
      <c r="AL133">
        <v>10404</v>
      </c>
      <c r="AM133">
        <v>1</v>
      </c>
      <c r="AN133">
        <v>9202</v>
      </c>
      <c r="AO133">
        <v>3422</v>
      </c>
    </row>
    <row r="134" spans="1:42">
      <c r="A134">
        <v>2</v>
      </c>
      <c r="B134">
        <v>74</v>
      </c>
      <c r="C134">
        <v>2018</v>
      </c>
      <c r="D134">
        <v>2</v>
      </c>
      <c r="E134">
        <v>99</v>
      </c>
      <c r="F134">
        <v>99</v>
      </c>
      <c r="G134">
        <v>99</v>
      </c>
      <c r="H134">
        <v>99</v>
      </c>
      <c r="I134">
        <v>99</v>
      </c>
      <c r="J134">
        <v>999</v>
      </c>
      <c r="K134">
        <v>99</v>
      </c>
      <c r="L134">
        <v>99</v>
      </c>
      <c r="M134">
        <v>99</v>
      </c>
      <c r="N134">
        <v>99</v>
      </c>
      <c r="O134">
        <v>99</v>
      </c>
      <c r="P134">
        <v>9999</v>
      </c>
      <c r="Q134">
        <v>1291</v>
      </c>
      <c r="R134">
        <v>123706</v>
      </c>
      <c r="S134">
        <v>122398</v>
      </c>
      <c r="T134">
        <v>15.524687565679921</v>
      </c>
      <c r="U134">
        <v>60.137526756973159</v>
      </c>
      <c r="V134">
        <v>87.637992052534656</v>
      </c>
      <c r="W134">
        <v>80.615764146473026</v>
      </c>
      <c r="X134">
        <v>1.9578678479621032</v>
      </c>
      <c r="Y134">
        <v>3.9157356959242064</v>
      </c>
      <c r="Z134">
        <v>55.644026967164081</v>
      </c>
      <c r="AA134">
        <v>9.3849375423084567</v>
      </c>
      <c r="AB134">
        <v>2.6956157589997858</v>
      </c>
      <c r="AC134">
        <v>-25.438826441634408</v>
      </c>
      <c r="AD134">
        <v>8.7523392092146253</v>
      </c>
      <c r="AE134">
        <v>8.9865041339611427</v>
      </c>
      <c r="AF134">
        <v>2633</v>
      </c>
      <c r="AG134">
        <v>2</v>
      </c>
      <c r="AH134">
        <v>1</v>
      </c>
      <c r="AI134">
        <v>815</v>
      </c>
      <c r="AJ134">
        <v>8662</v>
      </c>
      <c r="AK134">
        <v>2736</v>
      </c>
      <c r="AL134">
        <v>8514</v>
      </c>
      <c r="AM134">
        <v>4</v>
      </c>
      <c r="AN134">
        <v>7057</v>
      </c>
      <c r="AO134">
        <v>2674</v>
      </c>
    </row>
    <row r="135" spans="1:42">
      <c r="A135">
        <v>2</v>
      </c>
      <c r="B135">
        <v>75</v>
      </c>
      <c r="C135">
        <v>2018</v>
      </c>
      <c r="D135">
        <v>3</v>
      </c>
      <c r="E135">
        <v>99</v>
      </c>
      <c r="F135">
        <v>99</v>
      </c>
      <c r="G135">
        <v>99</v>
      </c>
      <c r="H135">
        <v>99</v>
      </c>
      <c r="I135">
        <v>99</v>
      </c>
      <c r="J135">
        <v>999</v>
      </c>
      <c r="K135">
        <v>99</v>
      </c>
      <c r="L135">
        <v>99</v>
      </c>
      <c r="M135">
        <v>99</v>
      </c>
      <c r="N135">
        <v>99</v>
      </c>
      <c r="O135">
        <v>99</v>
      </c>
      <c r="P135">
        <v>9999</v>
      </c>
      <c r="Q135">
        <v>1323</v>
      </c>
      <c r="R135">
        <v>130685</v>
      </c>
      <c r="S135">
        <v>129138</v>
      </c>
      <c r="T135">
        <v>15.552167425488772</v>
      </c>
      <c r="U135">
        <v>60.236165961994153</v>
      </c>
      <c r="V135">
        <v>87.202162746374242</v>
      </c>
      <c r="W135">
        <v>80.163592435999107</v>
      </c>
      <c r="X135">
        <v>1.7392967823392127</v>
      </c>
      <c r="Y135">
        <v>3.4785935646784254</v>
      </c>
      <c r="Z135">
        <v>57.830661514328341</v>
      </c>
      <c r="AA135">
        <v>9.1565683576999675</v>
      </c>
      <c r="AB135">
        <v>2.6946794425626561</v>
      </c>
      <c r="AC135">
        <v>-26.296157517995582</v>
      </c>
      <c r="AD135">
        <v>9.2461113410522824</v>
      </c>
      <c r="AE135">
        <v>9.4281766155126565</v>
      </c>
      <c r="AF135">
        <v>2375</v>
      </c>
      <c r="AG135">
        <v>0</v>
      </c>
      <c r="AH135">
        <v>0</v>
      </c>
      <c r="AI135">
        <v>788</v>
      </c>
      <c r="AJ135">
        <v>9368</v>
      </c>
      <c r="AK135">
        <v>2346</v>
      </c>
      <c r="AL135">
        <v>9062</v>
      </c>
      <c r="AM135">
        <v>2</v>
      </c>
      <c r="AN135">
        <v>7341</v>
      </c>
      <c r="AO135">
        <v>2673</v>
      </c>
    </row>
    <row r="136" spans="1:42">
      <c r="A136">
        <v>2</v>
      </c>
      <c r="B136">
        <v>76</v>
      </c>
      <c r="C136">
        <v>2018</v>
      </c>
      <c r="D136">
        <v>4</v>
      </c>
      <c r="E136">
        <v>99</v>
      </c>
      <c r="F136">
        <v>99</v>
      </c>
      <c r="G136">
        <v>99</v>
      </c>
      <c r="H136">
        <v>99</v>
      </c>
      <c r="I136">
        <v>99</v>
      </c>
      <c r="J136">
        <v>999</v>
      </c>
      <c r="K136">
        <v>99</v>
      </c>
      <c r="L136">
        <v>99</v>
      </c>
      <c r="M136">
        <v>99</v>
      </c>
      <c r="N136">
        <v>99</v>
      </c>
      <c r="O136">
        <v>99</v>
      </c>
      <c r="P136">
        <v>9999</v>
      </c>
      <c r="Q136">
        <v>1314</v>
      </c>
      <c r="R136">
        <v>146178</v>
      </c>
      <c r="S136">
        <v>143689</v>
      </c>
      <c r="T136">
        <v>15.475201466704981</v>
      </c>
      <c r="U136">
        <v>60.25729874938235</v>
      </c>
      <c r="V136">
        <v>87.720213754356948</v>
      </c>
      <c r="W136">
        <v>80.495691389041895</v>
      </c>
      <c r="X136">
        <v>1.7109277729890957</v>
      </c>
      <c r="Y136">
        <v>3.4218555459781914</v>
      </c>
      <c r="Z136">
        <v>57.473764862017518</v>
      </c>
      <c r="AA136">
        <v>9.5400041618723943</v>
      </c>
      <c r="AB136">
        <v>2.7013188823659302</v>
      </c>
      <c r="AC136">
        <v>-27.099617646907276</v>
      </c>
      <c r="AD136">
        <v>10.342258588302718</v>
      </c>
      <c r="AE136">
        <v>10.53398363465406</v>
      </c>
      <c r="AF136">
        <v>2842</v>
      </c>
      <c r="AG136">
        <v>1</v>
      </c>
      <c r="AH136">
        <v>1</v>
      </c>
      <c r="AI136">
        <v>785</v>
      </c>
      <c r="AJ136">
        <v>10830</v>
      </c>
      <c r="AK136">
        <v>2619</v>
      </c>
      <c r="AL136">
        <v>8735</v>
      </c>
      <c r="AM136">
        <v>2</v>
      </c>
      <c r="AN136">
        <v>7886</v>
      </c>
      <c r="AO136">
        <v>3092</v>
      </c>
    </row>
    <row r="137" spans="1:42">
      <c r="A137">
        <v>2</v>
      </c>
      <c r="B137">
        <v>77</v>
      </c>
      <c r="C137">
        <v>2018</v>
      </c>
      <c r="D137">
        <v>5</v>
      </c>
      <c r="E137">
        <v>99</v>
      </c>
      <c r="F137">
        <v>99</v>
      </c>
      <c r="G137">
        <v>99</v>
      </c>
      <c r="H137">
        <v>99</v>
      </c>
      <c r="I137">
        <v>99</v>
      </c>
      <c r="J137">
        <v>999</v>
      </c>
      <c r="K137">
        <v>99</v>
      </c>
      <c r="L137">
        <v>99</v>
      </c>
      <c r="M137">
        <v>99</v>
      </c>
      <c r="N137">
        <v>99</v>
      </c>
      <c r="O137">
        <v>99</v>
      </c>
      <c r="P137">
        <v>9999</v>
      </c>
      <c r="Q137">
        <v>1346</v>
      </c>
      <c r="R137">
        <v>145915</v>
      </c>
      <c r="S137">
        <v>144330</v>
      </c>
      <c r="T137">
        <v>15.569866017887124</v>
      </c>
      <c r="U137">
        <v>60.236250259821233</v>
      </c>
      <c r="V137">
        <v>86.08740397874088</v>
      </c>
      <c r="W137">
        <v>79.167726737337603</v>
      </c>
      <c r="X137">
        <v>1.2829386971867185</v>
      </c>
      <c r="Y137">
        <v>2.565877394373437</v>
      </c>
      <c r="Z137">
        <v>57.551314121234974</v>
      </c>
      <c r="AA137">
        <v>9.2467281815264144</v>
      </c>
      <c r="AB137">
        <v>2.677895457482828</v>
      </c>
      <c r="AC137">
        <v>-24.361325604713301</v>
      </c>
      <c r="AD137">
        <v>10.323651041279748</v>
      </c>
      <c r="AE137">
        <v>10.406418042557045</v>
      </c>
      <c r="AF137">
        <v>2656</v>
      </c>
      <c r="AG137">
        <v>2</v>
      </c>
      <c r="AH137">
        <v>0</v>
      </c>
      <c r="AI137">
        <v>744</v>
      </c>
      <c r="AJ137">
        <v>10601</v>
      </c>
      <c r="AK137">
        <v>2595</v>
      </c>
      <c r="AL137">
        <v>10151</v>
      </c>
      <c r="AM137">
        <v>7</v>
      </c>
      <c r="AN137">
        <v>7635</v>
      </c>
      <c r="AO137">
        <v>2284</v>
      </c>
    </row>
    <row r="138" spans="1:42">
      <c r="A138">
        <v>2</v>
      </c>
      <c r="B138">
        <v>78</v>
      </c>
      <c r="C138">
        <v>2018</v>
      </c>
      <c r="D138">
        <v>6</v>
      </c>
      <c r="E138">
        <v>99</v>
      </c>
      <c r="F138">
        <v>99</v>
      </c>
      <c r="G138">
        <v>99</v>
      </c>
      <c r="H138">
        <v>99</v>
      </c>
      <c r="I138">
        <v>99</v>
      </c>
      <c r="J138">
        <v>999</v>
      </c>
      <c r="K138">
        <v>99</v>
      </c>
      <c r="L138">
        <v>99</v>
      </c>
      <c r="M138">
        <v>99</v>
      </c>
      <c r="N138">
        <v>99</v>
      </c>
      <c r="O138">
        <v>99</v>
      </c>
      <c r="P138">
        <v>9999</v>
      </c>
      <c r="Q138">
        <v>1277</v>
      </c>
      <c r="R138">
        <v>126193</v>
      </c>
      <c r="S138">
        <v>122037</v>
      </c>
      <c r="T138">
        <v>15.126108421227801</v>
      </c>
      <c r="U138">
        <v>60.037488630497307</v>
      </c>
      <c r="V138">
        <v>85.300761004841902</v>
      </c>
      <c r="W138">
        <v>77.87379974925561</v>
      </c>
      <c r="X138">
        <v>2.0112050589176897</v>
      </c>
      <c r="Y138">
        <v>4.0224101178353795</v>
      </c>
      <c r="Z138">
        <v>58.377247549388649</v>
      </c>
      <c r="AA138">
        <v>9.8172379572702013</v>
      </c>
      <c r="AB138">
        <v>2.7014559955957798</v>
      </c>
      <c r="AC138">
        <v>-24.025862344226564</v>
      </c>
      <c r="AD138">
        <v>8.9282972679451387</v>
      </c>
      <c r="AE138">
        <v>8.6552451052326944</v>
      </c>
      <c r="AF138">
        <v>2103</v>
      </c>
      <c r="AG138">
        <v>1</v>
      </c>
      <c r="AH138">
        <v>0</v>
      </c>
      <c r="AI138">
        <v>537</v>
      </c>
      <c r="AJ138">
        <v>9592</v>
      </c>
      <c r="AK138">
        <v>2009</v>
      </c>
      <c r="AL138">
        <v>9900</v>
      </c>
      <c r="AM138">
        <v>2</v>
      </c>
      <c r="AN138">
        <v>5879</v>
      </c>
      <c r="AO138">
        <v>1477</v>
      </c>
    </row>
    <row r="139" spans="1:42">
      <c r="A139">
        <v>2</v>
      </c>
      <c r="B139">
        <v>79</v>
      </c>
      <c r="C139">
        <v>2018</v>
      </c>
      <c r="D139">
        <v>7</v>
      </c>
      <c r="E139">
        <v>99</v>
      </c>
      <c r="F139">
        <v>99</v>
      </c>
      <c r="G139">
        <v>99</v>
      </c>
      <c r="H139">
        <v>99</v>
      </c>
      <c r="I139">
        <v>99</v>
      </c>
      <c r="J139">
        <v>999</v>
      </c>
      <c r="K139">
        <v>99</v>
      </c>
      <c r="L139">
        <v>99</v>
      </c>
      <c r="M139">
        <v>99</v>
      </c>
      <c r="N139">
        <v>99</v>
      </c>
      <c r="O139">
        <v>99</v>
      </c>
      <c r="P139">
        <v>9999</v>
      </c>
      <c r="Q139">
        <v>1273</v>
      </c>
      <c r="R139">
        <v>136398</v>
      </c>
      <c r="S139">
        <v>133549</v>
      </c>
      <c r="T139">
        <v>15.39259373304594</v>
      </c>
      <c r="U139">
        <v>60.213457232925762</v>
      </c>
      <c r="V139">
        <v>85.12526592245942</v>
      </c>
      <c r="W139">
        <v>78.038893514739712</v>
      </c>
      <c r="X139">
        <v>1.5828677839851024</v>
      </c>
      <c r="Y139">
        <v>3.1657355679702048</v>
      </c>
      <c r="Z139">
        <v>55.895247730905162</v>
      </c>
      <c r="AA139">
        <v>9.3390401434516761</v>
      </c>
      <c r="AB139">
        <v>2.7288980329649979</v>
      </c>
      <c r="AC139">
        <v>-25.069819365709044</v>
      </c>
      <c r="AD139">
        <v>9.6503125431139676</v>
      </c>
      <c r="AE139">
        <v>9.4917922808667843</v>
      </c>
      <c r="AF139">
        <v>2057</v>
      </c>
      <c r="AG139">
        <v>2</v>
      </c>
      <c r="AH139">
        <v>2</v>
      </c>
      <c r="AI139">
        <v>575</v>
      </c>
      <c r="AJ139">
        <v>9379</v>
      </c>
      <c r="AK139">
        <v>2336</v>
      </c>
      <c r="AL139">
        <v>12343</v>
      </c>
      <c r="AM139">
        <v>2</v>
      </c>
      <c r="AN139">
        <v>6179</v>
      </c>
      <c r="AO139">
        <v>1755</v>
      </c>
    </row>
    <row r="140" spans="1:42">
      <c r="A140">
        <v>2</v>
      </c>
      <c r="B140">
        <v>80</v>
      </c>
      <c r="C140">
        <v>2018</v>
      </c>
      <c r="D140">
        <v>8</v>
      </c>
      <c r="E140">
        <v>99</v>
      </c>
      <c r="F140">
        <v>99</v>
      </c>
      <c r="G140">
        <v>99</v>
      </c>
      <c r="H140">
        <v>99</v>
      </c>
      <c r="I140">
        <v>99</v>
      </c>
      <c r="J140">
        <v>999</v>
      </c>
      <c r="K140">
        <v>99</v>
      </c>
      <c r="L140">
        <v>99</v>
      </c>
      <c r="M140">
        <v>99</v>
      </c>
      <c r="N140">
        <v>99</v>
      </c>
      <c r="O140">
        <v>99</v>
      </c>
      <c r="P140">
        <v>9999</v>
      </c>
      <c r="Q140">
        <v>1375</v>
      </c>
      <c r="R140">
        <v>135067</v>
      </c>
      <c r="S140">
        <v>132614</v>
      </c>
      <c r="T140">
        <v>15.422568058815251</v>
      </c>
      <c r="U140">
        <v>60.148558975673751</v>
      </c>
      <c r="V140">
        <v>85.146102388150098</v>
      </c>
      <c r="W140">
        <v>78.124001236672612</v>
      </c>
      <c r="X140">
        <v>1.2912110286006202</v>
      </c>
      <c r="Y140">
        <v>2.5824220572012404</v>
      </c>
      <c r="Z140">
        <v>55.604996039002877</v>
      </c>
      <c r="AA140">
        <v>9.2467565147755053</v>
      </c>
      <c r="AB140">
        <v>2.6469142417908689</v>
      </c>
      <c r="AC140">
        <v>-23.859121193249418</v>
      </c>
      <c r="AD140">
        <v>9.5561427899292823</v>
      </c>
      <c r="AE140">
        <v>9.4356176700129559</v>
      </c>
      <c r="AF140">
        <v>2169</v>
      </c>
      <c r="AG140">
        <v>1</v>
      </c>
      <c r="AH140">
        <v>0</v>
      </c>
      <c r="AI140">
        <v>677</v>
      </c>
      <c r="AJ140">
        <v>7699</v>
      </c>
      <c r="AK140">
        <v>2501</v>
      </c>
      <c r="AL140">
        <v>14460</v>
      </c>
      <c r="AM140">
        <v>10</v>
      </c>
      <c r="AN140">
        <v>5506</v>
      </c>
      <c r="AO140">
        <v>1880</v>
      </c>
    </row>
    <row r="141" spans="1:42">
      <c r="A141">
        <v>2</v>
      </c>
      <c r="B141">
        <v>81</v>
      </c>
      <c r="C141">
        <v>2018</v>
      </c>
      <c r="D141">
        <v>9</v>
      </c>
      <c r="E141">
        <v>99</v>
      </c>
      <c r="F141">
        <v>99</v>
      </c>
      <c r="G141">
        <v>99</v>
      </c>
      <c r="H141">
        <v>99</v>
      </c>
      <c r="I141">
        <v>99</v>
      </c>
      <c r="J141">
        <v>999</v>
      </c>
      <c r="K141">
        <v>99</v>
      </c>
      <c r="L141">
        <v>99</v>
      </c>
      <c r="M141">
        <v>99</v>
      </c>
      <c r="N141">
        <v>99</v>
      </c>
      <c r="O141">
        <v>99</v>
      </c>
      <c r="P141">
        <v>9999</v>
      </c>
      <c r="Q141">
        <v>1373</v>
      </c>
      <c r="R141">
        <v>120641</v>
      </c>
      <c r="S141">
        <v>116929</v>
      </c>
      <c r="T141">
        <v>15.216999195961572</v>
      </c>
      <c r="U141">
        <v>60.13952911595927</v>
      </c>
      <c r="V141">
        <v>86.189564507515286</v>
      </c>
      <c r="W141">
        <v>78.718914041854433</v>
      </c>
      <c r="X141">
        <v>1.4373223033628699</v>
      </c>
      <c r="Y141">
        <v>2.8746446067257398</v>
      </c>
      <c r="Z141">
        <v>52.960436335905698</v>
      </c>
      <c r="AA141">
        <v>9.5698809197804504</v>
      </c>
      <c r="AB141">
        <v>2.6757264495298312</v>
      </c>
      <c r="AC141">
        <v>-26.111073727550391</v>
      </c>
      <c r="AD141">
        <v>8.5354869977112013</v>
      </c>
      <c r="AE141">
        <v>8.3829680659010748</v>
      </c>
      <c r="AF141">
        <v>1974</v>
      </c>
      <c r="AG141">
        <v>0</v>
      </c>
      <c r="AH141">
        <v>0</v>
      </c>
      <c r="AI141">
        <v>682</v>
      </c>
      <c r="AJ141">
        <v>7501</v>
      </c>
      <c r="AK141">
        <v>2127</v>
      </c>
      <c r="AL141">
        <v>12611</v>
      </c>
      <c r="AM141">
        <v>2</v>
      </c>
      <c r="AN141">
        <v>5282</v>
      </c>
      <c r="AO141">
        <v>1603</v>
      </c>
    </row>
    <row r="142" spans="1:42">
      <c r="A142">
        <v>2</v>
      </c>
      <c r="B142">
        <v>82</v>
      </c>
      <c r="C142">
        <v>2018</v>
      </c>
      <c r="D142">
        <v>10</v>
      </c>
      <c r="E142">
        <v>99</v>
      </c>
      <c r="F142">
        <v>99</v>
      </c>
      <c r="G142">
        <v>99</v>
      </c>
      <c r="H142">
        <v>99</v>
      </c>
      <c r="I142">
        <v>99</v>
      </c>
      <c r="J142">
        <v>999</v>
      </c>
      <c r="K142">
        <v>99</v>
      </c>
      <c r="L142">
        <v>99</v>
      </c>
      <c r="M142">
        <v>99</v>
      </c>
      <c r="N142">
        <v>99</v>
      </c>
      <c r="O142">
        <v>99</v>
      </c>
      <c r="P142">
        <v>9999</v>
      </c>
      <c r="Q142">
        <v>1558</v>
      </c>
      <c r="R142">
        <v>156747</v>
      </c>
      <c r="S142">
        <v>148086</v>
      </c>
      <c r="T142">
        <v>14.821923226600829</v>
      </c>
      <c r="U142">
        <v>60.106370622476121</v>
      </c>
      <c r="V142">
        <v>87.968888945662684</v>
      </c>
      <c r="W142">
        <v>79.806562402927923</v>
      </c>
      <c r="X142">
        <v>1.2529745385876603</v>
      </c>
      <c r="Y142">
        <v>2.5059490771753206</v>
      </c>
      <c r="Z142">
        <v>54.272809048977003</v>
      </c>
      <c r="AA142">
        <v>9.4437844163430427</v>
      </c>
      <c r="AB142">
        <v>2.643170219740107</v>
      </c>
      <c r="AC142">
        <v>-25.731744658122562</v>
      </c>
      <c r="AD142">
        <v>11.090027274560372</v>
      </c>
      <c r="AE142">
        <v>10.763390298451736</v>
      </c>
      <c r="AF142">
        <v>2518</v>
      </c>
      <c r="AG142">
        <v>0</v>
      </c>
      <c r="AH142">
        <v>0</v>
      </c>
      <c r="AI142">
        <v>812</v>
      </c>
      <c r="AJ142">
        <v>9152</v>
      </c>
      <c r="AK142">
        <v>3427</v>
      </c>
      <c r="AL142">
        <v>13271</v>
      </c>
      <c r="AM142">
        <v>2</v>
      </c>
      <c r="AN142">
        <v>6766</v>
      </c>
      <c r="AO142">
        <v>2356</v>
      </c>
    </row>
    <row r="143" spans="1:42">
      <c r="A143">
        <v>2</v>
      </c>
      <c r="B143">
        <v>83</v>
      </c>
      <c r="C143">
        <v>2018</v>
      </c>
      <c r="D143">
        <v>11</v>
      </c>
      <c r="E143">
        <v>99</v>
      </c>
      <c r="F143">
        <v>99</v>
      </c>
      <c r="G143">
        <v>99</v>
      </c>
      <c r="H143">
        <v>99</v>
      </c>
      <c r="I143">
        <v>99</v>
      </c>
      <c r="J143">
        <v>999</v>
      </c>
      <c r="K143">
        <v>99</v>
      </c>
      <c r="L143">
        <v>99</v>
      </c>
      <c r="M143">
        <v>99</v>
      </c>
      <c r="N143">
        <v>99</v>
      </c>
      <c r="O143">
        <v>99</v>
      </c>
      <c r="P143">
        <v>9999</v>
      </c>
      <c r="Q143">
        <v>776</v>
      </c>
      <c r="R143">
        <v>45426</v>
      </c>
      <c r="S143">
        <v>43026</v>
      </c>
      <c r="T143">
        <v>14.899815083872676</v>
      </c>
      <c r="U143">
        <v>60.224608376330579</v>
      </c>
      <c r="V143">
        <v>87.984966534130109</v>
      </c>
      <c r="W143">
        <v>79.839457537303389</v>
      </c>
      <c r="X143">
        <v>1.1601285607361422</v>
      </c>
      <c r="Y143">
        <v>2.3202571214722845</v>
      </c>
      <c r="Z143">
        <v>54.785805485845088</v>
      </c>
      <c r="AA143">
        <v>9.9551296152060633</v>
      </c>
      <c r="AB143">
        <v>2.7149274821745024</v>
      </c>
      <c r="AC143">
        <v>-28.181643320400195</v>
      </c>
      <c r="AD143">
        <v>3.2139408025300598</v>
      </c>
      <c r="AE143">
        <v>3.1285639193529287</v>
      </c>
      <c r="AF143">
        <v>755</v>
      </c>
      <c r="AG143">
        <v>0</v>
      </c>
      <c r="AH143">
        <v>0</v>
      </c>
      <c r="AI143">
        <v>268</v>
      </c>
      <c r="AJ143">
        <v>2831</v>
      </c>
      <c r="AK143">
        <v>866</v>
      </c>
      <c r="AL143">
        <v>3852</v>
      </c>
      <c r="AM143">
        <v>1</v>
      </c>
      <c r="AN143">
        <v>1908</v>
      </c>
      <c r="AO143">
        <v>710</v>
      </c>
    </row>
    <row r="144" spans="1:42">
      <c r="A144">
        <v>2</v>
      </c>
      <c r="B144">
        <v>84</v>
      </c>
      <c r="C144">
        <v>2018</v>
      </c>
      <c r="D144">
        <v>12</v>
      </c>
      <c r="E144">
        <v>99</v>
      </c>
      <c r="F144">
        <v>99</v>
      </c>
      <c r="G144">
        <v>99</v>
      </c>
      <c r="H144">
        <v>99</v>
      </c>
      <c r="I144">
        <v>99</v>
      </c>
      <c r="J144">
        <v>999</v>
      </c>
      <c r="K144">
        <v>99</v>
      </c>
      <c r="L144">
        <v>99</v>
      </c>
      <c r="M144">
        <v>99</v>
      </c>
      <c r="N144">
        <v>99</v>
      </c>
      <c r="O144">
        <v>99</v>
      </c>
      <c r="P144">
        <v>9999</v>
      </c>
    </row>
    <row r="145" spans="1:41">
      <c r="A145">
        <v>2</v>
      </c>
      <c r="B145">
        <v>85</v>
      </c>
      <c r="C145">
        <v>2017</v>
      </c>
      <c r="D145">
        <v>1</v>
      </c>
      <c r="E145">
        <v>99</v>
      </c>
      <c r="F145">
        <v>99</v>
      </c>
      <c r="G145">
        <v>99</v>
      </c>
      <c r="H145">
        <v>99</v>
      </c>
      <c r="I145">
        <v>99</v>
      </c>
      <c r="J145">
        <v>999</v>
      </c>
      <c r="K145">
        <v>99</v>
      </c>
      <c r="L145">
        <v>99</v>
      </c>
      <c r="M145">
        <v>99</v>
      </c>
      <c r="N145">
        <v>99</v>
      </c>
      <c r="O145">
        <v>99</v>
      </c>
      <c r="P145">
        <v>9999</v>
      </c>
      <c r="Q145">
        <v>1288</v>
      </c>
      <c r="R145">
        <v>131982</v>
      </c>
      <c r="S145">
        <v>131659</v>
      </c>
      <c r="T145">
        <v>15.580495825188281</v>
      </c>
      <c r="U145">
        <v>60.03353359815889</v>
      </c>
      <c r="V145">
        <v>88.952952486330688</v>
      </c>
      <c r="W145">
        <v>82.02442597923374</v>
      </c>
      <c r="X145">
        <v>2.7731054234668369</v>
      </c>
      <c r="Y145">
        <v>5.5462108469336737</v>
      </c>
      <c r="Z145">
        <v>58.228394781106523</v>
      </c>
      <c r="AA145">
        <v>9.4955898942521699</v>
      </c>
      <c r="AB145">
        <v>2.7968412385409498</v>
      </c>
      <c r="AC145">
        <v>-26.369207463940207</v>
      </c>
      <c r="AD145">
        <v>9.7425979375355229</v>
      </c>
      <c r="AE145">
        <v>9.8404298191033437</v>
      </c>
      <c r="AF145">
        <v>2620</v>
      </c>
      <c r="AG145">
        <v>513</v>
      </c>
      <c r="AH145">
        <v>0</v>
      </c>
      <c r="AI145">
        <v>779</v>
      </c>
      <c r="AJ145">
        <v>7604</v>
      </c>
      <c r="AK145">
        <v>2716</v>
      </c>
      <c r="AL145">
        <v>9273</v>
      </c>
      <c r="AM145">
        <v>4</v>
      </c>
      <c r="AN145">
        <v>9832</v>
      </c>
      <c r="AO145">
        <v>3594</v>
      </c>
    </row>
    <row r="146" spans="1:41">
      <c r="A146">
        <v>2</v>
      </c>
      <c r="B146">
        <v>86</v>
      </c>
      <c r="C146">
        <v>2017</v>
      </c>
      <c r="D146">
        <v>2</v>
      </c>
      <c r="E146">
        <v>99</v>
      </c>
      <c r="F146">
        <v>99</v>
      </c>
      <c r="G146">
        <v>99</v>
      </c>
      <c r="H146">
        <v>99</v>
      </c>
      <c r="I146">
        <v>99</v>
      </c>
      <c r="J146">
        <v>999</v>
      </c>
      <c r="K146">
        <v>99</v>
      </c>
      <c r="L146">
        <v>99</v>
      </c>
      <c r="M146">
        <v>99</v>
      </c>
      <c r="N146">
        <v>99</v>
      </c>
      <c r="O146">
        <v>99</v>
      </c>
      <c r="P146">
        <v>9999</v>
      </c>
      <c r="Q146">
        <v>1258</v>
      </c>
      <c r="R146">
        <v>120511</v>
      </c>
      <c r="S146">
        <v>120270</v>
      </c>
      <c r="T146">
        <v>15.65204006273286</v>
      </c>
      <c r="U146">
        <v>60.149846179429616</v>
      </c>
      <c r="V146">
        <v>88.432107570174495</v>
      </c>
      <c r="W146">
        <v>81.55390454809995</v>
      </c>
      <c r="X146">
        <v>2.5566130892615622</v>
      </c>
      <c r="Y146">
        <v>5.1132261785231243</v>
      </c>
      <c r="Z146">
        <v>56.720963231572199</v>
      </c>
      <c r="AA146">
        <v>9.3972079239437107</v>
      </c>
      <c r="AB146">
        <v>2.789799972675286</v>
      </c>
      <c r="AC146">
        <v>-25.233747675540904</v>
      </c>
      <c r="AD146">
        <v>8.8958359477075941</v>
      </c>
      <c r="AE146">
        <v>8.9376302912519385</v>
      </c>
      <c r="AF146">
        <v>2760</v>
      </c>
      <c r="AG146">
        <v>318</v>
      </c>
      <c r="AH146">
        <v>0</v>
      </c>
      <c r="AI146">
        <v>808</v>
      </c>
      <c r="AJ146">
        <v>7493</v>
      </c>
      <c r="AK146">
        <v>2548</v>
      </c>
      <c r="AL146">
        <v>7211</v>
      </c>
      <c r="AM146">
        <v>4</v>
      </c>
      <c r="AN146">
        <v>9287</v>
      </c>
      <c r="AO146">
        <v>3455</v>
      </c>
    </row>
    <row r="147" spans="1:41">
      <c r="A147">
        <v>2</v>
      </c>
      <c r="B147">
        <v>87</v>
      </c>
      <c r="C147">
        <v>2017</v>
      </c>
      <c r="D147">
        <v>3</v>
      </c>
      <c r="E147">
        <v>99</v>
      </c>
      <c r="F147">
        <v>99</v>
      </c>
      <c r="G147">
        <v>99</v>
      </c>
      <c r="H147">
        <v>99</v>
      </c>
      <c r="I147">
        <v>99</v>
      </c>
      <c r="J147">
        <v>999</v>
      </c>
      <c r="K147">
        <v>99</v>
      </c>
      <c r="L147">
        <v>99</v>
      </c>
      <c r="M147">
        <v>99</v>
      </c>
      <c r="N147">
        <v>99</v>
      </c>
      <c r="O147">
        <v>99</v>
      </c>
      <c r="P147">
        <v>9999</v>
      </c>
      <c r="Q147">
        <v>1321</v>
      </c>
      <c r="R147">
        <v>137478</v>
      </c>
      <c r="S147">
        <v>137113</v>
      </c>
      <c r="T147">
        <v>15.632370270152316</v>
      </c>
      <c r="U147">
        <v>60.132051665414643</v>
      </c>
      <c r="V147">
        <v>88.626845249681395</v>
      </c>
      <c r="W147">
        <v>81.718492776031979</v>
      </c>
      <c r="X147">
        <v>1.9683149303888623</v>
      </c>
      <c r="Y147">
        <v>3.9366298607777246</v>
      </c>
      <c r="Z147">
        <v>58.16057841981992</v>
      </c>
      <c r="AA147">
        <v>9.1682866663999096</v>
      </c>
      <c r="AB147">
        <v>2.7652496964658257</v>
      </c>
      <c r="AC147">
        <v>-24.329273659268704</v>
      </c>
      <c r="AD147">
        <v>10.148299610981111</v>
      </c>
      <c r="AE147">
        <v>10.209848492239393</v>
      </c>
      <c r="AF147">
        <v>3167</v>
      </c>
      <c r="AG147">
        <v>337</v>
      </c>
      <c r="AH147">
        <v>0</v>
      </c>
      <c r="AI147">
        <v>888</v>
      </c>
      <c r="AJ147">
        <v>8392</v>
      </c>
      <c r="AK147">
        <v>2660</v>
      </c>
      <c r="AL147">
        <v>8187</v>
      </c>
      <c r="AM147">
        <v>3</v>
      </c>
      <c r="AN147">
        <v>10795</v>
      </c>
      <c r="AO147">
        <v>4040</v>
      </c>
    </row>
    <row r="148" spans="1:41">
      <c r="A148">
        <v>2</v>
      </c>
      <c r="B148">
        <v>88</v>
      </c>
      <c r="C148">
        <v>2017</v>
      </c>
      <c r="D148">
        <v>4</v>
      </c>
      <c r="E148">
        <v>99</v>
      </c>
      <c r="F148">
        <v>99</v>
      </c>
      <c r="G148">
        <v>99</v>
      </c>
      <c r="H148">
        <v>99</v>
      </c>
      <c r="I148">
        <v>99</v>
      </c>
      <c r="J148">
        <v>999</v>
      </c>
      <c r="K148">
        <v>99</v>
      </c>
      <c r="L148">
        <v>99</v>
      </c>
      <c r="M148">
        <v>99</v>
      </c>
      <c r="N148">
        <v>99</v>
      </c>
      <c r="O148">
        <v>99</v>
      </c>
      <c r="P148">
        <v>9999</v>
      </c>
      <c r="Q148">
        <v>1211</v>
      </c>
      <c r="R148">
        <v>116135</v>
      </c>
      <c r="S148">
        <v>115854</v>
      </c>
      <c r="T148">
        <v>15.64733284539545</v>
      </c>
      <c r="U148">
        <v>60.189264073748006</v>
      </c>
      <c r="V148">
        <v>88.199185525490023</v>
      </c>
      <c r="W148">
        <v>81.329856975158421</v>
      </c>
      <c r="X148">
        <v>2.7399147543806763</v>
      </c>
      <c r="Y148">
        <v>5.4798295087613527</v>
      </c>
      <c r="Z148">
        <v>57.362552202178499</v>
      </c>
      <c r="AA148">
        <v>9.5505890066080603</v>
      </c>
      <c r="AB148">
        <v>2.8174180095680472</v>
      </c>
      <c r="AC148">
        <v>-27.035622038864265</v>
      </c>
      <c r="AD148">
        <v>8.5728100155755218</v>
      </c>
      <c r="AE148">
        <v>8.5858116682393568</v>
      </c>
      <c r="AF148">
        <v>2646</v>
      </c>
      <c r="AG148">
        <v>275</v>
      </c>
      <c r="AH148">
        <v>1</v>
      </c>
      <c r="AI148">
        <v>765</v>
      </c>
      <c r="AJ148">
        <v>7738</v>
      </c>
      <c r="AK148">
        <v>2101</v>
      </c>
      <c r="AL148">
        <v>5651</v>
      </c>
      <c r="AM148">
        <v>4</v>
      </c>
      <c r="AN148">
        <v>8401</v>
      </c>
      <c r="AO148">
        <v>3300</v>
      </c>
    </row>
    <row r="149" spans="1:41">
      <c r="A149">
        <v>2</v>
      </c>
      <c r="B149">
        <v>89</v>
      </c>
      <c r="C149">
        <v>2017</v>
      </c>
      <c r="D149">
        <v>5</v>
      </c>
      <c r="E149">
        <v>99</v>
      </c>
      <c r="F149">
        <v>99</v>
      </c>
      <c r="G149">
        <v>99</v>
      </c>
      <c r="H149">
        <v>99</v>
      </c>
      <c r="I149">
        <v>99</v>
      </c>
      <c r="J149">
        <v>999</v>
      </c>
      <c r="K149">
        <v>99</v>
      </c>
      <c r="L149">
        <v>99</v>
      </c>
      <c r="M149">
        <v>99</v>
      </c>
      <c r="N149">
        <v>99</v>
      </c>
      <c r="O149">
        <v>99</v>
      </c>
      <c r="P149">
        <v>9999</v>
      </c>
      <c r="Q149">
        <v>1314</v>
      </c>
      <c r="R149">
        <v>136410</v>
      </c>
      <c r="S149">
        <v>135850</v>
      </c>
      <c r="T149">
        <v>15.595476871197127</v>
      </c>
      <c r="U149">
        <v>60.099727640780266</v>
      </c>
      <c r="V149">
        <v>88.247590010492416</v>
      </c>
      <c r="W149">
        <v>81.336164887744047</v>
      </c>
      <c r="X149">
        <v>2.1164137526574298</v>
      </c>
      <c r="Y149">
        <v>4.2328275053148596</v>
      </c>
      <c r="Z149">
        <v>58.286049409867289</v>
      </c>
      <c r="AA149">
        <v>9.3872725533658681</v>
      </c>
      <c r="AB149">
        <v>2.7661007101917594</v>
      </c>
      <c r="AC149">
        <v>-28.067886033261008</v>
      </c>
      <c r="AD149">
        <v>10.069462386228581</v>
      </c>
      <c r="AE149">
        <v>10.068473935400306</v>
      </c>
      <c r="AF149">
        <v>2822</v>
      </c>
      <c r="AG149">
        <v>272</v>
      </c>
      <c r="AH149">
        <v>0</v>
      </c>
      <c r="AI149">
        <v>835</v>
      </c>
      <c r="AJ149">
        <v>8111</v>
      </c>
      <c r="AK149">
        <v>2222</v>
      </c>
      <c r="AL149">
        <v>6538</v>
      </c>
      <c r="AM149">
        <v>3</v>
      </c>
      <c r="AN149">
        <v>9152</v>
      </c>
      <c r="AO149">
        <v>3582</v>
      </c>
    </row>
    <row r="150" spans="1:41">
      <c r="A150">
        <v>2</v>
      </c>
      <c r="B150">
        <v>90</v>
      </c>
      <c r="C150">
        <v>2017</v>
      </c>
      <c r="D150">
        <v>6</v>
      </c>
      <c r="E150">
        <v>99</v>
      </c>
      <c r="F150">
        <v>99</v>
      </c>
      <c r="G150">
        <v>99</v>
      </c>
      <c r="H150">
        <v>99</v>
      </c>
      <c r="I150">
        <v>99</v>
      </c>
      <c r="J150">
        <v>999</v>
      </c>
      <c r="K150">
        <v>99</v>
      </c>
      <c r="L150">
        <v>99</v>
      </c>
      <c r="M150">
        <v>99</v>
      </c>
      <c r="N150">
        <v>99</v>
      </c>
      <c r="O150">
        <v>99</v>
      </c>
      <c r="P150">
        <v>9999</v>
      </c>
      <c r="Q150">
        <v>1274</v>
      </c>
      <c r="R150">
        <v>130398</v>
      </c>
      <c r="S150">
        <v>129784</v>
      </c>
      <c r="T150">
        <v>15.55770794030583</v>
      </c>
      <c r="U150">
        <v>60.061810392652397</v>
      </c>
      <c r="V150">
        <v>87.78087421727848</v>
      </c>
      <c r="W150">
        <v>80.892966775565114</v>
      </c>
      <c r="X150">
        <v>2.2960474853908797</v>
      </c>
      <c r="Y150">
        <v>4.5920949707817593</v>
      </c>
      <c r="Z150">
        <v>58.841393272902955</v>
      </c>
      <c r="AA150">
        <v>9.3876060370362691</v>
      </c>
      <c r="AB150">
        <v>2.7899289168725097</v>
      </c>
      <c r="AC150">
        <v>-26.012767415945905</v>
      </c>
      <c r="AD150">
        <v>9.6256708176778432</v>
      </c>
      <c r="AE150">
        <v>9.5664814822383288</v>
      </c>
      <c r="AF150">
        <v>2489</v>
      </c>
      <c r="AG150">
        <v>86</v>
      </c>
      <c r="AH150">
        <v>0</v>
      </c>
      <c r="AI150">
        <v>724</v>
      </c>
      <c r="AJ150">
        <v>9207</v>
      </c>
      <c r="AK150">
        <v>1974</v>
      </c>
      <c r="AL150">
        <v>8382</v>
      </c>
      <c r="AM150">
        <v>0</v>
      </c>
      <c r="AN150">
        <v>10236</v>
      </c>
      <c r="AO150">
        <v>3044</v>
      </c>
    </row>
    <row r="151" spans="1:41">
      <c r="A151">
        <v>2</v>
      </c>
      <c r="B151">
        <v>91</v>
      </c>
      <c r="C151">
        <v>2017</v>
      </c>
      <c r="D151">
        <v>7</v>
      </c>
      <c r="E151">
        <v>99</v>
      </c>
      <c r="F151">
        <v>99</v>
      </c>
      <c r="G151">
        <v>99</v>
      </c>
      <c r="H151">
        <v>99</v>
      </c>
      <c r="I151">
        <v>99</v>
      </c>
      <c r="J151">
        <v>999</v>
      </c>
      <c r="K151">
        <v>99</v>
      </c>
      <c r="L151">
        <v>99</v>
      </c>
      <c r="M151">
        <v>99</v>
      </c>
      <c r="N151">
        <v>99</v>
      </c>
      <c r="O151">
        <v>99</v>
      </c>
      <c r="P151">
        <v>9999</v>
      </c>
      <c r="Q151">
        <v>1226</v>
      </c>
      <c r="R151">
        <v>126426</v>
      </c>
      <c r="S151">
        <v>126011</v>
      </c>
      <c r="T151">
        <v>15.577159761441475</v>
      </c>
      <c r="U151">
        <v>60.023355103919485</v>
      </c>
      <c r="V151">
        <v>87.471271253015985</v>
      </c>
      <c r="W151">
        <v>80.633889104919504</v>
      </c>
      <c r="X151">
        <v>1.971904513312136</v>
      </c>
      <c r="Y151">
        <v>3.943809026624272</v>
      </c>
      <c r="Z151">
        <v>56.512900827361449</v>
      </c>
      <c r="AA151">
        <v>9.7001872547800563</v>
      </c>
      <c r="AB151">
        <v>2.760239893189373</v>
      </c>
      <c r="AC151">
        <v>-26.679516488816777</v>
      </c>
      <c r="AD151">
        <v>9.332467206519576</v>
      </c>
      <c r="AE151">
        <v>9.258622594979796</v>
      </c>
      <c r="AF151">
        <v>2386</v>
      </c>
      <c r="AG151">
        <v>2</v>
      </c>
      <c r="AH151">
        <v>0</v>
      </c>
      <c r="AI151">
        <v>794</v>
      </c>
      <c r="AJ151">
        <v>9525</v>
      </c>
      <c r="AK151">
        <v>2204</v>
      </c>
      <c r="AL151">
        <v>11539</v>
      </c>
      <c r="AM151">
        <v>2</v>
      </c>
      <c r="AN151">
        <v>10861</v>
      </c>
      <c r="AO151">
        <v>2557</v>
      </c>
    </row>
    <row r="152" spans="1:41">
      <c r="A152">
        <v>2</v>
      </c>
      <c r="B152">
        <v>92</v>
      </c>
      <c r="C152">
        <v>2017</v>
      </c>
      <c r="D152">
        <v>8</v>
      </c>
      <c r="E152">
        <v>99</v>
      </c>
      <c r="F152">
        <v>99</v>
      </c>
      <c r="G152">
        <v>99</v>
      </c>
      <c r="H152">
        <v>99</v>
      </c>
      <c r="I152">
        <v>99</v>
      </c>
      <c r="J152">
        <v>999</v>
      </c>
      <c r="K152">
        <v>99</v>
      </c>
      <c r="L152">
        <v>99</v>
      </c>
      <c r="M152">
        <v>99</v>
      </c>
      <c r="N152">
        <v>99</v>
      </c>
      <c r="O152">
        <v>99</v>
      </c>
      <c r="P152">
        <v>9999</v>
      </c>
      <c r="Q152">
        <v>1402</v>
      </c>
      <c r="R152">
        <v>139129</v>
      </c>
      <c r="S152">
        <v>138257</v>
      </c>
      <c r="T152">
        <v>15.502742059527492</v>
      </c>
      <c r="U152">
        <v>59.969650722929046</v>
      </c>
      <c r="V152">
        <v>87.858946186164005</v>
      </c>
      <c r="W152">
        <v>80.894945789363263</v>
      </c>
      <c r="X152">
        <v>2.2619295761487539</v>
      </c>
      <c r="Y152">
        <v>4.5238591522975078</v>
      </c>
      <c r="Z152">
        <v>58.087099023208687</v>
      </c>
      <c r="AA152">
        <v>9.6529721793481595</v>
      </c>
      <c r="AB152">
        <v>2.740312001961847</v>
      </c>
      <c r="AC152">
        <v>-24.719576150180476</v>
      </c>
      <c r="AD152">
        <v>10.270172511792367</v>
      </c>
      <c r="AE152">
        <v>10.191282345846417</v>
      </c>
      <c r="AF152">
        <v>2651</v>
      </c>
      <c r="AG152">
        <v>5</v>
      </c>
      <c r="AH152">
        <v>0</v>
      </c>
      <c r="AI152">
        <v>848</v>
      </c>
      <c r="AJ152">
        <v>9819</v>
      </c>
      <c r="AK152">
        <v>2744</v>
      </c>
      <c r="AL152">
        <v>13008</v>
      </c>
      <c r="AM152">
        <v>1</v>
      </c>
      <c r="AN152">
        <v>9918</v>
      </c>
      <c r="AO152">
        <v>2772</v>
      </c>
    </row>
    <row r="153" spans="1:41">
      <c r="A153">
        <v>2</v>
      </c>
      <c r="B153">
        <v>93</v>
      </c>
      <c r="C153">
        <v>2017</v>
      </c>
      <c r="D153">
        <v>9</v>
      </c>
      <c r="E153">
        <v>99</v>
      </c>
      <c r="F153">
        <v>99</v>
      </c>
      <c r="G153">
        <v>99</v>
      </c>
      <c r="H153">
        <v>99</v>
      </c>
      <c r="I153">
        <v>99</v>
      </c>
      <c r="J153">
        <v>999</v>
      </c>
      <c r="K153">
        <v>99</v>
      </c>
      <c r="L153">
        <v>99</v>
      </c>
      <c r="M153">
        <v>99</v>
      </c>
      <c r="N153">
        <v>99</v>
      </c>
      <c r="O153">
        <v>99</v>
      </c>
      <c r="P153">
        <v>9999</v>
      </c>
      <c r="Q153">
        <v>1460</v>
      </c>
      <c r="R153">
        <v>126257</v>
      </c>
      <c r="S153">
        <v>125769</v>
      </c>
      <c r="T153">
        <v>15.498728783354588</v>
      </c>
      <c r="U153">
        <v>59.907584539910502</v>
      </c>
      <c r="V153">
        <v>87.949624096740052</v>
      </c>
      <c r="W153">
        <v>81.051232656696357</v>
      </c>
      <c r="X153">
        <v>2.1685926324877034</v>
      </c>
      <c r="Y153">
        <v>4.3371852649754068</v>
      </c>
      <c r="Z153">
        <v>56.975058808620496</v>
      </c>
      <c r="AA153">
        <v>9.8904427473774721</v>
      </c>
      <c r="AB153">
        <v>2.7651273180681506</v>
      </c>
      <c r="AC153">
        <v>-27.5584116888894</v>
      </c>
      <c r="AD153">
        <v>9.3199920276963741</v>
      </c>
      <c r="AE153">
        <v>9.2886703093586238</v>
      </c>
      <c r="AF153">
        <v>2231</v>
      </c>
      <c r="AG153">
        <v>0</v>
      </c>
      <c r="AH153">
        <v>0</v>
      </c>
      <c r="AI153">
        <v>728</v>
      </c>
      <c r="AJ153">
        <v>7736</v>
      </c>
      <c r="AK153">
        <v>1940</v>
      </c>
      <c r="AL153">
        <v>12222</v>
      </c>
      <c r="AM153">
        <v>3</v>
      </c>
      <c r="AN153">
        <v>6355</v>
      </c>
      <c r="AO153">
        <v>2543</v>
      </c>
    </row>
    <row r="154" spans="1:41">
      <c r="A154">
        <v>2</v>
      </c>
      <c r="B154">
        <v>94</v>
      </c>
      <c r="C154">
        <v>2017</v>
      </c>
      <c r="D154">
        <v>10</v>
      </c>
      <c r="E154">
        <v>99</v>
      </c>
      <c r="F154">
        <v>99</v>
      </c>
      <c r="G154">
        <v>99</v>
      </c>
      <c r="H154">
        <v>99</v>
      </c>
      <c r="I154">
        <v>99</v>
      </c>
      <c r="J154">
        <v>999</v>
      </c>
      <c r="K154">
        <v>99</v>
      </c>
      <c r="L154">
        <v>99</v>
      </c>
      <c r="M154">
        <v>99</v>
      </c>
      <c r="N154">
        <v>99</v>
      </c>
      <c r="O154">
        <v>99</v>
      </c>
      <c r="P154">
        <v>9999</v>
      </c>
      <c r="Q154">
        <v>1549</v>
      </c>
      <c r="R154">
        <v>136863</v>
      </c>
      <c r="S154">
        <v>136339</v>
      </c>
      <c r="T154">
        <v>15.461877936330495</v>
      </c>
      <c r="U154">
        <v>59.798399577523689</v>
      </c>
      <c r="V154">
        <v>88.379169770223456</v>
      </c>
      <c r="W154">
        <v>81.461473239498559</v>
      </c>
      <c r="X154">
        <v>1.9588931997691119</v>
      </c>
      <c r="Y154">
        <v>3.9177863995382238</v>
      </c>
      <c r="Z154">
        <v>56.20803285036861</v>
      </c>
      <c r="AA154">
        <v>9.8222684243753822</v>
      </c>
      <c r="AB154">
        <v>2.6913986378191121</v>
      </c>
      <c r="AC154">
        <v>-27.457723129095974</v>
      </c>
      <c r="AD154">
        <v>10.102901770884852</v>
      </c>
      <c r="AE154">
        <v>10.120283550744961</v>
      </c>
      <c r="AF154">
        <v>2555</v>
      </c>
      <c r="AG154">
        <v>2</v>
      </c>
      <c r="AH154">
        <v>1</v>
      </c>
      <c r="AI154">
        <v>892</v>
      </c>
      <c r="AJ154">
        <v>8020</v>
      </c>
      <c r="AK154">
        <v>2453</v>
      </c>
      <c r="AL154">
        <v>12875</v>
      </c>
      <c r="AM154">
        <v>5</v>
      </c>
      <c r="AN154">
        <v>7062</v>
      </c>
      <c r="AO154">
        <v>3296</v>
      </c>
    </row>
    <row r="155" spans="1:41">
      <c r="A155">
        <v>2</v>
      </c>
      <c r="B155">
        <v>95</v>
      </c>
      <c r="C155">
        <v>2017</v>
      </c>
      <c r="D155">
        <v>11</v>
      </c>
      <c r="E155">
        <v>99</v>
      </c>
      <c r="F155">
        <v>99</v>
      </c>
      <c r="G155">
        <v>99</v>
      </c>
      <c r="H155">
        <v>99</v>
      </c>
      <c r="I155">
        <v>99</v>
      </c>
      <c r="J155">
        <v>999</v>
      </c>
      <c r="K155">
        <v>99</v>
      </c>
      <c r="L155">
        <v>99</v>
      </c>
      <c r="M155">
        <v>99</v>
      </c>
      <c r="N155">
        <v>99</v>
      </c>
      <c r="O155">
        <v>99</v>
      </c>
      <c r="P155">
        <v>9999</v>
      </c>
      <c r="Q155">
        <v>859</v>
      </c>
      <c r="R155">
        <v>53101</v>
      </c>
      <c r="S155">
        <v>52798</v>
      </c>
      <c r="T155">
        <v>15.490028436375963</v>
      </c>
      <c r="U155">
        <v>59.91664456987008</v>
      </c>
      <c r="V155">
        <v>88.730633736126947</v>
      </c>
      <c r="W155">
        <v>81.73858858290015</v>
      </c>
      <c r="X155">
        <v>2.1995819287772362</v>
      </c>
      <c r="Y155">
        <v>4.3991638575544725</v>
      </c>
      <c r="Z155">
        <v>60.017702114837746</v>
      </c>
      <c r="AA155">
        <v>9.8599203386704488</v>
      </c>
      <c r="AB155">
        <v>2.7244995319803262</v>
      </c>
      <c r="AC155">
        <v>-29.062098511537037</v>
      </c>
      <c r="AD155">
        <v>3.9197897674006592</v>
      </c>
      <c r="AE155">
        <v>3.9324655105975528</v>
      </c>
      <c r="AF155">
        <v>1054</v>
      </c>
      <c r="AG155">
        <v>1</v>
      </c>
      <c r="AH155">
        <v>1</v>
      </c>
      <c r="AI155">
        <v>409</v>
      </c>
      <c r="AJ155">
        <v>3409</v>
      </c>
      <c r="AK155">
        <v>818</v>
      </c>
      <c r="AL155">
        <v>4095</v>
      </c>
      <c r="AM155">
        <v>1</v>
      </c>
      <c r="AN155">
        <v>2545</v>
      </c>
      <c r="AO155">
        <v>1372</v>
      </c>
    </row>
    <row r="156" spans="1:41">
      <c r="A156">
        <v>2</v>
      </c>
      <c r="B156">
        <v>96</v>
      </c>
      <c r="C156">
        <v>2017</v>
      </c>
      <c r="D156">
        <v>12</v>
      </c>
      <c r="E156">
        <v>99</v>
      </c>
      <c r="F156">
        <v>99</v>
      </c>
      <c r="G156">
        <v>99</v>
      </c>
      <c r="H156">
        <v>99</v>
      </c>
      <c r="I156">
        <v>99</v>
      </c>
      <c r="J156">
        <v>999</v>
      </c>
      <c r="K156">
        <v>99</v>
      </c>
      <c r="L156">
        <v>99</v>
      </c>
      <c r="M156">
        <v>99</v>
      </c>
      <c r="N156">
        <v>99</v>
      </c>
      <c r="O156">
        <v>99</v>
      </c>
      <c r="P156">
        <v>9999</v>
      </c>
    </row>
    <row r="157" spans="1:41">
      <c r="A157">
        <v>2</v>
      </c>
      <c r="B157">
        <v>97</v>
      </c>
      <c r="C157">
        <v>2016</v>
      </c>
      <c r="D157">
        <v>1</v>
      </c>
      <c r="E157">
        <v>99</v>
      </c>
      <c r="F157">
        <v>99</v>
      </c>
      <c r="G157">
        <v>99</v>
      </c>
      <c r="H157">
        <v>99</v>
      </c>
      <c r="I157">
        <v>99</v>
      </c>
      <c r="J157">
        <v>999</v>
      </c>
      <c r="K157">
        <v>99</v>
      </c>
      <c r="L157">
        <v>99</v>
      </c>
      <c r="M157">
        <v>99</v>
      </c>
      <c r="N157">
        <v>99</v>
      </c>
      <c r="O157">
        <v>99</v>
      </c>
      <c r="P157">
        <v>9999</v>
      </c>
      <c r="Q157">
        <v>1254</v>
      </c>
      <c r="R157">
        <v>129288</v>
      </c>
      <c r="S157">
        <v>128733</v>
      </c>
      <c r="T157">
        <v>15.621039849019239</v>
      </c>
      <c r="U157">
        <v>60.183620361523481</v>
      </c>
      <c r="V157">
        <v>90.910306186996081</v>
      </c>
      <c r="W157">
        <v>83.786522492289365</v>
      </c>
      <c r="X157">
        <v>3.0992822226347378</v>
      </c>
      <c r="Y157">
        <v>6.1985644452694757</v>
      </c>
      <c r="Z157">
        <v>57.592351958418398</v>
      </c>
      <c r="AA157">
        <v>10.317459243927262</v>
      </c>
      <c r="AB157">
        <v>2.8225871501696158</v>
      </c>
      <c r="AC157">
        <v>-26.830167795677607</v>
      </c>
      <c r="AD157">
        <v>9.5024844357569123</v>
      </c>
      <c r="AE157">
        <v>9.7820504598644025</v>
      </c>
      <c r="AF157">
        <v>2124</v>
      </c>
      <c r="AG157">
        <v>57</v>
      </c>
      <c r="AH157">
        <v>0</v>
      </c>
      <c r="AI157">
        <v>824</v>
      </c>
      <c r="AJ157">
        <v>6853</v>
      </c>
      <c r="AK157">
        <v>3050</v>
      </c>
      <c r="AL157">
        <v>7071</v>
      </c>
      <c r="AM157">
        <v>25</v>
      </c>
      <c r="AN157">
        <v>4527</v>
      </c>
      <c r="AO157">
        <v>3618</v>
      </c>
    </row>
    <row r="158" spans="1:41">
      <c r="A158">
        <v>2</v>
      </c>
      <c r="B158">
        <v>98</v>
      </c>
      <c r="C158">
        <v>2016</v>
      </c>
      <c r="D158">
        <v>2</v>
      </c>
      <c r="E158">
        <v>99</v>
      </c>
      <c r="F158">
        <v>99</v>
      </c>
      <c r="G158">
        <v>99</v>
      </c>
      <c r="H158">
        <v>99</v>
      </c>
      <c r="I158">
        <v>99</v>
      </c>
      <c r="J158">
        <v>999</v>
      </c>
      <c r="K158">
        <v>99</v>
      </c>
      <c r="L158">
        <v>99</v>
      </c>
      <c r="M158">
        <v>99</v>
      </c>
      <c r="N158">
        <v>99</v>
      </c>
      <c r="O158">
        <v>99</v>
      </c>
      <c r="P158">
        <v>9999</v>
      </c>
      <c r="Q158">
        <v>1292</v>
      </c>
      <c r="R158">
        <v>124807</v>
      </c>
      <c r="S158">
        <v>124506</v>
      </c>
      <c r="T158">
        <v>15.670867819913946</v>
      </c>
      <c r="U158">
        <v>60.224238189324197</v>
      </c>
      <c r="V158">
        <v>89.835147245141883</v>
      </c>
      <c r="W158">
        <v>82.839197307759747</v>
      </c>
      <c r="X158">
        <v>3.1897249353001023</v>
      </c>
      <c r="Y158">
        <v>6.3794498706002045</v>
      </c>
      <c r="Z158">
        <v>58.658568830273936</v>
      </c>
      <c r="AA158">
        <v>9.792221062246826</v>
      </c>
      <c r="AB158">
        <v>2.8102067416988765</v>
      </c>
      <c r="AC158">
        <v>-25.853942133512408</v>
      </c>
      <c r="AD158">
        <v>9.173137297920249</v>
      </c>
      <c r="AE158">
        <v>9.3538845580309928</v>
      </c>
      <c r="AF158">
        <v>2555</v>
      </c>
      <c r="AG158">
        <v>33</v>
      </c>
      <c r="AH158">
        <v>1</v>
      </c>
      <c r="AI158">
        <v>808</v>
      </c>
      <c r="AJ158">
        <v>11307</v>
      </c>
      <c r="AK158">
        <v>4561</v>
      </c>
      <c r="AL158">
        <v>8643</v>
      </c>
      <c r="AM158">
        <v>19</v>
      </c>
      <c r="AN158">
        <v>6178</v>
      </c>
      <c r="AO158">
        <v>3917</v>
      </c>
    </row>
    <row r="159" spans="1:41">
      <c r="A159">
        <v>2</v>
      </c>
      <c r="B159">
        <v>99</v>
      </c>
      <c r="C159">
        <v>2016</v>
      </c>
      <c r="D159">
        <v>3</v>
      </c>
      <c r="E159">
        <v>99</v>
      </c>
      <c r="F159">
        <v>99</v>
      </c>
      <c r="G159">
        <v>99</v>
      </c>
      <c r="H159">
        <v>99</v>
      </c>
      <c r="I159">
        <v>99</v>
      </c>
      <c r="J159">
        <v>999</v>
      </c>
      <c r="K159">
        <v>99</v>
      </c>
      <c r="L159">
        <v>99</v>
      </c>
      <c r="M159">
        <v>99</v>
      </c>
      <c r="N159">
        <v>99</v>
      </c>
      <c r="O159">
        <v>99</v>
      </c>
      <c r="P159">
        <v>9999</v>
      </c>
      <c r="Q159">
        <v>1289</v>
      </c>
      <c r="R159">
        <v>132470</v>
      </c>
      <c r="S159">
        <v>132203</v>
      </c>
      <c r="T159">
        <v>15.671940816788711</v>
      </c>
      <c r="U159">
        <v>60.236303260894225</v>
      </c>
      <c r="V159">
        <v>89.988098918987347</v>
      </c>
      <c r="W159">
        <v>82.996345014862996</v>
      </c>
      <c r="X159">
        <v>2.815731863818224</v>
      </c>
      <c r="Y159">
        <v>5.6314637276364481</v>
      </c>
      <c r="Z159">
        <v>58.72574922623992</v>
      </c>
      <c r="AA159">
        <v>9.5880863495596476</v>
      </c>
      <c r="AB159">
        <v>2.8298841027110906</v>
      </c>
      <c r="AC159">
        <v>-25.198428319482726</v>
      </c>
      <c r="AD159">
        <v>9.7363569179252387</v>
      </c>
      <c r="AE159">
        <v>9.9509861255836416</v>
      </c>
      <c r="AF159">
        <v>2779</v>
      </c>
      <c r="AG159">
        <v>24</v>
      </c>
      <c r="AH159">
        <v>1</v>
      </c>
      <c r="AI159">
        <v>908</v>
      </c>
      <c r="AJ159">
        <v>13579</v>
      </c>
      <c r="AK159">
        <v>3172</v>
      </c>
      <c r="AL159">
        <v>9485</v>
      </c>
      <c r="AM159">
        <v>7</v>
      </c>
      <c r="AN159">
        <v>6866</v>
      </c>
      <c r="AO159">
        <v>4948</v>
      </c>
    </row>
    <row r="160" spans="1:41">
      <c r="A160">
        <v>2</v>
      </c>
      <c r="B160">
        <v>100</v>
      </c>
      <c r="C160">
        <v>2016</v>
      </c>
      <c r="D160">
        <v>4</v>
      </c>
      <c r="E160">
        <v>99</v>
      </c>
      <c r="F160">
        <v>99</v>
      </c>
      <c r="G160">
        <v>99</v>
      </c>
      <c r="H160">
        <v>99</v>
      </c>
      <c r="I160">
        <v>99</v>
      </c>
      <c r="J160">
        <v>999</v>
      </c>
      <c r="K160">
        <v>99</v>
      </c>
      <c r="L160">
        <v>99</v>
      </c>
      <c r="M160">
        <v>99</v>
      </c>
      <c r="N160">
        <v>99</v>
      </c>
      <c r="O160">
        <v>99</v>
      </c>
      <c r="P160">
        <v>9999</v>
      </c>
      <c r="Q160">
        <v>1311</v>
      </c>
      <c r="R160">
        <v>129966</v>
      </c>
      <c r="S160">
        <v>129605</v>
      </c>
      <c r="T160">
        <v>15.657564286044044</v>
      </c>
      <c r="U160">
        <v>60.225624011419313</v>
      </c>
      <c r="V160">
        <v>89.738301012374052</v>
      </c>
      <c r="W160">
        <v>82.741033910728078</v>
      </c>
      <c r="X160">
        <v>3.2616222704399607</v>
      </c>
      <c r="Y160">
        <v>6.5232445408799213</v>
      </c>
      <c r="Z160">
        <v>59.876429219949827</v>
      </c>
      <c r="AA160">
        <v>9.9161614647958753</v>
      </c>
      <c r="AB160">
        <v>2.8380054497379703</v>
      </c>
      <c r="AC160">
        <v>-25.555959427067503</v>
      </c>
      <c r="AD160">
        <v>9.5523164731265275</v>
      </c>
      <c r="AE160">
        <v>9.7254239630154569</v>
      </c>
      <c r="AF160">
        <v>2839</v>
      </c>
      <c r="AG160">
        <v>8</v>
      </c>
      <c r="AH160">
        <v>0</v>
      </c>
      <c r="AI160">
        <v>782</v>
      </c>
      <c r="AJ160">
        <v>13989</v>
      </c>
      <c r="AK160">
        <v>3161</v>
      </c>
      <c r="AL160">
        <v>8758</v>
      </c>
      <c r="AM160">
        <v>22</v>
      </c>
      <c r="AN160">
        <v>7397</v>
      </c>
      <c r="AO160">
        <v>4419</v>
      </c>
    </row>
    <row r="161" spans="1:41">
      <c r="A161">
        <v>2</v>
      </c>
      <c r="B161">
        <v>101</v>
      </c>
      <c r="C161">
        <v>2016</v>
      </c>
      <c r="D161">
        <v>5</v>
      </c>
      <c r="E161">
        <v>99</v>
      </c>
      <c r="F161">
        <v>99</v>
      </c>
      <c r="G161">
        <v>99</v>
      </c>
      <c r="H161">
        <v>99</v>
      </c>
      <c r="I161">
        <v>99</v>
      </c>
      <c r="J161">
        <v>999</v>
      </c>
      <c r="K161">
        <v>99</v>
      </c>
      <c r="L161">
        <v>99</v>
      </c>
      <c r="M161">
        <v>99</v>
      </c>
      <c r="N161">
        <v>99</v>
      </c>
      <c r="O161">
        <v>99</v>
      </c>
      <c r="P161">
        <v>9999</v>
      </c>
      <c r="Q161">
        <v>1295</v>
      </c>
      <c r="R161">
        <v>130438</v>
      </c>
      <c r="S161">
        <v>129386</v>
      </c>
      <c r="T161">
        <v>15.595807970070076</v>
      </c>
      <c r="U161">
        <v>60.270469757160726</v>
      </c>
      <c r="V161">
        <v>88.963018583362896</v>
      </c>
      <c r="W161">
        <v>81.907275903111994</v>
      </c>
      <c r="X161">
        <v>2.8365966972814673</v>
      </c>
      <c r="Y161">
        <v>5.6731933945629347</v>
      </c>
      <c r="Z161">
        <v>59.070209601496487</v>
      </c>
      <c r="AA161">
        <v>9.5381860573155759</v>
      </c>
      <c r="AB161">
        <v>2.848014394744824</v>
      </c>
      <c r="AC161">
        <v>-24.380670268796997</v>
      </c>
      <c r="AD161">
        <v>9.587007802976764</v>
      </c>
      <c r="AE161">
        <v>9.6111556797100235</v>
      </c>
      <c r="AF161">
        <v>2721</v>
      </c>
      <c r="AG161">
        <v>16</v>
      </c>
      <c r="AH161">
        <v>2</v>
      </c>
      <c r="AI161">
        <v>723</v>
      </c>
      <c r="AJ161">
        <v>13173</v>
      </c>
      <c r="AK161">
        <v>2685</v>
      </c>
      <c r="AL161">
        <v>8403</v>
      </c>
      <c r="AM161">
        <v>9</v>
      </c>
      <c r="AN161">
        <v>7705</v>
      </c>
      <c r="AO161">
        <v>3060</v>
      </c>
    </row>
    <row r="162" spans="1:41">
      <c r="A162">
        <v>2</v>
      </c>
      <c r="B162">
        <v>102</v>
      </c>
      <c r="C162">
        <v>2016</v>
      </c>
      <c r="D162">
        <v>6</v>
      </c>
      <c r="E162">
        <v>99</v>
      </c>
      <c r="F162">
        <v>99</v>
      </c>
      <c r="G162">
        <v>99</v>
      </c>
      <c r="H162">
        <v>99</v>
      </c>
      <c r="I162">
        <v>99</v>
      </c>
      <c r="J162">
        <v>999</v>
      </c>
      <c r="K162">
        <v>99</v>
      </c>
      <c r="L162">
        <v>99</v>
      </c>
      <c r="M162">
        <v>99</v>
      </c>
      <c r="N162">
        <v>99</v>
      </c>
      <c r="O162">
        <v>99</v>
      </c>
      <c r="P162">
        <v>9999</v>
      </c>
      <c r="Q162">
        <v>1326</v>
      </c>
      <c r="R162">
        <v>138363</v>
      </c>
      <c r="S162">
        <v>136458</v>
      </c>
      <c r="T162">
        <v>15.481263054429297</v>
      </c>
      <c r="U162">
        <v>60.240667458118978</v>
      </c>
      <c r="V162">
        <v>87.515107295842938</v>
      </c>
      <c r="W162">
        <v>80.400493192044735</v>
      </c>
      <c r="X162">
        <v>3.6057327464712392</v>
      </c>
      <c r="Y162">
        <v>7.2114654929424784</v>
      </c>
      <c r="Z162">
        <v>57.887585553941427</v>
      </c>
      <c r="AA162">
        <v>9.9782160305195333</v>
      </c>
      <c r="AB162">
        <v>2.9009897277208792</v>
      </c>
      <c r="AC162">
        <v>-24.432414585427367</v>
      </c>
      <c r="AD162">
        <v>10.169484050991844</v>
      </c>
      <c r="AE162">
        <v>9.9500109215506392</v>
      </c>
      <c r="AF162">
        <v>2633</v>
      </c>
      <c r="AG162">
        <v>16</v>
      </c>
      <c r="AH162">
        <v>0</v>
      </c>
      <c r="AI162">
        <v>823</v>
      </c>
      <c r="AJ162">
        <v>15669</v>
      </c>
      <c r="AK162">
        <v>3166</v>
      </c>
      <c r="AL162">
        <v>10254</v>
      </c>
      <c r="AM162">
        <v>18</v>
      </c>
      <c r="AN162">
        <v>8535</v>
      </c>
      <c r="AO162">
        <v>2875</v>
      </c>
    </row>
    <row r="163" spans="1:41">
      <c r="A163">
        <v>2</v>
      </c>
      <c r="B163">
        <v>103</v>
      </c>
      <c r="C163">
        <v>2016</v>
      </c>
      <c r="D163">
        <v>7</v>
      </c>
      <c r="E163">
        <v>99</v>
      </c>
      <c r="F163">
        <v>99</v>
      </c>
      <c r="G163">
        <v>99</v>
      </c>
      <c r="H163">
        <v>99</v>
      </c>
      <c r="I163">
        <v>99</v>
      </c>
      <c r="J163">
        <v>999</v>
      </c>
      <c r="K163">
        <v>99</v>
      </c>
      <c r="L163">
        <v>99</v>
      </c>
      <c r="M163">
        <v>99</v>
      </c>
      <c r="N163">
        <v>99</v>
      </c>
      <c r="O163">
        <v>99</v>
      </c>
      <c r="P163">
        <v>9999</v>
      </c>
      <c r="Q163">
        <v>1188</v>
      </c>
      <c r="R163">
        <v>122899</v>
      </c>
      <c r="S163">
        <v>121636</v>
      </c>
      <c r="T163">
        <v>15.576367586392076</v>
      </c>
      <c r="U163">
        <v>60.288360353842599</v>
      </c>
      <c r="V163">
        <v>86.498356444697095</v>
      </c>
      <c r="W163">
        <v>79.538653030353501</v>
      </c>
      <c r="X163">
        <v>3.011415878078747</v>
      </c>
      <c r="Y163">
        <v>6.022831756157494</v>
      </c>
      <c r="Z163">
        <v>57.265722259741743</v>
      </c>
      <c r="AA163">
        <v>10.196405950548469</v>
      </c>
      <c r="AB163">
        <v>2.8350621451402196</v>
      </c>
      <c r="AC163">
        <v>-27.074454424064879</v>
      </c>
      <c r="AD163">
        <v>9.0329020069154815</v>
      </c>
      <c r="AE163">
        <v>8.7741732372705812</v>
      </c>
      <c r="AF163">
        <v>2213</v>
      </c>
      <c r="AG163">
        <v>68</v>
      </c>
      <c r="AH163">
        <v>1</v>
      </c>
      <c r="AI163">
        <v>908</v>
      </c>
      <c r="AJ163">
        <v>13073</v>
      </c>
      <c r="AK163">
        <v>2452</v>
      </c>
      <c r="AL163">
        <v>10299</v>
      </c>
      <c r="AM163">
        <v>14</v>
      </c>
      <c r="AN163">
        <v>7444</v>
      </c>
      <c r="AO163">
        <v>2588</v>
      </c>
    </row>
    <row r="164" spans="1:41">
      <c r="A164">
        <v>2</v>
      </c>
      <c r="B164">
        <v>104</v>
      </c>
      <c r="C164">
        <v>2016</v>
      </c>
      <c r="D164">
        <v>8</v>
      </c>
      <c r="E164">
        <v>99</v>
      </c>
      <c r="F164">
        <v>99</v>
      </c>
      <c r="G164">
        <v>99</v>
      </c>
      <c r="H164">
        <v>99</v>
      </c>
      <c r="I164">
        <v>99</v>
      </c>
      <c r="J164">
        <v>999</v>
      </c>
      <c r="K164">
        <v>99</v>
      </c>
      <c r="L164">
        <v>99</v>
      </c>
      <c r="M164">
        <v>99</v>
      </c>
      <c r="N164">
        <v>99</v>
      </c>
      <c r="O164">
        <v>99</v>
      </c>
      <c r="P164">
        <v>9999</v>
      </c>
      <c r="Q164">
        <v>1336</v>
      </c>
      <c r="R164">
        <v>132294</v>
      </c>
      <c r="S164">
        <v>131641</v>
      </c>
      <c r="T164">
        <v>15.604275326167478</v>
      </c>
      <c r="U164">
        <v>60.192933812414061</v>
      </c>
      <c r="V164">
        <v>86.575735216967132</v>
      </c>
      <c r="W164">
        <v>79.753106554947806</v>
      </c>
      <c r="X164">
        <v>3.019033365080805</v>
      </c>
      <c r="Y164">
        <v>6.03806673016161</v>
      </c>
      <c r="Z164">
        <v>58.084266860175056</v>
      </c>
      <c r="AA164">
        <v>9.8059354974100081</v>
      </c>
      <c r="AB164">
        <v>2.8819231989164433</v>
      </c>
      <c r="AC164">
        <v>-25.390965685004112</v>
      </c>
      <c r="AD164">
        <v>9.7234211678115905</v>
      </c>
      <c r="AE164">
        <v>9.5214836147071065</v>
      </c>
      <c r="AF164">
        <v>2348</v>
      </c>
      <c r="AG164">
        <v>127</v>
      </c>
      <c r="AH164">
        <v>1</v>
      </c>
      <c r="AI164">
        <v>972</v>
      </c>
      <c r="AJ164">
        <v>13221</v>
      </c>
      <c r="AK164">
        <v>2500</v>
      </c>
      <c r="AL164">
        <v>13660</v>
      </c>
      <c r="AM164">
        <v>9</v>
      </c>
      <c r="AN164">
        <v>7491</v>
      </c>
      <c r="AO164">
        <v>2397</v>
      </c>
    </row>
    <row r="165" spans="1:41">
      <c r="A165">
        <v>2</v>
      </c>
      <c r="B165">
        <v>105</v>
      </c>
      <c r="C165">
        <v>2016</v>
      </c>
      <c r="D165">
        <v>9</v>
      </c>
      <c r="E165">
        <v>99</v>
      </c>
      <c r="F165">
        <v>99</v>
      </c>
      <c r="G165">
        <v>99</v>
      </c>
      <c r="H165">
        <v>99</v>
      </c>
      <c r="I165">
        <v>99</v>
      </c>
      <c r="J165">
        <v>999</v>
      </c>
      <c r="K165">
        <v>99</v>
      </c>
      <c r="L165">
        <v>99</v>
      </c>
      <c r="M165">
        <v>99</v>
      </c>
      <c r="N165">
        <v>99</v>
      </c>
      <c r="O165">
        <v>99</v>
      </c>
      <c r="P165">
        <v>9999</v>
      </c>
      <c r="Q165">
        <v>1476</v>
      </c>
      <c r="R165">
        <v>131793</v>
      </c>
      <c r="S165">
        <v>130930</v>
      </c>
      <c r="T165">
        <v>15.599212401265621</v>
      </c>
      <c r="U165">
        <v>60.223180325364709</v>
      </c>
      <c r="V165">
        <v>87.174678951040804</v>
      </c>
      <c r="W165">
        <v>80.272887038875595</v>
      </c>
      <c r="X165">
        <v>3.3408451131698951</v>
      </c>
      <c r="Y165">
        <v>6.6816902263397902</v>
      </c>
      <c r="Z165">
        <v>56.12741192627832</v>
      </c>
      <c r="AA165">
        <v>10.065213602985851</v>
      </c>
      <c r="AB165">
        <v>2.8572298962725022</v>
      </c>
      <c r="AC165">
        <v>-27.474457157748297</v>
      </c>
      <c r="AD165">
        <v>9.6865983791358108</v>
      </c>
      <c r="AE165">
        <v>9.5317774451334216</v>
      </c>
      <c r="AF165">
        <v>2258</v>
      </c>
      <c r="AG165">
        <v>142</v>
      </c>
      <c r="AH165">
        <v>0</v>
      </c>
      <c r="AI165">
        <v>860</v>
      </c>
      <c r="AJ165">
        <v>9121</v>
      </c>
      <c r="AK165">
        <v>2187</v>
      </c>
      <c r="AL165">
        <v>11592</v>
      </c>
      <c r="AM165">
        <v>10</v>
      </c>
      <c r="AN165">
        <v>7267</v>
      </c>
      <c r="AO165">
        <v>2885</v>
      </c>
    </row>
    <row r="166" spans="1:41">
      <c r="A166">
        <v>2</v>
      </c>
      <c r="B166">
        <v>106</v>
      </c>
      <c r="C166">
        <v>2016</v>
      </c>
      <c r="D166">
        <v>10</v>
      </c>
      <c r="E166">
        <v>99</v>
      </c>
      <c r="F166">
        <v>99</v>
      </c>
      <c r="G166">
        <v>99</v>
      </c>
      <c r="H166">
        <v>99</v>
      </c>
      <c r="I166">
        <v>99</v>
      </c>
      <c r="J166">
        <v>999</v>
      </c>
      <c r="K166">
        <v>99</v>
      </c>
      <c r="L166">
        <v>99</v>
      </c>
      <c r="M166">
        <v>99</v>
      </c>
      <c r="N166">
        <v>99</v>
      </c>
      <c r="O166">
        <v>99</v>
      </c>
      <c r="P166">
        <v>9999</v>
      </c>
      <c r="Q166">
        <v>1484</v>
      </c>
      <c r="R166">
        <v>127569.5</v>
      </c>
      <c r="S166">
        <v>126536.5</v>
      </c>
      <c r="T166">
        <v>15.461136870490204</v>
      </c>
      <c r="U166">
        <v>59.977018488736448</v>
      </c>
      <c r="V166">
        <v>88.208645076862354</v>
      </c>
      <c r="W166">
        <v>81.183686920374143</v>
      </c>
      <c r="X166">
        <v>2.3367654494216876</v>
      </c>
      <c r="Y166">
        <v>4.6735308988433752</v>
      </c>
      <c r="Z166">
        <v>58.953354837951082</v>
      </c>
      <c r="AA166">
        <v>9.8386168593199272</v>
      </c>
      <c r="AB166">
        <v>2.8520172164700561</v>
      </c>
      <c r="AC166">
        <v>-26.873631690152379</v>
      </c>
      <c r="AD166">
        <v>9.3761771256983764</v>
      </c>
      <c r="AE166">
        <v>9.316449438086412</v>
      </c>
      <c r="AF166">
        <v>2218</v>
      </c>
      <c r="AG166">
        <v>66</v>
      </c>
      <c r="AH166">
        <v>0</v>
      </c>
      <c r="AI166">
        <v>939</v>
      </c>
      <c r="AJ166">
        <v>8172</v>
      </c>
      <c r="AK166">
        <v>2243</v>
      </c>
      <c r="AL166">
        <v>10363</v>
      </c>
      <c r="AM166">
        <v>7</v>
      </c>
      <c r="AN166">
        <v>8037</v>
      </c>
      <c r="AO166">
        <v>2691</v>
      </c>
    </row>
    <row r="167" spans="1:41">
      <c r="A167">
        <v>2</v>
      </c>
      <c r="B167">
        <v>107</v>
      </c>
      <c r="C167">
        <v>2016</v>
      </c>
      <c r="D167">
        <v>11</v>
      </c>
      <c r="E167">
        <v>99</v>
      </c>
      <c r="F167">
        <v>99</v>
      </c>
      <c r="G167">
        <v>99</v>
      </c>
      <c r="H167">
        <v>99</v>
      </c>
      <c r="I167">
        <v>99</v>
      </c>
      <c r="J167">
        <v>999</v>
      </c>
      <c r="K167">
        <v>99</v>
      </c>
      <c r="L167">
        <v>99</v>
      </c>
      <c r="M167">
        <v>99</v>
      </c>
      <c r="N167">
        <v>99</v>
      </c>
      <c r="O167">
        <v>99</v>
      </c>
      <c r="P167">
        <v>9999</v>
      </c>
      <c r="Q167">
        <v>956</v>
      </c>
      <c r="R167">
        <v>60683</v>
      </c>
      <c r="S167">
        <v>60503</v>
      </c>
      <c r="T167">
        <v>15.641052683618144</v>
      </c>
      <c r="U167">
        <v>60.188007206254234</v>
      </c>
      <c r="V167">
        <v>88.611621006266191</v>
      </c>
      <c r="W167">
        <v>81.693532552105253</v>
      </c>
      <c r="X167">
        <v>2.6465402171942718</v>
      </c>
      <c r="Y167">
        <v>5.2930804343885436</v>
      </c>
      <c r="Z167">
        <v>54.432048514410951</v>
      </c>
      <c r="AA167">
        <v>9.891806005293537</v>
      </c>
      <c r="AB167">
        <v>2.849532536758745</v>
      </c>
      <c r="AC167">
        <v>-25.767460590790503</v>
      </c>
      <c r="AD167">
        <v>4.4601143417412032</v>
      </c>
      <c r="AE167">
        <v>4.4826045570473125</v>
      </c>
      <c r="AF167">
        <v>1165</v>
      </c>
      <c r="AG167">
        <v>68</v>
      </c>
      <c r="AH167">
        <v>0</v>
      </c>
      <c r="AI167">
        <v>402</v>
      </c>
      <c r="AJ167">
        <v>3474</v>
      </c>
      <c r="AK167">
        <v>1028</v>
      </c>
      <c r="AL167">
        <v>4371</v>
      </c>
      <c r="AM167">
        <v>4</v>
      </c>
      <c r="AN167">
        <v>3647</v>
      </c>
      <c r="AO167">
        <v>1673</v>
      </c>
    </row>
    <row r="168" spans="1:41">
      <c r="A168">
        <v>2</v>
      </c>
      <c r="B168">
        <v>108</v>
      </c>
      <c r="C168">
        <v>2016</v>
      </c>
      <c r="D168">
        <v>12</v>
      </c>
      <c r="E168">
        <v>99</v>
      </c>
      <c r="F168">
        <v>99</v>
      </c>
      <c r="G168">
        <v>99</v>
      </c>
      <c r="H168">
        <v>99</v>
      </c>
      <c r="I168">
        <v>99</v>
      </c>
      <c r="J168">
        <v>999</v>
      </c>
      <c r="K168">
        <v>99</v>
      </c>
      <c r="L168">
        <v>99</v>
      </c>
      <c r="M168">
        <v>99</v>
      </c>
      <c r="N168">
        <v>99</v>
      </c>
      <c r="O168">
        <v>99</v>
      </c>
      <c r="P168">
        <v>9999</v>
      </c>
    </row>
    <row r="169" spans="1:41">
      <c r="A169">
        <v>2</v>
      </c>
      <c r="B169">
        <v>109</v>
      </c>
      <c r="C169">
        <v>2015</v>
      </c>
      <c r="D169">
        <v>1</v>
      </c>
      <c r="E169">
        <v>99</v>
      </c>
      <c r="F169">
        <v>99</v>
      </c>
      <c r="G169">
        <v>99</v>
      </c>
      <c r="H169">
        <v>99</v>
      </c>
      <c r="I169">
        <v>99</v>
      </c>
      <c r="J169">
        <v>999</v>
      </c>
      <c r="K169">
        <v>99</v>
      </c>
      <c r="L169">
        <v>99</v>
      </c>
      <c r="M169">
        <v>99</v>
      </c>
      <c r="N169">
        <v>99</v>
      </c>
      <c r="O169">
        <v>99</v>
      </c>
      <c r="P169">
        <v>9999</v>
      </c>
      <c r="Q169">
        <v>1287</v>
      </c>
      <c r="R169">
        <v>135033</v>
      </c>
      <c r="S169">
        <v>134793</v>
      </c>
      <c r="T169">
        <v>15.861100619848484</v>
      </c>
      <c r="U169">
        <v>60.604482428612755</v>
      </c>
      <c r="V169">
        <v>88.33906785959185</v>
      </c>
      <c r="W169">
        <v>81.47915099448862</v>
      </c>
      <c r="X169">
        <v>1.252286478120163</v>
      </c>
      <c r="Y169">
        <v>2.5045729562403261</v>
      </c>
      <c r="AA169">
        <v>9.3778511734367331</v>
      </c>
      <c r="AB169">
        <v>2.8082513747406046</v>
      </c>
      <c r="AC169">
        <v>-24.582378056289887</v>
      </c>
      <c r="AD169">
        <v>10.513976667790484</v>
      </c>
      <c r="AE169">
        <v>10.5393498024862</v>
      </c>
      <c r="AF169">
        <v>4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1819</v>
      </c>
      <c r="AO169">
        <v>1446</v>
      </c>
    </row>
    <row r="170" spans="1:41">
      <c r="A170">
        <v>2</v>
      </c>
      <c r="B170">
        <v>110</v>
      </c>
      <c r="C170">
        <v>2015</v>
      </c>
      <c r="D170">
        <v>2</v>
      </c>
      <c r="E170">
        <v>99</v>
      </c>
      <c r="F170">
        <v>99</v>
      </c>
      <c r="G170">
        <v>99</v>
      </c>
      <c r="H170">
        <v>99</v>
      </c>
      <c r="I170">
        <v>99</v>
      </c>
      <c r="J170">
        <v>999</v>
      </c>
      <c r="K170">
        <v>99</v>
      </c>
      <c r="L170">
        <v>99</v>
      </c>
      <c r="M170">
        <v>99</v>
      </c>
      <c r="N170">
        <v>99</v>
      </c>
      <c r="O170">
        <v>99</v>
      </c>
      <c r="P170">
        <v>9999</v>
      </c>
      <c r="Q170">
        <v>1227</v>
      </c>
      <c r="R170">
        <v>111785</v>
      </c>
      <c r="S170">
        <v>111636</v>
      </c>
      <c r="T170">
        <v>15.991796752694903</v>
      </c>
      <c r="U170">
        <v>60.947463183919183</v>
      </c>
      <c r="V170">
        <v>87.630536164063855</v>
      </c>
      <c r="W170">
        <v>80.837302483069251</v>
      </c>
      <c r="X170">
        <v>1.7569441338283311</v>
      </c>
      <c r="Y170">
        <v>3.5138882676566623</v>
      </c>
      <c r="AA170">
        <v>9.099827622645325</v>
      </c>
      <c r="AB170">
        <v>2.8739553584053961</v>
      </c>
      <c r="AC170">
        <v>-24.165286784799655</v>
      </c>
      <c r="AD170">
        <v>8.7038344834889152</v>
      </c>
      <c r="AE170">
        <v>8.6599635603624403</v>
      </c>
      <c r="AF170">
        <v>2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1813</v>
      </c>
      <c r="AO170">
        <v>1222</v>
      </c>
    </row>
    <row r="171" spans="1:41">
      <c r="A171">
        <v>2</v>
      </c>
      <c r="B171">
        <v>111</v>
      </c>
      <c r="C171">
        <v>2015</v>
      </c>
      <c r="D171">
        <v>3</v>
      </c>
      <c r="E171">
        <v>99</v>
      </c>
      <c r="F171">
        <v>99</v>
      </c>
      <c r="G171">
        <v>99</v>
      </c>
      <c r="H171">
        <v>99</v>
      </c>
      <c r="I171">
        <v>99</v>
      </c>
      <c r="J171">
        <v>999</v>
      </c>
      <c r="K171">
        <v>99</v>
      </c>
      <c r="L171">
        <v>99</v>
      </c>
      <c r="M171">
        <v>99</v>
      </c>
      <c r="N171">
        <v>99</v>
      </c>
      <c r="O171">
        <v>99</v>
      </c>
      <c r="P171">
        <v>9999</v>
      </c>
      <c r="Q171">
        <v>1356</v>
      </c>
      <c r="R171">
        <v>133441</v>
      </c>
      <c r="S171">
        <v>133211</v>
      </c>
      <c r="T171">
        <v>15.953619951888848</v>
      </c>
      <c r="U171">
        <v>60.85531975587601</v>
      </c>
      <c r="V171">
        <v>87.964718815863392</v>
      </c>
      <c r="W171">
        <v>81.138338500574235</v>
      </c>
      <c r="X171">
        <v>1.6838902586161677</v>
      </c>
      <c r="Y171">
        <v>3.3677805172323354</v>
      </c>
      <c r="AA171">
        <v>9.0646790136690001</v>
      </c>
      <c r="AB171">
        <v>2.8540800758234446</v>
      </c>
      <c r="AC171">
        <v>-23.961581074149592</v>
      </c>
      <c r="AD171">
        <v>10.390019924956338</v>
      </c>
      <c r="AE171">
        <v>10.372087778799152</v>
      </c>
      <c r="AF171">
        <v>15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2077</v>
      </c>
      <c r="AO171">
        <v>1792</v>
      </c>
    </row>
    <row r="172" spans="1:41">
      <c r="A172">
        <v>2</v>
      </c>
      <c r="B172">
        <v>112</v>
      </c>
      <c r="C172">
        <v>2015</v>
      </c>
      <c r="D172">
        <v>4</v>
      </c>
      <c r="E172">
        <v>99</v>
      </c>
      <c r="F172">
        <v>99</v>
      </c>
      <c r="G172">
        <v>99</v>
      </c>
      <c r="H172">
        <v>99</v>
      </c>
      <c r="I172">
        <v>99</v>
      </c>
      <c r="J172">
        <v>999</v>
      </c>
      <c r="K172">
        <v>99</v>
      </c>
      <c r="L172">
        <v>99</v>
      </c>
      <c r="M172">
        <v>99</v>
      </c>
      <c r="N172">
        <v>99</v>
      </c>
      <c r="O172">
        <v>99</v>
      </c>
      <c r="P172">
        <v>9999</v>
      </c>
      <c r="Q172">
        <v>1294</v>
      </c>
      <c r="R172">
        <v>121287</v>
      </c>
      <c r="S172">
        <v>120954</v>
      </c>
      <c r="T172">
        <v>15.847460980979003</v>
      </c>
      <c r="U172">
        <v>60.640995750450585</v>
      </c>
      <c r="V172">
        <v>88.877301401852449</v>
      </c>
      <c r="W172">
        <v>81.945490847761249</v>
      </c>
      <c r="X172">
        <v>2.3901984549044824</v>
      </c>
      <c r="Y172">
        <v>4.7803969098089647</v>
      </c>
      <c r="AA172">
        <v>9.3786966104439546</v>
      </c>
      <c r="AB172">
        <v>2.8432111626401406</v>
      </c>
      <c r="AC172">
        <v>-27.679276732040474</v>
      </c>
      <c r="AD172">
        <v>9.4436818267112734</v>
      </c>
      <c r="AE172">
        <v>9.5114182818952813</v>
      </c>
      <c r="AF172">
        <v>12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1930</v>
      </c>
      <c r="AO172">
        <v>1336</v>
      </c>
    </row>
    <row r="173" spans="1:41">
      <c r="A173">
        <v>2</v>
      </c>
      <c r="B173">
        <v>113</v>
      </c>
      <c r="C173">
        <v>2015</v>
      </c>
      <c r="D173">
        <v>5</v>
      </c>
      <c r="E173">
        <v>99</v>
      </c>
      <c r="F173">
        <v>99</v>
      </c>
      <c r="G173">
        <v>99</v>
      </c>
      <c r="H173">
        <v>99</v>
      </c>
      <c r="I173">
        <v>99</v>
      </c>
      <c r="J173">
        <v>999</v>
      </c>
      <c r="K173">
        <v>99</v>
      </c>
      <c r="L173">
        <v>99</v>
      </c>
      <c r="M173">
        <v>99</v>
      </c>
      <c r="N173">
        <v>99</v>
      </c>
      <c r="O173">
        <v>99</v>
      </c>
      <c r="P173">
        <v>9999</v>
      </c>
      <c r="Q173">
        <v>1229</v>
      </c>
      <c r="R173">
        <v>110568</v>
      </c>
      <c r="S173">
        <v>110239</v>
      </c>
      <c r="T173">
        <v>15.87278416901815</v>
      </c>
      <c r="U173">
        <v>60.720216983100393</v>
      </c>
      <c r="V173">
        <v>88.361446174120545</v>
      </c>
      <c r="W173">
        <v>81.47116537704531</v>
      </c>
      <c r="X173">
        <v>2.9511250994862888</v>
      </c>
      <c r="Y173">
        <v>5.9022501989725775</v>
      </c>
      <c r="AA173">
        <v>9.4322539489338642</v>
      </c>
      <c r="AB173">
        <v>2.8474547498291849</v>
      </c>
      <c r="AC173">
        <v>-28.360771713359224</v>
      </c>
      <c r="AD173">
        <v>8.6090760940233704</v>
      </c>
      <c r="AE173">
        <v>8.6186486865958312</v>
      </c>
      <c r="AF173">
        <v>6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1628</v>
      </c>
      <c r="AO173">
        <v>992</v>
      </c>
    </row>
    <row r="174" spans="1:41">
      <c r="A174">
        <v>2</v>
      </c>
      <c r="B174">
        <v>114</v>
      </c>
      <c r="C174">
        <v>2015</v>
      </c>
      <c r="D174">
        <v>6</v>
      </c>
      <c r="E174">
        <v>99</v>
      </c>
      <c r="F174">
        <v>99</v>
      </c>
      <c r="G174">
        <v>99</v>
      </c>
      <c r="H174">
        <v>99</v>
      </c>
      <c r="I174">
        <v>99</v>
      </c>
      <c r="J174">
        <v>999</v>
      </c>
      <c r="K174">
        <v>99</v>
      </c>
      <c r="L174">
        <v>99</v>
      </c>
      <c r="M174">
        <v>99</v>
      </c>
      <c r="N174">
        <v>99</v>
      </c>
      <c r="O174">
        <v>99</v>
      </c>
      <c r="P174">
        <v>9999</v>
      </c>
      <c r="Q174">
        <v>1318</v>
      </c>
      <c r="R174">
        <v>130689</v>
      </c>
      <c r="S174">
        <v>130155</v>
      </c>
      <c r="T174">
        <v>15.818355026054221</v>
      </c>
      <c r="U174">
        <v>60.641681072567344</v>
      </c>
      <c r="V174">
        <v>88.115451811706251</v>
      </c>
      <c r="W174">
        <v>81.214368253235932</v>
      </c>
      <c r="X174">
        <v>2.4363182823343963</v>
      </c>
      <c r="Y174">
        <v>4.8726365646687926</v>
      </c>
      <c r="AA174">
        <v>9.5504645063191873</v>
      </c>
      <c r="AB174">
        <v>2.8682036168778322</v>
      </c>
      <c r="AC174">
        <v>-26.394374384980779</v>
      </c>
      <c r="AD174">
        <v>10.17574294236868</v>
      </c>
      <c r="AE174">
        <v>10.143637292119148</v>
      </c>
      <c r="AF174">
        <v>6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2067</v>
      </c>
      <c r="AO174">
        <v>1168</v>
      </c>
    </row>
    <row r="175" spans="1:41">
      <c r="A175">
        <v>2</v>
      </c>
      <c r="B175">
        <v>115</v>
      </c>
      <c r="C175">
        <v>2015</v>
      </c>
      <c r="D175">
        <v>7</v>
      </c>
      <c r="E175">
        <v>99</v>
      </c>
      <c r="F175">
        <v>99</v>
      </c>
      <c r="G175">
        <v>99</v>
      </c>
      <c r="H175">
        <v>99</v>
      </c>
      <c r="I175">
        <v>99</v>
      </c>
      <c r="J175">
        <v>999</v>
      </c>
      <c r="K175">
        <v>99</v>
      </c>
      <c r="L175">
        <v>99</v>
      </c>
      <c r="M175">
        <v>99</v>
      </c>
      <c r="N175">
        <v>99</v>
      </c>
      <c r="O175">
        <v>99</v>
      </c>
      <c r="P175">
        <v>9999</v>
      </c>
      <c r="Q175">
        <v>1236</v>
      </c>
      <c r="R175">
        <v>121846</v>
      </c>
      <c r="S175">
        <v>121155</v>
      </c>
      <c r="T175">
        <v>15.7679611969207</v>
      </c>
      <c r="U175">
        <v>60.617803639965352</v>
      </c>
      <c r="V175">
        <v>87.865209242586431</v>
      </c>
      <c r="W175">
        <v>80.940926086418571</v>
      </c>
      <c r="X175">
        <v>2.2315053428097764</v>
      </c>
      <c r="Y175">
        <v>4.4630106856195528</v>
      </c>
      <c r="AA175">
        <v>9.634317159060652</v>
      </c>
      <c r="AB175">
        <v>2.9245352771004844</v>
      </c>
      <c r="AC175">
        <v>-25.913614552476719</v>
      </c>
      <c r="AD175">
        <v>9.4872068387993931</v>
      </c>
      <c r="AE175">
        <v>9.41043059057783</v>
      </c>
      <c r="AF175">
        <v>2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1911</v>
      </c>
      <c r="AO175">
        <v>945</v>
      </c>
    </row>
    <row r="176" spans="1:41">
      <c r="A176">
        <v>2</v>
      </c>
      <c r="B176">
        <v>116</v>
      </c>
      <c r="C176">
        <v>2015</v>
      </c>
      <c r="D176">
        <v>8</v>
      </c>
      <c r="E176">
        <v>99</v>
      </c>
      <c r="F176">
        <v>99</v>
      </c>
      <c r="G176">
        <v>99</v>
      </c>
      <c r="H176">
        <v>99</v>
      </c>
      <c r="I176">
        <v>99</v>
      </c>
      <c r="J176">
        <v>999</v>
      </c>
      <c r="K176">
        <v>99</v>
      </c>
      <c r="L176">
        <v>99</v>
      </c>
      <c r="M176">
        <v>99</v>
      </c>
      <c r="N176">
        <v>99</v>
      </c>
      <c r="O176">
        <v>99</v>
      </c>
      <c r="P176">
        <v>9999</v>
      </c>
      <c r="Q176">
        <v>1286</v>
      </c>
      <c r="R176">
        <v>129769</v>
      </c>
      <c r="S176">
        <v>129350</v>
      </c>
      <c r="T176">
        <v>15.743012583899079</v>
      </c>
      <c r="U176">
        <v>60.426238886741402</v>
      </c>
      <c r="V176">
        <v>88.418509750185436</v>
      </c>
      <c r="W176">
        <v>81.514282180131232</v>
      </c>
      <c r="X176">
        <v>2.9937812574651881</v>
      </c>
      <c r="Y176">
        <v>5.9875625149303762</v>
      </c>
      <c r="AA176">
        <v>9.5686591051621477</v>
      </c>
      <c r="AB176">
        <v>2.8451733795108791</v>
      </c>
      <c r="AC176">
        <v>-26.570834507220745</v>
      </c>
      <c r="AD176">
        <v>10.104109648771059</v>
      </c>
      <c r="AE176">
        <v>10.118127001159991</v>
      </c>
      <c r="AF176">
        <v>4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1883</v>
      </c>
      <c r="AO176">
        <v>1444</v>
      </c>
    </row>
    <row r="177" spans="1:42">
      <c r="A177">
        <v>2</v>
      </c>
      <c r="B177">
        <v>117</v>
      </c>
      <c r="C177">
        <v>2015</v>
      </c>
      <c r="D177">
        <v>9</v>
      </c>
      <c r="E177">
        <v>99</v>
      </c>
      <c r="F177">
        <v>99</v>
      </c>
      <c r="G177">
        <v>99</v>
      </c>
      <c r="H177">
        <v>99</v>
      </c>
      <c r="I177">
        <v>99</v>
      </c>
      <c r="J177">
        <v>999</v>
      </c>
      <c r="K177">
        <v>99</v>
      </c>
      <c r="L177">
        <v>99</v>
      </c>
      <c r="M177">
        <v>99</v>
      </c>
      <c r="N177">
        <v>99</v>
      </c>
      <c r="O177">
        <v>99</v>
      </c>
      <c r="P177">
        <v>9999</v>
      </c>
      <c r="Q177">
        <v>1348</v>
      </c>
      <c r="R177">
        <v>125067</v>
      </c>
      <c r="S177">
        <v>124400</v>
      </c>
      <c r="T177">
        <v>15.724955423892796</v>
      </c>
      <c r="U177">
        <v>60.481221864951763</v>
      </c>
      <c r="V177">
        <v>88.918961829349982</v>
      </c>
      <c r="W177">
        <v>81.903913987137571</v>
      </c>
      <c r="X177">
        <v>3.4357584334796543</v>
      </c>
      <c r="Y177">
        <v>6.8715168669593085</v>
      </c>
      <c r="AA177">
        <v>9.5897045981080069</v>
      </c>
      <c r="AB177">
        <v>2.8721359763303242</v>
      </c>
      <c r="AC177">
        <v>-27.919000327157026</v>
      </c>
      <c r="AD177">
        <v>9.7380012286667128</v>
      </c>
      <c r="AE177">
        <v>9.7774368864303209</v>
      </c>
      <c r="AF177">
        <v>5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1724</v>
      </c>
      <c r="AO177">
        <v>1116</v>
      </c>
    </row>
    <row r="178" spans="1:42">
      <c r="A178">
        <v>2</v>
      </c>
      <c r="B178">
        <v>118</v>
      </c>
      <c r="C178">
        <v>2015</v>
      </c>
      <c r="D178">
        <v>10</v>
      </c>
      <c r="E178">
        <v>99</v>
      </c>
      <c r="F178">
        <v>99</v>
      </c>
      <c r="G178">
        <v>99</v>
      </c>
      <c r="H178">
        <v>99</v>
      </c>
      <c r="I178">
        <v>99</v>
      </c>
      <c r="J178">
        <v>999</v>
      </c>
      <c r="K178">
        <v>99</v>
      </c>
      <c r="L178">
        <v>99</v>
      </c>
      <c r="M178">
        <v>99</v>
      </c>
      <c r="N178">
        <v>99</v>
      </c>
      <c r="O178">
        <v>99</v>
      </c>
      <c r="P178">
        <v>9999</v>
      </c>
      <c r="Q178">
        <v>1442</v>
      </c>
      <c r="R178">
        <v>131585</v>
      </c>
      <c r="S178">
        <v>129483</v>
      </c>
      <c r="T178">
        <v>15.460630011019495</v>
      </c>
      <c r="U178">
        <v>60.25887568252201</v>
      </c>
      <c r="V178">
        <v>89.688234170783829</v>
      </c>
      <c r="W178">
        <v>82.338862244464352</v>
      </c>
      <c r="X178">
        <v>2.9099061443173606</v>
      </c>
      <c r="Y178">
        <v>5.8198122886347212</v>
      </c>
      <c r="AA178">
        <v>9.8861726939288772</v>
      </c>
      <c r="AB178">
        <v>2.8749577785985099</v>
      </c>
      <c r="AC178">
        <v>-27.72573020943592</v>
      </c>
      <c r="AD178">
        <v>10.245507541350706</v>
      </c>
      <c r="AE178">
        <v>10.230988569521717</v>
      </c>
      <c r="AF178">
        <v>12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1810</v>
      </c>
      <c r="AO178">
        <v>1243</v>
      </c>
    </row>
    <row r="179" spans="1:42">
      <c r="A179">
        <v>2</v>
      </c>
      <c r="B179">
        <v>119</v>
      </c>
      <c r="C179">
        <v>2015</v>
      </c>
      <c r="D179">
        <v>11</v>
      </c>
      <c r="E179">
        <v>99</v>
      </c>
      <c r="F179">
        <v>99</v>
      </c>
      <c r="G179">
        <v>99</v>
      </c>
      <c r="H179">
        <v>99</v>
      </c>
      <c r="I179">
        <v>99</v>
      </c>
      <c r="J179">
        <v>999</v>
      </c>
      <c r="K179">
        <v>99</v>
      </c>
      <c r="L179">
        <v>99</v>
      </c>
      <c r="M179">
        <v>99</v>
      </c>
      <c r="N179">
        <v>99</v>
      </c>
      <c r="O179">
        <v>99</v>
      </c>
      <c r="P179">
        <v>9999</v>
      </c>
      <c r="Q179">
        <v>591</v>
      </c>
      <c r="R179">
        <v>33249</v>
      </c>
      <c r="S179">
        <v>33076</v>
      </c>
      <c r="T179">
        <v>15.657643838912453</v>
      </c>
      <c r="U179">
        <v>60.271979683153923</v>
      </c>
      <c r="V179">
        <v>89.533779324598044</v>
      </c>
      <c r="W179">
        <v>82.478736848470305</v>
      </c>
      <c r="X179">
        <v>2.4301482751360943</v>
      </c>
      <c r="Y179">
        <v>4.8602965502721887</v>
      </c>
      <c r="AA179">
        <v>9.982254383485401</v>
      </c>
      <c r="AB179">
        <v>2.7714099713394118</v>
      </c>
      <c r="AC179">
        <v>-30.363988173138942</v>
      </c>
      <c r="AD179">
        <v>2.5888428030730672</v>
      </c>
      <c r="AE179">
        <v>2.6179115500520966</v>
      </c>
      <c r="AF179">
        <v>5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507</v>
      </c>
      <c r="AO179">
        <v>265</v>
      </c>
    </row>
    <row r="180" spans="1:42">
      <c r="A180">
        <v>2</v>
      </c>
      <c r="B180">
        <v>120</v>
      </c>
      <c r="C180">
        <v>2015</v>
      </c>
      <c r="D180">
        <v>12</v>
      </c>
      <c r="E180">
        <v>99</v>
      </c>
      <c r="F180">
        <v>99</v>
      </c>
      <c r="G180">
        <v>99</v>
      </c>
      <c r="H180">
        <v>99</v>
      </c>
      <c r="I180">
        <v>99</v>
      </c>
      <c r="J180">
        <v>999</v>
      </c>
      <c r="K180">
        <v>99</v>
      </c>
      <c r="L180">
        <v>99</v>
      </c>
      <c r="M180">
        <v>99</v>
      </c>
      <c r="N180">
        <v>99</v>
      </c>
      <c r="O180">
        <v>99</v>
      </c>
      <c r="P180">
        <v>9999</v>
      </c>
    </row>
    <row r="181" spans="1:42">
      <c r="A181">
        <v>3</v>
      </c>
      <c r="B181">
        <v>1</v>
      </c>
      <c r="C181">
        <v>2024</v>
      </c>
      <c r="D181">
        <v>99</v>
      </c>
      <c r="E181">
        <v>1</v>
      </c>
      <c r="F181">
        <v>99</v>
      </c>
      <c r="G181">
        <v>99</v>
      </c>
      <c r="H181">
        <v>99</v>
      </c>
      <c r="I181">
        <v>99</v>
      </c>
      <c r="J181">
        <v>999</v>
      </c>
      <c r="K181">
        <v>99</v>
      </c>
      <c r="L181">
        <v>99</v>
      </c>
      <c r="M181">
        <v>99</v>
      </c>
      <c r="N181">
        <v>99</v>
      </c>
      <c r="O181">
        <v>99</v>
      </c>
      <c r="P181">
        <v>9999</v>
      </c>
      <c r="Q181">
        <v>379</v>
      </c>
      <c r="R181">
        <v>26513</v>
      </c>
      <c r="S181">
        <v>26403</v>
      </c>
      <c r="T181">
        <v>4.1527175347942515</v>
      </c>
      <c r="U181">
        <v>60.596182252016845</v>
      </c>
      <c r="V181">
        <v>92.292944238049444</v>
      </c>
      <c r="W181">
        <v>84.970631746392513</v>
      </c>
      <c r="X181">
        <v>2.6024968883189374</v>
      </c>
      <c r="Y181">
        <v>5.2049937766378749</v>
      </c>
      <c r="Z181">
        <v>0</v>
      </c>
      <c r="AA181">
        <v>9.5210200509394856</v>
      </c>
      <c r="AB181">
        <v>2.5272554741164122</v>
      </c>
      <c r="AC181">
        <v>-32.449735500426272</v>
      </c>
      <c r="AD181">
        <v>2.0763421669046114</v>
      </c>
      <c r="AE181">
        <v>2.1463794875801518</v>
      </c>
      <c r="AF181">
        <v>383</v>
      </c>
      <c r="AG181">
        <v>0</v>
      </c>
      <c r="AH181">
        <v>0</v>
      </c>
      <c r="AI181">
        <v>106</v>
      </c>
      <c r="AJ181">
        <v>1028</v>
      </c>
      <c r="AK181">
        <v>219</v>
      </c>
      <c r="AL181">
        <v>1548</v>
      </c>
      <c r="AM181">
        <v>1</v>
      </c>
      <c r="AN181">
        <v>345</v>
      </c>
      <c r="AO181">
        <v>316</v>
      </c>
      <c r="AP181">
        <v>200</v>
      </c>
    </row>
    <row r="182" spans="1:42">
      <c r="A182">
        <v>3</v>
      </c>
      <c r="B182">
        <v>2</v>
      </c>
      <c r="C182">
        <v>2024</v>
      </c>
      <c r="D182">
        <v>99</v>
      </c>
      <c r="E182">
        <v>2</v>
      </c>
      <c r="F182">
        <v>99</v>
      </c>
      <c r="G182">
        <v>99</v>
      </c>
      <c r="H182">
        <v>99</v>
      </c>
      <c r="I182">
        <v>99</v>
      </c>
      <c r="J182">
        <v>999</v>
      </c>
      <c r="K182">
        <v>99</v>
      </c>
      <c r="L182">
        <v>99</v>
      </c>
      <c r="M182">
        <v>99</v>
      </c>
      <c r="N182">
        <v>99</v>
      </c>
      <c r="O182">
        <v>99</v>
      </c>
      <c r="P182">
        <v>9999</v>
      </c>
      <c r="Q182">
        <v>408</v>
      </c>
      <c r="R182">
        <v>29258</v>
      </c>
      <c r="S182">
        <v>29060</v>
      </c>
      <c r="T182">
        <v>4.3539202953038485</v>
      </c>
      <c r="U182">
        <v>60.460323468685488</v>
      </c>
      <c r="V182">
        <v>90.972135955123434</v>
      </c>
      <c r="W182">
        <v>83.649810736407517</v>
      </c>
      <c r="X182">
        <v>2.0233782213411717</v>
      </c>
      <c r="Y182">
        <v>4.0467564426823435</v>
      </c>
      <c r="Z182">
        <v>0</v>
      </c>
      <c r="AA182">
        <v>9.3779946058415771</v>
      </c>
      <c r="AB182">
        <v>2.5242748030801714</v>
      </c>
      <c r="AC182">
        <v>-32.105730190169311</v>
      </c>
      <c r="AD182">
        <v>2.2913144162974808</v>
      </c>
      <c r="AE182">
        <v>2.3256532293691596</v>
      </c>
      <c r="AF182">
        <v>364</v>
      </c>
      <c r="AG182">
        <v>1</v>
      </c>
      <c r="AH182">
        <v>0</v>
      </c>
      <c r="AI182">
        <v>117</v>
      </c>
      <c r="AJ182">
        <v>1303</v>
      </c>
      <c r="AK182">
        <v>321</v>
      </c>
      <c r="AL182">
        <v>1788</v>
      </c>
      <c r="AM182">
        <v>1</v>
      </c>
      <c r="AN182">
        <v>373</v>
      </c>
      <c r="AO182">
        <v>273</v>
      </c>
      <c r="AP182">
        <v>216</v>
      </c>
    </row>
    <row r="183" spans="1:42">
      <c r="A183">
        <v>3</v>
      </c>
      <c r="B183">
        <v>3</v>
      </c>
      <c r="C183">
        <v>2024</v>
      </c>
      <c r="D183">
        <v>99</v>
      </c>
      <c r="E183">
        <v>3</v>
      </c>
      <c r="F183">
        <v>99</v>
      </c>
      <c r="G183">
        <v>99</v>
      </c>
      <c r="H183">
        <v>99</v>
      </c>
      <c r="I183">
        <v>99</v>
      </c>
      <c r="J183">
        <v>999</v>
      </c>
      <c r="K183">
        <v>99</v>
      </c>
      <c r="L183">
        <v>99</v>
      </c>
      <c r="M183">
        <v>99</v>
      </c>
      <c r="N183">
        <v>99</v>
      </c>
      <c r="O183">
        <v>99</v>
      </c>
      <c r="P183">
        <v>9999</v>
      </c>
      <c r="Q183">
        <v>437</v>
      </c>
      <c r="R183">
        <v>28578</v>
      </c>
      <c r="S183">
        <v>28507</v>
      </c>
      <c r="T183">
        <v>3.93453005808664</v>
      </c>
      <c r="U183">
        <v>60.737432911214782</v>
      </c>
      <c r="V183">
        <v>90.747371509101569</v>
      </c>
      <c r="W183">
        <v>83.606963202020566</v>
      </c>
      <c r="X183">
        <v>2.2219889425432151</v>
      </c>
      <c r="Y183">
        <v>4.4439778850864302</v>
      </c>
      <c r="Z183">
        <v>0</v>
      </c>
      <c r="AA183">
        <v>9.2402774863548185</v>
      </c>
      <c r="AB183">
        <v>2.5579040572126313</v>
      </c>
      <c r="AC183">
        <v>-31.515209380763562</v>
      </c>
      <c r="AD183">
        <v>2.2380608171764784</v>
      </c>
      <c r="AE183">
        <v>2.2802284039111242</v>
      </c>
      <c r="AF183">
        <v>425</v>
      </c>
      <c r="AG183">
        <v>0</v>
      </c>
      <c r="AH183">
        <v>0</v>
      </c>
      <c r="AI183">
        <v>137</v>
      </c>
      <c r="AJ183">
        <v>1576</v>
      </c>
      <c r="AK183">
        <v>371</v>
      </c>
      <c r="AL183">
        <v>1809</v>
      </c>
      <c r="AM183">
        <v>0</v>
      </c>
      <c r="AN183">
        <v>399</v>
      </c>
      <c r="AO183">
        <v>268</v>
      </c>
      <c r="AP183">
        <v>240</v>
      </c>
    </row>
    <row r="184" spans="1:42">
      <c r="A184">
        <v>3</v>
      </c>
      <c r="B184">
        <v>4</v>
      </c>
      <c r="C184">
        <v>2024</v>
      </c>
      <c r="D184">
        <v>99</v>
      </c>
      <c r="E184">
        <v>4</v>
      </c>
      <c r="F184">
        <v>99</v>
      </c>
      <c r="G184">
        <v>99</v>
      </c>
      <c r="H184">
        <v>99</v>
      </c>
      <c r="I184">
        <v>99</v>
      </c>
      <c r="J184">
        <v>999</v>
      </c>
      <c r="K184">
        <v>99</v>
      </c>
      <c r="L184">
        <v>99</v>
      </c>
      <c r="M184">
        <v>99</v>
      </c>
      <c r="N184">
        <v>99</v>
      </c>
      <c r="O184">
        <v>99</v>
      </c>
      <c r="P184">
        <v>9999</v>
      </c>
      <c r="Q184">
        <v>414</v>
      </c>
      <c r="R184">
        <v>28056</v>
      </c>
      <c r="S184">
        <v>27922</v>
      </c>
      <c r="T184">
        <v>3.7087254063301969</v>
      </c>
      <c r="U184">
        <v>60.824940906811825</v>
      </c>
      <c r="V184">
        <v>89.639867381684851</v>
      </c>
      <c r="W184">
        <v>82.421302198982971</v>
      </c>
      <c r="X184">
        <v>1.5968063872255491</v>
      </c>
      <c r="Y184">
        <v>3.1936127744510983</v>
      </c>
      <c r="Z184">
        <v>0</v>
      </c>
      <c r="AA184">
        <v>8.698954227408338</v>
      </c>
      <c r="AB184">
        <v>2.5356021746518311</v>
      </c>
      <c r="AC184">
        <v>-29.788590876879159</v>
      </c>
      <c r="AD184">
        <v>2.1971808484394728</v>
      </c>
      <c r="AE184">
        <v>2.2017620450122144</v>
      </c>
      <c r="AF184">
        <v>387</v>
      </c>
      <c r="AG184">
        <v>0</v>
      </c>
      <c r="AH184">
        <v>0</v>
      </c>
      <c r="AI184">
        <v>131</v>
      </c>
      <c r="AJ184">
        <v>1466</v>
      </c>
      <c r="AK184">
        <v>320</v>
      </c>
      <c r="AL184">
        <v>1791</v>
      </c>
      <c r="AM184">
        <v>2</v>
      </c>
      <c r="AN184">
        <v>351</v>
      </c>
      <c r="AO184">
        <v>292</v>
      </c>
      <c r="AP184">
        <v>215</v>
      </c>
    </row>
    <row r="185" spans="1:42">
      <c r="A185">
        <v>3</v>
      </c>
      <c r="B185">
        <v>5</v>
      </c>
      <c r="C185">
        <v>2024</v>
      </c>
      <c r="D185">
        <v>99</v>
      </c>
      <c r="E185">
        <v>5</v>
      </c>
      <c r="F185">
        <v>99</v>
      </c>
      <c r="G185">
        <v>99</v>
      </c>
      <c r="H185">
        <v>99</v>
      </c>
      <c r="I185">
        <v>99</v>
      </c>
      <c r="J185">
        <v>999</v>
      </c>
      <c r="K185">
        <v>99</v>
      </c>
      <c r="L185">
        <v>99</v>
      </c>
      <c r="M185">
        <v>99</v>
      </c>
      <c r="N185">
        <v>99</v>
      </c>
      <c r="O185">
        <v>99</v>
      </c>
      <c r="P185">
        <v>9999</v>
      </c>
      <c r="Q185">
        <v>456</v>
      </c>
      <c r="R185">
        <v>29971</v>
      </c>
      <c r="S185">
        <v>29641</v>
      </c>
      <c r="T185">
        <v>3.9352040305628786</v>
      </c>
      <c r="U185">
        <v>60.732735062919602</v>
      </c>
      <c r="V185">
        <v>90.053826865607903</v>
      </c>
      <c r="W185">
        <v>82.605917479167715</v>
      </c>
      <c r="X185">
        <v>1.4881051683293851</v>
      </c>
      <c r="Y185">
        <v>2.9762103366587702</v>
      </c>
      <c r="Z185">
        <v>0</v>
      </c>
      <c r="AA185">
        <v>8.8301516763088088</v>
      </c>
      <c r="AB185">
        <v>2.5553666455739421</v>
      </c>
      <c r="AC185">
        <v>-29.973075057859745</v>
      </c>
      <c r="AD185">
        <v>2.3471523812581778</v>
      </c>
      <c r="AE185">
        <v>2.3425474513404194</v>
      </c>
      <c r="AF185">
        <v>403</v>
      </c>
      <c r="AG185">
        <v>0</v>
      </c>
      <c r="AH185">
        <v>0</v>
      </c>
      <c r="AI185">
        <v>142</v>
      </c>
      <c r="AJ185">
        <v>1747</v>
      </c>
      <c r="AK185">
        <v>376</v>
      </c>
      <c r="AL185">
        <v>1736</v>
      </c>
      <c r="AM185">
        <v>0</v>
      </c>
      <c r="AN185">
        <v>504</v>
      </c>
      <c r="AO185">
        <v>301</v>
      </c>
      <c r="AP185">
        <v>235</v>
      </c>
    </row>
    <row r="186" spans="1:42">
      <c r="A186">
        <v>3</v>
      </c>
      <c r="B186">
        <v>6</v>
      </c>
      <c r="C186">
        <v>2024</v>
      </c>
      <c r="D186">
        <v>99</v>
      </c>
      <c r="E186">
        <v>6</v>
      </c>
      <c r="F186">
        <v>99</v>
      </c>
      <c r="G186">
        <v>99</v>
      </c>
      <c r="H186">
        <v>99</v>
      </c>
      <c r="I186">
        <v>99</v>
      </c>
      <c r="J186">
        <v>999</v>
      </c>
      <c r="K186">
        <v>99</v>
      </c>
      <c r="L186">
        <v>99</v>
      </c>
      <c r="M186">
        <v>99</v>
      </c>
      <c r="N186">
        <v>99</v>
      </c>
      <c r="O186">
        <v>99</v>
      </c>
      <c r="P186">
        <v>9999</v>
      </c>
      <c r="Q186">
        <v>456</v>
      </c>
      <c r="R186">
        <v>28871</v>
      </c>
      <c r="S186">
        <v>28743</v>
      </c>
      <c r="T186">
        <v>3.9308302448824071</v>
      </c>
      <c r="U186">
        <v>60.697700309640602</v>
      </c>
      <c r="V186">
        <v>89.936354186608</v>
      </c>
      <c r="W186">
        <v>82.742385972236747</v>
      </c>
      <c r="X186">
        <v>2.6704998094974197</v>
      </c>
      <c r="Y186">
        <v>5.3409996189948394</v>
      </c>
      <c r="Z186">
        <v>0</v>
      </c>
      <c r="AA186">
        <v>9.0724540510705101</v>
      </c>
      <c r="AB186">
        <v>2.5389038389200809</v>
      </c>
      <c r="AC186">
        <v>-30.977159356902007</v>
      </c>
      <c r="AD186">
        <v>2.2610068532683218</v>
      </c>
      <c r="AE186">
        <v>2.2753306724765503</v>
      </c>
      <c r="AF186">
        <v>429</v>
      </c>
      <c r="AG186">
        <v>0</v>
      </c>
      <c r="AH186">
        <v>0</v>
      </c>
      <c r="AI186">
        <v>165</v>
      </c>
      <c r="AJ186">
        <v>1506</v>
      </c>
      <c r="AK186">
        <v>451</v>
      </c>
      <c r="AL186">
        <v>1523</v>
      </c>
      <c r="AM186">
        <v>4</v>
      </c>
      <c r="AN186">
        <v>406</v>
      </c>
      <c r="AO186">
        <v>299</v>
      </c>
      <c r="AP186">
        <v>231</v>
      </c>
    </row>
    <row r="187" spans="1:42">
      <c r="A187">
        <v>3</v>
      </c>
      <c r="B187">
        <v>7</v>
      </c>
      <c r="C187">
        <v>2024</v>
      </c>
      <c r="D187">
        <v>99</v>
      </c>
      <c r="E187">
        <v>7</v>
      </c>
      <c r="F187">
        <v>99</v>
      </c>
      <c r="G187">
        <v>99</v>
      </c>
      <c r="H187">
        <v>99</v>
      </c>
      <c r="I187">
        <v>99</v>
      </c>
      <c r="J187">
        <v>999</v>
      </c>
      <c r="K187">
        <v>99</v>
      </c>
      <c r="L187">
        <v>99</v>
      </c>
      <c r="M187">
        <v>99</v>
      </c>
      <c r="N187">
        <v>99</v>
      </c>
      <c r="O187">
        <v>99</v>
      </c>
      <c r="P187">
        <v>9999</v>
      </c>
      <c r="Q187">
        <v>418</v>
      </c>
      <c r="R187">
        <v>27941</v>
      </c>
      <c r="S187">
        <v>27726</v>
      </c>
      <c r="T187">
        <v>3.9538670770552247</v>
      </c>
      <c r="U187">
        <v>60.687765995816207</v>
      </c>
      <c r="V187">
        <v>90.646020737366896</v>
      </c>
      <c r="W187">
        <v>83.356153069320939</v>
      </c>
      <c r="X187">
        <v>1.5604309079846821</v>
      </c>
      <c r="Y187">
        <v>3.1208618159693642</v>
      </c>
      <c r="Z187">
        <v>0</v>
      </c>
      <c r="AA187">
        <v>8.6012625230746327</v>
      </c>
      <c r="AB187">
        <v>2.5656214191608995</v>
      </c>
      <c r="AC187">
        <v>-31.384211148147305</v>
      </c>
      <c r="AD187">
        <v>2.1881747250587158</v>
      </c>
      <c r="AE187">
        <v>2.2111045014480002</v>
      </c>
      <c r="AF187">
        <v>418</v>
      </c>
      <c r="AG187">
        <v>0</v>
      </c>
      <c r="AH187">
        <v>0</v>
      </c>
      <c r="AI187">
        <v>138</v>
      </c>
      <c r="AJ187">
        <v>1559</v>
      </c>
      <c r="AK187">
        <v>363</v>
      </c>
      <c r="AL187">
        <v>2001</v>
      </c>
      <c r="AM187">
        <v>3</v>
      </c>
      <c r="AN187">
        <v>402</v>
      </c>
      <c r="AO187">
        <v>303</v>
      </c>
      <c r="AP187">
        <v>220</v>
      </c>
    </row>
    <row r="188" spans="1:42">
      <c r="A188">
        <v>3</v>
      </c>
      <c r="B188">
        <v>8</v>
      </c>
      <c r="C188">
        <v>2024</v>
      </c>
      <c r="D188">
        <v>99</v>
      </c>
      <c r="E188">
        <v>8</v>
      </c>
      <c r="F188">
        <v>99</v>
      </c>
      <c r="G188">
        <v>99</v>
      </c>
      <c r="H188">
        <v>99</v>
      </c>
      <c r="I188">
        <v>99</v>
      </c>
      <c r="J188">
        <v>999</v>
      </c>
      <c r="K188">
        <v>99</v>
      </c>
      <c r="L188">
        <v>99</v>
      </c>
      <c r="M188">
        <v>99</v>
      </c>
      <c r="N188">
        <v>99</v>
      </c>
      <c r="O188">
        <v>99</v>
      </c>
      <c r="P188">
        <v>9999</v>
      </c>
      <c r="Q188">
        <v>436</v>
      </c>
      <c r="R188">
        <v>30391</v>
      </c>
      <c r="S188">
        <v>30266</v>
      </c>
      <c r="T188">
        <v>4.0390576157415028</v>
      </c>
      <c r="U188">
        <v>60.666027886076783</v>
      </c>
      <c r="V188">
        <v>89.47157879800163</v>
      </c>
      <c r="W188">
        <v>82.302160840547373</v>
      </c>
      <c r="X188">
        <v>1.6682570497844755</v>
      </c>
      <c r="Y188">
        <v>3.3365140995689511</v>
      </c>
      <c r="Z188">
        <v>0</v>
      </c>
      <c r="AA188">
        <v>9.4962524104005279</v>
      </c>
      <c r="AB188">
        <v>2.5645709288650194</v>
      </c>
      <c r="AC188">
        <v>-28.727501389050225</v>
      </c>
      <c r="AD188">
        <v>2.3800443101270328</v>
      </c>
      <c r="AE188">
        <v>2.3831460122710997</v>
      </c>
      <c r="AF188">
        <v>495</v>
      </c>
      <c r="AG188">
        <v>0</v>
      </c>
      <c r="AH188">
        <v>0</v>
      </c>
      <c r="AI188">
        <v>141</v>
      </c>
      <c r="AJ188">
        <v>1660</v>
      </c>
      <c r="AK188">
        <v>430</v>
      </c>
      <c r="AL188">
        <v>1667</v>
      </c>
      <c r="AM188">
        <v>1</v>
      </c>
      <c r="AN188">
        <v>439</v>
      </c>
      <c r="AO188">
        <v>301</v>
      </c>
      <c r="AP188">
        <v>229</v>
      </c>
    </row>
    <row r="189" spans="1:42">
      <c r="A189">
        <v>3</v>
      </c>
      <c r="B189">
        <v>9</v>
      </c>
      <c r="C189">
        <v>2024</v>
      </c>
      <c r="D189">
        <v>99</v>
      </c>
      <c r="E189">
        <v>9</v>
      </c>
      <c r="F189">
        <v>99</v>
      </c>
      <c r="G189">
        <v>99</v>
      </c>
      <c r="H189">
        <v>99</v>
      </c>
      <c r="I189">
        <v>99</v>
      </c>
      <c r="J189">
        <v>999</v>
      </c>
      <c r="K189">
        <v>99</v>
      </c>
      <c r="L189">
        <v>99</v>
      </c>
      <c r="M189">
        <v>99</v>
      </c>
      <c r="N189">
        <v>99</v>
      </c>
      <c r="O189">
        <v>99</v>
      </c>
      <c r="P189">
        <v>9999</v>
      </c>
      <c r="Q189">
        <v>437</v>
      </c>
      <c r="R189">
        <v>29385</v>
      </c>
      <c r="S189">
        <v>29281</v>
      </c>
      <c r="T189">
        <v>4.0170154840905212</v>
      </c>
      <c r="U189">
        <v>60.651343874867663</v>
      </c>
      <c r="V189">
        <v>89.906350329120869</v>
      </c>
      <c r="W189">
        <v>82.770212765957581</v>
      </c>
      <c r="X189">
        <v>1.2557427258805511</v>
      </c>
      <c r="Y189">
        <v>2.5114854517611023</v>
      </c>
      <c r="Z189">
        <v>0</v>
      </c>
      <c r="AA189">
        <v>8.8018087353039487</v>
      </c>
      <c r="AB189">
        <v>2.5273313522695746</v>
      </c>
      <c r="AC189">
        <v>-28.510632330556025</v>
      </c>
      <c r="AD189">
        <v>2.3012603090744919</v>
      </c>
      <c r="AE189">
        <v>2.3186989348318647</v>
      </c>
      <c r="AF189">
        <v>481</v>
      </c>
      <c r="AG189">
        <v>0</v>
      </c>
      <c r="AH189">
        <v>0</v>
      </c>
      <c r="AI189">
        <v>125</v>
      </c>
      <c r="AJ189">
        <v>1714</v>
      </c>
      <c r="AK189">
        <v>295</v>
      </c>
      <c r="AL189">
        <v>1542</v>
      </c>
      <c r="AM189">
        <v>0</v>
      </c>
      <c r="AN189">
        <v>394</v>
      </c>
      <c r="AO189">
        <v>349</v>
      </c>
      <c r="AP189">
        <v>244</v>
      </c>
    </row>
    <row r="190" spans="1:42">
      <c r="A190">
        <v>3</v>
      </c>
      <c r="B190">
        <v>10</v>
      </c>
      <c r="C190">
        <v>2024</v>
      </c>
      <c r="D190">
        <v>99</v>
      </c>
      <c r="E190">
        <v>10</v>
      </c>
      <c r="F190">
        <v>99</v>
      </c>
      <c r="G190">
        <v>99</v>
      </c>
      <c r="H190">
        <v>99</v>
      </c>
      <c r="I190">
        <v>99</v>
      </c>
      <c r="J190">
        <v>999</v>
      </c>
      <c r="K190">
        <v>99</v>
      </c>
      <c r="L190">
        <v>99</v>
      </c>
      <c r="M190">
        <v>99</v>
      </c>
      <c r="N190">
        <v>99</v>
      </c>
      <c r="O190">
        <v>99</v>
      </c>
      <c r="P190">
        <v>9999</v>
      </c>
      <c r="Q190">
        <v>425</v>
      </c>
      <c r="R190">
        <v>27906</v>
      </c>
      <c r="S190">
        <v>27837</v>
      </c>
      <c r="T190">
        <v>3.8736472443202192</v>
      </c>
      <c r="U190">
        <v>60.742824298595409</v>
      </c>
      <c r="V190">
        <v>89.775348685745001</v>
      </c>
      <c r="W190">
        <v>82.702884649926276</v>
      </c>
      <c r="X190">
        <v>3.4042858166702503</v>
      </c>
      <c r="Y190">
        <v>6.8085716333405006</v>
      </c>
      <c r="Z190">
        <v>0</v>
      </c>
      <c r="AA190">
        <v>8.5268238403155028</v>
      </c>
      <c r="AB190">
        <v>2.5114021631932002</v>
      </c>
      <c r="AC190">
        <v>-28.691401827408431</v>
      </c>
      <c r="AD190">
        <v>2.1854337309863112</v>
      </c>
      <c r="AE190">
        <v>2.2025586092284954</v>
      </c>
      <c r="AF190">
        <v>416</v>
      </c>
      <c r="AG190">
        <v>0</v>
      </c>
      <c r="AH190">
        <v>0</v>
      </c>
      <c r="AI190">
        <v>147</v>
      </c>
      <c r="AJ190">
        <v>1211</v>
      </c>
      <c r="AK190">
        <v>426</v>
      </c>
      <c r="AL190">
        <v>1512</v>
      </c>
      <c r="AM190">
        <v>0</v>
      </c>
      <c r="AN190">
        <v>295</v>
      </c>
      <c r="AO190">
        <v>308</v>
      </c>
      <c r="AP190">
        <v>228</v>
      </c>
    </row>
    <row r="191" spans="1:42">
      <c r="A191">
        <v>3</v>
      </c>
      <c r="B191">
        <v>11</v>
      </c>
      <c r="C191">
        <v>2024</v>
      </c>
      <c r="D191">
        <v>99</v>
      </c>
      <c r="E191">
        <v>11</v>
      </c>
      <c r="F191">
        <v>99</v>
      </c>
      <c r="G191">
        <v>99</v>
      </c>
      <c r="H191">
        <v>99</v>
      </c>
      <c r="I191">
        <v>99</v>
      </c>
      <c r="J191">
        <v>999</v>
      </c>
      <c r="K191">
        <v>99</v>
      </c>
      <c r="L191">
        <v>99</v>
      </c>
      <c r="M191">
        <v>99</v>
      </c>
      <c r="N191">
        <v>99</v>
      </c>
      <c r="O191">
        <v>99</v>
      </c>
      <c r="P191">
        <v>9999</v>
      </c>
      <c r="Q191">
        <v>437</v>
      </c>
      <c r="R191">
        <v>28277</v>
      </c>
      <c r="S191">
        <v>28152</v>
      </c>
      <c r="T191">
        <v>3.6751423418325846</v>
      </c>
      <c r="U191">
        <v>60.840615231599891</v>
      </c>
      <c r="V191">
        <v>89.307534058262789</v>
      </c>
      <c r="W191">
        <v>82.204440181869614</v>
      </c>
      <c r="X191">
        <v>2.5674576510945286</v>
      </c>
      <c r="Y191">
        <v>5.1349153021890572</v>
      </c>
      <c r="Z191">
        <v>0</v>
      </c>
      <c r="AA191">
        <v>8.8117899579290384</v>
      </c>
      <c r="AB191">
        <v>2.4856067663412755</v>
      </c>
      <c r="AC191">
        <v>-28.251728408056195</v>
      </c>
      <c r="AD191">
        <v>2.2144882681537998</v>
      </c>
      <c r="AE191">
        <v>2.2140576058996047</v>
      </c>
      <c r="AF191">
        <v>507</v>
      </c>
      <c r="AG191">
        <v>0</v>
      </c>
      <c r="AH191">
        <v>0</v>
      </c>
      <c r="AI191">
        <v>123</v>
      </c>
      <c r="AJ191">
        <v>1718</v>
      </c>
      <c r="AK191">
        <v>312</v>
      </c>
      <c r="AL191">
        <v>1491</v>
      </c>
      <c r="AM191">
        <v>0</v>
      </c>
      <c r="AN191">
        <v>371</v>
      </c>
      <c r="AO191">
        <v>267</v>
      </c>
      <c r="AP191">
        <v>243</v>
      </c>
    </row>
    <row r="192" spans="1:42">
      <c r="A192">
        <v>3</v>
      </c>
      <c r="B192">
        <v>12</v>
      </c>
      <c r="C192">
        <v>2024</v>
      </c>
      <c r="D192">
        <v>99</v>
      </c>
      <c r="E192">
        <v>12</v>
      </c>
      <c r="F192">
        <v>99</v>
      </c>
      <c r="G192">
        <v>99</v>
      </c>
      <c r="H192">
        <v>99</v>
      </c>
      <c r="I192">
        <v>99</v>
      </c>
      <c r="J192">
        <v>999</v>
      </c>
      <c r="K192">
        <v>99</v>
      </c>
      <c r="L192">
        <v>99</v>
      </c>
      <c r="M192">
        <v>99</v>
      </c>
      <c r="N192">
        <v>99</v>
      </c>
      <c r="O192">
        <v>99</v>
      </c>
      <c r="P192">
        <v>9999</v>
      </c>
      <c r="Q192">
        <v>509</v>
      </c>
      <c r="R192">
        <v>32706</v>
      </c>
      <c r="S192">
        <v>32537</v>
      </c>
      <c r="T192">
        <v>4.0004892068733575</v>
      </c>
      <c r="U192">
        <v>60.675046869717555</v>
      </c>
      <c r="V192">
        <v>88.580051759391623</v>
      </c>
      <c r="W192">
        <v>81.505713495405516</v>
      </c>
      <c r="X192">
        <v>1.6847061701216901</v>
      </c>
      <c r="Y192">
        <v>3.3694123402433802</v>
      </c>
      <c r="Z192">
        <v>0</v>
      </c>
      <c r="AA192">
        <v>8.5619129652108104</v>
      </c>
      <c r="AB192">
        <v>2.4925821694118873</v>
      </c>
      <c r="AC192">
        <v>-27.319483659263913</v>
      </c>
      <c r="AD192">
        <v>2.5613414894875044</v>
      </c>
      <c r="AE192">
        <v>2.537172217831269</v>
      </c>
      <c r="AF192">
        <v>548</v>
      </c>
      <c r="AG192">
        <v>0</v>
      </c>
      <c r="AH192">
        <v>0</v>
      </c>
      <c r="AI192">
        <v>139</v>
      </c>
      <c r="AJ192">
        <v>1998</v>
      </c>
      <c r="AK192">
        <v>337</v>
      </c>
      <c r="AL192">
        <v>1676</v>
      </c>
      <c r="AM192">
        <v>1</v>
      </c>
      <c r="AN192">
        <v>490</v>
      </c>
      <c r="AO192">
        <v>322</v>
      </c>
      <c r="AP192">
        <v>279</v>
      </c>
    </row>
    <row r="193" spans="1:42">
      <c r="A193">
        <v>3</v>
      </c>
      <c r="B193">
        <v>13</v>
      </c>
      <c r="C193">
        <v>2024</v>
      </c>
      <c r="D193">
        <v>99</v>
      </c>
      <c r="E193">
        <v>13</v>
      </c>
      <c r="F193">
        <v>99</v>
      </c>
      <c r="G193">
        <v>99</v>
      </c>
      <c r="H193">
        <v>99</v>
      </c>
      <c r="I193">
        <v>99</v>
      </c>
      <c r="J193">
        <v>999</v>
      </c>
      <c r="K193">
        <v>99</v>
      </c>
      <c r="L193">
        <v>99</v>
      </c>
      <c r="M193">
        <v>99</v>
      </c>
      <c r="N193">
        <v>99</v>
      </c>
      <c r="O193">
        <v>99</v>
      </c>
      <c r="P193">
        <v>9999</v>
      </c>
      <c r="Q193">
        <v>192</v>
      </c>
      <c r="R193">
        <v>10244</v>
      </c>
      <c r="S193">
        <v>10187</v>
      </c>
      <c r="T193">
        <v>3.9907262787973448</v>
      </c>
      <c r="U193">
        <v>60.663983508393045</v>
      </c>
      <c r="V193">
        <v>89.348213329481652</v>
      </c>
      <c r="W193">
        <v>82.255963482870371</v>
      </c>
      <c r="X193">
        <v>1.6399843811011323</v>
      </c>
      <c r="Y193">
        <v>3.2799687622022646</v>
      </c>
      <c r="Z193">
        <v>0</v>
      </c>
      <c r="AA193">
        <v>8.0199094876848491</v>
      </c>
      <c r="AB193">
        <v>2.4848775083282009</v>
      </c>
      <c r="AC193">
        <v>-30.763735069990712</v>
      </c>
      <c r="AD193">
        <v>0.80224980793462974</v>
      </c>
      <c r="AE193">
        <v>0.80167453067497851</v>
      </c>
      <c r="AF193">
        <v>99</v>
      </c>
      <c r="AG193">
        <v>0</v>
      </c>
      <c r="AH193">
        <v>0</v>
      </c>
      <c r="AI193">
        <v>47</v>
      </c>
      <c r="AJ193">
        <v>614</v>
      </c>
      <c r="AK193">
        <v>96</v>
      </c>
      <c r="AL193">
        <v>783</v>
      </c>
      <c r="AM193">
        <v>0</v>
      </c>
      <c r="AN193">
        <v>132</v>
      </c>
      <c r="AO193">
        <v>71</v>
      </c>
      <c r="AP193">
        <v>95</v>
      </c>
    </row>
    <row r="194" spans="1:42">
      <c r="A194">
        <v>3</v>
      </c>
      <c r="B194">
        <v>14</v>
      </c>
      <c r="C194">
        <v>2024</v>
      </c>
      <c r="D194">
        <v>99</v>
      </c>
      <c r="E194">
        <v>14</v>
      </c>
      <c r="F194">
        <v>99</v>
      </c>
      <c r="G194">
        <v>99</v>
      </c>
      <c r="H194">
        <v>99</v>
      </c>
      <c r="I194">
        <v>99</v>
      </c>
      <c r="J194">
        <v>999</v>
      </c>
      <c r="K194">
        <v>99</v>
      </c>
      <c r="L194">
        <v>99</v>
      </c>
      <c r="M194">
        <v>99</v>
      </c>
      <c r="N194">
        <v>99</v>
      </c>
      <c r="O194">
        <v>99</v>
      </c>
      <c r="P194">
        <v>9999</v>
      </c>
      <c r="Q194">
        <v>462</v>
      </c>
      <c r="R194">
        <v>33764</v>
      </c>
      <c r="S194">
        <v>33635</v>
      </c>
      <c r="T194">
        <v>4.3532460608932588</v>
      </c>
      <c r="U194">
        <v>60.492760517318253</v>
      </c>
      <c r="V194">
        <v>91.504821774639552</v>
      </c>
      <c r="W194">
        <v>84.200487587334365</v>
      </c>
      <c r="X194">
        <v>1.7829641037791737</v>
      </c>
      <c r="Y194">
        <v>3.5659282075583474</v>
      </c>
      <c r="Z194">
        <v>0</v>
      </c>
      <c r="AA194">
        <v>8.6904664253175774</v>
      </c>
      <c r="AB194">
        <v>2.6527315925690744</v>
      </c>
      <c r="AC194">
        <v>-30.663872752143341</v>
      </c>
      <c r="AD194">
        <v>2.644197824590476</v>
      </c>
      <c r="AE194">
        <v>2.7095079197382974</v>
      </c>
      <c r="AF194">
        <v>505</v>
      </c>
      <c r="AG194">
        <v>0</v>
      </c>
      <c r="AH194">
        <v>0</v>
      </c>
      <c r="AI194">
        <v>167</v>
      </c>
      <c r="AJ194">
        <v>1717</v>
      </c>
      <c r="AK194">
        <v>380</v>
      </c>
      <c r="AL194">
        <v>1959</v>
      </c>
      <c r="AM194">
        <v>0</v>
      </c>
      <c r="AN194">
        <v>486</v>
      </c>
      <c r="AO194">
        <v>333</v>
      </c>
      <c r="AP194">
        <v>248</v>
      </c>
    </row>
    <row r="195" spans="1:42">
      <c r="A195">
        <v>3</v>
      </c>
      <c r="B195">
        <v>15</v>
      </c>
      <c r="C195">
        <v>2024</v>
      </c>
      <c r="D195">
        <v>99</v>
      </c>
      <c r="E195">
        <v>15</v>
      </c>
      <c r="F195">
        <v>99</v>
      </c>
      <c r="G195">
        <v>99</v>
      </c>
      <c r="H195">
        <v>99</v>
      </c>
      <c r="I195">
        <v>99</v>
      </c>
      <c r="J195">
        <v>999</v>
      </c>
      <c r="K195">
        <v>99</v>
      </c>
      <c r="L195">
        <v>99</v>
      </c>
      <c r="M195">
        <v>99</v>
      </c>
      <c r="N195">
        <v>99</v>
      </c>
      <c r="O195">
        <v>99</v>
      </c>
      <c r="P195">
        <v>9999</v>
      </c>
      <c r="Q195">
        <v>471</v>
      </c>
      <c r="R195">
        <v>33267</v>
      </c>
      <c r="S195">
        <v>33146</v>
      </c>
      <c r="T195">
        <v>4.0912916704241447</v>
      </c>
      <c r="U195">
        <v>60.639594521209219</v>
      </c>
      <c r="V195">
        <v>90.546940980574817</v>
      </c>
      <c r="W195">
        <v>83.342825680323713</v>
      </c>
      <c r="X195">
        <v>1.6593020110018939</v>
      </c>
      <c r="Y195">
        <v>3.3186040220037878</v>
      </c>
      <c r="Z195">
        <v>0</v>
      </c>
      <c r="AA195">
        <v>8.7571382627500007</v>
      </c>
      <c r="AB195">
        <v>2.5902441029899257</v>
      </c>
      <c r="AC195">
        <v>-28.383842204225303</v>
      </c>
      <c r="AD195">
        <v>2.6052757087623322</v>
      </c>
      <c r="AE195">
        <v>2.6429182701607581</v>
      </c>
      <c r="AF195">
        <v>517</v>
      </c>
      <c r="AG195">
        <v>0</v>
      </c>
      <c r="AH195">
        <v>0</v>
      </c>
      <c r="AI195">
        <v>149</v>
      </c>
      <c r="AJ195">
        <v>1542</v>
      </c>
      <c r="AK195">
        <v>314</v>
      </c>
      <c r="AL195">
        <v>1960</v>
      </c>
      <c r="AM195">
        <v>2</v>
      </c>
      <c r="AN195">
        <v>476</v>
      </c>
      <c r="AO195">
        <v>388</v>
      </c>
      <c r="AP195">
        <v>255</v>
      </c>
    </row>
    <row r="196" spans="1:42">
      <c r="A196">
        <v>3</v>
      </c>
      <c r="B196">
        <v>16</v>
      </c>
      <c r="C196">
        <v>2024</v>
      </c>
      <c r="D196">
        <v>99</v>
      </c>
      <c r="E196">
        <v>16</v>
      </c>
      <c r="F196">
        <v>99</v>
      </c>
      <c r="G196">
        <v>99</v>
      </c>
      <c r="H196">
        <v>99</v>
      </c>
      <c r="I196">
        <v>99</v>
      </c>
      <c r="J196">
        <v>999</v>
      </c>
      <c r="K196">
        <v>99</v>
      </c>
      <c r="L196">
        <v>99</v>
      </c>
      <c r="M196">
        <v>99</v>
      </c>
      <c r="N196">
        <v>99</v>
      </c>
      <c r="O196">
        <v>99</v>
      </c>
      <c r="P196">
        <v>9999</v>
      </c>
      <c r="Q196">
        <v>463</v>
      </c>
      <c r="R196">
        <v>31671</v>
      </c>
      <c r="S196">
        <v>31563</v>
      </c>
      <c r="T196">
        <v>3.9469862018881625</v>
      </c>
      <c r="U196">
        <v>60.712099610303206</v>
      </c>
      <c r="V196">
        <v>89.289031011219762</v>
      </c>
      <c r="W196">
        <v>82.201238792256405</v>
      </c>
      <c r="X196">
        <v>2.6775283382274004</v>
      </c>
      <c r="Y196">
        <v>5.3550566764548009</v>
      </c>
      <c r="Z196">
        <v>0</v>
      </c>
      <c r="AA196">
        <v>8.9586357748349439</v>
      </c>
      <c r="AB196">
        <v>2.5369608766119995</v>
      </c>
      <c r="AC196">
        <v>-28.20910683404087</v>
      </c>
      <c r="AD196">
        <v>2.4802863790606846</v>
      </c>
      <c r="AE196">
        <v>2.4822243073954624</v>
      </c>
      <c r="AF196">
        <v>519</v>
      </c>
      <c r="AG196">
        <v>0</v>
      </c>
      <c r="AH196">
        <v>0</v>
      </c>
      <c r="AI196">
        <v>159</v>
      </c>
      <c r="AJ196">
        <v>1541</v>
      </c>
      <c r="AK196">
        <v>234</v>
      </c>
      <c r="AL196">
        <v>1443</v>
      </c>
      <c r="AM196">
        <v>2</v>
      </c>
      <c r="AN196">
        <v>410</v>
      </c>
      <c r="AO196">
        <v>303</v>
      </c>
      <c r="AP196">
        <v>245</v>
      </c>
    </row>
    <row r="197" spans="1:42">
      <c r="A197">
        <v>3</v>
      </c>
      <c r="B197">
        <v>17</v>
      </c>
      <c r="C197">
        <v>2024</v>
      </c>
      <c r="D197">
        <v>99</v>
      </c>
      <c r="E197">
        <v>17</v>
      </c>
      <c r="F197">
        <v>99</v>
      </c>
      <c r="G197">
        <v>99</v>
      </c>
      <c r="H197">
        <v>99</v>
      </c>
      <c r="I197">
        <v>99</v>
      </c>
      <c r="J197">
        <v>999</v>
      </c>
      <c r="K197">
        <v>99</v>
      </c>
      <c r="L197">
        <v>99</v>
      </c>
      <c r="M197">
        <v>99</v>
      </c>
      <c r="N197">
        <v>99</v>
      </c>
      <c r="O197">
        <v>99</v>
      </c>
      <c r="P197">
        <v>9999</v>
      </c>
      <c r="Q197">
        <v>443</v>
      </c>
      <c r="R197">
        <v>31082</v>
      </c>
      <c r="S197">
        <v>30969</v>
      </c>
      <c r="T197">
        <v>3.9079531561675576</v>
      </c>
      <c r="U197">
        <v>60.720914462849947</v>
      </c>
      <c r="V197">
        <v>88.466546440193824</v>
      </c>
      <c r="W197">
        <v>81.421805676644539</v>
      </c>
      <c r="X197">
        <v>3.1819059262595704</v>
      </c>
      <c r="Y197">
        <v>6.3638118525191407</v>
      </c>
      <c r="Z197">
        <v>0</v>
      </c>
      <c r="AA197">
        <v>8.5587500272341543</v>
      </c>
      <c r="AB197">
        <v>2.4890659125335235</v>
      </c>
      <c r="AC197">
        <v>-26.710050171866609</v>
      </c>
      <c r="AD197">
        <v>2.4341593645279351</v>
      </c>
      <c r="AE197">
        <v>2.4124165422110058</v>
      </c>
      <c r="AF197">
        <v>468</v>
      </c>
      <c r="AG197">
        <v>0</v>
      </c>
      <c r="AH197">
        <v>0</v>
      </c>
      <c r="AI197">
        <v>144</v>
      </c>
      <c r="AJ197">
        <v>1460</v>
      </c>
      <c r="AK197">
        <v>335</v>
      </c>
      <c r="AL197">
        <v>1721</v>
      </c>
      <c r="AM197">
        <v>0</v>
      </c>
      <c r="AN197">
        <v>404</v>
      </c>
      <c r="AO197">
        <v>284</v>
      </c>
      <c r="AP197">
        <v>233</v>
      </c>
    </row>
    <row r="198" spans="1:42">
      <c r="A198">
        <v>3</v>
      </c>
      <c r="B198">
        <v>18</v>
      </c>
      <c r="C198">
        <v>2024</v>
      </c>
      <c r="D198">
        <v>99</v>
      </c>
      <c r="E198">
        <v>18</v>
      </c>
      <c r="F198">
        <v>99</v>
      </c>
      <c r="G198">
        <v>99</v>
      </c>
      <c r="H198">
        <v>99</v>
      </c>
      <c r="I198">
        <v>99</v>
      </c>
      <c r="J198">
        <v>999</v>
      </c>
      <c r="K198">
        <v>99</v>
      </c>
      <c r="L198">
        <v>99</v>
      </c>
      <c r="M198">
        <v>99</v>
      </c>
      <c r="N198">
        <v>99</v>
      </c>
      <c r="O198">
        <v>99</v>
      </c>
      <c r="P198">
        <v>9999</v>
      </c>
      <c r="Q198">
        <v>414</v>
      </c>
      <c r="R198">
        <v>26478</v>
      </c>
      <c r="S198">
        <v>26306</v>
      </c>
      <c r="T198">
        <v>3.7796661379258247</v>
      </c>
      <c r="U198">
        <v>60.784155705922608</v>
      </c>
      <c r="V198">
        <v>88.301125375084951</v>
      </c>
      <c r="W198">
        <v>81.075131148787378</v>
      </c>
      <c r="X198">
        <v>1.2047737744542637</v>
      </c>
      <c r="Y198">
        <v>2.4095475489085274</v>
      </c>
      <c r="Z198">
        <v>0</v>
      </c>
      <c r="AA198">
        <v>8.6563756888692254</v>
      </c>
      <c r="AB198">
        <v>2.4298446274691559</v>
      </c>
      <c r="AC198">
        <v>-28.808565899792203</v>
      </c>
      <c r="AD198">
        <v>2.0736011728322064</v>
      </c>
      <c r="AE198">
        <v>2.0404542513543498</v>
      </c>
      <c r="AF198">
        <v>427</v>
      </c>
      <c r="AG198">
        <v>0</v>
      </c>
      <c r="AH198">
        <v>0</v>
      </c>
      <c r="AI198">
        <v>122</v>
      </c>
      <c r="AJ198">
        <v>1717</v>
      </c>
      <c r="AK198">
        <v>368</v>
      </c>
      <c r="AL198">
        <v>1436</v>
      </c>
      <c r="AM198">
        <v>0</v>
      </c>
      <c r="AN198">
        <v>356</v>
      </c>
      <c r="AO198">
        <v>257</v>
      </c>
      <c r="AP198">
        <v>231</v>
      </c>
    </row>
    <row r="199" spans="1:42">
      <c r="A199">
        <v>3</v>
      </c>
      <c r="B199">
        <v>19</v>
      </c>
      <c r="C199">
        <v>2024</v>
      </c>
      <c r="D199">
        <v>99</v>
      </c>
      <c r="E199">
        <v>19</v>
      </c>
      <c r="F199">
        <v>99</v>
      </c>
      <c r="G199">
        <v>99</v>
      </c>
      <c r="H199">
        <v>99</v>
      </c>
      <c r="I199">
        <v>99</v>
      </c>
      <c r="J199">
        <v>999</v>
      </c>
      <c r="K199">
        <v>99</v>
      </c>
      <c r="L199">
        <v>99</v>
      </c>
      <c r="M199">
        <v>99</v>
      </c>
      <c r="N199">
        <v>99</v>
      </c>
      <c r="O199">
        <v>99</v>
      </c>
      <c r="P199">
        <v>9999</v>
      </c>
      <c r="Q199">
        <v>397</v>
      </c>
      <c r="R199">
        <v>25357</v>
      </c>
      <c r="S199">
        <v>25256</v>
      </c>
      <c r="T199">
        <v>3.8137792325590558</v>
      </c>
      <c r="U199">
        <v>60.795019005384844</v>
      </c>
      <c r="V199">
        <v>88.99633773989585</v>
      </c>
      <c r="W199">
        <v>81.921994773519231</v>
      </c>
      <c r="X199">
        <v>2.421422092518831</v>
      </c>
      <c r="Y199">
        <v>4.842844185037662</v>
      </c>
      <c r="Z199">
        <v>0</v>
      </c>
      <c r="AA199">
        <v>8.3870745292936011</v>
      </c>
      <c r="AB199">
        <v>2.460680769457841</v>
      </c>
      <c r="AC199">
        <v>-28.157553215954056</v>
      </c>
      <c r="AD199">
        <v>1.9858110483989075</v>
      </c>
      <c r="AE199">
        <v>1.9794725057044595</v>
      </c>
      <c r="AF199">
        <v>371</v>
      </c>
      <c r="AG199">
        <v>0</v>
      </c>
      <c r="AH199">
        <v>0</v>
      </c>
      <c r="AI199">
        <v>115</v>
      </c>
      <c r="AJ199">
        <v>1447</v>
      </c>
      <c r="AK199">
        <v>301</v>
      </c>
      <c r="AL199">
        <v>1436</v>
      </c>
      <c r="AM199">
        <v>0</v>
      </c>
      <c r="AN199">
        <v>378</v>
      </c>
      <c r="AO199">
        <v>241</v>
      </c>
      <c r="AP199">
        <v>209</v>
      </c>
    </row>
    <row r="200" spans="1:42">
      <c r="A200">
        <v>3</v>
      </c>
      <c r="B200">
        <v>20</v>
      </c>
      <c r="C200">
        <v>2024</v>
      </c>
      <c r="D200">
        <v>99</v>
      </c>
      <c r="E200">
        <v>20</v>
      </c>
      <c r="F200">
        <v>99</v>
      </c>
      <c r="G200">
        <v>99</v>
      </c>
      <c r="H200">
        <v>99</v>
      </c>
      <c r="I200">
        <v>99</v>
      </c>
      <c r="J200">
        <v>999</v>
      </c>
      <c r="K200">
        <v>99</v>
      </c>
      <c r="L200">
        <v>99</v>
      </c>
      <c r="M200">
        <v>99</v>
      </c>
      <c r="N200">
        <v>99</v>
      </c>
      <c r="O200">
        <v>99</v>
      </c>
      <c r="P200">
        <v>9999</v>
      </c>
      <c r="Q200">
        <v>426</v>
      </c>
      <c r="R200">
        <v>27373</v>
      </c>
      <c r="S200">
        <v>27254</v>
      </c>
      <c r="T200">
        <v>4.1654915427611137</v>
      </c>
      <c r="U200">
        <v>60.59642621266601</v>
      </c>
      <c r="V200">
        <v>88.754242521359132</v>
      </c>
      <c r="W200">
        <v>81.679412196374784</v>
      </c>
      <c r="X200">
        <v>1.5562780842435975</v>
      </c>
      <c r="Y200">
        <v>3.112556168487195</v>
      </c>
      <c r="Z200">
        <v>0</v>
      </c>
      <c r="AA200">
        <v>8.198178669177361</v>
      </c>
      <c r="AB200">
        <v>2.526676429860141</v>
      </c>
      <c r="AC200">
        <v>-27.499599147548057</v>
      </c>
      <c r="AD200">
        <v>2.1436923069694074</v>
      </c>
      <c r="AE200">
        <v>2.1297432066110016</v>
      </c>
      <c r="AF200">
        <v>339</v>
      </c>
      <c r="AG200">
        <v>0</v>
      </c>
      <c r="AH200">
        <v>0</v>
      </c>
      <c r="AI200">
        <v>116</v>
      </c>
      <c r="AJ200">
        <v>1505</v>
      </c>
      <c r="AK200">
        <v>237</v>
      </c>
      <c r="AL200">
        <v>1546</v>
      </c>
      <c r="AM200">
        <v>2</v>
      </c>
      <c r="AN200">
        <v>339</v>
      </c>
      <c r="AO200">
        <v>198</v>
      </c>
      <c r="AP200">
        <v>236</v>
      </c>
    </row>
    <row r="201" spans="1:42">
      <c r="A201">
        <v>3</v>
      </c>
      <c r="B201">
        <v>21</v>
      </c>
      <c r="C201">
        <v>2024</v>
      </c>
      <c r="D201">
        <v>99</v>
      </c>
      <c r="E201">
        <v>21</v>
      </c>
      <c r="F201">
        <v>99</v>
      </c>
      <c r="G201">
        <v>99</v>
      </c>
      <c r="H201">
        <v>99</v>
      </c>
      <c r="I201">
        <v>99</v>
      </c>
      <c r="J201">
        <v>999</v>
      </c>
      <c r="K201">
        <v>99</v>
      </c>
      <c r="L201">
        <v>99</v>
      </c>
      <c r="M201">
        <v>99</v>
      </c>
      <c r="N201">
        <v>99</v>
      </c>
      <c r="O201">
        <v>99</v>
      </c>
      <c r="P201">
        <v>9999</v>
      </c>
      <c r="Q201">
        <v>444</v>
      </c>
      <c r="R201">
        <v>30013</v>
      </c>
      <c r="S201">
        <v>29889</v>
      </c>
      <c r="T201">
        <v>4.3624762602872069</v>
      </c>
      <c r="U201">
        <v>60.471979658068179</v>
      </c>
      <c r="V201">
        <v>89.671520994599049</v>
      </c>
      <c r="W201">
        <v>82.555040315835143</v>
      </c>
      <c r="X201">
        <v>0.85629560523772996</v>
      </c>
      <c r="Y201">
        <v>1.7125912104754597</v>
      </c>
      <c r="Z201">
        <v>0</v>
      </c>
      <c r="AA201">
        <v>8.4612799956525411</v>
      </c>
      <c r="AB201">
        <v>2.5317336412967832</v>
      </c>
      <c r="AC201">
        <v>-26.308660006765276</v>
      </c>
      <c r="AD201">
        <v>2.3504415741450644</v>
      </c>
      <c r="AE201">
        <v>2.3606922006802682</v>
      </c>
      <c r="AF201">
        <v>375</v>
      </c>
      <c r="AG201">
        <v>0</v>
      </c>
      <c r="AH201">
        <v>0</v>
      </c>
      <c r="AI201">
        <v>90</v>
      </c>
      <c r="AJ201">
        <v>1690</v>
      </c>
      <c r="AK201">
        <v>282</v>
      </c>
      <c r="AL201">
        <v>1821</v>
      </c>
      <c r="AM201">
        <v>0</v>
      </c>
      <c r="AN201">
        <v>371</v>
      </c>
      <c r="AO201">
        <v>241</v>
      </c>
      <c r="AP201">
        <v>245</v>
      </c>
    </row>
    <row r="202" spans="1:42">
      <c r="A202">
        <v>3</v>
      </c>
      <c r="B202">
        <v>22</v>
      </c>
      <c r="C202">
        <v>2024</v>
      </c>
      <c r="D202">
        <v>99</v>
      </c>
      <c r="E202">
        <v>22</v>
      </c>
      <c r="F202">
        <v>99</v>
      </c>
      <c r="G202">
        <v>99</v>
      </c>
      <c r="H202">
        <v>99</v>
      </c>
      <c r="I202">
        <v>99</v>
      </c>
      <c r="J202">
        <v>999</v>
      </c>
      <c r="K202">
        <v>99</v>
      </c>
      <c r="L202">
        <v>99</v>
      </c>
      <c r="M202">
        <v>99</v>
      </c>
      <c r="N202">
        <v>99</v>
      </c>
      <c r="O202">
        <v>99</v>
      </c>
      <c r="P202">
        <v>9999</v>
      </c>
      <c r="Q202">
        <v>437</v>
      </c>
      <c r="R202">
        <v>29936</v>
      </c>
      <c r="S202">
        <v>29714</v>
      </c>
      <c r="T202">
        <v>4.18452699091395</v>
      </c>
      <c r="U202">
        <v>60.618227098337485</v>
      </c>
      <c r="V202">
        <v>89.472447006714546</v>
      </c>
      <c r="W202">
        <v>82.266675641111746</v>
      </c>
      <c r="X202">
        <v>2.214724746125067</v>
      </c>
      <c r="Y202">
        <v>4.429449492250134</v>
      </c>
      <c r="Z202">
        <v>0</v>
      </c>
      <c r="AA202">
        <v>8.5495120935525506</v>
      </c>
      <c r="AB202">
        <v>2.5674659772180424</v>
      </c>
      <c r="AC202">
        <v>-30.402729106043289</v>
      </c>
      <c r="AD202">
        <v>2.3444113871857746</v>
      </c>
      <c r="AE202">
        <v>2.3386727395028406</v>
      </c>
      <c r="AF202">
        <v>393</v>
      </c>
      <c r="AG202">
        <v>0</v>
      </c>
      <c r="AH202">
        <v>0</v>
      </c>
      <c r="AI202">
        <v>99</v>
      </c>
      <c r="AJ202">
        <v>1785</v>
      </c>
      <c r="AK202">
        <v>349</v>
      </c>
      <c r="AL202">
        <v>1928</v>
      </c>
      <c r="AM202">
        <v>0</v>
      </c>
      <c r="AN202">
        <v>322</v>
      </c>
      <c r="AO202">
        <v>212</v>
      </c>
      <c r="AP202">
        <v>215</v>
      </c>
    </row>
    <row r="203" spans="1:42">
      <c r="A203">
        <v>3</v>
      </c>
      <c r="B203">
        <v>23</v>
      </c>
      <c r="C203">
        <v>2024</v>
      </c>
      <c r="D203">
        <v>99</v>
      </c>
      <c r="E203">
        <v>23</v>
      </c>
      <c r="F203">
        <v>99</v>
      </c>
      <c r="G203">
        <v>99</v>
      </c>
      <c r="H203">
        <v>99</v>
      </c>
      <c r="I203">
        <v>99</v>
      </c>
      <c r="J203">
        <v>999</v>
      </c>
      <c r="K203">
        <v>99</v>
      </c>
      <c r="L203">
        <v>99</v>
      </c>
      <c r="M203">
        <v>99</v>
      </c>
      <c r="N203">
        <v>99</v>
      </c>
      <c r="O203">
        <v>99</v>
      </c>
      <c r="P203">
        <v>9999</v>
      </c>
      <c r="Q203">
        <v>468</v>
      </c>
      <c r="R203">
        <v>31347</v>
      </c>
      <c r="S203">
        <v>31113</v>
      </c>
      <c r="T203">
        <v>4.2844291319743508</v>
      </c>
      <c r="U203">
        <v>60.543277729566398</v>
      </c>
      <c r="V203">
        <v>89.183167957403526</v>
      </c>
      <c r="W203">
        <v>82.033262623340974</v>
      </c>
      <c r="X203">
        <v>3.5091077296073001</v>
      </c>
      <c r="Y203">
        <v>7.0182154592146002</v>
      </c>
      <c r="Z203">
        <v>0</v>
      </c>
      <c r="AA203">
        <v>8.5884508318061688</v>
      </c>
      <c r="AB203">
        <v>2.6556515857583127</v>
      </c>
      <c r="AC203">
        <v>-29.85482037023694</v>
      </c>
      <c r="AD203">
        <v>2.4549126053618542</v>
      </c>
      <c r="AE203">
        <v>2.4418346938883326</v>
      </c>
      <c r="AF203">
        <v>390</v>
      </c>
      <c r="AG203">
        <v>0</v>
      </c>
      <c r="AH203">
        <v>0</v>
      </c>
      <c r="AI203">
        <v>122</v>
      </c>
      <c r="AJ203">
        <v>1723</v>
      </c>
      <c r="AK203">
        <v>203</v>
      </c>
      <c r="AL203">
        <v>1896</v>
      </c>
      <c r="AM203">
        <v>0</v>
      </c>
      <c r="AN203">
        <v>340</v>
      </c>
      <c r="AO203">
        <v>216</v>
      </c>
      <c r="AP203">
        <v>254</v>
      </c>
    </row>
    <row r="204" spans="1:42">
      <c r="A204">
        <v>3</v>
      </c>
      <c r="B204">
        <v>24</v>
      </c>
      <c r="C204">
        <v>2024</v>
      </c>
      <c r="D204">
        <v>99</v>
      </c>
      <c r="E204">
        <v>24</v>
      </c>
      <c r="F204">
        <v>99</v>
      </c>
      <c r="G204">
        <v>99</v>
      </c>
      <c r="H204">
        <v>99</v>
      </c>
      <c r="I204">
        <v>99</v>
      </c>
      <c r="J204">
        <v>999</v>
      </c>
      <c r="K204">
        <v>99</v>
      </c>
      <c r="L204">
        <v>99</v>
      </c>
      <c r="M204">
        <v>99</v>
      </c>
      <c r="N204">
        <v>99</v>
      </c>
      <c r="O204">
        <v>99</v>
      </c>
      <c r="P204">
        <v>9999</v>
      </c>
      <c r="Q204">
        <v>397</v>
      </c>
      <c r="R204">
        <v>27726</v>
      </c>
      <c r="S204">
        <v>27420</v>
      </c>
      <c r="T204">
        <v>4.2393060665079716</v>
      </c>
      <c r="U204">
        <v>60.490991976659373</v>
      </c>
      <c r="V204">
        <v>88.459079224264656</v>
      </c>
      <c r="W204">
        <v>81.212970824215802</v>
      </c>
      <c r="X204">
        <v>2.1640337589266392</v>
      </c>
      <c r="Y204">
        <v>4.3280675178532784</v>
      </c>
      <c r="Z204">
        <v>0</v>
      </c>
      <c r="AA204">
        <v>8.6900491697793321</v>
      </c>
      <c r="AB204">
        <v>2.5331843910271266</v>
      </c>
      <c r="AC204">
        <v>-27.906592398705431</v>
      </c>
      <c r="AD204">
        <v>2.1713371900425162</v>
      </c>
      <c r="AE204">
        <v>2.1304788852318923</v>
      </c>
      <c r="AF204">
        <v>352</v>
      </c>
      <c r="AG204">
        <v>0</v>
      </c>
      <c r="AH204">
        <v>2</v>
      </c>
      <c r="AI204">
        <v>87</v>
      </c>
      <c r="AJ204">
        <v>1530</v>
      </c>
      <c r="AK204">
        <v>368</v>
      </c>
      <c r="AL204">
        <v>1975</v>
      </c>
      <c r="AM204">
        <v>0</v>
      </c>
      <c r="AN204">
        <v>315</v>
      </c>
      <c r="AO204">
        <v>161</v>
      </c>
      <c r="AP204">
        <v>216</v>
      </c>
    </row>
    <row r="205" spans="1:42">
      <c r="A205">
        <v>3</v>
      </c>
      <c r="B205">
        <v>25</v>
      </c>
      <c r="C205">
        <v>2024</v>
      </c>
      <c r="D205">
        <v>99</v>
      </c>
      <c r="E205">
        <v>25</v>
      </c>
      <c r="F205">
        <v>99</v>
      </c>
      <c r="G205">
        <v>99</v>
      </c>
      <c r="H205">
        <v>99</v>
      </c>
      <c r="I205">
        <v>99</v>
      </c>
      <c r="J205">
        <v>999</v>
      </c>
      <c r="K205">
        <v>99</v>
      </c>
      <c r="L205">
        <v>99</v>
      </c>
      <c r="M205">
        <v>99</v>
      </c>
      <c r="N205">
        <v>99</v>
      </c>
      <c r="O205">
        <v>99</v>
      </c>
      <c r="P205">
        <v>9999</v>
      </c>
      <c r="Q205">
        <v>422</v>
      </c>
      <c r="R205">
        <v>27896</v>
      </c>
      <c r="S205">
        <v>27637</v>
      </c>
      <c r="T205">
        <v>4.2994694579868096</v>
      </c>
      <c r="U205">
        <v>60.51532366031045</v>
      </c>
      <c r="V205">
        <v>87.985899537773747</v>
      </c>
      <c r="W205">
        <v>80.932087419039746</v>
      </c>
      <c r="X205">
        <v>1.6704903928878692</v>
      </c>
      <c r="Y205">
        <v>3.3409807857757383</v>
      </c>
      <c r="Z205">
        <v>0</v>
      </c>
      <c r="AA205">
        <v>8.7642495530113944</v>
      </c>
      <c r="AB205">
        <v>2.5028605440840161</v>
      </c>
      <c r="AC205">
        <v>-29.673189271636108</v>
      </c>
      <c r="AD205">
        <v>2.1846505898227675</v>
      </c>
      <c r="AE205">
        <v>2.1399125552545044</v>
      </c>
      <c r="AF205">
        <v>408</v>
      </c>
      <c r="AG205">
        <v>0</v>
      </c>
      <c r="AH205">
        <v>0</v>
      </c>
      <c r="AI205">
        <v>125</v>
      </c>
      <c r="AJ205">
        <v>1936</v>
      </c>
      <c r="AK205">
        <v>358</v>
      </c>
      <c r="AL205">
        <v>2002</v>
      </c>
      <c r="AM205">
        <v>0</v>
      </c>
      <c r="AN205">
        <v>313</v>
      </c>
      <c r="AO205">
        <v>275</v>
      </c>
      <c r="AP205">
        <v>235</v>
      </c>
    </row>
    <row r="206" spans="1:42">
      <c r="A206">
        <v>3</v>
      </c>
      <c r="B206">
        <v>26</v>
      </c>
      <c r="C206">
        <v>2024</v>
      </c>
      <c r="D206">
        <v>99</v>
      </c>
      <c r="E206">
        <v>26</v>
      </c>
      <c r="F206">
        <v>99</v>
      </c>
      <c r="G206">
        <v>99</v>
      </c>
      <c r="H206">
        <v>99</v>
      </c>
      <c r="I206">
        <v>99</v>
      </c>
      <c r="J206">
        <v>999</v>
      </c>
      <c r="K206">
        <v>99</v>
      </c>
      <c r="L206">
        <v>99</v>
      </c>
      <c r="M206">
        <v>99</v>
      </c>
      <c r="N206">
        <v>99</v>
      </c>
      <c r="O206">
        <v>99</v>
      </c>
      <c r="P206">
        <v>9999</v>
      </c>
      <c r="Q206">
        <v>424</v>
      </c>
      <c r="R206">
        <v>27624</v>
      </c>
      <c r="S206">
        <v>27414</v>
      </c>
      <c r="T206">
        <v>4.5910802200984655</v>
      </c>
      <c r="U206">
        <v>60.336288028014891</v>
      </c>
      <c r="V206">
        <v>87.913815536280012</v>
      </c>
      <c r="W206">
        <v>80.770004377325478</v>
      </c>
      <c r="X206">
        <v>2.0561830292499277</v>
      </c>
      <c r="Y206">
        <v>4.1123660584998554</v>
      </c>
      <c r="Z206">
        <v>0</v>
      </c>
      <c r="AA206">
        <v>8.9745998353499985</v>
      </c>
      <c r="AB206">
        <v>2.5100858829765968</v>
      </c>
      <c r="AC206">
        <v>-29.312804005435861</v>
      </c>
      <c r="AD206">
        <v>2.1633491501743674</v>
      </c>
      <c r="AE206">
        <v>2.1183947975061193</v>
      </c>
      <c r="AF206">
        <v>400</v>
      </c>
      <c r="AG206">
        <v>0</v>
      </c>
      <c r="AH206">
        <v>0</v>
      </c>
      <c r="AI206">
        <v>111</v>
      </c>
      <c r="AJ206">
        <v>1666</v>
      </c>
      <c r="AK206">
        <v>319</v>
      </c>
      <c r="AL206">
        <v>2200</v>
      </c>
      <c r="AM206">
        <v>1</v>
      </c>
      <c r="AN206">
        <v>332</v>
      </c>
      <c r="AO206">
        <v>253</v>
      </c>
      <c r="AP206">
        <v>234</v>
      </c>
    </row>
    <row r="207" spans="1:42">
      <c r="A207">
        <v>3</v>
      </c>
      <c r="B207">
        <v>27</v>
      </c>
      <c r="C207">
        <v>2024</v>
      </c>
      <c r="D207">
        <v>99</v>
      </c>
      <c r="E207">
        <v>27</v>
      </c>
      <c r="F207">
        <v>99</v>
      </c>
      <c r="G207">
        <v>99</v>
      </c>
      <c r="H207">
        <v>99</v>
      </c>
      <c r="I207">
        <v>99</v>
      </c>
      <c r="J207">
        <v>999</v>
      </c>
      <c r="K207">
        <v>99</v>
      </c>
      <c r="L207">
        <v>99</v>
      </c>
      <c r="M207">
        <v>99</v>
      </c>
      <c r="N207">
        <v>99</v>
      </c>
      <c r="O207">
        <v>99</v>
      </c>
      <c r="P207">
        <v>9999</v>
      </c>
      <c r="Q207">
        <v>413</v>
      </c>
      <c r="R207">
        <v>29099</v>
      </c>
      <c r="S207">
        <v>28959</v>
      </c>
      <c r="T207">
        <v>4.0577339427471744</v>
      </c>
      <c r="U207">
        <v>60.624641734866522</v>
      </c>
      <c r="V207">
        <v>87.427964899902051</v>
      </c>
      <c r="W207">
        <v>80.440291446527851</v>
      </c>
      <c r="X207">
        <v>2.8592047836695422</v>
      </c>
      <c r="Y207">
        <v>5.7184095673390845</v>
      </c>
      <c r="Z207">
        <v>0</v>
      </c>
      <c r="AA207">
        <v>8.7479911571093929</v>
      </c>
      <c r="AB207">
        <v>2.4656475108254194</v>
      </c>
      <c r="AC207">
        <v>-27.782321225513144</v>
      </c>
      <c r="AD207">
        <v>2.2788624717971282</v>
      </c>
      <c r="AE207">
        <v>2.2286485269452028</v>
      </c>
      <c r="AF207">
        <v>390</v>
      </c>
      <c r="AG207">
        <v>0</v>
      </c>
      <c r="AH207">
        <v>0</v>
      </c>
      <c r="AI207">
        <v>102</v>
      </c>
      <c r="AJ207">
        <v>1828</v>
      </c>
      <c r="AK207">
        <v>436</v>
      </c>
      <c r="AL207">
        <v>2082</v>
      </c>
      <c r="AM207">
        <v>0</v>
      </c>
      <c r="AN207">
        <v>301</v>
      </c>
      <c r="AO207">
        <v>267</v>
      </c>
      <c r="AP207">
        <v>216</v>
      </c>
    </row>
    <row r="208" spans="1:42">
      <c r="A208">
        <v>3</v>
      </c>
      <c r="B208">
        <v>28</v>
      </c>
      <c r="C208">
        <v>2024</v>
      </c>
      <c r="D208">
        <v>99</v>
      </c>
      <c r="E208">
        <v>28</v>
      </c>
      <c r="F208">
        <v>99</v>
      </c>
      <c r="G208">
        <v>99</v>
      </c>
      <c r="H208">
        <v>99</v>
      </c>
      <c r="I208">
        <v>99</v>
      </c>
      <c r="J208">
        <v>999</v>
      </c>
      <c r="K208">
        <v>99</v>
      </c>
      <c r="L208">
        <v>99</v>
      </c>
      <c r="M208">
        <v>99</v>
      </c>
      <c r="N208">
        <v>99</v>
      </c>
      <c r="O208">
        <v>99</v>
      </c>
      <c r="P208">
        <v>9999</v>
      </c>
      <c r="Q208">
        <v>433</v>
      </c>
      <c r="R208">
        <v>29104</v>
      </c>
      <c r="S208">
        <v>28990</v>
      </c>
      <c r="T208">
        <v>4.0346687740516778</v>
      </c>
      <c r="U208">
        <v>60.689720593308046</v>
      </c>
      <c r="V208">
        <v>87.59899274117322</v>
      </c>
      <c r="W208">
        <v>80.643004484305024</v>
      </c>
      <c r="X208">
        <v>1.7901319406267184</v>
      </c>
      <c r="Y208">
        <v>3.5802638812534369</v>
      </c>
      <c r="Z208">
        <v>0</v>
      </c>
      <c r="AA208">
        <v>8.7773613917485829</v>
      </c>
      <c r="AB208">
        <v>2.4923341367792151</v>
      </c>
      <c r="AC208">
        <v>-31.866618316979789</v>
      </c>
      <c r="AD208">
        <v>2.2792540423789003</v>
      </c>
      <c r="AE208">
        <v>2.2366565517585237</v>
      </c>
      <c r="AF208">
        <v>314</v>
      </c>
      <c r="AG208">
        <v>0</v>
      </c>
      <c r="AH208">
        <v>0</v>
      </c>
      <c r="AI208">
        <v>147</v>
      </c>
      <c r="AJ208">
        <v>2054</v>
      </c>
      <c r="AK208">
        <v>451</v>
      </c>
      <c r="AL208">
        <v>2827</v>
      </c>
      <c r="AM208">
        <v>0</v>
      </c>
      <c r="AN208">
        <v>337</v>
      </c>
      <c r="AO208">
        <v>235</v>
      </c>
      <c r="AP208">
        <v>235</v>
      </c>
    </row>
    <row r="209" spans="1:42">
      <c r="A209">
        <v>3</v>
      </c>
      <c r="B209">
        <v>29</v>
      </c>
      <c r="C209">
        <v>2024</v>
      </c>
      <c r="D209">
        <v>99</v>
      </c>
      <c r="E209">
        <v>29</v>
      </c>
      <c r="F209">
        <v>99</v>
      </c>
      <c r="G209">
        <v>99</v>
      </c>
      <c r="H209">
        <v>99</v>
      </c>
      <c r="I209">
        <v>99</v>
      </c>
      <c r="J209">
        <v>999</v>
      </c>
      <c r="K209">
        <v>99</v>
      </c>
      <c r="L209">
        <v>99</v>
      </c>
      <c r="M209">
        <v>99</v>
      </c>
      <c r="N209">
        <v>99</v>
      </c>
      <c r="O209">
        <v>99</v>
      </c>
      <c r="P209">
        <v>9999</v>
      </c>
      <c r="Q209">
        <v>336</v>
      </c>
      <c r="R209">
        <v>21963</v>
      </c>
      <c r="S209">
        <v>21835</v>
      </c>
      <c r="T209">
        <v>4.6063379319765048</v>
      </c>
      <c r="U209">
        <v>60.34247767346001</v>
      </c>
      <c r="V209">
        <v>88.786679173878497</v>
      </c>
      <c r="W209">
        <v>81.602088390199327</v>
      </c>
      <c r="X209">
        <v>1.6892045713245003</v>
      </c>
      <c r="Y209">
        <v>3.3784091426490006</v>
      </c>
      <c r="Z209">
        <v>0</v>
      </c>
      <c r="AA209">
        <v>8.9172507209296725</v>
      </c>
      <c r="AB209">
        <v>2.5731074019087887</v>
      </c>
      <c r="AC209">
        <v>-23.305158530202096</v>
      </c>
      <c r="AD209">
        <v>1.7200129374920219</v>
      </c>
      <c r="AE209">
        <v>1.7046642611033276</v>
      </c>
      <c r="AF209">
        <v>265</v>
      </c>
      <c r="AG209">
        <v>0</v>
      </c>
      <c r="AH209">
        <v>0</v>
      </c>
      <c r="AI209">
        <v>70</v>
      </c>
      <c r="AJ209">
        <v>1150</v>
      </c>
      <c r="AK209">
        <v>290</v>
      </c>
      <c r="AL209">
        <v>1735</v>
      </c>
      <c r="AM209">
        <v>0</v>
      </c>
      <c r="AN209">
        <v>221</v>
      </c>
      <c r="AO209">
        <v>183</v>
      </c>
      <c r="AP209">
        <v>162</v>
      </c>
    </row>
    <row r="210" spans="1:42">
      <c r="A210">
        <v>3</v>
      </c>
      <c r="B210">
        <v>30</v>
      </c>
      <c r="C210">
        <v>2024</v>
      </c>
      <c r="D210">
        <v>99</v>
      </c>
      <c r="E210">
        <v>30</v>
      </c>
      <c r="F210">
        <v>99</v>
      </c>
      <c r="G210">
        <v>99</v>
      </c>
      <c r="H210">
        <v>99</v>
      </c>
      <c r="I210">
        <v>99</v>
      </c>
      <c r="J210">
        <v>999</v>
      </c>
      <c r="K210">
        <v>99</v>
      </c>
      <c r="L210">
        <v>99</v>
      </c>
      <c r="M210">
        <v>99</v>
      </c>
      <c r="N210">
        <v>99</v>
      </c>
      <c r="O210">
        <v>99</v>
      </c>
      <c r="P210">
        <v>9999</v>
      </c>
      <c r="Q210">
        <v>420</v>
      </c>
      <c r="R210">
        <v>28414</v>
      </c>
      <c r="S210">
        <v>28328</v>
      </c>
      <c r="T210">
        <v>4.4541775181248671</v>
      </c>
      <c r="U210">
        <v>60.412207003671277</v>
      </c>
      <c r="V210">
        <v>88.511735916333677</v>
      </c>
      <c r="W210">
        <v>81.508200367127813</v>
      </c>
      <c r="X210">
        <v>2.2242556486239189</v>
      </c>
      <c r="Y210">
        <v>4.4485112972478378</v>
      </c>
      <c r="Z210">
        <v>0</v>
      </c>
      <c r="AA210">
        <v>9.0870268483213881</v>
      </c>
      <c r="AB210">
        <v>2.5149065531322905</v>
      </c>
      <c r="AC210">
        <v>-30.940315995350197</v>
      </c>
      <c r="AD210">
        <v>2.2252173020943538</v>
      </c>
      <c r="AE210">
        <v>2.2090299520286036</v>
      </c>
      <c r="AF210">
        <v>314</v>
      </c>
      <c r="AG210">
        <v>0</v>
      </c>
      <c r="AH210">
        <v>0</v>
      </c>
      <c r="AI210">
        <v>93</v>
      </c>
      <c r="AJ210">
        <v>1436</v>
      </c>
      <c r="AK210">
        <v>514</v>
      </c>
      <c r="AL210">
        <v>2292</v>
      </c>
      <c r="AM210">
        <v>1</v>
      </c>
      <c r="AN210">
        <v>251</v>
      </c>
      <c r="AO210">
        <v>214</v>
      </c>
      <c r="AP210">
        <v>232</v>
      </c>
    </row>
    <row r="211" spans="1:42">
      <c r="A211">
        <v>3</v>
      </c>
      <c r="B211">
        <v>31</v>
      </c>
      <c r="C211">
        <v>2024</v>
      </c>
      <c r="D211">
        <v>99</v>
      </c>
      <c r="E211">
        <v>31</v>
      </c>
      <c r="F211">
        <v>99</v>
      </c>
      <c r="G211">
        <v>99</v>
      </c>
      <c r="H211">
        <v>99</v>
      </c>
      <c r="I211">
        <v>99</v>
      </c>
      <c r="J211">
        <v>999</v>
      </c>
      <c r="K211">
        <v>99</v>
      </c>
      <c r="L211">
        <v>99</v>
      </c>
      <c r="M211">
        <v>99</v>
      </c>
      <c r="N211">
        <v>99</v>
      </c>
      <c r="O211">
        <v>99</v>
      </c>
      <c r="P211">
        <v>9999</v>
      </c>
      <c r="Q211">
        <v>409</v>
      </c>
      <c r="R211">
        <v>28873</v>
      </c>
      <c r="S211">
        <v>28762</v>
      </c>
      <c r="T211">
        <v>4.4778859141758733</v>
      </c>
      <c r="U211">
        <v>60.423058201794049</v>
      </c>
      <c r="V211">
        <v>89.607805697642391</v>
      </c>
      <c r="W211">
        <v>82.487900702315812</v>
      </c>
      <c r="X211">
        <v>2.9958785024070922</v>
      </c>
      <c r="Y211">
        <v>5.9917570048141844</v>
      </c>
      <c r="Z211">
        <v>0</v>
      </c>
      <c r="AA211">
        <v>8.683174012573657</v>
      </c>
      <c r="AB211">
        <v>2.5709068814703566</v>
      </c>
      <c r="AC211">
        <v>-28.020018333956045</v>
      </c>
      <c r="AD211">
        <v>2.2611634815010313</v>
      </c>
      <c r="AE211">
        <v>2.2698320258555191</v>
      </c>
      <c r="AF211">
        <v>322</v>
      </c>
      <c r="AG211">
        <v>0</v>
      </c>
      <c r="AH211">
        <v>0</v>
      </c>
      <c r="AI211">
        <v>104</v>
      </c>
      <c r="AJ211">
        <v>1244</v>
      </c>
      <c r="AK211">
        <v>269</v>
      </c>
      <c r="AL211">
        <v>2659</v>
      </c>
      <c r="AM211">
        <v>1</v>
      </c>
      <c r="AN211">
        <v>263</v>
      </c>
      <c r="AO211">
        <v>214</v>
      </c>
      <c r="AP211">
        <v>216</v>
      </c>
    </row>
    <row r="212" spans="1:42">
      <c r="A212">
        <v>3</v>
      </c>
      <c r="B212">
        <v>32</v>
      </c>
      <c r="C212">
        <v>2024</v>
      </c>
      <c r="D212">
        <v>99</v>
      </c>
      <c r="E212">
        <v>32</v>
      </c>
      <c r="F212">
        <v>99</v>
      </c>
      <c r="G212">
        <v>99</v>
      </c>
      <c r="H212">
        <v>99</v>
      </c>
      <c r="I212">
        <v>99</v>
      </c>
      <c r="J212">
        <v>999</v>
      </c>
      <c r="K212">
        <v>99</v>
      </c>
      <c r="L212">
        <v>99</v>
      </c>
      <c r="M212">
        <v>99</v>
      </c>
      <c r="N212">
        <v>99</v>
      </c>
      <c r="O212">
        <v>99</v>
      </c>
      <c r="P212">
        <v>9999</v>
      </c>
      <c r="Q212">
        <v>414</v>
      </c>
      <c r="R212">
        <v>27975</v>
      </c>
      <c r="S212">
        <v>27866</v>
      </c>
      <c r="T212">
        <v>4.4651295799821282</v>
      </c>
      <c r="U212">
        <v>60.394746285796288</v>
      </c>
      <c r="V212">
        <v>88.708300573887982</v>
      </c>
      <c r="W212">
        <v>81.667526735089766</v>
      </c>
      <c r="X212">
        <v>2.8918677390527256</v>
      </c>
      <c r="Y212">
        <v>5.7837354781054513</v>
      </c>
      <c r="Z212">
        <v>0</v>
      </c>
      <c r="AA212">
        <v>8.5468910332300201</v>
      </c>
      <c r="AB212">
        <v>2.5218331124497695</v>
      </c>
      <c r="AC212">
        <v>-28.245221073248633</v>
      </c>
      <c r="AD212">
        <v>2.1908374050147672</v>
      </c>
      <c r="AE212">
        <v>2.1772506179278128</v>
      </c>
      <c r="AF212">
        <v>317</v>
      </c>
      <c r="AG212">
        <v>1</v>
      </c>
      <c r="AH212">
        <v>0</v>
      </c>
      <c r="AI212">
        <v>109</v>
      </c>
      <c r="AJ212">
        <v>1288</v>
      </c>
      <c r="AK212">
        <v>272</v>
      </c>
      <c r="AL212">
        <v>2166</v>
      </c>
      <c r="AM212">
        <v>0</v>
      </c>
      <c r="AN212">
        <v>258</v>
      </c>
      <c r="AO212">
        <v>195</v>
      </c>
      <c r="AP212">
        <v>221</v>
      </c>
    </row>
    <row r="213" spans="1:42">
      <c r="A213">
        <v>3</v>
      </c>
      <c r="B213">
        <v>33</v>
      </c>
      <c r="C213">
        <v>2024</v>
      </c>
      <c r="D213">
        <v>99</v>
      </c>
      <c r="E213">
        <v>33</v>
      </c>
      <c r="F213">
        <v>99</v>
      </c>
      <c r="G213">
        <v>99</v>
      </c>
      <c r="H213">
        <v>99</v>
      </c>
      <c r="I213">
        <v>99</v>
      </c>
      <c r="J213">
        <v>999</v>
      </c>
      <c r="K213">
        <v>99</v>
      </c>
      <c r="L213">
        <v>99</v>
      </c>
      <c r="M213">
        <v>99</v>
      </c>
      <c r="N213">
        <v>99</v>
      </c>
      <c r="O213">
        <v>99</v>
      </c>
      <c r="P213">
        <v>9999</v>
      </c>
      <c r="Q213">
        <v>436</v>
      </c>
      <c r="R213">
        <v>28089</v>
      </c>
      <c r="S213">
        <v>27904</v>
      </c>
      <c r="T213">
        <v>4.6626437395421698</v>
      </c>
      <c r="U213">
        <v>60.278562213302763</v>
      </c>
      <c r="V213">
        <v>88.96107657767331</v>
      </c>
      <c r="W213">
        <v>81.787919294724887</v>
      </c>
      <c r="X213">
        <v>2.1431877247321012</v>
      </c>
      <c r="Y213">
        <v>4.2863754494642023</v>
      </c>
      <c r="Z213">
        <v>0</v>
      </c>
      <c r="AA213">
        <v>9.0178249070845702</v>
      </c>
      <c r="AB213">
        <v>2.5323575128086517</v>
      </c>
      <c r="AC213">
        <v>-28.912549795850591</v>
      </c>
      <c r="AD213">
        <v>2.1997652142791688</v>
      </c>
      <c r="AE213">
        <v>2.1834337013015799</v>
      </c>
      <c r="AF213">
        <v>352</v>
      </c>
      <c r="AG213">
        <v>0</v>
      </c>
      <c r="AH213">
        <v>0</v>
      </c>
      <c r="AI213">
        <v>142</v>
      </c>
      <c r="AJ213">
        <v>1635</v>
      </c>
      <c r="AK213">
        <v>325</v>
      </c>
      <c r="AL213">
        <v>2796</v>
      </c>
      <c r="AM213">
        <v>1</v>
      </c>
      <c r="AN213">
        <v>223</v>
      </c>
      <c r="AO213">
        <v>169</v>
      </c>
      <c r="AP213">
        <v>234</v>
      </c>
    </row>
    <row r="214" spans="1:42">
      <c r="A214">
        <v>3</v>
      </c>
      <c r="B214">
        <v>34</v>
      </c>
      <c r="C214">
        <v>2024</v>
      </c>
      <c r="D214">
        <v>99</v>
      </c>
      <c r="E214">
        <v>34</v>
      </c>
      <c r="F214">
        <v>99</v>
      </c>
      <c r="G214">
        <v>99</v>
      </c>
      <c r="H214">
        <v>99</v>
      </c>
      <c r="I214">
        <v>99</v>
      </c>
      <c r="J214">
        <v>999</v>
      </c>
      <c r="K214">
        <v>99</v>
      </c>
      <c r="L214">
        <v>99</v>
      </c>
      <c r="M214">
        <v>99</v>
      </c>
      <c r="N214">
        <v>99</v>
      </c>
      <c r="O214">
        <v>99</v>
      </c>
      <c r="P214">
        <v>9999</v>
      </c>
      <c r="Q214">
        <v>400</v>
      </c>
      <c r="R214">
        <v>26583</v>
      </c>
      <c r="S214">
        <v>26397</v>
      </c>
      <c r="T214">
        <v>4.3653462739344695</v>
      </c>
      <c r="U214">
        <v>60.476569307118233</v>
      </c>
      <c r="V214">
        <v>88.346627097509085</v>
      </c>
      <c r="W214">
        <v>81.219327953934311</v>
      </c>
      <c r="X214">
        <v>2.8476846104653353</v>
      </c>
      <c r="Y214">
        <v>5.6953692209306706</v>
      </c>
      <c r="Z214">
        <v>0</v>
      </c>
      <c r="AA214">
        <v>8.8845775594738114</v>
      </c>
      <c r="AB214">
        <v>2.4832717454647342</v>
      </c>
      <c r="AC214">
        <v>-31.006051202391692</v>
      </c>
      <c r="AD214">
        <v>2.0818241550494205</v>
      </c>
      <c r="AE214">
        <v>2.0511543876836482</v>
      </c>
      <c r="AF214">
        <v>299</v>
      </c>
      <c r="AG214">
        <v>0</v>
      </c>
      <c r="AH214">
        <v>0</v>
      </c>
      <c r="AI214">
        <v>124</v>
      </c>
      <c r="AJ214">
        <v>1352</v>
      </c>
      <c r="AK214">
        <v>307</v>
      </c>
      <c r="AL214">
        <v>2461</v>
      </c>
      <c r="AM214">
        <v>0</v>
      </c>
      <c r="AN214">
        <v>245</v>
      </c>
      <c r="AO214">
        <v>179</v>
      </c>
      <c r="AP214">
        <v>205</v>
      </c>
    </row>
    <row r="215" spans="1:42">
      <c r="A215">
        <v>3</v>
      </c>
      <c r="B215">
        <v>35</v>
      </c>
      <c r="C215">
        <v>2024</v>
      </c>
      <c r="D215">
        <v>99</v>
      </c>
      <c r="E215">
        <v>35</v>
      </c>
      <c r="F215">
        <v>99</v>
      </c>
      <c r="G215">
        <v>99</v>
      </c>
      <c r="H215">
        <v>99</v>
      </c>
      <c r="I215">
        <v>99</v>
      </c>
      <c r="J215">
        <v>999</v>
      </c>
      <c r="K215">
        <v>99</v>
      </c>
      <c r="L215">
        <v>99</v>
      </c>
      <c r="M215">
        <v>99</v>
      </c>
      <c r="N215">
        <v>99</v>
      </c>
      <c r="O215">
        <v>99</v>
      </c>
      <c r="P215">
        <v>9999</v>
      </c>
      <c r="Q215">
        <v>461</v>
      </c>
      <c r="R215">
        <v>28406</v>
      </c>
      <c r="S215">
        <v>28109</v>
      </c>
      <c r="T215">
        <v>4.2984228684080819</v>
      </c>
      <c r="U215">
        <v>60.472304244192259</v>
      </c>
      <c r="V215">
        <v>88.89746913491453</v>
      </c>
      <c r="W215">
        <v>81.680312355473347</v>
      </c>
      <c r="X215">
        <v>1.4679997183693585</v>
      </c>
      <c r="Y215">
        <v>2.935999436738717</v>
      </c>
      <c r="Z215">
        <v>0</v>
      </c>
      <c r="AA215">
        <v>8.8320612513021697</v>
      </c>
      <c r="AB215">
        <v>2.5310037326100918</v>
      </c>
      <c r="AC215">
        <v>-31.434844926560118</v>
      </c>
      <c r="AD215">
        <v>2.2245907891635195</v>
      </c>
      <c r="AE215">
        <v>2.1965807420742678</v>
      </c>
      <c r="AF215">
        <v>305</v>
      </c>
      <c r="AG215">
        <v>0</v>
      </c>
      <c r="AH215">
        <v>0</v>
      </c>
      <c r="AI215">
        <v>118</v>
      </c>
      <c r="AJ215">
        <v>1311</v>
      </c>
      <c r="AK215">
        <v>266</v>
      </c>
      <c r="AL215">
        <v>2988</v>
      </c>
      <c r="AM215">
        <v>0</v>
      </c>
      <c r="AN215">
        <v>308</v>
      </c>
      <c r="AO215">
        <v>202</v>
      </c>
      <c r="AP215">
        <v>231</v>
      </c>
    </row>
    <row r="216" spans="1:42">
      <c r="A216">
        <v>3</v>
      </c>
      <c r="B216">
        <v>36</v>
      </c>
      <c r="C216">
        <v>2024</v>
      </c>
      <c r="D216">
        <v>99</v>
      </c>
      <c r="E216">
        <v>36</v>
      </c>
      <c r="F216">
        <v>99</v>
      </c>
      <c r="G216">
        <v>99</v>
      </c>
      <c r="H216">
        <v>99</v>
      </c>
      <c r="I216">
        <v>99</v>
      </c>
      <c r="J216">
        <v>999</v>
      </c>
      <c r="K216">
        <v>99</v>
      </c>
      <c r="L216">
        <v>99</v>
      </c>
      <c r="M216">
        <v>99</v>
      </c>
      <c r="N216">
        <v>99</v>
      </c>
      <c r="O216">
        <v>99</v>
      </c>
      <c r="P216">
        <v>9999</v>
      </c>
      <c r="Q216">
        <v>446</v>
      </c>
      <c r="R216">
        <v>27277</v>
      </c>
      <c r="S216">
        <v>27170</v>
      </c>
      <c r="T216">
        <v>4.6155735601422414</v>
      </c>
      <c r="U216">
        <v>60.345160103054823</v>
      </c>
      <c r="V216">
        <v>88.783130651636284</v>
      </c>
      <c r="W216">
        <v>81.729333824070565</v>
      </c>
      <c r="X216">
        <v>2.4672801261135753</v>
      </c>
      <c r="Y216">
        <v>4.9345602522271506</v>
      </c>
      <c r="Z216">
        <v>0</v>
      </c>
      <c r="AA216">
        <v>8.7767793918978576</v>
      </c>
      <c r="AB216">
        <v>2.549062833796516</v>
      </c>
      <c r="AC216">
        <v>-30.473698980742881</v>
      </c>
      <c r="AD216">
        <v>2.1361741517993842</v>
      </c>
      <c r="AE216">
        <v>2.1244767556845248</v>
      </c>
      <c r="AF216">
        <v>334</v>
      </c>
      <c r="AG216">
        <v>1</v>
      </c>
      <c r="AH216">
        <v>0</v>
      </c>
      <c r="AI216">
        <v>124</v>
      </c>
      <c r="AJ216">
        <v>1174</v>
      </c>
      <c r="AK216">
        <v>319</v>
      </c>
      <c r="AL216">
        <v>2352</v>
      </c>
      <c r="AM216">
        <v>0</v>
      </c>
      <c r="AN216">
        <v>301</v>
      </c>
      <c r="AO216">
        <v>187</v>
      </c>
      <c r="AP216">
        <v>227</v>
      </c>
    </row>
    <row r="217" spans="1:42">
      <c r="A217">
        <v>3</v>
      </c>
      <c r="B217">
        <v>37</v>
      </c>
      <c r="C217">
        <v>2024</v>
      </c>
      <c r="D217">
        <v>99</v>
      </c>
      <c r="E217">
        <v>37</v>
      </c>
      <c r="F217">
        <v>99</v>
      </c>
      <c r="G217">
        <v>99</v>
      </c>
      <c r="H217">
        <v>99</v>
      </c>
      <c r="I217">
        <v>99</v>
      </c>
      <c r="J217">
        <v>999</v>
      </c>
      <c r="K217">
        <v>99</v>
      </c>
      <c r="L217">
        <v>99</v>
      </c>
      <c r="M217">
        <v>99</v>
      </c>
      <c r="N217">
        <v>99</v>
      </c>
      <c r="O217">
        <v>99</v>
      </c>
      <c r="P217">
        <v>9999</v>
      </c>
      <c r="Q217">
        <v>441</v>
      </c>
      <c r="R217">
        <v>29188</v>
      </c>
      <c r="S217">
        <v>29117</v>
      </c>
      <c r="T217">
        <v>5.3996162806632846</v>
      </c>
      <c r="U217">
        <v>59.952089844420783</v>
      </c>
      <c r="V217">
        <v>89.766900759147191</v>
      </c>
      <c r="W217">
        <v>82.718842943984995</v>
      </c>
      <c r="X217">
        <v>0.89762916266959003</v>
      </c>
      <c r="Y217">
        <v>1.7952583253391803</v>
      </c>
      <c r="Z217">
        <v>0</v>
      </c>
      <c r="AA217">
        <v>8.9783878723601607</v>
      </c>
      <c r="AB217">
        <v>2.6676964274263195</v>
      </c>
      <c r="AC217">
        <v>-30.308313720568275</v>
      </c>
      <c r="AD217">
        <v>2.2858324281526716</v>
      </c>
      <c r="AE217">
        <v>2.3042811320843071</v>
      </c>
      <c r="AF217">
        <v>366</v>
      </c>
      <c r="AG217">
        <v>0</v>
      </c>
      <c r="AH217">
        <v>0</v>
      </c>
      <c r="AI217">
        <v>124</v>
      </c>
      <c r="AJ217">
        <v>1334</v>
      </c>
      <c r="AK217">
        <v>361</v>
      </c>
      <c r="AL217">
        <v>2943</v>
      </c>
      <c r="AM217">
        <v>2</v>
      </c>
      <c r="AN217">
        <v>283</v>
      </c>
      <c r="AO217">
        <v>194</v>
      </c>
      <c r="AP217">
        <v>219</v>
      </c>
    </row>
    <row r="218" spans="1:42">
      <c r="A218">
        <v>3</v>
      </c>
      <c r="B218">
        <v>38</v>
      </c>
      <c r="C218">
        <v>2024</v>
      </c>
      <c r="D218">
        <v>99</v>
      </c>
      <c r="E218">
        <v>38</v>
      </c>
      <c r="F218">
        <v>99</v>
      </c>
      <c r="G218">
        <v>99</v>
      </c>
      <c r="H218">
        <v>99</v>
      </c>
      <c r="I218">
        <v>99</v>
      </c>
      <c r="J218">
        <v>999</v>
      </c>
      <c r="K218">
        <v>99</v>
      </c>
      <c r="L218">
        <v>99</v>
      </c>
      <c r="M218">
        <v>99</v>
      </c>
      <c r="N218">
        <v>99</v>
      </c>
      <c r="O218">
        <v>99</v>
      </c>
      <c r="P218">
        <v>9999</v>
      </c>
      <c r="Q218">
        <v>487</v>
      </c>
      <c r="R218">
        <v>30348</v>
      </c>
      <c r="S218">
        <v>30240</v>
      </c>
      <c r="T218">
        <v>4.5544352181362848</v>
      </c>
      <c r="U218">
        <v>60.403207671957659</v>
      </c>
      <c r="V218">
        <v>89.1750760976105</v>
      </c>
      <c r="W218">
        <v>82.075241402116717</v>
      </c>
      <c r="X218">
        <v>1.3707657835771716</v>
      </c>
      <c r="Y218">
        <v>2.7415315671543432</v>
      </c>
      <c r="Z218">
        <v>0</v>
      </c>
      <c r="AA218">
        <v>9.0038276568774886</v>
      </c>
      <c r="AB218">
        <v>2.5773784981023939</v>
      </c>
      <c r="AC218">
        <v>-29.359297426310505</v>
      </c>
      <c r="AD218">
        <v>2.3766768031237939</v>
      </c>
      <c r="AE218">
        <v>2.3745337237549191</v>
      </c>
      <c r="AF218">
        <v>343</v>
      </c>
      <c r="AG218">
        <v>0</v>
      </c>
      <c r="AH218">
        <v>0</v>
      </c>
      <c r="AI218">
        <v>137</v>
      </c>
      <c r="AJ218">
        <v>1373</v>
      </c>
      <c r="AK218">
        <v>319</v>
      </c>
      <c r="AL218">
        <v>2840</v>
      </c>
      <c r="AM218">
        <v>1</v>
      </c>
      <c r="AN218">
        <v>346</v>
      </c>
      <c r="AO218">
        <v>189</v>
      </c>
      <c r="AP218">
        <v>250</v>
      </c>
    </row>
    <row r="219" spans="1:42">
      <c r="A219">
        <v>3</v>
      </c>
      <c r="B219">
        <v>39</v>
      </c>
      <c r="C219">
        <v>2024</v>
      </c>
      <c r="D219">
        <v>99</v>
      </c>
      <c r="E219">
        <v>39</v>
      </c>
      <c r="F219">
        <v>99</v>
      </c>
      <c r="G219">
        <v>99</v>
      </c>
      <c r="H219">
        <v>99</v>
      </c>
      <c r="I219">
        <v>99</v>
      </c>
      <c r="J219">
        <v>999</v>
      </c>
      <c r="K219">
        <v>99</v>
      </c>
      <c r="L219">
        <v>99</v>
      </c>
      <c r="M219">
        <v>99</v>
      </c>
      <c r="N219">
        <v>99</v>
      </c>
      <c r="O219">
        <v>99</v>
      </c>
      <c r="P219">
        <v>9999</v>
      </c>
      <c r="Q219">
        <v>436</v>
      </c>
      <c r="R219">
        <v>27835</v>
      </c>
      <c r="S219">
        <v>27706</v>
      </c>
      <c r="T219">
        <v>4.5672714208730012</v>
      </c>
      <c r="U219">
        <v>60.387677759330131</v>
      </c>
      <c r="V219">
        <v>89.530035970476902</v>
      </c>
      <c r="W219">
        <v>82.406449866454395</v>
      </c>
      <c r="X219">
        <v>4.0811927429495247</v>
      </c>
      <c r="Y219">
        <v>8.1623854858990494</v>
      </c>
      <c r="Z219">
        <v>0</v>
      </c>
      <c r="AA219">
        <v>8.5910430253349475</v>
      </c>
      <c r="AB219">
        <v>2.5435849387881486</v>
      </c>
      <c r="AC219">
        <v>-30.94897865989855</v>
      </c>
      <c r="AD219">
        <v>2.1798734287251476</v>
      </c>
      <c r="AE219">
        <v>2.1843358872923826</v>
      </c>
      <c r="AF219">
        <v>317</v>
      </c>
      <c r="AG219">
        <v>0</v>
      </c>
      <c r="AH219">
        <v>0</v>
      </c>
      <c r="AI219">
        <v>138</v>
      </c>
      <c r="AJ219">
        <v>1245</v>
      </c>
      <c r="AK219">
        <v>272</v>
      </c>
      <c r="AL219">
        <v>2319</v>
      </c>
      <c r="AM219">
        <v>1</v>
      </c>
      <c r="AN219">
        <v>329</v>
      </c>
      <c r="AO219">
        <v>197</v>
      </c>
      <c r="AP219">
        <v>212</v>
      </c>
    </row>
    <row r="220" spans="1:42">
      <c r="A220">
        <v>3</v>
      </c>
      <c r="B220">
        <v>40</v>
      </c>
      <c r="C220">
        <v>2024</v>
      </c>
      <c r="D220">
        <v>99</v>
      </c>
      <c r="E220">
        <v>40</v>
      </c>
      <c r="F220">
        <v>99</v>
      </c>
      <c r="G220">
        <v>99</v>
      </c>
      <c r="H220">
        <v>99</v>
      </c>
      <c r="I220">
        <v>99</v>
      </c>
      <c r="J220">
        <v>999</v>
      </c>
      <c r="K220">
        <v>99</v>
      </c>
      <c r="L220">
        <v>99</v>
      </c>
      <c r="M220">
        <v>99</v>
      </c>
      <c r="N220">
        <v>99</v>
      </c>
      <c r="O220">
        <v>99</v>
      </c>
      <c r="P220">
        <v>9999</v>
      </c>
      <c r="Q220">
        <v>435</v>
      </c>
      <c r="R220">
        <v>25321</v>
      </c>
      <c r="S220">
        <v>25214</v>
      </c>
      <c r="T220">
        <v>4.5996998538762277</v>
      </c>
      <c r="U220">
        <v>60.321289759657347</v>
      </c>
      <c r="V220">
        <v>89.397943205295078</v>
      </c>
      <c r="W220">
        <v>82.258669786626569</v>
      </c>
      <c r="X220">
        <v>1.8798625646696423</v>
      </c>
      <c r="Y220">
        <v>3.7597251293392846</v>
      </c>
      <c r="Z220">
        <v>0</v>
      </c>
      <c r="AA220">
        <v>8.7317716389962499</v>
      </c>
      <c r="AB220">
        <v>2.4970850909919684</v>
      </c>
      <c r="AC220">
        <v>-30.240237495820256</v>
      </c>
      <c r="AD220">
        <v>1.9829917402101476</v>
      </c>
      <c r="AE220">
        <v>1.9843022144201072</v>
      </c>
      <c r="AF220">
        <v>249</v>
      </c>
      <c r="AG220">
        <v>0</v>
      </c>
      <c r="AH220">
        <v>0</v>
      </c>
      <c r="AI220">
        <v>107</v>
      </c>
      <c r="AJ220">
        <v>1241</v>
      </c>
      <c r="AK220">
        <v>280</v>
      </c>
      <c r="AL220">
        <v>2489</v>
      </c>
      <c r="AM220">
        <v>0</v>
      </c>
      <c r="AN220">
        <v>249</v>
      </c>
      <c r="AO220">
        <v>200</v>
      </c>
      <c r="AP220">
        <v>222</v>
      </c>
    </row>
    <row r="221" spans="1:42">
      <c r="A221">
        <v>3</v>
      </c>
      <c r="B221">
        <v>41</v>
      </c>
      <c r="C221">
        <v>2024</v>
      </c>
      <c r="D221">
        <v>99</v>
      </c>
      <c r="E221">
        <v>41</v>
      </c>
      <c r="F221">
        <v>99</v>
      </c>
      <c r="G221">
        <v>99</v>
      </c>
      <c r="H221">
        <v>99</v>
      </c>
      <c r="I221">
        <v>99</v>
      </c>
      <c r="J221">
        <v>999</v>
      </c>
      <c r="K221">
        <v>99</v>
      </c>
      <c r="L221">
        <v>99</v>
      </c>
      <c r="M221">
        <v>99</v>
      </c>
      <c r="N221">
        <v>99</v>
      </c>
      <c r="O221">
        <v>99</v>
      </c>
      <c r="P221">
        <v>9999</v>
      </c>
      <c r="Q221">
        <v>471</v>
      </c>
      <c r="R221">
        <v>27188</v>
      </c>
      <c r="S221">
        <v>27068</v>
      </c>
      <c r="T221">
        <v>4.7154627041341772</v>
      </c>
      <c r="U221">
        <v>60.255984926850893</v>
      </c>
      <c r="V221">
        <v>89.535848161229026</v>
      </c>
      <c r="W221">
        <v>82.443050834934553</v>
      </c>
      <c r="X221">
        <v>2.9755774606444025</v>
      </c>
      <c r="Y221">
        <v>5.9511549212888051</v>
      </c>
      <c r="Z221">
        <v>0</v>
      </c>
      <c r="AA221">
        <v>8.9483506039049203</v>
      </c>
      <c r="AB221">
        <v>2.5112373455791919</v>
      </c>
      <c r="AC221">
        <v>-29.186935594077077</v>
      </c>
      <c r="AD221">
        <v>2.1292041954438403</v>
      </c>
      <c r="AE221">
        <v>2.1349839217971338</v>
      </c>
      <c r="AF221">
        <v>314</v>
      </c>
      <c r="AG221">
        <v>0</v>
      </c>
      <c r="AH221">
        <v>1</v>
      </c>
      <c r="AI221">
        <v>128</v>
      </c>
      <c r="AJ221">
        <v>1346</v>
      </c>
      <c r="AK221">
        <v>277</v>
      </c>
      <c r="AL221">
        <v>2605</v>
      </c>
      <c r="AM221">
        <v>1</v>
      </c>
      <c r="AN221">
        <v>326</v>
      </c>
      <c r="AO221">
        <v>219</v>
      </c>
      <c r="AP221">
        <v>262</v>
      </c>
    </row>
    <row r="222" spans="1:42">
      <c r="A222">
        <v>3</v>
      </c>
      <c r="B222">
        <v>42</v>
      </c>
      <c r="C222">
        <v>2024</v>
      </c>
      <c r="D222">
        <v>99</v>
      </c>
      <c r="E222">
        <v>42</v>
      </c>
      <c r="F222">
        <v>99</v>
      </c>
      <c r="G222">
        <v>99</v>
      </c>
      <c r="H222">
        <v>99</v>
      </c>
      <c r="I222">
        <v>99</v>
      </c>
      <c r="J222">
        <v>999</v>
      </c>
      <c r="K222">
        <v>99</v>
      </c>
      <c r="L222">
        <v>99</v>
      </c>
      <c r="M222">
        <v>99</v>
      </c>
      <c r="N222">
        <v>99</v>
      </c>
      <c r="O222">
        <v>99</v>
      </c>
      <c r="P222">
        <v>9999</v>
      </c>
      <c r="Q222">
        <v>471</v>
      </c>
      <c r="R222">
        <v>29042</v>
      </c>
      <c r="S222">
        <v>28909</v>
      </c>
      <c r="T222">
        <v>4.8807244680118451</v>
      </c>
      <c r="U222">
        <v>60.178940814279294</v>
      </c>
      <c r="V222">
        <v>90.300328594899227</v>
      </c>
      <c r="W222">
        <v>83.094448095748476</v>
      </c>
      <c r="X222">
        <v>1.694098202603127</v>
      </c>
      <c r="Y222">
        <v>3.3881964052062541</v>
      </c>
      <c r="Z222">
        <v>0</v>
      </c>
      <c r="AA222">
        <v>8.6267300750663161</v>
      </c>
      <c r="AB222">
        <v>2.5592791344258194</v>
      </c>
      <c r="AC222">
        <v>-31.402234198906612</v>
      </c>
      <c r="AD222">
        <v>2.2743985671649281</v>
      </c>
      <c r="AE222">
        <v>2.2982086932596526</v>
      </c>
      <c r="AF222">
        <v>308</v>
      </c>
      <c r="AG222">
        <v>0</v>
      </c>
      <c r="AH222">
        <v>0</v>
      </c>
      <c r="AI222">
        <v>134</v>
      </c>
      <c r="AJ222">
        <v>1407</v>
      </c>
      <c r="AK222">
        <v>225</v>
      </c>
      <c r="AL222">
        <v>2521</v>
      </c>
      <c r="AM222">
        <v>0</v>
      </c>
      <c r="AN222">
        <v>300</v>
      </c>
      <c r="AO222">
        <v>214</v>
      </c>
      <c r="AP222">
        <v>227</v>
      </c>
    </row>
    <row r="223" spans="1:42">
      <c r="A223">
        <v>3</v>
      </c>
      <c r="B223">
        <v>43</v>
      </c>
      <c r="C223">
        <v>2024</v>
      </c>
      <c r="D223">
        <v>99</v>
      </c>
      <c r="E223">
        <v>43</v>
      </c>
      <c r="F223">
        <v>99</v>
      </c>
      <c r="G223">
        <v>99</v>
      </c>
      <c r="H223">
        <v>99</v>
      </c>
      <c r="I223">
        <v>99</v>
      </c>
      <c r="J223">
        <v>999</v>
      </c>
      <c r="K223">
        <v>99</v>
      </c>
      <c r="L223">
        <v>99</v>
      </c>
      <c r="M223">
        <v>99</v>
      </c>
      <c r="N223">
        <v>99</v>
      </c>
      <c r="O223">
        <v>99</v>
      </c>
      <c r="P223">
        <v>9999</v>
      </c>
      <c r="Q223">
        <v>463</v>
      </c>
      <c r="R223">
        <v>28768</v>
      </c>
      <c r="S223">
        <v>28630</v>
      </c>
      <c r="T223">
        <v>4.8330436596218034</v>
      </c>
      <c r="U223">
        <v>60.208836884387011</v>
      </c>
      <c r="V223">
        <v>89.997151235416382</v>
      </c>
      <c r="W223">
        <v>82.837055536150814</v>
      </c>
      <c r="X223">
        <v>1.3487208008898779</v>
      </c>
      <c r="Y223">
        <v>2.6974416017797558</v>
      </c>
      <c r="Z223">
        <v>0</v>
      </c>
      <c r="AA223">
        <v>8.8523383599329559</v>
      </c>
      <c r="AB223">
        <v>2.5526271063052191</v>
      </c>
      <c r="AC223">
        <v>-28.179353690358074</v>
      </c>
      <c r="AD223">
        <v>2.2529404992838167</v>
      </c>
      <c r="AE223">
        <v>2.268978536860379</v>
      </c>
      <c r="AF223">
        <v>337</v>
      </c>
      <c r="AG223">
        <v>1</v>
      </c>
      <c r="AH223">
        <v>1</v>
      </c>
      <c r="AI223">
        <v>116</v>
      </c>
      <c r="AJ223">
        <v>1239</v>
      </c>
      <c r="AK223">
        <v>242</v>
      </c>
      <c r="AL223">
        <v>2812</v>
      </c>
      <c r="AM223">
        <v>1</v>
      </c>
      <c r="AN223">
        <v>338</v>
      </c>
      <c r="AO223">
        <v>234</v>
      </c>
      <c r="AP223">
        <v>231</v>
      </c>
    </row>
    <row r="224" spans="1:42">
      <c r="A224">
        <v>3</v>
      </c>
      <c r="B224">
        <v>44</v>
      </c>
      <c r="C224">
        <v>2024</v>
      </c>
      <c r="D224">
        <v>99</v>
      </c>
      <c r="E224">
        <v>44</v>
      </c>
      <c r="F224">
        <v>99</v>
      </c>
      <c r="G224">
        <v>99</v>
      </c>
      <c r="H224">
        <v>99</v>
      </c>
      <c r="I224">
        <v>99</v>
      </c>
      <c r="J224">
        <v>999</v>
      </c>
      <c r="K224">
        <v>99</v>
      </c>
      <c r="L224">
        <v>99</v>
      </c>
      <c r="M224">
        <v>99</v>
      </c>
      <c r="N224">
        <v>99</v>
      </c>
      <c r="O224">
        <v>99</v>
      </c>
      <c r="P224">
        <v>9999</v>
      </c>
      <c r="Q224">
        <v>463</v>
      </c>
      <c r="R224">
        <v>30140</v>
      </c>
      <c r="S224">
        <v>30001</v>
      </c>
      <c r="T224">
        <v>4.732149966821499</v>
      </c>
      <c r="U224">
        <v>60.291356954768176</v>
      </c>
      <c r="V224">
        <v>90.718608404638402</v>
      </c>
      <c r="W224">
        <v>83.496176794106887</v>
      </c>
      <c r="X224">
        <v>2.2561380225613803</v>
      </c>
      <c r="Y224">
        <v>4.5122760451227606</v>
      </c>
      <c r="Z224">
        <v>0</v>
      </c>
      <c r="AA224">
        <v>8.9070539384402814</v>
      </c>
      <c r="AB224">
        <v>2.581508503906238</v>
      </c>
      <c r="AC224">
        <v>-29.200959704707149</v>
      </c>
      <c r="AD224">
        <v>2.3603874669220746</v>
      </c>
      <c r="AE224">
        <v>2.3965511758224922</v>
      </c>
      <c r="AF224">
        <v>400</v>
      </c>
      <c r="AG224">
        <v>0</v>
      </c>
      <c r="AH224">
        <v>0</v>
      </c>
      <c r="AI224">
        <v>133</v>
      </c>
      <c r="AJ224">
        <v>1243</v>
      </c>
      <c r="AK224">
        <v>171</v>
      </c>
      <c r="AL224">
        <v>2048</v>
      </c>
      <c r="AM224">
        <v>1</v>
      </c>
      <c r="AN224">
        <v>384</v>
      </c>
      <c r="AO224">
        <v>292</v>
      </c>
      <c r="AP224">
        <v>228</v>
      </c>
    </row>
    <row r="225" spans="1:42">
      <c r="A225">
        <v>3</v>
      </c>
      <c r="B225">
        <v>45</v>
      </c>
      <c r="C225">
        <v>2024</v>
      </c>
      <c r="D225">
        <v>99</v>
      </c>
      <c r="E225">
        <v>45</v>
      </c>
      <c r="F225">
        <v>99</v>
      </c>
      <c r="G225">
        <v>99</v>
      </c>
      <c r="H225">
        <v>99</v>
      </c>
      <c r="I225">
        <v>99</v>
      </c>
      <c r="J225">
        <v>999</v>
      </c>
      <c r="K225">
        <v>99</v>
      </c>
      <c r="L225">
        <v>99</v>
      </c>
      <c r="M225">
        <v>99</v>
      </c>
      <c r="N225">
        <v>99</v>
      </c>
      <c r="O225">
        <v>99</v>
      </c>
      <c r="P225">
        <v>9999</v>
      </c>
      <c r="Q225">
        <v>501</v>
      </c>
      <c r="R225">
        <v>31665</v>
      </c>
      <c r="S225">
        <v>31491</v>
      </c>
      <c r="T225">
        <v>4.5221537975682917</v>
      </c>
      <c r="U225">
        <v>60.393731542345421</v>
      </c>
      <c r="V225">
        <v>90.389185126514221</v>
      </c>
      <c r="W225">
        <v>83.147156330379772</v>
      </c>
      <c r="X225">
        <v>3.4391283751776425</v>
      </c>
      <c r="Y225">
        <v>6.8782567503552849</v>
      </c>
      <c r="Z225">
        <v>0</v>
      </c>
      <c r="AA225">
        <v>9.030463849901821</v>
      </c>
      <c r="AB225">
        <v>2.6139225278792848</v>
      </c>
      <c r="AC225">
        <v>-30.407551970268425</v>
      </c>
      <c r="AD225">
        <v>2.479816494362558</v>
      </c>
      <c r="AE225">
        <v>2.5050606152313843</v>
      </c>
      <c r="AF225">
        <v>428</v>
      </c>
      <c r="AG225">
        <v>0</v>
      </c>
      <c r="AH225">
        <v>0</v>
      </c>
      <c r="AI225">
        <v>143</v>
      </c>
      <c r="AJ225">
        <v>1238</v>
      </c>
      <c r="AK225">
        <v>353</v>
      </c>
      <c r="AL225">
        <v>2129</v>
      </c>
      <c r="AM225">
        <v>0</v>
      </c>
      <c r="AN225">
        <v>363</v>
      </c>
      <c r="AO225">
        <v>342</v>
      </c>
      <c r="AP225">
        <v>256</v>
      </c>
    </row>
    <row r="226" spans="1:42">
      <c r="A226">
        <v>3</v>
      </c>
      <c r="B226">
        <v>46</v>
      </c>
      <c r="C226">
        <v>2024</v>
      </c>
      <c r="D226">
        <v>99</v>
      </c>
      <c r="E226">
        <v>46</v>
      </c>
      <c r="F226">
        <v>99</v>
      </c>
      <c r="G226">
        <v>99</v>
      </c>
      <c r="H226">
        <v>99</v>
      </c>
      <c r="I226">
        <v>99</v>
      </c>
      <c r="J226">
        <v>999</v>
      </c>
      <c r="K226">
        <v>99</v>
      </c>
      <c r="L226">
        <v>99</v>
      </c>
      <c r="M226">
        <v>99</v>
      </c>
      <c r="N226">
        <v>99</v>
      </c>
      <c r="O226">
        <v>99</v>
      </c>
      <c r="P226">
        <v>9999</v>
      </c>
    </row>
    <row r="227" spans="1:42">
      <c r="A227">
        <v>3</v>
      </c>
      <c r="B227">
        <v>47</v>
      </c>
      <c r="C227">
        <v>2024</v>
      </c>
      <c r="D227">
        <v>99</v>
      </c>
      <c r="E227">
        <v>47</v>
      </c>
      <c r="F227">
        <v>99</v>
      </c>
      <c r="G227">
        <v>99</v>
      </c>
      <c r="H227">
        <v>99</v>
      </c>
      <c r="I227">
        <v>99</v>
      </c>
      <c r="J227">
        <v>999</v>
      </c>
      <c r="K227">
        <v>99</v>
      </c>
      <c r="L227">
        <v>99</v>
      </c>
      <c r="M227">
        <v>99</v>
      </c>
      <c r="N227">
        <v>99</v>
      </c>
      <c r="O227">
        <v>99</v>
      </c>
      <c r="P227">
        <v>9999</v>
      </c>
    </row>
    <row r="228" spans="1:42">
      <c r="A228">
        <v>3</v>
      </c>
      <c r="B228">
        <v>48</v>
      </c>
      <c r="C228">
        <v>2024</v>
      </c>
      <c r="D228">
        <v>99</v>
      </c>
      <c r="E228">
        <v>48</v>
      </c>
      <c r="F228">
        <v>99</v>
      </c>
      <c r="G228">
        <v>99</v>
      </c>
      <c r="H228">
        <v>99</v>
      </c>
      <c r="I228">
        <v>99</v>
      </c>
      <c r="J228">
        <v>999</v>
      </c>
      <c r="K228">
        <v>99</v>
      </c>
      <c r="L228">
        <v>99</v>
      </c>
      <c r="M228">
        <v>99</v>
      </c>
      <c r="N228">
        <v>99</v>
      </c>
      <c r="O228">
        <v>99</v>
      </c>
      <c r="P228">
        <v>9999</v>
      </c>
    </row>
    <row r="229" spans="1:42">
      <c r="A229">
        <v>3</v>
      </c>
      <c r="B229">
        <v>49</v>
      </c>
      <c r="C229">
        <v>2024</v>
      </c>
      <c r="D229">
        <v>99</v>
      </c>
      <c r="E229">
        <v>49</v>
      </c>
      <c r="F229">
        <v>99</v>
      </c>
      <c r="G229">
        <v>99</v>
      </c>
      <c r="H229">
        <v>99</v>
      </c>
      <c r="I229">
        <v>99</v>
      </c>
      <c r="J229">
        <v>999</v>
      </c>
      <c r="K229">
        <v>99</v>
      </c>
      <c r="L229">
        <v>99</v>
      </c>
      <c r="M229">
        <v>99</v>
      </c>
      <c r="N229">
        <v>99</v>
      </c>
      <c r="O229">
        <v>99</v>
      </c>
      <c r="P229">
        <v>9999</v>
      </c>
    </row>
    <row r="230" spans="1:42">
      <c r="A230">
        <v>3</v>
      </c>
      <c r="B230">
        <v>50</v>
      </c>
      <c r="C230">
        <v>2024</v>
      </c>
      <c r="D230">
        <v>99</v>
      </c>
      <c r="E230">
        <v>50</v>
      </c>
      <c r="F230">
        <v>99</v>
      </c>
      <c r="G230">
        <v>99</v>
      </c>
      <c r="H230">
        <v>99</v>
      </c>
      <c r="I230">
        <v>99</v>
      </c>
      <c r="J230">
        <v>999</v>
      </c>
      <c r="K230">
        <v>99</v>
      </c>
      <c r="L230">
        <v>99</v>
      </c>
      <c r="M230">
        <v>99</v>
      </c>
      <c r="N230">
        <v>99</v>
      </c>
      <c r="O230">
        <v>99</v>
      </c>
      <c r="P230">
        <v>9999</v>
      </c>
    </row>
    <row r="231" spans="1:42">
      <c r="A231">
        <v>3</v>
      </c>
      <c r="B231">
        <v>51</v>
      </c>
      <c r="C231">
        <v>2024</v>
      </c>
      <c r="D231">
        <v>99</v>
      </c>
      <c r="E231">
        <v>51</v>
      </c>
      <c r="F231">
        <v>99</v>
      </c>
      <c r="G231">
        <v>99</v>
      </c>
      <c r="H231">
        <v>99</v>
      </c>
      <c r="I231">
        <v>99</v>
      </c>
      <c r="J231">
        <v>999</v>
      </c>
      <c r="K231">
        <v>99</v>
      </c>
      <c r="L231">
        <v>99</v>
      </c>
      <c r="M231">
        <v>99</v>
      </c>
      <c r="N231">
        <v>99</v>
      </c>
      <c r="O231">
        <v>99</v>
      </c>
      <c r="P231">
        <v>9999</v>
      </c>
    </row>
    <row r="232" spans="1:42">
      <c r="A232">
        <v>3</v>
      </c>
      <c r="B232">
        <v>52</v>
      </c>
      <c r="C232">
        <v>2024</v>
      </c>
      <c r="D232">
        <v>99</v>
      </c>
      <c r="E232">
        <v>52</v>
      </c>
      <c r="F232">
        <v>99</v>
      </c>
      <c r="G232">
        <v>99</v>
      </c>
      <c r="H232">
        <v>99</v>
      </c>
      <c r="I232">
        <v>99</v>
      </c>
      <c r="J232">
        <v>999</v>
      </c>
      <c r="K232">
        <v>99</v>
      </c>
      <c r="L232">
        <v>99</v>
      </c>
      <c r="M232">
        <v>99</v>
      </c>
      <c r="N232">
        <v>99</v>
      </c>
      <c r="O232">
        <v>99</v>
      </c>
      <c r="P232">
        <v>9999</v>
      </c>
    </row>
    <row r="233" spans="1:42">
      <c r="A233">
        <v>3</v>
      </c>
      <c r="B233">
        <v>53</v>
      </c>
      <c r="C233">
        <v>2023</v>
      </c>
      <c r="D233">
        <v>99</v>
      </c>
      <c r="E233">
        <v>1</v>
      </c>
      <c r="F233">
        <v>99</v>
      </c>
      <c r="G233">
        <v>99</v>
      </c>
      <c r="H233">
        <v>99</v>
      </c>
      <c r="I233">
        <v>99</v>
      </c>
      <c r="J233">
        <v>999</v>
      </c>
      <c r="K233">
        <v>99</v>
      </c>
      <c r="L233">
        <v>99</v>
      </c>
      <c r="M233">
        <v>99</v>
      </c>
      <c r="N233">
        <v>99</v>
      </c>
      <c r="O233">
        <v>99</v>
      </c>
      <c r="P233">
        <v>9999</v>
      </c>
      <c r="Q233">
        <v>430</v>
      </c>
      <c r="R233">
        <v>33578</v>
      </c>
      <c r="S233">
        <v>33466</v>
      </c>
      <c r="T233">
        <v>4.2431949490737972</v>
      </c>
      <c r="U233">
        <v>60.542789697005873</v>
      </c>
      <c r="V233">
        <v>93.755593798437516</v>
      </c>
      <c r="W233">
        <v>86.343590509770507</v>
      </c>
      <c r="X233">
        <v>1.7809279885639404</v>
      </c>
      <c r="Y233">
        <v>3.5618559771278808</v>
      </c>
      <c r="Z233">
        <v>0</v>
      </c>
      <c r="AA233">
        <v>9.7860370401714363</v>
      </c>
      <c r="AB233">
        <v>2.5647488311879241</v>
      </c>
      <c r="AC233">
        <v>-33.50259915067101</v>
      </c>
      <c r="AD233">
        <v>2.6236666010320278</v>
      </c>
      <c r="AE233">
        <v>2.692213530765633</v>
      </c>
      <c r="AF233">
        <v>587</v>
      </c>
      <c r="AG233">
        <v>3</v>
      </c>
      <c r="AH233">
        <v>1</v>
      </c>
      <c r="AI233">
        <v>175</v>
      </c>
      <c r="AJ233">
        <v>1426</v>
      </c>
      <c r="AK233">
        <v>330</v>
      </c>
      <c r="AL233">
        <v>1765</v>
      </c>
      <c r="AM233">
        <v>0</v>
      </c>
      <c r="AN233">
        <v>620</v>
      </c>
      <c r="AO233">
        <v>436</v>
      </c>
      <c r="AP233">
        <v>228</v>
      </c>
    </row>
    <row r="234" spans="1:42">
      <c r="A234">
        <v>3</v>
      </c>
      <c r="B234">
        <v>54</v>
      </c>
      <c r="C234">
        <v>2023</v>
      </c>
      <c r="D234">
        <v>99</v>
      </c>
      <c r="E234">
        <v>2</v>
      </c>
      <c r="F234">
        <v>99</v>
      </c>
      <c r="G234">
        <v>99</v>
      </c>
      <c r="H234">
        <v>99</v>
      </c>
      <c r="I234">
        <v>99</v>
      </c>
      <c r="J234">
        <v>999</v>
      </c>
      <c r="K234">
        <v>99</v>
      </c>
      <c r="L234">
        <v>99</v>
      </c>
      <c r="M234">
        <v>99</v>
      </c>
      <c r="N234">
        <v>99</v>
      </c>
      <c r="O234">
        <v>99</v>
      </c>
      <c r="P234">
        <v>9999</v>
      </c>
      <c r="Q234">
        <v>419</v>
      </c>
      <c r="R234">
        <v>28229</v>
      </c>
      <c r="S234">
        <v>27893</v>
      </c>
      <c r="T234">
        <v>3.9301427609904711</v>
      </c>
      <c r="U234">
        <v>60.678413938981102</v>
      </c>
      <c r="V234">
        <v>93.393625128125763</v>
      </c>
      <c r="W234">
        <v>85.828139676621248</v>
      </c>
      <c r="X234">
        <v>3.3582486095858872</v>
      </c>
      <c r="Y234">
        <v>6.7164972191717744</v>
      </c>
      <c r="Z234">
        <v>0</v>
      </c>
      <c r="AA234">
        <v>9.6921940907218556</v>
      </c>
      <c r="AB234">
        <v>2.5460120497547343</v>
      </c>
      <c r="AC234">
        <v>-33.313319690625761</v>
      </c>
      <c r="AD234">
        <v>2.2057145893303076</v>
      </c>
      <c r="AE234">
        <v>2.2304912180398939</v>
      </c>
      <c r="AF234">
        <v>533</v>
      </c>
      <c r="AG234">
        <v>0</v>
      </c>
      <c r="AH234">
        <v>0</v>
      </c>
      <c r="AI234">
        <v>155</v>
      </c>
      <c r="AJ234">
        <v>1409</v>
      </c>
      <c r="AK234">
        <v>405</v>
      </c>
      <c r="AL234">
        <v>1545</v>
      </c>
      <c r="AM234">
        <v>0</v>
      </c>
      <c r="AN234">
        <v>472</v>
      </c>
      <c r="AO234">
        <v>346</v>
      </c>
      <c r="AP234">
        <v>259</v>
      </c>
    </row>
    <row r="235" spans="1:42">
      <c r="A235">
        <v>3</v>
      </c>
      <c r="B235">
        <v>55</v>
      </c>
      <c r="C235">
        <v>2023</v>
      </c>
      <c r="D235">
        <v>99</v>
      </c>
      <c r="E235">
        <v>3</v>
      </c>
      <c r="F235">
        <v>99</v>
      </c>
      <c r="G235">
        <v>99</v>
      </c>
      <c r="H235">
        <v>99</v>
      </c>
      <c r="I235">
        <v>99</v>
      </c>
      <c r="J235">
        <v>999</v>
      </c>
      <c r="K235">
        <v>99</v>
      </c>
      <c r="L235">
        <v>99</v>
      </c>
      <c r="M235">
        <v>99</v>
      </c>
      <c r="N235">
        <v>99</v>
      </c>
      <c r="O235">
        <v>99</v>
      </c>
      <c r="P235">
        <v>9999</v>
      </c>
      <c r="Q235">
        <v>460</v>
      </c>
      <c r="R235">
        <v>30392</v>
      </c>
      <c r="S235">
        <v>30248</v>
      </c>
      <c r="T235">
        <v>4.0176691234535404</v>
      </c>
      <c r="U235">
        <v>60.64933218725205</v>
      </c>
      <c r="V235">
        <v>92.258943975737282</v>
      </c>
      <c r="W235">
        <v>84.89493850833118</v>
      </c>
      <c r="X235">
        <v>2.2637536193735195</v>
      </c>
      <c r="Y235">
        <v>4.527507238747039</v>
      </c>
      <c r="Z235">
        <v>0</v>
      </c>
      <c r="AA235">
        <v>9.8148124120317686</v>
      </c>
      <c r="AB235">
        <v>2.4620732385629043</v>
      </c>
      <c r="AC235">
        <v>-31.446670757113495</v>
      </c>
      <c r="AD235">
        <v>2.374723787556297</v>
      </c>
      <c r="AE235">
        <v>2.3925116102908475</v>
      </c>
      <c r="AF235">
        <v>531</v>
      </c>
      <c r="AG235">
        <v>2</v>
      </c>
      <c r="AH235">
        <v>0</v>
      </c>
      <c r="AI235">
        <v>219</v>
      </c>
      <c r="AJ235">
        <v>1622</v>
      </c>
      <c r="AK235">
        <v>547</v>
      </c>
      <c r="AL235">
        <v>1862</v>
      </c>
      <c r="AM235">
        <v>3</v>
      </c>
      <c r="AN235">
        <v>535</v>
      </c>
      <c r="AO235">
        <v>312</v>
      </c>
      <c r="AP235">
        <v>247</v>
      </c>
    </row>
    <row r="236" spans="1:42">
      <c r="A236">
        <v>3</v>
      </c>
      <c r="B236">
        <v>56</v>
      </c>
      <c r="C236">
        <v>2023</v>
      </c>
      <c r="D236">
        <v>99</v>
      </c>
      <c r="E236">
        <v>4</v>
      </c>
      <c r="F236">
        <v>99</v>
      </c>
      <c r="G236">
        <v>99</v>
      </c>
      <c r="H236">
        <v>99</v>
      </c>
      <c r="I236">
        <v>99</v>
      </c>
      <c r="J236">
        <v>999</v>
      </c>
      <c r="K236">
        <v>99</v>
      </c>
      <c r="L236">
        <v>99</v>
      </c>
      <c r="M236">
        <v>99</v>
      </c>
      <c r="N236">
        <v>99</v>
      </c>
      <c r="O236">
        <v>99</v>
      </c>
      <c r="P236">
        <v>9999</v>
      </c>
      <c r="Q236">
        <v>445</v>
      </c>
      <c r="R236">
        <v>27765</v>
      </c>
      <c r="S236">
        <v>27670</v>
      </c>
      <c r="T236">
        <v>4.1590131460471804</v>
      </c>
      <c r="U236">
        <v>60.610155402963507</v>
      </c>
      <c r="V236">
        <v>92.749194284440946</v>
      </c>
      <c r="W236">
        <v>85.385243946512219</v>
      </c>
      <c r="X236">
        <v>1.7828200972447323</v>
      </c>
      <c r="Y236">
        <v>3.5656401944894647</v>
      </c>
      <c r="Z236">
        <v>0</v>
      </c>
      <c r="AA236">
        <v>9.3675319998488309</v>
      </c>
      <c r="AB236">
        <v>2.5896973207171832</v>
      </c>
      <c r="AC236">
        <v>-32.613519670727378</v>
      </c>
      <c r="AD236">
        <v>2.1694592643294488</v>
      </c>
      <c r="AE236">
        <v>2.2012409031620628</v>
      </c>
      <c r="AF236">
        <v>547</v>
      </c>
      <c r="AG236">
        <v>0</v>
      </c>
      <c r="AH236">
        <v>0</v>
      </c>
      <c r="AI236">
        <v>203</v>
      </c>
      <c r="AJ236">
        <v>1162</v>
      </c>
      <c r="AK236">
        <v>318</v>
      </c>
      <c r="AL236">
        <v>1501</v>
      </c>
      <c r="AM236">
        <v>1</v>
      </c>
      <c r="AN236">
        <v>551</v>
      </c>
      <c r="AO236">
        <v>352</v>
      </c>
      <c r="AP236">
        <v>247</v>
      </c>
    </row>
    <row r="237" spans="1:42">
      <c r="A237">
        <v>3</v>
      </c>
      <c r="B237">
        <v>57</v>
      </c>
      <c r="C237">
        <v>2023</v>
      </c>
      <c r="D237">
        <v>99</v>
      </c>
      <c r="E237">
        <v>5</v>
      </c>
      <c r="F237">
        <v>99</v>
      </c>
      <c r="G237">
        <v>99</v>
      </c>
      <c r="H237">
        <v>99</v>
      </c>
      <c r="I237">
        <v>99</v>
      </c>
      <c r="J237">
        <v>999</v>
      </c>
      <c r="K237">
        <v>99</v>
      </c>
      <c r="L237">
        <v>99</v>
      </c>
      <c r="M237">
        <v>99</v>
      </c>
      <c r="N237">
        <v>99</v>
      </c>
      <c r="O237">
        <v>99</v>
      </c>
      <c r="P237">
        <v>9999</v>
      </c>
      <c r="Q237">
        <v>430</v>
      </c>
      <c r="R237">
        <v>26110</v>
      </c>
      <c r="S237">
        <v>25967</v>
      </c>
      <c r="T237">
        <v>4.1944465721945612</v>
      </c>
      <c r="U237">
        <v>60.558401047483351</v>
      </c>
      <c r="V237">
        <v>91.898079990766533</v>
      </c>
      <c r="W237">
        <v>84.541140678553219</v>
      </c>
      <c r="X237">
        <v>1.1068556108770586</v>
      </c>
      <c r="Y237">
        <v>2.2137112217541173</v>
      </c>
      <c r="Z237">
        <v>0</v>
      </c>
      <c r="AA237">
        <v>9.3243963374994365</v>
      </c>
      <c r="AB237">
        <v>2.4669196977493906</v>
      </c>
      <c r="AC237">
        <v>-29.707031064353473</v>
      </c>
      <c r="AD237">
        <v>2.0401433960612967</v>
      </c>
      <c r="AE237">
        <v>2.0453398162402476</v>
      </c>
      <c r="AF237">
        <v>548</v>
      </c>
      <c r="AG237">
        <v>0</v>
      </c>
      <c r="AH237">
        <v>0</v>
      </c>
      <c r="AI237">
        <v>142</v>
      </c>
      <c r="AJ237">
        <v>1233</v>
      </c>
      <c r="AK237">
        <v>324</v>
      </c>
      <c r="AL237">
        <v>1829</v>
      </c>
      <c r="AM237">
        <v>1</v>
      </c>
      <c r="AN237">
        <v>539</v>
      </c>
      <c r="AO237">
        <v>348</v>
      </c>
      <c r="AP237">
        <v>229</v>
      </c>
    </row>
    <row r="238" spans="1:42">
      <c r="A238">
        <v>3</v>
      </c>
      <c r="B238">
        <v>58</v>
      </c>
      <c r="C238">
        <v>2023</v>
      </c>
      <c r="D238">
        <v>99</v>
      </c>
      <c r="E238">
        <v>6</v>
      </c>
      <c r="F238">
        <v>99</v>
      </c>
      <c r="G238">
        <v>99</v>
      </c>
      <c r="H238">
        <v>99</v>
      </c>
      <c r="I238">
        <v>99</v>
      </c>
      <c r="J238">
        <v>999</v>
      </c>
      <c r="K238">
        <v>99</v>
      </c>
      <c r="L238">
        <v>99</v>
      </c>
      <c r="M238">
        <v>99</v>
      </c>
      <c r="N238">
        <v>99</v>
      </c>
      <c r="O238">
        <v>99</v>
      </c>
      <c r="P238">
        <v>9999</v>
      </c>
      <c r="Q238">
        <v>423</v>
      </c>
      <c r="R238">
        <v>25670</v>
      </c>
      <c r="S238">
        <v>25588</v>
      </c>
      <c r="T238">
        <v>4.1551227113361886</v>
      </c>
      <c r="U238">
        <v>60.611927465999699</v>
      </c>
      <c r="V238">
        <v>91.907090623973318</v>
      </c>
      <c r="W238">
        <v>84.642519931217777</v>
      </c>
      <c r="X238">
        <v>3.0541488118426177</v>
      </c>
      <c r="Y238">
        <v>6.1082976236852353</v>
      </c>
      <c r="Z238">
        <v>0</v>
      </c>
      <c r="AA238">
        <v>9.4497946442242409</v>
      </c>
      <c r="AB238">
        <v>2.5386987595925898</v>
      </c>
      <c r="AC238">
        <v>-30.039576470010196</v>
      </c>
      <c r="AD238">
        <v>2.0057633464915159</v>
      </c>
      <c r="AE238">
        <v>2.0179040781767856</v>
      </c>
      <c r="AF238">
        <v>440</v>
      </c>
      <c r="AG238">
        <v>0</v>
      </c>
      <c r="AH238">
        <v>0</v>
      </c>
      <c r="AI238">
        <v>150</v>
      </c>
      <c r="AJ238">
        <v>1161</v>
      </c>
      <c r="AK238">
        <v>328</v>
      </c>
      <c r="AL238">
        <v>1178</v>
      </c>
      <c r="AM238">
        <v>0</v>
      </c>
      <c r="AN238">
        <v>468</v>
      </c>
      <c r="AO238">
        <v>341</v>
      </c>
      <c r="AP238">
        <v>245</v>
      </c>
    </row>
    <row r="239" spans="1:42">
      <c r="A239">
        <v>3</v>
      </c>
      <c r="B239">
        <v>59</v>
      </c>
      <c r="C239">
        <v>2023</v>
      </c>
      <c r="D239">
        <v>99</v>
      </c>
      <c r="E239">
        <v>7</v>
      </c>
      <c r="F239">
        <v>99</v>
      </c>
      <c r="G239">
        <v>99</v>
      </c>
      <c r="H239">
        <v>99</v>
      </c>
      <c r="I239">
        <v>99</v>
      </c>
      <c r="J239">
        <v>999</v>
      </c>
      <c r="K239">
        <v>99</v>
      </c>
      <c r="L239">
        <v>99</v>
      </c>
      <c r="M239">
        <v>99</v>
      </c>
      <c r="N239">
        <v>99</v>
      </c>
      <c r="O239">
        <v>99</v>
      </c>
      <c r="P239">
        <v>9999</v>
      </c>
      <c r="Q239">
        <v>432</v>
      </c>
      <c r="R239">
        <v>27317</v>
      </c>
      <c r="S239">
        <v>27213</v>
      </c>
      <c r="T239">
        <v>3.8499835267415889</v>
      </c>
      <c r="U239">
        <v>60.717120493881602</v>
      </c>
      <c r="V239">
        <v>91.807696269057374</v>
      </c>
      <c r="W239">
        <v>84.529779884614243</v>
      </c>
      <c r="X239">
        <v>1.9658088369879565</v>
      </c>
      <c r="Y239">
        <v>3.931617673975913</v>
      </c>
      <c r="Z239">
        <v>0</v>
      </c>
      <c r="AA239">
        <v>9.0862330639913296</v>
      </c>
      <c r="AB239">
        <v>2.4961690675981312</v>
      </c>
      <c r="AC239">
        <v>-29.296786773841998</v>
      </c>
      <c r="AD239">
        <v>2.1344541229493075</v>
      </c>
      <c r="AE239">
        <v>2.1431953151583878</v>
      </c>
      <c r="AF239">
        <v>525</v>
      </c>
      <c r="AG239">
        <v>0</v>
      </c>
      <c r="AH239">
        <v>0</v>
      </c>
      <c r="AI239">
        <v>169</v>
      </c>
      <c r="AJ239">
        <v>1476</v>
      </c>
      <c r="AK239">
        <v>373</v>
      </c>
      <c r="AL239">
        <v>1335</v>
      </c>
      <c r="AM239">
        <v>0</v>
      </c>
      <c r="AN239">
        <v>529</v>
      </c>
      <c r="AO239">
        <v>321</v>
      </c>
      <c r="AP239">
        <v>226</v>
      </c>
    </row>
    <row r="240" spans="1:42">
      <c r="A240">
        <v>3</v>
      </c>
      <c r="B240">
        <v>60</v>
      </c>
      <c r="C240">
        <v>2023</v>
      </c>
      <c r="D240">
        <v>99</v>
      </c>
      <c r="E240">
        <v>8</v>
      </c>
      <c r="F240">
        <v>99</v>
      </c>
      <c r="G240">
        <v>99</v>
      </c>
      <c r="H240">
        <v>99</v>
      </c>
      <c r="I240">
        <v>99</v>
      </c>
      <c r="J240">
        <v>999</v>
      </c>
      <c r="K240">
        <v>99</v>
      </c>
      <c r="L240">
        <v>99</v>
      </c>
      <c r="M240">
        <v>99</v>
      </c>
      <c r="N240">
        <v>99</v>
      </c>
      <c r="O240">
        <v>99</v>
      </c>
      <c r="P240">
        <v>9999</v>
      </c>
      <c r="Q240">
        <v>442</v>
      </c>
      <c r="R240">
        <v>28800</v>
      </c>
      <c r="S240">
        <v>28682</v>
      </c>
      <c r="T240">
        <v>4.1745138888888889</v>
      </c>
      <c r="U240">
        <v>60.599609511191694</v>
      </c>
      <c r="V240">
        <v>91.859183184261468</v>
      </c>
      <c r="W240">
        <v>84.561617042046862</v>
      </c>
      <c r="X240">
        <v>1.5520833333333333</v>
      </c>
      <c r="Y240">
        <v>3.1041666666666665</v>
      </c>
      <c r="Z240">
        <v>0</v>
      </c>
      <c r="AA240">
        <v>9.4062179357810383</v>
      </c>
      <c r="AB240">
        <v>2.5835857108664184</v>
      </c>
      <c r="AC240">
        <v>-31.661949656548646</v>
      </c>
      <c r="AD240">
        <v>2.250330517294727</v>
      </c>
      <c r="AE240">
        <v>2.2597391105005262</v>
      </c>
      <c r="AF240">
        <v>505</v>
      </c>
      <c r="AG240">
        <v>0</v>
      </c>
      <c r="AH240">
        <v>0</v>
      </c>
      <c r="AI240">
        <v>172</v>
      </c>
      <c r="AJ240">
        <v>1328</v>
      </c>
      <c r="AK240">
        <v>314</v>
      </c>
      <c r="AL240">
        <v>1448</v>
      </c>
      <c r="AM240">
        <v>2</v>
      </c>
      <c r="AN240">
        <v>555</v>
      </c>
      <c r="AO240">
        <v>296</v>
      </c>
      <c r="AP240">
        <v>241</v>
      </c>
    </row>
    <row r="241" spans="1:42">
      <c r="A241">
        <v>3</v>
      </c>
      <c r="B241">
        <v>61</v>
      </c>
      <c r="C241">
        <v>2023</v>
      </c>
      <c r="D241">
        <v>99</v>
      </c>
      <c r="E241">
        <v>9</v>
      </c>
      <c r="F241">
        <v>99</v>
      </c>
      <c r="G241">
        <v>99</v>
      </c>
      <c r="H241">
        <v>99</v>
      </c>
      <c r="I241">
        <v>99</v>
      </c>
      <c r="J241">
        <v>999</v>
      </c>
      <c r="K241">
        <v>99</v>
      </c>
      <c r="L241">
        <v>99</v>
      </c>
      <c r="M241">
        <v>99</v>
      </c>
      <c r="N241">
        <v>99</v>
      </c>
      <c r="O241">
        <v>99</v>
      </c>
      <c r="P241">
        <v>9999</v>
      </c>
      <c r="Q241">
        <v>449</v>
      </c>
      <c r="R241">
        <v>29331</v>
      </c>
      <c r="S241">
        <v>29206</v>
      </c>
      <c r="T241">
        <v>3.7723227984044194</v>
      </c>
      <c r="U241">
        <v>60.798329110456748</v>
      </c>
      <c r="V241">
        <v>91.466890884335996</v>
      </c>
      <c r="W241">
        <v>84.186547284804448</v>
      </c>
      <c r="X241">
        <v>1.5239848624322387</v>
      </c>
      <c r="Y241">
        <v>3.0479697248644775</v>
      </c>
      <c r="Z241">
        <v>0</v>
      </c>
      <c r="AA241">
        <v>9.4753294178170488</v>
      </c>
      <c r="AB241">
        <v>2.5631526228908257</v>
      </c>
      <c r="AC241">
        <v>-29.009159670902591</v>
      </c>
      <c r="AD241">
        <v>2.2918209862073495</v>
      </c>
      <c r="AE241">
        <v>2.2908168596378022</v>
      </c>
      <c r="AF241">
        <v>562</v>
      </c>
      <c r="AG241">
        <v>1</v>
      </c>
      <c r="AH241">
        <v>0</v>
      </c>
      <c r="AI241">
        <v>178</v>
      </c>
      <c r="AJ241">
        <v>1414</v>
      </c>
      <c r="AK241">
        <v>380</v>
      </c>
      <c r="AL241">
        <v>1543</v>
      </c>
      <c r="AM241">
        <v>1</v>
      </c>
      <c r="AN241">
        <v>436</v>
      </c>
      <c r="AO241">
        <v>343</v>
      </c>
      <c r="AP241">
        <v>238</v>
      </c>
    </row>
    <row r="242" spans="1:42">
      <c r="A242">
        <v>3</v>
      </c>
      <c r="B242">
        <v>62</v>
      </c>
      <c r="C242">
        <v>2023</v>
      </c>
      <c r="D242">
        <v>99</v>
      </c>
      <c r="E242">
        <v>10</v>
      </c>
      <c r="F242">
        <v>99</v>
      </c>
      <c r="G242">
        <v>99</v>
      </c>
      <c r="H242">
        <v>99</v>
      </c>
      <c r="I242">
        <v>99</v>
      </c>
      <c r="J242">
        <v>999</v>
      </c>
      <c r="K242">
        <v>99</v>
      </c>
      <c r="L242">
        <v>99</v>
      </c>
      <c r="M242">
        <v>99</v>
      </c>
      <c r="N242">
        <v>99</v>
      </c>
      <c r="O242">
        <v>99</v>
      </c>
      <c r="P242">
        <v>9999</v>
      </c>
      <c r="Q242">
        <v>411</v>
      </c>
      <c r="R242">
        <v>27724</v>
      </c>
      <c r="S242">
        <v>27622</v>
      </c>
      <c r="T242">
        <v>3.996789785023807</v>
      </c>
      <c r="U242">
        <v>60.696944464557248</v>
      </c>
      <c r="V242">
        <v>91.457886074291523</v>
      </c>
      <c r="W242">
        <v>84.207584534066498</v>
      </c>
      <c r="X242">
        <v>2.560958014716491</v>
      </c>
      <c r="Y242">
        <v>5.121916029432982</v>
      </c>
      <c r="Z242">
        <v>0</v>
      </c>
      <c r="AA242">
        <v>9.5613904242725827</v>
      </c>
      <c r="AB242">
        <v>2.6271869817354858</v>
      </c>
      <c r="AC242">
        <v>-30.185422729137656</v>
      </c>
      <c r="AD242">
        <v>2.1662556688013552</v>
      </c>
      <c r="AE242">
        <v>2.1671148215020835</v>
      </c>
      <c r="AF242">
        <v>505</v>
      </c>
      <c r="AG242">
        <v>0</v>
      </c>
      <c r="AH242">
        <v>0</v>
      </c>
      <c r="AI242">
        <v>158</v>
      </c>
      <c r="AJ242">
        <v>1363</v>
      </c>
      <c r="AK242">
        <v>321</v>
      </c>
      <c r="AL242">
        <v>1199</v>
      </c>
      <c r="AM242">
        <v>0</v>
      </c>
      <c r="AN242">
        <v>506</v>
      </c>
      <c r="AO242">
        <v>255</v>
      </c>
      <c r="AP242">
        <v>229</v>
      </c>
    </row>
    <row r="243" spans="1:42">
      <c r="A243">
        <v>3</v>
      </c>
      <c r="B243">
        <v>63</v>
      </c>
      <c r="C243">
        <v>2023</v>
      </c>
      <c r="D243">
        <v>99</v>
      </c>
      <c r="E243">
        <v>11</v>
      </c>
      <c r="F243">
        <v>99</v>
      </c>
      <c r="G243">
        <v>99</v>
      </c>
      <c r="H243">
        <v>99</v>
      </c>
      <c r="I243">
        <v>99</v>
      </c>
      <c r="J243">
        <v>999</v>
      </c>
      <c r="K243">
        <v>99</v>
      </c>
      <c r="L243">
        <v>99</v>
      </c>
      <c r="M243">
        <v>99</v>
      </c>
      <c r="N243">
        <v>99</v>
      </c>
      <c r="O243">
        <v>99</v>
      </c>
      <c r="P243">
        <v>9999</v>
      </c>
      <c r="Q243">
        <v>449</v>
      </c>
      <c r="R243">
        <v>29139</v>
      </c>
      <c r="S243">
        <v>29014</v>
      </c>
      <c r="T243">
        <v>3.9425512200144146</v>
      </c>
      <c r="U243">
        <v>60.721065692424339</v>
      </c>
      <c r="V243">
        <v>92.417095165549142</v>
      </c>
      <c r="W243">
        <v>85.033032329220902</v>
      </c>
      <c r="X243">
        <v>1.9664367342736544</v>
      </c>
      <c r="Y243">
        <v>3.9328734685473088</v>
      </c>
      <c r="Z243">
        <v>0</v>
      </c>
      <c r="AA243">
        <v>9.1697279451689102</v>
      </c>
      <c r="AB243">
        <v>2.5448725689883713</v>
      </c>
      <c r="AC243">
        <v>-32.442808872906134</v>
      </c>
      <c r="AD243">
        <v>2.2768187827587183</v>
      </c>
      <c r="AE243">
        <v>2.2986394969304018</v>
      </c>
      <c r="AF243">
        <v>514</v>
      </c>
      <c r="AG243">
        <v>0</v>
      </c>
      <c r="AH243">
        <v>0</v>
      </c>
      <c r="AI243">
        <v>192</v>
      </c>
      <c r="AJ243">
        <v>1630</v>
      </c>
      <c r="AK243">
        <v>388</v>
      </c>
      <c r="AL243">
        <v>1454</v>
      </c>
      <c r="AM243">
        <v>2</v>
      </c>
      <c r="AN243">
        <v>480</v>
      </c>
      <c r="AO243">
        <v>283</v>
      </c>
      <c r="AP243">
        <v>236</v>
      </c>
    </row>
    <row r="244" spans="1:42">
      <c r="A244">
        <v>3</v>
      </c>
      <c r="B244">
        <v>64</v>
      </c>
      <c r="C244">
        <v>2023</v>
      </c>
      <c r="D244">
        <v>99</v>
      </c>
      <c r="E244">
        <v>12</v>
      </c>
      <c r="F244">
        <v>99</v>
      </c>
      <c r="G244">
        <v>99</v>
      </c>
      <c r="H244">
        <v>99</v>
      </c>
      <c r="I244">
        <v>99</v>
      </c>
      <c r="J244">
        <v>999</v>
      </c>
      <c r="K244">
        <v>99</v>
      </c>
      <c r="L244">
        <v>99</v>
      </c>
      <c r="M244">
        <v>99</v>
      </c>
      <c r="N244">
        <v>99</v>
      </c>
      <c r="O244">
        <v>99</v>
      </c>
      <c r="P244">
        <v>9999</v>
      </c>
      <c r="Q244">
        <v>445</v>
      </c>
      <c r="R244">
        <v>29518</v>
      </c>
      <c r="S244">
        <v>29434</v>
      </c>
      <c r="T244">
        <v>4.1267701063757718</v>
      </c>
      <c r="U244">
        <v>60.625263300944511</v>
      </c>
      <c r="V244">
        <v>91.687018741674891</v>
      </c>
      <c r="W244">
        <v>84.468872732214351</v>
      </c>
      <c r="X244">
        <v>2.4764550443797</v>
      </c>
      <c r="Y244">
        <v>4.9529100887594</v>
      </c>
      <c r="Z244">
        <v>0</v>
      </c>
      <c r="AA244">
        <v>9.4215288708768323</v>
      </c>
      <c r="AB244">
        <v>2.6063742237166694</v>
      </c>
      <c r="AC244">
        <v>-31.919150462551393</v>
      </c>
      <c r="AD244">
        <v>2.306432507274506</v>
      </c>
      <c r="AE244">
        <v>2.3164427725513996</v>
      </c>
      <c r="AF244">
        <v>542</v>
      </c>
      <c r="AG244">
        <v>0</v>
      </c>
      <c r="AH244">
        <v>0</v>
      </c>
      <c r="AI244">
        <v>145</v>
      </c>
      <c r="AJ244">
        <v>1611</v>
      </c>
      <c r="AK244">
        <v>392</v>
      </c>
      <c r="AL244">
        <v>1492</v>
      </c>
      <c r="AM244">
        <v>1</v>
      </c>
      <c r="AN244">
        <v>501</v>
      </c>
      <c r="AO244">
        <v>270</v>
      </c>
      <c r="AP244">
        <v>241</v>
      </c>
    </row>
    <row r="245" spans="1:42">
      <c r="A245">
        <v>3</v>
      </c>
      <c r="B245">
        <v>65</v>
      </c>
      <c r="C245">
        <v>2023</v>
      </c>
      <c r="D245">
        <v>99</v>
      </c>
      <c r="E245">
        <v>13</v>
      </c>
      <c r="F245">
        <v>99</v>
      </c>
      <c r="G245">
        <v>99</v>
      </c>
      <c r="H245">
        <v>99</v>
      </c>
      <c r="I245">
        <v>99</v>
      </c>
      <c r="J245">
        <v>999</v>
      </c>
      <c r="K245">
        <v>99</v>
      </c>
      <c r="L245">
        <v>99</v>
      </c>
      <c r="M245">
        <v>99</v>
      </c>
      <c r="N245">
        <v>99</v>
      </c>
      <c r="O245">
        <v>99</v>
      </c>
      <c r="P245">
        <v>9999</v>
      </c>
      <c r="Q245">
        <v>483</v>
      </c>
      <c r="R245">
        <v>30554</v>
      </c>
      <c r="S245">
        <v>30435</v>
      </c>
      <c r="T245">
        <v>4.1364469463899969</v>
      </c>
      <c r="U245">
        <v>60.631871200920003</v>
      </c>
      <c r="V245">
        <v>90.947081688930012</v>
      </c>
      <c r="W245">
        <v>83.736885165105861</v>
      </c>
      <c r="X245">
        <v>2.1175623486286574</v>
      </c>
      <c r="Y245">
        <v>4.2351246972573149</v>
      </c>
      <c r="Z245">
        <v>0</v>
      </c>
      <c r="AA245">
        <v>9.7042186594367195</v>
      </c>
      <c r="AB245">
        <v>2.5620057249128623</v>
      </c>
      <c r="AC245">
        <v>-30.472144788400993</v>
      </c>
      <c r="AD245">
        <v>2.38738189671608</v>
      </c>
      <c r="AE245">
        <v>2.3744646022326563</v>
      </c>
      <c r="AF245">
        <v>471</v>
      </c>
      <c r="AG245">
        <v>0</v>
      </c>
      <c r="AH245">
        <v>0</v>
      </c>
      <c r="AI245">
        <v>153</v>
      </c>
      <c r="AJ245">
        <v>1643</v>
      </c>
      <c r="AK245">
        <v>409</v>
      </c>
      <c r="AL245">
        <v>1561</v>
      </c>
      <c r="AM245">
        <v>3</v>
      </c>
      <c r="AN245">
        <v>500</v>
      </c>
      <c r="AO245">
        <v>306</v>
      </c>
      <c r="AP245">
        <v>279</v>
      </c>
    </row>
    <row r="246" spans="1:42">
      <c r="A246">
        <v>3</v>
      </c>
      <c r="B246">
        <v>66</v>
      </c>
      <c r="C246">
        <v>2023</v>
      </c>
      <c r="D246">
        <v>99</v>
      </c>
      <c r="E246">
        <v>14</v>
      </c>
      <c r="F246">
        <v>99</v>
      </c>
      <c r="G246">
        <v>99</v>
      </c>
      <c r="H246">
        <v>99</v>
      </c>
      <c r="I246">
        <v>99</v>
      </c>
      <c r="J246">
        <v>999</v>
      </c>
      <c r="K246">
        <v>99</v>
      </c>
      <c r="L246">
        <v>99</v>
      </c>
      <c r="M246">
        <v>99</v>
      </c>
      <c r="N246">
        <v>99</v>
      </c>
      <c r="O246">
        <v>99</v>
      </c>
      <c r="P246">
        <v>9999</v>
      </c>
      <c r="Q246">
        <v>175</v>
      </c>
      <c r="R246">
        <v>10435</v>
      </c>
      <c r="S246">
        <v>10407</v>
      </c>
      <c r="T246">
        <v>4.0500239578342132</v>
      </c>
      <c r="U246">
        <v>60.651196310175855</v>
      </c>
      <c r="V246">
        <v>91.421975020771612</v>
      </c>
      <c r="W246">
        <v>84.248688382819338</v>
      </c>
      <c r="X246">
        <v>0.14374700527072351</v>
      </c>
      <c r="Y246">
        <v>0.28749401054144702</v>
      </c>
      <c r="Z246">
        <v>0</v>
      </c>
      <c r="AA246">
        <v>8.6763729985158005</v>
      </c>
      <c r="AB246">
        <v>2.5162075305671752</v>
      </c>
      <c r="AC246">
        <v>-29.490654985173407</v>
      </c>
      <c r="AD246">
        <v>0.81535413013786395</v>
      </c>
      <c r="AE246">
        <v>0.81689134444632083</v>
      </c>
      <c r="AF246">
        <v>167</v>
      </c>
      <c r="AG246">
        <v>0</v>
      </c>
      <c r="AH246">
        <v>0</v>
      </c>
      <c r="AI246">
        <v>45</v>
      </c>
      <c r="AJ246">
        <v>457</v>
      </c>
      <c r="AK246">
        <v>111</v>
      </c>
      <c r="AL246">
        <v>592</v>
      </c>
      <c r="AM246">
        <v>0</v>
      </c>
      <c r="AN246">
        <v>178</v>
      </c>
      <c r="AO246">
        <v>111</v>
      </c>
      <c r="AP246">
        <v>77</v>
      </c>
    </row>
    <row r="247" spans="1:42">
      <c r="A247">
        <v>3</v>
      </c>
      <c r="B247">
        <v>67</v>
      </c>
      <c r="C247">
        <v>2023</v>
      </c>
      <c r="D247">
        <v>99</v>
      </c>
      <c r="E247">
        <v>15</v>
      </c>
      <c r="F247">
        <v>99</v>
      </c>
      <c r="G247">
        <v>99</v>
      </c>
      <c r="H247">
        <v>99</v>
      </c>
      <c r="I247">
        <v>99</v>
      </c>
      <c r="J247">
        <v>999</v>
      </c>
      <c r="K247">
        <v>99</v>
      </c>
      <c r="L247">
        <v>99</v>
      </c>
      <c r="M247">
        <v>99</v>
      </c>
      <c r="N247">
        <v>99</v>
      </c>
      <c r="O247">
        <v>99</v>
      </c>
      <c r="P247">
        <v>9999</v>
      </c>
      <c r="Q247">
        <v>442</v>
      </c>
      <c r="R247">
        <v>31134</v>
      </c>
      <c r="S247">
        <v>30998</v>
      </c>
      <c r="T247">
        <v>4.2864071433159907</v>
      </c>
      <c r="U247">
        <v>60.543164075101608</v>
      </c>
      <c r="V247">
        <v>93.264805047709089</v>
      </c>
      <c r="W247">
        <v>85.856739144460903</v>
      </c>
      <c r="X247">
        <v>1.1819875377400917</v>
      </c>
      <c r="Y247">
        <v>2.3639750754801834</v>
      </c>
      <c r="Z247">
        <v>0</v>
      </c>
      <c r="AA247">
        <v>9.2421609717690245</v>
      </c>
      <c r="AB247">
        <v>2.6094701299752185</v>
      </c>
      <c r="AC247">
        <v>-30.936037279643177</v>
      </c>
      <c r="AD247">
        <v>2.432701052967154</v>
      </c>
      <c r="AE247">
        <v>2.4796115768897287</v>
      </c>
      <c r="AF247">
        <v>550</v>
      </c>
      <c r="AG247">
        <v>0</v>
      </c>
      <c r="AH247">
        <v>0</v>
      </c>
      <c r="AI247">
        <v>173</v>
      </c>
      <c r="AJ247">
        <v>1462</v>
      </c>
      <c r="AK247">
        <v>322</v>
      </c>
      <c r="AL247">
        <v>1406</v>
      </c>
      <c r="AM247">
        <v>1</v>
      </c>
      <c r="AN247">
        <v>411</v>
      </c>
      <c r="AO247">
        <v>352</v>
      </c>
      <c r="AP247">
        <v>245</v>
      </c>
    </row>
    <row r="248" spans="1:42">
      <c r="A248">
        <v>3</v>
      </c>
      <c r="B248">
        <v>68</v>
      </c>
      <c r="C248">
        <v>2023</v>
      </c>
      <c r="D248">
        <v>99</v>
      </c>
      <c r="E248">
        <v>16</v>
      </c>
      <c r="F248">
        <v>99</v>
      </c>
      <c r="G248">
        <v>99</v>
      </c>
      <c r="H248">
        <v>99</v>
      </c>
      <c r="I248">
        <v>99</v>
      </c>
      <c r="J248">
        <v>999</v>
      </c>
      <c r="K248">
        <v>99</v>
      </c>
      <c r="L248">
        <v>99</v>
      </c>
      <c r="M248">
        <v>99</v>
      </c>
      <c r="N248">
        <v>99</v>
      </c>
      <c r="O248">
        <v>99</v>
      </c>
      <c r="P248">
        <v>9999</v>
      </c>
      <c r="Q248">
        <v>464</v>
      </c>
      <c r="R248">
        <v>32478</v>
      </c>
      <c r="S248">
        <v>32338</v>
      </c>
      <c r="T248">
        <v>4.3782252601761185</v>
      </c>
      <c r="U248">
        <v>60.475168532376784</v>
      </c>
      <c r="V248">
        <v>93.850178909964868</v>
      </c>
      <c r="W248">
        <v>86.42196177871169</v>
      </c>
      <c r="X248">
        <v>1.7981402795738652</v>
      </c>
      <c r="Y248">
        <v>3.5962805591477305</v>
      </c>
      <c r="Z248">
        <v>0</v>
      </c>
      <c r="AA248">
        <v>9.4377579955901751</v>
      </c>
      <c r="AB248">
        <v>2.6180848431178281</v>
      </c>
      <c r="AC248">
        <v>-31.22620637813089</v>
      </c>
      <c r="AD248">
        <v>2.5377164771075753</v>
      </c>
      <c r="AE248">
        <v>2.6038314532845139</v>
      </c>
      <c r="AF248">
        <v>486</v>
      </c>
      <c r="AG248">
        <v>0</v>
      </c>
      <c r="AH248">
        <v>0</v>
      </c>
      <c r="AI248">
        <v>156</v>
      </c>
      <c r="AJ248">
        <v>1487</v>
      </c>
      <c r="AK248">
        <v>450</v>
      </c>
      <c r="AL248">
        <v>1585</v>
      </c>
      <c r="AM248">
        <v>2</v>
      </c>
      <c r="AN248">
        <v>409</v>
      </c>
      <c r="AO248">
        <v>341</v>
      </c>
      <c r="AP248">
        <v>281</v>
      </c>
    </row>
    <row r="249" spans="1:42">
      <c r="A249">
        <v>3</v>
      </c>
      <c r="B249">
        <v>69</v>
      </c>
      <c r="C249">
        <v>2023</v>
      </c>
      <c r="D249">
        <v>99</v>
      </c>
      <c r="E249">
        <v>17</v>
      </c>
      <c r="F249">
        <v>99</v>
      </c>
      <c r="G249">
        <v>99</v>
      </c>
      <c r="H249">
        <v>99</v>
      </c>
      <c r="I249">
        <v>99</v>
      </c>
      <c r="J249">
        <v>999</v>
      </c>
      <c r="K249">
        <v>99</v>
      </c>
      <c r="L249">
        <v>99</v>
      </c>
      <c r="M249">
        <v>99</v>
      </c>
      <c r="N249">
        <v>99</v>
      </c>
      <c r="O249">
        <v>99</v>
      </c>
      <c r="P249">
        <v>9999</v>
      </c>
      <c r="Q249">
        <v>464</v>
      </c>
      <c r="R249">
        <v>31536</v>
      </c>
      <c r="S249">
        <v>31402</v>
      </c>
      <c r="T249">
        <v>4.0414446981227812</v>
      </c>
      <c r="U249">
        <v>60.656295777339025</v>
      </c>
      <c r="V249">
        <v>92.520850953658098</v>
      </c>
      <c r="W249">
        <v>85.14238901980751</v>
      </c>
      <c r="X249">
        <v>2.5399543378995437</v>
      </c>
      <c r="Y249">
        <v>5.0799086757990874</v>
      </c>
      <c r="Z249">
        <v>0</v>
      </c>
      <c r="AA249">
        <v>9.4307904822292965</v>
      </c>
      <c r="AB249">
        <v>2.623677300723791</v>
      </c>
      <c r="AC249">
        <v>-30.492281779230542</v>
      </c>
      <c r="AD249">
        <v>2.464111916437727</v>
      </c>
      <c r="AE249">
        <v>2.4910287086112439</v>
      </c>
      <c r="AF249">
        <v>553</v>
      </c>
      <c r="AG249">
        <v>1</v>
      </c>
      <c r="AH249">
        <v>0</v>
      </c>
      <c r="AI249">
        <v>158</v>
      </c>
      <c r="AJ249">
        <v>1572</v>
      </c>
      <c r="AK249">
        <v>339</v>
      </c>
      <c r="AL249">
        <v>1163</v>
      </c>
      <c r="AM249">
        <v>2</v>
      </c>
      <c r="AN249">
        <v>388</v>
      </c>
      <c r="AO249">
        <v>330</v>
      </c>
      <c r="AP249">
        <v>256</v>
      </c>
    </row>
    <row r="250" spans="1:42">
      <c r="A250">
        <v>3</v>
      </c>
      <c r="B250">
        <v>70</v>
      </c>
      <c r="C250">
        <v>2023</v>
      </c>
      <c r="D250">
        <v>99</v>
      </c>
      <c r="E250">
        <v>18</v>
      </c>
      <c r="F250">
        <v>99</v>
      </c>
      <c r="G250">
        <v>99</v>
      </c>
      <c r="H250">
        <v>99</v>
      </c>
      <c r="I250">
        <v>99</v>
      </c>
      <c r="J250">
        <v>999</v>
      </c>
      <c r="K250">
        <v>99</v>
      </c>
      <c r="L250">
        <v>99</v>
      </c>
      <c r="M250">
        <v>99</v>
      </c>
      <c r="N250">
        <v>99</v>
      </c>
      <c r="O250">
        <v>99</v>
      </c>
      <c r="P250">
        <v>9999</v>
      </c>
      <c r="Q250">
        <v>433</v>
      </c>
      <c r="R250">
        <v>28562</v>
      </c>
      <c r="S250">
        <v>28467</v>
      </c>
      <c r="T250">
        <v>4.0872137805475797</v>
      </c>
      <c r="U250">
        <v>60.662697158112898</v>
      </c>
      <c r="V250">
        <v>92.37299001740783</v>
      </c>
      <c r="W250">
        <v>85.072666596410045</v>
      </c>
      <c r="X250">
        <v>2.4368041453679719</v>
      </c>
      <c r="Y250">
        <v>4.8736082907359437</v>
      </c>
      <c r="Z250">
        <v>0</v>
      </c>
      <c r="AA250">
        <v>9.0583384620170815</v>
      </c>
      <c r="AB250">
        <v>2.5812487934371759</v>
      </c>
      <c r="AC250">
        <v>-30.064727011527275</v>
      </c>
      <c r="AD250">
        <v>2.2317340359365274</v>
      </c>
      <c r="AE250">
        <v>2.2563545278380244</v>
      </c>
      <c r="AF250">
        <v>482</v>
      </c>
      <c r="AG250">
        <v>0</v>
      </c>
      <c r="AH250">
        <v>0</v>
      </c>
      <c r="AI250">
        <v>139</v>
      </c>
      <c r="AJ250">
        <v>1445</v>
      </c>
      <c r="AK250">
        <v>268</v>
      </c>
      <c r="AL250">
        <v>1239</v>
      </c>
      <c r="AM250">
        <v>3</v>
      </c>
      <c r="AN250">
        <v>394</v>
      </c>
      <c r="AO250">
        <v>271</v>
      </c>
      <c r="AP250">
        <v>246</v>
      </c>
    </row>
    <row r="251" spans="1:42">
      <c r="A251">
        <v>3</v>
      </c>
      <c r="B251">
        <v>71</v>
      </c>
      <c r="C251">
        <v>2023</v>
      </c>
      <c r="D251">
        <v>99</v>
      </c>
      <c r="E251">
        <v>19</v>
      </c>
      <c r="F251">
        <v>99</v>
      </c>
      <c r="G251">
        <v>99</v>
      </c>
      <c r="H251">
        <v>99</v>
      </c>
      <c r="I251">
        <v>99</v>
      </c>
      <c r="J251">
        <v>999</v>
      </c>
      <c r="K251">
        <v>99</v>
      </c>
      <c r="L251">
        <v>99</v>
      </c>
      <c r="M251">
        <v>99</v>
      </c>
      <c r="N251">
        <v>99</v>
      </c>
      <c r="O251">
        <v>99</v>
      </c>
      <c r="P251">
        <v>9999</v>
      </c>
      <c r="Q251">
        <v>439</v>
      </c>
      <c r="R251">
        <v>31906</v>
      </c>
      <c r="S251">
        <v>31775</v>
      </c>
      <c r="T251">
        <v>4.2837710775402744</v>
      </c>
      <c r="U251">
        <v>60.54322580645163</v>
      </c>
      <c r="V251">
        <v>92.285982919242741</v>
      </c>
      <c r="W251">
        <v>84.973948072383678</v>
      </c>
      <c r="X251">
        <v>1.1627906976744189</v>
      </c>
      <c r="Y251">
        <v>2.3255813953488378</v>
      </c>
      <c r="Z251">
        <v>0</v>
      </c>
      <c r="AA251">
        <v>9.0508244000156104</v>
      </c>
      <c r="AB251">
        <v>2.5890064703843838</v>
      </c>
      <c r="AC251">
        <v>-32.021758040100025</v>
      </c>
      <c r="AD251">
        <v>2.493022412666861</v>
      </c>
      <c r="AE251">
        <v>2.5156310570925848</v>
      </c>
      <c r="AF251">
        <v>513</v>
      </c>
      <c r="AG251">
        <v>0</v>
      </c>
      <c r="AH251">
        <v>0</v>
      </c>
      <c r="AI251">
        <v>174</v>
      </c>
      <c r="AJ251">
        <v>1585</v>
      </c>
      <c r="AK251">
        <v>289</v>
      </c>
      <c r="AL251">
        <v>1411</v>
      </c>
      <c r="AM251">
        <v>1</v>
      </c>
      <c r="AN251">
        <v>455</v>
      </c>
      <c r="AO251">
        <v>295</v>
      </c>
      <c r="AP251">
        <v>224</v>
      </c>
    </row>
    <row r="252" spans="1:42">
      <c r="A252">
        <v>3</v>
      </c>
      <c r="B252">
        <v>72</v>
      </c>
      <c r="C252">
        <v>2023</v>
      </c>
      <c r="D252">
        <v>99</v>
      </c>
      <c r="E252">
        <v>20</v>
      </c>
      <c r="F252">
        <v>99</v>
      </c>
      <c r="G252">
        <v>99</v>
      </c>
      <c r="H252">
        <v>99</v>
      </c>
      <c r="I252">
        <v>99</v>
      </c>
      <c r="J252">
        <v>999</v>
      </c>
      <c r="K252">
        <v>99</v>
      </c>
      <c r="L252">
        <v>99</v>
      </c>
      <c r="M252">
        <v>99</v>
      </c>
      <c r="N252">
        <v>99</v>
      </c>
      <c r="O252">
        <v>99</v>
      </c>
      <c r="P252">
        <v>9999</v>
      </c>
      <c r="Q252">
        <v>351</v>
      </c>
      <c r="R252">
        <v>19975</v>
      </c>
      <c r="S252">
        <v>19873</v>
      </c>
      <c r="T252">
        <v>4.1393742177722164</v>
      </c>
      <c r="U252">
        <v>60.644089971317861</v>
      </c>
      <c r="V252">
        <v>91.208829370947228</v>
      </c>
      <c r="W252">
        <v>83.93046344286175</v>
      </c>
      <c r="X252">
        <v>2.287859824780976</v>
      </c>
      <c r="Y252">
        <v>4.5757196495619521</v>
      </c>
      <c r="Z252">
        <v>0</v>
      </c>
      <c r="AA252">
        <v>9.5044482839761368</v>
      </c>
      <c r="AB252">
        <v>2.6037535308493758</v>
      </c>
      <c r="AC252">
        <v>-27.358948327530968</v>
      </c>
      <c r="AD252">
        <v>1.560776113991742</v>
      </c>
      <c r="AE252">
        <v>1.5540273048710689</v>
      </c>
      <c r="AF252">
        <v>347</v>
      </c>
      <c r="AG252">
        <v>0</v>
      </c>
      <c r="AH252">
        <v>0</v>
      </c>
      <c r="AI252">
        <v>113</v>
      </c>
      <c r="AJ252">
        <v>1142</v>
      </c>
      <c r="AK252">
        <v>276</v>
      </c>
      <c r="AL252">
        <v>1076</v>
      </c>
      <c r="AM252">
        <v>0</v>
      </c>
      <c r="AN252">
        <v>261</v>
      </c>
      <c r="AO252">
        <v>214</v>
      </c>
      <c r="AP252">
        <v>211</v>
      </c>
    </row>
    <row r="253" spans="1:42">
      <c r="A253">
        <v>3</v>
      </c>
      <c r="B253">
        <v>73</v>
      </c>
      <c r="C253">
        <v>2023</v>
      </c>
      <c r="D253">
        <v>99</v>
      </c>
      <c r="E253">
        <v>21</v>
      </c>
      <c r="F253">
        <v>99</v>
      </c>
      <c r="G253">
        <v>99</v>
      </c>
      <c r="H253">
        <v>99</v>
      </c>
      <c r="I253">
        <v>99</v>
      </c>
      <c r="J253">
        <v>999</v>
      </c>
      <c r="K253">
        <v>99</v>
      </c>
      <c r="L253">
        <v>99</v>
      </c>
      <c r="M253">
        <v>99</v>
      </c>
      <c r="N253">
        <v>99</v>
      </c>
      <c r="O253">
        <v>99</v>
      </c>
      <c r="P253">
        <v>9999</v>
      </c>
      <c r="Q253">
        <v>428</v>
      </c>
      <c r="R253">
        <v>30076</v>
      </c>
      <c r="S253">
        <v>29966</v>
      </c>
      <c r="T253">
        <v>4.1772509642239672</v>
      </c>
      <c r="U253">
        <v>60.605285990789554</v>
      </c>
      <c r="V253">
        <v>91.997687664653938</v>
      </c>
      <c r="W253">
        <v>84.714342921978087</v>
      </c>
      <c r="X253">
        <v>2.1445670966883901</v>
      </c>
      <c r="Y253">
        <v>4.2891341933767801</v>
      </c>
      <c r="Z253">
        <v>0</v>
      </c>
      <c r="AA253">
        <v>9.3886325481600608</v>
      </c>
      <c r="AB253">
        <v>2.6364347738427858</v>
      </c>
      <c r="AC253">
        <v>-31.746579337648217</v>
      </c>
      <c r="AD253">
        <v>2.3500326610470919</v>
      </c>
      <c r="AE253">
        <v>2.3651642904547696</v>
      </c>
      <c r="AF253">
        <v>570</v>
      </c>
      <c r="AG253">
        <v>1</v>
      </c>
      <c r="AH253">
        <v>0</v>
      </c>
      <c r="AI253">
        <v>124</v>
      </c>
      <c r="AJ253">
        <v>1587</v>
      </c>
      <c r="AK253">
        <v>277</v>
      </c>
      <c r="AL253">
        <v>1505</v>
      </c>
      <c r="AM253">
        <v>2</v>
      </c>
      <c r="AN253">
        <v>408</v>
      </c>
      <c r="AO253">
        <v>317</v>
      </c>
      <c r="AP253">
        <v>222</v>
      </c>
    </row>
    <row r="254" spans="1:42">
      <c r="A254">
        <v>3</v>
      </c>
      <c r="B254">
        <v>74</v>
      </c>
      <c r="C254">
        <v>2023</v>
      </c>
      <c r="D254">
        <v>99</v>
      </c>
      <c r="E254">
        <v>22</v>
      </c>
      <c r="F254">
        <v>99</v>
      </c>
      <c r="G254">
        <v>99</v>
      </c>
      <c r="H254">
        <v>99</v>
      </c>
      <c r="I254">
        <v>99</v>
      </c>
      <c r="J254">
        <v>999</v>
      </c>
      <c r="K254">
        <v>99</v>
      </c>
      <c r="L254">
        <v>99</v>
      </c>
      <c r="M254">
        <v>99</v>
      </c>
      <c r="N254">
        <v>99</v>
      </c>
      <c r="O254">
        <v>99</v>
      </c>
      <c r="P254">
        <v>9999</v>
      </c>
      <c r="Q254">
        <v>477</v>
      </c>
      <c r="R254">
        <v>27898</v>
      </c>
      <c r="S254">
        <v>27770</v>
      </c>
      <c r="T254">
        <v>4.451501899777762</v>
      </c>
      <c r="U254">
        <v>60.445948865682382</v>
      </c>
      <c r="V254">
        <v>92.683609482160634</v>
      </c>
      <c r="W254">
        <v>85.299881166726351</v>
      </c>
      <c r="X254">
        <v>1.1255287117356081</v>
      </c>
      <c r="Y254">
        <v>2.2510574234712162</v>
      </c>
      <c r="Z254">
        <v>0</v>
      </c>
      <c r="AA254">
        <v>9.6976390282745992</v>
      </c>
      <c r="AB254">
        <v>2.6459239499085649</v>
      </c>
      <c r="AC254">
        <v>-34.325314420641547</v>
      </c>
      <c r="AD254">
        <v>2.1798514156766777</v>
      </c>
      <c r="AE254">
        <v>2.2069876220935472</v>
      </c>
      <c r="AF254">
        <v>439</v>
      </c>
      <c r="AG254">
        <v>0</v>
      </c>
      <c r="AH254">
        <v>0</v>
      </c>
      <c r="AI254">
        <v>151</v>
      </c>
      <c r="AJ254">
        <v>1469</v>
      </c>
      <c r="AK254">
        <v>198</v>
      </c>
      <c r="AL254">
        <v>1542</v>
      </c>
      <c r="AM254">
        <v>0</v>
      </c>
      <c r="AN254">
        <v>373</v>
      </c>
      <c r="AO254">
        <v>246</v>
      </c>
      <c r="AP254">
        <v>284</v>
      </c>
    </row>
    <row r="255" spans="1:42">
      <c r="A255">
        <v>3</v>
      </c>
      <c r="B255">
        <v>75</v>
      </c>
      <c r="C255">
        <v>2023</v>
      </c>
      <c r="D255">
        <v>99</v>
      </c>
      <c r="E255">
        <v>23</v>
      </c>
      <c r="F255">
        <v>99</v>
      </c>
      <c r="G255">
        <v>99</v>
      </c>
      <c r="H255">
        <v>99</v>
      </c>
      <c r="I255">
        <v>99</v>
      </c>
      <c r="J255">
        <v>999</v>
      </c>
      <c r="K255">
        <v>99</v>
      </c>
      <c r="L255">
        <v>99</v>
      </c>
      <c r="M255">
        <v>99</v>
      </c>
      <c r="N255">
        <v>99</v>
      </c>
      <c r="O255">
        <v>99</v>
      </c>
      <c r="P255">
        <v>9999</v>
      </c>
      <c r="Q255">
        <v>413</v>
      </c>
      <c r="R255">
        <v>29924</v>
      </c>
      <c r="S255">
        <v>29684</v>
      </c>
      <c r="T255">
        <v>4.072884641090762</v>
      </c>
      <c r="U255">
        <v>60.617234874006208</v>
      </c>
      <c r="V255">
        <v>91.682015532915898</v>
      </c>
      <c r="W255">
        <v>84.260305214930753</v>
      </c>
      <c r="X255">
        <v>1.2364657131399548</v>
      </c>
      <c r="Y255">
        <v>2.4729314262799096</v>
      </c>
      <c r="Z255">
        <v>0</v>
      </c>
      <c r="AA255">
        <v>9.7264290102824233</v>
      </c>
      <c r="AB255">
        <v>2.5989708986039122</v>
      </c>
      <c r="AC255">
        <v>-33.879693939574395</v>
      </c>
      <c r="AD255">
        <v>2.3381559166502579</v>
      </c>
      <c r="AE255">
        <v>2.3303494037841004</v>
      </c>
      <c r="AF255">
        <v>471</v>
      </c>
      <c r="AG255">
        <v>0</v>
      </c>
      <c r="AH255">
        <v>0</v>
      </c>
      <c r="AI255">
        <v>121</v>
      </c>
      <c r="AJ255">
        <v>1276</v>
      </c>
      <c r="AK255">
        <v>242</v>
      </c>
      <c r="AL255">
        <v>1785</v>
      </c>
      <c r="AM255">
        <v>0</v>
      </c>
      <c r="AN255">
        <v>421</v>
      </c>
      <c r="AO255">
        <v>272</v>
      </c>
      <c r="AP255">
        <v>233</v>
      </c>
    </row>
    <row r="256" spans="1:42">
      <c r="A256">
        <v>3</v>
      </c>
      <c r="B256">
        <v>76</v>
      </c>
      <c r="C256">
        <v>2023</v>
      </c>
      <c r="D256">
        <v>99</v>
      </c>
      <c r="E256">
        <v>24</v>
      </c>
      <c r="F256">
        <v>99</v>
      </c>
      <c r="G256">
        <v>99</v>
      </c>
      <c r="H256">
        <v>99</v>
      </c>
      <c r="I256">
        <v>99</v>
      </c>
      <c r="J256">
        <v>999</v>
      </c>
      <c r="K256">
        <v>99</v>
      </c>
      <c r="L256">
        <v>99</v>
      </c>
      <c r="M256">
        <v>99</v>
      </c>
      <c r="N256">
        <v>99</v>
      </c>
      <c r="O256">
        <v>99</v>
      </c>
      <c r="P256">
        <v>9999</v>
      </c>
      <c r="Q256">
        <v>441</v>
      </c>
      <c r="R256">
        <v>29166</v>
      </c>
      <c r="S256">
        <v>29003</v>
      </c>
      <c r="T256">
        <v>4.336556264143181</v>
      </c>
      <c r="U256">
        <v>60.484777436816877</v>
      </c>
      <c r="V256">
        <v>91.556090752968061</v>
      </c>
      <c r="W256">
        <v>84.269927248905191</v>
      </c>
      <c r="X256">
        <v>1.7726119454158951</v>
      </c>
      <c r="Y256">
        <v>3.5452238908317901</v>
      </c>
      <c r="Z256">
        <v>0</v>
      </c>
      <c r="AA256">
        <v>9.3385341940014239</v>
      </c>
      <c r="AB256">
        <v>2.702209335113559</v>
      </c>
      <c r="AC256">
        <v>-34.537170388496129</v>
      </c>
      <c r="AD256">
        <v>2.2789284676186807</v>
      </c>
      <c r="AE256">
        <v>2.2771473457799551</v>
      </c>
      <c r="AF256">
        <v>390</v>
      </c>
      <c r="AG256">
        <v>1</v>
      </c>
      <c r="AH256">
        <v>0</v>
      </c>
      <c r="AI256">
        <v>198</v>
      </c>
      <c r="AJ256">
        <v>1370</v>
      </c>
      <c r="AK256">
        <v>246</v>
      </c>
      <c r="AL256">
        <v>1610</v>
      </c>
      <c r="AM256">
        <v>2</v>
      </c>
      <c r="AN256">
        <v>430</v>
      </c>
      <c r="AO256">
        <v>280</v>
      </c>
      <c r="AP256">
        <v>237</v>
      </c>
    </row>
    <row r="257" spans="1:42">
      <c r="A257">
        <v>3</v>
      </c>
      <c r="B257">
        <v>77</v>
      </c>
      <c r="C257">
        <v>2023</v>
      </c>
      <c r="D257">
        <v>99</v>
      </c>
      <c r="E257">
        <v>25</v>
      </c>
      <c r="F257">
        <v>99</v>
      </c>
      <c r="G257">
        <v>99</v>
      </c>
      <c r="H257">
        <v>99</v>
      </c>
      <c r="I257">
        <v>99</v>
      </c>
      <c r="J257">
        <v>999</v>
      </c>
      <c r="K257">
        <v>99</v>
      </c>
      <c r="L257">
        <v>99</v>
      </c>
      <c r="M257">
        <v>99</v>
      </c>
      <c r="N257">
        <v>99</v>
      </c>
      <c r="O257">
        <v>99</v>
      </c>
      <c r="P257">
        <v>9999</v>
      </c>
      <c r="Q257">
        <v>440</v>
      </c>
      <c r="R257">
        <v>29235</v>
      </c>
      <c r="S257">
        <v>29117</v>
      </c>
      <c r="T257">
        <v>4.522695399350094</v>
      </c>
      <c r="U257">
        <v>60.420269945392718</v>
      </c>
      <c r="V257">
        <v>91.618933007270087</v>
      </c>
      <c r="W257">
        <v>84.369443967441612</v>
      </c>
      <c r="X257">
        <v>2.4320164186762443</v>
      </c>
      <c r="Y257">
        <v>4.8640328373524886</v>
      </c>
      <c r="Z257">
        <v>0</v>
      </c>
      <c r="AA257">
        <v>9.2653612149107651</v>
      </c>
      <c r="AB257">
        <v>2.6460703404610975</v>
      </c>
      <c r="AC257">
        <v>-30.700983223743602</v>
      </c>
      <c r="AD257">
        <v>2.2843198844830326</v>
      </c>
      <c r="AE257">
        <v>2.2887976817408631</v>
      </c>
      <c r="AF257">
        <v>396</v>
      </c>
      <c r="AG257">
        <v>0</v>
      </c>
      <c r="AH257">
        <v>0</v>
      </c>
      <c r="AI257">
        <v>132</v>
      </c>
      <c r="AJ257">
        <v>1671</v>
      </c>
      <c r="AK257">
        <v>313</v>
      </c>
      <c r="AL257">
        <v>1544</v>
      </c>
      <c r="AM257">
        <v>1</v>
      </c>
      <c r="AN257">
        <v>403</v>
      </c>
      <c r="AO257">
        <v>267</v>
      </c>
      <c r="AP257">
        <v>241</v>
      </c>
    </row>
    <row r="258" spans="1:42">
      <c r="A258">
        <v>3</v>
      </c>
      <c r="B258">
        <v>78</v>
      </c>
      <c r="C258">
        <v>2023</v>
      </c>
      <c r="D258">
        <v>99</v>
      </c>
      <c r="E258">
        <v>26</v>
      </c>
      <c r="F258">
        <v>99</v>
      </c>
      <c r="G258">
        <v>99</v>
      </c>
      <c r="H258">
        <v>99</v>
      </c>
      <c r="I258">
        <v>99</v>
      </c>
      <c r="J258">
        <v>999</v>
      </c>
      <c r="K258">
        <v>99</v>
      </c>
      <c r="L258">
        <v>99</v>
      </c>
      <c r="M258">
        <v>99</v>
      </c>
      <c r="N258">
        <v>99</v>
      </c>
      <c r="O258">
        <v>99</v>
      </c>
      <c r="P258">
        <v>9999</v>
      </c>
      <c r="Q258">
        <v>422</v>
      </c>
      <c r="R258">
        <v>27864</v>
      </c>
      <c r="S258">
        <v>27758</v>
      </c>
      <c r="T258">
        <v>4.1703990812517935</v>
      </c>
      <c r="U258">
        <v>60.589559766553791</v>
      </c>
      <c r="V258">
        <v>91.058180683583828</v>
      </c>
      <c r="W258">
        <v>83.844343972908476</v>
      </c>
      <c r="X258">
        <v>2.0277060005742182</v>
      </c>
      <c r="Y258">
        <v>4.0554120011484365</v>
      </c>
      <c r="Z258">
        <v>0</v>
      </c>
      <c r="AA258">
        <v>9.3706922605582488</v>
      </c>
      <c r="AB258">
        <v>2.5796404390975036</v>
      </c>
      <c r="AC258">
        <v>-31.304468009193226</v>
      </c>
      <c r="AD258">
        <v>2.1771947754826488</v>
      </c>
      <c r="AE258">
        <v>2.1683906900015701</v>
      </c>
      <c r="AF258">
        <v>390</v>
      </c>
      <c r="AG258">
        <v>0</v>
      </c>
      <c r="AH258">
        <v>0</v>
      </c>
      <c r="AI258">
        <v>134</v>
      </c>
      <c r="AJ258">
        <v>1521</v>
      </c>
      <c r="AK258">
        <v>341</v>
      </c>
      <c r="AL258">
        <v>1884</v>
      </c>
      <c r="AM258">
        <v>0</v>
      </c>
      <c r="AN258">
        <v>374</v>
      </c>
      <c r="AO258">
        <v>184</v>
      </c>
      <c r="AP258">
        <v>229</v>
      </c>
    </row>
    <row r="259" spans="1:42">
      <c r="A259">
        <v>3</v>
      </c>
      <c r="B259">
        <v>79</v>
      </c>
      <c r="C259">
        <v>2023</v>
      </c>
      <c r="D259">
        <v>99</v>
      </c>
      <c r="E259">
        <v>27</v>
      </c>
      <c r="F259">
        <v>99</v>
      </c>
      <c r="G259">
        <v>99</v>
      </c>
      <c r="H259">
        <v>99</v>
      </c>
      <c r="I259">
        <v>99</v>
      </c>
      <c r="J259">
        <v>999</v>
      </c>
      <c r="K259">
        <v>99</v>
      </c>
      <c r="L259">
        <v>99</v>
      </c>
      <c r="M259">
        <v>99</v>
      </c>
      <c r="N259">
        <v>99</v>
      </c>
      <c r="O259">
        <v>99</v>
      </c>
      <c r="P259">
        <v>9999</v>
      </c>
      <c r="Q259">
        <v>444</v>
      </c>
      <c r="R259">
        <v>29700</v>
      </c>
      <c r="S259">
        <v>29588</v>
      </c>
      <c r="T259">
        <v>4.506430976430976</v>
      </c>
      <c r="U259">
        <v>60.429566040286609</v>
      </c>
      <c r="V259">
        <v>91.460034528360126</v>
      </c>
      <c r="W259">
        <v>84.233381776395277</v>
      </c>
      <c r="X259">
        <v>1.4612794612794613</v>
      </c>
      <c r="Y259">
        <v>2.9225589225589226</v>
      </c>
      <c r="Z259">
        <v>0</v>
      </c>
      <c r="AA259">
        <v>9.436248704047081</v>
      </c>
      <c r="AB259">
        <v>2.652539879477799</v>
      </c>
      <c r="AC259">
        <v>-32.855332236425163</v>
      </c>
      <c r="AD259">
        <v>2.3206533459601881</v>
      </c>
      <c r="AE259">
        <v>2.3220706998707197</v>
      </c>
      <c r="AF259">
        <v>332</v>
      </c>
      <c r="AG259">
        <v>0</v>
      </c>
      <c r="AH259">
        <v>0</v>
      </c>
      <c r="AI259">
        <v>143</v>
      </c>
      <c r="AJ259">
        <v>2017</v>
      </c>
      <c r="AK259">
        <v>244</v>
      </c>
      <c r="AL259">
        <v>1831</v>
      </c>
      <c r="AM259">
        <v>0</v>
      </c>
      <c r="AN259">
        <v>417</v>
      </c>
      <c r="AO259">
        <v>159</v>
      </c>
      <c r="AP259">
        <v>239</v>
      </c>
    </row>
    <row r="260" spans="1:42">
      <c r="A260">
        <v>3</v>
      </c>
      <c r="B260">
        <v>80</v>
      </c>
      <c r="C260">
        <v>2023</v>
      </c>
      <c r="D260">
        <v>99</v>
      </c>
      <c r="E260">
        <v>28</v>
      </c>
      <c r="F260">
        <v>99</v>
      </c>
      <c r="G260">
        <v>99</v>
      </c>
      <c r="H260">
        <v>99</v>
      </c>
      <c r="I260">
        <v>99</v>
      </c>
      <c r="J260">
        <v>999</v>
      </c>
      <c r="K260">
        <v>99</v>
      </c>
      <c r="L260">
        <v>99</v>
      </c>
      <c r="M260">
        <v>99</v>
      </c>
      <c r="N260">
        <v>99</v>
      </c>
      <c r="O260">
        <v>99</v>
      </c>
      <c r="P260">
        <v>9999</v>
      </c>
      <c r="Q260">
        <v>416</v>
      </c>
      <c r="R260">
        <v>29798</v>
      </c>
      <c r="S260">
        <v>29653</v>
      </c>
      <c r="T260">
        <v>4.4892945835290954</v>
      </c>
      <c r="U260">
        <v>60.438572825683735</v>
      </c>
      <c r="V260">
        <v>90.803884395012673</v>
      </c>
      <c r="W260">
        <v>83.574990726064442</v>
      </c>
      <c r="X260">
        <v>1.7585072823679444</v>
      </c>
      <c r="Y260">
        <v>3.5170145647358888</v>
      </c>
      <c r="Z260">
        <v>0</v>
      </c>
      <c r="AA260">
        <v>9.2964745531094977</v>
      </c>
      <c r="AB260">
        <v>2.5786476456931831</v>
      </c>
      <c r="AC260">
        <v>-31.362349700614743</v>
      </c>
      <c r="AD260">
        <v>2.3283107206370941</v>
      </c>
      <c r="AE260">
        <v>2.3089821002887834</v>
      </c>
      <c r="AF260">
        <v>371</v>
      </c>
      <c r="AG260">
        <v>0</v>
      </c>
      <c r="AH260">
        <v>0</v>
      </c>
      <c r="AI260">
        <v>97</v>
      </c>
      <c r="AJ260">
        <v>1824</v>
      </c>
      <c r="AK260">
        <v>189</v>
      </c>
      <c r="AL260">
        <v>1836</v>
      </c>
      <c r="AM260">
        <v>0</v>
      </c>
      <c r="AN260">
        <v>379</v>
      </c>
      <c r="AO260">
        <v>177</v>
      </c>
      <c r="AP260">
        <v>230</v>
      </c>
    </row>
    <row r="261" spans="1:42">
      <c r="A261">
        <v>3</v>
      </c>
      <c r="B261">
        <v>81</v>
      </c>
      <c r="C261">
        <v>2023</v>
      </c>
      <c r="D261">
        <v>99</v>
      </c>
      <c r="E261">
        <v>29</v>
      </c>
      <c r="F261">
        <v>99</v>
      </c>
      <c r="G261">
        <v>99</v>
      </c>
      <c r="H261">
        <v>99</v>
      </c>
      <c r="I261">
        <v>99</v>
      </c>
      <c r="J261">
        <v>999</v>
      </c>
      <c r="K261">
        <v>99</v>
      </c>
      <c r="L261">
        <v>99</v>
      </c>
      <c r="M261">
        <v>99</v>
      </c>
      <c r="N261">
        <v>99</v>
      </c>
      <c r="O261">
        <v>99</v>
      </c>
      <c r="P261">
        <v>9999</v>
      </c>
      <c r="Q261">
        <v>386</v>
      </c>
      <c r="R261">
        <v>26029</v>
      </c>
      <c r="S261">
        <v>25871</v>
      </c>
      <c r="T261">
        <v>4.5423950209381836</v>
      </c>
      <c r="U261">
        <v>60.397472072977457</v>
      </c>
      <c r="V261">
        <v>91.008246473994276</v>
      </c>
      <c r="W261">
        <v>83.730714699856989</v>
      </c>
      <c r="X261">
        <v>0.76837373698567013</v>
      </c>
      <c r="Y261">
        <v>1.5367474739713403</v>
      </c>
      <c r="Z261">
        <v>0</v>
      </c>
      <c r="AA261">
        <v>9.0480427695313619</v>
      </c>
      <c r="AB261">
        <v>2.6236776151853656</v>
      </c>
      <c r="AC261">
        <v>-30.817736823647351</v>
      </c>
      <c r="AD261">
        <v>2.0338143414814049</v>
      </c>
      <c r="AE261">
        <v>2.0182437010666847</v>
      </c>
      <c r="AF261">
        <v>319</v>
      </c>
      <c r="AG261">
        <v>0</v>
      </c>
      <c r="AH261">
        <v>0</v>
      </c>
      <c r="AI261">
        <v>165</v>
      </c>
      <c r="AJ261">
        <v>1877</v>
      </c>
      <c r="AK261">
        <v>362</v>
      </c>
      <c r="AL261">
        <v>2400</v>
      </c>
      <c r="AM261">
        <v>0</v>
      </c>
      <c r="AN261">
        <v>311</v>
      </c>
      <c r="AO261">
        <v>214</v>
      </c>
      <c r="AP261">
        <v>216</v>
      </c>
    </row>
    <row r="262" spans="1:42">
      <c r="A262">
        <v>3</v>
      </c>
      <c r="B262">
        <v>82</v>
      </c>
      <c r="C262">
        <v>2023</v>
      </c>
      <c r="D262">
        <v>99</v>
      </c>
      <c r="E262">
        <v>30</v>
      </c>
      <c r="F262">
        <v>99</v>
      </c>
      <c r="G262">
        <v>99</v>
      </c>
      <c r="H262">
        <v>99</v>
      </c>
      <c r="I262">
        <v>99</v>
      </c>
      <c r="J262">
        <v>999</v>
      </c>
      <c r="K262">
        <v>99</v>
      </c>
      <c r="L262">
        <v>99</v>
      </c>
      <c r="M262">
        <v>99</v>
      </c>
      <c r="N262">
        <v>99</v>
      </c>
      <c r="O262">
        <v>99</v>
      </c>
      <c r="P262">
        <v>9999</v>
      </c>
      <c r="Q262">
        <v>415</v>
      </c>
      <c r="R262">
        <v>29770</v>
      </c>
      <c r="S262">
        <v>29615</v>
      </c>
      <c r="T262">
        <v>4.5355391333557282</v>
      </c>
      <c r="U262">
        <v>60.366570994428493</v>
      </c>
      <c r="V262">
        <v>90.665713785563838</v>
      </c>
      <c r="W262">
        <v>83.44602397433745</v>
      </c>
      <c r="X262">
        <v>2.243869667450455</v>
      </c>
      <c r="Y262">
        <v>4.48773933490091</v>
      </c>
      <c r="Z262">
        <v>0</v>
      </c>
      <c r="AA262">
        <v>9.2370145389736482</v>
      </c>
      <c r="AB262">
        <v>2.5836830380309266</v>
      </c>
      <c r="AC262">
        <v>-32.331391129540407</v>
      </c>
      <c r="AD262">
        <v>2.3261228993008354</v>
      </c>
      <c r="AE262">
        <v>2.3024646800116342</v>
      </c>
      <c r="AF262">
        <v>345</v>
      </c>
      <c r="AG262">
        <v>0</v>
      </c>
      <c r="AH262">
        <v>0</v>
      </c>
      <c r="AI262">
        <v>126</v>
      </c>
      <c r="AJ262">
        <v>1884</v>
      </c>
      <c r="AK262">
        <v>496</v>
      </c>
      <c r="AL262">
        <v>2865</v>
      </c>
      <c r="AM262">
        <v>0</v>
      </c>
      <c r="AN262">
        <v>333</v>
      </c>
      <c r="AO262">
        <v>216</v>
      </c>
      <c r="AP262">
        <v>224</v>
      </c>
    </row>
    <row r="263" spans="1:42">
      <c r="A263">
        <v>3</v>
      </c>
      <c r="B263">
        <v>83</v>
      </c>
      <c r="C263">
        <v>2023</v>
      </c>
      <c r="D263">
        <v>99</v>
      </c>
      <c r="E263">
        <v>31</v>
      </c>
      <c r="F263">
        <v>99</v>
      </c>
      <c r="G263">
        <v>99</v>
      </c>
      <c r="H263">
        <v>99</v>
      </c>
      <c r="I263">
        <v>99</v>
      </c>
      <c r="J263">
        <v>999</v>
      </c>
      <c r="K263">
        <v>99</v>
      </c>
      <c r="L263">
        <v>99</v>
      </c>
      <c r="M263">
        <v>99</v>
      </c>
      <c r="N263">
        <v>99</v>
      </c>
      <c r="O263">
        <v>99</v>
      </c>
      <c r="P263">
        <v>9999</v>
      </c>
      <c r="Q263">
        <v>434</v>
      </c>
      <c r="R263">
        <v>29548</v>
      </c>
      <c r="S263">
        <v>29435</v>
      </c>
      <c r="T263">
        <v>4.7646879653445238</v>
      </c>
      <c r="U263">
        <v>60.295940207236271</v>
      </c>
      <c r="V263">
        <v>90.886134514946406</v>
      </c>
      <c r="W263">
        <v>83.699222014608878</v>
      </c>
      <c r="X263">
        <v>2.5788547448219847</v>
      </c>
      <c r="Y263">
        <v>5.1577094896439695</v>
      </c>
      <c r="Z263">
        <v>0</v>
      </c>
      <c r="AA263">
        <v>10.651190532750253</v>
      </c>
      <c r="AB263">
        <v>2.6149604529909904</v>
      </c>
      <c r="AC263">
        <v>-26.87555235683946</v>
      </c>
      <c r="AD263">
        <v>2.3087766015633551</v>
      </c>
      <c r="AE263">
        <v>2.2954141416131129</v>
      </c>
      <c r="AF263">
        <v>354</v>
      </c>
      <c r="AG263">
        <v>0</v>
      </c>
      <c r="AH263">
        <v>0</v>
      </c>
      <c r="AI263">
        <v>145</v>
      </c>
      <c r="AJ263">
        <v>1707</v>
      </c>
      <c r="AK263">
        <v>370</v>
      </c>
      <c r="AL263">
        <v>3314</v>
      </c>
      <c r="AM263">
        <v>2</v>
      </c>
      <c r="AN263">
        <v>405</v>
      </c>
      <c r="AO263">
        <v>220</v>
      </c>
      <c r="AP263">
        <v>238</v>
      </c>
    </row>
    <row r="264" spans="1:42">
      <c r="A264">
        <v>3</v>
      </c>
      <c r="B264">
        <v>84</v>
      </c>
      <c r="C264">
        <v>2023</v>
      </c>
      <c r="D264">
        <v>99</v>
      </c>
      <c r="E264">
        <v>32</v>
      </c>
      <c r="F264">
        <v>99</v>
      </c>
      <c r="G264">
        <v>99</v>
      </c>
      <c r="H264">
        <v>99</v>
      </c>
      <c r="I264">
        <v>99</v>
      </c>
      <c r="J264">
        <v>999</v>
      </c>
      <c r="K264">
        <v>99</v>
      </c>
      <c r="L264">
        <v>99</v>
      </c>
      <c r="M264">
        <v>99</v>
      </c>
      <c r="N264">
        <v>99</v>
      </c>
      <c r="O264">
        <v>99</v>
      </c>
      <c r="P264">
        <v>9999</v>
      </c>
      <c r="Q264">
        <v>414</v>
      </c>
      <c r="R264">
        <v>27082</v>
      </c>
      <c r="S264">
        <v>26935</v>
      </c>
      <c r="T264">
        <v>4.2983900745882861</v>
      </c>
      <c r="U264">
        <v>60.514794876554674</v>
      </c>
      <c r="V264">
        <v>90.388469814474007</v>
      </c>
      <c r="W264">
        <v>83.188238351587216</v>
      </c>
      <c r="X264">
        <v>1.7613174802451812</v>
      </c>
      <c r="Y264">
        <v>3.5226349604903624</v>
      </c>
      <c r="Z264">
        <v>0</v>
      </c>
      <c r="AA264">
        <v>9.0220037393248287</v>
      </c>
      <c r="AB264">
        <v>2.5683011053468725</v>
      </c>
      <c r="AC264">
        <v>-30.963145283340225</v>
      </c>
      <c r="AD264">
        <v>2.1160920510199928</v>
      </c>
      <c r="AE264">
        <v>2.0876346613411672</v>
      </c>
      <c r="AF264">
        <v>348</v>
      </c>
      <c r="AG264">
        <v>2</v>
      </c>
      <c r="AH264">
        <v>0</v>
      </c>
      <c r="AI264">
        <v>136</v>
      </c>
      <c r="AJ264">
        <v>1491</v>
      </c>
      <c r="AK264">
        <v>399</v>
      </c>
      <c r="AL264">
        <v>2804</v>
      </c>
      <c r="AM264">
        <v>0</v>
      </c>
      <c r="AN264">
        <v>280</v>
      </c>
      <c r="AO264">
        <v>225</v>
      </c>
      <c r="AP264">
        <v>231</v>
      </c>
    </row>
    <row r="265" spans="1:42">
      <c r="A265">
        <v>3</v>
      </c>
      <c r="B265">
        <v>85</v>
      </c>
      <c r="C265">
        <v>2023</v>
      </c>
      <c r="D265">
        <v>99</v>
      </c>
      <c r="E265">
        <v>33</v>
      </c>
      <c r="F265">
        <v>99</v>
      </c>
      <c r="G265">
        <v>99</v>
      </c>
      <c r="H265">
        <v>99</v>
      </c>
      <c r="I265">
        <v>99</v>
      </c>
      <c r="J265">
        <v>999</v>
      </c>
      <c r="K265">
        <v>99</v>
      </c>
      <c r="L265">
        <v>99</v>
      </c>
      <c r="M265">
        <v>99</v>
      </c>
      <c r="N265">
        <v>99</v>
      </c>
      <c r="O265">
        <v>99</v>
      </c>
      <c r="P265">
        <v>9999</v>
      </c>
      <c r="Q265">
        <v>427</v>
      </c>
      <c r="R265">
        <v>26616</v>
      </c>
      <c r="S265">
        <v>26487</v>
      </c>
      <c r="T265">
        <v>4.4555530507965155</v>
      </c>
      <c r="U265">
        <v>60.435647676218515</v>
      </c>
      <c r="V265">
        <v>91.269884803358693</v>
      </c>
      <c r="W265">
        <v>84.008309736851743</v>
      </c>
      <c r="X265">
        <v>1.8071836489329725</v>
      </c>
      <c r="Y265">
        <v>3.6143672978659449</v>
      </c>
      <c r="Z265">
        <v>0</v>
      </c>
      <c r="AA265">
        <v>9.0312950591506524</v>
      </c>
      <c r="AB265">
        <v>2.5745065587401035</v>
      </c>
      <c r="AC265">
        <v>-28.61684362033964</v>
      </c>
      <c r="AD265">
        <v>2.0796804530665436</v>
      </c>
      <c r="AE265">
        <v>2.0731494450798547</v>
      </c>
      <c r="AF265">
        <v>371</v>
      </c>
      <c r="AG265">
        <v>0</v>
      </c>
      <c r="AH265">
        <v>0</v>
      </c>
      <c r="AI265">
        <v>115</v>
      </c>
      <c r="AJ265">
        <v>1377</v>
      </c>
      <c r="AK265">
        <v>367</v>
      </c>
      <c r="AL265">
        <v>2043</v>
      </c>
      <c r="AM265">
        <v>0</v>
      </c>
      <c r="AN265">
        <v>354</v>
      </c>
      <c r="AO265">
        <v>173</v>
      </c>
      <c r="AP265">
        <v>224</v>
      </c>
    </row>
    <row r="266" spans="1:42">
      <c r="A266">
        <v>3</v>
      </c>
      <c r="B266">
        <v>86</v>
      </c>
      <c r="C266">
        <v>2023</v>
      </c>
      <c r="D266">
        <v>99</v>
      </c>
      <c r="E266">
        <v>34</v>
      </c>
      <c r="F266">
        <v>99</v>
      </c>
      <c r="G266">
        <v>99</v>
      </c>
      <c r="H266">
        <v>99</v>
      </c>
      <c r="I266">
        <v>99</v>
      </c>
      <c r="J266">
        <v>999</v>
      </c>
      <c r="K266">
        <v>99</v>
      </c>
      <c r="L266">
        <v>99</v>
      </c>
      <c r="M266">
        <v>99</v>
      </c>
      <c r="N266">
        <v>99</v>
      </c>
      <c r="O266">
        <v>99</v>
      </c>
      <c r="P266">
        <v>9999</v>
      </c>
      <c r="Q266">
        <v>446</v>
      </c>
      <c r="R266">
        <v>27551</v>
      </c>
      <c r="S266">
        <v>27466</v>
      </c>
      <c r="T266">
        <v>4.6414649196036439</v>
      </c>
      <c r="U266">
        <v>60.322107332702259</v>
      </c>
      <c r="V266">
        <v>91.477322617487189</v>
      </c>
      <c r="W266">
        <v>84.26387897764522</v>
      </c>
      <c r="X266">
        <v>2.3411128452687744</v>
      </c>
      <c r="Y266">
        <v>4.6822256905375488</v>
      </c>
      <c r="Z266">
        <v>0</v>
      </c>
      <c r="AA266">
        <v>10.669323410503589</v>
      </c>
      <c r="AB266">
        <v>2.6271725945738047</v>
      </c>
      <c r="AC266">
        <v>-25.532109494342439</v>
      </c>
      <c r="AD266">
        <v>2.1527380584023281</v>
      </c>
      <c r="AE266">
        <v>2.1563162446928095</v>
      </c>
      <c r="AF266">
        <v>346</v>
      </c>
      <c r="AG266">
        <v>0</v>
      </c>
      <c r="AH266">
        <v>0</v>
      </c>
      <c r="AI266">
        <v>105</v>
      </c>
      <c r="AJ266">
        <v>1152</v>
      </c>
      <c r="AK266">
        <v>264</v>
      </c>
      <c r="AL266">
        <v>2094</v>
      </c>
      <c r="AM266">
        <v>0</v>
      </c>
      <c r="AN266">
        <v>267</v>
      </c>
      <c r="AO266">
        <v>191</v>
      </c>
      <c r="AP266">
        <v>243</v>
      </c>
    </row>
    <row r="267" spans="1:42">
      <c r="A267">
        <v>3</v>
      </c>
      <c r="B267">
        <v>87</v>
      </c>
      <c r="C267">
        <v>2023</v>
      </c>
      <c r="D267">
        <v>99</v>
      </c>
      <c r="E267">
        <v>35</v>
      </c>
      <c r="F267">
        <v>99</v>
      </c>
      <c r="G267">
        <v>99</v>
      </c>
      <c r="H267">
        <v>99</v>
      </c>
      <c r="I267">
        <v>99</v>
      </c>
      <c r="J267">
        <v>999</v>
      </c>
      <c r="K267">
        <v>99</v>
      </c>
      <c r="L267">
        <v>99</v>
      </c>
      <c r="M267">
        <v>99</v>
      </c>
      <c r="N267">
        <v>99</v>
      </c>
      <c r="O267">
        <v>99</v>
      </c>
      <c r="P267">
        <v>9999</v>
      </c>
      <c r="Q267">
        <v>504</v>
      </c>
      <c r="R267">
        <v>30157</v>
      </c>
      <c r="S267">
        <v>30015</v>
      </c>
      <c r="T267">
        <v>4.4116457207281892</v>
      </c>
      <c r="U267">
        <v>60.421489255372315</v>
      </c>
      <c r="V267">
        <v>90.205532842101988</v>
      </c>
      <c r="W267">
        <v>83.052643678161189</v>
      </c>
      <c r="X267">
        <v>1.6181980966276484</v>
      </c>
      <c r="Y267">
        <v>3.2363961932552967</v>
      </c>
      <c r="Z267">
        <v>0</v>
      </c>
      <c r="AA267">
        <v>9.5155556865643014</v>
      </c>
      <c r="AB267">
        <v>2.5359828554535566</v>
      </c>
      <c r="AC267">
        <v>-27.837048403738716</v>
      </c>
      <c r="AD267">
        <v>2.356361715626984</v>
      </c>
      <c r="AE267">
        <v>2.3225624505601123</v>
      </c>
      <c r="AF267">
        <v>358</v>
      </c>
      <c r="AG267">
        <v>0</v>
      </c>
      <c r="AH267">
        <v>0</v>
      </c>
      <c r="AI267">
        <v>138</v>
      </c>
      <c r="AJ267">
        <v>1332</v>
      </c>
      <c r="AK267">
        <v>376</v>
      </c>
      <c r="AL267">
        <v>2619</v>
      </c>
      <c r="AM267">
        <v>1</v>
      </c>
      <c r="AN267">
        <v>449</v>
      </c>
      <c r="AO267">
        <v>171</v>
      </c>
      <c r="AP267">
        <v>255</v>
      </c>
    </row>
    <row r="268" spans="1:42">
      <c r="A268">
        <v>3</v>
      </c>
      <c r="B268">
        <v>88</v>
      </c>
      <c r="C268">
        <v>2023</v>
      </c>
      <c r="D268">
        <v>99</v>
      </c>
      <c r="E268">
        <v>36</v>
      </c>
      <c r="F268">
        <v>99</v>
      </c>
      <c r="G268">
        <v>99</v>
      </c>
      <c r="H268">
        <v>99</v>
      </c>
      <c r="I268">
        <v>99</v>
      </c>
      <c r="J268">
        <v>999</v>
      </c>
      <c r="K268">
        <v>99</v>
      </c>
      <c r="L268">
        <v>99</v>
      </c>
      <c r="M268">
        <v>99</v>
      </c>
      <c r="N268">
        <v>99</v>
      </c>
      <c r="O268">
        <v>99</v>
      </c>
      <c r="P268">
        <v>9999</v>
      </c>
      <c r="Q268">
        <v>441</v>
      </c>
      <c r="R268">
        <v>28405</v>
      </c>
      <c r="S268">
        <v>28261</v>
      </c>
      <c r="T268">
        <v>4.411582467875375</v>
      </c>
      <c r="U268">
        <v>60.426099571848141</v>
      </c>
      <c r="V268">
        <v>91.039445306734748</v>
      </c>
      <c r="W268">
        <v>83.770853826828017</v>
      </c>
      <c r="X268">
        <v>1.3272311212814647</v>
      </c>
      <c r="Y268">
        <v>2.6544622425629294</v>
      </c>
      <c r="Z268">
        <v>0</v>
      </c>
      <c r="AA268">
        <v>9.2796412677425764</v>
      </c>
      <c r="AB268">
        <v>2.6080073445145224</v>
      </c>
      <c r="AC268">
        <v>-30.161914840280151</v>
      </c>
      <c r="AD268">
        <v>2.2194666091582205</v>
      </c>
      <c r="AE268">
        <v>2.2057488352110353</v>
      </c>
      <c r="AF268">
        <v>353</v>
      </c>
      <c r="AG268">
        <v>0</v>
      </c>
      <c r="AH268">
        <v>0</v>
      </c>
      <c r="AI268">
        <v>125</v>
      </c>
      <c r="AJ268">
        <v>1518</v>
      </c>
      <c r="AK268">
        <v>272</v>
      </c>
      <c r="AL268">
        <v>2717</v>
      </c>
      <c r="AM268">
        <v>0</v>
      </c>
      <c r="AN268">
        <v>387</v>
      </c>
      <c r="AO268">
        <v>197</v>
      </c>
      <c r="AP268">
        <v>231</v>
      </c>
    </row>
    <row r="269" spans="1:42">
      <c r="A269">
        <v>3</v>
      </c>
      <c r="B269">
        <v>89</v>
      </c>
      <c r="C269">
        <v>2023</v>
      </c>
      <c r="D269">
        <v>99</v>
      </c>
      <c r="E269">
        <v>37</v>
      </c>
      <c r="F269">
        <v>99</v>
      </c>
      <c r="G269">
        <v>99</v>
      </c>
      <c r="H269">
        <v>99</v>
      </c>
      <c r="I269">
        <v>99</v>
      </c>
      <c r="J269">
        <v>999</v>
      </c>
      <c r="K269">
        <v>99</v>
      </c>
      <c r="L269">
        <v>99</v>
      </c>
      <c r="M269">
        <v>99</v>
      </c>
      <c r="N269">
        <v>99</v>
      </c>
      <c r="O269">
        <v>99</v>
      </c>
      <c r="P269">
        <v>9999</v>
      </c>
      <c r="Q269">
        <v>490</v>
      </c>
      <c r="R269">
        <v>29632</v>
      </c>
      <c r="S269">
        <v>29512</v>
      </c>
      <c r="T269">
        <v>4.2936352591792657</v>
      </c>
      <c r="U269">
        <v>60.461710490647889</v>
      </c>
      <c r="V269">
        <v>90.35061705806136</v>
      </c>
      <c r="W269">
        <v>83.1669693683925</v>
      </c>
      <c r="X269">
        <v>1.9607181425485964</v>
      </c>
      <c r="Y269">
        <v>3.9214362850971929</v>
      </c>
      <c r="Z269">
        <v>0</v>
      </c>
      <c r="AA269">
        <v>9.8441029157940516</v>
      </c>
      <c r="AB269">
        <v>2.6397041205555345</v>
      </c>
      <c r="AC269">
        <v>-31.820160770652404</v>
      </c>
      <c r="AD269">
        <v>2.3153400655721312</v>
      </c>
      <c r="AE269">
        <v>2.2867838145277641</v>
      </c>
      <c r="AF269">
        <v>355</v>
      </c>
      <c r="AG269">
        <v>0</v>
      </c>
      <c r="AH269">
        <v>0</v>
      </c>
      <c r="AI269">
        <v>109</v>
      </c>
      <c r="AJ269">
        <v>1314</v>
      </c>
      <c r="AK269">
        <v>705</v>
      </c>
      <c r="AL269">
        <v>2896</v>
      </c>
      <c r="AM269">
        <v>1</v>
      </c>
      <c r="AN269">
        <v>365</v>
      </c>
      <c r="AO269">
        <v>207</v>
      </c>
      <c r="AP269">
        <v>251</v>
      </c>
    </row>
    <row r="270" spans="1:42">
      <c r="A270">
        <v>3</v>
      </c>
      <c r="B270">
        <v>90</v>
      </c>
      <c r="C270">
        <v>2023</v>
      </c>
      <c r="D270">
        <v>99</v>
      </c>
      <c r="E270">
        <v>38</v>
      </c>
      <c r="F270">
        <v>99</v>
      </c>
      <c r="G270">
        <v>99</v>
      </c>
      <c r="H270">
        <v>99</v>
      </c>
      <c r="I270">
        <v>99</v>
      </c>
      <c r="J270">
        <v>999</v>
      </c>
      <c r="K270">
        <v>99</v>
      </c>
      <c r="L270">
        <v>99</v>
      </c>
      <c r="M270">
        <v>99</v>
      </c>
      <c r="N270">
        <v>99</v>
      </c>
      <c r="O270">
        <v>99</v>
      </c>
      <c r="P270">
        <v>9999</v>
      </c>
      <c r="Q270">
        <v>462</v>
      </c>
      <c r="R270">
        <v>30004</v>
      </c>
      <c r="S270">
        <v>29884</v>
      </c>
      <c r="T270">
        <v>4.2436008532195695</v>
      </c>
      <c r="U270">
        <v>60.572881809664047</v>
      </c>
      <c r="V270">
        <v>90.553810595624185</v>
      </c>
      <c r="W270">
        <v>83.348785303171852</v>
      </c>
      <c r="X270">
        <v>1.7397680309292101</v>
      </c>
      <c r="Y270">
        <v>3.4795360618584201</v>
      </c>
      <c r="Z270">
        <v>0</v>
      </c>
      <c r="AA270">
        <v>9.2783517069139503</v>
      </c>
      <c r="AB270">
        <v>2.6024083513089873</v>
      </c>
      <c r="AC270">
        <v>-32.853158781331636</v>
      </c>
      <c r="AD270">
        <v>2.3444068347538543</v>
      </c>
      <c r="AE270">
        <v>2.3206711017548218</v>
      </c>
      <c r="AF270">
        <v>447</v>
      </c>
      <c r="AG270">
        <v>0</v>
      </c>
      <c r="AH270">
        <v>0</v>
      </c>
      <c r="AI270">
        <v>151</v>
      </c>
      <c r="AJ270">
        <v>1592</v>
      </c>
      <c r="AK270">
        <v>451</v>
      </c>
      <c r="AL270">
        <v>3131</v>
      </c>
      <c r="AM270">
        <v>0</v>
      </c>
      <c r="AN270">
        <v>485</v>
      </c>
      <c r="AO270">
        <v>284</v>
      </c>
      <c r="AP270">
        <v>239</v>
      </c>
    </row>
    <row r="271" spans="1:42">
      <c r="A271">
        <v>3</v>
      </c>
      <c r="B271">
        <v>91</v>
      </c>
      <c r="C271">
        <v>2023</v>
      </c>
      <c r="D271">
        <v>99</v>
      </c>
      <c r="E271">
        <v>39</v>
      </c>
      <c r="F271">
        <v>99</v>
      </c>
      <c r="G271">
        <v>99</v>
      </c>
      <c r="H271">
        <v>99</v>
      </c>
      <c r="I271">
        <v>99</v>
      </c>
      <c r="J271">
        <v>999</v>
      </c>
      <c r="K271">
        <v>99</v>
      </c>
      <c r="L271">
        <v>99</v>
      </c>
      <c r="M271">
        <v>99</v>
      </c>
      <c r="N271">
        <v>99</v>
      </c>
      <c r="O271">
        <v>99</v>
      </c>
      <c r="P271">
        <v>9999</v>
      </c>
      <c r="Q271">
        <v>447</v>
      </c>
      <c r="R271">
        <v>27468</v>
      </c>
      <c r="S271">
        <v>27369</v>
      </c>
      <c r="T271">
        <v>4.0871195573030432</v>
      </c>
      <c r="U271">
        <v>60.624027184040322</v>
      </c>
      <c r="V271">
        <v>89.927042192558446</v>
      </c>
      <c r="W271">
        <v>82.757448207826528</v>
      </c>
      <c r="X271">
        <v>1.8639871850881029</v>
      </c>
      <c r="Y271">
        <v>3.7279743701762058</v>
      </c>
      <c r="Z271">
        <v>0</v>
      </c>
      <c r="AA271">
        <v>9.9003309635228032</v>
      </c>
      <c r="AB271">
        <v>2.6512849686954501</v>
      </c>
      <c r="AC271">
        <v>-31.070950915272999</v>
      </c>
      <c r="AD271">
        <v>2.1462527308698474</v>
      </c>
      <c r="AE271">
        <v>2.1102874298348127</v>
      </c>
      <c r="AF271">
        <v>377</v>
      </c>
      <c r="AG271">
        <v>0</v>
      </c>
      <c r="AH271">
        <v>0</v>
      </c>
      <c r="AI271">
        <v>158</v>
      </c>
      <c r="AJ271">
        <v>1258</v>
      </c>
      <c r="AK271">
        <v>265</v>
      </c>
      <c r="AL271">
        <v>2783</v>
      </c>
      <c r="AM271">
        <v>1</v>
      </c>
      <c r="AN271">
        <v>378</v>
      </c>
      <c r="AO271">
        <v>292</v>
      </c>
      <c r="AP271">
        <v>231</v>
      </c>
    </row>
    <row r="272" spans="1:42">
      <c r="A272">
        <v>3</v>
      </c>
      <c r="B272">
        <v>92</v>
      </c>
      <c r="C272">
        <v>2023</v>
      </c>
      <c r="D272">
        <v>99</v>
      </c>
      <c r="E272">
        <v>40</v>
      </c>
      <c r="F272">
        <v>99</v>
      </c>
      <c r="G272">
        <v>99</v>
      </c>
      <c r="H272">
        <v>99</v>
      </c>
      <c r="I272">
        <v>99</v>
      </c>
      <c r="J272">
        <v>999</v>
      </c>
      <c r="K272">
        <v>99</v>
      </c>
      <c r="L272">
        <v>99</v>
      </c>
      <c r="M272">
        <v>99</v>
      </c>
      <c r="N272">
        <v>99</v>
      </c>
      <c r="O272">
        <v>99</v>
      </c>
      <c r="P272">
        <v>9999</v>
      </c>
      <c r="Q272">
        <v>468</v>
      </c>
      <c r="R272">
        <v>27182</v>
      </c>
      <c r="S272">
        <v>26717</v>
      </c>
      <c r="T272">
        <v>4.1446177617541027</v>
      </c>
      <c r="U272">
        <v>60.574577984055118</v>
      </c>
      <c r="V272">
        <v>90.999139043797683</v>
      </c>
      <c r="W272">
        <v>83.354639368192508</v>
      </c>
      <c r="X272">
        <v>2.8548304024722242</v>
      </c>
      <c r="Y272">
        <v>5.7096608049444484</v>
      </c>
      <c r="Z272">
        <v>0</v>
      </c>
      <c r="AA272">
        <v>9.4118943664802117</v>
      </c>
      <c r="AB272">
        <v>2.5683649682487544</v>
      </c>
      <c r="AC272">
        <v>-31.2134550795518</v>
      </c>
      <c r="AD272">
        <v>2.1239056986494886</v>
      </c>
      <c r="AE272">
        <v>2.0748803553313064</v>
      </c>
      <c r="AF272">
        <v>370</v>
      </c>
      <c r="AG272">
        <v>0</v>
      </c>
      <c r="AH272">
        <v>0</v>
      </c>
      <c r="AI272">
        <v>137</v>
      </c>
      <c r="AJ272">
        <v>1143</v>
      </c>
      <c r="AK272">
        <v>334</v>
      </c>
      <c r="AL272">
        <v>1757</v>
      </c>
      <c r="AM272">
        <v>0</v>
      </c>
      <c r="AN272">
        <v>347</v>
      </c>
      <c r="AO272">
        <v>214</v>
      </c>
      <c r="AP272">
        <v>243</v>
      </c>
    </row>
    <row r="273" spans="1:42">
      <c r="A273">
        <v>3</v>
      </c>
      <c r="B273">
        <v>93</v>
      </c>
      <c r="C273">
        <v>2023</v>
      </c>
      <c r="D273">
        <v>99</v>
      </c>
      <c r="E273">
        <v>41</v>
      </c>
      <c r="F273">
        <v>99</v>
      </c>
      <c r="G273">
        <v>99</v>
      </c>
      <c r="H273">
        <v>99</v>
      </c>
      <c r="I273">
        <v>99</v>
      </c>
      <c r="J273">
        <v>999</v>
      </c>
      <c r="K273">
        <v>99</v>
      </c>
      <c r="L273">
        <v>99</v>
      </c>
      <c r="M273">
        <v>99</v>
      </c>
      <c r="N273">
        <v>99</v>
      </c>
      <c r="O273">
        <v>99</v>
      </c>
      <c r="P273">
        <v>9999</v>
      </c>
      <c r="Q273">
        <v>454</v>
      </c>
      <c r="R273">
        <v>27940</v>
      </c>
      <c r="S273">
        <v>27825</v>
      </c>
      <c r="T273">
        <v>4.4578382247673574</v>
      </c>
      <c r="U273">
        <v>60.418688230008982</v>
      </c>
      <c r="V273">
        <v>91.142882451944033</v>
      </c>
      <c r="W273">
        <v>83.90727403414202</v>
      </c>
      <c r="X273">
        <v>2.666428060128847</v>
      </c>
      <c r="Y273">
        <v>5.3328561202576941</v>
      </c>
      <c r="Z273">
        <v>0</v>
      </c>
      <c r="AA273">
        <v>9.1231274640582569</v>
      </c>
      <c r="AB273">
        <v>2.5547467025364043</v>
      </c>
      <c r="AC273">
        <v>-33.491680691440294</v>
      </c>
      <c r="AD273">
        <v>2.1831331476810658</v>
      </c>
      <c r="AE273">
        <v>2.175256006655037</v>
      </c>
      <c r="AF273">
        <v>413</v>
      </c>
      <c r="AG273">
        <v>0</v>
      </c>
      <c r="AH273">
        <v>0</v>
      </c>
      <c r="AI273">
        <v>103</v>
      </c>
      <c r="AJ273">
        <v>1426</v>
      </c>
      <c r="AK273">
        <v>533</v>
      </c>
      <c r="AL273">
        <v>2541</v>
      </c>
      <c r="AM273">
        <v>2</v>
      </c>
      <c r="AN273">
        <v>401</v>
      </c>
      <c r="AO273">
        <v>250</v>
      </c>
      <c r="AP273">
        <v>234</v>
      </c>
    </row>
    <row r="274" spans="1:42">
      <c r="A274">
        <v>3</v>
      </c>
      <c r="B274">
        <v>94</v>
      </c>
      <c r="C274">
        <v>2023</v>
      </c>
      <c r="D274">
        <v>99</v>
      </c>
      <c r="E274">
        <v>42</v>
      </c>
      <c r="F274">
        <v>99</v>
      </c>
      <c r="G274">
        <v>99</v>
      </c>
      <c r="H274">
        <v>99</v>
      </c>
      <c r="I274">
        <v>99</v>
      </c>
      <c r="J274">
        <v>999</v>
      </c>
      <c r="K274">
        <v>99</v>
      </c>
      <c r="L274">
        <v>99</v>
      </c>
      <c r="M274">
        <v>99</v>
      </c>
      <c r="N274">
        <v>99</v>
      </c>
      <c r="O274">
        <v>99</v>
      </c>
      <c r="P274">
        <v>9999</v>
      </c>
      <c r="Q274">
        <v>478</v>
      </c>
      <c r="R274">
        <v>28901</v>
      </c>
      <c r="S274">
        <v>28277</v>
      </c>
      <c r="T274">
        <v>4.229473028614926</v>
      </c>
      <c r="U274">
        <v>60.51200622413976</v>
      </c>
      <c r="V274">
        <v>91.214582360060717</v>
      </c>
      <c r="W274">
        <v>83.606690950242182</v>
      </c>
      <c r="X274">
        <v>0.96536452025881425</v>
      </c>
      <c r="Y274">
        <v>1.9307290405176285</v>
      </c>
      <c r="Z274">
        <v>0</v>
      </c>
      <c r="AA274">
        <v>9.4688533402563397</v>
      </c>
      <c r="AB274">
        <v>2.5771209289264139</v>
      </c>
      <c r="AC274">
        <v>-32.332323480913942</v>
      </c>
      <c r="AD274">
        <v>2.2582223014005192</v>
      </c>
      <c r="AE274">
        <v>2.2026726448906686</v>
      </c>
      <c r="AF274">
        <v>374</v>
      </c>
      <c r="AG274">
        <v>0</v>
      </c>
      <c r="AH274">
        <v>0</v>
      </c>
      <c r="AI274">
        <v>133</v>
      </c>
      <c r="AJ274">
        <v>1448</v>
      </c>
      <c r="AK274">
        <v>346</v>
      </c>
      <c r="AL274">
        <v>2211</v>
      </c>
      <c r="AM274">
        <v>3</v>
      </c>
      <c r="AN274">
        <v>345</v>
      </c>
      <c r="AO274">
        <v>249</v>
      </c>
      <c r="AP274">
        <v>250</v>
      </c>
    </row>
    <row r="275" spans="1:42">
      <c r="A275">
        <v>3</v>
      </c>
      <c r="B275">
        <v>95</v>
      </c>
      <c r="C275">
        <v>2023</v>
      </c>
      <c r="D275">
        <v>99</v>
      </c>
      <c r="E275">
        <v>43</v>
      </c>
      <c r="F275">
        <v>99</v>
      </c>
      <c r="G275">
        <v>99</v>
      </c>
      <c r="H275">
        <v>99</v>
      </c>
      <c r="I275">
        <v>99</v>
      </c>
      <c r="J275">
        <v>999</v>
      </c>
      <c r="K275">
        <v>99</v>
      </c>
      <c r="L275">
        <v>99</v>
      </c>
      <c r="M275">
        <v>99</v>
      </c>
      <c r="N275">
        <v>99</v>
      </c>
      <c r="O275">
        <v>99</v>
      </c>
      <c r="P275">
        <v>9999</v>
      </c>
      <c r="Q275">
        <v>483</v>
      </c>
      <c r="R275">
        <v>29208</v>
      </c>
      <c r="S275">
        <v>29076</v>
      </c>
      <c r="T275">
        <v>4.0612161051766629</v>
      </c>
      <c r="U275">
        <v>60.653907002338691</v>
      </c>
      <c r="V275">
        <v>91.150276847599443</v>
      </c>
      <c r="W275">
        <v>83.860756981702892</v>
      </c>
      <c r="X275">
        <v>2.1192823883867433</v>
      </c>
      <c r="Y275">
        <v>4.2385647767734866</v>
      </c>
      <c r="Z275">
        <v>0</v>
      </c>
      <c r="AA275">
        <v>9.0041007316040016</v>
      </c>
      <c r="AB275">
        <v>2.5114695364492814</v>
      </c>
      <c r="AC275">
        <v>-29.659242018842047</v>
      </c>
      <c r="AD275">
        <v>2.2822101996230701</v>
      </c>
      <c r="AE275">
        <v>2.2717944280304962</v>
      </c>
      <c r="AF275">
        <v>376</v>
      </c>
      <c r="AG275">
        <v>0</v>
      </c>
      <c r="AH275">
        <v>0</v>
      </c>
      <c r="AI275">
        <v>127</v>
      </c>
      <c r="AJ275">
        <v>1368</v>
      </c>
      <c r="AK275">
        <v>501</v>
      </c>
      <c r="AL275">
        <v>2212</v>
      </c>
      <c r="AM275">
        <v>0</v>
      </c>
      <c r="AN275">
        <v>378</v>
      </c>
      <c r="AO275">
        <v>219</v>
      </c>
      <c r="AP275">
        <v>261</v>
      </c>
    </row>
    <row r="276" spans="1:42">
      <c r="A276">
        <v>3</v>
      </c>
      <c r="B276">
        <v>96</v>
      </c>
      <c r="C276">
        <v>2023</v>
      </c>
      <c r="D276">
        <v>99</v>
      </c>
      <c r="E276">
        <v>44</v>
      </c>
      <c r="F276">
        <v>99</v>
      </c>
      <c r="G276">
        <v>99</v>
      </c>
      <c r="H276">
        <v>99</v>
      </c>
      <c r="I276">
        <v>99</v>
      </c>
      <c r="J276">
        <v>999</v>
      </c>
      <c r="K276">
        <v>99</v>
      </c>
      <c r="L276">
        <v>99</v>
      </c>
      <c r="M276">
        <v>99</v>
      </c>
      <c r="N276">
        <v>99</v>
      </c>
      <c r="O276">
        <v>99</v>
      </c>
      <c r="P276">
        <v>9999</v>
      </c>
      <c r="Q276">
        <v>474</v>
      </c>
      <c r="R276">
        <v>30154</v>
      </c>
      <c r="S276">
        <v>29896</v>
      </c>
      <c r="T276">
        <v>3.7965444053856863</v>
      </c>
      <c r="U276">
        <v>60.760469628043886</v>
      </c>
      <c r="V276">
        <v>90.399804189372674</v>
      </c>
      <c r="W276">
        <v>83.104806663098628</v>
      </c>
      <c r="X276">
        <v>1.5553492074020028</v>
      </c>
      <c r="Y276">
        <v>3.1106984148040056</v>
      </c>
      <c r="Z276">
        <v>0</v>
      </c>
      <c r="AA276">
        <v>9.2416264728461623</v>
      </c>
      <c r="AB276">
        <v>2.5077597195022903</v>
      </c>
      <c r="AC276">
        <v>-32.210906711135131</v>
      </c>
      <c r="AD276">
        <v>2.3561273061980974</v>
      </c>
      <c r="AE276">
        <v>2.3148071750993515</v>
      </c>
      <c r="AF276">
        <v>462</v>
      </c>
      <c r="AG276">
        <v>0</v>
      </c>
      <c r="AH276">
        <v>0</v>
      </c>
      <c r="AI276">
        <v>169</v>
      </c>
      <c r="AJ276">
        <v>1426</v>
      </c>
      <c r="AK276">
        <v>443</v>
      </c>
      <c r="AL276">
        <v>2563</v>
      </c>
      <c r="AM276">
        <v>2</v>
      </c>
      <c r="AN276">
        <v>344</v>
      </c>
      <c r="AO276">
        <v>319</v>
      </c>
      <c r="AP276">
        <v>259</v>
      </c>
    </row>
    <row r="277" spans="1:42">
      <c r="A277">
        <v>3</v>
      </c>
      <c r="B277">
        <v>97</v>
      </c>
      <c r="C277">
        <v>2023</v>
      </c>
      <c r="D277">
        <v>99</v>
      </c>
      <c r="E277">
        <v>45</v>
      </c>
      <c r="F277">
        <v>99</v>
      </c>
      <c r="G277">
        <v>99</v>
      </c>
      <c r="H277">
        <v>99</v>
      </c>
      <c r="I277">
        <v>99</v>
      </c>
      <c r="J277">
        <v>999</v>
      </c>
      <c r="K277">
        <v>99</v>
      </c>
      <c r="L277">
        <v>99</v>
      </c>
      <c r="M277">
        <v>99</v>
      </c>
      <c r="N277">
        <v>99</v>
      </c>
      <c r="O277">
        <v>99</v>
      </c>
      <c r="P277">
        <v>9999</v>
      </c>
      <c r="Q277">
        <v>476</v>
      </c>
      <c r="R277">
        <v>30351</v>
      </c>
      <c r="S277">
        <v>30200</v>
      </c>
      <c r="T277">
        <v>4.2139632961022713</v>
      </c>
      <c r="U277">
        <v>60.567880794701999</v>
      </c>
      <c r="V277">
        <v>91.378739067107603</v>
      </c>
      <c r="W277">
        <v>84.085264900662395</v>
      </c>
      <c r="X277">
        <v>1.9702810451055981</v>
      </c>
      <c r="Y277">
        <v>3.9405620902111962</v>
      </c>
      <c r="Z277">
        <v>0</v>
      </c>
      <c r="AA277">
        <v>8.9195828215951014</v>
      </c>
      <c r="AB277">
        <v>2.4934672551846102</v>
      </c>
      <c r="AC277">
        <v>-30.382787267420408</v>
      </c>
      <c r="AD277">
        <v>2.3715201920282039</v>
      </c>
      <c r="AE277">
        <v>2.3659329420628339</v>
      </c>
      <c r="AF277">
        <v>364</v>
      </c>
      <c r="AG277">
        <v>0</v>
      </c>
      <c r="AH277">
        <v>0</v>
      </c>
      <c r="AI277">
        <v>162</v>
      </c>
      <c r="AJ277">
        <v>1324</v>
      </c>
      <c r="AK277">
        <v>455</v>
      </c>
      <c r="AL277">
        <v>2889</v>
      </c>
      <c r="AM277">
        <v>3</v>
      </c>
      <c r="AN277">
        <v>362</v>
      </c>
      <c r="AO277">
        <v>266</v>
      </c>
      <c r="AP277">
        <v>257</v>
      </c>
    </row>
    <row r="278" spans="1:42">
      <c r="A278">
        <v>3</v>
      </c>
      <c r="B278">
        <v>98</v>
      </c>
      <c r="C278">
        <v>2023</v>
      </c>
      <c r="D278">
        <v>99</v>
      </c>
      <c r="E278">
        <v>46</v>
      </c>
      <c r="F278">
        <v>99</v>
      </c>
      <c r="G278">
        <v>99</v>
      </c>
      <c r="H278">
        <v>99</v>
      </c>
      <c r="I278">
        <v>99</v>
      </c>
      <c r="J278">
        <v>999</v>
      </c>
      <c r="K278">
        <v>99</v>
      </c>
      <c r="L278">
        <v>99</v>
      </c>
      <c r="M278">
        <v>99</v>
      </c>
      <c r="N278">
        <v>99</v>
      </c>
      <c r="O278">
        <v>99</v>
      </c>
      <c r="P278">
        <v>9999</v>
      </c>
    </row>
    <row r="279" spans="1:42">
      <c r="A279">
        <v>3</v>
      </c>
      <c r="B279">
        <v>99</v>
      </c>
      <c r="C279">
        <v>2023</v>
      </c>
      <c r="D279">
        <v>99</v>
      </c>
      <c r="E279">
        <v>47</v>
      </c>
      <c r="F279">
        <v>99</v>
      </c>
      <c r="G279">
        <v>99</v>
      </c>
      <c r="H279">
        <v>99</v>
      </c>
      <c r="I279">
        <v>99</v>
      </c>
      <c r="J279">
        <v>999</v>
      </c>
      <c r="K279">
        <v>99</v>
      </c>
      <c r="L279">
        <v>99</v>
      </c>
      <c r="M279">
        <v>99</v>
      </c>
      <c r="N279">
        <v>99</v>
      </c>
      <c r="O279">
        <v>99</v>
      </c>
      <c r="P279">
        <v>9999</v>
      </c>
    </row>
    <row r="280" spans="1:42">
      <c r="A280">
        <v>3</v>
      </c>
      <c r="B280">
        <v>100</v>
      </c>
      <c r="C280">
        <v>2023</v>
      </c>
      <c r="D280">
        <v>99</v>
      </c>
      <c r="E280">
        <v>48</v>
      </c>
      <c r="F280">
        <v>99</v>
      </c>
      <c r="G280">
        <v>99</v>
      </c>
      <c r="H280">
        <v>99</v>
      </c>
      <c r="I280">
        <v>99</v>
      </c>
      <c r="J280">
        <v>999</v>
      </c>
      <c r="K280">
        <v>99</v>
      </c>
      <c r="L280">
        <v>99</v>
      </c>
      <c r="M280">
        <v>99</v>
      </c>
      <c r="N280">
        <v>99</v>
      </c>
      <c r="O280">
        <v>99</v>
      </c>
      <c r="P280">
        <v>9999</v>
      </c>
    </row>
    <row r="281" spans="1:42">
      <c r="A281">
        <v>3</v>
      </c>
      <c r="B281">
        <v>101</v>
      </c>
      <c r="C281">
        <v>2023</v>
      </c>
      <c r="D281">
        <v>99</v>
      </c>
      <c r="E281">
        <v>49</v>
      </c>
      <c r="F281">
        <v>99</v>
      </c>
      <c r="G281">
        <v>99</v>
      </c>
      <c r="H281">
        <v>99</v>
      </c>
      <c r="I281">
        <v>99</v>
      </c>
      <c r="J281">
        <v>999</v>
      </c>
      <c r="K281">
        <v>99</v>
      </c>
      <c r="L281">
        <v>99</v>
      </c>
      <c r="M281">
        <v>99</v>
      </c>
      <c r="N281">
        <v>99</v>
      </c>
      <c r="O281">
        <v>99</v>
      </c>
      <c r="P281">
        <v>9999</v>
      </c>
    </row>
    <row r="282" spans="1:42">
      <c r="A282">
        <v>3</v>
      </c>
      <c r="B282">
        <v>102</v>
      </c>
      <c r="C282">
        <v>2023</v>
      </c>
      <c r="D282">
        <v>99</v>
      </c>
      <c r="E282">
        <v>50</v>
      </c>
      <c r="F282">
        <v>99</v>
      </c>
      <c r="G282">
        <v>99</v>
      </c>
      <c r="H282">
        <v>99</v>
      </c>
      <c r="I282">
        <v>99</v>
      </c>
      <c r="J282">
        <v>999</v>
      </c>
      <c r="K282">
        <v>99</v>
      </c>
      <c r="L282">
        <v>99</v>
      </c>
      <c r="M282">
        <v>99</v>
      </c>
      <c r="N282">
        <v>99</v>
      </c>
      <c r="O282">
        <v>99</v>
      </c>
      <c r="P282">
        <v>9999</v>
      </c>
    </row>
    <row r="283" spans="1:42">
      <c r="A283">
        <v>3</v>
      </c>
      <c r="B283">
        <v>103</v>
      </c>
      <c r="C283">
        <v>2023</v>
      </c>
      <c r="D283">
        <v>99</v>
      </c>
      <c r="E283">
        <v>51</v>
      </c>
      <c r="F283">
        <v>99</v>
      </c>
      <c r="G283">
        <v>99</v>
      </c>
      <c r="H283">
        <v>99</v>
      </c>
      <c r="I283">
        <v>99</v>
      </c>
      <c r="J283">
        <v>999</v>
      </c>
      <c r="K283">
        <v>99</v>
      </c>
      <c r="L283">
        <v>99</v>
      </c>
      <c r="M283">
        <v>99</v>
      </c>
      <c r="N283">
        <v>99</v>
      </c>
      <c r="O283">
        <v>99</v>
      </c>
      <c r="P283">
        <v>9999</v>
      </c>
    </row>
    <row r="284" spans="1:42">
      <c r="A284">
        <v>3</v>
      </c>
      <c r="B284">
        <v>104</v>
      </c>
      <c r="C284">
        <v>2023</v>
      </c>
      <c r="D284">
        <v>99</v>
      </c>
      <c r="E284">
        <v>52</v>
      </c>
      <c r="F284">
        <v>99</v>
      </c>
      <c r="G284">
        <v>99</v>
      </c>
      <c r="H284">
        <v>99</v>
      </c>
      <c r="I284">
        <v>99</v>
      </c>
      <c r="J284">
        <v>999</v>
      </c>
      <c r="K284">
        <v>99</v>
      </c>
      <c r="L284">
        <v>99</v>
      </c>
      <c r="M284">
        <v>99</v>
      </c>
      <c r="N284">
        <v>99</v>
      </c>
      <c r="O284">
        <v>99</v>
      </c>
      <c r="P284">
        <v>9999</v>
      </c>
    </row>
    <row r="285" spans="1:42">
      <c r="A285">
        <v>3</v>
      </c>
      <c r="B285">
        <v>105</v>
      </c>
      <c r="C285">
        <v>2022</v>
      </c>
      <c r="D285">
        <v>99</v>
      </c>
      <c r="E285">
        <v>1</v>
      </c>
      <c r="F285">
        <v>99</v>
      </c>
      <c r="G285">
        <v>99</v>
      </c>
      <c r="H285">
        <v>99</v>
      </c>
      <c r="I285">
        <v>99</v>
      </c>
      <c r="J285">
        <v>999</v>
      </c>
      <c r="K285">
        <v>99</v>
      </c>
      <c r="L285">
        <v>99</v>
      </c>
      <c r="M285">
        <v>99</v>
      </c>
      <c r="N285">
        <v>99</v>
      </c>
      <c r="O285">
        <v>99</v>
      </c>
      <c r="P285">
        <v>9999</v>
      </c>
      <c r="Q285">
        <v>466</v>
      </c>
      <c r="R285">
        <v>31437</v>
      </c>
      <c r="S285">
        <v>31299</v>
      </c>
      <c r="T285">
        <v>4.1503324108534532</v>
      </c>
      <c r="U285">
        <v>60.605834052206141</v>
      </c>
      <c r="V285">
        <v>94.467549335512473</v>
      </c>
      <c r="W285">
        <v>86.859291990159463</v>
      </c>
      <c r="X285">
        <v>3.190508000127239</v>
      </c>
      <c r="Y285">
        <v>6.381016000254478</v>
      </c>
      <c r="Z285">
        <v>0</v>
      </c>
      <c r="AA285">
        <v>9.7025784698151618</v>
      </c>
      <c r="AB285">
        <v>2.5220594523801538</v>
      </c>
      <c r="AC285">
        <v>-33.244901545142923</v>
      </c>
      <c r="AD285">
        <v>2.4536252572688952</v>
      </c>
      <c r="AE285">
        <v>2.4986934259793654</v>
      </c>
      <c r="AF285">
        <v>480</v>
      </c>
      <c r="AG285">
        <v>1</v>
      </c>
      <c r="AH285">
        <v>0</v>
      </c>
      <c r="AI285">
        <v>196</v>
      </c>
      <c r="AJ285">
        <v>1495</v>
      </c>
      <c r="AK285">
        <v>369</v>
      </c>
      <c r="AL285">
        <v>2396</v>
      </c>
      <c r="AM285">
        <v>0</v>
      </c>
      <c r="AN285">
        <v>515</v>
      </c>
      <c r="AO285">
        <v>406</v>
      </c>
      <c r="AP285">
        <v>287</v>
      </c>
    </row>
    <row r="286" spans="1:42">
      <c r="A286">
        <v>3</v>
      </c>
      <c r="B286">
        <v>106</v>
      </c>
      <c r="C286">
        <v>2022</v>
      </c>
      <c r="D286">
        <v>99</v>
      </c>
      <c r="E286">
        <v>2</v>
      </c>
      <c r="F286">
        <v>99</v>
      </c>
      <c r="G286">
        <v>99</v>
      </c>
      <c r="H286">
        <v>99</v>
      </c>
      <c r="I286">
        <v>99</v>
      </c>
      <c r="J286">
        <v>999</v>
      </c>
      <c r="K286">
        <v>99</v>
      </c>
      <c r="L286">
        <v>99</v>
      </c>
      <c r="M286">
        <v>99</v>
      </c>
      <c r="N286">
        <v>99</v>
      </c>
      <c r="O286">
        <v>99</v>
      </c>
      <c r="P286">
        <v>9999</v>
      </c>
      <c r="Q286">
        <v>507</v>
      </c>
      <c r="R286">
        <v>34061</v>
      </c>
      <c r="S286">
        <v>33866</v>
      </c>
      <c r="T286">
        <v>4.032030768327413</v>
      </c>
      <c r="U286">
        <v>60.656558199964572</v>
      </c>
      <c r="V286">
        <v>93.572704071920384</v>
      </c>
      <c r="W286">
        <v>86.081738321620804</v>
      </c>
      <c r="X286">
        <v>1.6411731892780601</v>
      </c>
      <c r="Y286">
        <v>3.2823463785561202</v>
      </c>
      <c r="Z286">
        <v>0</v>
      </c>
      <c r="AA286">
        <v>9.9512511110951181</v>
      </c>
      <c r="AB286">
        <v>2.5112775129514882</v>
      </c>
      <c r="AC286">
        <v>-33.827354364427627</v>
      </c>
      <c r="AD286">
        <v>2.6584257368017243</v>
      </c>
      <c r="AE286">
        <v>2.6794222509813919</v>
      </c>
      <c r="AF286">
        <v>654</v>
      </c>
      <c r="AG286">
        <v>2</v>
      </c>
      <c r="AH286">
        <v>0</v>
      </c>
      <c r="AI286">
        <v>266</v>
      </c>
      <c r="AJ286">
        <v>1703</v>
      </c>
      <c r="AK286">
        <v>358</v>
      </c>
      <c r="AL286">
        <v>2553</v>
      </c>
      <c r="AM286">
        <v>0</v>
      </c>
      <c r="AN286">
        <v>465</v>
      </c>
      <c r="AO286">
        <v>439</v>
      </c>
      <c r="AP286">
        <v>298</v>
      </c>
    </row>
    <row r="287" spans="1:42">
      <c r="A287">
        <v>3</v>
      </c>
      <c r="B287">
        <v>107</v>
      </c>
      <c r="C287">
        <v>2022</v>
      </c>
      <c r="D287">
        <v>99</v>
      </c>
      <c r="E287">
        <v>3</v>
      </c>
      <c r="F287">
        <v>99</v>
      </c>
      <c r="G287">
        <v>99</v>
      </c>
      <c r="H287">
        <v>99</v>
      </c>
      <c r="I287">
        <v>99</v>
      </c>
      <c r="J287">
        <v>999</v>
      </c>
      <c r="K287">
        <v>99</v>
      </c>
      <c r="L287">
        <v>99</v>
      </c>
      <c r="M287">
        <v>99</v>
      </c>
      <c r="N287">
        <v>99</v>
      </c>
      <c r="O287">
        <v>99</v>
      </c>
      <c r="P287">
        <v>9999</v>
      </c>
      <c r="Q287">
        <v>470</v>
      </c>
      <c r="R287">
        <v>31275</v>
      </c>
      <c r="S287">
        <v>31138</v>
      </c>
      <c r="T287">
        <v>3.6980015987210222</v>
      </c>
      <c r="U287">
        <v>60.797803327124399</v>
      </c>
      <c r="V287">
        <v>92.48887018658813</v>
      </c>
      <c r="W287">
        <v>85.097572098401315</v>
      </c>
      <c r="X287">
        <v>1.4708233413269387</v>
      </c>
      <c r="Y287">
        <v>2.9416466826538774</v>
      </c>
      <c r="Z287">
        <v>0</v>
      </c>
      <c r="AA287">
        <v>9.5928289241920712</v>
      </c>
      <c r="AB287">
        <v>2.4851861811127809</v>
      </c>
      <c r="AC287">
        <v>-32.934188611151413</v>
      </c>
      <c r="AD287">
        <v>2.4409813252245658</v>
      </c>
      <c r="AE287">
        <v>2.4354213608568394</v>
      </c>
      <c r="AF287">
        <v>563</v>
      </c>
      <c r="AG287">
        <v>0</v>
      </c>
      <c r="AH287">
        <v>0</v>
      </c>
      <c r="AI287">
        <v>200</v>
      </c>
      <c r="AJ287">
        <v>1439</v>
      </c>
      <c r="AK287">
        <v>465</v>
      </c>
      <c r="AL287">
        <v>2184</v>
      </c>
      <c r="AM287">
        <v>2</v>
      </c>
      <c r="AN287">
        <v>400</v>
      </c>
      <c r="AO287">
        <v>408</v>
      </c>
      <c r="AP287">
        <v>257</v>
      </c>
    </row>
    <row r="288" spans="1:42">
      <c r="A288">
        <v>3</v>
      </c>
      <c r="B288">
        <v>108</v>
      </c>
      <c r="C288">
        <v>2022</v>
      </c>
      <c r="D288">
        <v>99</v>
      </c>
      <c r="E288">
        <v>4</v>
      </c>
      <c r="F288">
        <v>99</v>
      </c>
      <c r="G288">
        <v>99</v>
      </c>
      <c r="H288">
        <v>99</v>
      </c>
      <c r="I288">
        <v>99</v>
      </c>
      <c r="J288">
        <v>999</v>
      </c>
      <c r="K288">
        <v>99</v>
      </c>
      <c r="L288">
        <v>99</v>
      </c>
      <c r="M288">
        <v>99</v>
      </c>
      <c r="N288">
        <v>99</v>
      </c>
      <c r="O288">
        <v>99</v>
      </c>
      <c r="P288">
        <v>9999</v>
      </c>
      <c r="Q288">
        <v>447</v>
      </c>
      <c r="R288">
        <v>28738</v>
      </c>
      <c r="S288">
        <v>28625</v>
      </c>
      <c r="T288">
        <v>3.9561904099102239</v>
      </c>
      <c r="U288">
        <v>60.696419213973776</v>
      </c>
      <c r="V288">
        <v>92.108679216717761</v>
      </c>
      <c r="W288">
        <v>84.75133275109215</v>
      </c>
      <c r="X288">
        <v>2.7837706173011338</v>
      </c>
      <c r="Y288">
        <v>5.5675412346022677</v>
      </c>
      <c r="Z288">
        <v>0</v>
      </c>
      <c r="AA288">
        <v>9.0425605440703194</v>
      </c>
      <c r="AB288">
        <v>2.4213308475233566</v>
      </c>
      <c r="AC288">
        <v>-34.58668673316145</v>
      </c>
      <c r="AD288">
        <v>2.2429711054933206</v>
      </c>
      <c r="AE288">
        <v>2.2297607110863762</v>
      </c>
      <c r="AF288">
        <v>465</v>
      </c>
      <c r="AG288">
        <v>0</v>
      </c>
      <c r="AH288">
        <v>0</v>
      </c>
      <c r="AI288">
        <v>153</v>
      </c>
      <c r="AJ288">
        <v>1399</v>
      </c>
      <c r="AK288">
        <v>452</v>
      </c>
      <c r="AL288">
        <v>2298</v>
      </c>
      <c r="AM288">
        <v>0</v>
      </c>
      <c r="AN288">
        <v>397</v>
      </c>
      <c r="AO288">
        <v>350</v>
      </c>
      <c r="AP288">
        <v>264</v>
      </c>
    </row>
    <row r="289" spans="1:42">
      <c r="A289">
        <v>3</v>
      </c>
      <c r="B289">
        <v>109</v>
      </c>
      <c r="C289">
        <v>2022</v>
      </c>
      <c r="D289">
        <v>99</v>
      </c>
      <c r="E289">
        <v>5</v>
      </c>
      <c r="F289">
        <v>99</v>
      </c>
      <c r="G289">
        <v>99</v>
      </c>
      <c r="H289">
        <v>99</v>
      </c>
      <c r="I289">
        <v>99</v>
      </c>
      <c r="J289">
        <v>999</v>
      </c>
      <c r="K289">
        <v>99</v>
      </c>
      <c r="L289">
        <v>99</v>
      </c>
      <c r="M289">
        <v>99</v>
      </c>
      <c r="N289">
        <v>99</v>
      </c>
      <c r="O289">
        <v>99</v>
      </c>
      <c r="P289">
        <v>9999</v>
      </c>
      <c r="Q289">
        <v>444</v>
      </c>
      <c r="R289">
        <v>28336</v>
      </c>
      <c r="S289">
        <v>28233</v>
      </c>
      <c r="T289">
        <v>3.8259457933370977</v>
      </c>
      <c r="U289">
        <v>60.789749583820353</v>
      </c>
      <c r="V289">
        <v>92.172299851656234</v>
      </c>
      <c r="W289">
        <v>84.845209506605855</v>
      </c>
      <c r="X289">
        <v>1.4786843591191412</v>
      </c>
      <c r="Y289">
        <v>2.9573687182382824</v>
      </c>
      <c r="Z289">
        <v>0</v>
      </c>
      <c r="AA289">
        <v>9.2378438975890003</v>
      </c>
      <c r="AB289">
        <v>2.4560598810975938</v>
      </c>
      <c r="AC289">
        <v>-34.030650017657379</v>
      </c>
      <c r="AD289">
        <v>2.2115954222722074</v>
      </c>
      <c r="AE289">
        <v>2.20166167005091</v>
      </c>
      <c r="AF289">
        <v>542</v>
      </c>
      <c r="AG289">
        <v>0</v>
      </c>
      <c r="AH289">
        <v>0</v>
      </c>
      <c r="AI289">
        <v>192</v>
      </c>
      <c r="AJ289">
        <v>1642</v>
      </c>
      <c r="AK289">
        <v>409</v>
      </c>
      <c r="AL289">
        <v>1944</v>
      </c>
      <c r="AM289">
        <v>0</v>
      </c>
      <c r="AN289">
        <v>402</v>
      </c>
      <c r="AO289">
        <v>392</v>
      </c>
      <c r="AP289">
        <v>253</v>
      </c>
    </row>
    <row r="290" spans="1:42">
      <c r="A290">
        <v>3</v>
      </c>
      <c r="B290">
        <v>110</v>
      </c>
      <c r="C290">
        <v>2022</v>
      </c>
      <c r="D290">
        <v>99</v>
      </c>
      <c r="E290">
        <v>6</v>
      </c>
      <c r="F290">
        <v>99</v>
      </c>
      <c r="G290">
        <v>99</v>
      </c>
      <c r="H290">
        <v>99</v>
      </c>
      <c r="I290">
        <v>99</v>
      </c>
      <c r="J290">
        <v>999</v>
      </c>
      <c r="K290">
        <v>99</v>
      </c>
      <c r="L290">
        <v>99</v>
      </c>
      <c r="M290">
        <v>99</v>
      </c>
      <c r="N290">
        <v>99</v>
      </c>
      <c r="O290">
        <v>99</v>
      </c>
      <c r="P290">
        <v>9999</v>
      </c>
      <c r="Q290">
        <v>435</v>
      </c>
      <c r="R290">
        <v>26648</v>
      </c>
      <c r="S290">
        <v>26508</v>
      </c>
      <c r="T290">
        <v>3.6522440708495942</v>
      </c>
      <c r="U290">
        <v>60.824694431869645</v>
      </c>
      <c r="V290">
        <v>91.962060636736624</v>
      </c>
      <c r="W290">
        <v>84.638776972989504</v>
      </c>
      <c r="X290">
        <v>2.7731912338637041</v>
      </c>
      <c r="Y290">
        <v>5.5463824677274083</v>
      </c>
      <c r="Z290">
        <v>0</v>
      </c>
      <c r="AA290">
        <v>9.5919307086562728</v>
      </c>
      <c r="AB290">
        <v>2.4094617810990644</v>
      </c>
      <c r="AC290">
        <v>-34.872558262294184</v>
      </c>
      <c r="AD290">
        <v>2.0798487723288326</v>
      </c>
      <c r="AE290">
        <v>2.0621135130607926</v>
      </c>
      <c r="AF290">
        <v>423</v>
      </c>
      <c r="AG290">
        <v>2</v>
      </c>
      <c r="AH290">
        <v>0</v>
      </c>
      <c r="AI290">
        <v>161</v>
      </c>
      <c r="AJ290">
        <v>1503</v>
      </c>
      <c r="AK290">
        <v>308</v>
      </c>
      <c r="AL290">
        <v>1665</v>
      </c>
      <c r="AM290">
        <v>0</v>
      </c>
      <c r="AN290">
        <v>349</v>
      </c>
      <c r="AO290">
        <v>286</v>
      </c>
      <c r="AP290">
        <v>259</v>
      </c>
    </row>
    <row r="291" spans="1:42">
      <c r="A291">
        <v>3</v>
      </c>
      <c r="B291">
        <v>111</v>
      </c>
      <c r="C291">
        <v>2022</v>
      </c>
      <c r="D291">
        <v>99</v>
      </c>
      <c r="E291">
        <v>7</v>
      </c>
      <c r="F291">
        <v>99</v>
      </c>
      <c r="G291">
        <v>99</v>
      </c>
      <c r="H291">
        <v>99</v>
      </c>
      <c r="I291">
        <v>99</v>
      </c>
      <c r="J291">
        <v>999</v>
      </c>
      <c r="K291">
        <v>99</v>
      </c>
      <c r="L291">
        <v>99</v>
      </c>
      <c r="M291">
        <v>99</v>
      </c>
      <c r="N291">
        <v>99</v>
      </c>
      <c r="O291">
        <v>99</v>
      </c>
      <c r="P291">
        <v>9999</v>
      </c>
      <c r="Q291">
        <v>436</v>
      </c>
      <c r="R291">
        <v>27981</v>
      </c>
      <c r="S291">
        <v>27884</v>
      </c>
      <c r="T291">
        <v>3.9571494942997032</v>
      </c>
      <c r="U291">
        <v>60.691651126093809</v>
      </c>
      <c r="V291">
        <v>92.204529273341308</v>
      </c>
      <c r="W291">
        <v>84.884015923110368</v>
      </c>
      <c r="X291">
        <v>1.5224616704192131</v>
      </c>
      <c r="Y291">
        <v>3.0449233408384262</v>
      </c>
      <c r="Z291">
        <v>0</v>
      </c>
      <c r="AA291">
        <v>9.0889723575252006</v>
      </c>
      <c r="AB291">
        <v>2.4759408690134435</v>
      </c>
      <c r="AC291">
        <v>-34.129212552514694</v>
      </c>
      <c r="AD291">
        <v>2.1838880403232164</v>
      </c>
      <c r="AE291">
        <v>2.1754405491008835</v>
      </c>
      <c r="AF291">
        <v>436</v>
      </c>
      <c r="AG291">
        <v>0</v>
      </c>
      <c r="AH291">
        <v>0</v>
      </c>
      <c r="AI291">
        <v>160</v>
      </c>
      <c r="AJ291">
        <v>1520</v>
      </c>
      <c r="AK291">
        <v>415</v>
      </c>
      <c r="AL291">
        <v>1906</v>
      </c>
      <c r="AM291">
        <v>2</v>
      </c>
      <c r="AN291">
        <v>425</v>
      </c>
      <c r="AO291">
        <v>319</v>
      </c>
      <c r="AP291">
        <v>251</v>
      </c>
    </row>
    <row r="292" spans="1:42">
      <c r="A292">
        <v>3</v>
      </c>
      <c r="B292">
        <v>112</v>
      </c>
      <c r="C292">
        <v>2022</v>
      </c>
      <c r="D292">
        <v>99</v>
      </c>
      <c r="E292">
        <v>8</v>
      </c>
      <c r="F292">
        <v>99</v>
      </c>
      <c r="G292">
        <v>99</v>
      </c>
      <c r="H292">
        <v>99</v>
      </c>
      <c r="I292">
        <v>99</v>
      </c>
      <c r="J292">
        <v>999</v>
      </c>
      <c r="K292">
        <v>99</v>
      </c>
      <c r="L292">
        <v>99</v>
      </c>
      <c r="M292">
        <v>99</v>
      </c>
      <c r="N292">
        <v>99</v>
      </c>
      <c r="O292">
        <v>99</v>
      </c>
      <c r="P292">
        <v>9999</v>
      </c>
      <c r="Q292">
        <v>422</v>
      </c>
      <c r="R292">
        <v>27296</v>
      </c>
      <c r="S292">
        <v>27201</v>
      </c>
      <c r="T292">
        <v>3.614925263774913</v>
      </c>
      <c r="U292">
        <v>60.838976508216625</v>
      </c>
      <c r="V292">
        <v>93.255820011396864</v>
      </c>
      <c r="W292">
        <v>85.840697033196989</v>
      </c>
      <c r="X292">
        <v>2.7806271981242672</v>
      </c>
      <c r="Y292">
        <v>5.5612543962485343</v>
      </c>
      <c r="Z292">
        <v>0</v>
      </c>
      <c r="AA292">
        <v>9.0334218601143821</v>
      </c>
      <c r="AB292">
        <v>2.4105840928624782</v>
      </c>
      <c r="AC292">
        <v>-32.53172151138012</v>
      </c>
      <c r="AD292">
        <v>2.1304245005061477</v>
      </c>
      <c r="AE292">
        <v>2.1460722208502698</v>
      </c>
      <c r="AF292">
        <v>518</v>
      </c>
      <c r="AG292">
        <v>0</v>
      </c>
      <c r="AH292">
        <v>0</v>
      </c>
      <c r="AI292">
        <v>163</v>
      </c>
      <c r="AJ292">
        <v>1721</v>
      </c>
      <c r="AK292">
        <v>470</v>
      </c>
      <c r="AL292">
        <v>1882</v>
      </c>
      <c r="AM292">
        <v>0</v>
      </c>
      <c r="AN292">
        <v>406</v>
      </c>
      <c r="AO292">
        <v>356</v>
      </c>
      <c r="AP292">
        <v>261</v>
      </c>
    </row>
    <row r="293" spans="1:42">
      <c r="A293">
        <v>3</v>
      </c>
      <c r="B293">
        <v>113</v>
      </c>
      <c r="C293">
        <v>2022</v>
      </c>
      <c r="D293">
        <v>99</v>
      </c>
      <c r="E293">
        <v>9</v>
      </c>
      <c r="F293">
        <v>99</v>
      </c>
      <c r="G293">
        <v>99</v>
      </c>
      <c r="H293">
        <v>99</v>
      </c>
      <c r="I293">
        <v>99</v>
      </c>
      <c r="J293">
        <v>999</v>
      </c>
      <c r="K293">
        <v>99</v>
      </c>
      <c r="L293">
        <v>99</v>
      </c>
      <c r="M293">
        <v>99</v>
      </c>
      <c r="N293">
        <v>99</v>
      </c>
      <c r="O293">
        <v>99</v>
      </c>
      <c r="P293">
        <v>9999</v>
      </c>
      <c r="Q293">
        <v>458</v>
      </c>
      <c r="R293">
        <v>30042</v>
      </c>
      <c r="S293">
        <v>29738</v>
      </c>
      <c r="T293">
        <v>3.9234072298781713</v>
      </c>
      <c r="U293">
        <v>60.710706839733682</v>
      </c>
      <c r="V293">
        <v>92.574726828823216</v>
      </c>
      <c r="W293">
        <v>84.985903557737188</v>
      </c>
      <c r="X293">
        <v>1.7708541375407765</v>
      </c>
      <c r="Y293">
        <v>3.5417082750815529</v>
      </c>
      <c r="Z293">
        <v>0</v>
      </c>
      <c r="AA293">
        <v>9.5203561421723109</v>
      </c>
      <c r="AB293">
        <v>2.529788970034494</v>
      </c>
      <c r="AC293">
        <v>-33.787371209692395</v>
      </c>
      <c r="AD293">
        <v>2.3447469535538419</v>
      </c>
      <c r="AE293">
        <v>2.3228698675771393</v>
      </c>
      <c r="AF293">
        <v>534</v>
      </c>
      <c r="AG293">
        <v>0</v>
      </c>
      <c r="AH293">
        <v>0</v>
      </c>
      <c r="AI293">
        <v>197</v>
      </c>
      <c r="AJ293">
        <v>1664</v>
      </c>
      <c r="AK293">
        <v>624</v>
      </c>
      <c r="AL293">
        <v>1931</v>
      </c>
      <c r="AM293">
        <v>2</v>
      </c>
      <c r="AN293">
        <v>440</v>
      </c>
      <c r="AO293">
        <v>348</v>
      </c>
      <c r="AP293">
        <v>276</v>
      </c>
    </row>
    <row r="294" spans="1:42">
      <c r="A294">
        <v>3</v>
      </c>
      <c r="B294">
        <v>114</v>
      </c>
      <c r="C294">
        <v>2022</v>
      </c>
      <c r="D294">
        <v>99</v>
      </c>
      <c r="E294">
        <v>10</v>
      </c>
      <c r="F294">
        <v>99</v>
      </c>
      <c r="G294">
        <v>99</v>
      </c>
      <c r="H294">
        <v>99</v>
      </c>
      <c r="I294">
        <v>99</v>
      </c>
      <c r="J294">
        <v>999</v>
      </c>
      <c r="K294">
        <v>99</v>
      </c>
      <c r="L294">
        <v>99</v>
      </c>
      <c r="M294">
        <v>99</v>
      </c>
      <c r="N294">
        <v>99</v>
      </c>
      <c r="O294">
        <v>99</v>
      </c>
      <c r="P294">
        <v>9999</v>
      </c>
      <c r="Q294">
        <v>470</v>
      </c>
      <c r="R294">
        <v>32257</v>
      </c>
      <c r="S294">
        <v>32172</v>
      </c>
      <c r="T294">
        <v>4.1462008246272131</v>
      </c>
      <c r="U294">
        <v>60.599465373616795</v>
      </c>
      <c r="V294">
        <v>92.305586548682385</v>
      </c>
      <c r="W294">
        <v>85.019471279373747</v>
      </c>
      <c r="X294">
        <v>1.367145115788821</v>
      </c>
      <c r="Y294">
        <v>2.7342902315776421</v>
      </c>
      <c r="Z294">
        <v>0</v>
      </c>
      <c r="AA294">
        <v>9.3217197556973463</v>
      </c>
      <c r="AB294">
        <v>2.5077692952865003</v>
      </c>
      <c r="AC294">
        <v>-33.904670615995798</v>
      </c>
      <c r="AD294">
        <v>2.5176254071229045</v>
      </c>
      <c r="AE294">
        <v>2.5139850281354392</v>
      </c>
      <c r="AF294">
        <v>539</v>
      </c>
      <c r="AG294">
        <v>0</v>
      </c>
      <c r="AH294">
        <v>0</v>
      </c>
      <c r="AI294">
        <v>195</v>
      </c>
      <c r="AJ294">
        <v>1610</v>
      </c>
      <c r="AK294">
        <v>283</v>
      </c>
      <c r="AL294">
        <v>2495</v>
      </c>
      <c r="AM294">
        <v>1</v>
      </c>
      <c r="AN294">
        <v>395</v>
      </c>
      <c r="AO294">
        <v>379</v>
      </c>
      <c r="AP294">
        <v>265</v>
      </c>
    </row>
    <row r="295" spans="1:42">
      <c r="A295">
        <v>3</v>
      </c>
      <c r="B295">
        <v>115</v>
      </c>
      <c r="C295">
        <v>2022</v>
      </c>
      <c r="D295">
        <v>99</v>
      </c>
      <c r="E295">
        <v>11</v>
      </c>
      <c r="F295">
        <v>99</v>
      </c>
      <c r="G295">
        <v>99</v>
      </c>
      <c r="H295">
        <v>99</v>
      </c>
      <c r="I295">
        <v>99</v>
      </c>
      <c r="J295">
        <v>999</v>
      </c>
      <c r="K295">
        <v>99</v>
      </c>
      <c r="L295">
        <v>99</v>
      </c>
      <c r="M295">
        <v>99</v>
      </c>
      <c r="N295">
        <v>99</v>
      </c>
      <c r="O295">
        <v>99</v>
      </c>
      <c r="P295">
        <v>9999</v>
      </c>
      <c r="Q295">
        <v>438</v>
      </c>
      <c r="R295">
        <v>29057</v>
      </c>
      <c r="S295">
        <v>28712</v>
      </c>
      <c r="T295">
        <v>3.9263860687614001</v>
      </c>
      <c r="U295">
        <v>60.694517971579828</v>
      </c>
      <c r="V295">
        <v>92.65203174379856</v>
      </c>
      <c r="W295">
        <v>85.062315408191651</v>
      </c>
      <c r="X295">
        <v>1.8962728430326596</v>
      </c>
      <c r="Y295">
        <v>3.7925456860653193</v>
      </c>
      <c r="Z295">
        <v>0</v>
      </c>
      <c r="AA295">
        <v>9.5593641413026482</v>
      </c>
      <c r="AB295">
        <v>2.5797911569025191</v>
      </c>
      <c r="AC295">
        <v>-36.002296154886601</v>
      </c>
      <c r="AD295">
        <v>2.2678687247657945</v>
      </c>
      <c r="AE295">
        <v>2.2447442744226196</v>
      </c>
      <c r="AF295">
        <v>430</v>
      </c>
      <c r="AG295">
        <v>0</v>
      </c>
      <c r="AH295">
        <v>0</v>
      </c>
      <c r="AI295">
        <v>114</v>
      </c>
      <c r="AJ295">
        <v>1342</v>
      </c>
      <c r="AK295">
        <v>318</v>
      </c>
      <c r="AL295">
        <v>1642</v>
      </c>
      <c r="AM295">
        <v>2</v>
      </c>
      <c r="AN295">
        <v>400</v>
      </c>
      <c r="AO295">
        <v>304</v>
      </c>
      <c r="AP295">
        <v>250</v>
      </c>
    </row>
    <row r="296" spans="1:42">
      <c r="A296">
        <v>3</v>
      </c>
      <c r="B296">
        <v>116</v>
      </c>
      <c r="C296">
        <v>2022</v>
      </c>
      <c r="D296">
        <v>99</v>
      </c>
      <c r="E296">
        <v>12</v>
      </c>
      <c r="F296">
        <v>99</v>
      </c>
      <c r="G296">
        <v>99</v>
      </c>
      <c r="H296">
        <v>99</v>
      </c>
      <c r="I296">
        <v>99</v>
      </c>
      <c r="J296">
        <v>999</v>
      </c>
      <c r="K296">
        <v>99</v>
      </c>
      <c r="L296">
        <v>99</v>
      </c>
      <c r="M296">
        <v>99</v>
      </c>
      <c r="N296">
        <v>99</v>
      </c>
      <c r="O296">
        <v>99</v>
      </c>
      <c r="P296">
        <v>9999</v>
      </c>
      <c r="Q296">
        <v>459</v>
      </c>
      <c r="R296">
        <v>29923</v>
      </c>
      <c r="S296">
        <v>29812</v>
      </c>
      <c r="T296">
        <v>3.6643718878454714</v>
      </c>
      <c r="U296">
        <v>60.873708573728706</v>
      </c>
      <c r="V296">
        <v>92.075995487212609</v>
      </c>
      <c r="W296">
        <v>84.763706561116692</v>
      </c>
      <c r="X296">
        <v>1.6742973632322964</v>
      </c>
      <c r="Y296">
        <v>3.3485947264645928</v>
      </c>
      <c r="Z296">
        <v>0</v>
      </c>
      <c r="AA296">
        <v>9.3707463351939442</v>
      </c>
      <c r="AB296">
        <v>2.4851194923089595</v>
      </c>
      <c r="AC296">
        <v>-37.865304051098462</v>
      </c>
      <c r="AD296">
        <v>2.3354591269286873</v>
      </c>
      <c r="AE296">
        <v>2.3225618011841314</v>
      </c>
      <c r="AF296">
        <v>552</v>
      </c>
      <c r="AG296">
        <v>1</v>
      </c>
      <c r="AH296">
        <v>0</v>
      </c>
      <c r="AI296">
        <v>225</v>
      </c>
      <c r="AJ296">
        <v>1632</v>
      </c>
      <c r="AK296">
        <v>351</v>
      </c>
      <c r="AL296">
        <v>1529</v>
      </c>
      <c r="AM296">
        <v>0</v>
      </c>
      <c r="AN296">
        <v>465</v>
      </c>
      <c r="AO296">
        <v>388</v>
      </c>
      <c r="AP296">
        <v>255</v>
      </c>
    </row>
    <row r="297" spans="1:42">
      <c r="A297">
        <v>3</v>
      </c>
      <c r="B297">
        <v>117</v>
      </c>
      <c r="C297">
        <v>2022</v>
      </c>
      <c r="D297">
        <v>99</v>
      </c>
      <c r="E297">
        <v>13</v>
      </c>
      <c r="F297">
        <v>99</v>
      </c>
      <c r="G297">
        <v>99</v>
      </c>
      <c r="H297">
        <v>99</v>
      </c>
      <c r="I297">
        <v>99</v>
      </c>
      <c r="J297">
        <v>999</v>
      </c>
      <c r="K297">
        <v>99</v>
      </c>
      <c r="L297">
        <v>99</v>
      </c>
      <c r="M297">
        <v>99</v>
      </c>
      <c r="N297">
        <v>99</v>
      </c>
      <c r="O297">
        <v>99</v>
      </c>
      <c r="P297">
        <v>9999</v>
      </c>
      <c r="Q297">
        <v>456</v>
      </c>
      <c r="R297">
        <v>29191</v>
      </c>
      <c r="S297">
        <v>29078</v>
      </c>
      <c r="T297">
        <v>3.6816827104244449</v>
      </c>
      <c r="U297">
        <v>60.884483114382014</v>
      </c>
      <c r="V297">
        <v>92.124610929901834</v>
      </c>
      <c r="W297">
        <v>84.797745718413054</v>
      </c>
      <c r="X297">
        <v>0.95919975334863505</v>
      </c>
      <c r="Y297">
        <v>1.9183995066972701</v>
      </c>
      <c r="Z297">
        <v>0</v>
      </c>
      <c r="AA297">
        <v>9.5292812318338402</v>
      </c>
      <c r="AB297">
        <v>2.5219783527871193</v>
      </c>
      <c r="AC297">
        <v>-37.367497808048739</v>
      </c>
      <c r="AD297">
        <v>2.2783272858394983</v>
      </c>
      <c r="AE297">
        <v>2.2662878284214361</v>
      </c>
      <c r="AF297">
        <v>531</v>
      </c>
      <c r="AG297">
        <v>0</v>
      </c>
      <c r="AH297">
        <v>0</v>
      </c>
      <c r="AI297">
        <v>167</v>
      </c>
      <c r="AJ297">
        <v>1664</v>
      </c>
      <c r="AK297">
        <v>349</v>
      </c>
      <c r="AL297">
        <v>1696</v>
      </c>
      <c r="AM297">
        <v>0</v>
      </c>
      <c r="AN297">
        <v>356</v>
      </c>
      <c r="AO297">
        <v>370</v>
      </c>
      <c r="AP297">
        <v>264</v>
      </c>
    </row>
    <row r="298" spans="1:42">
      <c r="A298">
        <v>3</v>
      </c>
      <c r="B298">
        <v>118</v>
      </c>
      <c r="C298">
        <v>2022</v>
      </c>
      <c r="D298">
        <v>99</v>
      </c>
      <c r="E298">
        <v>14</v>
      </c>
      <c r="F298">
        <v>99</v>
      </c>
      <c r="G298">
        <v>99</v>
      </c>
      <c r="H298">
        <v>99</v>
      </c>
      <c r="I298">
        <v>99</v>
      </c>
      <c r="J298">
        <v>999</v>
      </c>
      <c r="K298">
        <v>99</v>
      </c>
      <c r="L298">
        <v>99</v>
      </c>
      <c r="M298">
        <v>99</v>
      </c>
      <c r="N298">
        <v>99</v>
      </c>
      <c r="O298">
        <v>99</v>
      </c>
      <c r="P298">
        <v>9999</v>
      </c>
      <c r="Q298">
        <v>486</v>
      </c>
      <c r="R298">
        <v>31373</v>
      </c>
      <c r="S298">
        <v>31242</v>
      </c>
      <c r="T298">
        <v>3.8208332005227423</v>
      </c>
      <c r="U298">
        <v>60.793131041546637</v>
      </c>
      <c r="V298">
        <v>91.416471132319558</v>
      </c>
      <c r="W298">
        <v>84.142097176877201</v>
      </c>
      <c r="X298">
        <v>3.2894527141172354</v>
      </c>
      <c r="Y298">
        <v>6.5789054282344708</v>
      </c>
      <c r="Z298">
        <v>0</v>
      </c>
      <c r="AA298">
        <v>9.3370984187562875</v>
      </c>
      <c r="AB298">
        <v>2.5430548114813822</v>
      </c>
      <c r="AC298">
        <v>-34.969127128055078</v>
      </c>
      <c r="AD298">
        <v>2.4486301236217529</v>
      </c>
      <c r="AE298">
        <v>2.4161193717563818</v>
      </c>
      <c r="AF298">
        <v>575</v>
      </c>
      <c r="AG298">
        <v>0</v>
      </c>
      <c r="AH298">
        <v>0</v>
      </c>
      <c r="AI298">
        <v>171</v>
      </c>
      <c r="AJ298">
        <v>1529</v>
      </c>
      <c r="AK298">
        <v>358</v>
      </c>
      <c r="AL298">
        <v>1739</v>
      </c>
      <c r="AM298">
        <v>0</v>
      </c>
      <c r="AN298">
        <v>391</v>
      </c>
      <c r="AO298">
        <v>364</v>
      </c>
      <c r="AP298">
        <v>292</v>
      </c>
    </row>
    <row r="299" spans="1:42">
      <c r="A299">
        <v>3</v>
      </c>
      <c r="B299">
        <v>119</v>
      </c>
      <c r="C299">
        <v>2022</v>
      </c>
      <c r="D299">
        <v>99</v>
      </c>
      <c r="E299">
        <v>15</v>
      </c>
      <c r="F299">
        <v>99</v>
      </c>
      <c r="G299">
        <v>99</v>
      </c>
      <c r="H299">
        <v>99</v>
      </c>
      <c r="I299">
        <v>99</v>
      </c>
      <c r="J299">
        <v>999</v>
      </c>
      <c r="K299">
        <v>99</v>
      </c>
      <c r="L299">
        <v>99</v>
      </c>
      <c r="M299">
        <v>99</v>
      </c>
      <c r="N299">
        <v>99</v>
      </c>
      <c r="O299">
        <v>99</v>
      </c>
      <c r="P299">
        <v>9999</v>
      </c>
      <c r="Q299">
        <v>189</v>
      </c>
      <c r="R299">
        <v>11850</v>
      </c>
      <c r="S299">
        <v>11820</v>
      </c>
      <c r="T299">
        <v>3.4963713080168768</v>
      </c>
      <c r="U299">
        <v>60.900761421319793</v>
      </c>
      <c r="V299">
        <v>90.967894180126564</v>
      </c>
      <c r="W299">
        <v>83.78592216582075</v>
      </c>
      <c r="X299">
        <v>2.9789029535864993</v>
      </c>
      <c r="Y299">
        <v>5.9578059071729985</v>
      </c>
      <c r="Z299">
        <v>0</v>
      </c>
      <c r="AA299">
        <v>8.062934755644882</v>
      </c>
      <c r="AB299">
        <v>2.4629675665976518</v>
      </c>
      <c r="AC299">
        <v>-26.588936382286995</v>
      </c>
      <c r="AD299">
        <v>0.92488021435367285</v>
      </c>
      <c r="AE299">
        <v>0.91023757117924931</v>
      </c>
      <c r="AF299">
        <v>196</v>
      </c>
      <c r="AG299">
        <v>0</v>
      </c>
      <c r="AH299">
        <v>0</v>
      </c>
      <c r="AI299">
        <v>73</v>
      </c>
      <c r="AJ299">
        <v>582</v>
      </c>
      <c r="AK299">
        <v>160</v>
      </c>
      <c r="AL299">
        <v>768</v>
      </c>
      <c r="AM299">
        <v>0</v>
      </c>
      <c r="AN299">
        <v>231</v>
      </c>
      <c r="AO299">
        <v>157</v>
      </c>
      <c r="AP299">
        <v>91</v>
      </c>
    </row>
    <row r="300" spans="1:42">
      <c r="A300">
        <v>3</v>
      </c>
      <c r="B300">
        <v>120</v>
      </c>
      <c r="C300">
        <v>2022</v>
      </c>
      <c r="D300">
        <v>99</v>
      </c>
      <c r="E300">
        <v>16</v>
      </c>
      <c r="F300">
        <v>99</v>
      </c>
      <c r="G300">
        <v>99</v>
      </c>
      <c r="H300">
        <v>99</v>
      </c>
      <c r="I300">
        <v>99</v>
      </c>
      <c r="J300">
        <v>999</v>
      </c>
      <c r="K300">
        <v>99</v>
      </c>
      <c r="L300">
        <v>99</v>
      </c>
      <c r="M300">
        <v>99</v>
      </c>
      <c r="N300">
        <v>99</v>
      </c>
      <c r="O300">
        <v>99</v>
      </c>
      <c r="P300">
        <v>9999</v>
      </c>
      <c r="Q300">
        <v>446</v>
      </c>
      <c r="R300">
        <v>32341</v>
      </c>
      <c r="S300">
        <v>32099</v>
      </c>
      <c r="T300">
        <v>4.0453603784669605</v>
      </c>
      <c r="U300">
        <v>60.695130689429583</v>
      </c>
      <c r="V300">
        <v>94.053874900906322</v>
      </c>
      <c r="W300">
        <v>86.481931212810053</v>
      </c>
      <c r="X300">
        <v>0.87814229615658146</v>
      </c>
      <c r="Y300">
        <v>1.7562845923131627</v>
      </c>
      <c r="Z300">
        <v>0</v>
      </c>
      <c r="AA300">
        <v>9.4163160431945609</v>
      </c>
      <c r="AB300">
        <v>2.5689322141419839</v>
      </c>
      <c r="AC300">
        <v>-35.997312675482313</v>
      </c>
      <c r="AD300">
        <v>2.5241815200347779</v>
      </c>
      <c r="AE300">
        <v>2.5514267767423089</v>
      </c>
      <c r="AF300">
        <v>590</v>
      </c>
      <c r="AG300">
        <v>0</v>
      </c>
      <c r="AH300">
        <v>0</v>
      </c>
      <c r="AI300">
        <v>144</v>
      </c>
      <c r="AJ300">
        <v>1697</v>
      </c>
      <c r="AK300">
        <v>539</v>
      </c>
      <c r="AL300">
        <v>1651</v>
      </c>
      <c r="AM300">
        <v>0</v>
      </c>
      <c r="AN300">
        <v>400</v>
      </c>
      <c r="AO300">
        <v>444</v>
      </c>
      <c r="AP300">
        <v>262</v>
      </c>
    </row>
    <row r="301" spans="1:42">
      <c r="A301">
        <v>3</v>
      </c>
      <c r="B301">
        <v>121</v>
      </c>
      <c r="C301">
        <v>2022</v>
      </c>
      <c r="D301">
        <v>99</v>
      </c>
      <c r="E301">
        <v>17</v>
      </c>
      <c r="F301">
        <v>99</v>
      </c>
      <c r="G301">
        <v>99</v>
      </c>
      <c r="H301">
        <v>99</v>
      </c>
      <c r="I301">
        <v>99</v>
      </c>
      <c r="J301">
        <v>999</v>
      </c>
      <c r="K301">
        <v>99</v>
      </c>
      <c r="L301">
        <v>99</v>
      </c>
      <c r="M301">
        <v>99</v>
      </c>
      <c r="N301">
        <v>99</v>
      </c>
      <c r="O301">
        <v>99</v>
      </c>
      <c r="P301">
        <v>9999</v>
      </c>
      <c r="Q301">
        <v>496</v>
      </c>
      <c r="R301">
        <v>34932</v>
      </c>
      <c r="S301">
        <v>34792</v>
      </c>
      <c r="T301">
        <v>4.1307969769838531</v>
      </c>
      <c r="U301">
        <v>60.645694412508611</v>
      </c>
      <c r="V301">
        <v>93.426609322525252</v>
      </c>
      <c r="W301">
        <v>86.004643883651013</v>
      </c>
      <c r="X301">
        <v>1.6489178976296803</v>
      </c>
      <c r="Y301">
        <v>3.2978357952593607</v>
      </c>
      <c r="Z301">
        <v>0</v>
      </c>
      <c r="AA301">
        <v>10.055930018687894</v>
      </c>
      <c r="AB301">
        <v>2.6199411447928127</v>
      </c>
      <c r="AC301">
        <v>-35.837261662290999</v>
      </c>
      <c r="AD301">
        <v>2.7264063837808017</v>
      </c>
      <c r="AE301">
        <v>2.7502205551056358</v>
      </c>
      <c r="AF301">
        <v>639</v>
      </c>
      <c r="AG301">
        <v>0</v>
      </c>
      <c r="AH301">
        <v>0</v>
      </c>
      <c r="AI301">
        <v>156</v>
      </c>
      <c r="AJ301">
        <v>1525</v>
      </c>
      <c r="AK301">
        <v>302</v>
      </c>
      <c r="AL301">
        <v>1861</v>
      </c>
      <c r="AM301">
        <v>0</v>
      </c>
      <c r="AN301">
        <v>586</v>
      </c>
      <c r="AO301">
        <v>500</v>
      </c>
      <c r="AP301">
        <v>314</v>
      </c>
    </row>
    <row r="302" spans="1:42">
      <c r="A302">
        <v>3</v>
      </c>
      <c r="B302">
        <v>122</v>
      </c>
      <c r="C302">
        <v>2022</v>
      </c>
      <c r="D302">
        <v>99</v>
      </c>
      <c r="E302">
        <v>18</v>
      </c>
      <c r="F302">
        <v>99</v>
      </c>
      <c r="G302">
        <v>99</v>
      </c>
      <c r="H302">
        <v>99</v>
      </c>
      <c r="I302">
        <v>99</v>
      </c>
      <c r="J302">
        <v>999</v>
      </c>
      <c r="K302">
        <v>99</v>
      </c>
      <c r="L302">
        <v>99</v>
      </c>
      <c r="M302">
        <v>99</v>
      </c>
      <c r="N302">
        <v>99</v>
      </c>
      <c r="O302">
        <v>99</v>
      </c>
      <c r="P302">
        <v>9999</v>
      </c>
      <c r="Q302">
        <v>460</v>
      </c>
      <c r="R302">
        <v>29025</v>
      </c>
      <c r="S302">
        <v>28810</v>
      </c>
      <c r="T302">
        <v>3.7764685615848399</v>
      </c>
      <c r="U302">
        <v>60.861679972231855</v>
      </c>
      <c r="V302">
        <v>91.514697293846481</v>
      </c>
      <c r="W302">
        <v>84.145330440819279</v>
      </c>
      <c r="X302">
        <v>1.1024978466838931</v>
      </c>
      <c r="Y302">
        <v>2.2049956933677861</v>
      </c>
      <c r="Z302">
        <v>0</v>
      </c>
      <c r="AA302">
        <v>10.469461063004275</v>
      </c>
      <c r="AB302">
        <v>2.5726635078835054</v>
      </c>
      <c r="AC302">
        <v>-36.728499471715345</v>
      </c>
      <c r="AD302">
        <v>2.2653711579422238</v>
      </c>
      <c r="AE302">
        <v>2.2281247643862656</v>
      </c>
      <c r="AF302">
        <v>483</v>
      </c>
      <c r="AG302">
        <v>0</v>
      </c>
      <c r="AH302">
        <v>0</v>
      </c>
      <c r="AI302">
        <v>139</v>
      </c>
      <c r="AJ302">
        <v>1402</v>
      </c>
      <c r="AK302">
        <v>476</v>
      </c>
      <c r="AL302">
        <v>1645</v>
      </c>
      <c r="AM302">
        <v>0</v>
      </c>
      <c r="AN302">
        <v>539</v>
      </c>
      <c r="AO302">
        <v>329</v>
      </c>
      <c r="AP302">
        <v>266</v>
      </c>
    </row>
    <row r="303" spans="1:42">
      <c r="A303">
        <v>3</v>
      </c>
      <c r="B303">
        <v>123</v>
      </c>
      <c r="C303">
        <v>2022</v>
      </c>
      <c r="D303">
        <v>99</v>
      </c>
      <c r="E303">
        <v>19</v>
      </c>
      <c r="F303">
        <v>99</v>
      </c>
      <c r="G303">
        <v>99</v>
      </c>
      <c r="H303">
        <v>99</v>
      </c>
      <c r="I303">
        <v>99</v>
      </c>
      <c r="J303">
        <v>999</v>
      </c>
      <c r="K303">
        <v>99</v>
      </c>
      <c r="L303">
        <v>99</v>
      </c>
      <c r="M303">
        <v>99</v>
      </c>
      <c r="N303">
        <v>99</v>
      </c>
      <c r="O303">
        <v>99</v>
      </c>
      <c r="P303">
        <v>9999</v>
      </c>
      <c r="Q303">
        <v>441</v>
      </c>
      <c r="R303">
        <v>28965</v>
      </c>
      <c r="S303">
        <v>28831</v>
      </c>
      <c r="T303">
        <v>3.8715346107370969</v>
      </c>
      <c r="U303">
        <v>60.723179910512997</v>
      </c>
      <c r="V303">
        <v>92.299330356194247</v>
      </c>
      <c r="W303">
        <v>84.910460962158908</v>
      </c>
      <c r="X303">
        <v>1.891938546521664</v>
      </c>
      <c r="Y303">
        <v>3.7838770930433281</v>
      </c>
      <c r="Z303">
        <v>0</v>
      </c>
      <c r="AA303">
        <v>9.3887774348684179</v>
      </c>
      <c r="AB303">
        <v>2.5371281286926344</v>
      </c>
      <c r="AC303">
        <v>-33.381058916059843</v>
      </c>
      <c r="AD303">
        <v>2.2606882201480274</v>
      </c>
      <c r="AE303">
        <v>2.2500239026267694</v>
      </c>
      <c r="AF303">
        <v>471</v>
      </c>
      <c r="AG303">
        <v>1</v>
      </c>
      <c r="AH303">
        <v>0</v>
      </c>
      <c r="AI303">
        <v>147</v>
      </c>
      <c r="AJ303">
        <v>1483</v>
      </c>
      <c r="AK303">
        <v>299</v>
      </c>
      <c r="AL303">
        <v>1745</v>
      </c>
      <c r="AM303">
        <v>0</v>
      </c>
      <c r="AN303">
        <v>478</v>
      </c>
      <c r="AO303">
        <v>358</v>
      </c>
      <c r="AP303">
        <v>256</v>
      </c>
    </row>
    <row r="304" spans="1:42">
      <c r="A304">
        <v>3</v>
      </c>
      <c r="B304">
        <v>124</v>
      </c>
      <c r="C304">
        <v>2022</v>
      </c>
      <c r="D304">
        <v>99</v>
      </c>
      <c r="E304">
        <v>20</v>
      </c>
      <c r="F304">
        <v>99</v>
      </c>
      <c r="G304">
        <v>99</v>
      </c>
      <c r="H304">
        <v>99</v>
      </c>
      <c r="I304">
        <v>99</v>
      </c>
      <c r="J304">
        <v>999</v>
      </c>
      <c r="K304">
        <v>99</v>
      </c>
      <c r="L304">
        <v>99</v>
      </c>
      <c r="M304">
        <v>99</v>
      </c>
      <c r="N304">
        <v>99</v>
      </c>
      <c r="O304">
        <v>99</v>
      </c>
      <c r="P304">
        <v>9999</v>
      </c>
      <c r="Q304">
        <v>419</v>
      </c>
      <c r="R304">
        <v>25316</v>
      </c>
      <c r="S304">
        <v>25239</v>
      </c>
      <c r="T304">
        <v>4.0754068573234319</v>
      </c>
      <c r="U304">
        <v>60.640041206069967</v>
      </c>
      <c r="V304">
        <v>92.92475784157827</v>
      </c>
      <c r="W304">
        <v>85.584674511668567</v>
      </c>
      <c r="X304">
        <v>1.1889714014852268</v>
      </c>
      <c r="Y304">
        <v>2.3779428029704537</v>
      </c>
      <c r="Z304">
        <v>0</v>
      </c>
      <c r="AA304">
        <v>9.8313631193505682</v>
      </c>
      <c r="AB304">
        <v>2.566804444662536</v>
      </c>
      <c r="AC304">
        <v>-33.600577569823677</v>
      </c>
      <c r="AD304">
        <v>1.9758875532976861</v>
      </c>
      <c r="AE304">
        <v>1.9853376290122953</v>
      </c>
      <c r="AF304">
        <v>424</v>
      </c>
      <c r="AG304">
        <v>0</v>
      </c>
      <c r="AH304">
        <v>0</v>
      </c>
      <c r="AI304">
        <v>150</v>
      </c>
      <c r="AJ304">
        <v>1439</v>
      </c>
      <c r="AK304">
        <v>325</v>
      </c>
      <c r="AL304">
        <v>1625</v>
      </c>
      <c r="AM304">
        <v>1</v>
      </c>
      <c r="AN304">
        <v>445</v>
      </c>
      <c r="AO304">
        <v>283</v>
      </c>
      <c r="AP304">
        <v>247</v>
      </c>
    </row>
    <row r="305" spans="1:42">
      <c r="A305">
        <v>3</v>
      </c>
      <c r="B305">
        <v>125</v>
      </c>
      <c r="C305">
        <v>2022</v>
      </c>
      <c r="D305">
        <v>99</v>
      </c>
      <c r="E305">
        <v>21</v>
      </c>
      <c r="F305">
        <v>99</v>
      </c>
      <c r="G305">
        <v>99</v>
      </c>
      <c r="H305">
        <v>99</v>
      </c>
      <c r="I305">
        <v>99</v>
      </c>
      <c r="J305">
        <v>999</v>
      </c>
      <c r="K305">
        <v>99</v>
      </c>
      <c r="L305">
        <v>99</v>
      </c>
      <c r="M305">
        <v>99</v>
      </c>
      <c r="N305">
        <v>99</v>
      </c>
      <c r="O305">
        <v>99</v>
      </c>
      <c r="P305">
        <v>9999</v>
      </c>
      <c r="Q305">
        <v>408</v>
      </c>
      <c r="R305">
        <v>23317</v>
      </c>
      <c r="S305">
        <v>23208</v>
      </c>
      <c r="T305">
        <v>4.1024145473259859</v>
      </c>
      <c r="U305">
        <v>60.63878834884521</v>
      </c>
      <c r="V305">
        <v>92.155936907472721</v>
      </c>
      <c r="W305">
        <v>84.816869183040254</v>
      </c>
      <c r="X305">
        <v>3.6325427799459606</v>
      </c>
      <c r="Y305">
        <v>7.2650855598919213</v>
      </c>
      <c r="Z305">
        <v>0</v>
      </c>
      <c r="AA305">
        <v>9.4764460307730847</v>
      </c>
      <c r="AB305">
        <v>2.4976459334559942</v>
      </c>
      <c r="AC305">
        <v>-34.30170045673168</v>
      </c>
      <c r="AD305">
        <v>1.8198676757877288</v>
      </c>
      <c r="AE305">
        <v>1.8091983388619624</v>
      </c>
      <c r="AF305">
        <v>321</v>
      </c>
      <c r="AG305">
        <v>1</v>
      </c>
      <c r="AH305">
        <v>0</v>
      </c>
      <c r="AI305">
        <v>150</v>
      </c>
      <c r="AJ305">
        <v>1159</v>
      </c>
      <c r="AK305">
        <v>248</v>
      </c>
      <c r="AL305">
        <v>1387</v>
      </c>
      <c r="AM305">
        <v>0</v>
      </c>
      <c r="AN305">
        <v>348</v>
      </c>
      <c r="AO305">
        <v>202</v>
      </c>
      <c r="AP305">
        <v>249</v>
      </c>
    </row>
    <row r="306" spans="1:42">
      <c r="A306">
        <v>3</v>
      </c>
      <c r="B306">
        <v>126</v>
      </c>
      <c r="C306">
        <v>2022</v>
      </c>
      <c r="D306">
        <v>99</v>
      </c>
      <c r="E306">
        <v>22</v>
      </c>
      <c r="F306">
        <v>99</v>
      </c>
      <c r="G306">
        <v>99</v>
      </c>
      <c r="H306">
        <v>99</v>
      </c>
      <c r="I306">
        <v>99</v>
      </c>
      <c r="J306">
        <v>999</v>
      </c>
      <c r="K306">
        <v>99</v>
      </c>
      <c r="L306">
        <v>99</v>
      </c>
      <c r="M306">
        <v>99</v>
      </c>
      <c r="N306">
        <v>99</v>
      </c>
      <c r="O306">
        <v>99</v>
      </c>
      <c r="P306">
        <v>9999</v>
      </c>
      <c r="Q306">
        <v>470</v>
      </c>
      <c r="R306">
        <v>30245</v>
      </c>
      <c r="S306">
        <v>30117</v>
      </c>
      <c r="T306">
        <v>4.3576128285667046</v>
      </c>
      <c r="U306">
        <v>60.491715642328259</v>
      </c>
      <c r="V306">
        <v>92.97436278758407</v>
      </c>
      <c r="W306">
        <v>85.581555267789312</v>
      </c>
      <c r="X306">
        <v>2.6318399735493472</v>
      </c>
      <c r="Y306">
        <v>5.2636799470986944</v>
      </c>
      <c r="Z306">
        <v>0</v>
      </c>
      <c r="AA306">
        <v>9.284994493962623</v>
      </c>
      <c r="AB306">
        <v>2.5369807469342796</v>
      </c>
      <c r="AC306">
        <v>-34.744667564579146</v>
      </c>
      <c r="AD306">
        <v>2.3605908930908721</v>
      </c>
      <c r="AE306">
        <v>2.3689620888829594</v>
      </c>
      <c r="AF306">
        <v>453</v>
      </c>
      <c r="AG306">
        <v>0</v>
      </c>
      <c r="AH306">
        <v>0</v>
      </c>
      <c r="AI306">
        <v>161</v>
      </c>
      <c r="AJ306">
        <v>1472</v>
      </c>
      <c r="AK306">
        <v>324</v>
      </c>
      <c r="AL306">
        <v>1739</v>
      </c>
      <c r="AM306">
        <v>1</v>
      </c>
      <c r="AN306">
        <v>397</v>
      </c>
      <c r="AO306">
        <v>304</v>
      </c>
      <c r="AP306">
        <v>272</v>
      </c>
    </row>
    <row r="307" spans="1:42">
      <c r="A307">
        <v>3</v>
      </c>
      <c r="B307">
        <v>127</v>
      </c>
      <c r="C307">
        <v>2022</v>
      </c>
      <c r="D307">
        <v>99</v>
      </c>
      <c r="E307">
        <v>23</v>
      </c>
      <c r="F307">
        <v>99</v>
      </c>
      <c r="G307">
        <v>99</v>
      </c>
      <c r="H307">
        <v>99</v>
      </c>
      <c r="I307">
        <v>99</v>
      </c>
      <c r="J307">
        <v>999</v>
      </c>
      <c r="K307">
        <v>99</v>
      </c>
      <c r="L307">
        <v>99</v>
      </c>
      <c r="M307">
        <v>99</v>
      </c>
      <c r="N307">
        <v>99</v>
      </c>
      <c r="O307">
        <v>99</v>
      </c>
      <c r="P307">
        <v>9999</v>
      </c>
      <c r="Q307">
        <v>444</v>
      </c>
      <c r="R307">
        <v>26005</v>
      </c>
      <c r="S307">
        <v>25880</v>
      </c>
      <c r="T307">
        <v>4.1461257450490301</v>
      </c>
      <c r="U307">
        <v>60.594474497681603</v>
      </c>
      <c r="V307">
        <v>93.101317272317118</v>
      </c>
      <c r="W307">
        <v>85.692739567233289</v>
      </c>
      <c r="X307">
        <v>0.93828109978850227</v>
      </c>
      <c r="Y307">
        <v>1.8765621995770043</v>
      </c>
      <c r="Z307">
        <v>0</v>
      </c>
      <c r="AA307">
        <v>10.414393547318831</v>
      </c>
      <c r="AB307">
        <v>2.4989720440952921</v>
      </c>
      <c r="AC307">
        <v>-29.695150935179559</v>
      </c>
      <c r="AD307">
        <v>2.0296632889677015</v>
      </c>
      <c r="AE307">
        <v>2.0383301404675338</v>
      </c>
      <c r="AF307">
        <v>390</v>
      </c>
      <c r="AG307">
        <v>0</v>
      </c>
      <c r="AH307">
        <v>0</v>
      </c>
      <c r="AI307">
        <v>114</v>
      </c>
      <c r="AJ307">
        <v>1266</v>
      </c>
      <c r="AK307">
        <v>233</v>
      </c>
      <c r="AL307">
        <v>1474</v>
      </c>
      <c r="AM307">
        <v>3</v>
      </c>
      <c r="AN307">
        <v>415</v>
      </c>
      <c r="AO307">
        <v>226</v>
      </c>
      <c r="AP307">
        <v>263</v>
      </c>
    </row>
    <row r="308" spans="1:42">
      <c r="A308">
        <v>3</v>
      </c>
      <c r="B308">
        <v>128</v>
      </c>
      <c r="C308">
        <v>2022</v>
      </c>
      <c r="D308">
        <v>99</v>
      </c>
      <c r="E308">
        <v>24</v>
      </c>
      <c r="F308">
        <v>99</v>
      </c>
      <c r="G308">
        <v>99</v>
      </c>
      <c r="H308">
        <v>99</v>
      </c>
      <c r="I308">
        <v>99</v>
      </c>
      <c r="J308">
        <v>999</v>
      </c>
      <c r="K308">
        <v>99</v>
      </c>
      <c r="L308">
        <v>99</v>
      </c>
      <c r="M308">
        <v>99</v>
      </c>
      <c r="N308">
        <v>99</v>
      </c>
      <c r="O308">
        <v>99</v>
      </c>
      <c r="P308">
        <v>9999</v>
      </c>
      <c r="Q308">
        <v>420</v>
      </c>
      <c r="R308">
        <v>28203</v>
      </c>
      <c r="S308">
        <v>28072</v>
      </c>
      <c r="T308">
        <v>3.9664929262844377</v>
      </c>
      <c r="U308">
        <v>60.698845825021372</v>
      </c>
      <c r="V308">
        <v>92.080582063086865</v>
      </c>
      <c r="W308">
        <v>84.774551154174944</v>
      </c>
      <c r="X308">
        <v>1.6133035492678081</v>
      </c>
      <c r="Y308">
        <v>3.2266070985356161</v>
      </c>
      <c r="Z308">
        <v>0</v>
      </c>
      <c r="AA308">
        <v>9.3620447473727975</v>
      </c>
      <c r="AB308">
        <v>2.495978830764086</v>
      </c>
      <c r="AC308">
        <v>-31.511269498279049</v>
      </c>
      <c r="AD308">
        <v>2.2012149101617413</v>
      </c>
      <c r="AE308">
        <v>2.1872835227093015</v>
      </c>
      <c r="AF308">
        <v>444</v>
      </c>
      <c r="AG308">
        <v>0</v>
      </c>
      <c r="AH308">
        <v>0</v>
      </c>
      <c r="AI308">
        <v>143</v>
      </c>
      <c r="AJ308">
        <v>1250</v>
      </c>
      <c r="AK308">
        <v>245</v>
      </c>
      <c r="AL308">
        <v>1826</v>
      </c>
      <c r="AM308">
        <v>2</v>
      </c>
      <c r="AN308">
        <v>364</v>
      </c>
      <c r="AO308">
        <v>269</v>
      </c>
      <c r="AP308">
        <v>251</v>
      </c>
    </row>
    <row r="309" spans="1:42">
      <c r="A309">
        <v>3</v>
      </c>
      <c r="B309">
        <v>129</v>
      </c>
      <c r="C309">
        <v>2022</v>
      </c>
      <c r="D309">
        <v>99</v>
      </c>
      <c r="E309">
        <v>25</v>
      </c>
      <c r="F309">
        <v>99</v>
      </c>
      <c r="G309">
        <v>99</v>
      </c>
      <c r="H309">
        <v>99</v>
      </c>
      <c r="I309">
        <v>99</v>
      </c>
      <c r="J309">
        <v>999</v>
      </c>
      <c r="K309">
        <v>99</v>
      </c>
      <c r="L309">
        <v>99</v>
      </c>
      <c r="M309">
        <v>99</v>
      </c>
      <c r="N309">
        <v>99</v>
      </c>
      <c r="O309">
        <v>99</v>
      </c>
      <c r="P309">
        <v>9999</v>
      </c>
      <c r="Q309">
        <v>461</v>
      </c>
      <c r="R309">
        <v>30619</v>
      </c>
      <c r="S309">
        <v>30441</v>
      </c>
      <c r="T309">
        <v>4.1600966720010462</v>
      </c>
      <c r="U309">
        <v>60.585230445780375</v>
      </c>
      <c r="V309">
        <v>92.361110740371643</v>
      </c>
      <c r="W309">
        <v>84.947100949377642</v>
      </c>
      <c r="X309">
        <v>1.3423037982951764</v>
      </c>
      <c r="Y309">
        <v>2.6846075965903529</v>
      </c>
      <c r="Z309">
        <v>0</v>
      </c>
      <c r="AA309">
        <v>9.8430389919940922</v>
      </c>
      <c r="AB309">
        <v>2.5445094653361409</v>
      </c>
      <c r="AC309">
        <v>-33.246218964083745</v>
      </c>
      <c r="AD309">
        <v>2.3897812053413592</v>
      </c>
      <c r="AE309">
        <v>2.3766963770186527</v>
      </c>
      <c r="AF309">
        <v>407</v>
      </c>
      <c r="AG309">
        <v>0</v>
      </c>
      <c r="AH309">
        <v>0</v>
      </c>
      <c r="AI309">
        <v>138</v>
      </c>
      <c r="AJ309">
        <v>1845</v>
      </c>
      <c r="AK309">
        <v>398</v>
      </c>
      <c r="AL309">
        <v>1983</v>
      </c>
      <c r="AM309">
        <v>0</v>
      </c>
      <c r="AN309">
        <v>325</v>
      </c>
      <c r="AO309">
        <v>246</v>
      </c>
      <c r="AP309">
        <v>283</v>
      </c>
    </row>
    <row r="310" spans="1:42">
      <c r="A310">
        <v>3</v>
      </c>
      <c r="B310">
        <v>130</v>
      </c>
      <c r="C310">
        <v>2022</v>
      </c>
      <c r="D310">
        <v>99</v>
      </c>
      <c r="E310">
        <v>26</v>
      </c>
      <c r="F310">
        <v>99</v>
      </c>
      <c r="G310">
        <v>99</v>
      </c>
      <c r="H310">
        <v>99</v>
      </c>
      <c r="I310">
        <v>99</v>
      </c>
      <c r="J310">
        <v>999</v>
      </c>
      <c r="K310">
        <v>99</v>
      </c>
      <c r="L310">
        <v>99</v>
      </c>
      <c r="M310">
        <v>99</v>
      </c>
      <c r="N310">
        <v>99</v>
      </c>
      <c r="O310">
        <v>99</v>
      </c>
      <c r="P310">
        <v>9999</v>
      </c>
      <c r="Q310">
        <v>431</v>
      </c>
      <c r="R310">
        <v>25272</v>
      </c>
      <c r="S310">
        <v>25170</v>
      </c>
      <c r="T310">
        <v>4.2211934156378588</v>
      </c>
      <c r="U310">
        <v>60.539372268573722</v>
      </c>
      <c r="V310">
        <v>92.747951416822275</v>
      </c>
      <c r="W310">
        <v>85.40637663885559</v>
      </c>
      <c r="X310">
        <v>1.1475150364039253</v>
      </c>
      <c r="Y310">
        <v>2.2950300728078505</v>
      </c>
      <c r="Z310">
        <v>0</v>
      </c>
      <c r="AA310">
        <v>9.6769438878988776</v>
      </c>
      <c r="AB310">
        <v>2.4992766699461755</v>
      </c>
      <c r="AC310">
        <v>-28.751582613467761</v>
      </c>
      <c r="AD310">
        <v>1.9724533989152753</v>
      </c>
      <c r="AE310">
        <v>1.9757852546779904</v>
      </c>
      <c r="AF310">
        <v>339</v>
      </c>
      <c r="AG310">
        <v>0</v>
      </c>
      <c r="AH310">
        <v>0</v>
      </c>
      <c r="AI310">
        <v>104</v>
      </c>
      <c r="AJ310">
        <v>1496</v>
      </c>
      <c r="AK310">
        <v>280</v>
      </c>
      <c r="AL310">
        <v>2012</v>
      </c>
      <c r="AM310">
        <v>0</v>
      </c>
      <c r="AN310">
        <v>331</v>
      </c>
      <c r="AO310">
        <v>243</v>
      </c>
      <c r="AP310">
        <v>267</v>
      </c>
    </row>
    <row r="311" spans="1:42">
      <c r="A311">
        <v>3</v>
      </c>
      <c r="B311">
        <v>131</v>
      </c>
      <c r="C311">
        <v>2022</v>
      </c>
      <c r="D311">
        <v>99</v>
      </c>
      <c r="E311">
        <v>27</v>
      </c>
      <c r="F311">
        <v>99</v>
      </c>
      <c r="G311">
        <v>99</v>
      </c>
      <c r="H311">
        <v>99</v>
      </c>
      <c r="I311">
        <v>99</v>
      </c>
      <c r="J311">
        <v>999</v>
      </c>
      <c r="K311">
        <v>99</v>
      </c>
      <c r="L311">
        <v>99</v>
      </c>
      <c r="M311">
        <v>99</v>
      </c>
      <c r="N311">
        <v>99</v>
      </c>
      <c r="O311">
        <v>99</v>
      </c>
      <c r="P311">
        <v>9999</v>
      </c>
      <c r="Q311">
        <v>446</v>
      </c>
      <c r="R311">
        <v>31305</v>
      </c>
      <c r="S311">
        <v>31018</v>
      </c>
      <c r="T311">
        <v>4.0482670499920141</v>
      </c>
      <c r="U311">
        <v>60.627280933651434</v>
      </c>
      <c r="V311">
        <v>92.460784137711059</v>
      </c>
      <c r="W311">
        <v>84.941674511574078</v>
      </c>
      <c r="X311">
        <v>2.7407762338284622</v>
      </c>
      <c r="Y311">
        <v>5.4815524676569245</v>
      </c>
      <c r="Z311">
        <v>0</v>
      </c>
      <c r="AA311">
        <v>9.4744431674072001</v>
      </c>
      <c r="AB311">
        <v>2.5307700506485804</v>
      </c>
      <c r="AC311">
        <v>-35.036335393088549</v>
      </c>
      <c r="AD311">
        <v>2.4433227941216642</v>
      </c>
      <c r="AE311">
        <v>2.421591240448528</v>
      </c>
      <c r="AF311">
        <v>430</v>
      </c>
      <c r="AG311">
        <v>0</v>
      </c>
      <c r="AH311">
        <v>0</v>
      </c>
      <c r="AI311">
        <v>159</v>
      </c>
      <c r="AJ311">
        <v>1903</v>
      </c>
      <c r="AK311">
        <v>556</v>
      </c>
      <c r="AL311">
        <v>2637</v>
      </c>
      <c r="AM311">
        <v>1</v>
      </c>
      <c r="AN311">
        <v>458</v>
      </c>
      <c r="AO311">
        <v>250</v>
      </c>
      <c r="AP311">
        <v>254</v>
      </c>
    </row>
    <row r="312" spans="1:42">
      <c r="A312">
        <v>3</v>
      </c>
      <c r="B312">
        <v>132</v>
      </c>
      <c r="C312">
        <v>2022</v>
      </c>
      <c r="D312">
        <v>99</v>
      </c>
      <c r="E312">
        <v>28</v>
      </c>
      <c r="F312">
        <v>99</v>
      </c>
      <c r="G312">
        <v>99</v>
      </c>
      <c r="H312">
        <v>99</v>
      </c>
      <c r="I312">
        <v>99</v>
      </c>
      <c r="J312">
        <v>999</v>
      </c>
      <c r="K312">
        <v>99</v>
      </c>
      <c r="L312">
        <v>99</v>
      </c>
      <c r="M312">
        <v>99</v>
      </c>
      <c r="N312">
        <v>99</v>
      </c>
      <c r="O312">
        <v>99</v>
      </c>
      <c r="P312">
        <v>9999</v>
      </c>
      <c r="Q312">
        <v>422</v>
      </c>
      <c r="R312">
        <v>29033</v>
      </c>
      <c r="S312">
        <v>28909</v>
      </c>
      <c r="T312">
        <v>4.2456170564530007</v>
      </c>
      <c r="U312">
        <v>60.51053305199072</v>
      </c>
      <c r="V312">
        <v>91.895408564708617</v>
      </c>
      <c r="W312">
        <v>84.59819087481408</v>
      </c>
      <c r="X312">
        <v>1.5671821720111596</v>
      </c>
      <c r="Y312">
        <v>3.1343643440223192</v>
      </c>
      <c r="Z312">
        <v>0</v>
      </c>
      <c r="AA312">
        <v>9.618983234826338</v>
      </c>
      <c r="AB312">
        <v>2.534647268067082</v>
      </c>
      <c r="AC312">
        <v>-32.668366207022196</v>
      </c>
      <c r="AD312">
        <v>2.2659955496481157</v>
      </c>
      <c r="AE312">
        <v>2.2478140009757301</v>
      </c>
      <c r="AF312">
        <v>403</v>
      </c>
      <c r="AG312">
        <v>0</v>
      </c>
      <c r="AH312">
        <v>0</v>
      </c>
      <c r="AI312">
        <v>156</v>
      </c>
      <c r="AJ312">
        <v>1890</v>
      </c>
      <c r="AK312">
        <v>382</v>
      </c>
      <c r="AL312">
        <v>2464</v>
      </c>
      <c r="AM312">
        <v>0</v>
      </c>
      <c r="AN312">
        <v>447</v>
      </c>
      <c r="AO312">
        <v>212</v>
      </c>
      <c r="AP312">
        <v>250</v>
      </c>
    </row>
    <row r="313" spans="1:42">
      <c r="A313">
        <v>3</v>
      </c>
      <c r="B313">
        <v>133</v>
      </c>
      <c r="C313">
        <v>2022</v>
      </c>
      <c r="D313">
        <v>99</v>
      </c>
      <c r="E313">
        <v>29</v>
      </c>
      <c r="F313">
        <v>99</v>
      </c>
      <c r="G313">
        <v>99</v>
      </c>
      <c r="H313">
        <v>99</v>
      </c>
      <c r="I313">
        <v>99</v>
      </c>
      <c r="J313">
        <v>999</v>
      </c>
      <c r="K313">
        <v>99</v>
      </c>
      <c r="L313">
        <v>99</v>
      </c>
      <c r="M313">
        <v>99</v>
      </c>
      <c r="N313">
        <v>99</v>
      </c>
      <c r="O313">
        <v>99</v>
      </c>
      <c r="P313">
        <v>9999</v>
      </c>
      <c r="Q313">
        <v>349</v>
      </c>
      <c r="R313">
        <v>24844</v>
      </c>
      <c r="S313">
        <v>24759</v>
      </c>
      <c r="T313">
        <v>4.064884881661567</v>
      </c>
      <c r="U313">
        <v>60.612908437335918</v>
      </c>
      <c r="V313">
        <v>91.951402199762228</v>
      </c>
      <c r="W313">
        <v>84.679094470697365</v>
      </c>
      <c r="X313">
        <v>1.9562067299951695</v>
      </c>
      <c r="Y313">
        <v>3.9124134599903391</v>
      </c>
      <c r="Z313">
        <v>0</v>
      </c>
      <c r="AA313">
        <v>9.2186971184644104</v>
      </c>
      <c r="AB313">
        <v>2.5049900879689879</v>
      </c>
      <c r="AC313">
        <v>-34.829806605656678</v>
      </c>
      <c r="AD313">
        <v>1.9390484426500123</v>
      </c>
      <c r="AE313">
        <v>1.9269725676023912</v>
      </c>
      <c r="AF313">
        <v>319</v>
      </c>
      <c r="AG313">
        <v>0</v>
      </c>
      <c r="AH313">
        <v>0</v>
      </c>
      <c r="AI313">
        <v>137</v>
      </c>
      <c r="AJ313">
        <v>2051</v>
      </c>
      <c r="AK313">
        <v>389</v>
      </c>
      <c r="AL313">
        <v>2419</v>
      </c>
      <c r="AM313">
        <v>0</v>
      </c>
      <c r="AN313">
        <v>396</v>
      </c>
      <c r="AO313">
        <v>217</v>
      </c>
      <c r="AP313">
        <v>202</v>
      </c>
    </row>
    <row r="314" spans="1:42">
      <c r="A314">
        <v>3</v>
      </c>
      <c r="B314">
        <v>134</v>
      </c>
      <c r="C314">
        <v>2022</v>
      </c>
      <c r="D314">
        <v>99</v>
      </c>
      <c r="E314">
        <v>30</v>
      </c>
      <c r="F314">
        <v>99</v>
      </c>
      <c r="G314">
        <v>99</v>
      </c>
      <c r="H314">
        <v>99</v>
      </c>
      <c r="I314">
        <v>99</v>
      </c>
      <c r="J314">
        <v>999</v>
      </c>
      <c r="K314">
        <v>99</v>
      </c>
      <c r="L314">
        <v>99</v>
      </c>
      <c r="M314">
        <v>99</v>
      </c>
      <c r="N314">
        <v>99</v>
      </c>
      <c r="O314">
        <v>99</v>
      </c>
      <c r="P314">
        <v>9999</v>
      </c>
      <c r="Q314">
        <v>427</v>
      </c>
      <c r="R314">
        <v>27595</v>
      </c>
      <c r="S314">
        <v>27411</v>
      </c>
      <c r="T314">
        <v>4.3128465301685086</v>
      </c>
      <c r="U314">
        <v>60.502316588230975</v>
      </c>
      <c r="V314">
        <v>91.914512022816098</v>
      </c>
      <c r="W314">
        <v>84.599233884207138</v>
      </c>
      <c r="X314">
        <v>1.2538503352056531</v>
      </c>
      <c r="Y314">
        <v>2.5077006704113063</v>
      </c>
      <c r="Z314">
        <v>0</v>
      </c>
      <c r="AA314">
        <v>9.5726154418279297</v>
      </c>
      <c r="AB314">
        <v>2.5879347473400358</v>
      </c>
      <c r="AC314">
        <v>-35.413171631291497</v>
      </c>
      <c r="AD314">
        <v>2.1537611405138901</v>
      </c>
      <c r="AE314">
        <v>2.1313635625147822</v>
      </c>
      <c r="AF314">
        <v>386</v>
      </c>
      <c r="AG314">
        <v>0</v>
      </c>
      <c r="AH314">
        <v>0</v>
      </c>
      <c r="AI314">
        <v>106</v>
      </c>
      <c r="AJ314">
        <v>1782</v>
      </c>
      <c r="AK314">
        <v>405</v>
      </c>
      <c r="AL314">
        <v>3612</v>
      </c>
      <c r="AM314">
        <v>0</v>
      </c>
      <c r="AN314">
        <v>401</v>
      </c>
      <c r="AO314">
        <v>206</v>
      </c>
      <c r="AP314">
        <v>245</v>
      </c>
    </row>
    <row r="315" spans="1:42">
      <c r="A315">
        <v>3</v>
      </c>
      <c r="B315">
        <v>135</v>
      </c>
      <c r="C315">
        <v>2022</v>
      </c>
      <c r="D315">
        <v>99</v>
      </c>
      <c r="E315">
        <v>31</v>
      </c>
      <c r="F315">
        <v>99</v>
      </c>
      <c r="G315">
        <v>99</v>
      </c>
      <c r="H315">
        <v>99</v>
      </c>
      <c r="I315">
        <v>99</v>
      </c>
      <c r="J315">
        <v>999</v>
      </c>
      <c r="K315">
        <v>99</v>
      </c>
      <c r="L315">
        <v>99</v>
      </c>
      <c r="M315">
        <v>99</v>
      </c>
      <c r="N315">
        <v>99</v>
      </c>
      <c r="O315">
        <v>99</v>
      </c>
      <c r="P315">
        <v>9999</v>
      </c>
      <c r="Q315">
        <v>423</v>
      </c>
      <c r="R315">
        <v>29360</v>
      </c>
      <c r="S315">
        <v>29203</v>
      </c>
      <c r="T315">
        <v>4.1346730245231598</v>
      </c>
      <c r="U315">
        <v>60.611101599150786</v>
      </c>
      <c r="V315">
        <v>92.386429079455908</v>
      </c>
      <c r="W315">
        <v>85.076954422491582</v>
      </c>
      <c r="X315">
        <v>1.5769754768392372</v>
      </c>
      <c r="Y315">
        <v>3.1539509536784744</v>
      </c>
      <c r="Z315">
        <v>0</v>
      </c>
      <c r="AA315">
        <v>9.4414081942386403</v>
      </c>
      <c r="AB315">
        <v>2.5713546165334655</v>
      </c>
      <c r="AC315">
        <v>-35.993411966514479</v>
      </c>
      <c r="AD315">
        <v>2.2915175606264824</v>
      </c>
      <c r="AE315">
        <v>2.2835242616761557</v>
      </c>
      <c r="AF315">
        <v>352</v>
      </c>
      <c r="AG315">
        <v>0</v>
      </c>
      <c r="AH315">
        <v>0</v>
      </c>
      <c r="AI315">
        <v>117</v>
      </c>
      <c r="AJ315">
        <v>1451</v>
      </c>
      <c r="AK315">
        <v>235</v>
      </c>
      <c r="AL315">
        <v>2175</v>
      </c>
      <c r="AM315">
        <v>0</v>
      </c>
      <c r="AN315">
        <v>295</v>
      </c>
      <c r="AO315">
        <v>270</v>
      </c>
      <c r="AP315">
        <v>240</v>
      </c>
    </row>
    <row r="316" spans="1:42">
      <c r="A316">
        <v>3</v>
      </c>
      <c r="B316">
        <v>136</v>
      </c>
      <c r="C316">
        <v>2022</v>
      </c>
      <c r="D316">
        <v>99</v>
      </c>
      <c r="E316">
        <v>32</v>
      </c>
      <c r="F316">
        <v>99</v>
      </c>
      <c r="G316">
        <v>99</v>
      </c>
      <c r="H316">
        <v>99</v>
      </c>
      <c r="I316">
        <v>99</v>
      </c>
      <c r="J316">
        <v>999</v>
      </c>
      <c r="K316">
        <v>99</v>
      </c>
      <c r="L316">
        <v>99</v>
      </c>
      <c r="M316">
        <v>99</v>
      </c>
      <c r="N316">
        <v>99</v>
      </c>
      <c r="O316">
        <v>99</v>
      </c>
      <c r="P316">
        <v>9999</v>
      </c>
      <c r="Q316">
        <v>439</v>
      </c>
      <c r="R316">
        <v>28007</v>
      </c>
      <c r="S316">
        <v>27877</v>
      </c>
      <c r="T316">
        <v>4.0472024850930124</v>
      </c>
      <c r="U316">
        <v>60.666248161566898</v>
      </c>
      <c r="V316">
        <v>92.221801925040481</v>
      </c>
      <c r="W316">
        <v>84.903106503569504</v>
      </c>
      <c r="X316">
        <v>2.888563573392366</v>
      </c>
      <c r="Y316">
        <v>5.777127146784732</v>
      </c>
      <c r="Z316">
        <v>0</v>
      </c>
      <c r="AA316">
        <v>9.4491815137298012</v>
      </c>
      <c r="AB316">
        <v>2.5586128521529483</v>
      </c>
      <c r="AC316">
        <v>-31.861240333898323</v>
      </c>
      <c r="AD316">
        <v>2.1859173133673679</v>
      </c>
      <c r="AE316">
        <v>2.1753835644467623</v>
      </c>
      <c r="AF316">
        <v>339</v>
      </c>
      <c r="AG316">
        <v>0</v>
      </c>
      <c r="AH316">
        <v>0</v>
      </c>
      <c r="AI316">
        <v>142</v>
      </c>
      <c r="AJ316">
        <v>1511</v>
      </c>
      <c r="AK316">
        <v>226</v>
      </c>
      <c r="AL316">
        <v>2977</v>
      </c>
      <c r="AM316">
        <v>1</v>
      </c>
      <c r="AN316">
        <v>368</v>
      </c>
      <c r="AO316">
        <v>226</v>
      </c>
      <c r="AP316">
        <v>267</v>
      </c>
    </row>
    <row r="317" spans="1:42">
      <c r="A317">
        <v>3</v>
      </c>
      <c r="B317">
        <v>137</v>
      </c>
      <c r="C317">
        <v>2022</v>
      </c>
      <c r="D317">
        <v>99</v>
      </c>
      <c r="E317">
        <v>33</v>
      </c>
      <c r="F317">
        <v>99</v>
      </c>
      <c r="G317">
        <v>99</v>
      </c>
      <c r="H317">
        <v>99</v>
      </c>
      <c r="I317">
        <v>99</v>
      </c>
      <c r="J317">
        <v>999</v>
      </c>
      <c r="K317">
        <v>99</v>
      </c>
      <c r="L317">
        <v>99</v>
      </c>
      <c r="M317">
        <v>99</v>
      </c>
      <c r="N317">
        <v>99</v>
      </c>
      <c r="O317">
        <v>99</v>
      </c>
      <c r="P317">
        <v>9999</v>
      </c>
      <c r="Q317">
        <v>425</v>
      </c>
      <c r="R317">
        <v>27885</v>
      </c>
      <c r="S317">
        <v>27798</v>
      </c>
      <c r="T317">
        <v>4.18052716514255</v>
      </c>
      <c r="U317">
        <v>60.600043168573265</v>
      </c>
      <c r="V317">
        <v>92.574826111639055</v>
      </c>
      <c r="W317">
        <v>85.254381610187281</v>
      </c>
      <c r="X317">
        <v>2.6824457593688358</v>
      </c>
      <c r="Y317">
        <v>5.3648915187376716</v>
      </c>
      <c r="Z317">
        <v>0</v>
      </c>
      <c r="AA317">
        <v>9.5938796556990376</v>
      </c>
      <c r="AB317">
        <v>2.5991337166430633</v>
      </c>
      <c r="AC317">
        <v>-35.058014924324006</v>
      </c>
      <c r="AD317">
        <v>2.1763953398525029</v>
      </c>
      <c r="AE317">
        <v>2.1781936431806801</v>
      </c>
      <c r="AF317">
        <v>368</v>
      </c>
      <c r="AG317">
        <v>0</v>
      </c>
      <c r="AH317">
        <v>0</v>
      </c>
      <c r="AI317">
        <v>125</v>
      </c>
      <c r="AJ317">
        <v>1358</v>
      </c>
      <c r="AK317">
        <v>221</v>
      </c>
      <c r="AL317">
        <v>2711</v>
      </c>
      <c r="AM317">
        <v>1</v>
      </c>
      <c r="AN317">
        <v>373</v>
      </c>
      <c r="AO317">
        <v>201</v>
      </c>
      <c r="AP317">
        <v>242</v>
      </c>
    </row>
    <row r="318" spans="1:42">
      <c r="A318">
        <v>3</v>
      </c>
      <c r="B318">
        <v>138</v>
      </c>
      <c r="C318">
        <v>2022</v>
      </c>
      <c r="D318">
        <v>99</v>
      </c>
      <c r="E318">
        <v>34</v>
      </c>
      <c r="F318">
        <v>99</v>
      </c>
      <c r="G318">
        <v>99</v>
      </c>
      <c r="H318">
        <v>99</v>
      </c>
      <c r="I318">
        <v>99</v>
      </c>
      <c r="J318">
        <v>999</v>
      </c>
      <c r="K318">
        <v>99</v>
      </c>
      <c r="L318">
        <v>99</v>
      </c>
      <c r="M318">
        <v>99</v>
      </c>
      <c r="N318">
        <v>99</v>
      </c>
      <c r="O318">
        <v>99</v>
      </c>
      <c r="P318">
        <v>9999</v>
      </c>
      <c r="Q318">
        <v>466</v>
      </c>
      <c r="R318">
        <v>30271</v>
      </c>
      <c r="S318">
        <v>30130</v>
      </c>
      <c r="T318">
        <v>4.4185524098972628</v>
      </c>
      <c r="U318">
        <v>60.463956189844019</v>
      </c>
      <c r="V318">
        <v>93.137505622978821</v>
      </c>
      <c r="W318">
        <v>85.69934948556282</v>
      </c>
      <c r="X318">
        <v>2.1043242707541872</v>
      </c>
      <c r="Y318">
        <v>4.2086485415083743</v>
      </c>
      <c r="Z318">
        <v>0</v>
      </c>
      <c r="AA318">
        <v>9.2610498173168931</v>
      </c>
      <c r="AB318">
        <v>2.6312437410909082</v>
      </c>
      <c r="AC318">
        <v>-31.701534045822221</v>
      </c>
      <c r="AD318">
        <v>2.3626201661350237</v>
      </c>
      <c r="AE318">
        <v>2.3732466914975956</v>
      </c>
      <c r="AF318">
        <v>427</v>
      </c>
      <c r="AG318">
        <v>1</v>
      </c>
      <c r="AH318">
        <v>0</v>
      </c>
      <c r="AI318">
        <v>127</v>
      </c>
      <c r="AJ318">
        <v>1587</v>
      </c>
      <c r="AK318">
        <v>347</v>
      </c>
      <c r="AL318">
        <v>3315</v>
      </c>
      <c r="AM318">
        <v>0</v>
      </c>
      <c r="AN318">
        <v>417</v>
      </c>
      <c r="AO318">
        <v>261</v>
      </c>
      <c r="AP318">
        <v>268</v>
      </c>
    </row>
    <row r="319" spans="1:42">
      <c r="A319">
        <v>3</v>
      </c>
      <c r="B319">
        <v>139</v>
      </c>
      <c r="C319">
        <v>2022</v>
      </c>
      <c r="D319">
        <v>99</v>
      </c>
      <c r="E319">
        <v>35</v>
      </c>
      <c r="F319">
        <v>99</v>
      </c>
      <c r="G319">
        <v>99</v>
      </c>
      <c r="H319">
        <v>99</v>
      </c>
      <c r="I319">
        <v>99</v>
      </c>
      <c r="J319">
        <v>999</v>
      </c>
      <c r="K319">
        <v>99</v>
      </c>
      <c r="L319">
        <v>99</v>
      </c>
      <c r="M319">
        <v>99</v>
      </c>
      <c r="N319">
        <v>99</v>
      </c>
      <c r="O319">
        <v>99</v>
      </c>
      <c r="P319">
        <v>9999</v>
      </c>
      <c r="Q319">
        <v>454</v>
      </c>
      <c r="R319">
        <v>27563</v>
      </c>
      <c r="S319">
        <v>27457</v>
      </c>
      <c r="T319">
        <v>4.2723578710590306</v>
      </c>
      <c r="U319">
        <v>60.528426266525848</v>
      </c>
      <c r="V319">
        <v>92.701147082696394</v>
      </c>
      <c r="W319">
        <v>85.333295698729501</v>
      </c>
      <c r="X319">
        <v>2.0171969669484446</v>
      </c>
      <c r="Y319">
        <v>4.0343939338968893</v>
      </c>
      <c r="Z319">
        <v>0</v>
      </c>
      <c r="AA319">
        <v>9.4093368575782499</v>
      </c>
      <c r="AB319">
        <v>2.6099039483518034</v>
      </c>
      <c r="AC319">
        <v>-32.176085950226124</v>
      </c>
      <c r="AD319">
        <v>2.1512635736903194</v>
      </c>
      <c r="AE319">
        <v>2.1534650606149368</v>
      </c>
      <c r="AF319">
        <v>411</v>
      </c>
      <c r="AG319">
        <v>0</v>
      </c>
      <c r="AH319">
        <v>0</v>
      </c>
      <c r="AI319">
        <v>144</v>
      </c>
      <c r="AJ319">
        <v>1485</v>
      </c>
      <c r="AK319">
        <v>234</v>
      </c>
      <c r="AL319">
        <v>3265</v>
      </c>
      <c r="AM319">
        <v>0</v>
      </c>
      <c r="AN319">
        <v>390</v>
      </c>
      <c r="AO319">
        <v>236</v>
      </c>
      <c r="AP319">
        <v>242</v>
      </c>
    </row>
    <row r="320" spans="1:42">
      <c r="A320">
        <v>3</v>
      </c>
      <c r="B320">
        <v>140</v>
      </c>
      <c r="C320">
        <v>2022</v>
      </c>
      <c r="D320">
        <v>99</v>
      </c>
      <c r="E320">
        <v>36</v>
      </c>
      <c r="F320">
        <v>99</v>
      </c>
      <c r="G320">
        <v>99</v>
      </c>
      <c r="H320">
        <v>99</v>
      </c>
      <c r="I320">
        <v>99</v>
      </c>
      <c r="J320">
        <v>999</v>
      </c>
      <c r="K320">
        <v>99</v>
      </c>
      <c r="L320">
        <v>99</v>
      </c>
      <c r="M320">
        <v>99</v>
      </c>
      <c r="N320">
        <v>99</v>
      </c>
      <c r="O320">
        <v>99</v>
      </c>
      <c r="P320">
        <v>9999</v>
      </c>
      <c r="Q320">
        <v>415</v>
      </c>
      <c r="R320">
        <v>24975</v>
      </c>
      <c r="S320">
        <v>24862</v>
      </c>
      <c r="T320">
        <v>4.0906506506506499</v>
      </c>
      <c r="U320">
        <v>60.64049553535515</v>
      </c>
      <c r="V320">
        <v>93.063913888085381</v>
      </c>
      <c r="W320">
        <v>85.660719169817312</v>
      </c>
      <c r="X320">
        <v>1.3893893893893889</v>
      </c>
      <c r="Y320">
        <v>2.7787787787787779</v>
      </c>
      <c r="Z320">
        <v>0</v>
      </c>
      <c r="AA320">
        <v>9.5146763041835705</v>
      </c>
      <c r="AB320">
        <v>2.6096788119476986</v>
      </c>
      <c r="AC320">
        <v>-30.319374860513207</v>
      </c>
      <c r="AD320">
        <v>1.9492728568340063</v>
      </c>
      <c r="AE320">
        <v>1.9574199278519588</v>
      </c>
      <c r="AF320">
        <v>406</v>
      </c>
      <c r="AG320">
        <v>0</v>
      </c>
      <c r="AH320">
        <v>0</v>
      </c>
      <c r="AI320">
        <v>145</v>
      </c>
      <c r="AJ320">
        <v>1218</v>
      </c>
      <c r="AK320">
        <v>256</v>
      </c>
      <c r="AL320">
        <v>2489</v>
      </c>
      <c r="AM320">
        <v>2</v>
      </c>
      <c r="AN320">
        <v>434</v>
      </c>
      <c r="AO320">
        <v>205</v>
      </c>
      <c r="AP320">
        <v>228</v>
      </c>
    </row>
    <row r="321" spans="1:42">
      <c r="A321">
        <v>3</v>
      </c>
      <c r="B321">
        <v>141</v>
      </c>
      <c r="C321">
        <v>2022</v>
      </c>
      <c r="D321">
        <v>99</v>
      </c>
      <c r="E321">
        <v>37</v>
      </c>
      <c r="F321">
        <v>99</v>
      </c>
      <c r="G321">
        <v>99</v>
      </c>
      <c r="H321">
        <v>99</v>
      </c>
      <c r="I321">
        <v>99</v>
      </c>
      <c r="J321">
        <v>999</v>
      </c>
      <c r="K321">
        <v>99</v>
      </c>
      <c r="L321">
        <v>99</v>
      </c>
      <c r="M321">
        <v>99</v>
      </c>
      <c r="N321">
        <v>99</v>
      </c>
      <c r="O321">
        <v>99</v>
      </c>
      <c r="P321">
        <v>9999</v>
      </c>
      <c r="Q321">
        <v>482</v>
      </c>
      <c r="R321">
        <v>28370</v>
      </c>
      <c r="S321">
        <v>28282</v>
      </c>
      <c r="T321">
        <v>3.8953824462460345</v>
      </c>
      <c r="U321">
        <v>60.726964146807141</v>
      </c>
      <c r="V321">
        <v>92.845852209862429</v>
      </c>
      <c r="W321">
        <v>85.502160384696893</v>
      </c>
      <c r="X321">
        <v>1.7201268946069788</v>
      </c>
      <c r="Y321">
        <v>3.4402537892139575</v>
      </c>
      <c r="Z321">
        <v>0</v>
      </c>
      <c r="AA321">
        <v>9.6707232400346594</v>
      </c>
      <c r="AB321">
        <v>2.585238876828778</v>
      </c>
      <c r="AC321">
        <v>-33.285253225742821</v>
      </c>
      <c r="AD321">
        <v>2.2142490870222526</v>
      </c>
      <c r="AE321">
        <v>2.2225596890203412</v>
      </c>
      <c r="AF321">
        <v>445</v>
      </c>
      <c r="AG321">
        <v>1</v>
      </c>
      <c r="AH321">
        <v>0</v>
      </c>
      <c r="AI321">
        <v>126</v>
      </c>
      <c r="AJ321">
        <v>1546</v>
      </c>
      <c r="AK321">
        <v>356</v>
      </c>
      <c r="AL321">
        <v>3767</v>
      </c>
      <c r="AM321">
        <v>2</v>
      </c>
      <c r="AN321">
        <v>405</v>
      </c>
      <c r="AO321">
        <v>236</v>
      </c>
      <c r="AP321">
        <v>268</v>
      </c>
    </row>
    <row r="322" spans="1:42">
      <c r="A322">
        <v>3</v>
      </c>
      <c r="B322">
        <v>142</v>
      </c>
      <c r="C322">
        <v>2022</v>
      </c>
      <c r="D322">
        <v>99</v>
      </c>
      <c r="E322">
        <v>38</v>
      </c>
      <c r="F322">
        <v>99</v>
      </c>
      <c r="G322">
        <v>99</v>
      </c>
      <c r="H322">
        <v>99</v>
      </c>
      <c r="I322">
        <v>99</v>
      </c>
      <c r="J322">
        <v>999</v>
      </c>
      <c r="K322">
        <v>99</v>
      </c>
      <c r="L322">
        <v>99</v>
      </c>
      <c r="M322">
        <v>99</v>
      </c>
      <c r="N322">
        <v>99</v>
      </c>
      <c r="O322">
        <v>99</v>
      </c>
      <c r="P322">
        <v>9999</v>
      </c>
      <c r="Q322">
        <v>472</v>
      </c>
      <c r="R322">
        <v>28709</v>
      </c>
      <c r="S322">
        <v>28605</v>
      </c>
      <c r="T322">
        <v>4.0127486154167675</v>
      </c>
      <c r="U322">
        <v>60.644852298549182</v>
      </c>
      <c r="V322">
        <v>93.196582585342796</v>
      </c>
      <c r="W322">
        <v>85.810994581366501</v>
      </c>
      <c r="X322">
        <v>2.3058971054373196</v>
      </c>
      <c r="Y322">
        <v>4.6117942108746393</v>
      </c>
      <c r="Z322">
        <v>0</v>
      </c>
      <c r="AA322">
        <v>9.5225275034731265</v>
      </c>
      <c r="AB322">
        <v>2.600250445099586</v>
      </c>
      <c r="AC322">
        <v>-31.310423150130976</v>
      </c>
      <c r="AD322">
        <v>2.240707685559459</v>
      </c>
      <c r="AE322">
        <v>2.2560624377487444</v>
      </c>
      <c r="AF322">
        <v>499</v>
      </c>
      <c r="AG322">
        <v>0</v>
      </c>
      <c r="AH322">
        <v>0</v>
      </c>
      <c r="AI322">
        <v>123</v>
      </c>
      <c r="AJ322">
        <v>1367</v>
      </c>
      <c r="AK322">
        <v>264</v>
      </c>
      <c r="AL322">
        <v>2774</v>
      </c>
      <c r="AM322">
        <v>0</v>
      </c>
      <c r="AN322">
        <v>372</v>
      </c>
      <c r="AO322">
        <v>316</v>
      </c>
      <c r="AP322">
        <v>262</v>
      </c>
    </row>
    <row r="323" spans="1:42">
      <c r="A323">
        <v>3</v>
      </c>
      <c r="B323">
        <v>143</v>
      </c>
      <c r="C323">
        <v>2022</v>
      </c>
      <c r="D323">
        <v>99</v>
      </c>
      <c r="E323">
        <v>39</v>
      </c>
      <c r="F323">
        <v>99</v>
      </c>
      <c r="G323">
        <v>99</v>
      </c>
      <c r="H323">
        <v>99</v>
      </c>
      <c r="I323">
        <v>99</v>
      </c>
      <c r="J323">
        <v>999</v>
      </c>
      <c r="K323">
        <v>99</v>
      </c>
      <c r="L323">
        <v>99</v>
      </c>
      <c r="M323">
        <v>99</v>
      </c>
      <c r="N323">
        <v>99</v>
      </c>
      <c r="O323">
        <v>99</v>
      </c>
      <c r="P323">
        <v>9999</v>
      </c>
      <c r="Q323">
        <v>458</v>
      </c>
      <c r="R323">
        <v>26731</v>
      </c>
      <c r="S323">
        <v>26596</v>
      </c>
      <c r="T323">
        <v>3.8320302270771753</v>
      </c>
      <c r="U323">
        <v>60.761655888103469</v>
      </c>
      <c r="V323">
        <v>93.310779796144942</v>
      </c>
      <c r="W323">
        <v>85.866179124680613</v>
      </c>
      <c r="X323">
        <v>2.9142194455875199</v>
      </c>
      <c r="Y323">
        <v>5.8284388911750398</v>
      </c>
      <c r="Z323">
        <v>0</v>
      </c>
      <c r="AA323">
        <v>9.8054813541055559</v>
      </c>
      <c r="AB323">
        <v>2.5471943098749374</v>
      </c>
      <c r="AC323">
        <v>-31.742964412403033</v>
      </c>
      <c r="AD323">
        <v>2.0863268362774705</v>
      </c>
      <c r="AE323">
        <v>2.0989625477362575</v>
      </c>
      <c r="AF323">
        <v>456</v>
      </c>
      <c r="AG323">
        <v>1</v>
      </c>
      <c r="AH323">
        <v>0</v>
      </c>
      <c r="AI323">
        <v>155</v>
      </c>
      <c r="AJ323">
        <v>1351</v>
      </c>
      <c r="AK323">
        <v>251</v>
      </c>
      <c r="AL323">
        <v>3179</v>
      </c>
      <c r="AM323">
        <v>2</v>
      </c>
      <c r="AN323">
        <v>336</v>
      </c>
      <c r="AO323">
        <v>280</v>
      </c>
      <c r="AP323">
        <v>267</v>
      </c>
    </row>
    <row r="324" spans="1:42">
      <c r="A324">
        <v>3</v>
      </c>
      <c r="B324">
        <v>144</v>
      </c>
      <c r="C324">
        <v>2022</v>
      </c>
      <c r="D324">
        <v>99</v>
      </c>
      <c r="E324">
        <v>40</v>
      </c>
      <c r="F324">
        <v>99</v>
      </c>
      <c r="G324">
        <v>99</v>
      </c>
      <c r="H324">
        <v>99</v>
      </c>
      <c r="I324">
        <v>99</v>
      </c>
      <c r="J324">
        <v>999</v>
      </c>
      <c r="K324">
        <v>99</v>
      </c>
      <c r="L324">
        <v>99</v>
      </c>
      <c r="M324">
        <v>99</v>
      </c>
      <c r="N324">
        <v>99</v>
      </c>
      <c r="O324">
        <v>99</v>
      </c>
      <c r="P324">
        <v>9999</v>
      </c>
      <c r="Q324">
        <v>479</v>
      </c>
      <c r="R324">
        <v>25570</v>
      </c>
      <c r="S324">
        <v>25470</v>
      </c>
      <c r="T324">
        <v>4.1292530308955806</v>
      </c>
      <c r="U324">
        <v>60.593482528464875</v>
      </c>
      <c r="V324">
        <v>93.553114768463359</v>
      </c>
      <c r="W324">
        <v>86.142520612485143</v>
      </c>
      <c r="X324">
        <v>2.1509581540868203</v>
      </c>
      <c r="Y324">
        <v>4.3019163081736407</v>
      </c>
      <c r="Z324">
        <v>0</v>
      </c>
      <c r="AA324">
        <v>9.639839159729549</v>
      </c>
      <c r="AB324">
        <v>2.6032575867185841</v>
      </c>
      <c r="AC324">
        <v>-30.085949936678407</v>
      </c>
      <c r="AD324">
        <v>1.9957119899597815</v>
      </c>
      <c r="AE324">
        <v>2.0165674253272035</v>
      </c>
      <c r="AF324">
        <v>440</v>
      </c>
      <c r="AG324">
        <v>0</v>
      </c>
      <c r="AH324">
        <v>0</v>
      </c>
      <c r="AI324">
        <v>145</v>
      </c>
      <c r="AJ324">
        <v>1157</v>
      </c>
      <c r="AK324">
        <v>356</v>
      </c>
      <c r="AL324">
        <v>2302</v>
      </c>
      <c r="AM324">
        <v>0</v>
      </c>
      <c r="AN324">
        <v>365</v>
      </c>
      <c r="AO324">
        <v>276</v>
      </c>
      <c r="AP324">
        <v>266</v>
      </c>
    </row>
    <row r="325" spans="1:42">
      <c r="A325">
        <v>3</v>
      </c>
      <c r="B325">
        <v>145</v>
      </c>
      <c r="C325">
        <v>2022</v>
      </c>
      <c r="D325">
        <v>99</v>
      </c>
      <c r="E325">
        <v>41</v>
      </c>
      <c r="F325">
        <v>99</v>
      </c>
      <c r="G325">
        <v>99</v>
      </c>
      <c r="H325">
        <v>99</v>
      </c>
      <c r="I325">
        <v>99</v>
      </c>
      <c r="J325">
        <v>999</v>
      </c>
      <c r="K325">
        <v>99</v>
      </c>
      <c r="L325">
        <v>99</v>
      </c>
      <c r="M325">
        <v>99</v>
      </c>
      <c r="N325">
        <v>99</v>
      </c>
      <c r="O325">
        <v>99</v>
      </c>
      <c r="P325">
        <v>9999</v>
      </c>
      <c r="Q325">
        <v>491</v>
      </c>
      <c r="R325">
        <v>28029</v>
      </c>
      <c r="S325">
        <v>27929</v>
      </c>
      <c r="T325">
        <v>4.0932605515715856</v>
      </c>
      <c r="U325">
        <v>60.596942246410542</v>
      </c>
      <c r="V325">
        <v>93.435544479816102</v>
      </c>
      <c r="W325">
        <v>86.011110315442011</v>
      </c>
      <c r="X325">
        <v>1.8480859110207295</v>
      </c>
      <c r="Y325">
        <v>3.696171822041459</v>
      </c>
      <c r="Z325">
        <v>0</v>
      </c>
      <c r="AA325">
        <v>9.5870253979157027</v>
      </c>
      <c r="AB325">
        <v>2.6229635259813842</v>
      </c>
      <c r="AC325">
        <v>-29.463180403463785</v>
      </c>
      <c r="AD325">
        <v>2.1876343905585722</v>
      </c>
      <c r="AE325">
        <v>2.2078835670841164</v>
      </c>
      <c r="AF325">
        <v>377</v>
      </c>
      <c r="AG325">
        <v>0</v>
      </c>
      <c r="AH325">
        <v>0</v>
      </c>
      <c r="AI325">
        <v>150</v>
      </c>
      <c r="AJ325">
        <v>1409</v>
      </c>
      <c r="AK325">
        <v>332</v>
      </c>
      <c r="AL325">
        <v>2518</v>
      </c>
      <c r="AM325">
        <v>1</v>
      </c>
      <c r="AN325">
        <v>432</v>
      </c>
      <c r="AO325">
        <v>262</v>
      </c>
      <c r="AP325">
        <v>272</v>
      </c>
    </row>
    <row r="326" spans="1:42">
      <c r="A326">
        <v>3</v>
      </c>
      <c r="B326">
        <v>146</v>
      </c>
      <c r="C326">
        <v>2022</v>
      </c>
      <c r="D326">
        <v>99</v>
      </c>
      <c r="E326">
        <v>42</v>
      </c>
      <c r="F326">
        <v>99</v>
      </c>
      <c r="G326">
        <v>99</v>
      </c>
      <c r="H326">
        <v>99</v>
      </c>
      <c r="I326">
        <v>99</v>
      </c>
      <c r="J326">
        <v>999</v>
      </c>
      <c r="K326">
        <v>99</v>
      </c>
      <c r="L326">
        <v>99</v>
      </c>
      <c r="M326">
        <v>99</v>
      </c>
      <c r="N326">
        <v>99</v>
      </c>
      <c r="O326">
        <v>99</v>
      </c>
      <c r="P326">
        <v>9999</v>
      </c>
      <c r="Q326">
        <v>484</v>
      </c>
      <c r="R326">
        <v>26848</v>
      </c>
      <c r="S326">
        <v>26710</v>
      </c>
      <c r="T326">
        <v>4.2736516686531596</v>
      </c>
      <c r="U326">
        <v>60.536315986521906</v>
      </c>
      <c r="V326">
        <v>93.593918955370157</v>
      </c>
      <c r="W326">
        <v>86.08781729689295</v>
      </c>
      <c r="X326">
        <v>1.3781287246722289</v>
      </c>
      <c r="Y326">
        <v>2.7562574493444578</v>
      </c>
      <c r="Z326">
        <v>0</v>
      </c>
      <c r="AA326">
        <v>9.8920807109387106</v>
      </c>
      <c r="AB326">
        <v>2.641830604705226</v>
      </c>
      <c r="AC326">
        <v>-34.947415086376409</v>
      </c>
      <c r="AD326">
        <v>2.0954585649761523</v>
      </c>
      <c r="AE326">
        <v>2.1134005289646911</v>
      </c>
      <c r="AF326">
        <v>408</v>
      </c>
      <c r="AG326">
        <v>0</v>
      </c>
      <c r="AH326">
        <v>0</v>
      </c>
      <c r="AI326">
        <v>168</v>
      </c>
      <c r="AJ326">
        <v>1283</v>
      </c>
      <c r="AK326">
        <v>261</v>
      </c>
      <c r="AL326">
        <v>2693</v>
      </c>
      <c r="AM326">
        <v>1</v>
      </c>
      <c r="AN326">
        <v>449</v>
      </c>
      <c r="AO326">
        <v>300</v>
      </c>
      <c r="AP326">
        <v>290</v>
      </c>
    </row>
    <row r="327" spans="1:42">
      <c r="A327">
        <v>3</v>
      </c>
      <c r="B327">
        <v>147</v>
      </c>
      <c r="C327">
        <v>2022</v>
      </c>
      <c r="D327">
        <v>99</v>
      </c>
      <c r="E327">
        <v>43</v>
      </c>
      <c r="F327">
        <v>99</v>
      </c>
      <c r="G327">
        <v>99</v>
      </c>
      <c r="H327">
        <v>99</v>
      </c>
      <c r="I327">
        <v>99</v>
      </c>
      <c r="J327">
        <v>999</v>
      </c>
      <c r="K327">
        <v>99</v>
      </c>
      <c r="L327">
        <v>99</v>
      </c>
      <c r="M327">
        <v>99</v>
      </c>
      <c r="N327">
        <v>99</v>
      </c>
      <c r="O327">
        <v>99</v>
      </c>
      <c r="P327">
        <v>9999</v>
      </c>
      <c r="Q327">
        <v>493</v>
      </c>
      <c r="R327">
        <v>30743</v>
      </c>
      <c r="S327">
        <v>30618</v>
      </c>
      <c r="T327">
        <v>4.3968708323846073</v>
      </c>
      <c r="U327">
        <v>60.465085897184679</v>
      </c>
      <c r="V327">
        <v>94.422077468503915</v>
      </c>
      <c r="W327">
        <v>86.902103337905586</v>
      </c>
      <c r="X327">
        <v>2.2769410922811701</v>
      </c>
      <c r="Y327">
        <v>4.5538821845623403</v>
      </c>
      <c r="Z327">
        <v>0</v>
      </c>
      <c r="AA327">
        <v>9.5189250878144822</v>
      </c>
      <c r="AB327">
        <v>2.6681554291711698</v>
      </c>
      <c r="AC327">
        <v>-31.313189535970739</v>
      </c>
      <c r="AD327">
        <v>2.3994592767826974</v>
      </c>
      <c r="AE327">
        <v>2.4455319090692842</v>
      </c>
      <c r="AF327">
        <v>473</v>
      </c>
      <c r="AG327">
        <v>2</v>
      </c>
      <c r="AH327">
        <v>0</v>
      </c>
      <c r="AI327">
        <v>311</v>
      </c>
      <c r="AJ327">
        <v>1541</v>
      </c>
      <c r="AK327">
        <v>549</v>
      </c>
      <c r="AL327">
        <v>2692</v>
      </c>
      <c r="AM327">
        <v>0</v>
      </c>
      <c r="AN327">
        <v>481</v>
      </c>
      <c r="AO327">
        <v>296</v>
      </c>
      <c r="AP327">
        <v>275</v>
      </c>
    </row>
    <row r="328" spans="1:42">
      <c r="A328">
        <v>3</v>
      </c>
      <c r="B328">
        <v>148</v>
      </c>
      <c r="C328">
        <v>2022</v>
      </c>
      <c r="D328">
        <v>99</v>
      </c>
      <c r="E328">
        <v>44</v>
      </c>
      <c r="F328">
        <v>99</v>
      </c>
      <c r="G328">
        <v>99</v>
      </c>
      <c r="H328">
        <v>99</v>
      </c>
      <c r="I328">
        <v>99</v>
      </c>
      <c r="J328">
        <v>999</v>
      </c>
      <c r="K328">
        <v>99</v>
      </c>
      <c r="L328">
        <v>99</v>
      </c>
      <c r="M328">
        <v>99</v>
      </c>
      <c r="N328">
        <v>99</v>
      </c>
      <c r="O328">
        <v>99</v>
      </c>
      <c r="P328">
        <v>9999</v>
      </c>
      <c r="Q328">
        <v>508</v>
      </c>
      <c r="R328">
        <v>29879</v>
      </c>
      <c r="S328">
        <v>29784</v>
      </c>
      <c r="T328">
        <v>4.0989992971652338</v>
      </c>
      <c r="U328">
        <v>60.610562718237993</v>
      </c>
      <c r="V328">
        <v>93.646184634824095</v>
      </c>
      <c r="W328">
        <v>86.21805667472475</v>
      </c>
      <c r="X328">
        <v>2.1921751062619226</v>
      </c>
      <c r="Y328">
        <v>4.3843502125238452</v>
      </c>
      <c r="Z328">
        <v>0</v>
      </c>
      <c r="AA328">
        <v>9.5829273684344631</v>
      </c>
      <c r="AB328">
        <v>2.5814161370048638</v>
      </c>
      <c r="AC328">
        <v>-29.298360271909068</v>
      </c>
      <c r="AD328">
        <v>2.3320249725462774</v>
      </c>
      <c r="AE328">
        <v>2.3601927939891296</v>
      </c>
      <c r="AF328">
        <v>474</v>
      </c>
      <c r="AG328">
        <v>2</v>
      </c>
      <c r="AH328">
        <v>0</v>
      </c>
      <c r="AI328">
        <v>194</v>
      </c>
      <c r="AJ328">
        <v>1331</v>
      </c>
      <c r="AK328">
        <v>404</v>
      </c>
      <c r="AL328">
        <v>2385</v>
      </c>
      <c r="AM328">
        <v>1</v>
      </c>
      <c r="AN328">
        <v>448</v>
      </c>
      <c r="AO328">
        <v>408</v>
      </c>
      <c r="AP328">
        <v>282</v>
      </c>
    </row>
    <row r="329" spans="1:42">
      <c r="A329">
        <v>3</v>
      </c>
      <c r="B329">
        <v>149</v>
      </c>
      <c r="C329">
        <v>2022</v>
      </c>
      <c r="D329">
        <v>99</v>
      </c>
      <c r="E329">
        <v>45</v>
      </c>
      <c r="F329">
        <v>99</v>
      </c>
      <c r="G329">
        <v>99</v>
      </c>
      <c r="H329">
        <v>99</v>
      </c>
      <c r="I329">
        <v>99</v>
      </c>
      <c r="J329">
        <v>999</v>
      </c>
      <c r="K329">
        <v>99</v>
      </c>
      <c r="L329">
        <v>99</v>
      </c>
      <c r="M329">
        <v>99</v>
      </c>
      <c r="N329">
        <v>99</v>
      </c>
      <c r="O329">
        <v>99</v>
      </c>
      <c r="P329">
        <v>9999</v>
      </c>
      <c r="Q329">
        <v>510</v>
      </c>
      <c r="R329">
        <v>31825</v>
      </c>
      <c r="S329">
        <v>31582</v>
      </c>
      <c r="T329">
        <v>3.9181461115475247</v>
      </c>
      <c r="U329">
        <v>60.699607371287449</v>
      </c>
      <c r="V329">
        <v>93.049361674742045</v>
      </c>
      <c r="W329">
        <v>85.543204990184449</v>
      </c>
      <c r="X329">
        <v>0.95836606441476813</v>
      </c>
      <c r="Y329">
        <v>1.9167321288295365</v>
      </c>
      <c r="Z329">
        <v>0</v>
      </c>
      <c r="AA329">
        <v>10.124911103905738</v>
      </c>
      <c r="AB329">
        <v>2.5753613478838955</v>
      </c>
      <c r="AC329">
        <v>-29.866830109989888</v>
      </c>
      <c r="AD329">
        <v>2.4839082550046956</v>
      </c>
      <c r="AE329">
        <v>2.483083785115809</v>
      </c>
      <c r="AF329">
        <v>544</v>
      </c>
      <c r="AG329">
        <v>0</v>
      </c>
      <c r="AH329">
        <v>0</v>
      </c>
      <c r="AI329">
        <v>258</v>
      </c>
      <c r="AJ329">
        <v>1444</v>
      </c>
      <c r="AK329">
        <v>401</v>
      </c>
      <c r="AL329">
        <v>2363</v>
      </c>
      <c r="AM329">
        <v>0</v>
      </c>
      <c r="AN329">
        <v>505</v>
      </c>
      <c r="AO329">
        <v>349</v>
      </c>
      <c r="AP329">
        <v>284</v>
      </c>
    </row>
    <row r="330" spans="1:42">
      <c r="A330">
        <v>3</v>
      </c>
      <c r="B330">
        <v>150</v>
      </c>
      <c r="C330">
        <v>2022</v>
      </c>
      <c r="D330">
        <v>99</v>
      </c>
      <c r="E330">
        <v>46</v>
      </c>
      <c r="F330">
        <v>99</v>
      </c>
      <c r="G330">
        <v>99</v>
      </c>
      <c r="H330">
        <v>99</v>
      </c>
      <c r="I330">
        <v>99</v>
      </c>
      <c r="J330">
        <v>999</v>
      </c>
      <c r="K330">
        <v>99</v>
      </c>
      <c r="L330">
        <v>99</v>
      </c>
      <c r="M330">
        <v>99</v>
      </c>
      <c r="N330">
        <v>99</v>
      </c>
      <c r="O330">
        <v>99</v>
      </c>
      <c r="P330">
        <v>9999</v>
      </c>
    </row>
    <row r="331" spans="1:42">
      <c r="A331">
        <v>3</v>
      </c>
      <c r="B331">
        <v>151</v>
      </c>
      <c r="C331">
        <v>2022</v>
      </c>
      <c r="D331">
        <v>99</v>
      </c>
      <c r="E331">
        <v>47</v>
      </c>
      <c r="F331">
        <v>99</v>
      </c>
      <c r="G331">
        <v>99</v>
      </c>
      <c r="H331">
        <v>99</v>
      </c>
      <c r="I331">
        <v>99</v>
      </c>
      <c r="J331">
        <v>999</v>
      </c>
      <c r="K331">
        <v>99</v>
      </c>
      <c r="L331">
        <v>99</v>
      </c>
      <c r="M331">
        <v>99</v>
      </c>
      <c r="N331">
        <v>99</v>
      </c>
      <c r="O331">
        <v>99</v>
      </c>
      <c r="P331">
        <v>9999</v>
      </c>
    </row>
    <row r="332" spans="1:42">
      <c r="A332">
        <v>3</v>
      </c>
      <c r="B332">
        <v>152</v>
      </c>
      <c r="C332">
        <v>2022</v>
      </c>
      <c r="D332">
        <v>99</v>
      </c>
      <c r="E332">
        <v>48</v>
      </c>
      <c r="F332">
        <v>99</v>
      </c>
      <c r="G332">
        <v>99</v>
      </c>
      <c r="H332">
        <v>99</v>
      </c>
      <c r="I332">
        <v>99</v>
      </c>
      <c r="J332">
        <v>999</v>
      </c>
      <c r="K332">
        <v>99</v>
      </c>
      <c r="L332">
        <v>99</v>
      </c>
      <c r="M332">
        <v>99</v>
      </c>
      <c r="N332">
        <v>99</v>
      </c>
      <c r="O332">
        <v>99</v>
      </c>
      <c r="P332">
        <v>9999</v>
      </c>
    </row>
    <row r="333" spans="1:42">
      <c r="A333">
        <v>3</v>
      </c>
      <c r="B333">
        <v>153</v>
      </c>
      <c r="C333">
        <v>2022</v>
      </c>
      <c r="D333">
        <v>99</v>
      </c>
      <c r="E333">
        <v>49</v>
      </c>
      <c r="F333">
        <v>99</v>
      </c>
      <c r="G333">
        <v>99</v>
      </c>
      <c r="H333">
        <v>99</v>
      </c>
      <c r="I333">
        <v>99</v>
      </c>
      <c r="J333">
        <v>999</v>
      </c>
      <c r="K333">
        <v>99</v>
      </c>
      <c r="L333">
        <v>99</v>
      </c>
      <c r="M333">
        <v>99</v>
      </c>
      <c r="N333">
        <v>99</v>
      </c>
      <c r="O333">
        <v>99</v>
      </c>
      <c r="P333">
        <v>9999</v>
      </c>
    </row>
    <row r="334" spans="1:42">
      <c r="A334">
        <v>3</v>
      </c>
      <c r="B334">
        <v>154</v>
      </c>
      <c r="C334">
        <v>2022</v>
      </c>
      <c r="D334">
        <v>99</v>
      </c>
      <c r="E334">
        <v>50</v>
      </c>
      <c r="F334">
        <v>99</v>
      </c>
      <c r="G334">
        <v>99</v>
      </c>
      <c r="H334">
        <v>99</v>
      </c>
      <c r="I334">
        <v>99</v>
      </c>
      <c r="J334">
        <v>999</v>
      </c>
      <c r="K334">
        <v>99</v>
      </c>
      <c r="L334">
        <v>99</v>
      </c>
      <c r="M334">
        <v>99</v>
      </c>
      <c r="N334">
        <v>99</v>
      </c>
      <c r="O334">
        <v>99</v>
      </c>
      <c r="P334">
        <v>9999</v>
      </c>
    </row>
    <row r="335" spans="1:42">
      <c r="A335">
        <v>3</v>
      </c>
      <c r="B335">
        <v>155</v>
      </c>
      <c r="C335">
        <v>2022</v>
      </c>
      <c r="D335">
        <v>99</v>
      </c>
      <c r="E335">
        <v>51</v>
      </c>
      <c r="F335">
        <v>99</v>
      </c>
      <c r="G335">
        <v>99</v>
      </c>
      <c r="H335">
        <v>99</v>
      </c>
      <c r="I335">
        <v>99</v>
      </c>
      <c r="J335">
        <v>999</v>
      </c>
      <c r="K335">
        <v>99</v>
      </c>
      <c r="L335">
        <v>99</v>
      </c>
      <c r="M335">
        <v>99</v>
      </c>
      <c r="N335">
        <v>99</v>
      </c>
      <c r="O335">
        <v>99</v>
      </c>
      <c r="P335">
        <v>9999</v>
      </c>
    </row>
    <row r="336" spans="1:42">
      <c r="A336">
        <v>3</v>
      </c>
      <c r="B336">
        <v>156</v>
      </c>
      <c r="C336">
        <v>2022</v>
      </c>
      <c r="D336">
        <v>99</v>
      </c>
      <c r="E336">
        <v>52</v>
      </c>
      <c r="F336">
        <v>99</v>
      </c>
      <c r="G336">
        <v>99</v>
      </c>
      <c r="H336">
        <v>99</v>
      </c>
      <c r="I336">
        <v>99</v>
      </c>
      <c r="J336">
        <v>999</v>
      </c>
      <c r="K336">
        <v>99</v>
      </c>
      <c r="L336">
        <v>99</v>
      </c>
      <c r="M336">
        <v>99</v>
      </c>
      <c r="N336">
        <v>99</v>
      </c>
      <c r="O336">
        <v>99</v>
      </c>
      <c r="P336">
        <v>9999</v>
      </c>
    </row>
    <row r="337" spans="1:42">
      <c r="A337">
        <v>4</v>
      </c>
      <c r="B337">
        <v>1</v>
      </c>
      <c r="C337">
        <v>2024</v>
      </c>
      <c r="D337">
        <v>99</v>
      </c>
      <c r="E337">
        <v>99</v>
      </c>
      <c r="F337">
        <v>99</v>
      </c>
      <c r="G337">
        <v>1</v>
      </c>
      <c r="H337">
        <v>99</v>
      </c>
      <c r="I337">
        <v>99</v>
      </c>
      <c r="J337">
        <v>999</v>
      </c>
      <c r="K337">
        <v>99</v>
      </c>
      <c r="L337">
        <v>99</v>
      </c>
      <c r="M337">
        <v>99</v>
      </c>
      <c r="N337">
        <v>99</v>
      </c>
      <c r="O337">
        <v>99</v>
      </c>
      <c r="P337">
        <v>9999</v>
      </c>
      <c r="Q337">
        <v>874</v>
      </c>
      <c r="R337">
        <v>556629</v>
      </c>
      <c r="S337">
        <v>554416</v>
      </c>
      <c r="T337">
        <v>4.5227539348470884</v>
      </c>
      <c r="U337">
        <v>60.418656748722995</v>
      </c>
      <c r="V337">
        <v>90.393234724413986</v>
      </c>
      <c r="W337">
        <v>83.198293339297308</v>
      </c>
      <c r="X337">
        <v>2.5354410208594942</v>
      </c>
      <c r="Y337">
        <v>5.0708820417189884</v>
      </c>
      <c r="Z337">
        <v>0</v>
      </c>
      <c r="AA337">
        <v>8.3877130032946265</v>
      </c>
      <c r="AB337">
        <v>2.6869762534024564</v>
      </c>
      <c r="AC337">
        <v>-23.114282989972505</v>
      </c>
      <c r="AD337">
        <v>43.591908272241795</v>
      </c>
      <c r="AE337">
        <v>44.13006418773972</v>
      </c>
      <c r="AF337">
        <v>6951</v>
      </c>
      <c r="AG337">
        <v>1</v>
      </c>
      <c r="AH337">
        <v>0</v>
      </c>
      <c r="AI337">
        <v>2260</v>
      </c>
      <c r="AJ337">
        <v>24026</v>
      </c>
      <c r="AK337">
        <v>5025</v>
      </c>
      <c r="AL337">
        <v>31193</v>
      </c>
      <c r="AM337">
        <v>15</v>
      </c>
      <c r="AN337">
        <v>6523</v>
      </c>
      <c r="AO337">
        <v>4741</v>
      </c>
      <c r="AP337">
        <v>348</v>
      </c>
    </row>
    <row r="338" spans="1:42">
      <c r="A338">
        <v>4</v>
      </c>
      <c r="B338">
        <v>2</v>
      </c>
      <c r="C338">
        <v>2024</v>
      </c>
      <c r="D338">
        <v>99</v>
      </c>
      <c r="E338">
        <v>99</v>
      </c>
      <c r="F338">
        <v>99</v>
      </c>
      <c r="G338">
        <v>2</v>
      </c>
      <c r="H338">
        <v>99</v>
      </c>
      <c r="I338">
        <v>99</v>
      </c>
      <c r="J338">
        <v>999</v>
      </c>
      <c r="K338">
        <v>99</v>
      </c>
      <c r="L338">
        <v>99</v>
      </c>
      <c r="M338">
        <v>99</v>
      </c>
      <c r="N338">
        <v>99</v>
      </c>
      <c r="O338">
        <v>99</v>
      </c>
      <c r="P338">
        <v>9999</v>
      </c>
      <c r="Q338">
        <v>616</v>
      </c>
      <c r="R338">
        <v>401333</v>
      </c>
      <c r="S338">
        <v>398036</v>
      </c>
      <c r="T338">
        <v>4.0996030727600257</v>
      </c>
      <c r="U338">
        <v>60.584394376388083</v>
      </c>
      <c r="V338">
        <v>89.205222262109814</v>
      </c>
      <c r="W338">
        <v>81.989509240369372</v>
      </c>
      <c r="X338">
        <v>1.223672112684479</v>
      </c>
      <c r="Y338">
        <v>2.4473442253689579</v>
      </c>
      <c r="Z338">
        <v>0</v>
      </c>
      <c r="AA338">
        <v>8.79614605036714</v>
      </c>
      <c r="AB338">
        <v>2.407641385076392</v>
      </c>
      <c r="AC338">
        <v>-31.657824728914058</v>
      </c>
      <c r="AD338">
        <v>31.430039258866518</v>
      </c>
      <c r="AE338">
        <v>31.222309640929929</v>
      </c>
      <c r="AF338">
        <v>5627</v>
      </c>
      <c r="AG338">
        <v>2</v>
      </c>
      <c r="AH338">
        <v>4</v>
      </c>
      <c r="AI338">
        <v>1690</v>
      </c>
      <c r="AJ338">
        <v>28044</v>
      </c>
      <c r="AK338">
        <v>6714</v>
      </c>
      <c r="AL338">
        <v>43573</v>
      </c>
      <c r="AM338">
        <v>14</v>
      </c>
      <c r="AN338">
        <v>4902</v>
      </c>
      <c r="AO338">
        <v>2836</v>
      </c>
      <c r="AP338">
        <v>259</v>
      </c>
    </row>
    <row r="339" spans="1:42">
      <c r="A339">
        <v>4</v>
      </c>
      <c r="B339">
        <v>3</v>
      </c>
      <c r="C339">
        <v>2024</v>
      </c>
      <c r="D339">
        <v>99</v>
      </c>
      <c r="E339">
        <v>99</v>
      </c>
      <c r="F339">
        <v>99</v>
      </c>
      <c r="G339">
        <v>3</v>
      </c>
      <c r="H339">
        <v>99</v>
      </c>
      <c r="I339">
        <v>99</v>
      </c>
      <c r="J339">
        <v>999</v>
      </c>
      <c r="K339">
        <v>99</v>
      </c>
      <c r="L339">
        <v>99</v>
      </c>
      <c r="M339">
        <v>99</v>
      </c>
      <c r="N339">
        <v>99</v>
      </c>
      <c r="O339">
        <v>99</v>
      </c>
      <c r="P339">
        <v>9999</v>
      </c>
      <c r="Q339">
        <v>340</v>
      </c>
      <c r="R339">
        <v>243023</v>
      </c>
      <c r="S339">
        <v>242099</v>
      </c>
      <c r="T339">
        <v>4.1760903288989111</v>
      </c>
      <c r="U339">
        <v>60.58047740800248</v>
      </c>
      <c r="V339">
        <v>88.591207261867737</v>
      </c>
      <c r="W339">
        <v>81.535181475346789</v>
      </c>
      <c r="X339">
        <v>2.6067491554297328</v>
      </c>
      <c r="Y339">
        <v>5.2134983108594657</v>
      </c>
      <c r="Z339">
        <v>0</v>
      </c>
      <c r="AA339">
        <v>9.4158408852441955</v>
      </c>
      <c r="AB339">
        <v>2.4638022475109844</v>
      </c>
      <c r="AC339">
        <v>-35.89912072392724</v>
      </c>
      <c r="AD339">
        <v>19.03213149879906</v>
      </c>
      <c r="AE339">
        <v>18.885236334637906</v>
      </c>
      <c r="AF339">
        <v>3662</v>
      </c>
      <c r="AG339">
        <v>1</v>
      </c>
      <c r="AH339">
        <v>0</v>
      </c>
      <c r="AI339">
        <v>1341</v>
      </c>
      <c r="AJ339">
        <v>9608</v>
      </c>
      <c r="AK339">
        <v>1362</v>
      </c>
      <c r="AL339">
        <v>11043</v>
      </c>
      <c r="AM339">
        <v>0</v>
      </c>
      <c r="AN339">
        <v>2824</v>
      </c>
      <c r="AO339">
        <v>3230</v>
      </c>
      <c r="AP339">
        <v>160</v>
      </c>
    </row>
    <row r="340" spans="1:42">
      <c r="A340">
        <v>4</v>
      </c>
      <c r="B340">
        <v>4</v>
      </c>
      <c r="C340">
        <v>2024</v>
      </c>
      <c r="D340">
        <v>99</v>
      </c>
      <c r="E340">
        <v>99</v>
      </c>
      <c r="F340">
        <v>99</v>
      </c>
      <c r="G340">
        <v>4</v>
      </c>
      <c r="H340">
        <v>99</v>
      </c>
      <c r="I340">
        <v>99</v>
      </c>
      <c r="J340">
        <v>999</v>
      </c>
      <c r="K340">
        <v>99</v>
      </c>
      <c r="L340">
        <v>99</v>
      </c>
      <c r="M340">
        <v>99</v>
      </c>
      <c r="N340">
        <v>99</v>
      </c>
      <c r="O340">
        <v>99</v>
      </c>
      <c r="P340">
        <v>9999</v>
      </c>
      <c r="Q340">
        <v>140</v>
      </c>
      <c r="R340">
        <v>75924</v>
      </c>
      <c r="S340">
        <v>75723</v>
      </c>
      <c r="T340">
        <v>3.7481428797218257</v>
      </c>
      <c r="U340">
        <v>60.781545897547609</v>
      </c>
      <c r="V340">
        <v>86.326336614136807</v>
      </c>
      <c r="W340">
        <v>79.540888501511674</v>
      </c>
      <c r="X340">
        <v>2.8462673199515303</v>
      </c>
      <c r="Y340">
        <v>5.6925346399030605</v>
      </c>
      <c r="Z340">
        <v>0</v>
      </c>
      <c r="AA340">
        <v>9.7815807254159921</v>
      </c>
      <c r="AB340">
        <v>2.4488112358187024</v>
      </c>
      <c r="AC340">
        <v>-37.671428467443207</v>
      </c>
      <c r="AD340">
        <v>5.9459209700926205</v>
      </c>
      <c r="AE340">
        <v>5.7623898366924626</v>
      </c>
      <c r="AF340">
        <v>853</v>
      </c>
      <c r="AG340">
        <v>0</v>
      </c>
      <c r="AH340">
        <v>0</v>
      </c>
      <c r="AI340">
        <v>266</v>
      </c>
      <c r="AJ340">
        <v>4819</v>
      </c>
      <c r="AK340">
        <v>1213</v>
      </c>
      <c r="AL340">
        <v>5445</v>
      </c>
      <c r="AM340">
        <v>1</v>
      </c>
      <c r="AN340">
        <v>1120</v>
      </c>
      <c r="AO340">
        <v>351</v>
      </c>
      <c r="AP340">
        <v>52</v>
      </c>
    </row>
    <row r="341" spans="1:42">
      <c r="A341">
        <v>4</v>
      </c>
      <c r="B341">
        <v>5</v>
      </c>
      <c r="C341">
        <v>2023</v>
      </c>
      <c r="D341">
        <v>99</v>
      </c>
      <c r="E341">
        <v>99</v>
      </c>
      <c r="F341">
        <v>99</v>
      </c>
      <c r="G341">
        <v>1</v>
      </c>
      <c r="H341">
        <v>99</v>
      </c>
      <c r="I341">
        <v>99</v>
      </c>
      <c r="J341">
        <v>999</v>
      </c>
      <c r="K341">
        <v>99</v>
      </c>
      <c r="L341">
        <v>99</v>
      </c>
      <c r="M341">
        <v>99</v>
      </c>
      <c r="N341">
        <v>99</v>
      </c>
      <c r="O341">
        <v>99</v>
      </c>
      <c r="P341">
        <v>9999</v>
      </c>
      <c r="Q341">
        <v>881</v>
      </c>
      <c r="R341">
        <v>560026</v>
      </c>
      <c r="S341">
        <v>557806</v>
      </c>
      <c r="T341">
        <v>4.5126279851292628</v>
      </c>
      <c r="U341">
        <v>60.426386593188326</v>
      </c>
      <c r="V341">
        <v>92.433434560943979</v>
      </c>
      <c r="W341">
        <v>85.109990606050701</v>
      </c>
      <c r="X341">
        <v>2.1288297329052575</v>
      </c>
      <c r="Y341">
        <v>4.2576594658105149</v>
      </c>
      <c r="Z341">
        <v>0</v>
      </c>
      <c r="AA341">
        <v>9.1300832674376728</v>
      </c>
      <c r="AB341">
        <v>2.7180203063904496</v>
      </c>
      <c r="AC341">
        <v>-24.874032851832062</v>
      </c>
      <c r="AD341">
        <v>43.758458273558929</v>
      </c>
      <c r="AE341">
        <v>44.232278921116368</v>
      </c>
      <c r="AF341">
        <v>8908</v>
      </c>
      <c r="AG341">
        <v>5</v>
      </c>
      <c r="AH341">
        <v>0</v>
      </c>
      <c r="AI341">
        <v>3072</v>
      </c>
      <c r="AJ341">
        <v>24779</v>
      </c>
      <c r="AK341">
        <v>6079</v>
      </c>
      <c r="AL341">
        <v>24512</v>
      </c>
      <c r="AM341">
        <v>26</v>
      </c>
      <c r="AN341">
        <v>8473</v>
      </c>
      <c r="AO341">
        <v>5149</v>
      </c>
      <c r="AP341">
        <v>378</v>
      </c>
    </row>
    <row r="342" spans="1:42">
      <c r="A342">
        <v>4</v>
      </c>
      <c r="B342">
        <v>6</v>
      </c>
      <c r="C342">
        <v>2023</v>
      </c>
      <c r="D342">
        <v>99</v>
      </c>
      <c r="E342">
        <v>99</v>
      </c>
      <c r="F342">
        <v>99</v>
      </c>
      <c r="G342">
        <v>2</v>
      </c>
      <c r="H342">
        <v>99</v>
      </c>
      <c r="I342">
        <v>99</v>
      </c>
      <c r="J342">
        <v>999</v>
      </c>
      <c r="K342">
        <v>99</v>
      </c>
      <c r="L342">
        <v>99</v>
      </c>
      <c r="M342">
        <v>99</v>
      </c>
      <c r="N342">
        <v>99</v>
      </c>
      <c r="O342">
        <v>99</v>
      </c>
      <c r="P342">
        <v>9999</v>
      </c>
      <c r="Q342">
        <v>628</v>
      </c>
      <c r="R342">
        <v>399525</v>
      </c>
      <c r="S342">
        <v>396301</v>
      </c>
      <c r="T342">
        <v>3.8958813591139454</v>
      </c>
      <c r="U342">
        <v>60.6913558128796</v>
      </c>
      <c r="V342">
        <v>91.74714813920032</v>
      </c>
      <c r="W342">
        <v>84.354875460823934</v>
      </c>
      <c r="X342">
        <v>1.1894124272573681</v>
      </c>
      <c r="Y342">
        <v>2.3788248545147361</v>
      </c>
      <c r="Z342">
        <v>0</v>
      </c>
      <c r="AA342">
        <v>9.2946032033385944</v>
      </c>
      <c r="AB342">
        <v>2.4367124056957246</v>
      </c>
      <c r="AC342">
        <v>-32.984031389507351</v>
      </c>
      <c r="AD342">
        <v>31.217475691742219</v>
      </c>
      <c r="AE342">
        <v>31.146621718897496</v>
      </c>
      <c r="AF342">
        <v>5857</v>
      </c>
      <c r="AG342">
        <v>5</v>
      </c>
      <c r="AH342">
        <v>1</v>
      </c>
      <c r="AI342">
        <v>1503</v>
      </c>
      <c r="AJ342">
        <v>27506</v>
      </c>
      <c r="AK342">
        <v>7470</v>
      </c>
      <c r="AL342">
        <v>46272</v>
      </c>
      <c r="AM342">
        <v>16</v>
      </c>
      <c r="AN342">
        <v>5668</v>
      </c>
      <c r="AO342">
        <v>2827</v>
      </c>
      <c r="AP342">
        <v>288</v>
      </c>
    </row>
    <row r="343" spans="1:42">
      <c r="A343">
        <v>4</v>
      </c>
      <c r="B343">
        <v>7</v>
      </c>
      <c r="C343">
        <v>2023</v>
      </c>
      <c r="D343">
        <v>99</v>
      </c>
      <c r="E343">
        <v>99</v>
      </c>
      <c r="F343">
        <v>99</v>
      </c>
      <c r="G343">
        <v>3</v>
      </c>
      <c r="H343">
        <v>99</v>
      </c>
      <c r="I343">
        <v>99</v>
      </c>
      <c r="J343">
        <v>999</v>
      </c>
      <c r="K343">
        <v>99</v>
      </c>
      <c r="L343">
        <v>99</v>
      </c>
      <c r="M343">
        <v>99</v>
      </c>
      <c r="N343">
        <v>99</v>
      </c>
      <c r="O343">
        <v>99</v>
      </c>
      <c r="P343">
        <v>9999</v>
      </c>
      <c r="Q343">
        <v>336</v>
      </c>
      <c r="R343">
        <v>245454</v>
      </c>
      <c r="S343">
        <v>244394</v>
      </c>
      <c r="T343">
        <v>4.1945822842569278</v>
      </c>
      <c r="U343">
        <v>60.588050443136893</v>
      </c>
      <c r="V343">
        <v>90.495072380637822</v>
      </c>
      <c r="W343">
        <v>83.277604892099959</v>
      </c>
      <c r="X343">
        <v>2.2981902922747226</v>
      </c>
      <c r="Y343">
        <v>4.5963805845494452</v>
      </c>
      <c r="Z343">
        <v>0</v>
      </c>
      <c r="AA343">
        <v>9.9802065721585986</v>
      </c>
      <c r="AB343">
        <v>2.5206316136347993</v>
      </c>
      <c r="AC343">
        <v>-37.9261713039878</v>
      </c>
      <c r="AD343">
        <v>19.178910652502086</v>
      </c>
      <c r="AE343">
        <v>18.962446007857956</v>
      </c>
      <c r="AF343">
        <v>3735</v>
      </c>
      <c r="AG343">
        <v>1</v>
      </c>
      <c r="AH343">
        <v>0</v>
      </c>
      <c r="AI343">
        <v>1628</v>
      </c>
      <c r="AJ343">
        <v>8616</v>
      </c>
      <c r="AK343">
        <v>1518</v>
      </c>
      <c r="AL343">
        <v>10329</v>
      </c>
      <c r="AM343">
        <v>0</v>
      </c>
      <c r="AN343">
        <v>2862</v>
      </c>
      <c r="AO343">
        <v>3471</v>
      </c>
      <c r="AP343">
        <v>174</v>
      </c>
    </row>
    <row r="344" spans="1:42">
      <c r="A344">
        <v>4</v>
      </c>
      <c r="B344">
        <v>8</v>
      </c>
      <c r="C344">
        <v>2023</v>
      </c>
      <c r="D344">
        <v>99</v>
      </c>
      <c r="E344">
        <v>99</v>
      </c>
      <c r="F344">
        <v>99</v>
      </c>
      <c r="G344">
        <v>4</v>
      </c>
      <c r="H344">
        <v>99</v>
      </c>
      <c r="I344">
        <v>99</v>
      </c>
      <c r="J344">
        <v>999</v>
      </c>
      <c r="K344">
        <v>99</v>
      </c>
      <c r="L344">
        <v>99</v>
      </c>
      <c r="M344">
        <v>99</v>
      </c>
      <c r="N344">
        <v>99</v>
      </c>
      <c r="O344">
        <v>99</v>
      </c>
      <c r="P344">
        <v>9999</v>
      </c>
      <c r="Q344">
        <v>145</v>
      </c>
      <c r="R344">
        <v>74807</v>
      </c>
      <c r="S344">
        <v>74577</v>
      </c>
      <c r="T344">
        <v>4.0378707874931488</v>
      </c>
      <c r="U344">
        <v>60.654317014629186</v>
      </c>
      <c r="V344">
        <v>88.391562722167805</v>
      </c>
      <c r="W344">
        <v>81.439029459484559</v>
      </c>
      <c r="X344">
        <v>2.874062587725748</v>
      </c>
      <c r="Y344">
        <v>5.7481251754514959</v>
      </c>
      <c r="Z344">
        <v>0</v>
      </c>
      <c r="AA344">
        <v>10.384004442645857</v>
      </c>
      <c r="AB344">
        <v>2.5063907017785394</v>
      </c>
      <c r="AC344">
        <v>-41.08092503539531</v>
      </c>
      <c r="AD344">
        <v>5.8451553821967597</v>
      </c>
      <c r="AE344">
        <v>5.658653352128165</v>
      </c>
      <c r="AF344">
        <v>1099</v>
      </c>
      <c r="AG344">
        <v>0</v>
      </c>
      <c r="AH344">
        <v>0</v>
      </c>
      <c r="AI344">
        <v>370</v>
      </c>
      <c r="AJ344">
        <v>4099</v>
      </c>
      <c r="AK344">
        <v>806</v>
      </c>
      <c r="AL344">
        <v>4447</v>
      </c>
      <c r="AM344">
        <v>1</v>
      </c>
      <c r="AN344">
        <v>1581</v>
      </c>
      <c r="AO344">
        <v>485</v>
      </c>
      <c r="AP344">
        <v>55</v>
      </c>
    </row>
    <row r="345" spans="1:42">
      <c r="A345">
        <v>4</v>
      </c>
      <c r="B345">
        <v>9</v>
      </c>
      <c r="C345">
        <v>2022</v>
      </c>
      <c r="D345">
        <v>99</v>
      </c>
      <c r="E345">
        <v>99</v>
      </c>
      <c r="F345">
        <v>99</v>
      </c>
      <c r="G345">
        <v>1</v>
      </c>
      <c r="H345">
        <v>99</v>
      </c>
      <c r="I345">
        <v>99</v>
      </c>
      <c r="J345">
        <v>999</v>
      </c>
      <c r="K345">
        <v>99</v>
      </c>
      <c r="L345">
        <v>99</v>
      </c>
      <c r="M345">
        <v>99</v>
      </c>
      <c r="N345">
        <v>99</v>
      </c>
      <c r="O345">
        <v>99</v>
      </c>
      <c r="P345">
        <v>9999</v>
      </c>
      <c r="Q345">
        <v>962</v>
      </c>
      <c r="R345">
        <v>557369</v>
      </c>
      <c r="S345">
        <v>555565</v>
      </c>
      <c r="T345">
        <v>4.4985673763700555</v>
      </c>
      <c r="U345">
        <v>60.424546182714899</v>
      </c>
      <c r="V345">
        <v>94.018843866001987</v>
      </c>
      <c r="W345">
        <v>86.588814774148418</v>
      </c>
      <c r="X345">
        <v>2.1009421047815726</v>
      </c>
      <c r="Y345">
        <v>4.2018842095631452</v>
      </c>
      <c r="Z345">
        <v>0</v>
      </c>
      <c r="AA345">
        <v>9.2597443040664071</v>
      </c>
      <c r="AB345">
        <v>2.6492014578188301</v>
      </c>
      <c r="AC345">
        <v>-31.00420189115825</v>
      </c>
      <c r="AD345">
        <v>43.502072590218745</v>
      </c>
      <c r="AE345">
        <v>44.214314896691469</v>
      </c>
      <c r="AF345">
        <v>8455</v>
      </c>
      <c r="AG345">
        <v>5</v>
      </c>
      <c r="AH345">
        <v>0</v>
      </c>
      <c r="AI345">
        <v>2913</v>
      </c>
      <c r="AJ345">
        <v>19627</v>
      </c>
      <c r="AK345">
        <v>5004</v>
      </c>
      <c r="AL345">
        <v>30273</v>
      </c>
      <c r="AM345">
        <v>10</v>
      </c>
      <c r="AN345">
        <v>7828</v>
      </c>
      <c r="AO345">
        <v>5294</v>
      </c>
      <c r="AP345">
        <v>402</v>
      </c>
    </row>
    <row r="346" spans="1:42">
      <c r="A346">
        <v>4</v>
      </c>
      <c r="B346">
        <v>10</v>
      </c>
      <c r="C346">
        <v>2022</v>
      </c>
      <c r="D346">
        <v>99</v>
      </c>
      <c r="E346">
        <v>99</v>
      </c>
      <c r="F346">
        <v>99</v>
      </c>
      <c r="G346">
        <v>2</v>
      </c>
      <c r="H346">
        <v>99</v>
      </c>
      <c r="I346">
        <v>99</v>
      </c>
      <c r="J346">
        <v>999</v>
      </c>
      <c r="K346">
        <v>99</v>
      </c>
      <c r="L346">
        <v>99</v>
      </c>
      <c r="M346">
        <v>99</v>
      </c>
      <c r="N346">
        <v>99</v>
      </c>
      <c r="O346">
        <v>99</v>
      </c>
      <c r="P346">
        <v>9999</v>
      </c>
      <c r="Q346">
        <v>654</v>
      </c>
      <c r="R346">
        <v>405129</v>
      </c>
      <c r="S346">
        <v>402030</v>
      </c>
      <c r="T346">
        <v>3.7289776836513808</v>
      </c>
      <c r="U346">
        <v>60.776641046688063</v>
      </c>
      <c r="V346">
        <v>92.472794662431099</v>
      </c>
      <c r="W346">
        <v>85.001288759546526</v>
      </c>
      <c r="X346">
        <v>1.2847759602496978</v>
      </c>
      <c r="Y346">
        <v>2.5695519204993955</v>
      </c>
      <c r="Z346">
        <v>0</v>
      </c>
      <c r="AA346">
        <v>9.2967044989440808</v>
      </c>
      <c r="AB346">
        <v>2.4188606490378475</v>
      </c>
      <c r="AC346">
        <v>-32.047663799653861</v>
      </c>
      <c r="AD346">
        <v>31.619898427079242</v>
      </c>
      <c r="AE346">
        <v>31.408717209854249</v>
      </c>
      <c r="AF346">
        <v>5712</v>
      </c>
      <c r="AG346">
        <v>3</v>
      </c>
      <c r="AH346">
        <v>0</v>
      </c>
      <c r="AI346">
        <v>1634</v>
      </c>
      <c r="AJ346">
        <v>34386</v>
      </c>
      <c r="AK346">
        <v>8387</v>
      </c>
      <c r="AL346">
        <v>50938</v>
      </c>
      <c r="AM346">
        <v>16</v>
      </c>
      <c r="AN346">
        <v>6160</v>
      </c>
      <c r="AO346">
        <v>3207</v>
      </c>
      <c r="AP346">
        <v>301</v>
      </c>
    </row>
    <row r="347" spans="1:42">
      <c r="A347">
        <v>4</v>
      </c>
      <c r="B347">
        <v>11</v>
      </c>
      <c r="C347">
        <v>2022</v>
      </c>
      <c r="D347">
        <v>99</v>
      </c>
      <c r="E347">
        <v>99</v>
      </c>
      <c r="F347">
        <v>99</v>
      </c>
      <c r="G347">
        <v>3</v>
      </c>
      <c r="H347">
        <v>99</v>
      </c>
      <c r="I347">
        <v>99</v>
      </c>
      <c r="J347">
        <v>999</v>
      </c>
      <c r="K347">
        <v>99</v>
      </c>
      <c r="L347">
        <v>99</v>
      </c>
      <c r="M347">
        <v>99</v>
      </c>
      <c r="N347">
        <v>99</v>
      </c>
      <c r="O347">
        <v>99</v>
      </c>
      <c r="P347">
        <v>9999</v>
      </c>
      <c r="Q347">
        <v>354</v>
      </c>
      <c r="R347">
        <v>246697</v>
      </c>
      <c r="S347">
        <v>245533</v>
      </c>
      <c r="T347">
        <v>3.5408618669866261</v>
      </c>
      <c r="U347">
        <v>60.965177796874563</v>
      </c>
      <c r="V347">
        <v>91.095014207910523</v>
      </c>
      <c r="W347">
        <v>83.791321981158475</v>
      </c>
      <c r="X347">
        <v>2.2440483670251368</v>
      </c>
      <c r="Y347">
        <v>4.4880967340502735</v>
      </c>
      <c r="Z347">
        <v>0</v>
      </c>
      <c r="AA347">
        <v>10.117249427838374</v>
      </c>
      <c r="AB347">
        <v>2.5046297298619642</v>
      </c>
      <c r="AC347">
        <v>-36.891884669901401</v>
      </c>
      <c r="AD347">
        <v>19.254445083578737</v>
      </c>
      <c r="AE347">
        <v>18.909286396935279</v>
      </c>
      <c r="AF347">
        <v>4925</v>
      </c>
      <c r="AG347">
        <v>4</v>
      </c>
      <c r="AH347">
        <v>0</v>
      </c>
      <c r="AI347">
        <v>2408</v>
      </c>
      <c r="AJ347">
        <v>9631</v>
      </c>
      <c r="AK347">
        <v>1527</v>
      </c>
      <c r="AL347">
        <v>14515</v>
      </c>
      <c r="AM347">
        <v>1</v>
      </c>
      <c r="AN347">
        <v>3082</v>
      </c>
      <c r="AO347">
        <v>4567</v>
      </c>
      <c r="AP347">
        <v>186</v>
      </c>
    </row>
    <row r="348" spans="1:42">
      <c r="A348">
        <v>4</v>
      </c>
      <c r="B348">
        <v>12</v>
      </c>
      <c r="C348">
        <v>2022</v>
      </c>
      <c r="D348">
        <v>99</v>
      </c>
      <c r="E348">
        <v>99</v>
      </c>
      <c r="F348">
        <v>99</v>
      </c>
      <c r="G348">
        <v>4</v>
      </c>
      <c r="H348">
        <v>99</v>
      </c>
      <c r="I348">
        <v>99</v>
      </c>
      <c r="J348">
        <v>999</v>
      </c>
      <c r="K348">
        <v>99</v>
      </c>
      <c r="L348">
        <v>99</v>
      </c>
      <c r="M348">
        <v>99</v>
      </c>
      <c r="N348">
        <v>99</v>
      </c>
      <c r="O348">
        <v>99</v>
      </c>
      <c r="P348">
        <v>9999</v>
      </c>
      <c r="Q348">
        <v>131</v>
      </c>
      <c r="R348">
        <v>72052</v>
      </c>
      <c r="S348">
        <v>71859</v>
      </c>
      <c r="T348">
        <v>3.7000777216454783</v>
      </c>
      <c r="U348">
        <v>60.805967241403309</v>
      </c>
      <c r="V348">
        <v>89.828894634562758</v>
      </c>
      <c r="W348">
        <v>82.785792732990444</v>
      </c>
      <c r="X348">
        <v>3.0644534502859049</v>
      </c>
      <c r="Y348">
        <v>6.1289069005718098</v>
      </c>
      <c r="Z348">
        <v>0</v>
      </c>
      <c r="AA348">
        <v>10.339077810831906</v>
      </c>
      <c r="AB348">
        <v>2.4239087558818722</v>
      </c>
      <c r="AC348">
        <v>-35.637307345326633</v>
      </c>
      <c r="AD348">
        <v>5.6235838991232781</v>
      </c>
      <c r="AE348">
        <v>5.4676814965190079</v>
      </c>
      <c r="AF348">
        <v>1264</v>
      </c>
      <c r="AG348">
        <v>3</v>
      </c>
      <c r="AH348">
        <v>0</v>
      </c>
      <c r="AI348">
        <v>212</v>
      </c>
      <c r="AJ348">
        <v>3500</v>
      </c>
      <c r="AK348">
        <v>865</v>
      </c>
      <c r="AL348">
        <v>4587</v>
      </c>
      <c r="AM348">
        <v>1</v>
      </c>
      <c r="AN348">
        <v>1367</v>
      </c>
      <c r="AO348">
        <v>609</v>
      </c>
      <c r="AP348">
        <v>62</v>
      </c>
    </row>
    <row r="349" spans="1:42">
      <c r="A349">
        <v>4</v>
      </c>
      <c r="B349">
        <v>13</v>
      </c>
      <c r="C349">
        <v>2021</v>
      </c>
      <c r="D349">
        <v>99</v>
      </c>
      <c r="E349">
        <v>99</v>
      </c>
      <c r="F349">
        <v>99</v>
      </c>
      <c r="G349">
        <v>1</v>
      </c>
      <c r="H349">
        <v>99</v>
      </c>
      <c r="I349">
        <v>99</v>
      </c>
      <c r="J349">
        <v>999</v>
      </c>
      <c r="K349">
        <v>99</v>
      </c>
      <c r="L349">
        <v>99</v>
      </c>
      <c r="M349">
        <v>99</v>
      </c>
      <c r="N349">
        <v>99</v>
      </c>
      <c r="O349">
        <v>99</v>
      </c>
      <c r="P349">
        <v>9999</v>
      </c>
      <c r="Q349">
        <v>982</v>
      </c>
      <c r="R349">
        <v>560204.9</v>
      </c>
      <c r="S349">
        <v>558513.9</v>
      </c>
      <c r="T349">
        <v>15.967471187774324</v>
      </c>
      <c r="U349">
        <v>60.598200510318513</v>
      </c>
      <c r="V349">
        <v>92.548610509872191</v>
      </c>
      <c r="W349">
        <v>85.332877391233509</v>
      </c>
      <c r="X349">
        <v>1.7980920909474372</v>
      </c>
      <c r="Y349">
        <v>3.5961841818948743</v>
      </c>
      <c r="Z349">
        <v>65.375900853419893</v>
      </c>
      <c r="AA349">
        <v>9.3009404735600132</v>
      </c>
      <c r="AB349">
        <v>2.6760952428774938</v>
      </c>
      <c r="AC349">
        <v>-28.245399974641757</v>
      </c>
      <c r="AD349">
        <v>42.995764555134386</v>
      </c>
      <c r="AE349">
        <v>43.442187525161131</v>
      </c>
      <c r="AF349">
        <v>8683.9</v>
      </c>
      <c r="AG349">
        <v>7</v>
      </c>
      <c r="AH349">
        <v>0</v>
      </c>
      <c r="AI349">
        <v>4583</v>
      </c>
      <c r="AJ349">
        <v>24369</v>
      </c>
      <c r="AK349">
        <v>5510</v>
      </c>
      <c r="AL349">
        <v>34349.9</v>
      </c>
      <c r="AM349">
        <v>10</v>
      </c>
      <c r="AN349">
        <v>8771.5</v>
      </c>
      <c r="AO349">
        <v>5575</v>
      </c>
      <c r="AP349">
        <v>386</v>
      </c>
    </row>
    <row r="350" spans="1:42">
      <c r="A350">
        <v>4</v>
      </c>
      <c r="B350">
        <v>14</v>
      </c>
      <c r="C350">
        <v>2021</v>
      </c>
      <c r="D350">
        <v>99</v>
      </c>
      <c r="E350">
        <v>99</v>
      </c>
      <c r="F350">
        <v>99</v>
      </c>
      <c r="G350">
        <v>2</v>
      </c>
      <c r="H350">
        <v>99</v>
      </c>
      <c r="I350">
        <v>99</v>
      </c>
      <c r="J350">
        <v>999</v>
      </c>
      <c r="K350">
        <v>99</v>
      </c>
      <c r="L350">
        <v>99</v>
      </c>
      <c r="M350">
        <v>99</v>
      </c>
      <c r="N350">
        <v>99</v>
      </c>
      <c r="O350">
        <v>99</v>
      </c>
      <c r="P350">
        <v>9999</v>
      </c>
      <c r="Q350">
        <v>698</v>
      </c>
      <c r="R350">
        <v>420731</v>
      </c>
      <c r="S350">
        <v>418296</v>
      </c>
      <c r="T350">
        <v>15.985831802267956</v>
      </c>
      <c r="U350">
        <v>60.681969227532655</v>
      </c>
      <c r="V350">
        <v>91.355327991081026</v>
      </c>
      <c r="W350">
        <v>84.167322350678944</v>
      </c>
      <c r="X350">
        <v>1.1166279641861427</v>
      </c>
      <c r="Y350">
        <v>2.2332559283722855</v>
      </c>
      <c r="Z350">
        <v>48.480620634086883</v>
      </c>
      <c r="AA350">
        <v>9.2625828833483617</v>
      </c>
      <c r="AB350">
        <v>2.5443101395968362</v>
      </c>
      <c r="AC350">
        <v>-28.776373358403127</v>
      </c>
      <c r="AD350">
        <v>32.291133149756895</v>
      </c>
      <c r="AE350">
        <v>32.091390291513676</v>
      </c>
      <c r="AF350">
        <v>6606</v>
      </c>
      <c r="AG350">
        <v>2</v>
      </c>
      <c r="AH350">
        <v>1</v>
      </c>
      <c r="AI350">
        <v>1940</v>
      </c>
      <c r="AJ350">
        <v>34102</v>
      </c>
      <c r="AK350">
        <v>8939</v>
      </c>
      <c r="AL350">
        <v>41455</v>
      </c>
      <c r="AM350">
        <v>25</v>
      </c>
      <c r="AN350">
        <v>7659</v>
      </c>
      <c r="AO350">
        <v>3459</v>
      </c>
      <c r="AP350">
        <v>307</v>
      </c>
    </row>
    <row r="351" spans="1:42">
      <c r="A351">
        <v>4</v>
      </c>
      <c r="B351">
        <v>15</v>
      </c>
      <c r="C351">
        <v>2021</v>
      </c>
      <c r="D351">
        <v>99</v>
      </c>
      <c r="E351">
        <v>99</v>
      </c>
      <c r="F351">
        <v>99</v>
      </c>
      <c r="G351">
        <v>3</v>
      </c>
      <c r="H351">
        <v>99</v>
      </c>
      <c r="I351">
        <v>99</v>
      </c>
      <c r="J351">
        <v>999</v>
      </c>
      <c r="K351">
        <v>99</v>
      </c>
      <c r="L351">
        <v>99</v>
      </c>
      <c r="M351">
        <v>99</v>
      </c>
      <c r="N351">
        <v>99</v>
      </c>
      <c r="O351">
        <v>99</v>
      </c>
      <c r="P351">
        <v>9999</v>
      </c>
      <c r="Q351">
        <v>365</v>
      </c>
      <c r="R351">
        <v>253805</v>
      </c>
      <c r="S351">
        <v>253482</v>
      </c>
      <c r="T351">
        <v>16.170894978428326</v>
      </c>
      <c r="U351">
        <v>61.010592468104242</v>
      </c>
      <c r="V351">
        <v>90.867173320928813</v>
      </c>
      <c r="W351">
        <v>83.82684577208569</v>
      </c>
      <c r="X351">
        <v>2.309647170071512</v>
      </c>
      <c r="Y351">
        <v>4.619294340143024</v>
      </c>
      <c r="Z351">
        <v>83.133902011386709</v>
      </c>
      <c r="AA351">
        <v>9.7907730752601374</v>
      </c>
      <c r="AB351">
        <v>2.6025025686116985</v>
      </c>
      <c r="AC351">
        <v>-33.488866928718103</v>
      </c>
      <c r="AD351">
        <v>19.479551183711322</v>
      </c>
      <c r="AE351">
        <v>19.368302514072404</v>
      </c>
      <c r="AF351">
        <v>4402</v>
      </c>
      <c r="AG351">
        <v>1</v>
      </c>
      <c r="AH351">
        <v>0</v>
      </c>
      <c r="AI351">
        <v>1785</v>
      </c>
      <c r="AJ351">
        <v>8552.5</v>
      </c>
      <c r="AK351">
        <v>1088</v>
      </c>
      <c r="AL351">
        <v>8766</v>
      </c>
      <c r="AM351">
        <v>1</v>
      </c>
      <c r="AN351">
        <v>3504.5</v>
      </c>
      <c r="AO351">
        <v>4367</v>
      </c>
      <c r="AP351">
        <v>189</v>
      </c>
    </row>
    <row r="352" spans="1:42">
      <c r="A352">
        <v>4</v>
      </c>
      <c r="B352">
        <v>16</v>
      </c>
      <c r="C352">
        <v>2021</v>
      </c>
      <c r="D352">
        <v>99</v>
      </c>
      <c r="E352">
        <v>99</v>
      </c>
      <c r="F352">
        <v>99</v>
      </c>
      <c r="G352">
        <v>4</v>
      </c>
      <c r="H352">
        <v>99</v>
      </c>
      <c r="I352">
        <v>99</v>
      </c>
      <c r="J352">
        <v>999</v>
      </c>
      <c r="K352">
        <v>99</v>
      </c>
      <c r="L352">
        <v>99</v>
      </c>
      <c r="M352">
        <v>99</v>
      </c>
      <c r="N352">
        <v>99</v>
      </c>
      <c r="O352">
        <v>99</v>
      </c>
      <c r="P352">
        <v>9999</v>
      </c>
      <c r="Q352">
        <v>144</v>
      </c>
      <c r="R352">
        <v>68189.53</v>
      </c>
      <c r="S352">
        <v>68060.53</v>
      </c>
      <c r="T352">
        <v>16.061298120107299</v>
      </c>
      <c r="U352">
        <v>60.764855048880754</v>
      </c>
      <c r="V352">
        <v>89.098537965293986</v>
      </c>
      <c r="W352">
        <v>82.177587803092479</v>
      </c>
      <c r="X352">
        <v>3.3362893101037643</v>
      </c>
      <c r="Y352">
        <v>6.6725786202075286</v>
      </c>
      <c r="Z352">
        <v>86.661398018141497</v>
      </c>
      <c r="AA352">
        <v>10.69987199764139</v>
      </c>
      <c r="AB352">
        <v>2.6168481996060713</v>
      </c>
      <c r="AC352">
        <v>-36.496544221055927</v>
      </c>
      <c r="AD352">
        <v>5.2335511113974063</v>
      </c>
      <c r="AE352">
        <v>5.0981196692527826</v>
      </c>
      <c r="AF352">
        <v>1249.77</v>
      </c>
      <c r="AG352">
        <v>0</v>
      </c>
      <c r="AH352">
        <v>0</v>
      </c>
      <c r="AI352">
        <v>318.88</v>
      </c>
      <c r="AJ352">
        <v>5767</v>
      </c>
      <c r="AK352">
        <v>1031.8800000000001</v>
      </c>
      <c r="AL352">
        <v>5592</v>
      </c>
      <c r="AM352">
        <v>0</v>
      </c>
      <c r="AN352">
        <v>1132</v>
      </c>
      <c r="AO352">
        <v>887</v>
      </c>
      <c r="AP352">
        <v>60</v>
      </c>
    </row>
    <row r="353" spans="1:42">
      <c r="A353">
        <v>4</v>
      </c>
      <c r="B353">
        <v>17</v>
      </c>
      <c r="C353">
        <v>2020</v>
      </c>
      <c r="D353">
        <v>99</v>
      </c>
      <c r="E353">
        <v>99</v>
      </c>
      <c r="F353">
        <v>99</v>
      </c>
      <c r="G353">
        <v>1</v>
      </c>
      <c r="H353">
        <v>99</v>
      </c>
      <c r="I353">
        <v>99</v>
      </c>
      <c r="J353">
        <v>999</v>
      </c>
      <c r="K353">
        <v>99</v>
      </c>
      <c r="L353">
        <v>99</v>
      </c>
      <c r="M353">
        <v>99</v>
      </c>
      <c r="N353">
        <v>99</v>
      </c>
      <c r="O353">
        <v>99</v>
      </c>
      <c r="P353">
        <v>9999</v>
      </c>
      <c r="Q353">
        <v>974</v>
      </c>
      <c r="R353">
        <v>545180</v>
      </c>
      <c r="S353">
        <v>545180</v>
      </c>
      <c r="T353">
        <v>16.046738691808205</v>
      </c>
      <c r="U353">
        <v>60.699194761363216</v>
      </c>
      <c r="V353">
        <v>89.3876718959729</v>
      </c>
      <c r="W353">
        <v>82.504821159983578</v>
      </c>
      <c r="X353">
        <v>1.3545984812355556</v>
      </c>
      <c r="Y353">
        <v>2.7091969624711112</v>
      </c>
      <c r="Z353">
        <v>37.297222935544227</v>
      </c>
      <c r="AA353">
        <v>9.7308471496873032</v>
      </c>
      <c r="AB353">
        <v>3.8878574246465343</v>
      </c>
      <c r="AC353">
        <v>-1.8810198048836353</v>
      </c>
      <c r="AD353">
        <v>42.596834548418997</v>
      </c>
      <c r="AE353">
        <v>43.10506052294641</v>
      </c>
      <c r="AF353">
        <v>8807</v>
      </c>
      <c r="AG353">
        <v>4</v>
      </c>
      <c r="AH353">
        <v>0</v>
      </c>
      <c r="AI353">
        <v>3478</v>
      </c>
      <c r="AJ353">
        <v>25144</v>
      </c>
      <c r="AK353">
        <v>5693</v>
      </c>
      <c r="AL353">
        <v>35240</v>
      </c>
      <c r="AM353">
        <v>4</v>
      </c>
      <c r="AN353">
        <v>10488</v>
      </c>
      <c r="AO353">
        <v>7244</v>
      </c>
      <c r="AP353">
        <v>372</v>
      </c>
    </row>
    <row r="354" spans="1:42">
      <c r="A354">
        <v>4</v>
      </c>
      <c r="B354">
        <v>18</v>
      </c>
      <c r="C354">
        <v>2020</v>
      </c>
      <c r="D354">
        <v>99</v>
      </c>
      <c r="E354">
        <v>99</v>
      </c>
      <c r="F354">
        <v>99</v>
      </c>
      <c r="G354">
        <v>2</v>
      </c>
      <c r="H354">
        <v>99</v>
      </c>
      <c r="I354">
        <v>99</v>
      </c>
      <c r="J354">
        <v>999</v>
      </c>
      <c r="K354">
        <v>99</v>
      </c>
      <c r="L354">
        <v>99</v>
      </c>
      <c r="M354">
        <v>99</v>
      </c>
      <c r="N354">
        <v>99</v>
      </c>
      <c r="O354">
        <v>99</v>
      </c>
      <c r="P354">
        <v>9999</v>
      </c>
      <c r="Q354">
        <v>698</v>
      </c>
      <c r="R354">
        <v>420316</v>
      </c>
      <c r="S354">
        <v>420316</v>
      </c>
      <c r="T354">
        <v>15.971164552384399</v>
      </c>
      <c r="U354">
        <v>60.840786455904613</v>
      </c>
      <c r="V354">
        <v>87.915254330086896</v>
      </c>
      <c r="W354">
        <v>81.145779746667344</v>
      </c>
      <c r="X354">
        <v>0.57314020879528738</v>
      </c>
      <c r="Y354">
        <v>1.1462804175905748</v>
      </c>
      <c r="Z354">
        <v>36.56772523529915</v>
      </c>
      <c r="AA354">
        <v>10.838148107681976</v>
      </c>
      <c r="AB354">
        <v>3.5153663917133335</v>
      </c>
      <c r="AC354">
        <v>-3.3715178671007657</v>
      </c>
      <c r="AD354">
        <v>32.840770222776491</v>
      </c>
      <c r="AE354">
        <v>32.685179693906932</v>
      </c>
      <c r="AF354">
        <v>8396</v>
      </c>
      <c r="AG354">
        <v>3</v>
      </c>
      <c r="AH354">
        <v>1</v>
      </c>
      <c r="AI354">
        <v>1925</v>
      </c>
      <c r="AJ354">
        <v>40234</v>
      </c>
      <c r="AK354">
        <v>11350</v>
      </c>
      <c r="AL354">
        <v>47457</v>
      </c>
      <c r="AM354">
        <v>34</v>
      </c>
      <c r="AN354">
        <v>9295</v>
      </c>
      <c r="AO354">
        <v>3840</v>
      </c>
      <c r="AP354">
        <v>299</v>
      </c>
    </row>
    <row r="355" spans="1:42">
      <c r="A355">
        <v>4</v>
      </c>
      <c r="B355">
        <v>19</v>
      </c>
      <c r="C355">
        <v>2020</v>
      </c>
      <c r="D355">
        <v>99</v>
      </c>
      <c r="E355">
        <v>99</v>
      </c>
      <c r="F355">
        <v>99</v>
      </c>
      <c r="G355">
        <v>3</v>
      </c>
      <c r="H355">
        <v>99</v>
      </c>
      <c r="I355">
        <v>99</v>
      </c>
      <c r="J355">
        <v>999</v>
      </c>
      <c r="K355">
        <v>99</v>
      </c>
      <c r="L355">
        <v>99</v>
      </c>
      <c r="M355">
        <v>99</v>
      </c>
      <c r="N355">
        <v>99</v>
      </c>
      <c r="O355">
        <v>99</v>
      </c>
      <c r="P355">
        <v>9999</v>
      </c>
      <c r="Q355">
        <v>371</v>
      </c>
      <c r="R355">
        <v>247672</v>
      </c>
      <c r="S355">
        <v>247672</v>
      </c>
      <c r="T355">
        <v>16.114760651183826</v>
      </c>
      <c r="U355">
        <v>60.890831422203547</v>
      </c>
      <c r="V355">
        <v>87.333131144302143</v>
      </c>
      <c r="W355">
        <v>80.608480046190252</v>
      </c>
      <c r="X355">
        <v>2.2404631932555965</v>
      </c>
      <c r="Y355">
        <v>4.480926386511193</v>
      </c>
      <c r="Z355">
        <v>66.481879259666002</v>
      </c>
      <c r="AA355">
        <v>9.8407805962610873</v>
      </c>
      <c r="AB355">
        <v>3.7461180204111599</v>
      </c>
      <c r="AC355">
        <v>-9.6143803489105828</v>
      </c>
      <c r="AD355">
        <v>19.351486126189577</v>
      </c>
      <c r="AE355">
        <v>19.132276999548463</v>
      </c>
      <c r="AF355">
        <v>4842</v>
      </c>
      <c r="AG355">
        <v>0</v>
      </c>
      <c r="AH355">
        <v>0</v>
      </c>
      <c r="AI355">
        <v>1691</v>
      </c>
      <c r="AJ355">
        <v>10660</v>
      </c>
      <c r="AK355">
        <v>2111</v>
      </c>
      <c r="AL355">
        <v>17536</v>
      </c>
      <c r="AM355">
        <v>0</v>
      </c>
      <c r="AN355">
        <v>5291</v>
      </c>
      <c r="AO355">
        <v>4797</v>
      </c>
      <c r="AP355">
        <v>188</v>
      </c>
    </row>
    <row r="356" spans="1:42">
      <c r="A356">
        <v>4</v>
      </c>
      <c r="B356">
        <v>20</v>
      </c>
      <c r="C356">
        <v>2020</v>
      </c>
      <c r="D356">
        <v>99</v>
      </c>
      <c r="E356">
        <v>99</v>
      </c>
      <c r="F356">
        <v>99</v>
      </c>
      <c r="G356">
        <v>4</v>
      </c>
      <c r="H356">
        <v>99</v>
      </c>
      <c r="I356">
        <v>99</v>
      </c>
      <c r="J356">
        <v>999</v>
      </c>
      <c r="K356">
        <v>99</v>
      </c>
      <c r="L356">
        <v>99</v>
      </c>
      <c r="M356">
        <v>99</v>
      </c>
      <c r="N356">
        <v>99</v>
      </c>
      <c r="O356">
        <v>99</v>
      </c>
      <c r="P356">
        <v>9999</v>
      </c>
      <c r="Q356">
        <v>152</v>
      </c>
      <c r="R356">
        <v>66692.36</v>
      </c>
      <c r="S356">
        <v>66692.36</v>
      </c>
      <c r="T356">
        <v>16.015974243526543</v>
      </c>
      <c r="U356">
        <v>60.589394197476288</v>
      </c>
      <c r="V356">
        <v>86.071952733987857</v>
      </c>
      <c r="W356">
        <v>79.444412373472147</v>
      </c>
      <c r="X356">
        <v>3.136791080717491</v>
      </c>
      <c r="Y356">
        <v>6.273582161434982</v>
      </c>
      <c r="Z356">
        <v>56.936056843692413</v>
      </c>
      <c r="AA356">
        <v>11.170553430672562</v>
      </c>
      <c r="AB356">
        <v>5.0949305600833581</v>
      </c>
      <c r="AC356">
        <v>8.503774142729414</v>
      </c>
      <c r="AD356">
        <v>5.2109091026149139</v>
      </c>
      <c r="AE356">
        <v>5.0774827835982173</v>
      </c>
      <c r="AF356">
        <v>1326.79</v>
      </c>
      <c r="AG356">
        <v>0</v>
      </c>
      <c r="AH356">
        <v>0</v>
      </c>
      <c r="AI356">
        <v>489</v>
      </c>
      <c r="AJ356">
        <v>7622.8900000000012</v>
      </c>
      <c r="AK356">
        <v>1141.8899999999999</v>
      </c>
      <c r="AL356">
        <v>5907.89</v>
      </c>
      <c r="AM356">
        <v>1</v>
      </c>
      <c r="AN356">
        <v>1612</v>
      </c>
      <c r="AO356">
        <v>1274</v>
      </c>
      <c r="AP356">
        <v>56</v>
      </c>
    </row>
    <row r="357" spans="1:42">
      <c r="A357">
        <v>4</v>
      </c>
      <c r="B357">
        <v>21</v>
      </c>
      <c r="C357">
        <v>2019</v>
      </c>
      <c r="D357">
        <v>99</v>
      </c>
      <c r="E357">
        <v>99</v>
      </c>
      <c r="F357">
        <v>99</v>
      </c>
      <c r="G357">
        <v>1</v>
      </c>
      <c r="H357">
        <v>99</v>
      </c>
      <c r="I357">
        <v>99</v>
      </c>
      <c r="J357">
        <v>999</v>
      </c>
      <c r="K357">
        <v>99</v>
      </c>
      <c r="L357">
        <v>99</v>
      </c>
      <c r="M357">
        <v>99</v>
      </c>
      <c r="N357">
        <v>99</v>
      </c>
      <c r="O357">
        <v>99</v>
      </c>
      <c r="P357">
        <v>9999</v>
      </c>
      <c r="Q357">
        <v>939</v>
      </c>
      <c r="R357">
        <v>553839</v>
      </c>
      <c r="S357">
        <v>549972</v>
      </c>
      <c r="T357">
        <v>15.864902977219003</v>
      </c>
      <c r="U357">
        <v>60.633841359196481</v>
      </c>
      <c r="V357">
        <v>87.870709230000074</v>
      </c>
      <c r="W357">
        <v>80.928711279845515</v>
      </c>
      <c r="X357">
        <v>1.0860556948860589</v>
      </c>
      <c r="Y357">
        <v>2.1721113897721178</v>
      </c>
      <c r="Z357">
        <v>62.505529585312701</v>
      </c>
      <c r="AA357">
        <v>8.7477656901800405</v>
      </c>
      <c r="AB357">
        <v>2.6505875124334151</v>
      </c>
      <c r="AC357">
        <v>-25.41799897889771</v>
      </c>
      <c r="AD357">
        <v>41.533044867228099</v>
      </c>
      <c r="AE357">
        <v>42.375609957243398</v>
      </c>
      <c r="AF357">
        <v>8777</v>
      </c>
      <c r="AG357">
        <v>4</v>
      </c>
      <c r="AH357">
        <v>0</v>
      </c>
      <c r="AI357">
        <v>3016</v>
      </c>
      <c r="AJ357">
        <v>27160.5</v>
      </c>
      <c r="AK357">
        <v>7947</v>
      </c>
      <c r="AL357">
        <v>35129.5</v>
      </c>
      <c r="AM357">
        <v>20</v>
      </c>
      <c r="AN357">
        <v>11241</v>
      </c>
      <c r="AO357">
        <v>7695</v>
      </c>
      <c r="AP357">
        <v>399</v>
      </c>
    </row>
    <row r="358" spans="1:42">
      <c r="A358">
        <v>4</v>
      </c>
      <c r="B358">
        <v>22</v>
      </c>
      <c r="C358">
        <v>2019</v>
      </c>
      <c r="D358">
        <v>99</v>
      </c>
      <c r="E358">
        <v>99</v>
      </c>
      <c r="F358">
        <v>99</v>
      </c>
      <c r="G358">
        <v>2</v>
      </c>
      <c r="H358">
        <v>99</v>
      </c>
      <c r="I358">
        <v>99</v>
      </c>
      <c r="J358">
        <v>999</v>
      </c>
      <c r="K358">
        <v>99</v>
      </c>
      <c r="L358">
        <v>99</v>
      </c>
      <c r="M358">
        <v>99</v>
      </c>
      <c r="N358">
        <v>99</v>
      </c>
      <c r="O358">
        <v>99</v>
      </c>
      <c r="P358">
        <v>9999</v>
      </c>
      <c r="Q358">
        <v>783</v>
      </c>
      <c r="R358">
        <v>448953</v>
      </c>
      <c r="S358">
        <v>440692</v>
      </c>
      <c r="T358">
        <v>15.709744672604923</v>
      </c>
      <c r="U358">
        <v>60.717235620342549</v>
      </c>
      <c r="V358">
        <v>87.098516605606434</v>
      </c>
      <c r="W358">
        <v>79.849585538199364</v>
      </c>
      <c r="X358">
        <v>0.65062489837466286</v>
      </c>
      <c r="Y358">
        <v>1.3012497967493257</v>
      </c>
      <c r="Z358">
        <v>51.343236374408889</v>
      </c>
      <c r="AA358">
        <v>9.1955479647500002</v>
      </c>
      <c r="AB358">
        <v>2.6746935283982607</v>
      </c>
      <c r="AC358">
        <v>-23.662367849416675</v>
      </c>
      <c r="AD358">
        <v>33.667519066509676</v>
      </c>
      <c r="AE358">
        <v>33.50276039951968</v>
      </c>
      <c r="AF358">
        <v>8725</v>
      </c>
      <c r="AG358">
        <v>5</v>
      </c>
      <c r="AH358">
        <v>12</v>
      </c>
      <c r="AI358">
        <v>1726</v>
      </c>
      <c r="AJ358">
        <v>37613</v>
      </c>
      <c r="AK358">
        <v>10221</v>
      </c>
      <c r="AL358">
        <v>44283</v>
      </c>
      <c r="AM358">
        <v>28</v>
      </c>
      <c r="AN358">
        <v>9528</v>
      </c>
      <c r="AO358">
        <v>4588</v>
      </c>
      <c r="AP358">
        <v>322</v>
      </c>
    </row>
    <row r="359" spans="1:42">
      <c r="A359">
        <v>4</v>
      </c>
      <c r="B359">
        <v>23</v>
      </c>
      <c r="C359">
        <v>2019</v>
      </c>
      <c r="D359">
        <v>99</v>
      </c>
      <c r="E359">
        <v>99</v>
      </c>
      <c r="F359">
        <v>99</v>
      </c>
      <c r="G359">
        <v>3</v>
      </c>
      <c r="H359">
        <v>99</v>
      </c>
      <c r="I359">
        <v>99</v>
      </c>
      <c r="J359">
        <v>999</v>
      </c>
      <c r="K359">
        <v>99</v>
      </c>
      <c r="L359">
        <v>99</v>
      </c>
      <c r="M359">
        <v>99</v>
      </c>
      <c r="N359">
        <v>99</v>
      </c>
      <c r="O359">
        <v>99</v>
      </c>
      <c r="P359">
        <v>9999</v>
      </c>
      <c r="Q359">
        <v>394</v>
      </c>
      <c r="R359">
        <v>255738</v>
      </c>
      <c r="S359">
        <v>252378</v>
      </c>
      <c r="T359">
        <v>15.88293487866488</v>
      </c>
      <c r="U359">
        <v>61.062097330195186</v>
      </c>
      <c r="V359">
        <v>84.876257472295421</v>
      </c>
      <c r="W359">
        <v>77.962287521098986</v>
      </c>
      <c r="X359">
        <v>2.246048690456639</v>
      </c>
      <c r="Y359">
        <v>4.492097380913278</v>
      </c>
      <c r="Z359">
        <v>71.127873057582377</v>
      </c>
      <c r="AA359">
        <v>9.5860124458742622</v>
      </c>
      <c r="AB359">
        <v>2.830741013570794</v>
      </c>
      <c r="AC359">
        <v>-31.227996318801353</v>
      </c>
      <c r="AD359">
        <v>19.178096573652596</v>
      </c>
      <c r="AE359">
        <v>18.733064406796295</v>
      </c>
      <c r="AF359">
        <v>5779</v>
      </c>
      <c r="AG359">
        <v>1</v>
      </c>
      <c r="AH359">
        <v>0</v>
      </c>
      <c r="AI359">
        <v>2008</v>
      </c>
      <c r="AJ359">
        <v>11956</v>
      </c>
      <c r="AK359">
        <v>3002</v>
      </c>
      <c r="AL359">
        <v>18396</v>
      </c>
      <c r="AM359">
        <v>1</v>
      </c>
      <c r="AN359">
        <v>5405</v>
      </c>
      <c r="AO359">
        <v>5566</v>
      </c>
      <c r="AP359">
        <v>206</v>
      </c>
    </row>
    <row r="360" spans="1:42">
      <c r="A360">
        <v>4</v>
      </c>
      <c r="B360">
        <v>24</v>
      </c>
      <c r="C360">
        <v>2019</v>
      </c>
      <c r="D360">
        <v>99</v>
      </c>
      <c r="E360">
        <v>99</v>
      </c>
      <c r="F360">
        <v>99</v>
      </c>
      <c r="G360">
        <v>4</v>
      </c>
      <c r="H360">
        <v>99</v>
      </c>
      <c r="I360">
        <v>99</v>
      </c>
      <c r="J360">
        <v>999</v>
      </c>
      <c r="K360">
        <v>99</v>
      </c>
      <c r="L360">
        <v>99</v>
      </c>
      <c r="M360">
        <v>99</v>
      </c>
      <c r="N360">
        <v>99</v>
      </c>
      <c r="O360">
        <v>99</v>
      </c>
      <c r="P360">
        <v>9999</v>
      </c>
      <c r="Q360">
        <v>139</v>
      </c>
      <c r="R360">
        <v>74960</v>
      </c>
      <c r="S360">
        <v>73569</v>
      </c>
      <c r="T360">
        <v>15.699573105656349</v>
      </c>
      <c r="U360">
        <v>60.814215226522045</v>
      </c>
      <c r="V360">
        <v>83.908307450909277</v>
      </c>
      <c r="W360">
        <v>76.931736193233988</v>
      </c>
      <c r="X360">
        <v>2.7961579509071504</v>
      </c>
      <c r="Y360">
        <v>5.5923159018143007</v>
      </c>
      <c r="Z360">
        <v>85.940501600853764</v>
      </c>
      <c r="AA360">
        <v>10.916646561821164</v>
      </c>
      <c r="AB360">
        <v>2.7931947428934025</v>
      </c>
      <c r="AC360">
        <v>-32.617347786379973</v>
      </c>
      <c r="AD360">
        <v>5.6213394926096196</v>
      </c>
      <c r="AE360">
        <v>5.3885652364406162</v>
      </c>
      <c r="AF360">
        <v>1590</v>
      </c>
      <c r="AG360">
        <v>1</v>
      </c>
      <c r="AH360">
        <v>0</v>
      </c>
      <c r="AI360">
        <v>416</v>
      </c>
      <c r="AJ360">
        <v>8992</v>
      </c>
      <c r="AK360">
        <v>1668</v>
      </c>
      <c r="AL360">
        <v>8997</v>
      </c>
      <c r="AM360">
        <v>1</v>
      </c>
      <c r="AN360">
        <v>2296</v>
      </c>
      <c r="AO360">
        <v>1705</v>
      </c>
      <c r="AP360">
        <v>56</v>
      </c>
    </row>
    <row r="361" spans="1:42">
      <c r="A361">
        <v>4</v>
      </c>
      <c r="B361">
        <v>25</v>
      </c>
      <c r="C361">
        <v>2018</v>
      </c>
      <c r="D361">
        <v>99</v>
      </c>
      <c r="E361">
        <v>99</v>
      </c>
      <c r="F361">
        <v>99</v>
      </c>
      <c r="G361">
        <v>1</v>
      </c>
      <c r="H361">
        <v>99</v>
      </c>
      <c r="I361">
        <v>99</v>
      </c>
      <c r="J361">
        <v>999</v>
      </c>
      <c r="K361">
        <v>99</v>
      </c>
      <c r="L361">
        <v>99</v>
      </c>
      <c r="M361">
        <v>99</v>
      </c>
      <c r="N361">
        <v>99</v>
      </c>
      <c r="O361">
        <v>99</v>
      </c>
      <c r="P361">
        <v>9999</v>
      </c>
      <c r="Q361">
        <v>1026</v>
      </c>
      <c r="R361">
        <v>590614</v>
      </c>
      <c r="S361">
        <v>580354</v>
      </c>
      <c r="T361">
        <v>15.381768803313163</v>
      </c>
      <c r="U361">
        <v>60.01550949937451</v>
      </c>
      <c r="V361">
        <v>87.197858178770176</v>
      </c>
      <c r="W361">
        <v>80.032872694940139</v>
      </c>
      <c r="X361">
        <v>0.87722268689871885</v>
      </c>
      <c r="Y361">
        <v>1.7544453737974377</v>
      </c>
      <c r="Z361">
        <v>56.858455776530867</v>
      </c>
      <c r="AA361">
        <v>9.3182645530038712</v>
      </c>
      <c r="AB361">
        <v>2.6171169799599201</v>
      </c>
      <c r="AC361">
        <v>-25.080621445302143</v>
      </c>
      <c r="AD361">
        <v>41.786607518722526</v>
      </c>
      <c r="AE361">
        <v>42.301704762981025</v>
      </c>
      <c r="AF361">
        <v>8666</v>
      </c>
      <c r="AG361">
        <v>2</v>
      </c>
      <c r="AH361">
        <v>1</v>
      </c>
      <c r="AI361">
        <v>3000</v>
      </c>
      <c r="AJ361">
        <v>34137</v>
      </c>
      <c r="AK361">
        <v>8523</v>
      </c>
      <c r="AL361">
        <v>38504</v>
      </c>
      <c r="AM361">
        <v>9</v>
      </c>
      <c r="AN361">
        <v>25750</v>
      </c>
      <c r="AO361">
        <v>10042</v>
      </c>
    </row>
    <row r="362" spans="1:42">
      <c r="A362">
        <v>4</v>
      </c>
      <c r="B362">
        <v>26</v>
      </c>
      <c r="C362">
        <v>2018</v>
      </c>
      <c r="D362">
        <v>99</v>
      </c>
      <c r="E362">
        <v>99</v>
      </c>
      <c r="F362">
        <v>99</v>
      </c>
      <c r="G362">
        <v>2</v>
      </c>
      <c r="H362">
        <v>99</v>
      </c>
      <c r="I362">
        <v>99</v>
      </c>
      <c r="J362">
        <v>999</v>
      </c>
      <c r="K362">
        <v>99</v>
      </c>
      <c r="L362">
        <v>99</v>
      </c>
      <c r="M362">
        <v>99</v>
      </c>
      <c r="N362">
        <v>99</v>
      </c>
      <c r="O362">
        <v>99</v>
      </c>
      <c r="P362">
        <v>9999</v>
      </c>
      <c r="Q362">
        <v>849</v>
      </c>
      <c r="R362">
        <v>474333</v>
      </c>
      <c r="S362">
        <v>457161</v>
      </c>
      <c r="T362">
        <v>15.143447746625259</v>
      </c>
      <c r="U362">
        <v>60.153184545488358</v>
      </c>
      <c r="V362">
        <v>87.637427675750388</v>
      </c>
      <c r="W362">
        <v>79.978780320280379</v>
      </c>
      <c r="X362">
        <v>0.53063986692892973</v>
      </c>
      <c r="Y362">
        <v>1.0612797338578597</v>
      </c>
      <c r="Z362">
        <v>44.947326034663398</v>
      </c>
      <c r="AA362">
        <v>9.2564246994502728</v>
      </c>
      <c r="AB362">
        <v>2.6272312425743558</v>
      </c>
      <c r="AC362">
        <v>-20.271927501859256</v>
      </c>
      <c r="AD362">
        <v>33.559595445042305</v>
      </c>
      <c r="AE362">
        <v>33.299708585426124</v>
      </c>
      <c r="AF362">
        <v>7814</v>
      </c>
      <c r="AG362">
        <v>5</v>
      </c>
      <c r="AH362">
        <v>3</v>
      </c>
      <c r="AI362">
        <v>1598</v>
      </c>
      <c r="AJ362">
        <v>38885</v>
      </c>
      <c r="AK362">
        <v>12482</v>
      </c>
      <c r="AL362">
        <v>52086</v>
      </c>
      <c r="AM362">
        <v>25</v>
      </c>
      <c r="AN362">
        <v>19045</v>
      </c>
      <c r="AO362">
        <v>5517</v>
      </c>
    </row>
    <row r="363" spans="1:42">
      <c r="A363">
        <v>4</v>
      </c>
      <c r="B363">
        <v>27</v>
      </c>
      <c r="C363">
        <v>2018</v>
      </c>
      <c r="D363">
        <v>99</v>
      </c>
      <c r="E363">
        <v>99</v>
      </c>
      <c r="F363">
        <v>99</v>
      </c>
      <c r="G363">
        <v>3</v>
      </c>
      <c r="H363">
        <v>99</v>
      </c>
      <c r="I363">
        <v>99</v>
      </c>
      <c r="J363">
        <v>999</v>
      </c>
      <c r="K363">
        <v>99</v>
      </c>
      <c r="L363">
        <v>99</v>
      </c>
      <c r="M363">
        <v>99</v>
      </c>
      <c r="N363">
        <v>99</v>
      </c>
      <c r="O363">
        <v>99</v>
      </c>
      <c r="P363">
        <v>9999</v>
      </c>
      <c r="Q363">
        <v>419</v>
      </c>
      <c r="R363">
        <v>266865</v>
      </c>
      <c r="S363">
        <v>263315</v>
      </c>
      <c r="T363">
        <v>15.551222528244621</v>
      </c>
      <c r="U363">
        <v>60.393148890112613</v>
      </c>
      <c r="V363">
        <v>85.033974587162362</v>
      </c>
      <c r="W363">
        <v>78.097038527998137</v>
      </c>
      <c r="X363">
        <v>4.1125662788301192</v>
      </c>
      <c r="Y363">
        <v>8.2251325576602383</v>
      </c>
      <c r="Z363">
        <v>67.165045997039698</v>
      </c>
      <c r="AA363">
        <v>9.8936609356794687</v>
      </c>
      <c r="AB363">
        <v>2.8797590083441422</v>
      </c>
      <c r="AC363">
        <v>-29.065013846492555</v>
      </c>
      <c r="AD363">
        <v>18.881000137964705</v>
      </c>
      <c r="AE363">
        <v>18.72865749356184</v>
      </c>
      <c r="AF363">
        <v>6704</v>
      </c>
      <c r="AG363">
        <v>0</v>
      </c>
      <c r="AH363">
        <v>0</v>
      </c>
      <c r="AI363">
        <v>2457</v>
      </c>
      <c r="AJ363">
        <v>13024</v>
      </c>
      <c r="AK363">
        <v>3307</v>
      </c>
      <c r="AL363">
        <v>14411</v>
      </c>
      <c r="AM363">
        <v>1</v>
      </c>
      <c r="AN363">
        <v>18419</v>
      </c>
      <c r="AO363">
        <v>6233</v>
      </c>
    </row>
    <row r="364" spans="1:42">
      <c r="A364">
        <v>4</v>
      </c>
      <c r="B364">
        <v>28</v>
      </c>
      <c r="C364">
        <v>2018</v>
      </c>
      <c r="D364">
        <v>99</v>
      </c>
      <c r="E364">
        <v>99</v>
      </c>
      <c r="F364">
        <v>99</v>
      </c>
      <c r="G364">
        <v>4</v>
      </c>
      <c r="H364">
        <v>99</v>
      </c>
      <c r="I364">
        <v>99</v>
      </c>
      <c r="J364">
        <v>999</v>
      </c>
      <c r="K364">
        <v>99</v>
      </c>
      <c r="L364">
        <v>99</v>
      </c>
      <c r="M364">
        <v>99</v>
      </c>
      <c r="N364">
        <v>99</v>
      </c>
      <c r="O364">
        <v>99</v>
      </c>
      <c r="P364">
        <v>9999</v>
      </c>
      <c r="Q364">
        <v>165</v>
      </c>
      <c r="R364">
        <v>81593</v>
      </c>
      <c r="S364">
        <v>80332</v>
      </c>
      <c r="T364">
        <v>15.578603556677653</v>
      </c>
      <c r="U364">
        <v>60.45279589702735</v>
      </c>
      <c r="V364">
        <v>84.39669709815999</v>
      </c>
      <c r="W364">
        <v>77.498370512373924</v>
      </c>
      <c r="X364">
        <v>4.3949848638976379</v>
      </c>
      <c r="Y364">
        <v>8.7899697277952757</v>
      </c>
      <c r="Z364">
        <v>82.167587905825243</v>
      </c>
      <c r="AA364">
        <v>10.088191267811007</v>
      </c>
      <c r="AB364">
        <v>2.7465377526203278</v>
      </c>
      <c r="AC364">
        <v>-33.219978340338479</v>
      </c>
      <c r="AD364">
        <v>5.7727968982704878</v>
      </c>
      <c r="AE364">
        <v>5.6699291580310076</v>
      </c>
      <c r="AF364">
        <v>1641</v>
      </c>
      <c r="AG364">
        <v>2</v>
      </c>
      <c r="AH364">
        <v>0</v>
      </c>
      <c r="AI364">
        <v>590</v>
      </c>
      <c r="AJ364">
        <v>9546</v>
      </c>
      <c r="AK364">
        <v>2410</v>
      </c>
      <c r="AL364">
        <v>8302</v>
      </c>
      <c r="AM364">
        <v>0</v>
      </c>
      <c r="AN364">
        <v>7427</v>
      </c>
      <c r="AO364">
        <v>2134</v>
      </c>
    </row>
    <row r="365" spans="1:42">
      <c r="A365">
        <v>4</v>
      </c>
      <c r="B365">
        <v>29</v>
      </c>
      <c r="C365">
        <v>2017</v>
      </c>
      <c r="D365">
        <v>99</v>
      </c>
      <c r="E365">
        <v>99</v>
      </c>
      <c r="F365">
        <v>99</v>
      </c>
      <c r="G365">
        <v>1</v>
      </c>
      <c r="H365">
        <v>99</v>
      </c>
      <c r="I365">
        <v>99</v>
      </c>
      <c r="J365">
        <v>999</v>
      </c>
      <c r="K365">
        <v>99</v>
      </c>
      <c r="L365">
        <v>99</v>
      </c>
      <c r="M365">
        <v>99</v>
      </c>
      <c r="N365">
        <v>99</v>
      </c>
      <c r="O365">
        <v>99</v>
      </c>
      <c r="P365">
        <v>9999</v>
      </c>
      <c r="Q365">
        <v>1135</v>
      </c>
      <c r="R365">
        <v>564999</v>
      </c>
      <c r="S365">
        <v>562221</v>
      </c>
      <c r="T365">
        <v>15.500498230970324</v>
      </c>
      <c r="U365">
        <v>59.907068572678703</v>
      </c>
      <c r="V365">
        <v>88.883984566374821</v>
      </c>
      <c r="W365">
        <v>81.896419913165147</v>
      </c>
      <c r="X365">
        <v>1.2401791861578515</v>
      </c>
      <c r="Y365">
        <v>2.480358372315703</v>
      </c>
      <c r="Z365">
        <v>58.314793477510605</v>
      </c>
      <c r="AA365">
        <v>9.432054444544125</v>
      </c>
      <c r="AB365">
        <v>2.7413136017638378</v>
      </c>
      <c r="AC365">
        <v>-28.006253223712839</v>
      </c>
      <c r="AD365">
        <v>41.706884969993126</v>
      </c>
      <c r="AE365">
        <v>41.955828041626944</v>
      </c>
      <c r="AF365">
        <v>8676</v>
      </c>
      <c r="AG365">
        <v>35</v>
      </c>
      <c r="AH365">
        <v>2</v>
      </c>
      <c r="AI365">
        <v>2947</v>
      </c>
      <c r="AJ365">
        <v>31320</v>
      </c>
      <c r="AK365">
        <v>7552</v>
      </c>
      <c r="AL365">
        <v>31928</v>
      </c>
      <c r="AM365">
        <v>13</v>
      </c>
      <c r="AN365">
        <v>21490</v>
      </c>
      <c r="AO365">
        <v>10622</v>
      </c>
    </row>
    <row r="366" spans="1:42">
      <c r="A366">
        <v>4</v>
      </c>
      <c r="B366">
        <v>30</v>
      </c>
      <c r="C366">
        <v>2017</v>
      </c>
      <c r="D366">
        <v>99</v>
      </c>
      <c r="E366">
        <v>99</v>
      </c>
      <c r="F366">
        <v>99</v>
      </c>
      <c r="G366">
        <v>2</v>
      </c>
      <c r="H366">
        <v>99</v>
      </c>
      <c r="I366">
        <v>99</v>
      </c>
      <c r="J366">
        <v>999</v>
      </c>
      <c r="K366">
        <v>99</v>
      </c>
      <c r="L366">
        <v>99</v>
      </c>
      <c r="M366">
        <v>99</v>
      </c>
      <c r="N366">
        <v>99</v>
      </c>
      <c r="O366">
        <v>99</v>
      </c>
      <c r="P366">
        <v>9999</v>
      </c>
      <c r="Q366">
        <v>868</v>
      </c>
      <c r="R366">
        <v>454605</v>
      </c>
      <c r="S366">
        <v>453462</v>
      </c>
      <c r="T366">
        <v>15.600178176658854</v>
      </c>
      <c r="U366">
        <v>60.049609449082816</v>
      </c>
      <c r="V366">
        <v>88.906255781183503</v>
      </c>
      <c r="W366">
        <v>81.979005517550803</v>
      </c>
      <c r="X366">
        <v>0.71798594384135694</v>
      </c>
      <c r="Y366">
        <v>1.4359718876827139</v>
      </c>
      <c r="Z366">
        <v>46.339349545209593</v>
      </c>
      <c r="AA366">
        <v>9.4151633064867362</v>
      </c>
      <c r="AB366">
        <v>2.7141646986031502</v>
      </c>
      <c r="AC366">
        <v>-21.55859102612898</v>
      </c>
      <c r="AD366">
        <v>33.55786194627553</v>
      </c>
      <c r="AE366">
        <v>33.873795489123196</v>
      </c>
      <c r="AF366">
        <v>9076</v>
      </c>
      <c r="AG366">
        <v>1774</v>
      </c>
      <c r="AH366">
        <v>1</v>
      </c>
      <c r="AI366">
        <v>2204</v>
      </c>
      <c r="AJ366">
        <v>35243</v>
      </c>
      <c r="AK366">
        <v>11800</v>
      </c>
      <c r="AL366">
        <v>51408</v>
      </c>
      <c r="AM366">
        <v>12</v>
      </c>
      <c r="AN366">
        <v>44356</v>
      </c>
      <c r="AO366">
        <v>8652</v>
      </c>
    </row>
    <row r="367" spans="1:42">
      <c r="A367">
        <v>4</v>
      </c>
      <c r="B367">
        <v>31</v>
      </c>
      <c r="C367">
        <v>2017</v>
      </c>
      <c r="D367">
        <v>99</v>
      </c>
      <c r="E367">
        <v>99</v>
      </c>
      <c r="F367">
        <v>99</v>
      </c>
      <c r="G367">
        <v>3</v>
      </c>
      <c r="H367">
        <v>99</v>
      </c>
      <c r="I367">
        <v>99</v>
      </c>
      <c r="J367">
        <v>999</v>
      </c>
      <c r="K367">
        <v>99</v>
      </c>
      <c r="L367">
        <v>99</v>
      </c>
      <c r="M367">
        <v>99</v>
      </c>
      <c r="N367">
        <v>99</v>
      </c>
      <c r="O367">
        <v>99</v>
      </c>
      <c r="P367">
        <v>9999</v>
      </c>
      <c r="Q367">
        <v>425</v>
      </c>
      <c r="R367">
        <v>252669</v>
      </c>
      <c r="S367">
        <v>251822</v>
      </c>
      <c r="T367">
        <v>15.606409967190277</v>
      </c>
      <c r="U367">
        <v>60.167070390990482</v>
      </c>
      <c r="V367">
        <v>86.266414961479441</v>
      </c>
      <c r="W367">
        <v>79.514867644606895</v>
      </c>
      <c r="X367">
        <v>5.7850389244426514</v>
      </c>
      <c r="Y367">
        <v>11.570077848885303</v>
      </c>
      <c r="Z367">
        <v>68.971658573073853</v>
      </c>
      <c r="AA367">
        <v>9.6149248365386732</v>
      </c>
      <c r="AB367">
        <v>2.8813665320033319</v>
      </c>
      <c r="AC367">
        <v>-28.380458157223899</v>
      </c>
      <c r="AD367">
        <v>18.651425787449526</v>
      </c>
      <c r="AE367">
        <v>18.245775445912336</v>
      </c>
      <c r="AF367">
        <v>7560</v>
      </c>
      <c r="AG367">
        <v>1</v>
      </c>
      <c r="AH367">
        <v>0</v>
      </c>
      <c r="AI367">
        <v>2561</v>
      </c>
      <c r="AJ367">
        <v>10960</v>
      </c>
      <c r="AK367">
        <v>3363</v>
      </c>
      <c r="AL367">
        <v>7212</v>
      </c>
      <c r="AM367">
        <v>1</v>
      </c>
      <c r="AN367">
        <v>19028</v>
      </c>
      <c r="AO367">
        <v>10100</v>
      </c>
    </row>
    <row r="368" spans="1:42">
      <c r="A368">
        <v>4</v>
      </c>
      <c r="B368">
        <v>32</v>
      </c>
      <c r="C368">
        <v>2017</v>
      </c>
      <c r="D368">
        <v>99</v>
      </c>
      <c r="E368">
        <v>99</v>
      </c>
      <c r="F368">
        <v>99</v>
      </c>
      <c r="G368">
        <v>4</v>
      </c>
      <c r="H368">
        <v>99</v>
      </c>
      <c r="I368">
        <v>99</v>
      </c>
      <c r="J368">
        <v>999</v>
      </c>
      <c r="K368">
        <v>99</v>
      </c>
      <c r="L368">
        <v>99</v>
      </c>
      <c r="M368">
        <v>99</v>
      </c>
      <c r="N368">
        <v>99</v>
      </c>
      <c r="O368">
        <v>99</v>
      </c>
      <c r="P368">
        <v>9999</v>
      </c>
      <c r="Q368">
        <v>167</v>
      </c>
      <c r="R368">
        <v>82417</v>
      </c>
      <c r="S368">
        <v>82199</v>
      </c>
      <c r="T368">
        <v>15.698059866289721</v>
      </c>
      <c r="U368">
        <v>60.32794802856484</v>
      </c>
      <c r="V368">
        <v>85.786733348027326</v>
      </c>
      <c r="W368">
        <v>79.099230525918401</v>
      </c>
      <c r="X368">
        <v>7.0968368176468459</v>
      </c>
      <c r="Y368">
        <v>14.19367363529369</v>
      </c>
      <c r="Z368">
        <v>80.81463775677345</v>
      </c>
      <c r="AA368">
        <v>10.13351520635675</v>
      </c>
      <c r="AB368">
        <v>2.8409813256276961</v>
      </c>
      <c r="AC368">
        <v>-30.644741761849907</v>
      </c>
      <c r="AD368">
        <v>6.0838272962818065</v>
      </c>
      <c r="AE368">
        <v>5.9246010233375443</v>
      </c>
      <c r="AF368">
        <v>2069</v>
      </c>
      <c r="AG368">
        <v>1</v>
      </c>
      <c r="AH368">
        <v>0</v>
      </c>
      <c r="AI368">
        <v>758</v>
      </c>
      <c r="AJ368">
        <v>9531</v>
      </c>
      <c r="AK368">
        <v>1665</v>
      </c>
      <c r="AL368">
        <v>8433</v>
      </c>
      <c r="AM368">
        <v>4</v>
      </c>
      <c r="AN368">
        <v>9570</v>
      </c>
      <c r="AO368">
        <v>4181</v>
      </c>
    </row>
    <row r="369" spans="1:41">
      <c r="A369">
        <v>4</v>
      </c>
      <c r="B369">
        <v>33</v>
      </c>
      <c r="C369">
        <v>2016</v>
      </c>
      <c r="D369">
        <v>99</v>
      </c>
      <c r="E369">
        <v>99</v>
      </c>
      <c r="F369">
        <v>99</v>
      </c>
      <c r="G369">
        <v>1</v>
      </c>
      <c r="H369">
        <v>99</v>
      </c>
      <c r="I369">
        <v>99</v>
      </c>
      <c r="J369">
        <v>999</v>
      </c>
      <c r="K369">
        <v>99</v>
      </c>
      <c r="L369">
        <v>99</v>
      </c>
      <c r="M369">
        <v>99</v>
      </c>
      <c r="N369">
        <v>99</v>
      </c>
      <c r="O369">
        <v>99</v>
      </c>
      <c r="P369">
        <v>9999</v>
      </c>
      <c r="Q369">
        <v>1102</v>
      </c>
      <c r="R369">
        <v>570240</v>
      </c>
      <c r="S369">
        <v>564381</v>
      </c>
      <c r="T369">
        <v>15.455424031986533</v>
      </c>
      <c r="U369">
        <v>60.016977892593843</v>
      </c>
      <c r="V369">
        <v>89.032771774856243</v>
      </c>
      <c r="W369">
        <v>81.893121667808487</v>
      </c>
      <c r="X369">
        <v>1.2333403479236815</v>
      </c>
      <c r="Y369">
        <v>2.466680695847363</v>
      </c>
      <c r="Z369">
        <v>57.276234567901241</v>
      </c>
      <c r="AA369">
        <v>9.9083236437479982</v>
      </c>
      <c r="AB369">
        <v>2.8127902297126806</v>
      </c>
      <c r="AC369">
        <v>-28.439335880703009</v>
      </c>
      <c r="AD369">
        <v>41.911830368216862</v>
      </c>
      <c r="AE369">
        <v>41.916561929272952</v>
      </c>
      <c r="AF369">
        <v>8328</v>
      </c>
      <c r="AG369">
        <v>172</v>
      </c>
      <c r="AH369">
        <v>6</v>
      </c>
      <c r="AI369">
        <v>3243</v>
      </c>
      <c r="AJ369">
        <v>45273</v>
      </c>
      <c r="AK369">
        <v>13344</v>
      </c>
      <c r="AL369">
        <v>32140</v>
      </c>
      <c r="AM369">
        <v>102</v>
      </c>
      <c r="AN369">
        <v>18352</v>
      </c>
      <c r="AO369">
        <v>10090</v>
      </c>
    </row>
    <row r="370" spans="1:41">
      <c r="A370">
        <v>4</v>
      </c>
      <c r="B370">
        <v>34</v>
      </c>
      <c r="C370">
        <v>2016</v>
      </c>
      <c r="D370">
        <v>99</v>
      </c>
      <c r="E370">
        <v>99</v>
      </c>
      <c r="F370">
        <v>99</v>
      </c>
      <c r="G370">
        <v>2</v>
      </c>
      <c r="H370">
        <v>99</v>
      </c>
      <c r="I370">
        <v>99</v>
      </c>
      <c r="J370">
        <v>999</v>
      </c>
      <c r="K370">
        <v>99</v>
      </c>
      <c r="L370">
        <v>99</v>
      </c>
      <c r="M370">
        <v>99</v>
      </c>
      <c r="N370">
        <v>99</v>
      </c>
      <c r="O370">
        <v>99</v>
      </c>
      <c r="P370">
        <v>9999</v>
      </c>
      <c r="Q370">
        <v>841</v>
      </c>
      <c r="R370">
        <v>455930</v>
      </c>
      <c r="S370">
        <v>454700</v>
      </c>
      <c r="T370">
        <v>15.725521461627878</v>
      </c>
      <c r="U370">
        <v>60.365317791950737</v>
      </c>
      <c r="V370">
        <v>89.40680281380547</v>
      </c>
      <c r="W370">
        <v>82.439302837033452</v>
      </c>
      <c r="X370">
        <v>1.3212554558813856</v>
      </c>
      <c r="Y370">
        <v>2.6425109117627712</v>
      </c>
      <c r="Z370">
        <v>49.166319391134607</v>
      </c>
      <c r="AA370">
        <v>9.8611344766822011</v>
      </c>
      <c r="AB370">
        <v>2.8288162872364513</v>
      </c>
      <c r="AC370">
        <v>-19.460422796637538</v>
      </c>
      <c r="AD370">
        <v>33.510207666563403</v>
      </c>
      <c r="AE370">
        <v>33.99578762826205</v>
      </c>
      <c r="AF370">
        <v>9608</v>
      </c>
      <c r="AG370">
        <v>417</v>
      </c>
      <c r="AH370">
        <v>0</v>
      </c>
      <c r="AI370">
        <v>2320</v>
      </c>
      <c r="AJ370">
        <v>58028</v>
      </c>
      <c r="AK370">
        <v>9589</v>
      </c>
      <c r="AL370">
        <v>55608</v>
      </c>
      <c r="AM370">
        <v>38</v>
      </c>
      <c r="AN370">
        <v>36736</v>
      </c>
      <c r="AO370">
        <v>10248</v>
      </c>
    </row>
    <row r="371" spans="1:41">
      <c r="A371">
        <v>4</v>
      </c>
      <c r="B371">
        <v>35</v>
      </c>
      <c r="C371">
        <v>2016</v>
      </c>
      <c r="D371">
        <v>99</v>
      </c>
      <c r="E371">
        <v>99</v>
      </c>
      <c r="F371">
        <v>99</v>
      </c>
      <c r="G371">
        <v>3</v>
      </c>
      <c r="H371">
        <v>99</v>
      </c>
      <c r="I371">
        <v>99</v>
      </c>
      <c r="J371">
        <v>999</v>
      </c>
      <c r="K371">
        <v>99</v>
      </c>
      <c r="L371">
        <v>99</v>
      </c>
      <c r="M371">
        <v>99</v>
      </c>
      <c r="N371">
        <v>99</v>
      </c>
      <c r="O371">
        <v>99</v>
      </c>
      <c r="P371">
        <v>9999</v>
      </c>
      <c r="Q371">
        <v>409</v>
      </c>
      <c r="R371">
        <v>249888</v>
      </c>
      <c r="S371">
        <v>248979</v>
      </c>
      <c r="T371">
        <v>15.662280701754391</v>
      </c>
      <c r="U371">
        <v>60.305503677016944</v>
      </c>
      <c r="V371">
        <v>86.786751720246116</v>
      </c>
      <c r="W371">
        <v>79.983287345518704</v>
      </c>
      <c r="X371">
        <v>8.7387149442950438</v>
      </c>
      <c r="Y371">
        <v>17.477429888590088</v>
      </c>
      <c r="Z371">
        <v>69.131370854142673</v>
      </c>
      <c r="AA371">
        <v>10.009369864141428</v>
      </c>
      <c r="AB371">
        <v>2.9158951725371649</v>
      </c>
      <c r="AC371">
        <v>-28.939439667238663</v>
      </c>
      <c r="AD371">
        <v>18.366413206812872</v>
      </c>
      <c r="AE371">
        <v>18.060418557734437</v>
      </c>
      <c r="AF371">
        <v>6112</v>
      </c>
      <c r="AG371">
        <v>24</v>
      </c>
      <c r="AH371">
        <v>0</v>
      </c>
      <c r="AI371">
        <v>2556</v>
      </c>
      <c r="AJ371">
        <v>9548</v>
      </c>
      <c r="AK371">
        <v>5838</v>
      </c>
      <c r="AL371">
        <v>6196</v>
      </c>
      <c r="AM371">
        <v>1</v>
      </c>
      <c r="AN371">
        <v>11101</v>
      </c>
      <c r="AO371">
        <v>11215</v>
      </c>
    </row>
    <row r="372" spans="1:41">
      <c r="A372">
        <v>4</v>
      </c>
      <c r="B372">
        <v>36</v>
      </c>
      <c r="C372">
        <v>2016</v>
      </c>
      <c r="D372">
        <v>99</v>
      </c>
      <c r="E372">
        <v>99</v>
      </c>
      <c r="F372">
        <v>99</v>
      </c>
      <c r="G372">
        <v>4</v>
      </c>
      <c r="H372">
        <v>99</v>
      </c>
      <c r="I372">
        <v>99</v>
      </c>
      <c r="J372">
        <v>999</v>
      </c>
      <c r="K372">
        <v>99</v>
      </c>
      <c r="L372">
        <v>99</v>
      </c>
      <c r="M372">
        <v>99</v>
      </c>
      <c r="N372">
        <v>99</v>
      </c>
      <c r="O372">
        <v>99</v>
      </c>
      <c r="P372">
        <v>9999</v>
      </c>
      <c r="Q372">
        <v>154</v>
      </c>
      <c r="R372">
        <v>84512.5</v>
      </c>
      <c r="S372">
        <v>84077.5</v>
      </c>
      <c r="T372">
        <v>15.64242567667505</v>
      </c>
      <c r="U372">
        <v>60.312568760964581</v>
      </c>
      <c r="V372">
        <v>85.7927826932372</v>
      </c>
      <c r="W372">
        <v>79.044611221788415</v>
      </c>
      <c r="X372">
        <v>7.6166247596509393</v>
      </c>
      <c r="Y372">
        <v>15.233249519301879</v>
      </c>
      <c r="Z372">
        <v>78.487206034610267</v>
      </c>
      <c r="AA372">
        <v>10.436709674554324</v>
      </c>
      <c r="AB372">
        <v>2.9310872136991688</v>
      </c>
      <c r="AC372">
        <v>-31.217182029908599</v>
      </c>
      <c r="AD372">
        <v>6.2115487584068596</v>
      </c>
      <c r="AE372">
        <v>6.0272318847305613</v>
      </c>
      <c r="AF372">
        <v>1805</v>
      </c>
      <c r="AG372">
        <v>12</v>
      </c>
      <c r="AH372">
        <v>0</v>
      </c>
      <c r="AI372">
        <v>830</v>
      </c>
      <c r="AJ372">
        <v>8782</v>
      </c>
      <c r="AK372">
        <v>1434</v>
      </c>
      <c r="AL372">
        <v>8955</v>
      </c>
      <c r="AM372">
        <v>3</v>
      </c>
      <c r="AN372">
        <v>8905</v>
      </c>
      <c r="AO372">
        <v>3518</v>
      </c>
    </row>
    <row r="373" spans="1:41">
      <c r="A373">
        <v>4</v>
      </c>
      <c r="B373">
        <v>37</v>
      </c>
      <c r="C373">
        <v>2015</v>
      </c>
      <c r="D373">
        <v>99</v>
      </c>
      <c r="E373">
        <v>99</v>
      </c>
      <c r="F373">
        <v>99</v>
      </c>
      <c r="G373">
        <v>1</v>
      </c>
      <c r="H373">
        <v>99</v>
      </c>
      <c r="I373">
        <v>99</v>
      </c>
      <c r="J373">
        <v>999</v>
      </c>
      <c r="K373">
        <v>99</v>
      </c>
      <c r="L373">
        <v>99</v>
      </c>
      <c r="M373">
        <v>99</v>
      </c>
      <c r="N373">
        <v>99</v>
      </c>
      <c r="O373">
        <v>99</v>
      </c>
      <c r="P373">
        <v>9999</v>
      </c>
      <c r="Q373">
        <v>955</v>
      </c>
      <c r="R373">
        <v>542111</v>
      </c>
      <c r="S373">
        <v>538018</v>
      </c>
      <c r="T373">
        <v>15.657931678198748</v>
      </c>
      <c r="U373">
        <v>60.38120285938389</v>
      </c>
      <c r="V373">
        <v>88.84800347837853</v>
      </c>
      <c r="W373">
        <v>81.792589653134058</v>
      </c>
      <c r="X373">
        <v>1.0748721202853295</v>
      </c>
      <c r="Y373">
        <v>2.149744240570659</v>
      </c>
      <c r="AA373">
        <v>9.193513135874511</v>
      </c>
      <c r="AB373">
        <v>2.8428728159652925</v>
      </c>
      <c r="AC373">
        <v>-28.829467270774121</v>
      </c>
      <c r="AD373">
        <v>42.209996114672435</v>
      </c>
      <c r="AE373">
        <v>42.228995325048345</v>
      </c>
      <c r="AF373">
        <v>50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5190</v>
      </c>
      <c r="AO373">
        <v>10865</v>
      </c>
    </row>
    <row r="374" spans="1:41">
      <c r="A374">
        <v>4</v>
      </c>
      <c r="B374">
        <v>38</v>
      </c>
      <c r="C374">
        <v>2015</v>
      </c>
      <c r="D374">
        <v>99</v>
      </c>
      <c r="E374">
        <v>99</v>
      </c>
      <c r="F374">
        <v>99</v>
      </c>
      <c r="G374">
        <v>2</v>
      </c>
      <c r="H374">
        <v>99</v>
      </c>
      <c r="I374">
        <v>99</v>
      </c>
      <c r="J374">
        <v>999</v>
      </c>
      <c r="K374">
        <v>99</v>
      </c>
      <c r="L374">
        <v>99</v>
      </c>
      <c r="M374">
        <v>99</v>
      </c>
      <c r="N374">
        <v>99</v>
      </c>
      <c r="O374">
        <v>99</v>
      </c>
      <c r="P374">
        <v>9999</v>
      </c>
      <c r="Q374">
        <v>797</v>
      </c>
      <c r="R374">
        <v>434781</v>
      </c>
      <c r="S374">
        <v>433603</v>
      </c>
      <c r="T374">
        <v>15.942805688381045</v>
      </c>
      <c r="U374">
        <v>60.870635120144485</v>
      </c>
      <c r="V374">
        <v>89.626968535052725</v>
      </c>
      <c r="W374">
        <v>82.6413069328392</v>
      </c>
      <c r="X374">
        <v>0.4238915683988031</v>
      </c>
      <c r="Y374">
        <v>0.8477831367976062</v>
      </c>
      <c r="AA374">
        <v>9.429785748585374</v>
      </c>
      <c r="AB374">
        <v>2.8490701306390975</v>
      </c>
      <c r="AC374">
        <v>-22.571837183202778</v>
      </c>
      <c r="AD374">
        <v>33.853038069202434</v>
      </c>
      <c r="AE374">
        <v>34.386616078018037</v>
      </c>
      <c r="AF374">
        <v>23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8596</v>
      </c>
      <c r="AO374">
        <v>611</v>
      </c>
    </row>
    <row r="375" spans="1:41">
      <c r="A375">
        <v>4</v>
      </c>
      <c r="B375">
        <v>39</v>
      </c>
      <c r="C375">
        <v>2015</v>
      </c>
      <c r="D375">
        <v>99</v>
      </c>
      <c r="E375">
        <v>99</v>
      </c>
      <c r="F375">
        <v>99</v>
      </c>
      <c r="G375">
        <v>3</v>
      </c>
      <c r="H375">
        <v>99</v>
      </c>
      <c r="I375">
        <v>99</v>
      </c>
      <c r="J375">
        <v>999</v>
      </c>
      <c r="K375">
        <v>99</v>
      </c>
      <c r="L375">
        <v>99</v>
      </c>
      <c r="M375">
        <v>99</v>
      </c>
      <c r="N375">
        <v>99</v>
      </c>
      <c r="O375">
        <v>99</v>
      </c>
      <c r="P375">
        <v>9999</v>
      </c>
      <c r="Q375">
        <v>388</v>
      </c>
      <c r="R375">
        <v>228699</v>
      </c>
      <c r="S375">
        <v>228254</v>
      </c>
      <c r="T375">
        <v>15.855937280005596</v>
      </c>
      <c r="U375">
        <v>60.681788709069721</v>
      </c>
      <c r="V375">
        <v>86.487789766359029</v>
      </c>
      <c r="W375">
        <v>79.766677911449506</v>
      </c>
      <c r="X375">
        <v>8.0105291234329847</v>
      </c>
      <c r="Y375">
        <v>16.021058246865973</v>
      </c>
      <c r="AA375">
        <v>9.602203981274382</v>
      </c>
      <c r="AB375">
        <v>2.9088605910802952</v>
      </c>
      <c r="AC375">
        <v>-30.255370475461952</v>
      </c>
      <c r="AD375">
        <v>17.807024578784549</v>
      </c>
      <c r="AE375">
        <v>17.471890003862342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4214</v>
      </c>
      <c r="AO375">
        <v>514</v>
      </c>
    </row>
    <row r="376" spans="1:41">
      <c r="A376">
        <v>4</v>
      </c>
      <c r="B376">
        <v>40</v>
      </c>
      <c r="C376">
        <v>2015</v>
      </c>
      <c r="D376">
        <v>99</v>
      </c>
      <c r="E376">
        <v>99</v>
      </c>
      <c r="F376">
        <v>99</v>
      </c>
      <c r="G376">
        <v>4</v>
      </c>
      <c r="H376">
        <v>99</v>
      </c>
      <c r="I376">
        <v>99</v>
      </c>
      <c r="J376">
        <v>999</v>
      </c>
      <c r="K376">
        <v>99</v>
      </c>
      <c r="L376">
        <v>99</v>
      </c>
      <c r="M376">
        <v>99</v>
      </c>
      <c r="N376">
        <v>99</v>
      </c>
      <c r="O376">
        <v>99</v>
      </c>
      <c r="P376">
        <v>9999</v>
      </c>
      <c r="Q376">
        <v>155</v>
      </c>
      <c r="R376">
        <v>78728</v>
      </c>
      <c r="S376">
        <v>78577</v>
      </c>
      <c r="T376">
        <v>15.780357687226902</v>
      </c>
      <c r="U376">
        <v>60.455260445168449</v>
      </c>
      <c r="V376">
        <v>85.017750253213606</v>
      </c>
      <c r="W376">
        <v>78.410752510276311</v>
      </c>
      <c r="X376">
        <v>6.091860583274058</v>
      </c>
      <c r="Y376">
        <v>12.183721166548116</v>
      </c>
      <c r="AA376">
        <v>10.091881102235901</v>
      </c>
      <c r="AB376">
        <v>2.8425269354282343</v>
      </c>
      <c r="AC376">
        <v>-32.626896720862938</v>
      </c>
      <c r="AD376">
        <v>6.1299412373405682</v>
      </c>
      <c r="AE376">
        <v>5.9124985930712812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1169</v>
      </c>
      <c r="AO376">
        <v>979</v>
      </c>
    </row>
    <row r="377" spans="1:41">
      <c r="A377">
        <v>4</v>
      </c>
      <c r="B377">
        <v>41</v>
      </c>
      <c r="C377">
        <v>2014</v>
      </c>
      <c r="D377">
        <v>99</v>
      </c>
      <c r="E377">
        <v>99</v>
      </c>
      <c r="F377">
        <v>99</v>
      </c>
      <c r="G377">
        <v>1</v>
      </c>
      <c r="H377">
        <v>99</v>
      </c>
      <c r="I377">
        <v>99</v>
      </c>
      <c r="J377">
        <v>999</v>
      </c>
      <c r="K377">
        <v>99</v>
      </c>
      <c r="L377">
        <v>99</v>
      </c>
      <c r="M377">
        <v>99</v>
      </c>
      <c r="N377">
        <v>99</v>
      </c>
      <c r="O377">
        <v>99</v>
      </c>
      <c r="P377">
        <v>9999</v>
      </c>
      <c r="Q377">
        <v>938</v>
      </c>
      <c r="R377">
        <v>540303</v>
      </c>
      <c r="S377">
        <v>540292</v>
      </c>
      <c r="T377">
        <v>15.989705776203349</v>
      </c>
      <c r="U377">
        <v>60.888693521281105</v>
      </c>
      <c r="V377">
        <v>85.383513055448674</v>
      </c>
      <c r="W377">
        <v>78.80762439569807</v>
      </c>
      <c r="X377">
        <v>0</v>
      </c>
      <c r="Y377">
        <v>0</v>
      </c>
      <c r="AA377">
        <v>8.8016935541696135</v>
      </c>
      <c r="AB377">
        <v>2.8817026286719778</v>
      </c>
      <c r="AC377">
        <v>-27.233314773797581</v>
      </c>
      <c r="AD377">
        <v>41.952769038205297</v>
      </c>
      <c r="AE377">
        <v>42.239026273906525</v>
      </c>
    </row>
    <row r="378" spans="1:41">
      <c r="A378">
        <v>4</v>
      </c>
      <c r="B378">
        <v>42</v>
      </c>
      <c r="C378">
        <v>2014</v>
      </c>
      <c r="D378">
        <v>99</v>
      </c>
      <c r="E378">
        <v>99</v>
      </c>
      <c r="F378">
        <v>99</v>
      </c>
      <c r="G378">
        <v>2</v>
      </c>
      <c r="H378">
        <v>99</v>
      </c>
      <c r="I378">
        <v>99</v>
      </c>
      <c r="J378">
        <v>999</v>
      </c>
      <c r="K378">
        <v>99</v>
      </c>
      <c r="L378">
        <v>99</v>
      </c>
      <c r="M378">
        <v>99</v>
      </c>
      <c r="N378">
        <v>99</v>
      </c>
      <c r="O378">
        <v>99</v>
      </c>
      <c r="P378">
        <v>9999</v>
      </c>
      <c r="Q378">
        <v>791</v>
      </c>
      <c r="R378">
        <v>430139</v>
      </c>
      <c r="S378">
        <v>430111</v>
      </c>
      <c r="T378">
        <v>16.060222393226379</v>
      </c>
      <c r="U378">
        <v>61.019741415588079</v>
      </c>
      <c r="V378">
        <v>86.05671302270413</v>
      </c>
      <c r="W378">
        <v>79.427984404025409</v>
      </c>
      <c r="X378">
        <v>0</v>
      </c>
      <c r="Y378">
        <v>0</v>
      </c>
      <c r="AA378">
        <v>9.1820795984603389</v>
      </c>
      <c r="AB378">
        <v>2.7393962156300926</v>
      </c>
      <c r="AC378">
        <v>-30.583837515881303</v>
      </c>
      <c r="AD378">
        <v>33.398893068009222</v>
      </c>
      <c r="AE378">
        <v>33.889972486137403</v>
      </c>
    </row>
    <row r="379" spans="1:41">
      <c r="A379">
        <v>4</v>
      </c>
      <c r="B379">
        <v>43</v>
      </c>
      <c r="C379">
        <v>2014</v>
      </c>
      <c r="D379">
        <v>99</v>
      </c>
      <c r="E379">
        <v>99</v>
      </c>
      <c r="F379">
        <v>99</v>
      </c>
      <c r="G379">
        <v>3</v>
      </c>
      <c r="H379">
        <v>99</v>
      </c>
      <c r="I379">
        <v>99</v>
      </c>
      <c r="J379">
        <v>999</v>
      </c>
      <c r="K379">
        <v>99</v>
      </c>
      <c r="L379">
        <v>99</v>
      </c>
      <c r="M379">
        <v>99</v>
      </c>
      <c r="N379">
        <v>99</v>
      </c>
      <c r="O379">
        <v>99</v>
      </c>
      <c r="P379">
        <v>9999</v>
      </c>
      <c r="Q379">
        <v>384</v>
      </c>
      <c r="R379">
        <v>235633</v>
      </c>
      <c r="S379">
        <v>235611</v>
      </c>
      <c r="T379">
        <v>16.014289170022877</v>
      </c>
      <c r="U379">
        <v>61.060145748712898</v>
      </c>
      <c r="V379">
        <v>82.317799635518938</v>
      </c>
      <c r="W379">
        <v>75.974555517357615</v>
      </c>
      <c r="X379">
        <v>0</v>
      </c>
      <c r="Y379">
        <v>0</v>
      </c>
      <c r="AA379">
        <v>9.1541818657727987</v>
      </c>
      <c r="AB379">
        <v>2.9430779741338249</v>
      </c>
      <c r="AC379">
        <v>-35.797176079682998</v>
      </c>
      <c r="AD379">
        <v>18.296135366228636</v>
      </c>
      <c r="AE379">
        <v>17.757460414784667</v>
      </c>
    </row>
    <row r="380" spans="1:41">
      <c r="A380">
        <v>4</v>
      </c>
      <c r="B380">
        <v>44</v>
      </c>
      <c r="C380">
        <v>2014</v>
      </c>
      <c r="D380">
        <v>99</v>
      </c>
      <c r="E380">
        <v>99</v>
      </c>
      <c r="F380">
        <v>99</v>
      </c>
      <c r="G380">
        <v>4</v>
      </c>
      <c r="H380">
        <v>99</v>
      </c>
      <c r="I380">
        <v>99</v>
      </c>
      <c r="J380">
        <v>999</v>
      </c>
      <c r="K380">
        <v>99</v>
      </c>
      <c r="L380">
        <v>99</v>
      </c>
      <c r="M380">
        <v>99</v>
      </c>
      <c r="N380">
        <v>99</v>
      </c>
      <c r="O380">
        <v>99</v>
      </c>
      <c r="P380">
        <v>9999</v>
      </c>
      <c r="Q380">
        <v>161</v>
      </c>
      <c r="R380">
        <v>81809</v>
      </c>
      <c r="S380">
        <v>81801</v>
      </c>
      <c r="T380">
        <v>15.902150130181276</v>
      </c>
      <c r="U380">
        <v>60.682216598819089</v>
      </c>
      <c r="V380">
        <v>81.626920273698261</v>
      </c>
      <c r="W380">
        <v>75.33851908900877</v>
      </c>
      <c r="X380">
        <v>0</v>
      </c>
      <c r="Y380">
        <v>0</v>
      </c>
      <c r="AA380">
        <v>9.5037431816578088</v>
      </c>
      <c r="AB380">
        <v>2.7054411827969846</v>
      </c>
      <c r="AC380">
        <v>-38.520406815117155</v>
      </c>
      <c r="AD380">
        <v>6.3522025275568303</v>
      </c>
      <c r="AE380">
        <v>6.1135408251714152</v>
      </c>
    </row>
    <row r="381" spans="1:41">
      <c r="A381">
        <v>4</v>
      </c>
      <c r="B381">
        <v>45</v>
      </c>
      <c r="C381">
        <v>2013</v>
      </c>
      <c r="D381">
        <v>99</v>
      </c>
      <c r="E381">
        <v>99</v>
      </c>
      <c r="F381">
        <v>99</v>
      </c>
      <c r="G381">
        <v>1</v>
      </c>
      <c r="H381">
        <v>99</v>
      </c>
      <c r="I381">
        <v>99</v>
      </c>
      <c r="J381">
        <v>999</v>
      </c>
      <c r="K381">
        <v>99</v>
      </c>
      <c r="L381">
        <v>99</v>
      </c>
      <c r="M381">
        <v>99</v>
      </c>
      <c r="N381">
        <v>99</v>
      </c>
      <c r="O381">
        <v>99</v>
      </c>
      <c r="P381">
        <v>9999</v>
      </c>
      <c r="Q381">
        <v>947</v>
      </c>
      <c r="R381">
        <v>543541</v>
      </c>
      <c r="S381">
        <v>543505</v>
      </c>
      <c r="T381">
        <v>16.1778522687341</v>
      </c>
      <c r="U381">
        <v>61.414715595992654</v>
      </c>
      <c r="V381">
        <v>83.517732496362271</v>
      </c>
      <c r="W381">
        <v>77.08253649920411</v>
      </c>
      <c r="X381">
        <v>0</v>
      </c>
      <c r="Y381">
        <v>0</v>
      </c>
      <c r="AA381">
        <v>8.7451598500133105</v>
      </c>
      <c r="AB381">
        <v>3.0740364063148471</v>
      </c>
      <c r="AC381">
        <v>-31.827683611395255</v>
      </c>
      <c r="AD381">
        <v>42.081234269115328</v>
      </c>
      <c r="AE381">
        <v>42.337184671336793</v>
      </c>
    </row>
    <row r="382" spans="1:41">
      <c r="A382">
        <v>4</v>
      </c>
      <c r="B382">
        <v>46</v>
      </c>
      <c r="C382">
        <v>2013</v>
      </c>
      <c r="D382">
        <v>99</v>
      </c>
      <c r="E382">
        <v>99</v>
      </c>
      <c r="F382">
        <v>99</v>
      </c>
      <c r="G382">
        <v>2</v>
      </c>
      <c r="H382">
        <v>99</v>
      </c>
      <c r="I382">
        <v>99</v>
      </c>
      <c r="J382">
        <v>999</v>
      </c>
      <c r="K382">
        <v>99</v>
      </c>
      <c r="L382">
        <v>99</v>
      </c>
      <c r="M382">
        <v>99</v>
      </c>
      <c r="N382">
        <v>99</v>
      </c>
      <c r="O382">
        <v>99</v>
      </c>
      <c r="P382">
        <v>9999</v>
      </c>
      <c r="Q382">
        <v>828</v>
      </c>
      <c r="R382">
        <v>432097</v>
      </c>
      <c r="S382">
        <v>432056</v>
      </c>
      <c r="T382">
        <v>16.16946426381114</v>
      </c>
      <c r="U382">
        <v>61.430761290203115</v>
      </c>
      <c r="V382">
        <v>84.2843167465129</v>
      </c>
      <c r="W382">
        <v>77.790851440554562</v>
      </c>
      <c r="X382">
        <v>0</v>
      </c>
      <c r="Y382">
        <v>0</v>
      </c>
      <c r="AA382">
        <v>9.6607367486878886</v>
      </c>
      <c r="AB382">
        <v>2.9975922176709129</v>
      </c>
      <c r="AC382">
        <v>-42.654688972175656</v>
      </c>
      <c r="AD382">
        <v>33.453180319390675</v>
      </c>
      <c r="AE382">
        <v>33.964951565510709</v>
      </c>
    </row>
    <row r="383" spans="1:41">
      <c r="A383">
        <v>4</v>
      </c>
      <c r="B383">
        <v>47</v>
      </c>
      <c r="C383">
        <v>2013</v>
      </c>
      <c r="D383">
        <v>99</v>
      </c>
      <c r="E383">
        <v>99</v>
      </c>
      <c r="F383">
        <v>99</v>
      </c>
      <c r="G383">
        <v>3</v>
      </c>
      <c r="H383">
        <v>99</v>
      </c>
      <c r="I383">
        <v>99</v>
      </c>
      <c r="J383">
        <v>999</v>
      </c>
      <c r="K383">
        <v>99</v>
      </c>
      <c r="L383">
        <v>99</v>
      </c>
      <c r="M383">
        <v>99</v>
      </c>
      <c r="N383">
        <v>99</v>
      </c>
      <c r="O383">
        <v>99</v>
      </c>
      <c r="P383">
        <v>9999</v>
      </c>
      <c r="Q383">
        <v>408</v>
      </c>
      <c r="R383">
        <v>234777</v>
      </c>
      <c r="S383">
        <v>234772</v>
      </c>
      <c r="T383">
        <v>16.234988946958179</v>
      </c>
      <c r="U383">
        <v>61.606303136660237</v>
      </c>
      <c r="V383">
        <v>80.370629615634812</v>
      </c>
      <c r="W383">
        <v>74.181336360383739</v>
      </c>
      <c r="X383">
        <v>0</v>
      </c>
      <c r="Y383">
        <v>0</v>
      </c>
      <c r="AA383">
        <v>8.7347592554584992</v>
      </c>
      <c r="AB383">
        <v>3.0631497422463574</v>
      </c>
      <c r="AC383">
        <v>-32.784283840078885</v>
      </c>
      <c r="AD383">
        <v>18.176560623761752</v>
      </c>
      <c r="AE383">
        <v>17.599623874456203</v>
      </c>
    </row>
    <row r="384" spans="1:41">
      <c r="A384">
        <v>4</v>
      </c>
      <c r="B384">
        <v>48</v>
      </c>
      <c r="C384">
        <v>2013</v>
      </c>
      <c r="D384">
        <v>99</v>
      </c>
      <c r="E384">
        <v>99</v>
      </c>
      <c r="F384">
        <v>99</v>
      </c>
      <c r="G384">
        <v>4</v>
      </c>
      <c r="H384">
        <v>99</v>
      </c>
      <c r="I384">
        <v>99</v>
      </c>
      <c r="J384">
        <v>999</v>
      </c>
      <c r="K384">
        <v>99</v>
      </c>
      <c r="L384">
        <v>99</v>
      </c>
      <c r="M384">
        <v>99</v>
      </c>
      <c r="N384">
        <v>99</v>
      </c>
      <c r="O384">
        <v>99</v>
      </c>
      <c r="P384">
        <v>9999</v>
      </c>
      <c r="Q384">
        <v>161</v>
      </c>
      <c r="R384">
        <v>81232</v>
      </c>
      <c r="S384">
        <v>81224</v>
      </c>
      <c r="T384">
        <v>16.179276639747879</v>
      </c>
      <c r="U384">
        <v>61.418041465576678</v>
      </c>
      <c r="V384">
        <v>80.496435682487444</v>
      </c>
      <c r="W384">
        <v>74.294676696542879</v>
      </c>
      <c r="X384">
        <v>0</v>
      </c>
      <c r="Y384">
        <v>0</v>
      </c>
      <c r="AA384">
        <v>9.483204802801712</v>
      </c>
      <c r="AB384">
        <v>2.9295555803246391</v>
      </c>
      <c r="AC384">
        <v>-42.38214576223956</v>
      </c>
      <c r="AD384">
        <v>6.2890247877322496</v>
      </c>
      <c r="AE384">
        <v>6.098239888696309</v>
      </c>
    </row>
    <row r="385" spans="1:31">
      <c r="A385">
        <v>4</v>
      </c>
      <c r="B385">
        <v>49</v>
      </c>
      <c r="C385">
        <v>2012</v>
      </c>
      <c r="D385">
        <v>99</v>
      </c>
      <c r="E385">
        <v>99</v>
      </c>
      <c r="F385">
        <v>99</v>
      </c>
      <c r="G385">
        <v>1</v>
      </c>
      <c r="H385">
        <v>99</v>
      </c>
      <c r="I385">
        <v>99</v>
      </c>
      <c r="J385">
        <v>999</v>
      </c>
      <c r="K385">
        <v>99</v>
      </c>
      <c r="L385">
        <v>99</v>
      </c>
      <c r="M385">
        <v>99</v>
      </c>
      <c r="N385">
        <v>99</v>
      </c>
      <c r="O385">
        <v>99</v>
      </c>
      <c r="P385">
        <v>9999</v>
      </c>
      <c r="Q385">
        <v>970</v>
      </c>
      <c r="R385">
        <v>541540</v>
      </c>
      <c r="S385">
        <v>541508</v>
      </c>
      <c r="T385">
        <v>16.116425379473355</v>
      </c>
      <c r="U385">
        <v>61.297267999734082</v>
      </c>
      <c r="V385">
        <v>87.285451980170393</v>
      </c>
      <c r="W385">
        <v>80.560553306692256</v>
      </c>
      <c r="X385">
        <v>0</v>
      </c>
      <c r="Y385">
        <v>0</v>
      </c>
      <c r="AA385">
        <v>8.4270107195448887</v>
      </c>
      <c r="AB385">
        <v>3.1521038694353356</v>
      </c>
      <c r="AC385">
        <v>-36.869408175014655</v>
      </c>
      <c r="AD385">
        <v>41.990700696652958</v>
      </c>
      <c r="AE385">
        <v>42.334863964208488</v>
      </c>
    </row>
    <row r="386" spans="1:31">
      <c r="A386">
        <v>4</v>
      </c>
      <c r="B386">
        <v>50</v>
      </c>
      <c r="C386">
        <v>2012</v>
      </c>
      <c r="D386">
        <v>99</v>
      </c>
      <c r="E386">
        <v>99</v>
      </c>
      <c r="F386">
        <v>99</v>
      </c>
      <c r="G386">
        <v>2</v>
      </c>
      <c r="H386">
        <v>99</v>
      </c>
      <c r="I386">
        <v>99</v>
      </c>
      <c r="J386">
        <v>999</v>
      </c>
      <c r="K386">
        <v>99</v>
      </c>
      <c r="L386">
        <v>99</v>
      </c>
      <c r="M386">
        <v>99</v>
      </c>
      <c r="N386">
        <v>99</v>
      </c>
      <c r="O386">
        <v>99</v>
      </c>
      <c r="P386">
        <v>9999</v>
      </c>
      <c r="Q386">
        <v>892</v>
      </c>
      <c r="R386">
        <v>428019</v>
      </c>
      <c r="S386">
        <v>427980</v>
      </c>
      <c r="T386">
        <v>16.024237241804691</v>
      </c>
      <c r="U386">
        <v>61.092048693864207</v>
      </c>
      <c r="V386">
        <v>87.579185639492124</v>
      </c>
      <c r="W386">
        <v>80.831117341931446</v>
      </c>
      <c r="X386">
        <v>0</v>
      </c>
      <c r="Y386">
        <v>0</v>
      </c>
      <c r="AA386">
        <v>9.3845330846710748</v>
      </c>
      <c r="AB386">
        <v>3.1336633702886241</v>
      </c>
      <c r="AC386">
        <v>-43.493732840471345</v>
      </c>
      <c r="AD386">
        <v>33.188347530156058</v>
      </c>
      <c r="AE386">
        <v>33.571667079040871</v>
      </c>
    </row>
    <row r="387" spans="1:31">
      <c r="A387">
        <v>4</v>
      </c>
      <c r="B387">
        <v>51</v>
      </c>
      <c r="C387">
        <v>2012</v>
      </c>
      <c r="D387">
        <v>99</v>
      </c>
      <c r="E387">
        <v>99</v>
      </c>
      <c r="F387">
        <v>99</v>
      </c>
      <c r="G387">
        <v>3</v>
      </c>
      <c r="H387">
        <v>99</v>
      </c>
      <c r="I387">
        <v>99</v>
      </c>
      <c r="J387">
        <v>999</v>
      </c>
      <c r="K387">
        <v>99</v>
      </c>
      <c r="L387">
        <v>99</v>
      </c>
      <c r="M387">
        <v>99</v>
      </c>
      <c r="N387">
        <v>99</v>
      </c>
      <c r="O387">
        <v>99</v>
      </c>
      <c r="P387">
        <v>9999</v>
      </c>
      <c r="Q387">
        <v>474</v>
      </c>
      <c r="R387">
        <v>241451</v>
      </c>
      <c r="S387">
        <v>241377</v>
      </c>
      <c r="T387">
        <v>16.021805666574163</v>
      </c>
      <c r="U387">
        <v>61.11089706144331</v>
      </c>
      <c r="V387">
        <v>84.185627073730444</v>
      </c>
      <c r="W387">
        <v>77.678815297231452</v>
      </c>
      <c r="X387">
        <v>0</v>
      </c>
      <c r="Y387">
        <v>0</v>
      </c>
      <c r="AA387">
        <v>8.9216001732667216</v>
      </c>
      <c r="AB387">
        <v>3.2333916776875977</v>
      </c>
      <c r="AC387">
        <v>-37.982702896945746</v>
      </c>
      <c r="AD387">
        <v>18.721971920647704</v>
      </c>
      <c r="AE387">
        <v>18.195723544645087</v>
      </c>
    </row>
    <row r="388" spans="1:31">
      <c r="A388">
        <v>4</v>
      </c>
      <c r="B388">
        <v>52</v>
      </c>
      <c r="C388">
        <v>2012</v>
      </c>
      <c r="D388">
        <v>99</v>
      </c>
      <c r="E388">
        <v>99</v>
      </c>
      <c r="F388">
        <v>99</v>
      </c>
      <c r="G388">
        <v>4</v>
      </c>
      <c r="H388">
        <v>99</v>
      </c>
      <c r="I388">
        <v>99</v>
      </c>
      <c r="J388">
        <v>999</v>
      </c>
      <c r="K388">
        <v>99</v>
      </c>
      <c r="L388">
        <v>99</v>
      </c>
      <c r="M388">
        <v>99</v>
      </c>
      <c r="N388">
        <v>99</v>
      </c>
      <c r="O388">
        <v>99</v>
      </c>
      <c r="P388">
        <v>9999</v>
      </c>
      <c r="Q388">
        <v>150</v>
      </c>
      <c r="R388">
        <v>78656.5</v>
      </c>
      <c r="S388">
        <v>78654.5</v>
      </c>
      <c r="T388">
        <v>15.976988551486523</v>
      </c>
      <c r="U388">
        <v>60.927995219599616</v>
      </c>
      <c r="V388">
        <v>83.713368628149354</v>
      </c>
      <c r="W388">
        <v>77.266563260842901</v>
      </c>
      <c r="X388">
        <v>0</v>
      </c>
      <c r="Y388">
        <v>0</v>
      </c>
      <c r="AA388">
        <v>9.6561166497042823</v>
      </c>
      <c r="AB388">
        <v>3.1753086845404792</v>
      </c>
      <c r="AC388">
        <v>-44.643016058100095</v>
      </c>
      <c r="AD388">
        <v>6.0989798525432724</v>
      </c>
      <c r="AE388">
        <v>5.8977454121055795</v>
      </c>
    </row>
    <row r="389" spans="1:31">
      <c r="A389">
        <v>4</v>
      </c>
      <c r="B389">
        <v>53</v>
      </c>
      <c r="C389">
        <v>2011</v>
      </c>
      <c r="D389">
        <v>99</v>
      </c>
      <c r="E389">
        <v>99</v>
      </c>
      <c r="F389">
        <v>99</v>
      </c>
      <c r="G389">
        <v>1</v>
      </c>
      <c r="H389">
        <v>99</v>
      </c>
      <c r="I389">
        <v>99</v>
      </c>
      <c r="J389">
        <v>999</v>
      </c>
      <c r="K389">
        <v>99</v>
      </c>
      <c r="L389">
        <v>99</v>
      </c>
      <c r="M389">
        <v>99</v>
      </c>
      <c r="N389">
        <v>99</v>
      </c>
      <c r="O389">
        <v>99</v>
      </c>
      <c r="P389">
        <v>9999</v>
      </c>
      <c r="Q389">
        <v>1003</v>
      </c>
      <c r="R389">
        <v>539700</v>
      </c>
      <c r="S389">
        <v>539644</v>
      </c>
      <c r="T389">
        <v>16.087165091717623</v>
      </c>
      <c r="U389">
        <v>61.210447999051219</v>
      </c>
      <c r="V389">
        <v>87.624828592710259</v>
      </c>
      <c r="W389">
        <v>80.870379731823178</v>
      </c>
      <c r="X389">
        <v>0</v>
      </c>
      <c r="Y389">
        <v>0</v>
      </c>
      <c r="AA389">
        <v>8.4695749329965864</v>
      </c>
      <c r="AB389">
        <v>3.1577787345897974</v>
      </c>
      <c r="AC389">
        <v>-36.266942485264678</v>
      </c>
      <c r="AD389">
        <v>42.124833748571639</v>
      </c>
      <c r="AE389">
        <v>42.380230124602555</v>
      </c>
    </row>
    <row r="390" spans="1:31">
      <c r="A390">
        <v>4</v>
      </c>
      <c r="B390">
        <v>54</v>
      </c>
      <c r="C390">
        <v>2011</v>
      </c>
      <c r="D390">
        <v>99</v>
      </c>
      <c r="E390">
        <v>99</v>
      </c>
      <c r="F390">
        <v>99</v>
      </c>
      <c r="G390">
        <v>2</v>
      </c>
      <c r="H390">
        <v>99</v>
      </c>
      <c r="I390">
        <v>99</v>
      </c>
      <c r="J390">
        <v>999</v>
      </c>
      <c r="K390">
        <v>99</v>
      </c>
      <c r="L390">
        <v>99</v>
      </c>
      <c r="M390">
        <v>99</v>
      </c>
      <c r="N390">
        <v>99</v>
      </c>
      <c r="O390">
        <v>99</v>
      </c>
      <c r="P390">
        <v>9999</v>
      </c>
      <c r="Q390">
        <v>930</v>
      </c>
      <c r="R390">
        <v>420912</v>
      </c>
      <c r="S390">
        <v>420759</v>
      </c>
      <c r="T390">
        <v>15.916353061922685</v>
      </c>
      <c r="U390">
        <v>60.837151433480898</v>
      </c>
      <c r="V390">
        <v>88.111756544835558</v>
      </c>
      <c r="W390">
        <v>81.297907234307274</v>
      </c>
      <c r="X390">
        <v>0</v>
      </c>
      <c r="Y390">
        <v>0</v>
      </c>
      <c r="AA390">
        <v>9.1131216424316825</v>
      </c>
      <c r="AB390">
        <v>3.2121160100589043</v>
      </c>
      <c r="AC390">
        <v>-42.553106658207248</v>
      </c>
      <c r="AD390">
        <v>32.853155498941611</v>
      </c>
      <c r="AE390">
        <v>33.218441728205313</v>
      </c>
    </row>
    <row r="391" spans="1:31">
      <c r="A391">
        <v>4</v>
      </c>
      <c r="B391">
        <v>55</v>
      </c>
      <c r="C391">
        <v>2011</v>
      </c>
      <c r="D391">
        <v>99</v>
      </c>
      <c r="E391">
        <v>99</v>
      </c>
      <c r="F391">
        <v>99</v>
      </c>
      <c r="G391">
        <v>3</v>
      </c>
      <c r="H391">
        <v>99</v>
      </c>
      <c r="I391">
        <v>99</v>
      </c>
      <c r="J391">
        <v>999</v>
      </c>
      <c r="K391">
        <v>99</v>
      </c>
      <c r="L391">
        <v>99</v>
      </c>
      <c r="M391">
        <v>99</v>
      </c>
      <c r="N391">
        <v>99</v>
      </c>
      <c r="O391">
        <v>99</v>
      </c>
      <c r="P391">
        <v>9999</v>
      </c>
      <c r="Q391">
        <v>477</v>
      </c>
      <c r="R391">
        <v>246480</v>
      </c>
      <c r="S391">
        <v>246019</v>
      </c>
      <c r="T391">
        <v>15.9230282375852</v>
      </c>
      <c r="U391">
        <v>60.849422199098449</v>
      </c>
      <c r="V391">
        <v>85.484974984338592</v>
      </c>
      <c r="W391">
        <v>78.755966815570901</v>
      </c>
      <c r="X391">
        <v>0</v>
      </c>
      <c r="Y391">
        <v>0</v>
      </c>
      <c r="AA391">
        <v>8.9192909747897886</v>
      </c>
      <c r="AB391">
        <v>3.2795786514758354</v>
      </c>
      <c r="AC391">
        <v>-40.032516087734805</v>
      </c>
      <c r="AD391">
        <v>19.238334301182029</v>
      </c>
      <c r="AE391">
        <v>18.815622521139044</v>
      </c>
    </row>
    <row r="392" spans="1:31">
      <c r="A392">
        <v>4</v>
      </c>
      <c r="B392">
        <v>56</v>
      </c>
      <c r="C392">
        <v>2011</v>
      </c>
      <c r="D392">
        <v>99</v>
      </c>
      <c r="E392">
        <v>99</v>
      </c>
      <c r="F392">
        <v>99</v>
      </c>
      <c r="G392">
        <v>4</v>
      </c>
      <c r="H392">
        <v>99</v>
      </c>
      <c r="I392">
        <v>99</v>
      </c>
      <c r="J392">
        <v>999</v>
      </c>
      <c r="K392">
        <v>99</v>
      </c>
      <c r="L392">
        <v>99</v>
      </c>
      <c r="M392">
        <v>99</v>
      </c>
      <c r="N392">
        <v>99</v>
      </c>
      <c r="O392">
        <v>99</v>
      </c>
      <c r="P392">
        <v>9999</v>
      </c>
      <c r="Q392">
        <v>163</v>
      </c>
      <c r="R392">
        <v>74100</v>
      </c>
      <c r="S392">
        <v>74094</v>
      </c>
      <c r="T392">
        <v>16.053549257759784</v>
      </c>
      <c r="U392">
        <v>61.145193942829373</v>
      </c>
      <c r="V392">
        <v>84.10987758485706</v>
      </c>
      <c r="W392">
        <v>77.629810780898566</v>
      </c>
      <c r="X392">
        <v>0</v>
      </c>
      <c r="Y392">
        <v>0</v>
      </c>
      <c r="AA392">
        <v>9.7365991869123611</v>
      </c>
      <c r="AB392">
        <v>3.1081343075716745</v>
      </c>
      <c r="AC392">
        <v>-46.858958641609838</v>
      </c>
      <c r="AD392">
        <v>5.7836764513047214</v>
      </c>
      <c r="AE392">
        <v>5.5857056260530848</v>
      </c>
    </row>
    <row r="393" spans="1:31">
      <c r="A393">
        <v>4</v>
      </c>
      <c r="B393">
        <v>57</v>
      </c>
      <c r="C393">
        <v>2010</v>
      </c>
      <c r="D393">
        <v>99</v>
      </c>
      <c r="E393">
        <v>99</v>
      </c>
      <c r="F393">
        <v>99</v>
      </c>
      <c r="G393">
        <v>1</v>
      </c>
      <c r="H393">
        <v>99</v>
      </c>
      <c r="I393">
        <v>99</v>
      </c>
      <c r="J393">
        <v>999</v>
      </c>
      <c r="K393">
        <v>99</v>
      </c>
      <c r="L393">
        <v>99</v>
      </c>
      <c r="M393">
        <v>99</v>
      </c>
      <c r="N393">
        <v>99</v>
      </c>
      <c r="O393">
        <v>99</v>
      </c>
      <c r="P393">
        <v>9999</v>
      </c>
      <c r="Q393">
        <v>1034</v>
      </c>
      <c r="R393">
        <v>540466.5</v>
      </c>
      <c r="S393">
        <v>540353.5</v>
      </c>
      <c r="T393">
        <v>15.959311076634725</v>
      </c>
      <c r="U393">
        <v>60.855543639487848</v>
      </c>
      <c r="V393">
        <v>87.218916111797796</v>
      </c>
      <c r="W393">
        <v>80.487403523803579</v>
      </c>
      <c r="X393">
        <v>0</v>
      </c>
      <c r="Y393">
        <v>0</v>
      </c>
      <c r="AA393">
        <v>8.5537493569769882</v>
      </c>
      <c r="AB393">
        <v>3.1528216953431123</v>
      </c>
      <c r="AC393">
        <v>-35.182464509499383</v>
      </c>
      <c r="AD393">
        <v>42.603205370622589</v>
      </c>
      <c r="AE393">
        <v>42.871462369415099</v>
      </c>
    </row>
    <row r="394" spans="1:31">
      <c r="A394">
        <v>4</v>
      </c>
      <c r="B394">
        <v>58</v>
      </c>
      <c r="C394">
        <v>2010</v>
      </c>
      <c r="D394">
        <v>99</v>
      </c>
      <c r="E394">
        <v>99</v>
      </c>
      <c r="F394">
        <v>99</v>
      </c>
      <c r="G394">
        <v>2</v>
      </c>
      <c r="H394">
        <v>99</v>
      </c>
      <c r="I394">
        <v>99</v>
      </c>
      <c r="J394">
        <v>999</v>
      </c>
      <c r="K394">
        <v>99</v>
      </c>
      <c r="L394">
        <v>99</v>
      </c>
      <c r="M394">
        <v>99</v>
      </c>
      <c r="N394">
        <v>99</v>
      </c>
      <c r="O394">
        <v>99</v>
      </c>
      <c r="P394">
        <v>9999</v>
      </c>
      <c r="Q394">
        <v>933</v>
      </c>
      <c r="R394">
        <v>408192.25</v>
      </c>
      <c r="S394">
        <v>407927.25</v>
      </c>
      <c r="T394">
        <v>15.944158665432774</v>
      </c>
      <c r="U394">
        <v>60.866191214242257</v>
      </c>
      <c r="V394">
        <v>87.598026799343273</v>
      </c>
      <c r="W394">
        <v>80.803159803617376</v>
      </c>
      <c r="X394">
        <v>0</v>
      </c>
      <c r="Y394">
        <v>0</v>
      </c>
      <c r="AA394">
        <v>9.0846512022013943</v>
      </c>
      <c r="AB394">
        <v>3.1778442092152122</v>
      </c>
      <c r="AC394">
        <v>-42.037272704333347</v>
      </c>
      <c r="AD394">
        <v>32.176459146767691</v>
      </c>
      <c r="AE394">
        <v>32.491777698834191</v>
      </c>
    </row>
    <row r="395" spans="1:31">
      <c r="A395">
        <v>4</v>
      </c>
      <c r="B395">
        <v>59</v>
      </c>
      <c r="C395">
        <v>2010</v>
      </c>
      <c r="D395">
        <v>99</v>
      </c>
      <c r="E395">
        <v>99</v>
      </c>
      <c r="F395">
        <v>99</v>
      </c>
      <c r="G395">
        <v>3</v>
      </c>
      <c r="H395">
        <v>99</v>
      </c>
      <c r="I395">
        <v>99</v>
      </c>
      <c r="J395">
        <v>999</v>
      </c>
      <c r="K395">
        <v>99</v>
      </c>
      <c r="L395">
        <v>99</v>
      </c>
      <c r="M395">
        <v>99</v>
      </c>
      <c r="N395">
        <v>99</v>
      </c>
      <c r="O395">
        <v>99</v>
      </c>
      <c r="P395">
        <v>9999</v>
      </c>
      <c r="Q395">
        <v>491</v>
      </c>
      <c r="R395">
        <v>243930.5</v>
      </c>
      <c r="S395">
        <v>243515.5</v>
      </c>
      <c r="T395">
        <v>16.039347273096229</v>
      </c>
      <c r="U395">
        <v>61.053780970821187</v>
      </c>
      <c r="V395">
        <v>85.295873488988619</v>
      </c>
      <c r="W395">
        <v>78.59322096539951</v>
      </c>
      <c r="X395">
        <v>0</v>
      </c>
      <c r="Y395">
        <v>0</v>
      </c>
      <c r="AA395">
        <v>8.7893671291063864</v>
      </c>
      <c r="AB395">
        <v>3.1241615690303255</v>
      </c>
      <c r="AC395">
        <v>-37.997966480386424</v>
      </c>
      <c r="AD395">
        <v>19.228242985751478</v>
      </c>
      <c r="AE395">
        <v>18.865751466174409</v>
      </c>
    </row>
    <row r="396" spans="1:31">
      <c r="A396">
        <v>4</v>
      </c>
      <c r="B396">
        <v>60</v>
      </c>
      <c r="C396">
        <v>2010</v>
      </c>
      <c r="D396">
        <v>99</v>
      </c>
      <c r="E396">
        <v>99</v>
      </c>
      <c r="F396">
        <v>99</v>
      </c>
      <c r="G396">
        <v>4</v>
      </c>
      <c r="H396">
        <v>99</v>
      </c>
      <c r="I396">
        <v>99</v>
      </c>
      <c r="J396">
        <v>999</v>
      </c>
      <c r="K396">
        <v>99</v>
      </c>
      <c r="L396">
        <v>99</v>
      </c>
      <c r="M396">
        <v>99</v>
      </c>
      <c r="N396">
        <v>99</v>
      </c>
      <c r="O396">
        <v>99</v>
      </c>
      <c r="P396">
        <v>9999</v>
      </c>
      <c r="Q396">
        <v>171</v>
      </c>
      <c r="R396">
        <v>76016</v>
      </c>
      <c r="S396">
        <v>76011.5</v>
      </c>
      <c r="T396">
        <v>16.004275415701954</v>
      </c>
      <c r="U396">
        <v>60.924728495030386</v>
      </c>
      <c r="V396">
        <v>83.449068396296383</v>
      </c>
      <c r="W396">
        <v>77.021149694454266</v>
      </c>
      <c r="X396">
        <v>0</v>
      </c>
      <c r="Y396">
        <v>0</v>
      </c>
      <c r="AA396">
        <v>9.4552730898985704</v>
      </c>
      <c r="AB396">
        <v>3.0331459141626111</v>
      </c>
      <c r="AC396">
        <v>-42.345205281302405</v>
      </c>
      <c r="AD396">
        <v>5.9920924968582607</v>
      </c>
      <c r="AE396">
        <v>5.7710084655762843</v>
      </c>
    </row>
    <row r="397" spans="1:31">
      <c r="A397">
        <v>4</v>
      </c>
      <c r="B397">
        <v>61</v>
      </c>
      <c r="C397">
        <v>2009</v>
      </c>
      <c r="D397">
        <v>99</v>
      </c>
      <c r="E397">
        <v>99</v>
      </c>
      <c r="F397">
        <v>99</v>
      </c>
      <c r="G397">
        <v>1</v>
      </c>
      <c r="H397">
        <v>99</v>
      </c>
      <c r="I397">
        <v>99</v>
      </c>
      <c r="J397">
        <v>999</v>
      </c>
      <c r="K397">
        <v>99</v>
      </c>
      <c r="L397">
        <v>99</v>
      </c>
      <c r="M397">
        <v>99</v>
      </c>
      <c r="N397">
        <v>99</v>
      </c>
      <c r="O397">
        <v>99</v>
      </c>
      <c r="P397">
        <v>9999</v>
      </c>
      <c r="Q397">
        <v>1115</v>
      </c>
      <c r="R397">
        <v>522948</v>
      </c>
      <c r="S397">
        <v>522804</v>
      </c>
      <c r="T397">
        <v>15.18214621721471</v>
      </c>
      <c r="U397">
        <v>59.263871355230641</v>
      </c>
      <c r="V397">
        <v>85.978079880171819</v>
      </c>
      <c r="W397">
        <v>79.337767117312794</v>
      </c>
      <c r="X397">
        <v>0</v>
      </c>
      <c r="Y397">
        <v>0</v>
      </c>
      <c r="AA397">
        <v>8.410360131110977</v>
      </c>
      <c r="AB397">
        <v>3.3720586865312745</v>
      </c>
      <c r="AC397">
        <v>-23.161652426351505</v>
      </c>
      <c r="AD397">
        <v>43.377223614818405</v>
      </c>
      <c r="AE397">
        <v>43.491356012016531</v>
      </c>
    </row>
    <row r="398" spans="1:31">
      <c r="A398">
        <v>4</v>
      </c>
      <c r="B398">
        <v>62</v>
      </c>
      <c r="C398">
        <v>2009</v>
      </c>
      <c r="D398">
        <v>99</v>
      </c>
      <c r="E398">
        <v>99</v>
      </c>
      <c r="F398">
        <v>99</v>
      </c>
      <c r="G398">
        <v>2</v>
      </c>
      <c r="H398">
        <v>99</v>
      </c>
      <c r="I398">
        <v>99</v>
      </c>
      <c r="J398">
        <v>999</v>
      </c>
      <c r="K398">
        <v>99</v>
      </c>
      <c r="L398">
        <v>99</v>
      </c>
      <c r="M398">
        <v>99</v>
      </c>
      <c r="N398">
        <v>99</v>
      </c>
      <c r="O398">
        <v>99</v>
      </c>
      <c r="P398">
        <v>9999</v>
      </c>
      <c r="Q398">
        <v>983</v>
      </c>
      <c r="R398">
        <v>378360</v>
      </c>
      <c r="S398">
        <v>378229</v>
      </c>
      <c r="T398">
        <v>15.093149381541387</v>
      </c>
      <c r="U398">
        <v>59.101446478191768</v>
      </c>
      <c r="V398">
        <v>87.218000289295219</v>
      </c>
      <c r="W398">
        <v>80.47733357304638</v>
      </c>
      <c r="X398">
        <v>0</v>
      </c>
      <c r="Y398">
        <v>0</v>
      </c>
      <c r="AA398">
        <v>8.83691358709941</v>
      </c>
      <c r="AB398">
        <v>3.3255742575762106</v>
      </c>
      <c r="AC398">
        <v>-29.703507730447193</v>
      </c>
      <c r="AD398">
        <v>31.384012037339641</v>
      </c>
      <c r="AE398">
        <v>31.916295440611755</v>
      </c>
    </row>
    <row r="399" spans="1:31">
      <c r="A399">
        <v>4</v>
      </c>
      <c r="B399">
        <v>63</v>
      </c>
      <c r="C399">
        <v>2009</v>
      </c>
      <c r="D399">
        <v>99</v>
      </c>
      <c r="E399">
        <v>99</v>
      </c>
      <c r="F399">
        <v>99</v>
      </c>
      <c r="G399">
        <v>3</v>
      </c>
      <c r="H399">
        <v>99</v>
      </c>
      <c r="I399">
        <v>99</v>
      </c>
      <c r="J399">
        <v>999</v>
      </c>
      <c r="K399">
        <v>99</v>
      </c>
      <c r="L399">
        <v>99</v>
      </c>
      <c r="M399">
        <v>99</v>
      </c>
      <c r="N399">
        <v>99</v>
      </c>
      <c r="O399">
        <v>99</v>
      </c>
      <c r="P399">
        <v>9999</v>
      </c>
      <c r="Q399">
        <v>510</v>
      </c>
      <c r="R399">
        <v>237801</v>
      </c>
      <c r="S399">
        <v>237575</v>
      </c>
      <c r="T399">
        <v>15.120054162934551</v>
      </c>
      <c r="U399">
        <v>59.136963064295486</v>
      </c>
      <c r="V399">
        <v>83.915362303908822</v>
      </c>
      <c r="W399">
        <v>77.38037209302334</v>
      </c>
      <c r="X399">
        <v>0</v>
      </c>
      <c r="Y399">
        <v>0</v>
      </c>
      <c r="AA399">
        <v>8.381906211217812</v>
      </c>
      <c r="AB399">
        <v>3.3617180900073951</v>
      </c>
      <c r="AC399">
        <v>-26.564004299731113</v>
      </c>
      <c r="AD399">
        <v>19.72499589409928</v>
      </c>
      <c r="AE399">
        <v>19.275942632821828</v>
      </c>
    </row>
    <row r="400" spans="1:31">
      <c r="A400">
        <v>4</v>
      </c>
      <c r="B400">
        <v>64</v>
      </c>
      <c r="C400">
        <v>2009</v>
      </c>
      <c r="D400">
        <v>99</v>
      </c>
      <c r="E400">
        <v>99</v>
      </c>
      <c r="F400">
        <v>99</v>
      </c>
      <c r="G400">
        <v>4</v>
      </c>
      <c r="H400">
        <v>99</v>
      </c>
      <c r="I400">
        <v>99</v>
      </c>
      <c r="J400">
        <v>999</v>
      </c>
      <c r="K400">
        <v>99</v>
      </c>
      <c r="L400">
        <v>99</v>
      </c>
      <c r="M400">
        <v>99</v>
      </c>
      <c r="N400">
        <v>99</v>
      </c>
      <c r="O400">
        <v>99</v>
      </c>
      <c r="P400">
        <v>9999</v>
      </c>
      <c r="Q400">
        <v>178</v>
      </c>
      <c r="R400">
        <v>66473</v>
      </c>
      <c r="S400">
        <v>66472</v>
      </c>
      <c r="T400">
        <v>15.069155897883356</v>
      </c>
      <c r="U400">
        <v>59.081628354795996</v>
      </c>
      <c r="V400">
        <v>82.641230051551332</v>
      </c>
      <c r="W400">
        <v>76.277300216632938</v>
      </c>
      <c r="X400">
        <v>0</v>
      </c>
      <c r="Y400">
        <v>0</v>
      </c>
      <c r="AA400">
        <v>8.8955806855524298</v>
      </c>
      <c r="AB400">
        <v>3.4436170057955944</v>
      </c>
      <c r="AC400">
        <v>-29.062315394253726</v>
      </c>
      <c r="AD400">
        <v>5.5137684537426752</v>
      </c>
      <c r="AE400">
        <v>5.3164059145498941</v>
      </c>
    </row>
    <row r="401" spans="1:31">
      <c r="A401">
        <v>4</v>
      </c>
      <c r="B401">
        <v>65</v>
      </c>
      <c r="C401">
        <v>2008</v>
      </c>
      <c r="D401">
        <v>99</v>
      </c>
      <c r="E401">
        <v>99</v>
      </c>
      <c r="F401">
        <v>99</v>
      </c>
      <c r="G401">
        <v>1</v>
      </c>
      <c r="H401">
        <v>99</v>
      </c>
      <c r="I401">
        <v>99</v>
      </c>
      <c r="J401">
        <v>999</v>
      </c>
      <c r="K401">
        <v>99</v>
      </c>
      <c r="L401">
        <v>99</v>
      </c>
      <c r="M401">
        <v>99</v>
      </c>
      <c r="N401">
        <v>99</v>
      </c>
      <c r="O401">
        <v>99</v>
      </c>
      <c r="P401">
        <v>9999</v>
      </c>
      <c r="Q401">
        <v>1183</v>
      </c>
      <c r="R401">
        <v>529018</v>
      </c>
      <c r="S401">
        <v>528898</v>
      </c>
      <c r="T401">
        <v>13.996325266815118</v>
      </c>
      <c r="U401">
        <v>57.025598508597113</v>
      </c>
      <c r="V401">
        <v>86.491860934163341</v>
      </c>
      <c r="W401">
        <v>79.814870542146977</v>
      </c>
      <c r="X401">
        <v>0</v>
      </c>
      <c r="Y401">
        <v>0</v>
      </c>
      <c r="AA401">
        <v>8.4166831335777523</v>
      </c>
      <c r="AB401">
        <v>2.5800937190519737</v>
      </c>
      <c r="AC401">
        <v>-13.8263993666852</v>
      </c>
      <c r="AD401">
        <v>44.203667526199609</v>
      </c>
      <c r="AE401">
        <v>44.353472885586513</v>
      </c>
    </row>
    <row r="402" spans="1:31">
      <c r="A402">
        <v>4</v>
      </c>
      <c r="B402">
        <v>66</v>
      </c>
      <c r="C402">
        <v>2008</v>
      </c>
      <c r="D402">
        <v>99</v>
      </c>
      <c r="E402">
        <v>99</v>
      </c>
      <c r="F402">
        <v>99</v>
      </c>
      <c r="G402">
        <v>2</v>
      </c>
      <c r="H402">
        <v>99</v>
      </c>
      <c r="I402">
        <v>99</v>
      </c>
      <c r="J402">
        <v>999</v>
      </c>
      <c r="K402">
        <v>99</v>
      </c>
      <c r="L402">
        <v>99</v>
      </c>
      <c r="M402">
        <v>99</v>
      </c>
      <c r="N402">
        <v>99</v>
      </c>
      <c r="O402">
        <v>99</v>
      </c>
      <c r="P402">
        <v>9999</v>
      </c>
      <c r="Q402">
        <v>1010</v>
      </c>
      <c r="R402">
        <v>369001</v>
      </c>
      <c r="S402">
        <v>368926</v>
      </c>
      <c r="T402">
        <v>14.026365782206556</v>
      </c>
      <c r="U402">
        <v>57.068184405544748</v>
      </c>
      <c r="V402">
        <v>87.360985680735951</v>
      </c>
      <c r="W402">
        <v>80.621237592361439</v>
      </c>
      <c r="X402">
        <v>0</v>
      </c>
      <c r="Y402">
        <v>0</v>
      </c>
      <c r="AA402">
        <v>8.8006472683915611</v>
      </c>
      <c r="AB402">
        <v>2.5017532985907245</v>
      </c>
      <c r="AC402">
        <v>-20.595530374661923</v>
      </c>
      <c r="AD402">
        <v>30.832972641451097</v>
      </c>
      <c r="AE402">
        <v>31.250762349645772</v>
      </c>
    </row>
    <row r="403" spans="1:31">
      <c r="A403">
        <v>4</v>
      </c>
      <c r="B403">
        <v>67</v>
      </c>
      <c r="C403">
        <v>2008</v>
      </c>
      <c r="D403">
        <v>99</v>
      </c>
      <c r="E403">
        <v>99</v>
      </c>
      <c r="F403">
        <v>99</v>
      </c>
      <c r="G403">
        <v>3</v>
      </c>
      <c r="H403">
        <v>99</v>
      </c>
      <c r="I403">
        <v>99</v>
      </c>
      <c r="J403">
        <v>999</v>
      </c>
      <c r="K403">
        <v>99</v>
      </c>
      <c r="L403">
        <v>99</v>
      </c>
      <c r="M403">
        <v>99</v>
      </c>
      <c r="N403">
        <v>99</v>
      </c>
      <c r="O403">
        <v>99</v>
      </c>
      <c r="P403">
        <v>9999</v>
      </c>
      <c r="Q403">
        <v>544</v>
      </c>
      <c r="R403">
        <v>236764</v>
      </c>
      <c r="S403">
        <v>236436</v>
      </c>
      <c r="T403">
        <v>13.82486357723303</v>
      </c>
      <c r="U403">
        <v>56.751941328731682</v>
      </c>
      <c r="V403">
        <v>84.735531014038628</v>
      </c>
      <c r="W403">
        <v>78.106490551352323</v>
      </c>
      <c r="X403">
        <v>0</v>
      </c>
      <c r="Y403">
        <v>0</v>
      </c>
      <c r="AA403">
        <v>8.5076537884518366</v>
      </c>
      <c r="AB403">
        <v>2.5070645408856405</v>
      </c>
      <c r="AC403">
        <v>-18.393137395425928</v>
      </c>
      <c r="AD403">
        <v>19.783518024288629</v>
      </c>
      <c r="AE403">
        <v>19.403166955773045</v>
      </c>
    </row>
    <row r="404" spans="1:31">
      <c r="A404">
        <v>4</v>
      </c>
      <c r="B404">
        <v>68</v>
      </c>
      <c r="C404">
        <v>2008</v>
      </c>
      <c r="D404">
        <v>99</v>
      </c>
      <c r="E404">
        <v>99</v>
      </c>
      <c r="F404">
        <v>99</v>
      </c>
      <c r="G404">
        <v>4</v>
      </c>
      <c r="H404">
        <v>99</v>
      </c>
      <c r="I404">
        <v>99</v>
      </c>
      <c r="J404">
        <v>999</v>
      </c>
      <c r="K404">
        <v>99</v>
      </c>
      <c r="L404">
        <v>99</v>
      </c>
      <c r="M404">
        <v>99</v>
      </c>
      <c r="N404">
        <v>99</v>
      </c>
      <c r="O404">
        <v>99</v>
      </c>
      <c r="P404">
        <v>9999</v>
      </c>
      <c r="Q404">
        <v>184</v>
      </c>
      <c r="R404">
        <v>61991</v>
      </c>
      <c r="S404">
        <v>61987</v>
      </c>
      <c r="T404">
        <v>13.758900485554356</v>
      </c>
      <c r="U404">
        <v>56.615500024198624</v>
      </c>
      <c r="V404">
        <v>83.055477976443527</v>
      </c>
      <c r="W404">
        <v>76.657397518834102</v>
      </c>
      <c r="X404">
        <v>0</v>
      </c>
      <c r="Y404">
        <v>0</v>
      </c>
      <c r="AA404">
        <v>9.2478179842755441</v>
      </c>
      <c r="AB404">
        <v>2.38347699424643</v>
      </c>
      <c r="AC404">
        <v>-19.946599075063283</v>
      </c>
      <c r="AD404">
        <v>5.1798418080606687</v>
      </c>
      <c r="AE404">
        <v>4.9925978089946588</v>
      </c>
    </row>
    <row r="405" spans="1:31">
      <c r="A405">
        <v>4</v>
      </c>
      <c r="B405">
        <v>69</v>
      </c>
      <c r="C405">
        <v>2007</v>
      </c>
      <c r="D405">
        <v>99</v>
      </c>
      <c r="E405">
        <v>99</v>
      </c>
      <c r="F405">
        <v>99</v>
      </c>
      <c r="G405">
        <v>1</v>
      </c>
      <c r="H405">
        <v>99</v>
      </c>
      <c r="I405">
        <v>99</v>
      </c>
      <c r="J405">
        <v>999</v>
      </c>
      <c r="K405">
        <v>99</v>
      </c>
      <c r="L405">
        <v>99</v>
      </c>
      <c r="M405">
        <v>99</v>
      </c>
      <c r="N405">
        <v>99</v>
      </c>
      <c r="O405">
        <v>99</v>
      </c>
      <c r="P405">
        <v>9999</v>
      </c>
      <c r="Q405">
        <v>1215</v>
      </c>
      <c r="R405">
        <v>525849</v>
      </c>
      <c r="S405">
        <v>525749</v>
      </c>
      <c r="T405">
        <v>14.022780303851489</v>
      </c>
      <c r="U405">
        <v>57.07083608337819</v>
      </c>
      <c r="V405">
        <v>84.182085232550747</v>
      </c>
      <c r="W405">
        <v>77.686128932247698</v>
      </c>
      <c r="X405">
        <v>0</v>
      </c>
      <c r="Y405">
        <v>0</v>
      </c>
      <c r="AA405">
        <v>8.5355322120590689</v>
      </c>
      <c r="AB405">
        <v>2.5074907122606258</v>
      </c>
      <c r="AC405">
        <v>-16.015151458666747</v>
      </c>
      <c r="AD405">
        <v>44.829449982480782</v>
      </c>
      <c r="AE405">
        <v>45.009932954521474</v>
      </c>
    </row>
    <row r="406" spans="1:31">
      <c r="A406">
        <v>4</v>
      </c>
      <c r="B406">
        <v>70</v>
      </c>
      <c r="C406">
        <v>2007</v>
      </c>
      <c r="D406">
        <v>99</v>
      </c>
      <c r="E406">
        <v>99</v>
      </c>
      <c r="F406">
        <v>99</v>
      </c>
      <c r="G406">
        <v>2</v>
      </c>
      <c r="H406">
        <v>99</v>
      </c>
      <c r="I406">
        <v>99</v>
      </c>
      <c r="J406">
        <v>999</v>
      </c>
      <c r="K406">
        <v>99</v>
      </c>
      <c r="L406">
        <v>99</v>
      </c>
      <c r="M406">
        <v>99</v>
      </c>
      <c r="N406">
        <v>99</v>
      </c>
      <c r="O406">
        <v>99</v>
      </c>
      <c r="P406">
        <v>9999</v>
      </c>
      <c r="Q406">
        <v>1082</v>
      </c>
      <c r="R406">
        <v>359644</v>
      </c>
      <c r="S406">
        <v>359463</v>
      </c>
      <c r="T406">
        <v>14.02400707366173</v>
      </c>
      <c r="U406">
        <v>57.067653694538791</v>
      </c>
      <c r="V406">
        <v>84.518764928239648</v>
      </c>
      <c r="W406">
        <v>77.976577839722367</v>
      </c>
      <c r="X406">
        <v>0</v>
      </c>
      <c r="Y406">
        <v>0</v>
      </c>
      <c r="AA406">
        <v>9.0857156925875096</v>
      </c>
      <c r="AB406">
        <v>2.4246343786553362</v>
      </c>
      <c r="AC406">
        <v>-20.657139484829127</v>
      </c>
      <c r="AD406">
        <v>30.660213691571776</v>
      </c>
      <c r="AE406">
        <v>30.889067330143885</v>
      </c>
    </row>
    <row r="407" spans="1:31">
      <c r="A407">
        <v>4</v>
      </c>
      <c r="B407">
        <v>71</v>
      </c>
      <c r="C407">
        <v>2007</v>
      </c>
      <c r="D407">
        <v>99</v>
      </c>
      <c r="E407">
        <v>99</v>
      </c>
      <c r="F407">
        <v>99</v>
      </c>
      <c r="G407">
        <v>3</v>
      </c>
      <c r="H407">
        <v>99</v>
      </c>
      <c r="I407">
        <v>99</v>
      </c>
      <c r="J407">
        <v>999</v>
      </c>
      <c r="K407">
        <v>99</v>
      </c>
      <c r="L407">
        <v>99</v>
      </c>
      <c r="M407">
        <v>99</v>
      </c>
      <c r="N407">
        <v>99</v>
      </c>
      <c r="O407">
        <v>99</v>
      </c>
      <c r="P407">
        <v>9999</v>
      </c>
      <c r="Q407">
        <v>591</v>
      </c>
      <c r="R407">
        <v>229305</v>
      </c>
      <c r="S407">
        <v>229041</v>
      </c>
      <c r="T407">
        <v>13.813632498201084</v>
      </c>
      <c r="U407">
        <v>56.726380866307757</v>
      </c>
      <c r="V407">
        <v>82.659927521152497</v>
      </c>
      <c r="W407">
        <v>76.211577839775103</v>
      </c>
      <c r="X407">
        <v>0</v>
      </c>
      <c r="Y407">
        <v>0</v>
      </c>
      <c r="AA407">
        <v>8.4665563887662518</v>
      </c>
      <c r="AB407">
        <v>2.4622589810901778</v>
      </c>
      <c r="AC407">
        <v>-16.426748321083878</v>
      </c>
      <c r="AD407">
        <v>19.548610015865311</v>
      </c>
      <c r="AE407">
        <v>19.236258904884373</v>
      </c>
    </row>
    <row r="408" spans="1:31">
      <c r="A408">
        <v>4</v>
      </c>
      <c r="B408">
        <v>72</v>
      </c>
      <c r="C408">
        <v>2007</v>
      </c>
      <c r="D408">
        <v>99</v>
      </c>
      <c r="E408">
        <v>99</v>
      </c>
      <c r="F408">
        <v>99</v>
      </c>
      <c r="G408">
        <v>4</v>
      </c>
      <c r="H408">
        <v>99</v>
      </c>
      <c r="I408">
        <v>99</v>
      </c>
      <c r="J408">
        <v>999</v>
      </c>
      <c r="K408">
        <v>99</v>
      </c>
      <c r="L408">
        <v>99</v>
      </c>
      <c r="M408">
        <v>99</v>
      </c>
      <c r="N408">
        <v>99</v>
      </c>
      <c r="O408">
        <v>99</v>
      </c>
      <c r="P408">
        <v>9999</v>
      </c>
      <c r="Q408">
        <v>184</v>
      </c>
      <c r="R408">
        <v>58201</v>
      </c>
      <c r="S408">
        <v>58199</v>
      </c>
      <c r="T408">
        <v>13.832683287228738</v>
      </c>
      <c r="U408">
        <v>56.754566229660306</v>
      </c>
      <c r="V408">
        <v>82.179473248624703</v>
      </c>
      <c r="W408">
        <v>75.850378872489372</v>
      </c>
      <c r="X408">
        <v>0</v>
      </c>
      <c r="Y408">
        <v>0</v>
      </c>
      <c r="AA408">
        <v>8.8386049400695903</v>
      </c>
      <c r="AB408">
        <v>2.3944952535868742</v>
      </c>
      <c r="AC408">
        <v>-24.257123404595625</v>
      </c>
      <c r="AD408">
        <v>4.9617263100821081</v>
      </c>
      <c r="AE408">
        <v>4.8647408104502734</v>
      </c>
    </row>
    <row r="409" spans="1:31">
      <c r="A409">
        <v>4</v>
      </c>
      <c r="B409">
        <v>73</v>
      </c>
      <c r="C409">
        <v>2006</v>
      </c>
      <c r="D409">
        <v>99</v>
      </c>
      <c r="E409">
        <v>99</v>
      </c>
      <c r="F409">
        <v>99</v>
      </c>
      <c r="G409">
        <v>1</v>
      </c>
      <c r="H409">
        <v>99</v>
      </c>
      <c r="I409">
        <v>99</v>
      </c>
      <c r="J409">
        <v>999</v>
      </c>
      <c r="K409">
        <v>99</v>
      </c>
      <c r="L409">
        <v>99</v>
      </c>
      <c r="M409">
        <v>99</v>
      </c>
      <c r="N409">
        <v>99</v>
      </c>
      <c r="O409">
        <v>99</v>
      </c>
      <c r="P409">
        <v>9999</v>
      </c>
      <c r="Q409">
        <v>1349</v>
      </c>
      <c r="R409">
        <v>534145</v>
      </c>
      <c r="S409">
        <v>532655</v>
      </c>
      <c r="T409">
        <v>14.07431128251692</v>
      </c>
      <c r="U409">
        <v>57.159485971219638</v>
      </c>
      <c r="V409">
        <v>82.263047598605056</v>
      </c>
      <c r="W409">
        <v>75.709391444744512</v>
      </c>
      <c r="X409">
        <v>0</v>
      </c>
      <c r="Y409">
        <v>0</v>
      </c>
      <c r="AA409">
        <v>8.2514864093707345</v>
      </c>
      <c r="AB409">
        <v>2.407026284519592</v>
      </c>
      <c r="AC409">
        <v>-15.322276391798203</v>
      </c>
      <c r="AD409">
        <v>44.798232040491968</v>
      </c>
      <c r="AE409">
        <v>45.147660790135937</v>
      </c>
    </row>
    <row r="410" spans="1:31">
      <c r="A410">
        <v>4</v>
      </c>
      <c r="B410">
        <v>74</v>
      </c>
      <c r="C410">
        <v>2006</v>
      </c>
      <c r="D410">
        <v>99</v>
      </c>
      <c r="E410">
        <v>99</v>
      </c>
      <c r="F410">
        <v>99</v>
      </c>
      <c r="G410">
        <v>2</v>
      </c>
      <c r="H410">
        <v>99</v>
      </c>
      <c r="I410">
        <v>99</v>
      </c>
      <c r="J410">
        <v>999</v>
      </c>
      <c r="K410">
        <v>99</v>
      </c>
      <c r="L410">
        <v>99</v>
      </c>
      <c r="M410">
        <v>99</v>
      </c>
      <c r="N410">
        <v>99</v>
      </c>
      <c r="O410">
        <v>99</v>
      </c>
      <c r="P410">
        <v>9999</v>
      </c>
      <c r="Q410">
        <v>1129</v>
      </c>
      <c r="R410">
        <v>361596</v>
      </c>
      <c r="S410">
        <v>358933</v>
      </c>
      <c r="T410">
        <v>14.10622905120632</v>
      </c>
      <c r="U410">
        <v>57.235695798380199</v>
      </c>
      <c r="V410">
        <v>82.270590618563006</v>
      </c>
      <c r="W410">
        <v>75.361460495413766</v>
      </c>
      <c r="X410">
        <v>0</v>
      </c>
      <c r="Y410">
        <v>0</v>
      </c>
      <c r="AA410">
        <v>8.5155446687041501</v>
      </c>
      <c r="AB410">
        <v>2.2764181477757854</v>
      </c>
      <c r="AC410">
        <v>-18.854720146257595</v>
      </c>
      <c r="AD410">
        <v>30.326711872082925</v>
      </c>
      <c r="AE410">
        <v>30.283229320260745</v>
      </c>
    </row>
    <row r="411" spans="1:31">
      <c r="A411">
        <v>4</v>
      </c>
      <c r="B411">
        <v>75</v>
      </c>
      <c r="C411">
        <v>2006</v>
      </c>
      <c r="D411">
        <v>99</v>
      </c>
      <c r="E411">
        <v>99</v>
      </c>
      <c r="F411">
        <v>99</v>
      </c>
      <c r="G411">
        <v>3</v>
      </c>
      <c r="H411">
        <v>99</v>
      </c>
      <c r="I411">
        <v>99</v>
      </c>
      <c r="J411">
        <v>999</v>
      </c>
      <c r="K411">
        <v>99</v>
      </c>
      <c r="L411">
        <v>99</v>
      </c>
      <c r="M411">
        <v>99</v>
      </c>
      <c r="N411">
        <v>99</v>
      </c>
      <c r="O411">
        <v>99</v>
      </c>
      <c r="P411">
        <v>9999</v>
      </c>
      <c r="Q411">
        <v>650</v>
      </c>
      <c r="R411">
        <v>238590</v>
      </c>
      <c r="S411">
        <v>238122</v>
      </c>
      <c r="T411">
        <v>13.884173687078251</v>
      </c>
      <c r="U411">
        <v>56.852961927079392</v>
      </c>
      <c r="V411">
        <v>80.554245876114891</v>
      </c>
      <c r="W411">
        <v>74.206506328687396</v>
      </c>
      <c r="X411">
        <v>0</v>
      </c>
      <c r="Y411">
        <v>0</v>
      </c>
      <c r="AA411">
        <v>7.7938228830315612</v>
      </c>
      <c r="AB411">
        <v>2.3692656724421797</v>
      </c>
      <c r="AC411">
        <v>-15.501672913594144</v>
      </c>
      <c r="AD411">
        <v>20.010315892765043</v>
      </c>
      <c r="AE411">
        <v>19.782491913060689</v>
      </c>
    </row>
    <row r="412" spans="1:31">
      <c r="A412">
        <v>4</v>
      </c>
      <c r="B412">
        <v>76</v>
      </c>
      <c r="C412">
        <v>2006</v>
      </c>
      <c r="D412">
        <v>99</v>
      </c>
      <c r="E412">
        <v>99</v>
      </c>
      <c r="F412">
        <v>99</v>
      </c>
      <c r="G412">
        <v>4</v>
      </c>
      <c r="H412">
        <v>99</v>
      </c>
      <c r="I412">
        <v>99</v>
      </c>
      <c r="J412">
        <v>999</v>
      </c>
      <c r="K412">
        <v>99</v>
      </c>
      <c r="L412">
        <v>99</v>
      </c>
      <c r="M412">
        <v>99</v>
      </c>
      <c r="N412">
        <v>99</v>
      </c>
      <c r="O412">
        <v>99</v>
      </c>
      <c r="P412">
        <v>9999</v>
      </c>
      <c r="Q412">
        <v>187</v>
      </c>
      <c r="R412">
        <v>58004</v>
      </c>
      <c r="S412">
        <v>58000</v>
      </c>
      <c r="T412">
        <v>13.86387145714089</v>
      </c>
      <c r="U412">
        <v>56.821465517241357</v>
      </c>
      <c r="V412">
        <v>79.867517839125981</v>
      </c>
      <c r="W412">
        <v>73.715918965517062</v>
      </c>
      <c r="X412">
        <v>0</v>
      </c>
      <c r="Y412">
        <v>0</v>
      </c>
      <c r="AA412">
        <v>8.5040624693806386</v>
      </c>
      <c r="AB412">
        <v>2.2357374600319901</v>
      </c>
      <c r="AC412">
        <v>-21.682762666762574</v>
      </c>
      <c r="AD412">
        <v>4.864740194660059</v>
      </c>
      <c r="AE412">
        <v>4.7866179765426109</v>
      </c>
    </row>
    <row r="413" spans="1:31">
      <c r="A413">
        <v>4</v>
      </c>
      <c r="B413">
        <v>77</v>
      </c>
      <c r="C413">
        <v>2005</v>
      </c>
      <c r="D413">
        <v>99</v>
      </c>
      <c r="E413">
        <v>99</v>
      </c>
      <c r="F413">
        <v>99</v>
      </c>
      <c r="G413">
        <v>1</v>
      </c>
      <c r="H413">
        <v>99</v>
      </c>
      <c r="I413">
        <v>99</v>
      </c>
      <c r="J413">
        <v>999</v>
      </c>
      <c r="K413">
        <v>99</v>
      </c>
      <c r="L413">
        <v>99</v>
      </c>
      <c r="M413">
        <v>99</v>
      </c>
      <c r="N413">
        <v>99</v>
      </c>
      <c r="O413">
        <v>99</v>
      </c>
      <c r="P413">
        <v>9999</v>
      </c>
      <c r="Q413">
        <v>1455</v>
      </c>
      <c r="R413">
        <v>516025</v>
      </c>
      <c r="S413">
        <v>515855</v>
      </c>
      <c r="T413">
        <v>14.009301874909159</v>
      </c>
      <c r="U413">
        <v>57.050605305754523</v>
      </c>
      <c r="V413">
        <v>81.567632938085438</v>
      </c>
      <c r="W413">
        <v>75.262937841059554</v>
      </c>
      <c r="X413">
        <v>0</v>
      </c>
      <c r="Y413">
        <v>0</v>
      </c>
      <c r="AA413">
        <v>8.17797750230711</v>
      </c>
      <c r="AB413">
        <v>2.4841215607632861</v>
      </c>
      <c r="AC413">
        <v>-16.333115923045654</v>
      </c>
      <c r="AD413">
        <v>44.667975478815762</v>
      </c>
      <c r="AE413">
        <v>44.962734808271961</v>
      </c>
    </row>
    <row r="414" spans="1:31">
      <c r="A414">
        <v>4</v>
      </c>
      <c r="B414">
        <v>78</v>
      </c>
      <c r="C414">
        <v>2005</v>
      </c>
      <c r="D414">
        <v>99</v>
      </c>
      <c r="E414">
        <v>99</v>
      </c>
      <c r="F414">
        <v>99</v>
      </c>
      <c r="G414">
        <v>2</v>
      </c>
      <c r="H414">
        <v>99</v>
      </c>
      <c r="I414">
        <v>99</v>
      </c>
      <c r="J414">
        <v>999</v>
      </c>
      <c r="K414">
        <v>99</v>
      </c>
      <c r="L414">
        <v>99</v>
      </c>
      <c r="M414">
        <v>99</v>
      </c>
      <c r="N414">
        <v>99</v>
      </c>
      <c r="O414">
        <v>99</v>
      </c>
      <c r="P414">
        <v>9999</v>
      </c>
      <c r="Q414">
        <v>1247</v>
      </c>
      <c r="R414">
        <v>355800</v>
      </c>
      <c r="S414">
        <v>355676</v>
      </c>
      <c r="T414">
        <v>14.025646430578981</v>
      </c>
      <c r="U414">
        <v>57.086311699411809</v>
      </c>
      <c r="V414">
        <v>81.454346431425094</v>
      </c>
      <c r="W414">
        <v>75.160489040586114</v>
      </c>
      <c r="X414">
        <v>0</v>
      </c>
      <c r="Y414">
        <v>0</v>
      </c>
      <c r="AA414">
        <v>8.5297738322609806</v>
      </c>
      <c r="AB414">
        <v>2.3431865407461294</v>
      </c>
      <c r="AC414">
        <v>-18.177821598149436</v>
      </c>
      <c r="AD414">
        <v>30.798635095901655</v>
      </c>
      <c r="AE414">
        <v>30.959081410012001</v>
      </c>
    </row>
    <row r="415" spans="1:31">
      <c r="A415">
        <v>4</v>
      </c>
      <c r="B415">
        <v>79</v>
      </c>
      <c r="C415">
        <v>2005</v>
      </c>
      <c r="D415">
        <v>99</v>
      </c>
      <c r="E415">
        <v>99</v>
      </c>
      <c r="F415">
        <v>99</v>
      </c>
      <c r="G415">
        <v>3</v>
      </c>
      <c r="H415">
        <v>99</v>
      </c>
      <c r="I415">
        <v>99</v>
      </c>
      <c r="J415">
        <v>999</v>
      </c>
      <c r="K415">
        <v>99</v>
      </c>
      <c r="L415">
        <v>99</v>
      </c>
      <c r="M415">
        <v>99</v>
      </c>
      <c r="N415">
        <v>99</v>
      </c>
      <c r="O415">
        <v>99</v>
      </c>
      <c r="P415">
        <v>9999</v>
      </c>
      <c r="Q415">
        <v>711</v>
      </c>
      <c r="R415">
        <v>226558</v>
      </c>
      <c r="S415">
        <v>226408</v>
      </c>
      <c r="T415">
        <v>13.823427113586805</v>
      </c>
      <c r="U415">
        <v>56.757976749938159</v>
      </c>
      <c r="V415">
        <v>79.831411938596474</v>
      </c>
      <c r="W415">
        <v>73.634943553231139</v>
      </c>
      <c r="X415">
        <v>0</v>
      </c>
      <c r="Y415">
        <v>0</v>
      </c>
      <c r="AA415">
        <v>7.9816171591504945</v>
      </c>
      <c r="AB415">
        <v>2.3183828045897457</v>
      </c>
      <c r="AC415">
        <v>-15.765012437974177</v>
      </c>
      <c r="AD415">
        <v>19.611234317193048</v>
      </c>
      <c r="AE415">
        <v>19.307215068273944</v>
      </c>
    </row>
    <row r="416" spans="1:31">
      <c r="A416">
        <v>4</v>
      </c>
      <c r="B416">
        <v>80</v>
      </c>
      <c r="C416">
        <v>2005</v>
      </c>
      <c r="D416">
        <v>99</v>
      </c>
      <c r="E416">
        <v>99</v>
      </c>
      <c r="F416">
        <v>99</v>
      </c>
      <c r="G416">
        <v>4</v>
      </c>
      <c r="H416">
        <v>99</v>
      </c>
      <c r="I416">
        <v>99</v>
      </c>
      <c r="J416">
        <v>999</v>
      </c>
      <c r="K416">
        <v>99</v>
      </c>
      <c r="L416">
        <v>99</v>
      </c>
      <c r="M416">
        <v>99</v>
      </c>
      <c r="N416">
        <v>99</v>
      </c>
      <c r="O416">
        <v>99</v>
      </c>
      <c r="P416">
        <v>9999</v>
      </c>
      <c r="Q416">
        <v>212</v>
      </c>
      <c r="R416">
        <v>56863</v>
      </c>
      <c r="S416">
        <v>56858</v>
      </c>
      <c r="T416">
        <v>13.709037511211156</v>
      </c>
      <c r="U416">
        <v>56.552833374371239</v>
      </c>
      <c r="V416">
        <v>78.504565192474303</v>
      </c>
      <c r="W416">
        <v>72.455453937880122</v>
      </c>
      <c r="X416">
        <v>0</v>
      </c>
      <c r="Y416">
        <v>0</v>
      </c>
      <c r="AA416">
        <v>8.186744881657658</v>
      </c>
      <c r="AB416">
        <v>2.2870671657099604</v>
      </c>
      <c r="AC416">
        <v>-21.065293450894565</v>
      </c>
      <c r="AD416">
        <v>4.922155108089532</v>
      </c>
      <c r="AE416">
        <v>4.7709687134421053</v>
      </c>
    </row>
    <row r="417" spans="1:31">
      <c r="A417">
        <v>4</v>
      </c>
      <c r="B417">
        <v>81</v>
      </c>
      <c r="C417">
        <v>2004</v>
      </c>
      <c r="D417">
        <v>99</v>
      </c>
      <c r="E417">
        <v>99</v>
      </c>
      <c r="F417">
        <v>99</v>
      </c>
      <c r="G417">
        <v>1</v>
      </c>
      <c r="H417">
        <v>99</v>
      </c>
      <c r="I417">
        <v>99</v>
      </c>
      <c r="J417">
        <v>999</v>
      </c>
      <c r="K417">
        <v>99</v>
      </c>
      <c r="L417">
        <v>99</v>
      </c>
      <c r="M417">
        <v>99</v>
      </c>
      <c r="N417">
        <v>99</v>
      </c>
      <c r="O417">
        <v>99</v>
      </c>
      <c r="P417">
        <v>9999</v>
      </c>
      <c r="Q417">
        <v>1662</v>
      </c>
      <c r="R417">
        <v>527438</v>
      </c>
      <c r="S417">
        <v>527312</v>
      </c>
      <c r="T417">
        <v>13.767843803442304</v>
      </c>
      <c r="U417">
        <v>56.641764268592397</v>
      </c>
      <c r="V417">
        <v>82.432415629010066</v>
      </c>
      <c r="W417">
        <v>76.06744109749026</v>
      </c>
      <c r="X417">
        <v>0</v>
      </c>
      <c r="Y417">
        <v>0</v>
      </c>
      <c r="AA417">
        <v>8.0731231464488662</v>
      </c>
      <c r="AB417">
        <v>2.5700754587125125</v>
      </c>
      <c r="AC417">
        <v>-18.635858844449096</v>
      </c>
      <c r="AD417">
        <v>46.356153788687777</v>
      </c>
      <c r="AE417">
        <v>46.641248439686862</v>
      </c>
    </row>
    <row r="418" spans="1:31">
      <c r="A418">
        <v>4</v>
      </c>
      <c r="B418">
        <v>82</v>
      </c>
      <c r="C418">
        <v>2004</v>
      </c>
      <c r="D418">
        <v>99</v>
      </c>
      <c r="E418">
        <v>99</v>
      </c>
      <c r="F418">
        <v>99</v>
      </c>
      <c r="G418">
        <v>2</v>
      </c>
      <c r="H418">
        <v>99</v>
      </c>
      <c r="I418">
        <v>99</v>
      </c>
      <c r="J418">
        <v>999</v>
      </c>
      <c r="K418">
        <v>99</v>
      </c>
      <c r="L418">
        <v>99</v>
      </c>
      <c r="M418">
        <v>99</v>
      </c>
      <c r="N418">
        <v>99</v>
      </c>
      <c r="O418">
        <v>99</v>
      </c>
      <c r="P418">
        <v>9999</v>
      </c>
      <c r="Q418">
        <v>1397</v>
      </c>
      <c r="R418">
        <v>330161</v>
      </c>
      <c r="S418">
        <v>330015</v>
      </c>
      <c r="T418">
        <v>13.79976435738927</v>
      </c>
      <c r="U418">
        <v>56.696325924579199</v>
      </c>
      <c r="V418">
        <v>82.094442044879827</v>
      </c>
      <c r="W418">
        <v>75.741104192234275</v>
      </c>
      <c r="X418">
        <v>0</v>
      </c>
      <c r="Y418">
        <v>0</v>
      </c>
      <c r="AA418">
        <v>8.1538389443855515</v>
      </c>
      <c r="AB418">
        <v>2.4220381482067168</v>
      </c>
      <c r="AC418">
        <v>-16.019378322000922</v>
      </c>
      <c r="AD418">
        <v>29.017617409111477</v>
      </c>
      <c r="AE418">
        <v>29.064912333925491</v>
      </c>
    </row>
    <row r="419" spans="1:31">
      <c r="A419">
        <v>4</v>
      </c>
      <c r="B419">
        <v>83</v>
      </c>
      <c r="C419">
        <v>2004</v>
      </c>
      <c r="D419">
        <v>99</v>
      </c>
      <c r="E419">
        <v>99</v>
      </c>
      <c r="F419">
        <v>99</v>
      </c>
      <c r="G419">
        <v>3</v>
      </c>
      <c r="H419">
        <v>99</v>
      </c>
      <c r="I419">
        <v>99</v>
      </c>
      <c r="J419">
        <v>999</v>
      </c>
      <c r="K419">
        <v>99</v>
      </c>
      <c r="L419">
        <v>99</v>
      </c>
      <c r="M419">
        <v>99</v>
      </c>
      <c r="N419">
        <v>99</v>
      </c>
      <c r="O419">
        <v>99</v>
      </c>
      <c r="P419">
        <v>9999</v>
      </c>
      <c r="Q419">
        <v>784</v>
      </c>
      <c r="R419">
        <v>224121</v>
      </c>
      <c r="S419">
        <v>223835</v>
      </c>
      <c r="T419">
        <v>13.686481855783262</v>
      </c>
      <c r="U419">
        <v>56.517635758482797</v>
      </c>
      <c r="V419">
        <v>81.298939415234187</v>
      </c>
      <c r="W419">
        <v>74.947582817699882</v>
      </c>
      <c r="X419">
        <v>0</v>
      </c>
      <c r="Y419">
        <v>0</v>
      </c>
      <c r="AA419">
        <v>7.728557655489328</v>
      </c>
      <c r="AB419">
        <v>2.3984735885464956</v>
      </c>
      <c r="AC419">
        <v>-13.676578111549222</v>
      </c>
      <c r="AD419">
        <v>19.697836605012327</v>
      </c>
      <c r="AE419">
        <v>19.506948249615014</v>
      </c>
    </row>
    <row r="420" spans="1:31">
      <c r="A420">
        <v>4</v>
      </c>
      <c r="B420">
        <v>84</v>
      </c>
      <c r="C420">
        <v>2004</v>
      </c>
      <c r="D420">
        <v>99</v>
      </c>
      <c r="E420">
        <v>99</v>
      </c>
      <c r="F420">
        <v>99</v>
      </c>
      <c r="G420">
        <v>4</v>
      </c>
      <c r="H420">
        <v>99</v>
      </c>
      <c r="I420">
        <v>99</v>
      </c>
      <c r="J420">
        <v>999</v>
      </c>
      <c r="K420">
        <v>99</v>
      </c>
      <c r="L420">
        <v>99</v>
      </c>
      <c r="M420">
        <v>99</v>
      </c>
      <c r="N420">
        <v>99</v>
      </c>
      <c r="O420">
        <v>99</v>
      </c>
      <c r="P420">
        <v>9999</v>
      </c>
      <c r="Q420">
        <v>227</v>
      </c>
      <c r="R420">
        <v>56075</v>
      </c>
      <c r="S420">
        <v>56072</v>
      </c>
      <c r="T420">
        <v>13.678466339723585</v>
      </c>
      <c r="U420">
        <v>56.509755314595509</v>
      </c>
      <c r="V420">
        <v>79.543786529218892</v>
      </c>
      <c r="W420">
        <v>73.418208731630514</v>
      </c>
      <c r="X420">
        <v>0</v>
      </c>
      <c r="Y420">
        <v>0</v>
      </c>
      <c r="AA420">
        <v>8.2321920053789182</v>
      </c>
      <c r="AB420">
        <v>2.4420471690477279</v>
      </c>
      <c r="AC420">
        <v>-17.419211884852938</v>
      </c>
      <c r="AD420">
        <v>4.9283921971884226</v>
      </c>
      <c r="AE420">
        <v>4.7868909767726358</v>
      </c>
    </row>
    <row r="421" spans="1:31">
      <c r="A421">
        <v>4</v>
      </c>
      <c r="B421">
        <v>85</v>
      </c>
      <c r="C421">
        <v>2003</v>
      </c>
      <c r="D421">
        <v>99</v>
      </c>
      <c r="E421">
        <v>99</v>
      </c>
      <c r="F421">
        <v>99</v>
      </c>
      <c r="G421">
        <v>1</v>
      </c>
      <c r="H421">
        <v>99</v>
      </c>
      <c r="I421">
        <v>99</v>
      </c>
      <c r="J421">
        <v>999</v>
      </c>
      <c r="K421">
        <v>99</v>
      </c>
      <c r="L421">
        <v>99</v>
      </c>
      <c r="M421">
        <v>99</v>
      </c>
      <c r="N421">
        <v>99</v>
      </c>
      <c r="O421">
        <v>99</v>
      </c>
      <c r="P421">
        <v>9999</v>
      </c>
      <c r="Q421">
        <v>1747</v>
      </c>
      <c r="R421">
        <v>486691</v>
      </c>
      <c r="S421">
        <v>486514</v>
      </c>
      <c r="T421">
        <v>13.617036271474097</v>
      </c>
      <c r="U421">
        <v>56.390165545081949</v>
      </c>
      <c r="V421">
        <v>83.501282841319693</v>
      </c>
      <c r="W421">
        <v>77.04433808688222</v>
      </c>
      <c r="X421">
        <v>0</v>
      </c>
      <c r="Y421">
        <v>0</v>
      </c>
      <c r="AA421">
        <v>7.5958374160715216</v>
      </c>
      <c r="AB421">
        <v>2.600003457115053</v>
      </c>
      <c r="AC421">
        <v>-18.569322178025889</v>
      </c>
      <c r="AD421">
        <v>46.327389445688759</v>
      </c>
      <c r="AE421">
        <v>46.375073568003479</v>
      </c>
    </row>
    <row r="422" spans="1:31">
      <c r="A422">
        <v>4</v>
      </c>
      <c r="B422">
        <v>86</v>
      </c>
      <c r="C422">
        <v>2003</v>
      </c>
      <c r="D422">
        <v>99</v>
      </c>
      <c r="E422">
        <v>99</v>
      </c>
      <c r="F422">
        <v>99</v>
      </c>
      <c r="G422">
        <v>2</v>
      </c>
      <c r="H422">
        <v>99</v>
      </c>
      <c r="I422">
        <v>99</v>
      </c>
      <c r="J422">
        <v>999</v>
      </c>
      <c r="K422">
        <v>99</v>
      </c>
      <c r="L422">
        <v>99</v>
      </c>
      <c r="M422">
        <v>99</v>
      </c>
      <c r="N422">
        <v>99</v>
      </c>
      <c r="O422">
        <v>99</v>
      </c>
      <c r="P422">
        <v>9999</v>
      </c>
      <c r="Q422">
        <v>1427</v>
      </c>
      <c r="R422">
        <v>300693</v>
      </c>
      <c r="S422">
        <v>300528</v>
      </c>
      <c r="T422">
        <v>13.731852753472809</v>
      </c>
      <c r="U422">
        <v>56.586850476494689</v>
      </c>
      <c r="V422">
        <v>83.996039487654301</v>
      </c>
      <c r="W422">
        <v>77.492015386255218</v>
      </c>
      <c r="X422">
        <v>0</v>
      </c>
      <c r="Y422">
        <v>0</v>
      </c>
      <c r="AA422">
        <v>7.7911254549178484</v>
      </c>
      <c r="AB422">
        <v>2.4625091197786344</v>
      </c>
      <c r="AC422">
        <v>-18.995349957446273</v>
      </c>
      <c r="AD422">
        <v>28.622517602734568</v>
      </c>
      <c r="AE422">
        <v>28.813129973648167</v>
      </c>
    </row>
    <row r="423" spans="1:31">
      <c r="A423">
        <v>4</v>
      </c>
      <c r="B423">
        <v>87</v>
      </c>
      <c r="C423">
        <v>2003</v>
      </c>
      <c r="D423">
        <v>99</v>
      </c>
      <c r="E423">
        <v>99</v>
      </c>
      <c r="F423">
        <v>99</v>
      </c>
      <c r="G423">
        <v>3</v>
      </c>
      <c r="H423">
        <v>99</v>
      </c>
      <c r="I423">
        <v>99</v>
      </c>
      <c r="J423">
        <v>999</v>
      </c>
      <c r="K423">
        <v>99</v>
      </c>
      <c r="L423">
        <v>99</v>
      </c>
      <c r="M423">
        <v>99</v>
      </c>
      <c r="N423">
        <v>99</v>
      </c>
      <c r="O423">
        <v>99</v>
      </c>
      <c r="P423">
        <v>9999</v>
      </c>
      <c r="Q423">
        <v>825</v>
      </c>
      <c r="R423">
        <v>213837</v>
      </c>
      <c r="S423">
        <v>213534</v>
      </c>
      <c r="T423">
        <v>13.513433128972069</v>
      </c>
      <c r="U423">
        <v>56.213343074170879</v>
      </c>
      <c r="V423">
        <v>83.039264904887389</v>
      </c>
      <c r="W423">
        <v>76.54538340498506</v>
      </c>
      <c r="X423">
        <v>0</v>
      </c>
      <c r="Y423">
        <v>0</v>
      </c>
      <c r="AA423">
        <v>7.5623686622051745</v>
      </c>
      <c r="AB423">
        <v>2.4858935357216305</v>
      </c>
      <c r="AC423">
        <v>-13.483755627465889</v>
      </c>
      <c r="AD423">
        <v>20.354824677049194</v>
      </c>
      <c r="AE423">
        <v>20.222487672055664</v>
      </c>
    </row>
    <row r="424" spans="1:31">
      <c r="A424">
        <v>4</v>
      </c>
      <c r="B424">
        <v>88</v>
      </c>
      <c r="C424">
        <v>2003</v>
      </c>
      <c r="D424">
        <v>99</v>
      </c>
      <c r="E424">
        <v>99</v>
      </c>
      <c r="F424">
        <v>99</v>
      </c>
      <c r="G424">
        <v>4</v>
      </c>
      <c r="H424">
        <v>99</v>
      </c>
      <c r="I424">
        <v>99</v>
      </c>
      <c r="J424">
        <v>999</v>
      </c>
      <c r="K424">
        <v>99</v>
      </c>
      <c r="L424">
        <v>99</v>
      </c>
      <c r="M424">
        <v>99</v>
      </c>
      <c r="N424">
        <v>99</v>
      </c>
      <c r="O424">
        <v>99</v>
      </c>
      <c r="P424">
        <v>9999</v>
      </c>
      <c r="Q424">
        <v>225</v>
      </c>
      <c r="R424">
        <v>49326</v>
      </c>
      <c r="S424">
        <v>49322</v>
      </c>
      <c r="T424">
        <v>13.437902931516849</v>
      </c>
      <c r="U424">
        <v>56.095271886784808</v>
      </c>
      <c r="V424">
        <v>81.48392527702093</v>
      </c>
      <c r="W424">
        <v>75.206964437776065</v>
      </c>
      <c r="X424">
        <v>0</v>
      </c>
      <c r="Y424">
        <v>0</v>
      </c>
      <c r="AA424">
        <v>8.0045735245472578</v>
      </c>
      <c r="AB424">
        <v>2.4507033662306679</v>
      </c>
      <c r="AC424">
        <v>-20.952456867821489</v>
      </c>
      <c r="AD424">
        <v>4.6952682745274608</v>
      </c>
      <c r="AE424">
        <v>4.5893087862926638</v>
      </c>
    </row>
    <row r="425" spans="1:31">
      <c r="A425">
        <v>4</v>
      </c>
      <c r="B425">
        <v>89</v>
      </c>
      <c r="C425">
        <v>2002</v>
      </c>
      <c r="D425">
        <v>99</v>
      </c>
      <c r="E425">
        <v>99</v>
      </c>
      <c r="F425">
        <v>99</v>
      </c>
      <c r="G425">
        <v>1</v>
      </c>
      <c r="H425">
        <v>99</v>
      </c>
      <c r="I425">
        <v>99</v>
      </c>
      <c r="J425">
        <v>999</v>
      </c>
      <c r="K425">
        <v>99</v>
      </c>
      <c r="L425">
        <v>99</v>
      </c>
      <c r="M425">
        <v>99</v>
      </c>
      <c r="N425">
        <v>99</v>
      </c>
      <c r="O425">
        <v>99</v>
      </c>
      <c r="P425">
        <v>9999</v>
      </c>
      <c r="Q425">
        <v>1865</v>
      </c>
      <c r="R425">
        <v>487414</v>
      </c>
      <c r="S425">
        <v>487209</v>
      </c>
      <c r="T425">
        <v>13.285910950444595</v>
      </c>
      <c r="U425">
        <v>55.819391677904143</v>
      </c>
      <c r="V425">
        <v>82.383031042495361</v>
      </c>
      <c r="W425">
        <v>76.008310601816476</v>
      </c>
      <c r="X425">
        <v>0</v>
      </c>
      <c r="Y425">
        <v>0</v>
      </c>
      <c r="AA425">
        <v>7.4688176405726381</v>
      </c>
      <c r="AB425">
        <v>2.7274540780089005</v>
      </c>
      <c r="AC425">
        <v>-11.526737388835969</v>
      </c>
      <c r="AD425">
        <v>46.934989588223267</v>
      </c>
      <c r="AE425">
        <v>46.993948810036009</v>
      </c>
    </row>
    <row r="426" spans="1:31">
      <c r="A426">
        <v>4</v>
      </c>
      <c r="B426">
        <v>90</v>
      </c>
      <c r="C426">
        <v>2002</v>
      </c>
      <c r="D426">
        <v>99</v>
      </c>
      <c r="E426">
        <v>99</v>
      </c>
      <c r="F426">
        <v>99</v>
      </c>
      <c r="G426">
        <v>2</v>
      </c>
      <c r="H426">
        <v>99</v>
      </c>
      <c r="I426">
        <v>99</v>
      </c>
      <c r="J426">
        <v>999</v>
      </c>
      <c r="K426">
        <v>99</v>
      </c>
      <c r="L426">
        <v>99</v>
      </c>
      <c r="M426">
        <v>99</v>
      </c>
      <c r="N426">
        <v>99</v>
      </c>
      <c r="O426">
        <v>99</v>
      </c>
      <c r="P426">
        <v>9999</v>
      </c>
      <c r="Q426">
        <v>1456</v>
      </c>
      <c r="R426">
        <v>282447.5</v>
      </c>
      <c r="S426">
        <v>282346.5</v>
      </c>
      <c r="T426">
        <v>13.416907566892959</v>
      </c>
      <c r="U426">
        <v>56.048674235381</v>
      </c>
      <c r="V426">
        <v>82.979676898582682</v>
      </c>
      <c r="W426">
        <v>76.568785162910217</v>
      </c>
      <c r="X426">
        <v>0</v>
      </c>
      <c r="Y426">
        <v>0</v>
      </c>
      <c r="AA426">
        <v>7.5713320718805486</v>
      </c>
      <c r="AB426">
        <v>2.6276224290171286</v>
      </c>
      <c r="AC426">
        <v>-9.9145208714814075</v>
      </c>
      <c r="AD426">
        <v>27.19796819894318</v>
      </c>
      <c r="AE426">
        <v>27.434668864215126</v>
      </c>
    </row>
    <row r="427" spans="1:31">
      <c r="A427">
        <v>4</v>
      </c>
      <c r="B427">
        <v>91</v>
      </c>
      <c r="C427">
        <v>2002</v>
      </c>
      <c r="D427">
        <v>99</v>
      </c>
      <c r="E427">
        <v>99</v>
      </c>
      <c r="F427">
        <v>99</v>
      </c>
      <c r="G427">
        <v>3</v>
      </c>
      <c r="H427">
        <v>99</v>
      </c>
      <c r="I427">
        <v>99</v>
      </c>
      <c r="J427">
        <v>999</v>
      </c>
      <c r="K427">
        <v>99</v>
      </c>
      <c r="L427">
        <v>99</v>
      </c>
      <c r="M427">
        <v>99</v>
      </c>
      <c r="N427">
        <v>99</v>
      </c>
      <c r="O427">
        <v>99</v>
      </c>
      <c r="P427">
        <v>9999</v>
      </c>
      <c r="Q427">
        <v>862</v>
      </c>
      <c r="R427">
        <v>222009</v>
      </c>
      <c r="S427">
        <v>221627</v>
      </c>
      <c r="T427">
        <v>13.284907368620191</v>
      </c>
      <c r="U427">
        <v>55.808082950182069</v>
      </c>
      <c r="V427">
        <v>81.717149808299013</v>
      </c>
      <c r="W427">
        <v>75.30700411050961</v>
      </c>
      <c r="X427">
        <v>0</v>
      </c>
      <c r="Y427">
        <v>0</v>
      </c>
      <c r="AA427">
        <v>7.2103424431592096</v>
      </c>
      <c r="AB427">
        <v>2.5786399274859906</v>
      </c>
      <c r="AC427">
        <v>-6.3874205608900816</v>
      </c>
      <c r="AD427">
        <v>21.378109991694657</v>
      </c>
      <c r="AE427">
        <v>21.179884912940977</v>
      </c>
    </row>
    <row r="428" spans="1:31">
      <c r="A428">
        <v>4</v>
      </c>
      <c r="B428">
        <v>92</v>
      </c>
      <c r="C428">
        <v>2002</v>
      </c>
      <c r="D428">
        <v>99</v>
      </c>
      <c r="E428">
        <v>99</v>
      </c>
      <c r="F428">
        <v>99</v>
      </c>
      <c r="G428">
        <v>4</v>
      </c>
      <c r="H428">
        <v>99</v>
      </c>
      <c r="I428">
        <v>99</v>
      </c>
      <c r="J428">
        <v>999</v>
      </c>
      <c r="K428">
        <v>99</v>
      </c>
      <c r="L428">
        <v>99</v>
      </c>
      <c r="M428">
        <v>99</v>
      </c>
      <c r="N428">
        <v>99</v>
      </c>
      <c r="O428">
        <v>99</v>
      </c>
      <c r="P428">
        <v>9999</v>
      </c>
      <c r="Q428">
        <v>235</v>
      </c>
      <c r="R428">
        <v>46617</v>
      </c>
      <c r="S428">
        <v>46614</v>
      </c>
      <c r="T428">
        <v>13.142801982109528</v>
      </c>
      <c r="U428">
        <v>55.589415197151077</v>
      </c>
      <c r="V428">
        <v>80.439624920755008</v>
      </c>
      <c r="W428">
        <v>74.238758742008443</v>
      </c>
      <c r="X428">
        <v>0</v>
      </c>
      <c r="Y428">
        <v>0</v>
      </c>
      <c r="AA428">
        <v>7.5259519598663696</v>
      </c>
      <c r="AB428">
        <v>2.6634729185205881</v>
      </c>
      <c r="AC428">
        <v>-10.563070004284704</v>
      </c>
      <c r="AD428">
        <v>4.4889322211389153</v>
      </c>
      <c r="AE428">
        <v>4.3914974128078654</v>
      </c>
    </row>
    <row r="429" spans="1:31">
      <c r="A429">
        <v>4</v>
      </c>
      <c r="B429">
        <v>93</v>
      </c>
      <c r="C429">
        <v>2001</v>
      </c>
      <c r="D429">
        <v>99</v>
      </c>
      <c r="E429">
        <v>99</v>
      </c>
      <c r="F429">
        <v>99</v>
      </c>
      <c r="G429">
        <v>1</v>
      </c>
      <c r="H429">
        <v>99</v>
      </c>
      <c r="I429">
        <v>99</v>
      </c>
      <c r="J429">
        <v>999</v>
      </c>
      <c r="K429">
        <v>99</v>
      </c>
      <c r="L429">
        <v>99</v>
      </c>
      <c r="M429">
        <v>99</v>
      </c>
      <c r="N429">
        <v>99</v>
      </c>
      <c r="O429">
        <v>99</v>
      </c>
      <c r="P429">
        <v>9999</v>
      </c>
      <c r="Q429">
        <v>1952</v>
      </c>
      <c r="R429">
        <v>482501</v>
      </c>
      <c r="S429">
        <v>482215</v>
      </c>
      <c r="T429">
        <v>12.954690249346639</v>
      </c>
      <c r="U429">
        <v>55.258621154464315</v>
      </c>
      <c r="V429">
        <v>80.225724624907613</v>
      </c>
      <c r="W429">
        <v>74.011370808661979</v>
      </c>
      <c r="X429">
        <v>0</v>
      </c>
      <c r="Y429">
        <v>0</v>
      </c>
      <c r="AA429">
        <v>6.893714651508887</v>
      </c>
      <c r="AB429">
        <v>2.8386509274236258</v>
      </c>
      <c r="AC429">
        <v>-5.9209173010353444</v>
      </c>
      <c r="AD429">
        <v>46.703825088584622</v>
      </c>
      <c r="AE429">
        <v>46.781001177602221</v>
      </c>
    </row>
    <row r="430" spans="1:31">
      <c r="A430">
        <v>4</v>
      </c>
      <c r="B430">
        <v>94</v>
      </c>
      <c r="C430">
        <v>2001</v>
      </c>
      <c r="D430">
        <v>99</v>
      </c>
      <c r="E430">
        <v>99</v>
      </c>
      <c r="F430">
        <v>99</v>
      </c>
      <c r="G430">
        <v>2</v>
      </c>
      <c r="H430">
        <v>99</v>
      </c>
      <c r="I430">
        <v>99</v>
      </c>
      <c r="J430">
        <v>999</v>
      </c>
      <c r="K430">
        <v>99</v>
      </c>
      <c r="L430">
        <v>99</v>
      </c>
      <c r="M430">
        <v>99</v>
      </c>
      <c r="N430">
        <v>99</v>
      </c>
      <c r="O430">
        <v>99</v>
      </c>
      <c r="P430">
        <v>9999</v>
      </c>
      <c r="Q430">
        <v>1497</v>
      </c>
      <c r="R430">
        <v>280197.59999999998</v>
      </c>
      <c r="S430">
        <v>279860</v>
      </c>
      <c r="T430">
        <v>13.21439940955954</v>
      </c>
      <c r="U430">
        <v>55.719902808547118</v>
      </c>
      <c r="V430">
        <v>80.826224183520196</v>
      </c>
      <c r="W430">
        <v>74.569548289500247</v>
      </c>
      <c r="X430">
        <v>0</v>
      </c>
      <c r="Y430">
        <v>0</v>
      </c>
      <c r="AA430">
        <v>7.1236259420357122</v>
      </c>
      <c r="AB430">
        <v>2.783172770964359</v>
      </c>
      <c r="AC430">
        <v>-5.7883625555399698</v>
      </c>
      <c r="AD430">
        <v>27.121808453539376</v>
      </c>
      <c r="AE430">
        <v>27.354746248146139</v>
      </c>
    </row>
    <row r="431" spans="1:31">
      <c r="A431">
        <v>4</v>
      </c>
      <c r="B431">
        <v>95</v>
      </c>
      <c r="C431">
        <v>2001</v>
      </c>
      <c r="D431">
        <v>99</v>
      </c>
      <c r="E431">
        <v>99</v>
      </c>
      <c r="F431">
        <v>99</v>
      </c>
      <c r="G431">
        <v>3</v>
      </c>
      <c r="H431">
        <v>99</v>
      </c>
      <c r="I431">
        <v>99</v>
      </c>
      <c r="J431">
        <v>999</v>
      </c>
      <c r="K431">
        <v>99</v>
      </c>
      <c r="L431">
        <v>99</v>
      </c>
      <c r="M431">
        <v>99</v>
      </c>
      <c r="N431">
        <v>99</v>
      </c>
      <c r="O431">
        <v>99</v>
      </c>
      <c r="P431">
        <v>9999</v>
      </c>
      <c r="Q431">
        <v>937</v>
      </c>
      <c r="R431">
        <v>221039.5</v>
      </c>
      <c r="S431">
        <v>220649</v>
      </c>
      <c r="T431">
        <v>13.050219530898323</v>
      </c>
      <c r="U431">
        <v>55.418791836808687</v>
      </c>
      <c r="V431">
        <v>79.459618670377822</v>
      </c>
      <c r="W431">
        <v>73.222237671597185</v>
      </c>
      <c r="X431">
        <v>0</v>
      </c>
      <c r="Y431">
        <v>0</v>
      </c>
      <c r="AA431">
        <v>6.9027851356313956</v>
      </c>
      <c r="AB431">
        <v>2.6132651121703887</v>
      </c>
      <c r="AC431">
        <v>-5.7820125163222436</v>
      </c>
      <c r="AD431">
        <v>21.395582901731196</v>
      </c>
      <c r="AE431">
        <v>21.177530147668911</v>
      </c>
    </row>
    <row r="432" spans="1:31">
      <c r="A432">
        <v>4</v>
      </c>
      <c r="B432">
        <v>96</v>
      </c>
      <c r="C432">
        <v>2001</v>
      </c>
      <c r="D432">
        <v>99</v>
      </c>
      <c r="E432">
        <v>99</v>
      </c>
      <c r="F432">
        <v>99</v>
      </c>
      <c r="G432">
        <v>4</v>
      </c>
      <c r="H432">
        <v>99</v>
      </c>
      <c r="I432">
        <v>99</v>
      </c>
      <c r="J432">
        <v>999</v>
      </c>
      <c r="K432">
        <v>99</v>
      </c>
      <c r="L432">
        <v>99</v>
      </c>
      <c r="M432">
        <v>99</v>
      </c>
      <c r="N432">
        <v>99</v>
      </c>
      <c r="O432">
        <v>99</v>
      </c>
      <c r="P432">
        <v>9999</v>
      </c>
      <c r="Q432">
        <v>230</v>
      </c>
      <c r="R432">
        <v>49370</v>
      </c>
      <c r="S432">
        <v>49369</v>
      </c>
      <c r="T432">
        <v>13.021956653838368</v>
      </c>
      <c r="U432">
        <v>55.374283457230256</v>
      </c>
      <c r="V432">
        <v>78.469567947497254</v>
      </c>
      <c r="W432">
        <v>72.424341341733282</v>
      </c>
      <c r="X432">
        <v>0</v>
      </c>
      <c r="Y432">
        <v>0</v>
      </c>
      <c r="AA432">
        <v>7.0989485669484083</v>
      </c>
      <c r="AB432">
        <v>2.7604208441457154</v>
      </c>
      <c r="AC432">
        <v>-6.0598898880990593</v>
      </c>
      <c r="AD432">
        <v>4.7787835561448029</v>
      </c>
      <c r="AE432">
        <v>4.6867224265827181</v>
      </c>
    </row>
    <row r="433" spans="1:31">
      <c r="A433">
        <v>4</v>
      </c>
      <c r="B433">
        <v>97</v>
      </c>
      <c r="C433">
        <v>2000</v>
      </c>
      <c r="D433">
        <v>99</v>
      </c>
      <c r="E433">
        <v>99</v>
      </c>
      <c r="F433">
        <v>99</v>
      </c>
      <c r="G433">
        <v>1</v>
      </c>
      <c r="H433">
        <v>99</v>
      </c>
      <c r="I433">
        <v>99</v>
      </c>
      <c r="J433">
        <v>999</v>
      </c>
      <c r="K433">
        <v>99</v>
      </c>
      <c r="L433">
        <v>99</v>
      </c>
      <c r="M433">
        <v>99</v>
      </c>
      <c r="N433">
        <v>99</v>
      </c>
      <c r="O433">
        <v>99</v>
      </c>
      <c r="P433">
        <v>9999</v>
      </c>
      <c r="Q433">
        <v>2379</v>
      </c>
      <c r="R433">
        <v>496805</v>
      </c>
      <c r="S433">
        <v>496192</v>
      </c>
      <c r="T433">
        <v>12.666430490836444</v>
      </c>
      <c r="U433">
        <v>54.771433235521719</v>
      </c>
      <c r="V433">
        <v>73.748657979169622</v>
      </c>
      <c r="W433">
        <v>67.999666866251445</v>
      </c>
      <c r="X433">
        <v>0</v>
      </c>
      <c r="Y433">
        <v>0</v>
      </c>
      <c r="AA433">
        <v>6.4748954011105999</v>
      </c>
      <c r="AB433">
        <v>2.7775338389132038</v>
      </c>
      <c r="AC433">
        <v>-2.2916826402735255</v>
      </c>
      <c r="AD433">
        <v>47.486629584837878</v>
      </c>
      <c r="AE433">
        <v>47.565182980652033</v>
      </c>
    </row>
    <row r="434" spans="1:31">
      <c r="A434">
        <v>4</v>
      </c>
      <c r="B434">
        <v>98</v>
      </c>
      <c r="C434">
        <v>2000</v>
      </c>
      <c r="D434">
        <v>99</v>
      </c>
      <c r="E434">
        <v>99</v>
      </c>
      <c r="F434">
        <v>99</v>
      </c>
      <c r="G434">
        <v>2</v>
      </c>
      <c r="H434">
        <v>99</v>
      </c>
      <c r="I434">
        <v>99</v>
      </c>
      <c r="J434">
        <v>999</v>
      </c>
      <c r="K434">
        <v>99</v>
      </c>
      <c r="L434">
        <v>99</v>
      </c>
      <c r="M434">
        <v>99</v>
      </c>
      <c r="N434">
        <v>99</v>
      </c>
      <c r="O434">
        <v>99</v>
      </c>
      <c r="P434">
        <v>9999</v>
      </c>
      <c r="Q434">
        <v>1763</v>
      </c>
      <c r="R434">
        <v>282162</v>
      </c>
      <c r="S434">
        <v>281564</v>
      </c>
      <c r="T434">
        <v>12.78824575952822</v>
      </c>
      <c r="U434">
        <v>54.988077311019879</v>
      </c>
      <c r="V434">
        <v>74.336106533505856</v>
      </c>
      <c r="W434">
        <v>68.473193808867435</v>
      </c>
      <c r="X434">
        <v>0</v>
      </c>
      <c r="Y434">
        <v>0</v>
      </c>
      <c r="AA434">
        <v>6.7220824006450277</v>
      </c>
      <c r="AB434">
        <v>2.7388682406648517</v>
      </c>
      <c r="AC434">
        <v>-3.1736377743866302</v>
      </c>
      <c r="AD434">
        <v>26.970184231070597</v>
      </c>
      <c r="AE434">
        <v>27.17880390997809</v>
      </c>
    </row>
    <row r="435" spans="1:31">
      <c r="A435">
        <v>4</v>
      </c>
      <c r="B435">
        <v>99</v>
      </c>
      <c r="C435">
        <v>2000</v>
      </c>
      <c r="D435">
        <v>99</v>
      </c>
      <c r="E435">
        <v>99</v>
      </c>
      <c r="F435">
        <v>99</v>
      </c>
      <c r="G435">
        <v>3</v>
      </c>
      <c r="H435">
        <v>99</v>
      </c>
      <c r="I435">
        <v>99</v>
      </c>
      <c r="J435">
        <v>999</v>
      </c>
      <c r="K435">
        <v>99</v>
      </c>
      <c r="L435">
        <v>99</v>
      </c>
      <c r="M435">
        <v>99</v>
      </c>
      <c r="N435">
        <v>99</v>
      </c>
      <c r="O435">
        <v>99</v>
      </c>
      <c r="P435">
        <v>9999</v>
      </c>
      <c r="Q435">
        <v>1155</v>
      </c>
      <c r="R435">
        <v>217343.75</v>
      </c>
      <c r="S435">
        <v>217045.25</v>
      </c>
      <c r="T435">
        <v>12.882081955427751</v>
      </c>
      <c r="U435">
        <v>55.137424108567238</v>
      </c>
      <c r="V435">
        <v>72.856122859173311</v>
      </c>
      <c r="W435">
        <v>67.160149805628947</v>
      </c>
      <c r="X435">
        <v>0</v>
      </c>
      <c r="Y435">
        <v>0</v>
      </c>
      <c r="AA435">
        <v>6.7788071813389372</v>
      </c>
      <c r="AB435">
        <v>2.7859454094638818</v>
      </c>
      <c r="AC435">
        <v>-3.1238872721477575</v>
      </c>
      <c r="AD435">
        <v>20.774593953019014</v>
      </c>
      <c r="AE435">
        <v>20.549183520878671</v>
      </c>
    </row>
    <row r="436" spans="1:31">
      <c r="A436">
        <v>4</v>
      </c>
      <c r="B436">
        <v>100</v>
      </c>
      <c r="C436">
        <v>2000</v>
      </c>
      <c r="D436">
        <v>99</v>
      </c>
      <c r="E436">
        <v>99</v>
      </c>
      <c r="F436">
        <v>99</v>
      </c>
      <c r="G436">
        <v>4</v>
      </c>
      <c r="H436">
        <v>99</v>
      </c>
      <c r="I436">
        <v>99</v>
      </c>
      <c r="J436">
        <v>999</v>
      </c>
      <c r="K436">
        <v>99</v>
      </c>
      <c r="L436">
        <v>99</v>
      </c>
      <c r="M436">
        <v>99</v>
      </c>
      <c r="N436">
        <v>99</v>
      </c>
      <c r="O436">
        <v>99</v>
      </c>
      <c r="P436">
        <v>9999</v>
      </c>
      <c r="Q436">
        <v>258</v>
      </c>
      <c r="R436">
        <v>49889</v>
      </c>
      <c r="S436">
        <v>49888</v>
      </c>
      <c r="T436">
        <v>12.719817995951011</v>
      </c>
      <c r="U436">
        <v>54.855075368826157</v>
      </c>
      <c r="V436">
        <v>72.508174310455331</v>
      </c>
      <c r="W436">
        <v>66.926752571761327</v>
      </c>
      <c r="X436">
        <v>0</v>
      </c>
      <c r="Y436">
        <v>0</v>
      </c>
      <c r="AA436">
        <v>6.895393424113422</v>
      </c>
      <c r="AB436">
        <v>2.7698645297634648</v>
      </c>
      <c r="AC436">
        <v>-9.194585119118285</v>
      </c>
      <c r="AD436">
        <v>4.7685922310725086</v>
      </c>
      <c r="AE436">
        <v>4.7068295884912494</v>
      </c>
    </row>
    <row r="437" spans="1:31">
      <c r="A437">
        <v>4</v>
      </c>
      <c r="B437">
        <v>101</v>
      </c>
      <c r="C437">
        <v>1999</v>
      </c>
      <c r="D437">
        <v>99</v>
      </c>
      <c r="E437">
        <v>99</v>
      </c>
      <c r="F437">
        <v>99</v>
      </c>
      <c r="G437">
        <v>1</v>
      </c>
      <c r="H437">
        <v>99</v>
      </c>
      <c r="I437">
        <v>99</v>
      </c>
      <c r="J437">
        <v>999</v>
      </c>
      <c r="K437">
        <v>99</v>
      </c>
      <c r="L437">
        <v>99</v>
      </c>
      <c r="M437">
        <v>99</v>
      </c>
      <c r="N437">
        <v>99</v>
      </c>
      <c r="O437">
        <v>99</v>
      </c>
      <c r="P437">
        <v>9999</v>
      </c>
      <c r="Q437">
        <v>3120</v>
      </c>
      <c r="R437">
        <v>539174.5</v>
      </c>
      <c r="S437">
        <v>539201.5</v>
      </c>
      <c r="T437">
        <v>12.46143873643876</v>
      </c>
      <c r="U437">
        <v>54.423133095883443</v>
      </c>
      <c r="V437">
        <v>75.689564105437881</v>
      </c>
      <c r="W437">
        <v>69.858878757382016</v>
      </c>
      <c r="X437">
        <v>0</v>
      </c>
      <c r="Y437">
        <v>0</v>
      </c>
      <c r="AA437">
        <v>6.409194218765502</v>
      </c>
      <c r="AB437">
        <v>3.0335802020428662</v>
      </c>
      <c r="AC437">
        <v>0.35210287754580938</v>
      </c>
      <c r="AD437">
        <v>48.159166785574179</v>
      </c>
      <c r="AE437">
        <v>48.316450263711161</v>
      </c>
    </row>
    <row r="438" spans="1:31">
      <c r="A438">
        <v>4</v>
      </c>
      <c r="B438">
        <v>102</v>
      </c>
      <c r="C438">
        <v>1999</v>
      </c>
      <c r="D438">
        <v>99</v>
      </c>
      <c r="E438">
        <v>99</v>
      </c>
      <c r="F438">
        <v>99</v>
      </c>
      <c r="G438">
        <v>2</v>
      </c>
      <c r="H438">
        <v>99</v>
      </c>
      <c r="I438">
        <v>99</v>
      </c>
      <c r="J438">
        <v>999</v>
      </c>
      <c r="K438">
        <v>99</v>
      </c>
      <c r="L438">
        <v>99</v>
      </c>
      <c r="M438">
        <v>99</v>
      </c>
      <c r="N438">
        <v>99</v>
      </c>
      <c r="O438">
        <v>99</v>
      </c>
      <c r="P438">
        <v>9999</v>
      </c>
      <c r="Q438">
        <v>1950</v>
      </c>
      <c r="R438">
        <v>295344.5</v>
      </c>
      <c r="S438">
        <v>294475</v>
      </c>
      <c r="T438">
        <v>12.631123992490124</v>
      </c>
      <c r="U438">
        <v>54.723175142202237</v>
      </c>
      <c r="V438">
        <v>75.885605229646387</v>
      </c>
      <c r="W438">
        <v>69.837492738603686</v>
      </c>
      <c r="X438">
        <v>0</v>
      </c>
      <c r="Y438">
        <v>0</v>
      </c>
      <c r="AA438">
        <v>6.4859013083492973</v>
      </c>
      <c r="AB438">
        <v>2.8706410408723682</v>
      </c>
      <c r="AC438">
        <v>-3.5282837453830989</v>
      </c>
      <c r="AD438">
        <v>26.380225761236861</v>
      </c>
      <c r="AE438">
        <v>26.379064326331999</v>
      </c>
    </row>
    <row r="439" spans="1:31">
      <c r="A439">
        <v>4</v>
      </c>
      <c r="B439">
        <v>103</v>
      </c>
      <c r="C439">
        <v>1999</v>
      </c>
      <c r="D439">
        <v>99</v>
      </c>
      <c r="E439">
        <v>99</v>
      </c>
      <c r="F439">
        <v>99</v>
      </c>
      <c r="G439">
        <v>3</v>
      </c>
      <c r="H439">
        <v>99</v>
      </c>
      <c r="I439">
        <v>99</v>
      </c>
      <c r="J439">
        <v>999</v>
      </c>
      <c r="K439">
        <v>99</v>
      </c>
      <c r="L439">
        <v>99</v>
      </c>
      <c r="M439">
        <v>99</v>
      </c>
      <c r="N439">
        <v>99</v>
      </c>
      <c r="O439">
        <v>99</v>
      </c>
      <c r="P439">
        <v>9999</v>
      </c>
      <c r="Q439">
        <v>1224</v>
      </c>
      <c r="R439">
        <v>234181.75</v>
      </c>
      <c r="S439">
        <v>233730.75</v>
      </c>
      <c r="T439">
        <v>12.808410561454938</v>
      </c>
      <c r="U439">
        <v>55.015157397988922</v>
      </c>
      <c r="V439">
        <v>75.335855894015211</v>
      </c>
      <c r="W439">
        <v>69.403475908925429</v>
      </c>
      <c r="X439">
        <v>0</v>
      </c>
      <c r="Y439">
        <v>0</v>
      </c>
      <c r="AA439">
        <v>6.8966074672023012</v>
      </c>
      <c r="AB439">
        <v>2.8419048034143888</v>
      </c>
      <c r="AC439">
        <v>-1.6290634304025076</v>
      </c>
      <c r="AD439">
        <v>20.917157536915472</v>
      </c>
      <c r="AE439">
        <v>20.807475479428689</v>
      </c>
    </row>
    <row r="440" spans="1:31">
      <c r="A440">
        <v>4</v>
      </c>
      <c r="B440">
        <v>104</v>
      </c>
      <c r="C440">
        <v>1999</v>
      </c>
      <c r="D440">
        <v>99</v>
      </c>
      <c r="E440">
        <v>99</v>
      </c>
      <c r="F440">
        <v>99</v>
      </c>
      <c r="G440">
        <v>4</v>
      </c>
      <c r="H440">
        <v>99</v>
      </c>
      <c r="I440">
        <v>99</v>
      </c>
      <c r="J440">
        <v>999</v>
      </c>
      <c r="K440">
        <v>99</v>
      </c>
      <c r="L440">
        <v>99</v>
      </c>
      <c r="M440">
        <v>99</v>
      </c>
      <c r="N440">
        <v>99</v>
      </c>
      <c r="O440">
        <v>99</v>
      </c>
      <c r="P440">
        <v>9999</v>
      </c>
      <c r="Q440">
        <v>304</v>
      </c>
      <c r="R440">
        <v>50867</v>
      </c>
      <c r="S440">
        <v>50866</v>
      </c>
      <c r="T440">
        <v>12.631942123577176</v>
      </c>
      <c r="U440">
        <v>54.715762985098088</v>
      </c>
      <c r="V440">
        <v>74.67501867652237</v>
      </c>
      <c r="W440">
        <v>68.924550489522147</v>
      </c>
      <c r="X440">
        <v>0</v>
      </c>
      <c r="Y440">
        <v>0</v>
      </c>
      <c r="AA440">
        <v>7.253179276824306</v>
      </c>
      <c r="AB440">
        <v>2.8649071164214703</v>
      </c>
      <c r="AC440">
        <v>-4.5283227755644084</v>
      </c>
      <c r="AD440">
        <v>4.5434499162734916</v>
      </c>
      <c r="AE440">
        <v>4.4970099305281845</v>
      </c>
    </row>
    <row r="441" spans="1:31">
      <c r="A441">
        <v>4</v>
      </c>
      <c r="B441">
        <v>105</v>
      </c>
      <c r="C441">
        <v>1998</v>
      </c>
      <c r="D441">
        <v>99</v>
      </c>
      <c r="E441">
        <v>99</v>
      </c>
      <c r="F441">
        <v>99</v>
      </c>
      <c r="G441">
        <v>1</v>
      </c>
      <c r="H441">
        <v>99</v>
      </c>
      <c r="I441">
        <v>99</v>
      </c>
      <c r="J441">
        <v>999</v>
      </c>
      <c r="K441">
        <v>99</v>
      </c>
      <c r="L441">
        <v>99</v>
      </c>
      <c r="M441">
        <v>99</v>
      </c>
      <c r="N441">
        <v>99</v>
      </c>
      <c r="O441">
        <v>99</v>
      </c>
      <c r="P441">
        <v>9999</v>
      </c>
      <c r="Q441">
        <v>2768</v>
      </c>
      <c r="R441">
        <v>486806</v>
      </c>
      <c r="S441">
        <v>480389</v>
      </c>
      <c r="T441">
        <v>12.437704136760845</v>
      </c>
      <c r="U441">
        <v>54.37102431571082</v>
      </c>
      <c r="V441">
        <v>78.736105322977366</v>
      </c>
      <c r="W441">
        <v>71.708693859763855</v>
      </c>
      <c r="X441">
        <v>0</v>
      </c>
      <c r="Y441">
        <v>0</v>
      </c>
      <c r="AA441">
        <v>6.3860331002209838</v>
      </c>
      <c r="AB441">
        <v>3.0367066565463903</v>
      </c>
      <c r="AC441">
        <v>0.19236343180002985</v>
      </c>
      <c r="AD441">
        <v>48.14318961017895</v>
      </c>
      <c r="AE441">
        <v>48.797432065426001</v>
      </c>
    </row>
    <row r="442" spans="1:31">
      <c r="A442">
        <v>4</v>
      </c>
      <c r="B442">
        <v>106</v>
      </c>
      <c r="C442">
        <v>1998</v>
      </c>
      <c r="D442">
        <v>99</v>
      </c>
      <c r="E442">
        <v>99</v>
      </c>
      <c r="F442">
        <v>99</v>
      </c>
      <c r="G442">
        <v>2</v>
      </c>
      <c r="H442">
        <v>99</v>
      </c>
      <c r="I442">
        <v>99</v>
      </c>
      <c r="J442">
        <v>999</v>
      </c>
      <c r="K442">
        <v>99</v>
      </c>
      <c r="L442">
        <v>99</v>
      </c>
      <c r="M442">
        <v>99</v>
      </c>
      <c r="N442">
        <v>99</v>
      </c>
      <c r="O442">
        <v>99</v>
      </c>
      <c r="P442">
        <v>9999</v>
      </c>
      <c r="Q442">
        <v>2018</v>
      </c>
      <c r="R442">
        <v>269197</v>
      </c>
      <c r="S442">
        <v>252021.5</v>
      </c>
      <c r="T442">
        <v>12.375605968862949</v>
      </c>
      <c r="U442">
        <v>54.270008709574384</v>
      </c>
      <c r="V442">
        <v>83.184512432471379</v>
      </c>
      <c r="W442">
        <v>71.889660455558314</v>
      </c>
      <c r="X442">
        <v>0</v>
      </c>
      <c r="Y442">
        <v>0</v>
      </c>
      <c r="AA442">
        <v>6.5864469031441111</v>
      </c>
      <c r="AB442">
        <v>2.9292469960126719</v>
      </c>
      <c r="AC442">
        <v>-4.0537207307521292</v>
      </c>
      <c r="AD442">
        <v>26.622519470777593</v>
      </c>
      <c r="AE442">
        <v>25.664696106915887</v>
      </c>
    </row>
    <row r="443" spans="1:31">
      <c r="A443">
        <v>4</v>
      </c>
      <c r="B443">
        <v>107</v>
      </c>
      <c r="C443">
        <v>1998</v>
      </c>
      <c r="D443">
        <v>99</v>
      </c>
      <c r="E443">
        <v>99</v>
      </c>
      <c r="F443">
        <v>99</v>
      </c>
      <c r="G443">
        <v>3</v>
      </c>
      <c r="H443">
        <v>99</v>
      </c>
      <c r="I443">
        <v>99</v>
      </c>
      <c r="J443">
        <v>999</v>
      </c>
      <c r="K443">
        <v>99</v>
      </c>
      <c r="L443">
        <v>99</v>
      </c>
      <c r="M443">
        <v>99</v>
      </c>
      <c r="N443">
        <v>99</v>
      </c>
      <c r="O443">
        <v>99</v>
      </c>
      <c r="P443">
        <v>9999</v>
      </c>
      <c r="Q443">
        <v>1285</v>
      </c>
      <c r="R443">
        <v>208959.75</v>
      </c>
      <c r="S443">
        <v>208541.75</v>
      </c>
      <c r="T443">
        <v>12.554958550629964</v>
      </c>
      <c r="U443">
        <v>54.588445718902818</v>
      </c>
      <c r="V443">
        <v>76.995605436321284</v>
      </c>
      <c r="W443">
        <v>70.928977853114489</v>
      </c>
      <c r="X443">
        <v>0</v>
      </c>
      <c r="Y443">
        <v>0</v>
      </c>
      <c r="AA443">
        <v>7.0667485692516356</v>
      </c>
      <c r="AB443">
        <v>2.9132262094337191</v>
      </c>
      <c r="AC443">
        <v>-2.6031417924439104</v>
      </c>
      <c r="AD443">
        <v>20.665293495038263</v>
      </c>
      <c r="AE443">
        <v>20.953125618620245</v>
      </c>
    </row>
    <row r="444" spans="1:31">
      <c r="A444">
        <v>4</v>
      </c>
      <c r="B444">
        <v>108</v>
      </c>
      <c r="C444">
        <v>1998</v>
      </c>
      <c r="D444">
        <v>99</v>
      </c>
      <c r="E444">
        <v>99</v>
      </c>
      <c r="F444">
        <v>99</v>
      </c>
      <c r="G444">
        <v>4</v>
      </c>
      <c r="H444">
        <v>99</v>
      </c>
      <c r="I444">
        <v>99</v>
      </c>
      <c r="J444">
        <v>999</v>
      </c>
      <c r="K444">
        <v>99</v>
      </c>
      <c r="L444">
        <v>99</v>
      </c>
      <c r="M444">
        <v>99</v>
      </c>
      <c r="N444">
        <v>99</v>
      </c>
      <c r="O444">
        <v>99</v>
      </c>
      <c r="P444">
        <v>9999</v>
      </c>
      <c r="Q444">
        <v>327</v>
      </c>
      <c r="R444">
        <v>46200</v>
      </c>
      <c r="S444">
        <v>46200</v>
      </c>
      <c r="T444">
        <v>12.458766233766235</v>
      </c>
      <c r="U444">
        <v>54.427316017316009</v>
      </c>
      <c r="V444">
        <v>75.899606060605734</v>
      </c>
      <c r="W444">
        <v>70.055336393940223</v>
      </c>
      <c r="X444">
        <v>0</v>
      </c>
      <c r="Y444">
        <v>0</v>
      </c>
      <c r="AA444">
        <v>7.1953659735367506</v>
      </c>
      <c r="AB444">
        <v>2.9181026539975541</v>
      </c>
      <c r="AC444">
        <v>-4.9363935813501518</v>
      </c>
      <c r="AD444">
        <v>4.5689974240051869</v>
      </c>
      <c r="AE444">
        <v>4.5847462090378714</v>
      </c>
    </row>
    <row r="445" spans="1:31">
      <c r="A445">
        <v>4</v>
      </c>
      <c r="B445">
        <v>109</v>
      </c>
      <c r="C445">
        <v>1997</v>
      </c>
      <c r="D445">
        <v>99</v>
      </c>
      <c r="E445">
        <v>99</v>
      </c>
      <c r="F445">
        <v>99</v>
      </c>
      <c r="G445">
        <v>1</v>
      </c>
      <c r="H445">
        <v>99</v>
      </c>
      <c r="I445">
        <v>99</v>
      </c>
      <c r="J445">
        <v>999</v>
      </c>
      <c r="K445">
        <v>99</v>
      </c>
      <c r="L445">
        <v>99</v>
      </c>
      <c r="M445">
        <v>99</v>
      </c>
      <c r="N445">
        <v>99</v>
      </c>
      <c r="O445">
        <v>99</v>
      </c>
      <c r="P445">
        <v>9999</v>
      </c>
      <c r="Q445">
        <v>3021</v>
      </c>
      <c r="R445">
        <v>511925.5</v>
      </c>
      <c r="S445">
        <v>511862.5</v>
      </c>
      <c r="T445">
        <v>12.37703142351768</v>
      </c>
      <c r="U445">
        <v>54.289505482429377</v>
      </c>
      <c r="V445">
        <v>76.114601479889984</v>
      </c>
      <c r="W445">
        <v>70.246965327210063</v>
      </c>
      <c r="X445">
        <v>0</v>
      </c>
      <c r="Y445">
        <v>0</v>
      </c>
      <c r="AA445">
        <v>6.3107863282312602</v>
      </c>
      <c r="AB445">
        <v>2.8766611669161057</v>
      </c>
      <c r="AC445">
        <v>-1.8791852203444424</v>
      </c>
      <c r="AD445">
        <v>48.426168788339531</v>
      </c>
      <c r="AE445">
        <v>48.57616803522437</v>
      </c>
    </row>
    <row r="446" spans="1:31">
      <c r="A446">
        <v>4</v>
      </c>
      <c r="B446">
        <v>110</v>
      </c>
      <c r="C446">
        <v>1997</v>
      </c>
      <c r="D446">
        <v>99</v>
      </c>
      <c r="E446">
        <v>99</v>
      </c>
      <c r="F446">
        <v>99</v>
      </c>
      <c r="G446">
        <v>2</v>
      </c>
      <c r="H446">
        <v>99</v>
      </c>
      <c r="I446">
        <v>99</v>
      </c>
      <c r="J446">
        <v>999</v>
      </c>
      <c r="K446">
        <v>99</v>
      </c>
      <c r="L446">
        <v>99</v>
      </c>
      <c r="M446">
        <v>99</v>
      </c>
      <c r="N446">
        <v>99</v>
      </c>
      <c r="O446">
        <v>99</v>
      </c>
      <c r="P446">
        <v>9999</v>
      </c>
      <c r="Q446">
        <v>2176</v>
      </c>
      <c r="R446">
        <v>284525</v>
      </c>
      <c r="S446">
        <v>283621</v>
      </c>
      <c r="T446">
        <v>12.384289605482824</v>
      </c>
      <c r="U446">
        <v>54.307036502938757</v>
      </c>
      <c r="V446">
        <v>76.281534512608815</v>
      </c>
      <c r="W446">
        <v>70.1838996333111</v>
      </c>
      <c r="X446">
        <v>0</v>
      </c>
      <c r="Y446">
        <v>0</v>
      </c>
      <c r="AA446">
        <v>6.5538885016389266</v>
      </c>
      <c r="AB446">
        <v>2.9339531989386529</v>
      </c>
      <c r="AC446">
        <v>-3.0098033611682968</v>
      </c>
      <c r="AD446">
        <v>26.914962576590344</v>
      </c>
      <c r="AE446">
        <v>26.89169955491856</v>
      </c>
    </row>
    <row r="447" spans="1:31">
      <c r="A447">
        <v>4</v>
      </c>
      <c r="B447">
        <v>111</v>
      </c>
      <c r="C447">
        <v>1997</v>
      </c>
      <c r="D447">
        <v>99</v>
      </c>
      <c r="E447">
        <v>99</v>
      </c>
      <c r="F447">
        <v>99</v>
      </c>
      <c r="G447">
        <v>3</v>
      </c>
      <c r="H447">
        <v>99</v>
      </c>
      <c r="I447">
        <v>99</v>
      </c>
      <c r="J447">
        <v>999</v>
      </c>
      <c r="K447">
        <v>99</v>
      </c>
      <c r="L447">
        <v>99</v>
      </c>
      <c r="M447">
        <v>99</v>
      </c>
      <c r="N447">
        <v>99</v>
      </c>
      <c r="O447">
        <v>99</v>
      </c>
      <c r="P447">
        <v>9999</v>
      </c>
      <c r="Q447">
        <v>1368</v>
      </c>
      <c r="R447">
        <v>216438.25</v>
      </c>
      <c r="S447">
        <v>216084.25</v>
      </c>
      <c r="T447">
        <v>12.398935955174281</v>
      </c>
      <c r="U447">
        <v>54.310311834388678</v>
      </c>
      <c r="V447">
        <v>75.820160423538624</v>
      </c>
      <c r="W447">
        <v>69.873219829765205</v>
      </c>
      <c r="X447">
        <v>0</v>
      </c>
      <c r="Y447">
        <v>0</v>
      </c>
      <c r="AA447">
        <v>6.8919577145750388</v>
      </c>
      <c r="AB447">
        <v>2.889168719674275</v>
      </c>
      <c r="AC447">
        <v>-0.64830637672100588</v>
      </c>
      <c r="AD447">
        <v>20.474219836192624</v>
      </c>
      <c r="AE447">
        <v>20.397467075993312</v>
      </c>
    </row>
    <row r="448" spans="1:31">
      <c r="A448">
        <v>4</v>
      </c>
      <c r="B448">
        <v>112</v>
      </c>
      <c r="C448">
        <v>1997</v>
      </c>
      <c r="D448">
        <v>99</v>
      </c>
      <c r="E448">
        <v>99</v>
      </c>
      <c r="F448">
        <v>99</v>
      </c>
      <c r="G448">
        <v>4</v>
      </c>
      <c r="H448">
        <v>99</v>
      </c>
      <c r="I448">
        <v>99</v>
      </c>
      <c r="J448">
        <v>999</v>
      </c>
      <c r="K448">
        <v>99</v>
      </c>
      <c r="L448">
        <v>99</v>
      </c>
      <c r="M448">
        <v>99</v>
      </c>
      <c r="N448">
        <v>99</v>
      </c>
      <c r="O448">
        <v>99</v>
      </c>
      <c r="P448">
        <v>9999</v>
      </c>
      <c r="Q448">
        <v>333</v>
      </c>
      <c r="R448">
        <v>44237</v>
      </c>
      <c r="S448">
        <v>44235</v>
      </c>
      <c r="T448">
        <v>12.26762664737663</v>
      </c>
      <c r="U448">
        <v>54.107200180852253</v>
      </c>
      <c r="V448">
        <v>74.961749745676642</v>
      </c>
      <c r="W448">
        <v>69.188188502318212</v>
      </c>
      <c r="X448">
        <v>0</v>
      </c>
      <c r="Y448">
        <v>0</v>
      </c>
      <c r="AA448">
        <v>6.9391089587307135</v>
      </c>
      <c r="AB448">
        <v>2.8941370587535129</v>
      </c>
      <c r="AC448">
        <v>-6.0309398487344978</v>
      </c>
      <c r="AD448">
        <v>4.1846487988775216</v>
      </c>
      <c r="AE448">
        <v>4.1346653338637589</v>
      </c>
    </row>
    <row r="449" spans="1:31" s="381" customFormat="1">
      <c r="A449" s="381">
        <v>4</v>
      </c>
      <c r="B449" s="381">
        <v>113</v>
      </c>
      <c r="C449" s="381">
        <v>1996</v>
      </c>
      <c r="D449" s="381">
        <v>99</v>
      </c>
      <c r="E449" s="381">
        <v>99</v>
      </c>
      <c r="F449" s="381">
        <v>99</v>
      </c>
      <c r="G449" s="381">
        <v>1</v>
      </c>
      <c r="H449" s="381">
        <v>99</v>
      </c>
      <c r="I449" s="381">
        <v>99</v>
      </c>
      <c r="J449" s="381">
        <v>999</v>
      </c>
      <c r="K449" s="381">
        <v>99</v>
      </c>
      <c r="L449" s="381">
        <v>99</v>
      </c>
      <c r="M449" s="381">
        <v>99</v>
      </c>
      <c r="N449" s="381">
        <v>99</v>
      </c>
      <c r="O449" s="381">
        <v>99</v>
      </c>
      <c r="P449" s="381">
        <v>9999</v>
      </c>
      <c r="Q449" s="381">
        <v>3073</v>
      </c>
      <c r="R449" s="381">
        <v>481798</v>
      </c>
      <c r="S449" s="381">
        <v>481527</v>
      </c>
      <c r="T449" s="381">
        <v>12.179585635473789</v>
      </c>
      <c r="U449" s="381">
        <v>53.948088061520949</v>
      </c>
      <c r="V449" s="381">
        <v>79.092749731583353</v>
      </c>
      <c r="W449" s="381">
        <v>72.96563870166861</v>
      </c>
      <c r="X449" s="381">
        <v>0</v>
      </c>
      <c r="Y449" s="381">
        <v>0</v>
      </c>
      <c r="AA449" s="381">
        <v>6.8282887195669826</v>
      </c>
      <c r="AB449" s="381">
        <v>3.0073541444324703</v>
      </c>
      <c r="AC449" s="381">
        <v>-4.6427568384213913</v>
      </c>
      <c r="AD449" s="381">
        <v>48.380676569114961</v>
      </c>
      <c r="AE449" s="381">
        <v>48.684243487697351</v>
      </c>
    </row>
    <row r="450" spans="1:31" s="381" customFormat="1">
      <c r="A450" s="381">
        <v>4</v>
      </c>
      <c r="B450" s="381">
        <v>114</v>
      </c>
      <c r="C450" s="381">
        <v>1996</v>
      </c>
      <c r="D450" s="381">
        <v>99</v>
      </c>
      <c r="E450" s="381">
        <v>99</v>
      </c>
      <c r="F450" s="381">
        <v>99</v>
      </c>
      <c r="G450" s="381">
        <v>2</v>
      </c>
      <c r="H450" s="381">
        <v>99</v>
      </c>
      <c r="I450" s="381">
        <v>99</v>
      </c>
      <c r="J450" s="381">
        <v>999</v>
      </c>
      <c r="K450" s="381">
        <v>99</v>
      </c>
      <c r="L450" s="381">
        <v>99</v>
      </c>
      <c r="M450" s="381">
        <v>99</v>
      </c>
      <c r="N450" s="381">
        <v>99</v>
      </c>
      <c r="O450" s="381">
        <v>99</v>
      </c>
      <c r="P450" s="381">
        <v>9999</v>
      </c>
      <c r="Q450" s="381">
        <v>2140</v>
      </c>
      <c r="R450" s="381">
        <v>263118</v>
      </c>
      <c r="S450" s="381">
        <v>262083</v>
      </c>
      <c r="T450" s="381">
        <v>12.364121800865011</v>
      </c>
      <c r="U450" s="381">
        <v>54.281273489696005</v>
      </c>
      <c r="V450" s="381">
        <v>78.904683630759365</v>
      </c>
      <c r="W450" s="381">
        <v>72.553304197908261</v>
      </c>
      <c r="X450" s="381">
        <v>0</v>
      </c>
      <c r="Y450" s="381">
        <v>0</v>
      </c>
      <c r="AA450" s="381">
        <v>7.0746228750521052</v>
      </c>
      <c r="AB450" s="381">
        <v>3.0254597968520502</v>
      </c>
      <c r="AC450" s="381">
        <v>-4.0168991267999967</v>
      </c>
      <c r="AD450" s="381">
        <v>26.421502076622129</v>
      </c>
      <c r="AE450" s="381">
        <v>26.347865680243832</v>
      </c>
    </row>
    <row r="451" spans="1:31" s="381" customFormat="1">
      <c r="A451" s="381">
        <v>4</v>
      </c>
      <c r="B451" s="381">
        <v>115</v>
      </c>
      <c r="C451" s="381">
        <v>1996</v>
      </c>
      <c r="D451" s="381">
        <v>99</v>
      </c>
      <c r="E451" s="381">
        <v>99</v>
      </c>
      <c r="F451" s="381">
        <v>99</v>
      </c>
      <c r="G451" s="381">
        <v>3</v>
      </c>
      <c r="H451" s="381">
        <v>99</v>
      </c>
      <c r="I451" s="381">
        <v>99</v>
      </c>
      <c r="J451" s="381">
        <v>999</v>
      </c>
      <c r="K451" s="381">
        <v>99</v>
      </c>
      <c r="L451" s="381">
        <v>99</v>
      </c>
      <c r="M451" s="381">
        <v>99</v>
      </c>
      <c r="N451" s="381">
        <v>99</v>
      </c>
      <c r="O451" s="381">
        <v>99</v>
      </c>
      <c r="P451" s="381">
        <v>9999</v>
      </c>
      <c r="Q451" s="381">
        <v>1373</v>
      </c>
      <c r="R451" s="381">
        <v>210605</v>
      </c>
      <c r="S451" s="381">
        <v>210551</v>
      </c>
      <c r="T451" s="381">
        <v>12.414453597967759</v>
      </c>
      <c r="U451" s="381">
        <v>54.356702176669778</v>
      </c>
      <c r="V451" s="381">
        <v>78.001671329037109</v>
      </c>
      <c r="W451" s="381">
        <v>71.978476752425919</v>
      </c>
      <c r="X451" s="381">
        <v>0</v>
      </c>
      <c r="Y451" s="381">
        <v>0</v>
      </c>
      <c r="AA451" s="381">
        <v>7.2525518672055744</v>
      </c>
      <c r="AB451" s="381">
        <v>2.8797614394356392</v>
      </c>
      <c r="AC451" s="381">
        <v>-3.4243616968815038</v>
      </c>
      <c r="AD451" s="381">
        <v>21.148307773877139</v>
      </c>
      <c r="AE451" s="381">
        <v>20.999519315773195</v>
      </c>
    </row>
    <row r="452" spans="1:31" s="381" customFormat="1">
      <c r="A452" s="381">
        <v>4</v>
      </c>
      <c r="B452" s="381">
        <v>116</v>
      </c>
      <c r="C452" s="381">
        <v>1996</v>
      </c>
      <c r="D452" s="381">
        <v>99</v>
      </c>
      <c r="E452" s="381">
        <v>99</v>
      </c>
      <c r="F452" s="381">
        <v>99</v>
      </c>
      <c r="G452" s="381">
        <v>4</v>
      </c>
      <c r="H452" s="381">
        <v>99</v>
      </c>
      <c r="I452" s="381">
        <v>99</v>
      </c>
      <c r="J452" s="381">
        <v>999</v>
      </c>
      <c r="K452" s="381">
        <v>99</v>
      </c>
      <c r="L452" s="381">
        <v>99</v>
      </c>
      <c r="M452" s="381">
        <v>99</v>
      </c>
      <c r="N452" s="381">
        <v>99</v>
      </c>
      <c r="O452" s="381">
        <v>99</v>
      </c>
      <c r="P452" s="381">
        <v>9999</v>
      </c>
      <c r="Q452" s="381">
        <v>330</v>
      </c>
      <c r="R452" s="381">
        <v>40327</v>
      </c>
      <c r="S452" s="381">
        <v>40322</v>
      </c>
      <c r="T452" s="381">
        <v>12.272670915267687</v>
      </c>
      <c r="U452" s="381">
        <v>54.110981598134998</v>
      </c>
      <c r="V452" s="381">
        <v>76.957011060959559</v>
      </c>
      <c r="W452" s="381">
        <v>71.026573671941293</v>
      </c>
      <c r="X452" s="381">
        <v>0</v>
      </c>
      <c r="Y452" s="381">
        <v>0</v>
      </c>
      <c r="AA452" s="381">
        <v>7.3934322589445056</v>
      </c>
      <c r="AB452" s="381">
        <v>2.9959562935894728</v>
      </c>
      <c r="AC452" s="381">
        <v>-8.9120947815086069</v>
      </c>
      <c r="AD452" s="381">
        <v>4.0495135803857618</v>
      </c>
      <c r="AE452" s="381">
        <v>3.968371516285611</v>
      </c>
    </row>
    <row r="453" spans="1:31">
      <c r="A453">
        <v>5</v>
      </c>
      <c r="B453">
        <v>1</v>
      </c>
      <c r="C453">
        <v>1996</v>
      </c>
      <c r="D453">
        <v>99</v>
      </c>
      <c r="E453">
        <v>99</v>
      </c>
      <c r="F453">
        <v>99</v>
      </c>
      <c r="G453">
        <v>99</v>
      </c>
      <c r="H453">
        <v>1</v>
      </c>
      <c r="I453">
        <v>99</v>
      </c>
      <c r="J453">
        <v>999</v>
      </c>
      <c r="K453">
        <v>99</v>
      </c>
      <c r="L453">
        <v>99</v>
      </c>
      <c r="M453">
        <v>99</v>
      </c>
      <c r="N453">
        <v>99</v>
      </c>
      <c r="O453">
        <v>99</v>
      </c>
      <c r="P453">
        <v>9999</v>
      </c>
      <c r="Q453">
        <v>5124</v>
      </c>
      <c r="R453">
        <v>759592</v>
      </c>
      <c r="S453">
        <v>759378</v>
      </c>
      <c r="T453">
        <v>12.252278854964247</v>
      </c>
      <c r="U453">
        <v>54.079010716665479</v>
      </c>
      <c r="V453">
        <v>78.655684389067389</v>
      </c>
      <c r="W453">
        <v>72.582247834415426</v>
      </c>
      <c r="X453">
        <v>0</v>
      </c>
      <c r="Y453">
        <v>0</v>
      </c>
      <c r="AA453">
        <v>6.9864846707574806</v>
      </c>
      <c r="AB453">
        <v>2.9361576167003105</v>
      </c>
      <c r="AC453">
        <v>-5.1429301349798484</v>
      </c>
      <c r="AD453">
        <v>76.275897526530173</v>
      </c>
      <c r="AE453">
        <v>76.372642701536407</v>
      </c>
    </row>
    <row r="454" spans="1:31">
      <c r="A454">
        <v>5</v>
      </c>
      <c r="B454">
        <v>2</v>
      </c>
      <c r="C454">
        <v>1997</v>
      </c>
      <c r="D454">
        <v>99</v>
      </c>
      <c r="E454">
        <v>99</v>
      </c>
      <c r="F454">
        <v>99</v>
      </c>
      <c r="G454">
        <v>99</v>
      </c>
      <c r="H454">
        <v>1</v>
      </c>
      <c r="I454">
        <v>99</v>
      </c>
      <c r="J454">
        <v>999</v>
      </c>
      <c r="K454">
        <v>99</v>
      </c>
      <c r="L454">
        <v>99</v>
      </c>
      <c r="M454">
        <v>99</v>
      </c>
      <c r="N454">
        <v>99</v>
      </c>
      <c r="O454">
        <v>99</v>
      </c>
      <c r="P454">
        <v>9999</v>
      </c>
      <c r="Q454">
        <v>5098</v>
      </c>
      <c r="R454">
        <v>807148.75</v>
      </c>
      <c r="S454">
        <v>807075.75</v>
      </c>
      <c r="T454">
        <v>12.339249735566092</v>
      </c>
      <c r="U454">
        <v>54.223993224923426</v>
      </c>
      <c r="V454">
        <v>75.943368264997957</v>
      </c>
      <c r="W454">
        <v>70.091193252557545</v>
      </c>
      <c r="X454">
        <v>0</v>
      </c>
      <c r="Y454">
        <v>0</v>
      </c>
      <c r="AA454">
        <v>6.4982989645448637</v>
      </c>
      <c r="AB454">
        <v>2.8452338590783879</v>
      </c>
      <c r="AC454">
        <v>-1.4988270144311771</v>
      </c>
      <c r="AD454">
        <v>76.353144363383436</v>
      </c>
      <c r="AE454">
        <v>76.422303377428662</v>
      </c>
    </row>
    <row r="455" spans="1:31">
      <c r="A455">
        <v>5</v>
      </c>
      <c r="B455">
        <v>3</v>
      </c>
      <c r="C455">
        <v>1998</v>
      </c>
      <c r="D455">
        <v>99</v>
      </c>
      <c r="E455">
        <v>99</v>
      </c>
      <c r="F455">
        <v>99</v>
      </c>
      <c r="G455">
        <v>99</v>
      </c>
      <c r="H455">
        <v>1</v>
      </c>
      <c r="I455">
        <v>99</v>
      </c>
      <c r="J455">
        <v>999</v>
      </c>
      <c r="K455">
        <v>99</v>
      </c>
      <c r="L455">
        <v>99</v>
      </c>
      <c r="M455">
        <v>99</v>
      </c>
      <c r="N455">
        <v>99</v>
      </c>
      <c r="O455">
        <v>99</v>
      </c>
      <c r="P455">
        <v>9999</v>
      </c>
      <c r="Q455">
        <v>4787</v>
      </c>
      <c r="R455">
        <v>773461.5</v>
      </c>
      <c r="S455">
        <v>773496.5</v>
      </c>
      <c r="T455">
        <v>12.404887638234092</v>
      </c>
      <c r="U455">
        <v>54.331232268019299</v>
      </c>
      <c r="V455">
        <v>77.467850339334944</v>
      </c>
      <c r="W455">
        <v>71.501239751829203</v>
      </c>
      <c r="X455">
        <v>0</v>
      </c>
      <c r="Y455">
        <v>0</v>
      </c>
      <c r="AA455">
        <v>6.6156190721693644</v>
      </c>
      <c r="AB455">
        <v>2.9608068987813176</v>
      </c>
      <c r="AC455">
        <v>-1.2585683724364805</v>
      </c>
      <c r="AD455">
        <v>76.492285737385004</v>
      </c>
      <c r="AE455">
        <v>78.343690652305682</v>
      </c>
    </row>
    <row r="456" spans="1:31">
      <c r="A456">
        <v>5</v>
      </c>
      <c r="B456">
        <v>4</v>
      </c>
      <c r="C456">
        <v>1999</v>
      </c>
      <c r="D456">
        <v>99</v>
      </c>
      <c r="E456">
        <v>99</v>
      </c>
      <c r="F456">
        <v>99</v>
      </c>
      <c r="G456">
        <v>99</v>
      </c>
      <c r="H456">
        <v>1</v>
      </c>
      <c r="I456">
        <v>99</v>
      </c>
      <c r="J456">
        <v>999</v>
      </c>
      <c r="K456">
        <v>99</v>
      </c>
      <c r="L456">
        <v>99</v>
      </c>
      <c r="M456">
        <v>99</v>
      </c>
      <c r="N456">
        <v>99</v>
      </c>
      <c r="O456">
        <v>99</v>
      </c>
      <c r="P456">
        <v>9999</v>
      </c>
      <c r="Q456">
        <v>5048</v>
      </c>
      <c r="R456">
        <v>864748</v>
      </c>
      <c r="S456">
        <v>864781</v>
      </c>
      <c r="T456">
        <v>12.549002715241897</v>
      </c>
      <c r="U456">
        <v>54.572753101652339</v>
      </c>
      <c r="V456">
        <v>75.472487022724621</v>
      </c>
      <c r="W456">
        <v>69.660212920384524</v>
      </c>
      <c r="X456">
        <v>0</v>
      </c>
      <c r="Y456">
        <v>0</v>
      </c>
      <c r="AA456">
        <v>6.5353568973531049</v>
      </c>
      <c r="AB456">
        <v>2.936050487991487</v>
      </c>
      <c r="AC456">
        <v>-0.88198944710337268</v>
      </c>
      <c r="AD456">
        <v>77.239452458325999</v>
      </c>
      <c r="AE456">
        <v>77.270416655659503</v>
      </c>
    </row>
    <row r="457" spans="1:31">
      <c r="A457">
        <v>5</v>
      </c>
      <c r="B457">
        <v>5</v>
      </c>
      <c r="C457">
        <v>2000</v>
      </c>
      <c r="D457">
        <v>99</v>
      </c>
      <c r="E457">
        <v>99</v>
      </c>
      <c r="F457">
        <v>99</v>
      </c>
      <c r="G457">
        <v>99</v>
      </c>
      <c r="H457">
        <v>1</v>
      </c>
      <c r="I457">
        <v>99</v>
      </c>
      <c r="J457">
        <v>999</v>
      </c>
      <c r="K457">
        <v>99</v>
      </c>
      <c r="L457">
        <v>99</v>
      </c>
      <c r="M457">
        <v>99</v>
      </c>
      <c r="N457">
        <v>99</v>
      </c>
      <c r="O457">
        <v>99</v>
      </c>
      <c r="P457">
        <v>9999</v>
      </c>
      <c r="Q457">
        <v>4039</v>
      </c>
      <c r="R457">
        <v>806397</v>
      </c>
      <c r="S457">
        <v>806225</v>
      </c>
      <c r="T457">
        <v>12.705667307790078</v>
      </c>
      <c r="U457">
        <v>54.83801172129369</v>
      </c>
      <c r="V457">
        <v>73.34112090297522</v>
      </c>
      <c r="W457">
        <v>67.68568236993525</v>
      </c>
      <c r="X457">
        <v>0</v>
      </c>
      <c r="Y457">
        <v>0</v>
      </c>
      <c r="AA457">
        <v>6.5193773777539281</v>
      </c>
      <c r="AB457">
        <v>2.7663360911701242</v>
      </c>
      <c r="AC457">
        <v>-2.7718075328570113</v>
      </c>
      <c r="AD457">
        <v>77.078684065829691</v>
      </c>
      <c r="AE457">
        <v>76.928223123905582</v>
      </c>
    </row>
    <row r="458" spans="1:31">
      <c r="A458">
        <v>5</v>
      </c>
      <c r="B458">
        <v>6</v>
      </c>
      <c r="C458">
        <v>2001</v>
      </c>
      <c r="D458">
        <v>99</v>
      </c>
      <c r="E458">
        <v>99</v>
      </c>
      <c r="F458">
        <v>99</v>
      </c>
      <c r="G458">
        <v>99</v>
      </c>
      <c r="H458">
        <v>1</v>
      </c>
      <c r="I458">
        <v>99</v>
      </c>
      <c r="J458">
        <v>999</v>
      </c>
      <c r="K458">
        <v>99</v>
      </c>
      <c r="L458">
        <v>99</v>
      </c>
      <c r="M458">
        <v>99</v>
      </c>
      <c r="N458">
        <v>99</v>
      </c>
      <c r="O458">
        <v>99</v>
      </c>
      <c r="P458">
        <v>9999</v>
      </c>
      <c r="Q458">
        <v>3424</v>
      </c>
      <c r="R458">
        <v>803113.6</v>
      </c>
      <c r="S458">
        <v>802840</v>
      </c>
      <c r="T458">
        <v>13.03256724826973</v>
      </c>
      <c r="U458">
        <v>55.391239848537687</v>
      </c>
      <c r="V458">
        <v>79.581311095608697</v>
      </c>
      <c r="W458">
        <v>73.445955889841585</v>
      </c>
      <c r="X458">
        <v>0</v>
      </c>
      <c r="Y458">
        <v>0</v>
      </c>
      <c r="AA458">
        <v>6.6992211490040781</v>
      </c>
      <c r="AB458">
        <v>2.7600551491960439</v>
      </c>
      <c r="AC458">
        <v>-4.598341379425305</v>
      </c>
      <c r="AD458">
        <v>77.737615260203654</v>
      </c>
      <c r="AE458">
        <v>77.290699555526587</v>
      </c>
    </row>
    <row r="459" spans="1:31">
      <c r="A459">
        <v>5</v>
      </c>
      <c r="B459">
        <v>7</v>
      </c>
      <c r="C459">
        <v>2002</v>
      </c>
      <c r="D459">
        <v>99</v>
      </c>
      <c r="E459">
        <v>99</v>
      </c>
      <c r="F459">
        <v>99</v>
      </c>
      <c r="G459">
        <v>99</v>
      </c>
      <c r="H459">
        <v>1</v>
      </c>
      <c r="I459">
        <v>99</v>
      </c>
      <c r="J459">
        <v>999</v>
      </c>
      <c r="K459">
        <v>99</v>
      </c>
      <c r="L459">
        <v>99</v>
      </c>
      <c r="M459">
        <v>99</v>
      </c>
      <c r="N459">
        <v>99</v>
      </c>
      <c r="O459">
        <v>99</v>
      </c>
      <c r="P459">
        <v>9999</v>
      </c>
      <c r="Q459">
        <v>3270</v>
      </c>
      <c r="R459">
        <v>793743</v>
      </c>
      <c r="S459">
        <v>793688</v>
      </c>
      <c r="T459">
        <v>13.275352349564027</v>
      </c>
      <c r="U459">
        <v>55.798451028615773</v>
      </c>
      <c r="V459">
        <v>81.47238278271351</v>
      </c>
      <c r="W459">
        <v>75.195400837608304</v>
      </c>
      <c r="X459">
        <v>0</v>
      </c>
      <c r="Y459">
        <v>0</v>
      </c>
      <c r="AA459">
        <v>7.044172902938306</v>
      </c>
      <c r="AB459">
        <v>2.6327089841366202</v>
      </c>
      <c r="AC459">
        <v>-9.2130074294502009</v>
      </c>
      <c r="AD459">
        <v>76.432600296103715</v>
      </c>
      <c r="AE459">
        <v>75.736747467995812</v>
      </c>
    </row>
    <row r="460" spans="1:31">
      <c r="A460">
        <v>5</v>
      </c>
      <c r="B460">
        <v>8</v>
      </c>
      <c r="C460">
        <v>2003</v>
      </c>
      <c r="D460">
        <v>99</v>
      </c>
      <c r="E460">
        <v>99</v>
      </c>
      <c r="F460">
        <v>99</v>
      </c>
      <c r="G460">
        <v>99</v>
      </c>
      <c r="H460">
        <v>1</v>
      </c>
      <c r="I460">
        <v>99</v>
      </c>
      <c r="J460">
        <v>999</v>
      </c>
      <c r="K460">
        <v>99</v>
      </c>
      <c r="L460">
        <v>99</v>
      </c>
      <c r="M460">
        <v>99</v>
      </c>
      <c r="N460">
        <v>99</v>
      </c>
      <c r="O460">
        <v>99</v>
      </c>
      <c r="P460">
        <v>9999</v>
      </c>
      <c r="Q460">
        <v>3127</v>
      </c>
      <c r="R460">
        <v>803360</v>
      </c>
      <c r="S460">
        <v>803308</v>
      </c>
      <c r="T460">
        <v>13.551635630352518</v>
      </c>
      <c r="U460">
        <v>56.281707638913112</v>
      </c>
      <c r="V460">
        <v>82.844944281077801</v>
      </c>
      <c r="W460">
        <v>76.462988044436486</v>
      </c>
      <c r="X460">
        <v>0</v>
      </c>
      <c r="Y460">
        <v>0</v>
      </c>
      <c r="AA460">
        <v>7.3465380128093374</v>
      </c>
      <c r="AB460">
        <v>2.4938104312137495</v>
      </c>
      <c r="AC460">
        <v>-17.255937478948475</v>
      </c>
      <c r="AD460">
        <v>76.470638629209375</v>
      </c>
      <c r="AE460">
        <v>75.994453932946811</v>
      </c>
    </row>
    <row r="461" spans="1:31">
      <c r="A461">
        <v>5</v>
      </c>
      <c r="B461">
        <v>9</v>
      </c>
      <c r="C461">
        <v>2004</v>
      </c>
      <c r="D461">
        <v>99</v>
      </c>
      <c r="E461">
        <v>99</v>
      </c>
      <c r="F461">
        <v>99</v>
      </c>
      <c r="G461">
        <v>99</v>
      </c>
      <c r="H461">
        <v>1</v>
      </c>
      <c r="I461">
        <v>99</v>
      </c>
      <c r="J461">
        <v>999</v>
      </c>
      <c r="K461">
        <v>99</v>
      </c>
      <c r="L461">
        <v>99</v>
      </c>
      <c r="M461">
        <v>99</v>
      </c>
      <c r="N461">
        <v>99</v>
      </c>
      <c r="O461">
        <v>99</v>
      </c>
      <c r="P461">
        <v>9999</v>
      </c>
      <c r="Q461">
        <v>2989</v>
      </c>
      <c r="R461">
        <v>867709</v>
      </c>
      <c r="S461">
        <v>867661</v>
      </c>
      <c r="T461">
        <v>13.68318756633848</v>
      </c>
      <c r="U461">
        <v>56.510485085765055</v>
      </c>
      <c r="V461">
        <v>80.95156884612669</v>
      </c>
      <c r="W461">
        <v>74.715854002887681</v>
      </c>
      <c r="X461">
        <v>0</v>
      </c>
      <c r="Y461">
        <v>0</v>
      </c>
      <c r="AA461">
        <v>7.5376859935171741</v>
      </c>
      <c r="AB461">
        <v>2.4306163615536445</v>
      </c>
      <c r="AC461">
        <v>-17.126876619303943</v>
      </c>
      <c r="AD461">
        <v>76.262331966654799</v>
      </c>
      <c r="AE461">
        <v>75.381807535253401</v>
      </c>
    </row>
    <row r="462" spans="1:31">
      <c r="A462">
        <v>5</v>
      </c>
      <c r="B462">
        <v>10</v>
      </c>
      <c r="C462">
        <v>2005</v>
      </c>
      <c r="D462">
        <v>99</v>
      </c>
      <c r="E462">
        <v>99</v>
      </c>
      <c r="F462">
        <v>99</v>
      </c>
      <c r="G462">
        <v>99</v>
      </c>
      <c r="H462">
        <v>1</v>
      </c>
      <c r="I462">
        <v>99</v>
      </c>
      <c r="J462">
        <v>999</v>
      </c>
      <c r="K462">
        <v>99</v>
      </c>
      <c r="L462">
        <v>99</v>
      </c>
      <c r="M462">
        <v>99</v>
      </c>
      <c r="N462">
        <v>99</v>
      </c>
      <c r="O462">
        <v>99</v>
      </c>
      <c r="P462">
        <v>9999</v>
      </c>
      <c r="Q462">
        <v>2631</v>
      </c>
      <c r="R462">
        <v>844502</v>
      </c>
      <c r="S462">
        <v>844414</v>
      </c>
      <c r="T462">
        <v>13.890135251307871</v>
      </c>
      <c r="U462">
        <v>56.867438247115743</v>
      </c>
      <c r="V462">
        <v>79.624580745814086</v>
      </c>
      <c r="W462">
        <v>73.487646936219818</v>
      </c>
      <c r="X462">
        <v>0</v>
      </c>
      <c r="Y462">
        <v>0</v>
      </c>
      <c r="AA462">
        <v>7.551850967863853</v>
      </c>
      <c r="AB462">
        <v>2.3296813659301345</v>
      </c>
      <c r="AC462">
        <v>-18.529666553818288</v>
      </c>
      <c r="AD462">
        <v>73.101486609778348</v>
      </c>
      <c r="AE462">
        <v>71.864378560240979</v>
      </c>
    </row>
    <row r="463" spans="1:31">
      <c r="A463">
        <v>5</v>
      </c>
      <c r="B463">
        <v>11</v>
      </c>
      <c r="C463">
        <v>2006</v>
      </c>
      <c r="D463">
        <v>99</v>
      </c>
      <c r="E463">
        <v>99</v>
      </c>
      <c r="F463">
        <v>99</v>
      </c>
      <c r="G463">
        <v>99</v>
      </c>
      <c r="H463">
        <v>1</v>
      </c>
      <c r="I463">
        <v>99</v>
      </c>
      <c r="J463">
        <v>999</v>
      </c>
      <c r="K463">
        <v>99</v>
      </c>
      <c r="L463">
        <v>99</v>
      </c>
      <c r="M463">
        <v>99</v>
      </c>
      <c r="N463">
        <v>99</v>
      </c>
      <c r="O463">
        <v>99</v>
      </c>
      <c r="P463">
        <v>9999</v>
      </c>
      <c r="Q463">
        <v>2381</v>
      </c>
      <c r="R463">
        <v>860877</v>
      </c>
      <c r="S463">
        <v>860815</v>
      </c>
      <c r="T463">
        <v>13.922995968065129</v>
      </c>
      <c r="U463">
        <v>56.925248746827137</v>
      </c>
      <c r="V463">
        <v>80.338996059248885</v>
      </c>
      <c r="W463">
        <v>74.149845321004989</v>
      </c>
      <c r="X463">
        <v>0</v>
      </c>
      <c r="Y463">
        <v>0</v>
      </c>
      <c r="AA463">
        <v>7.6776201578707068</v>
      </c>
      <c r="AB463">
        <v>2.3089054539472338</v>
      </c>
      <c r="AC463">
        <v>-19.100229407223516</v>
      </c>
      <c r="AD463">
        <v>72.200933462491648</v>
      </c>
      <c r="AE463">
        <v>71.459432931210728</v>
      </c>
    </row>
    <row r="464" spans="1:31">
      <c r="A464">
        <v>5</v>
      </c>
      <c r="B464">
        <v>12</v>
      </c>
      <c r="C464">
        <v>2007</v>
      </c>
      <c r="D464">
        <v>99</v>
      </c>
      <c r="E464">
        <v>99</v>
      </c>
      <c r="F464">
        <v>99</v>
      </c>
      <c r="G464">
        <v>99</v>
      </c>
      <c r="H464">
        <v>1</v>
      </c>
      <c r="I464">
        <v>99</v>
      </c>
      <c r="J464">
        <v>999</v>
      </c>
      <c r="K464">
        <v>99</v>
      </c>
      <c r="L464">
        <v>99</v>
      </c>
      <c r="M464">
        <v>99</v>
      </c>
      <c r="N464">
        <v>99</v>
      </c>
      <c r="O464">
        <v>99</v>
      </c>
      <c r="P464">
        <v>9999</v>
      </c>
      <c r="Q464">
        <v>2198</v>
      </c>
      <c r="R464">
        <v>839688</v>
      </c>
      <c r="S464">
        <v>839651</v>
      </c>
      <c r="T464">
        <v>13.805370566210311</v>
      </c>
      <c r="U464">
        <v>56.719709736545298</v>
      </c>
      <c r="V464">
        <v>82.887330324329994</v>
      </c>
      <c r="W464">
        <v>76.503123797863282</v>
      </c>
      <c r="X464">
        <v>0</v>
      </c>
      <c r="Y464">
        <v>0</v>
      </c>
      <c r="AA464">
        <v>8.3438385088264013</v>
      </c>
      <c r="AB464">
        <v>2.4257724477825873</v>
      </c>
      <c r="AC464">
        <v>-20.039039103556455</v>
      </c>
      <c r="AD464">
        <v>71.584715758495946</v>
      </c>
      <c r="AE464">
        <v>70.788776764112313</v>
      </c>
    </row>
    <row r="465" spans="1:42">
      <c r="A465">
        <v>5</v>
      </c>
      <c r="B465">
        <v>13</v>
      </c>
      <c r="C465">
        <v>2008</v>
      </c>
      <c r="D465">
        <v>99</v>
      </c>
      <c r="E465">
        <v>99</v>
      </c>
      <c r="F465">
        <v>99</v>
      </c>
      <c r="G465">
        <v>99</v>
      </c>
      <c r="H465">
        <v>1</v>
      </c>
      <c r="I465">
        <v>99</v>
      </c>
      <c r="J465">
        <v>999</v>
      </c>
      <c r="K465">
        <v>99</v>
      </c>
      <c r="L465">
        <v>99</v>
      </c>
      <c r="M465">
        <v>99</v>
      </c>
      <c r="N465">
        <v>99</v>
      </c>
      <c r="O465">
        <v>99</v>
      </c>
      <c r="P465">
        <v>9999</v>
      </c>
      <c r="Q465">
        <v>2084</v>
      </c>
      <c r="R465">
        <v>853865</v>
      </c>
      <c r="S465">
        <v>853822</v>
      </c>
      <c r="T465">
        <v>13.81805320513196</v>
      </c>
      <c r="U465">
        <v>56.736635973305901</v>
      </c>
      <c r="V465">
        <v>85.019431954340675</v>
      </c>
      <c r="W465">
        <v>78.470737109141311</v>
      </c>
      <c r="X465">
        <v>0</v>
      </c>
      <c r="Y465">
        <v>0</v>
      </c>
      <c r="AA465">
        <v>8.2560727315995912</v>
      </c>
      <c r="AB465">
        <v>2.4949335970485471</v>
      </c>
      <c r="AC465">
        <v>-19.697803981738645</v>
      </c>
      <c r="AD465">
        <v>71.347221781221862</v>
      </c>
      <c r="AE465">
        <v>70.395835135343575</v>
      </c>
    </row>
    <row r="466" spans="1:42">
      <c r="A466">
        <v>5</v>
      </c>
      <c r="B466">
        <v>14</v>
      </c>
      <c r="C466">
        <v>2009</v>
      </c>
      <c r="D466">
        <v>99</v>
      </c>
      <c r="E466">
        <v>99</v>
      </c>
      <c r="F466">
        <v>99</v>
      </c>
      <c r="G466">
        <v>99</v>
      </c>
      <c r="H466">
        <v>1</v>
      </c>
      <c r="I466">
        <v>99</v>
      </c>
      <c r="J466">
        <v>999</v>
      </c>
      <c r="K466">
        <v>99</v>
      </c>
      <c r="L466">
        <v>99</v>
      </c>
      <c r="M466">
        <v>99</v>
      </c>
      <c r="N466">
        <v>99</v>
      </c>
      <c r="O466">
        <v>99</v>
      </c>
      <c r="P466">
        <v>9999</v>
      </c>
      <c r="Q466">
        <v>1986</v>
      </c>
      <c r="R466">
        <v>850083</v>
      </c>
      <c r="S466">
        <v>850012</v>
      </c>
      <c r="T466">
        <v>15.093461461998416</v>
      </c>
      <c r="U466">
        <v>59.092031641906239</v>
      </c>
      <c r="V466">
        <v>84.257312301334622</v>
      </c>
      <c r="W466">
        <v>77.764826849504601</v>
      </c>
      <c r="X466">
        <v>0</v>
      </c>
      <c r="Y466">
        <v>0</v>
      </c>
      <c r="AA466">
        <v>8.1505698267444391</v>
      </c>
      <c r="AB466">
        <v>3.3612754880607181</v>
      </c>
      <c r="AC466">
        <v>-26.054777585120856</v>
      </c>
      <c r="AD466">
        <v>70.512250514689185</v>
      </c>
      <c r="AE466">
        <v>69.309431985078476</v>
      </c>
    </row>
    <row r="467" spans="1:42">
      <c r="A467">
        <v>5</v>
      </c>
      <c r="B467">
        <v>15</v>
      </c>
      <c r="C467">
        <v>2010</v>
      </c>
      <c r="D467">
        <v>99</v>
      </c>
      <c r="E467">
        <v>99</v>
      </c>
      <c r="F467">
        <v>99</v>
      </c>
      <c r="G467">
        <v>99</v>
      </c>
      <c r="H467">
        <v>1</v>
      </c>
      <c r="I467">
        <v>99</v>
      </c>
      <c r="J467">
        <v>999</v>
      </c>
      <c r="K467">
        <v>99</v>
      </c>
      <c r="L467">
        <v>99</v>
      </c>
      <c r="M467">
        <v>99</v>
      </c>
      <c r="N467">
        <v>99</v>
      </c>
      <c r="O467">
        <v>99</v>
      </c>
      <c r="P467">
        <v>9999</v>
      </c>
      <c r="Q467">
        <v>1821</v>
      </c>
      <c r="R467">
        <v>861816.25</v>
      </c>
      <c r="S467">
        <v>861748.75</v>
      </c>
      <c r="T467">
        <v>15.980314829292203</v>
      </c>
      <c r="U467">
        <v>60.87422465074652</v>
      </c>
      <c r="V467">
        <v>85.227434563073601</v>
      </c>
      <c r="W467">
        <v>78.660756966574084</v>
      </c>
      <c r="X467">
        <v>0</v>
      </c>
      <c r="Y467">
        <v>0</v>
      </c>
      <c r="AA467">
        <v>8.4838856333336441</v>
      </c>
      <c r="AB467">
        <v>3.0725831543901441</v>
      </c>
      <c r="AC467">
        <v>-38.00231893434276</v>
      </c>
      <c r="AD467">
        <v>67.934154458213058</v>
      </c>
      <c r="AE467">
        <v>66.819188187417367</v>
      </c>
    </row>
    <row r="468" spans="1:42">
      <c r="A468">
        <v>5</v>
      </c>
      <c r="B468">
        <v>16</v>
      </c>
      <c r="C468">
        <v>2011</v>
      </c>
      <c r="D468">
        <v>99</v>
      </c>
      <c r="E468">
        <v>99</v>
      </c>
      <c r="F468">
        <v>99</v>
      </c>
      <c r="G468">
        <v>99</v>
      </c>
      <c r="H468">
        <v>1</v>
      </c>
      <c r="I468">
        <v>99</v>
      </c>
      <c r="J468">
        <v>999</v>
      </c>
      <c r="K468">
        <v>99</v>
      </c>
      <c r="L468">
        <v>99</v>
      </c>
      <c r="M468">
        <v>99</v>
      </c>
      <c r="N468">
        <v>99</v>
      </c>
      <c r="O468">
        <v>99</v>
      </c>
      <c r="P468">
        <v>9999</v>
      </c>
      <c r="Q468">
        <v>1755</v>
      </c>
      <c r="R468">
        <v>848381</v>
      </c>
      <c r="S468">
        <v>848281</v>
      </c>
      <c r="T468">
        <v>15.997642568610097</v>
      </c>
      <c r="U468">
        <v>60.981560355589721</v>
      </c>
      <c r="V468">
        <v>85.937540668809959</v>
      </c>
      <c r="W468">
        <v>79.312407268345453</v>
      </c>
      <c r="X468">
        <v>0</v>
      </c>
      <c r="Y468">
        <v>0</v>
      </c>
      <c r="AA468">
        <v>8.6047965170856173</v>
      </c>
      <c r="AB468">
        <v>3.152237783602529</v>
      </c>
      <c r="AC468">
        <v>-39.269816800986497</v>
      </c>
      <c r="AD468">
        <v>66.218100019356953</v>
      </c>
      <c r="AE468">
        <v>65.335218346486798</v>
      </c>
    </row>
    <row r="469" spans="1:42">
      <c r="A469">
        <v>5</v>
      </c>
      <c r="B469">
        <v>17</v>
      </c>
      <c r="C469">
        <v>2012</v>
      </c>
      <c r="D469">
        <v>99</v>
      </c>
      <c r="E469">
        <v>99</v>
      </c>
      <c r="F469">
        <v>99</v>
      </c>
      <c r="G469">
        <v>99</v>
      </c>
      <c r="H469">
        <v>1</v>
      </c>
      <c r="I469">
        <v>99</v>
      </c>
      <c r="J469">
        <v>999</v>
      </c>
      <c r="K469">
        <v>99</v>
      </c>
      <c r="L469">
        <v>99</v>
      </c>
      <c r="M469">
        <v>99</v>
      </c>
      <c r="N469">
        <v>99</v>
      </c>
      <c r="O469">
        <v>99</v>
      </c>
      <c r="P469">
        <v>9999</v>
      </c>
      <c r="Q469">
        <v>1706</v>
      </c>
      <c r="R469">
        <v>852083.5</v>
      </c>
      <c r="S469">
        <v>852005.5</v>
      </c>
      <c r="T469">
        <v>16.037648892391417</v>
      </c>
      <c r="U469">
        <v>61.083275870871717</v>
      </c>
      <c r="V469">
        <v>85.299701646583699</v>
      </c>
      <c r="W469">
        <v>78.726125594260239</v>
      </c>
      <c r="X469">
        <v>0</v>
      </c>
      <c r="Y469">
        <v>0</v>
      </c>
      <c r="AA469">
        <v>8.7188171572577051</v>
      </c>
      <c r="AB469">
        <v>3.1283059747417385</v>
      </c>
      <c r="AC469">
        <v>-39.144024970599901</v>
      </c>
      <c r="AD469">
        <v>66.070065400628764</v>
      </c>
      <c r="AE469">
        <v>65.092676316821965</v>
      </c>
    </row>
    <row r="470" spans="1:42">
      <c r="A470">
        <v>5</v>
      </c>
      <c r="B470">
        <v>18</v>
      </c>
      <c r="C470">
        <v>2013</v>
      </c>
      <c r="D470">
        <v>99</v>
      </c>
      <c r="E470">
        <v>99</v>
      </c>
      <c r="F470">
        <v>99</v>
      </c>
      <c r="G470">
        <v>99</v>
      </c>
      <c r="H470">
        <v>1</v>
      </c>
      <c r="I470">
        <v>99</v>
      </c>
      <c r="J470">
        <v>999</v>
      </c>
      <c r="K470">
        <v>99</v>
      </c>
      <c r="L470">
        <v>99</v>
      </c>
      <c r="M470">
        <v>99</v>
      </c>
      <c r="N470">
        <v>99</v>
      </c>
      <c r="O470">
        <v>99</v>
      </c>
      <c r="P470">
        <v>9999</v>
      </c>
      <c r="Q470">
        <v>1607</v>
      </c>
      <c r="R470">
        <v>850934</v>
      </c>
      <c r="S470">
        <v>850854</v>
      </c>
      <c r="T470">
        <v>16.153282158193235</v>
      </c>
      <c r="U470">
        <v>61.315971952885008</v>
      </c>
      <c r="V470">
        <v>81.557437043795517</v>
      </c>
      <c r="W470">
        <v>75.272824515133621</v>
      </c>
      <c r="X470">
        <v>0</v>
      </c>
      <c r="Y470">
        <v>0</v>
      </c>
      <c r="AA470">
        <v>8.6524670865838473</v>
      </c>
      <c r="AB470">
        <v>2.9751632562280621</v>
      </c>
      <c r="AC470">
        <v>-36.814650106061251</v>
      </c>
      <c r="AD470">
        <v>65.879764362863853</v>
      </c>
      <c r="AE470">
        <v>64.722560718000878</v>
      </c>
    </row>
    <row r="471" spans="1:42">
      <c r="A471">
        <v>5</v>
      </c>
      <c r="B471">
        <v>19</v>
      </c>
      <c r="C471">
        <v>2014</v>
      </c>
      <c r="D471">
        <v>99</v>
      </c>
      <c r="E471">
        <v>99</v>
      </c>
      <c r="F471">
        <v>99</v>
      </c>
      <c r="G471">
        <v>99</v>
      </c>
      <c r="H471">
        <v>1</v>
      </c>
      <c r="I471">
        <v>99</v>
      </c>
      <c r="J471">
        <v>999</v>
      </c>
      <c r="K471">
        <v>99</v>
      </c>
      <c r="L471">
        <v>99</v>
      </c>
      <c r="M471">
        <v>99</v>
      </c>
      <c r="N471">
        <v>99</v>
      </c>
      <c r="O471">
        <v>99</v>
      </c>
      <c r="P471">
        <v>9999</v>
      </c>
      <c r="Q471">
        <v>1629</v>
      </c>
      <c r="R471">
        <v>905590</v>
      </c>
      <c r="S471">
        <v>905537</v>
      </c>
      <c r="T471">
        <v>15.889788977351779</v>
      </c>
      <c r="U471">
        <v>60.626723148805617</v>
      </c>
      <c r="V471">
        <v>84.104150283200553</v>
      </c>
      <c r="W471">
        <v>77.625492387388931</v>
      </c>
      <c r="X471">
        <v>0</v>
      </c>
      <c r="Y471">
        <v>0</v>
      </c>
      <c r="AA471">
        <v>9.1689950318350437</v>
      </c>
      <c r="AB471">
        <v>2.7814065165921873</v>
      </c>
      <c r="AC471">
        <v>-33.132374190776204</v>
      </c>
      <c r="AD471">
        <v>70.316115426544613</v>
      </c>
      <c r="AE471">
        <v>69.731288923964556</v>
      </c>
    </row>
    <row r="472" spans="1:42">
      <c r="A472">
        <v>5</v>
      </c>
      <c r="B472">
        <v>20</v>
      </c>
      <c r="C472">
        <v>2015</v>
      </c>
      <c r="D472">
        <v>99</v>
      </c>
      <c r="E472">
        <v>99</v>
      </c>
      <c r="F472">
        <v>99</v>
      </c>
      <c r="G472">
        <v>99</v>
      </c>
      <c r="H472">
        <v>1</v>
      </c>
      <c r="I472">
        <v>99</v>
      </c>
      <c r="J472">
        <v>999</v>
      </c>
      <c r="K472">
        <v>99</v>
      </c>
      <c r="L472">
        <v>99</v>
      </c>
      <c r="M472">
        <v>99</v>
      </c>
      <c r="N472">
        <v>99</v>
      </c>
      <c r="O472">
        <v>99</v>
      </c>
      <c r="P472">
        <v>9999</v>
      </c>
      <c r="Q472">
        <v>1618</v>
      </c>
      <c r="R472">
        <v>889356</v>
      </c>
      <c r="S472">
        <v>884702</v>
      </c>
      <c r="T472">
        <v>15.653358160286771</v>
      </c>
      <c r="U472">
        <v>60.272455583914137</v>
      </c>
      <c r="V472">
        <v>88.008906735999858</v>
      </c>
      <c r="W472">
        <v>81.082666151987297</v>
      </c>
      <c r="X472">
        <v>2.737486450870068</v>
      </c>
      <c r="Y472">
        <v>5.4749729017401361</v>
      </c>
      <c r="AA472">
        <v>9.5258295928490391</v>
      </c>
      <c r="AB472">
        <v>2.7985728203120903</v>
      </c>
      <c r="AC472">
        <v>-27.098608144082608</v>
      </c>
      <c r="AD472">
        <v>69.247282022612779</v>
      </c>
      <c r="AE472">
        <v>68.837488116433391</v>
      </c>
      <c r="AF472">
        <v>73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15544</v>
      </c>
      <c r="AO472">
        <v>6890</v>
      </c>
    </row>
    <row r="473" spans="1:42">
      <c r="A473">
        <v>5</v>
      </c>
      <c r="B473">
        <v>21</v>
      </c>
      <c r="C473">
        <v>2016</v>
      </c>
      <c r="D473">
        <v>99</v>
      </c>
      <c r="E473">
        <v>99</v>
      </c>
      <c r="F473">
        <v>99</v>
      </c>
      <c r="G473">
        <v>99</v>
      </c>
      <c r="H473">
        <v>1</v>
      </c>
      <c r="I473">
        <v>99</v>
      </c>
      <c r="J473">
        <v>999</v>
      </c>
      <c r="K473">
        <v>99</v>
      </c>
      <c r="L473">
        <v>99</v>
      </c>
      <c r="M473">
        <v>99</v>
      </c>
      <c r="N473">
        <v>99</v>
      </c>
      <c r="O473">
        <v>99</v>
      </c>
      <c r="P473">
        <v>9999</v>
      </c>
      <c r="Q473">
        <v>1766</v>
      </c>
      <c r="R473">
        <v>945995.5</v>
      </c>
      <c r="S473">
        <v>938613.5</v>
      </c>
      <c r="T473">
        <v>15.417468159203716</v>
      </c>
      <c r="U473">
        <v>59.849240395540882</v>
      </c>
      <c r="V473">
        <v>88.16419123349975</v>
      </c>
      <c r="W473">
        <v>81.153860348267486</v>
      </c>
      <c r="X473">
        <v>3.28680210423834</v>
      </c>
      <c r="Y473">
        <v>6.5736042084766799</v>
      </c>
      <c r="Z473">
        <v>81.829406165251285</v>
      </c>
      <c r="AA473">
        <v>10.102095832485972</v>
      </c>
      <c r="AB473">
        <v>2.7688626791469382</v>
      </c>
      <c r="AC473">
        <v>-26.850038628680757</v>
      </c>
      <c r="AD473">
        <v>69.529326117242732</v>
      </c>
      <c r="AE473">
        <v>69.081510098792307</v>
      </c>
      <c r="AF473">
        <v>20912</v>
      </c>
      <c r="AG473">
        <v>46</v>
      </c>
      <c r="AH473">
        <v>0</v>
      </c>
      <c r="AI473">
        <v>6496</v>
      </c>
      <c r="AJ473">
        <v>88568</v>
      </c>
      <c r="AK473">
        <v>16309</v>
      </c>
      <c r="AL473">
        <v>68250</v>
      </c>
      <c r="AM473">
        <v>46</v>
      </c>
      <c r="AN473">
        <v>53317</v>
      </c>
      <c r="AO473">
        <v>26258</v>
      </c>
    </row>
    <row r="474" spans="1:42">
      <c r="A474">
        <v>5</v>
      </c>
      <c r="B474">
        <v>22</v>
      </c>
      <c r="C474">
        <v>2017</v>
      </c>
      <c r="D474">
        <v>99</v>
      </c>
      <c r="E474">
        <v>99</v>
      </c>
      <c r="F474">
        <v>99</v>
      </c>
      <c r="G474">
        <v>99</v>
      </c>
      <c r="H474">
        <v>1</v>
      </c>
      <c r="I474">
        <v>99</v>
      </c>
      <c r="J474">
        <v>999</v>
      </c>
      <c r="K474">
        <v>99</v>
      </c>
      <c r="L474">
        <v>99</v>
      </c>
      <c r="M474">
        <v>99</v>
      </c>
      <c r="N474">
        <v>99</v>
      </c>
      <c r="O474">
        <v>99</v>
      </c>
      <c r="P474">
        <v>9999</v>
      </c>
      <c r="Q474">
        <v>1816</v>
      </c>
      <c r="R474">
        <v>934067</v>
      </c>
      <c r="S474">
        <v>929781</v>
      </c>
      <c r="T474">
        <v>15.424956667990624</v>
      </c>
      <c r="U474">
        <v>59.753509697444883</v>
      </c>
      <c r="V474">
        <v>87.751273231422758</v>
      </c>
      <c r="W474">
        <v>80.855583142695011</v>
      </c>
      <c r="X474">
        <v>2.5645911909959356</v>
      </c>
      <c r="Y474">
        <v>5.1291823819918712</v>
      </c>
      <c r="Z474">
        <v>81.726471441556129</v>
      </c>
      <c r="AA474">
        <v>9.6582589237792629</v>
      </c>
      <c r="AB474">
        <v>2.7288273196548944</v>
      </c>
      <c r="AC474">
        <v>-26.872235968081192</v>
      </c>
      <c r="AD474">
        <v>68.950608626327806</v>
      </c>
      <c r="AE474">
        <v>68.503221768133812</v>
      </c>
      <c r="AF474">
        <v>21800</v>
      </c>
      <c r="AG474">
        <v>8</v>
      </c>
      <c r="AH474">
        <v>0</v>
      </c>
      <c r="AI474">
        <v>6300</v>
      </c>
      <c r="AJ474">
        <v>62522</v>
      </c>
      <c r="AK474">
        <v>14173</v>
      </c>
      <c r="AL474">
        <v>60174</v>
      </c>
      <c r="AM474">
        <v>13</v>
      </c>
      <c r="AN474">
        <v>69693</v>
      </c>
      <c r="AO474">
        <v>25153</v>
      </c>
    </row>
    <row r="475" spans="1:42">
      <c r="A475">
        <v>5</v>
      </c>
      <c r="B475">
        <v>23</v>
      </c>
      <c r="C475">
        <v>2018</v>
      </c>
      <c r="D475">
        <v>99</v>
      </c>
      <c r="E475">
        <v>99</v>
      </c>
      <c r="F475">
        <v>99</v>
      </c>
      <c r="G475">
        <v>99</v>
      </c>
      <c r="H475">
        <v>1</v>
      </c>
      <c r="I475">
        <v>99</v>
      </c>
      <c r="J475">
        <v>999</v>
      </c>
      <c r="K475">
        <v>99</v>
      </c>
      <c r="L475">
        <v>99</v>
      </c>
      <c r="M475">
        <v>99</v>
      </c>
      <c r="N475">
        <v>99</v>
      </c>
      <c r="O475">
        <v>99</v>
      </c>
      <c r="P475">
        <v>9999</v>
      </c>
      <c r="Q475">
        <v>1683</v>
      </c>
      <c r="R475">
        <v>960226</v>
      </c>
      <c r="S475">
        <v>932806</v>
      </c>
      <c r="T475">
        <v>15.148605640755411</v>
      </c>
      <c r="U475">
        <v>59.91144353702699</v>
      </c>
      <c r="V475">
        <v>86.305269972507674</v>
      </c>
      <c r="W475">
        <v>78.915896863867516</v>
      </c>
      <c r="X475">
        <v>1.7963479430883973</v>
      </c>
      <c r="Y475">
        <v>3.5926958861767946</v>
      </c>
      <c r="Z475">
        <v>81.025300293889146</v>
      </c>
      <c r="AA475">
        <v>9.6053184397312634</v>
      </c>
      <c r="AB475">
        <v>2.6358576435565304</v>
      </c>
      <c r="AC475">
        <v>-24.880274268305957</v>
      </c>
      <c r="AD475">
        <v>67.937073945542863</v>
      </c>
      <c r="AE475">
        <v>67.042825540226644</v>
      </c>
      <c r="AF475">
        <v>19505</v>
      </c>
      <c r="AG475">
        <v>6</v>
      </c>
      <c r="AH475">
        <v>0</v>
      </c>
      <c r="AI475">
        <v>5683</v>
      </c>
      <c r="AJ475">
        <v>60327</v>
      </c>
      <c r="AK475">
        <v>14581</v>
      </c>
      <c r="AL475">
        <v>66725</v>
      </c>
      <c r="AM475">
        <v>15</v>
      </c>
      <c r="AN475">
        <v>43981</v>
      </c>
      <c r="AO475">
        <v>16834</v>
      </c>
    </row>
    <row r="476" spans="1:42">
      <c r="A476">
        <v>5</v>
      </c>
      <c r="B476">
        <v>24</v>
      </c>
      <c r="C476">
        <v>2019</v>
      </c>
      <c r="D476">
        <v>99</v>
      </c>
      <c r="E476">
        <v>99</v>
      </c>
      <c r="F476">
        <v>99</v>
      </c>
      <c r="G476">
        <v>99</v>
      </c>
      <c r="H476">
        <v>1</v>
      </c>
      <c r="I476">
        <v>99</v>
      </c>
      <c r="J476">
        <v>999</v>
      </c>
      <c r="K476">
        <v>99</v>
      </c>
      <c r="L476">
        <v>99</v>
      </c>
      <c r="M476">
        <v>99</v>
      </c>
      <c r="N476">
        <v>99</v>
      </c>
      <c r="O476">
        <v>99</v>
      </c>
      <c r="P476">
        <v>9999</v>
      </c>
      <c r="Q476">
        <v>1525</v>
      </c>
      <c r="R476">
        <v>884427</v>
      </c>
      <c r="S476">
        <v>872669</v>
      </c>
      <c r="T476">
        <v>15.70872892844746</v>
      </c>
      <c r="U476">
        <v>60.535731187884522</v>
      </c>
      <c r="V476">
        <v>86.155616379715866</v>
      </c>
      <c r="W476">
        <v>79.130455327277858</v>
      </c>
      <c r="X476">
        <v>1.4984843294019743</v>
      </c>
      <c r="Y476">
        <v>2.9969686588039486</v>
      </c>
      <c r="Z476">
        <v>89.938344261312693</v>
      </c>
      <c r="AA476">
        <v>9.3728676939678373</v>
      </c>
      <c r="AB476">
        <v>2.6883600709822297</v>
      </c>
      <c r="AC476">
        <v>-27.108224816279328</v>
      </c>
      <c r="AD476">
        <v>66.324231902751421</v>
      </c>
      <c r="AE476">
        <v>65.745490812097685</v>
      </c>
      <c r="AF476">
        <v>18266</v>
      </c>
      <c r="AG476">
        <v>4</v>
      </c>
      <c r="AH476">
        <v>0</v>
      </c>
      <c r="AI476">
        <v>4612</v>
      </c>
      <c r="AJ476">
        <v>57516</v>
      </c>
      <c r="AK476">
        <v>13247</v>
      </c>
      <c r="AL476">
        <v>62848</v>
      </c>
      <c r="AM476">
        <v>15</v>
      </c>
      <c r="AN476">
        <v>14192</v>
      </c>
      <c r="AO476">
        <v>13082</v>
      </c>
      <c r="AP476">
        <v>689</v>
      </c>
    </row>
    <row r="477" spans="1:42">
      <c r="A477">
        <v>5</v>
      </c>
      <c r="B477">
        <v>25</v>
      </c>
      <c r="C477">
        <v>2020</v>
      </c>
      <c r="D477">
        <v>99</v>
      </c>
      <c r="E477">
        <v>99</v>
      </c>
      <c r="F477">
        <v>99</v>
      </c>
      <c r="G477">
        <v>99</v>
      </c>
      <c r="H477">
        <v>1</v>
      </c>
      <c r="I477">
        <v>99</v>
      </c>
      <c r="J477">
        <v>999</v>
      </c>
      <c r="K477">
        <v>99</v>
      </c>
      <c r="L477">
        <v>99</v>
      </c>
      <c r="M477">
        <v>99</v>
      </c>
      <c r="N477">
        <v>99</v>
      </c>
      <c r="O477">
        <v>99</v>
      </c>
      <c r="P477">
        <v>9999</v>
      </c>
      <c r="Q477">
        <v>1452</v>
      </c>
      <c r="R477">
        <v>825065</v>
      </c>
      <c r="S477">
        <v>825065</v>
      </c>
      <c r="T477">
        <v>15.990142594825862</v>
      </c>
      <c r="U477">
        <v>60.488945719428173</v>
      </c>
      <c r="V477">
        <v>88.15227300224339</v>
      </c>
      <c r="W477">
        <v>81.364547981067929</v>
      </c>
      <c r="X477">
        <v>1.7455594407713333</v>
      </c>
      <c r="Y477">
        <v>3.4911188815426666</v>
      </c>
      <c r="Z477">
        <v>63.767460745517035</v>
      </c>
      <c r="AA477">
        <v>9.9607322343811333</v>
      </c>
      <c r="AB477">
        <v>4.2649052875656555</v>
      </c>
      <c r="AC477">
        <v>3.1172221700800442</v>
      </c>
      <c r="AD477">
        <v>64.465235879326698</v>
      </c>
      <c r="AE477">
        <v>64.3327915824499</v>
      </c>
      <c r="AF477">
        <v>16569</v>
      </c>
      <c r="AG477">
        <v>4</v>
      </c>
      <c r="AH477">
        <v>0</v>
      </c>
      <c r="AI477">
        <v>4846</v>
      </c>
      <c r="AJ477">
        <v>52460</v>
      </c>
      <c r="AK477">
        <v>11009</v>
      </c>
      <c r="AL477">
        <v>60970</v>
      </c>
      <c r="AM477">
        <v>13</v>
      </c>
      <c r="AN477">
        <v>12954</v>
      </c>
      <c r="AO477">
        <v>10909</v>
      </c>
      <c r="AP477">
        <v>628</v>
      </c>
    </row>
    <row r="478" spans="1:42">
      <c r="A478">
        <v>5</v>
      </c>
      <c r="B478">
        <v>26</v>
      </c>
      <c r="C478">
        <v>2021</v>
      </c>
      <c r="D478">
        <v>99</v>
      </c>
      <c r="E478">
        <v>99</v>
      </c>
      <c r="F478">
        <v>99</v>
      </c>
      <c r="G478">
        <v>99</v>
      </c>
      <c r="H478">
        <v>1</v>
      </c>
      <c r="I478">
        <v>99</v>
      </c>
      <c r="J478">
        <v>999</v>
      </c>
      <c r="K478">
        <v>99</v>
      </c>
      <c r="L478">
        <v>99</v>
      </c>
      <c r="M478">
        <v>99</v>
      </c>
      <c r="N478">
        <v>99</v>
      </c>
      <c r="O478">
        <v>99</v>
      </c>
      <c r="P478">
        <v>9999</v>
      </c>
      <c r="Q478">
        <v>1431</v>
      </c>
      <c r="R478">
        <v>838828</v>
      </c>
      <c r="S478">
        <v>836591</v>
      </c>
      <c r="T478">
        <v>15.95937426981455</v>
      </c>
      <c r="U478">
        <v>60.525856720906638</v>
      </c>
      <c r="V478">
        <v>91.586278434968889</v>
      </c>
      <c r="W478">
        <v>84.456349482605276</v>
      </c>
      <c r="X478">
        <v>2.2264397468849397</v>
      </c>
      <c r="Y478">
        <v>4.4528794937698795</v>
      </c>
      <c r="Z478">
        <v>85.82999136890993</v>
      </c>
      <c r="AA478">
        <v>9.6952927959699515</v>
      </c>
      <c r="AB478">
        <v>2.6076515404195328</v>
      </c>
      <c r="AC478">
        <v>-31.204281531845773</v>
      </c>
      <c r="AD478">
        <v>64.380106618585884</v>
      </c>
      <c r="AE478">
        <v>64.403104635617808</v>
      </c>
      <c r="AF478">
        <v>14520</v>
      </c>
      <c r="AG478">
        <v>2</v>
      </c>
      <c r="AH478">
        <v>0</v>
      </c>
      <c r="AI478">
        <v>5358</v>
      </c>
      <c r="AJ478">
        <v>45445</v>
      </c>
      <c r="AK478">
        <v>8676</v>
      </c>
      <c r="AL478">
        <v>49937</v>
      </c>
      <c r="AM478">
        <v>23</v>
      </c>
      <c r="AN478">
        <v>9583</v>
      </c>
      <c r="AO478">
        <v>9168</v>
      </c>
      <c r="AP478">
        <v>640</v>
      </c>
    </row>
    <row r="479" spans="1:42">
      <c r="A479">
        <v>5</v>
      </c>
      <c r="B479">
        <v>27</v>
      </c>
      <c r="C479">
        <v>2022</v>
      </c>
      <c r="D479">
        <v>99</v>
      </c>
      <c r="E479">
        <v>99</v>
      </c>
      <c r="F479">
        <v>99</v>
      </c>
      <c r="G479">
        <v>99</v>
      </c>
      <c r="H479">
        <v>1</v>
      </c>
      <c r="I479">
        <v>99</v>
      </c>
      <c r="J479">
        <v>999</v>
      </c>
      <c r="K479">
        <v>99</v>
      </c>
      <c r="L479">
        <v>99</v>
      </c>
      <c r="M479">
        <v>99</v>
      </c>
      <c r="N479">
        <v>99</v>
      </c>
      <c r="O479">
        <v>99</v>
      </c>
      <c r="P479">
        <v>9999</v>
      </c>
      <c r="Q479">
        <v>1380</v>
      </c>
      <c r="R479">
        <v>832642</v>
      </c>
      <c r="S479">
        <v>829099</v>
      </c>
      <c r="T479">
        <v>4.2180288767561578</v>
      </c>
      <c r="U479">
        <v>60.537111973359053</v>
      </c>
      <c r="V479">
        <v>92.565801249632969</v>
      </c>
      <c r="W479">
        <v>85.196330751816902</v>
      </c>
      <c r="X479">
        <v>2.6109660574412534</v>
      </c>
      <c r="Y479">
        <v>5.2219321148825069</v>
      </c>
      <c r="Z479">
        <v>0</v>
      </c>
      <c r="AA479">
        <v>9.8826757113335599</v>
      </c>
      <c r="AB479">
        <v>2.5134512450945969</v>
      </c>
      <c r="AC479">
        <v>-34.138362925564209</v>
      </c>
      <c r="AD479">
        <v>64.986844847246473</v>
      </c>
      <c r="AE479">
        <v>64.922242021283637</v>
      </c>
      <c r="AF479">
        <v>14299</v>
      </c>
      <c r="AG479">
        <v>7</v>
      </c>
      <c r="AH479">
        <v>0</v>
      </c>
      <c r="AI479">
        <v>4731</v>
      </c>
      <c r="AJ479">
        <v>45388</v>
      </c>
      <c r="AK479">
        <v>9536</v>
      </c>
      <c r="AL479">
        <v>60601</v>
      </c>
      <c r="AM479">
        <v>22</v>
      </c>
      <c r="AN479">
        <v>9262</v>
      </c>
      <c r="AO479">
        <v>8611</v>
      </c>
      <c r="AP479">
        <v>661</v>
      </c>
    </row>
    <row r="480" spans="1:42">
      <c r="A480">
        <v>5</v>
      </c>
      <c r="B480">
        <v>28</v>
      </c>
      <c r="C480">
        <v>2023</v>
      </c>
      <c r="D480">
        <v>99</v>
      </c>
      <c r="E480">
        <v>99</v>
      </c>
      <c r="F480">
        <v>99</v>
      </c>
      <c r="G480">
        <v>99</v>
      </c>
      <c r="H480">
        <v>1</v>
      </c>
      <c r="I480">
        <v>99</v>
      </c>
      <c r="J480">
        <v>999</v>
      </c>
      <c r="K480">
        <v>99</v>
      </c>
      <c r="L480">
        <v>99</v>
      </c>
      <c r="M480">
        <v>99</v>
      </c>
      <c r="N480">
        <v>99</v>
      </c>
      <c r="O480">
        <v>99</v>
      </c>
      <c r="P480">
        <v>9999</v>
      </c>
      <c r="Q480">
        <v>1297</v>
      </c>
      <c r="R480">
        <v>836842</v>
      </c>
      <c r="S480">
        <v>833516</v>
      </c>
      <c r="T480">
        <v>4.3650031905664388</v>
      </c>
      <c r="U480">
        <v>60.468778043852787</v>
      </c>
      <c r="V480">
        <v>91.315097464118523</v>
      </c>
      <c r="W480">
        <v>84.052845416281599</v>
      </c>
      <c r="X480">
        <v>2.6586858690170905</v>
      </c>
      <c r="Y480">
        <v>5.317371738034181</v>
      </c>
      <c r="Z480">
        <v>0</v>
      </c>
      <c r="AA480">
        <v>9.6934885016132899</v>
      </c>
      <c r="AB480">
        <v>2.5734066411919194</v>
      </c>
      <c r="AC480">
        <v>-29.722684202245016</v>
      </c>
      <c r="AD480">
        <v>65.387885095623417</v>
      </c>
      <c r="AE480">
        <v>65.274259316061617</v>
      </c>
      <c r="AF480">
        <v>13690</v>
      </c>
      <c r="AG480">
        <v>4</v>
      </c>
      <c r="AH480">
        <v>0</v>
      </c>
      <c r="AI480">
        <v>4618</v>
      </c>
      <c r="AJ480">
        <v>43777</v>
      </c>
      <c r="AK480">
        <v>10189</v>
      </c>
      <c r="AL480">
        <v>47948</v>
      </c>
      <c r="AM480">
        <v>31</v>
      </c>
      <c r="AN480">
        <v>9577</v>
      </c>
      <c r="AO480">
        <v>7784</v>
      </c>
      <c r="AP480">
        <v>614</v>
      </c>
    </row>
    <row r="481" spans="1:42">
      <c r="A481">
        <v>5</v>
      </c>
      <c r="B481">
        <v>29</v>
      </c>
      <c r="C481">
        <v>2024</v>
      </c>
      <c r="D481">
        <v>99</v>
      </c>
      <c r="E481">
        <v>99</v>
      </c>
      <c r="F481">
        <v>99</v>
      </c>
      <c r="G481">
        <v>99</v>
      </c>
      <c r="H481">
        <v>1</v>
      </c>
      <c r="I481">
        <v>99</v>
      </c>
      <c r="J481">
        <v>999</v>
      </c>
      <c r="K481">
        <v>99</v>
      </c>
      <c r="L481">
        <v>99</v>
      </c>
      <c r="M481">
        <v>99</v>
      </c>
      <c r="N481">
        <v>99</v>
      </c>
      <c r="O481">
        <v>99</v>
      </c>
      <c r="P481">
        <v>9999</v>
      </c>
      <c r="Q481">
        <v>1260</v>
      </c>
      <c r="R481">
        <v>824513</v>
      </c>
      <c r="S481">
        <v>821216</v>
      </c>
      <c r="T481">
        <v>4.2773358333949858</v>
      </c>
      <c r="U481">
        <v>60.511792269025491</v>
      </c>
      <c r="V481">
        <v>88.917779667935619</v>
      </c>
      <c r="W481">
        <v>81.816259303275146</v>
      </c>
      <c r="X481">
        <v>3.033790855935564</v>
      </c>
      <c r="Y481">
        <v>6.0675817118711279</v>
      </c>
      <c r="Z481">
        <v>0</v>
      </c>
      <c r="AA481">
        <v>8.9938530903647944</v>
      </c>
      <c r="AB481">
        <v>2.5237473912522126</v>
      </c>
      <c r="AC481">
        <v>-28.29320923324018</v>
      </c>
      <c r="AD481">
        <v>64.57100701772795</v>
      </c>
      <c r="AE481">
        <v>64.28081996429863</v>
      </c>
      <c r="AF481">
        <v>12094</v>
      </c>
      <c r="AG481">
        <v>2</v>
      </c>
      <c r="AH481">
        <v>0</v>
      </c>
      <c r="AI481">
        <v>3979</v>
      </c>
      <c r="AJ481">
        <v>44248</v>
      </c>
      <c r="AK481">
        <v>9225</v>
      </c>
      <c r="AL481">
        <v>53904</v>
      </c>
      <c r="AM481">
        <v>20</v>
      </c>
      <c r="AN481">
        <v>7998</v>
      </c>
      <c r="AO481">
        <v>7652</v>
      </c>
      <c r="AP481">
        <v>567</v>
      </c>
    </row>
    <row r="482" spans="1:42">
      <c r="A482">
        <v>5</v>
      </c>
      <c r="B482">
        <v>30</v>
      </c>
      <c r="C482">
        <v>1996</v>
      </c>
      <c r="D482">
        <v>99</v>
      </c>
      <c r="E482">
        <v>99</v>
      </c>
      <c r="F482">
        <v>99</v>
      </c>
      <c r="G482">
        <v>99</v>
      </c>
      <c r="H482">
        <v>2</v>
      </c>
      <c r="I482">
        <v>99</v>
      </c>
      <c r="J482">
        <v>999</v>
      </c>
      <c r="K482">
        <v>99</v>
      </c>
      <c r="L482">
        <v>99</v>
      </c>
      <c r="M482">
        <v>99</v>
      </c>
      <c r="N482">
        <v>99</v>
      </c>
      <c r="O482">
        <v>99</v>
      </c>
      <c r="P482">
        <v>9999</v>
      </c>
      <c r="Q482">
        <v>1962</v>
      </c>
      <c r="R482">
        <v>236256</v>
      </c>
      <c r="S482">
        <v>235105</v>
      </c>
      <c r="T482">
        <v>12.376642286333469</v>
      </c>
      <c r="U482">
        <v>54.290508496203827</v>
      </c>
      <c r="V482">
        <v>78.951382999086178</v>
      </c>
      <c r="W482">
        <v>72.527697401160182</v>
      </c>
      <c r="X482">
        <v>0</v>
      </c>
      <c r="Y482">
        <v>0</v>
      </c>
      <c r="AA482">
        <v>7.1521652445786517</v>
      </c>
      <c r="AB482">
        <v>3.1549158890976874</v>
      </c>
      <c r="AC482">
        <v>-3.2754576678839946</v>
      </c>
      <c r="AD482">
        <v>23.724102473469845</v>
      </c>
      <c r="AE482">
        <v>23.627357298463608</v>
      </c>
    </row>
    <row r="483" spans="1:42">
      <c r="A483">
        <v>5</v>
      </c>
      <c r="B483">
        <v>31</v>
      </c>
      <c r="C483">
        <v>1997</v>
      </c>
      <c r="D483">
        <v>99</v>
      </c>
      <c r="E483">
        <v>99</v>
      </c>
      <c r="F483">
        <v>99</v>
      </c>
      <c r="G483">
        <v>99</v>
      </c>
      <c r="H483">
        <v>2</v>
      </c>
      <c r="I483">
        <v>99</v>
      </c>
      <c r="J483">
        <v>999</v>
      </c>
      <c r="K483">
        <v>99</v>
      </c>
      <c r="L483">
        <v>99</v>
      </c>
      <c r="M483">
        <v>99</v>
      </c>
      <c r="N483">
        <v>99</v>
      </c>
      <c r="O483">
        <v>99</v>
      </c>
      <c r="P483">
        <v>9999</v>
      </c>
      <c r="Q483">
        <v>1987</v>
      </c>
      <c r="R483">
        <v>249977</v>
      </c>
      <c r="S483">
        <v>248727</v>
      </c>
      <c r="T483">
        <v>12.506890633938324</v>
      </c>
      <c r="U483">
        <v>54.507725337418123</v>
      </c>
      <c r="V483">
        <v>76.399747112296495</v>
      </c>
      <c r="W483">
        <v>70.167511148366813</v>
      </c>
      <c r="X483">
        <v>0</v>
      </c>
      <c r="Y483">
        <v>0</v>
      </c>
      <c r="AA483">
        <v>6.6321510464548714</v>
      </c>
      <c r="AB483">
        <v>3.0436753614469505</v>
      </c>
      <c r="AC483">
        <v>-3.8630768779540374</v>
      </c>
      <c r="AD483">
        <v>23.646855636616557</v>
      </c>
      <c r="AE483">
        <v>23.577696622571352</v>
      </c>
    </row>
    <row r="484" spans="1:42">
      <c r="A484">
        <v>5</v>
      </c>
      <c r="B484">
        <v>32</v>
      </c>
      <c r="C484">
        <v>1998</v>
      </c>
      <c r="D484">
        <v>99</v>
      </c>
      <c r="E484">
        <v>99</v>
      </c>
      <c r="F484">
        <v>99</v>
      </c>
      <c r="G484">
        <v>99</v>
      </c>
      <c r="H484">
        <v>2</v>
      </c>
      <c r="I484">
        <v>99</v>
      </c>
      <c r="J484">
        <v>999</v>
      </c>
      <c r="K484">
        <v>99</v>
      </c>
      <c r="L484">
        <v>99</v>
      </c>
      <c r="M484">
        <v>99</v>
      </c>
      <c r="N484">
        <v>99</v>
      </c>
      <c r="O484">
        <v>99</v>
      </c>
      <c r="P484">
        <v>9999</v>
      </c>
      <c r="Q484">
        <v>1771</v>
      </c>
      <c r="R484">
        <v>237701.25</v>
      </c>
      <c r="S484">
        <v>213655.75</v>
      </c>
      <c r="T484">
        <v>12.581330556738759</v>
      </c>
      <c r="U484">
        <v>54.620317964763402</v>
      </c>
      <c r="V484">
        <v>86.262567237249314</v>
      </c>
      <c r="W484">
        <v>71.554633151693906</v>
      </c>
      <c r="X484">
        <v>0</v>
      </c>
      <c r="Y484">
        <v>0</v>
      </c>
      <c r="AA484">
        <v>6.7379762206886094</v>
      </c>
      <c r="AB484">
        <v>3.0388333822167208</v>
      </c>
      <c r="AC484">
        <v>-4.3565085477826644</v>
      </c>
      <c r="AD484">
        <v>23.507714262614996</v>
      </c>
      <c r="AE484">
        <v>21.65630934769429</v>
      </c>
    </row>
    <row r="485" spans="1:42">
      <c r="A485">
        <v>5</v>
      </c>
      <c r="B485">
        <v>33</v>
      </c>
      <c r="C485">
        <v>1999</v>
      </c>
      <c r="D485">
        <v>99</v>
      </c>
      <c r="E485">
        <v>99</v>
      </c>
      <c r="F485">
        <v>99</v>
      </c>
      <c r="G485">
        <v>99</v>
      </c>
      <c r="H485">
        <v>2</v>
      </c>
      <c r="I485">
        <v>99</v>
      </c>
      <c r="J485">
        <v>999</v>
      </c>
      <c r="K485">
        <v>99</v>
      </c>
      <c r="L485">
        <v>99</v>
      </c>
      <c r="M485">
        <v>99</v>
      </c>
      <c r="N485">
        <v>99</v>
      </c>
      <c r="O485">
        <v>99</v>
      </c>
      <c r="P485">
        <v>9999</v>
      </c>
      <c r="Q485">
        <v>1687</v>
      </c>
      <c r="R485">
        <v>254819.75</v>
      </c>
      <c r="S485">
        <v>253492.25</v>
      </c>
      <c r="T485">
        <v>12.713861464819741</v>
      </c>
      <c r="U485">
        <v>54.865850928381448</v>
      </c>
      <c r="V485">
        <v>76.128137645234006</v>
      </c>
      <c r="W485">
        <v>69.904393372973047</v>
      </c>
      <c r="X485">
        <v>0</v>
      </c>
      <c r="Y485">
        <v>0</v>
      </c>
      <c r="AA485">
        <v>6.7215576277775853</v>
      </c>
      <c r="AB485">
        <v>3.0009649150073523</v>
      </c>
      <c r="AC485">
        <v>-3.7331985192405654</v>
      </c>
      <c r="AD485">
        <v>22.760547541674004</v>
      </c>
      <c r="AE485">
        <v>22.729583344340501</v>
      </c>
    </row>
    <row r="486" spans="1:42">
      <c r="A486">
        <v>5</v>
      </c>
      <c r="B486">
        <v>34</v>
      </c>
      <c r="C486">
        <v>2000</v>
      </c>
      <c r="D486">
        <v>99</v>
      </c>
      <c r="E486">
        <v>99</v>
      </c>
      <c r="F486">
        <v>99</v>
      </c>
      <c r="G486">
        <v>99</v>
      </c>
      <c r="H486">
        <v>2</v>
      </c>
      <c r="I486">
        <v>99</v>
      </c>
      <c r="J486">
        <v>999</v>
      </c>
      <c r="K486">
        <v>99</v>
      </c>
      <c r="L486">
        <v>99</v>
      </c>
      <c r="M486">
        <v>99</v>
      </c>
      <c r="N486">
        <v>99</v>
      </c>
      <c r="O486">
        <v>99</v>
      </c>
      <c r="P486">
        <v>9999</v>
      </c>
      <c r="Q486">
        <v>1517</v>
      </c>
      <c r="R486">
        <v>239802.75</v>
      </c>
      <c r="S486">
        <v>238464.25</v>
      </c>
      <c r="T486">
        <v>12.884381017315272</v>
      </c>
      <c r="U486">
        <v>55.152753504980318</v>
      </c>
      <c r="V486">
        <v>74.748242556273809</v>
      </c>
      <c r="W486">
        <v>68.631759735474219</v>
      </c>
      <c r="X486">
        <v>0</v>
      </c>
      <c r="Y486">
        <v>0</v>
      </c>
      <c r="AA486">
        <v>7.0055941283990677</v>
      </c>
      <c r="AB486">
        <v>2.779358257172122</v>
      </c>
      <c r="AC486">
        <v>-5.6977305359703685</v>
      </c>
      <c r="AD486">
        <v>22.921315934170313</v>
      </c>
      <c r="AE486">
        <v>23.071776876094432</v>
      </c>
    </row>
    <row r="487" spans="1:42">
      <c r="A487">
        <v>5</v>
      </c>
      <c r="B487">
        <v>35</v>
      </c>
      <c r="C487">
        <v>2001</v>
      </c>
      <c r="D487">
        <v>99</v>
      </c>
      <c r="E487">
        <v>99</v>
      </c>
      <c r="F487">
        <v>99</v>
      </c>
      <c r="G487">
        <v>99</v>
      </c>
      <c r="H487">
        <v>2</v>
      </c>
      <c r="I487">
        <v>99</v>
      </c>
      <c r="J487">
        <v>999</v>
      </c>
      <c r="K487">
        <v>99</v>
      </c>
      <c r="L487">
        <v>99</v>
      </c>
      <c r="M487">
        <v>99</v>
      </c>
      <c r="N487">
        <v>99</v>
      </c>
      <c r="O487">
        <v>99</v>
      </c>
      <c r="P487">
        <v>9999</v>
      </c>
      <c r="Q487">
        <v>1281</v>
      </c>
      <c r="R487">
        <v>229994.5</v>
      </c>
      <c r="S487">
        <v>229253</v>
      </c>
      <c r="T487">
        <v>13.105400346530022</v>
      </c>
      <c r="U487">
        <v>55.536368117320158</v>
      </c>
      <c r="V487">
        <v>82.099970774646067</v>
      </c>
      <c r="W487">
        <v>75.571558757792218</v>
      </c>
      <c r="X487">
        <v>0</v>
      </c>
      <c r="Y487">
        <v>0</v>
      </c>
      <c r="AA487">
        <v>7.7086308796332013</v>
      </c>
      <c r="AB487">
        <v>2.8442559241452723</v>
      </c>
      <c r="AC487">
        <v>-9.7501263276119765</v>
      </c>
      <c r="AD487">
        <v>22.262384739796349</v>
      </c>
      <c r="AE487">
        <v>22.709300444473431</v>
      </c>
    </row>
    <row r="488" spans="1:42">
      <c r="A488">
        <v>5</v>
      </c>
      <c r="B488">
        <v>36</v>
      </c>
      <c r="C488">
        <v>2002</v>
      </c>
      <c r="D488">
        <v>99</v>
      </c>
      <c r="E488">
        <v>99</v>
      </c>
      <c r="F488">
        <v>99</v>
      </c>
      <c r="G488">
        <v>99</v>
      </c>
      <c r="H488">
        <v>2</v>
      </c>
      <c r="I488">
        <v>99</v>
      </c>
      <c r="J488">
        <v>999</v>
      </c>
      <c r="K488">
        <v>99</v>
      </c>
      <c r="L488">
        <v>99</v>
      </c>
      <c r="M488">
        <v>99</v>
      </c>
      <c r="N488">
        <v>99</v>
      </c>
      <c r="O488">
        <v>99</v>
      </c>
      <c r="P488">
        <v>9999</v>
      </c>
      <c r="Q488">
        <v>1230</v>
      </c>
      <c r="R488">
        <v>244744.5</v>
      </c>
      <c r="S488">
        <v>244108.5</v>
      </c>
      <c r="T488">
        <v>13.443162154818596</v>
      </c>
      <c r="U488">
        <v>56.09849308811453</v>
      </c>
      <c r="V488">
        <v>85.058334327566797</v>
      </c>
      <c r="W488">
        <v>78.325028010085887</v>
      </c>
      <c r="X488">
        <v>0</v>
      </c>
      <c r="Y488">
        <v>0</v>
      </c>
      <c r="AA488">
        <v>8.2592524371863423</v>
      </c>
      <c r="AB488">
        <v>2.771425155785288</v>
      </c>
      <c r="AC488">
        <v>-14.694950153070362</v>
      </c>
      <c r="AD488">
        <v>23.567399703896289</v>
      </c>
      <c r="AE488">
        <v>24.263252532004241</v>
      </c>
    </row>
    <row r="489" spans="1:42">
      <c r="A489">
        <v>5</v>
      </c>
      <c r="B489">
        <v>37</v>
      </c>
      <c r="C489">
        <v>2003</v>
      </c>
      <c r="D489">
        <v>99</v>
      </c>
      <c r="E489">
        <v>99</v>
      </c>
      <c r="F489">
        <v>99</v>
      </c>
      <c r="G489">
        <v>99</v>
      </c>
      <c r="H489">
        <v>2</v>
      </c>
      <c r="I489">
        <v>99</v>
      </c>
      <c r="J489">
        <v>999</v>
      </c>
      <c r="K489">
        <v>99</v>
      </c>
      <c r="L489">
        <v>99</v>
      </c>
      <c r="M489">
        <v>99</v>
      </c>
      <c r="N489">
        <v>99</v>
      </c>
      <c r="O489">
        <v>99</v>
      </c>
      <c r="P489">
        <v>9999</v>
      </c>
      <c r="Q489">
        <v>1201</v>
      </c>
      <c r="R489">
        <v>247187</v>
      </c>
      <c r="S489">
        <v>246590</v>
      </c>
      <c r="T489">
        <v>13.843887421264062</v>
      </c>
      <c r="U489">
        <v>56.771089663003359</v>
      </c>
      <c r="V489">
        <v>85.43880501876761</v>
      </c>
      <c r="W489">
        <v>78.684209821970938</v>
      </c>
      <c r="X489">
        <v>0</v>
      </c>
      <c r="Y489">
        <v>0</v>
      </c>
      <c r="AA489">
        <v>8.4661157930847857</v>
      </c>
      <c r="AB489">
        <v>2.6322366629120255</v>
      </c>
      <c r="AC489">
        <v>-22.137149518641412</v>
      </c>
      <c r="AD489">
        <v>23.529361370790642</v>
      </c>
      <c r="AE489">
        <v>24.00554606705316</v>
      </c>
    </row>
    <row r="490" spans="1:42">
      <c r="A490">
        <v>5</v>
      </c>
      <c r="B490">
        <v>38</v>
      </c>
      <c r="C490">
        <v>2004</v>
      </c>
      <c r="D490">
        <v>99</v>
      </c>
      <c r="E490">
        <v>99</v>
      </c>
      <c r="F490">
        <v>99</v>
      </c>
      <c r="G490">
        <v>99</v>
      </c>
      <c r="H490">
        <v>2</v>
      </c>
      <c r="I490">
        <v>99</v>
      </c>
      <c r="J490">
        <v>999</v>
      </c>
      <c r="K490">
        <v>99</v>
      </c>
      <c r="L490">
        <v>99</v>
      </c>
      <c r="M490">
        <v>99</v>
      </c>
      <c r="N490">
        <v>99</v>
      </c>
      <c r="O490">
        <v>99</v>
      </c>
      <c r="P490">
        <v>9999</v>
      </c>
      <c r="Q490">
        <v>1170</v>
      </c>
      <c r="R490">
        <v>270086</v>
      </c>
      <c r="S490">
        <v>269573</v>
      </c>
      <c r="T490">
        <v>13.992768969883672</v>
      </c>
      <c r="U490">
        <v>57.00057498339968</v>
      </c>
      <c r="V490">
        <v>85.242985637587779</v>
      </c>
      <c r="W490">
        <v>78.537317906467607</v>
      </c>
      <c r="X490">
        <v>0</v>
      </c>
      <c r="Y490">
        <v>0</v>
      </c>
      <c r="AA490">
        <v>8.963939442619095</v>
      </c>
      <c r="AB490">
        <v>2.6343219961539881</v>
      </c>
      <c r="AC490">
        <v>-23.127602249893403</v>
      </c>
      <c r="AD490">
        <v>23.737668033345191</v>
      </c>
      <c r="AE490">
        <v>24.61819246474662</v>
      </c>
    </row>
    <row r="491" spans="1:42">
      <c r="A491">
        <v>5</v>
      </c>
      <c r="B491">
        <v>39</v>
      </c>
      <c r="C491">
        <v>2005</v>
      </c>
      <c r="D491">
        <v>99</v>
      </c>
      <c r="E491">
        <v>99</v>
      </c>
      <c r="F491">
        <v>99</v>
      </c>
      <c r="G491">
        <v>99</v>
      </c>
      <c r="H491">
        <v>2</v>
      </c>
      <c r="I491">
        <v>99</v>
      </c>
      <c r="J491">
        <v>999</v>
      </c>
      <c r="K491">
        <v>99</v>
      </c>
      <c r="L491">
        <v>99</v>
      </c>
      <c r="M491">
        <v>99</v>
      </c>
      <c r="N491">
        <v>99</v>
      </c>
      <c r="O491">
        <v>99</v>
      </c>
      <c r="P491">
        <v>9999</v>
      </c>
      <c r="Q491">
        <v>1098</v>
      </c>
      <c r="R491">
        <v>310744</v>
      </c>
      <c r="S491">
        <v>310383</v>
      </c>
      <c r="T491">
        <v>14.161409391653583</v>
      </c>
      <c r="U491">
        <v>57.285196031999199</v>
      </c>
      <c r="V491">
        <v>84.89640079073682</v>
      </c>
      <c r="W491">
        <v>78.273486305629831</v>
      </c>
      <c r="X491">
        <v>0</v>
      </c>
      <c r="Y491">
        <v>0</v>
      </c>
      <c r="AA491">
        <v>9.1581842513589855</v>
      </c>
      <c r="AB491">
        <v>2.5737116779565699</v>
      </c>
      <c r="AC491">
        <v>-19.732520718030777</v>
      </c>
      <c r="AD491">
        <v>26.898513390221648</v>
      </c>
      <c r="AE491">
        <v>28.135621439759024</v>
      </c>
    </row>
    <row r="492" spans="1:42">
      <c r="A492">
        <v>5</v>
      </c>
      <c r="B492">
        <v>40</v>
      </c>
      <c r="C492">
        <v>2006</v>
      </c>
      <c r="D492">
        <v>99</v>
      </c>
      <c r="E492">
        <v>99</v>
      </c>
      <c r="F492">
        <v>99</v>
      </c>
      <c r="G492">
        <v>99</v>
      </c>
      <c r="H492">
        <v>2</v>
      </c>
      <c r="I492">
        <v>99</v>
      </c>
      <c r="J492">
        <v>999</v>
      </c>
      <c r="K492">
        <v>99</v>
      </c>
      <c r="L492">
        <v>99</v>
      </c>
      <c r="M492">
        <v>99</v>
      </c>
      <c r="N492">
        <v>99</v>
      </c>
      <c r="O492">
        <v>99</v>
      </c>
      <c r="P492">
        <v>9999</v>
      </c>
      <c r="Q492">
        <v>1013</v>
      </c>
      <c r="R492">
        <v>331458</v>
      </c>
      <c r="S492">
        <v>326895</v>
      </c>
      <c r="T492">
        <v>14.32844281930139</v>
      </c>
      <c r="U492">
        <v>57.576726471802885</v>
      </c>
      <c r="V492">
        <v>85.668165005790726</v>
      </c>
      <c r="W492">
        <v>77.985673993177954</v>
      </c>
      <c r="X492">
        <v>0</v>
      </c>
      <c r="Y492">
        <v>0</v>
      </c>
      <c r="AA492">
        <v>9.1279140771102316</v>
      </c>
      <c r="AB492">
        <v>2.4175783539842963</v>
      </c>
      <c r="AC492">
        <v>-19.749384902125311</v>
      </c>
      <c r="AD492">
        <v>27.799066537508342</v>
      </c>
      <c r="AE492">
        <v>28.540567068789262</v>
      </c>
    </row>
    <row r="493" spans="1:42">
      <c r="A493">
        <v>5</v>
      </c>
      <c r="B493">
        <v>41</v>
      </c>
      <c r="C493">
        <v>2007</v>
      </c>
      <c r="D493">
        <v>99</v>
      </c>
      <c r="E493">
        <v>99</v>
      </c>
      <c r="F493">
        <v>99</v>
      </c>
      <c r="G493">
        <v>99</v>
      </c>
      <c r="H493">
        <v>2</v>
      </c>
      <c r="I493">
        <v>99</v>
      </c>
      <c r="J493">
        <v>999</v>
      </c>
      <c r="K493">
        <v>99</v>
      </c>
      <c r="L493">
        <v>99</v>
      </c>
      <c r="M493">
        <v>99</v>
      </c>
      <c r="N493">
        <v>99</v>
      </c>
      <c r="O493">
        <v>99</v>
      </c>
      <c r="P493">
        <v>9999</v>
      </c>
      <c r="Q493">
        <v>918</v>
      </c>
      <c r="R493">
        <v>333311</v>
      </c>
      <c r="S493">
        <v>332801</v>
      </c>
      <c r="T493">
        <v>14.394730446939944</v>
      </c>
      <c r="U493">
        <v>57.660914480425241</v>
      </c>
      <c r="V493">
        <v>86.414589364656251</v>
      </c>
      <c r="W493">
        <v>79.648699973856139</v>
      </c>
      <c r="X493">
        <v>0</v>
      </c>
      <c r="Y493">
        <v>0</v>
      </c>
      <c r="AA493">
        <v>9.2950763566612675</v>
      </c>
      <c r="AB493">
        <v>2.4599922716010592</v>
      </c>
      <c r="AC493">
        <v>-22.337509576659738</v>
      </c>
      <c r="AD493">
        <v>28.415284241504043</v>
      </c>
      <c r="AE493">
        <v>29.211223235887672</v>
      </c>
    </row>
    <row r="494" spans="1:42">
      <c r="A494">
        <v>5</v>
      </c>
      <c r="B494">
        <v>42</v>
      </c>
      <c r="C494">
        <v>2008</v>
      </c>
      <c r="D494">
        <v>99</v>
      </c>
      <c r="E494">
        <v>99</v>
      </c>
      <c r="F494">
        <v>99</v>
      </c>
      <c r="G494">
        <v>99</v>
      </c>
      <c r="H494">
        <v>2</v>
      </c>
      <c r="I494">
        <v>99</v>
      </c>
      <c r="J494">
        <v>999</v>
      </c>
      <c r="K494">
        <v>99</v>
      </c>
      <c r="L494">
        <v>99</v>
      </c>
      <c r="M494">
        <v>99</v>
      </c>
      <c r="N494">
        <v>99</v>
      </c>
      <c r="O494">
        <v>99</v>
      </c>
      <c r="P494">
        <v>9999</v>
      </c>
      <c r="Q494">
        <v>891</v>
      </c>
      <c r="R494">
        <v>342909</v>
      </c>
      <c r="S494">
        <v>342425</v>
      </c>
      <c r="T494">
        <v>14.311251673184429</v>
      </c>
      <c r="U494">
        <v>57.528804847776883</v>
      </c>
      <c r="V494">
        <v>89.264918629329642</v>
      </c>
      <c r="W494">
        <v>82.284011681389458</v>
      </c>
      <c r="X494">
        <v>0</v>
      </c>
      <c r="Y494">
        <v>0</v>
      </c>
      <c r="AA494">
        <v>9.0708177771070382</v>
      </c>
      <c r="AB494">
        <v>2.5485506209616058</v>
      </c>
      <c r="AC494">
        <v>-19.584780093447737</v>
      </c>
      <c r="AD494">
        <v>28.652778218778145</v>
      </c>
      <c r="AE494">
        <v>29.60416486465644</v>
      </c>
    </row>
    <row r="495" spans="1:42">
      <c r="A495">
        <v>5</v>
      </c>
      <c r="B495">
        <v>43</v>
      </c>
      <c r="C495">
        <v>2009</v>
      </c>
      <c r="D495">
        <v>99</v>
      </c>
      <c r="E495">
        <v>99</v>
      </c>
      <c r="F495">
        <v>99</v>
      </c>
      <c r="G495">
        <v>99</v>
      </c>
      <c r="H495">
        <v>2</v>
      </c>
      <c r="I495">
        <v>99</v>
      </c>
      <c r="J495">
        <v>999</v>
      </c>
      <c r="K495">
        <v>99</v>
      </c>
      <c r="L495">
        <v>99</v>
      </c>
      <c r="M495">
        <v>99</v>
      </c>
      <c r="N495">
        <v>99</v>
      </c>
      <c r="O495">
        <v>99</v>
      </c>
      <c r="P495">
        <v>9999</v>
      </c>
      <c r="Q495">
        <v>879</v>
      </c>
      <c r="R495">
        <v>355499</v>
      </c>
      <c r="S495">
        <v>355068</v>
      </c>
      <c r="T495">
        <v>15.236830483348761</v>
      </c>
      <c r="U495">
        <v>59.383194205053677</v>
      </c>
      <c r="V495">
        <v>89.413449267609622</v>
      </c>
      <c r="W495">
        <v>82.43455901404775</v>
      </c>
      <c r="X495">
        <v>0</v>
      </c>
      <c r="Y495">
        <v>0</v>
      </c>
      <c r="AA495">
        <v>8.9615956859721084</v>
      </c>
      <c r="AB495">
        <v>3.34930380977515</v>
      </c>
      <c r="AC495">
        <v>-31.651983387157703</v>
      </c>
      <c r="AD495">
        <v>29.487749485310825</v>
      </c>
      <c r="AE495">
        <v>30.690568014921524</v>
      </c>
    </row>
    <row r="496" spans="1:42">
      <c r="A496">
        <v>5</v>
      </c>
      <c r="B496">
        <v>44</v>
      </c>
      <c r="C496">
        <v>2010</v>
      </c>
      <c r="D496">
        <v>99</v>
      </c>
      <c r="E496">
        <v>99</v>
      </c>
      <c r="F496">
        <v>99</v>
      </c>
      <c r="G496">
        <v>99</v>
      </c>
      <c r="H496">
        <v>2</v>
      </c>
      <c r="I496">
        <v>99</v>
      </c>
      <c r="J496">
        <v>999</v>
      </c>
      <c r="K496">
        <v>99</v>
      </c>
      <c r="L496">
        <v>99</v>
      </c>
      <c r="M496">
        <v>99</v>
      </c>
      <c r="N496">
        <v>99</v>
      </c>
      <c r="O496">
        <v>99</v>
      </c>
      <c r="P496">
        <v>9999</v>
      </c>
      <c r="Q496">
        <v>873</v>
      </c>
      <c r="R496">
        <v>406789</v>
      </c>
      <c r="S496">
        <v>406059</v>
      </c>
      <c r="T496">
        <v>15.956004218403152</v>
      </c>
      <c r="U496">
        <v>60.958429686326362</v>
      </c>
      <c r="V496">
        <v>89.967196164786003</v>
      </c>
      <c r="W496">
        <v>82.896358903510475</v>
      </c>
      <c r="X496">
        <v>0</v>
      </c>
      <c r="Y496">
        <v>0</v>
      </c>
      <c r="AA496">
        <v>9.0667898160103864</v>
      </c>
      <c r="AB496">
        <v>3.3054946201797022</v>
      </c>
      <c r="AC496">
        <v>-42.600645556057728</v>
      </c>
      <c r="AD496">
        <v>32.065845541786935</v>
      </c>
      <c r="AE496">
        <v>33.180811812582618</v>
      </c>
    </row>
    <row r="497" spans="1:42">
      <c r="A497">
        <v>5</v>
      </c>
      <c r="B497">
        <v>45</v>
      </c>
      <c r="C497">
        <v>2011</v>
      </c>
      <c r="D497">
        <v>99</v>
      </c>
      <c r="E497">
        <v>99</v>
      </c>
      <c r="F497">
        <v>99</v>
      </c>
      <c r="G497">
        <v>99</v>
      </c>
      <c r="H497">
        <v>2</v>
      </c>
      <c r="I497">
        <v>99</v>
      </c>
      <c r="J497">
        <v>999</v>
      </c>
      <c r="K497">
        <v>99</v>
      </c>
      <c r="L497">
        <v>99</v>
      </c>
      <c r="M497">
        <v>99</v>
      </c>
      <c r="N497">
        <v>99</v>
      </c>
      <c r="O497">
        <v>99</v>
      </c>
      <c r="P497">
        <v>9999</v>
      </c>
      <c r="Q497">
        <v>853</v>
      </c>
      <c r="R497">
        <v>432811</v>
      </c>
      <c r="S497">
        <v>432235</v>
      </c>
      <c r="T497">
        <v>15.997299052011156</v>
      </c>
      <c r="U497">
        <v>61.079590963249174</v>
      </c>
      <c r="V497">
        <v>89.589713853569862</v>
      </c>
      <c r="W497">
        <v>82.58516917880327</v>
      </c>
      <c r="X497">
        <v>0</v>
      </c>
      <c r="Y497">
        <v>0</v>
      </c>
      <c r="AA497">
        <v>9.1346176024920123</v>
      </c>
      <c r="AB497">
        <v>3.2955570006839818</v>
      </c>
      <c r="AC497">
        <v>-41.812877230312374</v>
      </c>
      <c r="AD497">
        <v>33.781899980643018</v>
      </c>
      <c r="AE497">
        <v>34.664781653513224</v>
      </c>
    </row>
    <row r="498" spans="1:42">
      <c r="A498">
        <v>5</v>
      </c>
      <c r="B498">
        <v>46</v>
      </c>
      <c r="C498">
        <v>2012</v>
      </c>
      <c r="D498">
        <v>99</v>
      </c>
      <c r="E498">
        <v>99</v>
      </c>
      <c r="F498">
        <v>99</v>
      </c>
      <c r="G498">
        <v>99</v>
      </c>
      <c r="H498">
        <v>2</v>
      </c>
      <c r="I498">
        <v>99</v>
      </c>
      <c r="J498">
        <v>999</v>
      </c>
      <c r="K498">
        <v>99</v>
      </c>
      <c r="L498">
        <v>99</v>
      </c>
      <c r="M498">
        <v>99</v>
      </c>
      <c r="N498">
        <v>99</v>
      </c>
      <c r="O498">
        <v>99</v>
      </c>
      <c r="P498">
        <v>9999</v>
      </c>
      <c r="Q498">
        <v>809</v>
      </c>
      <c r="R498">
        <v>437583</v>
      </c>
      <c r="S498">
        <v>437514</v>
      </c>
      <c r="T498">
        <v>16.102376006380499</v>
      </c>
      <c r="U498">
        <v>61.344036990816306</v>
      </c>
      <c r="V498">
        <v>89.087441107165219</v>
      </c>
      <c r="W498">
        <v>82.215508532298401</v>
      </c>
      <c r="X498">
        <v>0</v>
      </c>
      <c r="Y498">
        <v>0</v>
      </c>
      <c r="AA498">
        <v>9.1649259480317689</v>
      </c>
      <c r="AB498">
        <v>3.2279565698104058</v>
      </c>
      <c r="AC498">
        <v>-43.026161399264602</v>
      </c>
      <c r="AD498">
        <v>33.929934599371222</v>
      </c>
      <c r="AE498">
        <v>34.907323683178006</v>
      </c>
    </row>
    <row r="499" spans="1:42">
      <c r="A499">
        <v>5</v>
      </c>
      <c r="B499">
        <v>47</v>
      </c>
      <c r="C499">
        <v>2013</v>
      </c>
      <c r="D499">
        <v>99</v>
      </c>
      <c r="E499">
        <v>99</v>
      </c>
      <c r="F499">
        <v>99</v>
      </c>
      <c r="G499">
        <v>99</v>
      </c>
      <c r="H499">
        <v>2</v>
      </c>
      <c r="I499">
        <v>99</v>
      </c>
      <c r="J499">
        <v>999</v>
      </c>
      <c r="K499">
        <v>99</v>
      </c>
      <c r="L499">
        <v>99</v>
      </c>
      <c r="M499">
        <v>99</v>
      </c>
      <c r="N499">
        <v>99</v>
      </c>
      <c r="O499">
        <v>99</v>
      </c>
      <c r="P499">
        <v>9999</v>
      </c>
      <c r="Q499">
        <v>766</v>
      </c>
      <c r="R499">
        <v>440713</v>
      </c>
      <c r="S499">
        <v>440703</v>
      </c>
      <c r="T499">
        <v>16.247768956214131</v>
      </c>
      <c r="U499">
        <v>61.723764076940697</v>
      </c>
      <c r="V499">
        <v>85.820596560947749</v>
      </c>
      <c r="W499">
        <v>79.211568335136704</v>
      </c>
      <c r="X499">
        <v>0</v>
      </c>
      <c r="Y499">
        <v>0</v>
      </c>
      <c r="AA499">
        <v>9.697819411448295</v>
      </c>
      <c r="AB499">
        <v>3.1399715610869645</v>
      </c>
      <c r="AC499">
        <v>-41.042170536371763</v>
      </c>
      <c r="AD499">
        <v>34.120235637136155</v>
      </c>
      <c r="AE499">
        <v>35.277439281999143</v>
      </c>
    </row>
    <row r="500" spans="1:42">
      <c r="A500">
        <v>5</v>
      </c>
      <c r="B500">
        <v>48</v>
      </c>
      <c r="C500">
        <v>2014</v>
      </c>
      <c r="D500">
        <v>99</v>
      </c>
      <c r="E500">
        <v>99</v>
      </c>
      <c r="F500">
        <v>99</v>
      </c>
      <c r="G500">
        <v>99</v>
      </c>
      <c r="H500">
        <v>2</v>
      </c>
      <c r="I500">
        <v>99</v>
      </c>
      <c r="J500">
        <v>999</v>
      </c>
      <c r="K500">
        <v>99</v>
      </c>
      <c r="L500">
        <v>99</v>
      </c>
      <c r="M500">
        <v>99</v>
      </c>
      <c r="N500">
        <v>99</v>
      </c>
      <c r="O500">
        <v>99</v>
      </c>
      <c r="P500">
        <v>9999</v>
      </c>
      <c r="Q500">
        <v>667</v>
      </c>
      <c r="R500">
        <v>382294</v>
      </c>
      <c r="S500">
        <v>382278</v>
      </c>
      <c r="T500">
        <v>16.302149654454421</v>
      </c>
      <c r="U500">
        <v>61.718181532811187</v>
      </c>
      <c r="V500">
        <v>86.478141014918563</v>
      </c>
      <c r="W500">
        <v>79.817385515252639</v>
      </c>
      <c r="X500">
        <v>0</v>
      </c>
      <c r="Y500">
        <v>0</v>
      </c>
      <c r="AA500">
        <v>8.9334810577164454</v>
      </c>
      <c r="AB500">
        <v>2.820496366374234</v>
      </c>
      <c r="AC500">
        <v>-32.114391758743054</v>
      </c>
      <c r="AD500">
        <v>29.683884573455369</v>
      </c>
      <c r="AE500">
        <v>30.268711076035448</v>
      </c>
    </row>
    <row r="501" spans="1:42">
      <c r="A501">
        <v>5</v>
      </c>
      <c r="B501">
        <v>49</v>
      </c>
      <c r="C501">
        <v>2015</v>
      </c>
      <c r="D501">
        <v>99</v>
      </c>
      <c r="E501">
        <v>99</v>
      </c>
      <c r="F501">
        <v>99</v>
      </c>
      <c r="G501">
        <v>99</v>
      </c>
      <c r="H501">
        <v>2</v>
      </c>
      <c r="I501">
        <v>99</v>
      </c>
      <c r="J501">
        <v>999</v>
      </c>
      <c r="K501">
        <v>99</v>
      </c>
      <c r="L501">
        <v>99</v>
      </c>
      <c r="M501">
        <v>99</v>
      </c>
      <c r="N501">
        <v>99</v>
      </c>
      <c r="O501">
        <v>99</v>
      </c>
      <c r="P501">
        <v>9999</v>
      </c>
      <c r="Q501">
        <v>703</v>
      </c>
      <c r="R501">
        <v>394963</v>
      </c>
      <c r="S501">
        <v>393750</v>
      </c>
      <c r="T501">
        <v>16.12087967733687</v>
      </c>
      <c r="U501">
        <v>61.353539047619051</v>
      </c>
      <c r="V501">
        <v>89.458579029734977</v>
      </c>
      <c r="W501">
        <v>82.473021460315934</v>
      </c>
      <c r="X501">
        <v>1.6305324802576444</v>
      </c>
      <c r="Y501">
        <v>3.2610649605152888</v>
      </c>
      <c r="AA501">
        <v>9.3358950868685699</v>
      </c>
      <c r="AB501">
        <v>2.8717895502933928</v>
      </c>
      <c r="AC501">
        <v>-30.917358719852569</v>
      </c>
      <c r="AD501">
        <v>30.752717977387238</v>
      </c>
      <c r="AE501">
        <v>31.16251188356658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3625</v>
      </c>
      <c r="AO501">
        <v>6079</v>
      </c>
    </row>
    <row r="502" spans="1:42">
      <c r="A502">
        <v>5</v>
      </c>
      <c r="B502">
        <v>50</v>
      </c>
      <c r="C502">
        <v>2016</v>
      </c>
      <c r="D502">
        <v>99</v>
      </c>
      <c r="E502">
        <v>99</v>
      </c>
      <c r="F502">
        <v>99</v>
      </c>
      <c r="G502">
        <v>99</v>
      </c>
      <c r="H502">
        <v>2</v>
      </c>
      <c r="I502">
        <v>99</v>
      </c>
      <c r="J502">
        <v>999</v>
      </c>
      <c r="K502">
        <v>99</v>
      </c>
      <c r="L502">
        <v>99</v>
      </c>
      <c r="M502">
        <v>99</v>
      </c>
      <c r="N502">
        <v>99</v>
      </c>
      <c r="O502">
        <v>99</v>
      </c>
      <c r="P502">
        <v>9999</v>
      </c>
      <c r="Q502">
        <v>767</v>
      </c>
      <c r="R502">
        <v>414575</v>
      </c>
      <c r="S502">
        <v>413524</v>
      </c>
      <c r="T502">
        <v>16.001879032744373</v>
      </c>
      <c r="U502">
        <v>61.014550546038443</v>
      </c>
      <c r="V502">
        <v>89.404482549028941</v>
      </c>
      <c r="W502">
        <v>82.442605991430099</v>
      </c>
      <c r="X502">
        <v>2.4695169752155821</v>
      </c>
      <c r="Y502">
        <v>4.9390339504311642</v>
      </c>
      <c r="Z502">
        <v>3.8005186033890128</v>
      </c>
      <c r="AA502">
        <v>9.7147815513940632</v>
      </c>
      <c r="AB502">
        <v>2.8642290200019529</v>
      </c>
      <c r="AC502">
        <v>-28.356358103488009</v>
      </c>
      <c r="AD502">
        <v>30.470673882757271</v>
      </c>
      <c r="AE502">
        <v>30.9184899012077</v>
      </c>
      <c r="AF502">
        <v>4941</v>
      </c>
      <c r="AG502">
        <v>579</v>
      </c>
      <c r="AH502">
        <v>6</v>
      </c>
      <c r="AI502">
        <v>2453</v>
      </c>
      <c r="AJ502">
        <v>33063</v>
      </c>
      <c r="AK502">
        <v>13896</v>
      </c>
      <c r="AL502">
        <v>34649</v>
      </c>
      <c r="AM502">
        <v>98</v>
      </c>
      <c r="AN502">
        <v>21777</v>
      </c>
      <c r="AO502">
        <v>8813</v>
      </c>
    </row>
    <row r="503" spans="1:42">
      <c r="A503">
        <v>5</v>
      </c>
      <c r="B503">
        <v>51</v>
      </c>
      <c r="C503">
        <v>2017</v>
      </c>
      <c r="D503">
        <v>99</v>
      </c>
      <c r="E503">
        <v>99</v>
      </c>
      <c r="F503">
        <v>99</v>
      </c>
      <c r="G503">
        <v>99</v>
      </c>
      <c r="H503">
        <v>2</v>
      </c>
      <c r="I503">
        <v>99</v>
      </c>
      <c r="J503">
        <v>999</v>
      </c>
      <c r="K503">
        <v>99</v>
      </c>
      <c r="L503">
        <v>99</v>
      </c>
      <c r="M503">
        <v>99</v>
      </c>
      <c r="N503">
        <v>99</v>
      </c>
      <c r="O503">
        <v>99</v>
      </c>
      <c r="P503">
        <v>9999</v>
      </c>
      <c r="Q503">
        <v>810</v>
      </c>
      <c r="R503">
        <v>420623</v>
      </c>
      <c r="S503">
        <v>419923</v>
      </c>
      <c r="T503">
        <v>15.878316211904725</v>
      </c>
      <c r="U503">
        <v>60.639305301210001</v>
      </c>
      <c r="V503">
        <v>89.24004999121199</v>
      </c>
      <c r="W503">
        <v>82.31446384217935</v>
      </c>
      <c r="X503">
        <v>1.6123702222655441</v>
      </c>
      <c r="Y503">
        <v>3.2247404445310881</v>
      </c>
      <c r="Z503">
        <v>4.1923527719596887</v>
      </c>
      <c r="AA503">
        <v>9.2844219707333018</v>
      </c>
      <c r="AB503">
        <v>2.7560861790172111</v>
      </c>
      <c r="AC503">
        <v>-29.911238111008856</v>
      </c>
      <c r="AD503">
        <v>31.049391373672204</v>
      </c>
      <c r="AE503">
        <v>31.496778231866188</v>
      </c>
      <c r="AF503">
        <v>5581</v>
      </c>
      <c r="AG503">
        <v>1803</v>
      </c>
      <c r="AH503">
        <v>3</v>
      </c>
      <c r="AI503">
        <v>2170</v>
      </c>
      <c r="AJ503">
        <v>24532</v>
      </c>
      <c r="AK503">
        <v>10207</v>
      </c>
      <c r="AL503">
        <v>38807</v>
      </c>
      <c r="AM503">
        <v>17</v>
      </c>
      <c r="AN503">
        <v>24751</v>
      </c>
      <c r="AO503">
        <v>8402</v>
      </c>
    </row>
    <row r="504" spans="1:42">
      <c r="A504">
        <v>5</v>
      </c>
      <c r="B504">
        <v>52</v>
      </c>
      <c r="C504">
        <v>2018</v>
      </c>
      <c r="D504">
        <v>99</v>
      </c>
      <c r="E504">
        <v>99</v>
      </c>
      <c r="F504">
        <v>99</v>
      </c>
      <c r="G504">
        <v>99</v>
      </c>
      <c r="H504">
        <v>2</v>
      </c>
      <c r="I504">
        <v>99</v>
      </c>
      <c r="J504">
        <v>999</v>
      </c>
      <c r="K504">
        <v>99</v>
      </c>
      <c r="L504">
        <v>99</v>
      </c>
      <c r="M504">
        <v>99</v>
      </c>
      <c r="N504">
        <v>99</v>
      </c>
      <c r="O504">
        <v>99</v>
      </c>
      <c r="P504">
        <v>9999</v>
      </c>
      <c r="Q504">
        <v>814</v>
      </c>
      <c r="R504">
        <v>453179</v>
      </c>
      <c r="S504">
        <v>448356</v>
      </c>
      <c r="T504">
        <v>15.761590894547188</v>
      </c>
      <c r="U504">
        <v>60.672530310735219</v>
      </c>
      <c r="V504">
        <v>87.73038096265185</v>
      </c>
      <c r="W504">
        <v>80.710586453621445</v>
      </c>
      <c r="X504">
        <v>1.1055234245187882</v>
      </c>
      <c r="Y504">
        <v>2.2110468490375763</v>
      </c>
      <c r="Z504">
        <v>3.8110768592542894</v>
      </c>
      <c r="AA504">
        <v>9.1556748587464938</v>
      </c>
      <c r="AB504">
        <v>2.7118180960610379</v>
      </c>
      <c r="AC504">
        <v>-30.905300817870945</v>
      </c>
      <c r="AD504">
        <v>32.062926054457151</v>
      </c>
      <c r="AE504">
        <v>32.957174459773348</v>
      </c>
      <c r="AF504">
        <v>5320</v>
      </c>
      <c r="AG504">
        <v>3</v>
      </c>
      <c r="AH504">
        <v>4</v>
      </c>
      <c r="AI504">
        <v>1962</v>
      </c>
      <c r="AJ504">
        <v>35265</v>
      </c>
      <c r="AK504">
        <v>12141</v>
      </c>
      <c r="AL504">
        <v>46578</v>
      </c>
      <c r="AM504">
        <v>20</v>
      </c>
      <c r="AN504">
        <v>26660</v>
      </c>
      <c r="AO504">
        <v>7092</v>
      </c>
    </row>
    <row r="505" spans="1:42">
      <c r="A505">
        <v>5</v>
      </c>
      <c r="B505">
        <v>53</v>
      </c>
      <c r="C505">
        <v>2019</v>
      </c>
      <c r="D505">
        <v>99</v>
      </c>
      <c r="E505">
        <v>99</v>
      </c>
      <c r="F505">
        <v>99</v>
      </c>
      <c r="G505">
        <v>99</v>
      </c>
      <c r="H505">
        <v>2</v>
      </c>
      <c r="I505">
        <v>99</v>
      </c>
      <c r="J505">
        <v>999</v>
      </c>
      <c r="K505">
        <v>99</v>
      </c>
      <c r="L505">
        <v>99</v>
      </c>
      <c r="M505">
        <v>99</v>
      </c>
      <c r="N505">
        <v>99</v>
      </c>
      <c r="O505">
        <v>99</v>
      </c>
      <c r="P505">
        <v>9999</v>
      </c>
      <c r="Q505">
        <v>761</v>
      </c>
      <c r="R505">
        <v>449063</v>
      </c>
      <c r="S505">
        <v>443942</v>
      </c>
      <c r="T505">
        <v>16.00003785660364</v>
      </c>
      <c r="U505">
        <v>61.182834694622258</v>
      </c>
      <c r="V505">
        <v>88.116609749315714</v>
      </c>
      <c r="W505">
        <v>81.043605989072148</v>
      </c>
      <c r="X505">
        <v>0.78452243894509222</v>
      </c>
      <c r="Y505">
        <v>1.5690448778901844</v>
      </c>
      <c r="Z505">
        <v>6.1394503666523406</v>
      </c>
      <c r="AA505">
        <v>8.9707161284085064</v>
      </c>
      <c r="AB505">
        <v>2.691262874406537</v>
      </c>
      <c r="AC505">
        <v>-30.89026712330207</v>
      </c>
      <c r="AD505">
        <v>33.675768097248579</v>
      </c>
      <c r="AE505">
        <v>34.254509187902293</v>
      </c>
      <c r="AF505">
        <v>6605</v>
      </c>
      <c r="AG505">
        <v>7</v>
      </c>
      <c r="AH505">
        <v>12</v>
      </c>
      <c r="AI505">
        <v>2554</v>
      </c>
      <c r="AJ505">
        <v>28205.5</v>
      </c>
      <c r="AK505">
        <v>9591</v>
      </c>
      <c r="AL505">
        <v>43957.5</v>
      </c>
      <c r="AM505">
        <v>35</v>
      </c>
      <c r="AN505">
        <v>14278</v>
      </c>
      <c r="AO505">
        <v>6472</v>
      </c>
      <c r="AP505">
        <v>313</v>
      </c>
    </row>
    <row r="506" spans="1:42">
      <c r="A506">
        <v>5</v>
      </c>
      <c r="B506">
        <v>54</v>
      </c>
      <c r="C506">
        <v>2020</v>
      </c>
      <c r="D506">
        <v>99</v>
      </c>
      <c r="E506">
        <v>99</v>
      </c>
      <c r="F506">
        <v>99</v>
      </c>
      <c r="G506">
        <v>99</v>
      </c>
      <c r="H506">
        <v>2</v>
      </c>
      <c r="I506">
        <v>99</v>
      </c>
      <c r="J506">
        <v>999</v>
      </c>
      <c r="K506">
        <v>99</v>
      </c>
      <c r="L506">
        <v>99</v>
      </c>
      <c r="M506">
        <v>99</v>
      </c>
      <c r="N506">
        <v>99</v>
      </c>
      <c r="O506">
        <v>99</v>
      </c>
      <c r="P506">
        <v>9999</v>
      </c>
      <c r="Q506">
        <v>770</v>
      </c>
      <c r="R506">
        <v>454795.36</v>
      </c>
      <c r="S506">
        <v>454795.36</v>
      </c>
      <c r="T506">
        <v>16.112099560558395</v>
      </c>
      <c r="U506">
        <v>61.299734214526737</v>
      </c>
      <c r="V506">
        <v>88.662990741741893</v>
      </c>
      <c r="W506">
        <v>81.835940454625131</v>
      </c>
      <c r="X506">
        <v>0.66689334737276118</v>
      </c>
      <c r="Y506">
        <v>1.3337866947455224</v>
      </c>
      <c r="Z506">
        <v>7.3754050613005377</v>
      </c>
      <c r="AA506">
        <v>10.739810078677637</v>
      </c>
      <c r="AB506">
        <v>2.7550759590006755</v>
      </c>
      <c r="AC506">
        <v>-20.354676052365765</v>
      </c>
      <c r="AD506">
        <v>35.534764120673302</v>
      </c>
      <c r="AE506">
        <v>35.667208417550093</v>
      </c>
      <c r="AF506">
        <v>6802.79</v>
      </c>
      <c r="AG506">
        <v>3</v>
      </c>
      <c r="AH506">
        <v>1</v>
      </c>
      <c r="AI506">
        <v>2737</v>
      </c>
      <c r="AJ506">
        <v>31200.89</v>
      </c>
      <c r="AK506">
        <v>9286.89</v>
      </c>
      <c r="AL506">
        <v>45170.89</v>
      </c>
      <c r="AM506">
        <v>26</v>
      </c>
      <c r="AN506">
        <v>13732</v>
      </c>
      <c r="AO506">
        <v>6246</v>
      </c>
      <c r="AP506">
        <v>298</v>
      </c>
    </row>
    <row r="507" spans="1:42">
      <c r="A507">
        <v>5</v>
      </c>
      <c r="B507">
        <v>55</v>
      </c>
      <c r="C507">
        <v>2021</v>
      </c>
      <c r="D507">
        <v>99</v>
      </c>
      <c r="E507">
        <v>99</v>
      </c>
      <c r="F507">
        <v>99</v>
      </c>
      <c r="G507">
        <v>99</v>
      </c>
      <c r="H507">
        <v>2</v>
      </c>
      <c r="I507">
        <v>99</v>
      </c>
      <c r="J507">
        <v>999</v>
      </c>
      <c r="K507">
        <v>99</v>
      </c>
      <c r="L507">
        <v>99</v>
      </c>
      <c r="M507">
        <v>99</v>
      </c>
      <c r="N507">
        <v>99</v>
      </c>
      <c r="O507">
        <v>99</v>
      </c>
      <c r="P507">
        <v>9999</v>
      </c>
      <c r="Q507">
        <v>798</v>
      </c>
      <c r="R507">
        <v>464102.43000000005</v>
      </c>
      <c r="S507">
        <v>461761.43000000005</v>
      </c>
      <c r="T507">
        <v>16.123783213115257</v>
      </c>
      <c r="U507">
        <v>61.056096738092656</v>
      </c>
      <c r="V507">
        <v>91.779609991454635</v>
      </c>
      <c r="W507">
        <v>84.573276832583915</v>
      </c>
      <c r="X507">
        <v>0.91186766679933118</v>
      </c>
      <c r="Y507">
        <v>1.8237353335986624</v>
      </c>
      <c r="Z507">
        <v>25.929189812688534</v>
      </c>
      <c r="AA507">
        <v>9.139046977889242</v>
      </c>
      <c r="AB507">
        <v>2.6112558745025121</v>
      </c>
      <c r="AC507">
        <v>-28.570754033068901</v>
      </c>
      <c r="AD507">
        <v>35.619893381414073</v>
      </c>
      <c r="AE507">
        <v>35.596895364382185</v>
      </c>
      <c r="AF507">
        <v>6421.67</v>
      </c>
      <c r="AG507">
        <v>8</v>
      </c>
      <c r="AH507">
        <v>1</v>
      </c>
      <c r="AI507">
        <v>3268.88</v>
      </c>
      <c r="AJ507">
        <v>27345.5</v>
      </c>
      <c r="AK507">
        <v>7892.88</v>
      </c>
      <c r="AL507">
        <v>40225.9</v>
      </c>
      <c r="AM507">
        <v>13</v>
      </c>
      <c r="AN507">
        <v>11484</v>
      </c>
      <c r="AO507">
        <v>5120</v>
      </c>
      <c r="AP507">
        <v>331</v>
      </c>
    </row>
    <row r="508" spans="1:42">
      <c r="A508">
        <v>5</v>
      </c>
      <c r="B508">
        <v>56</v>
      </c>
      <c r="C508">
        <v>2022</v>
      </c>
      <c r="D508">
        <v>99</v>
      </c>
      <c r="E508">
        <v>99</v>
      </c>
      <c r="F508">
        <v>99</v>
      </c>
      <c r="G508">
        <v>99</v>
      </c>
      <c r="H508">
        <v>2</v>
      </c>
      <c r="I508">
        <v>99</v>
      </c>
      <c r="J508">
        <v>999</v>
      </c>
      <c r="K508">
        <v>99</v>
      </c>
      <c r="L508">
        <v>99</v>
      </c>
      <c r="M508">
        <v>99</v>
      </c>
      <c r="N508">
        <v>99</v>
      </c>
      <c r="O508">
        <v>99</v>
      </c>
      <c r="P508">
        <v>9999</v>
      </c>
      <c r="Q508">
        <v>752</v>
      </c>
      <c r="R508">
        <v>448605</v>
      </c>
      <c r="S508">
        <v>445888</v>
      </c>
      <c r="T508">
        <v>3.6693505422364887</v>
      </c>
      <c r="U508">
        <v>60.89187419262236</v>
      </c>
      <c r="V508">
        <v>93.041414084564138</v>
      </c>
      <c r="W508">
        <v>85.593308880255123</v>
      </c>
      <c r="X508">
        <v>0.65068378640452051</v>
      </c>
      <c r="Y508">
        <v>1.301367572809041</v>
      </c>
      <c r="Z508">
        <v>0</v>
      </c>
      <c r="AA508">
        <v>9.0035305860528734</v>
      </c>
      <c r="AB508">
        <v>2.5939515019905719</v>
      </c>
      <c r="AC508">
        <v>-32.573925662594185</v>
      </c>
      <c r="AD508">
        <v>35.013155152753527</v>
      </c>
      <c r="AE508">
        <v>35.077757978716363</v>
      </c>
      <c r="AF508">
        <v>6057</v>
      </c>
      <c r="AG508">
        <v>8</v>
      </c>
      <c r="AH508">
        <v>0</v>
      </c>
      <c r="AI508">
        <v>2436</v>
      </c>
      <c r="AJ508">
        <v>21756</v>
      </c>
      <c r="AK508">
        <v>6247</v>
      </c>
      <c r="AL508">
        <v>39712</v>
      </c>
      <c r="AM508">
        <v>6</v>
      </c>
      <c r="AN508">
        <v>9175</v>
      </c>
      <c r="AO508">
        <v>5066</v>
      </c>
      <c r="AP508">
        <v>310</v>
      </c>
    </row>
    <row r="509" spans="1:42" s="381" customFormat="1">
      <c r="A509" s="381">
        <v>5</v>
      </c>
      <c r="B509" s="381">
        <v>57</v>
      </c>
      <c r="C509" s="381">
        <v>2023</v>
      </c>
      <c r="D509" s="381">
        <v>99</v>
      </c>
      <c r="E509" s="381">
        <v>99</v>
      </c>
      <c r="F509" s="381">
        <v>99</v>
      </c>
      <c r="G509" s="381">
        <v>99</v>
      </c>
      <c r="H509" s="381">
        <v>2</v>
      </c>
      <c r="I509" s="381">
        <v>99</v>
      </c>
      <c r="J509" s="381">
        <v>999</v>
      </c>
      <c r="K509" s="381">
        <v>99</v>
      </c>
      <c r="L509" s="381">
        <v>99</v>
      </c>
      <c r="M509" s="381">
        <v>99</v>
      </c>
      <c r="N509" s="381">
        <v>99</v>
      </c>
      <c r="O509" s="381">
        <v>99</v>
      </c>
      <c r="P509" s="381">
        <v>9999</v>
      </c>
      <c r="Q509" s="381">
        <v>722</v>
      </c>
      <c r="R509" s="381">
        <v>442970</v>
      </c>
      <c r="S509" s="381">
        <v>439562</v>
      </c>
      <c r="T509" s="381">
        <v>3.9788495834932398</v>
      </c>
      <c r="U509" s="381">
        <v>60.713448842256625</v>
      </c>
      <c r="V509" s="381">
        <v>92.171858504692977</v>
      </c>
      <c r="W509" s="381">
        <v>84.792176962522021</v>
      </c>
      <c r="X509" s="381">
        <v>0.50025961126035612</v>
      </c>
      <c r="Y509" s="381">
        <v>1.0005192225207125</v>
      </c>
      <c r="Z509" s="381">
        <v>0</v>
      </c>
      <c r="AA509" s="381">
        <v>9.0339600653757941</v>
      </c>
      <c r="AB509" s="381">
        <v>2.6018511650967686</v>
      </c>
      <c r="AC509" s="381">
        <v>-33.772592397388649</v>
      </c>
      <c r="AD509" s="381">
        <v>34.612114904376583</v>
      </c>
      <c r="AE509" s="381">
        <v>34.725740683938383</v>
      </c>
      <c r="AF509" s="381">
        <v>5909</v>
      </c>
      <c r="AG509" s="381">
        <v>7</v>
      </c>
      <c r="AH509" s="381">
        <v>1</v>
      </c>
      <c r="AI509" s="381">
        <v>1955</v>
      </c>
      <c r="AJ509" s="381">
        <v>21223</v>
      </c>
      <c r="AK509" s="381">
        <v>5684</v>
      </c>
      <c r="AL509" s="381">
        <v>37612</v>
      </c>
      <c r="AM509" s="381">
        <v>12</v>
      </c>
      <c r="AN509" s="381">
        <v>9007</v>
      </c>
      <c r="AO509" s="381">
        <v>4148</v>
      </c>
      <c r="AP509" s="381">
        <v>298</v>
      </c>
    </row>
    <row r="510" spans="1:42" s="381" customFormat="1">
      <c r="A510" s="381">
        <v>5</v>
      </c>
      <c r="B510" s="381">
        <v>58</v>
      </c>
      <c r="C510" s="381">
        <v>2024</v>
      </c>
      <c r="D510" s="381">
        <v>99</v>
      </c>
      <c r="E510" s="381">
        <v>99</v>
      </c>
      <c r="F510" s="381">
        <v>99</v>
      </c>
      <c r="G510" s="381">
        <v>99</v>
      </c>
      <c r="H510" s="381">
        <v>2</v>
      </c>
      <c r="I510" s="381">
        <v>99</v>
      </c>
      <c r="J510" s="381">
        <v>999</v>
      </c>
      <c r="K510" s="381">
        <v>99</v>
      </c>
      <c r="L510" s="381">
        <v>99</v>
      </c>
      <c r="M510" s="381">
        <v>99</v>
      </c>
      <c r="N510" s="381">
        <v>99</v>
      </c>
      <c r="O510" s="381">
        <v>99</v>
      </c>
      <c r="P510" s="381">
        <v>9999</v>
      </c>
      <c r="Q510" s="381">
        <v>749</v>
      </c>
      <c r="R510" s="381">
        <v>452396</v>
      </c>
      <c r="S510" s="381">
        <v>449058</v>
      </c>
      <c r="T510" s="381">
        <v>4.2784264228684608</v>
      </c>
      <c r="U510" s="381">
        <v>60.543675872604439</v>
      </c>
      <c r="V510" s="381">
        <v>90.381140070623999</v>
      </c>
      <c r="W510" s="381">
        <v>83.140887591359075</v>
      </c>
      <c r="X510" s="381">
        <v>0.55393946896082202</v>
      </c>
      <c r="Y510" s="381">
        <v>1.107878937921644</v>
      </c>
      <c r="Z510" s="381">
        <v>0</v>
      </c>
      <c r="AA510" s="381">
        <v>8.5435513202342381</v>
      </c>
      <c r="AB510" s="381">
        <v>2.5917258683891342</v>
      </c>
      <c r="AC510" s="381">
        <v>-31.366977073876296</v>
      </c>
      <c r="AD510" s="381">
        <v>35.428992982272035</v>
      </c>
      <c r="AE510" s="381">
        <v>35.719180035701399</v>
      </c>
      <c r="AF510" s="381">
        <v>4999</v>
      </c>
      <c r="AG510" s="381">
        <v>2</v>
      </c>
      <c r="AH510" s="381">
        <v>4</v>
      </c>
      <c r="AI510" s="381">
        <v>1578</v>
      </c>
      <c r="AJ510" s="381">
        <v>22249</v>
      </c>
      <c r="AK510" s="381">
        <v>5089</v>
      </c>
      <c r="AL510" s="381">
        <v>37350</v>
      </c>
      <c r="AM510" s="381">
        <v>10</v>
      </c>
      <c r="AN510" s="381">
        <v>7371</v>
      </c>
      <c r="AO510" s="381">
        <v>3506</v>
      </c>
      <c r="AP510" s="381">
        <v>271</v>
      </c>
    </row>
    <row r="511" spans="1:42">
      <c r="A511">
        <v>6</v>
      </c>
      <c r="C511">
        <v>2024</v>
      </c>
      <c r="D511">
        <v>99</v>
      </c>
      <c r="E511">
        <v>99</v>
      </c>
      <c r="F511">
        <v>99</v>
      </c>
      <c r="G511">
        <v>1</v>
      </c>
      <c r="H511">
        <v>1</v>
      </c>
      <c r="I511">
        <v>99</v>
      </c>
      <c r="J511">
        <v>999</v>
      </c>
      <c r="K511">
        <v>99</v>
      </c>
      <c r="L511">
        <v>99</v>
      </c>
      <c r="M511">
        <v>99</v>
      </c>
      <c r="N511">
        <v>99</v>
      </c>
      <c r="O511">
        <v>99</v>
      </c>
      <c r="P511">
        <v>9999</v>
      </c>
      <c r="Q511">
        <v>509</v>
      </c>
      <c r="R511">
        <v>324237</v>
      </c>
      <c r="S511">
        <v>322945</v>
      </c>
      <c r="T511">
        <v>4.4104250902888928</v>
      </c>
      <c r="U511">
        <v>60.46339779219371</v>
      </c>
      <c r="V511">
        <v>89.477482111368133</v>
      </c>
      <c r="W511">
        <v>82.587715988792127</v>
      </c>
      <c r="X511">
        <v>3.8348491998137151</v>
      </c>
      <c r="Y511">
        <v>7.6696983996274302</v>
      </c>
      <c r="Z511">
        <v>0</v>
      </c>
      <c r="AA511">
        <v>5.2826613075853519</v>
      </c>
      <c r="AB511">
        <v>2.6695702724079995</v>
      </c>
      <c r="AC511">
        <v>-153.95228126347197</v>
      </c>
      <c r="AD511">
        <v>58.250109139121392</v>
      </c>
      <c r="AE511">
        <v>57.624527481132574</v>
      </c>
      <c r="AF511">
        <v>4509</v>
      </c>
      <c r="AG511">
        <v>0</v>
      </c>
      <c r="AH511">
        <v>0</v>
      </c>
      <c r="AI511">
        <v>1457</v>
      </c>
      <c r="AJ511">
        <v>12561</v>
      </c>
      <c r="AK511">
        <v>2219</v>
      </c>
      <c r="AL511">
        <v>15413</v>
      </c>
      <c r="AM511">
        <v>11</v>
      </c>
      <c r="AN511">
        <v>2122</v>
      </c>
      <c r="AO511">
        <v>2936</v>
      </c>
      <c r="AP511">
        <v>221</v>
      </c>
    </row>
    <row r="512" spans="1:42">
      <c r="A512">
        <v>6</v>
      </c>
      <c r="C512">
        <v>2024</v>
      </c>
      <c r="D512">
        <v>99</v>
      </c>
      <c r="E512">
        <v>99</v>
      </c>
      <c r="F512">
        <v>99</v>
      </c>
      <c r="G512">
        <v>1</v>
      </c>
      <c r="H512">
        <v>2</v>
      </c>
      <c r="I512">
        <v>99</v>
      </c>
      <c r="J512">
        <v>999</v>
      </c>
      <c r="K512">
        <v>99</v>
      </c>
      <c r="L512">
        <v>99</v>
      </c>
      <c r="M512">
        <v>99</v>
      </c>
      <c r="N512">
        <v>99</v>
      </c>
      <c r="O512">
        <v>99</v>
      </c>
      <c r="P512">
        <v>9999</v>
      </c>
      <c r="Q512">
        <v>380</v>
      </c>
      <c r="R512">
        <v>232392</v>
      </c>
      <c r="S512">
        <v>231471</v>
      </c>
      <c r="T512">
        <v>4.6794769183104412</v>
      </c>
      <c r="U512">
        <v>60.356234690306792</v>
      </c>
      <c r="V512">
        <v>91.670879559484874</v>
      </c>
      <c r="W512">
        <v>84.612221833405897</v>
      </c>
      <c r="X512">
        <v>0.72248614410134626</v>
      </c>
      <c r="Y512">
        <v>1.4449722882026923</v>
      </c>
      <c r="Z512">
        <v>0</v>
      </c>
      <c r="AA512">
        <v>5.7906236308525427</v>
      </c>
      <c r="AB512">
        <v>2.7098401231824418</v>
      </c>
      <c r="AC512">
        <v>-102.08670165357128</v>
      </c>
      <c r="AD512">
        <v>41.749890860878608</v>
      </c>
      <c r="AE512">
        <v>42.375472518867412</v>
      </c>
      <c r="AF512">
        <v>2442</v>
      </c>
      <c r="AG512">
        <v>1</v>
      </c>
      <c r="AH512">
        <v>0</v>
      </c>
      <c r="AI512">
        <v>803</v>
      </c>
      <c r="AJ512">
        <v>11465</v>
      </c>
      <c r="AK512">
        <v>2806</v>
      </c>
      <c r="AL512">
        <v>15780</v>
      </c>
      <c r="AM512">
        <v>4</v>
      </c>
      <c r="AN512">
        <v>4401</v>
      </c>
      <c r="AO512">
        <v>1805</v>
      </c>
      <c r="AP512">
        <v>135</v>
      </c>
    </row>
    <row r="513" spans="1:42">
      <c r="A513">
        <v>6</v>
      </c>
      <c r="C513">
        <v>2024</v>
      </c>
      <c r="D513">
        <v>99</v>
      </c>
      <c r="E513">
        <v>99</v>
      </c>
      <c r="F513">
        <v>99</v>
      </c>
      <c r="G513">
        <v>2</v>
      </c>
      <c r="H513">
        <v>1</v>
      </c>
      <c r="I513">
        <v>99</v>
      </c>
      <c r="J513">
        <v>999</v>
      </c>
      <c r="K513">
        <v>99</v>
      </c>
      <c r="L513">
        <v>99</v>
      </c>
      <c r="M513">
        <v>99</v>
      </c>
      <c r="N513">
        <v>99</v>
      </c>
      <c r="O513">
        <v>99</v>
      </c>
      <c r="P513">
        <v>9999</v>
      </c>
      <c r="Q513">
        <v>381</v>
      </c>
      <c r="R513">
        <v>260720</v>
      </c>
      <c r="S513">
        <v>259631</v>
      </c>
      <c r="T513">
        <v>4.0921985271555696</v>
      </c>
      <c r="U513">
        <v>60.583836290735697</v>
      </c>
      <c r="V513">
        <v>89.172758614628606</v>
      </c>
      <c r="W513">
        <v>82.306456201301586</v>
      </c>
      <c r="X513">
        <v>1.5771709113224921</v>
      </c>
      <c r="Y513">
        <v>3.1543418226449842</v>
      </c>
      <c r="Z513">
        <v>0</v>
      </c>
      <c r="AA513">
        <v>5.9804178499684442</v>
      </c>
      <c r="AB513">
        <v>2.3942834597786886</v>
      </c>
      <c r="AC513">
        <v>-150.10606677766538</v>
      </c>
      <c r="AD513">
        <v>64.963509105904606</v>
      </c>
      <c r="AE513">
        <v>65.282092036280076</v>
      </c>
      <c r="AF513">
        <v>4242</v>
      </c>
      <c r="AG513">
        <v>1</v>
      </c>
      <c r="AH513">
        <v>0</v>
      </c>
      <c r="AI513">
        <v>1388</v>
      </c>
      <c r="AJ513">
        <v>21172</v>
      </c>
      <c r="AK513">
        <v>4948</v>
      </c>
      <c r="AL513">
        <v>27512</v>
      </c>
      <c r="AM513">
        <v>8</v>
      </c>
      <c r="AN513">
        <v>2925</v>
      </c>
      <c r="AO513">
        <v>2184</v>
      </c>
      <c r="AP513">
        <v>171</v>
      </c>
    </row>
    <row r="514" spans="1:42">
      <c r="A514">
        <v>6</v>
      </c>
      <c r="C514">
        <v>2024</v>
      </c>
      <c r="D514">
        <v>99</v>
      </c>
      <c r="E514">
        <v>99</v>
      </c>
      <c r="F514">
        <v>99</v>
      </c>
      <c r="G514">
        <v>2</v>
      </c>
      <c r="H514">
        <v>2</v>
      </c>
      <c r="I514">
        <v>99</v>
      </c>
      <c r="J514">
        <v>999</v>
      </c>
      <c r="K514">
        <v>99</v>
      </c>
      <c r="L514">
        <v>99</v>
      </c>
      <c r="M514">
        <v>99</v>
      </c>
      <c r="N514">
        <v>99</v>
      </c>
      <c r="O514">
        <v>99</v>
      </c>
      <c r="P514">
        <v>9999</v>
      </c>
      <c r="Q514">
        <v>255</v>
      </c>
      <c r="R514">
        <v>140613</v>
      </c>
      <c r="S514">
        <v>138405</v>
      </c>
      <c r="T514">
        <v>4.1133323376928157</v>
      </c>
      <c r="U514">
        <v>60.585441277410496</v>
      </c>
      <c r="V514">
        <v>89.266120128944848</v>
      </c>
      <c r="W514">
        <v>82.392628879013742</v>
      </c>
      <c r="X514">
        <v>0.56822626641917884</v>
      </c>
      <c r="Y514">
        <v>1.1364525328383579</v>
      </c>
      <c r="Z514">
        <v>0</v>
      </c>
      <c r="AB514">
        <v>2.4325010305228805</v>
      </c>
      <c r="AD514">
        <v>35.036490894095429</v>
      </c>
      <c r="AE514">
        <v>34.717907963719931</v>
      </c>
      <c r="AF514">
        <v>1385</v>
      </c>
      <c r="AG514">
        <v>1</v>
      </c>
      <c r="AH514">
        <v>4</v>
      </c>
      <c r="AI514">
        <v>302</v>
      </c>
      <c r="AJ514">
        <v>6872</v>
      </c>
      <c r="AK514">
        <v>1766</v>
      </c>
      <c r="AL514">
        <v>16061</v>
      </c>
      <c r="AM514">
        <v>6</v>
      </c>
      <c r="AN514">
        <v>1977</v>
      </c>
      <c r="AO514">
        <v>652</v>
      </c>
      <c r="AP514">
        <v>99</v>
      </c>
    </row>
    <row r="515" spans="1:42">
      <c r="A515">
        <v>6</v>
      </c>
      <c r="C515">
        <v>2024</v>
      </c>
      <c r="D515">
        <v>99</v>
      </c>
      <c r="E515">
        <v>99</v>
      </c>
      <c r="F515">
        <v>99</v>
      </c>
      <c r="G515">
        <v>3</v>
      </c>
      <c r="H515">
        <v>1</v>
      </c>
      <c r="I515">
        <v>99</v>
      </c>
      <c r="J515">
        <v>999</v>
      </c>
      <c r="K515">
        <v>99</v>
      </c>
      <c r="L515">
        <v>99</v>
      </c>
      <c r="M515">
        <v>99</v>
      </c>
      <c r="N515">
        <v>99</v>
      </c>
      <c r="O515">
        <v>99</v>
      </c>
      <c r="P515">
        <v>9999</v>
      </c>
      <c r="Q515">
        <v>257</v>
      </c>
      <c r="R515">
        <v>171368</v>
      </c>
      <c r="S515">
        <v>170631</v>
      </c>
      <c r="T515">
        <v>4.452955044115587</v>
      </c>
      <c r="U515">
        <v>60.432529845104362</v>
      </c>
      <c r="V515">
        <v>88.5647856573257</v>
      </c>
      <c r="W515">
        <v>81.745297161711491</v>
      </c>
      <c r="X515">
        <v>3.6803837355865752</v>
      </c>
      <c r="Y515">
        <v>7.3607674711731503</v>
      </c>
      <c r="Z515">
        <v>0</v>
      </c>
      <c r="AA515">
        <v>7.007546646589442</v>
      </c>
      <c r="AB515">
        <v>2.4728602289722024</v>
      </c>
      <c r="AC515">
        <v>-138.88548684399649</v>
      </c>
      <c r="AD515">
        <v>70.515136427416323</v>
      </c>
      <c r="AE515">
        <v>70.43973197026402</v>
      </c>
      <c r="AF515">
        <v>2530</v>
      </c>
      <c r="AG515">
        <v>1</v>
      </c>
      <c r="AH515">
        <v>0</v>
      </c>
      <c r="AI515">
        <v>868</v>
      </c>
      <c r="AJ515">
        <v>7012</v>
      </c>
      <c r="AK515">
        <v>1042</v>
      </c>
      <c r="AL515">
        <v>6836</v>
      </c>
      <c r="AM515">
        <v>0</v>
      </c>
      <c r="AN515">
        <v>1871</v>
      </c>
      <c r="AO515">
        <v>2214</v>
      </c>
      <c r="AP515">
        <v>129</v>
      </c>
    </row>
    <row r="516" spans="1:42">
      <c r="A516">
        <v>6</v>
      </c>
      <c r="C516">
        <v>2024</v>
      </c>
      <c r="D516">
        <v>99</v>
      </c>
      <c r="E516">
        <v>99</v>
      </c>
      <c r="F516">
        <v>99</v>
      </c>
      <c r="G516">
        <v>3</v>
      </c>
      <c r="H516">
        <v>2</v>
      </c>
      <c r="I516">
        <v>99</v>
      </c>
      <c r="J516">
        <v>999</v>
      </c>
      <c r="K516">
        <v>99</v>
      </c>
      <c r="L516">
        <v>99</v>
      </c>
      <c r="M516">
        <v>99</v>
      </c>
      <c r="N516">
        <v>99</v>
      </c>
      <c r="O516">
        <v>99</v>
      </c>
      <c r="P516">
        <v>9999</v>
      </c>
      <c r="Q516">
        <v>86</v>
      </c>
      <c r="R516">
        <v>71655</v>
      </c>
      <c r="S516">
        <v>71468</v>
      </c>
      <c r="T516">
        <v>3.5139487823599191</v>
      </c>
      <c r="U516">
        <v>60.93370459506351</v>
      </c>
      <c r="V516">
        <v>88.654289267861103</v>
      </c>
      <c r="W516">
        <v>81.827908994234491</v>
      </c>
      <c r="X516">
        <v>3.9076128672109411E-2</v>
      </c>
      <c r="Y516">
        <v>7.8152257344218823E-2</v>
      </c>
      <c r="Z516">
        <v>0</v>
      </c>
      <c r="AA516">
        <v>7.3047011012732561</v>
      </c>
      <c r="AB516">
        <v>2.405521217398658</v>
      </c>
      <c r="AC516">
        <v>-107.58586416621428</v>
      </c>
      <c r="AD516">
        <v>29.484863572583674</v>
      </c>
      <c r="AE516">
        <v>29.560268029735969</v>
      </c>
      <c r="AF516">
        <v>1132</v>
      </c>
      <c r="AG516">
        <v>0</v>
      </c>
      <c r="AH516">
        <v>0</v>
      </c>
      <c r="AI516">
        <v>473</v>
      </c>
      <c r="AJ516">
        <v>2596</v>
      </c>
      <c r="AK516">
        <v>320</v>
      </c>
      <c r="AL516">
        <v>4207</v>
      </c>
      <c r="AM516">
        <v>0</v>
      </c>
      <c r="AN516">
        <v>953</v>
      </c>
      <c r="AO516">
        <v>1016</v>
      </c>
      <c r="AP516">
        <v>31</v>
      </c>
    </row>
    <row r="517" spans="1:42">
      <c r="A517">
        <v>6</v>
      </c>
      <c r="C517">
        <v>2024</v>
      </c>
      <c r="D517">
        <v>99</v>
      </c>
      <c r="E517">
        <v>99</v>
      </c>
      <c r="F517">
        <v>99</v>
      </c>
      <c r="G517">
        <v>4</v>
      </c>
      <c r="H517">
        <v>1</v>
      </c>
      <c r="I517">
        <v>99</v>
      </c>
      <c r="J517">
        <v>999</v>
      </c>
      <c r="K517">
        <v>99</v>
      </c>
      <c r="L517">
        <v>99</v>
      </c>
      <c r="M517">
        <v>99</v>
      </c>
      <c r="N517">
        <v>99</v>
      </c>
      <c r="O517">
        <v>99</v>
      </c>
      <c r="P517">
        <v>9999</v>
      </c>
      <c r="Q517">
        <v>113</v>
      </c>
      <c r="R517">
        <v>68188</v>
      </c>
      <c r="S517">
        <v>68009</v>
      </c>
      <c r="T517">
        <v>3.9110107350266903</v>
      </c>
      <c r="U517">
        <v>60.665426634710094</v>
      </c>
      <c r="V517">
        <v>86.172233880139999</v>
      </c>
      <c r="W517">
        <v>79.536971871369516</v>
      </c>
      <c r="X517">
        <v>3.169179327740951</v>
      </c>
      <c r="Y517">
        <v>6.338358655481902</v>
      </c>
      <c r="Z517">
        <v>0</v>
      </c>
      <c r="AA517">
        <v>8.4843297705110317</v>
      </c>
      <c r="AB517">
        <v>2.4023982318864454</v>
      </c>
      <c r="AC517">
        <v>-87.586926749527009</v>
      </c>
      <c r="AD517">
        <v>89.810863495074045</v>
      </c>
      <c r="AE517">
        <v>89.646698222089057</v>
      </c>
      <c r="AF517">
        <v>813</v>
      </c>
      <c r="AG517">
        <v>0</v>
      </c>
      <c r="AH517">
        <v>0</v>
      </c>
      <c r="AI517">
        <v>266</v>
      </c>
      <c r="AJ517">
        <v>3503</v>
      </c>
      <c r="AK517">
        <v>1016</v>
      </c>
      <c r="AL517">
        <v>4143</v>
      </c>
      <c r="AM517">
        <v>1</v>
      </c>
      <c r="AN517">
        <v>1080</v>
      </c>
      <c r="AO517">
        <v>318</v>
      </c>
      <c r="AP517">
        <v>46</v>
      </c>
    </row>
    <row r="518" spans="1:42">
      <c r="A518">
        <v>6</v>
      </c>
      <c r="C518">
        <v>2024</v>
      </c>
      <c r="D518">
        <v>99</v>
      </c>
      <c r="E518">
        <v>99</v>
      </c>
      <c r="F518">
        <v>99</v>
      </c>
      <c r="G518">
        <v>4</v>
      </c>
      <c r="H518">
        <v>2</v>
      </c>
      <c r="I518">
        <v>99</v>
      </c>
      <c r="J518">
        <v>999</v>
      </c>
      <c r="K518">
        <v>99</v>
      </c>
      <c r="L518">
        <v>99</v>
      </c>
      <c r="M518">
        <v>99</v>
      </c>
      <c r="N518">
        <v>99</v>
      </c>
      <c r="O518">
        <v>99</v>
      </c>
      <c r="P518">
        <v>9999</v>
      </c>
      <c r="Q518">
        <v>28</v>
      </c>
      <c r="R518">
        <v>7736</v>
      </c>
      <c r="S518">
        <v>7714</v>
      </c>
      <c r="T518">
        <v>2.3125646328852119</v>
      </c>
      <c r="U518">
        <v>61.80528908478091</v>
      </c>
      <c r="V518">
        <v>87.684953782446385</v>
      </c>
      <c r="W518">
        <v>80.933212341198058</v>
      </c>
      <c r="X518">
        <v>0</v>
      </c>
      <c r="Y518">
        <v>0</v>
      </c>
      <c r="Z518">
        <v>0</v>
      </c>
      <c r="AA518">
        <v>9.3084348257694707</v>
      </c>
      <c r="AB518">
        <v>2.6105215850451633</v>
      </c>
      <c r="AC518">
        <v>-62.31219799781092</v>
      </c>
      <c r="AD518">
        <v>10.189136504925976</v>
      </c>
      <c r="AE518">
        <v>10.35330177791095</v>
      </c>
      <c r="AF518">
        <v>40</v>
      </c>
      <c r="AG518">
        <v>0</v>
      </c>
      <c r="AH518">
        <v>0</v>
      </c>
      <c r="AI518">
        <v>0</v>
      </c>
      <c r="AJ518">
        <v>1316</v>
      </c>
      <c r="AK518">
        <v>197</v>
      </c>
      <c r="AL518">
        <v>1302</v>
      </c>
      <c r="AM518">
        <v>0</v>
      </c>
      <c r="AN518">
        <v>40</v>
      </c>
      <c r="AO518">
        <v>33</v>
      </c>
      <c r="AP518">
        <v>6</v>
      </c>
    </row>
    <row r="519" spans="1:42">
      <c r="A519">
        <v>6</v>
      </c>
      <c r="C519">
        <v>2023</v>
      </c>
      <c r="D519">
        <v>99</v>
      </c>
      <c r="E519">
        <v>99</v>
      </c>
      <c r="F519">
        <v>99</v>
      </c>
      <c r="G519">
        <v>1</v>
      </c>
      <c r="H519">
        <v>1</v>
      </c>
      <c r="I519">
        <v>99</v>
      </c>
      <c r="J519">
        <v>999</v>
      </c>
      <c r="K519">
        <v>99</v>
      </c>
      <c r="L519">
        <v>99</v>
      </c>
      <c r="M519">
        <v>99</v>
      </c>
      <c r="N519">
        <v>99</v>
      </c>
      <c r="O519">
        <v>99</v>
      </c>
      <c r="P519">
        <v>9999</v>
      </c>
      <c r="Q519">
        <v>531</v>
      </c>
      <c r="R519">
        <v>336026</v>
      </c>
      <c r="S519">
        <v>334950</v>
      </c>
      <c r="T519">
        <v>4.5337860760774475</v>
      </c>
      <c r="U519">
        <v>60.400838931183763</v>
      </c>
      <c r="V519">
        <v>91.705980598650427</v>
      </c>
      <c r="W519">
        <v>84.644620092552003</v>
      </c>
      <c r="X519">
        <v>3.1339836798342975</v>
      </c>
      <c r="Y519">
        <v>6.267967359668595</v>
      </c>
      <c r="Z519">
        <v>0</v>
      </c>
      <c r="AA519">
        <v>7.4154130263686593</v>
      </c>
      <c r="AB519">
        <v>2.7256840477519395</v>
      </c>
      <c r="AC519">
        <v>-88.608969643701556</v>
      </c>
      <c r="AD519">
        <v>60.001857056636688</v>
      </c>
      <c r="AE519">
        <v>59.575833951920231</v>
      </c>
      <c r="AF519">
        <v>5429</v>
      </c>
      <c r="AG519">
        <v>0</v>
      </c>
      <c r="AH519">
        <v>0</v>
      </c>
      <c r="AI519">
        <v>1798</v>
      </c>
      <c r="AJ519">
        <v>13421</v>
      </c>
      <c r="AK519">
        <v>3087</v>
      </c>
      <c r="AL519">
        <v>12043</v>
      </c>
      <c r="AM519">
        <v>23</v>
      </c>
      <c r="AN519">
        <v>3077</v>
      </c>
      <c r="AO519">
        <v>2821</v>
      </c>
      <c r="AP519">
        <v>237</v>
      </c>
    </row>
    <row r="520" spans="1:42">
      <c r="A520">
        <v>6</v>
      </c>
      <c r="C520">
        <v>2023</v>
      </c>
      <c r="D520">
        <v>99</v>
      </c>
      <c r="E520">
        <v>99</v>
      </c>
      <c r="F520">
        <v>99</v>
      </c>
      <c r="G520">
        <v>1</v>
      </c>
      <c r="H520">
        <v>2</v>
      </c>
      <c r="I520">
        <v>99</v>
      </c>
      <c r="J520">
        <v>999</v>
      </c>
      <c r="K520">
        <v>99</v>
      </c>
      <c r="L520">
        <v>99</v>
      </c>
      <c r="M520">
        <v>99</v>
      </c>
      <c r="N520">
        <v>99</v>
      </c>
      <c r="O520">
        <v>99</v>
      </c>
      <c r="P520">
        <v>9999</v>
      </c>
      <c r="Q520">
        <v>363</v>
      </c>
      <c r="R520">
        <v>224000</v>
      </c>
      <c r="S520">
        <v>222856</v>
      </c>
      <c r="T520">
        <v>4.4808883928571408</v>
      </c>
      <c r="U520">
        <v>60.464784434791987</v>
      </c>
      <c r="V520">
        <v>93.526789483717209</v>
      </c>
      <c r="W520">
        <v>86.325226693470754</v>
      </c>
      <c r="X520">
        <v>0.62098214285714259</v>
      </c>
      <c r="Y520">
        <v>1.2419642857142852</v>
      </c>
      <c r="Z520">
        <v>0</v>
      </c>
      <c r="AA520">
        <v>6.0331018398760756</v>
      </c>
      <c r="AB520">
        <v>2.706007321980517</v>
      </c>
      <c r="AC520">
        <v>-121.06057558090652</v>
      </c>
      <c r="AD520">
        <v>39.998142943363341</v>
      </c>
      <c r="AE520">
        <v>40.424166048079776</v>
      </c>
      <c r="AF520">
        <v>3479</v>
      </c>
      <c r="AG520">
        <v>5</v>
      </c>
      <c r="AH520">
        <v>0</v>
      </c>
      <c r="AI520">
        <v>1274</v>
      </c>
      <c r="AJ520">
        <v>11358</v>
      </c>
      <c r="AK520">
        <v>2992</v>
      </c>
      <c r="AL520">
        <v>12469</v>
      </c>
      <c r="AM520">
        <v>3</v>
      </c>
      <c r="AN520">
        <v>5396</v>
      </c>
      <c r="AO520">
        <v>2328</v>
      </c>
      <c r="AP520">
        <v>150</v>
      </c>
    </row>
    <row r="521" spans="1:42">
      <c r="A521">
        <v>6</v>
      </c>
      <c r="C521">
        <v>2023</v>
      </c>
      <c r="D521">
        <v>99</v>
      </c>
      <c r="E521">
        <v>99</v>
      </c>
      <c r="F521">
        <v>99</v>
      </c>
      <c r="G521">
        <v>2</v>
      </c>
      <c r="H521">
        <v>1</v>
      </c>
      <c r="I521">
        <v>99</v>
      </c>
      <c r="J521">
        <v>999</v>
      </c>
      <c r="K521">
        <v>99</v>
      </c>
      <c r="L521">
        <v>99</v>
      </c>
      <c r="M521">
        <v>99</v>
      </c>
      <c r="N521">
        <v>99</v>
      </c>
      <c r="O521">
        <v>99</v>
      </c>
      <c r="P521">
        <v>9999</v>
      </c>
      <c r="Q521">
        <v>382</v>
      </c>
      <c r="R521">
        <v>253335</v>
      </c>
      <c r="S521">
        <v>252035</v>
      </c>
      <c r="T521">
        <v>4.1352991098742784</v>
      </c>
      <c r="U521">
        <v>60.553831809074154</v>
      </c>
      <c r="V521">
        <v>92.089063237599646</v>
      </c>
      <c r="W521">
        <v>84.99820536830299</v>
      </c>
      <c r="X521">
        <v>1.5678844218130139</v>
      </c>
      <c r="Y521">
        <v>3.1357688436260278</v>
      </c>
      <c r="Z521">
        <v>0</v>
      </c>
      <c r="AA521">
        <v>6.4948852264966286</v>
      </c>
      <c r="AB521">
        <v>2.4288967244073993</v>
      </c>
      <c r="AC521">
        <v>-153.3958897924841</v>
      </c>
      <c r="AD521">
        <v>63.409048244790682</v>
      </c>
      <c r="AE521">
        <v>63.874122767533422</v>
      </c>
      <c r="AF521">
        <v>4462</v>
      </c>
      <c r="AG521">
        <v>3</v>
      </c>
      <c r="AH521">
        <v>0</v>
      </c>
      <c r="AI521">
        <v>1228</v>
      </c>
      <c r="AJ521">
        <v>20505</v>
      </c>
      <c r="AK521">
        <v>5259</v>
      </c>
      <c r="AL521">
        <v>25609</v>
      </c>
      <c r="AM521">
        <v>7</v>
      </c>
      <c r="AN521">
        <v>2905</v>
      </c>
      <c r="AO521">
        <v>1999</v>
      </c>
      <c r="AP521">
        <v>187</v>
      </c>
    </row>
    <row r="522" spans="1:42">
      <c r="A522">
        <v>6</v>
      </c>
      <c r="C522">
        <v>2023</v>
      </c>
      <c r="D522">
        <v>99</v>
      </c>
      <c r="E522">
        <v>99</v>
      </c>
      <c r="F522">
        <v>99</v>
      </c>
      <c r="G522">
        <v>2</v>
      </c>
      <c r="H522">
        <v>2</v>
      </c>
      <c r="I522">
        <v>99</v>
      </c>
      <c r="J522">
        <v>999</v>
      </c>
      <c r="K522">
        <v>99</v>
      </c>
      <c r="L522">
        <v>99</v>
      </c>
      <c r="M522">
        <v>99</v>
      </c>
      <c r="N522">
        <v>99</v>
      </c>
      <c r="O522">
        <v>99</v>
      </c>
      <c r="P522">
        <v>9999</v>
      </c>
      <c r="Q522">
        <v>254</v>
      </c>
      <c r="R522">
        <v>146190</v>
      </c>
      <c r="S522">
        <v>144266</v>
      </c>
      <c r="T522">
        <v>3.4809904918257057</v>
      </c>
      <c r="U522">
        <v>60.931612438135119</v>
      </c>
      <c r="V522">
        <v>91.149817015967741</v>
      </c>
      <c r="W522">
        <v>84.131281105735511</v>
      </c>
      <c r="X522">
        <v>0.53355222655448387</v>
      </c>
      <c r="Y522">
        <v>1.0671044531089677</v>
      </c>
      <c r="Z522">
        <v>0</v>
      </c>
      <c r="AA522">
        <v>3.3096487210450634</v>
      </c>
      <c r="AB522">
        <v>2.4317151680556353</v>
      </c>
      <c r="AC522">
        <v>-406.03614779387237</v>
      </c>
      <c r="AD522">
        <v>36.590951755209311</v>
      </c>
      <c r="AE522">
        <v>36.125877232466578</v>
      </c>
      <c r="AF522">
        <v>1395</v>
      </c>
      <c r="AG522">
        <v>2</v>
      </c>
      <c r="AH522">
        <v>1</v>
      </c>
      <c r="AI522">
        <v>275</v>
      </c>
      <c r="AJ522">
        <v>7001</v>
      </c>
      <c r="AK522">
        <v>2211</v>
      </c>
      <c r="AL522">
        <v>20663</v>
      </c>
      <c r="AM522">
        <v>9</v>
      </c>
      <c r="AN522">
        <v>2763</v>
      </c>
      <c r="AO522">
        <v>828</v>
      </c>
      <c r="AP522">
        <v>105</v>
      </c>
    </row>
    <row r="523" spans="1:42">
      <c r="A523">
        <v>6</v>
      </c>
      <c r="C523">
        <v>2023</v>
      </c>
      <c r="D523">
        <v>99</v>
      </c>
      <c r="E523">
        <v>99</v>
      </c>
      <c r="F523">
        <v>99</v>
      </c>
      <c r="G523">
        <v>3</v>
      </c>
      <c r="H523">
        <v>1</v>
      </c>
      <c r="I523">
        <v>99</v>
      </c>
      <c r="J523">
        <v>999</v>
      </c>
      <c r="K523">
        <v>99</v>
      </c>
      <c r="L523">
        <v>99</v>
      </c>
      <c r="M523">
        <v>99</v>
      </c>
      <c r="N523">
        <v>99</v>
      </c>
      <c r="O523">
        <v>99</v>
      </c>
      <c r="P523">
        <v>9999</v>
      </c>
      <c r="Q523">
        <v>265</v>
      </c>
      <c r="R523">
        <v>180215</v>
      </c>
      <c r="S523">
        <v>179461</v>
      </c>
      <c r="T523">
        <v>4.4254751269317198</v>
      </c>
      <c r="U523">
        <v>60.452778040911397</v>
      </c>
      <c r="V523">
        <v>90.617928479383366</v>
      </c>
      <c r="W523">
        <v>83.640347986470786</v>
      </c>
      <c r="X523">
        <v>3.1051799239796916</v>
      </c>
      <c r="Y523">
        <v>6.2103598479593831</v>
      </c>
      <c r="Z523">
        <v>0</v>
      </c>
      <c r="AA523">
        <v>7.6057622100298019</v>
      </c>
      <c r="AB523">
        <v>2.5101896060071542</v>
      </c>
      <c r="AC523">
        <v>-129.46698867310559</v>
      </c>
      <c r="AD523">
        <v>73.421089083901649</v>
      </c>
      <c r="AE523">
        <v>73.527036306847052</v>
      </c>
      <c r="AF523">
        <v>2773</v>
      </c>
      <c r="AG523">
        <v>1</v>
      </c>
      <c r="AH523">
        <v>0</v>
      </c>
      <c r="AI523">
        <v>1231</v>
      </c>
      <c r="AJ523">
        <v>6674</v>
      </c>
      <c r="AK523">
        <v>1181</v>
      </c>
      <c r="AL523">
        <v>6976</v>
      </c>
      <c r="AM523">
        <v>0</v>
      </c>
      <c r="AN523">
        <v>2059</v>
      </c>
      <c r="AO523">
        <v>2549</v>
      </c>
      <c r="AP523">
        <v>145</v>
      </c>
    </row>
    <row r="524" spans="1:42">
      <c r="A524">
        <v>6</v>
      </c>
      <c r="C524">
        <v>2023</v>
      </c>
      <c r="D524">
        <v>99</v>
      </c>
      <c r="E524">
        <v>99</v>
      </c>
      <c r="F524">
        <v>99</v>
      </c>
      <c r="G524">
        <v>3</v>
      </c>
      <c r="H524">
        <v>2</v>
      </c>
      <c r="I524">
        <v>99</v>
      </c>
      <c r="J524">
        <v>999</v>
      </c>
      <c r="K524">
        <v>99</v>
      </c>
      <c r="L524">
        <v>99</v>
      </c>
      <c r="M524">
        <v>99</v>
      </c>
      <c r="N524">
        <v>99</v>
      </c>
      <c r="O524">
        <v>99</v>
      </c>
      <c r="P524">
        <v>9999</v>
      </c>
      <c r="Q524">
        <v>79</v>
      </c>
      <c r="R524">
        <v>65239</v>
      </c>
      <c r="S524">
        <v>64933</v>
      </c>
      <c r="T524">
        <v>3.5567681908061126</v>
      </c>
      <c r="U524">
        <v>60.961914588883921</v>
      </c>
      <c r="V524">
        <v>90.155524256614143</v>
      </c>
      <c r="W524">
        <v>83.213548888854817</v>
      </c>
      <c r="X524">
        <v>6.8977145572433646E-2</v>
      </c>
      <c r="Y524">
        <v>0.13795429114486729</v>
      </c>
      <c r="Z524">
        <v>0</v>
      </c>
      <c r="AA524">
        <v>7.6376544108157276</v>
      </c>
      <c r="AB524">
        <v>2.5116573722204656</v>
      </c>
      <c r="AC524">
        <v>-126.65754048954348</v>
      </c>
      <c r="AD524">
        <v>26.578910916098341</v>
      </c>
      <c r="AE524">
        <v>26.472963693152952</v>
      </c>
      <c r="AF524">
        <v>962</v>
      </c>
      <c r="AG524">
        <v>0</v>
      </c>
      <c r="AH524">
        <v>0</v>
      </c>
      <c r="AI524">
        <v>397</v>
      </c>
      <c r="AJ524">
        <v>1942</v>
      </c>
      <c r="AK524">
        <v>337</v>
      </c>
      <c r="AL524">
        <v>3353</v>
      </c>
      <c r="AM524">
        <v>0</v>
      </c>
      <c r="AN524">
        <v>803</v>
      </c>
      <c r="AO524">
        <v>922</v>
      </c>
      <c r="AP524">
        <v>34</v>
      </c>
    </row>
    <row r="525" spans="1:42">
      <c r="A525">
        <v>6</v>
      </c>
      <c r="C525">
        <v>2023</v>
      </c>
      <c r="D525">
        <v>99</v>
      </c>
      <c r="E525">
        <v>99</v>
      </c>
      <c r="F525">
        <v>99</v>
      </c>
      <c r="G525">
        <v>4</v>
      </c>
      <c r="H525">
        <v>1</v>
      </c>
      <c r="I525">
        <v>99</v>
      </c>
      <c r="J525">
        <v>999</v>
      </c>
      <c r="K525">
        <v>99</v>
      </c>
      <c r="L525">
        <v>99</v>
      </c>
      <c r="M525">
        <v>99</v>
      </c>
      <c r="N525">
        <v>99</v>
      </c>
      <c r="O525">
        <v>99</v>
      </c>
      <c r="P525">
        <v>9999</v>
      </c>
      <c r="Q525">
        <v>121</v>
      </c>
      <c r="R525">
        <v>67266</v>
      </c>
      <c r="S525">
        <v>67070</v>
      </c>
      <c r="T525">
        <v>4.2249427645467259</v>
      </c>
      <c r="U525">
        <v>60.531265841657984</v>
      </c>
      <c r="V525">
        <v>88.320045630759338</v>
      </c>
      <c r="W525">
        <v>81.519402117190694</v>
      </c>
      <c r="X525">
        <v>3.1962655725031954</v>
      </c>
      <c r="Y525">
        <v>6.3925311450063909</v>
      </c>
      <c r="Z525">
        <v>0</v>
      </c>
      <c r="AA525">
        <v>9.2343428084186421</v>
      </c>
      <c r="AB525">
        <v>2.4726683553878281</v>
      </c>
      <c r="AC525">
        <v>-83.972215169046194</v>
      </c>
      <c r="AD525">
        <v>89.919392570214001</v>
      </c>
      <c r="AE525">
        <v>89.868631295887482</v>
      </c>
      <c r="AF525">
        <v>1026</v>
      </c>
      <c r="AG525">
        <v>0</v>
      </c>
      <c r="AH525">
        <v>0</v>
      </c>
      <c r="AI525">
        <v>361</v>
      </c>
      <c r="AJ525">
        <v>3177</v>
      </c>
      <c r="AK525">
        <v>662</v>
      </c>
      <c r="AL525">
        <v>3320</v>
      </c>
      <c r="AM525">
        <v>1</v>
      </c>
      <c r="AN525">
        <v>1536</v>
      </c>
      <c r="AO525">
        <v>415</v>
      </c>
      <c r="AP525">
        <v>46</v>
      </c>
    </row>
    <row r="526" spans="1:42">
      <c r="A526">
        <v>6</v>
      </c>
      <c r="C526">
        <v>2023</v>
      </c>
      <c r="D526">
        <v>99</v>
      </c>
      <c r="E526">
        <v>99</v>
      </c>
      <c r="F526">
        <v>99</v>
      </c>
      <c r="G526">
        <v>4</v>
      </c>
      <c r="H526">
        <v>2</v>
      </c>
      <c r="I526">
        <v>99</v>
      </c>
      <c r="J526">
        <v>999</v>
      </c>
      <c r="K526">
        <v>99</v>
      </c>
      <c r="L526">
        <v>99</v>
      </c>
      <c r="M526">
        <v>99</v>
      </c>
      <c r="N526">
        <v>99</v>
      </c>
      <c r="O526">
        <v>99</v>
      </c>
      <c r="P526">
        <v>9999</v>
      </c>
      <c r="Q526">
        <v>26</v>
      </c>
      <c r="R526">
        <v>7541</v>
      </c>
      <c r="S526">
        <v>7507</v>
      </c>
      <c r="T526">
        <v>2.369181806126508</v>
      </c>
      <c r="U526">
        <v>61.753696549886762</v>
      </c>
      <c r="V526">
        <v>89.030519871593924</v>
      </c>
      <c r="W526">
        <v>82.175169841481207</v>
      </c>
      <c r="X526">
        <v>0</v>
      </c>
      <c r="Y526">
        <v>0</v>
      </c>
      <c r="Z526">
        <v>0</v>
      </c>
      <c r="AA526">
        <v>8.4780301382914427</v>
      </c>
      <c r="AB526">
        <v>2.537361293533118</v>
      </c>
      <c r="AC526">
        <v>-110.81009056927432</v>
      </c>
      <c r="AD526">
        <v>10.080607429785982</v>
      </c>
      <c r="AE526">
        <v>10.131368704112505</v>
      </c>
      <c r="AF526">
        <v>73</v>
      </c>
      <c r="AG526">
        <v>0</v>
      </c>
      <c r="AH526">
        <v>0</v>
      </c>
      <c r="AI526">
        <v>9</v>
      </c>
      <c r="AJ526">
        <v>922</v>
      </c>
      <c r="AK526">
        <v>144</v>
      </c>
      <c r="AL526">
        <v>1127</v>
      </c>
      <c r="AM526">
        <v>0</v>
      </c>
      <c r="AN526">
        <v>45</v>
      </c>
      <c r="AO526">
        <v>70</v>
      </c>
      <c r="AP526">
        <v>9</v>
      </c>
    </row>
    <row r="527" spans="1:42">
      <c r="A527">
        <v>6</v>
      </c>
      <c r="C527">
        <v>2022</v>
      </c>
      <c r="D527">
        <v>99</v>
      </c>
      <c r="E527">
        <v>99</v>
      </c>
      <c r="F527">
        <v>99</v>
      </c>
      <c r="G527">
        <v>1</v>
      </c>
      <c r="H527">
        <v>1</v>
      </c>
      <c r="I527">
        <v>99</v>
      </c>
      <c r="J527">
        <v>999</v>
      </c>
      <c r="K527">
        <v>99</v>
      </c>
      <c r="L527">
        <v>99</v>
      </c>
      <c r="M527">
        <v>99</v>
      </c>
      <c r="N527">
        <v>99</v>
      </c>
      <c r="O527">
        <v>99</v>
      </c>
      <c r="P527">
        <v>9999</v>
      </c>
      <c r="Q527">
        <v>584</v>
      </c>
      <c r="R527">
        <v>334227</v>
      </c>
      <c r="S527">
        <v>333081</v>
      </c>
      <c r="T527">
        <v>4.7528565914782472</v>
      </c>
      <c r="U527">
        <v>60.264305078944751</v>
      </c>
      <c r="V527">
        <v>93.900675346451834</v>
      </c>
      <c r="W527">
        <v>86.670323344771347</v>
      </c>
      <c r="X527">
        <v>2.9273517699048845</v>
      </c>
      <c r="Y527">
        <v>5.8547035398097691</v>
      </c>
      <c r="Z527">
        <v>0</v>
      </c>
      <c r="AA527">
        <v>7.7084579818572383</v>
      </c>
      <c r="AB527">
        <v>2.600083913539764</v>
      </c>
      <c r="AC527">
        <v>-98.879488394095375</v>
      </c>
      <c r="AD527">
        <v>59.965121849259646</v>
      </c>
      <c r="AE527">
        <v>59.873307572391013</v>
      </c>
      <c r="AF527">
        <v>5355</v>
      </c>
      <c r="AG527">
        <v>1</v>
      </c>
      <c r="AH527">
        <v>0</v>
      </c>
      <c r="AI527">
        <v>1517</v>
      </c>
      <c r="AJ527">
        <v>9326</v>
      </c>
      <c r="AK527">
        <v>2122</v>
      </c>
      <c r="AL527">
        <v>17150</v>
      </c>
      <c r="AM527">
        <v>7</v>
      </c>
      <c r="AN527">
        <v>2637</v>
      </c>
      <c r="AO527">
        <v>2863</v>
      </c>
      <c r="AP527">
        <v>264</v>
      </c>
    </row>
    <row r="528" spans="1:42">
      <c r="A528">
        <v>6</v>
      </c>
      <c r="C528">
        <v>2022</v>
      </c>
      <c r="D528">
        <v>99</v>
      </c>
      <c r="E528">
        <v>99</v>
      </c>
      <c r="F528">
        <v>99</v>
      </c>
      <c r="G528">
        <v>1</v>
      </c>
      <c r="H528">
        <v>2</v>
      </c>
      <c r="I528">
        <v>99</v>
      </c>
      <c r="J528">
        <v>999</v>
      </c>
      <c r="K528">
        <v>99</v>
      </c>
      <c r="L528">
        <v>99</v>
      </c>
      <c r="M528">
        <v>99</v>
      </c>
      <c r="N528">
        <v>99</v>
      </c>
      <c r="O528">
        <v>99</v>
      </c>
      <c r="P528">
        <v>9999</v>
      </c>
      <c r="Q528">
        <v>390</v>
      </c>
      <c r="R528">
        <v>223142</v>
      </c>
      <c r="S528">
        <v>222484</v>
      </c>
      <c r="T528">
        <v>4.1176873918849877</v>
      </c>
      <c r="U528">
        <v>60.664443285809305</v>
      </c>
      <c r="V528">
        <v>94.195754064768096</v>
      </c>
      <c r="W528">
        <v>86.942681001780315</v>
      </c>
      <c r="X528">
        <v>0.86312751521452691</v>
      </c>
      <c r="Y528">
        <v>1.7262550304290538</v>
      </c>
      <c r="Z528">
        <v>0</v>
      </c>
      <c r="AA528">
        <v>6.5269603819804392</v>
      </c>
      <c r="AB528">
        <v>2.7033824924648244</v>
      </c>
      <c r="AC528">
        <v>-102.82483040343398</v>
      </c>
      <c r="AD528">
        <v>40.034878150740361</v>
      </c>
      <c r="AE528">
        <v>40.126692427608972</v>
      </c>
      <c r="AF528">
        <v>3100</v>
      </c>
      <c r="AG528">
        <v>4</v>
      </c>
      <c r="AH528">
        <v>0</v>
      </c>
      <c r="AI528">
        <v>1396</v>
      </c>
      <c r="AJ528">
        <v>10301</v>
      </c>
      <c r="AK528">
        <v>2882</v>
      </c>
      <c r="AL528">
        <v>13123</v>
      </c>
      <c r="AM528">
        <v>3</v>
      </c>
      <c r="AN528">
        <v>5191</v>
      </c>
      <c r="AO528">
        <v>2431</v>
      </c>
      <c r="AP528">
        <v>147</v>
      </c>
    </row>
    <row r="529" spans="1:42">
      <c r="A529">
        <v>6</v>
      </c>
      <c r="C529">
        <v>2022</v>
      </c>
      <c r="D529">
        <v>99</v>
      </c>
      <c r="E529">
        <v>99</v>
      </c>
      <c r="F529">
        <v>99</v>
      </c>
      <c r="G529">
        <v>2</v>
      </c>
      <c r="H529">
        <v>1</v>
      </c>
      <c r="I529">
        <v>99</v>
      </c>
      <c r="J529">
        <v>999</v>
      </c>
      <c r="K529">
        <v>99</v>
      </c>
      <c r="L529">
        <v>99</v>
      </c>
      <c r="M529">
        <v>99</v>
      </c>
      <c r="N529">
        <v>99</v>
      </c>
      <c r="O529">
        <v>99</v>
      </c>
      <c r="P529">
        <v>9999</v>
      </c>
      <c r="Q529">
        <v>404</v>
      </c>
      <c r="R529">
        <v>253666</v>
      </c>
      <c r="S529">
        <v>252335</v>
      </c>
      <c r="T529">
        <v>3.8879983915857856</v>
      </c>
      <c r="U529">
        <v>60.67539976618383</v>
      </c>
      <c r="V529">
        <v>92.577309682712723</v>
      </c>
      <c r="W529">
        <v>85.448856837142245</v>
      </c>
      <c r="X529">
        <v>1.6659702127995077</v>
      </c>
      <c r="Y529">
        <v>3.3319404255990155</v>
      </c>
      <c r="Z529">
        <v>0</v>
      </c>
      <c r="AA529">
        <v>6.1267100802286958</v>
      </c>
      <c r="AB529">
        <v>2.4065803048190175</v>
      </c>
      <c r="AC529">
        <v>-172.69014560046389</v>
      </c>
      <c r="AD529">
        <v>62.613636644130636</v>
      </c>
      <c r="AE529">
        <v>62.874945511331312</v>
      </c>
      <c r="AF529">
        <v>4230</v>
      </c>
      <c r="AG529">
        <v>1</v>
      </c>
      <c r="AH529">
        <v>0</v>
      </c>
      <c r="AI529">
        <v>1388</v>
      </c>
      <c r="AJ529">
        <v>26094</v>
      </c>
      <c r="AK529">
        <v>5541</v>
      </c>
      <c r="AL529">
        <v>30760</v>
      </c>
      <c r="AM529">
        <v>13</v>
      </c>
      <c r="AN529">
        <v>3150</v>
      </c>
      <c r="AO529">
        <v>2075</v>
      </c>
      <c r="AP529">
        <v>196</v>
      </c>
    </row>
    <row r="530" spans="1:42">
      <c r="A530">
        <v>6</v>
      </c>
      <c r="C530">
        <v>2022</v>
      </c>
      <c r="D530">
        <v>99</v>
      </c>
      <c r="E530">
        <v>99</v>
      </c>
      <c r="F530">
        <v>99</v>
      </c>
      <c r="G530">
        <v>2</v>
      </c>
      <c r="H530">
        <v>2</v>
      </c>
      <c r="I530">
        <v>99</v>
      </c>
      <c r="J530">
        <v>999</v>
      </c>
      <c r="K530">
        <v>99</v>
      </c>
      <c r="L530">
        <v>99</v>
      </c>
      <c r="M530">
        <v>99</v>
      </c>
      <c r="N530">
        <v>99</v>
      </c>
      <c r="O530">
        <v>99</v>
      </c>
      <c r="P530">
        <v>9999</v>
      </c>
      <c r="Q530">
        <v>261</v>
      </c>
      <c r="R530">
        <v>151463</v>
      </c>
      <c r="S530">
        <v>149695</v>
      </c>
      <c r="T530">
        <v>3.4626542455913318</v>
      </c>
      <c r="U530">
        <v>60.947299509001638</v>
      </c>
      <c r="V530">
        <v>92.296617785165182</v>
      </c>
      <c r="W530">
        <v>85.189778215705189</v>
      </c>
      <c r="X530">
        <v>0.64636247796491542</v>
      </c>
      <c r="Y530">
        <v>1.2927249559298311</v>
      </c>
      <c r="Z530">
        <v>0</v>
      </c>
      <c r="AA530">
        <v>2.8581964771567194</v>
      </c>
      <c r="AB530">
        <v>2.4298917395027044</v>
      </c>
      <c r="AC530">
        <v>-485.21252036528352</v>
      </c>
      <c r="AD530">
        <v>37.386363355869364</v>
      </c>
      <c r="AE530">
        <v>37.125054488668688</v>
      </c>
      <c r="AF530">
        <v>1482</v>
      </c>
      <c r="AG530">
        <v>2</v>
      </c>
      <c r="AH530">
        <v>0</v>
      </c>
      <c r="AI530">
        <v>246</v>
      </c>
      <c r="AJ530">
        <v>8292</v>
      </c>
      <c r="AK530">
        <v>2846</v>
      </c>
      <c r="AL530">
        <v>20178</v>
      </c>
      <c r="AM530">
        <v>3</v>
      </c>
      <c r="AN530">
        <v>3010</v>
      </c>
      <c r="AO530">
        <v>1132</v>
      </c>
      <c r="AP530">
        <v>111</v>
      </c>
    </row>
    <row r="531" spans="1:42">
      <c r="A531">
        <v>6</v>
      </c>
      <c r="C531">
        <v>2022</v>
      </c>
      <c r="D531">
        <v>99</v>
      </c>
      <c r="E531">
        <v>99</v>
      </c>
      <c r="F531">
        <v>99</v>
      </c>
      <c r="G531">
        <v>3</v>
      </c>
      <c r="H531">
        <v>1</v>
      </c>
      <c r="I531">
        <v>99</v>
      </c>
      <c r="J531">
        <v>999</v>
      </c>
      <c r="K531">
        <v>99</v>
      </c>
      <c r="L531">
        <v>99</v>
      </c>
      <c r="M531">
        <v>99</v>
      </c>
      <c r="N531">
        <v>99</v>
      </c>
      <c r="O531">
        <v>99</v>
      </c>
      <c r="P531">
        <v>9999</v>
      </c>
      <c r="Q531">
        <v>278</v>
      </c>
      <c r="R531">
        <v>180391</v>
      </c>
      <c r="S531">
        <v>179481</v>
      </c>
      <c r="T531">
        <v>3.8304682606116729</v>
      </c>
      <c r="U531">
        <v>60.782222073645698</v>
      </c>
      <c r="V531">
        <v>91.054951491500233</v>
      </c>
      <c r="W531">
        <v>84.043720226652951</v>
      </c>
      <c r="X531">
        <v>3.0611283268012266</v>
      </c>
      <c r="Y531">
        <v>6.1222566536024532</v>
      </c>
      <c r="Z531">
        <v>0</v>
      </c>
      <c r="AA531">
        <v>7.6381114216093469</v>
      </c>
      <c r="AB531">
        <v>2.4870094057641818</v>
      </c>
      <c r="AC531">
        <v>-143.92985447187675</v>
      </c>
      <c r="AD531">
        <v>73.122494395959421</v>
      </c>
      <c r="AE531">
        <v>73.066121152367714</v>
      </c>
      <c r="AF531">
        <v>3510</v>
      </c>
      <c r="AG531">
        <v>4</v>
      </c>
      <c r="AH531">
        <v>0</v>
      </c>
      <c r="AI531">
        <v>1631</v>
      </c>
      <c r="AJ531">
        <v>7084</v>
      </c>
      <c r="AK531">
        <v>1101</v>
      </c>
      <c r="AL531">
        <v>9492</v>
      </c>
      <c r="AM531">
        <v>1</v>
      </c>
      <c r="AN531">
        <v>2186</v>
      </c>
      <c r="AO531">
        <v>3238</v>
      </c>
      <c r="AP531">
        <v>149</v>
      </c>
    </row>
    <row r="532" spans="1:42">
      <c r="A532">
        <v>6</v>
      </c>
      <c r="C532">
        <v>2022</v>
      </c>
      <c r="D532">
        <v>99</v>
      </c>
      <c r="E532">
        <v>99</v>
      </c>
      <c r="F532">
        <v>99</v>
      </c>
      <c r="G532">
        <v>3</v>
      </c>
      <c r="H532">
        <v>2</v>
      </c>
      <c r="I532">
        <v>99</v>
      </c>
      <c r="J532">
        <v>999</v>
      </c>
      <c r="K532">
        <v>99</v>
      </c>
      <c r="L532">
        <v>99</v>
      </c>
      <c r="M532">
        <v>99</v>
      </c>
      <c r="N532">
        <v>99</v>
      </c>
      <c r="O532">
        <v>99</v>
      </c>
      <c r="P532">
        <v>9999</v>
      </c>
      <c r="Q532">
        <v>83</v>
      </c>
      <c r="R532">
        <v>66306</v>
      </c>
      <c r="S532">
        <v>66052</v>
      </c>
      <c r="T532">
        <v>2.7529635327119721</v>
      </c>
      <c r="U532">
        <v>61.462317567976754</v>
      </c>
      <c r="V532">
        <v>91.203875353729828</v>
      </c>
      <c r="W532">
        <v>84.181176951493057</v>
      </c>
      <c r="X532">
        <v>2.1114227973335745E-2</v>
      </c>
      <c r="Y532">
        <v>4.2228455946671489E-2</v>
      </c>
      <c r="Z532">
        <v>0</v>
      </c>
      <c r="AA532">
        <v>6.4323847990933904</v>
      </c>
      <c r="AB532">
        <v>2.4847661835958954</v>
      </c>
      <c r="AC532">
        <v>-163.33349504589083</v>
      </c>
      <c r="AD532">
        <v>26.877505604040579</v>
      </c>
      <c r="AE532">
        <v>26.933878847632275</v>
      </c>
      <c r="AF532">
        <v>1415</v>
      </c>
      <c r="AG532">
        <v>0</v>
      </c>
      <c r="AH532">
        <v>0</v>
      </c>
      <c r="AI532">
        <v>777</v>
      </c>
      <c r="AJ532">
        <v>2547</v>
      </c>
      <c r="AK532">
        <v>426</v>
      </c>
      <c r="AL532">
        <v>5023</v>
      </c>
      <c r="AM532">
        <v>0</v>
      </c>
      <c r="AN532">
        <v>896</v>
      </c>
      <c r="AO532">
        <v>1329</v>
      </c>
      <c r="AP532">
        <v>42</v>
      </c>
    </row>
    <row r="533" spans="1:42">
      <c r="A533">
        <v>6</v>
      </c>
      <c r="C533">
        <v>2022</v>
      </c>
      <c r="D533">
        <v>99</v>
      </c>
      <c r="E533">
        <v>99</v>
      </c>
      <c r="F533">
        <v>99</v>
      </c>
      <c r="G533">
        <v>4</v>
      </c>
      <c r="H533">
        <v>1</v>
      </c>
      <c r="I533">
        <v>99</v>
      </c>
      <c r="J533">
        <v>999</v>
      </c>
      <c r="K533">
        <v>99</v>
      </c>
      <c r="L533">
        <v>99</v>
      </c>
      <c r="M533">
        <v>99</v>
      </c>
      <c r="N533">
        <v>99</v>
      </c>
      <c r="O533">
        <v>99</v>
      </c>
      <c r="P533">
        <v>9999</v>
      </c>
      <c r="Q533">
        <v>114</v>
      </c>
      <c r="R533">
        <v>64358</v>
      </c>
      <c r="S533">
        <v>64202</v>
      </c>
      <c r="T533">
        <v>3.8276515740078927</v>
      </c>
      <c r="U533">
        <v>60.723700196255592</v>
      </c>
      <c r="V533">
        <v>89.818903114672494</v>
      </c>
      <c r="W533">
        <v>82.902847574841743</v>
      </c>
      <c r="X533">
        <v>3.430808912644892</v>
      </c>
      <c r="Y533">
        <v>6.8616178252897839</v>
      </c>
      <c r="Z533">
        <v>0</v>
      </c>
      <c r="AA533">
        <v>9.4644757273953886</v>
      </c>
      <c r="AB533">
        <v>2.4065206560911943</v>
      </c>
      <c r="AC533">
        <v>-70.818622085131693</v>
      </c>
      <c r="AD533">
        <v>89.321601065896886</v>
      </c>
      <c r="AE533">
        <v>89.346340600390349</v>
      </c>
      <c r="AF533">
        <v>1204</v>
      </c>
      <c r="AG533">
        <v>1</v>
      </c>
      <c r="AH533">
        <v>0</v>
      </c>
      <c r="AI533">
        <v>195</v>
      </c>
      <c r="AJ533">
        <v>2884</v>
      </c>
      <c r="AK533">
        <v>772</v>
      </c>
      <c r="AL533">
        <v>3199</v>
      </c>
      <c r="AM533">
        <v>1</v>
      </c>
      <c r="AN533">
        <v>1289</v>
      </c>
      <c r="AO533">
        <v>435</v>
      </c>
      <c r="AP533">
        <v>52</v>
      </c>
    </row>
    <row r="534" spans="1:42">
      <c r="A534">
        <v>6</v>
      </c>
      <c r="C534">
        <v>2022</v>
      </c>
      <c r="D534">
        <v>99</v>
      </c>
      <c r="E534">
        <v>99</v>
      </c>
      <c r="F534">
        <v>99</v>
      </c>
      <c r="G534">
        <v>4</v>
      </c>
      <c r="H534">
        <v>2</v>
      </c>
      <c r="I534">
        <v>99</v>
      </c>
      <c r="J534">
        <v>999</v>
      </c>
      <c r="K534">
        <v>99</v>
      </c>
      <c r="L534">
        <v>99</v>
      </c>
      <c r="M534">
        <v>99</v>
      </c>
      <c r="N534">
        <v>99</v>
      </c>
      <c r="O534">
        <v>99</v>
      </c>
      <c r="P534">
        <v>9999</v>
      </c>
      <c r="Q534">
        <v>18</v>
      </c>
      <c r="R534">
        <v>7694</v>
      </c>
      <c r="S534">
        <v>7657</v>
      </c>
      <c r="T534">
        <v>2.6329607486353002</v>
      </c>
      <c r="U534">
        <v>61.495755517826836</v>
      </c>
      <c r="V534">
        <v>89.912670990834101</v>
      </c>
      <c r="W534">
        <v>82.989395324539686</v>
      </c>
      <c r="X534">
        <v>0</v>
      </c>
      <c r="Y534">
        <v>0</v>
      </c>
      <c r="Z534">
        <v>0</v>
      </c>
      <c r="AA534">
        <v>7.4666402650290014</v>
      </c>
      <c r="AB534">
        <v>2.459071051590024</v>
      </c>
      <c r="AC534">
        <v>-112.68173728676044</v>
      </c>
      <c r="AD534">
        <v>10.678398934103148</v>
      </c>
      <c r="AE534">
        <v>10.653659399609662</v>
      </c>
      <c r="AF534">
        <v>60</v>
      </c>
      <c r="AG534">
        <v>2</v>
      </c>
      <c r="AH534">
        <v>0</v>
      </c>
      <c r="AI534">
        <v>17</v>
      </c>
      <c r="AJ534">
        <v>616</v>
      </c>
      <c r="AK534">
        <v>93</v>
      </c>
      <c r="AL534">
        <v>1388</v>
      </c>
      <c r="AM534">
        <v>0</v>
      </c>
      <c r="AN534">
        <v>78</v>
      </c>
      <c r="AO534">
        <v>174</v>
      </c>
      <c r="AP534">
        <v>10</v>
      </c>
    </row>
    <row r="535" spans="1:42">
      <c r="A535">
        <v>6</v>
      </c>
      <c r="C535">
        <v>2021</v>
      </c>
      <c r="D535">
        <v>99</v>
      </c>
      <c r="E535">
        <v>99</v>
      </c>
      <c r="F535">
        <v>99</v>
      </c>
      <c r="G535">
        <v>1</v>
      </c>
      <c r="H535">
        <v>1</v>
      </c>
      <c r="I535">
        <v>99</v>
      </c>
      <c r="J535">
        <v>999</v>
      </c>
      <c r="K535">
        <v>99</v>
      </c>
      <c r="L535">
        <v>99</v>
      </c>
      <c r="M535">
        <v>99</v>
      </c>
      <c r="N535">
        <v>99</v>
      </c>
      <c r="O535">
        <v>99</v>
      </c>
      <c r="P535">
        <v>9999</v>
      </c>
      <c r="Q535">
        <v>600</v>
      </c>
      <c r="R535">
        <v>334582</v>
      </c>
      <c r="S535">
        <v>333279</v>
      </c>
      <c r="T535">
        <v>15.854490080159723</v>
      </c>
      <c r="U535">
        <v>60.336930919739906</v>
      </c>
      <c r="V535">
        <v>92.469925566446847</v>
      </c>
      <c r="W535">
        <v>85.349741297831002</v>
      </c>
      <c r="X535">
        <v>2.3079544028070842</v>
      </c>
      <c r="Y535">
        <v>4.6159088056141684</v>
      </c>
      <c r="Z535">
        <v>94.891835185395493</v>
      </c>
      <c r="AA535">
        <v>8.480893242302372</v>
      </c>
      <c r="AB535">
        <v>2.6443063009945447</v>
      </c>
      <c r="AC535">
        <v>-64.758907365934093</v>
      </c>
      <c r="AD535">
        <v>59.724932787985239</v>
      </c>
      <c r="AE535">
        <v>59.605038235094682</v>
      </c>
      <c r="AF535">
        <v>5546</v>
      </c>
      <c r="AG535">
        <v>0</v>
      </c>
      <c r="AH535">
        <v>0</v>
      </c>
      <c r="AI535">
        <v>2334</v>
      </c>
      <c r="AJ535">
        <v>11328</v>
      </c>
      <c r="AK535">
        <v>1907</v>
      </c>
      <c r="AL535">
        <v>18670</v>
      </c>
      <c r="AM535">
        <v>2</v>
      </c>
      <c r="AN535">
        <v>2506</v>
      </c>
      <c r="AO535">
        <v>3301</v>
      </c>
      <c r="AP535">
        <v>245</v>
      </c>
    </row>
    <row r="536" spans="1:42">
      <c r="A536">
        <v>6</v>
      </c>
      <c r="C536">
        <v>2021</v>
      </c>
      <c r="D536">
        <v>99</v>
      </c>
      <c r="E536">
        <v>99</v>
      </c>
      <c r="F536">
        <v>99</v>
      </c>
      <c r="G536">
        <v>1</v>
      </c>
      <c r="H536">
        <v>2</v>
      </c>
      <c r="I536">
        <v>99</v>
      </c>
      <c r="J536">
        <v>999</v>
      </c>
      <c r="K536">
        <v>99</v>
      </c>
      <c r="L536">
        <v>99</v>
      </c>
      <c r="M536">
        <v>99</v>
      </c>
      <c r="N536">
        <v>99</v>
      </c>
      <c r="O536">
        <v>99</v>
      </c>
      <c r="P536">
        <v>9999</v>
      </c>
      <c r="Q536">
        <v>402</v>
      </c>
      <c r="R536">
        <v>225622.9</v>
      </c>
      <c r="S536">
        <v>225234.9</v>
      </c>
      <c r="T536">
        <v>16.135013777413548</v>
      </c>
      <c r="U536">
        <v>60.984799868936818</v>
      </c>
      <c r="V536">
        <v>92.665040242828354</v>
      </c>
      <c r="W536">
        <v>85.529832144129998</v>
      </c>
      <c r="X536">
        <v>1.0420041582658497</v>
      </c>
      <c r="Y536">
        <v>2.0840083165316994</v>
      </c>
      <c r="Z536">
        <v>21.605962869903717</v>
      </c>
      <c r="AA536">
        <v>8.376931656792852</v>
      </c>
      <c r="AB536">
        <v>2.6760569467247</v>
      </c>
      <c r="AC536">
        <v>-42.202125262019486</v>
      </c>
      <c r="AD536">
        <v>40.275067212014754</v>
      </c>
      <c r="AE536">
        <v>40.394961764905304</v>
      </c>
      <c r="AF536">
        <v>3137.9</v>
      </c>
      <c r="AG536">
        <v>7</v>
      </c>
      <c r="AH536">
        <v>0</v>
      </c>
      <c r="AI536">
        <v>2249</v>
      </c>
      <c r="AJ536">
        <v>13041</v>
      </c>
      <c r="AK536">
        <v>3603</v>
      </c>
      <c r="AL536">
        <v>15679.9</v>
      </c>
      <c r="AM536">
        <v>8</v>
      </c>
      <c r="AN536">
        <v>6265.5</v>
      </c>
      <c r="AO536">
        <v>2274</v>
      </c>
      <c r="AP536">
        <v>158</v>
      </c>
    </row>
    <row r="537" spans="1:42">
      <c r="A537">
        <v>6</v>
      </c>
      <c r="C537">
        <v>2021</v>
      </c>
      <c r="D537">
        <v>99</v>
      </c>
      <c r="E537">
        <v>99</v>
      </c>
      <c r="F537">
        <v>99</v>
      </c>
      <c r="G537">
        <v>2</v>
      </c>
      <c r="H537">
        <v>1</v>
      </c>
      <c r="I537">
        <v>99</v>
      </c>
      <c r="J537">
        <v>999</v>
      </c>
      <c r="K537">
        <v>99</v>
      </c>
      <c r="L537">
        <v>99</v>
      </c>
      <c r="M537">
        <v>99</v>
      </c>
      <c r="N537">
        <v>99</v>
      </c>
      <c r="O537">
        <v>99</v>
      </c>
      <c r="P537">
        <v>9999</v>
      </c>
      <c r="Q537">
        <v>423</v>
      </c>
      <c r="R537">
        <v>257829</v>
      </c>
      <c r="S537">
        <v>257281</v>
      </c>
      <c r="T537">
        <v>15.996280480473498</v>
      </c>
      <c r="U537">
        <v>60.567484579117775</v>
      </c>
      <c r="V537">
        <v>91.388920056521314</v>
      </c>
      <c r="W537">
        <v>84.351973212168446</v>
      </c>
      <c r="X537">
        <v>1.2298849237285179</v>
      </c>
      <c r="Y537">
        <v>2.4597698474570358</v>
      </c>
      <c r="Z537">
        <v>64.374449732186818</v>
      </c>
      <c r="AA537">
        <v>8.8053900161339342</v>
      </c>
      <c r="AB537">
        <v>2.547929892903078</v>
      </c>
      <c r="AC537">
        <v>-45.633637504436642</v>
      </c>
      <c r="AD537">
        <v>61.281198675638358</v>
      </c>
      <c r="AE537">
        <v>61.601069222706066</v>
      </c>
      <c r="AF537">
        <v>4481</v>
      </c>
      <c r="AG537">
        <v>1</v>
      </c>
      <c r="AH537">
        <v>0</v>
      </c>
      <c r="AI537">
        <v>1432</v>
      </c>
      <c r="AJ537">
        <v>23143</v>
      </c>
      <c r="AK537">
        <v>5088</v>
      </c>
      <c r="AL537">
        <v>21467</v>
      </c>
      <c r="AM537">
        <v>20</v>
      </c>
      <c r="AN537">
        <v>3541</v>
      </c>
      <c r="AO537">
        <v>1762</v>
      </c>
      <c r="AP537">
        <v>191</v>
      </c>
    </row>
    <row r="538" spans="1:42">
      <c r="A538">
        <v>6</v>
      </c>
      <c r="C538">
        <v>2021</v>
      </c>
      <c r="D538">
        <v>99</v>
      </c>
      <c r="E538">
        <v>99</v>
      </c>
      <c r="F538">
        <v>99</v>
      </c>
      <c r="G538">
        <v>2</v>
      </c>
      <c r="H538">
        <v>2</v>
      </c>
      <c r="I538">
        <v>99</v>
      </c>
      <c r="J538">
        <v>999</v>
      </c>
      <c r="K538">
        <v>99</v>
      </c>
      <c r="L538">
        <v>99</v>
      </c>
      <c r="M538">
        <v>99</v>
      </c>
      <c r="N538">
        <v>99</v>
      </c>
      <c r="O538">
        <v>99</v>
      </c>
      <c r="P538">
        <v>9999</v>
      </c>
      <c r="Q538">
        <v>290</v>
      </c>
      <c r="R538">
        <v>162902</v>
      </c>
      <c r="S538">
        <v>161015</v>
      </c>
      <c r="T538">
        <v>15.969294422413476</v>
      </c>
      <c r="U538">
        <v>60.864900785641105</v>
      </c>
      <c r="V538">
        <v>91.301652245412001</v>
      </c>
      <c r="W538">
        <v>84.271425022513654</v>
      </c>
      <c r="X538">
        <v>0.93737339013640064</v>
      </c>
      <c r="Y538">
        <v>1.8747467802728013</v>
      </c>
      <c r="Z538">
        <v>23.325066604461579</v>
      </c>
      <c r="AA538">
        <v>5.6336943952770158</v>
      </c>
      <c r="AB538">
        <v>2.5277765522262041</v>
      </c>
      <c r="AC538">
        <v>-178.82000022933755</v>
      </c>
      <c r="AD538">
        <v>38.718801324361657</v>
      </c>
      <c r="AE538">
        <v>38.398930777293934</v>
      </c>
      <c r="AF538">
        <v>2125</v>
      </c>
      <c r="AG538">
        <v>1</v>
      </c>
      <c r="AH538">
        <v>1</v>
      </c>
      <c r="AI538">
        <v>508</v>
      </c>
      <c r="AJ538">
        <v>10959</v>
      </c>
      <c r="AK538">
        <v>3851</v>
      </c>
      <c r="AL538">
        <v>19988</v>
      </c>
      <c r="AM538">
        <v>5</v>
      </c>
      <c r="AN538">
        <v>4118</v>
      </c>
      <c r="AO538">
        <v>1697</v>
      </c>
      <c r="AP538">
        <v>125</v>
      </c>
    </row>
    <row r="539" spans="1:42">
      <c r="A539">
        <v>6</v>
      </c>
      <c r="C539">
        <v>2021</v>
      </c>
      <c r="D539">
        <v>99</v>
      </c>
      <c r="E539">
        <v>99</v>
      </c>
      <c r="F539">
        <v>99</v>
      </c>
      <c r="G539">
        <v>3</v>
      </c>
      <c r="H539">
        <v>1</v>
      </c>
      <c r="I539">
        <v>99</v>
      </c>
      <c r="J539">
        <v>999</v>
      </c>
      <c r="K539">
        <v>99</v>
      </c>
      <c r="L539">
        <v>99</v>
      </c>
      <c r="M539">
        <v>99</v>
      </c>
      <c r="N539">
        <v>99</v>
      </c>
      <c r="O539">
        <v>99</v>
      </c>
      <c r="P539">
        <v>9999</v>
      </c>
      <c r="Q539">
        <v>287</v>
      </c>
      <c r="R539">
        <v>184494</v>
      </c>
      <c r="S539">
        <v>184219</v>
      </c>
      <c r="T539">
        <v>16.074609472394773</v>
      </c>
      <c r="U539">
        <v>60.764644254935696</v>
      </c>
      <c r="V539">
        <v>91.094886904974587</v>
      </c>
      <c r="W539">
        <v>84.080580613292497</v>
      </c>
      <c r="X539">
        <v>2.9854629418842888</v>
      </c>
      <c r="Y539">
        <v>5.9709258837685777</v>
      </c>
      <c r="Z539">
        <v>96.157598621093371</v>
      </c>
      <c r="AA539">
        <v>9.4503825591006567</v>
      </c>
      <c r="AB539">
        <v>2.6050249446195255</v>
      </c>
      <c r="AC539">
        <v>-46.611676576658915</v>
      </c>
      <c r="AD539">
        <v>72.69123933728649</v>
      </c>
      <c r="AE539">
        <v>72.851080801641857</v>
      </c>
      <c r="AF539">
        <v>3316</v>
      </c>
      <c r="AG539">
        <v>1</v>
      </c>
      <c r="AH539">
        <v>0</v>
      </c>
      <c r="AI539">
        <v>1287</v>
      </c>
      <c r="AJ539">
        <v>6162</v>
      </c>
      <c r="AK539">
        <v>785</v>
      </c>
      <c r="AL539">
        <v>5260</v>
      </c>
      <c r="AM539">
        <v>1</v>
      </c>
      <c r="AN539">
        <v>2503</v>
      </c>
      <c r="AO539">
        <v>3315</v>
      </c>
      <c r="AP539">
        <v>151</v>
      </c>
    </row>
    <row r="540" spans="1:42">
      <c r="A540">
        <v>6</v>
      </c>
      <c r="C540">
        <v>2021</v>
      </c>
      <c r="D540">
        <v>99</v>
      </c>
      <c r="E540">
        <v>99</v>
      </c>
      <c r="F540">
        <v>99</v>
      </c>
      <c r="G540">
        <v>3</v>
      </c>
      <c r="H540">
        <v>2</v>
      </c>
      <c r="I540">
        <v>99</v>
      </c>
      <c r="J540">
        <v>999</v>
      </c>
      <c r="K540">
        <v>99</v>
      </c>
      <c r="L540">
        <v>99</v>
      </c>
      <c r="M540">
        <v>99</v>
      </c>
      <c r="N540">
        <v>99</v>
      </c>
      <c r="O540">
        <v>99</v>
      </c>
      <c r="P540">
        <v>9999</v>
      </c>
      <c r="Q540">
        <v>82</v>
      </c>
      <c r="R540">
        <v>69311</v>
      </c>
      <c r="S540">
        <v>69263</v>
      </c>
      <c r="T540">
        <v>16.427190489244136</v>
      </c>
      <c r="U540">
        <v>61.664741636949017</v>
      </c>
      <c r="V540">
        <v>90.261522847524645</v>
      </c>
      <c r="W540">
        <v>83.311385588264542</v>
      </c>
      <c r="X540">
        <v>0.51074144075255012</v>
      </c>
      <c r="Y540">
        <v>1.0214828815051002</v>
      </c>
      <c r="Z540">
        <v>48.467054291526601</v>
      </c>
      <c r="AA540">
        <v>9.2799890800106173</v>
      </c>
      <c r="AB540">
        <v>2.4797753037821111</v>
      </c>
      <c r="AC540">
        <v>-43.152078440210353</v>
      </c>
      <c r="AD540">
        <v>27.308760662713503</v>
      </c>
      <c r="AE540">
        <v>27.148919198358129</v>
      </c>
      <c r="AF540">
        <v>1086</v>
      </c>
      <c r="AG540">
        <v>0</v>
      </c>
      <c r="AH540">
        <v>0</v>
      </c>
      <c r="AI540">
        <v>498</v>
      </c>
      <c r="AJ540">
        <v>2390.5</v>
      </c>
      <c r="AK540">
        <v>303</v>
      </c>
      <c r="AL540">
        <v>3506</v>
      </c>
      <c r="AM540">
        <v>0</v>
      </c>
      <c r="AN540">
        <v>1001.5</v>
      </c>
      <c r="AO540">
        <v>1052</v>
      </c>
      <c r="AP540">
        <v>40</v>
      </c>
    </row>
    <row r="541" spans="1:42">
      <c r="A541">
        <v>6</v>
      </c>
      <c r="C541">
        <v>2021</v>
      </c>
      <c r="D541">
        <v>99</v>
      </c>
      <c r="E541">
        <v>99</v>
      </c>
      <c r="F541">
        <v>99</v>
      </c>
      <c r="G541">
        <v>4</v>
      </c>
      <c r="H541">
        <v>1</v>
      </c>
      <c r="I541">
        <v>99</v>
      </c>
      <c r="J541">
        <v>999</v>
      </c>
      <c r="K541">
        <v>99</v>
      </c>
      <c r="L541">
        <v>99</v>
      </c>
      <c r="M541">
        <v>99</v>
      </c>
      <c r="N541">
        <v>99</v>
      </c>
      <c r="O541">
        <v>99</v>
      </c>
      <c r="P541">
        <v>9999</v>
      </c>
      <c r="Q541">
        <v>121</v>
      </c>
      <c r="R541">
        <v>61923</v>
      </c>
      <c r="S541">
        <v>61812</v>
      </c>
      <c r="T541">
        <v>16.029084508179515</v>
      </c>
      <c r="U541">
        <v>60.659580663948738</v>
      </c>
      <c r="V541">
        <v>89.10778210572289</v>
      </c>
      <c r="W541">
        <v>82.246482883583155</v>
      </c>
      <c r="X541">
        <v>3.673917607351064</v>
      </c>
      <c r="Y541">
        <v>7.347835214702128</v>
      </c>
      <c r="Z541">
        <v>95.431422896177523</v>
      </c>
      <c r="AA541">
        <v>10.39392024232844</v>
      </c>
      <c r="AB541">
        <v>2.5878122829920804</v>
      </c>
      <c r="AC541">
        <v>-51.621900676642611</v>
      </c>
      <c r="AD541">
        <v>90.810128769035359</v>
      </c>
      <c r="AE541">
        <v>90.831820142904675</v>
      </c>
      <c r="AF541">
        <v>1177</v>
      </c>
      <c r="AG541">
        <v>0</v>
      </c>
      <c r="AH541">
        <v>0</v>
      </c>
      <c r="AI541">
        <v>305</v>
      </c>
      <c r="AJ541">
        <v>4812</v>
      </c>
      <c r="AK541">
        <v>896</v>
      </c>
      <c r="AL541">
        <v>4540</v>
      </c>
      <c r="AM541">
        <v>0</v>
      </c>
      <c r="AN541">
        <v>1033</v>
      </c>
      <c r="AO541">
        <v>790</v>
      </c>
      <c r="AP541">
        <v>53</v>
      </c>
    </row>
    <row r="542" spans="1:42">
      <c r="A542">
        <v>6</v>
      </c>
      <c r="C542">
        <v>2021</v>
      </c>
      <c r="D542">
        <v>99</v>
      </c>
      <c r="E542">
        <v>99</v>
      </c>
      <c r="F542">
        <v>99</v>
      </c>
      <c r="G542">
        <v>4</v>
      </c>
      <c r="H542">
        <v>2</v>
      </c>
      <c r="I542">
        <v>99</v>
      </c>
      <c r="J542">
        <v>999</v>
      </c>
      <c r="K542">
        <v>99</v>
      </c>
      <c r="L542">
        <v>99</v>
      </c>
      <c r="M542">
        <v>99</v>
      </c>
      <c r="N542">
        <v>99</v>
      </c>
      <c r="O542">
        <v>99</v>
      </c>
      <c r="P542">
        <v>9999</v>
      </c>
      <c r="Q542">
        <v>24</v>
      </c>
      <c r="R542">
        <v>6266.53</v>
      </c>
      <c r="S542">
        <v>6248.53</v>
      </c>
      <c r="T542">
        <v>16.37961838529457</v>
      </c>
      <c r="U542">
        <v>61.806255231230381</v>
      </c>
      <c r="V542">
        <v>89.007092648038892</v>
      </c>
      <c r="W542">
        <v>82.153546514139919</v>
      </c>
      <c r="X542">
        <v>0</v>
      </c>
      <c r="Y542">
        <v>0</v>
      </c>
      <c r="Z542">
        <v>0</v>
      </c>
      <c r="AA542">
        <v>8.3797344729508296</v>
      </c>
      <c r="AB542">
        <v>2.6737023700941056</v>
      </c>
      <c r="AC542">
        <v>-61.635168642643045</v>
      </c>
      <c r="AD542">
        <v>9.1898712309646378</v>
      </c>
      <c r="AE542">
        <v>9.1681798570953479</v>
      </c>
      <c r="AF542">
        <v>72.77</v>
      </c>
      <c r="AG542">
        <v>0</v>
      </c>
      <c r="AH542">
        <v>0</v>
      </c>
      <c r="AI542">
        <v>13.88</v>
      </c>
      <c r="AJ542">
        <v>955</v>
      </c>
      <c r="AK542">
        <v>135.88</v>
      </c>
      <c r="AL542">
        <v>1052</v>
      </c>
      <c r="AM542">
        <v>0</v>
      </c>
      <c r="AN542">
        <v>99</v>
      </c>
      <c r="AO542">
        <v>97</v>
      </c>
      <c r="AP542">
        <v>8</v>
      </c>
    </row>
    <row r="543" spans="1:42">
      <c r="A543">
        <v>6</v>
      </c>
      <c r="C543">
        <v>2020</v>
      </c>
      <c r="D543">
        <v>99</v>
      </c>
      <c r="E543">
        <v>99</v>
      </c>
      <c r="F543">
        <v>99</v>
      </c>
      <c r="G543">
        <v>1</v>
      </c>
      <c r="H543">
        <v>1</v>
      </c>
      <c r="I543">
        <v>99</v>
      </c>
      <c r="J543">
        <v>999</v>
      </c>
      <c r="K543">
        <v>99</v>
      </c>
      <c r="L543">
        <v>99</v>
      </c>
      <c r="M543">
        <v>99</v>
      </c>
      <c r="N543">
        <v>99</v>
      </c>
      <c r="O543">
        <v>99</v>
      </c>
      <c r="P543">
        <v>9999</v>
      </c>
      <c r="Q543">
        <v>605</v>
      </c>
      <c r="R543">
        <v>329152</v>
      </c>
      <c r="S543">
        <v>329152</v>
      </c>
      <c r="T543">
        <v>15.941233837254522</v>
      </c>
      <c r="U543">
        <v>60.356595129301994</v>
      </c>
      <c r="V543">
        <v>89.075189951988875</v>
      </c>
      <c r="W543">
        <v>82.21640032568682</v>
      </c>
      <c r="X543">
        <v>1.8413985028193665</v>
      </c>
      <c r="Y543">
        <v>3.6827970056387329</v>
      </c>
      <c r="Z543">
        <v>58.323206299825003</v>
      </c>
      <c r="AA543">
        <v>9.9323130098758554</v>
      </c>
      <c r="AB543">
        <v>4.4435191645706409</v>
      </c>
      <c r="AC543">
        <v>6.1709165791886225</v>
      </c>
      <c r="AD543">
        <v>60.374922044095513</v>
      </c>
      <c r="AE543">
        <v>60.16386304000585</v>
      </c>
      <c r="AF543">
        <v>5804</v>
      </c>
      <c r="AG543">
        <v>1</v>
      </c>
      <c r="AH543">
        <v>0</v>
      </c>
      <c r="AI543">
        <v>1698</v>
      </c>
      <c r="AJ543">
        <v>12789</v>
      </c>
      <c r="AK543">
        <v>2063</v>
      </c>
      <c r="AL543">
        <v>19406</v>
      </c>
      <c r="AM543">
        <v>1</v>
      </c>
      <c r="AN543">
        <v>3315</v>
      </c>
      <c r="AO543">
        <v>4036</v>
      </c>
      <c r="AP543">
        <v>242</v>
      </c>
    </row>
    <row r="544" spans="1:42">
      <c r="A544">
        <v>6</v>
      </c>
      <c r="C544">
        <v>2020</v>
      </c>
      <c r="D544">
        <v>99</v>
      </c>
      <c r="E544">
        <v>99</v>
      </c>
      <c r="F544">
        <v>99</v>
      </c>
      <c r="G544">
        <v>1</v>
      </c>
      <c r="H544">
        <v>2</v>
      </c>
      <c r="I544">
        <v>99</v>
      </c>
      <c r="J544">
        <v>999</v>
      </c>
      <c r="K544">
        <v>99</v>
      </c>
      <c r="L544">
        <v>99</v>
      </c>
      <c r="M544">
        <v>99</v>
      </c>
      <c r="N544">
        <v>99</v>
      </c>
      <c r="O544">
        <v>99</v>
      </c>
      <c r="P544">
        <v>9999</v>
      </c>
      <c r="Q544">
        <v>389</v>
      </c>
      <c r="R544">
        <v>216028</v>
      </c>
      <c r="S544">
        <v>216028</v>
      </c>
      <c r="T544">
        <v>16.20749162145648</v>
      </c>
      <c r="U544">
        <v>61.221198178013978</v>
      </c>
      <c r="V544">
        <v>89.86378636644335</v>
      </c>
      <c r="W544">
        <v>82.944274816227392</v>
      </c>
      <c r="X544">
        <v>0.61288351509989458</v>
      </c>
      <c r="Y544">
        <v>1.2257670301997889</v>
      </c>
      <c r="Z544">
        <v>5.2608921065787779</v>
      </c>
      <c r="AA544">
        <v>9.3985972523672228</v>
      </c>
      <c r="AB544">
        <v>2.7587067153350882</v>
      </c>
      <c r="AC544">
        <v>-24.396552942098928</v>
      </c>
      <c r="AD544">
        <v>39.625077955904473</v>
      </c>
      <c r="AE544">
        <v>39.836136959994178</v>
      </c>
      <c r="AF544">
        <v>3003</v>
      </c>
      <c r="AG544">
        <v>3</v>
      </c>
      <c r="AH544">
        <v>0</v>
      </c>
      <c r="AI544">
        <v>1780</v>
      </c>
      <c r="AJ544">
        <v>12355</v>
      </c>
      <c r="AK544">
        <v>3630</v>
      </c>
      <c r="AL544">
        <v>15834</v>
      </c>
      <c r="AM544">
        <v>3</v>
      </c>
      <c r="AN544">
        <v>7173</v>
      </c>
      <c r="AO544">
        <v>3208</v>
      </c>
      <c r="AP544">
        <v>138</v>
      </c>
    </row>
    <row r="545" spans="1:42">
      <c r="A545">
        <v>6</v>
      </c>
      <c r="C545">
        <v>2020</v>
      </c>
      <c r="D545">
        <v>99</v>
      </c>
      <c r="E545">
        <v>99</v>
      </c>
      <c r="F545">
        <v>99</v>
      </c>
      <c r="G545">
        <v>2</v>
      </c>
      <c r="H545">
        <v>1</v>
      </c>
      <c r="I545">
        <v>99</v>
      </c>
      <c r="J545">
        <v>999</v>
      </c>
      <c r="K545">
        <v>99</v>
      </c>
      <c r="L545">
        <v>99</v>
      </c>
      <c r="M545">
        <v>99</v>
      </c>
      <c r="N545">
        <v>99</v>
      </c>
      <c r="O545">
        <v>99</v>
      </c>
      <c r="P545">
        <v>9999</v>
      </c>
      <c r="Q545">
        <v>428</v>
      </c>
      <c r="R545">
        <v>252756</v>
      </c>
      <c r="S545">
        <v>252756</v>
      </c>
      <c r="T545">
        <v>16.028038899175488</v>
      </c>
      <c r="U545">
        <v>60.545308518887786</v>
      </c>
      <c r="V545">
        <v>88.266861867750308</v>
      </c>
      <c r="W545">
        <v>81.47031350393263</v>
      </c>
      <c r="X545">
        <v>0.50523034072386019</v>
      </c>
      <c r="Y545">
        <v>1.0104606814477204</v>
      </c>
      <c r="Z545">
        <v>59.214024592887981</v>
      </c>
      <c r="AA545">
        <v>9.5215883568585689</v>
      </c>
      <c r="AB545">
        <v>3.9684799820982879</v>
      </c>
      <c r="AC545">
        <v>3.49068437444725</v>
      </c>
      <c r="AD545">
        <v>60.134755755193709</v>
      </c>
      <c r="AE545">
        <v>60.375258197691991</v>
      </c>
      <c r="AF545">
        <v>5896</v>
      </c>
      <c r="AG545">
        <v>3</v>
      </c>
      <c r="AH545">
        <v>0</v>
      </c>
      <c r="AI545">
        <v>1379</v>
      </c>
      <c r="AJ545">
        <v>25328</v>
      </c>
      <c r="AK545">
        <v>6507</v>
      </c>
      <c r="AL545">
        <v>26218</v>
      </c>
      <c r="AM545">
        <v>12</v>
      </c>
      <c r="AN545">
        <v>4160</v>
      </c>
      <c r="AO545">
        <v>2159</v>
      </c>
      <c r="AP545">
        <v>183</v>
      </c>
    </row>
    <row r="546" spans="1:42">
      <c r="A546">
        <v>6</v>
      </c>
      <c r="C546">
        <v>2020</v>
      </c>
      <c r="D546">
        <v>99</v>
      </c>
      <c r="E546">
        <v>99</v>
      </c>
      <c r="F546">
        <v>99</v>
      </c>
      <c r="G546">
        <v>2</v>
      </c>
      <c r="H546">
        <v>2</v>
      </c>
      <c r="I546">
        <v>99</v>
      </c>
      <c r="J546">
        <v>999</v>
      </c>
      <c r="K546">
        <v>99</v>
      </c>
      <c r="L546">
        <v>99</v>
      </c>
      <c r="M546">
        <v>99</v>
      </c>
      <c r="N546">
        <v>99</v>
      </c>
      <c r="O546">
        <v>99</v>
      </c>
      <c r="P546">
        <v>9999</v>
      </c>
      <c r="Q546">
        <v>274</v>
      </c>
      <c r="R546">
        <v>167560</v>
      </c>
      <c r="S546">
        <v>167560</v>
      </c>
      <c r="T546">
        <v>15.885372403915021</v>
      </c>
      <c r="U546">
        <v>61.28650035808068</v>
      </c>
      <c r="V546">
        <v>87.384871692282402</v>
      </c>
      <c r="W546">
        <v>80.65623657197402</v>
      </c>
      <c r="X546">
        <v>0.67557889711148245</v>
      </c>
      <c r="Y546">
        <v>1.3511577942229649</v>
      </c>
      <c r="Z546">
        <v>2.406899021246121</v>
      </c>
      <c r="AA546">
        <v>12.549926791256469</v>
      </c>
      <c r="AB546">
        <v>2.6291131580651736</v>
      </c>
      <c r="AC546">
        <v>-14.696176540595252</v>
      </c>
      <c r="AD546">
        <v>39.865244244806291</v>
      </c>
      <c r="AE546">
        <v>39.624741802308009</v>
      </c>
      <c r="AF546">
        <v>2500</v>
      </c>
      <c r="AG546">
        <v>0</v>
      </c>
      <c r="AH546">
        <v>1</v>
      </c>
      <c r="AI546">
        <v>546</v>
      </c>
      <c r="AJ546">
        <v>14906</v>
      </c>
      <c r="AK546">
        <v>4843</v>
      </c>
      <c r="AL546">
        <v>21239</v>
      </c>
      <c r="AM546">
        <v>22</v>
      </c>
      <c r="AN546">
        <v>5135</v>
      </c>
      <c r="AO546">
        <v>1681</v>
      </c>
      <c r="AP546">
        <v>118</v>
      </c>
    </row>
    <row r="547" spans="1:42">
      <c r="A547">
        <v>6</v>
      </c>
      <c r="C547">
        <v>2020</v>
      </c>
      <c r="D547">
        <v>99</v>
      </c>
      <c r="E547">
        <v>99</v>
      </c>
      <c r="F547">
        <v>99</v>
      </c>
      <c r="G547">
        <v>3</v>
      </c>
      <c r="H547">
        <v>1</v>
      </c>
      <c r="I547">
        <v>99</v>
      </c>
      <c r="J547">
        <v>999</v>
      </c>
      <c r="K547">
        <v>99</v>
      </c>
      <c r="L547">
        <v>99</v>
      </c>
      <c r="M547">
        <v>99</v>
      </c>
      <c r="N547">
        <v>99</v>
      </c>
      <c r="O547">
        <v>99</v>
      </c>
      <c r="P547">
        <v>9999</v>
      </c>
      <c r="Q547">
        <v>296</v>
      </c>
      <c r="R547">
        <v>182230</v>
      </c>
      <c r="S547">
        <v>182230</v>
      </c>
      <c r="T547">
        <v>16.028535367392852</v>
      </c>
      <c r="U547">
        <v>60.654754979970392</v>
      </c>
      <c r="V547">
        <v>86.9925316719915</v>
      </c>
      <c r="W547">
        <v>80.294106733248853</v>
      </c>
      <c r="X547">
        <v>2.7284201284091538</v>
      </c>
      <c r="Y547">
        <v>5.4568402568183076</v>
      </c>
      <c r="Z547">
        <v>80.39949514349999</v>
      </c>
      <c r="AA547">
        <v>9.9629233387574434</v>
      </c>
      <c r="AB547">
        <v>3.9835055121512086</v>
      </c>
      <c r="AC547">
        <v>-5.7029720395341652</v>
      </c>
      <c r="AD547">
        <v>73.577150424755317</v>
      </c>
      <c r="AE547">
        <v>73.290199318339234</v>
      </c>
      <c r="AF547">
        <v>3638</v>
      </c>
      <c r="AG547">
        <v>0</v>
      </c>
      <c r="AH547">
        <v>0</v>
      </c>
      <c r="AI547">
        <v>1285</v>
      </c>
      <c r="AJ547">
        <v>7868</v>
      </c>
      <c r="AK547">
        <v>1514</v>
      </c>
      <c r="AL547">
        <v>10883</v>
      </c>
      <c r="AM547">
        <v>0</v>
      </c>
      <c r="AN547">
        <v>3961</v>
      </c>
      <c r="AO547">
        <v>3576</v>
      </c>
      <c r="AP547">
        <v>156</v>
      </c>
    </row>
    <row r="548" spans="1:42">
      <c r="A548">
        <v>6</v>
      </c>
      <c r="C548">
        <v>2020</v>
      </c>
      <c r="D548">
        <v>99</v>
      </c>
      <c r="E548">
        <v>99</v>
      </c>
      <c r="F548">
        <v>99</v>
      </c>
      <c r="G548">
        <v>3</v>
      </c>
      <c r="H548">
        <v>2</v>
      </c>
      <c r="I548">
        <v>99</v>
      </c>
      <c r="J548">
        <v>999</v>
      </c>
      <c r="K548">
        <v>99</v>
      </c>
      <c r="L548">
        <v>99</v>
      </c>
      <c r="M548">
        <v>99</v>
      </c>
      <c r="N548">
        <v>99</v>
      </c>
      <c r="O548">
        <v>99</v>
      </c>
      <c r="P548">
        <v>9999</v>
      </c>
      <c r="Q548">
        <v>77</v>
      </c>
      <c r="R548">
        <v>65442</v>
      </c>
      <c r="S548">
        <v>65442</v>
      </c>
      <c r="T548">
        <v>16.354863848904373</v>
      </c>
      <c r="U548">
        <v>61.548210629259493</v>
      </c>
      <c r="V548">
        <v>88.281565511203738</v>
      </c>
      <c r="W548">
        <v>81.483884966840023</v>
      </c>
      <c r="X548">
        <v>0.88169676965862898</v>
      </c>
      <c r="Y548">
        <v>1.763393539317258</v>
      </c>
      <c r="Z548">
        <v>27.726842089178206</v>
      </c>
      <c r="AA548">
        <v>9.4373623287593471</v>
      </c>
      <c r="AB548">
        <v>2.8873081450886797</v>
      </c>
      <c r="AC548">
        <v>-28.968137730533261</v>
      </c>
      <c r="AD548">
        <v>26.42284957524468</v>
      </c>
      <c r="AE548">
        <v>26.709800681660763</v>
      </c>
      <c r="AF548">
        <v>1204</v>
      </c>
      <c r="AG548">
        <v>0</v>
      </c>
      <c r="AH548">
        <v>0</v>
      </c>
      <c r="AI548">
        <v>406</v>
      </c>
      <c r="AJ548">
        <v>2792</v>
      </c>
      <c r="AK548">
        <v>597</v>
      </c>
      <c r="AL548">
        <v>6653</v>
      </c>
      <c r="AM548">
        <v>0</v>
      </c>
      <c r="AN548">
        <v>1330</v>
      </c>
      <c r="AO548">
        <v>1221</v>
      </c>
      <c r="AP548">
        <v>33</v>
      </c>
    </row>
    <row r="549" spans="1:42">
      <c r="A549">
        <v>6</v>
      </c>
      <c r="C549">
        <v>2020</v>
      </c>
      <c r="D549">
        <v>99</v>
      </c>
      <c r="E549">
        <v>99</v>
      </c>
      <c r="F549">
        <v>99</v>
      </c>
      <c r="G549">
        <v>4</v>
      </c>
      <c r="H549">
        <v>1</v>
      </c>
      <c r="I549">
        <v>99</v>
      </c>
      <c r="J549">
        <v>999</v>
      </c>
      <c r="K549">
        <v>99</v>
      </c>
      <c r="L549">
        <v>99</v>
      </c>
      <c r="M549">
        <v>99</v>
      </c>
      <c r="N549">
        <v>99</v>
      </c>
      <c r="O549">
        <v>99</v>
      </c>
      <c r="P549">
        <v>9999</v>
      </c>
      <c r="Q549">
        <v>123</v>
      </c>
      <c r="R549">
        <v>60927</v>
      </c>
      <c r="S549">
        <v>60927</v>
      </c>
      <c r="T549">
        <v>15.982323107981683</v>
      </c>
      <c r="U549">
        <v>60.474206837691007</v>
      </c>
      <c r="V549">
        <v>86.159670042586527</v>
      </c>
      <c r="W549">
        <v>79.525375449309195</v>
      </c>
      <c r="X549">
        <v>3.433617279695373</v>
      </c>
      <c r="Y549">
        <v>6.867234559390746</v>
      </c>
      <c r="Z549">
        <v>62.323764505063437</v>
      </c>
      <c r="AA549">
        <v>11.2630436301265</v>
      </c>
      <c r="AB549">
        <v>5.1636332725417118</v>
      </c>
      <c r="AC549">
        <v>9.6377831073308613</v>
      </c>
      <c r="AD549">
        <v>91.355291670590177</v>
      </c>
      <c r="AE549">
        <v>91.448393314704134</v>
      </c>
      <c r="AF549">
        <v>1231</v>
      </c>
      <c r="AG549">
        <v>0</v>
      </c>
      <c r="AH549">
        <v>0</v>
      </c>
      <c r="AI549">
        <v>484</v>
      </c>
      <c r="AJ549">
        <v>6475</v>
      </c>
      <c r="AK549">
        <v>925</v>
      </c>
      <c r="AL549">
        <v>4463</v>
      </c>
      <c r="AM549">
        <v>0</v>
      </c>
      <c r="AN549">
        <v>1518</v>
      </c>
      <c r="AO549">
        <v>1138</v>
      </c>
      <c r="AP549">
        <v>47</v>
      </c>
    </row>
    <row r="550" spans="1:42">
      <c r="A550">
        <v>6</v>
      </c>
      <c r="C550">
        <v>2020</v>
      </c>
      <c r="D550">
        <v>99</v>
      </c>
      <c r="E550">
        <v>99</v>
      </c>
      <c r="F550">
        <v>99</v>
      </c>
      <c r="G550">
        <v>4</v>
      </c>
      <c r="H550">
        <v>2</v>
      </c>
      <c r="I550">
        <v>99</v>
      </c>
      <c r="J550">
        <v>999</v>
      </c>
      <c r="K550">
        <v>99</v>
      </c>
      <c r="L550">
        <v>99</v>
      </c>
      <c r="M550">
        <v>99</v>
      </c>
      <c r="N550">
        <v>99</v>
      </c>
      <c r="O550">
        <v>99</v>
      </c>
      <c r="P550">
        <v>9999</v>
      </c>
      <c r="Q550">
        <v>30</v>
      </c>
      <c r="R550">
        <v>5765.36</v>
      </c>
      <c r="S550">
        <v>5765.36</v>
      </c>
      <c r="T550">
        <v>16.37159171326682</v>
      </c>
      <c r="U550">
        <v>61.806667753618157</v>
      </c>
      <c r="V550">
        <v>85.144976368069521</v>
      </c>
      <c r="W550">
        <v>78.588813187727936</v>
      </c>
      <c r="X550">
        <v>0</v>
      </c>
      <c r="Y550">
        <v>0</v>
      </c>
      <c r="Z550">
        <v>0</v>
      </c>
      <c r="AA550">
        <v>10.102128673211377</v>
      </c>
      <c r="AB550">
        <v>4.1095348757252292</v>
      </c>
      <c r="AC550">
        <v>-5.0793362528501085</v>
      </c>
      <c r="AD550">
        <v>8.644708329409843</v>
      </c>
      <c r="AE550">
        <v>8.5516066852958623</v>
      </c>
      <c r="AF550">
        <v>95.789999999999978</v>
      </c>
      <c r="AG550">
        <v>0</v>
      </c>
      <c r="AH550">
        <v>0</v>
      </c>
      <c r="AI550">
        <v>5</v>
      </c>
      <c r="AJ550">
        <v>1147.8899999999999</v>
      </c>
      <c r="AK550">
        <v>216.88999999999996</v>
      </c>
      <c r="AL550">
        <v>1444.8899999999996</v>
      </c>
      <c r="AM550">
        <v>1</v>
      </c>
      <c r="AN550">
        <v>94</v>
      </c>
      <c r="AO550">
        <v>136</v>
      </c>
      <c r="AP550">
        <v>9</v>
      </c>
    </row>
    <row r="551" spans="1:42">
      <c r="A551">
        <v>6</v>
      </c>
      <c r="C551">
        <v>2019</v>
      </c>
      <c r="D551">
        <v>99</v>
      </c>
      <c r="E551">
        <v>99</v>
      </c>
      <c r="F551">
        <v>99</v>
      </c>
      <c r="G551">
        <v>1</v>
      </c>
      <c r="H551">
        <v>1</v>
      </c>
      <c r="I551">
        <v>99</v>
      </c>
      <c r="J551">
        <v>999</v>
      </c>
      <c r="K551">
        <v>99</v>
      </c>
      <c r="L551">
        <v>99</v>
      </c>
      <c r="M551">
        <v>99</v>
      </c>
      <c r="N551">
        <v>99</v>
      </c>
      <c r="O551">
        <v>99</v>
      </c>
      <c r="P551">
        <v>9999</v>
      </c>
      <c r="Q551">
        <v>620</v>
      </c>
      <c r="R551">
        <v>340698</v>
      </c>
      <c r="S551">
        <v>339395</v>
      </c>
      <c r="T551">
        <v>15.803474044461669</v>
      </c>
      <c r="U551">
        <v>60.384713976340251</v>
      </c>
      <c r="V551">
        <v>87.023608624086606</v>
      </c>
      <c r="W551">
        <v>80.32279076002807</v>
      </c>
      <c r="X551">
        <v>1.5629677896553551</v>
      </c>
      <c r="Y551">
        <v>3.1259355793107102</v>
      </c>
      <c r="Z551">
        <v>97.885517379027775</v>
      </c>
      <c r="AA551">
        <v>7.6516652956474305</v>
      </c>
      <c r="AB551">
        <v>2.6649536983777766</v>
      </c>
      <c r="AC551">
        <v>-61.735430564584917</v>
      </c>
      <c r="AD551">
        <v>61.515711244603608</v>
      </c>
      <c r="AE551">
        <v>61.164429393404866</v>
      </c>
      <c r="AF551">
        <v>6053</v>
      </c>
      <c r="AG551">
        <v>0</v>
      </c>
      <c r="AH551">
        <v>0</v>
      </c>
      <c r="AI551">
        <v>1483</v>
      </c>
      <c r="AJ551">
        <v>15545</v>
      </c>
      <c r="AK551">
        <v>2405</v>
      </c>
      <c r="AL551">
        <v>17524</v>
      </c>
      <c r="AM551">
        <v>4</v>
      </c>
      <c r="AN551">
        <v>3381</v>
      </c>
      <c r="AO551">
        <v>4479</v>
      </c>
      <c r="AP551">
        <v>263</v>
      </c>
    </row>
    <row r="552" spans="1:42">
      <c r="A552">
        <v>6</v>
      </c>
      <c r="C552">
        <v>2019</v>
      </c>
      <c r="D552">
        <v>99</v>
      </c>
      <c r="E552">
        <v>99</v>
      </c>
      <c r="F552">
        <v>99</v>
      </c>
      <c r="G552">
        <v>1</v>
      </c>
      <c r="H552">
        <v>2</v>
      </c>
      <c r="I552">
        <v>99</v>
      </c>
      <c r="J552">
        <v>999</v>
      </c>
      <c r="K552">
        <v>99</v>
      </c>
      <c r="L552">
        <v>99</v>
      </c>
      <c r="M552">
        <v>99</v>
      </c>
      <c r="N552">
        <v>99</v>
      </c>
      <c r="O552">
        <v>99</v>
      </c>
      <c r="P552">
        <v>9999</v>
      </c>
      <c r="Q552">
        <v>332</v>
      </c>
      <c r="R552">
        <v>213141</v>
      </c>
      <c r="S552">
        <v>210577</v>
      </c>
      <c r="T552">
        <v>15.96309485270314</v>
      </c>
      <c r="U552">
        <v>61.035369484796519</v>
      </c>
      <c r="V552">
        <v>89.23601365614914</v>
      </c>
      <c r="W552">
        <v>82.364840604624987</v>
      </c>
      <c r="X552">
        <v>0.32372936225315635</v>
      </c>
      <c r="Y552">
        <v>0.6474587245063127</v>
      </c>
      <c r="Z552">
        <v>5.9519285355703513</v>
      </c>
      <c r="AA552">
        <v>5.3348160782418574</v>
      </c>
      <c r="AB552">
        <v>2.5770678707580954</v>
      </c>
      <c r="AC552">
        <v>-173.01740226631659</v>
      </c>
      <c r="AD552">
        <v>38.484288755396406</v>
      </c>
      <c r="AE552">
        <v>38.835570606595127</v>
      </c>
      <c r="AF552">
        <v>2724</v>
      </c>
      <c r="AG552">
        <v>4</v>
      </c>
      <c r="AH552">
        <v>0</v>
      </c>
      <c r="AI552">
        <v>1533</v>
      </c>
      <c r="AJ552">
        <v>11615.5</v>
      </c>
      <c r="AK552">
        <v>5542</v>
      </c>
      <c r="AL552">
        <v>17605.5</v>
      </c>
      <c r="AM552">
        <v>16</v>
      </c>
      <c r="AN552">
        <v>7860</v>
      </c>
      <c r="AO552">
        <v>3216</v>
      </c>
      <c r="AP552">
        <v>145</v>
      </c>
    </row>
    <row r="553" spans="1:42">
      <c r="A553">
        <v>6</v>
      </c>
      <c r="C553">
        <v>2019</v>
      </c>
      <c r="D553">
        <v>99</v>
      </c>
      <c r="E553">
        <v>99</v>
      </c>
      <c r="F553">
        <v>99</v>
      </c>
      <c r="G553">
        <v>2</v>
      </c>
      <c r="H553">
        <v>1</v>
      </c>
      <c r="I553">
        <v>99</v>
      </c>
      <c r="J553">
        <v>999</v>
      </c>
      <c r="K553">
        <v>99</v>
      </c>
      <c r="L553">
        <v>99</v>
      </c>
      <c r="M553">
        <v>99</v>
      </c>
      <c r="N553">
        <v>99</v>
      </c>
      <c r="O553">
        <v>99</v>
      </c>
      <c r="P553">
        <v>9999</v>
      </c>
      <c r="Q553">
        <v>471</v>
      </c>
      <c r="R553">
        <v>282412</v>
      </c>
      <c r="S553">
        <v>276185</v>
      </c>
      <c r="T553">
        <v>15.569812897468944</v>
      </c>
      <c r="U553">
        <v>60.490414034071357</v>
      </c>
      <c r="V553">
        <v>86.671363509523502</v>
      </c>
      <c r="W553">
        <v>79.997668519290528</v>
      </c>
      <c r="X553">
        <v>0.70535246377632677</v>
      </c>
      <c r="Y553">
        <v>1.4107049275526535</v>
      </c>
      <c r="Z553">
        <v>76.350509185162096</v>
      </c>
      <c r="AB553">
        <v>2.6137242527640474</v>
      </c>
      <c r="AD553">
        <v>62.904580212182552</v>
      </c>
      <c r="AE553">
        <v>62.259179170688817</v>
      </c>
      <c r="AF553">
        <v>6258</v>
      </c>
      <c r="AG553">
        <v>2</v>
      </c>
      <c r="AH553">
        <v>0</v>
      </c>
      <c r="AI553">
        <v>1214</v>
      </c>
      <c r="AJ553">
        <v>25372</v>
      </c>
      <c r="AK553">
        <v>7273</v>
      </c>
      <c r="AL553">
        <v>25653</v>
      </c>
      <c r="AM553">
        <v>9</v>
      </c>
      <c r="AN553">
        <v>4521</v>
      </c>
      <c r="AO553">
        <v>2866</v>
      </c>
      <c r="AP553">
        <v>207</v>
      </c>
    </row>
    <row r="554" spans="1:42">
      <c r="A554">
        <v>6</v>
      </c>
      <c r="C554">
        <v>2019</v>
      </c>
      <c r="D554">
        <v>99</v>
      </c>
      <c r="E554">
        <v>99</v>
      </c>
      <c r="F554">
        <v>99</v>
      </c>
      <c r="G554">
        <v>2</v>
      </c>
      <c r="H554">
        <v>2</v>
      </c>
      <c r="I554">
        <v>99</v>
      </c>
      <c r="J554">
        <v>999</v>
      </c>
      <c r="K554">
        <v>99</v>
      </c>
      <c r="L554">
        <v>99</v>
      </c>
      <c r="M554">
        <v>99</v>
      </c>
      <c r="N554">
        <v>99</v>
      </c>
      <c r="O554">
        <v>99</v>
      </c>
      <c r="P554">
        <v>9999</v>
      </c>
      <c r="Q554">
        <v>326</v>
      </c>
      <c r="R554">
        <v>166541</v>
      </c>
      <c r="S554">
        <v>164507</v>
      </c>
      <c r="T554">
        <v>15.947034063684022</v>
      </c>
      <c r="U554">
        <v>61.098038381345489</v>
      </c>
      <c r="V554">
        <v>87.815648872564921</v>
      </c>
      <c r="W554">
        <v>81.053843909378912</v>
      </c>
      <c r="X554">
        <v>0.55782059672993445</v>
      </c>
      <c r="Y554">
        <v>1.1156411934598689</v>
      </c>
      <c r="Z554">
        <v>8.9371386025062893</v>
      </c>
      <c r="AA554">
        <v>5.2993456069763347</v>
      </c>
      <c r="AB554">
        <v>2.7320172908577205</v>
      </c>
      <c r="AC554">
        <v>-185.10006745545672</v>
      </c>
      <c r="AD554">
        <v>37.095419787817441</v>
      </c>
      <c r="AE554">
        <v>37.740820829311197</v>
      </c>
      <c r="AF554">
        <v>2467</v>
      </c>
      <c r="AG554">
        <v>3</v>
      </c>
      <c r="AH554">
        <v>12</v>
      </c>
      <c r="AI554">
        <v>512</v>
      </c>
      <c r="AJ554">
        <v>12241</v>
      </c>
      <c r="AK554">
        <v>2948</v>
      </c>
      <c r="AL554">
        <v>18630</v>
      </c>
      <c r="AM554">
        <v>19</v>
      </c>
      <c r="AN554">
        <v>5007</v>
      </c>
      <c r="AO554">
        <v>1722</v>
      </c>
      <c r="AP554">
        <v>123</v>
      </c>
    </row>
    <row r="555" spans="1:42">
      <c r="A555">
        <v>6</v>
      </c>
      <c r="C555">
        <v>2019</v>
      </c>
      <c r="D555">
        <v>99</v>
      </c>
      <c r="E555">
        <v>99</v>
      </c>
      <c r="F555">
        <v>99</v>
      </c>
      <c r="G555">
        <v>3</v>
      </c>
      <c r="H555">
        <v>1</v>
      </c>
      <c r="I555">
        <v>99</v>
      </c>
      <c r="J555">
        <v>999</v>
      </c>
      <c r="K555">
        <v>99</v>
      </c>
      <c r="L555">
        <v>99</v>
      </c>
      <c r="M555">
        <v>99</v>
      </c>
      <c r="N555">
        <v>99</v>
      </c>
      <c r="O555">
        <v>99</v>
      </c>
      <c r="P555">
        <v>9999</v>
      </c>
      <c r="Q555">
        <v>315</v>
      </c>
      <c r="R555">
        <v>192393</v>
      </c>
      <c r="S555">
        <v>189513</v>
      </c>
      <c r="T555">
        <v>15.77048541267094</v>
      </c>
      <c r="U555">
        <v>60.825325967084055</v>
      </c>
      <c r="V555">
        <v>84.675660569665254</v>
      </c>
      <c r="W555">
        <v>78.155634705797425</v>
      </c>
      <c r="X555">
        <v>1.9959146122779927</v>
      </c>
      <c r="Y555">
        <v>3.9918292245559854</v>
      </c>
      <c r="Z555">
        <v>94.546579137494618</v>
      </c>
      <c r="AA555">
        <v>5.0991523523001314</v>
      </c>
      <c r="AB555">
        <v>2.7918364209274023</v>
      </c>
      <c r="AC555">
        <v>-242.95659943231544</v>
      </c>
      <c r="AD555">
        <v>75.230509349412301</v>
      </c>
      <c r="AE555">
        <v>74.864571072499388</v>
      </c>
      <c r="AF555">
        <v>4427</v>
      </c>
      <c r="AG555">
        <v>1</v>
      </c>
      <c r="AH555">
        <v>0</v>
      </c>
      <c r="AI555">
        <v>1504</v>
      </c>
      <c r="AJ555">
        <v>8792</v>
      </c>
      <c r="AK555">
        <v>2186</v>
      </c>
      <c r="AL555">
        <v>12546</v>
      </c>
      <c r="AM555">
        <v>1</v>
      </c>
      <c r="AN555">
        <v>4206</v>
      </c>
      <c r="AO555">
        <v>4324</v>
      </c>
      <c r="AP555">
        <v>170</v>
      </c>
    </row>
    <row r="556" spans="1:42">
      <c r="A556">
        <v>6</v>
      </c>
      <c r="C556">
        <v>2019</v>
      </c>
      <c r="D556">
        <v>99</v>
      </c>
      <c r="E556">
        <v>99</v>
      </c>
      <c r="F556">
        <v>99</v>
      </c>
      <c r="G556">
        <v>3</v>
      </c>
      <c r="H556">
        <v>2</v>
      </c>
      <c r="I556">
        <v>99</v>
      </c>
      <c r="J556">
        <v>999</v>
      </c>
      <c r="K556">
        <v>99</v>
      </c>
      <c r="L556">
        <v>99</v>
      </c>
      <c r="M556">
        <v>99</v>
      </c>
      <c r="N556">
        <v>99</v>
      </c>
      <c r="O556">
        <v>99</v>
      </c>
      <c r="P556">
        <v>9999</v>
      </c>
      <c r="Q556">
        <v>83</v>
      </c>
      <c r="R556">
        <v>63345</v>
      </c>
      <c r="S556">
        <v>62865</v>
      </c>
      <c r="T556">
        <v>16.224469176730601</v>
      </c>
      <c r="U556">
        <v>61.775868925475237</v>
      </c>
      <c r="V556">
        <v>85.480977440611341</v>
      </c>
      <c r="W556">
        <v>78.898942177681988</v>
      </c>
      <c r="X556">
        <v>3.0057620964559177</v>
      </c>
      <c r="Y556">
        <v>6.0115241929118355</v>
      </c>
      <c r="Z556">
        <v>0</v>
      </c>
      <c r="AA556">
        <v>7.2528743013004124</v>
      </c>
      <c r="AB556">
        <v>2.8273752200322</v>
      </c>
      <c r="AC556">
        <v>-112.49011567991776</v>
      </c>
      <c r="AD556">
        <v>24.769490650587713</v>
      </c>
      <c r="AE556">
        <v>25.13542892750058</v>
      </c>
      <c r="AF556">
        <v>1352</v>
      </c>
      <c r="AG556">
        <v>0</v>
      </c>
      <c r="AH556">
        <v>0</v>
      </c>
      <c r="AI556">
        <v>504</v>
      </c>
      <c r="AJ556">
        <v>3164</v>
      </c>
      <c r="AK556">
        <v>816</v>
      </c>
      <c r="AL556">
        <v>5850</v>
      </c>
      <c r="AM556">
        <v>0</v>
      </c>
      <c r="AN556">
        <v>1199</v>
      </c>
      <c r="AO556">
        <v>1242</v>
      </c>
      <c r="AP556">
        <v>38</v>
      </c>
    </row>
    <row r="557" spans="1:42">
      <c r="A557">
        <v>6</v>
      </c>
      <c r="C557">
        <v>2019</v>
      </c>
      <c r="D557">
        <v>99</v>
      </c>
      <c r="E557">
        <v>99</v>
      </c>
      <c r="F557">
        <v>99</v>
      </c>
      <c r="G557">
        <v>4</v>
      </c>
      <c r="H557">
        <v>1</v>
      </c>
      <c r="I557">
        <v>99</v>
      </c>
      <c r="J557">
        <v>999</v>
      </c>
      <c r="K557">
        <v>99</v>
      </c>
      <c r="L557">
        <v>99</v>
      </c>
      <c r="M557">
        <v>99</v>
      </c>
      <c r="N557">
        <v>99</v>
      </c>
      <c r="O557">
        <v>99</v>
      </c>
      <c r="P557">
        <v>9999</v>
      </c>
      <c r="Q557">
        <v>119</v>
      </c>
      <c r="R557">
        <v>68924</v>
      </c>
      <c r="S557">
        <v>67576</v>
      </c>
      <c r="T557">
        <v>15.637209099878124</v>
      </c>
      <c r="U557">
        <v>60.667263525512013</v>
      </c>
      <c r="V557">
        <v>83.838773367453996</v>
      </c>
      <c r="W557">
        <v>77.383187818160707</v>
      </c>
      <c r="X557">
        <v>3.0410307004816906</v>
      </c>
      <c r="Y557">
        <v>6.0820614009633811</v>
      </c>
      <c r="Z557">
        <v>93.466716963612129</v>
      </c>
      <c r="AA557">
        <v>6.1232100252417956</v>
      </c>
      <c r="AB557">
        <v>2.7401075890247344</v>
      </c>
      <c r="AC557">
        <v>-257.84302998971998</v>
      </c>
      <c r="AD557">
        <v>91.947705442902844</v>
      </c>
      <c r="AE557">
        <v>91.744622579608034</v>
      </c>
      <c r="AF557">
        <v>1528</v>
      </c>
      <c r="AG557">
        <v>1</v>
      </c>
      <c r="AH557">
        <v>0</v>
      </c>
      <c r="AI557">
        <v>411</v>
      </c>
      <c r="AJ557">
        <v>7807</v>
      </c>
      <c r="AK557">
        <v>1383</v>
      </c>
      <c r="AL557">
        <v>7125</v>
      </c>
      <c r="AM557">
        <v>1</v>
      </c>
      <c r="AN557">
        <v>2084</v>
      </c>
      <c r="AO557">
        <v>1413</v>
      </c>
      <c r="AP557">
        <v>49</v>
      </c>
    </row>
    <row r="558" spans="1:42">
      <c r="A558">
        <v>6</v>
      </c>
      <c r="C558">
        <v>2019</v>
      </c>
      <c r="D558">
        <v>99</v>
      </c>
      <c r="E558">
        <v>99</v>
      </c>
      <c r="F558">
        <v>99</v>
      </c>
      <c r="G558">
        <v>4</v>
      </c>
      <c r="H558">
        <v>2</v>
      </c>
      <c r="I558">
        <v>99</v>
      </c>
      <c r="J558">
        <v>999</v>
      </c>
      <c r="K558">
        <v>99</v>
      </c>
      <c r="L558">
        <v>99</v>
      </c>
      <c r="M558">
        <v>99</v>
      </c>
      <c r="N558">
        <v>99</v>
      </c>
      <c r="O558">
        <v>99</v>
      </c>
      <c r="P558">
        <v>9999</v>
      </c>
      <c r="Q558">
        <v>20</v>
      </c>
      <c r="R558">
        <v>6036</v>
      </c>
      <c r="S558">
        <v>5993</v>
      </c>
      <c r="T558">
        <v>16.41169648774023</v>
      </c>
      <c r="U558">
        <v>62.471216419155688</v>
      </c>
      <c r="V558">
        <v>84.692361384417723</v>
      </c>
      <c r="W558">
        <v>78.171049557817625</v>
      </c>
      <c r="X558">
        <v>0</v>
      </c>
      <c r="Y558">
        <v>0</v>
      </c>
      <c r="Z558">
        <v>0</v>
      </c>
      <c r="AA558">
        <v>7.9004492148939933</v>
      </c>
      <c r="AB558">
        <v>2.8504432409421003</v>
      </c>
      <c r="AC558">
        <v>-91.166333087711237</v>
      </c>
      <c r="AD558">
        <v>8.0522945570971185</v>
      </c>
      <c r="AE558">
        <v>8.2553774203919588</v>
      </c>
      <c r="AF558">
        <v>62</v>
      </c>
      <c r="AG558">
        <v>0</v>
      </c>
      <c r="AH558">
        <v>0</v>
      </c>
      <c r="AI558">
        <v>5</v>
      </c>
      <c r="AJ558">
        <v>1185</v>
      </c>
      <c r="AK558">
        <v>285</v>
      </c>
      <c r="AL558">
        <v>1872</v>
      </c>
      <c r="AM558">
        <v>0</v>
      </c>
      <c r="AN558">
        <v>212</v>
      </c>
      <c r="AO558">
        <v>292</v>
      </c>
      <c r="AP558">
        <v>7</v>
      </c>
    </row>
    <row r="559" spans="1:42">
      <c r="A559">
        <v>6</v>
      </c>
      <c r="C559">
        <v>2018</v>
      </c>
      <c r="D559">
        <v>99</v>
      </c>
      <c r="E559">
        <v>99</v>
      </c>
      <c r="F559">
        <v>99</v>
      </c>
      <c r="G559">
        <v>1</v>
      </c>
      <c r="H559">
        <v>1</v>
      </c>
      <c r="I559">
        <v>99</v>
      </c>
      <c r="J559">
        <v>999</v>
      </c>
      <c r="K559">
        <v>99</v>
      </c>
      <c r="L559">
        <v>99</v>
      </c>
      <c r="M559">
        <v>99</v>
      </c>
      <c r="N559">
        <v>99</v>
      </c>
      <c r="O559">
        <v>99</v>
      </c>
      <c r="P559">
        <v>9999</v>
      </c>
      <c r="Q559">
        <v>688</v>
      </c>
      <c r="R559">
        <v>366584</v>
      </c>
      <c r="S559">
        <v>359722</v>
      </c>
      <c r="T559">
        <v>15.237225301704379</v>
      </c>
      <c r="U559">
        <v>59.755311045752016</v>
      </c>
      <c r="V559">
        <v>86.272954503697278</v>
      </c>
      <c r="W559">
        <v>79.629937006911746</v>
      </c>
      <c r="X559">
        <v>1.331482006852454</v>
      </c>
      <c r="Y559">
        <v>2.662964013704908</v>
      </c>
      <c r="Z559">
        <v>87.725596316260379</v>
      </c>
      <c r="AA559">
        <v>2.8272700658577739</v>
      </c>
      <c r="AB559">
        <v>2.6132445527749764</v>
      </c>
      <c r="AC559">
        <v>-493.41452581593319</v>
      </c>
      <c r="AD559">
        <v>62.068288255950591</v>
      </c>
      <c r="AE559">
        <v>61.27913370423515</v>
      </c>
      <c r="AF559">
        <v>6469</v>
      </c>
      <c r="AG559">
        <v>0</v>
      </c>
      <c r="AH559">
        <v>0</v>
      </c>
      <c r="AI559">
        <v>1964</v>
      </c>
      <c r="AJ559">
        <v>17614</v>
      </c>
      <c r="AK559">
        <v>2212</v>
      </c>
      <c r="AL559">
        <v>20031</v>
      </c>
      <c r="AM559">
        <v>1</v>
      </c>
      <c r="AN559">
        <v>10180</v>
      </c>
      <c r="AO559">
        <v>5896</v>
      </c>
    </row>
    <row r="560" spans="1:42">
      <c r="A560">
        <v>6</v>
      </c>
      <c r="C560">
        <v>2018</v>
      </c>
      <c r="D560">
        <v>99</v>
      </c>
      <c r="E560">
        <v>99</v>
      </c>
      <c r="F560">
        <v>99</v>
      </c>
      <c r="G560">
        <v>1</v>
      </c>
      <c r="H560">
        <v>2</v>
      </c>
      <c r="I560">
        <v>99</v>
      </c>
      <c r="J560">
        <v>999</v>
      </c>
      <c r="K560">
        <v>99</v>
      </c>
      <c r="L560">
        <v>99</v>
      </c>
      <c r="M560">
        <v>99</v>
      </c>
      <c r="N560">
        <v>99</v>
      </c>
      <c r="O560">
        <v>99</v>
      </c>
      <c r="P560">
        <v>9999</v>
      </c>
      <c r="Q560">
        <v>350</v>
      </c>
      <c r="R560">
        <v>224030</v>
      </c>
      <c r="S560">
        <v>220632</v>
      </c>
      <c r="T560">
        <v>15.618287729321972</v>
      </c>
      <c r="U560">
        <v>60.439741288661679</v>
      </c>
      <c r="V560">
        <v>88.705836168390448</v>
      </c>
      <c r="W560">
        <v>81.875486783422986</v>
      </c>
      <c r="X560">
        <v>0.13391063696826316</v>
      </c>
      <c r="Y560">
        <v>0.26782127393652633</v>
      </c>
      <c r="Z560">
        <v>6.3500424050350404</v>
      </c>
      <c r="AA560">
        <v>4.6821840005836988</v>
      </c>
      <c r="AB560">
        <v>2.5674826168275042</v>
      </c>
      <c r="AC560">
        <v>-239.25839625246832</v>
      </c>
      <c r="AD560">
        <v>37.931711744049423</v>
      </c>
      <c r="AE560">
        <v>38.72086629576485</v>
      </c>
      <c r="AF560">
        <v>2197</v>
      </c>
      <c r="AG560">
        <v>2</v>
      </c>
      <c r="AH560">
        <v>1</v>
      </c>
      <c r="AI560">
        <v>1036</v>
      </c>
      <c r="AJ560">
        <v>16523</v>
      </c>
      <c r="AK560">
        <v>6311</v>
      </c>
      <c r="AL560">
        <v>18473</v>
      </c>
      <c r="AM560">
        <v>8</v>
      </c>
      <c r="AN560">
        <v>15570</v>
      </c>
      <c r="AO560">
        <v>4146</v>
      </c>
    </row>
    <row r="561" spans="1:41">
      <c r="A561">
        <v>6</v>
      </c>
      <c r="C561">
        <v>2018</v>
      </c>
      <c r="D561">
        <v>99</v>
      </c>
      <c r="E561">
        <v>99</v>
      </c>
      <c r="F561">
        <v>99</v>
      </c>
      <c r="G561">
        <v>2</v>
      </c>
      <c r="H561">
        <v>1</v>
      </c>
      <c r="I561">
        <v>99</v>
      </c>
      <c r="J561">
        <v>999</v>
      </c>
      <c r="K561">
        <v>99</v>
      </c>
      <c r="L561">
        <v>99</v>
      </c>
      <c r="M561">
        <v>99</v>
      </c>
      <c r="N561">
        <v>99</v>
      </c>
      <c r="O561">
        <v>99</v>
      </c>
      <c r="P561">
        <v>9999</v>
      </c>
      <c r="Q561">
        <v>515</v>
      </c>
      <c r="R561">
        <v>309914</v>
      </c>
      <c r="S561">
        <v>294072</v>
      </c>
      <c r="T561">
        <v>14.792271404325067</v>
      </c>
      <c r="U561">
        <v>59.860370929568255</v>
      </c>
      <c r="V561">
        <v>87.809191199909179</v>
      </c>
      <c r="W561">
        <v>81.047883477515327</v>
      </c>
      <c r="X561">
        <v>0.66792723142549226</v>
      </c>
      <c r="Y561">
        <v>1.3358544628509843</v>
      </c>
      <c r="Z561">
        <v>67.810747497692915</v>
      </c>
      <c r="AB561">
        <v>2.5176042297177768</v>
      </c>
      <c r="AD561">
        <v>65.336799252845594</v>
      </c>
      <c r="AE561">
        <v>64.145431577827722</v>
      </c>
      <c r="AF561">
        <v>6011</v>
      </c>
      <c r="AG561">
        <v>4</v>
      </c>
      <c r="AH561">
        <v>0</v>
      </c>
      <c r="AI561">
        <v>1116</v>
      </c>
      <c r="AJ561">
        <v>24188</v>
      </c>
      <c r="AK561">
        <v>7720</v>
      </c>
      <c r="AL561">
        <v>28665</v>
      </c>
      <c r="AM561">
        <v>13</v>
      </c>
      <c r="AN561">
        <v>10945</v>
      </c>
      <c r="AO561">
        <v>3608</v>
      </c>
    </row>
    <row r="562" spans="1:41">
      <c r="A562">
        <v>6</v>
      </c>
      <c r="C562">
        <v>2018</v>
      </c>
      <c r="D562">
        <v>99</v>
      </c>
      <c r="E562">
        <v>99</v>
      </c>
      <c r="F562">
        <v>99</v>
      </c>
      <c r="G562">
        <v>2</v>
      </c>
      <c r="H562">
        <v>2</v>
      </c>
      <c r="I562">
        <v>99</v>
      </c>
      <c r="J562">
        <v>999</v>
      </c>
      <c r="K562">
        <v>99</v>
      </c>
      <c r="L562">
        <v>99</v>
      </c>
      <c r="M562">
        <v>99</v>
      </c>
      <c r="N562">
        <v>99</v>
      </c>
      <c r="O562">
        <v>99</v>
      </c>
      <c r="P562">
        <v>9999</v>
      </c>
      <c r="Q562">
        <v>354</v>
      </c>
      <c r="R562">
        <v>164419</v>
      </c>
      <c r="S562">
        <v>163089</v>
      </c>
      <c r="T562">
        <v>15.805381373198964</v>
      </c>
      <c r="U562">
        <v>60.681167951241363</v>
      </c>
      <c r="V562">
        <v>87.327714310181861</v>
      </c>
      <c r="W562">
        <v>80.603480308297563</v>
      </c>
      <c r="X562">
        <v>0.27186639013739294</v>
      </c>
      <c r="Y562">
        <v>0.54373278027478589</v>
      </c>
      <c r="Z562">
        <v>1.8519757448956629</v>
      </c>
      <c r="AA562">
        <v>6.9141092155812753</v>
      </c>
      <c r="AB562">
        <v>2.736050083620873</v>
      </c>
      <c r="AC562">
        <v>-109.76833450115473</v>
      </c>
      <c r="AD562">
        <v>34.66320074715442</v>
      </c>
      <c r="AE562">
        <v>35.854568422172278</v>
      </c>
      <c r="AF562">
        <v>1803</v>
      </c>
      <c r="AG562">
        <v>1</v>
      </c>
      <c r="AH562">
        <v>3</v>
      </c>
      <c r="AI562">
        <v>482</v>
      </c>
      <c r="AJ562">
        <v>14697</v>
      </c>
      <c r="AK562">
        <v>4762</v>
      </c>
      <c r="AL562">
        <v>23421</v>
      </c>
      <c r="AM562">
        <v>12</v>
      </c>
      <c r="AN562">
        <v>8100</v>
      </c>
      <c r="AO562">
        <v>1909</v>
      </c>
    </row>
    <row r="563" spans="1:41">
      <c r="A563">
        <v>6</v>
      </c>
      <c r="C563">
        <v>2018</v>
      </c>
      <c r="D563">
        <v>99</v>
      </c>
      <c r="E563">
        <v>99</v>
      </c>
      <c r="F563">
        <v>99</v>
      </c>
      <c r="G563">
        <v>3</v>
      </c>
      <c r="H563">
        <v>1</v>
      </c>
      <c r="I563">
        <v>99</v>
      </c>
      <c r="J563">
        <v>999</v>
      </c>
      <c r="K563">
        <v>99</v>
      </c>
      <c r="L563">
        <v>99</v>
      </c>
      <c r="M563">
        <v>99</v>
      </c>
      <c r="N563">
        <v>99</v>
      </c>
      <c r="O563">
        <v>99</v>
      </c>
      <c r="P563">
        <v>9999</v>
      </c>
      <c r="Q563">
        <v>338</v>
      </c>
      <c r="R563">
        <v>208464</v>
      </c>
      <c r="S563">
        <v>204963</v>
      </c>
      <c r="T563">
        <v>15.381427968378237</v>
      </c>
      <c r="U563">
        <v>60.097012631548118</v>
      </c>
      <c r="V563">
        <v>84.855832315248691</v>
      </c>
      <c r="W563">
        <v>78.321933226972945</v>
      </c>
      <c r="X563">
        <v>3.2197405787090343</v>
      </c>
      <c r="Y563">
        <v>6.4394811574180686</v>
      </c>
      <c r="Z563">
        <v>85.981272545859227</v>
      </c>
      <c r="AA563">
        <v>4.8151749292417438</v>
      </c>
      <c r="AB563">
        <v>2.7871835870740114</v>
      </c>
      <c r="AC563">
        <v>-283.23769426350594</v>
      </c>
      <c r="AD563">
        <v>78.115901298409312</v>
      </c>
      <c r="AE563">
        <v>77.573928187752387</v>
      </c>
      <c r="AF563">
        <v>5415</v>
      </c>
      <c r="AG563">
        <v>0</v>
      </c>
      <c r="AH563">
        <v>0</v>
      </c>
      <c r="AI563">
        <v>2014</v>
      </c>
      <c r="AJ563">
        <v>9942</v>
      </c>
      <c r="AK563">
        <v>2474</v>
      </c>
      <c r="AL563">
        <v>11132</v>
      </c>
      <c r="AM563">
        <v>1</v>
      </c>
      <c r="AN563">
        <v>15811</v>
      </c>
      <c r="AO563">
        <v>5213</v>
      </c>
    </row>
    <row r="564" spans="1:41">
      <c r="A564">
        <v>6</v>
      </c>
      <c r="C564">
        <v>2018</v>
      </c>
      <c r="D564">
        <v>99</v>
      </c>
      <c r="E564">
        <v>99</v>
      </c>
      <c r="F564">
        <v>99</v>
      </c>
      <c r="G564">
        <v>3</v>
      </c>
      <c r="H564">
        <v>2</v>
      </c>
      <c r="I564">
        <v>99</v>
      </c>
      <c r="J564">
        <v>999</v>
      </c>
      <c r="K564">
        <v>99</v>
      </c>
      <c r="L564">
        <v>99</v>
      </c>
      <c r="M564">
        <v>99</v>
      </c>
      <c r="N564">
        <v>99</v>
      </c>
      <c r="O564">
        <v>99</v>
      </c>
      <c r="P564">
        <v>9999</v>
      </c>
      <c r="Q564">
        <v>85</v>
      </c>
      <c r="R564">
        <v>58401</v>
      </c>
      <c r="S564">
        <v>58352</v>
      </c>
      <c r="T564">
        <v>16.157308950189204</v>
      </c>
      <c r="U564">
        <v>61.433335618316399</v>
      </c>
      <c r="V564">
        <v>85.659704201884225</v>
      </c>
      <c r="W564">
        <v>79.063906978338693</v>
      </c>
      <c r="X564">
        <v>7.29953254225099</v>
      </c>
      <c r="Y564">
        <v>14.59906508450198</v>
      </c>
      <c r="Z564">
        <v>0</v>
      </c>
      <c r="AA564">
        <v>9.2058964352252346</v>
      </c>
      <c r="AB564">
        <v>2.9573175740772601</v>
      </c>
      <c r="AC564">
        <v>-39.372951642716068</v>
      </c>
      <c r="AD564">
        <v>21.884098701590695</v>
      </c>
      <c r="AE564">
        <v>22.426071812247624</v>
      </c>
      <c r="AF564">
        <v>1289</v>
      </c>
      <c r="AG564">
        <v>0</v>
      </c>
      <c r="AH564">
        <v>0</v>
      </c>
      <c r="AI564">
        <v>443</v>
      </c>
      <c r="AJ564">
        <v>3082</v>
      </c>
      <c r="AK564">
        <v>833</v>
      </c>
      <c r="AL564">
        <v>3279</v>
      </c>
      <c r="AM564">
        <v>0</v>
      </c>
      <c r="AN564">
        <v>2608</v>
      </c>
      <c r="AO564">
        <v>1020</v>
      </c>
    </row>
    <row r="565" spans="1:41">
      <c r="A565">
        <v>6</v>
      </c>
      <c r="C565">
        <v>2018</v>
      </c>
      <c r="D565">
        <v>99</v>
      </c>
      <c r="E565">
        <v>99</v>
      </c>
      <c r="F565">
        <v>99</v>
      </c>
      <c r="G565">
        <v>4</v>
      </c>
      <c r="H565">
        <v>1</v>
      </c>
      <c r="I565">
        <v>99</v>
      </c>
      <c r="J565">
        <v>999</v>
      </c>
      <c r="K565">
        <v>99</v>
      </c>
      <c r="L565">
        <v>99</v>
      </c>
      <c r="M565">
        <v>99</v>
      </c>
      <c r="N565">
        <v>99</v>
      </c>
      <c r="O565">
        <v>99</v>
      </c>
      <c r="P565">
        <v>9999</v>
      </c>
      <c r="Q565">
        <v>142</v>
      </c>
      <c r="R565">
        <v>75264</v>
      </c>
      <c r="S565">
        <v>74049</v>
      </c>
      <c r="T565">
        <v>15.53938137755102</v>
      </c>
      <c r="U565">
        <v>60.359100055368749</v>
      </c>
      <c r="V565">
        <v>84.501660908643103</v>
      </c>
      <c r="W565">
        <v>77.995033018677063</v>
      </c>
      <c r="X565">
        <v>4.7645620748299322</v>
      </c>
      <c r="Y565">
        <v>9.5291241496598644</v>
      </c>
      <c r="Z565">
        <v>89.077115221088405</v>
      </c>
      <c r="AA565">
        <v>6.2312929242428163</v>
      </c>
      <c r="AB565">
        <v>2.6923138628846961</v>
      </c>
      <c r="AC565">
        <v>-205.12368701199412</v>
      </c>
      <c r="AD565">
        <v>92.243207137867202</v>
      </c>
      <c r="AE565">
        <v>92.274701723083979</v>
      </c>
      <c r="AF565">
        <v>1610</v>
      </c>
      <c r="AG565">
        <v>2</v>
      </c>
      <c r="AH565">
        <v>0</v>
      </c>
      <c r="AI565">
        <v>589</v>
      </c>
      <c r="AJ565">
        <v>8583</v>
      </c>
      <c r="AK565">
        <v>2175</v>
      </c>
      <c r="AL565">
        <v>6897</v>
      </c>
      <c r="AM565">
        <v>0</v>
      </c>
      <c r="AN565">
        <v>7045</v>
      </c>
      <c r="AO565">
        <v>2117</v>
      </c>
    </row>
    <row r="566" spans="1:41">
      <c r="A566">
        <v>6</v>
      </c>
      <c r="C566">
        <v>2018</v>
      </c>
      <c r="D566">
        <v>99</v>
      </c>
      <c r="E566">
        <v>99</v>
      </c>
      <c r="F566">
        <v>99</v>
      </c>
      <c r="G566">
        <v>4</v>
      </c>
      <c r="H566">
        <v>2</v>
      </c>
      <c r="I566">
        <v>99</v>
      </c>
      <c r="J566">
        <v>999</v>
      </c>
      <c r="K566">
        <v>99</v>
      </c>
      <c r="L566">
        <v>99</v>
      </c>
      <c r="M566">
        <v>99</v>
      </c>
      <c r="N566">
        <v>99</v>
      </c>
      <c r="O566">
        <v>99</v>
      </c>
      <c r="P566">
        <v>9999</v>
      </c>
      <c r="Q566">
        <v>25</v>
      </c>
      <c r="R566">
        <v>6329</v>
      </c>
      <c r="S566">
        <v>6283</v>
      </c>
      <c r="T566">
        <v>16.045030810554589</v>
      </c>
      <c r="U566">
        <v>61.557058729906096</v>
      </c>
      <c r="V566">
        <v>83.159634357030399</v>
      </c>
      <c r="W566">
        <v>76.756342511539074</v>
      </c>
      <c r="X566">
        <v>0</v>
      </c>
      <c r="Y566">
        <v>0</v>
      </c>
      <c r="Z566">
        <v>0</v>
      </c>
      <c r="AA566">
        <v>6.919079521713722</v>
      </c>
      <c r="AB566">
        <v>3.1138995289177593</v>
      </c>
      <c r="AC566">
        <v>-91.631306006698779</v>
      </c>
      <c r="AD566">
        <v>7.7567928621327811</v>
      </c>
      <c r="AE566">
        <v>7.7252982769160097</v>
      </c>
      <c r="AF566">
        <v>31</v>
      </c>
      <c r="AG566">
        <v>0</v>
      </c>
      <c r="AH566">
        <v>0</v>
      </c>
      <c r="AI566">
        <v>1</v>
      </c>
      <c r="AJ566">
        <v>963</v>
      </c>
      <c r="AK566">
        <v>235</v>
      </c>
      <c r="AL566">
        <v>1405</v>
      </c>
      <c r="AM566">
        <v>0</v>
      </c>
      <c r="AN566">
        <v>382</v>
      </c>
      <c r="AO566">
        <v>17</v>
      </c>
    </row>
    <row r="567" spans="1:41">
      <c r="A567">
        <v>6</v>
      </c>
      <c r="C567">
        <v>2017</v>
      </c>
      <c r="D567">
        <v>99</v>
      </c>
      <c r="E567">
        <v>99</v>
      </c>
      <c r="F567">
        <v>99</v>
      </c>
      <c r="G567">
        <v>1</v>
      </c>
      <c r="H567">
        <v>1</v>
      </c>
      <c r="I567">
        <v>99</v>
      </c>
      <c r="J567">
        <v>999</v>
      </c>
      <c r="K567">
        <v>99</v>
      </c>
      <c r="L567">
        <v>99</v>
      </c>
      <c r="M567">
        <v>99</v>
      </c>
      <c r="N567">
        <v>99</v>
      </c>
      <c r="O567">
        <v>99</v>
      </c>
      <c r="P567">
        <v>9999</v>
      </c>
      <c r="Q567">
        <v>762</v>
      </c>
      <c r="R567">
        <v>357219</v>
      </c>
      <c r="S567">
        <v>354760</v>
      </c>
      <c r="T567">
        <v>15.33125897558641</v>
      </c>
      <c r="U567">
        <v>59.630403653173992</v>
      </c>
      <c r="V567">
        <v>88.181535024000254</v>
      </c>
      <c r="W567">
        <v>81.391556827148563</v>
      </c>
      <c r="X567">
        <v>1.7602647115634944</v>
      </c>
      <c r="Y567">
        <v>3.5205294231269888</v>
      </c>
      <c r="Z567">
        <v>87.905178615919098</v>
      </c>
      <c r="AA567">
        <v>7.5803535561176547</v>
      </c>
      <c r="AB567">
        <v>2.758813747414254</v>
      </c>
      <c r="AC567">
        <v>-93.501087526884177</v>
      </c>
      <c r="AD567">
        <v>63.224713672059586</v>
      </c>
      <c r="AE567">
        <v>62.559215596720946</v>
      </c>
      <c r="AF567">
        <v>6555</v>
      </c>
      <c r="AG567">
        <v>1</v>
      </c>
      <c r="AH567">
        <v>0</v>
      </c>
      <c r="AI567">
        <v>1858</v>
      </c>
      <c r="AJ567">
        <v>20740</v>
      </c>
      <c r="AK567">
        <v>2439</v>
      </c>
      <c r="AL567">
        <v>18756</v>
      </c>
      <c r="AM567">
        <v>1</v>
      </c>
      <c r="AN567">
        <v>10288</v>
      </c>
      <c r="AO567">
        <v>7166</v>
      </c>
    </row>
    <row r="568" spans="1:41">
      <c r="A568">
        <v>6</v>
      </c>
      <c r="C568">
        <v>2017</v>
      </c>
      <c r="D568">
        <v>99</v>
      </c>
      <c r="E568">
        <v>99</v>
      </c>
      <c r="F568">
        <v>99</v>
      </c>
      <c r="G568">
        <v>1</v>
      </c>
      <c r="H568">
        <v>2</v>
      </c>
      <c r="I568">
        <v>99</v>
      </c>
      <c r="J568">
        <v>999</v>
      </c>
      <c r="K568">
        <v>99</v>
      </c>
      <c r="L568">
        <v>99</v>
      </c>
      <c r="M568">
        <v>99</v>
      </c>
      <c r="N568">
        <v>99</v>
      </c>
      <c r="O568">
        <v>99</v>
      </c>
      <c r="P568">
        <v>9999</v>
      </c>
      <c r="Q568">
        <v>386</v>
      </c>
      <c r="R568">
        <v>207780</v>
      </c>
      <c r="S568">
        <v>207461</v>
      </c>
      <c r="T568">
        <v>15.791457310616998</v>
      </c>
      <c r="U568">
        <v>60.380167838774511</v>
      </c>
      <c r="V568">
        <v>90.085179006063044</v>
      </c>
      <c r="W568">
        <v>83.148620222595341</v>
      </c>
      <c r="X568">
        <v>0.34603907979593806</v>
      </c>
      <c r="Y568">
        <v>0.69207815959187613</v>
      </c>
      <c r="Z568">
        <v>7.4424872461257108</v>
      </c>
      <c r="AA568">
        <v>8.7825090587625176</v>
      </c>
      <c r="AB568">
        <v>2.6448996034590446</v>
      </c>
      <c r="AC568">
        <v>-44.406549418159749</v>
      </c>
      <c r="AD568">
        <v>36.775286327940421</v>
      </c>
      <c r="AE568">
        <v>37.440784403279046</v>
      </c>
      <c r="AF568">
        <v>2121</v>
      </c>
      <c r="AG568">
        <v>34</v>
      </c>
      <c r="AH568">
        <v>2</v>
      </c>
      <c r="AI568">
        <v>1089</v>
      </c>
      <c r="AJ568">
        <v>10580</v>
      </c>
      <c r="AK568">
        <v>5113</v>
      </c>
      <c r="AL568">
        <v>13172</v>
      </c>
      <c r="AM568">
        <v>12</v>
      </c>
      <c r="AN568">
        <v>11202</v>
      </c>
      <c r="AO568">
        <v>3456</v>
      </c>
    </row>
    <row r="569" spans="1:41">
      <c r="A569">
        <v>6</v>
      </c>
      <c r="C569">
        <v>2017</v>
      </c>
      <c r="D569">
        <v>99</v>
      </c>
      <c r="E569">
        <v>99</v>
      </c>
      <c r="F569">
        <v>99</v>
      </c>
      <c r="G569">
        <v>2</v>
      </c>
      <c r="H569">
        <v>1</v>
      </c>
      <c r="I569">
        <v>99</v>
      </c>
      <c r="J569">
        <v>999</v>
      </c>
      <c r="K569">
        <v>99</v>
      </c>
      <c r="L569">
        <v>99</v>
      </c>
      <c r="M569">
        <v>99</v>
      </c>
      <c r="N569">
        <v>99</v>
      </c>
      <c r="O569">
        <v>99</v>
      </c>
      <c r="P569">
        <v>9999</v>
      </c>
      <c r="Q569">
        <v>561</v>
      </c>
      <c r="R569">
        <v>301281</v>
      </c>
      <c r="S569">
        <v>300444</v>
      </c>
      <c r="T569">
        <v>15.451030765298844</v>
      </c>
      <c r="U569">
        <v>59.725649372262382</v>
      </c>
      <c r="V569">
        <v>88.91216478124494</v>
      </c>
      <c r="W569">
        <v>82.065928093089099</v>
      </c>
      <c r="X569">
        <v>0.95558631310968811</v>
      </c>
      <c r="Y569">
        <v>1.9111726262193764</v>
      </c>
      <c r="Z569">
        <v>69.201509554203497</v>
      </c>
      <c r="AA569">
        <v>8.7492630911857177</v>
      </c>
      <c r="AB569">
        <v>2.6360386176912192</v>
      </c>
      <c r="AC569">
        <v>-43.807788811395071</v>
      </c>
      <c r="AD569">
        <v>66.273138218893322</v>
      </c>
      <c r="AE569">
        <v>66.251450414868955</v>
      </c>
      <c r="AF569">
        <v>7114</v>
      </c>
      <c r="AG569">
        <v>5</v>
      </c>
      <c r="AH569">
        <v>0</v>
      </c>
      <c r="AI569">
        <v>1598</v>
      </c>
      <c r="AJ569">
        <v>25248</v>
      </c>
      <c r="AK569">
        <v>7837</v>
      </c>
      <c r="AL569">
        <v>28827</v>
      </c>
      <c r="AM569">
        <v>7</v>
      </c>
      <c r="AN569">
        <v>34025</v>
      </c>
      <c r="AO569">
        <v>5813</v>
      </c>
    </row>
    <row r="570" spans="1:41">
      <c r="A570">
        <v>6</v>
      </c>
      <c r="C570">
        <v>2017</v>
      </c>
      <c r="D570">
        <v>99</v>
      </c>
      <c r="E570">
        <v>99</v>
      </c>
      <c r="F570">
        <v>99</v>
      </c>
      <c r="G570">
        <v>2</v>
      </c>
      <c r="H570">
        <v>2</v>
      </c>
      <c r="I570">
        <v>99</v>
      </c>
      <c r="J570">
        <v>999</v>
      </c>
      <c r="K570">
        <v>99</v>
      </c>
      <c r="L570">
        <v>99</v>
      </c>
      <c r="M570">
        <v>99</v>
      </c>
      <c r="N570">
        <v>99</v>
      </c>
      <c r="O570">
        <v>99</v>
      </c>
      <c r="P570">
        <v>9999</v>
      </c>
      <c r="Q570">
        <v>323</v>
      </c>
      <c r="R570">
        <v>153324</v>
      </c>
      <c r="S570">
        <v>153018</v>
      </c>
      <c r="T570">
        <v>15.893252197959873</v>
      </c>
      <c r="U570">
        <v>60.685690572350978</v>
      </c>
      <c r="V570">
        <v>88.894653723813121</v>
      </c>
      <c r="W570">
        <v>82.049765387078878</v>
      </c>
      <c r="X570">
        <v>0.25110224100597422</v>
      </c>
      <c r="Y570">
        <v>0.50220448201194845</v>
      </c>
      <c r="Z570">
        <v>1.4153035402154912</v>
      </c>
      <c r="AA570">
        <v>8.5317457332278419</v>
      </c>
      <c r="AB570">
        <v>2.7525863143094407</v>
      </c>
      <c r="AC570">
        <v>-46.735865848218282</v>
      </c>
      <c r="AD570">
        <v>33.726861781106678</v>
      </c>
      <c r="AE570">
        <v>33.748549585131038</v>
      </c>
      <c r="AF570">
        <v>1962</v>
      </c>
      <c r="AG570">
        <v>1769</v>
      </c>
      <c r="AH570">
        <v>1</v>
      </c>
      <c r="AI570">
        <v>606</v>
      </c>
      <c r="AJ570">
        <v>9995</v>
      </c>
      <c r="AK570">
        <v>3963</v>
      </c>
      <c r="AL570">
        <v>22581</v>
      </c>
      <c r="AM570">
        <v>5</v>
      </c>
      <c r="AN570">
        <v>10331</v>
      </c>
      <c r="AO570">
        <v>2839</v>
      </c>
    </row>
    <row r="571" spans="1:41">
      <c r="A571">
        <v>6</v>
      </c>
      <c r="C571">
        <v>2017</v>
      </c>
      <c r="D571">
        <v>99</v>
      </c>
      <c r="E571">
        <v>99</v>
      </c>
      <c r="F571">
        <v>99</v>
      </c>
      <c r="G571">
        <v>3</v>
      </c>
      <c r="H571">
        <v>1</v>
      </c>
      <c r="I571">
        <v>99</v>
      </c>
      <c r="J571">
        <v>999</v>
      </c>
      <c r="K571">
        <v>99</v>
      </c>
      <c r="L571">
        <v>99</v>
      </c>
      <c r="M571">
        <v>99</v>
      </c>
      <c r="N571">
        <v>99</v>
      </c>
      <c r="O571">
        <v>99</v>
      </c>
      <c r="P571">
        <v>9999</v>
      </c>
      <c r="Q571">
        <v>353</v>
      </c>
      <c r="R571">
        <v>199865</v>
      </c>
      <c r="S571">
        <v>199057</v>
      </c>
      <c r="T571">
        <v>15.46330773271958</v>
      </c>
      <c r="U571">
        <v>59.841678514194449</v>
      </c>
      <c r="V571">
        <v>85.923553171841419</v>
      </c>
      <c r="W571">
        <v>79.307439577608477</v>
      </c>
      <c r="X571">
        <v>4.4725189502914464</v>
      </c>
      <c r="Y571">
        <v>8.9450379005828928</v>
      </c>
      <c r="Z571">
        <v>87.193855852700608</v>
      </c>
      <c r="AA571">
        <v>8.4814000534174898</v>
      </c>
      <c r="AB571">
        <v>2.77005535346896</v>
      </c>
      <c r="AC571">
        <v>-68.424252162369484</v>
      </c>
      <c r="AD571">
        <v>79.101512255163868</v>
      </c>
      <c r="AE571">
        <v>78.71061602180994</v>
      </c>
      <c r="AF571">
        <v>6124</v>
      </c>
      <c r="AG571">
        <v>1</v>
      </c>
      <c r="AH571">
        <v>0</v>
      </c>
      <c r="AI571">
        <v>2092</v>
      </c>
      <c r="AJ571">
        <v>8232</v>
      </c>
      <c r="AK571">
        <v>2652</v>
      </c>
      <c r="AL571">
        <v>5518</v>
      </c>
      <c r="AM571">
        <v>1</v>
      </c>
      <c r="AN571">
        <v>16105</v>
      </c>
      <c r="AO571">
        <v>8259</v>
      </c>
    </row>
    <row r="572" spans="1:41">
      <c r="A572">
        <v>6</v>
      </c>
      <c r="C572">
        <v>2017</v>
      </c>
      <c r="D572">
        <v>99</v>
      </c>
      <c r="E572">
        <v>99</v>
      </c>
      <c r="F572">
        <v>99</v>
      </c>
      <c r="G572">
        <v>3</v>
      </c>
      <c r="H572">
        <v>2</v>
      </c>
      <c r="I572">
        <v>99</v>
      </c>
      <c r="J572">
        <v>999</v>
      </c>
      <c r="K572">
        <v>99</v>
      </c>
      <c r="L572">
        <v>99</v>
      </c>
      <c r="M572">
        <v>99</v>
      </c>
      <c r="N572">
        <v>99</v>
      </c>
      <c r="O572">
        <v>99</v>
      </c>
      <c r="P572">
        <v>9999</v>
      </c>
      <c r="Q572">
        <v>74</v>
      </c>
      <c r="R572">
        <v>52804</v>
      </c>
      <c r="S572">
        <v>52765</v>
      </c>
      <c r="T572">
        <v>16.148056965381411</v>
      </c>
      <c r="U572">
        <v>61.394617644271769</v>
      </c>
      <c r="V572">
        <v>87.559867804456118</v>
      </c>
      <c r="W572">
        <v>80.817757983511683</v>
      </c>
      <c r="X572">
        <v>10.752973259601548</v>
      </c>
      <c r="Y572">
        <v>21.505946519203096</v>
      </c>
      <c r="Z572">
        <v>0</v>
      </c>
      <c r="AA572">
        <v>9.2313552141475217</v>
      </c>
      <c r="AB572">
        <v>2.9612720925573282</v>
      </c>
      <c r="AC572">
        <v>-36.7332550244804</v>
      </c>
      <c r="AD572">
        <v>20.898487744836135</v>
      </c>
      <c r="AE572">
        <v>21.289383978190063</v>
      </c>
      <c r="AF572">
        <v>1436</v>
      </c>
      <c r="AG572">
        <v>0</v>
      </c>
      <c r="AH572">
        <v>0</v>
      </c>
      <c r="AI572">
        <v>469</v>
      </c>
      <c r="AJ572">
        <v>2728</v>
      </c>
      <c r="AK572">
        <v>711</v>
      </c>
      <c r="AL572">
        <v>1694</v>
      </c>
      <c r="AM572">
        <v>0</v>
      </c>
      <c r="AN572">
        <v>2923</v>
      </c>
      <c r="AO572">
        <v>1841</v>
      </c>
    </row>
    <row r="573" spans="1:41">
      <c r="A573">
        <v>6</v>
      </c>
      <c r="C573">
        <v>2017</v>
      </c>
      <c r="D573">
        <v>99</v>
      </c>
      <c r="E573">
        <v>99</v>
      </c>
      <c r="F573">
        <v>99</v>
      </c>
      <c r="G573">
        <v>4</v>
      </c>
      <c r="H573">
        <v>1</v>
      </c>
      <c r="I573">
        <v>99</v>
      </c>
      <c r="J573">
        <v>999</v>
      </c>
      <c r="K573">
        <v>99</v>
      </c>
      <c r="L573">
        <v>99</v>
      </c>
      <c r="M573">
        <v>99</v>
      </c>
      <c r="N573">
        <v>99</v>
      </c>
      <c r="O573">
        <v>99</v>
      </c>
      <c r="P573">
        <v>9999</v>
      </c>
      <c r="Q573">
        <v>140</v>
      </c>
      <c r="R573">
        <v>75702</v>
      </c>
      <c r="S573">
        <v>75520</v>
      </c>
      <c r="T573">
        <v>15.662069694327757</v>
      </c>
      <c r="U573">
        <v>60.21024894067795</v>
      </c>
      <c r="V573">
        <v>85.92921149370045</v>
      </c>
      <c r="W573">
        <v>79.312662208686405</v>
      </c>
      <c r="X573">
        <v>7.7263480489286946</v>
      </c>
      <c r="Y573">
        <v>15.452696097857388</v>
      </c>
      <c r="Z573">
        <v>87.983144434757349</v>
      </c>
      <c r="AA573">
        <v>9.5960205618317147</v>
      </c>
      <c r="AB573">
        <v>2.7844140669993074</v>
      </c>
      <c r="AC573">
        <v>-50.177183669403682</v>
      </c>
      <c r="AD573">
        <v>91.852409090357582</v>
      </c>
      <c r="AE573">
        <v>92.035594517839044</v>
      </c>
      <c r="AF573">
        <v>2007</v>
      </c>
      <c r="AG573">
        <v>1</v>
      </c>
      <c r="AH573">
        <v>0</v>
      </c>
      <c r="AI573">
        <v>752</v>
      </c>
      <c r="AJ573">
        <v>8302</v>
      </c>
      <c r="AK573">
        <v>1245</v>
      </c>
      <c r="AL573">
        <v>7073</v>
      </c>
      <c r="AM573">
        <v>4</v>
      </c>
      <c r="AN573">
        <v>9275</v>
      </c>
      <c r="AO573">
        <v>3915</v>
      </c>
    </row>
    <row r="574" spans="1:41">
      <c r="A574">
        <v>6</v>
      </c>
      <c r="C574">
        <v>2017</v>
      </c>
      <c r="D574">
        <v>99</v>
      </c>
      <c r="E574">
        <v>99</v>
      </c>
      <c r="F574">
        <v>99</v>
      </c>
      <c r="G574">
        <v>4</v>
      </c>
      <c r="H574">
        <v>2</v>
      </c>
      <c r="I574">
        <v>99</v>
      </c>
      <c r="J574">
        <v>999</v>
      </c>
      <c r="K574">
        <v>99</v>
      </c>
      <c r="L574">
        <v>99</v>
      </c>
      <c r="M574">
        <v>99</v>
      </c>
      <c r="N574">
        <v>99</v>
      </c>
      <c r="O574">
        <v>99</v>
      </c>
      <c r="P574">
        <v>9999</v>
      </c>
      <c r="Q574">
        <v>27</v>
      </c>
      <c r="R574">
        <v>6715</v>
      </c>
      <c r="S574">
        <v>6679</v>
      </c>
      <c r="T574">
        <v>16.103797468354429</v>
      </c>
      <c r="U574">
        <v>61.658781254678807</v>
      </c>
      <c r="V574">
        <v>84.17572128615123</v>
      </c>
      <c r="W574">
        <v>77.694190747117702</v>
      </c>
      <c r="X574">
        <v>0</v>
      </c>
      <c r="Y574">
        <v>0</v>
      </c>
      <c r="Z574">
        <v>0</v>
      </c>
      <c r="AA574">
        <v>7.7846989886721891</v>
      </c>
      <c r="AB574">
        <v>3.1211348303218944</v>
      </c>
      <c r="AC574">
        <v>-64.432491324408787</v>
      </c>
      <c r="AD574">
        <v>8.1475909096424299</v>
      </c>
      <c r="AE574">
        <v>7.9644054821609744</v>
      </c>
      <c r="AF574">
        <v>62</v>
      </c>
      <c r="AG574">
        <v>0</v>
      </c>
      <c r="AH574">
        <v>0</v>
      </c>
      <c r="AI574">
        <v>6</v>
      </c>
      <c r="AJ574">
        <v>1229</v>
      </c>
      <c r="AK574">
        <v>420</v>
      </c>
      <c r="AL574">
        <v>1360</v>
      </c>
      <c r="AM574">
        <v>0</v>
      </c>
      <c r="AN574">
        <v>295</v>
      </c>
      <c r="AO574">
        <v>266</v>
      </c>
    </row>
    <row r="575" spans="1:41">
      <c r="A575">
        <v>6</v>
      </c>
      <c r="C575">
        <v>2016</v>
      </c>
      <c r="D575">
        <v>99</v>
      </c>
      <c r="E575">
        <v>99</v>
      </c>
      <c r="F575">
        <v>99</v>
      </c>
      <c r="G575">
        <v>1</v>
      </c>
      <c r="H575">
        <v>1</v>
      </c>
      <c r="I575">
        <v>99</v>
      </c>
      <c r="J575">
        <v>999</v>
      </c>
      <c r="K575">
        <v>99</v>
      </c>
      <c r="L575">
        <v>99</v>
      </c>
      <c r="M575">
        <v>99</v>
      </c>
      <c r="N575">
        <v>99</v>
      </c>
      <c r="O575">
        <v>99</v>
      </c>
      <c r="P575">
        <v>9999</v>
      </c>
      <c r="Q575">
        <v>742</v>
      </c>
      <c r="R575">
        <v>359128</v>
      </c>
      <c r="S575">
        <v>353820</v>
      </c>
      <c r="T575">
        <v>15.252798445122631</v>
      </c>
      <c r="U575">
        <v>59.728262958566489</v>
      </c>
      <c r="V575">
        <v>88.454797301921317</v>
      </c>
      <c r="W575">
        <v>81.643777909671513</v>
      </c>
      <c r="X575">
        <v>1.756755251609454</v>
      </c>
      <c r="Y575">
        <v>3.513510503218908</v>
      </c>
      <c r="Z575">
        <v>86.558552939341979</v>
      </c>
      <c r="AA575">
        <v>5.9024928105361356</v>
      </c>
      <c r="AB575">
        <v>2.791976343810703</v>
      </c>
      <c r="AC575">
        <v>-198.4467572458768</v>
      </c>
      <c r="AD575">
        <v>62.978395061728399</v>
      </c>
      <c r="AE575">
        <v>62.191993924462061</v>
      </c>
      <c r="AF575">
        <v>6329</v>
      </c>
      <c r="AG575">
        <v>5</v>
      </c>
      <c r="AH575">
        <v>0</v>
      </c>
      <c r="AI575">
        <v>1724</v>
      </c>
      <c r="AJ575">
        <v>28925</v>
      </c>
      <c r="AK575">
        <v>3739</v>
      </c>
      <c r="AL575">
        <v>18365</v>
      </c>
      <c r="AM575">
        <v>5</v>
      </c>
      <c r="AN575">
        <v>8390</v>
      </c>
      <c r="AO575">
        <v>6462</v>
      </c>
    </row>
    <row r="576" spans="1:41">
      <c r="A576">
        <v>6</v>
      </c>
      <c r="C576">
        <v>2016</v>
      </c>
      <c r="D576">
        <v>99</v>
      </c>
      <c r="E576">
        <v>99</v>
      </c>
      <c r="F576">
        <v>99</v>
      </c>
      <c r="G576">
        <v>1</v>
      </c>
      <c r="H576">
        <v>2</v>
      </c>
      <c r="I576">
        <v>99</v>
      </c>
      <c r="J576">
        <v>999</v>
      </c>
      <c r="K576">
        <v>99</v>
      </c>
      <c r="L576">
        <v>99</v>
      </c>
      <c r="M576">
        <v>99</v>
      </c>
      <c r="N576">
        <v>99</v>
      </c>
      <c r="O576">
        <v>99</v>
      </c>
      <c r="P576">
        <v>9999</v>
      </c>
      <c r="Q576">
        <v>373</v>
      </c>
      <c r="R576">
        <v>211112</v>
      </c>
      <c r="S576">
        <v>210561</v>
      </c>
      <c r="T576">
        <v>15.800115578460725</v>
      </c>
      <c r="U576">
        <v>60.502125274860951</v>
      </c>
      <c r="V576">
        <v>90.003981676089751</v>
      </c>
      <c r="W576">
        <v>83.073675087030381</v>
      </c>
      <c r="X576">
        <v>0.34294592443821287</v>
      </c>
      <c r="Y576">
        <v>0.68589184887642574</v>
      </c>
      <c r="Z576">
        <v>7.4633369964758014</v>
      </c>
      <c r="AA576">
        <v>8.8526751997906885</v>
      </c>
      <c r="AB576">
        <v>2.7807154224487967</v>
      </c>
      <c r="AC576">
        <v>-51.557089541090839</v>
      </c>
      <c r="AD576">
        <v>37.021604938271594</v>
      </c>
      <c r="AE576">
        <v>37.808006075537925</v>
      </c>
      <c r="AF576">
        <v>1999</v>
      </c>
      <c r="AG576">
        <v>167</v>
      </c>
      <c r="AH576">
        <v>6</v>
      </c>
      <c r="AI576">
        <v>1519</v>
      </c>
      <c r="AJ576">
        <v>16348</v>
      </c>
      <c r="AK576">
        <v>9605</v>
      </c>
      <c r="AL576">
        <v>13775</v>
      </c>
      <c r="AM576">
        <v>97</v>
      </c>
      <c r="AN576">
        <v>9962</v>
      </c>
      <c r="AO576">
        <v>3628</v>
      </c>
    </row>
    <row r="577" spans="1:41">
      <c r="A577">
        <v>6</v>
      </c>
      <c r="C577">
        <v>2016</v>
      </c>
      <c r="D577">
        <v>99</v>
      </c>
      <c r="E577">
        <v>99</v>
      </c>
      <c r="F577">
        <v>99</v>
      </c>
      <c r="G577">
        <v>2</v>
      </c>
      <c r="H577">
        <v>1</v>
      </c>
      <c r="I577">
        <v>99</v>
      </c>
      <c r="J577">
        <v>999</v>
      </c>
      <c r="K577">
        <v>99</v>
      </c>
      <c r="L577">
        <v>99</v>
      </c>
      <c r="M577">
        <v>99</v>
      </c>
      <c r="N577">
        <v>99</v>
      </c>
      <c r="O577">
        <v>99</v>
      </c>
      <c r="P577">
        <v>9999</v>
      </c>
      <c r="Q577">
        <v>550</v>
      </c>
      <c r="R577">
        <v>308806</v>
      </c>
      <c r="S577">
        <v>308020</v>
      </c>
      <c r="T577">
        <v>15.494475495942439</v>
      </c>
      <c r="U577">
        <v>59.818985780144146</v>
      </c>
      <c r="V577">
        <v>89.476596509226496</v>
      </c>
      <c r="W577">
        <v>82.58689857801555</v>
      </c>
      <c r="X577">
        <v>0.86494433398314796</v>
      </c>
      <c r="Y577">
        <v>1.7298886679662959</v>
      </c>
      <c r="Z577">
        <v>72.590558473604787</v>
      </c>
      <c r="AA577">
        <v>9.2458979104693242</v>
      </c>
      <c r="AB577">
        <v>2.6803455425821339</v>
      </c>
      <c r="AC577">
        <v>-38.205717971815758</v>
      </c>
      <c r="AD577">
        <v>67.731011339460011</v>
      </c>
      <c r="AE577">
        <v>67.795317137711621</v>
      </c>
      <c r="AF577">
        <v>7818</v>
      </c>
      <c r="AG577">
        <v>6</v>
      </c>
      <c r="AH577">
        <v>0</v>
      </c>
      <c r="AI577">
        <v>1810</v>
      </c>
      <c r="AJ577">
        <v>44047</v>
      </c>
      <c r="AK577">
        <v>6812</v>
      </c>
      <c r="AL577">
        <v>37635</v>
      </c>
      <c r="AM577">
        <v>37</v>
      </c>
      <c r="AN577">
        <v>27113</v>
      </c>
      <c r="AO577">
        <v>7055</v>
      </c>
    </row>
    <row r="578" spans="1:41">
      <c r="A578">
        <v>6</v>
      </c>
      <c r="C578">
        <v>2016</v>
      </c>
      <c r="D578">
        <v>99</v>
      </c>
      <c r="E578">
        <v>99</v>
      </c>
      <c r="F578">
        <v>99</v>
      </c>
      <c r="G578">
        <v>2</v>
      </c>
      <c r="H578">
        <v>2</v>
      </c>
      <c r="I578">
        <v>99</v>
      </c>
      <c r="J578">
        <v>999</v>
      </c>
      <c r="K578">
        <v>99</v>
      </c>
      <c r="L578">
        <v>99</v>
      </c>
      <c r="M578">
        <v>99</v>
      </c>
      <c r="N578">
        <v>99</v>
      </c>
      <c r="O578">
        <v>99</v>
      </c>
      <c r="P578">
        <v>9999</v>
      </c>
      <c r="Q578">
        <v>304</v>
      </c>
      <c r="R578">
        <v>147124</v>
      </c>
      <c r="S578">
        <v>146680</v>
      </c>
      <c r="T578">
        <v>16.210475517250757</v>
      </c>
      <c r="U578">
        <v>61.512585219525519</v>
      </c>
      <c r="V578">
        <v>89.260239860003978</v>
      </c>
      <c r="W578">
        <v>82.387201390783105</v>
      </c>
      <c r="X578">
        <v>2.2790299339332809</v>
      </c>
      <c r="Y578">
        <v>4.5580598678665618</v>
      </c>
      <c r="Z578">
        <v>0</v>
      </c>
      <c r="AA578">
        <v>8.9087899747089381</v>
      </c>
      <c r="AB578">
        <v>2.7886984702414086</v>
      </c>
      <c r="AC578">
        <v>-49.432806875721887</v>
      </c>
      <c r="AD578">
        <v>32.268988660540003</v>
      </c>
      <c r="AE578">
        <v>32.204682862288394</v>
      </c>
      <c r="AF578">
        <v>1790</v>
      </c>
      <c r="AG578">
        <v>411</v>
      </c>
      <c r="AH578">
        <v>0</v>
      </c>
      <c r="AI578">
        <v>510</v>
      </c>
      <c r="AJ578">
        <v>13981</v>
      </c>
      <c r="AK578">
        <v>2777</v>
      </c>
      <c r="AL578">
        <v>17973</v>
      </c>
      <c r="AM578">
        <v>1</v>
      </c>
      <c r="AN578">
        <v>9623</v>
      </c>
      <c r="AO578">
        <v>3193</v>
      </c>
    </row>
    <row r="579" spans="1:41">
      <c r="A579">
        <v>6</v>
      </c>
      <c r="C579">
        <v>2016</v>
      </c>
      <c r="D579">
        <v>99</v>
      </c>
      <c r="E579">
        <v>99</v>
      </c>
      <c r="F579">
        <v>99</v>
      </c>
      <c r="G579">
        <v>3</v>
      </c>
      <c r="H579">
        <v>1</v>
      </c>
      <c r="I579">
        <v>99</v>
      </c>
      <c r="J579">
        <v>999</v>
      </c>
      <c r="K579">
        <v>99</v>
      </c>
      <c r="L579">
        <v>99</v>
      </c>
      <c r="M579">
        <v>99</v>
      </c>
      <c r="N579">
        <v>99</v>
      </c>
      <c r="O579">
        <v>99</v>
      </c>
      <c r="P579">
        <v>9999</v>
      </c>
      <c r="Q579">
        <v>345</v>
      </c>
      <c r="R579">
        <v>200699</v>
      </c>
      <c r="S579">
        <v>199817</v>
      </c>
      <c r="T579">
        <v>15.526928385293402</v>
      </c>
      <c r="U579">
        <v>59.982408904147277</v>
      </c>
      <c r="V579">
        <v>86.537147904201518</v>
      </c>
      <c r="W579">
        <v>79.873787515576865</v>
      </c>
      <c r="X579">
        <v>7.8107015979152852</v>
      </c>
      <c r="Y579">
        <v>15.62140319583057</v>
      </c>
      <c r="Z579">
        <v>86.074669031734089</v>
      </c>
      <c r="AA579">
        <v>8.7299515957802551</v>
      </c>
      <c r="AB579">
        <v>2.7985946897484619</v>
      </c>
      <c r="AC579">
        <v>-71.251054033356112</v>
      </c>
      <c r="AD579">
        <v>80.315581380458454</v>
      </c>
      <c r="AE579">
        <v>79.998599890653679</v>
      </c>
      <c r="AF579">
        <v>4967</v>
      </c>
      <c r="AG579">
        <v>23</v>
      </c>
      <c r="AH579">
        <v>0</v>
      </c>
      <c r="AI579">
        <v>2135</v>
      </c>
      <c r="AJ579">
        <v>7609</v>
      </c>
      <c r="AK579">
        <v>4519</v>
      </c>
      <c r="AL579">
        <v>4746</v>
      </c>
      <c r="AM579">
        <v>1</v>
      </c>
      <c r="AN579">
        <v>9087</v>
      </c>
      <c r="AO579">
        <v>9452</v>
      </c>
    </row>
    <row r="580" spans="1:41">
      <c r="A580">
        <v>6</v>
      </c>
      <c r="C580">
        <v>2016</v>
      </c>
      <c r="D580">
        <v>99</v>
      </c>
      <c r="E580">
        <v>99</v>
      </c>
      <c r="F580">
        <v>99</v>
      </c>
      <c r="G580">
        <v>3</v>
      </c>
      <c r="H580">
        <v>2</v>
      </c>
      <c r="I580">
        <v>99</v>
      </c>
      <c r="J580">
        <v>999</v>
      </c>
      <c r="K580">
        <v>99</v>
      </c>
      <c r="L580">
        <v>99</v>
      </c>
      <c r="M580">
        <v>99</v>
      </c>
      <c r="N580">
        <v>99</v>
      </c>
      <c r="O580">
        <v>99</v>
      </c>
      <c r="P580">
        <v>9999</v>
      </c>
      <c r="Q580">
        <v>64</v>
      </c>
      <c r="R580">
        <v>49189</v>
      </c>
      <c r="S580">
        <v>49162</v>
      </c>
      <c r="T580">
        <v>16.214539836142222</v>
      </c>
      <c r="U580">
        <v>61.618709572433985</v>
      </c>
      <c r="V580">
        <v>87.801256535152262</v>
      </c>
      <c r="W580">
        <v>81.040559781945618</v>
      </c>
      <c r="X580">
        <v>12.525158063794748</v>
      </c>
      <c r="Y580">
        <v>25.050316127589497</v>
      </c>
      <c r="Z580">
        <v>0</v>
      </c>
      <c r="AA580">
        <v>9.9264404702785782</v>
      </c>
      <c r="AB580">
        <v>3.012989085413508</v>
      </c>
      <c r="AC580">
        <v>-35.02415103749037</v>
      </c>
      <c r="AD580">
        <v>19.684418619541557</v>
      </c>
      <c r="AE580">
        <v>20.001400109346328</v>
      </c>
      <c r="AF580">
        <v>1145</v>
      </c>
      <c r="AG580">
        <v>1</v>
      </c>
      <c r="AH580">
        <v>0</v>
      </c>
      <c r="AI580">
        <v>421</v>
      </c>
      <c r="AJ580">
        <v>1939</v>
      </c>
      <c r="AK580">
        <v>1319</v>
      </c>
      <c r="AL580">
        <v>1450</v>
      </c>
      <c r="AM580">
        <v>0</v>
      </c>
      <c r="AN580">
        <v>2014</v>
      </c>
      <c r="AO580">
        <v>1763</v>
      </c>
    </row>
    <row r="581" spans="1:41">
      <c r="A581">
        <v>6</v>
      </c>
      <c r="C581">
        <v>2016</v>
      </c>
      <c r="D581">
        <v>99</v>
      </c>
      <c r="E581">
        <v>99</v>
      </c>
      <c r="F581">
        <v>99</v>
      </c>
      <c r="G581">
        <v>4</v>
      </c>
      <c r="H581">
        <v>1</v>
      </c>
      <c r="I581">
        <v>99</v>
      </c>
      <c r="J581">
        <v>999</v>
      </c>
      <c r="K581">
        <v>99</v>
      </c>
      <c r="L581">
        <v>99</v>
      </c>
      <c r="M581">
        <v>99</v>
      </c>
      <c r="N581">
        <v>99</v>
      </c>
      <c r="O581">
        <v>99</v>
      </c>
      <c r="P581">
        <v>9999</v>
      </c>
      <c r="Q581">
        <v>129</v>
      </c>
      <c r="R581">
        <v>77362.5</v>
      </c>
      <c r="S581">
        <v>76956.5</v>
      </c>
      <c r="T581">
        <v>15.590531588301824</v>
      </c>
      <c r="U581">
        <v>60.180777452197013</v>
      </c>
      <c r="V581">
        <v>85.799759441142811</v>
      </c>
      <c r="W581">
        <v>79.193177964173728</v>
      </c>
      <c r="X581">
        <v>8.3205687510098585</v>
      </c>
      <c r="Y581">
        <v>16.641137502019717</v>
      </c>
      <c r="Z581">
        <v>85.741153659718861</v>
      </c>
      <c r="AA581">
        <v>9.3911808722734218</v>
      </c>
      <c r="AB581">
        <v>2.8895585189282591</v>
      </c>
      <c r="AC581">
        <v>-67.921847485070998</v>
      </c>
      <c r="AD581">
        <v>91.53971306019821</v>
      </c>
      <c r="AE581">
        <v>91.536720990452764</v>
      </c>
      <c r="AF581">
        <v>1798</v>
      </c>
      <c r="AG581">
        <v>12</v>
      </c>
      <c r="AH581">
        <v>0</v>
      </c>
      <c r="AI581">
        <v>827</v>
      </c>
      <c r="AJ581">
        <v>7987</v>
      </c>
      <c r="AK581">
        <v>1239</v>
      </c>
      <c r="AL581">
        <v>7504</v>
      </c>
      <c r="AM581">
        <v>3</v>
      </c>
      <c r="AN581">
        <v>8727</v>
      </c>
      <c r="AO581">
        <v>3289</v>
      </c>
    </row>
    <row r="582" spans="1:41">
      <c r="A582">
        <v>6</v>
      </c>
      <c r="C582">
        <v>2016</v>
      </c>
      <c r="D582">
        <v>99</v>
      </c>
      <c r="E582">
        <v>99</v>
      </c>
      <c r="F582">
        <v>99</v>
      </c>
      <c r="G582">
        <v>4</v>
      </c>
      <c r="H582">
        <v>2</v>
      </c>
      <c r="I582">
        <v>99</v>
      </c>
      <c r="J582">
        <v>999</v>
      </c>
      <c r="K582">
        <v>99</v>
      </c>
      <c r="L582">
        <v>99</v>
      </c>
      <c r="M582">
        <v>99</v>
      </c>
      <c r="N582">
        <v>99</v>
      </c>
      <c r="O582">
        <v>99</v>
      </c>
      <c r="P582">
        <v>9999</v>
      </c>
      <c r="Q582">
        <v>26</v>
      </c>
      <c r="R582">
        <v>7150</v>
      </c>
      <c r="S582">
        <v>7121</v>
      </c>
      <c r="T582">
        <v>16.203916083916091</v>
      </c>
      <c r="U582">
        <v>61.736834714225537</v>
      </c>
      <c r="V582">
        <v>85.717385122635747</v>
      </c>
      <c r="W582">
        <v>79.117146468192388</v>
      </c>
      <c r="X582">
        <v>0</v>
      </c>
      <c r="Y582">
        <v>0</v>
      </c>
      <c r="Z582">
        <v>0</v>
      </c>
      <c r="AA582">
        <v>8.2114676271754377</v>
      </c>
      <c r="AB582">
        <v>2.9978887917130854</v>
      </c>
      <c r="AC582">
        <v>-59.572036551165517</v>
      </c>
      <c r="AD582">
        <v>8.4602869398018061</v>
      </c>
      <c r="AE582">
        <v>8.4632790095472252</v>
      </c>
      <c r="AF582">
        <v>7</v>
      </c>
      <c r="AG582">
        <v>0</v>
      </c>
      <c r="AH582">
        <v>0</v>
      </c>
      <c r="AI582">
        <v>3</v>
      </c>
      <c r="AJ582">
        <v>795</v>
      </c>
      <c r="AK582">
        <v>195</v>
      </c>
      <c r="AL582">
        <v>1451</v>
      </c>
      <c r="AM582">
        <v>0</v>
      </c>
      <c r="AN582">
        <v>178</v>
      </c>
      <c r="AO582">
        <v>229</v>
      </c>
    </row>
    <row r="583" spans="1:41">
      <c r="A583">
        <v>6</v>
      </c>
      <c r="C583">
        <v>2015</v>
      </c>
      <c r="D583">
        <v>99</v>
      </c>
      <c r="E583">
        <v>99</v>
      </c>
      <c r="F583">
        <v>99</v>
      </c>
      <c r="G583">
        <v>1</v>
      </c>
      <c r="H583">
        <v>1</v>
      </c>
      <c r="I583">
        <v>99</v>
      </c>
      <c r="J583">
        <v>999</v>
      </c>
      <c r="K583">
        <v>99</v>
      </c>
      <c r="L583">
        <v>99</v>
      </c>
      <c r="M583">
        <v>99</v>
      </c>
      <c r="N583">
        <v>99</v>
      </c>
      <c r="O583">
        <v>99</v>
      </c>
      <c r="P583">
        <v>9999</v>
      </c>
      <c r="Q583">
        <v>652</v>
      </c>
      <c r="R583">
        <v>343132</v>
      </c>
      <c r="S583">
        <v>339683</v>
      </c>
      <c r="T583">
        <v>15.440667148502619</v>
      </c>
      <c r="U583">
        <v>59.967463782408878</v>
      </c>
      <c r="V583">
        <v>88.336873284341181</v>
      </c>
      <c r="W583">
        <v>81.534934041444146</v>
      </c>
      <c r="X583">
        <v>1.4624109672079553</v>
      </c>
      <c r="Y583">
        <v>2.9248219344159105</v>
      </c>
      <c r="AA583">
        <v>6.2794883434525772</v>
      </c>
      <c r="AB583">
        <v>2.7739214176351914</v>
      </c>
      <c r="AC583">
        <v>-139.96297443932033</v>
      </c>
      <c r="AD583">
        <v>63.295524348334574</v>
      </c>
      <c r="AE583">
        <v>62.72508276194101</v>
      </c>
      <c r="AF583">
        <v>50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3682</v>
      </c>
      <c r="AO583">
        <v>5932</v>
      </c>
    </row>
    <row r="584" spans="1:41">
      <c r="A584">
        <v>6</v>
      </c>
      <c r="C584">
        <v>2015</v>
      </c>
      <c r="D584">
        <v>99</v>
      </c>
      <c r="E584">
        <v>99</v>
      </c>
      <c r="F584">
        <v>99</v>
      </c>
      <c r="G584">
        <v>1</v>
      </c>
      <c r="H584">
        <v>2</v>
      </c>
      <c r="I584">
        <v>99</v>
      </c>
      <c r="J584">
        <v>999</v>
      </c>
      <c r="K584">
        <v>99</v>
      </c>
      <c r="L584">
        <v>99</v>
      </c>
      <c r="M584">
        <v>99</v>
      </c>
      <c r="N584">
        <v>99</v>
      </c>
      <c r="O584">
        <v>99</v>
      </c>
      <c r="P584">
        <v>9999</v>
      </c>
      <c r="Q584">
        <v>316</v>
      </c>
      <c r="R584">
        <v>198979</v>
      </c>
      <c r="S584">
        <v>198335</v>
      </c>
      <c r="T584">
        <v>16.032596404645716</v>
      </c>
      <c r="U584">
        <v>61.089802606700786</v>
      </c>
      <c r="V584">
        <v>89.723402362588899</v>
      </c>
      <c r="W584">
        <v>82.814700380668754</v>
      </c>
      <c r="X584">
        <v>0.40657556827604929</v>
      </c>
      <c r="Y584">
        <v>0.81315113655209859</v>
      </c>
      <c r="AA584">
        <v>8.0974787229617959</v>
      </c>
      <c r="AB584">
        <v>2.8195621650875395</v>
      </c>
      <c r="AC584">
        <v>-64.223008554027189</v>
      </c>
      <c r="AD584">
        <v>36.704475651665433</v>
      </c>
      <c r="AE584">
        <v>37.27491723805899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1508</v>
      </c>
      <c r="AO584">
        <v>4933</v>
      </c>
    </row>
    <row r="585" spans="1:41">
      <c r="A585">
        <v>6</v>
      </c>
      <c r="C585">
        <v>2015</v>
      </c>
      <c r="D585">
        <v>99</v>
      </c>
      <c r="E585">
        <v>99</v>
      </c>
      <c r="F585">
        <v>99</v>
      </c>
      <c r="G585">
        <v>2</v>
      </c>
      <c r="H585">
        <v>1</v>
      </c>
      <c r="I585">
        <v>99</v>
      </c>
      <c r="J585">
        <v>999</v>
      </c>
      <c r="K585">
        <v>99</v>
      </c>
      <c r="L585">
        <v>99</v>
      </c>
      <c r="M585">
        <v>99</v>
      </c>
      <c r="N585">
        <v>99</v>
      </c>
      <c r="O585">
        <v>99</v>
      </c>
      <c r="P585">
        <v>9999</v>
      </c>
      <c r="Q585">
        <v>514</v>
      </c>
      <c r="R585">
        <v>290730</v>
      </c>
      <c r="S585">
        <v>290035</v>
      </c>
      <c r="T585">
        <v>15.815911670622224</v>
      </c>
      <c r="U585">
        <v>60.530708362783791</v>
      </c>
      <c r="V585">
        <v>89.62173863239822</v>
      </c>
      <c r="W585">
        <v>82.720864757703055</v>
      </c>
      <c r="X585">
        <v>0.48911361056650499</v>
      </c>
      <c r="Y585">
        <v>0.97822722113300997</v>
      </c>
      <c r="AA585">
        <v>8.7382774465488602</v>
      </c>
      <c r="AB585">
        <v>2.7886228657582399</v>
      </c>
      <c r="AC585">
        <v>-39.997665853802495</v>
      </c>
      <c r="AD585">
        <v>66.86814741214539</v>
      </c>
      <c r="AE585">
        <v>66.889421245144362</v>
      </c>
      <c r="AF585">
        <v>23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7299</v>
      </c>
      <c r="AO585">
        <v>266</v>
      </c>
    </row>
    <row r="586" spans="1:41">
      <c r="A586">
        <v>6</v>
      </c>
      <c r="C586">
        <v>2015</v>
      </c>
      <c r="D586">
        <v>99</v>
      </c>
      <c r="E586">
        <v>99</v>
      </c>
      <c r="F586">
        <v>99</v>
      </c>
      <c r="G586">
        <v>2</v>
      </c>
      <c r="H586">
        <v>2</v>
      </c>
      <c r="I586">
        <v>99</v>
      </c>
      <c r="J586">
        <v>999</v>
      </c>
      <c r="K586">
        <v>99</v>
      </c>
      <c r="L586">
        <v>99</v>
      </c>
      <c r="M586">
        <v>99</v>
      </c>
      <c r="N586">
        <v>99</v>
      </c>
      <c r="O586">
        <v>99</v>
      </c>
      <c r="P586">
        <v>9999</v>
      </c>
      <c r="Q586">
        <v>290</v>
      </c>
      <c r="R586">
        <v>144051</v>
      </c>
      <c r="S586">
        <v>143568</v>
      </c>
      <c r="T586">
        <v>16.198908719828395</v>
      </c>
      <c r="U586">
        <v>61.557352613395736</v>
      </c>
      <c r="V586">
        <v>89.63753394528014</v>
      </c>
      <c r="W586">
        <v>82.735443831494877</v>
      </c>
      <c r="X586">
        <v>0.29225760320997429</v>
      </c>
      <c r="Y586">
        <v>0.58451520641994859</v>
      </c>
      <c r="AA586">
        <v>8.4944608234325774</v>
      </c>
      <c r="AB586">
        <v>2.8461611966799967</v>
      </c>
      <c r="AC586">
        <v>-58.521644254193049</v>
      </c>
      <c r="AD586">
        <v>33.131852587854581</v>
      </c>
      <c r="AE586">
        <v>33.110578754855624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1297</v>
      </c>
      <c r="AO586">
        <v>345</v>
      </c>
    </row>
    <row r="587" spans="1:41">
      <c r="A587">
        <v>6</v>
      </c>
      <c r="C587">
        <v>2015</v>
      </c>
      <c r="D587">
        <v>99</v>
      </c>
      <c r="E587">
        <v>99</v>
      </c>
      <c r="F587">
        <v>99</v>
      </c>
      <c r="G587">
        <v>3</v>
      </c>
      <c r="H587">
        <v>1</v>
      </c>
      <c r="I587">
        <v>99</v>
      </c>
      <c r="J587">
        <v>999</v>
      </c>
      <c r="K587">
        <v>99</v>
      </c>
      <c r="L587">
        <v>99</v>
      </c>
      <c r="M587">
        <v>99</v>
      </c>
      <c r="N587">
        <v>99</v>
      </c>
      <c r="O587">
        <v>99</v>
      </c>
      <c r="P587">
        <v>9999</v>
      </c>
      <c r="Q587">
        <v>321</v>
      </c>
      <c r="R587">
        <v>184020</v>
      </c>
      <c r="S587">
        <v>183632</v>
      </c>
      <c r="T587">
        <v>15.764427779589179</v>
      </c>
      <c r="U587">
        <v>60.41899015422149</v>
      </c>
      <c r="V587">
        <v>86.021196852228996</v>
      </c>
      <c r="W587">
        <v>79.397564694607809</v>
      </c>
      <c r="X587">
        <v>7.1242256276491691</v>
      </c>
      <c r="Y587">
        <v>14.248451255298338</v>
      </c>
      <c r="AA587">
        <v>8.9457628653268788</v>
      </c>
      <c r="AB587">
        <v>2.8121195855089818</v>
      </c>
      <c r="AC587">
        <v>-51.518043967157425</v>
      </c>
      <c r="AD587">
        <v>80.463841118675646</v>
      </c>
      <c r="AE587">
        <v>80.012297754795185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3394</v>
      </c>
      <c r="AO587">
        <v>220</v>
      </c>
    </row>
    <row r="588" spans="1:41">
      <c r="A588">
        <v>6</v>
      </c>
      <c r="C588">
        <v>2015</v>
      </c>
      <c r="D588">
        <v>99</v>
      </c>
      <c r="E588">
        <v>99</v>
      </c>
      <c r="F588">
        <v>99</v>
      </c>
      <c r="G588">
        <v>3</v>
      </c>
      <c r="H588">
        <v>2</v>
      </c>
      <c r="I588">
        <v>99</v>
      </c>
      <c r="J588">
        <v>999</v>
      </c>
      <c r="K588">
        <v>99</v>
      </c>
      <c r="L588">
        <v>99</v>
      </c>
      <c r="M588">
        <v>99</v>
      </c>
      <c r="N588">
        <v>99</v>
      </c>
      <c r="O588">
        <v>99</v>
      </c>
      <c r="P588">
        <v>9999</v>
      </c>
      <c r="Q588">
        <v>71</v>
      </c>
      <c r="R588">
        <v>44679</v>
      </c>
      <c r="S588">
        <v>44622</v>
      </c>
      <c r="T588">
        <v>16.2328386937935</v>
      </c>
      <c r="U588">
        <v>61.763278203576718</v>
      </c>
      <c r="V588">
        <v>88.407950001391697</v>
      </c>
      <c r="W588">
        <v>81.600537851284173</v>
      </c>
      <c r="X588">
        <v>11.660959287360953</v>
      </c>
      <c r="Y588">
        <v>23.321918574721906</v>
      </c>
      <c r="AA588">
        <v>9.3890771884988578</v>
      </c>
      <c r="AB588">
        <v>3.0471711211125703</v>
      </c>
      <c r="AC588">
        <v>-39.782642262764256</v>
      </c>
      <c r="AD588">
        <v>19.536158881324354</v>
      </c>
      <c r="AE588">
        <v>19.987702245204805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820</v>
      </c>
      <c r="AO588">
        <v>294</v>
      </c>
    </row>
    <row r="589" spans="1:41">
      <c r="A589">
        <v>6</v>
      </c>
      <c r="C589">
        <v>2015</v>
      </c>
      <c r="D589">
        <v>99</v>
      </c>
      <c r="E589">
        <v>99</v>
      </c>
      <c r="F589">
        <v>99</v>
      </c>
      <c r="G589">
        <v>4</v>
      </c>
      <c r="H589">
        <v>1</v>
      </c>
      <c r="I589">
        <v>99</v>
      </c>
      <c r="J589">
        <v>999</v>
      </c>
      <c r="K589">
        <v>99</v>
      </c>
      <c r="L589">
        <v>99</v>
      </c>
      <c r="M589">
        <v>99</v>
      </c>
      <c r="N589">
        <v>99</v>
      </c>
      <c r="O589">
        <v>99</v>
      </c>
      <c r="P589">
        <v>9999</v>
      </c>
      <c r="Q589">
        <v>131</v>
      </c>
      <c r="R589">
        <v>71474</v>
      </c>
      <c r="S589">
        <v>71352</v>
      </c>
      <c r="T589">
        <v>15.727271455354396</v>
      </c>
      <c r="U589">
        <v>60.297538961767025</v>
      </c>
      <c r="V589">
        <v>85.007235882541934</v>
      </c>
      <c r="W589">
        <v>78.461678719587397</v>
      </c>
      <c r="X589">
        <v>6.7101323558216972</v>
      </c>
      <c r="Y589">
        <v>13.420264711643396</v>
      </c>
      <c r="AA589">
        <v>9.7098763501242686</v>
      </c>
      <c r="AB589">
        <v>2.7832559588554608</v>
      </c>
      <c r="AC589">
        <v>-46.859828612793763</v>
      </c>
      <c r="AD589">
        <v>90.785997357992059</v>
      </c>
      <c r="AE589">
        <v>90.801657388916382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1169</v>
      </c>
      <c r="AO589">
        <v>472</v>
      </c>
    </row>
    <row r="590" spans="1:41">
      <c r="A590">
        <v>6</v>
      </c>
      <c r="C590">
        <v>2015</v>
      </c>
      <c r="D590">
        <v>99</v>
      </c>
      <c r="E590">
        <v>99</v>
      </c>
      <c r="F590">
        <v>99</v>
      </c>
      <c r="G590">
        <v>4</v>
      </c>
      <c r="H590">
        <v>2</v>
      </c>
      <c r="I590">
        <v>99</v>
      </c>
      <c r="J590">
        <v>999</v>
      </c>
      <c r="K590">
        <v>99</v>
      </c>
      <c r="L590">
        <v>99</v>
      </c>
      <c r="M590">
        <v>99</v>
      </c>
      <c r="N590">
        <v>99</v>
      </c>
      <c r="O590">
        <v>99</v>
      </c>
      <c r="P590">
        <v>9999</v>
      </c>
      <c r="Q590">
        <v>26</v>
      </c>
      <c r="R590">
        <v>7254</v>
      </c>
      <c r="S590">
        <v>7225</v>
      </c>
      <c r="T590">
        <v>16.303418803418804</v>
      </c>
      <c r="U590">
        <v>62.012871972318351</v>
      </c>
      <c r="V590">
        <v>85.12158712187987</v>
      </c>
      <c r="W590">
        <v>78.5672249134944</v>
      </c>
      <c r="X590">
        <v>0</v>
      </c>
      <c r="Y590">
        <v>0</v>
      </c>
      <c r="AA590">
        <v>8.5493030441764351</v>
      </c>
      <c r="AB590">
        <v>2.9497710404744408</v>
      </c>
      <c r="AC590">
        <v>-66.439507793981761</v>
      </c>
      <c r="AD590">
        <v>9.2140026420079231</v>
      </c>
      <c r="AE590">
        <v>9.1983426110836159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507</v>
      </c>
    </row>
    <row r="591" spans="1:41">
      <c r="A591">
        <v>6</v>
      </c>
      <c r="C591">
        <v>2014</v>
      </c>
      <c r="D591">
        <v>99</v>
      </c>
      <c r="E591">
        <v>99</v>
      </c>
      <c r="F591">
        <v>99</v>
      </c>
      <c r="G591">
        <v>1</v>
      </c>
      <c r="H591">
        <v>1</v>
      </c>
      <c r="I591">
        <v>99</v>
      </c>
      <c r="J591">
        <v>999</v>
      </c>
      <c r="K591">
        <v>99</v>
      </c>
      <c r="L591">
        <v>99</v>
      </c>
      <c r="M591">
        <v>99</v>
      </c>
      <c r="N591">
        <v>99</v>
      </c>
      <c r="O591">
        <v>99</v>
      </c>
      <c r="P591">
        <v>9999</v>
      </c>
      <c r="Q591">
        <v>649</v>
      </c>
      <c r="R591">
        <v>350529</v>
      </c>
      <c r="S591">
        <v>350519</v>
      </c>
      <c r="T591">
        <v>15.794724544902133</v>
      </c>
      <c r="U591">
        <v>60.368516399966893</v>
      </c>
      <c r="V591">
        <v>84.557291839002716</v>
      </c>
      <c r="W591">
        <v>78.046380367397461</v>
      </c>
      <c r="X591">
        <v>0</v>
      </c>
      <c r="Y591">
        <v>0</v>
      </c>
      <c r="AA591">
        <v>8.6746744849350268</v>
      </c>
      <c r="AB591">
        <v>2.7729927900505862</v>
      </c>
      <c r="AC591">
        <v>-31.725824400861207</v>
      </c>
      <c r="AD591">
        <v>64.876374922959883</v>
      </c>
      <c r="AE591">
        <v>64.247532400204804</v>
      </c>
    </row>
    <row r="592" spans="1:41">
      <c r="A592">
        <v>6</v>
      </c>
      <c r="C592">
        <v>2014</v>
      </c>
      <c r="D592">
        <v>99</v>
      </c>
      <c r="E592">
        <v>99</v>
      </c>
      <c r="F592">
        <v>99</v>
      </c>
      <c r="G592">
        <v>1</v>
      </c>
      <c r="H592">
        <v>2</v>
      </c>
      <c r="I592">
        <v>99</v>
      </c>
      <c r="J592">
        <v>999</v>
      </c>
      <c r="K592">
        <v>99</v>
      </c>
      <c r="L592">
        <v>99</v>
      </c>
      <c r="M592">
        <v>99</v>
      </c>
      <c r="N592">
        <v>99</v>
      </c>
      <c r="O592">
        <v>99</v>
      </c>
      <c r="P592">
        <v>9999</v>
      </c>
      <c r="Q592">
        <v>293</v>
      </c>
      <c r="R592">
        <v>189774</v>
      </c>
      <c r="S592">
        <v>189773</v>
      </c>
      <c r="T592">
        <v>16.349852983021915</v>
      </c>
      <c r="U592">
        <v>61.849483330083842</v>
      </c>
      <c r="V592">
        <v>86.909579643250638</v>
      </c>
      <c r="W592">
        <v>80.217542010717381</v>
      </c>
      <c r="X592">
        <v>0</v>
      </c>
      <c r="Y592">
        <v>0</v>
      </c>
      <c r="AA592">
        <v>8.8262260060658377</v>
      </c>
      <c r="AB592">
        <v>2.831382811909029</v>
      </c>
      <c r="AC592">
        <v>-31.577392756332959</v>
      </c>
      <c r="AD592">
        <v>35.123625077040117</v>
      </c>
      <c r="AE592">
        <v>35.752467599795189</v>
      </c>
    </row>
    <row r="593" spans="1:31">
      <c r="A593">
        <v>6</v>
      </c>
      <c r="C593">
        <v>2014</v>
      </c>
      <c r="D593">
        <v>99</v>
      </c>
      <c r="E593">
        <v>99</v>
      </c>
      <c r="F593">
        <v>99</v>
      </c>
      <c r="G593">
        <v>2</v>
      </c>
      <c r="H593">
        <v>1</v>
      </c>
      <c r="I593">
        <v>99</v>
      </c>
      <c r="J593">
        <v>999</v>
      </c>
      <c r="K593">
        <v>99</v>
      </c>
      <c r="L593">
        <v>99</v>
      </c>
      <c r="M593">
        <v>99</v>
      </c>
      <c r="N593">
        <v>99</v>
      </c>
      <c r="O593">
        <v>99</v>
      </c>
      <c r="P593">
        <v>9999</v>
      </c>
      <c r="Q593">
        <v>526</v>
      </c>
      <c r="R593">
        <v>293466</v>
      </c>
      <c r="S593">
        <v>293444</v>
      </c>
      <c r="T593">
        <v>15.964363844533947</v>
      </c>
      <c r="U593">
        <v>60.788743337740733</v>
      </c>
      <c r="V593">
        <v>85.671176951665103</v>
      </c>
      <c r="W593">
        <v>79.074496326384448</v>
      </c>
      <c r="X593">
        <v>0</v>
      </c>
      <c r="Y593">
        <v>0</v>
      </c>
      <c r="AA593">
        <v>9.354471642857968</v>
      </c>
      <c r="AB593">
        <v>2.7141595466228434</v>
      </c>
      <c r="AC593">
        <v>-32.014879541887552</v>
      </c>
      <c r="AD593">
        <v>68.225852573237958</v>
      </c>
      <c r="AE593">
        <v>67.919229911551241</v>
      </c>
    </row>
    <row r="594" spans="1:31">
      <c r="A594">
        <v>6</v>
      </c>
      <c r="C594">
        <v>2014</v>
      </c>
      <c r="D594">
        <v>99</v>
      </c>
      <c r="E594">
        <v>99</v>
      </c>
      <c r="F594">
        <v>99</v>
      </c>
      <c r="G594">
        <v>2</v>
      </c>
      <c r="H594">
        <v>2</v>
      </c>
      <c r="I594">
        <v>99</v>
      </c>
      <c r="J594">
        <v>999</v>
      </c>
      <c r="K594">
        <v>99</v>
      </c>
      <c r="L594">
        <v>99</v>
      </c>
      <c r="M594">
        <v>99</v>
      </c>
      <c r="N594">
        <v>99</v>
      </c>
      <c r="O594">
        <v>99</v>
      </c>
      <c r="P594">
        <v>9999</v>
      </c>
      <c r="Q594">
        <v>274</v>
      </c>
      <c r="R594">
        <v>136673</v>
      </c>
      <c r="S594">
        <v>136667</v>
      </c>
      <c r="T594">
        <v>16.2660510854375</v>
      </c>
      <c r="U594">
        <v>61.51572801041948</v>
      </c>
      <c r="V594">
        <v>86.884515248771294</v>
      </c>
      <c r="W594">
        <v>80.1944075746149</v>
      </c>
      <c r="X594">
        <v>0</v>
      </c>
      <c r="Y594">
        <v>0</v>
      </c>
      <c r="AA594">
        <v>8.6840568374960299</v>
      </c>
      <c r="AB594">
        <v>2.7274947804367895</v>
      </c>
      <c r="AC594">
        <v>-32.79037946316879</v>
      </c>
      <c r="AD594">
        <v>31.774147426762049</v>
      </c>
      <c r="AE594">
        <v>32.080770088448745</v>
      </c>
    </row>
    <row r="595" spans="1:31">
      <c r="A595">
        <v>6</v>
      </c>
      <c r="C595">
        <v>2014</v>
      </c>
      <c r="D595">
        <v>99</v>
      </c>
      <c r="E595">
        <v>99</v>
      </c>
      <c r="F595">
        <v>99</v>
      </c>
      <c r="G595">
        <v>3</v>
      </c>
      <c r="H595">
        <v>1</v>
      </c>
      <c r="I595">
        <v>99</v>
      </c>
      <c r="J595">
        <v>999</v>
      </c>
      <c r="K595">
        <v>99</v>
      </c>
      <c r="L595">
        <v>99</v>
      </c>
      <c r="M595">
        <v>99</v>
      </c>
      <c r="N595">
        <v>99</v>
      </c>
      <c r="O595">
        <v>99</v>
      </c>
      <c r="P595">
        <v>9999</v>
      </c>
      <c r="Q595">
        <v>324</v>
      </c>
      <c r="R595">
        <v>192234</v>
      </c>
      <c r="S595">
        <v>192217</v>
      </c>
      <c r="T595">
        <v>15.960704141827147</v>
      </c>
      <c r="U595">
        <v>60.88143088280431</v>
      </c>
      <c r="V595">
        <v>81.829496706139764</v>
      </c>
      <c r="W595">
        <v>75.528625459767738</v>
      </c>
      <c r="X595">
        <v>0</v>
      </c>
      <c r="Y595">
        <v>0</v>
      </c>
      <c r="AA595">
        <v>8.9818993021907207</v>
      </c>
      <c r="AB595">
        <v>2.8809743978135942</v>
      </c>
      <c r="AC595">
        <v>-39.492218925866403</v>
      </c>
      <c r="AD595">
        <v>81.58195159421642</v>
      </c>
      <c r="AE595">
        <v>81.099161746909246</v>
      </c>
    </row>
    <row r="596" spans="1:31">
      <c r="A596">
        <v>6</v>
      </c>
      <c r="C596">
        <v>2014</v>
      </c>
      <c r="D596">
        <v>99</v>
      </c>
      <c r="E596">
        <v>99</v>
      </c>
      <c r="F596">
        <v>99</v>
      </c>
      <c r="G596">
        <v>3</v>
      </c>
      <c r="H596">
        <v>2</v>
      </c>
      <c r="I596">
        <v>99</v>
      </c>
      <c r="J596">
        <v>999</v>
      </c>
      <c r="K596">
        <v>99</v>
      </c>
      <c r="L596">
        <v>99</v>
      </c>
      <c r="M596">
        <v>99</v>
      </c>
      <c r="N596">
        <v>99</v>
      </c>
      <c r="O596">
        <v>99</v>
      </c>
      <c r="P596">
        <v>9999</v>
      </c>
      <c r="Q596">
        <v>66</v>
      </c>
      <c r="R596">
        <v>43399</v>
      </c>
      <c r="S596">
        <v>43394</v>
      </c>
      <c r="T596">
        <v>16.251641742897302</v>
      </c>
      <c r="U596">
        <v>61.851776743328557</v>
      </c>
      <c r="V596">
        <v>84.480774336547611</v>
      </c>
      <c r="W596">
        <v>77.975754712632479</v>
      </c>
      <c r="X596">
        <v>0</v>
      </c>
      <c r="Y596">
        <v>0</v>
      </c>
      <c r="AA596">
        <v>9.4241968994471055</v>
      </c>
      <c r="AB596">
        <v>3.0815102013177817</v>
      </c>
      <c r="AC596">
        <v>-36.559751358977451</v>
      </c>
      <c r="AD596">
        <v>18.418048405783569</v>
      </c>
      <c r="AE596">
        <v>18.900838253090775</v>
      </c>
    </row>
    <row r="597" spans="1:31">
      <c r="A597">
        <v>6</v>
      </c>
      <c r="C597">
        <v>2014</v>
      </c>
      <c r="D597">
        <v>99</v>
      </c>
      <c r="E597">
        <v>99</v>
      </c>
      <c r="F597">
        <v>99</v>
      </c>
      <c r="G597">
        <v>4</v>
      </c>
      <c r="H597">
        <v>1</v>
      </c>
      <c r="I597">
        <v>99</v>
      </c>
      <c r="J597">
        <v>999</v>
      </c>
      <c r="K597">
        <v>99</v>
      </c>
      <c r="L597">
        <v>99</v>
      </c>
      <c r="M597">
        <v>99</v>
      </c>
      <c r="N597">
        <v>99</v>
      </c>
      <c r="O597">
        <v>99</v>
      </c>
      <c r="P597">
        <v>9999</v>
      </c>
      <c r="Q597">
        <v>130</v>
      </c>
      <c r="R597">
        <v>69361</v>
      </c>
      <c r="S597">
        <v>69357</v>
      </c>
      <c r="T597">
        <v>15.858147950577411</v>
      </c>
      <c r="U597">
        <v>60.540262698790322</v>
      </c>
      <c r="V597">
        <v>81.48808828397226</v>
      </c>
      <c r="W597">
        <v>75.213505486108005</v>
      </c>
      <c r="X597">
        <v>0</v>
      </c>
      <c r="Y597">
        <v>0</v>
      </c>
      <c r="AA597">
        <v>9.5075639625451327</v>
      </c>
      <c r="AB597">
        <v>2.7089119629220182</v>
      </c>
      <c r="AC597">
        <v>-39.990347895412874</v>
      </c>
      <c r="AD597">
        <v>84.784070212323812</v>
      </c>
      <c r="AE597">
        <v>84.644841791986252</v>
      </c>
    </row>
    <row r="598" spans="1:31">
      <c r="A598">
        <v>6</v>
      </c>
      <c r="C598">
        <v>2014</v>
      </c>
      <c r="D598">
        <v>99</v>
      </c>
      <c r="E598">
        <v>99</v>
      </c>
      <c r="F598">
        <v>99</v>
      </c>
      <c r="G598">
        <v>4</v>
      </c>
      <c r="H598">
        <v>2</v>
      </c>
      <c r="I598">
        <v>99</v>
      </c>
      <c r="J598">
        <v>999</v>
      </c>
      <c r="K598">
        <v>99</v>
      </c>
      <c r="L598">
        <v>99</v>
      </c>
      <c r="M598">
        <v>99</v>
      </c>
      <c r="N598">
        <v>99</v>
      </c>
      <c r="O598">
        <v>99</v>
      </c>
      <c r="P598">
        <v>9999</v>
      </c>
      <c r="Q598">
        <v>34</v>
      </c>
      <c r="R598">
        <v>12448</v>
      </c>
      <c r="S598">
        <v>12444</v>
      </c>
      <c r="T598">
        <v>16.147332904884315</v>
      </c>
      <c r="U598">
        <v>61.473400835744144</v>
      </c>
      <c r="V598">
        <v>82.400704451718426</v>
      </c>
      <c r="W598">
        <v>76.055850208935553</v>
      </c>
      <c r="X598">
        <v>0</v>
      </c>
      <c r="Y598">
        <v>0</v>
      </c>
      <c r="AA598">
        <v>9.2852610698945313</v>
      </c>
      <c r="AB598">
        <v>2.544875219101312</v>
      </c>
      <c r="AC598">
        <v>-40.692321190652486</v>
      </c>
      <c r="AD598">
        <v>15.215929787676172</v>
      </c>
      <c r="AE598">
        <v>15.355158208013732</v>
      </c>
    </row>
    <row r="599" spans="1:31">
      <c r="A599">
        <v>6</v>
      </c>
      <c r="C599">
        <v>2013</v>
      </c>
      <c r="D599">
        <v>99</v>
      </c>
      <c r="E599">
        <v>99</v>
      </c>
      <c r="F599">
        <v>99</v>
      </c>
      <c r="G599">
        <v>1</v>
      </c>
      <c r="H599">
        <v>1</v>
      </c>
      <c r="I599">
        <v>99</v>
      </c>
      <c r="J599">
        <v>999</v>
      </c>
      <c r="K599">
        <v>99</v>
      </c>
      <c r="L599">
        <v>99</v>
      </c>
      <c r="M599">
        <v>99</v>
      </c>
      <c r="N599">
        <v>99</v>
      </c>
      <c r="O599">
        <v>99</v>
      </c>
      <c r="P599">
        <v>9999</v>
      </c>
      <c r="Q599">
        <v>661</v>
      </c>
      <c r="R599">
        <v>359077</v>
      </c>
      <c r="S599">
        <v>359042</v>
      </c>
      <c r="T599">
        <v>16.07999119965913</v>
      </c>
      <c r="U599">
        <v>61.089599545457069</v>
      </c>
      <c r="V599">
        <v>82.623773775072564</v>
      </c>
      <c r="W599">
        <v>76.261743194389723</v>
      </c>
      <c r="X599">
        <v>0</v>
      </c>
      <c r="Y599">
        <v>0</v>
      </c>
      <c r="AA599">
        <v>8.221970852723036</v>
      </c>
      <c r="AB599">
        <v>3.0289757802029498</v>
      </c>
      <c r="AC599">
        <v>-35.0601698321762</v>
      </c>
      <c r="AD599">
        <v>66.062541740181501</v>
      </c>
      <c r="AE599">
        <v>65.351514500243923</v>
      </c>
    </row>
    <row r="600" spans="1:31">
      <c r="A600">
        <v>6</v>
      </c>
      <c r="C600">
        <v>2013</v>
      </c>
      <c r="D600">
        <v>99</v>
      </c>
      <c r="E600">
        <v>99</v>
      </c>
      <c r="F600">
        <v>99</v>
      </c>
      <c r="G600">
        <v>1</v>
      </c>
      <c r="H600">
        <v>2</v>
      </c>
      <c r="I600">
        <v>99</v>
      </c>
      <c r="J600">
        <v>999</v>
      </c>
      <c r="K600">
        <v>99</v>
      </c>
      <c r="L600">
        <v>99</v>
      </c>
      <c r="M600">
        <v>99</v>
      </c>
      <c r="N600">
        <v>99</v>
      </c>
      <c r="O600">
        <v>99</v>
      </c>
      <c r="P600">
        <v>9999</v>
      </c>
      <c r="Q600">
        <v>295</v>
      </c>
      <c r="R600">
        <v>184464</v>
      </c>
      <c r="S600">
        <v>184463</v>
      </c>
      <c r="T600">
        <v>16.368348295602395</v>
      </c>
      <c r="U600">
        <v>62.04752714636539</v>
      </c>
      <c r="V600">
        <v>85.257749340980652</v>
      </c>
      <c r="W600">
        <v>78.692902641721858</v>
      </c>
      <c r="X600">
        <v>0</v>
      </c>
      <c r="Y600">
        <v>0</v>
      </c>
      <c r="AA600">
        <v>9.3746738436518733</v>
      </c>
      <c r="AB600">
        <v>3.0624806572304695</v>
      </c>
      <c r="AC600">
        <v>-36.702735988469776</v>
      </c>
      <c r="AD600">
        <v>33.937458259818484</v>
      </c>
      <c r="AE600">
        <v>34.648485499756099</v>
      </c>
    </row>
    <row r="601" spans="1:31">
      <c r="A601">
        <v>6</v>
      </c>
      <c r="C601">
        <v>2013</v>
      </c>
      <c r="D601">
        <v>99</v>
      </c>
      <c r="E601">
        <v>99</v>
      </c>
      <c r="F601">
        <v>99</v>
      </c>
      <c r="G601">
        <v>2</v>
      </c>
      <c r="H601">
        <v>1</v>
      </c>
      <c r="I601">
        <v>99</v>
      </c>
      <c r="J601">
        <v>999</v>
      </c>
      <c r="K601">
        <v>99</v>
      </c>
      <c r="L601">
        <v>99</v>
      </c>
      <c r="M601">
        <v>99</v>
      </c>
      <c r="N601">
        <v>99</v>
      </c>
      <c r="O601">
        <v>99</v>
      </c>
      <c r="P601">
        <v>9999</v>
      </c>
      <c r="Q601">
        <v>465</v>
      </c>
      <c r="R601">
        <v>234211</v>
      </c>
      <c r="S601">
        <v>234175</v>
      </c>
      <c r="T601">
        <v>16.222611235168284</v>
      </c>
      <c r="U601">
        <v>61.523113056474855</v>
      </c>
      <c r="V601">
        <v>81.629557998557985</v>
      </c>
      <c r="W601">
        <v>75.344082032666748</v>
      </c>
      <c r="X601">
        <v>0</v>
      </c>
      <c r="Y601">
        <v>0</v>
      </c>
      <c r="AA601">
        <v>8.7083369464186546</v>
      </c>
      <c r="AB601">
        <v>2.8278644108992195</v>
      </c>
      <c r="AC601">
        <v>-43.825673909555086</v>
      </c>
      <c r="AD601">
        <v>54.203338602212</v>
      </c>
      <c r="AE601">
        <v>52.491377127653116</v>
      </c>
    </row>
    <row r="602" spans="1:31">
      <c r="A602">
        <v>6</v>
      </c>
      <c r="C602">
        <v>2013</v>
      </c>
      <c r="D602">
        <v>99</v>
      </c>
      <c r="E602">
        <v>99</v>
      </c>
      <c r="F602">
        <v>99</v>
      </c>
      <c r="G602">
        <v>2</v>
      </c>
      <c r="H602">
        <v>2</v>
      </c>
      <c r="I602">
        <v>99</v>
      </c>
      <c r="J602">
        <v>999</v>
      </c>
      <c r="K602">
        <v>99</v>
      </c>
      <c r="L602">
        <v>99</v>
      </c>
      <c r="M602">
        <v>99</v>
      </c>
      <c r="N602">
        <v>99</v>
      </c>
      <c r="O602">
        <v>99</v>
      </c>
      <c r="P602">
        <v>9999</v>
      </c>
      <c r="Q602">
        <v>371</v>
      </c>
      <c r="R602">
        <v>197886</v>
      </c>
      <c r="S602">
        <v>197881</v>
      </c>
      <c r="T602">
        <v>16.106561353506564</v>
      </c>
      <c r="U602">
        <v>61.321470985086997</v>
      </c>
      <c r="V602">
        <v>87.425993460301584</v>
      </c>
      <c r="W602">
        <v>80.694191963857648</v>
      </c>
      <c r="X602">
        <v>0</v>
      </c>
      <c r="Y602">
        <v>0</v>
      </c>
      <c r="AA602">
        <v>9.8643538588919188</v>
      </c>
      <c r="AB602">
        <v>3.1833334650545075</v>
      </c>
      <c r="AC602">
        <v>-44.879351142709133</v>
      </c>
      <c r="AD602">
        <v>45.796661397788</v>
      </c>
      <c r="AE602">
        <v>47.508622872346884</v>
      </c>
    </row>
    <row r="603" spans="1:31">
      <c r="A603">
        <v>6</v>
      </c>
      <c r="C603">
        <v>2013</v>
      </c>
      <c r="D603">
        <v>99</v>
      </c>
      <c r="E603">
        <v>99</v>
      </c>
      <c r="F603">
        <v>99</v>
      </c>
      <c r="G603">
        <v>3</v>
      </c>
      <c r="H603">
        <v>1</v>
      </c>
      <c r="I603">
        <v>99</v>
      </c>
      <c r="J603">
        <v>999</v>
      </c>
      <c r="K603">
        <v>99</v>
      </c>
      <c r="L603">
        <v>99</v>
      </c>
      <c r="M603">
        <v>99</v>
      </c>
      <c r="N603">
        <v>99</v>
      </c>
      <c r="O603">
        <v>99</v>
      </c>
      <c r="P603">
        <v>9999</v>
      </c>
      <c r="Q603">
        <v>347</v>
      </c>
      <c r="R603">
        <v>191823</v>
      </c>
      <c r="S603">
        <v>191819</v>
      </c>
      <c r="T603">
        <v>16.197760435401388</v>
      </c>
      <c r="U603">
        <v>61.47335248333065</v>
      </c>
      <c r="V603">
        <v>80.011580639990484</v>
      </c>
      <c r="W603">
        <v>73.850688930711229</v>
      </c>
      <c r="X603">
        <v>0</v>
      </c>
      <c r="Y603">
        <v>0</v>
      </c>
      <c r="AA603">
        <v>8.6576062104700782</v>
      </c>
      <c r="AB603">
        <v>3.0463274005714442</v>
      </c>
      <c r="AC603">
        <v>-34.313351749832556</v>
      </c>
      <c r="AD603">
        <v>81.70434071480598</v>
      </c>
      <c r="AE603">
        <v>81.339404850934386</v>
      </c>
    </row>
    <row r="604" spans="1:31">
      <c r="A604">
        <v>6</v>
      </c>
      <c r="C604">
        <v>2013</v>
      </c>
      <c r="D604">
        <v>99</v>
      </c>
      <c r="E604">
        <v>99</v>
      </c>
      <c r="F604">
        <v>99</v>
      </c>
      <c r="G604">
        <v>3</v>
      </c>
      <c r="H604">
        <v>2</v>
      </c>
      <c r="I604">
        <v>99</v>
      </c>
      <c r="J604">
        <v>999</v>
      </c>
      <c r="K604">
        <v>99</v>
      </c>
      <c r="L604">
        <v>99</v>
      </c>
      <c r="M604">
        <v>99</v>
      </c>
      <c r="N604">
        <v>99</v>
      </c>
      <c r="O604">
        <v>99</v>
      </c>
      <c r="P604">
        <v>9999</v>
      </c>
      <c r="Q604">
        <v>68</v>
      </c>
      <c r="R604">
        <v>42954</v>
      </c>
      <c r="S604">
        <v>42953</v>
      </c>
      <c r="T604">
        <v>16.401243190389721</v>
      </c>
      <c r="U604">
        <v>62.200032593765272</v>
      </c>
      <c r="V604">
        <v>81.974066289644725</v>
      </c>
      <c r="W604">
        <v>75.662063185342149</v>
      </c>
      <c r="X604">
        <v>0</v>
      </c>
      <c r="Y604">
        <v>0</v>
      </c>
      <c r="AA604">
        <v>8.8879523234849049</v>
      </c>
      <c r="AB604">
        <v>3.0676390785613994</v>
      </c>
      <c r="AC604">
        <v>-32.494511870659181</v>
      </c>
      <c r="AD604">
        <v>18.295659285194031</v>
      </c>
      <c r="AE604">
        <v>18.660595149065596</v>
      </c>
    </row>
    <row r="605" spans="1:31">
      <c r="A605">
        <v>6</v>
      </c>
      <c r="C605">
        <v>2013</v>
      </c>
      <c r="D605">
        <v>99</v>
      </c>
      <c r="E605">
        <v>99</v>
      </c>
      <c r="F605">
        <v>99</v>
      </c>
      <c r="G605">
        <v>4</v>
      </c>
      <c r="H605">
        <v>1</v>
      </c>
      <c r="I605">
        <v>99</v>
      </c>
      <c r="J605">
        <v>999</v>
      </c>
      <c r="K605">
        <v>99</v>
      </c>
      <c r="L605">
        <v>99</v>
      </c>
      <c r="M605">
        <v>99</v>
      </c>
      <c r="N605">
        <v>99</v>
      </c>
      <c r="O605">
        <v>99</v>
      </c>
      <c r="P605">
        <v>9999</v>
      </c>
      <c r="Q605">
        <v>134</v>
      </c>
      <c r="R605">
        <v>65823</v>
      </c>
      <c r="S605">
        <v>65818</v>
      </c>
      <c r="T605">
        <v>16.176792306640539</v>
      </c>
      <c r="U605">
        <v>61.355191588927042</v>
      </c>
      <c r="V605">
        <v>79.989112759708263</v>
      </c>
      <c r="W605">
        <v>73.829951077212186</v>
      </c>
      <c r="X605">
        <v>0</v>
      </c>
      <c r="Y605">
        <v>0</v>
      </c>
      <c r="AA605">
        <v>9.3982113076087206</v>
      </c>
      <c r="AB605">
        <v>2.8940500002423319</v>
      </c>
      <c r="AC605">
        <v>-43.931174296898433</v>
      </c>
      <c r="AD605">
        <v>81.030874532204052</v>
      </c>
      <c r="AE605">
        <v>80.522729429789734</v>
      </c>
    </row>
    <row r="606" spans="1:31">
      <c r="A606">
        <v>6</v>
      </c>
      <c r="C606">
        <v>2013</v>
      </c>
      <c r="D606">
        <v>99</v>
      </c>
      <c r="E606">
        <v>99</v>
      </c>
      <c r="F606">
        <v>99</v>
      </c>
      <c r="G606">
        <v>4</v>
      </c>
      <c r="H606">
        <v>2</v>
      </c>
      <c r="I606">
        <v>99</v>
      </c>
      <c r="J606">
        <v>999</v>
      </c>
      <c r="K606">
        <v>99</v>
      </c>
      <c r="L606">
        <v>99</v>
      </c>
      <c r="M606">
        <v>99</v>
      </c>
      <c r="N606">
        <v>99</v>
      </c>
      <c r="O606">
        <v>99</v>
      </c>
      <c r="P606">
        <v>9999</v>
      </c>
      <c r="Q606">
        <v>32</v>
      </c>
      <c r="R606">
        <v>15409</v>
      </c>
      <c r="S606">
        <v>15406</v>
      </c>
      <c r="T606">
        <v>16.189889025893955</v>
      </c>
      <c r="U606">
        <v>61.68655069453461</v>
      </c>
      <c r="V606">
        <v>82.663836703601177</v>
      </c>
      <c r="W606">
        <v>76.298721277424818</v>
      </c>
      <c r="X606">
        <v>0</v>
      </c>
      <c r="Y606">
        <v>0</v>
      </c>
      <c r="AA606">
        <v>9.4382352834631078</v>
      </c>
      <c r="AB606">
        <v>3.062138853741657</v>
      </c>
      <c r="AC606">
        <v>-44.415300592900117</v>
      </c>
      <c r="AD606">
        <v>18.969125467795944</v>
      </c>
      <c r="AE606">
        <v>19.477270570210276</v>
      </c>
    </row>
    <row r="607" spans="1:31">
      <c r="A607">
        <v>6</v>
      </c>
      <c r="C607">
        <v>2012</v>
      </c>
      <c r="D607">
        <v>99</v>
      </c>
      <c r="E607">
        <v>99</v>
      </c>
      <c r="F607">
        <v>99</v>
      </c>
      <c r="G607">
        <v>1</v>
      </c>
      <c r="H607">
        <v>1</v>
      </c>
      <c r="I607">
        <v>99</v>
      </c>
      <c r="J607">
        <v>999</v>
      </c>
      <c r="K607">
        <v>99</v>
      </c>
      <c r="L607">
        <v>99</v>
      </c>
      <c r="M607">
        <v>99</v>
      </c>
      <c r="N607">
        <v>99</v>
      </c>
      <c r="O607">
        <v>99</v>
      </c>
      <c r="P607">
        <v>9999</v>
      </c>
      <c r="Q607">
        <v>686</v>
      </c>
      <c r="R607">
        <v>357470</v>
      </c>
      <c r="S607">
        <v>357455</v>
      </c>
      <c r="T607">
        <v>16.040960080566201</v>
      </c>
      <c r="U607">
        <v>61.055556643493581</v>
      </c>
      <c r="V607">
        <v>86.623795374893177</v>
      </c>
      <c r="W607">
        <v>79.953763131023251</v>
      </c>
      <c r="X607">
        <v>0</v>
      </c>
      <c r="Y607">
        <v>0</v>
      </c>
      <c r="AA607">
        <v>8.228733780568378</v>
      </c>
      <c r="AB607">
        <v>3.1287899402763606</v>
      </c>
      <c r="AC607">
        <v>-37.741825511534223</v>
      </c>
      <c r="AD607">
        <v>66.00989769915428</v>
      </c>
      <c r="AE607">
        <v>65.511487239482477</v>
      </c>
    </row>
    <row r="608" spans="1:31">
      <c r="A608">
        <v>6</v>
      </c>
      <c r="C608">
        <v>2012</v>
      </c>
      <c r="D608">
        <v>99</v>
      </c>
      <c r="E608">
        <v>99</v>
      </c>
      <c r="F608">
        <v>99</v>
      </c>
      <c r="G608">
        <v>1</v>
      </c>
      <c r="H608">
        <v>2</v>
      </c>
      <c r="I608">
        <v>99</v>
      </c>
      <c r="J608">
        <v>999</v>
      </c>
      <c r="K608">
        <v>99</v>
      </c>
      <c r="L608">
        <v>99</v>
      </c>
      <c r="M608">
        <v>99</v>
      </c>
      <c r="N608">
        <v>99</v>
      </c>
      <c r="O608">
        <v>99</v>
      </c>
      <c r="P608">
        <v>9999</v>
      </c>
      <c r="Q608">
        <v>297</v>
      </c>
      <c r="R608">
        <v>184070</v>
      </c>
      <c r="S608">
        <v>184053</v>
      </c>
      <c r="T608">
        <v>16.262981474439073</v>
      </c>
      <c r="U608">
        <v>61.766703069224597</v>
      </c>
      <c r="V608">
        <v>88.570475651832098</v>
      </c>
      <c r="W608">
        <v>81.75054902664013</v>
      </c>
      <c r="X608">
        <v>0</v>
      </c>
      <c r="Y608">
        <v>0</v>
      </c>
      <c r="AA608">
        <v>8.5696808059245608</v>
      </c>
      <c r="AB608">
        <v>3.1442506957404839</v>
      </c>
      <c r="AC608">
        <v>-42.651127723848901</v>
      </c>
      <c r="AD608">
        <v>33.990102300845749</v>
      </c>
      <c r="AE608">
        <v>34.488512760517501</v>
      </c>
    </row>
    <row r="609" spans="1:31">
      <c r="A609">
        <v>6</v>
      </c>
      <c r="C609">
        <v>2012</v>
      </c>
      <c r="D609">
        <v>99</v>
      </c>
      <c r="E609">
        <v>99</v>
      </c>
      <c r="F609">
        <v>99</v>
      </c>
      <c r="G609">
        <v>2</v>
      </c>
      <c r="H609">
        <v>1</v>
      </c>
      <c r="I609">
        <v>99</v>
      </c>
      <c r="J609">
        <v>999</v>
      </c>
      <c r="K609">
        <v>99</v>
      </c>
      <c r="L609">
        <v>99</v>
      </c>
      <c r="M609">
        <v>99</v>
      </c>
      <c r="N609">
        <v>99</v>
      </c>
      <c r="O609">
        <v>99</v>
      </c>
      <c r="P609">
        <v>9999</v>
      </c>
      <c r="Q609">
        <v>499</v>
      </c>
      <c r="R609">
        <v>231379</v>
      </c>
      <c r="S609">
        <v>231350</v>
      </c>
      <c r="T609">
        <v>16.083957489659824</v>
      </c>
      <c r="U609">
        <v>61.228675167495119</v>
      </c>
      <c r="V609">
        <v>85.106720387496054</v>
      </c>
      <c r="W609">
        <v>78.553502917656786</v>
      </c>
      <c r="X609">
        <v>0</v>
      </c>
      <c r="Y609">
        <v>0</v>
      </c>
      <c r="AA609">
        <v>8.60613473982289</v>
      </c>
      <c r="AB609">
        <v>3.0479867677978278</v>
      </c>
      <c r="AC609">
        <v>-44.175661254279873</v>
      </c>
      <c r="AD609">
        <v>54.05811424259204</v>
      </c>
      <c r="AE609">
        <v>52.529036337223481</v>
      </c>
    </row>
    <row r="610" spans="1:31">
      <c r="A610">
        <v>6</v>
      </c>
      <c r="C610">
        <v>2012</v>
      </c>
      <c r="D610">
        <v>99</v>
      </c>
      <c r="E610">
        <v>99</v>
      </c>
      <c r="F610">
        <v>99</v>
      </c>
      <c r="G610">
        <v>2</v>
      </c>
      <c r="H610">
        <v>2</v>
      </c>
      <c r="I610">
        <v>99</v>
      </c>
      <c r="J610">
        <v>999</v>
      </c>
      <c r="K610">
        <v>99</v>
      </c>
      <c r="L610">
        <v>99</v>
      </c>
      <c r="M610">
        <v>99</v>
      </c>
      <c r="N610">
        <v>99</v>
      </c>
      <c r="O610">
        <v>99</v>
      </c>
      <c r="P610">
        <v>9999</v>
      </c>
      <c r="Q610">
        <v>402</v>
      </c>
      <c r="R610">
        <v>196640</v>
      </c>
      <c r="S610">
        <v>196630</v>
      </c>
      <c r="T610">
        <v>15.953966639544348</v>
      </c>
      <c r="U610">
        <v>60.931297360524816</v>
      </c>
      <c r="V610">
        <v>90.488227169520243</v>
      </c>
      <c r="W610">
        <v>83.52063367746473</v>
      </c>
      <c r="X610">
        <v>0</v>
      </c>
      <c r="Y610">
        <v>0</v>
      </c>
      <c r="AA610">
        <v>9.4676229474666886</v>
      </c>
      <c r="AB610">
        <v>3.2241562181668679</v>
      </c>
      <c r="AC610">
        <v>-45.869714774489992</v>
      </c>
      <c r="AD610">
        <v>45.94188575740796</v>
      </c>
      <c r="AE610">
        <v>47.470963662776519</v>
      </c>
    </row>
    <row r="611" spans="1:31">
      <c r="A611">
        <v>6</v>
      </c>
      <c r="C611">
        <v>2012</v>
      </c>
      <c r="D611">
        <v>99</v>
      </c>
      <c r="E611">
        <v>99</v>
      </c>
      <c r="F611">
        <v>99</v>
      </c>
      <c r="G611">
        <v>3</v>
      </c>
      <c r="H611">
        <v>1</v>
      </c>
      <c r="I611">
        <v>99</v>
      </c>
      <c r="J611">
        <v>999</v>
      </c>
      <c r="K611">
        <v>99</v>
      </c>
      <c r="L611">
        <v>99</v>
      </c>
      <c r="M611">
        <v>99</v>
      </c>
      <c r="N611">
        <v>99</v>
      </c>
      <c r="O611">
        <v>99</v>
      </c>
      <c r="P611">
        <v>9999</v>
      </c>
      <c r="Q611">
        <v>401</v>
      </c>
      <c r="R611">
        <v>199736</v>
      </c>
      <c r="S611">
        <v>199703</v>
      </c>
      <c r="T611">
        <v>15.997106180157813</v>
      </c>
      <c r="U611">
        <v>61.029904408045951</v>
      </c>
      <c r="V611">
        <v>83.765213118295392</v>
      </c>
      <c r="W611">
        <v>77.315291708186692</v>
      </c>
      <c r="X611">
        <v>0</v>
      </c>
      <c r="Y611">
        <v>0</v>
      </c>
      <c r="AA611">
        <v>8.8180955819992359</v>
      </c>
      <c r="AB611">
        <v>3.2133425784698741</v>
      </c>
      <c r="AC611">
        <v>-41.904352402807021</v>
      </c>
      <c r="AD611">
        <v>82.723202637388141</v>
      </c>
      <c r="AE611">
        <v>82.335840517459459</v>
      </c>
    </row>
    <row r="612" spans="1:31">
      <c r="A612">
        <v>6</v>
      </c>
      <c r="C612">
        <v>2012</v>
      </c>
      <c r="D612">
        <v>99</v>
      </c>
      <c r="E612">
        <v>99</v>
      </c>
      <c r="F612">
        <v>99</v>
      </c>
      <c r="G612">
        <v>3</v>
      </c>
      <c r="H612">
        <v>2</v>
      </c>
      <c r="I612">
        <v>99</v>
      </c>
      <c r="J612">
        <v>999</v>
      </c>
      <c r="K612">
        <v>99</v>
      </c>
      <c r="L612">
        <v>99</v>
      </c>
      <c r="M612">
        <v>99</v>
      </c>
      <c r="N612">
        <v>99</v>
      </c>
      <c r="O612">
        <v>99</v>
      </c>
      <c r="P612">
        <v>9999</v>
      </c>
      <c r="Q612">
        <v>79</v>
      </c>
      <c r="R612">
        <v>41715</v>
      </c>
      <c r="S612">
        <v>41674</v>
      </c>
      <c r="T612">
        <v>16.140069519357549</v>
      </c>
      <c r="U612">
        <v>61.499016173153521</v>
      </c>
      <c r="V612">
        <v>86.200262773253314</v>
      </c>
      <c r="W612">
        <v>79.562842539713429</v>
      </c>
      <c r="X612">
        <v>0</v>
      </c>
      <c r="Y612">
        <v>0</v>
      </c>
      <c r="AA612">
        <v>7.8834221510310893</v>
      </c>
      <c r="AB612">
        <v>3.300322108179004</v>
      </c>
      <c r="AC612">
        <v>-61.93291705863637</v>
      </c>
      <c r="AD612">
        <v>17.276797362611877</v>
      </c>
      <c r="AE612">
        <v>17.664159482540533</v>
      </c>
    </row>
    <row r="613" spans="1:31">
      <c r="A613">
        <v>6</v>
      </c>
      <c r="C613">
        <v>2012</v>
      </c>
      <c r="D613">
        <v>99</v>
      </c>
      <c r="E613">
        <v>99</v>
      </c>
      <c r="F613">
        <v>99</v>
      </c>
      <c r="G613">
        <v>4</v>
      </c>
      <c r="H613">
        <v>1</v>
      </c>
      <c r="I613">
        <v>99</v>
      </c>
      <c r="J613">
        <v>999</v>
      </c>
      <c r="K613">
        <v>99</v>
      </c>
      <c r="L613">
        <v>99</v>
      </c>
      <c r="M613">
        <v>99</v>
      </c>
      <c r="N613">
        <v>99</v>
      </c>
      <c r="O613">
        <v>99</v>
      </c>
      <c r="P613">
        <v>9999</v>
      </c>
      <c r="Q613">
        <v>120</v>
      </c>
      <c r="R613">
        <v>63498.5</v>
      </c>
      <c r="S613">
        <v>63497.5</v>
      </c>
      <c r="T613">
        <v>15.977794751057104</v>
      </c>
      <c r="U613">
        <v>60.877420370880742</v>
      </c>
      <c r="V613">
        <v>83.374968439776893</v>
      </c>
      <c r="W613">
        <v>76.955095869915766</v>
      </c>
      <c r="X613">
        <v>0</v>
      </c>
      <c r="Y613">
        <v>0</v>
      </c>
      <c r="AA613">
        <v>9.7367554021734364</v>
      </c>
      <c r="AB613">
        <v>3.1221705838723479</v>
      </c>
      <c r="AC613">
        <v>-45.454921439263806</v>
      </c>
      <c r="AD613">
        <v>80.728865383026189</v>
      </c>
      <c r="AE613">
        <v>80.403643494779516</v>
      </c>
    </row>
    <row r="614" spans="1:31">
      <c r="A614">
        <v>6</v>
      </c>
      <c r="C614">
        <v>2012</v>
      </c>
      <c r="D614">
        <v>99</v>
      </c>
      <c r="E614">
        <v>99</v>
      </c>
      <c r="F614">
        <v>99</v>
      </c>
      <c r="G614">
        <v>4</v>
      </c>
      <c r="H614">
        <v>2</v>
      </c>
      <c r="I614">
        <v>99</v>
      </c>
      <c r="J614">
        <v>999</v>
      </c>
      <c r="K614">
        <v>99</v>
      </c>
      <c r="L614">
        <v>99</v>
      </c>
      <c r="M614">
        <v>99</v>
      </c>
      <c r="N614">
        <v>99</v>
      </c>
      <c r="O614">
        <v>99</v>
      </c>
      <c r="P614">
        <v>9999</v>
      </c>
      <c r="Q614">
        <v>31</v>
      </c>
      <c r="R614">
        <v>15158</v>
      </c>
      <c r="S614">
        <v>15157</v>
      </c>
      <c r="T614">
        <v>15.973611294366012</v>
      </c>
      <c r="U614">
        <v>61.139869367289045</v>
      </c>
      <c r="V614">
        <v>85.13103478642519</v>
      </c>
      <c r="W614">
        <v>78.575945107871021</v>
      </c>
      <c r="X614">
        <v>0</v>
      </c>
      <c r="Y614">
        <v>0</v>
      </c>
      <c r="AA614">
        <v>9.1578325447678814</v>
      </c>
      <c r="AB614">
        <v>3.3806620986036142</v>
      </c>
      <c r="AC614">
        <v>-44.455483244564142</v>
      </c>
      <c r="AD614">
        <v>19.271134616973804</v>
      </c>
      <c r="AE614">
        <v>19.596356505220484</v>
      </c>
    </row>
    <row r="615" spans="1:31">
      <c r="A615">
        <v>6</v>
      </c>
      <c r="C615">
        <v>2011</v>
      </c>
      <c r="D615">
        <v>99</v>
      </c>
      <c r="E615">
        <v>99</v>
      </c>
      <c r="F615">
        <v>99</v>
      </c>
      <c r="G615">
        <v>1</v>
      </c>
      <c r="H615">
        <v>1</v>
      </c>
      <c r="I615">
        <v>99</v>
      </c>
      <c r="J615">
        <v>999</v>
      </c>
      <c r="K615">
        <v>99</v>
      </c>
      <c r="L615">
        <v>99</v>
      </c>
      <c r="M615">
        <v>99</v>
      </c>
      <c r="N615">
        <v>99</v>
      </c>
      <c r="O615">
        <v>99</v>
      </c>
      <c r="P615">
        <v>9999</v>
      </c>
      <c r="Q615">
        <v>714</v>
      </c>
      <c r="R615">
        <v>359140</v>
      </c>
      <c r="S615">
        <v>359106</v>
      </c>
      <c r="T615">
        <v>16.051567633791837</v>
      </c>
      <c r="U615">
        <v>61.087431009228482</v>
      </c>
      <c r="V615">
        <v>86.763671254668196</v>
      </c>
      <c r="W615">
        <v>80.082868568054096</v>
      </c>
      <c r="X615">
        <v>0</v>
      </c>
      <c r="Y615">
        <v>0</v>
      </c>
      <c r="AA615">
        <v>8.1763982743105572</v>
      </c>
      <c r="AB615">
        <v>3.1217151860892582</v>
      </c>
      <c r="AC615">
        <v>-38.917791156186176</v>
      </c>
      <c r="AD615">
        <v>66.544376505466005</v>
      </c>
      <c r="AE615">
        <v>65.891420915336596</v>
      </c>
    </row>
    <row r="616" spans="1:31">
      <c r="A616">
        <v>6</v>
      </c>
      <c r="C616">
        <v>2011</v>
      </c>
      <c r="D616">
        <v>99</v>
      </c>
      <c r="E616">
        <v>99</v>
      </c>
      <c r="F616">
        <v>99</v>
      </c>
      <c r="G616">
        <v>1</v>
      </c>
      <c r="H616">
        <v>2</v>
      </c>
      <c r="I616">
        <v>99</v>
      </c>
      <c r="J616">
        <v>999</v>
      </c>
      <c r="K616">
        <v>99</v>
      </c>
      <c r="L616">
        <v>99</v>
      </c>
      <c r="M616">
        <v>99</v>
      </c>
      <c r="N616">
        <v>99</v>
      </c>
      <c r="O616">
        <v>99</v>
      </c>
      <c r="P616">
        <v>9999</v>
      </c>
      <c r="Q616">
        <v>302</v>
      </c>
      <c r="R616">
        <v>180560</v>
      </c>
      <c r="S616">
        <v>180538</v>
      </c>
      <c r="T616">
        <v>16.157969649977851</v>
      </c>
      <c r="U616">
        <v>61.455139638192499</v>
      </c>
      <c r="V616">
        <v>89.337746466153916</v>
      </c>
      <c r="W616">
        <v>82.458739988257435</v>
      </c>
      <c r="X616">
        <v>0</v>
      </c>
      <c r="Y616">
        <v>0</v>
      </c>
      <c r="AA616">
        <v>8.6102987677008063</v>
      </c>
      <c r="AB616">
        <v>3.2143493703160471</v>
      </c>
      <c r="AC616">
        <v>-40.316124554146434</v>
      </c>
      <c r="AD616">
        <v>33.455623494534002</v>
      </c>
      <c r="AE616">
        <v>34.108579084663383</v>
      </c>
    </row>
    <row r="617" spans="1:31">
      <c r="A617">
        <v>6</v>
      </c>
      <c r="C617">
        <v>2011</v>
      </c>
      <c r="D617">
        <v>99</v>
      </c>
      <c r="E617">
        <v>99</v>
      </c>
      <c r="F617">
        <v>99</v>
      </c>
      <c r="G617">
        <v>2</v>
      </c>
      <c r="H617">
        <v>1</v>
      </c>
      <c r="I617">
        <v>99</v>
      </c>
      <c r="J617">
        <v>999</v>
      </c>
      <c r="K617">
        <v>99</v>
      </c>
      <c r="L617">
        <v>99</v>
      </c>
      <c r="M617">
        <v>99</v>
      </c>
      <c r="N617">
        <v>99</v>
      </c>
      <c r="O617">
        <v>99</v>
      </c>
      <c r="P617">
        <v>9999</v>
      </c>
      <c r="Q617">
        <v>511</v>
      </c>
      <c r="R617">
        <v>227726</v>
      </c>
      <c r="S617">
        <v>227684</v>
      </c>
      <c r="T617">
        <v>15.984775563615925</v>
      </c>
      <c r="U617">
        <v>60.967380228738065</v>
      </c>
      <c r="V617">
        <v>86.005870018135184</v>
      </c>
      <c r="W617">
        <v>79.383418026738141</v>
      </c>
      <c r="X617">
        <v>0</v>
      </c>
      <c r="Y617">
        <v>0</v>
      </c>
      <c r="AA617">
        <v>8.2680240108356937</v>
      </c>
      <c r="AB617">
        <v>3.114336998914971</v>
      </c>
      <c r="AC617">
        <v>-44.18255203942855</v>
      </c>
      <c r="AD617">
        <v>54.102995400463776</v>
      </c>
      <c r="AE617">
        <v>52.830084471312119</v>
      </c>
    </row>
    <row r="618" spans="1:31">
      <c r="A618">
        <v>6</v>
      </c>
      <c r="C618">
        <v>2011</v>
      </c>
      <c r="D618">
        <v>99</v>
      </c>
      <c r="E618">
        <v>99</v>
      </c>
      <c r="F618">
        <v>99</v>
      </c>
      <c r="G618">
        <v>2</v>
      </c>
      <c r="H618">
        <v>2</v>
      </c>
      <c r="I618">
        <v>99</v>
      </c>
      <c r="J618">
        <v>999</v>
      </c>
      <c r="K618">
        <v>99</v>
      </c>
      <c r="L618">
        <v>99</v>
      </c>
      <c r="M618">
        <v>99</v>
      </c>
      <c r="N618">
        <v>99</v>
      </c>
      <c r="O618">
        <v>99</v>
      </c>
      <c r="P618">
        <v>9999</v>
      </c>
      <c r="Q618">
        <v>430</v>
      </c>
      <c r="R618">
        <v>193186</v>
      </c>
      <c r="S618">
        <v>193075</v>
      </c>
      <c r="T618">
        <v>15.835697203731115</v>
      </c>
      <c r="U618">
        <v>60.683578920108786</v>
      </c>
      <c r="V618">
        <v>90.595126571740096</v>
      </c>
      <c r="W618">
        <v>83.619301825715823</v>
      </c>
      <c r="X618">
        <v>0</v>
      </c>
      <c r="Y618">
        <v>0</v>
      </c>
      <c r="AA618">
        <v>8.960877844898361</v>
      </c>
      <c r="AB618">
        <v>3.3171649814266857</v>
      </c>
      <c r="AC618">
        <v>-57.043607793947217</v>
      </c>
      <c r="AD618">
        <v>45.897004599536245</v>
      </c>
      <c r="AE618">
        <v>47.169915528687881</v>
      </c>
    </row>
    <row r="619" spans="1:31">
      <c r="A619">
        <v>6</v>
      </c>
      <c r="C619">
        <v>2011</v>
      </c>
      <c r="D619">
        <v>99</v>
      </c>
      <c r="E619">
        <v>99</v>
      </c>
      <c r="F619">
        <v>99</v>
      </c>
      <c r="G619">
        <v>3</v>
      </c>
      <c r="H619">
        <v>1</v>
      </c>
      <c r="I619">
        <v>99</v>
      </c>
      <c r="J619">
        <v>999</v>
      </c>
      <c r="K619">
        <v>99</v>
      </c>
      <c r="L619">
        <v>99</v>
      </c>
      <c r="M619">
        <v>99</v>
      </c>
      <c r="N619">
        <v>99</v>
      </c>
      <c r="O619">
        <v>99</v>
      </c>
      <c r="P619">
        <v>9999</v>
      </c>
      <c r="Q619">
        <v>401</v>
      </c>
      <c r="R619">
        <v>203816</v>
      </c>
      <c r="S619">
        <v>203796</v>
      </c>
      <c r="T619">
        <v>15.890808376182438</v>
      </c>
      <c r="U619">
        <v>60.757046261948197</v>
      </c>
      <c r="V619">
        <v>85.059711847893254</v>
      </c>
      <c r="W619">
        <v>78.510114035603863</v>
      </c>
      <c r="X619">
        <v>0</v>
      </c>
      <c r="Y619">
        <v>0</v>
      </c>
      <c r="AA619">
        <v>8.8516887197906389</v>
      </c>
      <c r="AB619">
        <v>3.2714082702616039</v>
      </c>
      <c r="AC619">
        <v>-42.711217900400875</v>
      </c>
      <c r="AD619">
        <v>82.690684842583593</v>
      </c>
      <c r="AE619">
        <v>82.572048518971698</v>
      </c>
    </row>
    <row r="620" spans="1:31">
      <c r="A620">
        <v>6</v>
      </c>
      <c r="C620">
        <v>2011</v>
      </c>
      <c r="D620">
        <v>99</v>
      </c>
      <c r="E620">
        <v>99</v>
      </c>
      <c r="F620">
        <v>99</v>
      </c>
      <c r="G620">
        <v>3</v>
      </c>
      <c r="H620">
        <v>2</v>
      </c>
      <c r="I620">
        <v>99</v>
      </c>
      <c r="J620">
        <v>999</v>
      </c>
      <c r="K620">
        <v>99</v>
      </c>
      <c r="L620">
        <v>99</v>
      </c>
      <c r="M620">
        <v>99</v>
      </c>
      <c r="N620">
        <v>99</v>
      </c>
      <c r="O620">
        <v>99</v>
      </c>
      <c r="P620">
        <v>9999</v>
      </c>
      <c r="Q620">
        <v>84</v>
      </c>
      <c r="R620">
        <v>42664</v>
      </c>
      <c r="S620">
        <v>42223</v>
      </c>
      <c r="T620">
        <v>16.076950121882621</v>
      </c>
      <c r="U620">
        <v>61.295289297302418</v>
      </c>
      <c r="V620">
        <v>87.537574898011499</v>
      </c>
      <c r="W620">
        <v>80.7971816308645</v>
      </c>
      <c r="X620">
        <v>0</v>
      </c>
      <c r="Y620">
        <v>0</v>
      </c>
      <c r="AB620">
        <v>3.2823762170173287</v>
      </c>
      <c r="AD620">
        <v>17.309315157416428</v>
      </c>
      <c r="AE620">
        <v>17.427951481028291</v>
      </c>
    </row>
    <row r="621" spans="1:31">
      <c r="A621">
        <v>6</v>
      </c>
      <c r="C621">
        <v>2011</v>
      </c>
      <c r="D621">
        <v>99</v>
      </c>
      <c r="E621">
        <v>99</v>
      </c>
      <c r="F621">
        <v>99</v>
      </c>
      <c r="G621">
        <v>4</v>
      </c>
      <c r="H621">
        <v>1</v>
      </c>
      <c r="I621">
        <v>99</v>
      </c>
      <c r="J621">
        <v>999</v>
      </c>
      <c r="K621">
        <v>99</v>
      </c>
      <c r="L621">
        <v>99</v>
      </c>
      <c r="M621">
        <v>99</v>
      </c>
      <c r="N621">
        <v>99</v>
      </c>
      <c r="O621">
        <v>99</v>
      </c>
      <c r="P621">
        <v>9999</v>
      </c>
      <c r="Q621">
        <v>129</v>
      </c>
      <c r="R621">
        <v>57699</v>
      </c>
      <c r="S621">
        <v>57695</v>
      </c>
      <c r="T621">
        <v>16.090157541725159</v>
      </c>
      <c r="U621">
        <v>61.171609324898149</v>
      </c>
      <c r="V621">
        <v>83.62663075722638</v>
      </c>
      <c r="W621">
        <v>77.18738018892445</v>
      </c>
      <c r="X621">
        <v>0</v>
      </c>
      <c r="Y621">
        <v>0</v>
      </c>
      <c r="AA621">
        <v>9.846861199120136</v>
      </c>
      <c r="AB621">
        <v>3.0128186030817399</v>
      </c>
      <c r="AC621">
        <v>-47.376585682539002</v>
      </c>
      <c r="AD621">
        <v>77.866396761133601</v>
      </c>
      <c r="AE621">
        <v>77.420956945172406</v>
      </c>
    </row>
    <row r="622" spans="1:31">
      <c r="A622">
        <v>6</v>
      </c>
      <c r="C622">
        <v>2011</v>
      </c>
      <c r="D622">
        <v>99</v>
      </c>
      <c r="E622">
        <v>99</v>
      </c>
      <c r="F622">
        <v>99</v>
      </c>
      <c r="G622">
        <v>4</v>
      </c>
      <c r="H622">
        <v>2</v>
      </c>
      <c r="I622">
        <v>99</v>
      </c>
      <c r="J622">
        <v>999</v>
      </c>
      <c r="K622">
        <v>99</v>
      </c>
      <c r="L622">
        <v>99</v>
      </c>
      <c r="M622">
        <v>99</v>
      </c>
      <c r="N622">
        <v>99</v>
      </c>
      <c r="O622">
        <v>99</v>
      </c>
      <c r="P622">
        <v>9999</v>
      </c>
      <c r="Q622">
        <v>37</v>
      </c>
      <c r="R622">
        <v>16401</v>
      </c>
      <c r="S622">
        <v>16399</v>
      </c>
      <c r="T622">
        <v>15.92476068532406</v>
      </c>
      <c r="U622">
        <v>61.052259284102682</v>
      </c>
      <c r="V622">
        <v>85.810037699494274</v>
      </c>
      <c r="W622">
        <v>79.202664796634252</v>
      </c>
      <c r="X622">
        <v>0</v>
      </c>
      <c r="Y622">
        <v>0</v>
      </c>
      <c r="AA622">
        <v>9.0284095165166107</v>
      </c>
      <c r="AB622">
        <v>3.4208196475422761</v>
      </c>
      <c r="AC622">
        <v>-49.966084980832044</v>
      </c>
      <c r="AD622">
        <v>22.133603238866403</v>
      </c>
      <c r="AE622">
        <v>22.579043054827569</v>
      </c>
    </row>
    <row r="623" spans="1:31">
      <c r="A623">
        <v>6</v>
      </c>
      <c r="C623">
        <v>2010</v>
      </c>
      <c r="D623">
        <v>99</v>
      </c>
      <c r="E623">
        <v>99</v>
      </c>
      <c r="F623">
        <v>99</v>
      </c>
      <c r="G623">
        <v>1</v>
      </c>
      <c r="H623">
        <v>1</v>
      </c>
      <c r="I623">
        <v>99</v>
      </c>
      <c r="J623">
        <v>999</v>
      </c>
      <c r="K623">
        <v>99</v>
      </c>
      <c r="L623">
        <v>99</v>
      </c>
      <c r="M623">
        <v>99</v>
      </c>
      <c r="N623">
        <v>99</v>
      </c>
      <c r="O623">
        <v>99</v>
      </c>
      <c r="P623">
        <v>9999</v>
      </c>
      <c r="Q623">
        <v>746</v>
      </c>
      <c r="R623">
        <v>373241.5</v>
      </c>
      <c r="S623">
        <v>373229.5</v>
      </c>
      <c r="T623">
        <v>15.926197917434155</v>
      </c>
      <c r="U623">
        <v>60.720047584663057</v>
      </c>
      <c r="V623">
        <v>86.025829276905554</v>
      </c>
      <c r="W623">
        <v>79.401840422581643</v>
      </c>
      <c r="X623">
        <v>0</v>
      </c>
      <c r="Y623">
        <v>0</v>
      </c>
      <c r="AA623">
        <v>8.168857705392</v>
      </c>
      <c r="AB623">
        <v>3.0856882617299726</v>
      </c>
      <c r="AC623">
        <v>-35.3193574711552</v>
      </c>
      <c r="AD623">
        <v>69.059136875273495</v>
      </c>
      <c r="AE623">
        <v>68.138306235158211</v>
      </c>
    </row>
    <row r="624" spans="1:31">
      <c r="A624">
        <v>6</v>
      </c>
      <c r="C624">
        <v>2010</v>
      </c>
      <c r="D624">
        <v>99</v>
      </c>
      <c r="E624">
        <v>99</v>
      </c>
      <c r="F624">
        <v>99</v>
      </c>
      <c r="G624">
        <v>1</v>
      </c>
      <c r="H624">
        <v>2</v>
      </c>
      <c r="I624">
        <v>99</v>
      </c>
      <c r="J624">
        <v>999</v>
      </c>
      <c r="K624">
        <v>99</v>
      </c>
      <c r="L624">
        <v>99</v>
      </c>
      <c r="M624">
        <v>99</v>
      </c>
      <c r="N624">
        <v>99</v>
      </c>
      <c r="O624">
        <v>99</v>
      </c>
      <c r="P624">
        <v>9999</v>
      </c>
      <c r="Q624">
        <v>311</v>
      </c>
      <c r="R624">
        <v>167225</v>
      </c>
      <c r="S624">
        <v>167124</v>
      </c>
      <c r="T624">
        <v>16.03321871729705</v>
      </c>
      <c r="U624">
        <v>61.158140063665293</v>
      </c>
      <c r="V624">
        <v>89.883376050787746</v>
      </c>
      <c r="W624">
        <v>82.962356094877251</v>
      </c>
      <c r="X624">
        <v>0</v>
      </c>
      <c r="Y624">
        <v>0</v>
      </c>
      <c r="AA624">
        <v>8.4044636178547751</v>
      </c>
      <c r="AB624">
        <v>3.277656512989211</v>
      </c>
      <c r="AC624">
        <v>-54.283148681987029</v>
      </c>
      <c r="AD624">
        <v>30.940863124726505</v>
      </c>
      <c r="AE624">
        <v>31.861693764841792</v>
      </c>
    </row>
    <row r="625" spans="1:31">
      <c r="A625">
        <v>6</v>
      </c>
      <c r="C625">
        <v>2010</v>
      </c>
      <c r="D625">
        <v>99</v>
      </c>
      <c r="E625">
        <v>99</v>
      </c>
      <c r="F625">
        <v>99</v>
      </c>
      <c r="G625">
        <v>2</v>
      </c>
      <c r="H625">
        <v>1</v>
      </c>
      <c r="I625">
        <v>99</v>
      </c>
      <c r="J625">
        <v>999</v>
      </c>
      <c r="K625">
        <v>99</v>
      </c>
      <c r="L625">
        <v>99</v>
      </c>
      <c r="M625">
        <v>99</v>
      </c>
      <c r="N625">
        <v>99</v>
      </c>
      <c r="O625">
        <v>99</v>
      </c>
      <c r="P625">
        <v>9999</v>
      </c>
      <c r="Q625">
        <v>520</v>
      </c>
      <c r="R625">
        <v>226076.25</v>
      </c>
      <c r="S625">
        <v>226042.25</v>
      </c>
      <c r="T625">
        <v>16.016848297864101</v>
      </c>
      <c r="U625">
        <v>61.010713705070607</v>
      </c>
      <c r="V625">
        <v>85.079031267258785</v>
      </c>
      <c r="W625">
        <v>78.527945859679605</v>
      </c>
      <c r="X625">
        <v>0</v>
      </c>
      <c r="Y625">
        <v>0</v>
      </c>
      <c r="AA625">
        <v>8.2658953432498308</v>
      </c>
      <c r="AB625">
        <v>3.045864263052068</v>
      </c>
      <c r="AC625">
        <v>-43.158872646649925</v>
      </c>
      <c r="AD625">
        <v>55.384748240565557</v>
      </c>
      <c r="AE625">
        <v>53.846998557961989</v>
      </c>
    </row>
    <row r="626" spans="1:31">
      <c r="A626">
        <v>6</v>
      </c>
      <c r="C626">
        <v>2010</v>
      </c>
      <c r="D626">
        <v>99</v>
      </c>
      <c r="E626">
        <v>99</v>
      </c>
      <c r="F626">
        <v>99</v>
      </c>
      <c r="G626">
        <v>2</v>
      </c>
      <c r="H626">
        <v>2</v>
      </c>
      <c r="I626">
        <v>99</v>
      </c>
      <c r="J626">
        <v>999</v>
      </c>
      <c r="K626">
        <v>99</v>
      </c>
      <c r="L626">
        <v>99</v>
      </c>
      <c r="M626">
        <v>99</v>
      </c>
      <c r="N626">
        <v>99</v>
      </c>
      <c r="O626">
        <v>99</v>
      </c>
      <c r="P626">
        <v>9999</v>
      </c>
      <c r="Q626">
        <v>432</v>
      </c>
      <c r="R626">
        <v>182116</v>
      </c>
      <c r="S626">
        <v>181885</v>
      </c>
      <c r="T626">
        <v>15.853922774495372</v>
      </c>
      <c r="U626">
        <v>60.686582181048472</v>
      </c>
      <c r="V626">
        <v>90.728573121533373</v>
      </c>
      <c r="W626">
        <v>83.742472991175916</v>
      </c>
      <c r="X626">
        <v>0</v>
      </c>
      <c r="Y626">
        <v>0</v>
      </c>
      <c r="AA626">
        <v>8.188770686113676</v>
      </c>
      <c r="AB626">
        <v>3.325853070073777</v>
      </c>
      <c r="AC626">
        <v>-71.888040897381956</v>
      </c>
      <c r="AD626">
        <v>44.615251759434443</v>
      </c>
      <c r="AE626">
        <v>46.15300144203804</v>
      </c>
    </row>
    <row r="627" spans="1:31">
      <c r="A627">
        <v>6</v>
      </c>
      <c r="C627">
        <v>2010</v>
      </c>
      <c r="D627">
        <v>99</v>
      </c>
      <c r="E627">
        <v>99</v>
      </c>
      <c r="F627">
        <v>99</v>
      </c>
      <c r="G627">
        <v>3</v>
      </c>
      <c r="H627">
        <v>1</v>
      </c>
      <c r="I627">
        <v>99</v>
      </c>
      <c r="J627">
        <v>999</v>
      </c>
      <c r="K627">
        <v>99</v>
      </c>
      <c r="L627">
        <v>99</v>
      </c>
      <c r="M627">
        <v>99</v>
      </c>
      <c r="N627">
        <v>99</v>
      </c>
      <c r="O627">
        <v>99</v>
      </c>
      <c r="P627">
        <v>9999</v>
      </c>
      <c r="Q627">
        <v>415</v>
      </c>
      <c r="R627">
        <v>201590.5</v>
      </c>
      <c r="S627">
        <v>201571.5</v>
      </c>
      <c r="T627">
        <v>16.027992390514434</v>
      </c>
      <c r="U627">
        <v>60.996886960706256</v>
      </c>
      <c r="V627">
        <v>84.537348004737979</v>
      </c>
      <c r="W627">
        <v>78.027972208372347</v>
      </c>
      <c r="X627">
        <v>0</v>
      </c>
      <c r="Y627">
        <v>0</v>
      </c>
      <c r="AA627">
        <v>8.6742260713739032</v>
      </c>
      <c r="AB627">
        <v>3.0882034825203424</v>
      </c>
      <c r="AC627">
        <v>-40.234371381200248</v>
      </c>
      <c r="AD627">
        <v>82.642596969218687</v>
      </c>
      <c r="AE627">
        <v>82.174249591827547</v>
      </c>
    </row>
    <row r="628" spans="1:31">
      <c r="A628">
        <v>6</v>
      </c>
      <c r="C628">
        <v>2010</v>
      </c>
      <c r="D628">
        <v>99</v>
      </c>
      <c r="E628">
        <v>99</v>
      </c>
      <c r="F628">
        <v>99</v>
      </c>
      <c r="G628">
        <v>3</v>
      </c>
      <c r="H628">
        <v>2</v>
      </c>
      <c r="I628">
        <v>99</v>
      </c>
      <c r="J628">
        <v>999</v>
      </c>
      <c r="K628">
        <v>99</v>
      </c>
      <c r="L628">
        <v>99</v>
      </c>
      <c r="M628">
        <v>99</v>
      </c>
      <c r="N628">
        <v>99</v>
      </c>
      <c r="O628">
        <v>99</v>
      </c>
      <c r="P628">
        <v>9999</v>
      </c>
      <c r="Q628">
        <v>90</v>
      </c>
      <c r="R628">
        <v>42340</v>
      </c>
      <c r="S628">
        <v>41944</v>
      </c>
      <c r="T628">
        <v>16.093410486537547</v>
      </c>
      <c r="U628">
        <v>61.327198168987216</v>
      </c>
      <c r="V628">
        <v>88.941141456934218</v>
      </c>
      <c r="W628">
        <v>82.092673564753241</v>
      </c>
      <c r="X628">
        <v>0</v>
      </c>
      <c r="Y628">
        <v>0</v>
      </c>
      <c r="AB628">
        <v>3.2777430311768994</v>
      </c>
      <c r="AD628">
        <v>17.35740303078131</v>
      </c>
      <c r="AE628">
        <v>17.825750408172439</v>
      </c>
    </row>
    <row r="629" spans="1:31">
      <c r="A629">
        <v>6</v>
      </c>
      <c r="C629">
        <v>2010</v>
      </c>
      <c r="D629">
        <v>99</v>
      </c>
      <c r="E629">
        <v>99</v>
      </c>
      <c r="F629">
        <v>99</v>
      </c>
      <c r="G629">
        <v>4</v>
      </c>
      <c r="H629">
        <v>1</v>
      </c>
      <c r="I629">
        <v>99</v>
      </c>
      <c r="J629">
        <v>999</v>
      </c>
      <c r="K629">
        <v>99</v>
      </c>
      <c r="L629">
        <v>99</v>
      </c>
      <c r="M629">
        <v>99</v>
      </c>
      <c r="N629">
        <v>99</v>
      </c>
      <c r="O629">
        <v>99</v>
      </c>
      <c r="P629">
        <v>9999</v>
      </c>
      <c r="Q629">
        <v>140</v>
      </c>
      <c r="R629">
        <v>60908</v>
      </c>
      <c r="S629">
        <v>60905.5</v>
      </c>
      <c r="T629">
        <v>16.01853615288632</v>
      </c>
      <c r="U629">
        <v>60.906502696800786</v>
      </c>
      <c r="V629">
        <v>83.169537291719251</v>
      </c>
      <c r="W629">
        <v>76.765482920262102</v>
      </c>
      <c r="X629">
        <v>0</v>
      </c>
      <c r="Y629">
        <v>0</v>
      </c>
      <c r="AA629">
        <v>9.447079651105911</v>
      </c>
      <c r="AB629">
        <v>2.9947950228033848</v>
      </c>
      <c r="AC629">
        <v>-42.804712327065943</v>
      </c>
      <c r="AD629">
        <v>80.12523679225427</v>
      </c>
      <c r="AE629">
        <v>79.858886570866886</v>
      </c>
    </row>
    <row r="630" spans="1:31">
      <c r="A630">
        <v>6</v>
      </c>
      <c r="C630">
        <v>2010</v>
      </c>
      <c r="D630">
        <v>99</v>
      </c>
      <c r="E630">
        <v>99</v>
      </c>
      <c r="F630">
        <v>99</v>
      </c>
      <c r="G630">
        <v>4</v>
      </c>
      <c r="H630">
        <v>2</v>
      </c>
      <c r="I630">
        <v>99</v>
      </c>
      <c r="J630">
        <v>999</v>
      </c>
      <c r="K630">
        <v>99</v>
      </c>
      <c r="L630">
        <v>99</v>
      </c>
      <c r="M630">
        <v>99</v>
      </c>
      <c r="N630">
        <v>99</v>
      </c>
      <c r="O630">
        <v>99</v>
      </c>
      <c r="P630">
        <v>9999</v>
      </c>
      <c r="Q630">
        <v>40</v>
      </c>
      <c r="R630">
        <v>15108</v>
      </c>
      <c r="S630">
        <v>15106</v>
      </c>
      <c r="T630">
        <v>15.946783161239077</v>
      </c>
      <c r="U630">
        <v>60.998212630742735</v>
      </c>
      <c r="V630">
        <v>84.576102799157468</v>
      </c>
      <c r="W630">
        <v>78.063742883622481</v>
      </c>
      <c r="X630">
        <v>0</v>
      </c>
      <c r="Y630">
        <v>0</v>
      </c>
      <c r="AA630">
        <v>9.3199763387686154</v>
      </c>
      <c r="AB630">
        <v>3.1820294231673656</v>
      </c>
      <c r="AC630">
        <v>-44.152326038036762</v>
      </c>
      <c r="AD630">
        <v>19.874763207745737</v>
      </c>
      <c r="AE630">
        <v>20.141113429133153</v>
      </c>
    </row>
    <row r="631" spans="1:31">
      <c r="A631">
        <v>6</v>
      </c>
      <c r="C631">
        <v>2009</v>
      </c>
      <c r="D631">
        <v>99</v>
      </c>
      <c r="E631">
        <v>99</v>
      </c>
      <c r="F631">
        <v>99</v>
      </c>
      <c r="G631">
        <v>1</v>
      </c>
      <c r="H631">
        <v>1</v>
      </c>
      <c r="I631">
        <v>99</v>
      </c>
      <c r="J631">
        <v>999</v>
      </c>
      <c r="K631">
        <v>99</v>
      </c>
      <c r="L631">
        <v>99</v>
      </c>
      <c r="M631">
        <v>99</v>
      </c>
      <c r="N631">
        <v>99</v>
      </c>
      <c r="O631">
        <v>99</v>
      </c>
      <c r="P631">
        <v>9999</v>
      </c>
      <c r="Q631">
        <v>831</v>
      </c>
      <c r="R631">
        <v>380441</v>
      </c>
      <c r="S631">
        <v>380404</v>
      </c>
      <c r="T631">
        <v>15.127962023020652</v>
      </c>
      <c r="U631">
        <v>59.150079915037693</v>
      </c>
      <c r="V631">
        <v>84.604395842010746</v>
      </c>
      <c r="W631">
        <v>78.089857362172779</v>
      </c>
      <c r="X631">
        <v>0</v>
      </c>
      <c r="Y631">
        <v>0</v>
      </c>
      <c r="AA631">
        <v>7.8855471654798146</v>
      </c>
      <c r="AB631">
        <v>3.3853005940099425</v>
      </c>
      <c r="AC631">
        <v>-24.781612495433727</v>
      </c>
      <c r="AD631">
        <v>72.749298209382204</v>
      </c>
      <c r="AE631">
        <v>71.61245179444299</v>
      </c>
    </row>
    <row r="632" spans="1:31">
      <c r="A632">
        <v>6</v>
      </c>
      <c r="C632">
        <v>2009</v>
      </c>
      <c r="D632">
        <v>99</v>
      </c>
      <c r="E632">
        <v>99</v>
      </c>
      <c r="F632">
        <v>99</v>
      </c>
      <c r="G632">
        <v>1</v>
      </c>
      <c r="H632">
        <v>2</v>
      </c>
      <c r="I632">
        <v>99</v>
      </c>
      <c r="J632">
        <v>999</v>
      </c>
      <c r="K632">
        <v>99</v>
      </c>
      <c r="L632">
        <v>99</v>
      </c>
      <c r="M632">
        <v>99</v>
      </c>
      <c r="N632">
        <v>99</v>
      </c>
      <c r="O632">
        <v>99</v>
      </c>
      <c r="P632">
        <v>9999</v>
      </c>
      <c r="Q632">
        <v>306</v>
      </c>
      <c r="R632">
        <v>142507</v>
      </c>
      <c r="S632">
        <v>142400</v>
      </c>
      <c r="T632">
        <v>15.32679798185352</v>
      </c>
      <c r="U632">
        <v>59.567851123595503</v>
      </c>
      <c r="V632">
        <v>89.647707006951578</v>
      </c>
      <c r="W632">
        <v>82.744833567416691</v>
      </c>
      <c r="X632">
        <v>0</v>
      </c>
      <c r="Y632">
        <v>0</v>
      </c>
      <c r="AA632">
        <v>8.1339345211180767</v>
      </c>
      <c r="AB632">
        <v>3.3173408262660362</v>
      </c>
      <c r="AC632">
        <v>-45.252829320444519</v>
      </c>
      <c r="AD632">
        <v>27.250701790617796</v>
      </c>
      <c r="AE632">
        <v>28.387548205557007</v>
      </c>
    </row>
    <row r="633" spans="1:31">
      <c r="A633">
        <v>6</v>
      </c>
      <c r="C633">
        <v>2009</v>
      </c>
      <c r="D633">
        <v>99</v>
      </c>
      <c r="E633">
        <v>99</v>
      </c>
      <c r="F633">
        <v>99</v>
      </c>
      <c r="G633">
        <v>2</v>
      </c>
      <c r="H633">
        <v>1</v>
      </c>
      <c r="I633">
        <v>99</v>
      </c>
      <c r="J633">
        <v>999</v>
      </c>
      <c r="K633">
        <v>99</v>
      </c>
      <c r="L633">
        <v>99</v>
      </c>
      <c r="M633">
        <v>99</v>
      </c>
      <c r="N633">
        <v>99</v>
      </c>
      <c r="O633">
        <v>99</v>
      </c>
      <c r="P633">
        <v>9999</v>
      </c>
      <c r="Q633">
        <v>561</v>
      </c>
      <c r="R633">
        <v>214078</v>
      </c>
      <c r="S633">
        <v>214056</v>
      </c>
      <c r="T633">
        <v>15.072936032660998</v>
      </c>
      <c r="U633">
        <v>59.062007138318954</v>
      </c>
      <c r="V633">
        <v>84.933407731905618</v>
      </c>
      <c r="W633">
        <v>78.393535336547345</v>
      </c>
      <c r="X633">
        <v>0</v>
      </c>
      <c r="Y633">
        <v>0</v>
      </c>
      <c r="AA633">
        <v>7.8924859064066419</v>
      </c>
      <c r="AB633">
        <v>3.2885267647067673</v>
      </c>
      <c r="AC633">
        <v>-30.382404851739008</v>
      </c>
      <c r="AD633">
        <v>56.580505338830733</v>
      </c>
      <c r="AE633">
        <v>55.125624705528473</v>
      </c>
    </row>
    <row r="634" spans="1:31">
      <c r="A634">
        <v>6</v>
      </c>
      <c r="C634">
        <v>2009</v>
      </c>
      <c r="D634">
        <v>99</v>
      </c>
      <c r="E634">
        <v>99</v>
      </c>
      <c r="F634">
        <v>99</v>
      </c>
      <c r="G634">
        <v>2</v>
      </c>
      <c r="H634">
        <v>2</v>
      </c>
      <c r="I634">
        <v>99</v>
      </c>
      <c r="J634">
        <v>999</v>
      </c>
      <c r="K634">
        <v>99</v>
      </c>
      <c r="L634">
        <v>99</v>
      </c>
      <c r="M634">
        <v>99</v>
      </c>
      <c r="N634">
        <v>99</v>
      </c>
      <c r="O634">
        <v>99</v>
      </c>
      <c r="P634">
        <v>9999</v>
      </c>
      <c r="Q634">
        <v>446</v>
      </c>
      <c r="R634">
        <v>164282</v>
      </c>
      <c r="S634">
        <v>164173</v>
      </c>
      <c r="T634">
        <v>15.119489658027049</v>
      </c>
      <c r="U634">
        <v>59.152869229410449</v>
      </c>
      <c r="V634">
        <v>90.196752851924671</v>
      </c>
      <c r="W634">
        <v>83.251602882325571</v>
      </c>
      <c r="X634">
        <v>0</v>
      </c>
      <c r="Y634">
        <v>0</v>
      </c>
      <c r="AA634">
        <v>8.7239403390132022</v>
      </c>
      <c r="AB634">
        <v>3.3725747328614055</v>
      </c>
      <c r="AC634">
        <v>-45.770532124732803</v>
      </c>
      <c r="AD634">
        <v>43.419494661169267</v>
      </c>
      <c r="AE634">
        <v>44.874375294471555</v>
      </c>
    </row>
    <row r="635" spans="1:31">
      <c r="A635">
        <v>6</v>
      </c>
      <c r="C635">
        <v>2009</v>
      </c>
      <c r="D635">
        <v>99</v>
      </c>
      <c r="E635">
        <v>99</v>
      </c>
      <c r="F635">
        <v>99</v>
      </c>
      <c r="G635">
        <v>3</v>
      </c>
      <c r="H635">
        <v>1</v>
      </c>
      <c r="I635">
        <v>99</v>
      </c>
      <c r="J635">
        <v>999</v>
      </c>
      <c r="K635">
        <v>99</v>
      </c>
      <c r="L635">
        <v>99</v>
      </c>
      <c r="M635">
        <v>99</v>
      </c>
      <c r="N635">
        <v>99</v>
      </c>
      <c r="O635">
        <v>99</v>
      </c>
      <c r="P635">
        <v>9999</v>
      </c>
      <c r="Q635">
        <v>435</v>
      </c>
      <c r="R635">
        <v>194852</v>
      </c>
      <c r="S635">
        <v>194841</v>
      </c>
      <c r="T635">
        <v>15.078654568595653</v>
      </c>
      <c r="U635">
        <v>59.062245625920617</v>
      </c>
      <c r="V635">
        <v>83.363727035524661</v>
      </c>
      <c r="W635">
        <v>76.944720053787492</v>
      </c>
      <c r="X635">
        <v>0</v>
      </c>
      <c r="Y635">
        <v>0</v>
      </c>
      <c r="AA635">
        <v>8.3721989825227272</v>
      </c>
      <c r="AB635">
        <v>3.3735978587032842</v>
      </c>
      <c r="AC635">
        <v>-28.600053573901505</v>
      </c>
      <c r="AD635">
        <v>81.939100340200397</v>
      </c>
      <c r="AE635">
        <v>81.546703213360601</v>
      </c>
    </row>
    <row r="636" spans="1:31">
      <c r="A636">
        <v>6</v>
      </c>
      <c r="C636">
        <v>2009</v>
      </c>
      <c r="D636">
        <v>99</v>
      </c>
      <c r="E636">
        <v>99</v>
      </c>
      <c r="F636">
        <v>99</v>
      </c>
      <c r="G636">
        <v>3</v>
      </c>
      <c r="H636">
        <v>2</v>
      </c>
      <c r="I636">
        <v>99</v>
      </c>
      <c r="J636">
        <v>999</v>
      </c>
      <c r="K636">
        <v>99</v>
      </c>
      <c r="L636">
        <v>99</v>
      </c>
      <c r="M636">
        <v>99</v>
      </c>
      <c r="N636">
        <v>99</v>
      </c>
      <c r="O636">
        <v>99</v>
      </c>
      <c r="P636">
        <v>9999</v>
      </c>
      <c r="Q636">
        <v>98</v>
      </c>
      <c r="R636">
        <v>42949</v>
      </c>
      <c r="S636">
        <v>42734</v>
      </c>
      <c r="T636">
        <v>15.307876784092763</v>
      </c>
      <c r="U636">
        <v>59.477629054148913</v>
      </c>
      <c r="V636">
        <v>86.430482988284652</v>
      </c>
      <c r="W636">
        <v>79.775335798193467</v>
      </c>
      <c r="X636">
        <v>0</v>
      </c>
      <c r="Y636">
        <v>0</v>
      </c>
      <c r="AA636">
        <v>1.0736831582249451</v>
      </c>
      <c r="AB636">
        <v>3.285548119683932</v>
      </c>
      <c r="AC636">
        <v>-847.96556983830635</v>
      </c>
      <c r="AD636">
        <v>18.060899659799578</v>
      </c>
      <c r="AE636">
        <v>18.45329678663942</v>
      </c>
    </row>
    <row r="637" spans="1:31">
      <c r="A637">
        <v>6</v>
      </c>
      <c r="C637">
        <v>2009</v>
      </c>
      <c r="D637">
        <v>99</v>
      </c>
      <c r="E637">
        <v>99</v>
      </c>
      <c r="F637">
        <v>99</v>
      </c>
      <c r="G637">
        <v>4</v>
      </c>
      <c r="H637">
        <v>1</v>
      </c>
      <c r="I637">
        <v>99</v>
      </c>
      <c r="J637">
        <v>999</v>
      </c>
      <c r="K637">
        <v>99</v>
      </c>
      <c r="L637">
        <v>99</v>
      </c>
      <c r="M637">
        <v>99</v>
      </c>
      <c r="N637">
        <v>99</v>
      </c>
      <c r="O637">
        <v>99</v>
      </c>
      <c r="P637">
        <v>9999</v>
      </c>
      <c r="Q637">
        <v>159</v>
      </c>
      <c r="R637">
        <v>60712</v>
      </c>
      <c r="S637">
        <v>60711</v>
      </c>
      <c r="T637">
        <v>14.997166952167603</v>
      </c>
      <c r="U637">
        <v>58.929765610844818</v>
      </c>
      <c r="V637">
        <v>82.566560972584512</v>
      </c>
      <c r="W637">
        <v>76.208935777701427</v>
      </c>
      <c r="X637">
        <v>0</v>
      </c>
      <c r="Y637">
        <v>0</v>
      </c>
      <c r="AA637">
        <v>8.8937009299637513</v>
      </c>
      <c r="AB637">
        <v>3.4159070856769111</v>
      </c>
      <c r="AC637">
        <v>-29.652945992368043</v>
      </c>
      <c r="AD637">
        <v>91.333323304198686</v>
      </c>
      <c r="AE637">
        <v>91.250606694307805</v>
      </c>
    </row>
    <row r="638" spans="1:31">
      <c r="A638">
        <v>6</v>
      </c>
      <c r="C638">
        <v>2009</v>
      </c>
      <c r="D638">
        <v>99</v>
      </c>
      <c r="E638">
        <v>99</v>
      </c>
      <c r="F638">
        <v>99</v>
      </c>
      <c r="G638">
        <v>4</v>
      </c>
      <c r="H638">
        <v>2</v>
      </c>
      <c r="I638">
        <v>99</v>
      </c>
      <c r="J638">
        <v>999</v>
      </c>
      <c r="K638">
        <v>99</v>
      </c>
      <c r="L638">
        <v>99</v>
      </c>
      <c r="M638">
        <v>99</v>
      </c>
      <c r="N638">
        <v>99</v>
      </c>
      <c r="O638">
        <v>99</v>
      </c>
      <c r="P638">
        <v>9999</v>
      </c>
      <c r="Q638">
        <v>29</v>
      </c>
      <c r="R638">
        <v>5761</v>
      </c>
      <c r="S638">
        <v>5761</v>
      </c>
      <c r="T638">
        <v>15.827807672279125</v>
      </c>
      <c r="U638">
        <v>60.681999652838037</v>
      </c>
      <c r="V638">
        <v>83.428113310200601</v>
      </c>
      <c r="W638">
        <v>77.004148585314852</v>
      </c>
      <c r="X638">
        <v>0</v>
      </c>
      <c r="Y638">
        <v>0</v>
      </c>
      <c r="AA638">
        <v>8.827743532004094</v>
      </c>
      <c r="AB638">
        <v>3.3252601717548576</v>
      </c>
      <c r="AC638">
        <v>-32.149670982771688</v>
      </c>
      <c r="AD638">
        <v>8.6666766958013017</v>
      </c>
      <c r="AE638">
        <v>8.7493933056921822</v>
      </c>
    </row>
    <row r="639" spans="1:31">
      <c r="A639">
        <v>6</v>
      </c>
      <c r="C639">
        <v>2008</v>
      </c>
      <c r="D639">
        <v>99</v>
      </c>
      <c r="E639">
        <v>99</v>
      </c>
      <c r="F639">
        <v>99</v>
      </c>
      <c r="G639">
        <v>1</v>
      </c>
      <c r="H639">
        <v>1</v>
      </c>
      <c r="I639">
        <v>99</v>
      </c>
      <c r="J639">
        <v>999</v>
      </c>
      <c r="K639">
        <v>99</v>
      </c>
      <c r="L639">
        <v>99</v>
      </c>
      <c r="M639">
        <v>99</v>
      </c>
      <c r="N639">
        <v>99</v>
      </c>
      <c r="O639">
        <v>99</v>
      </c>
      <c r="P639">
        <v>9999</v>
      </c>
      <c r="Q639">
        <v>896</v>
      </c>
      <c r="R639">
        <v>387539</v>
      </c>
      <c r="S639">
        <v>387534</v>
      </c>
      <c r="T639">
        <v>13.819135622479283</v>
      </c>
      <c r="U639">
        <v>56.740213761889265</v>
      </c>
      <c r="V639">
        <v>85.368444741810819</v>
      </c>
      <c r="W639">
        <v>78.795074496688784</v>
      </c>
      <c r="X639">
        <v>0</v>
      </c>
      <c r="Y639">
        <v>0</v>
      </c>
      <c r="AA639">
        <v>8.0282598649249177</v>
      </c>
      <c r="AB639">
        <v>2.5467901274697344</v>
      </c>
      <c r="AC639">
        <v>-17.194391259020659</v>
      </c>
      <c r="AD639">
        <v>73.256297517286754</v>
      </c>
      <c r="AE639">
        <v>72.335316866789057</v>
      </c>
    </row>
    <row r="640" spans="1:31">
      <c r="A640">
        <v>6</v>
      </c>
      <c r="C640">
        <v>2008</v>
      </c>
      <c r="D640">
        <v>99</v>
      </c>
      <c r="E640">
        <v>99</v>
      </c>
      <c r="F640">
        <v>99</v>
      </c>
      <c r="G640">
        <v>1</v>
      </c>
      <c r="H640">
        <v>2</v>
      </c>
      <c r="I640">
        <v>99</v>
      </c>
      <c r="J640">
        <v>999</v>
      </c>
      <c r="K640">
        <v>99</v>
      </c>
      <c r="L640">
        <v>99</v>
      </c>
      <c r="M640">
        <v>99</v>
      </c>
      <c r="N640">
        <v>99</v>
      </c>
      <c r="O640">
        <v>99</v>
      </c>
      <c r="P640">
        <v>9999</v>
      </c>
      <c r="Q640">
        <v>311</v>
      </c>
      <c r="R640">
        <v>141479</v>
      </c>
      <c r="S640">
        <v>141364</v>
      </c>
      <c r="T640">
        <v>14.481682793912876</v>
      </c>
      <c r="U640">
        <v>57.807949690161557</v>
      </c>
      <c r="V640">
        <v>89.57158399439453</v>
      </c>
      <c r="W640">
        <v>82.674572026824478</v>
      </c>
      <c r="X640">
        <v>0</v>
      </c>
      <c r="Y640">
        <v>0</v>
      </c>
      <c r="AA640">
        <v>8.1914342192696949</v>
      </c>
      <c r="AB640">
        <v>2.5079103315128246</v>
      </c>
      <c r="AC640">
        <v>-40.319867461454287</v>
      </c>
      <c r="AD640">
        <v>26.74370248271325</v>
      </c>
      <c r="AE640">
        <v>27.664683133210985</v>
      </c>
    </row>
    <row r="641" spans="1:31">
      <c r="A641">
        <v>6</v>
      </c>
      <c r="C641">
        <v>2008</v>
      </c>
      <c r="D641">
        <v>99</v>
      </c>
      <c r="E641">
        <v>99</v>
      </c>
      <c r="F641">
        <v>99</v>
      </c>
      <c r="G641">
        <v>2</v>
      </c>
      <c r="H641">
        <v>1</v>
      </c>
      <c r="I641">
        <v>99</v>
      </c>
      <c r="J641">
        <v>999</v>
      </c>
      <c r="K641">
        <v>99</v>
      </c>
      <c r="L641">
        <v>99</v>
      </c>
      <c r="M641">
        <v>99</v>
      </c>
      <c r="N641">
        <v>99</v>
      </c>
      <c r="O641">
        <v>99</v>
      </c>
      <c r="P641">
        <v>9999</v>
      </c>
      <c r="Q641">
        <v>565</v>
      </c>
      <c r="R641">
        <v>211597</v>
      </c>
      <c r="S641">
        <v>211567</v>
      </c>
      <c r="T641">
        <v>13.895551449217148</v>
      </c>
      <c r="U641">
        <v>56.855733644661022</v>
      </c>
      <c r="V641">
        <v>85.798751728968099</v>
      </c>
      <c r="W641">
        <v>79.192247845834814</v>
      </c>
      <c r="X641">
        <v>0</v>
      </c>
      <c r="Y641">
        <v>0</v>
      </c>
      <c r="AA641">
        <v>7.8987317317636547</v>
      </c>
      <c r="AB641">
        <v>2.453613485796764</v>
      </c>
      <c r="AC641">
        <v>-25.860962490726845</v>
      </c>
      <c r="AD641">
        <v>57.343205031964686</v>
      </c>
      <c r="AE641">
        <v>56.325793047365998</v>
      </c>
    </row>
    <row r="642" spans="1:31">
      <c r="A642">
        <v>6</v>
      </c>
      <c r="C642">
        <v>2008</v>
      </c>
      <c r="D642">
        <v>99</v>
      </c>
      <c r="E642">
        <v>99</v>
      </c>
      <c r="F642">
        <v>99</v>
      </c>
      <c r="G642">
        <v>2</v>
      </c>
      <c r="H642">
        <v>2</v>
      </c>
      <c r="I642">
        <v>99</v>
      </c>
      <c r="J642">
        <v>999</v>
      </c>
      <c r="K642">
        <v>99</v>
      </c>
      <c r="L642">
        <v>99</v>
      </c>
      <c r="M642">
        <v>99</v>
      </c>
      <c r="N642">
        <v>99</v>
      </c>
      <c r="O642">
        <v>99</v>
      </c>
      <c r="P642">
        <v>9999</v>
      </c>
      <c r="Q642">
        <v>458</v>
      </c>
      <c r="R642">
        <v>157404</v>
      </c>
      <c r="S642">
        <v>157359</v>
      </c>
      <c r="T642">
        <v>14.202218495082716</v>
      </c>
      <c r="U642">
        <v>57.353821516405155</v>
      </c>
      <c r="V642">
        <v>89.461387630882314</v>
      </c>
      <c r="W642">
        <v>82.572860783304932</v>
      </c>
      <c r="X642">
        <v>0</v>
      </c>
      <c r="Y642">
        <v>0</v>
      </c>
      <c r="AA642">
        <v>9.2871233341682977</v>
      </c>
      <c r="AB642">
        <v>2.5371686858821394</v>
      </c>
      <c r="AC642">
        <v>-27.972636511689643</v>
      </c>
      <c r="AD642">
        <v>42.656794968035307</v>
      </c>
      <c r="AE642">
        <v>43.674206952634037</v>
      </c>
    </row>
    <row r="643" spans="1:31">
      <c r="A643">
        <v>6</v>
      </c>
      <c r="C643">
        <v>2008</v>
      </c>
      <c r="D643">
        <v>99</v>
      </c>
      <c r="E643">
        <v>99</v>
      </c>
      <c r="F643">
        <v>99</v>
      </c>
      <c r="G643">
        <v>3</v>
      </c>
      <c r="H643">
        <v>1</v>
      </c>
      <c r="I643">
        <v>99</v>
      </c>
      <c r="J643">
        <v>999</v>
      </c>
      <c r="K643">
        <v>99</v>
      </c>
      <c r="L643">
        <v>99</v>
      </c>
      <c r="M643">
        <v>99</v>
      </c>
      <c r="N643">
        <v>99</v>
      </c>
      <c r="O643">
        <v>99</v>
      </c>
      <c r="P643">
        <v>9999</v>
      </c>
      <c r="Q643">
        <v>456</v>
      </c>
      <c r="R643">
        <v>196275</v>
      </c>
      <c r="S643">
        <v>196271</v>
      </c>
      <c r="T643">
        <v>13.765273213603361</v>
      </c>
      <c r="U643">
        <v>56.661508832175919</v>
      </c>
      <c r="V643">
        <v>84.083605012646359</v>
      </c>
      <c r="W643">
        <v>77.6091674266697</v>
      </c>
      <c r="X643">
        <v>0</v>
      </c>
      <c r="Y643">
        <v>0</v>
      </c>
      <c r="AA643">
        <v>8.5173739609682304</v>
      </c>
      <c r="AB643">
        <v>2.4679975529044209</v>
      </c>
      <c r="AC643">
        <v>-22.60312859936522</v>
      </c>
      <c r="AD643">
        <v>82.89900491628795</v>
      </c>
      <c r="AE643">
        <v>82.482802388162256</v>
      </c>
    </row>
    <row r="644" spans="1:31">
      <c r="A644">
        <v>6</v>
      </c>
      <c r="C644">
        <v>2008</v>
      </c>
      <c r="D644">
        <v>99</v>
      </c>
      <c r="E644">
        <v>99</v>
      </c>
      <c r="F644">
        <v>99</v>
      </c>
      <c r="G644">
        <v>3</v>
      </c>
      <c r="H644">
        <v>2</v>
      </c>
      <c r="I644">
        <v>99</v>
      </c>
      <c r="J644">
        <v>999</v>
      </c>
      <c r="K644">
        <v>99</v>
      </c>
      <c r="L644">
        <v>99</v>
      </c>
      <c r="M644">
        <v>99</v>
      </c>
      <c r="N644">
        <v>99</v>
      </c>
      <c r="O644">
        <v>99</v>
      </c>
      <c r="P644">
        <v>9999</v>
      </c>
      <c r="Q644">
        <v>102</v>
      </c>
      <c r="R644">
        <v>40489</v>
      </c>
      <c r="S644">
        <v>40165</v>
      </c>
      <c r="T644">
        <v>14.11373459458124</v>
      </c>
      <c r="U644">
        <v>57.193850367235157</v>
      </c>
      <c r="V644">
        <v>87.921244152803311</v>
      </c>
      <c r="W644">
        <v>81.151308353043859</v>
      </c>
      <c r="X644">
        <v>0</v>
      </c>
      <c r="Y644">
        <v>0</v>
      </c>
      <c r="AB644">
        <v>2.6457309896473249</v>
      </c>
      <c r="AD644">
        <v>17.100995083712039</v>
      </c>
      <c r="AE644">
        <v>17.517197611837734</v>
      </c>
    </row>
    <row r="645" spans="1:31">
      <c r="A645">
        <v>6</v>
      </c>
      <c r="C645">
        <v>2008</v>
      </c>
      <c r="D645">
        <v>99</v>
      </c>
      <c r="E645">
        <v>99</v>
      </c>
      <c r="F645">
        <v>99</v>
      </c>
      <c r="G645">
        <v>4</v>
      </c>
      <c r="H645">
        <v>1</v>
      </c>
      <c r="I645">
        <v>99</v>
      </c>
      <c r="J645">
        <v>999</v>
      </c>
      <c r="K645">
        <v>99</v>
      </c>
      <c r="L645">
        <v>99</v>
      </c>
      <c r="M645">
        <v>99</v>
      </c>
      <c r="N645">
        <v>99</v>
      </c>
      <c r="O645">
        <v>99</v>
      </c>
      <c r="P645">
        <v>9999</v>
      </c>
      <c r="Q645">
        <v>167</v>
      </c>
      <c r="R645">
        <v>58454</v>
      </c>
      <c r="S645">
        <v>58450</v>
      </c>
      <c r="T645">
        <v>13.707564922845316</v>
      </c>
      <c r="U645">
        <v>56.534097519247219</v>
      </c>
      <c r="V645">
        <v>83.027011446842494</v>
      </c>
      <c r="W645">
        <v>76.633931565439866</v>
      </c>
      <c r="X645">
        <v>0</v>
      </c>
      <c r="Y645">
        <v>0</v>
      </c>
      <c r="AA645">
        <v>9.2438291196160769</v>
      </c>
      <c r="AB645">
        <v>2.3598456679328095</v>
      </c>
      <c r="AC645">
        <v>-21.062893366858287</v>
      </c>
      <c r="AD645">
        <v>94.294333048345734</v>
      </c>
      <c r="AE645">
        <v>94.261436194375108</v>
      </c>
    </row>
    <row r="646" spans="1:31">
      <c r="A646">
        <v>6</v>
      </c>
      <c r="C646">
        <v>2008</v>
      </c>
      <c r="D646">
        <v>99</v>
      </c>
      <c r="E646">
        <v>99</v>
      </c>
      <c r="F646">
        <v>99</v>
      </c>
      <c r="G646">
        <v>4</v>
      </c>
      <c r="H646">
        <v>2</v>
      </c>
      <c r="I646">
        <v>99</v>
      </c>
      <c r="J646">
        <v>999</v>
      </c>
      <c r="K646">
        <v>99</v>
      </c>
      <c r="L646">
        <v>99</v>
      </c>
      <c r="M646">
        <v>99</v>
      </c>
      <c r="N646">
        <v>99</v>
      </c>
      <c r="O646">
        <v>99</v>
      </c>
      <c r="P646">
        <v>9999</v>
      </c>
      <c r="Q646">
        <v>20</v>
      </c>
      <c r="R646">
        <v>3537</v>
      </c>
      <c r="S646">
        <v>3537</v>
      </c>
      <c r="T646">
        <v>14.607294317217979</v>
      </c>
      <c r="U646">
        <v>57.960701159174441</v>
      </c>
      <c r="V646">
        <v>83.52589602992775</v>
      </c>
      <c r="W646">
        <v>77.094402035623361</v>
      </c>
      <c r="X646">
        <v>0</v>
      </c>
      <c r="Y646">
        <v>0</v>
      </c>
      <c r="AA646">
        <v>8.8878818740492491</v>
      </c>
      <c r="AB646">
        <v>2.3694369969541245</v>
      </c>
      <c r="AC646">
        <v>-21.511339322227631</v>
      </c>
      <c r="AD646">
        <v>5.7056669516542735</v>
      </c>
      <c r="AE646">
        <v>5.73856380562491</v>
      </c>
    </row>
    <row r="647" spans="1:31">
      <c r="A647">
        <v>6</v>
      </c>
      <c r="C647">
        <v>2007</v>
      </c>
      <c r="D647">
        <v>99</v>
      </c>
      <c r="E647">
        <v>99</v>
      </c>
      <c r="F647">
        <v>99</v>
      </c>
      <c r="G647">
        <v>1</v>
      </c>
      <c r="H647">
        <v>1</v>
      </c>
      <c r="I647">
        <v>99</v>
      </c>
      <c r="J647">
        <v>999</v>
      </c>
      <c r="K647">
        <v>99</v>
      </c>
      <c r="L647">
        <v>99</v>
      </c>
      <c r="M647">
        <v>99</v>
      </c>
      <c r="N647">
        <v>99</v>
      </c>
      <c r="O647">
        <v>99</v>
      </c>
      <c r="P647">
        <v>9999</v>
      </c>
      <c r="Q647">
        <v>919</v>
      </c>
      <c r="R647">
        <v>384937</v>
      </c>
      <c r="S647">
        <v>384926</v>
      </c>
      <c r="T647">
        <v>13.839664672400938</v>
      </c>
      <c r="U647">
        <v>56.784306593994685</v>
      </c>
      <c r="V647">
        <v>83.253959595192683</v>
      </c>
      <c r="W647">
        <v>76.843404706359706</v>
      </c>
      <c r="X647">
        <v>0</v>
      </c>
      <c r="Y647">
        <v>0</v>
      </c>
      <c r="AA647">
        <v>8.1606353208310107</v>
      </c>
      <c r="AB647">
        <v>2.4270316084675287</v>
      </c>
      <c r="AC647">
        <v>-19.850418648330955</v>
      </c>
      <c r="AD647">
        <v>73.202953699636225</v>
      </c>
      <c r="AE647">
        <v>72.419371474238574</v>
      </c>
    </row>
    <row r="648" spans="1:31">
      <c r="A648">
        <v>6</v>
      </c>
      <c r="C648">
        <v>2007</v>
      </c>
      <c r="D648">
        <v>99</v>
      </c>
      <c r="E648">
        <v>99</v>
      </c>
      <c r="F648">
        <v>99</v>
      </c>
      <c r="G648">
        <v>1</v>
      </c>
      <c r="H648">
        <v>2</v>
      </c>
      <c r="I648">
        <v>99</v>
      </c>
      <c r="J648">
        <v>999</v>
      </c>
      <c r="K648">
        <v>99</v>
      </c>
      <c r="L648">
        <v>99</v>
      </c>
      <c r="M648">
        <v>99</v>
      </c>
      <c r="N648">
        <v>99</v>
      </c>
      <c r="O648">
        <v>99</v>
      </c>
      <c r="P648">
        <v>9999</v>
      </c>
      <c r="Q648">
        <v>309</v>
      </c>
      <c r="R648">
        <v>140912</v>
      </c>
      <c r="S648">
        <v>140823</v>
      </c>
      <c r="T648">
        <v>14.523007266946747</v>
      </c>
      <c r="U648">
        <v>57.854036627539536</v>
      </c>
      <c r="V648">
        <v>86.719026563772672</v>
      </c>
      <c r="W648">
        <v>80.04166151835814</v>
      </c>
      <c r="X648">
        <v>0</v>
      </c>
      <c r="Y648">
        <v>0</v>
      </c>
      <c r="AA648">
        <v>8.6250329909643177</v>
      </c>
      <c r="AB648">
        <v>2.5563512975095626</v>
      </c>
      <c r="AC648">
        <v>-34.126557982418504</v>
      </c>
      <c r="AD648">
        <v>26.797046300363796</v>
      </c>
      <c r="AE648">
        <v>27.580628525761444</v>
      </c>
    </row>
    <row r="649" spans="1:31">
      <c r="A649">
        <v>6</v>
      </c>
      <c r="C649">
        <v>2007</v>
      </c>
      <c r="D649">
        <v>99</v>
      </c>
      <c r="E649">
        <v>99</v>
      </c>
      <c r="F649">
        <v>99</v>
      </c>
      <c r="G649">
        <v>2</v>
      </c>
      <c r="H649">
        <v>1</v>
      </c>
      <c r="I649">
        <v>99</v>
      </c>
      <c r="J649">
        <v>999</v>
      </c>
      <c r="K649">
        <v>99</v>
      </c>
      <c r="L649">
        <v>99</v>
      </c>
      <c r="M649">
        <v>99</v>
      </c>
      <c r="N649">
        <v>99</v>
      </c>
      <c r="O649">
        <v>99</v>
      </c>
      <c r="P649">
        <v>9999</v>
      </c>
      <c r="Q649">
        <v>631</v>
      </c>
      <c r="R649">
        <v>211845</v>
      </c>
      <c r="S649">
        <v>211829</v>
      </c>
      <c r="T649">
        <v>13.855002478227002</v>
      </c>
      <c r="U649">
        <v>56.791789603878598</v>
      </c>
      <c r="V649">
        <v>83.133714116704382</v>
      </c>
      <c r="W649">
        <v>76.732418129717885</v>
      </c>
      <c r="X649">
        <v>0</v>
      </c>
      <c r="Y649">
        <v>0</v>
      </c>
      <c r="AA649">
        <v>8.4115399298391491</v>
      </c>
      <c r="AB649">
        <v>2.4370203554630159</v>
      </c>
      <c r="AC649">
        <v>-21.573779789061511</v>
      </c>
      <c r="AD649">
        <v>58.90408292644949</v>
      </c>
      <c r="AE649">
        <v>57.986875818475752</v>
      </c>
    </row>
    <row r="650" spans="1:31">
      <c r="A650">
        <v>6</v>
      </c>
      <c r="C650">
        <v>2007</v>
      </c>
      <c r="D650">
        <v>99</v>
      </c>
      <c r="E650">
        <v>99</v>
      </c>
      <c r="F650">
        <v>99</v>
      </c>
      <c r="G650">
        <v>2</v>
      </c>
      <c r="H650">
        <v>2</v>
      </c>
      <c r="I650">
        <v>99</v>
      </c>
      <c r="J650">
        <v>999</v>
      </c>
      <c r="K650">
        <v>99</v>
      </c>
      <c r="L650">
        <v>99</v>
      </c>
      <c r="M650">
        <v>99</v>
      </c>
      <c r="N650">
        <v>99</v>
      </c>
      <c r="O650">
        <v>99</v>
      </c>
      <c r="P650">
        <v>9999</v>
      </c>
      <c r="Q650">
        <v>469</v>
      </c>
      <c r="R650">
        <v>147799</v>
      </c>
      <c r="S650">
        <v>147634</v>
      </c>
      <c r="T650">
        <v>14.266246726973799</v>
      </c>
      <c r="U650">
        <v>57.463470474280975</v>
      </c>
      <c r="V650">
        <v>86.506070889987484</v>
      </c>
      <c r="W650">
        <v>79.845103431458881</v>
      </c>
      <c r="X650">
        <v>0</v>
      </c>
      <c r="Y650">
        <v>0</v>
      </c>
      <c r="AA650">
        <v>8.9867097267844542</v>
      </c>
      <c r="AB650">
        <v>2.350869919464881</v>
      </c>
      <c r="AC650">
        <v>-50.763888176165807</v>
      </c>
      <c r="AD650">
        <v>41.09591707355051</v>
      </c>
      <c r="AE650">
        <v>42.013124181524255</v>
      </c>
    </row>
    <row r="651" spans="1:31">
      <c r="A651">
        <v>6</v>
      </c>
      <c r="C651">
        <v>2007</v>
      </c>
      <c r="D651">
        <v>99</v>
      </c>
      <c r="E651">
        <v>99</v>
      </c>
      <c r="F651">
        <v>99</v>
      </c>
      <c r="G651">
        <v>3</v>
      </c>
      <c r="H651">
        <v>1</v>
      </c>
      <c r="I651">
        <v>99</v>
      </c>
      <c r="J651">
        <v>999</v>
      </c>
      <c r="K651">
        <v>99</v>
      </c>
      <c r="L651">
        <v>99</v>
      </c>
      <c r="M651">
        <v>99</v>
      </c>
      <c r="N651">
        <v>99</v>
      </c>
      <c r="O651">
        <v>99</v>
      </c>
      <c r="P651">
        <v>9999</v>
      </c>
      <c r="Q651">
        <v>486</v>
      </c>
      <c r="R651">
        <v>189936</v>
      </c>
      <c r="S651">
        <v>189928</v>
      </c>
      <c r="T651">
        <v>13.698982815264092</v>
      </c>
      <c r="U651">
        <v>56.540631186554897</v>
      </c>
      <c r="V651">
        <v>82.031856697662107</v>
      </c>
      <c r="W651">
        <v>75.715403731940143</v>
      </c>
      <c r="X651">
        <v>0</v>
      </c>
      <c r="Y651">
        <v>0</v>
      </c>
      <c r="AA651">
        <v>8.3444658946915222</v>
      </c>
      <c r="AB651">
        <v>2.4195747361778048</v>
      </c>
      <c r="AC651">
        <v>-21.237309213364576</v>
      </c>
      <c r="AD651">
        <v>82.831163733891586</v>
      </c>
      <c r="AE651">
        <v>82.380918280783106</v>
      </c>
    </row>
    <row r="652" spans="1:31">
      <c r="A652">
        <v>6</v>
      </c>
      <c r="C652">
        <v>2007</v>
      </c>
      <c r="D652">
        <v>99</v>
      </c>
      <c r="E652">
        <v>99</v>
      </c>
      <c r="F652">
        <v>99</v>
      </c>
      <c r="G652">
        <v>3</v>
      </c>
      <c r="H652">
        <v>2</v>
      </c>
      <c r="I652">
        <v>99</v>
      </c>
      <c r="J652">
        <v>999</v>
      </c>
      <c r="K652">
        <v>99</v>
      </c>
      <c r="L652">
        <v>99</v>
      </c>
      <c r="M652">
        <v>99</v>
      </c>
      <c r="N652">
        <v>99</v>
      </c>
      <c r="O652">
        <v>99</v>
      </c>
      <c r="P652">
        <v>9999</v>
      </c>
      <c r="Q652">
        <v>116</v>
      </c>
      <c r="R652">
        <v>39369</v>
      </c>
      <c r="S652">
        <v>39113</v>
      </c>
      <c r="T652">
        <v>14.366760649241789</v>
      </c>
      <c r="U652">
        <v>57.6283588576688</v>
      </c>
      <c r="V652">
        <v>85.709763518478582</v>
      </c>
      <c r="W652">
        <v>79.110111727558419</v>
      </c>
      <c r="X652">
        <v>0</v>
      </c>
      <c r="Y652">
        <v>0</v>
      </c>
      <c r="AB652">
        <v>2.4684951423312911</v>
      </c>
      <c r="AD652">
        <v>17.168836266108453</v>
      </c>
      <c r="AE652">
        <v>17.619081719216869</v>
      </c>
    </row>
    <row r="653" spans="1:31">
      <c r="A653">
        <v>6</v>
      </c>
      <c r="C653">
        <v>2007</v>
      </c>
      <c r="D653">
        <v>99</v>
      </c>
      <c r="E653">
        <v>99</v>
      </c>
      <c r="F653">
        <v>99</v>
      </c>
      <c r="G653">
        <v>4</v>
      </c>
      <c r="H653">
        <v>1</v>
      </c>
      <c r="I653">
        <v>99</v>
      </c>
      <c r="J653">
        <v>999</v>
      </c>
      <c r="K653">
        <v>99</v>
      </c>
      <c r="L653">
        <v>99</v>
      </c>
      <c r="M653">
        <v>99</v>
      </c>
      <c r="N653">
        <v>99</v>
      </c>
      <c r="O653">
        <v>99</v>
      </c>
      <c r="P653">
        <v>9999</v>
      </c>
      <c r="Q653">
        <v>162</v>
      </c>
      <c r="R653">
        <v>52970</v>
      </c>
      <c r="S653">
        <v>52968</v>
      </c>
      <c r="T653">
        <v>13.73913535963753</v>
      </c>
      <c r="U653">
        <v>56.604138347681619</v>
      </c>
      <c r="V653">
        <v>82.305130201464124</v>
      </c>
      <c r="W653">
        <v>75.967635175954896</v>
      </c>
      <c r="X653">
        <v>0</v>
      </c>
      <c r="Y653">
        <v>0</v>
      </c>
      <c r="AA653">
        <v>8.8820414193726656</v>
      </c>
      <c r="AB653">
        <v>2.3557282872543088</v>
      </c>
      <c r="AC653">
        <v>-24.60554426296088</v>
      </c>
      <c r="AD653">
        <v>91.012181921272827</v>
      </c>
      <c r="AE653">
        <v>91.150886497743386</v>
      </c>
    </row>
    <row r="654" spans="1:31">
      <c r="A654">
        <v>6</v>
      </c>
      <c r="C654">
        <v>2007</v>
      </c>
      <c r="D654">
        <v>99</v>
      </c>
      <c r="E654">
        <v>99</v>
      </c>
      <c r="F654">
        <v>99</v>
      </c>
      <c r="G654">
        <v>4</v>
      </c>
      <c r="H654">
        <v>2</v>
      </c>
      <c r="I654">
        <v>99</v>
      </c>
      <c r="J654">
        <v>999</v>
      </c>
      <c r="K654">
        <v>99</v>
      </c>
      <c r="L654">
        <v>99</v>
      </c>
      <c r="M654">
        <v>99</v>
      </c>
      <c r="N654">
        <v>99</v>
      </c>
      <c r="O654">
        <v>99</v>
      </c>
      <c r="P654">
        <v>9999</v>
      </c>
      <c r="Q654">
        <v>24</v>
      </c>
      <c r="R654">
        <v>5231</v>
      </c>
      <c r="S654">
        <v>5231</v>
      </c>
      <c r="T654">
        <v>14.779965589753388</v>
      </c>
      <c r="U654">
        <v>58.277767157331304</v>
      </c>
      <c r="V654">
        <v>80.907097512061029</v>
      </c>
      <c r="W654">
        <v>74.677251003632293</v>
      </c>
      <c r="X654">
        <v>0</v>
      </c>
      <c r="Y654">
        <v>0</v>
      </c>
      <c r="AA654">
        <v>8.1645340528881576</v>
      </c>
      <c r="AB654">
        <v>2.2470016267312056</v>
      </c>
      <c r="AC654">
        <v>-20.851705915686587</v>
      </c>
      <c r="AD654">
        <v>8.9878180787271713</v>
      </c>
      <c r="AE654">
        <v>8.849113502256591</v>
      </c>
    </row>
    <row r="655" spans="1:31">
      <c r="A655">
        <v>6</v>
      </c>
      <c r="C655">
        <v>2006</v>
      </c>
      <c r="D655">
        <v>99</v>
      </c>
      <c r="E655">
        <v>99</v>
      </c>
      <c r="F655">
        <v>99</v>
      </c>
      <c r="G655">
        <v>1</v>
      </c>
      <c r="H655">
        <v>1</v>
      </c>
      <c r="I655">
        <v>99</v>
      </c>
      <c r="J655">
        <v>999</v>
      </c>
      <c r="K655">
        <v>99</v>
      </c>
      <c r="L655">
        <v>99</v>
      </c>
      <c r="M655">
        <v>99</v>
      </c>
      <c r="N655">
        <v>99</v>
      </c>
      <c r="O655">
        <v>99</v>
      </c>
      <c r="P655">
        <v>9999</v>
      </c>
      <c r="Q655">
        <v>1037</v>
      </c>
      <c r="R655">
        <v>397932</v>
      </c>
      <c r="S655">
        <v>397912</v>
      </c>
      <c r="T655">
        <v>13.976350230692676</v>
      </c>
      <c r="U655">
        <v>57.002729246667592</v>
      </c>
      <c r="V655">
        <v>80.712072979786811</v>
      </c>
      <c r="W655">
        <v>74.497243360340022</v>
      </c>
      <c r="X655">
        <v>0</v>
      </c>
      <c r="Y655">
        <v>0</v>
      </c>
      <c r="AA655">
        <v>7.5544666100380642</v>
      </c>
      <c r="AB655">
        <v>2.3772420513058394</v>
      </c>
      <c r="AC655">
        <v>-19.588291728996559</v>
      </c>
      <c r="AD655">
        <v>74.498872029130695</v>
      </c>
      <c r="AE655">
        <v>73.504909277139717</v>
      </c>
    </row>
    <row r="656" spans="1:31">
      <c r="A656">
        <v>6</v>
      </c>
      <c r="C656">
        <v>2006</v>
      </c>
      <c r="D656">
        <v>99</v>
      </c>
      <c r="E656">
        <v>99</v>
      </c>
      <c r="F656">
        <v>99</v>
      </c>
      <c r="G656">
        <v>1</v>
      </c>
      <c r="H656">
        <v>2</v>
      </c>
      <c r="I656">
        <v>99</v>
      </c>
      <c r="J656">
        <v>999</v>
      </c>
      <c r="K656">
        <v>99</v>
      </c>
      <c r="L656">
        <v>99</v>
      </c>
      <c r="M656">
        <v>99</v>
      </c>
      <c r="N656">
        <v>99</v>
      </c>
      <c r="O656">
        <v>99</v>
      </c>
      <c r="P656">
        <v>9999</v>
      </c>
      <c r="Q656">
        <v>346</v>
      </c>
      <c r="R656">
        <v>136213</v>
      </c>
      <c r="S656">
        <v>134743</v>
      </c>
      <c r="T656">
        <v>14.360494225954938</v>
      </c>
      <c r="U656">
        <v>57.62240710092545</v>
      </c>
      <c r="V656">
        <v>86.84325890846462</v>
      </c>
      <c r="W656">
        <v>80.156327972510269</v>
      </c>
      <c r="X656">
        <v>0</v>
      </c>
      <c r="Y656">
        <v>0</v>
      </c>
      <c r="AB656">
        <v>2.434691025527826</v>
      </c>
      <c r="AD656">
        <v>25.501127970869327</v>
      </c>
      <c r="AE656">
        <v>26.495090722860279</v>
      </c>
    </row>
    <row r="657" spans="1:31">
      <c r="A657">
        <v>6</v>
      </c>
      <c r="C657">
        <v>2006</v>
      </c>
      <c r="D657">
        <v>99</v>
      </c>
      <c r="E657">
        <v>99</v>
      </c>
      <c r="F657">
        <v>99</v>
      </c>
      <c r="G657">
        <v>2</v>
      </c>
      <c r="H657">
        <v>1</v>
      </c>
      <c r="I657">
        <v>99</v>
      </c>
      <c r="J657">
        <v>999</v>
      </c>
      <c r="K657">
        <v>99</v>
      </c>
      <c r="L657">
        <v>99</v>
      </c>
      <c r="M657">
        <v>99</v>
      </c>
      <c r="N657">
        <v>99</v>
      </c>
      <c r="O657">
        <v>99</v>
      </c>
      <c r="P657">
        <v>9999</v>
      </c>
      <c r="Q657">
        <v>658</v>
      </c>
      <c r="R657">
        <v>215272</v>
      </c>
      <c r="S657">
        <v>215238</v>
      </c>
      <c r="T657">
        <v>13.971515106469951</v>
      </c>
      <c r="U657">
        <v>57.025557754671581</v>
      </c>
      <c r="V657">
        <v>80.057915580906069</v>
      </c>
      <c r="W657">
        <v>73.893456081174619</v>
      </c>
      <c r="X657">
        <v>0</v>
      </c>
      <c r="Y657">
        <v>0</v>
      </c>
      <c r="AA657">
        <v>7.4789393738202001</v>
      </c>
      <c r="AB657">
        <v>2.1661718878279212</v>
      </c>
      <c r="AC657">
        <v>-23.045647662003248</v>
      </c>
      <c r="AD657">
        <v>59.533844400933646</v>
      </c>
      <c r="AE657">
        <v>58.793262484306027</v>
      </c>
    </row>
    <row r="658" spans="1:31">
      <c r="A658">
        <v>6</v>
      </c>
      <c r="C658">
        <v>2006</v>
      </c>
      <c r="D658">
        <v>99</v>
      </c>
      <c r="E658">
        <v>99</v>
      </c>
      <c r="F658">
        <v>99</v>
      </c>
      <c r="G658">
        <v>2</v>
      </c>
      <c r="H658">
        <v>2</v>
      </c>
      <c r="I658">
        <v>99</v>
      </c>
      <c r="J658">
        <v>999</v>
      </c>
      <c r="K658">
        <v>99</v>
      </c>
      <c r="L658">
        <v>99</v>
      </c>
      <c r="M658">
        <v>99</v>
      </c>
      <c r="N658">
        <v>99</v>
      </c>
      <c r="O658">
        <v>99</v>
      </c>
      <c r="P658">
        <v>9999</v>
      </c>
      <c r="Q658">
        <v>498</v>
      </c>
      <c r="R658">
        <v>146324</v>
      </c>
      <c r="S658">
        <v>143695</v>
      </c>
      <c r="T658">
        <v>14.304420327492412</v>
      </c>
      <c r="U658">
        <v>57.55045756637324</v>
      </c>
      <c r="V658">
        <v>85.584914358114105</v>
      </c>
      <c r="W658">
        <v>78.994875952538479</v>
      </c>
      <c r="X658">
        <v>0</v>
      </c>
      <c r="Y658">
        <v>0</v>
      </c>
      <c r="AB658">
        <v>2.3980182897507842</v>
      </c>
      <c r="AD658">
        <v>40.466155599066362</v>
      </c>
      <c r="AE658">
        <v>41.206737515693995</v>
      </c>
    </row>
    <row r="659" spans="1:31">
      <c r="A659">
        <v>6</v>
      </c>
      <c r="C659">
        <v>2006</v>
      </c>
      <c r="D659">
        <v>99</v>
      </c>
      <c r="E659">
        <v>99</v>
      </c>
      <c r="F659">
        <v>99</v>
      </c>
      <c r="G659">
        <v>3</v>
      </c>
      <c r="H659">
        <v>1</v>
      </c>
      <c r="I659">
        <v>99</v>
      </c>
      <c r="J659">
        <v>999</v>
      </c>
      <c r="K659">
        <v>99</v>
      </c>
      <c r="L659">
        <v>99</v>
      </c>
      <c r="M659">
        <v>99</v>
      </c>
      <c r="N659">
        <v>99</v>
      </c>
      <c r="O659">
        <v>99</v>
      </c>
      <c r="P659">
        <v>9999</v>
      </c>
      <c r="Q659">
        <v>519</v>
      </c>
      <c r="R659">
        <v>196587</v>
      </c>
      <c r="S659">
        <v>196583</v>
      </c>
      <c r="T659">
        <v>13.802270750354804</v>
      </c>
      <c r="U659">
        <v>56.725352650025698</v>
      </c>
      <c r="V659">
        <v>80.009543219250915</v>
      </c>
      <c r="W659">
        <v>73.848808391364841</v>
      </c>
      <c r="X659">
        <v>0</v>
      </c>
      <c r="Y659">
        <v>0</v>
      </c>
      <c r="AA659">
        <v>7.7174273118402992</v>
      </c>
      <c r="AB659">
        <v>2.3327700274598162</v>
      </c>
      <c r="AC659">
        <v>-18.518745162148836</v>
      </c>
      <c r="AD659">
        <v>82.395322519803813</v>
      </c>
      <c r="AE659">
        <v>82.156409680371283</v>
      </c>
    </row>
    <row r="660" spans="1:31">
      <c r="A660">
        <v>6</v>
      </c>
      <c r="C660">
        <v>2006</v>
      </c>
      <c r="D660">
        <v>99</v>
      </c>
      <c r="E660">
        <v>99</v>
      </c>
      <c r="F660">
        <v>99</v>
      </c>
      <c r="G660">
        <v>3</v>
      </c>
      <c r="H660">
        <v>2</v>
      </c>
      <c r="I660">
        <v>99</v>
      </c>
      <c r="J660">
        <v>999</v>
      </c>
      <c r="K660">
        <v>99</v>
      </c>
      <c r="L660">
        <v>99</v>
      </c>
      <c r="M660">
        <v>99</v>
      </c>
      <c r="N660">
        <v>99</v>
      </c>
      <c r="O660">
        <v>99</v>
      </c>
      <c r="P660">
        <v>9999</v>
      </c>
      <c r="Q660">
        <v>147</v>
      </c>
      <c r="R660">
        <v>42003</v>
      </c>
      <c r="S660">
        <v>41539</v>
      </c>
      <c r="T660">
        <v>14.267504702045088</v>
      </c>
      <c r="U660">
        <v>57.456871855364845</v>
      </c>
      <c r="V660">
        <v>83.132047036319548</v>
      </c>
      <c r="W660">
        <v>76.730879414526498</v>
      </c>
      <c r="X660">
        <v>0</v>
      </c>
      <c r="Y660">
        <v>0</v>
      </c>
      <c r="AB660">
        <v>2.4461729106465926</v>
      </c>
      <c r="AD660">
        <v>17.604677480196155</v>
      </c>
      <c r="AE660">
        <v>17.843590319628717</v>
      </c>
    </row>
    <row r="661" spans="1:31">
      <c r="A661">
        <v>6</v>
      </c>
      <c r="C661">
        <v>2006</v>
      </c>
      <c r="D661">
        <v>99</v>
      </c>
      <c r="E661">
        <v>99</v>
      </c>
      <c r="F661">
        <v>99</v>
      </c>
      <c r="G661">
        <v>4</v>
      </c>
      <c r="H661">
        <v>1</v>
      </c>
      <c r="I661">
        <v>99</v>
      </c>
      <c r="J661">
        <v>999</v>
      </c>
      <c r="K661">
        <v>99</v>
      </c>
      <c r="L661">
        <v>99</v>
      </c>
      <c r="M661">
        <v>99</v>
      </c>
      <c r="N661">
        <v>99</v>
      </c>
      <c r="O661">
        <v>99</v>
      </c>
      <c r="P661">
        <v>9999</v>
      </c>
      <c r="Q661">
        <v>167</v>
      </c>
      <c r="R661">
        <v>51086</v>
      </c>
      <c r="S661">
        <v>51082</v>
      </c>
      <c r="T661">
        <v>13.767509689543123</v>
      </c>
      <c r="U661">
        <v>56.668317606984864</v>
      </c>
      <c r="V661">
        <v>79.885064029140253</v>
      </c>
      <c r="W661">
        <v>73.733914098899987</v>
      </c>
      <c r="X661">
        <v>0</v>
      </c>
      <c r="Y661">
        <v>0</v>
      </c>
      <c r="AA661">
        <v>8.6332045320862303</v>
      </c>
      <c r="AB661">
        <v>2.1892173642131576</v>
      </c>
      <c r="AC661">
        <v>-23.580828329164721</v>
      </c>
      <c r="AD661">
        <v>88.073236328529049</v>
      </c>
      <c r="AE661">
        <v>88.091471750370317</v>
      </c>
    </row>
    <row r="662" spans="1:31">
      <c r="A662">
        <v>6</v>
      </c>
      <c r="C662">
        <v>2006</v>
      </c>
      <c r="D662">
        <v>99</v>
      </c>
      <c r="E662">
        <v>99</v>
      </c>
      <c r="F662">
        <v>99</v>
      </c>
      <c r="G662">
        <v>4</v>
      </c>
      <c r="H662">
        <v>2</v>
      </c>
      <c r="I662">
        <v>99</v>
      </c>
      <c r="J662">
        <v>999</v>
      </c>
      <c r="K662">
        <v>99</v>
      </c>
      <c r="L662">
        <v>99</v>
      </c>
      <c r="M662">
        <v>99</v>
      </c>
      <c r="N662">
        <v>99</v>
      </c>
      <c r="O662">
        <v>99</v>
      </c>
      <c r="P662">
        <v>9999</v>
      </c>
      <c r="Q662">
        <v>22</v>
      </c>
      <c r="R662">
        <v>6918</v>
      </c>
      <c r="S662">
        <v>6918</v>
      </c>
      <c r="T662">
        <v>14.575455333911536</v>
      </c>
      <c r="U662">
        <v>57.952298352124906</v>
      </c>
      <c r="V662">
        <v>79.73795807066017</v>
      </c>
      <c r="W662">
        <v>73.598135299219422</v>
      </c>
      <c r="X662">
        <v>0</v>
      </c>
      <c r="Y662">
        <v>0</v>
      </c>
      <c r="AA662">
        <v>7.3305002472368637</v>
      </c>
      <c r="AB662">
        <v>2.2508955031472517</v>
      </c>
      <c r="AC662">
        <v>-14.292821924083078</v>
      </c>
      <c r="AD662">
        <v>11.926763671470939</v>
      </c>
      <c r="AE662">
        <v>11.90852824962967</v>
      </c>
    </row>
    <row r="663" spans="1:31">
      <c r="A663">
        <v>6</v>
      </c>
      <c r="C663">
        <v>2005</v>
      </c>
      <c r="D663">
        <v>99</v>
      </c>
      <c r="E663">
        <v>99</v>
      </c>
      <c r="F663">
        <v>99</v>
      </c>
      <c r="G663">
        <v>1</v>
      </c>
      <c r="H663">
        <v>1</v>
      </c>
      <c r="I663">
        <v>99</v>
      </c>
      <c r="J663">
        <v>999</v>
      </c>
      <c r="K663">
        <v>99</v>
      </c>
      <c r="L663">
        <v>99</v>
      </c>
      <c r="M663">
        <v>99</v>
      </c>
      <c r="N663">
        <v>99</v>
      </c>
      <c r="O663">
        <v>99</v>
      </c>
      <c r="P663">
        <v>9999</v>
      </c>
      <c r="Q663">
        <v>1141</v>
      </c>
      <c r="R663">
        <v>394364</v>
      </c>
      <c r="S663">
        <v>394326</v>
      </c>
      <c r="T663">
        <v>13.972735848099727</v>
      </c>
      <c r="U663">
        <v>57.000583273737981</v>
      </c>
      <c r="V663">
        <v>79.968010365718371</v>
      </c>
      <c r="W663">
        <v>73.81047356755542</v>
      </c>
      <c r="X663">
        <v>0</v>
      </c>
      <c r="Y663">
        <v>0</v>
      </c>
      <c r="AA663">
        <v>7.316121572674918</v>
      </c>
      <c r="AB663">
        <v>2.3940161537482592</v>
      </c>
      <c r="AC663">
        <v>-20.413888650307484</v>
      </c>
      <c r="AD663">
        <v>76.423429097427444</v>
      </c>
      <c r="AE663">
        <v>74.959454227496011</v>
      </c>
    </row>
    <row r="664" spans="1:31">
      <c r="A664">
        <v>6</v>
      </c>
      <c r="C664">
        <v>2005</v>
      </c>
      <c r="D664">
        <v>99</v>
      </c>
      <c r="E664">
        <v>99</v>
      </c>
      <c r="F664">
        <v>99</v>
      </c>
      <c r="G664">
        <v>1</v>
      </c>
      <c r="H664">
        <v>2</v>
      </c>
      <c r="I664">
        <v>99</v>
      </c>
      <c r="J664">
        <v>999</v>
      </c>
      <c r="K664">
        <v>99</v>
      </c>
      <c r="L664">
        <v>99</v>
      </c>
      <c r="M664">
        <v>99</v>
      </c>
      <c r="N664">
        <v>99</v>
      </c>
      <c r="O664">
        <v>99</v>
      </c>
      <c r="P664">
        <v>9999</v>
      </c>
      <c r="Q664">
        <v>362</v>
      </c>
      <c r="R664">
        <v>121661</v>
      </c>
      <c r="S664">
        <v>121529</v>
      </c>
      <c r="T664">
        <v>14.127830611288744</v>
      </c>
      <c r="U664">
        <v>57.212912144426447</v>
      </c>
      <c r="V664">
        <v>86.75793953544472</v>
      </c>
      <c r="W664">
        <v>80.077578191214371</v>
      </c>
      <c r="X664">
        <v>0</v>
      </c>
      <c r="Y664">
        <v>0</v>
      </c>
      <c r="AA664">
        <v>8.0533031168983111</v>
      </c>
      <c r="AB664">
        <v>2.7500177072960095</v>
      </c>
      <c r="AC664">
        <v>-42.033243993432606</v>
      </c>
      <c r="AD664">
        <v>23.576570902572545</v>
      </c>
      <c r="AE664">
        <v>25.040545772503997</v>
      </c>
    </row>
    <row r="665" spans="1:31">
      <c r="A665">
        <v>6</v>
      </c>
      <c r="C665">
        <v>2005</v>
      </c>
      <c r="D665">
        <v>99</v>
      </c>
      <c r="E665">
        <v>99</v>
      </c>
      <c r="F665">
        <v>99</v>
      </c>
      <c r="G665">
        <v>2</v>
      </c>
      <c r="H665">
        <v>1</v>
      </c>
      <c r="I665">
        <v>99</v>
      </c>
      <c r="J665">
        <v>999</v>
      </c>
      <c r="K665">
        <v>99</v>
      </c>
      <c r="L665">
        <v>99</v>
      </c>
      <c r="M665">
        <v>99</v>
      </c>
      <c r="N665">
        <v>99</v>
      </c>
      <c r="O665">
        <v>99</v>
      </c>
      <c r="P665">
        <v>9999</v>
      </c>
      <c r="Q665">
        <v>722</v>
      </c>
      <c r="R665">
        <v>210505</v>
      </c>
      <c r="S665">
        <v>210464</v>
      </c>
      <c r="T665">
        <v>13.896814802498753</v>
      </c>
      <c r="U665">
        <v>56.884806902843238</v>
      </c>
      <c r="V665">
        <v>79.519668022168105</v>
      </c>
      <c r="W665">
        <v>73.396653584460751</v>
      </c>
      <c r="X665">
        <v>0</v>
      </c>
      <c r="Y665">
        <v>0</v>
      </c>
      <c r="AA665">
        <v>7.4687017881828126</v>
      </c>
      <c r="AB665">
        <v>2.2162733114107902</v>
      </c>
      <c r="AC665">
        <v>-25.566180660242804</v>
      </c>
      <c r="AD665">
        <v>59.163856098931994</v>
      </c>
      <c r="AE665">
        <v>57.77723673586528</v>
      </c>
    </row>
    <row r="666" spans="1:31">
      <c r="A666">
        <v>6</v>
      </c>
      <c r="C666">
        <v>2005</v>
      </c>
      <c r="D666">
        <v>99</v>
      </c>
      <c r="E666">
        <v>99</v>
      </c>
      <c r="F666">
        <v>99</v>
      </c>
      <c r="G666">
        <v>2</v>
      </c>
      <c r="H666">
        <v>2</v>
      </c>
      <c r="I666">
        <v>99</v>
      </c>
      <c r="J666">
        <v>999</v>
      </c>
      <c r="K666">
        <v>99</v>
      </c>
      <c r="L666">
        <v>99</v>
      </c>
      <c r="M666">
        <v>99</v>
      </c>
      <c r="N666">
        <v>99</v>
      </c>
      <c r="O666">
        <v>99</v>
      </c>
      <c r="P666">
        <v>9999</v>
      </c>
      <c r="Q666">
        <v>552</v>
      </c>
      <c r="R666">
        <v>145295</v>
      </c>
      <c r="S666">
        <v>145212</v>
      </c>
      <c r="T666">
        <v>14.212299115592421</v>
      </c>
      <c r="U666">
        <v>57.37836404704845</v>
      </c>
      <c r="V666">
        <v>84.258385744470388</v>
      </c>
      <c r="W666">
        <v>77.770490042144786</v>
      </c>
      <c r="X666">
        <v>0</v>
      </c>
      <c r="Y666">
        <v>0</v>
      </c>
      <c r="AA666">
        <v>8.8309749517568612</v>
      </c>
      <c r="AB666">
        <v>2.4869775479905472</v>
      </c>
      <c r="AC666">
        <v>-32.33320021330271</v>
      </c>
      <c r="AD666">
        <v>40.836143901068006</v>
      </c>
      <c r="AE666">
        <v>42.222763264134706</v>
      </c>
    </row>
    <row r="667" spans="1:31">
      <c r="A667">
        <v>6</v>
      </c>
      <c r="C667">
        <v>2005</v>
      </c>
      <c r="D667">
        <v>99</v>
      </c>
      <c r="E667">
        <v>99</v>
      </c>
      <c r="F667">
        <v>99</v>
      </c>
      <c r="G667">
        <v>3</v>
      </c>
      <c r="H667">
        <v>1</v>
      </c>
      <c r="I667">
        <v>99</v>
      </c>
      <c r="J667">
        <v>999</v>
      </c>
      <c r="K667">
        <v>99</v>
      </c>
      <c r="L667">
        <v>99</v>
      </c>
      <c r="M667">
        <v>99</v>
      </c>
      <c r="N667">
        <v>99</v>
      </c>
      <c r="O667">
        <v>99</v>
      </c>
      <c r="P667">
        <v>9999</v>
      </c>
      <c r="Q667">
        <v>571</v>
      </c>
      <c r="R667">
        <v>187746</v>
      </c>
      <c r="S667">
        <v>187740</v>
      </c>
      <c r="T667">
        <v>13.781939428802739</v>
      </c>
      <c r="U667">
        <v>56.692180675402149</v>
      </c>
      <c r="V667">
        <v>79.339271445805764</v>
      </c>
      <c r="W667">
        <v>73.230147544475741</v>
      </c>
      <c r="X667">
        <v>0</v>
      </c>
      <c r="Y667">
        <v>0</v>
      </c>
      <c r="AA667">
        <v>7.6267352093657692</v>
      </c>
      <c r="AB667">
        <v>2.2981656981089058</v>
      </c>
      <c r="AC667">
        <v>-17.181624182407472</v>
      </c>
      <c r="AD667">
        <v>82.868845946733273</v>
      </c>
      <c r="AE667">
        <v>82.463390620241583</v>
      </c>
    </row>
    <row r="668" spans="1:31">
      <c r="A668">
        <v>6</v>
      </c>
      <c r="C668">
        <v>2005</v>
      </c>
      <c r="D668">
        <v>99</v>
      </c>
      <c r="E668">
        <v>99</v>
      </c>
      <c r="F668">
        <v>99</v>
      </c>
      <c r="G668">
        <v>3</v>
      </c>
      <c r="H668">
        <v>2</v>
      </c>
      <c r="I668">
        <v>99</v>
      </c>
      <c r="J668">
        <v>999</v>
      </c>
      <c r="K668">
        <v>99</v>
      </c>
      <c r="L668">
        <v>99</v>
      </c>
      <c r="M668">
        <v>99</v>
      </c>
      <c r="N668">
        <v>99</v>
      </c>
      <c r="O668">
        <v>99</v>
      </c>
      <c r="P668">
        <v>9999</v>
      </c>
      <c r="Q668">
        <v>166</v>
      </c>
      <c r="R668">
        <v>38812</v>
      </c>
      <c r="S668">
        <v>38668</v>
      </c>
      <c r="T668">
        <v>14.024116252705349</v>
      </c>
      <c r="U668">
        <v>57.077428364539152</v>
      </c>
      <c r="V668">
        <v>82.220841340582396</v>
      </c>
      <c r="W668">
        <v>75.889836557359601</v>
      </c>
      <c r="X668">
        <v>0</v>
      </c>
      <c r="Y668">
        <v>0</v>
      </c>
      <c r="AA668">
        <v>6.486871854703149</v>
      </c>
      <c r="AB668">
        <v>2.3885100652852431</v>
      </c>
      <c r="AC668">
        <v>-127.42144586664141</v>
      </c>
      <c r="AD668">
        <v>17.131154053266719</v>
      </c>
      <c r="AE668">
        <v>17.536609379758428</v>
      </c>
    </row>
    <row r="669" spans="1:31">
      <c r="A669">
        <v>6</v>
      </c>
      <c r="C669">
        <v>2005</v>
      </c>
      <c r="D669">
        <v>99</v>
      </c>
      <c r="E669">
        <v>99</v>
      </c>
      <c r="F669">
        <v>99</v>
      </c>
      <c r="G669">
        <v>4</v>
      </c>
      <c r="H669">
        <v>1</v>
      </c>
      <c r="I669">
        <v>99</v>
      </c>
      <c r="J669">
        <v>999</v>
      </c>
      <c r="K669">
        <v>99</v>
      </c>
      <c r="L669">
        <v>99</v>
      </c>
      <c r="M669">
        <v>99</v>
      </c>
      <c r="N669">
        <v>99</v>
      </c>
      <c r="O669">
        <v>99</v>
      </c>
      <c r="P669">
        <v>9999</v>
      </c>
      <c r="Q669">
        <v>197</v>
      </c>
      <c r="R669">
        <v>51887</v>
      </c>
      <c r="S669">
        <v>51884</v>
      </c>
      <c r="T669">
        <v>13.626727311272569</v>
      </c>
      <c r="U669">
        <v>56.419223652763854</v>
      </c>
      <c r="V669">
        <v>78.472416131556386</v>
      </c>
      <c r="W669">
        <v>72.430040089430065</v>
      </c>
      <c r="X669">
        <v>0</v>
      </c>
      <c r="Y669">
        <v>0</v>
      </c>
      <c r="AA669">
        <v>8.274346869636771</v>
      </c>
      <c r="AB669">
        <v>2.2997364636383395</v>
      </c>
      <c r="AC669">
        <v>-21.981013557176176</v>
      </c>
      <c r="AD669">
        <v>91.249142676256966</v>
      </c>
      <c r="AE669">
        <v>91.215689442475522</v>
      </c>
    </row>
    <row r="670" spans="1:31">
      <c r="A670">
        <v>6</v>
      </c>
      <c r="C670">
        <v>2005</v>
      </c>
      <c r="D670">
        <v>99</v>
      </c>
      <c r="E670">
        <v>99</v>
      </c>
      <c r="F670">
        <v>99</v>
      </c>
      <c r="G670">
        <v>4</v>
      </c>
      <c r="H670">
        <v>2</v>
      </c>
      <c r="I670">
        <v>99</v>
      </c>
      <c r="J670">
        <v>999</v>
      </c>
      <c r="K670">
        <v>99</v>
      </c>
      <c r="L670">
        <v>99</v>
      </c>
      <c r="M670">
        <v>99</v>
      </c>
      <c r="N670">
        <v>99</v>
      </c>
      <c r="O670">
        <v>99</v>
      </c>
      <c r="P670">
        <v>9999</v>
      </c>
      <c r="Q670">
        <v>18</v>
      </c>
      <c r="R670">
        <v>4976</v>
      </c>
      <c r="S670">
        <v>4974</v>
      </c>
      <c r="T670">
        <v>14.567323151125402</v>
      </c>
      <c r="U670">
        <v>57.946521913952537</v>
      </c>
      <c r="V670">
        <v>78.839913378386612</v>
      </c>
      <c r="W670">
        <v>72.769240048250822</v>
      </c>
      <c r="X670">
        <v>0</v>
      </c>
      <c r="Y670">
        <v>0</v>
      </c>
      <c r="AA670">
        <v>6.6947442571745839</v>
      </c>
      <c r="AB670">
        <v>1.579852468332158</v>
      </c>
      <c r="AC670">
        <v>-44.271479771072151</v>
      </c>
      <c r="AD670">
        <v>8.7508573237430323</v>
      </c>
      <c r="AE670">
        <v>8.7843105575244724</v>
      </c>
    </row>
    <row r="671" spans="1:31">
      <c r="A671">
        <v>6</v>
      </c>
      <c r="C671">
        <v>2004</v>
      </c>
      <c r="D671">
        <v>99</v>
      </c>
      <c r="E671">
        <v>99</v>
      </c>
      <c r="F671">
        <v>99</v>
      </c>
      <c r="G671">
        <v>1</v>
      </c>
      <c r="H671">
        <v>1</v>
      </c>
      <c r="I671">
        <v>99</v>
      </c>
      <c r="J671">
        <v>999</v>
      </c>
      <c r="K671">
        <v>99</v>
      </c>
      <c r="L671">
        <v>99</v>
      </c>
      <c r="M671">
        <v>99</v>
      </c>
      <c r="N671">
        <v>99</v>
      </c>
      <c r="O671">
        <v>99</v>
      </c>
      <c r="P671">
        <v>9999</v>
      </c>
      <c r="Q671">
        <v>1325</v>
      </c>
      <c r="R671">
        <v>427791</v>
      </c>
      <c r="S671">
        <v>427781</v>
      </c>
      <c r="T671">
        <v>13.751439371094763</v>
      </c>
      <c r="U671">
        <v>56.620387534743266</v>
      </c>
      <c r="V671">
        <v>81.269162181015133</v>
      </c>
      <c r="W671">
        <v>75.011436693076192</v>
      </c>
      <c r="X671">
        <v>0</v>
      </c>
      <c r="Y671">
        <v>0</v>
      </c>
      <c r="AA671">
        <v>7.4257842020106812</v>
      </c>
      <c r="AB671">
        <v>2.499102698683096</v>
      </c>
      <c r="AC671">
        <v>-17.597717726909035</v>
      </c>
      <c r="AD671">
        <v>81.107352902142054</v>
      </c>
      <c r="AE671">
        <v>79.997299761692005</v>
      </c>
    </row>
    <row r="672" spans="1:31">
      <c r="A672">
        <v>6</v>
      </c>
      <c r="C672">
        <v>2004</v>
      </c>
      <c r="D672">
        <v>99</v>
      </c>
      <c r="E672">
        <v>99</v>
      </c>
      <c r="F672">
        <v>99</v>
      </c>
      <c r="G672">
        <v>1</v>
      </c>
      <c r="H672">
        <v>2</v>
      </c>
      <c r="I672">
        <v>99</v>
      </c>
      <c r="J672">
        <v>999</v>
      </c>
      <c r="K672">
        <v>99</v>
      </c>
      <c r="L672">
        <v>99</v>
      </c>
      <c r="M672">
        <v>99</v>
      </c>
      <c r="N672">
        <v>99</v>
      </c>
      <c r="O672">
        <v>99</v>
      </c>
      <c r="P672">
        <v>9999</v>
      </c>
      <c r="Q672">
        <v>362</v>
      </c>
      <c r="R672">
        <v>99647</v>
      </c>
      <c r="S672">
        <v>99531</v>
      </c>
      <c r="T672">
        <v>13.838269089887303</v>
      </c>
      <c r="U672">
        <v>56.733640775235848</v>
      </c>
      <c r="V672">
        <v>87.432041104853511</v>
      </c>
      <c r="W672">
        <v>80.699773939777998</v>
      </c>
      <c r="X672">
        <v>0</v>
      </c>
      <c r="Y672">
        <v>0</v>
      </c>
      <c r="AA672">
        <v>8.2338730015737784</v>
      </c>
      <c r="AB672">
        <v>2.8532748954496232</v>
      </c>
      <c r="AC672">
        <v>-52.25744959859184</v>
      </c>
      <c r="AD672">
        <v>18.892647097857942</v>
      </c>
      <c r="AE672">
        <v>20.002700238307984</v>
      </c>
    </row>
    <row r="673" spans="1:31">
      <c r="A673">
        <v>6</v>
      </c>
      <c r="C673">
        <v>2004</v>
      </c>
      <c r="D673">
        <v>99</v>
      </c>
      <c r="E673">
        <v>99</v>
      </c>
      <c r="F673">
        <v>99</v>
      </c>
      <c r="G673">
        <v>2</v>
      </c>
      <c r="H673">
        <v>1</v>
      </c>
      <c r="I673">
        <v>99</v>
      </c>
      <c r="J673">
        <v>999</v>
      </c>
      <c r="K673">
        <v>99</v>
      </c>
      <c r="L673">
        <v>99</v>
      </c>
      <c r="M673">
        <v>99</v>
      </c>
      <c r="N673">
        <v>99</v>
      </c>
      <c r="O673">
        <v>99</v>
      </c>
      <c r="P673">
        <v>9999</v>
      </c>
      <c r="Q673">
        <v>843</v>
      </c>
      <c r="R673">
        <v>204396</v>
      </c>
      <c r="S673">
        <v>204365</v>
      </c>
      <c r="T673">
        <v>13.635990919587464</v>
      </c>
      <c r="U673">
        <v>56.429246690969585</v>
      </c>
      <c r="V673">
        <v>80.700023185736995</v>
      </c>
      <c r="W673">
        <v>74.486121400435991</v>
      </c>
      <c r="X673">
        <v>0</v>
      </c>
      <c r="Y673">
        <v>0</v>
      </c>
      <c r="AA673">
        <v>7.4361344030517795</v>
      </c>
      <c r="AB673">
        <v>2.3218879844716191</v>
      </c>
      <c r="AC673">
        <v>-21.512358681573097</v>
      </c>
      <c r="AD673">
        <v>61.907978228803501</v>
      </c>
      <c r="AE673">
        <v>60.894378215165517</v>
      </c>
    </row>
    <row r="674" spans="1:31">
      <c r="A674">
        <v>6</v>
      </c>
      <c r="C674">
        <v>2004</v>
      </c>
      <c r="D674">
        <v>99</v>
      </c>
      <c r="E674">
        <v>99</v>
      </c>
      <c r="F674">
        <v>99</v>
      </c>
      <c r="G674">
        <v>2</v>
      </c>
      <c r="H674">
        <v>2</v>
      </c>
      <c r="I674">
        <v>99</v>
      </c>
      <c r="J674">
        <v>999</v>
      </c>
      <c r="K674">
        <v>99</v>
      </c>
      <c r="L674">
        <v>99</v>
      </c>
      <c r="M674">
        <v>99</v>
      </c>
      <c r="N674">
        <v>99</v>
      </c>
      <c r="O674">
        <v>99</v>
      </c>
      <c r="P674">
        <v>9999</v>
      </c>
      <c r="Q674">
        <v>590</v>
      </c>
      <c r="R674">
        <v>125765</v>
      </c>
      <c r="S674">
        <v>125650</v>
      </c>
      <c r="T674">
        <v>14.065932493141972</v>
      </c>
      <c r="U674">
        <v>57.130720254675687</v>
      </c>
      <c r="V674">
        <v>84.362411882911559</v>
      </c>
      <c r="W674">
        <v>77.866506167927113</v>
      </c>
      <c r="X674">
        <v>0</v>
      </c>
      <c r="Y674">
        <v>0</v>
      </c>
      <c r="AA674">
        <v>8.0527514934440614</v>
      </c>
      <c r="AB674">
        <v>2.5168021445387878</v>
      </c>
      <c r="AC674">
        <v>-41.99605179311353</v>
      </c>
      <c r="AD674">
        <v>38.092021771196485</v>
      </c>
      <c r="AE674">
        <v>39.10562178483449</v>
      </c>
    </row>
    <row r="675" spans="1:31">
      <c r="A675">
        <v>6</v>
      </c>
      <c r="C675">
        <v>2004</v>
      </c>
      <c r="D675">
        <v>99</v>
      </c>
      <c r="E675">
        <v>99</v>
      </c>
      <c r="F675">
        <v>99</v>
      </c>
      <c r="G675">
        <v>3</v>
      </c>
      <c r="H675">
        <v>1</v>
      </c>
      <c r="I675">
        <v>99</v>
      </c>
      <c r="J675">
        <v>999</v>
      </c>
      <c r="K675">
        <v>99</v>
      </c>
      <c r="L675">
        <v>99</v>
      </c>
      <c r="M675">
        <v>99</v>
      </c>
      <c r="N675">
        <v>99</v>
      </c>
      <c r="O675">
        <v>99</v>
      </c>
      <c r="P675">
        <v>9999</v>
      </c>
      <c r="Q675">
        <v>620</v>
      </c>
      <c r="R675">
        <v>185352</v>
      </c>
      <c r="S675">
        <v>185347</v>
      </c>
      <c r="T675">
        <v>13.603165868185938</v>
      </c>
      <c r="U675">
        <v>56.385514737222643</v>
      </c>
      <c r="V675">
        <v>80.834907411316891</v>
      </c>
      <c r="W675">
        <v>74.610619540644677</v>
      </c>
      <c r="X675">
        <v>0</v>
      </c>
      <c r="Y675">
        <v>0</v>
      </c>
      <c r="AA675">
        <v>7.5184319136975697</v>
      </c>
      <c r="AB675">
        <v>2.3752379577611609</v>
      </c>
      <c r="AC675">
        <v>-16.598331582681379</v>
      </c>
      <c r="AD675">
        <v>82.701754855636011</v>
      </c>
      <c r="AE675">
        <v>82.43166107135562</v>
      </c>
    </row>
    <row r="676" spans="1:31">
      <c r="A676">
        <v>6</v>
      </c>
      <c r="C676">
        <v>2004</v>
      </c>
      <c r="D676">
        <v>99</v>
      </c>
      <c r="E676">
        <v>99</v>
      </c>
      <c r="F676">
        <v>99</v>
      </c>
      <c r="G676">
        <v>3</v>
      </c>
      <c r="H676">
        <v>2</v>
      </c>
      <c r="I676">
        <v>99</v>
      </c>
      <c r="J676">
        <v>999</v>
      </c>
      <c r="K676">
        <v>99</v>
      </c>
      <c r="L676">
        <v>99</v>
      </c>
      <c r="M676">
        <v>99</v>
      </c>
      <c r="N676">
        <v>99</v>
      </c>
      <c r="O676">
        <v>99</v>
      </c>
      <c r="P676">
        <v>9999</v>
      </c>
      <c r="Q676">
        <v>190</v>
      </c>
      <c r="R676">
        <v>38769</v>
      </c>
      <c r="S676">
        <v>38488</v>
      </c>
      <c r="T676">
        <v>14.084810028631123</v>
      </c>
      <c r="U676">
        <v>57.153892122219915</v>
      </c>
      <c r="V676">
        <v>83.533582416422092</v>
      </c>
      <c r="W676">
        <v>77.101496570359501</v>
      </c>
      <c r="X676">
        <v>0</v>
      </c>
      <c r="Y676">
        <v>0</v>
      </c>
      <c r="AB676">
        <v>2.407893255817104</v>
      </c>
      <c r="AD676">
        <v>17.298245144363982</v>
      </c>
      <c r="AE676">
        <v>17.568338928644405</v>
      </c>
    </row>
    <row r="677" spans="1:31">
      <c r="A677">
        <v>6</v>
      </c>
      <c r="C677">
        <v>2004</v>
      </c>
      <c r="D677">
        <v>99</v>
      </c>
      <c r="E677">
        <v>99</v>
      </c>
      <c r="F677">
        <v>99</v>
      </c>
      <c r="G677">
        <v>4</v>
      </c>
      <c r="H677">
        <v>1</v>
      </c>
      <c r="I677">
        <v>99</v>
      </c>
      <c r="J677">
        <v>999</v>
      </c>
      <c r="K677">
        <v>99</v>
      </c>
      <c r="L677">
        <v>99</v>
      </c>
      <c r="M677">
        <v>99</v>
      </c>
      <c r="N677">
        <v>99</v>
      </c>
      <c r="O677">
        <v>99</v>
      </c>
      <c r="P677">
        <v>9999</v>
      </c>
      <c r="Q677">
        <v>201</v>
      </c>
      <c r="R677">
        <v>50170</v>
      </c>
      <c r="S677">
        <v>50168</v>
      </c>
      <c r="T677">
        <v>13.58913693442296</v>
      </c>
      <c r="U677">
        <v>56.365990272683788</v>
      </c>
      <c r="V677">
        <v>79.699168540180125</v>
      </c>
      <c r="W677">
        <v>73.562332562589546</v>
      </c>
      <c r="X677">
        <v>0</v>
      </c>
      <c r="Y677">
        <v>0</v>
      </c>
      <c r="AA677">
        <v>8.3493726708242821</v>
      </c>
      <c r="AB677">
        <v>2.4308038709454207</v>
      </c>
      <c r="AC677">
        <v>-16.249072448253351</v>
      </c>
      <c r="AD677">
        <v>89.469460543914394</v>
      </c>
      <c r="AE677">
        <v>89.646267654103397</v>
      </c>
    </row>
    <row r="678" spans="1:31">
      <c r="A678">
        <v>6</v>
      </c>
      <c r="C678">
        <v>2004</v>
      </c>
      <c r="D678">
        <v>99</v>
      </c>
      <c r="E678">
        <v>99</v>
      </c>
      <c r="F678">
        <v>99</v>
      </c>
      <c r="G678">
        <v>4</v>
      </c>
      <c r="H678">
        <v>2</v>
      </c>
      <c r="I678">
        <v>99</v>
      </c>
      <c r="J678">
        <v>999</v>
      </c>
      <c r="K678">
        <v>99</v>
      </c>
      <c r="L678">
        <v>99</v>
      </c>
      <c r="M678">
        <v>99</v>
      </c>
      <c r="N678">
        <v>99</v>
      </c>
      <c r="O678">
        <v>99</v>
      </c>
      <c r="P678">
        <v>9999</v>
      </c>
      <c r="Q678">
        <v>28</v>
      </c>
      <c r="R678">
        <v>5905</v>
      </c>
      <c r="S678">
        <v>5904</v>
      </c>
      <c r="T678">
        <v>14.437425910245556</v>
      </c>
      <c r="U678">
        <v>57.731368563685649</v>
      </c>
      <c r="V678">
        <v>78.223460525504734</v>
      </c>
      <c r="W678">
        <v>72.200254065040653</v>
      </c>
      <c r="X678">
        <v>0</v>
      </c>
      <c r="Y678">
        <v>0</v>
      </c>
      <c r="AA678">
        <v>6.9723472583104957</v>
      </c>
      <c r="AB678">
        <v>2.1820106518432079</v>
      </c>
      <c r="AC678">
        <v>-25.965602780665488</v>
      </c>
      <c r="AD678">
        <v>10.530539456085602</v>
      </c>
      <c r="AE678">
        <v>10.353732345896589</v>
      </c>
    </row>
    <row r="679" spans="1:31">
      <c r="A679">
        <v>6</v>
      </c>
      <c r="C679">
        <v>2003</v>
      </c>
      <c r="D679">
        <v>99</v>
      </c>
      <c r="E679">
        <v>99</v>
      </c>
      <c r="F679">
        <v>99</v>
      </c>
      <c r="G679">
        <v>1</v>
      </c>
      <c r="H679">
        <v>1</v>
      </c>
      <c r="I679">
        <v>99</v>
      </c>
      <c r="J679">
        <v>999</v>
      </c>
      <c r="K679">
        <v>99</v>
      </c>
      <c r="L679">
        <v>99</v>
      </c>
      <c r="M679">
        <v>99</v>
      </c>
      <c r="N679">
        <v>99</v>
      </c>
      <c r="O679">
        <v>99</v>
      </c>
      <c r="P679">
        <v>9999</v>
      </c>
      <c r="Q679">
        <v>1385</v>
      </c>
      <c r="R679">
        <v>393723</v>
      </c>
      <c r="S679">
        <v>393713</v>
      </c>
      <c r="T679">
        <v>13.622059163422</v>
      </c>
      <c r="U679">
        <v>56.398579676058439</v>
      </c>
      <c r="V679">
        <v>82.86018540836362</v>
      </c>
      <c r="W679">
        <v>76.479951131916422</v>
      </c>
      <c r="X679">
        <v>0</v>
      </c>
      <c r="Y679">
        <v>0</v>
      </c>
      <c r="AA679">
        <v>7.1564072583076097</v>
      </c>
      <c r="AB679">
        <v>2.5242867296820393</v>
      </c>
      <c r="AC679">
        <v>-17.053780926915064</v>
      </c>
      <c r="AD679">
        <v>80.897941404299615</v>
      </c>
      <c r="AE679">
        <v>80.331389498968406</v>
      </c>
    </row>
    <row r="680" spans="1:31">
      <c r="A680">
        <v>6</v>
      </c>
      <c r="C680">
        <v>2003</v>
      </c>
      <c r="D680">
        <v>99</v>
      </c>
      <c r="E680">
        <v>99</v>
      </c>
      <c r="F680">
        <v>99</v>
      </c>
      <c r="G680">
        <v>1</v>
      </c>
      <c r="H680">
        <v>2</v>
      </c>
      <c r="I680">
        <v>99</v>
      </c>
      <c r="J680">
        <v>999</v>
      </c>
      <c r="K680">
        <v>99</v>
      </c>
      <c r="L680">
        <v>99</v>
      </c>
      <c r="M680">
        <v>99</v>
      </c>
      <c r="N680">
        <v>99</v>
      </c>
      <c r="O680">
        <v>99</v>
      </c>
      <c r="P680">
        <v>9999</v>
      </c>
      <c r="Q680">
        <v>393</v>
      </c>
      <c r="R680">
        <v>92968</v>
      </c>
      <c r="S680">
        <v>92801</v>
      </c>
      <c r="T680">
        <v>13.595764133895536</v>
      </c>
      <c r="U680">
        <v>56.354468163058591</v>
      </c>
      <c r="V680">
        <v>86.22117156688681</v>
      </c>
      <c r="W680">
        <v>79.582141356234914</v>
      </c>
      <c r="X680">
        <v>0</v>
      </c>
      <c r="Y680">
        <v>0</v>
      </c>
      <c r="AA680">
        <v>7.4375417456459489</v>
      </c>
      <c r="AB680">
        <v>2.899056708295662</v>
      </c>
      <c r="AC680">
        <v>-65.529146229070491</v>
      </c>
      <c r="AD680">
        <v>19.102058595700356</v>
      </c>
      <c r="AE680">
        <v>19.668610501031576</v>
      </c>
    </row>
    <row r="681" spans="1:31">
      <c r="A681">
        <v>6</v>
      </c>
      <c r="C681">
        <v>2003</v>
      </c>
      <c r="D681">
        <v>99</v>
      </c>
      <c r="E681">
        <v>99</v>
      </c>
      <c r="F681">
        <v>99</v>
      </c>
      <c r="G681">
        <v>2</v>
      </c>
      <c r="H681">
        <v>1</v>
      </c>
      <c r="I681">
        <v>99</v>
      </c>
      <c r="J681">
        <v>999</v>
      </c>
      <c r="K681">
        <v>99</v>
      </c>
      <c r="L681">
        <v>99</v>
      </c>
      <c r="M681">
        <v>99</v>
      </c>
      <c r="N681">
        <v>99</v>
      </c>
      <c r="O681">
        <v>99</v>
      </c>
      <c r="P681">
        <v>9999</v>
      </c>
      <c r="Q681">
        <v>897</v>
      </c>
      <c r="R681">
        <v>190837</v>
      </c>
      <c r="S681">
        <v>190806</v>
      </c>
      <c r="T681">
        <v>13.578105922855627</v>
      </c>
      <c r="U681">
        <v>56.327798916176647</v>
      </c>
      <c r="V681">
        <v>83.255483163405458</v>
      </c>
      <c r="W681">
        <v>76.844810959823249</v>
      </c>
      <c r="X681">
        <v>0</v>
      </c>
      <c r="Y681">
        <v>0</v>
      </c>
      <c r="AA681">
        <v>7.3075162149369932</v>
      </c>
      <c r="AB681">
        <v>2.4372113590251763</v>
      </c>
      <c r="AC681">
        <v>-22.488769345835404</v>
      </c>
      <c r="AD681">
        <v>63.465727502801855</v>
      </c>
      <c r="AE681">
        <v>62.954222287131856</v>
      </c>
    </row>
    <row r="682" spans="1:31">
      <c r="A682">
        <v>6</v>
      </c>
      <c r="C682">
        <v>2003</v>
      </c>
      <c r="D682">
        <v>99</v>
      </c>
      <c r="E682">
        <v>99</v>
      </c>
      <c r="F682">
        <v>99</v>
      </c>
      <c r="G682">
        <v>2</v>
      </c>
      <c r="H682">
        <v>2</v>
      </c>
      <c r="I682">
        <v>99</v>
      </c>
      <c r="J682">
        <v>999</v>
      </c>
      <c r="K682">
        <v>99</v>
      </c>
      <c r="L682">
        <v>99</v>
      </c>
      <c r="M682">
        <v>99</v>
      </c>
      <c r="N682">
        <v>99</v>
      </c>
      <c r="O682">
        <v>99</v>
      </c>
      <c r="P682">
        <v>9999</v>
      </c>
      <c r="Q682">
        <v>560</v>
      </c>
      <c r="R682">
        <v>109856</v>
      </c>
      <c r="S682">
        <v>109722</v>
      </c>
      <c r="T682">
        <v>13.998934969414503</v>
      </c>
      <c r="U682">
        <v>57.037339822460403</v>
      </c>
      <c r="V682">
        <v>85.283863169370875</v>
      </c>
      <c r="W682">
        <v>78.717005705327509</v>
      </c>
      <c r="X682">
        <v>0</v>
      </c>
      <c r="Y682">
        <v>0</v>
      </c>
      <c r="AA682">
        <v>7.466510514959678</v>
      </c>
      <c r="AB682">
        <v>2.4412829348627105</v>
      </c>
      <c r="AC682">
        <v>-52.068456650017197</v>
      </c>
      <c r="AD682">
        <v>36.534272497198131</v>
      </c>
      <c r="AE682">
        <v>37.045777712868151</v>
      </c>
    </row>
    <row r="683" spans="1:31">
      <c r="A683">
        <v>6</v>
      </c>
      <c r="C683">
        <v>2003</v>
      </c>
      <c r="D683">
        <v>99</v>
      </c>
      <c r="E683">
        <v>99</v>
      </c>
      <c r="F683">
        <v>99</v>
      </c>
      <c r="G683">
        <v>3</v>
      </c>
      <c r="H683">
        <v>1</v>
      </c>
      <c r="I683">
        <v>99</v>
      </c>
      <c r="J683">
        <v>999</v>
      </c>
      <c r="K683">
        <v>99</v>
      </c>
      <c r="L683">
        <v>99</v>
      </c>
      <c r="M683">
        <v>99</v>
      </c>
      <c r="N683">
        <v>99</v>
      </c>
      <c r="O683">
        <v>99</v>
      </c>
      <c r="P683">
        <v>9999</v>
      </c>
      <c r="Q683">
        <v>641</v>
      </c>
      <c r="R683">
        <v>175483</v>
      </c>
      <c r="S683">
        <v>175475</v>
      </c>
      <c r="T683">
        <v>13.414900588661016</v>
      </c>
      <c r="U683">
        <v>56.052109987177666</v>
      </c>
      <c r="V683">
        <v>82.689754801124892</v>
      </c>
      <c r="W683">
        <v>76.322643681436816</v>
      </c>
      <c r="X683">
        <v>0</v>
      </c>
      <c r="Y683">
        <v>0</v>
      </c>
      <c r="AA683">
        <v>7.4326961138328898</v>
      </c>
      <c r="AB683">
        <v>2.4767003798380567</v>
      </c>
      <c r="AC683">
        <v>-16.413008867158176</v>
      </c>
      <c r="AD683">
        <v>82.063908491046902</v>
      </c>
      <c r="AE683">
        <v>81.934593266475645</v>
      </c>
    </row>
    <row r="684" spans="1:31">
      <c r="A684">
        <v>6</v>
      </c>
      <c r="C684">
        <v>2003</v>
      </c>
      <c r="D684">
        <v>99</v>
      </c>
      <c r="E684">
        <v>99</v>
      </c>
      <c r="F684">
        <v>99</v>
      </c>
      <c r="G684">
        <v>3</v>
      </c>
      <c r="H684">
        <v>2</v>
      </c>
      <c r="I684">
        <v>99</v>
      </c>
      <c r="J684">
        <v>999</v>
      </c>
      <c r="K684">
        <v>99</v>
      </c>
      <c r="L684">
        <v>99</v>
      </c>
      <c r="M684">
        <v>99</v>
      </c>
      <c r="N684">
        <v>99</v>
      </c>
      <c r="O684">
        <v>99</v>
      </c>
      <c r="P684">
        <v>9999</v>
      </c>
      <c r="Q684">
        <v>214</v>
      </c>
      <c r="R684">
        <v>38354</v>
      </c>
      <c r="S684">
        <v>38059</v>
      </c>
      <c r="T684">
        <v>13.964254054335925</v>
      </c>
      <c r="U684">
        <v>56.956725084736838</v>
      </c>
      <c r="V684">
        <v>84.650717792697009</v>
      </c>
      <c r="W684">
        <v>78.13261252266237</v>
      </c>
      <c r="X684">
        <v>0</v>
      </c>
      <c r="Y684">
        <v>0</v>
      </c>
      <c r="AB684">
        <v>2.3911370976675839</v>
      </c>
      <c r="AD684">
        <v>17.936091508953083</v>
      </c>
      <c r="AE684">
        <v>18.06540673352437</v>
      </c>
    </row>
    <row r="685" spans="1:31">
      <c r="A685">
        <v>6</v>
      </c>
      <c r="C685">
        <v>2003</v>
      </c>
      <c r="D685">
        <v>99</v>
      </c>
      <c r="E685">
        <v>99</v>
      </c>
      <c r="F685">
        <v>99</v>
      </c>
      <c r="G685">
        <v>4</v>
      </c>
      <c r="H685">
        <v>1</v>
      </c>
      <c r="I685">
        <v>99</v>
      </c>
      <c r="J685">
        <v>999</v>
      </c>
      <c r="K685">
        <v>99</v>
      </c>
      <c r="L685">
        <v>99</v>
      </c>
      <c r="M685">
        <v>99</v>
      </c>
      <c r="N685">
        <v>99</v>
      </c>
      <c r="O685">
        <v>99</v>
      </c>
      <c r="P685">
        <v>9999</v>
      </c>
      <c r="Q685">
        <v>204</v>
      </c>
      <c r="R685">
        <v>43317</v>
      </c>
      <c r="S685">
        <v>43314</v>
      </c>
      <c r="T685">
        <v>13.348846873052148</v>
      </c>
      <c r="U685">
        <v>55.94648381585629</v>
      </c>
      <c r="V685">
        <v>81.526616767240753</v>
      </c>
      <c r="W685">
        <v>75.249067276168986</v>
      </c>
      <c r="X685">
        <v>0</v>
      </c>
      <c r="Y685">
        <v>0</v>
      </c>
      <c r="AA685">
        <v>8.1231794658858778</v>
      </c>
      <c r="AB685">
        <v>2.4379303512967714</v>
      </c>
      <c r="AC685">
        <v>-22.22123219839764</v>
      </c>
      <c r="AD685">
        <v>87.817783724607693</v>
      </c>
      <c r="AE685">
        <v>87.865476663764298</v>
      </c>
    </row>
    <row r="686" spans="1:31">
      <c r="A686">
        <v>6</v>
      </c>
      <c r="C686">
        <v>2003</v>
      </c>
      <c r="D686">
        <v>99</v>
      </c>
      <c r="E686">
        <v>99</v>
      </c>
      <c r="F686">
        <v>99</v>
      </c>
      <c r="G686">
        <v>4</v>
      </c>
      <c r="H686">
        <v>2</v>
      </c>
      <c r="I686">
        <v>99</v>
      </c>
      <c r="J686">
        <v>999</v>
      </c>
      <c r="K686">
        <v>99</v>
      </c>
      <c r="L686">
        <v>99</v>
      </c>
      <c r="M686">
        <v>99</v>
      </c>
      <c r="N686">
        <v>99</v>
      </c>
      <c r="O686">
        <v>99</v>
      </c>
      <c r="P686">
        <v>9999</v>
      </c>
      <c r="Q686">
        <v>34</v>
      </c>
      <c r="R686">
        <v>6009</v>
      </c>
      <c r="S686">
        <v>6008</v>
      </c>
      <c r="T686">
        <v>14.079880179730404</v>
      </c>
      <c r="U686">
        <v>57.16794274300932</v>
      </c>
      <c r="V686">
        <v>81.176145781789103</v>
      </c>
      <c r="W686">
        <v>74.925582556591266</v>
      </c>
      <c r="X686">
        <v>0</v>
      </c>
      <c r="Y686">
        <v>0</v>
      </c>
      <c r="AA686">
        <v>6.8453301551915633</v>
      </c>
      <c r="AB686">
        <v>2.2684568396759319</v>
      </c>
      <c r="AC686">
        <v>-18.753689706682778</v>
      </c>
      <c r="AD686">
        <v>12.182216275392287</v>
      </c>
      <c r="AE686">
        <v>12.134523336235688</v>
      </c>
    </row>
    <row r="687" spans="1:31">
      <c r="A687">
        <v>6</v>
      </c>
      <c r="C687">
        <v>2002</v>
      </c>
      <c r="D687">
        <v>99</v>
      </c>
      <c r="E687">
        <v>99</v>
      </c>
      <c r="F687">
        <v>99</v>
      </c>
      <c r="G687">
        <v>1</v>
      </c>
      <c r="H687">
        <v>1</v>
      </c>
      <c r="I687">
        <v>99</v>
      </c>
      <c r="J687">
        <v>999</v>
      </c>
      <c r="K687">
        <v>99</v>
      </c>
      <c r="L687">
        <v>99</v>
      </c>
      <c r="M687">
        <v>99</v>
      </c>
      <c r="N687">
        <v>99</v>
      </c>
      <c r="O687">
        <v>99</v>
      </c>
      <c r="P687">
        <v>9999</v>
      </c>
      <c r="Q687">
        <v>1478</v>
      </c>
      <c r="R687">
        <v>400223</v>
      </c>
      <c r="S687">
        <v>400206</v>
      </c>
      <c r="T687">
        <v>13.305961926226129</v>
      </c>
      <c r="U687">
        <v>55.848832851081696</v>
      </c>
      <c r="V687">
        <v>81.540505826934691</v>
      </c>
      <c r="W687">
        <v>75.261886878258309</v>
      </c>
      <c r="X687">
        <v>0</v>
      </c>
      <c r="Y687">
        <v>0</v>
      </c>
      <c r="AA687">
        <v>6.9652328579456917</v>
      </c>
      <c r="AB687">
        <v>2.6825036578234562</v>
      </c>
      <c r="AC687">
        <v>-10.085226627575301</v>
      </c>
      <c r="AD687">
        <v>82.111510953727233</v>
      </c>
      <c r="AE687">
        <v>81.333321973768221</v>
      </c>
    </row>
    <row r="688" spans="1:31">
      <c r="A688">
        <v>6</v>
      </c>
      <c r="C688">
        <v>2002</v>
      </c>
      <c r="D688">
        <v>99</v>
      </c>
      <c r="E688">
        <v>99</v>
      </c>
      <c r="F688">
        <v>99</v>
      </c>
      <c r="G688">
        <v>1</v>
      </c>
      <c r="H688">
        <v>2</v>
      </c>
      <c r="I688">
        <v>99</v>
      </c>
      <c r="J688">
        <v>999</v>
      </c>
      <c r="K688">
        <v>99</v>
      </c>
      <c r="L688">
        <v>99</v>
      </c>
      <c r="M688">
        <v>99</v>
      </c>
      <c r="N688">
        <v>99</v>
      </c>
      <c r="O688">
        <v>99</v>
      </c>
      <c r="P688">
        <v>9999</v>
      </c>
      <c r="Q688">
        <v>402</v>
      </c>
      <c r="R688">
        <v>87191</v>
      </c>
      <c r="S688">
        <v>87003</v>
      </c>
      <c r="T688">
        <v>13.193873220859953</v>
      </c>
      <c r="U688">
        <v>55.683964920749879</v>
      </c>
      <c r="V688">
        <v>86.258571499927442</v>
      </c>
      <c r="W688">
        <v>79.61666149443019</v>
      </c>
      <c r="X688">
        <v>0</v>
      </c>
      <c r="Y688">
        <v>0</v>
      </c>
      <c r="AA688">
        <v>6.8595148438390252</v>
      </c>
      <c r="AB688">
        <v>2.9215208085158841</v>
      </c>
      <c r="AC688">
        <v>-68.125969549916846</v>
      </c>
      <c r="AD688">
        <v>17.888489046272777</v>
      </c>
      <c r="AE688">
        <v>18.666678026231796</v>
      </c>
    </row>
    <row r="689" spans="1:31">
      <c r="A689">
        <v>6</v>
      </c>
      <c r="C689">
        <v>2002</v>
      </c>
      <c r="D689">
        <v>99</v>
      </c>
      <c r="E689">
        <v>99</v>
      </c>
      <c r="F689">
        <v>99</v>
      </c>
      <c r="G689">
        <v>2</v>
      </c>
      <c r="H689">
        <v>1</v>
      </c>
      <c r="I689">
        <v>99</v>
      </c>
      <c r="J689">
        <v>999</v>
      </c>
      <c r="K689">
        <v>99</v>
      </c>
      <c r="L689">
        <v>99</v>
      </c>
      <c r="M689">
        <v>99</v>
      </c>
      <c r="N689">
        <v>99</v>
      </c>
      <c r="O689">
        <v>99</v>
      </c>
      <c r="P689">
        <v>9999</v>
      </c>
      <c r="Q689">
        <v>910</v>
      </c>
      <c r="R689">
        <v>176517</v>
      </c>
      <c r="S689">
        <v>176496</v>
      </c>
      <c r="T689">
        <v>13.322473189551149</v>
      </c>
      <c r="U689">
        <v>55.881056794488259</v>
      </c>
      <c r="V689">
        <v>81.785373177117194</v>
      </c>
      <c r="W689">
        <v>75.48789944248152</v>
      </c>
      <c r="X689">
        <v>0</v>
      </c>
      <c r="Y689">
        <v>0</v>
      </c>
      <c r="AA689">
        <v>6.9384639195850868</v>
      </c>
      <c r="AB689">
        <v>2.5943280335816499</v>
      </c>
      <c r="AC689">
        <v>-11.032574292551656</v>
      </c>
      <c r="AD689">
        <v>62.4955080147638</v>
      </c>
      <c r="AE689">
        <v>61.62435802495996</v>
      </c>
    </row>
    <row r="690" spans="1:31">
      <c r="A690">
        <v>6</v>
      </c>
      <c r="C690">
        <v>2002</v>
      </c>
      <c r="D690">
        <v>99</v>
      </c>
      <c r="E690">
        <v>99</v>
      </c>
      <c r="F690">
        <v>99</v>
      </c>
      <c r="G690">
        <v>2</v>
      </c>
      <c r="H690">
        <v>2</v>
      </c>
      <c r="I690">
        <v>99</v>
      </c>
      <c r="J690">
        <v>999</v>
      </c>
      <c r="K690">
        <v>99</v>
      </c>
      <c r="L690">
        <v>99</v>
      </c>
      <c r="M690">
        <v>99</v>
      </c>
      <c r="N690">
        <v>99</v>
      </c>
      <c r="O690">
        <v>99</v>
      </c>
      <c r="P690">
        <v>9999</v>
      </c>
      <c r="Q690">
        <v>572</v>
      </c>
      <c r="R690">
        <v>105930.5</v>
      </c>
      <c r="S690">
        <v>105850.5</v>
      </c>
      <c r="T690">
        <v>13.574268034229988</v>
      </c>
      <c r="U690">
        <v>56.328160943972883</v>
      </c>
      <c r="V690">
        <v>84.971068810982274</v>
      </c>
      <c r="W690">
        <v>78.428296512533763</v>
      </c>
      <c r="X690">
        <v>0</v>
      </c>
      <c r="Y690">
        <v>0</v>
      </c>
      <c r="AA690">
        <v>7.646311526161635</v>
      </c>
      <c r="AB690">
        <v>2.658822741927342</v>
      </c>
      <c r="AC690">
        <v>-29.412631895375736</v>
      </c>
      <c r="AD690">
        <v>37.504491985236193</v>
      </c>
      <c r="AE690">
        <v>38.375641975040033</v>
      </c>
    </row>
    <row r="691" spans="1:31">
      <c r="A691">
        <v>6</v>
      </c>
      <c r="C691">
        <v>2002</v>
      </c>
      <c r="D691">
        <v>99</v>
      </c>
      <c r="E691">
        <v>99</v>
      </c>
      <c r="F691">
        <v>99</v>
      </c>
      <c r="G691">
        <v>3</v>
      </c>
      <c r="H691">
        <v>1</v>
      </c>
      <c r="I691">
        <v>99</v>
      </c>
      <c r="J691">
        <v>999</v>
      </c>
      <c r="K691">
        <v>99</v>
      </c>
      <c r="L691">
        <v>99</v>
      </c>
      <c r="M691">
        <v>99</v>
      </c>
      <c r="N691">
        <v>99</v>
      </c>
      <c r="O691">
        <v>99</v>
      </c>
      <c r="P691">
        <v>9999</v>
      </c>
      <c r="Q691">
        <v>674</v>
      </c>
      <c r="R691">
        <v>176068</v>
      </c>
      <c r="S691">
        <v>176053</v>
      </c>
      <c r="T691">
        <v>13.195611922666242</v>
      </c>
      <c r="U691">
        <v>55.661772307202952</v>
      </c>
      <c r="V691">
        <v>81.267773452368672</v>
      </c>
      <c r="W691">
        <v>75.01015489653615</v>
      </c>
      <c r="X691">
        <v>0</v>
      </c>
      <c r="Y691">
        <v>0</v>
      </c>
      <c r="AA691">
        <v>7.0208929596642413</v>
      </c>
      <c r="AB691">
        <v>2.5406868412517545</v>
      </c>
      <c r="AC691">
        <v>-10.609359299734272</v>
      </c>
      <c r="AD691">
        <v>79.306694773635286</v>
      </c>
      <c r="AE691">
        <v>79.118208847761437</v>
      </c>
    </row>
    <row r="692" spans="1:31">
      <c r="A692">
        <v>6</v>
      </c>
      <c r="C692">
        <v>2002</v>
      </c>
      <c r="D692">
        <v>99</v>
      </c>
      <c r="E692">
        <v>99</v>
      </c>
      <c r="F692">
        <v>99</v>
      </c>
      <c r="G692">
        <v>3</v>
      </c>
      <c r="H692">
        <v>2</v>
      </c>
      <c r="I692">
        <v>99</v>
      </c>
      <c r="J692">
        <v>999</v>
      </c>
      <c r="K692">
        <v>99</v>
      </c>
      <c r="L692">
        <v>99</v>
      </c>
      <c r="M692">
        <v>99</v>
      </c>
      <c r="N692">
        <v>99</v>
      </c>
      <c r="O692">
        <v>99</v>
      </c>
      <c r="P692">
        <v>9999</v>
      </c>
      <c r="Q692">
        <v>223</v>
      </c>
      <c r="R692">
        <v>45941</v>
      </c>
      <c r="S692">
        <v>45574</v>
      </c>
      <c r="T692">
        <v>13.6271304499249</v>
      </c>
      <c r="U692">
        <v>56.373283012243824</v>
      </c>
      <c r="V692">
        <v>83.453096962156351</v>
      </c>
      <c r="W692">
        <v>77.02720849607239</v>
      </c>
      <c r="X692">
        <v>0</v>
      </c>
      <c r="Y692">
        <v>0</v>
      </c>
      <c r="AB692">
        <v>2.6453354021577047</v>
      </c>
      <c r="AD692">
        <v>20.6933052263647</v>
      </c>
      <c r="AE692">
        <v>20.881791152238552</v>
      </c>
    </row>
    <row r="693" spans="1:31">
      <c r="A693">
        <v>6</v>
      </c>
      <c r="C693">
        <v>2002</v>
      </c>
      <c r="D693">
        <v>99</v>
      </c>
      <c r="E693">
        <v>99</v>
      </c>
      <c r="F693">
        <v>99</v>
      </c>
      <c r="G693">
        <v>4</v>
      </c>
      <c r="H693">
        <v>1</v>
      </c>
      <c r="I693">
        <v>99</v>
      </c>
      <c r="J693">
        <v>999</v>
      </c>
      <c r="K693">
        <v>99</v>
      </c>
      <c r="L693">
        <v>99</v>
      </c>
      <c r="M693">
        <v>99</v>
      </c>
      <c r="N693">
        <v>99</v>
      </c>
      <c r="O693">
        <v>99</v>
      </c>
      <c r="P693">
        <v>9999</v>
      </c>
      <c r="Q693">
        <v>208</v>
      </c>
      <c r="R693">
        <v>40935</v>
      </c>
      <c r="S693">
        <v>40933</v>
      </c>
      <c r="T693">
        <v>13.115866617808722</v>
      </c>
      <c r="U693">
        <v>55.537536950626638</v>
      </c>
      <c r="V693">
        <v>80.336802266965762</v>
      </c>
      <c r="W693">
        <v>74.150868492414233</v>
      </c>
      <c r="X693">
        <v>0</v>
      </c>
      <c r="Y693">
        <v>0</v>
      </c>
      <c r="AA693">
        <v>7.4860641897061218</v>
      </c>
      <c r="AB693">
        <v>2.6558226499610744</v>
      </c>
      <c r="AC693">
        <v>-12.199989509824229</v>
      </c>
      <c r="AD693">
        <v>87.811313469335204</v>
      </c>
      <c r="AE693">
        <v>87.701830813489849</v>
      </c>
    </row>
    <row r="694" spans="1:31">
      <c r="A694">
        <v>6</v>
      </c>
      <c r="C694">
        <v>2002</v>
      </c>
      <c r="D694">
        <v>99</v>
      </c>
      <c r="E694">
        <v>99</v>
      </c>
      <c r="F694">
        <v>99</v>
      </c>
      <c r="G694">
        <v>4</v>
      </c>
      <c r="H694">
        <v>2</v>
      </c>
      <c r="I694">
        <v>99</v>
      </c>
      <c r="J694">
        <v>999</v>
      </c>
      <c r="K694">
        <v>99</v>
      </c>
      <c r="L694">
        <v>99</v>
      </c>
      <c r="M694">
        <v>99</v>
      </c>
      <c r="N694">
        <v>99</v>
      </c>
      <c r="O694">
        <v>99</v>
      </c>
      <c r="P694">
        <v>9999</v>
      </c>
      <c r="Q694">
        <v>33</v>
      </c>
      <c r="R694">
        <v>5682</v>
      </c>
      <c r="S694">
        <v>5681</v>
      </c>
      <c r="T694">
        <v>13.336853220696936</v>
      </c>
      <c r="U694">
        <v>55.963210702341122</v>
      </c>
      <c r="V694">
        <v>81.180487389967524</v>
      </c>
      <c r="W694">
        <v>74.929589860939871</v>
      </c>
      <c r="X694">
        <v>0</v>
      </c>
      <c r="Y694">
        <v>0</v>
      </c>
      <c r="AA694">
        <v>7.2024377332933245</v>
      </c>
      <c r="AB694">
        <v>2.6885281476884719</v>
      </c>
      <c r="AC694">
        <v>-17.495049560607985</v>
      </c>
      <c r="AD694">
        <v>12.18868653066478</v>
      </c>
      <c r="AE694">
        <v>12.298169186510137</v>
      </c>
    </row>
    <row r="695" spans="1:31">
      <c r="A695">
        <v>6</v>
      </c>
      <c r="C695">
        <v>2001</v>
      </c>
      <c r="D695">
        <v>99</v>
      </c>
      <c r="E695">
        <v>99</v>
      </c>
      <c r="F695">
        <v>99</v>
      </c>
      <c r="G695">
        <v>1</v>
      </c>
      <c r="H695">
        <v>1</v>
      </c>
      <c r="I695">
        <v>99</v>
      </c>
      <c r="J695">
        <v>999</v>
      </c>
      <c r="K695">
        <v>99</v>
      </c>
      <c r="L695">
        <v>99</v>
      </c>
      <c r="M695">
        <v>99</v>
      </c>
      <c r="N695">
        <v>99</v>
      </c>
      <c r="O695">
        <v>99</v>
      </c>
      <c r="P695">
        <v>9999</v>
      </c>
      <c r="Q695">
        <v>1555</v>
      </c>
      <c r="R695">
        <v>397617</v>
      </c>
      <c r="S695">
        <v>397605</v>
      </c>
      <c r="T695">
        <v>12.98674352454749</v>
      </c>
      <c r="U695">
        <v>55.305894040567885</v>
      </c>
      <c r="V695">
        <v>79.736165289671135</v>
      </c>
      <c r="W695">
        <v>73.59648056236378</v>
      </c>
      <c r="X695">
        <v>0</v>
      </c>
      <c r="Y695">
        <v>0</v>
      </c>
      <c r="AA695">
        <v>6.6658542805211907</v>
      </c>
      <c r="AB695">
        <v>2.7936685630602009</v>
      </c>
      <c r="AC695">
        <v>-4.8395217519975011</v>
      </c>
      <c r="AD695">
        <v>82.407497601041243</v>
      </c>
      <c r="AE695">
        <v>81.990128128620867</v>
      </c>
    </row>
    <row r="696" spans="1:31">
      <c r="A696">
        <v>6</v>
      </c>
      <c r="C696">
        <v>2001</v>
      </c>
      <c r="D696">
        <v>99</v>
      </c>
      <c r="E696">
        <v>99</v>
      </c>
      <c r="F696">
        <v>99</v>
      </c>
      <c r="G696">
        <v>1</v>
      </c>
      <c r="H696">
        <v>2</v>
      </c>
      <c r="I696">
        <v>99</v>
      </c>
      <c r="J696">
        <v>999</v>
      </c>
      <c r="K696">
        <v>99</v>
      </c>
      <c r="L696">
        <v>99</v>
      </c>
      <c r="M696">
        <v>99</v>
      </c>
      <c r="N696">
        <v>99</v>
      </c>
      <c r="O696">
        <v>99</v>
      </c>
      <c r="P696">
        <v>9999</v>
      </c>
      <c r="Q696">
        <v>424</v>
      </c>
      <c r="R696">
        <v>84884</v>
      </c>
      <c r="S696">
        <v>84610</v>
      </c>
      <c r="T696">
        <v>12.804545026153338</v>
      </c>
      <c r="U696">
        <v>55.036473230114645</v>
      </c>
      <c r="V696">
        <v>82.526294764213745</v>
      </c>
      <c r="W696">
        <v>76.171770067367049</v>
      </c>
      <c r="X696">
        <v>0</v>
      </c>
      <c r="Y696">
        <v>0</v>
      </c>
      <c r="AA696">
        <v>5.0373726104386654</v>
      </c>
      <c r="AB696">
        <v>3.0312820530887552</v>
      </c>
      <c r="AC696">
        <v>-88.019711274770629</v>
      </c>
      <c r="AD696">
        <v>17.592502398958754</v>
      </c>
      <c r="AE696">
        <v>18.009871871379147</v>
      </c>
    </row>
    <row r="697" spans="1:31">
      <c r="A697">
        <v>6</v>
      </c>
      <c r="C697">
        <v>2001</v>
      </c>
      <c r="D697">
        <v>99</v>
      </c>
      <c r="E697">
        <v>99</v>
      </c>
      <c r="F697">
        <v>99</v>
      </c>
      <c r="G697">
        <v>2</v>
      </c>
      <c r="H697">
        <v>1</v>
      </c>
      <c r="I697">
        <v>99</v>
      </c>
      <c r="J697">
        <v>999</v>
      </c>
      <c r="K697">
        <v>99</v>
      </c>
      <c r="L697">
        <v>99</v>
      </c>
      <c r="M697">
        <v>99</v>
      </c>
      <c r="N697">
        <v>99</v>
      </c>
      <c r="O697">
        <v>99</v>
      </c>
      <c r="P697">
        <v>9999</v>
      </c>
      <c r="Q697">
        <v>930</v>
      </c>
      <c r="R697">
        <v>180236.6</v>
      </c>
      <c r="S697">
        <v>180047</v>
      </c>
      <c r="T697">
        <v>13.139473336714076</v>
      </c>
      <c r="U697">
        <v>55.592184262998003</v>
      </c>
      <c r="V697">
        <v>79.819667642337791</v>
      </c>
      <c r="W697">
        <v>73.673553233877954</v>
      </c>
      <c r="X697">
        <v>0</v>
      </c>
      <c r="Y697">
        <v>0</v>
      </c>
      <c r="AA697">
        <v>6.3770216557956454</v>
      </c>
      <c r="AB697">
        <v>2.7996550704949761</v>
      </c>
      <c r="AC697">
        <v>-4.5613358379992626</v>
      </c>
      <c r="AD697">
        <v>64.324819341778806</v>
      </c>
      <c r="AE697">
        <v>63.557195020588402</v>
      </c>
    </row>
    <row r="698" spans="1:31">
      <c r="A698">
        <v>6</v>
      </c>
      <c r="C698">
        <v>2001</v>
      </c>
      <c r="D698">
        <v>99</v>
      </c>
      <c r="E698">
        <v>99</v>
      </c>
      <c r="F698">
        <v>99</v>
      </c>
      <c r="G698">
        <v>2</v>
      </c>
      <c r="H698">
        <v>2</v>
      </c>
      <c r="I698">
        <v>99</v>
      </c>
      <c r="J698">
        <v>999</v>
      </c>
      <c r="K698">
        <v>99</v>
      </c>
      <c r="L698">
        <v>99</v>
      </c>
      <c r="M698">
        <v>99</v>
      </c>
      <c r="N698">
        <v>99</v>
      </c>
      <c r="O698">
        <v>99</v>
      </c>
      <c r="P698">
        <v>9999</v>
      </c>
      <c r="Q698">
        <v>593</v>
      </c>
      <c r="R698">
        <v>99961</v>
      </c>
      <c r="S698">
        <v>99813</v>
      </c>
      <c r="T698">
        <v>13.349496303558389</v>
      </c>
      <c r="U698">
        <v>55.950287036758738</v>
      </c>
      <c r="V698">
        <v>82.641894342419334</v>
      </c>
      <c r="W698">
        <v>76.278468478053583</v>
      </c>
      <c r="X698">
        <v>0</v>
      </c>
      <c r="Y698">
        <v>0</v>
      </c>
      <c r="AA698">
        <v>7.1229589431366191</v>
      </c>
      <c r="AB698">
        <v>2.7381679435086341</v>
      </c>
      <c r="AC698">
        <v>-38.522285980527471</v>
      </c>
      <c r="AD698">
        <v>35.675180658221194</v>
      </c>
      <c r="AE698">
        <v>36.442804979411591</v>
      </c>
    </row>
    <row r="699" spans="1:31">
      <c r="A699">
        <v>6</v>
      </c>
      <c r="C699">
        <v>2001</v>
      </c>
      <c r="D699">
        <v>99</v>
      </c>
      <c r="E699">
        <v>99</v>
      </c>
      <c r="F699">
        <v>99</v>
      </c>
      <c r="G699">
        <v>3</v>
      </c>
      <c r="H699">
        <v>1</v>
      </c>
      <c r="I699">
        <v>99</v>
      </c>
      <c r="J699">
        <v>999</v>
      </c>
      <c r="K699">
        <v>99</v>
      </c>
      <c r="L699">
        <v>99</v>
      </c>
      <c r="M699">
        <v>99</v>
      </c>
      <c r="N699">
        <v>99</v>
      </c>
      <c r="O699">
        <v>99</v>
      </c>
      <c r="P699">
        <v>9999</v>
      </c>
      <c r="Q699">
        <v>732</v>
      </c>
      <c r="R699">
        <v>181165</v>
      </c>
      <c r="S699">
        <v>181094</v>
      </c>
      <c r="T699">
        <v>13.021593574917892</v>
      </c>
      <c r="U699">
        <v>55.373215015406366</v>
      </c>
      <c r="V699">
        <v>79.26766927672989</v>
      </c>
      <c r="W699">
        <v>73.164058742421275</v>
      </c>
      <c r="X699">
        <v>0</v>
      </c>
      <c r="Y699">
        <v>0</v>
      </c>
      <c r="AA699">
        <v>6.5804094281999204</v>
      </c>
      <c r="AB699">
        <v>2.6258609459562345</v>
      </c>
      <c r="AC699">
        <v>-14.961598141653466</v>
      </c>
      <c r="AD699">
        <v>81.960464079949503</v>
      </c>
      <c r="AE699">
        <v>81.980483014400974</v>
      </c>
    </row>
    <row r="700" spans="1:31">
      <c r="A700">
        <v>6</v>
      </c>
      <c r="C700">
        <v>2001</v>
      </c>
      <c r="D700">
        <v>99</v>
      </c>
      <c r="E700">
        <v>99</v>
      </c>
      <c r="F700">
        <v>99</v>
      </c>
      <c r="G700">
        <v>3</v>
      </c>
      <c r="H700">
        <v>2</v>
      </c>
      <c r="I700">
        <v>99</v>
      </c>
      <c r="J700">
        <v>999</v>
      </c>
      <c r="K700">
        <v>99</v>
      </c>
      <c r="L700">
        <v>99</v>
      </c>
      <c r="M700">
        <v>99</v>
      </c>
      <c r="N700">
        <v>99</v>
      </c>
      <c r="O700">
        <v>99</v>
      </c>
      <c r="P700">
        <v>9999</v>
      </c>
      <c r="Q700">
        <v>240</v>
      </c>
      <c r="R700">
        <v>39874.5</v>
      </c>
      <c r="S700">
        <v>39555</v>
      </c>
      <c r="T700">
        <v>13.180278122609691</v>
      </c>
      <c r="U700">
        <v>55.627455441789927</v>
      </c>
      <c r="V700">
        <v>80.338417393503008</v>
      </c>
      <c r="W700">
        <v>74.152359254203489</v>
      </c>
      <c r="X700">
        <v>0</v>
      </c>
      <c r="Y700">
        <v>0</v>
      </c>
      <c r="AB700">
        <v>2.5444012233515503</v>
      </c>
      <c r="AD700">
        <v>18.039535920050486</v>
      </c>
      <c r="AE700">
        <v>18.019516985599015</v>
      </c>
    </row>
    <row r="701" spans="1:31">
      <c r="A701">
        <v>6</v>
      </c>
      <c r="C701">
        <v>2001</v>
      </c>
      <c r="D701">
        <v>99</v>
      </c>
      <c r="E701">
        <v>99</v>
      </c>
      <c r="F701">
        <v>99</v>
      </c>
      <c r="G701">
        <v>4</v>
      </c>
      <c r="H701">
        <v>1</v>
      </c>
      <c r="I701">
        <v>99</v>
      </c>
      <c r="J701">
        <v>999</v>
      </c>
      <c r="K701">
        <v>99</v>
      </c>
      <c r="L701">
        <v>99</v>
      </c>
      <c r="M701">
        <v>99</v>
      </c>
      <c r="N701">
        <v>99</v>
      </c>
      <c r="O701">
        <v>99</v>
      </c>
      <c r="P701">
        <v>9999</v>
      </c>
      <c r="Q701">
        <v>207</v>
      </c>
      <c r="R701">
        <v>44095</v>
      </c>
      <c r="S701">
        <v>44094</v>
      </c>
      <c r="T701">
        <v>13.053883660278943</v>
      </c>
      <c r="U701">
        <v>55.41434208735884</v>
      </c>
      <c r="V701">
        <v>78.499814033655454</v>
      </c>
      <c r="W701">
        <v>72.455328353064544</v>
      </c>
      <c r="X701">
        <v>0</v>
      </c>
      <c r="Y701">
        <v>0</v>
      </c>
      <c r="AA701">
        <v>7.1098195677337754</v>
      </c>
      <c r="AB701">
        <v>2.7877469151743743</v>
      </c>
      <c r="AC701">
        <v>-5.7483585083012096</v>
      </c>
      <c r="AD701">
        <v>89.315373708729993</v>
      </c>
      <c r="AE701">
        <v>89.349132359676148</v>
      </c>
    </row>
    <row r="702" spans="1:31">
      <c r="A702">
        <v>6</v>
      </c>
      <c r="C702">
        <v>2001</v>
      </c>
      <c r="D702">
        <v>99</v>
      </c>
      <c r="E702">
        <v>99</v>
      </c>
      <c r="F702">
        <v>99</v>
      </c>
      <c r="G702">
        <v>4</v>
      </c>
      <c r="H702">
        <v>2</v>
      </c>
      <c r="I702">
        <v>99</v>
      </c>
      <c r="J702">
        <v>999</v>
      </c>
      <c r="K702">
        <v>99</v>
      </c>
      <c r="L702">
        <v>99</v>
      </c>
      <c r="M702">
        <v>99</v>
      </c>
      <c r="N702">
        <v>99</v>
      </c>
      <c r="O702">
        <v>99</v>
      </c>
      <c r="P702">
        <v>9999</v>
      </c>
      <c r="Q702">
        <v>24</v>
      </c>
      <c r="R702">
        <v>5275</v>
      </c>
      <c r="S702">
        <v>5275</v>
      </c>
      <c r="T702">
        <v>12.755071090047393</v>
      </c>
      <c r="U702">
        <v>55.039431279620842</v>
      </c>
      <c r="V702">
        <v>78.216739336492893</v>
      </c>
      <c r="W702">
        <v>72.19405040758312</v>
      </c>
      <c r="X702">
        <v>0</v>
      </c>
      <c r="Y702">
        <v>0</v>
      </c>
      <c r="AA702">
        <v>6.6993416493500817</v>
      </c>
      <c r="AB702">
        <v>2.4954099395900395</v>
      </c>
      <c r="AC702">
        <v>-19.551152297122577</v>
      </c>
      <c r="AD702">
        <v>10.684626291270002</v>
      </c>
      <c r="AE702">
        <v>10.650867640323844</v>
      </c>
    </row>
    <row r="703" spans="1:31">
      <c r="A703">
        <v>6</v>
      </c>
      <c r="C703">
        <v>2000</v>
      </c>
      <c r="D703">
        <v>99</v>
      </c>
      <c r="E703">
        <v>99</v>
      </c>
      <c r="F703">
        <v>99</v>
      </c>
      <c r="G703">
        <v>1</v>
      </c>
      <c r="H703">
        <v>1</v>
      </c>
      <c r="I703">
        <v>99</v>
      </c>
      <c r="J703">
        <v>999</v>
      </c>
      <c r="K703">
        <v>99</v>
      </c>
      <c r="L703">
        <v>99</v>
      </c>
      <c r="M703">
        <v>99</v>
      </c>
      <c r="N703">
        <v>99</v>
      </c>
      <c r="O703">
        <v>99</v>
      </c>
      <c r="P703">
        <v>9999</v>
      </c>
      <c r="Q703">
        <v>1868</v>
      </c>
      <c r="R703">
        <v>405559</v>
      </c>
      <c r="S703">
        <v>405409</v>
      </c>
      <c r="T703">
        <v>12.66374066412039</v>
      </c>
      <c r="U703">
        <v>54.763248965859184</v>
      </c>
      <c r="V703">
        <v>73.556824589488812</v>
      </c>
      <c r="W703">
        <v>67.892949096096402</v>
      </c>
      <c r="X703">
        <v>0</v>
      </c>
      <c r="Y703">
        <v>0</v>
      </c>
      <c r="AA703">
        <v>6.2960149369756699</v>
      </c>
      <c r="AB703">
        <v>2.7580554025019044</v>
      </c>
      <c r="AC703">
        <v>-5.518364379154181</v>
      </c>
      <c r="AD703">
        <v>81.633437666690142</v>
      </c>
      <c r="AE703">
        <v>81.55918427107008</v>
      </c>
    </row>
    <row r="704" spans="1:31">
      <c r="A704">
        <v>6</v>
      </c>
      <c r="C704">
        <v>2000</v>
      </c>
      <c r="D704">
        <v>99</v>
      </c>
      <c r="E704">
        <v>99</v>
      </c>
      <c r="F704">
        <v>99</v>
      </c>
      <c r="G704">
        <v>1</v>
      </c>
      <c r="H704">
        <v>2</v>
      </c>
      <c r="I704">
        <v>99</v>
      </c>
      <c r="J704">
        <v>999</v>
      </c>
      <c r="K704">
        <v>99</v>
      </c>
      <c r="L704">
        <v>99</v>
      </c>
      <c r="M704">
        <v>99</v>
      </c>
      <c r="N704">
        <v>99</v>
      </c>
      <c r="O704">
        <v>99</v>
      </c>
      <c r="P704">
        <v>9999</v>
      </c>
      <c r="Q704">
        <v>511</v>
      </c>
      <c r="R704">
        <v>91246</v>
      </c>
      <c r="S704">
        <v>90783</v>
      </c>
      <c r="T704">
        <v>12.678385901847752</v>
      </c>
      <c r="U704">
        <v>54.807981670577085</v>
      </c>
      <c r="V704">
        <v>74.60532698853369</v>
      </c>
      <c r="W704">
        <v>68.860716810416363</v>
      </c>
      <c r="X704">
        <v>0</v>
      </c>
      <c r="Y704">
        <v>0</v>
      </c>
      <c r="AB704">
        <v>2.8626161061576996</v>
      </c>
      <c r="AD704">
        <v>18.366562333309844</v>
      </c>
      <c r="AE704">
        <v>18.440815728929906</v>
      </c>
    </row>
    <row r="705" spans="1:31">
      <c r="A705">
        <v>6</v>
      </c>
      <c r="C705">
        <v>2000</v>
      </c>
      <c r="D705">
        <v>99</v>
      </c>
      <c r="E705">
        <v>99</v>
      </c>
      <c r="F705">
        <v>99</v>
      </c>
      <c r="G705">
        <v>2</v>
      </c>
      <c r="H705">
        <v>1</v>
      </c>
      <c r="I705">
        <v>99</v>
      </c>
      <c r="J705">
        <v>999</v>
      </c>
      <c r="K705">
        <v>99</v>
      </c>
      <c r="L705">
        <v>99</v>
      </c>
      <c r="M705">
        <v>99</v>
      </c>
      <c r="N705">
        <v>99</v>
      </c>
      <c r="O705">
        <v>99</v>
      </c>
      <c r="P705">
        <v>9999</v>
      </c>
      <c r="Q705">
        <v>1096</v>
      </c>
      <c r="R705">
        <v>181026</v>
      </c>
      <c r="S705">
        <v>181010</v>
      </c>
      <c r="T705">
        <v>12.655226321080953</v>
      </c>
      <c r="U705">
        <v>54.759311640240881</v>
      </c>
      <c r="V705">
        <v>73.706501850725886</v>
      </c>
      <c r="W705">
        <v>68.031101208221585</v>
      </c>
      <c r="X705">
        <v>0</v>
      </c>
      <c r="Y705">
        <v>0</v>
      </c>
      <c r="AA705">
        <v>6.3201475956898916</v>
      </c>
      <c r="AB705">
        <v>2.7118507970035672</v>
      </c>
      <c r="AC705">
        <v>-3.5379347877886027</v>
      </c>
      <c r="AD705">
        <v>64.156761009632746</v>
      </c>
      <c r="AE705">
        <v>63.868519524875751</v>
      </c>
    </row>
    <row r="706" spans="1:31">
      <c r="A706">
        <v>6</v>
      </c>
      <c r="C706">
        <v>2000</v>
      </c>
      <c r="D706">
        <v>99</v>
      </c>
      <c r="E706">
        <v>99</v>
      </c>
      <c r="F706">
        <v>99</v>
      </c>
      <c r="G706">
        <v>2</v>
      </c>
      <c r="H706">
        <v>2</v>
      </c>
      <c r="I706">
        <v>99</v>
      </c>
      <c r="J706">
        <v>999</v>
      </c>
      <c r="K706">
        <v>99</v>
      </c>
      <c r="L706">
        <v>99</v>
      </c>
      <c r="M706">
        <v>99</v>
      </c>
      <c r="N706">
        <v>99</v>
      </c>
      <c r="O706">
        <v>99</v>
      </c>
      <c r="P706">
        <v>9999</v>
      </c>
      <c r="Q706">
        <v>668</v>
      </c>
      <c r="R706">
        <v>101136</v>
      </c>
      <c r="S706">
        <v>100554</v>
      </c>
      <c r="T706">
        <v>13.026340768865683</v>
      </c>
      <c r="U706">
        <v>55.39988463909939</v>
      </c>
      <c r="V706">
        <v>75.469475107902781</v>
      </c>
      <c r="W706">
        <v>69.658325524593636</v>
      </c>
      <c r="X706">
        <v>0</v>
      </c>
      <c r="Y706">
        <v>0</v>
      </c>
      <c r="AB706">
        <v>2.7391059528150934</v>
      </c>
      <c r="AD706">
        <v>35.843238990367247</v>
      </c>
      <c r="AE706">
        <v>36.131480475124256</v>
      </c>
    </row>
    <row r="707" spans="1:31">
      <c r="A707">
        <v>6</v>
      </c>
      <c r="C707">
        <v>2000</v>
      </c>
      <c r="D707">
        <v>99</v>
      </c>
      <c r="E707">
        <v>99</v>
      </c>
      <c r="F707">
        <v>99</v>
      </c>
      <c r="G707">
        <v>3</v>
      </c>
      <c r="H707">
        <v>1</v>
      </c>
      <c r="I707">
        <v>99</v>
      </c>
      <c r="J707">
        <v>999</v>
      </c>
      <c r="K707">
        <v>99</v>
      </c>
      <c r="L707">
        <v>99</v>
      </c>
      <c r="M707">
        <v>99</v>
      </c>
      <c r="N707">
        <v>99</v>
      </c>
      <c r="O707">
        <v>99</v>
      </c>
      <c r="P707">
        <v>9999</v>
      </c>
      <c r="Q707">
        <v>841</v>
      </c>
      <c r="R707">
        <v>174553</v>
      </c>
      <c r="S707">
        <v>174548</v>
      </c>
      <c r="T707">
        <v>12.852887088735228</v>
      </c>
      <c r="U707">
        <v>55.091545019135154</v>
      </c>
      <c r="V707">
        <v>72.685398285857772</v>
      </c>
      <c r="W707">
        <v>67.08862261784769</v>
      </c>
      <c r="X707">
        <v>0</v>
      </c>
      <c r="Y707">
        <v>0</v>
      </c>
      <c r="AA707">
        <v>6.6671138414774633</v>
      </c>
      <c r="AB707">
        <v>2.8096769025990502</v>
      </c>
      <c r="AC707">
        <v>-4.8907715545073511</v>
      </c>
      <c r="AD707">
        <v>80.311948238677246</v>
      </c>
      <c r="AE707">
        <v>80.332161532287358</v>
      </c>
    </row>
    <row r="708" spans="1:31">
      <c r="A708">
        <v>6</v>
      </c>
      <c r="C708">
        <v>2000</v>
      </c>
      <c r="D708">
        <v>99</v>
      </c>
      <c r="E708">
        <v>99</v>
      </c>
      <c r="F708">
        <v>99</v>
      </c>
      <c r="G708">
        <v>3</v>
      </c>
      <c r="H708">
        <v>2</v>
      </c>
      <c r="I708">
        <v>99</v>
      </c>
      <c r="J708">
        <v>999</v>
      </c>
      <c r="K708">
        <v>99</v>
      </c>
      <c r="L708">
        <v>99</v>
      </c>
      <c r="M708">
        <v>99</v>
      </c>
      <c r="N708">
        <v>99</v>
      </c>
      <c r="O708">
        <v>99</v>
      </c>
      <c r="P708">
        <v>9999</v>
      </c>
      <c r="Q708">
        <v>314</v>
      </c>
      <c r="R708">
        <v>42790.75</v>
      </c>
      <c r="S708">
        <v>42497.25</v>
      </c>
      <c r="T708">
        <v>13.00117431921619</v>
      </c>
      <c r="U708">
        <v>55.325862261675759</v>
      </c>
      <c r="V708">
        <v>73.557336062920996</v>
      </c>
      <c r="W708">
        <v>67.893421186076765</v>
      </c>
      <c r="X708">
        <v>0</v>
      </c>
      <c r="Y708">
        <v>0</v>
      </c>
      <c r="AB708">
        <v>2.6780444316198162</v>
      </c>
      <c r="AD708">
        <v>19.688051761322789</v>
      </c>
      <c r="AE708">
        <v>19.66783846771262</v>
      </c>
    </row>
    <row r="709" spans="1:31">
      <c r="A709">
        <v>6</v>
      </c>
      <c r="C709">
        <v>2000</v>
      </c>
      <c r="D709">
        <v>99</v>
      </c>
      <c r="E709">
        <v>99</v>
      </c>
      <c r="F709">
        <v>99</v>
      </c>
      <c r="G709">
        <v>4</v>
      </c>
      <c r="H709">
        <v>1</v>
      </c>
      <c r="I709">
        <v>99</v>
      </c>
      <c r="J709">
        <v>999</v>
      </c>
      <c r="K709">
        <v>99</v>
      </c>
      <c r="L709">
        <v>99</v>
      </c>
      <c r="M709">
        <v>99</v>
      </c>
      <c r="N709">
        <v>99</v>
      </c>
      <c r="O709">
        <v>99</v>
      </c>
      <c r="P709">
        <v>9999</v>
      </c>
      <c r="Q709">
        <v>234</v>
      </c>
      <c r="R709">
        <v>45259</v>
      </c>
      <c r="S709">
        <v>45258</v>
      </c>
      <c r="T709">
        <v>12.715327338208978</v>
      </c>
      <c r="U709">
        <v>54.844668345927801</v>
      </c>
      <c r="V709">
        <v>72.476505811127481</v>
      </c>
      <c r="W709">
        <v>66.895814863671077</v>
      </c>
      <c r="X709">
        <v>0</v>
      </c>
      <c r="Y709">
        <v>0</v>
      </c>
      <c r="AA709">
        <v>6.9493099425723246</v>
      </c>
      <c r="AB709">
        <v>2.8286615457868201</v>
      </c>
      <c r="AC709">
        <v>-7.678476191946106</v>
      </c>
      <c r="AD709">
        <v>90.719397061476485</v>
      </c>
      <c r="AE709">
        <v>90.679826540760928</v>
      </c>
    </row>
    <row r="710" spans="1:31">
      <c r="A710">
        <v>6</v>
      </c>
      <c r="C710">
        <v>2000</v>
      </c>
      <c r="D710">
        <v>99</v>
      </c>
      <c r="E710">
        <v>99</v>
      </c>
      <c r="F710">
        <v>99</v>
      </c>
      <c r="G710">
        <v>4</v>
      </c>
      <c r="H710">
        <v>2</v>
      </c>
      <c r="I710">
        <v>99</v>
      </c>
      <c r="J710">
        <v>999</v>
      </c>
      <c r="K710">
        <v>99</v>
      </c>
      <c r="L710">
        <v>99</v>
      </c>
      <c r="M710">
        <v>99</v>
      </c>
      <c r="N710">
        <v>99</v>
      </c>
      <c r="O710">
        <v>99</v>
      </c>
      <c r="P710">
        <v>9999</v>
      </c>
      <c r="Q710">
        <v>24</v>
      </c>
      <c r="R710">
        <v>4630</v>
      </c>
      <c r="S710">
        <v>4630</v>
      </c>
      <c r="T710">
        <v>12.763714902807772</v>
      </c>
      <c r="U710">
        <v>54.956803455723559</v>
      </c>
      <c r="V710">
        <v>72.81773218142547</v>
      </c>
      <c r="W710">
        <v>67.210766803455599</v>
      </c>
      <c r="X710">
        <v>0</v>
      </c>
      <c r="Y710">
        <v>0</v>
      </c>
      <c r="AA710">
        <v>6.5286118163555518</v>
      </c>
      <c r="AB710">
        <v>2.1078563671677828</v>
      </c>
      <c r="AC710">
        <v>-23.18460493855164</v>
      </c>
      <c r="AD710">
        <v>9.280602938523522</v>
      </c>
      <c r="AE710">
        <v>9.3201734592391023</v>
      </c>
    </row>
    <row r="711" spans="1:31">
      <c r="A711">
        <v>6</v>
      </c>
      <c r="C711">
        <v>1999</v>
      </c>
      <c r="D711">
        <v>99</v>
      </c>
      <c r="E711">
        <v>99</v>
      </c>
      <c r="F711">
        <v>99</v>
      </c>
      <c r="G711">
        <v>1</v>
      </c>
      <c r="H711">
        <v>1</v>
      </c>
      <c r="I711">
        <v>99</v>
      </c>
      <c r="J711">
        <v>999</v>
      </c>
      <c r="K711">
        <v>99</v>
      </c>
      <c r="L711">
        <v>99</v>
      </c>
      <c r="M711">
        <v>99</v>
      </c>
      <c r="N711">
        <v>99</v>
      </c>
      <c r="O711">
        <v>99</v>
      </c>
      <c r="P711">
        <v>9999</v>
      </c>
      <c r="Q711">
        <v>2587</v>
      </c>
      <c r="R711">
        <v>437821</v>
      </c>
      <c r="S711">
        <v>437859</v>
      </c>
      <c r="T711">
        <v>12.471665360958015</v>
      </c>
      <c r="U711">
        <v>54.43643501675195</v>
      </c>
      <c r="V711">
        <v>75.629824669584195</v>
      </c>
      <c r="W711">
        <v>69.806328170021047</v>
      </c>
      <c r="X711">
        <v>0</v>
      </c>
      <c r="Y711">
        <v>0</v>
      </c>
      <c r="AA711">
        <v>6.3375333645065961</v>
      </c>
      <c r="AB711">
        <v>3.0113568156829222</v>
      </c>
      <c r="AC711">
        <v>1.4127964013402712</v>
      </c>
      <c r="AD711">
        <v>81.202096909256653</v>
      </c>
      <c r="AE711">
        <v>81.142312643182507</v>
      </c>
    </row>
    <row r="712" spans="1:31">
      <c r="A712">
        <v>6</v>
      </c>
      <c r="C712">
        <v>1999</v>
      </c>
      <c r="D712">
        <v>99</v>
      </c>
      <c r="E712">
        <v>99</v>
      </c>
      <c r="F712">
        <v>99</v>
      </c>
      <c r="G712">
        <v>1</v>
      </c>
      <c r="H712">
        <v>2</v>
      </c>
      <c r="I712">
        <v>99</v>
      </c>
      <c r="J712">
        <v>999</v>
      </c>
      <c r="K712">
        <v>99</v>
      </c>
      <c r="L712">
        <v>99</v>
      </c>
      <c r="M712">
        <v>99</v>
      </c>
      <c r="N712">
        <v>99</v>
      </c>
      <c r="O712">
        <v>99</v>
      </c>
      <c r="P712">
        <v>9999</v>
      </c>
      <c r="Q712">
        <v>574</v>
      </c>
      <c r="R712">
        <v>101353.5</v>
      </c>
      <c r="S712">
        <v>101342.5</v>
      </c>
      <c r="T712">
        <v>12.417262354038096</v>
      </c>
      <c r="U712">
        <v>54.365661001060751</v>
      </c>
      <c r="V712">
        <v>75.947673483485573</v>
      </c>
      <c r="W712">
        <v>70.099702625255858</v>
      </c>
      <c r="X712">
        <v>0</v>
      </c>
      <c r="Y712">
        <v>0</v>
      </c>
      <c r="AA712">
        <v>6.5597178848706523</v>
      </c>
      <c r="AB712">
        <v>3.1271335765666719</v>
      </c>
      <c r="AC712">
        <v>-7.4756812994184125</v>
      </c>
      <c r="AD712">
        <v>18.79790309074335</v>
      </c>
      <c r="AE712">
        <v>18.857687356817475</v>
      </c>
    </row>
    <row r="713" spans="1:31">
      <c r="A713">
        <v>6</v>
      </c>
      <c r="C713">
        <v>1999</v>
      </c>
      <c r="D713">
        <v>99</v>
      </c>
      <c r="E713">
        <v>99</v>
      </c>
      <c r="F713">
        <v>99</v>
      </c>
      <c r="G713">
        <v>2</v>
      </c>
      <c r="H713">
        <v>1</v>
      </c>
      <c r="I713">
        <v>99</v>
      </c>
      <c r="J713">
        <v>999</v>
      </c>
      <c r="K713">
        <v>99</v>
      </c>
      <c r="L713">
        <v>99</v>
      </c>
      <c r="M713">
        <v>99</v>
      </c>
      <c r="N713">
        <v>99</v>
      </c>
      <c r="O713">
        <v>99</v>
      </c>
      <c r="P713">
        <v>9999</v>
      </c>
      <c r="Q713">
        <v>1260</v>
      </c>
      <c r="R713">
        <v>195306</v>
      </c>
      <c r="S713">
        <v>195303</v>
      </c>
      <c r="T713">
        <v>12.495258722210272</v>
      </c>
      <c r="U713">
        <v>54.493576647568119</v>
      </c>
      <c r="V713">
        <v>75.61601818712451</v>
      </c>
      <c r="W713">
        <v>69.793584786715357</v>
      </c>
      <c r="X713">
        <v>0</v>
      </c>
      <c r="Y713">
        <v>0</v>
      </c>
      <c r="AA713">
        <v>6.4391140761157821</v>
      </c>
      <c r="AB713">
        <v>2.8614008087165304</v>
      </c>
      <c r="AC713">
        <v>-3.1871145239280025</v>
      </c>
      <c r="AD713">
        <v>66.128199441668983</v>
      </c>
      <c r="AE713">
        <v>66.28035607357792</v>
      </c>
    </row>
    <row r="714" spans="1:31">
      <c r="A714">
        <v>6</v>
      </c>
      <c r="C714">
        <v>1999</v>
      </c>
      <c r="D714">
        <v>99</v>
      </c>
      <c r="E714">
        <v>99</v>
      </c>
      <c r="F714">
        <v>99</v>
      </c>
      <c r="G714">
        <v>2</v>
      </c>
      <c r="H714">
        <v>2</v>
      </c>
      <c r="I714">
        <v>99</v>
      </c>
      <c r="J714">
        <v>999</v>
      </c>
      <c r="K714">
        <v>99</v>
      </c>
      <c r="L714">
        <v>99</v>
      </c>
      <c r="M714">
        <v>99</v>
      </c>
      <c r="N714">
        <v>99</v>
      </c>
      <c r="O714">
        <v>99</v>
      </c>
      <c r="P714">
        <v>9999</v>
      </c>
      <c r="Q714">
        <v>730</v>
      </c>
      <c r="R714">
        <v>100038.5</v>
      </c>
      <c r="S714">
        <v>99172</v>
      </c>
      <c r="T714">
        <v>12.89637489566517</v>
      </c>
      <c r="U714">
        <v>55.175331746864018</v>
      </c>
      <c r="V714">
        <v>76.416512725365052</v>
      </c>
      <c r="W714">
        <v>70.532441245512899</v>
      </c>
      <c r="X714">
        <v>0</v>
      </c>
      <c r="Y714">
        <v>0</v>
      </c>
      <c r="AB714">
        <v>2.834894457289467</v>
      </c>
      <c r="AD714">
        <v>33.871800558331017</v>
      </c>
      <c r="AE714">
        <v>33.719643926422073</v>
      </c>
    </row>
    <row r="715" spans="1:31">
      <c r="A715">
        <v>6</v>
      </c>
      <c r="C715">
        <v>1999</v>
      </c>
      <c r="D715">
        <v>99</v>
      </c>
      <c r="E715">
        <v>99</v>
      </c>
      <c r="F715">
        <v>99</v>
      </c>
      <c r="G715">
        <v>3</v>
      </c>
      <c r="H715">
        <v>1</v>
      </c>
      <c r="I715">
        <v>99</v>
      </c>
      <c r="J715">
        <v>999</v>
      </c>
      <c r="K715">
        <v>99</v>
      </c>
      <c r="L715">
        <v>99</v>
      </c>
      <c r="M715">
        <v>99</v>
      </c>
      <c r="N715">
        <v>99</v>
      </c>
      <c r="O715">
        <v>99</v>
      </c>
      <c r="P715">
        <v>9999</v>
      </c>
      <c r="Q715">
        <v>921</v>
      </c>
      <c r="R715">
        <v>186035</v>
      </c>
      <c r="S715">
        <v>186034</v>
      </c>
      <c r="T715">
        <v>12.76414653156664</v>
      </c>
      <c r="U715">
        <v>54.938511239880889</v>
      </c>
      <c r="V715">
        <v>75.100523560210206</v>
      </c>
      <c r="W715">
        <v>69.317783246073546</v>
      </c>
      <c r="X715">
        <v>0</v>
      </c>
      <c r="Y715">
        <v>0</v>
      </c>
      <c r="AA715">
        <v>6.8392473209326097</v>
      </c>
      <c r="AB715">
        <v>2.799574485477863</v>
      </c>
      <c r="AC715">
        <v>-3.3978446674881062</v>
      </c>
      <c r="AD715">
        <v>79.440434619691743</v>
      </c>
      <c r="AE715">
        <v>79.494802435750501</v>
      </c>
    </row>
    <row r="716" spans="1:31">
      <c r="A716">
        <v>6</v>
      </c>
      <c r="C716">
        <v>1999</v>
      </c>
      <c r="D716">
        <v>99</v>
      </c>
      <c r="E716">
        <v>99</v>
      </c>
      <c r="F716">
        <v>99</v>
      </c>
      <c r="G716">
        <v>3</v>
      </c>
      <c r="H716">
        <v>2</v>
      </c>
      <c r="I716">
        <v>99</v>
      </c>
      <c r="J716">
        <v>999</v>
      </c>
      <c r="K716">
        <v>99</v>
      </c>
      <c r="L716">
        <v>99</v>
      </c>
      <c r="M716">
        <v>99</v>
      </c>
      <c r="N716">
        <v>99</v>
      </c>
      <c r="O716">
        <v>99</v>
      </c>
      <c r="P716">
        <v>9999</v>
      </c>
      <c r="Q716">
        <v>348</v>
      </c>
      <c r="R716">
        <v>48146.75</v>
      </c>
      <c r="S716">
        <v>47696.75</v>
      </c>
      <c r="T716">
        <v>12.979443056904152</v>
      </c>
      <c r="U716">
        <v>55.314104210454602</v>
      </c>
      <c r="V716">
        <v>76.253734269106303</v>
      </c>
      <c r="W716">
        <v>70.382196730385644</v>
      </c>
      <c r="X716">
        <v>0</v>
      </c>
      <c r="Y716">
        <v>0</v>
      </c>
      <c r="AB716">
        <v>2.9825435393944808</v>
      </c>
      <c r="AD716">
        <v>20.559565380308243</v>
      </c>
      <c r="AE716">
        <v>20.505197564249489</v>
      </c>
    </row>
    <row r="717" spans="1:31">
      <c r="A717">
        <v>6</v>
      </c>
      <c r="C717">
        <v>1999</v>
      </c>
      <c r="D717">
        <v>99</v>
      </c>
      <c r="E717">
        <v>99</v>
      </c>
      <c r="F717">
        <v>99</v>
      </c>
      <c r="G717">
        <v>4</v>
      </c>
      <c r="H717">
        <v>1</v>
      </c>
      <c r="I717">
        <v>99</v>
      </c>
      <c r="J717">
        <v>999</v>
      </c>
      <c r="K717">
        <v>99</v>
      </c>
      <c r="L717">
        <v>99</v>
      </c>
      <c r="M717">
        <v>99</v>
      </c>
      <c r="N717">
        <v>99</v>
      </c>
      <c r="O717">
        <v>99</v>
      </c>
      <c r="P717">
        <v>9999</v>
      </c>
      <c r="Q717">
        <v>280</v>
      </c>
      <c r="R717">
        <v>45586</v>
      </c>
      <c r="S717">
        <v>45585</v>
      </c>
      <c r="T717">
        <v>12.644035449480102</v>
      </c>
      <c r="U717">
        <v>54.72868268070637</v>
      </c>
      <c r="V717">
        <v>74.864262367006589</v>
      </c>
      <c r="W717">
        <v>69.099714164747752</v>
      </c>
      <c r="X717">
        <v>0</v>
      </c>
      <c r="Y717">
        <v>0</v>
      </c>
      <c r="AA717">
        <v>7.2457704759344672</v>
      </c>
      <c r="AB717">
        <v>2.9311216474224779</v>
      </c>
      <c r="AC717">
        <v>-3.382908586022098</v>
      </c>
      <c r="AD717">
        <v>89.618023472978521</v>
      </c>
      <c r="AE717">
        <v>89.844859104077898</v>
      </c>
    </row>
    <row r="718" spans="1:31">
      <c r="A718">
        <v>6</v>
      </c>
      <c r="C718">
        <v>1999</v>
      </c>
      <c r="D718">
        <v>99</v>
      </c>
      <c r="E718">
        <v>99</v>
      </c>
      <c r="F718">
        <v>99</v>
      </c>
      <c r="G718">
        <v>4</v>
      </c>
      <c r="H718">
        <v>2</v>
      </c>
      <c r="I718">
        <v>99</v>
      </c>
      <c r="J718">
        <v>999</v>
      </c>
      <c r="K718">
        <v>99</v>
      </c>
      <c r="L718">
        <v>99</v>
      </c>
      <c r="M718">
        <v>99</v>
      </c>
      <c r="N718">
        <v>99</v>
      </c>
      <c r="O718">
        <v>99</v>
      </c>
      <c r="P718">
        <v>9999</v>
      </c>
      <c r="Q718">
        <v>35</v>
      </c>
      <c r="R718">
        <v>5281</v>
      </c>
      <c r="S718">
        <v>5281</v>
      </c>
      <c r="T718">
        <v>12.527551600075743</v>
      </c>
      <c r="U718">
        <v>54.604241620905135</v>
      </c>
      <c r="V718">
        <v>73.041488354478318</v>
      </c>
      <c r="W718">
        <v>67.417293751183394</v>
      </c>
      <c r="X718">
        <v>0</v>
      </c>
      <c r="Y718">
        <v>0</v>
      </c>
      <c r="AA718">
        <v>7.095509722629175</v>
      </c>
      <c r="AB718">
        <v>2.2093115585007128</v>
      </c>
      <c r="AC718">
        <v>-21.104370181644263</v>
      </c>
      <c r="AD718">
        <v>10.38197652702145</v>
      </c>
      <c r="AE718">
        <v>10.155140895922093</v>
      </c>
    </row>
    <row r="719" spans="1:31">
      <c r="A719">
        <v>6</v>
      </c>
      <c r="C719">
        <v>1998</v>
      </c>
      <c r="D719">
        <v>99</v>
      </c>
      <c r="E719">
        <v>99</v>
      </c>
      <c r="F719">
        <v>99</v>
      </c>
      <c r="G719">
        <v>1</v>
      </c>
      <c r="H719">
        <v>1</v>
      </c>
      <c r="I719">
        <v>99</v>
      </c>
      <c r="J719">
        <v>999</v>
      </c>
      <c r="K719">
        <v>99</v>
      </c>
      <c r="L719">
        <v>99</v>
      </c>
      <c r="M719">
        <v>99</v>
      </c>
      <c r="N719">
        <v>99</v>
      </c>
      <c r="O719">
        <v>99</v>
      </c>
      <c r="P719">
        <v>9999</v>
      </c>
      <c r="Q719">
        <v>2262</v>
      </c>
      <c r="R719">
        <v>392934</v>
      </c>
      <c r="S719">
        <v>392978</v>
      </c>
      <c r="T719">
        <v>12.429822820117373</v>
      </c>
      <c r="U719">
        <v>54.363386754474782</v>
      </c>
      <c r="V719">
        <v>77.66616579044998</v>
      </c>
      <c r="W719">
        <v>71.685871024582866</v>
      </c>
      <c r="X719">
        <v>0</v>
      </c>
      <c r="Y719">
        <v>0</v>
      </c>
      <c r="AA719">
        <v>6.3437165615448423</v>
      </c>
      <c r="AB719">
        <v>3.0173537850553385</v>
      </c>
      <c r="AC719">
        <v>1.9069529523852289</v>
      </c>
      <c r="AD719">
        <v>80.716753696544416</v>
      </c>
      <c r="AE719">
        <v>81.776527788538814</v>
      </c>
    </row>
    <row r="720" spans="1:31">
      <c r="A720">
        <v>6</v>
      </c>
      <c r="C720">
        <v>1998</v>
      </c>
      <c r="D720">
        <v>99</v>
      </c>
      <c r="E720">
        <v>99</v>
      </c>
      <c r="F720">
        <v>99</v>
      </c>
      <c r="G720">
        <v>1</v>
      </c>
      <c r="H720">
        <v>2</v>
      </c>
      <c r="I720">
        <v>99</v>
      </c>
      <c r="J720">
        <v>999</v>
      </c>
      <c r="K720">
        <v>99</v>
      </c>
      <c r="L720">
        <v>99</v>
      </c>
      <c r="M720">
        <v>99</v>
      </c>
      <c r="N720">
        <v>99</v>
      </c>
      <c r="O720">
        <v>99</v>
      </c>
      <c r="P720">
        <v>9999</v>
      </c>
      <c r="Q720">
        <v>564</v>
      </c>
      <c r="R720">
        <v>93872</v>
      </c>
      <c r="S720">
        <v>87411</v>
      </c>
      <c r="T720">
        <v>12.470694136696778</v>
      </c>
      <c r="U720">
        <v>54.405360881353609</v>
      </c>
      <c r="V720">
        <v>83.546285936553218</v>
      </c>
      <c r="W720">
        <v>77.113221919436938</v>
      </c>
      <c r="X720">
        <v>0</v>
      </c>
      <c r="Y720">
        <v>0</v>
      </c>
      <c r="AB720">
        <v>3.1219999460730379</v>
      </c>
      <c r="AD720">
        <v>19.283246303455588</v>
      </c>
      <c r="AE720">
        <v>18.22347221146121</v>
      </c>
    </row>
    <row r="721" spans="1:31">
      <c r="A721">
        <v>6</v>
      </c>
      <c r="C721">
        <v>1998</v>
      </c>
      <c r="D721">
        <v>99</v>
      </c>
      <c r="E721">
        <v>99</v>
      </c>
      <c r="F721">
        <v>99</v>
      </c>
      <c r="G721">
        <v>2</v>
      </c>
      <c r="H721">
        <v>1</v>
      </c>
      <c r="I721">
        <v>99</v>
      </c>
      <c r="J721">
        <v>999</v>
      </c>
      <c r="K721">
        <v>99</v>
      </c>
      <c r="L721">
        <v>99</v>
      </c>
      <c r="M721">
        <v>99</v>
      </c>
      <c r="N721">
        <v>99</v>
      </c>
      <c r="O721">
        <v>99</v>
      </c>
      <c r="P721">
        <v>9999</v>
      </c>
      <c r="Q721">
        <v>1287</v>
      </c>
      <c r="R721">
        <v>175488</v>
      </c>
      <c r="S721">
        <v>175482</v>
      </c>
      <c r="T721">
        <v>12.274138402625823</v>
      </c>
      <c r="U721">
        <v>54.129762596733592</v>
      </c>
      <c r="V721">
        <v>77.889522002257792</v>
      </c>
      <c r="W721">
        <v>71.892028808084248</v>
      </c>
      <c r="X721">
        <v>0</v>
      </c>
      <c r="Y721">
        <v>0</v>
      </c>
      <c r="AA721">
        <v>6.5234637858475004</v>
      </c>
      <c r="AB721">
        <v>2.8914222899483244</v>
      </c>
      <c r="AC721">
        <v>-5.8490936218352276</v>
      </c>
      <c r="AD721">
        <v>65.18943376040599</v>
      </c>
      <c r="AE721">
        <v>69.628665475838361</v>
      </c>
    </row>
    <row r="722" spans="1:31">
      <c r="A722">
        <v>6</v>
      </c>
      <c r="C722">
        <v>1998</v>
      </c>
      <c r="D722">
        <v>99</v>
      </c>
      <c r="E722">
        <v>99</v>
      </c>
      <c r="F722">
        <v>99</v>
      </c>
      <c r="G722">
        <v>2</v>
      </c>
      <c r="H722">
        <v>2</v>
      </c>
      <c r="I722">
        <v>99</v>
      </c>
      <c r="J722">
        <v>999</v>
      </c>
      <c r="K722">
        <v>99</v>
      </c>
      <c r="L722">
        <v>99</v>
      </c>
      <c r="M722">
        <v>99</v>
      </c>
      <c r="N722">
        <v>99</v>
      </c>
      <c r="O722">
        <v>99</v>
      </c>
      <c r="P722">
        <v>9999</v>
      </c>
      <c r="Q722">
        <v>765</v>
      </c>
      <c r="R722">
        <v>93709</v>
      </c>
      <c r="S722">
        <v>76539.5</v>
      </c>
      <c r="T722">
        <v>12.565623365952041</v>
      </c>
      <c r="U722">
        <v>54.591550767904145</v>
      </c>
      <c r="V722">
        <v>95.324329267893248</v>
      </c>
      <c r="W722">
        <v>87.984355914266118</v>
      </c>
      <c r="X722">
        <v>0</v>
      </c>
      <c r="Y722">
        <v>0</v>
      </c>
      <c r="AB722">
        <v>2.9894440719444009</v>
      </c>
      <c r="AD722">
        <v>34.810566239594053</v>
      </c>
      <c r="AE722">
        <v>30.371334524161625</v>
      </c>
    </row>
    <row r="723" spans="1:31">
      <c r="A723">
        <v>6</v>
      </c>
      <c r="C723">
        <v>1998</v>
      </c>
      <c r="D723">
        <v>99</v>
      </c>
      <c r="E723">
        <v>99</v>
      </c>
      <c r="F723">
        <v>99</v>
      </c>
      <c r="G723">
        <v>3</v>
      </c>
      <c r="H723">
        <v>1</v>
      </c>
      <c r="I723">
        <v>99</v>
      </c>
      <c r="J723">
        <v>999</v>
      </c>
      <c r="K723">
        <v>99</v>
      </c>
      <c r="L723">
        <v>99</v>
      </c>
      <c r="M723">
        <v>99</v>
      </c>
      <c r="N723">
        <v>99</v>
      </c>
      <c r="O723">
        <v>99</v>
      </c>
      <c r="P723">
        <v>9999</v>
      </c>
      <c r="Q723">
        <v>938</v>
      </c>
      <c r="R723">
        <v>162806.5</v>
      </c>
      <c r="S723">
        <v>162803.5</v>
      </c>
      <c r="T723">
        <v>12.471443093488283</v>
      </c>
      <c r="U723">
        <v>54.44696213533495</v>
      </c>
      <c r="V723">
        <v>76.9048767379075</v>
      </c>
      <c r="W723">
        <v>70.983201229088849</v>
      </c>
      <c r="X723">
        <v>0</v>
      </c>
      <c r="Y723">
        <v>0</v>
      </c>
      <c r="AA723">
        <v>7.0408631111346898</v>
      </c>
      <c r="AB723">
        <v>2.8835476904257802</v>
      </c>
      <c r="AC723">
        <v>-4.4737279630474962</v>
      </c>
      <c r="AD723">
        <v>77.912851637695809</v>
      </c>
      <c r="AE723">
        <v>78.12676202160786</v>
      </c>
    </row>
    <row r="724" spans="1:31">
      <c r="A724">
        <v>6</v>
      </c>
      <c r="C724">
        <v>1998</v>
      </c>
      <c r="D724">
        <v>99</v>
      </c>
      <c r="E724">
        <v>99</v>
      </c>
      <c r="F724">
        <v>99</v>
      </c>
      <c r="G724">
        <v>3</v>
      </c>
      <c r="H724">
        <v>2</v>
      </c>
      <c r="I724">
        <v>99</v>
      </c>
      <c r="J724">
        <v>999</v>
      </c>
      <c r="K724">
        <v>99</v>
      </c>
      <c r="L724">
        <v>99</v>
      </c>
      <c r="M724">
        <v>99</v>
      </c>
      <c r="N724">
        <v>99</v>
      </c>
      <c r="O724">
        <v>99</v>
      </c>
      <c r="P724">
        <v>9999</v>
      </c>
      <c r="Q724">
        <v>401</v>
      </c>
      <c r="R724">
        <v>46153.25</v>
      </c>
      <c r="S724">
        <v>45738.25</v>
      </c>
      <c r="T724">
        <v>12.849560973495908</v>
      </c>
      <c r="U724">
        <v>55.092050963908761</v>
      </c>
      <c r="V724">
        <v>77.318550666017913</v>
      </c>
      <c r="W724">
        <v>71.3650222647356</v>
      </c>
      <c r="X724">
        <v>0</v>
      </c>
      <c r="Y724">
        <v>0</v>
      </c>
      <c r="AB724">
        <v>2.9621588818448106</v>
      </c>
      <c r="AD724">
        <v>22.087148362304223</v>
      </c>
      <c r="AE724">
        <v>21.873237978392151</v>
      </c>
    </row>
    <row r="725" spans="1:31">
      <c r="A725">
        <v>6</v>
      </c>
      <c r="C725">
        <v>1998</v>
      </c>
      <c r="D725">
        <v>99</v>
      </c>
      <c r="E725">
        <v>99</v>
      </c>
      <c r="F725">
        <v>99</v>
      </c>
      <c r="G725">
        <v>4</v>
      </c>
      <c r="H725">
        <v>1</v>
      </c>
      <c r="I725">
        <v>99</v>
      </c>
      <c r="J725">
        <v>999</v>
      </c>
      <c r="K725">
        <v>99</v>
      </c>
      <c r="L725">
        <v>99</v>
      </c>
      <c r="M725">
        <v>99</v>
      </c>
      <c r="N725">
        <v>99</v>
      </c>
      <c r="O725">
        <v>99</v>
      </c>
      <c r="P725">
        <v>9999</v>
      </c>
      <c r="Q725">
        <v>300</v>
      </c>
      <c r="R725">
        <v>42233</v>
      </c>
      <c r="S725">
        <v>42233</v>
      </c>
      <c r="T725">
        <v>12.459616887268249</v>
      </c>
      <c r="U725">
        <v>54.423034120237745</v>
      </c>
      <c r="V725">
        <v>76.040641204744574</v>
      </c>
      <c r="W725">
        <v>70.185511831980477</v>
      </c>
      <c r="X725">
        <v>0</v>
      </c>
      <c r="Y725">
        <v>0</v>
      </c>
      <c r="AA725">
        <v>7.1642968319174702</v>
      </c>
      <c r="AB725">
        <v>2.9682176341623254</v>
      </c>
      <c r="AC725">
        <v>-3.6704773405919218</v>
      </c>
      <c r="AD725">
        <v>91.413419913419929</v>
      </c>
      <c r="AE725">
        <v>91.583282519076178</v>
      </c>
    </row>
    <row r="726" spans="1:31">
      <c r="A726">
        <v>6</v>
      </c>
      <c r="C726">
        <v>1998</v>
      </c>
      <c r="D726">
        <v>99</v>
      </c>
      <c r="E726">
        <v>99</v>
      </c>
      <c r="F726">
        <v>99</v>
      </c>
      <c r="G726">
        <v>4</v>
      </c>
      <c r="H726">
        <v>2</v>
      </c>
      <c r="I726">
        <v>99</v>
      </c>
      <c r="J726">
        <v>999</v>
      </c>
      <c r="K726">
        <v>99</v>
      </c>
      <c r="L726">
        <v>99</v>
      </c>
      <c r="M726">
        <v>99</v>
      </c>
      <c r="N726">
        <v>99</v>
      </c>
      <c r="O726">
        <v>99</v>
      </c>
      <c r="P726">
        <v>9999</v>
      </c>
      <c r="Q726">
        <v>41</v>
      </c>
      <c r="R726">
        <v>3967</v>
      </c>
      <c r="S726">
        <v>3967</v>
      </c>
      <c r="T726">
        <v>12.449710108394251</v>
      </c>
      <c r="U726">
        <v>54.472901436854066</v>
      </c>
      <c r="V726">
        <v>74.398134610537028</v>
      </c>
      <c r="W726">
        <v>68.669478245525454</v>
      </c>
      <c r="X726">
        <v>0</v>
      </c>
      <c r="Y726">
        <v>0</v>
      </c>
      <c r="AA726">
        <v>7.3771235396371697</v>
      </c>
      <c r="AB726">
        <v>2.3178724339860737</v>
      </c>
      <c r="AC726">
        <v>-21.593111386176723</v>
      </c>
      <c r="AD726">
        <v>8.5865800865800868</v>
      </c>
      <c r="AE726">
        <v>8.4167174809238148</v>
      </c>
    </row>
    <row r="727" spans="1:31">
      <c r="A727">
        <v>6</v>
      </c>
      <c r="C727">
        <v>1997</v>
      </c>
      <c r="D727">
        <v>99</v>
      </c>
      <c r="E727">
        <v>99</v>
      </c>
      <c r="F727">
        <v>99</v>
      </c>
      <c r="G727">
        <v>1</v>
      </c>
      <c r="H727">
        <v>1</v>
      </c>
      <c r="I727">
        <v>99</v>
      </c>
      <c r="J727">
        <v>999</v>
      </c>
      <c r="K727">
        <v>99</v>
      </c>
      <c r="L727">
        <v>99</v>
      </c>
      <c r="M727">
        <v>99</v>
      </c>
      <c r="N727">
        <v>99</v>
      </c>
      <c r="O727">
        <v>99</v>
      </c>
      <c r="P727">
        <v>9999</v>
      </c>
      <c r="Q727">
        <v>2430</v>
      </c>
      <c r="R727">
        <v>417742</v>
      </c>
      <c r="S727">
        <v>417694</v>
      </c>
      <c r="T727">
        <v>12.39727391547893</v>
      </c>
      <c r="U727">
        <v>54.319853768548278</v>
      </c>
      <c r="V727">
        <v>76.070475276159641</v>
      </c>
      <c r="W727">
        <v>70.213048679891244</v>
      </c>
      <c r="X727">
        <v>0</v>
      </c>
      <c r="Y727">
        <v>0</v>
      </c>
      <c r="AA727">
        <v>6.1933191500690112</v>
      </c>
      <c r="AB727">
        <v>2.8380433698311802</v>
      </c>
      <c r="AC727">
        <v>-2.1208504854323484</v>
      </c>
      <c r="AD727">
        <v>81.602108119247802</v>
      </c>
      <c r="AE727">
        <v>81.55632453881239</v>
      </c>
    </row>
    <row r="728" spans="1:31">
      <c r="A728">
        <v>6</v>
      </c>
      <c r="C728">
        <v>1997</v>
      </c>
      <c r="D728">
        <v>99</v>
      </c>
      <c r="E728">
        <v>99</v>
      </c>
      <c r="F728">
        <v>99</v>
      </c>
      <c r="G728">
        <v>1</v>
      </c>
      <c r="H728">
        <v>2</v>
      </c>
      <c r="I728">
        <v>99</v>
      </c>
      <c r="J728">
        <v>999</v>
      </c>
      <c r="K728">
        <v>99</v>
      </c>
      <c r="L728">
        <v>99</v>
      </c>
      <c r="M728">
        <v>99</v>
      </c>
      <c r="N728">
        <v>99</v>
      </c>
      <c r="O728">
        <v>99</v>
      </c>
      <c r="P728">
        <v>9999</v>
      </c>
      <c r="Q728">
        <v>665</v>
      </c>
      <c r="R728">
        <v>94183.5</v>
      </c>
      <c r="S728">
        <v>94168.5</v>
      </c>
      <c r="T728">
        <v>12.287247766328498</v>
      </c>
      <c r="U728">
        <v>54.154892559613891</v>
      </c>
      <c r="V728">
        <v>76.310327763530012</v>
      </c>
      <c r="W728">
        <v>70.434432525738515</v>
      </c>
      <c r="X728">
        <v>0</v>
      </c>
      <c r="Y728">
        <v>0</v>
      </c>
      <c r="AA728">
        <v>6.410842130078664</v>
      </c>
      <c r="AB728">
        <v>3.0383981784347558</v>
      </c>
      <c r="AC728">
        <v>-11.197790619177924</v>
      </c>
      <c r="AD728">
        <v>18.39789188075218</v>
      </c>
      <c r="AE728">
        <v>18.443675461187652</v>
      </c>
    </row>
    <row r="729" spans="1:31">
      <c r="A729">
        <v>6</v>
      </c>
      <c r="C729">
        <v>1997</v>
      </c>
      <c r="D729">
        <v>99</v>
      </c>
      <c r="E729">
        <v>99</v>
      </c>
      <c r="F729">
        <v>99</v>
      </c>
      <c r="G729">
        <v>2</v>
      </c>
      <c r="H729">
        <v>1</v>
      </c>
      <c r="I729">
        <v>99</v>
      </c>
      <c r="J729">
        <v>999</v>
      </c>
      <c r="K729">
        <v>99</v>
      </c>
      <c r="L729">
        <v>99</v>
      </c>
      <c r="M729">
        <v>99</v>
      </c>
      <c r="N729">
        <v>99</v>
      </c>
      <c r="O729">
        <v>99</v>
      </c>
      <c r="P729">
        <v>9999</v>
      </c>
      <c r="Q729">
        <v>1390</v>
      </c>
      <c r="R729">
        <v>184477</v>
      </c>
      <c r="S729">
        <v>184460</v>
      </c>
      <c r="T729">
        <v>12.230066620771156</v>
      </c>
      <c r="U729">
        <v>54.051566735335584</v>
      </c>
      <c r="V729">
        <v>76.090980700423245</v>
      </c>
      <c r="W729">
        <v>70.231975186490175</v>
      </c>
      <c r="X729">
        <v>0</v>
      </c>
      <c r="Y729">
        <v>0</v>
      </c>
      <c r="AA729">
        <v>6.4958397830935057</v>
      </c>
      <c r="AB729">
        <v>2.8216228195218713</v>
      </c>
      <c r="AC729">
        <v>-4.384821299489972</v>
      </c>
      <c r="AD729">
        <v>64.836833318689045</v>
      </c>
      <c r="AE729">
        <v>65.077984687660205</v>
      </c>
    </row>
    <row r="730" spans="1:31">
      <c r="A730">
        <v>6</v>
      </c>
      <c r="C730">
        <v>1997</v>
      </c>
      <c r="D730">
        <v>99</v>
      </c>
      <c r="E730">
        <v>99</v>
      </c>
      <c r="F730">
        <v>99</v>
      </c>
      <c r="G730">
        <v>2</v>
      </c>
      <c r="H730">
        <v>2</v>
      </c>
      <c r="I730">
        <v>99</v>
      </c>
      <c r="J730">
        <v>999</v>
      </c>
      <c r="K730">
        <v>99</v>
      </c>
      <c r="L730">
        <v>99</v>
      </c>
      <c r="M730">
        <v>99</v>
      </c>
      <c r="N730">
        <v>99</v>
      </c>
      <c r="O730">
        <v>99</v>
      </c>
      <c r="P730">
        <v>9999</v>
      </c>
      <c r="Q730">
        <v>834</v>
      </c>
      <c r="R730">
        <v>100048</v>
      </c>
      <c r="S730">
        <v>99161</v>
      </c>
      <c r="T730">
        <v>12.668659043659044</v>
      </c>
      <c r="U730">
        <v>54.782263188148576</v>
      </c>
      <c r="V730">
        <v>76.636004074181628</v>
      </c>
      <c r="W730">
        <v>70.735031760470363</v>
      </c>
      <c r="X730">
        <v>0</v>
      </c>
      <c r="Y730">
        <v>0</v>
      </c>
      <c r="AB730">
        <v>3.0762814030833208</v>
      </c>
      <c r="AD730">
        <v>35.16316668131094</v>
      </c>
      <c r="AE730">
        <v>34.922015312339823</v>
      </c>
    </row>
    <row r="731" spans="1:31">
      <c r="A731">
        <v>6</v>
      </c>
      <c r="C731">
        <v>1997</v>
      </c>
      <c r="D731">
        <v>99</v>
      </c>
      <c r="E731">
        <v>99</v>
      </c>
      <c r="F731">
        <v>99</v>
      </c>
      <c r="G731">
        <v>3</v>
      </c>
      <c r="H731">
        <v>1</v>
      </c>
      <c r="I731">
        <v>99</v>
      </c>
      <c r="J731">
        <v>999</v>
      </c>
      <c r="K731">
        <v>99</v>
      </c>
      <c r="L731">
        <v>99</v>
      </c>
      <c r="M731">
        <v>99</v>
      </c>
      <c r="N731">
        <v>99</v>
      </c>
      <c r="O731">
        <v>99</v>
      </c>
      <c r="P731">
        <v>9999</v>
      </c>
      <c r="Q731">
        <v>981</v>
      </c>
      <c r="R731">
        <v>164643.75</v>
      </c>
      <c r="S731">
        <v>164637.75</v>
      </c>
      <c r="T731">
        <v>12.34004327525339</v>
      </c>
      <c r="U731">
        <v>54.216933844151775</v>
      </c>
      <c r="V731">
        <v>75.671014697418443</v>
      </c>
      <c r="W731">
        <v>69.84434656571851</v>
      </c>
      <c r="X731">
        <v>0</v>
      </c>
      <c r="Y731">
        <v>0</v>
      </c>
      <c r="AA731">
        <v>6.8803141994944319</v>
      </c>
      <c r="AB731">
        <v>2.8550376026198681</v>
      </c>
      <c r="AC731">
        <v>-2.536161199589932</v>
      </c>
      <c r="AD731">
        <v>76.069618008831611</v>
      </c>
      <c r="AE731">
        <v>76.158320961257573</v>
      </c>
    </row>
    <row r="732" spans="1:31">
      <c r="A732">
        <v>6</v>
      </c>
      <c r="C732">
        <v>1997</v>
      </c>
      <c r="D732">
        <v>99</v>
      </c>
      <c r="E732">
        <v>99</v>
      </c>
      <c r="F732">
        <v>99</v>
      </c>
      <c r="G732">
        <v>3</v>
      </c>
      <c r="H732">
        <v>2</v>
      </c>
      <c r="I732">
        <v>99</v>
      </c>
      <c r="J732">
        <v>999</v>
      </c>
      <c r="K732">
        <v>99</v>
      </c>
      <c r="L732">
        <v>99</v>
      </c>
      <c r="M732">
        <v>99</v>
      </c>
      <c r="N732">
        <v>99</v>
      </c>
      <c r="O732">
        <v>99</v>
      </c>
      <c r="P732">
        <v>9999</v>
      </c>
      <c r="Q732">
        <v>447</v>
      </c>
      <c r="R732">
        <v>51794.5</v>
      </c>
      <c r="S732">
        <v>51446.5</v>
      </c>
      <c r="T732">
        <v>12.586143316375296</v>
      </c>
      <c r="U732">
        <v>54.609137647847753</v>
      </c>
      <c r="V732">
        <v>76.297452693574598</v>
      </c>
      <c r="W732">
        <v>70.422548836169682</v>
      </c>
      <c r="X732">
        <v>0</v>
      </c>
      <c r="Y732">
        <v>0</v>
      </c>
      <c r="AB732">
        <v>2.9761567747983095</v>
      </c>
      <c r="AD732">
        <v>23.930381991168382</v>
      </c>
      <c r="AE732">
        <v>23.841679038742402</v>
      </c>
    </row>
    <row r="733" spans="1:31">
      <c r="A733">
        <v>6</v>
      </c>
      <c r="C733">
        <v>1997</v>
      </c>
      <c r="D733">
        <v>99</v>
      </c>
      <c r="E733">
        <v>99</v>
      </c>
      <c r="F733">
        <v>99</v>
      </c>
      <c r="G733">
        <v>4</v>
      </c>
      <c r="H733">
        <v>1</v>
      </c>
      <c r="I733">
        <v>99</v>
      </c>
      <c r="J733">
        <v>999</v>
      </c>
      <c r="K733">
        <v>99</v>
      </c>
      <c r="L733">
        <v>99</v>
      </c>
      <c r="M733">
        <v>99</v>
      </c>
      <c r="N733">
        <v>99</v>
      </c>
      <c r="O733">
        <v>99</v>
      </c>
      <c r="P733">
        <v>9999</v>
      </c>
      <c r="Q733">
        <v>297</v>
      </c>
      <c r="R733">
        <v>40286</v>
      </c>
      <c r="S733">
        <v>40284</v>
      </c>
      <c r="T733">
        <v>12.234299756739311</v>
      </c>
      <c r="U733">
        <v>54.04843113891372</v>
      </c>
      <c r="V733">
        <v>75.062603018568112</v>
      </c>
      <c r="W733">
        <v>69.282782586139049</v>
      </c>
      <c r="X733">
        <v>0</v>
      </c>
      <c r="Y733">
        <v>0</v>
      </c>
      <c r="AA733">
        <v>6.9090550549284373</v>
      </c>
      <c r="AB733">
        <v>2.9395428715895369</v>
      </c>
      <c r="AC733">
        <v>-5.2043865023279485</v>
      </c>
      <c r="AD733">
        <v>91.068562515541274</v>
      </c>
      <c r="AE733">
        <v>91.190489661085948</v>
      </c>
    </row>
    <row r="734" spans="1:31">
      <c r="A734">
        <v>6</v>
      </c>
      <c r="C734">
        <v>1997</v>
      </c>
      <c r="D734">
        <v>99</v>
      </c>
      <c r="E734">
        <v>99</v>
      </c>
      <c r="F734">
        <v>99</v>
      </c>
      <c r="G734">
        <v>4</v>
      </c>
      <c r="H734">
        <v>2</v>
      </c>
      <c r="I734">
        <v>99</v>
      </c>
      <c r="J734">
        <v>999</v>
      </c>
      <c r="K734">
        <v>99</v>
      </c>
      <c r="L734">
        <v>99</v>
      </c>
      <c r="M734">
        <v>99</v>
      </c>
      <c r="N734">
        <v>99</v>
      </c>
      <c r="O734">
        <v>99</v>
      </c>
      <c r="P734">
        <v>9999</v>
      </c>
      <c r="Q734">
        <v>41</v>
      </c>
      <c r="R734">
        <v>3951</v>
      </c>
      <c r="S734">
        <v>3951</v>
      </c>
      <c r="T734">
        <v>12.607441154138195</v>
      </c>
      <c r="U734">
        <v>54.706403442166526</v>
      </c>
      <c r="V734">
        <v>73.933459883573931</v>
      </c>
      <c r="W734">
        <v>68.240583472538674</v>
      </c>
      <c r="X734">
        <v>0</v>
      </c>
      <c r="Y734">
        <v>0</v>
      </c>
      <c r="AA734">
        <v>7.0051072780840924</v>
      </c>
      <c r="AB734">
        <v>2.2980534935029762</v>
      </c>
      <c r="AC734">
        <v>-19.079592201732879</v>
      </c>
      <c r="AD734">
        <v>8.9314374844587103</v>
      </c>
      <c r="AE734">
        <v>8.8095103389140448</v>
      </c>
    </row>
    <row r="735" spans="1:31" s="381" customFormat="1">
      <c r="A735" s="381">
        <v>6</v>
      </c>
      <c r="C735" s="381">
        <v>1996</v>
      </c>
      <c r="D735" s="381">
        <v>99</v>
      </c>
      <c r="E735" s="381">
        <v>99</v>
      </c>
      <c r="F735" s="381">
        <v>99</v>
      </c>
      <c r="G735" s="381">
        <v>1</v>
      </c>
      <c r="H735" s="381">
        <v>1</v>
      </c>
      <c r="I735" s="381">
        <v>99</v>
      </c>
      <c r="J735" s="381">
        <v>999</v>
      </c>
      <c r="K735" s="381">
        <v>99</v>
      </c>
      <c r="L735" s="381">
        <v>99</v>
      </c>
      <c r="M735" s="381">
        <v>99</v>
      </c>
      <c r="N735" s="381">
        <v>99</v>
      </c>
      <c r="O735" s="381">
        <v>99</v>
      </c>
      <c r="P735" s="381">
        <v>9999</v>
      </c>
      <c r="Q735" s="381">
        <v>2459</v>
      </c>
      <c r="R735" s="381">
        <v>391030</v>
      </c>
      <c r="S735" s="381">
        <v>390850</v>
      </c>
      <c r="T735" s="381">
        <v>12.16245300872056</v>
      </c>
      <c r="U735" s="381">
        <v>53.919920685685049</v>
      </c>
      <c r="V735" s="381">
        <v>79.147299987206651</v>
      </c>
      <c r="W735" s="381">
        <v>73.052957888188601</v>
      </c>
      <c r="X735" s="381">
        <v>0</v>
      </c>
      <c r="Y735" s="381">
        <v>0</v>
      </c>
      <c r="AA735" s="381">
        <v>6.4447641484837996</v>
      </c>
      <c r="AB735" s="381">
        <v>2.9499451310440903</v>
      </c>
      <c r="AC735" s="381">
        <v>-12.486590252860156</v>
      </c>
      <c r="AD735" s="381">
        <v>81.160569367245188</v>
      </c>
      <c r="AE735" s="381">
        <v>81.233109454763508</v>
      </c>
    </row>
    <row r="736" spans="1:31" s="381" customFormat="1">
      <c r="A736" s="381">
        <v>6</v>
      </c>
      <c r="C736" s="381">
        <v>1996</v>
      </c>
      <c r="D736" s="381">
        <v>99</v>
      </c>
      <c r="E736" s="381">
        <v>99</v>
      </c>
      <c r="F736" s="381">
        <v>99</v>
      </c>
      <c r="G736" s="381">
        <v>1</v>
      </c>
      <c r="H736" s="381">
        <v>2</v>
      </c>
      <c r="I736" s="381">
        <v>99</v>
      </c>
      <c r="J736" s="381">
        <v>999</v>
      </c>
      <c r="K736" s="381">
        <v>99</v>
      </c>
      <c r="L736" s="381">
        <v>99</v>
      </c>
      <c r="M736" s="381">
        <v>99</v>
      </c>
      <c r="N736" s="381">
        <v>99</v>
      </c>
      <c r="O736" s="381">
        <v>99</v>
      </c>
      <c r="P736" s="381">
        <v>9999</v>
      </c>
      <c r="Q736" s="381">
        <v>671</v>
      </c>
      <c r="R736" s="381">
        <v>90768</v>
      </c>
      <c r="S736" s="381">
        <v>90677</v>
      </c>
      <c r="T736" s="381">
        <v>12.253393266349375</v>
      </c>
      <c r="U736" s="381">
        <v>54.069499432050009</v>
      </c>
      <c r="V736" s="381">
        <v>78.857618800798107</v>
      </c>
      <c r="W736" s="381">
        <v>72.785582153136971</v>
      </c>
      <c r="X736" s="381">
        <v>0</v>
      </c>
      <c r="Y736" s="381">
        <v>0</v>
      </c>
      <c r="AA736" s="381">
        <v>6.3129264284329905</v>
      </c>
      <c r="AB736" s="381">
        <v>3.2403967499647912</v>
      </c>
      <c r="AC736" s="381">
        <v>-26.344260035974795</v>
      </c>
      <c r="AD736" s="381">
        <v>18.839430632754809</v>
      </c>
      <c r="AE736" s="381">
        <v>18.766890545236503</v>
      </c>
    </row>
    <row r="737" spans="1:42" s="381" customFormat="1">
      <c r="A737" s="381">
        <v>6</v>
      </c>
      <c r="C737" s="381">
        <v>1996</v>
      </c>
      <c r="D737" s="381">
        <v>99</v>
      </c>
      <c r="E737" s="381">
        <v>99</v>
      </c>
      <c r="F737" s="381">
        <v>99</v>
      </c>
      <c r="G737" s="381">
        <v>2</v>
      </c>
      <c r="H737" s="381">
        <v>1</v>
      </c>
      <c r="I737" s="381">
        <v>99</v>
      </c>
      <c r="J737" s="381">
        <v>999</v>
      </c>
      <c r="K737" s="381">
        <v>99</v>
      </c>
      <c r="L737" s="381">
        <v>99</v>
      </c>
      <c r="M737" s="381">
        <v>99</v>
      </c>
      <c r="N737" s="381">
        <v>99</v>
      </c>
      <c r="O737" s="381">
        <v>99</v>
      </c>
      <c r="P737" s="381">
        <v>9999</v>
      </c>
      <c r="Q737" s="381">
        <v>1369</v>
      </c>
      <c r="R737" s="381">
        <v>170225</v>
      </c>
      <c r="S737" s="381">
        <v>170200</v>
      </c>
      <c r="T737" s="381">
        <v>12.289052724335438</v>
      </c>
      <c r="U737" s="381">
        <v>54.151639247943599</v>
      </c>
      <c r="V737" s="381">
        <v>78.504733254993795</v>
      </c>
      <c r="W737" s="381">
        <v>72.459868794359977</v>
      </c>
      <c r="X737" s="381">
        <v>0</v>
      </c>
      <c r="Y737" s="381">
        <v>0</v>
      </c>
      <c r="AA737" s="381">
        <v>7.056995256744119</v>
      </c>
      <c r="AB737" s="381">
        <v>2.872439177960024</v>
      </c>
      <c r="AC737" s="381">
        <v>-6.3122021041006082</v>
      </c>
      <c r="AD737" s="381">
        <v>64.695307808663799</v>
      </c>
      <c r="AE737" s="381">
        <v>64.8545772628853</v>
      </c>
    </row>
    <row r="738" spans="1:42" s="381" customFormat="1">
      <c r="A738" s="381">
        <v>6</v>
      </c>
      <c r="C738" s="381">
        <v>1996</v>
      </c>
      <c r="D738" s="381">
        <v>99</v>
      </c>
      <c r="E738" s="381">
        <v>99</v>
      </c>
      <c r="F738" s="381">
        <v>99</v>
      </c>
      <c r="G738" s="381">
        <v>2</v>
      </c>
      <c r="H738" s="381">
        <v>2</v>
      </c>
      <c r="I738" s="381">
        <v>99</v>
      </c>
      <c r="J738" s="381">
        <v>999</v>
      </c>
      <c r="K738" s="381">
        <v>99</v>
      </c>
      <c r="L738" s="381">
        <v>99</v>
      </c>
      <c r="M738" s="381">
        <v>99</v>
      </c>
      <c r="N738" s="381">
        <v>99</v>
      </c>
      <c r="O738" s="381">
        <v>99</v>
      </c>
      <c r="P738" s="381">
        <v>9999</v>
      </c>
      <c r="Q738" s="381">
        <v>816</v>
      </c>
      <c r="R738" s="381">
        <v>92893</v>
      </c>
      <c r="S738" s="381">
        <v>91883</v>
      </c>
      <c r="T738" s="381">
        <v>12.501684734048853</v>
      </c>
      <c r="U738" s="381">
        <v>54.521402218038162</v>
      </c>
      <c r="V738" s="381">
        <v>79.645533994318356</v>
      </c>
      <c r="W738" s="381">
        <v>73.512827876756518</v>
      </c>
      <c r="X738" s="381">
        <v>0</v>
      </c>
      <c r="Y738" s="381">
        <v>0</v>
      </c>
      <c r="AB738" s="381">
        <v>3.2766396783922422</v>
      </c>
      <c r="AD738" s="381">
        <v>35.304692191336201</v>
      </c>
      <c r="AE738" s="381">
        <v>35.145422737114693</v>
      </c>
    </row>
    <row r="739" spans="1:42" s="381" customFormat="1">
      <c r="A739" s="381">
        <v>6</v>
      </c>
      <c r="C739" s="381">
        <v>1996</v>
      </c>
      <c r="D739" s="381">
        <v>99</v>
      </c>
      <c r="E739" s="381">
        <v>99</v>
      </c>
      <c r="F739" s="381">
        <v>99</v>
      </c>
      <c r="G739" s="381">
        <v>3</v>
      </c>
      <c r="H739" s="381">
        <v>1</v>
      </c>
      <c r="I739" s="381">
        <v>99</v>
      </c>
      <c r="J739" s="381">
        <v>999</v>
      </c>
      <c r="K739" s="381">
        <v>99</v>
      </c>
      <c r="L739" s="381">
        <v>99</v>
      </c>
      <c r="M739" s="381">
        <v>99</v>
      </c>
      <c r="N739" s="381">
        <v>99</v>
      </c>
      <c r="O739" s="381">
        <v>99</v>
      </c>
      <c r="P739" s="381">
        <v>9999</v>
      </c>
      <c r="Q739" s="381">
        <v>995</v>
      </c>
      <c r="R739" s="381">
        <v>161678</v>
      </c>
      <c r="S739" s="381">
        <v>161674</v>
      </c>
      <c r="T739" s="381">
        <v>12.431493462313981</v>
      </c>
      <c r="U739" s="381">
        <v>54.389629748753663</v>
      </c>
      <c r="V739" s="381">
        <v>77.989107710578352</v>
      </c>
      <c r="W739" s="381">
        <v>71.983946416863887</v>
      </c>
      <c r="X739" s="381">
        <v>0</v>
      </c>
      <c r="Y739" s="381">
        <v>0</v>
      </c>
      <c r="AA739" s="381">
        <v>7.1600279805991889</v>
      </c>
      <c r="AB739" s="381">
        <v>2.913928640150945</v>
      </c>
      <c r="AC739" s="381">
        <v>-6.0859316252966247</v>
      </c>
      <c r="AD739" s="381">
        <v>76.768357826262417</v>
      </c>
      <c r="AE739" s="381">
        <v>76.788399485246572</v>
      </c>
    </row>
    <row r="740" spans="1:42" s="381" customFormat="1">
      <c r="A740" s="381">
        <v>6</v>
      </c>
      <c r="C740" s="381">
        <v>1996</v>
      </c>
      <c r="D740" s="381">
        <v>99</v>
      </c>
      <c r="E740" s="381">
        <v>99</v>
      </c>
      <c r="F740" s="381">
        <v>99</v>
      </c>
      <c r="G740" s="381">
        <v>3</v>
      </c>
      <c r="H740" s="381">
        <v>2</v>
      </c>
      <c r="I740" s="381">
        <v>99</v>
      </c>
      <c r="J740" s="381">
        <v>999</v>
      </c>
      <c r="K740" s="381">
        <v>99</v>
      </c>
      <c r="L740" s="381">
        <v>99</v>
      </c>
      <c r="M740" s="381">
        <v>99</v>
      </c>
      <c r="N740" s="381">
        <v>99</v>
      </c>
      <c r="O740" s="381">
        <v>99</v>
      </c>
      <c r="P740" s="381">
        <v>9999</v>
      </c>
      <c r="Q740" s="381">
        <v>440</v>
      </c>
      <c r="R740" s="381">
        <v>48927</v>
      </c>
      <c r="S740" s="381">
        <v>48877</v>
      </c>
      <c r="T740" s="381">
        <v>12.358145809062478</v>
      </c>
      <c r="U740" s="381">
        <v>54.2477852568693</v>
      </c>
      <c r="V740" s="381">
        <v>78.043228921578105</v>
      </c>
      <c r="W740" s="381">
        <v>72.033900294617837</v>
      </c>
      <c r="X740" s="381">
        <v>0</v>
      </c>
      <c r="Y740" s="381">
        <v>0</v>
      </c>
      <c r="AA740" s="381">
        <v>6.8135267511563953</v>
      </c>
      <c r="AB740" s="381">
        <v>2.7609399310420528</v>
      </c>
      <c r="AC740" s="381">
        <v>-15.264356368390896</v>
      </c>
      <c r="AD740" s="381">
        <v>23.231642173737558</v>
      </c>
      <c r="AE740" s="381">
        <v>23.211600514753439</v>
      </c>
    </row>
    <row r="741" spans="1:42" s="381" customFormat="1">
      <c r="A741" s="381">
        <v>6</v>
      </c>
      <c r="C741" s="381">
        <v>1996</v>
      </c>
      <c r="D741" s="381">
        <v>99</v>
      </c>
      <c r="E741" s="381">
        <v>99</v>
      </c>
      <c r="F741" s="381">
        <v>99</v>
      </c>
      <c r="G741" s="381">
        <v>4</v>
      </c>
      <c r="H741" s="381">
        <v>1</v>
      </c>
      <c r="I741" s="381">
        <v>99</v>
      </c>
      <c r="J741" s="381">
        <v>999</v>
      </c>
      <c r="K741" s="381">
        <v>99</v>
      </c>
      <c r="L741" s="381">
        <v>99</v>
      </c>
      <c r="M741" s="381">
        <v>99</v>
      </c>
      <c r="N741" s="381">
        <v>99</v>
      </c>
      <c r="O741" s="381">
        <v>99</v>
      </c>
      <c r="P741" s="381">
        <v>9999</v>
      </c>
      <c r="Q741" s="381">
        <v>301</v>
      </c>
      <c r="R741" s="381">
        <v>36659</v>
      </c>
      <c r="S741" s="381">
        <v>36654</v>
      </c>
      <c r="T741" s="381">
        <v>12.24927030197223</v>
      </c>
      <c r="U741" s="381">
        <v>54.068096251432308</v>
      </c>
      <c r="V741" s="381">
        <v>77.05455066295697</v>
      </c>
      <c r="W741" s="381">
        <v>71.121350261908944</v>
      </c>
      <c r="X741" s="381">
        <v>0</v>
      </c>
      <c r="Y741" s="381">
        <v>0</v>
      </c>
      <c r="AA741" s="381">
        <v>7.3383771770994572</v>
      </c>
      <c r="AB741" s="381">
        <v>3.0541395909004234</v>
      </c>
      <c r="AC741" s="381">
        <v>-10.470412534060202</v>
      </c>
      <c r="AD741" s="381">
        <v>90.904356882485629</v>
      </c>
      <c r="AE741" s="381">
        <v>91.017844479397255</v>
      </c>
    </row>
    <row r="742" spans="1:42" s="381" customFormat="1">
      <c r="A742" s="381">
        <v>6</v>
      </c>
      <c r="C742" s="381">
        <v>1996</v>
      </c>
      <c r="D742" s="381">
        <v>99</v>
      </c>
      <c r="E742" s="381">
        <v>99</v>
      </c>
      <c r="F742" s="381">
        <v>99</v>
      </c>
      <c r="G742" s="381">
        <v>4</v>
      </c>
      <c r="H742" s="381">
        <v>2</v>
      </c>
      <c r="I742" s="381">
        <v>99</v>
      </c>
      <c r="J742" s="381">
        <v>999</v>
      </c>
      <c r="K742" s="381">
        <v>99</v>
      </c>
      <c r="L742" s="381">
        <v>99</v>
      </c>
      <c r="M742" s="381">
        <v>99</v>
      </c>
      <c r="N742" s="381">
        <v>99</v>
      </c>
      <c r="O742" s="381">
        <v>99</v>
      </c>
      <c r="P742" s="381">
        <v>9999</v>
      </c>
      <c r="Q742" s="381">
        <v>35</v>
      </c>
      <c r="R742" s="381">
        <v>3668</v>
      </c>
      <c r="S742" s="381">
        <v>3668</v>
      </c>
      <c r="T742" s="381">
        <v>12.506543075245363</v>
      </c>
      <c r="U742" s="381">
        <v>54.539531079607407</v>
      </c>
      <c r="V742" s="381">
        <v>75.982306434023926</v>
      </c>
      <c r="W742" s="381">
        <v>70.131668838604114</v>
      </c>
      <c r="X742" s="381">
        <v>0</v>
      </c>
      <c r="Y742" s="381">
        <v>0</v>
      </c>
      <c r="AA742" s="381">
        <v>7.3799346752302366</v>
      </c>
      <c r="AB742" s="381">
        <v>2.2926122396802127</v>
      </c>
      <c r="AC742" s="381">
        <v>-3.8447134958383056</v>
      </c>
      <c r="AD742" s="381">
        <v>9.0956431175143209</v>
      </c>
      <c r="AE742" s="381">
        <v>8.9821555206027508</v>
      </c>
    </row>
    <row r="743" spans="1:42">
      <c r="A743">
        <v>7</v>
      </c>
      <c r="B743">
        <v>1</v>
      </c>
      <c r="C743">
        <v>2024</v>
      </c>
      <c r="D743">
        <v>99</v>
      </c>
      <c r="E743">
        <v>99</v>
      </c>
      <c r="F743">
        <v>99</v>
      </c>
      <c r="G743">
        <v>99</v>
      </c>
      <c r="H743">
        <v>99</v>
      </c>
      <c r="I743">
        <v>6</v>
      </c>
      <c r="J743">
        <v>999</v>
      </c>
      <c r="K743">
        <v>99</v>
      </c>
      <c r="L743">
        <v>99</v>
      </c>
      <c r="M743">
        <v>99</v>
      </c>
      <c r="N743">
        <v>99</v>
      </c>
      <c r="O743">
        <v>99</v>
      </c>
      <c r="P743">
        <v>9999</v>
      </c>
      <c r="Q743">
        <v>478</v>
      </c>
      <c r="R743">
        <v>308189</v>
      </c>
      <c r="S743">
        <v>306944</v>
      </c>
      <c r="T743">
        <v>4.3716453215397051</v>
      </c>
      <c r="U743">
        <v>60.489405233527933</v>
      </c>
      <c r="V743">
        <v>89.363552017664517</v>
      </c>
      <c r="W743">
        <v>82.197310584341693</v>
      </c>
      <c r="X743">
        <v>3.9517958136078839</v>
      </c>
      <c r="Y743">
        <v>7.9035916272157678</v>
      </c>
      <c r="Z743">
        <v>0</v>
      </c>
      <c r="AA743">
        <v>8.5238787630390505</v>
      </c>
      <c r="AB743">
        <v>2.6653631728310159</v>
      </c>
      <c r="AC743">
        <v>-18.591784977183721</v>
      </c>
      <c r="AD743">
        <v>24.13554920515088</v>
      </c>
      <c r="AE743">
        <v>24.137992211712621</v>
      </c>
      <c r="AF743">
        <v>4313</v>
      </c>
      <c r="AG743">
        <v>0</v>
      </c>
      <c r="AH743">
        <v>0</v>
      </c>
      <c r="AI743">
        <v>1379</v>
      </c>
      <c r="AJ743">
        <v>12045</v>
      </c>
      <c r="AK743">
        <v>2068</v>
      </c>
      <c r="AL743">
        <v>14805</v>
      </c>
      <c r="AM743">
        <v>10</v>
      </c>
      <c r="AN743">
        <v>1867</v>
      </c>
      <c r="AO743">
        <v>2840</v>
      </c>
      <c r="AP743">
        <v>213</v>
      </c>
    </row>
    <row r="744" spans="1:42">
      <c r="A744">
        <v>7</v>
      </c>
      <c r="B744">
        <v>2</v>
      </c>
      <c r="C744">
        <v>2024</v>
      </c>
      <c r="D744">
        <v>99</v>
      </c>
      <c r="E744">
        <v>99</v>
      </c>
      <c r="F744">
        <v>99</v>
      </c>
      <c r="G744">
        <v>99</v>
      </c>
      <c r="H744">
        <v>99</v>
      </c>
      <c r="I744">
        <v>24</v>
      </c>
      <c r="J744">
        <v>999</v>
      </c>
      <c r="K744">
        <v>99</v>
      </c>
      <c r="L744">
        <v>99</v>
      </c>
      <c r="M744">
        <v>99</v>
      </c>
      <c r="N744">
        <v>99</v>
      </c>
      <c r="O744">
        <v>99</v>
      </c>
      <c r="P744">
        <v>9999</v>
      </c>
      <c r="Q744">
        <v>460</v>
      </c>
      <c r="R744">
        <v>287198</v>
      </c>
      <c r="S744">
        <v>286044</v>
      </c>
      <c r="T744">
        <v>4.1920939560860448</v>
      </c>
      <c r="U744">
        <v>60.528978059319535</v>
      </c>
      <c r="V744">
        <v>89.290407980783996</v>
      </c>
      <c r="W744">
        <v>82.172027729999897</v>
      </c>
      <c r="X744">
        <v>1.698131602587762</v>
      </c>
      <c r="Y744">
        <v>3.3962632051755239</v>
      </c>
      <c r="Z744">
        <v>0</v>
      </c>
      <c r="AA744">
        <v>8.8875675807599617</v>
      </c>
      <c r="AB744">
        <v>2.4125913110771782</v>
      </c>
      <c r="AC744">
        <v>-31.482640319111994</v>
      </c>
      <c r="AD744">
        <v>22.491657588755345</v>
      </c>
      <c r="AE744">
        <v>22.487502927787329</v>
      </c>
      <c r="AF744">
        <v>4614</v>
      </c>
      <c r="AG744">
        <v>1</v>
      </c>
      <c r="AH744">
        <v>0</v>
      </c>
      <c r="AI744">
        <v>1492</v>
      </c>
      <c r="AJ744">
        <v>21951</v>
      </c>
      <c r="AK744">
        <v>5205</v>
      </c>
      <c r="AL744">
        <v>28313</v>
      </c>
      <c r="AM744">
        <v>9</v>
      </c>
      <c r="AN744">
        <v>3299</v>
      </c>
      <c r="AO744">
        <v>2294</v>
      </c>
      <c r="AP744">
        <v>202</v>
      </c>
    </row>
    <row r="745" spans="1:42">
      <c r="A745">
        <v>7</v>
      </c>
      <c r="B745">
        <v>3</v>
      </c>
      <c r="C745">
        <v>2024</v>
      </c>
      <c r="D745">
        <v>99</v>
      </c>
      <c r="E745">
        <v>99</v>
      </c>
      <c r="F745">
        <v>99</v>
      </c>
      <c r="G745">
        <v>99</v>
      </c>
      <c r="H745">
        <v>99</v>
      </c>
      <c r="I745">
        <v>49</v>
      </c>
      <c r="J745">
        <v>999</v>
      </c>
      <c r="K745">
        <v>99</v>
      </c>
      <c r="L745">
        <v>99</v>
      </c>
      <c r="M745">
        <v>99</v>
      </c>
      <c r="N745">
        <v>99</v>
      </c>
      <c r="O745">
        <v>99</v>
      </c>
      <c r="P745">
        <v>9999</v>
      </c>
      <c r="Q745">
        <v>369</v>
      </c>
      <c r="R745">
        <v>229126</v>
      </c>
      <c r="S745">
        <v>228228</v>
      </c>
      <c r="T745">
        <v>4.2573300280195188</v>
      </c>
      <c r="U745">
        <v>60.520361217729643</v>
      </c>
      <c r="V745">
        <v>87.851235504914555</v>
      </c>
      <c r="W745">
        <v>80.85788947894163</v>
      </c>
      <c r="X745">
        <v>3.4731981529813289</v>
      </c>
      <c r="Y745">
        <v>6.9463963059626579</v>
      </c>
      <c r="Z745">
        <v>0</v>
      </c>
      <c r="AA745">
        <v>9.6473524009011218</v>
      </c>
      <c r="AB745">
        <v>2.4632446994417556</v>
      </c>
      <c r="AC745">
        <v>-37.681810250803878</v>
      </c>
      <c r="AD745">
        <v>17.943800223821743</v>
      </c>
      <c r="AE745">
        <v>17.655324824799578</v>
      </c>
      <c r="AF745">
        <v>3167</v>
      </c>
      <c r="AG745">
        <v>1</v>
      </c>
      <c r="AH745">
        <v>0</v>
      </c>
      <c r="AI745">
        <v>1108</v>
      </c>
      <c r="AJ745">
        <v>10252</v>
      </c>
      <c r="AK745">
        <v>1952</v>
      </c>
      <c r="AL745">
        <v>10786</v>
      </c>
      <c r="AM745">
        <v>1</v>
      </c>
      <c r="AN745">
        <v>2832</v>
      </c>
      <c r="AO745">
        <v>2518</v>
      </c>
      <c r="AP745">
        <v>173</v>
      </c>
    </row>
    <row r="746" spans="1:42">
      <c r="A746">
        <v>7</v>
      </c>
      <c r="B746">
        <v>4</v>
      </c>
      <c r="C746">
        <v>2024</v>
      </c>
      <c r="D746">
        <v>99</v>
      </c>
      <c r="E746">
        <v>99</v>
      </c>
      <c r="F746">
        <v>99</v>
      </c>
      <c r="G746">
        <v>99</v>
      </c>
      <c r="H746">
        <v>99</v>
      </c>
      <c r="I746">
        <v>80</v>
      </c>
      <c r="J746">
        <v>999</v>
      </c>
      <c r="K746">
        <v>99</v>
      </c>
      <c r="L746">
        <v>99</v>
      </c>
      <c r="M746">
        <v>99</v>
      </c>
      <c r="N746">
        <v>99</v>
      </c>
      <c r="O746">
        <v>99</v>
      </c>
      <c r="P746">
        <v>9999</v>
      </c>
      <c r="Q746">
        <v>408</v>
      </c>
      <c r="R746">
        <v>252243</v>
      </c>
      <c r="S746">
        <v>249519</v>
      </c>
      <c r="T746">
        <v>4.3822781999896927</v>
      </c>
      <c r="U746">
        <v>60.490639991343357</v>
      </c>
      <c r="V746">
        <v>90.232019406421955</v>
      </c>
      <c r="W746">
        <v>82.903791695221798</v>
      </c>
      <c r="X746">
        <v>0.75720634467557091</v>
      </c>
      <c r="Y746">
        <v>1.5144126893511418</v>
      </c>
      <c r="Z746">
        <v>0</v>
      </c>
      <c r="AA746">
        <v>8.72868506325932</v>
      </c>
      <c r="AB746">
        <v>2.6497116652103316</v>
      </c>
      <c r="AC746">
        <v>-30.047047641351512</v>
      </c>
      <c r="AD746">
        <v>19.754187651586765</v>
      </c>
      <c r="AE746">
        <v>19.790756778091556</v>
      </c>
      <c r="AF746">
        <v>2537</v>
      </c>
      <c r="AG746">
        <v>2</v>
      </c>
      <c r="AH746">
        <v>4</v>
      </c>
      <c r="AI746">
        <v>837</v>
      </c>
      <c r="AJ746">
        <v>13185</v>
      </c>
      <c r="AK746">
        <v>2996</v>
      </c>
      <c r="AL746">
        <v>23736</v>
      </c>
      <c r="AM746">
        <v>7</v>
      </c>
      <c r="AN746">
        <v>4365</v>
      </c>
      <c r="AO746">
        <v>1435</v>
      </c>
      <c r="AP746">
        <v>163</v>
      </c>
    </row>
    <row r="747" spans="1:42">
      <c r="A747">
        <v>7</v>
      </c>
      <c r="B747">
        <v>5</v>
      </c>
      <c r="C747">
        <v>2024</v>
      </c>
      <c r="D747">
        <v>99</v>
      </c>
      <c r="E747">
        <v>99</v>
      </c>
      <c r="F747">
        <v>99</v>
      </c>
      <c r="G747">
        <v>99</v>
      </c>
      <c r="H747">
        <v>99</v>
      </c>
      <c r="I747">
        <v>81</v>
      </c>
      <c r="J747">
        <v>999</v>
      </c>
      <c r="K747">
        <v>99</v>
      </c>
      <c r="L747">
        <v>99</v>
      </c>
      <c r="M747">
        <v>99</v>
      </c>
      <c r="N747">
        <v>99</v>
      </c>
      <c r="O747">
        <v>99</v>
      </c>
      <c r="P747">
        <v>9999</v>
      </c>
      <c r="Q747">
        <v>85</v>
      </c>
      <c r="R747">
        <v>71653</v>
      </c>
      <c r="S747">
        <v>71466</v>
      </c>
      <c r="T747">
        <v>3.5137398294558495</v>
      </c>
      <c r="U747">
        <v>60.934010578456878</v>
      </c>
      <c r="V747">
        <v>88.653356258872449</v>
      </c>
      <c r="W747">
        <v>81.645108163321765</v>
      </c>
      <c r="X747">
        <v>3.9077219376718354E-2</v>
      </c>
      <c r="Y747">
        <v>7.8154438753436709E-2</v>
      </c>
      <c r="Z747">
        <v>0</v>
      </c>
      <c r="AA747">
        <v>9.1145672816165639</v>
      </c>
      <c r="AB747">
        <v>2.4048593804512546</v>
      </c>
      <c r="AC747">
        <v>-35.627911229565925</v>
      </c>
      <c r="AD747">
        <v>5.6114413791429154</v>
      </c>
      <c r="AE747">
        <v>5.5823110254554553</v>
      </c>
      <c r="AF747">
        <v>1132</v>
      </c>
      <c r="AG747">
        <v>0</v>
      </c>
      <c r="AH747">
        <v>0</v>
      </c>
      <c r="AI747">
        <v>473</v>
      </c>
      <c r="AJ747">
        <v>2596</v>
      </c>
      <c r="AK747">
        <v>320</v>
      </c>
      <c r="AL747">
        <v>4207</v>
      </c>
      <c r="AM747">
        <v>0</v>
      </c>
      <c r="AN747">
        <v>953</v>
      </c>
      <c r="AO747">
        <v>1016</v>
      </c>
      <c r="AP747">
        <v>31</v>
      </c>
    </row>
    <row r="748" spans="1:42">
      <c r="A748">
        <v>7</v>
      </c>
      <c r="B748">
        <v>6</v>
      </c>
      <c r="C748">
        <v>2024</v>
      </c>
      <c r="D748">
        <v>99</v>
      </c>
      <c r="E748">
        <v>99</v>
      </c>
      <c r="F748">
        <v>99</v>
      </c>
      <c r="G748">
        <v>99</v>
      </c>
      <c r="H748">
        <v>99</v>
      </c>
      <c r="I748">
        <v>83</v>
      </c>
      <c r="J748">
        <v>999</v>
      </c>
      <c r="K748">
        <v>99</v>
      </c>
      <c r="L748">
        <v>99</v>
      </c>
      <c r="M748">
        <v>99</v>
      </c>
      <c r="N748">
        <v>99</v>
      </c>
      <c r="O748">
        <v>99</v>
      </c>
      <c r="P748">
        <v>9999</v>
      </c>
      <c r="Q748">
        <v>266</v>
      </c>
      <c r="R748">
        <v>128500</v>
      </c>
      <c r="S748">
        <v>128073</v>
      </c>
      <c r="T748">
        <v>4.5009649805447474</v>
      </c>
      <c r="U748">
        <v>60.429192726023437</v>
      </c>
      <c r="V748">
        <v>91.635785756292989</v>
      </c>
      <c r="W748">
        <v>84.437470817424511</v>
      </c>
      <c r="X748">
        <v>0.44202334630350193</v>
      </c>
      <c r="Y748">
        <v>0.88404669260700386</v>
      </c>
      <c r="Z748">
        <v>0</v>
      </c>
      <c r="AA748">
        <v>7.6221266973650641</v>
      </c>
      <c r="AB748">
        <v>2.5577952925697818</v>
      </c>
      <c r="AC748">
        <v>-30.805901888707314</v>
      </c>
      <c r="AD748">
        <v>10.063363951542359</v>
      </c>
      <c r="AE748">
        <v>10.346112232153471</v>
      </c>
      <c r="AF748">
        <v>1330</v>
      </c>
      <c r="AG748">
        <v>0</v>
      </c>
      <c r="AH748">
        <v>0</v>
      </c>
      <c r="AI748">
        <v>268</v>
      </c>
      <c r="AJ748">
        <v>6468</v>
      </c>
      <c r="AK748">
        <v>1773</v>
      </c>
      <c r="AL748">
        <v>9407</v>
      </c>
      <c r="AM748">
        <v>3</v>
      </c>
      <c r="AN748">
        <v>2053</v>
      </c>
      <c r="AO748">
        <v>1055</v>
      </c>
      <c r="AP748">
        <v>83</v>
      </c>
    </row>
    <row r="749" spans="1:42">
      <c r="A749">
        <v>7</v>
      </c>
      <c r="B749">
        <v>7</v>
      </c>
      <c r="C749">
        <v>2023</v>
      </c>
      <c r="D749">
        <v>99</v>
      </c>
      <c r="E749">
        <v>99</v>
      </c>
      <c r="F749">
        <v>99</v>
      </c>
      <c r="G749">
        <v>99</v>
      </c>
      <c r="H749">
        <v>99</v>
      </c>
      <c r="I749">
        <v>6</v>
      </c>
      <c r="J749">
        <v>999</v>
      </c>
      <c r="K749">
        <v>99</v>
      </c>
      <c r="L749">
        <v>99</v>
      </c>
      <c r="M749">
        <v>99</v>
      </c>
      <c r="N749">
        <v>99</v>
      </c>
      <c r="O749">
        <v>99</v>
      </c>
      <c r="P749">
        <v>9999</v>
      </c>
      <c r="Q749">
        <v>477</v>
      </c>
      <c r="R749">
        <v>312041</v>
      </c>
      <c r="S749">
        <v>311037</v>
      </c>
      <c r="T749">
        <v>4.5556769783457955</v>
      </c>
      <c r="U749">
        <v>60.401068040136721</v>
      </c>
      <c r="V749">
        <v>91.701947329579141</v>
      </c>
      <c r="W749">
        <v>84.43909952835341</v>
      </c>
      <c r="X749">
        <v>3.3043734637435476</v>
      </c>
      <c r="Y749">
        <v>6.6087469274870951</v>
      </c>
      <c r="Z749">
        <v>0</v>
      </c>
      <c r="AA749">
        <v>9.4332791427709282</v>
      </c>
      <c r="AB749">
        <v>2.7441737973054754</v>
      </c>
      <c r="AC749">
        <v>-20.711769908579065</v>
      </c>
      <c r="AD749">
        <v>24.381784199554321</v>
      </c>
      <c r="AE749">
        <v>24.469846174241976</v>
      </c>
      <c r="AF749">
        <v>5058</v>
      </c>
      <c r="AG749">
        <v>0</v>
      </c>
      <c r="AH749">
        <v>0</v>
      </c>
      <c r="AI749">
        <v>1685</v>
      </c>
      <c r="AJ749">
        <v>12680</v>
      </c>
      <c r="AK749">
        <v>2796</v>
      </c>
      <c r="AL749">
        <v>10842</v>
      </c>
      <c r="AM749">
        <v>20</v>
      </c>
      <c r="AN749">
        <v>2810</v>
      </c>
      <c r="AO749">
        <v>2648</v>
      </c>
      <c r="AP749">
        <v>221</v>
      </c>
    </row>
    <row r="750" spans="1:42">
      <c r="A750">
        <v>7</v>
      </c>
      <c r="B750">
        <v>8</v>
      </c>
      <c r="C750">
        <v>2023</v>
      </c>
      <c r="D750">
        <v>99</v>
      </c>
      <c r="E750">
        <v>99</v>
      </c>
      <c r="F750">
        <v>99</v>
      </c>
      <c r="G750">
        <v>99</v>
      </c>
      <c r="H750">
        <v>99</v>
      </c>
      <c r="I750">
        <v>24</v>
      </c>
      <c r="J750">
        <v>999</v>
      </c>
      <c r="K750">
        <v>99</v>
      </c>
      <c r="L750">
        <v>99</v>
      </c>
      <c r="M750">
        <v>99</v>
      </c>
      <c r="N750">
        <v>99</v>
      </c>
      <c r="O750">
        <v>99</v>
      </c>
      <c r="P750">
        <v>9999</v>
      </c>
      <c r="Q750">
        <v>469</v>
      </c>
      <c r="R750">
        <v>288218</v>
      </c>
      <c r="S750">
        <v>286776</v>
      </c>
      <c r="T750">
        <v>4.1998834215767227</v>
      </c>
      <c r="U750">
        <v>60.514251541272642</v>
      </c>
      <c r="V750">
        <v>91.987044161234166</v>
      </c>
      <c r="W750">
        <v>84.622955895890613</v>
      </c>
      <c r="X750">
        <v>1.6910810567001371</v>
      </c>
      <c r="Y750">
        <v>3.3821621134002742</v>
      </c>
      <c r="Z750">
        <v>0</v>
      </c>
      <c r="AA750">
        <v>9.4857286612822094</v>
      </c>
      <c r="AB750">
        <v>2.4313959596271282</v>
      </c>
      <c r="AC750">
        <v>-32.818226918067637</v>
      </c>
      <c r="AD750">
        <v>22.52033892477958</v>
      </c>
      <c r="AE750">
        <v>22.610313582669843</v>
      </c>
      <c r="AF750">
        <v>5064</v>
      </c>
      <c r="AG750">
        <v>4</v>
      </c>
      <c r="AH750">
        <v>0</v>
      </c>
      <c r="AI750">
        <v>1401</v>
      </c>
      <c r="AJ750">
        <v>21629</v>
      </c>
      <c r="AK750">
        <v>5736</v>
      </c>
      <c r="AL750">
        <v>27186</v>
      </c>
      <c r="AM750">
        <v>10</v>
      </c>
      <c r="AN750">
        <v>3311</v>
      </c>
      <c r="AO750">
        <v>2230</v>
      </c>
      <c r="AP750">
        <v>216</v>
      </c>
    </row>
    <row r="751" spans="1:42">
      <c r="A751">
        <v>7</v>
      </c>
      <c r="B751">
        <v>9</v>
      </c>
      <c r="C751">
        <v>2023</v>
      </c>
      <c r="D751">
        <v>99</v>
      </c>
      <c r="E751">
        <v>99</v>
      </c>
      <c r="F751">
        <v>99</v>
      </c>
      <c r="G751">
        <v>99</v>
      </c>
      <c r="H751">
        <v>99</v>
      </c>
      <c r="I751">
        <v>49</v>
      </c>
      <c r="J751">
        <v>999</v>
      </c>
      <c r="K751">
        <v>99</v>
      </c>
      <c r="L751">
        <v>99</v>
      </c>
      <c r="M751">
        <v>99</v>
      </c>
      <c r="N751">
        <v>99</v>
      </c>
      <c r="O751">
        <v>99</v>
      </c>
      <c r="P751">
        <v>9999</v>
      </c>
      <c r="Q751">
        <v>388</v>
      </c>
      <c r="R751">
        <v>236583</v>
      </c>
      <c r="S751">
        <v>235703</v>
      </c>
      <c r="T751">
        <v>4.3146718065118801</v>
      </c>
      <c r="U751">
        <v>60.502802255380722</v>
      </c>
      <c r="V751">
        <v>89.987058331747988</v>
      </c>
      <c r="W751">
        <v>82.849494915211395</v>
      </c>
      <c r="X751">
        <v>2.9858442914326049</v>
      </c>
      <c r="Y751">
        <v>5.9716885828652098</v>
      </c>
      <c r="Z751">
        <v>0</v>
      </c>
      <c r="AA751">
        <v>10.165583755243274</v>
      </c>
      <c r="AB751">
        <v>2.5058210226243358</v>
      </c>
      <c r="AC751">
        <v>-38.830352236463042</v>
      </c>
      <c r="AD751">
        <v>18.485761971289534</v>
      </c>
      <c r="AE751">
        <v>18.194099559150803</v>
      </c>
      <c r="AF751">
        <v>3568</v>
      </c>
      <c r="AG751">
        <v>0</v>
      </c>
      <c r="AH751">
        <v>0</v>
      </c>
      <c r="AI751">
        <v>1532</v>
      </c>
      <c r="AJ751">
        <v>9468</v>
      </c>
      <c r="AK751">
        <v>1657</v>
      </c>
      <c r="AL751">
        <v>9920</v>
      </c>
      <c r="AM751">
        <v>1</v>
      </c>
      <c r="AN751">
        <v>3456</v>
      </c>
      <c r="AO751">
        <v>2906</v>
      </c>
      <c r="AP751">
        <v>192</v>
      </c>
    </row>
    <row r="752" spans="1:42">
      <c r="A752">
        <v>7</v>
      </c>
      <c r="B752">
        <v>10</v>
      </c>
      <c r="C752">
        <v>2023</v>
      </c>
      <c r="D752">
        <v>99</v>
      </c>
      <c r="E752">
        <v>99</v>
      </c>
      <c r="F752">
        <v>99</v>
      </c>
      <c r="G752">
        <v>99</v>
      </c>
      <c r="H752">
        <v>99</v>
      </c>
      <c r="I752">
        <v>80</v>
      </c>
      <c r="J752">
        <v>999</v>
      </c>
      <c r="K752">
        <v>99</v>
      </c>
      <c r="L752">
        <v>99</v>
      </c>
      <c r="M752">
        <v>99</v>
      </c>
      <c r="N752">
        <v>99</v>
      </c>
      <c r="O752">
        <v>99</v>
      </c>
      <c r="P752">
        <v>9999</v>
      </c>
      <c r="Q752">
        <v>400</v>
      </c>
      <c r="R752">
        <v>254404</v>
      </c>
      <c r="S752">
        <v>251671</v>
      </c>
      <c r="T752">
        <v>3.834330435056053</v>
      </c>
      <c r="U752">
        <v>60.788442053315634</v>
      </c>
      <c r="V752">
        <v>92.169934941417026</v>
      </c>
      <c r="W752">
        <v>84.721793611501027</v>
      </c>
      <c r="X752">
        <v>0.69456455087184155</v>
      </c>
      <c r="Y752">
        <v>1.3891291017436831</v>
      </c>
      <c r="Z752">
        <v>0</v>
      </c>
      <c r="AA752">
        <v>9.0955155204353044</v>
      </c>
      <c r="AB752">
        <v>2.6356382679666166</v>
      </c>
      <c r="AC752">
        <v>-31.893803466540152</v>
      </c>
      <c r="AD752">
        <v>19.878232115341937</v>
      </c>
      <c r="AE752">
        <v>19.865701602851718</v>
      </c>
      <c r="AF752">
        <v>3660</v>
      </c>
      <c r="AG752">
        <v>3</v>
      </c>
      <c r="AH752">
        <v>1</v>
      </c>
      <c r="AI752">
        <v>1293</v>
      </c>
      <c r="AJ752">
        <v>13362</v>
      </c>
      <c r="AK752">
        <v>3991</v>
      </c>
      <c r="AL752">
        <v>27421</v>
      </c>
      <c r="AM752">
        <v>8</v>
      </c>
      <c r="AN752">
        <v>5863</v>
      </c>
      <c r="AO752">
        <v>2105</v>
      </c>
      <c r="AP752">
        <v>165</v>
      </c>
    </row>
    <row r="753" spans="1:42">
      <c r="A753">
        <v>7</v>
      </c>
      <c r="B753">
        <v>11</v>
      </c>
      <c r="C753">
        <v>2023</v>
      </c>
      <c r="D753">
        <v>99</v>
      </c>
      <c r="E753">
        <v>99</v>
      </c>
      <c r="F753">
        <v>99</v>
      </c>
      <c r="G753">
        <v>99</v>
      </c>
      <c r="H753">
        <v>99</v>
      </c>
      <c r="I753">
        <v>81</v>
      </c>
      <c r="J753">
        <v>999</v>
      </c>
      <c r="K753">
        <v>99</v>
      </c>
      <c r="L753">
        <v>99</v>
      </c>
      <c r="M753">
        <v>99</v>
      </c>
      <c r="N753">
        <v>99</v>
      </c>
      <c r="O753">
        <v>99</v>
      </c>
      <c r="P753">
        <v>9999</v>
      </c>
      <c r="Q753">
        <v>80</v>
      </c>
      <c r="R753">
        <v>64506</v>
      </c>
      <c r="S753">
        <v>64201</v>
      </c>
      <c r="T753">
        <v>3.5913093355656822</v>
      </c>
      <c r="U753">
        <v>60.944627030731603</v>
      </c>
      <c r="V753">
        <v>90.206505931744886</v>
      </c>
      <c r="W753">
        <v>83.021515241195601</v>
      </c>
      <c r="X753">
        <v>0.10231606362198864</v>
      </c>
      <c r="Y753">
        <v>0.20463212724397728</v>
      </c>
      <c r="Z753">
        <v>0</v>
      </c>
      <c r="AA753">
        <v>9.902280391128258</v>
      </c>
      <c r="AB753">
        <v>2.5160723808053875</v>
      </c>
      <c r="AC753">
        <v>-39.772317903124026</v>
      </c>
      <c r="AD753">
        <v>5.0402715398824212</v>
      </c>
      <c r="AE753">
        <v>4.9660151457279698</v>
      </c>
      <c r="AF753">
        <v>955</v>
      </c>
      <c r="AG753">
        <v>0</v>
      </c>
      <c r="AH753">
        <v>0</v>
      </c>
      <c r="AI753">
        <v>397</v>
      </c>
      <c r="AJ753">
        <v>1936</v>
      </c>
      <c r="AK753">
        <v>337</v>
      </c>
      <c r="AL753">
        <v>3356</v>
      </c>
      <c r="AM753">
        <v>0</v>
      </c>
      <c r="AN753">
        <v>799</v>
      </c>
      <c r="AO753">
        <v>923</v>
      </c>
      <c r="AP753">
        <v>34</v>
      </c>
    </row>
    <row r="754" spans="1:42">
      <c r="A754">
        <v>7</v>
      </c>
      <c r="B754">
        <v>12</v>
      </c>
      <c r="C754">
        <v>2023</v>
      </c>
      <c r="D754">
        <v>99</v>
      </c>
      <c r="E754">
        <v>99</v>
      </c>
      <c r="F754">
        <v>99</v>
      </c>
      <c r="G754">
        <v>99</v>
      </c>
      <c r="H754">
        <v>99</v>
      </c>
      <c r="I754">
        <v>83</v>
      </c>
      <c r="J754">
        <v>999</v>
      </c>
      <c r="K754">
        <v>99</v>
      </c>
      <c r="L754">
        <v>99</v>
      </c>
      <c r="M754">
        <v>99</v>
      </c>
      <c r="N754">
        <v>99</v>
      </c>
      <c r="O754">
        <v>99</v>
      </c>
      <c r="P754">
        <v>9999</v>
      </c>
      <c r="Q754">
        <v>249</v>
      </c>
      <c r="R754">
        <v>124060</v>
      </c>
      <c r="S754">
        <v>123690</v>
      </c>
      <c r="T754">
        <v>4.476712880864099</v>
      </c>
      <c r="U754">
        <v>60.440868299781719</v>
      </c>
      <c r="V754">
        <v>93.195883936240946</v>
      </c>
      <c r="W754">
        <v>85.854443123939106</v>
      </c>
      <c r="X754">
        <v>0.30872158632919561</v>
      </c>
      <c r="Y754">
        <v>0.61744317265839122</v>
      </c>
      <c r="Z754">
        <v>0</v>
      </c>
      <c r="AA754">
        <v>8.2487210111981852</v>
      </c>
      <c r="AB754">
        <v>2.5542034249017886</v>
      </c>
      <c r="AC754">
        <v>-33.213168137355751</v>
      </c>
      <c r="AD754">
        <v>9.6936112491522213</v>
      </c>
      <c r="AE754">
        <v>9.8940239353576889</v>
      </c>
      <c r="AF754">
        <v>1294</v>
      </c>
      <c r="AG754">
        <v>4</v>
      </c>
      <c r="AH754">
        <v>0</v>
      </c>
      <c r="AI754">
        <v>265</v>
      </c>
      <c r="AJ754">
        <v>5925</v>
      </c>
      <c r="AK754">
        <v>1356</v>
      </c>
      <c r="AL754">
        <v>6835</v>
      </c>
      <c r="AM754">
        <v>4</v>
      </c>
      <c r="AN754">
        <v>2345</v>
      </c>
      <c r="AO754">
        <v>1120</v>
      </c>
      <c r="AP754">
        <v>103</v>
      </c>
    </row>
    <row r="755" spans="1:42">
      <c r="A755">
        <v>7</v>
      </c>
      <c r="B755">
        <v>13</v>
      </c>
      <c r="C755">
        <v>2022</v>
      </c>
      <c r="D755">
        <v>99</v>
      </c>
      <c r="E755">
        <v>99</v>
      </c>
      <c r="F755">
        <v>99</v>
      </c>
      <c r="G755">
        <v>99</v>
      </c>
      <c r="H755">
        <v>99</v>
      </c>
      <c r="I755">
        <v>6</v>
      </c>
      <c r="J755">
        <v>999</v>
      </c>
      <c r="K755">
        <v>99</v>
      </c>
      <c r="L755">
        <v>99</v>
      </c>
      <c r="M755">
        <v>99</v>
      </c>
      <c r="N755">
        <v>99</v>
      </c>
      <c r="O755">
        <v>99</v>
      </c>
      <c r="P755">
        <v>9999</v>
      </c>
      <c r="Q755">
        <v>552</v>
      </c>
      <c r="R755">
        <v>303427</v>
      </c>
      <c r="S755">
        <v>302390</v>
      </c>
      <c r="T755">
        <v>4.8551051818064961</v>
      </c>
      <c r="U755">
        <v>60.221667383180645</v>
      </c>
      <c r="V755">
        <v>94.129117768426752</v>
      </c>
      <c r="W755">
        <v>86.688113231257134</v>
      </c>
      <c r="X755">
        <v>2.9760041130156512</v>
      </c>
      <c r="Y755">
        <v>5.9520082260313023</v>
      </c>
      <c r="Z755">
        <v>0</v>
      </c>
      <c r="AA755">
        <v>9.6223669064789892</v>
      </c>
      <c r="AB755">
        <v>2.6137962940619706</v>
      </c>
      <c r="AC755">
        <v>-30.724139006797657</v>
      </c>
      <c r="AD755">
        <v>23.682162767990874</v>
      </c>
      <c r="AE755">
        <v>24.093128820240381</v>
      </c>
      <c r="AF755">
        <v>4905</v>
      </c>
      <c r="AG755">
        <v>0</v>
      </c>
      <c r="AH755">
        <v>0</v>
      </c>
      <c r="AI755">
        <v>1348</v>
      </c>
      <c r="AJ755">
        <v>8344</v>
      </c>
      <c r="AK755">
        <v>1803</v>
      </c>
      <c r="AL755">
        <v>14657</v>
      </c>
      <c r="AM755">
        <v>7</v>
      </c>
      <c r="AN755">
        <v>2222</v>
      </c>
      <c r="AO755">
        <v>2637</v>
      </c>
      <c r="AP755">
        <v>252</v>
      </c>
    </row>
    <row r="756" spans="1:42">
      <c r="A756">
        <v>7</v>
      </c>
      <c r="B756">
        <v>14</v>
      </c>
      <c r="C756">
        <v>2022</v>
      </c>
      <c r="D756">
        <v>99</v>
      </c>
      <c r="E756">
        <v>99</v>
      </c>
      <c r="F756">
        <v>99</v>
      </c>
      <c r="G756">
        <v>99</v>
      </c>
      <c r="H756">
        <v>99</v>
      </c>
      <c r="I756">
        <v>24</v>
      </c>
      <c r="J756">
        <v>999</v>
      </c>
      <c r="K756">
        <v>99</v>
      </c>
      <c r="L756">
        <v>99</v>
      </c>
      <c r="M756">
        <v>99</v>
      </c>
      <c r="N756">
        <v>99</v>
      </c>
      <c r="O756">
        <v>99</v>
      </c>
      <c r="P756">
        <v>9999</v>
      </c>
      <c r="Q756">
        <v>538</v>
      </c>
      <c r="R756">
        <v>291164</v>
      </c>
      <c r="S756">
        <v>289665</v>
      </c>
      <c r="T756">
        <v>3.8979612864227726</v>
      </c>
      <c r="U756">
        <v>60.664108539174549</v>
      </c>
      <c r="V756">
        <v>92.455726726878211</v>
      </c>
      <c r="W756">
        <v>85.034378333593153</v>
      </c>
      <c r="X756">
        <v>1.8408869228338671</v>
      </c>
      <c r="Y756">
        <v>3.6817738456677342</v>
      </c>
      <c r="Z756">
        <v>0</v>
      </c>
      <c r="AA756">
        <v>9.4643485491527581</v>
      </c>
      <c r="AB756">
        <v>2.3974991893271951</v>
      </c>
      <c r="AC756">
        <v>-32.476544136683415</v>
      </c>
      <c r="AD756">
        <v>22.725048331820489</v>
      </c>
      <c r="AE756">
        <v>22.638976622508551</v>
      </c>
      <c r="AF756">
        <v>4929</v>
      </c>
      <c r="AG756">
        <v>4</v>
      </c>
      <c r="AH756">
        <v>0</v>
      </c>
      <c r="AI756">
        <v>1609</v>
      </c>
      <c r="AJ756">
        <v>27661</v>
      </c>
      <c r="AK756">
        <v>6181</v>
      </c>
      <c r="AL756">
        <v>34340</v>
      </c>
      <c r="AM756">
        <v>13</v>
      </c>
      <c r="AN756">
        <v>3665</v>
      </c>
      <c r="AO756">
        <v>2353</v>
      </c>
      <c r="AP756">
        <v>259</v>
      </c>
    </row>
    <row r="757" spans="1:42">
      <c r="A757">
        <v>7</v>
      </c>
      <c r="B757">
        <v>15</v>
      </c>
      <c r="C757">
        <v>2022</v>
      </c>
      <c r="D757">
        <v>99</v>
      </c>
      <c r="E757">
        <v>99</v>
      </c>
      <c r="F757">
        <v>99</v>
      </c>
      <c r="G757">
        <v>99</v>
      </c>
      <c r="H757">
        <v>99</v>
      </c>
      <c r="I757">
        <v>49</v>
      </c>
      <c r="J757">
        <v>999</v>
      </c>
      <c r="K757">
        <v>99</v>
      </c>
      <c r="L757">
        <v>99</v>
      </c>
      <c r="M757">
        <v>99</v>
      </c>
      <c r="N757">
        <v>99</v>
      </c>
      <c r="O757">
        <v>99</v>
      </c>
      <c r="P757">
        <v>9999</v>
      </c>
      <c r="Q757">
        <v>397</v>
      </c>
      <c r="R757">
        <v>238051</v>
      </c>
      <c r="S757">
        <v>237044</v>
      </c>
      <c r="T757">
        <v>3.7974719702920807</v>
      </c>
      <c r="U757">
        <v>60.784326960395546</v>
      </c>
      <c r="V757">
        <v>90.706034516537031</v>
      </c>
      <c r="W757">
        <v>83.491212053458113</v>
      </c>
      <c r="X757">
        <v>3.0875736711881063</v>
      </c>
      <c r="Y757">
        <v>6.1751473423762127</v>
      </c>
      <c r="Z757">
        <v>0</v>
      </c>
      <c r="AA757">
        <v>10.404611008969011</v>
      </c>
      <c r="AB757">
        <v>2.4797571737958677</v>
      </c>
      <c r="AC757">
        <v>-37.789225050614192</v>
      </c>
      <c r="AD757">
        <v>18.579633747435121</v>
      </c>
      <c r="AE757">
        <v>18.190136578534005</v>
      </c>
      <c r="AF757">
        <v>4465</v>
      </c>
      <c r="AG757">
        <v>3</v>
      </c>
      <c r="AH757">
        <v>0</v>
      </c>
      <c r="AI757">
        <v>1774</v>
      </c>
      <c r="AJ757">
        <v>9383</v>
      </c>
      <c r="AK757">
        <v>1552</v>
      </c>
      <c r="AL757">
        <v>11604</v>
      </c>
      <c r="AM757">
        <v>2</v>
      </c>
      <c r="AN757">
        <v>3375</v>
      </c>
      <c r="AO757">
        <v>3621</v>
      </c>
      <c r="AP757">
        <v>211</v>
      </c>
    </row>
    <row r="758" spans="1:42">
      <c r="A758">
        <v>7</v>
      </c>
      <c r="B758">
        <v>16</v>
      </c>
      <c r="C758">
        <v>2022</v>
      </c>
      <c r="D758">
        <v>99</v>
      </c>
      <c r="E758">
        <v>99</v>
      </c>
      <c r="F758">
        <v>99</v>
      </c>
      <c r="G758">
        <v>99</v>
      </c>
      <c r="H758">
        <v>99</v>
      </c>
      <c r="I758">
        <v>80</v>
      </c>
      <c r="J758">
        <v>999</v>
      </c>
      <c r="K758">
        <v>99</v>
      </c>
      <c r="L758">
        <v>99</v>
      </c>
      <c r="M758">
        <v>99</v>
      </c>
      <c r="N758">
        <v>99</v>
      </c>
      <c r="O758">
        <v>99</v>
      </c>
      <c r="P758">
        <v>9999</v>
      </c>
      <c r="Q758">
        <v>418</v>
      </c>
      <c r="R758">
        <v>254605</v>
      </c>
      <c r="S758">
        <v>252437</v>
      </c>
      <c r="T758">
        <v>3.6839614304510926</v>
      </c>
      <c r="U758">
        <v>60.878623181229393</v>
      </c>
      <c r="V758">
        <v>93.097173176246883</v>
      </c>
      <c r="W758">
        <v>85.576289331595518</v>
      </c>
      <c r="X758">
        <v>0.73957699181084413</v>
      </c>
      <c r="Y758">
        <v>1.4791539836216885</v>
      </c>
      <c r="Z758">
        <v>0</v>
      </c>
      <c r="AA758">
        <v>9.0367412458328786</v>
      </c>
      <c r="AB758">
        <v>2.587573375274983</v>
      </c>
      <c r="AC758">
        <v>-30.452381567419767</v>
      </c>
      <c r="AD758">
        <v>19.871656284853746</v>
      </c>
      <c r="AE758">
        <v>19.855127878906593</v>
      </c>
      <c r="AF758">
        <v>3307</v>
      </c>
      <c r="AG758">
        <v>4</v>
      </c>
      <c r="AH758">
        <v>0</v>
      </c>
      <c r="AI758">
        <v>1339</v>
      </c>
      <c r="AJ758">
        <v>14102</v>
      </c>
      <c r="AK758">
        <v>4126</v>
      </c>
      <c r="AL758">
        <v>27606</v>
      </c>
      <c r="AM758">
        <v>4</v>
      </c>
      <c r="AN758">
        <v>6160</v>
      </c>
      <c r="AO758">
        <v>2450</v>
      </c>
      <c r="AP758">
        <v>171</v>
      </c>
    </row>
    <row r="759" spans="1:42">
      <c r="A759">
        <v>7</v>
      </c>
      <c r="B759">
        <v>17</v>
      </c>
      <c r="C759">
        <v>2022</v>
      </c>
      <c r="D759">
        <v>99</v>
      </c>
      <c r="E759">
        <v>99</v>
      </c>
      <c r="F759">
        <v>99</v>
      </c>
      <c r="G759">
        <v>99</v>
      </c>
      <c r="H759">
        <v>99</v>
      </c>
      <c r="I759">
        <v>81</v>
      </c>
      <c r="J759">
        <v>999</v>
      </c>
      <c r="K759">
        <v>99</v>
      </c>
      <c r="L759">
        <v>99</v>
      </c>
      <c r="M759">
        <v>99</v>
      </c>
      <c r="N759">
        <v>99</v>
      </c>
      <c r="O759">
        <v>99</v>
      </c>
      <c r="P759">
        <v>9999</v>
      </c>
      <c r="Q759">
        <v>83</v>
      </c>
      <c r="R759">
        <v>65756</v>
      </c>
      <c r="S759">
        <v>65503</v>
      </c>
      <c r="T759">
        <v>2.7666524727781496</v>
      </c>
      <c r="U759">
        <v>61.455032593926994</v>
      </c>
      <c r="V759">
        <v>91.254799987740356</v>
      </c>
      <c r="W759">
        <v>83.937641024075617</v>
      </c>
      <c r="X759">
        <v>2.5853154084798342E-2</v>
      </c>
      <c r="Y759">
        <v>5.1706308169596683E-2</v>
      </c>
      <c r="Z759">
        <v>0</v>
      </c>
      <c r="AA759">
        <v>9.4938265791683989</v>
      </c>
      <c r="AB759">
        <v>2.4897245389206439</v>
      </c>
      <c r="AC759">
        <v>-35.55472535686097</v>
      </c>
      <c r="AD759">
        <v>5.1321876265856634</v>
      </c>
      <c r="AE759">
        <v>5.0534058367764176</v>
      </c>
      <c r="AF759">
        <v>1408</v>
      </c>
      <c r="AG759">
        <v>0</v>
      </c>
      <c r="AH759">
        <v>0</v>
      </c>
      <c r="AI759">
        <v>777</v>
      </c>
      <c r="AJ759">
        <v>2531</v>
      </c>
      <c r="AK759">
        <v>428</v>
      </c>
      <c r="AL759">
        <v>5057</v>
      </c>
      <c r="AM759">
        <v>0</v>
      </c>
      <c r="AN759">
        <v>877</v>
      </c>
      <c r="AO759">
        <v>1324</v>
      </c>
      <c r="AP759">
        <v>42</v>
      </c>
    </row>
    <row r="760" spans="1:42">
      <c r="A760">
        <v>7</v>
      </c>
      <c r="B760">
        <v>18</v>
      </c>
      <c r="C760">
        <v>2022</v>
      </c>
      <c r="D760">
        <v>99</v>
      </c>
      <c r="E760">
        <v>99</v>
      </c>
      <c r="F760">
        <v>99</v>
      </c>
      <c r="G760">
        <v>99</v>
      </c>
      <c r="H760">
        <v>99</v>
      </c>
      <c r="I760">
        <v>83</v>
      </c>
      <c r="J760">
        <v>999</v>
      </c>
      <c r="K760">
        <v>99</v>
      </c>
      <c r="L760">
        <v>99</v>
      </c>
      <c r="M760">
        <v>99</v>
      </c>
      <c r="N760">
        <v>99</v>
      </c>
      <c r="O760">
        <v>99</v>
      </c>
      <c r="P760">
        <v>9999</v>
      </c>
      <c r="Q760">
        <v>257</v>
      </c>
      <c r="R760">
        <v>128244</v>
      </c>
      <c r="S760">
        <v>127948</v>
      </c>
      <c r="T760">
        <v>4.1031939116060006</v>
      </c>
      <c r="U760">
        <v>60.629708944258603</v>
      </c>
      <c r="V760">
        <v>93.84606070159721</v>
      </c>
      <c r="W760">
        <v>86.474507299840766</v>
      </c>
      <c r="X760">
        <v>0.79457908362184571</v>
      </c>
      <c r="Y760">
        <v>1.5891581672436916</v>
      </c>
      <c r="Z760">
        <v>0</v>
      </c>
      <c r="AA760">
        <v>8.5474016395854395</v>
      </c>
      <c r="AB760">
        <v>2.6141168709615918</v>
      </c>
      <c r="AC760">
        <v>-33.352660029736398</v>
      </c>
      <c r="AD760">
        <v>10.009311241314125</v>
      </c>
      <c r="AE760">
        <v>10.16922426303406</v>
      </c>
      <c r="AF760">
        <v>1342</v>
      </c>
      <c r="AG760">
        <v>4</v>
      </c>
      <c r="AH760">
        <v>0</v>
      </c>
      <c r="AI760">
        <v>320</v>
      </c>
      <c r="AJ760">
        <v>5123</v>
      </c>
      <c r="AK760">
        <v>1693</v>
      </c>
      <c r="AL760">
        <v>7049</v>
      </c>
      <c r="AM760">
        <v>2</v>
      </c>
      <c r="AN760">
        <v>2138</v>
      </c>
      <c r="AO760">
        <v>1292</v>
      </c>
      <c r="AP760">
        <v>103</v>
      </c>
    </row>
    <row r="761" spans="1:42">
      <c r="A761">
        <v>7</v>
      </c>
      <c r="B761">
        <v>19</v>
      </c>
      <c r="C761">
        <v>2021</v>
      </c>
      <c r="D761">
        <v>99</v>
      </c>
      <c r="E761">
        <v>99</v>
      </c>
      <c r="F761">
        <v>99</v>
      </c>
      <c r="G761">
        <v>99</v>
      </c>
      <c r="H761">
        <v>99</v>
      </c>
      <c r="I761">
        <v>6</v>
      </c>
      <c r="J761">
        <v>999</v>
      </c>
      <c r="K761">
        <v>99</v>
      </c>
      <c r="L761">
        <v>99</v>
      </c>
      <c r="M761">
        <v>99</v>
      </c>
      <c r="N761">
        <v>99</v>
      </c>
      <c r="O761">
        <v>99</v>
      </c>
      <c r="P761">
        <v>9999</v>
      </c>
      <c r="Q761">
        <v>557</v>
      </c>
      <c r="R761">
        <v>317018</v>
      </c>
      <c r="S761">
        <v>315747</v>
      </c>
      <c r="T761">
        <v>15.834419496684729</v>
      </c>
      <c r="U761">
        <v>60.29872017786392</v>
      </c>
      <c r="V761">
        <v>92.668984216728674</v>
      </c>
      <c r="W761">
        <v>85.417729701310691</v>
      </c>
      <c r="X761">
        <v>2.4008100486407717</v>
      </c>
      <c r="Y761">
        <v>4.8016200972815435</v>
      </c>
      <c r="Z761">
        <v>94.846664858146852</v>
      </c>
      <c r="AA761">
        <v>9.4367710309310144</v>
      </c>
      <c r="AB761">
        <v>2.6469467205787418</v>
      </c>
      <c r="AC761">
        <v>-29.551788411192948</v>
      </c>
      <c r="AD761">
        <v>24.331153275773904</v>
      </c>
      <c r="AE761">
        <v>24.583774686041405</v>
      </c>
      <c r="AF761">
        <v>5225</v>
      </c>
      <c r="AG761">
        <v>0</v>
      </c>
      <c r="AH761">
        <v>0</v>
      </c>
      <c r="AI761">
        <v>2225</v>
      </c>
      <c r="AJ761">
        <v>10580</v>
      </c>
      <c r="AK761">
        <v>1686</v>
      </c>
      <c r="AL761">
        <v>17511</v>
      </c>
      <c r="AM761">
        <v>2</v>
      </c>
      <c r="AN761">
        <v>2256</v>
      </c>
      <c r="AO761">
        <v>3166</v>
      </c>
      <c r="AP761">
        <v>236</v>
      </c>
    </row>
    <row r="762" spans="1:42">
      <c r="A762">
        <v>7</v>
      </c>
      <c r="B762">
        <v>20</v>
      </c>
      <c r="C762">
        <v>2021</v>
      </c>
      <c r="D762">
        <v>99</v>
      </c>
      <c r="E762">
        <v>99</v>
      </c>
      <c r="F762">
        <v>99</v>
      </c>
      <c r="G762">
        <v>99</v>
      </c>
      <c r="H762">
        <v>99</v>
      </c>
      <c r="I762">
        <v>24</v>
      </c>
      <c r="J762">
        <v>999</v>
      </c>
      <c r="K762">
        <v>99</v>
      </c>
      <c r="L762">
        <v>99</v>
      </c>
      <c r="M762">
        <v>99</v>
      </c>
      <c r="N762">
        <v>99</v>
      </c>
      <c r="O762">
        <v>99</v>
      </c>
      <c r="P762">
        <v>9999</v>
      </c>
      <c r="Q762">
        <v>527</v>
      </c>
      <c r="R762">
        <v>289619</v>
      </c>
      <c r="S762">
        <v>289029</v>
      </c>
      <c r="T762">
        <v>16.005849063769983</v>
      </c>
      <c r="U762">
        <v>60.584221652498542</v>
      </c>
      <c r="V762">
        <v>91.235130326739437</v>
      </c>
      <c r="W762">
        <v>84.15489708645103</v>
      </c>
      <c r="X762">
        <v>1.3693852958542083</v>
      </c>
      <c r="Y762">
        <v>2.7387705917084166</v>
      </c>
      <c r="Z762">
        <v>66.860254334142439</v>
      </c>
      <c r="AA762">
        <v>9.4540812013858879</v>
      </c>
      <c r="AB762">
        <v>2.5467592480574797</v>
      </c>
      <c r="AC762">
        <v>-29.484014588257804</v>
      </c>
      <c r="AD762">
        <v>22.228278143753236</v>
      </c>
      <c r="AE762">
        <v>22.170838748554807</v>
      </c>
      <c r="AF762">
        <v>5381</v>
      </c>
      <c r="AG762">
        <v>2</v>
      </c>
      <c r="AH762">
        <v>0</v>
      </c>
      <c r="AI762">
        <v>1640</v>
      </c>
      <c r="AJ762">
        <v>24753</v>
      </c>
      <c r="AK762">
        <v>5506</v>
      </c>
      <c r="AL762">
        <v>22803</v>
      </c>
      <c r="AM762">
        <v>21</v>
      </c>
      <c r="AN762">
        <v>4173</v>
      </c>
      <c r="AO762">
        <v>1988</v>
      </c>
      <c r="AP762">
        <v>231</v>
      </c>
    </row>
    <row r="763" spans="1:42">
      <c r="A763">
        <v>7</v>
      </c>
      <c r="B763">
        <v>21</v>
      </c>
      <c r="C763">
        <v>2021</v>
      </c>
      <c r="D763">
        <v>99</v>
      </c>
      <c r="E763">
        <v>99</v>
      </c>
      <c r="F763">
        <v>99</v>
      </c>
      <c r="G763">
        <v>99</v>
      </c>
      <c r="H763">
        <v>99</v>
      </c>
      <c r="I763">
        <v>49</v>
      </c>
      <c r="J763">
        <v>999</v>
      </c>
      <c r="K763">
        <v>99</v>
      </c>
      <c r="L763">
        <v>99</v>
      </c>
      <c r="M763">
        <v>99</v>
      </c>
      <c r="N763">
        <v>99</v>
      </c>
      <c r="O763">
        <v>99</v>
      </c>
      <c r="P763">
        <v>9999</v>
      </c>
      <c r="Q763">
        <v>400</v>
      </c>
      <c r="R763">
        <v>232191</v>
      </c>
      <c r="S763">
        <v>231815</v>
      </c>
      <c r="T763">
        <v>16.072009681684477</v>
      </c>
      <c r="U763">
        <v>60.762461445549263</v>
      </c>
      <c r="V763">
        <v>90.549377820681755</v>
      </c>
      <c r="W763">
        <v>83.522741065073774</v>
      </c>
      <c r="X763">
        <v>3.0573967121895338</v>
      </c>
      <c r="Y763">
        <v>6.1147934243790676</v>
      </c>
      <c r="Z763">
        <v>97.180769280463053</v>
      </c>
      <c r="AA763">
        <v>10.210328349389188</v>
      </c>
      <c r="AB763">
        <v>2.6037349956077844</v>
      </c>
      <c r="AC763">
        <v>-33.947855640903306</v>
      </c>
      <c r="AD763">
        <v>17.820675199058783</v>
      </c>
      <c r="AE763">
        <v>17.648491201020551</v>
      </c>
      <c r="AF763">
        <v>3914</v>
      </c>
      <c r="AG763">
        <v>0</v>
      </c>
      <c r="AH763">
        <v>0</v>
      </c>
      <c r="AI763">
        <v>1493</v>
      </c>
      <c r="AJ763">
        <v>10112</v>
      </c>
      <c r="AK763">
        <v>1484</v>
      </c>
      <c r="AL763">
        <v>9623</v>
      </c>
      <c r="AM763">
        <v>0</v>
      </c>
      <c r="AN763">
        <v>3154</v>
      </c>
      <c r="AO763">
        <v>4014</v>
      </c>
      <c r="AP763">
        <v>196</v>
      </c>
    </row>
    <row r="764" spans="1:42">
      <c r="A764">
        <v>7</v>
      </c>
      <c r="B764">
        <v>22</v>
      </c>
      <c r="C764">
        <v>2021</v>
      </c>
      <c r="D764">
        <v>99</v>
      </c>
      <c r="E764">
        <v>99</v>
      </c>
      <c r="F764">
        <v>99</v>
      </c>
      <c r="G764">
        <v>99</v>
      </c>
      <c r="H764">
        <v>99</v>
      </c>
      <c r="I764">
        <v>80</v>
      </c>
      <c r="J764">
        <v>999</v>
      </c>
      <c r="K764">
        <v>99</v>
      </c>
      <c r="L764">
        <v>99</v>
      </c>
      <c r="M764">
        <v>99</v>
      </c>
      <c r="N764">
        <v>99</v>
      </c>
      <c r="O764">
        <v>99</v>
      </c>
      <c r="P764">
        <v>9999</v>
      </c>
      <c r="Q764">
        <v>430</v>
      </c>
      <c r="R764">
        <v>265803</v>
      </c>
      <c r="S764">
        <v>263603</v>
      </c>
      <c r="T764">
        <v>16.016911020567861</v>
      </c>
      <c r="U764">
        <v>60.95017128029653</v>
      </c>
      <c r="V764">
        <v>91.470530582060647</v>
      </c>
      <c r="W764">
        <v>84.202637868310205</v>
      </c>
      <c r="X764">
        <v>0.76259485408366323</v>
      </c>
      <c r="Y764">
        <v>1.5251897081673265</v>
      </c>
      <c r="Z764">
        <v>32.635071838918293</v>
      </c>
      <c r="AA764">
        <v>9.2890294173571597</v>
      </c>
      <c r="AB764">
        <v>2.6523798933541816</v>
      </c>
      <c r="AC764">
        <v>-25.853768587444044</v>
      </c>
      <c r="AD764">
        <v>20.40039850784666</v>
      </c>
      <c r="AE764">
        <v>20.231931943075502</v>
      </c>
      <c r="AF764">
        <v>3965</v>
      </c>
      <c r="AG764">
        <v>5</v>
      </c>
      <c r="AH764">
        <v>1</v>
      </c>
      <c r="AI764">
        <v>2367</v>
      </c>
      <c r="AJ764">
        <v>18752</v>
      </c>
      <c r="AK764">
        <v>5806</v>
      </c>
      <c r="AL764">
        <v>28672</v>
      </c>
      <c r="AM764">
        <v>8</v>
      </c>
      <c r="AN764">
        <v>8255</v>
      </c>
      <c r="AO764">
        <v>3179</v>
      </c>
      <c r="AP764">
        <v>191</v>
      </c>
    </row>
    <row r="765" spans="1:42">
      <c r="A765">
        <v>7</v>
      </c>
      <c r="B765">
        <v>23</v>
      </c>
      <c r="C765">
        <v>2021</v>
      </c>
      <c r="D765">
        <v>99</v>
      </c>
      <c r="E765">
        <v>99</v>
      </c>
      <c r="F765">
        <v>99</v>
      </c>
      <c r="G765">
        <v>99</v>
      </c>
      <c r="H765">
        <v>99</v>
      </c>
      <c r="I765">
        <v>81</v>
      </c>
      <c r="J765">
        <v>999</v>
      </c>
      <c r="K765">
        <v>99</v>
      </c>
      <c r="L765">
        <v>99</v>
      </c>
      <c r="M765">
        <v>99</v>
      </c>
      <c r="N765">
        <v>99</v>
      </c>
      <c r="O765">
        <v>99</v>
      </c>
      <c r="P765">
        <v>9999</v>
      </c>
      <c r="Q765">
        <v>79</v>
      </c>
      <c r="R765">
        <v>68426</v>
      </c>
      <c r="S765">
        <v>68390</v>
      </c>
      <c r="T765">
        <v>16.426752988630053</v>
      </c>
      <c r="U765">
        <v>61.658371106886975</v>
      </c>
      <c r="V765">
        <v>90.285726642351761</v>
      </c>
      <c r="W765">
        <v>83.316049129989139</v>
      </c>
      <c r="X765">
        <v>0.51734720720194083</v>
      </c>
      <c r="Y765">
        <v>1.0346944144038819</v>
      </c>
      <c r="Z765">
        <v>49.093911671002246</v>
      </c>
      <c r="AA765">
        <v>9.4954340036357046</v>
      </c>
      <c r="AB765">
        <v>2.4822580934701484</v>
      </c>
      <c r="AC765">
        <v>-36.208671211542395</v>
      </c>
      <c r="AD765">
        <v>5.2517002001403856</v>
      </c>
      <c r="AE765">
        <v>5.1937684142785532</v>
      </c>
      <c r="AF765">
        <v>1078</v>
      </c>
      <c r="AG765">
        <v>0</v>
      </c>
      <c r="AH765">
        <v>0</v>
      </c>
      <c r="AI765">
        <v>496</v>
      </c>
      <c r="AJ765">
        <v>2375.5</v>
      </c>
      <c r="AK765">
        <v>301</v>
      </c>
      <c r="AL765">
        <v>3506</v>
      </c>
      <c r="AM765">
        <v>0</v>
      </c>
      <c r="AN765">
        <v>926.5</v>
      </c>
      <c r="AO765">
        <v>1051</v>
      </c>
      <c r="AP765">
        <v>39</v>
      </c>
    </row>
    <row r="766" spans="1:42">
      <c r="A766">
        <v>7</v>
      </c>
      <c r="B766">
        <v>24</v>
      </c>
      <c r="C766">
        <v>2021</v>
      </c>
      <c r="D766">
        <v>99</v>
      </c>
      <c r="E766">
        <v>99</v>
      </c>
      <c r="F766">
        <v>99</v>
      </c>
      <c r="G766">
        <v>99</v>
      </c>
      <c r="H766">
        <v>99</v>
      </c>
      <c r="I766">
        <v>83</v>
      </c>
      <c r="J766">
        <v>999</v>
      </c>
      <c r="K766">
        <v>99</v>
      </c>
      <c r="L766">
        <v>99</v>
      </c>
      <c r="M766">
        <v>99</v>
      </c>
      <c r="N766">
        <v>99</v>
      </c>
      <c r="O766">
        <v>99</v>
      </c>
      <c r="P766">
        <v>9999</v>
      </c>
      <c r="Q766">
        <v>300</v>
      </c>
      <c r="R766">
        <v>129873.42999999998</v>
      </c>
      <c r="S766">
        <v>129768.42999999998</v>
      </c>
      <c r="T766">
        <v>16.182886445672526</v>
      </c>
      <c r="U766">
        <v>60.953858654219673</v>
      </c>
      <c r="V766">
        <v>93.194753426570102</v>
      </c>
      <c r="W766">
        <v>85.988747031924817</v>
      </c>
      <c r="X766">
        <v>1.4252337833843305</v>
      </c>
      <c r="Y766">
        <v>2.850467566768661</v>
      </c>
      <c r="Z766">
        <v>0</v>
      </c>
      <c r="AA766">
        <v>8.4434722962055115</v>
      </c>
      <c r="AB766">
        <v>2.5496698488608436</v>
      </c>
      <c r="AC766">
        <v>-29.545425304790005</v>
      </c>
      <c r="AD766">
        <v>9.9677946734270382</v>
      </c>
      <c r="AE766">
        <v>10.171195007029175</v>
      </c>
      <c r="AF766">
        <v>1378.6700000000003</v>
      </c>
      <c r="AG766">
        <v>3</v>
      </c>
      <c r="AH766">
        <v>0</v>
      </c>
      <c r="AI766">
        <v>405.88</v>
      </c>
      <c r="AJ766">
        <v>6218</v>
      </c>
      <c r="AK766">
        <v>1785.8800000000003</v>
      </c>
      <c r="AL766">
        <v>8047.9</v>
      </c>
      <c r="AM766">
        <v>5</v>
      </c>
      <c r="AN766">
        <v>2302.5</v>
      </c>
      <c r="AO766">
        <v>890</v>
      </c>
      <c r="AP766">
        <v>108</v>
      </c>
    </row>
    <row r="767" spans="1:42">
      <c r="A767">
        <v>7</v>
      </c>
      <c r="B767">
        <v>25</v>
      </c>
      <c r="C767">
        <v>2020</v>
      </c>
      <c r="D767">
        <v>99</v>
      </c>
      <c r="E767">
        <v>99</v>
      </c>
      <c r="F767">
        <v>99</v>
      </c>
      <c r="G767">
        <v>99</v>
      </c>
      <c r="H767">
        <v>99</v>
      </c>
      <c r="I767">
        <v>6</v>
      </c>
      <c r="J767">
        <v>999</v>
      </c>
      <c r="K767">
        <v>99</v>
      </c>
      <c r="L767">
        <v>99</v>
      </c>
      <c r="M767">
        <v>99</v>
      </c>
      <c r="N767">
        <v>99</v>
      </c>
      <c r="O767">
        <v>99</v>
      </c>
      <c r="P767">
        <v>9999</v>
      </c>
      <c r="Q767">
        <v>572</v>
      </c>
      <c r="R767">
        <v>315348</v>
      </c>
      <c r="S767">
        <v>315348</v>
      </c>
      <c r="T767">
        <v>15.936210155130201</v>
      </c>
      <c r="U767">
        <v>60.351126374671793</v>
      </c>
      <c r="V767">
        <v>89.186183978954602</v>
      </c>
      <c r="W767">
        <v>82.318847812576749</v>
      </c>
      <c r="X767">
        <v>1.9105876682268479</v>
      </c>
      <c r="Y767">
        <v>3.8211753364536958</v>
      </c>
      <c r="Z767">
        <v>57.566561386151186</v>
      </c>
      <c r="AA767">
        <v>9.8636393170377126</v>
      </c>
      <c r="AB767">
        <v>4.3978483691045112</v>
      </c>
      <c r="AC767">
        <v>5.7096029006090152</v>
      </c>
      <c r="AD767">
        <v>24.639250488232939</v>
      </c>
      <c r="AE767">
        <v>24.87702145722622</v>
      </c>
      <c r="AF767">
        <v>5457</v>
      </c>
      <c r="AG767">
        <v>0</v>
      </c>
      <c r="AH767">
        <v>0</v>
      </c>
      <c r="AI767">
        <v>1624</v>
      </c>
      <c r="AJ767">
        <v>12342</v>
      </c>
      <c r="AK767">
        <v>1924</v>
      </c>
      <c r="AL767">
        <v>18487</v>
      </c>
      <c r="AM767">
        <v>1</v>
      </c>
      <c r="AN767">
        <v>3138</v>
      </c>
      <c r="AO767">
        <v>3916</v>
      </c>
      <c r="AP767">
        <v>240</v>
      </c>
    </row>
    <row r="768" spans="1:42">
      <c r="A768">
        <v>7</v>
      </c>
      <c r="B768">
        <v>26</v>
      </c>
      <c r="C768">
        <v>2020</v>
      </c>
      <c r="D768">
        <v>99</v>
      </c>
      <c r="E768">
        <v>99</v>
      </c>
      <c r="F768">
        <v>99</v>
      </c>
      <c r="G768">
        <v>99</v>
      </c>
      <c r="H768">
        <v>99</v>
      </c>
      <c r="I768">
        <v>24</v>
      </c>
      <c r="J768">
        <v>999</v>
      </c>
      <c r="K768">
        <v>99</v>
      </c>
      <c r="L768">
        <v>99</v>
      </c>
      <c r="M768">
        <v>99</v>
      </c>
      <c r="N768">
        <v>99</v>
      </c>
      <c r="O768">
        <v>99</v>
      </c>
      <c r="P768">
        <v>9999</v>
      </c>
      <c r="Q768">
        <v>525</v>
      </c>
      <c r="R768">
        <v>282081</v>
      </c>
      <c r="S768">
        <v>282081</v>
      </c>
      <c r="T768">
        <v>16.031210893324971</v>
      </c>
      <c r="U768">
        <v>60.548743091523349</v>
      </c>
      <c r="V768">
        <v>88.182668983807204</v>
      </c>
      <c r="W768">
        <v>81.392603472052016</v>
      </c>
      <c r="X768">
        <v>0.72461456106579292</v>
      </c>
      <c r="Y768">
        <v>1.4492291221315861</v>
      </c>
      <c r="Z768">
        <v>60.146199141381359</v>
      </c>
      <c r="AA768">
        <v>9.6364174039340931</v>
      </c>
      <c r="AB768">
        <v>4.0286137245987508</v>
      </c>
      <c r="AC768">
        <v>3.9197984710095657</v>
      </c>
      <c r="AD768">
        <v>22.039982549346245</v>
      </c>
      <c r="AE768">
        <v>22.002285286508798</v>
      </c>
      <c r="AF768">
        <v>6721</v>
      </c>
      <c r="AG768">
        <v>4</v>
      </c>
      <c r="AH768">
        <v>0</v>
      </c>
      <c r="AI768">
        <v>1585</v>
      </c>
      <c r="AJ768">
        <v>26686</v>
      </c>
      <c r="AK768">
        <v>6913</v>
      </c>
      <c r="AL768">
        <v>27403</v>
      </c>
      <c r="AM768">
        <v>12</v>
      </c>
      <c r="AN768">
        <v>4961</v>
      </c>
      <c r="AO768">
        <v>2416</v>
      </c>
      <c r="AP768">
        <v>211</v>
      </c>
    </row>
    <row r="769" spans="1:42">
      <c r="A769">
        <v>7</v>
      </c>
      <c r="B769">
        <v>27</v>
      </c>
      <c r="C769">
        <v>2020</v>
      </c>
      <c r="D769">
        <v>99</v>
      </c>
      <c r="E769">
        <v>99</v>
      </c>
      <c r="F769">
        <v>99</v>
      </c>
      <c r="G769">
        <v>99</v>
      </c>
      <c r="H769">
        <v>99</v>
      </c>
      <c r="I769">
        <v>49</v>
      </c>
      <c r="J769">
        <v>999</v>
      </c>
      <c r="K769">
        <v>99</v>
      </c>
      <c r="L769">
        <v>99</v>
      </c>
      <c r="M769">
        <v>99</v>
      </c>
      <c r="N769">
        <v>99</v>
      </c>
      <c r="O769">
        <v>99</v>
      </c>
      <c r="P769">
        <v>9999</v>
      </c>
      <c r="Q769">
        <v>396</v>
      </c>
      <c r="R769">
        <v>227622</v>
      </c>
      <c r="S769">
        <v>227622</v>
      </c>
      <c r="T769">
        <v>16.014089147797669</v>
      </c>
      <c r="U769">
        <v>60.607177689327038</v>
      </c>
      <c r="V769">
        <v>86.683238018880019</v>
      </c>
      <c r="W769">
        <v>80.00862869142729</v>
      </c>
      <c r="X769">
        <v>2.7822442470411475</v>
      </c>
      <c r="Y769">
        <v>5.564488494082295</v>
      </c>
      <c r="Z769">
        <v>76.843626714465216</v>
      </c>
      <c r="AA769">
        <v>10.326705035394278</v>
      </c>
      <c r="AB769">
        <v>4.3472154546906321</v>
      </c>
      <c r="AC769">
        <v>-0.46313512802537343</v>
      </c>
      <c r="AD769">
        <v>17.784908972413206</v>
      </c>
      <c r="AE769">
        <v>17.452597725027012</v>
      </c>
      <c r="AF769">
        <v>4391</v>
      </c>
      <c r="AG769">
        <v>0</v>
      </c>
      <c r="AH769">
        <v>0</v>
      </c>
      <c r="AI769">
        <v>1637</v>
      </c>
      <c r="AJ769">
        <v>13432</v>
      </c>
      <c r="AK769">
        <v>2172</v>
      </c>
      <c r="AL769">
        <v>15080</v>
      </c>
      <c r="AM769">
        <v>0</v>
      </c>
      <c r="AN769">
        <v>4855</v>
      </c>
      <c r="AO769">
        <v>4577</v>
      </c>
      <c r="AP769">
        <v>199</v>
      </c>
    </row>
    <row r="770" spans="1:42">
      <c r="A770">
        <v>7</v>
      </c>
      <c r="B770">
        <v>28</v>
      </c>
      <c r="C770">
        <v>2020</v>
      </c>
      <c r="D770">
        <v>99</v>
      </c>
      <c r="E770">
        <v>99</v>
      </c>
      <c r="F770">
        <v>99</v>
      </c>
      <c r="G770">
        <v>99</v>
      </c>
      <c r="H770">
        <v>99</v>
      </c>
      <c r="I770">
        <v>80</v>
      </c>
      <c r="J770">
        <v>999</v>
      </c>
      <c r="K770">
        <v>99</v>
      </c>
      <c r="L770">
        <v>99</v>
      </c>
      <c r="M770">
        <v>99</v>
      </c>
      <c r="N770">
        <v>99</v>
      </c>
      <c r="O770">
        <v>99</v>
      </c>
      <c r="P770">
        <v>9999</v>
      </c>
      <c r="Q770">
        <v>403</v>
      </c>
      <c r="R770">
        <v>267387</v>
      </c>
      <c r="S770">
        <v>267387</v>
      </c>
      <c r="T770">
        <v>15.990186508693387</v>
      </c>
      <c r="U770">
        <v>61.323729276292418</v>
      </c>
      <c r="V770">
        <v>87.847535809226756</v>
      </c>
      <c r="W770">
        <v>81.08327555191552</v>
      </c>
      <c r="X770">
        <v>0.60100154457770949</v>
      </c>
      <c r="Y770">
        <v>1.2020030891554188</v>
      </c>
      <c r="Z770">
        <v>2.3763309360589697</v>
      </c>
      <c r="AA770">
        <v>11.878852914734296</v>
      </c>
      <c r="AB770">
        <v>2.6833653865833704</v>
      </c>
      <c r="AC770">
        <v>-19.125248900446174</v>
      </c>
      <c r="AD770">
        <v>20.891888549466437</v>
      </c>
      <c r="AE770">
        <v>20.776892370042361</v>
      </c>
      <c r="AF770">
        <v>4093</v>
      </c>
      <c r="AG770">
        <v>0</v>
      </c>
      <c r="AH770">
        <v>1</v>
      </c>
      <c r="AI770">
        <v>1809</v>
      </c>
      <c r="AJ770">
        <v>21861</v>
      </c>
      <c r="AK770">
        <v>7170</v>
      </c>
      <c r="AL770">
        <v>28460</v>
      </c>
      <c r="AM770">
        <v>25</v>
      </c>
      <c r="AN770">
        <v>9846</v>
      </c>
      <c r="AO770">
        <v>3757</v>
      </c>
      <c r="AP770">
        <v>172</v>
      </c>
    </row>
    <row r="771" spans="1:42">
      <c r="A771">
        <v>7</v>
      </c>
      <c r="B771">
        <v>29</v>
      </c>
      <c r="C771">
        <v>2020</v>
      </c>
      <c r="D771">
        <v>99</v>
      </c>
      <c r="E771">
        <v>99</v>
      </c>
      <c r="F771">
        <v>99</v>
      </c>
      <c r="G771">
        <v>99</v>
      </c>
      <c r="H771">
        <v>99</v>
      </c>
      <c r="I771">
        <v>81</v>
      </c>
      <c r="J771">
        <v>999</v>
      </c>
      <c r="K771">
        <v>99</v>
      </c>
      <c r="L771">
        <v>99</v>
      </c>
      <c r="M771">
        <v>99</v>
      </c>
      <c r="N771">
        <v>99</v>
      </c>
      <c r="O771">
        <v>99</v>
      </c>
      <c r="P771">
        <v>9999</v>
      </c>
      <c r="Q771">
        <v>77</v>
      </c>
      <c r="R771">
        <v>64700</v>
      </c>
      <c r="S771">
        <v>64700</v>
      </c>
      <c r="T771">
        <v>16.350834621329213</v>
      </c>
      <c r="U771">
        <v>61.534528593508504</v>
      </c>
      <c r="V771">
        <v>88.336316795075646</v>
      </c>
      <c r="W771">
        <v>81.534420401853922</v>
      </c>
      <c r="X771">
        <v>0.89180834621329219</v>
      </c>
      <c r="Y771">
        <v>1.7836166924265844</v>
      </c>
      <c r="Z771">
        <v>28.066460587326119</v>
      </c>
      <c r="AA771">
        <v>9.4348298013967167</v>
      </c>
      <c r="AB771">
        <v>2.9425038048852339</v>
      </c>
      <c r="AC771">
        <v>-28.071450390108041</v>
      </c>
      <c r="AD771">
        <v>5.0552389949791081</v>
      </c>
      <c r="AE771">
        <v>5.0553855837401915</v>
      </c>
      <c r="AF771">
        <v>1179</v>
      </c>
      <c r="AG771">
        <v>0</v>
      </c>
      <c r="AH771">
        <v>0</v>
      </c>
      <c r="AI771">
        <v>401</v>
      </c>
      <c r="AJ771">
        <v>2775</v>
      </c>
      <c r="AK771">
        <v>595</v>
      </c>
      <c r="AL771">
        <v>6653</v>
      </c>
      <c r="AM771">
        <v>0</v>
      </c>
      <c r="AN771">
        <v>1191</v>
      </c>
      <c r="AO771">
        <v>1207</v>
      </c>
      <c r="AP771">
        <v>34</v>
      </c>
    </row>
    <row r="772" spans="1:42">
      <c r="A772">
        <v>7</v>
      </c>
      <c r="B772">
        <v>30</v>
      </c>
      <c r="C772">
        <v>2020</v>
      </c>
      <c r="D772">
        <v>99</v>
      </c>
      <c r="E772">
        <v>99</v>
      </c>
      <c r="F772">
        <v>99</v>
      </c>
      <c r="G772">
        <v>99</v>
      </c>
      <c r="H772">
        <v>99</v>
      </c>
      <c r="I772">
        <v>83</v>
      </c>
      <c r="J772">
        <v>999</v>
      </c>
      <c r="K772">
        <v>99</v>
      </c>
      <c r="L772">
        <v>99</v>
      </c>
      <c r="M772">
        <v>99</v>
      </c>
      <c r="N772">
        <v>99</v>
      </c>
      <c r="O772">
        <v>99</v>
      </c>
      <c r="P772">
        <v>9999</v>
      </c>
      <c r="Q772">
        <v>299</v>
      </c>
      <c r="R772">
        <v>122722.36</v>
      </c>
      <c r="S772">
        <v>122722.36</v>
      </c>
      <c r="T772">
        <v>16.251619672242285</v>
      </c>
      <c r="U772">
        <v>61.120978198268048</v>
      </c>
      <c r="V772">
        <v>90.609983089039034</v>
      </c>
      <c r="W772">
        <v>83.633014391182911</v>
      </c>
      <c r="X772">
        <v>0.69180547049453744</v>
      </c>
      <c r="Y772">
        <v>1.3836109409890751</v>
      </c>
      <c r="Z772">
        <v>7.3694801827474627</v>
      </c>
      <c r="AA772">
        <v>8.2830932394926648</v>
      </c>
      <c r="AB772">
        <v>2.822722304431986</v>
      </c>
      <c r="AC772">
        <v>-19.118018917780624</v>
      </c>
      <c r="AD772">
        <v>9.5887304455620441</v>
      </c>
      <c r="AE772">
        <v>9.8358175774554368</v>
      </c>
      <c r="AF772">
        <v>1530.79</v>
      </c>
      <c r="AG772">
        <v>3</v>
      </c>
      <c r="AH772">
        <v>0</v>
      </c>
      <c r="AI772">
        <v>527</v>
      </c>
      <c r="AJ772">
        <v>6564.89</v>
      </c>
      <c r="AK772">
        <v>1521.89</v>
      </c>
      <c r="AL772">
        <v>10057.89</v>
      </c>
      <c r="AM772">
        <v>1</v>
      </c>
      <c r="AN772">
        <v>2695</v>
      </c>
      <c r="AO772">
        <v>1282</v>
      </c>
      <c r="AP772">
        <v>99</v>
      </c>
    </row>
    <row r="773" spans="1:42">
      <c r="A773">
        <v>7</v>
      </c>
      <c r="B773">
        <v>31</v>
      </c>
      <c r="C773">
        <v>2019</v>
      </c>
      <c r="D773">
        <v>99</v>
      </c>
      <c r="E773">
        <v>99</v>
      </c>
      <c r="F773">
        <v>99</v>
      </c>
      <c r="G773">
        <v>99</v>
      </c>
      <c r="H773">
        <v>99</v>
      </c>
      <c r="I773">
        <v>6</v>
      </c>
      <c r="J773">
        <v>999</v>
      </c>
      <c r="K773">
        <v>99</v>
      </c>
      <c r="L773">
        <v>99</v>
      </c>
      <c r="M773">
        <v>99</v>
      </c>
      <c r="N773">
        <v>99</v>
      </c>
      <c r="O773">
        <v>99</v>
      </c>
      <c r="P773">
        <v>9999</v>
      </c>
      <c r="Q773">
        <v>625</v>
      </c>
      <c r="R773">
        <v>340607</v>
      </c>
      <c r="S773">
        <v>339306</v>
      </c>
      <c r="T773">
        <v>15.803958814704336</v>
      </c>
      <c r="U773">
        <v>60.385598839985136</v>
      </c>
      <c r="V773">
        <v>87.036124957862256</v>
      </c>
      <c r="W773">
        <v>80.2232639564279</v>
      </c>
      <c r="X773">
        <v>1.5648533353689149</v>
      </c>
      <c r="Y773">
        <v>3.1297066707378298</v>
      </c>
      <c r="Z773">
        <v>97.887594794000123</v>
      </c>
      <c r="AA773">
        <v>8.7462819516790145</v>
      </c>
      <c r="AB773">
        <v>2.6653197120962679</v>
      </c>
      <c r="AC773">
        <v>-25.18615221815762</v>
      </c>
      <c r="AD773">
        <v>25.542523753458976</v>
      </c>
      <c r="AE773">
        <v>25.915800347152057</v>
      </c>
      <c r="AF773">
        <v>6056</v>
      </c>
      <c r="AG773">
        <v>0</v>
      </c>
      <c r="AH773">
        <v>0</v>
      </c>
      <c r="AI773">
        <v>1486</v>
      </c>
      <c r="AJ773">
        <v>15591</v>
      </c>
      <c r="AK773">
        <v>2408</v>
      </c>
      <c r="AL773">
        <v>17499</v>
      </c>
      <c r="AM773">
        <v>4</v>
      </c>
      <c r="AN773">
        <v>3389</v>
      </c>
      <c r="AO773">
        <v>4486</v>
      </c>
      <c r="AP773">
        <v>268</v>
      </c>
    </row>
    <row r="774" spans="1:42">
      <c r="A774">
        <v>7</v>
      </c>
      <c r="B774">
        <v>32</v>
      </c>
      <c r="C774">
        <v>2019</v>
      </c>
      <c r="D774">
        <v>99</v>
      </c>
      <c r="E774">
        <v>99</v>
      </c>
      <c r="F774">
        <v>99</v>
      </c>
      <c r="G774">
        <v>99</v>
      </c>
      <c r="H774">
        <v>99</v>
      </c>
      <c r="I774">
        <v>24</v>
      </c>
      <c r="J774">
        <v>999</v>
      </c>
      <c r="K774">
        <v>99</v>
      </c>
      <c r="L774">
        <v>99</v>
      </c>
      <c r="M774">
        <v>99</v>
      </c>
      <c r="N774">
        <v>99</v>
      </c>
      <c r="O774">
        <v>99</v>
      </c>
      <c r="P774">
        <v>9999</v>
      </c>
      <c r="Q774">
        <v>516</v>
      </c>
      <c r="R774">
        <v>296020</v>
      </c>
      <c r="S774">
        <v>289771</v>
      </c>
      <c r="T774">
        <v>15.582761299912169</v>
      </c>
      <c r="U774">
        <v>60.486687763785902</v>
      </c>
      <c r="V774">
        <v>86.611804188800491</v>
      </c>
      <c r="W774">
        <v>79.299024125948193</v>
      </c>
      <c r="X774">
        <v>0.67630565502330897</v>
      </c>
      <c r="Y774">
        <v>1.3526113100466179</v>
      </c>
      <c r="Z774">
        <v>77.348152151881635</v>
      </c>
      <c r="AA774">
        <v>9.3002917080238365</v>
      </c>
      <c r="AB774">
        <v>2.6149301222841643</v>
      </c>
      <c r="AC774">
        <v>-22.656353245856721</v>
      </c>
      <c r="AD774">
        <v>22.198891630233451</v>
      </c>
      <c r="AE774">
        <v>21.877390600388157</v>
      </c>
      <c r="AF774">
        <v>6651</v>
      </c>
      <c r="AG774">
        <v>3</v>
      </c>
      <c r="AH774">
        <v>0</v>
      </c>
      <c r="AI774">
        <v>1276</v>
      </c>
      <c r="AJ774">
        <v>25846</v>
      </c>
      <c r="AK774">
        <v>7394</v>
      </c>
      <c r="AL774">
        <v>25863</v>
      </c>
      <c r="AM774">
        <v>10</v>
      </c>
      <c r="AN774">
        <v>5058</v>
      </c>
      <c r="AO774">
        <v>3083</v>
      </c>
      <c r="AP774">
        <v>222</v>
      </c>
    </row>
    <row r="775" spans="1:42">
      <c r="A775">
        <v>7</v>
      </c>
      <c r="B775">
        <v>33</v>
      </c>
      <c r="C775">
        <v>2019</v>
      </c>
      <c r="D775">
        <v>99</v>
      </c>
      <c r="E775">
        <v>99</v>
      </c>
      <c r="F775">
        <v>99</v>
      </c>
      <c r="G775">
        <v>99</v>
      </c>
      <c r="H775">
        <v>99</v>
      </c>
      <c r="I775">
        <v>49</v>
      </c>
      <c r="J775">
        <v>999</v>
      </c>
      <c r="K775">
        <v>99</v>
      </c>
      <c r="L775">
        <v>99</v>
      </c>
      <c r="M775">
        <v>99</v>
      </c>
      <c r="N775">
        <v>99</v>
      </c>
      <c r="O775">
        <v>99</v>
      </c>
      <c r="P775">
        <v>9999</v>
      </c>
      <c r="Q775">
        <v>399</v>
      </c>
      <c r="R775">
        <v>247800</v>
      </c>
      <c r="S775">
        <v>243592</v>
      </c>
      <c r="T775">
        <v>15.728313155770779</v>
      </c>
      <c r="U775">
        <v>60.803195507241618</v>
      </c>
      <c r="V775">
        <v>84.386462050982971</v>
      </c>
      <c r="W775">
        <v>77.407726854739508</v>
      </c>
      <c r="X775">
        <v>2.3894269572235673</v>
      </c>
      <c r="Y775">
        <v>4.7788539144471347</v>
      </c>
      <c r="Z775">
        <v>94.052058111380163</v>
      </c>
      <c r="AA775">
        <v>10.030548428302698</v>
      </c>
      <c r="AB775">
        <v>2.785058100797916</v>
      </c>
      <c r="AC775">
        <v>-32.355930249403528</v>
      </c>
      <c r="AD775">
        <v>18.582816519059005</v>
      </c>
      <c r="AE775">
        <v>17.952299864557478</v>
      </c>
      <c r="AF775">
        <v>5559</v>
      </c>
      <c r="AG775">
        <v>1</v>
      </c>
      <c r="AH775">
        <v>0</v>
      </c>
      <c r="AI775">
        <v>1850</v>
      </c>
      <c r="AJ775">
        <v>16079</v>
      </c>
      <c r="AK775">
        <v>3445</v>
      </c>
      <c r="AL775">
        <v>19486</v>
      </c>
      <c r="AM775">
        <v>1</v>
      </c>
      <c r="AN775">
        <v>5745</v>
      </c>
      <c r="AO775">
        <v>5513</v>
      </c>
      <c r="AP775">
        <v>208</v>
      </c>
    </row>
    <row r="776" spans="1:42">
      <c r="A776">
        <v>7</v>
      </c>
      <c r="B776">
        <v>34</v>
      </c>
      <c r="C776">
        <v>2019</v>
      </c>
      <c r="D776">
        <v>99</v>
      </c>
      <c r="E776">
        <v>99</v>
      </c>
      <c r="F776">
        <v>99</v>
      </c>
      <c r="G776">
        <v>99</v>
      </c>
      <c r="H776">
        <v>99</v>
      </c>
      <c r="I776">
        <v>80</v>
      </c>
      <c r="J776">
        <v>999</v>
      </c>
      <c r="K776">
        <v>99</v>
      </c>
      <c r="L776">
        <v>99</v>
      </c>
      <c r="M776">
        <v>99</v>
      </c>
      <c r="N776">
        <v>99</v>
      </c>
      <c r="O776">
        <v>99</v>
      </c>
      <c r="P776">
        <v>9999</v>
      </c>
      <c r="Q776">
        <v>422</v>
      </c>
      <c r="R776">
        <v>263075</v>
      </c>
      <c r="S776">
        <v>258795</v>
      </c>
      <c r="T776">
        <v>15.861769457379076</v>
      </c>
      <c r="U776">
        <v>61.046534902142618</v>
      </c>
      <c r="V776">
        <v>88.476701619683908</v>
      </c>
      <c r="W776">
        <v>81.266412527291124</v>
      </c>
      <c r="X776">
        <v>0.36605530742183789</v>
      </c>
      <c r="Y776">
        <v>0.73211061484367579</v>
      </c>
      <c r="Z776">
        <v>10.47990116886819</v>
      </c>
      <c r="AA776">
        <v>8.993269066382684</v>
      </c>
      <c r="AB776">
        <v>2.7107956666282118</v>
      </c>
      <c r="AC776">
        <v>-30.316648296192472</v>
      </c>
      <c r="AD776">
        <v>19.728306923936433</v>
      </c>
      <c r="AE776">
        <v>20.023487833746412</v>
      </c>
      <c r="AF776">
        <v>3729</v>
      </c>
      <c r="AG776">
        <v>3</v>
      </c>
      <c r="AH776">
        <v>12</v>
      </c>
      <c r="AI776">
        <v>1438</v>
      </c>
      <c r="AJ776">
        <v>18879</v>
      </c>
      <c r="AK776">
        <v>7144</v>
      </c>
      <c r="AL776">
        <v>25642</v>
      </c>
      <c r="AM776">
        <v>33</v>
      </c>
      <c r="AN776">
        <v>9750</v>
      </c>
      <c r="AO776">
        <v>3974</v>
      </c>
      <c r="AP776">
        <v>172</v>
      </c>
    </row>
    <row r="777" spans="1:42">
      <c r="A777">
        <v>7</v>
      </c>
      <c r="B777">
        <v>35</v>
      </c>
      <c r="C777">
        <v>2019</v>
      </c>
      <c r="D777">
        <v>99</v>
      </c>
      <c r="E777">
        <v>99</v>
      </c>
      <c r="F777">
        <v>99</v>
      </c>
      <c r="G777">
        <v>99</v>
      </c>
      <c r="H777">
        <v>99</v>
      </c>
      <c r="I777">
        <v>81</v>
      </c>
      <c r="J777">
        <v>999</v>
      </c>
      <c r="K777">
        <v>99</v>
      </c>
      <c r="L777">
        <v>99</v>
      </c>
      <c r="M777">
        <v>99</v>
      </c>
      <c r="N777">
        <v>99</v>
      </c>
      <c r="O777">
        <v>99</v>
      </c>
      <c r="P777">
        <v>9999</v>
      </c>
      <c r="Q777">
        <v>81</v>
      </c>
      <c r="R777">
        <v>62555</v>
      </c>
      <c r="S777">
        <v>62078</v>
      </c>
      <c r="T777">
        <v>16.221341219726636</v>
      </c>
      <c r="U777">
        <v>61.77265697992847</v>
      </c>
      <c r="V777">
        <v>85.531919319900013</v>
      </c>
      <c r="W777">
        <v>78.716513096426979</v>
      </c>
      <c r="X777">
        <v>3.0437215250579497</v>
      </c>
      <c r="Y777">
        <v>6.0874430501158994</v>
      </c>
      <c r="Z777">
        <v>0</v>
      </c>
      <c r="AA777">
        <v>9.406003570112226</v>
      </c>
      <c r="AB777">
        <v>2.8314397852353639</v>
      </c>
      <c r="AC777">
        <v>-33.736257855733335</v>
      </c>
      <c r="AD777">
        <v>4.6910737988286382</v>
      </c>
      <c r="AE777">
        <v>4.6523922428781441</v>
      </c>
      <c r="AF777">
        <v>1334</v>
      </c>
      <c r="AG777">
        <v>0</v>
      </c>
      <c r="AH777">
        <v>0</v>
      </c>
      <c r="AI777">
        <v>504</v>
      </c>
      <c r="AJ777">
        <v>3145</v>
      </c>
      <c r="AK777">
        <v>816</v>
      </c>
      <c r="AL777">
        <v>5849</v>
      </c>
      <c r="AM777">
        <v>0</v>
      </c>
      <c r="AN777">
        <v>1090</v>
      </c>
      <c r="AO777">
        <v>1219</v>
      </c>
      <c r="AP777">
        <v>37</v>
      </c>
    </row>
    <row r="778" spans="1:42">
      <c r="A778">
        <v>7</v>
      </c>
      <c r="B778">
        <v>36</v>
      </c>
      <c r="C778">
        <v>2019</v>
      </c>
      <c r="D778">
        <v>99</v>
      </c>
      <c r="E778">
        <v>99</v>
      </c>
      <c r="F778">
        <v>99</v>
      </c>
      <c r="G778">
        <v>99</v>
      </c>
      <c r="H778">
        <v>99</v>
      </c>
      <c r="I778">
        <v>83</v>
      </c>
      <c r="J778">
        <v>999</v>
      </c>
      <c r="K778">
        <v>99</v>
      </c>
      <c r="L778">
        <v>99</v>
      </c>
      <c r="M778">
        <v>99</v>
      </c>
      <c r="N778">
        <v>99</v>
      </c>
      <c r="O778">
        <v>99</v>
      </c>
      <c r="P778">
        <v>9999</v>
      </c>
      <c r="Q778">
        <v>263</v>
      </c>
      <c r="R778">
        <v>123433</v>
      </c>
      <c r="S778">
        <v>123069</v>
      </c>
      <c r="T778">
        <v>16.182576782545997</v>
      </c>
      <c r="U778">
        <v>61.171936068384397</v>
      </c>
      <c r="V778">
        <v>88.663152232679337</v>
      </c>
      <c r="W778">
        <v>81.748901835556055</v>
      </c>
      <c r="X778">
        <v>0.53146241280694795</v>
      </c>
      <c r="Y778">
        <v>1.0629248256138959</v>
      </c>
      <c r="Z778">
        <v>0</v>
      </c>
      <c r="AA778">
        <v>8.500203935786713</v>
      </c>
      <c r="AB778">
        <v>2.5329521633010477</v>
      </c>
      <c r="AC778">
        <v>-28.164713041317871</v>
      </c>
      <c r="AD778">
        <v>9.2563873744834968</v>
      </c>
      <c r="AE778">
        <v>9.578629111277758</v>
      </c>
      <c r="AF778">
        <v>1542</v>
      </c>
      <c r="AG778">
        <v>4</v>
      </c>
      <c r="AH778">
        <v>0</v>
      </c>
      <c r="AI778">
        <v>612</v>
      </c>
      <c r="AJ778">
        <v>6181.5</v>
      </c>
      <c r="AK778">
        <v>1631</v>
      </c>
      <c r="AL778">
        <v>12466.5</v>
      </c>
      <c r="AM778">
        <v>2</v>
      </c>
      <c r="AN778">
        <v>3438</v>
      </c>
      <c r="AO778">
        <v>1279</v>
      </c>
      <c r="AP778">
        <v>108</v>
      </c>
    </row>
    <row r="779" spans="1:42">
      <c r="A779">
        <v>7</v>
      </c>
      <c r="B779">
        <v>37</v>
      </c>
      <c r="C779">
        <v>2018</v>
      </c>
      <c r="D779">
        <v>99</v>
      </c>
      <c r="E779">
        <v>99</v>
      </c>
      <c r="F779">
        <v>99</v>
      </c>
      <c r="G779">
        <v>99</v>
      </c>
      <c r="H779">
        <v>99</v>
      </c>
      <c r="I779">
        <v>6</v>
      </c>
      <c r="J779">
        <v>999</v>
      </c>
      <c r="K779">
        <v>99</v>
      </c>
      <c r="L779">
        <v>99</v>
      </c>
      <c r="M779">
        <v>99</v>
      </c>
      <c r="N779">
        <v>99</v>
      </c>
      <c r="O779">
        <v>99</v>
      </c>
      <c r="P779">
        <v>9999</v>
      </c>
      <c r="Q779">
        <v>694</v>
      </c>
      <c r="R779">
        <v>367738</v>
      </c>
      <c r="S779">
        <v>360825</v>
      </c>
      <c r="T779">
        <v>15.236565163241222</v>
      </c>
      <c r="U779">
        <v>59.756114459918251</v>
      </c>
      <c r="V779">
        <v>86.262022170063389</v>
      </c>
      <c r="W779">
        <v>79.111217071988662</v>
      </c>
      <c r="X779">
        <v>1.3273036781621701</v>
      </c>
      <c r="Y779">
        <v>2.6546073563243402</v>
      </c>
      <c r="Z779">
        <v>87.745079377165254</v>
      </c>
      <c r="AA779">
        <v>9.3895681370932476</v>
      </c>
      <c r="AB779">
        <v>2.6125864928384019</v>
      </c>
      <c r="AC779">
        <v>-25.298069336268775</v>
      </c>
      <c r="AD779">
        <v>26.017878810390503</v>
      </c>
      <c r="AE779">
        <v>25.997474938178161</v>
      </c>
      <c r="AF779">
        <v>6564</v>
      </c>
      <c r="AG779">
        <v>0</v>
      </c>
      <c r="AH779">
        <v>0</v>
      </c>
      <c r="AI779">
        <v>1972</v>
      </c>
      <c r="AJ779">
        <v>17950</v>
      </c>
      <c r="AK779">
        <v>2205</v>
      </c>
      <c r="AL779">
        <v>20078</v>
      </c>
      <c r="AM779">
        <v>1</v>
      </c>
      <c r="AN779">
        <v>10202</v>
      </c>
      <c r="AO779">
        <v>6005</v>
      </c>
    </row>
    <row r="780" spans="1:42">
      <c r="A780">
        <v>7</v>
      </c>
      <c r="B780">
        <v>38</v>
      </c>
      <c r="C780">
        <v>2018</v>
      </c>
      <c r="D780">
        <v>99</v>
      </c>
      <c r="E780">
        <v>99</v>
      </c>
      <c r="F780">
        <v>99</v>
      </c>
      <c r="G780">
        <v>99</v>
      </c>
      <c r="H780">
        <v>99</v>
      </c>
      <c r="I780">
        <v>24</v>
      </c>
      <c r="J780">
        <v>999</v>
      </c>
      <c r="K780">
        <v>99</v>
      </c>
      <c r="L780">
        <v>99</v>
      </c>
      <c r="M780">
        <v>99</v>
      </c>
      <c r="N780">
        <v>99</v>
      </c>
      <c r="O780">
        <v>99</v>
      </c>
      <c r="P780">
        <v>9999</v>
      </c>
      <c r="Q780">
        <v>563</v>
      </c>
      <c r="R780">
        <v>324000</v>
      </c>
      <c r="S780">
        <v>308205</v>
      </c>
      <c r="T780">
        <v>14.825089506172837</v>
      </c>
      <c r="U780">
        <v>59.852481303028817</v>
      </c>
      <c r="V780">
        <v>87.716894506220314</v>
      </c>
      <c r="W780">
        <v>79.732838500348308</v>
      </c>
      <c r="X780">
        <v>0.64290123456790116</v>
      </c>
      <c r="Y780">
        <v>1.2858024691358021</v>
      </c>
      <c r="Z780">
        <v>69.151851851851845</v>
      </c>
      <c r="AA780">
        <v>9.3086146912772634</v>
      </c>
      <c r="AB780">
        <v>2.5159563887515111</v>
      </c>
      <c r="AC780">
        <v>-16.420939576155156</v>
      </c>
      <c r="AD780">
        <v>22.923365914228405</v>
      </c>
      <c r="AE780">
        <v>22.380685648958103</v>
      </c>
      <c r="AF780">
        <v>6296</v>
      </c>
      <c r="AG780">
        <v>4</v>
      </c>
      <c r="AH780">
        <v>0</v>
      </c>
      <c r="AI780">
        <v>1131</v>
      </c>
      <c r="AJ780">
        <v>24521</v>
      </c>
      <c r="AK780">
        <v>7932</v>
      </c>
      <c r="AL780">
        <v>29135</v>
      </c>
      <c r="AM780">
        <v>14</v>
      </c>
      <c r="AN780">
        <v>12793</v>
      </c>
      <c r="AO780">
        <v>3787</v>
      </c>
    </row>
    <row r="781" spans="1:42">
      <c r="A781">
        <v>7</v>
      </c>
      <c r="B781">
        <v>39</v>
      </c>
      <c r="C781">
        <v>2018</v>
      </c>
      <c r="D781">
        <v>99</v>
      </c>
      <c r="E781">
        <v>99</v>
      </c>
      <c r="F781">
        <v>99</v>
      </c>
      <c r="G781">
        <v>99</v>
      </c>
      <c r="H781">
        <v>99</v>
      </c>
      <c r="I781">
        <v>49</v>
      </c>
      <c r="J781">
        <v>999</v>
      </c>
      <c r="K781">
        <v>99</v>
      </c>
      <c r="L781">
        <v>99</v>
      </c>
      <c r="M781">
        <v>99</v>
      </c>
      <c r="N781">
        <v>99</v>
      </c>
      <c r="O781">
        <v>99</v>
      </c>
      <c r="P781">
        <v>9999</v>
      </c>
      <c r="Q781">
        <v>447</v>
      </c>
      <c r="R781">
        <v>268460</v>
      </c>
      <c r="S781">
        <v>263749</v>
      </c>
      <c r="T781">
        <v>15.418684347761307</v>
      </c>
      <c r="U781">
        <v>60.193115424134298</v>
      </c>
      <c r="V781">
        <v>84.716596277004783</v>
      </c>
      <c r="W781">
        <v>77.6957478511776</v>
      </c>
      <c r="X781">
        <v>3.8311107800044706</v>
      </c>
      <c r="Y781">
        <v>7.6622215600089412</v>
      </c>
      <c r="Z781">
        <v>86.158831855769989</v>
      </c>
      <c r="AA781">
        <v>10.102729771660028</v>
      </c>
      <c r="AB781">
        <v>2.7784120928286877</v>
      </c>
      <c r="AC781">
        <v>-31.558556838918488</v>
      </c>
      <c r="AD781">
        <v>18.993848189301723</v>
      </c>
      <c r="AE781">
        <v>18.663133172182064</v>
      </c>
      <c r="AF781">
        <v>6645</v>
      </c>
      <c r="AG781">
        <v>2</v>
      </c>
      <c r="AH781">
        <v>0</v>
      </c>
      <c r="AI781">
        <v>2580</v>
      </c>
      <c r="AJ781">
        <v>17856</v>
      </c>
      <c r="AK781">
        <v>4444</v>
      </c>
      <c r="AL781">
        <v>17512</v>
      </c>
      <c r="AM781">
        <v>0</v>
      </c>
      <c r="AN781">
        <v>20986</v>
      </c>
      <c r="AO781">
        <v>7042</v>
      </c>
    </row>
    <row r="782" spans="1:42">
      <c r="A782">
        <v>7</v>
      </c>
      <c r="B782">
        <v>40</v>
      </c>
      <c r="C782">
        <v>2018</v>
      </c>
      <c r="D782">
        <v>99</v>
      </c>
      <c r="E782">
        <v>99</v>
      </c>
      <c r="F782">
        <v>99</v>
      </c>
      <c r="G782">
        <v>99</v>
      </c>
      <c r="H782">
        <v>99</v>
      </c>
      <c r="I782">
        <v>80</v>
      </c>
      <c r="J782">
        <v>999</v>
      </c>
      <c r="K782">
        <v>99</v>
      </c>
      <c r="L782">
        <v>99</v>
      </c>
      <c r="M782">
        <v>99</v>
      </c>
      <c r="N782">
        <v>99</v>
      </c>
      <c r="O782">
        <v>99</v>
      </c>
      <c r="P782">
        <v>9999</v>
      </c>
      <c r="Q782">
        <v>446</v>
      </c>
      <c r="R782">
        <v>261134</v>
      </c>
      <c r="S782">
        <v>258145</v>
      </c>
      <c r="T782">
        <v>15.743706296384236</v>
      </c>
      <c r="U782">
        <v>60.655267388483217</v>
      </c>
      <c r="V782">
        <v>87.78999985457574</v>
      </c>
      <c r="W782">
        <v>80.751158457455617</v>
      </c>
      <c r="X782">
        <v>0.17730360657746597</v>
      </c>
      <c r="Y782">
        <v>0.35460721315493193</v>
      </c>
      <c r="Z782">
        <v>6.6134628198549397</v>
      </c>
      <c r="AA782">
        <v>9.0873265842783582</v>
      </c>
      <c r="AB782">
        <v>2.7197799057184642</v>
      </c>
      <c r="AC782">
        <v>-30.598156891541311</v>
      </c>
      <c r="AD782">
        <v>18.475525415574449</v>
      </c>
      <c r="AE782">
        <v>18.984928292151064</v>
      </c>
      <c r="AF782">
        <v>2504</v>
      </c>
      <c r="AG782">
        <v>0</v>
      </c>
      <c r="AH782">
        <v>4</v>
      </c>
      <c r="AI782">
        <v>975</v>
      </c>
      <c r="AJ782">
        <v>22485</v>
      </c>
      <c r="AK782">
        <v>9056</v>
      </c>
      <c r="AL782">
        <v>29212</v>
      </c>
      <c r="AM782">
        <v>17</v>
      </c>
      <c r="AN782">
        <v>17432</v>
      </c>
      <c r="AO782">
        <v>4638</v>
      </c>
    </row>
    <row r="783" spans="1:42">
      <c r="A783">
        <v>7</v>
      </c>
      <c r="B783">
        <v>41</v>
      </c>
      <c r="C783">
        <v>2018</v>
      </c>
      <c r="D783">
        <v>99</v>
      </c>
      <c r="E783">
        <v>99</v>
      </c>
      <c r="F783">
        <v>99</v>
      </c>
      <c r="G783">
        <v>99</v>
      </c>
      <c r="H783">
        <v>99</v>
      </c>
      <c r="I783">
        <v>81</v>
      </c>
      <c r="J783">
        <v>999</v>
      </c>
      <c r="K783">
        <v>99</v>
      </c>
      <c r="L783">
        <v>99</v>
      </c>
      <c r="M783">
        <v>99</v>
      </c>
      <c r="N783">
        <v>99</v>
      </c>
      <c r="O783">
        <v>99</v>
      </c>
      <c r="P783">
        <v>9999</v>
      </c>
      <c r="Q783">
        <v>85</v>
      </c>
      <c r="R783">
        <v>57687</v>
      </c>
      <c r="S783">
        <v>57641</v>
      </c>
      <c r="T783">
        <v>16.151021894014253</v>
      </c>
      <c r="U783">
        <v>61.409344043302511</v>
      </c>
      <c r="V783">
        <v>85.729964580895924</v>
      </c>
      <c r="W783">
        <v>79.098757828629189</v>
      </c>
      <c r="X783">
        <v>7.3898798689479488</v>
      </c>
      <c r="Y783">
        <v>14.779759737895898</v>
      </c>
      <c r="Z783">
        <v>0</v>
      </c>
      <c r="AA783">
        <v>9.4665134973931959</v>
      </c>
      <c r="AB783">
        <v>2.9550642110730072</v>
      </c>
      <c r="AC783">
        <v>-31.052852436679174</v>
      </c>
      <c r="AD783">
        <v>4.0814203996731298</v>
      </c>
      <c r="AE783">
        <v>4.152385368498738</v>
      </c>
      <c r="AF783">
        <v>1272</v>
      </c>
      <c r="AG783">
        <v>0</v>
      </c>
      <c r="AH783">
        <v>0</v>
      </c>
      <c r="AI783">
        <v>442</v>
      </c>
      <c r="AJ783">
        <v>3039</v>
      </c>
      <c r="AK783">
        <v>833</v>
      </c>
      <c r="AL783">
        <v>3276</v>
      </c>
      <c r="AM783">
        <v>0</v>
      </c>
      <c r="AN783">
        <v>2527</v>
      </c>
      <c r="AO783">
        <v>1009</v>
      </c>
    </row>
    <row r="784" spans="1:42">
      <c r="A784">
        <v>7</v>
      </c>
      <c r="B784">
        <v>42</v>
      </c>
      <c r="C784">
        <v>2018</v>
      </c>
      <c r="D784">
        <v>99</v>
      </c>
      <c r="E784">
        <v>99</v>
      </c>
      <c r="F784">
        <v>99</v>
      </c>
      <c r="G784">
        <v>99</v>
      </c>
      <c r="H784">
        <v>99</v>
      </c>
      <c r="I784">
        <v>83</v>
      </c>
      <c r="J784">
        <v>999</v>
      </c>
      <c r="K784">
        <v>99</v>
      </c>
      <c r="L784">
        <v>99</v>
      </c>
      <c r="M784">
        <v>99</v>
      </c>
      <c r="N784">
        <v>99</v>
      </c>
      <c r="O784">
        <v>99</v>
      </c>
      <c r="P784">
        <v>9999</v>
      </c>
      <c r="Q784">
        <v>293</v>
      </c>
      <c r="R784">
        <v>134386</v>
      </c>
      <c r="S784">
        <v>132597</v>
      </c>
      <c r="T784">
        <v>15.628808060363429</v>
      </c>
      <c r="U784">
        <v>60.385144460281921</v>
      </c>
      <c r="V784">
        <v>88.480197709838308</v>
      </c>
      <c r="W784">
        <v>81.328524023922014</v>
      </c>
      <c r="X784">
        <v>0.21133153751134787</v>
      </c>
      <c r="Y784">
        <v>0.42266307502269573</v>
      </c>
      <c r="Z784">
        <v>7.4412513208221083E-4</v>
      </c>
      <c r="AA784">
        <v>9.0729286682649999</v>
      </c>
      <c r="AB784">
        <v>2.5206314872114994</v>
      </c>
      <c r="AC784">
        <v>-29.461121015658676</v>
      </c>
      <c r="AD784">
        <v>9.5079612708317889</v>
      </c>
      <c r="AE784">
        <v>9.8213925800318744</v>
      </c>
      <c r="AF784">
        <v>1544</v>
      </c>
      <c r="AG784">
        <v>3</v>
      </c>
      <c r="AH784">
        <v>0</v>
      </c>
      <c r="AI784">
        <v>545</v>
      </c>
      <c r="AJ784">
        <v>9741</v>
      </c>
      <c r="AK784">
        <v>2252</v>
      </c>
      <c r="AL784">
        <v>14090</v>
      </c>
      <c r="AM784">
        <v>3</v>
      </c>
      <c r="AN784">
        <v>6701</v>
      </c>
      <c r="AO784">
        <v>1445</v>
      </c>
    </row>
    <row r="785" spans="1:41">
      <c r="A785">
        <v>7</v>
      </c>
      <c r="B785">
        <v>43</v>
      </c>
      <c r="C785">
        <v>2017</v>
      </c>
      <c r="D785">
        <v>99</v>
      </c>
      <c r="E785">
        <v>99</v>
      </c>
      <c r="F785">
        <v>99</v>
      </c>
      <c r="G785">
        <v>99</v>
      </c>
      <c r="H785">
        <v>99</v>
      </c>
      <c r="I785">
        <v>6</v>
      </c>
      <c r="J785">
        <v>999</v>
      </c>
      <c r="K785">
        <v>99</v>
      </c>
      <c r="L785">
        <v>99</v>
      </c>
      <c r="M785">
        <v>99</v>
      </c>
      <c r="N785">
        <v>99</v>
      </c>
      <c r="O785">
        <v>99</v>
      </c>
      <c r="P785">
        <v>9999</v>
      </c>
      <c r="Q785">
        <v>771</v>
      </c>
      <c r="R785">
        <v>361517</v>
      </c>
      <c r="S785">
        <v>359056</v>
      </c>
      <c r="T785">
        <v>15.33406727761073</v>
      </c>
      <c r="U785">
        <v>59.632759235328209</v>
      </c>
      <c r="V785">
        <v>88.205739192934345</v>
      </c>
      <c r="W785">
        <v>81.219414241787604</v>
      </c>
      <c r="X785">
        <v>1.7404437412348523</v>
      </c>
      <c r="Y785">
        <v>3.4808874824697047</v>
      </c>
      <c r="Z785">
        <v>88.008032817267221</v>
      </c>
      <c r="AA785">
        <v>9.4439125355056248</v>
      </c>
      <c r="AB785">
        <v>2.7547238114555976</v>
      </c>
      <c r="AC785">
        <v>-29.917979136458111</v>
      </c>
      <c r="AD785">
        <v>26.686326761104016</v>
      </c>
      <c r="AE785">
        <v>26.573108318285776</v>
      </c>
      <c r="AF785">
        <v>6756</v>
      </c>
      <c r="AG785">
        <v>1</v>
      </c>
      <c r="AH785">
        <v>0</v>
      </c>
      <c r="AI785">
        <v>1892</v>
      </c>
      <c r="AJ785">
        <v>21482</v>
      </c>
      <c r="AK785">
        <v>2461</v>
      </c>
      <c r="AL785">
        <v>18847</v>
      </c>
      <c r="AM785">
        <v>1</v>
      </c>
      <c r="AN785">
        <v>10322</v>
      </c>
      <c r="AO785">
        <v>7492</v>
      </c>
    </row>
    <row r="786" spans="1:41">
      <c r="A786">
        <v>7</v>
      </c>
      <c r="B786">
        <v>44</v>
      </c>
      <c r="C786">
        <v>2017</v>
      </c>
      <c r="D786">
        <v>99</v>
      </c>
      <c r="E786">
        <v>99</v>
      </c>
      <c r="F786">
        <v>99</v>
      </c>
      <c r="G786">
        <v>99</v>
      </c>
      <c r="H786">
        <v>99</v>
      </c>
      <c r="I786">
        <v>24</v>
      </c>
      <c r="J786">
        <v>999</v>
      </c>
      <c r="K786">
        <v>99</v>
      </c>
      <c r="L786">
        <v>99</v>
      </c>
      <c r="M786">
        <v>99</v>
      </c>
      <c r="N786">
        <v>99</v>
      </c>
      <c r="O786">
        <v>99</v>
      </c>
      <c r="P786">
        <v>9999</v>
      </c>
      <c r="Q786">
        <v>599</v>
      </c>
      <c r="R786">
        <v>311803</v>
      </c>
      <c r="S786">
        <v>310940</v>
      </c>
      <c r="T786">
        <v>15.45141002491958</v>
      </c>
      <c r="U786">
        <v>59.727211037499202</v>
      </c>
      <c r="V786">
        <v>88.756159371635007</v>
      </c>
      <c r="W786">
        <v>81.829949507943994</v>
      </c>
      <c r="X786">
        <v>0.92430156220434012</v>
      </c>
      <c r="Y786">
        <v>1.8486031244086805</v>
      </c>
      <c r="Z786">
        <v>70.191434976571728</v>
      </c>
      <c r="AA786">
        <v>9.5962264386290776</v>
      </c>
      <c r="AB786">
        <v>2.6361643486671311</v>
      </c>
      <c r="AC786">
        <v>-18.826611770644071</v>
      </c>
      <c r="AD786">
        <v>23.016557293550559</v>
      </c>
      <c r="AE786">
        <v>23.18511176824606</v>
      </c>
      <c r="AF786">
        <v>7331</v>
      </c>
      <c r="AG786">
        <v>6</v>
      </c>
      <c r="AH786">
        <v>0</v>
      </c>
      <c r="AI786">
        <v>1590</v>
      </c>
      <c r="AJ786">
        <v>25461</v>
      </c>
      <c r="AK786">
        <v>8420</v>
      </c>
      <c r="AL786">
        <v>29274</v>
      </c>
      <c r="AM786">
        <v>7</v>
      </c>
      <c r="AN786">
        <v>35536</v>
      </c>
      <c r="AO786">
        <v>5971</v>
      </c>
    </row>
    <row r="787" spans="1:41">
      <c r="A787">
        <v>7</v>
      </c>
      <c r="B787">
        <v>45</v>
      </c>
      <c r="C787">
        <v>2017</v>
      </c>
      <c r="D787">
        <v>99</v>
      </c>
      <c r="E787">
        <v>99</v>
      </c>
      <c r="F787">
        <v>99</v>
      </c>
      <c r="G787">
        <v>99</v>
      </c>
      <c r="H787">
        <v>99</v>
      </c>
      <c r="I787">
        <v>49</v>
      </c>
      <c r="J787">
        <v>999</v>
      </c>
      <c r="K787">
        <v>99</v>
      </c>
      <c r="L787">
        <v>99</v>
      </c>
      <c r="M787">
        <v>99</v>
      </c>
      <c r="N787">
        <v>99</v>
      </c>
      <c r="O787">
        <v>99</v>
      </c>
      <c r="P787">
        <v>9999</v>
      </c>
      <c r="Q787">
        <v>456</v>
      </c>
      <c r="R787">
        <v>260717</v>
      </c>
      <c r="S787">
        <v>259756</v>
      </c>
      <c r="T787">
        <v>15.519513495475939</v>
      </c>
      <c r="U787">
        <v>59.952201296601423</v>
      </c>
      <c r="V787">
        <v>85.92183047456534</v>
      </c>
      <c r="W787">
        <v>79.187946187961572</v>
      </c>
      <c r="X787">
        <v>5.6693656340016192</v>
      </c>
      <c r="Y787">
        <v>11.338731268003238</v>
      </c>
      <c r="Z787">
        <v>86.820959124261151</v>
      </c>
      <c r="AA787">
        <v>9.8099887528268095</v>
      </c>
      <c r="AB787">
        <v>2.7900399128943754</v>
      </c>
      <c r="AC787">
        <v>-30.950174017711564</v>
      </c>
      <c r="AD787">
        <v>19.245510042888043</v>
      </c>
      <c r="AE787">
        <v>18.743253700056652</v>
      </c>
      <c r="AF787">
        <v>7713</v>
      </c>
      <c r="AG787">
        <v>1</v>
      </c>
      <c r="AH787">
        <v>0</v>
      </c>
      <c r="AI787">
        <v>2818</v>
      </c>
      <c r="AJ787">
        <v>15579</v>
      </c>
      <c r="AK787">
        <v>3292</v>
      </c>
      <c r="AL787">
        <v>12053</v>
      </c>
      <c r="AM787">
        <v>5</v>
      </c>
      <c r="AN787">
        <v>23835</v>
      </c>
      <c r="AO787">
        <v>11690</v>
      </c>
    </row>
    <row r="788" spans="1:41">
      <c r="A788">
        <v>7</v>
      </c>
      <c r="B788">
        <v>46</v>
      </c>
      <c r="C788">
        <v>2017</v>
      </c>
      <c r="D788">
        <v>99</v>
      </c>
      <c r="E788">
        <v>99</v>
      </c>
      <c r="F788">
        <v>99</v>
      </c>
      <c r="G788">
        <v>99</v>
      </c>
      <c r="H788">
        <v>99</v>
      </c>
      <c r="I788">
        <v>80</v>
      </c>
      <c r="J788">
        <v>999</v>
      </c>
      <c r="K788">
        <v>99</v>
      </c>
      <c r="L788">
        <v>99</v>
      </c>
      <c r="M788">
        <v>99</v>
      </c>
      <c r="N788">
        <v>99</v>
      </c>
      <c r="O788">
        <v>99</v>
      </c>
      <c r="P788">
        <v>9999</v>
      </c>
      <c r="Q788">
        <v>434</v>
      </c>
      <c r="R788">
        <v>244251</v>
      </c>
      <c r="S788">
        <v>243788</v>
      </c>
      <c r="T788">
        <v>15.841192052437869</v>
      </c>
      <c r="U788">
        <v>60.55834167391339</v>
      </c>
      <c r="V788">
        <v>89.474472972014084</v>
      </c>
      <c r="W788">
        <v>82.525072193872745</v>
      </c>
      <c r="X788">
        <v>0.26448202873273807</v>
      </c>
      <c r="Y788">
        <v>0.52896405746547615</v>
      </c>
      <c r="Z788">
        <v>7.2192130226693054</v>
      </c>
      <c r="AA788">
        <v>9.2018183286086597</v>
      </c>
      <c r="AB788">
        <v>2.7450183290954544</v>
      </c>
      <c r="AC788">
        <v>-30.0177906088357</v>
      </c>
      <c r="AD788">
        <v>18.030029010327087</v>
      </c>
      <c r="AE788">
        <v>18.332367461070444</v>
      </c>
      <c r="AF788">
        <v>2783</v>
      </c>
      <c r="AG788">
        <v>1767</v>
      </c>
      <c r="AH788">
        <v>2</v>
      </c>
      <c r="AI788">
        <v>1261</v>
      </c>
      <c r="AJ788">
        <v>12049</v>
      </c>
      <c r="AK788">
        <v>7723</v>
      </c>
      <c r="AL788">
        <v>25713</v>
      </c>
      <c r="AM788">
        <v>5</v>
      </c>
      <c r="AN788">
        <v>16244</v>
      </c>
      <c r="AO788">
        <v>4642</v>
      </c>
    </row>
    <row r="789" spans="1:41">
      <c r="A789">
        <v>7</v>
      </c>
      <c r="B789">
        <v>47</v>
      </c>
      <c r="C789">
        <v>2017</v>
      </c>
      <c r="D789">
        <v>99</v>
      </c>
      <c r="E789">
        <v>99</v>
      </c>
      <c r="F789">
        <v>99</v>
      </c>
      <c r="G789">
        <v>99</v>
      </c>
      <c r="H789">
        <v>99</v>
      </c>
      <c r="I789">
        <v>81</v>
      </c>
      <c r="J789">
        <v>999</v>
      </c>
      <c r="K789">
        <v>99</v>
      </c>
      <c r="L789">
        <v>99</v>
      </c>
      <c r="M789">
        <v>99</v>
      </c>
      <c r="N789">
        <v>99</v>
      </c>
      <c r="O789">
        <v>99</v>
      </c>
      <c r="P789">
        <v>9999</v>
      </c>
      <c r="Q789">
        <v>77</v>
      </c>
      <c r="R789">
        <v>52164</v>
      </c>
      <c r="S789">
        <v>52120</v>
      </c>
      <c r="T789">
        <v>16.135668276972627</v>
      </c>
      <c r="U789">
        <v>61.364082885648493</v>
      </c>
      <c r="V789">
        <v>87.683219572468886</v>
      </c>
      <c r="W789">
        <v>80.900871066768786</v>
      </c>
      <c r="X789">
        <v>10.884901464611611</v>
      </c>
      <c r="Y789">
        <v>21.769802929223221</v>
      </c>
      <c r="Z789">
        <v>0</v>
      </c>
      <c r="AA789">
        <v>9.4486898681068876</v>
      </c>
      <c r="AB789">
        <v>2.9631698143144578</v>
      </c>
      <c r="AC789">
        <v>-29.265378534732172</v>
      </c>
      <c r="AD789">
        <v>3.8506226516767672</v>
      </c>
      <c r="AE789">
        <v>3.8421818947327391</v>
      </c>
      <c r="AF789">
        <v>1403</v>
      </c>
      <c r="AG789">
        <v>0</v>
      </c>
      <c r="AH789">
        <v>0</v>
      </c>
      <c r="AI789">
        <v>470</v>
      </c>
      <c r="AJ789">
        <v>2688</v>
      </c>
      <c r="AK789">
        <v>711</v>
      </c>
      <c r="AL789">
        <v>1685</v>
      </c>
      <c r="AM789">
        <v>0</v>
      </c>
      <c r="AN789">
        <v>2795</v>
      </c>
      <c r="AO789">
        <v>1820</v>
      </c>
    </row>
    <row r="790" spans="1:41">
      <c r="A790">
        <v>7</v>
      </c>
      <c r="B790">
        <v>48</v>
      </c>
      <c r="C790">
        <v>2017</v>
      </c>
      <c r="D790">
        <v>99</v>
      </c>
      <c r="E790">
        <v>99</v>
      </c>
      <c r="F790">
        <v>99</v>
      </c>
      <c r="G790">
        <v>99</v>
      </c>
      <c r="H790">
        <v>99</v>
      </c>
      <c r="I790">
        <v>83</v>
      </c>
      <c r="J790">
        <v>999</v>
      </c>
      <c r="K790">
        <v>99</v>
      </c>
      <c r="L790">
        <v>99</v>
      </c>
      <c r="M790">
        <v>99</v>
      </c>
      <c r="N790">
        <v>99</v>
      </c>
      <c r="O790">
        <v>99</v>
      </c>
      <c r="P790">
        <v>9999</v>
      </c>
      <c r="Q790">
        <v>306</v>
      </c>
      <c r="R790">
        <v>124238</v>
      </c>
      <c r="S790">
        <v>124044</v>
      </c>
      <c r="T790">
        <v>15.842793670213622</v>
      </c>
      <c r="U790">
        <v>60.493058914578711</v>
      </c>
      <c r="V790">
        <v>89.429660317296509</v>
      </c>
      <c r="W790">
        <v>82.490722646803249</v>
      </c>
      <c r="X790">
        <v>0.36864727378096879</v>
      </c>
      <c r="Y790">
        <v>0.73729454756193757</v>
      </c>
      <c r="Z790">
        <v>8.0490671131215868E-4</v>
      </c>
      <c r="AA790">
        <v>9.3293360225757382</v>
      </c>
      <c r="AB790">
        <v>2.6392028160084395</v>
      </c>
      <c r="AC790">
        <v>-28.699357368234139</v>
      </c>
      <c r="AD790">
        <v>9.170954240453538</v>
      </c>
      <c r="AE790">
        <v>9.3239768576083186</v>
      </c>
      <c r="AF790">
        <v>1395</v>
      </c>
      <c r="AG790">
        <v>36</v>
      </c>
      <c r="AH790">
        <v>1</v>
      </c>
      <c r="AI790">
        <v>439</v>
      </c>
      <c r="AJ790">
        <v>9795</v>
      </c>
      <c r="AK790">
        <v>1773</v>
      </c>
      <c r="AL790">
        <v>11409</v>
      </c>
      <c r="AM790">
        <v>12</v>
      </c>
      <c r="AN790">
        <v>5712</v>
      </c>
      <c r="AO790">
        <v>1940</v>
      </c>
    </row>
    <row r="791" spans="1:41">
      <c r="A791">
        <v>7</v>
      </c>
      <c r="B791">
        <v>49</v>
      </c>
      <c r="C791">
        <v>2016</v>
      </c>
      <c r="D791">
        <v>99</v>
      </c>
      <c r="E791">
        <v>99</v>
      </c>
      <c r="F791">
        <v>99</v>
      </c>
      <c r="G791">
        <v>99</v>
      </c>
      <c r="H791">
        <v>99</v>
      </c>
      <c r="I791">
        <v>6</v>
      </c>
      <c r="J791">
        <v>999</v>
      </c>
      <c r="K791">
        <v>99</v>
      </c>
      <c r="L791">
        <v>99</v>
      </c>
      <c r="M791">
        <v>99</v>
      </c>
      <c r="N791">
        <v>99</v>
      </c>
      <c r="O791">
        <v>99</v>
      </c>
      <c r="P791">
        <v>9999</v>
      </c>
      <c r="Q791">
        <v>753</v>
      </c>
      <c r="R791">
        <v>364867</v>
      </c>
      <c r="S791">
        <v>359554</v>
      </c>
      <c r="T791">
        <v>15.261876245316795</v>
      </c>
      <c r="U791">
        <v>59.738359189440239</v>
      </c>
      <c r="V791">
        <v>88.423056032264142</v>
      </c>
      <c r="W791">
        <v>81.217062249342092</v>
      </c>
      <c r="X791">
        <v>1.7296713597009323</v>
      </c>
      <c r="Y791">
        <v>3.4593427194018647</v>
      </c>
      <c r="Z791">
        <v>86.712966642639643</v>
      </c>
      <c r="AA791">
        <v>10.00472983791726</v>
      </c>
      <c r="AB791">
        <v>2.7894946044307898</v>
      </c>
      <c r="AC791">
        <v>-30.723629540863381</v>
      </c>
      <c r="AD791">
        <v>26.817206458614237</v>
      </c>
      <c r="AE791">
        <v>26.483613659691152</v>
      </c>
      <c r="AF791">
        <v>6540</v>
      </c>
      <c r="AG791">
        <v>6</v>
      </c>
      <c r="AH791">
        <v>0</v>
      </c>
      <c r="AI791">
        <v>1746</v>
      </c>
      <c r="AJ791">
        <v>29730</v>
      </c>
      <c r="AK791">
        <v>3759</v>
      </c>
      <c r="AL791">
        <v>18396</v>
      </c>
      <c r="AM791">
        <v>5</v>
      </c>
      <c r="AN791">
        <v>8419</v>
      </c>
      <c r="AO791">
        <v>6717</v>
      </c>
    </row>
    <row r="792" spans="1:41">
      <c r="A792">
        <v>7</v>
      </c>
      <c r="B792">
        <v>50</v>
      </c>
      <c r="C792">
        <v>2016</v>
      </c>
      <c r="D792">
        <v>99</v>
      </c>
      <c r="E792">
        <v>99</v>
      </c>
      <c r="F792">
        <v>99</v>
      </c>
      <c r="G792">
        <v>99</v>
      </c>
      <c r="H792">
        <v>99</v>
      </c>
      <c r="I792">
        <v>24</v>
      </c>
      <c r="J792">
        <v>999</v>
      </c>
      <c r="K792">
        <v>99</v>
      </c>
      <c r="L792">
        <v>99</v>
      </c>
      <c r="M792">
        <v>99</v>
      </c>
      <c r="N792">
        <v>99</v>
      </c>
      <c r="O792">
        <v>99</v>
      </c>
      <c r="P792">
        <v>9999</v>
      </c>
      <c r="Q792">
        <v>586</v>
      </c>
      <c r="R792">
        <v>319147</v>
      </c>
      <c r="S792">
        <v>318331</v>
      </c>
      <c r="T792">
        <v>15.49967569803257</v>
      </c>
      <c r="U792">
        <v>59.826272025030555</v>
      </c>
      <c r="V792">
        <v>89.429753768601955</v>
      </c>
      <c r="W792">
        <v>82.460249237430389</v>
      </c>
      <c r="X792">
        <v>0.84005176298069517</v>
      </c>
      <c r="Y792">
        <v>1.6801035259613903</v>
      </c>
      <c r="Z792">
        <v>73.410058687689357</v>
      </c>
      <c r="AA792">
        <v>9.974199711806877</v>
      </c>
      <c r="AB792">
        <v>2.6744104468889311</v>
      </c>
      <c r="AC792">
        <v>-17.551164601622652</v>
      </c>
      <c r="AD792">
        <v>23.456851372273601</v>
      </c>
      <c r="AE792">
        <v>23.806163915441168</v>
      </c>
      <c r="AF792">
        <v>7955</v>
      </c>
      <c r="AG792">
        <v>28</v>
      </c>
      <c r="AH792">
        <v>0</v>
      </c>
      <c r="AI792">
        <v>1832</v>
      </c>
      <c r="AJ792">
        <v>44565</v>
      </c>
      <c r="AK792">
        <v>7262</v>
      </c>
      <c r="AL792">
        <v>38022</v>
      </c>
      <c r="AM792">
        <v>38</v>
      </c>
      <c r="AN792">
        <v>28486</v>
      </c>
      <c r="AO792">
        <v>7065</v>
      </c>
    </row>
    <row r="793" spans="1:41">
      <c r="A793">
        <v>7</v>
      </c>
      <c r="B793">
        <v>51</v>
      </c>
      <c r="C793">
        <v>2016</v>
      </c>
      <c r="D793">
        <v>99</v>
      </c>
      <c r="E793">
        <v>99</v>
      </c>
      <c r="F793">
        <v>99</v>
      </c>
      <c r="G793">
        <v>99</v>
      </c>
      <c r="H793">
        <v>99</v>
      </c>
      <c r="I793">
        <v>49</v>
      </c>
      <c r="J793">
        <v>999</v>
      </c>
      <c r="K793">
        <v>99</v>
      </c>
      <c r="L793">
        <v>99</v>
      </c>
      <c r="M793">
        <v>99</v>
      </c>
      <c r="N793">
        <v>99</v>
      </c>
      <c r="O793">
        <v>99</v>
      </c>
      <c r="P793">
        <v>9999</v>
      </c>
      <c r="Q793">
        <v>440</v>
      </c>
      <c r="R793">
        <v>261942.5</v>
      </c>
      <c r="S793">
        <v>260689.5</v>
      </c>
      <c r="T793">
        <v>15.534247019861228</v>
      </c>
      <c r="U793">
        <v>60.030641817181007</v>
      </c>
      <c r="V793">
        <v>86.263976880867702</v>
      </c>
      <c r="W793">
        <v>79.473455202453508</v>
      </c>
      <c r="X793">
        <v>8.4373478912356727</v>
      </c>
      <c r="Y793">
        <v>16.874695782471345</v>
      </c>
      <c r="Z793">
        <v>85.297154909951615</v>
      </c>
      <c r="AA793">
        <v>10.145975916197719</v>
      </c>
      <c r="AB793">
        <v>2.8434873873429591</v>
      </c>
      <c r="AC793">
        <v>-31.726035892594005</v>
      </c>
      <c r="AD793">
        <v>19.252401841727419</v>
      </c>
      <c r="AE793">
        <v>18.789337909386347</v>
      </c>
      <c r="AF793">
        <v>6417</v>
      </c>
      <c r="AG793">
        <v>12</v>
      </c>
      <c r="AH793">
        <v>0</v>
      </c>
      <c r="AI793">
        <v>2918</v>
      </c>
      <c r="AJ793">
        <v>14273</v>
      </c>
      <c r="AK793">
        <v>5288</v>
      </c>
      <c r="AL793">
        <v>11832</v>
      </c>
      <c r="AM793">
        <v>3</v>
      </c>
      <c r="AN793">
        <v>16412</v>
      </c>
      <c r="AO793">
        <v>12476</v>
      </c>
    </row>
    <row r="794" spans="1:41">
      <c r="A794">
        <v>7</v>
      </c>
      <c r="B794">
        <v>52</v>
      </c>
      <c r="C794">
        <v>2016</v>
      </c>
      <c r="D794">
        <v>99</v>
      </c>
      <c r="E794">
        <v>99</v>
      </c>
      <c r="F794">
        <v>99</v>
      </c>
      <c r="G794">
        <v>99</v>
      </c>
      <c r="H794">
        <v>99</v>
      </c>
      <c r="I794">
        <v>80</v>
      </c>
      <c r="J794">
        <v>999</v>
      </c>
      <c r="K794">
        <v>99</v>
      </c>
      <c r="L794">
        <v>99</v>
      </c>
      <c r="M794">
        <v>99</v>
      </c>
      <c r="N794">
        <v>99</v>
      </c>
      <c r="O794">
        <v>99</v>
      </c>
      <c r="P794">
        <v>9999</v>
      </c>
      <c r="Q794">
        <v>403</v>
      </c>
      <c r="R794">
        <v>236758</v>
      </c>
      <c r="S794">
        <v>236179</v>
      </c>
      <c r="T794">
        <v>16.033865803901026</v>
      </c>
      <c r="U794">
        <v>61.075015136824177</v>
      </c>
      <c r="V794">
        <v>89.772681321549399</v>
      </c>
      <c r="W794">
        <v>82.787524293015011</v>
      </c>
      <c r="X794">
        <v>1.5091359109301479</v>
      </c>
      <c r="Y794">
        <v>3.0182718218602957</v>
      </c>
      <c r="Z794">
        <v>6.654896561045458</v>
      </c>
      <c r="AA794">
        <v>9.7858649544470904</v>
      </c>
      <c r="AB794">
        <v>2.8447702242300839</v>
      </c>
      <c r="AC794">
        <v>-29.317494576073354</v>
      </c>
      <c r="AD794">
        <v>17.401376848902725</v>
      </c>
      <c r="AE794">
        <v>17.732583674684811</v>
      </c>
      <c r="AF794">
        <v>2487</v>
      </c>
      <c r="AG794">
        <v>410</v>
      </c>
      <c r="AH794">
        <v>0</v>
      </c>
      <c r="AI794">
        <v>1046</v>
      </c>
      <c r="AJ794">
        <v>15446</v>
      </c>
      <c r="AK794">
        <v>10294</v>
      </c>
      <c r="AL794">
        <v>22904</v>
      </c>
      <c r="AM794">
        <v>2</v>
      </c>
      <c r="AN794">
        <v>14075</v>
      </c>
      <c r="AO794">
        <v>5096</v>
      </c>
    </row>
    <row r="795" spans="1:41">
      <c r="A795">
        <v>7</v>
      </c>
      <c r="B795">
        <v>53</v>
      </c>
      <c r="C795">
        <v>2016</v>
      </c>
      <c r="D795">
        <v>99</v>
      </c>
      <c r="E795">
        <v>99</v>
      </c>
      <c r="F795">
        <v>99</v>
      </c>
      <c r="G795">
        <v>99</v>
      </c>
      <c r="H795">
        <v>99</v>
      </c>
      <c r="I795">
        <v>81</v>
      </c>
      <c r="J795">
        <v>999</v>
      </c>
      <c r="K795">
        <v>99</v>
      </c>
      <c r="L795">
        <v>99</v>
      </c>
      <c r="M795">
        <v>99</v>
      </c>
      <c r="N795">
        <v>99</v>
      </c>
      <c r="O795">
        <v>99</v>
      </c>
      <c r="P795">
        <v>9999</v>
      </c>
      <c r="Q795">
        <v>70</v>
      </c>
      <c r="R795">
        <v>48456</v>
      </c>
      <c r="S795">
        <v>48431</v>
      </c>
      <c r="T795">
        <v>16.209674756480101</v>
      </c>
      <c r="U795">
        <v>61.607565402324965</v>
      </c>
      <c r="V795">
        <v>87.937111186072059</v>
      </c>
      <c r="W795">
        <v>81.146623030703623</v>
      </c>
      <c r="X795">
        <v>12.714627703483572</v>
      </c>
      <c r="Y795">
        <v>25.429255406967144</v>
      </c>
      <c r="Z795">
        <v>0</v>
      </c>
      <c r="AA795">
        <v>10.064360503301222</v>
      </c>
      <c r="AB795">
        <v>3.0152626284143502</v>
      </c>
      <c r="AC795">
        <v>-30.17487121255726</v>
      </c>
      <c r="AD795">
        <v>3.5614472017436798</v>
      </c>
      <c r="AE795">
        <v>3.5641808333145262</v>
      </c>
      <c r="AF795">
        <v>1129</v>
      </c>
      <c r="AG795">
        <v>0</v>
      </c>
      <c r="AH795">
        <v>0</v>
      </c>
      <c r="AI795">
        <v>423</v>
      </c>
      <c r="AJ795">
        <v>1910</v>
      </c>
      <c r="AK795">
        <v>1317</v>
      </c>
      <c r="AL795">
        <v>1443</v>
      </c>
      <c r="AM795">
        <v>0</v>
      </c>
      <c r="AN795">
        <v>1873</v>
      </c>
      <c r="AO795">
        <v>1729</v>
      </c>
    </row>
    <row r="796" spans="1:41">
      <c r="A796">
        <v>7</v>
      </c>
      <c r="B796">
        <v>54</v>
      </c>
      <c r="C796">
        <v>2016</v>
      </c>
      <c r="D796">
        <v>99</v>
      </c>
      <c r="E796">
        <v>99</v>
      </c>
      <c r="F796">
        <v>99</v>
      </c>
      <c r="G796">
        <v>99</v>
      </c>
      <c r="H796">
        <v>99</v>
      </c>
      <c r="I796">
        <v>83</v>
      </c>
      <c r="J796">
        <v>999</v>
      </c>
      <c r="K796">
        <v>99</v>
      </c>
      <c r="L796">
        <v>99</v>
      </c>
      <c r="M796">
        <v>99</v>
      </c>
      <c r="N796">
        <v>99</v>
      </c>
      <c r="O796">
        <v>99</v>
      </c>
      <c r="P796">
        <v>9999</v>
      </c>
      <c r="Q796">
        <v>302</v>
      </c>
      <c r="R796">
        <v>129400</v>
      </c>
      <c r="S796">
        <v>128953</v>
      </c>
      <c r="T796">
        <v>15.864938176197841</v>
      </c>
      <c r="U796">
        <v>60.679883368359</v>
      </c>
      <c r="V796">
        <v>89.276368751651148</v>
      </c>
      <c r="W796">
        <v>82.29315952323806</v>
      </c>
      <c r="X796">
        <v>0.3894899536321485</v>
      </c>
      <c r="Y796">
        <v>0.778979907264297</v>
      </c>
      <c r="Z796">
        <v>0</v>
      </c>
      <c r="AA796">
        <v>9.4048932838619645</v>
      </c>
      <c r="AB796">
        <v>2.7974731132116402</v>
      </c>
      <c r="AC796">
        <v>-25.449143002296985</v>
      </c>
      <c r="AD796">
        <v>9.5107162767383233</v>
      </c>
      <c r="AE796">
        <v>9.6241200074819879</v>
      </c>
      <c r="AF796">
        <v>1325</v>
      </c>
      <c r="AG796">
        <v>169</v>
      </c>
      <c r="AH796">
        <v>6</v>
      </c>
      <c r="AI796">
        <v>984</v>
      </c>
      <c r="AJ796">
        <v>15707</v>
      </c>
      <c r="AK796">
        <v>2285</v>
      </c>
      <c r="AL796">
        <v>10302</v>
      </c>
      <c r="AM796">
        <v>96</v>
      </c>
      <c r="AN796">
        <v>5829</v>
      </c>
      <c r="AO796">
        <v>1988</v>
      </c>
    </row>
    <row r="797" spans="1:41">
      <c r="A797">
        <v>7</v>
      </c>
      <c r="B797">
        <v>55</v>
      </c>
      <c r="C797">
        <v>2015</v>
      </c>
      <c r="D797">
        <v>99</v>
      </c>
      <c r="E797">
        <v>99</v>
      </c>
      <c r="F797">
        <v>99</v>
      </c>
      <c r="G797">
        <v>99</v>
      </c>
      <c r="H797">
        <v>99</v>
      </c>
      <c r="I797">
        <v>6</v>
      </c>
      <c r="J797">
        <v>999</v>
      </c>
      <c r="K797">
        <v>99</v>
      </c>
      <c r="L797">
        <v>99</v>
      </c>
      <c r="M797">
        <v>99</v>
      </c>
      <c r="N797">
        <v>99</v>
      </c>
      <c r="O797">
        <v>99</v>
      </c>
      <c r="P797">
        <v>9999</v>
      </c>
      <c r="Q797">
        <v>656</v>
      </c>
      <c r="R797">
        <v>344148</v>
      </c>
      <c r="S797">
        <v>340699</v>
      </c>
      <c r="T797">
        <v>15.441103827423085</v>
      </c>
      <c r="U797">
        <v>59.967287840586557</v>
      </c>
      <c r="V797">
        <v>88.343589471596133</v>
      </c>
      <c r="W797">
        <v>81.267275806503207</v>
      </c>
      <c r="X797">
        <v>1.4580936108883389</v>
      </c>
      <c r="Y797">
        <v>2.9161872217766778</v>
      </c>
      <c r="AA797">
        <v>9.1732235740116241</v>
      </c>
      <c r="AB797">
        <v>2.7732654425965344</v>
      </c>
      <c r="AC797">
        <v>-31.082269336529716</v>
      </c>
      <c r="AD797">
        <v>26.796146440253544</v>
      </c>
      <c r="AE797">
        <v>26.569693555872689</v>
      </c>
      <c r="AF797">
        <v>50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3689</v>
      </c>
      <c r="AO797">
        <v>5932</v>
      </c>
    </row>
    <row r="798" spans="1:41">
      <c r="A798">
        <v>7</v>
      </c>
      <c r="B798">
        <v>56</v>
      </c>
      <c r="C798">
        <v>2015</v>
      </c>
      <c r="D798">
        <v>99</v>
      </c>
      <c r="E798">
        <v>99</v>
      </c>
      <c r="F798">
        <v>99</v>
      </c>
      <c r="G798">
        <v>99</v>
      </c>
      <c r="H798">
        <v>99</v>
      </c>
      <c r="I798">
        <v>24</v>
      </c>
      <c r="J798">
        <v>999</v>
      </c>
      <c r="K798">
        <v>99</v>
      </c>
      <c r="L798">
        <v>99</v>
      </c>
      <c r="M798">
        <v>99</v>
      </c>
      <c r="N798">
        <v>99</v>
      </c>
      <c r="O798">
        <v>99</v>
      </c>
      <c r="P798">
        <v>9999</v>
      </c>
      <c r="Q798">
        <v>549</v>
      </c>
      <c r="R798">
        <v>305169</v>
      </c>
      <c r="S798">
        <v>304443</v>
      </c>
      <c r="T798">
        <v>15.8185595522481</v>
      </c>
      <c r="U798">
        <v>60.531124052778353</v>
      </c>
      <c r="V798">
        <v>89.455140869681188</v>
      </c>
      <c r="W798">
        <v>82.487680485346914</v>
      </c>
      <c r="X798">
        <v>0.46892049978864175</v>
      </c>
      <c r="Y798">
        <v>0.93784099957728351</v>
      </c>
      <c r="AA798">
        <v>9.4996840020729447</v>
      </c>
      <c r="AB798">
        <v>2.7787334249114317</v>
      </c>
      <c r="AC798">
        <v>-19.208597283315495</v>
      </c>
      <c r="AD798">
        <v>23.761152797708359</v>
      </c>
      <c r="AE798">
        <v>24.098780680399905</v>
      </c>
      <c r="AF798">
        <v>23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7465</v>
      </c>
      <c r="AO798">
        <v>478</v>
      </c>
    </row>
    <row r="799" spans="1:41">
      <c r="A799">
        <v>7</v>
      </c>
      <c r="B799">
        <v>57</v>
      </c>
      <c r="C799">
        <v>2015</v>
      </c>
      <c r="D799">
        <v>99</v>
      </c>
      <c r="E799">
        <v>99</v>
      </c>
      <c r="F799">
        <v>99</v>
      </c>
      <c r="G799">
        <v>99</v>
      </c>
      <c r="H799">
        <v>99</v>
      </c>
      <c r="I799">
        <v>49</v>
      </c>
      <c r="J799">
        <v>999</v>
      </c>
      <c r="K799">
        <v>99</v>
      </c>
      <c r="L799">
        <v>99</v>
      </c>
      <c r="M799">
        <v>99</v>
      </c>
      <c r="N799">
        <v>99</v>
      </c>
      <c r="O799">
        <v>99</v>
      </c>
      <c r="P799">
        <v>9999</v>
      </c>
      <c r="Q799">
        <v>421</v>
      </c>
      <c r="R799">
        <v>240016</v>
      </c>
      <c r="S799">
        <v>239541</v>
      </c>
      <c r="T799">
        <v>15.747812645823611</v>
      </c>
      <c r="U799">
        <v>60.377972873119845</v>
      </c>
      <c r="V799">
        <v>85.695723605891999</v>
      </c>
      <c r="W799">
        <v>79.036178357776947</v>
      </c>
      <c r="X799">
        <v>7.4565862275848254</v>
      </c>
      <c r="Y799">
        <v>14.913172455169653</v>
      </c>
      <c r="AA799">
        <v>9.6935081569153141</v>
      </c>
      <c r="AB799">
        <v>2.8185921752244925</v>
      </c>
      <c r="AC799">
        <v>-33.531034723334969</v>
      </c>
      <c r="AD799">
        <v>18.688191952310913</v>
      </c>
      <c r="AE799">
        <v>18.167943710227703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4390</v>
      </c>
      <c r="AO799">
        <v>480</v>
      </c>
    </row>
    <row r="800" spans="1:41">
      <c r="A800">
        <v>7</v>
      </c>
      <c r="B800">
        <v>58</v>
      </c>
      <c r="C800">
        <v>2015</v>
      </c>
      <c r="D800">
        <v>99</v>
      </c>
      <c r="E800">
        <v>99</v>
      </c>
      <c r="F800">
        <v>99</v>
      </c>
      <c r="G800">
        <v>99</v>
      </c>
      <c r="H800">
        <v>99</v>
      </c>
      <c r="I800">
        <v>80</v>
      </c>
      <c r="J800">
        <v>999</v>
      </c>
      <c r="K800">
        <v>99</v>
      </c>
      <c r="L800">
        <v>99</v>
      </c>
      <c r="M800">
        <v>99</v>
      </c>
      <c r="N800">
        <v>99</v>
      </c>
      <c r="O800">
        <v>99</v>
      </c>
      <c r="P800">
        <v>9999</v>
      </c>
      <c r="Q800">
        <v>392</v>
      </c>
      <c r="R800">
        <v>226866</v>
      </c>
      <c r="S800">
        <v>226149</v>
      </c>
      <c r="T800">
        <v>16.158269639346571</v>
      </c>
      <c r="U800">
        <v>61.422172992142386</v>
      </c>
      <c r="V800">
        <v>89.851913900600223</v>
      </c>
      <c r="W800">
        <v>82.839578331101308</v>
      </c>
      <c r="X800">
        <v>0.22480230620718836</v>
      </c>
      <c r="Y800">
        <v>0.44960461241437671</v>
      </c>
      <c r="AA800">
        <v>9.3975309941037821</v>
      </c>
      <c r="AB800">
        <v>2.8218936686584382</v>
      </c>
      <c r="AC800">
        <v>-31.870774285958802</v>
      </c>
      <c r="AD800">
        <v>17.664303027518869</v>
      </c>
      <c r="AE800">
        <v>17.977634062726661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1902</v>
      </c>
      <c r="AO800">
        <v>1640</v>
      </c>
    </row>
    <row r="801" spans="1:41">
      <c r="A801">
        <v>7</v>
      </c>
      <c r="B801">
        <v>59</v>
      </c>
      <c r="C801">
        <v>2015</v>
      </c>
      <c r="D801">
        <v>99</v>
      </c>
      <c r="E801">
        <v>99</v>
      </c>
      <c r="F801">
        <v>99</v>
      </c>
      <c r="G801">
        <v>99</v>
      </c>
      <c r="H801">
        <v>99</v>
      </c>
      <c r="I801">
        <v>81</v>
      </c>
      <c r="J801">
        <v>999</v>
      </c>
      <c r="K801">
        <v>99</v>
      </c>
      <c r="L801">
        <v>99</v>
      </c>
      <c r="M801">
        <v>99</v>
      </c>
      <c r="N801">
        <v>99</v>
      </c>
      <c r="O801">
        <v>99</v>
      </c>
      <c r="P801">
        <v>9999</v>
      </c>
      <c r="Q801">
        <v>72</v>
      </c>
      <c r="R801">
        <v>43711</v>
      </c>
      <c r="S801">
        <v>43662</v>
      </c>
      <c r="T801">
        <v>16.229781977076708</v>
      </c>
      <c r="U801">
        <v>61.746507260317905</v>
      </c>
      <c r="V801">
        <v>88.708734331834407</v>
      </c>
      <c r="W801">
        <v>81.836033621913757</v>
      </c>
      <c r="X801">
        <v>11.919196540916472</v>
      </c>
      <c r="Y801">
        <v>23.838393081832944</v>
      </c>
      <c r="AA801">
        <v>9.6045796194144355</v>
      </c>
      <c r="AB801">
        <v>3.0514511452460278</v>
      </c>
      <c r="AC801">
        <v>-28.998645468745512</v>
      </c>
      <c r="AD801">
        <v>3.4034379309190324</v>
      </c>
      <c r="AE801">
        <v>3.4288475958042648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812</v>
      </c>
      <c r="AO801">
        <v>3</v>
      </c>
    </row>
    <row r="802" spans="1:41">
      <c r="A802">
        <v>7</v>
      </c>
      <c r="B802">
        <v>60</v>
      </c>
      <c r="C802">
        <v>2015</v>
      </c>
      <c r="D802">
        <v>99</v>
      </c>
      <c r="E802">
        <v>99</v>
      </c>
      <c r="F802">
        <v>99</v>
      </c>
      <c r="G802">
        <v>99</v>
      </c>
      <c r="H802">
        <v>99</v>
      </c>
      <c r="I802">
        <v>83</v>
      </c>
      <c r="J802">
        <v>999</v>
      </c>
      <c r="K802">
        <v>99</v>
      </c>
      <c r="L802">
        <v>99</v>
      </c>
      <c r="M802">
        <v>99</v>
      </c>
      <c r="N802">
        <v>99</v>
      </c>
      <c r="O802">
        <v>99</v>
      </c>
      <c r="P802">
        <v>9999</v>
      </c>
      <c r="Q802">
        <v>245</v>
      </c>
      <c r="R802">
        <v>124409</v>
      </c>
      <c r="S802">
        <v>123958</v>
      </c>
      <c r="T802">
        <v>16.014042392431421</v>
      </c>
      <c r="U802">
        <v>61.089296374578481</v>
      </c>
      <c r="V802">
        <v>89.003103434695007</v>
      </c>
      <c r="W802">
        <v>82.024997983187419</v>
      </c>
      <c r="X802">
        <v>0.57873626506120945</v>
      </c>
      <c r="Y802">
        <v>1.1574725301224189</v>
      </c>
      <c r="AA802">
        <v>9.097378204800652</v>
      </c>
      <c r="AB802">
        <v>2.8738664820001496</v>
      </c>
      <c r="AC802">
        <v>-30.517829996886775</v>
      </c>
      <c r="AD802">
        <v>9.6867678512892823</v>
      </c>
      <c r="AE802">
        <v>9.7571003949687736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911</v>
      </c>
      <c r="AO802">
        <v>4436</v>
      </c>
    </row>
    <row r="803" spans="1:41">
      <c r="A803">
        <v>7</v>
      </c>
      <c r="B803">
        <v>61</v>
      </c>
      <c r="C803">
        <v>2014</v>
      </c>
      <c r="D803">
        <v>99</v>
      </c>
      <c r="E803">
        <v>99</v>
      </c>
      <c r="F803">
        <v>99</v>
      </c>
      <c r="G803">
        <v>99</v>
      </c>
      <c r="H803">
        <v>99</v>
      </c>
      <c r="I803">
        <v>6</v>
      </c>
      <c r="J803">
        <v>999</v>
      </c>
      <c r="K803">
        <v>99</v>
      </c>
      <c r="L803">
        <v>99</v>
      </c>
      <c r="M803">
        <v>99</v>
      </c>
      <c r="N803">
        <v>99</v>
      </c>
      <c r="O803">
        <v>99</v>
      </c>
      <c r="P803">
        <v>9999</v>
      </c>
      <c r="Q803">
        <v>649</v>
      </c>
      <c r="R803">
        <v>350529</v>
      </c>
      <c r="S803">
        <v>350519</v>
      </c>
      <c r="T803">
        <v>15.794724544902133</v>
      </c>
      <c r="U803">
        <v>60.368516399966893</v>
      </c>
      <c r="V803">
        <v>84.557291839002716</v>
      </c>
      <c r="W803">
        <v>78.044384755176736</v>
      </c>
      <c r="X803">
        <v>0</v>
      </c>
      <c r="Y803">
        <v>0</v>
      </c>
      <c r="AA803">
        <v>8.692610313249169</v>
      </c>
      <c r="AB803">
        <v>2.7729927900505862</v>
      </c>
      <c r="AC803">
        <v>-31.16057300763692</v>
      </c>
      <c r="AD803">
        <v>27.217435731789511</v>
      </c>
      <c r="AE803">
        <v>27.13753209085888</v>
      </c>
    </row>
    <row r="804" spans="1:41">
      <c r="A804">
        <v>7</v>
      </c>
      <c r="B804">
        <v>62</v>
      </c>
      <c r="C804">
        <v>2014</v>
      </c>
      <c r="D804">
        <v>99</v>
      </c>
      <c r="E804">
        <v>99</v>
      </c>
      <c r="F804">
        <v>99</v>
      </c>
      <c r="G804">
        <v>99</v>
      </c>
      <c r="H804">
        <v>99</v>
      </c>
      <c r="I804">
        <v>24</v>
      </c>
      <c r="J804">
        <v>999</v>
      </c>
      <c r="K804">
        <v>99</v>
      </c>
      <c r="L804">
        <v>99</v>
      </c>
      <c r="M804">
        <v>99</v>
      </c>
      <c r="N804">
        <v>99</v>
      </c>
      <c r="O804">
        <v>99</v>
      </c>
      <c r="P804">
        <v>9999</v>
      </c>
      <c r="Q804">
        <v>556</v>
      </c>
      <c r="R804">
        <v>309228</v>
      </c>
      <c r="S804">
        <v>309206</v>
      </c>
      <c r="T804">
        <v>15.971108696495788</v>
      </c>
      <c r="U804">
        <v>60.806659637911309</v>
      </c>
      <c r="V804">
        <v>85.519315894472513</v>
      </c>
      <c r="W804">
        <v>78.931767171398619</v>
      </c>
      <c r="X804">
        <v>0</v>
      </c>
      <c r="Y804">
        <v>0</v>
      </c>
      <c r="AA804">
        <v>9.4304775039345632</v>
      </c>
      <c r="AB804">
        <v>2.7242764900977581</v>
      </c>
      <c r="AC804">
        <v>-31.954310615525952</v>
      </c>
      <c r="AD804">
        <v>24.010547533784099</v>
      </c>
      <c r="AE804">
        <v>24.21123056109402</v>
      </c>
    </row>
    <row r="805" spans="1:41">
      <c r="A805">
        <v>7</v>
      </c>
      <c r="B805">
        <v>63</v>
      </c>
      <c r="C805">
        <v>2014</v>
      </c>
      <c r="D805">
        <v>99</v>
      </c>
      <c r="E805">
        <v>99</v>
      </c>
      <c r="F805">
        <v>99</v>
      </c>
      <c r="G805">
        <v>99</v>
      </c>
      <c r="H805">
        <v>99</v>
      </c>
      <c r="I805">
        <v>49</v>
      </c>
      <c r="J805">
        <v>999</v>
      </c>
      <c r="K805">
        <v>99</v>
      </c>
      <c r="L805">
        <v>99</v>
      </c>
      <c r="M805">
        <v>99</v>
      </c>
      <c r="N805">
        <v>99</v>
      </c>
      <c r="O805">
        <v>99</v>
      </c>
      <c r="P805">
        <v>9999</v>
      </c>
      <c r="Q805">
        <v>424</v>
      </c>
      <c r="R805">
        <v>245833</v>
      </c>
      <c r="S805">
        <v>245812</v>
      </c>
      <c r="T805">
        <v>15.92304938718561</v>
      </c>
      <c r="U805">
        <v>60.76857517126912</v>
      </c>
      <c r="V805">
        <v>81.677855297605021</v>
      </c>
      <c r="W805">
        <v>75.385008868567809</v>
      </c>
      <c r="X805">
        <v>0</v>
      </c>
      <c r="Y805">
        <v>0</v>
      </c>
      <c r="AA805">
        <v>9.0922985989054705</v>
      </c>
      <c r="AB805">
        <v>2.8359480604824592</v>
      </c>
      <c r="AC805">
        <v>-38.447215581518194</v>
      </c>
      <c r="AD805">
        <v>19.088132160971018</v>
      </c>
      <c r="AE805">
        <v>18.382526272011965</v>
      </c>
    </row>
    <row r="806" spans="1:41">
      <c r="A806">
        <v>7</v>
      </c>
      <c r="B806">
        <v>64</v>
      </c>
      <c r="C806">
        <v>2014</v>
      </c>
      <c r="D806">
        <v>99</v>
      </c>
      <c r="E806">
        <v>99</v>
      </c>
      <c r="F806">
        <v>99</v>
      </c>
      <c r="G806">
        <v>99</v>
      </c>
      <c r="H806">
        <v>99</v>
      </c>
      <c r="I806">
        <v>80</v>
      </c>
      <c r="J806">
        <v>999</v>
      </c>
      <c r="K806">
        <v>99</v>
      </c>
      <c r="L806">
        <v>99</v>
      </c>
      <c r="M806">
        <v>99</v>
      </c>
      <c r="N806">
        <v>99</v>
      </c>
      <c r="O806">
        <v>99</v>
      </c>
      <c r="P806">
        <v>9999</v>
      </c>
      <c r="Q806">
        <v>361</v>
      </c>
      <c r="R806">
        <v>215835</v>
      </c>
      <c r="S806">
        <v>215828</v>
      </c>
      <c r="T806">
        <v>16.317075543818188</v>
      </c>
      <c r="U806">
        <v>61.728380932965138</v>
      </c>
      <c r="V806">
        <v>86.877553232420979</v>
      </c>
      <c r="W806">
        <v>80.186785773855988</v>
      </c>
      <c r="X806">
        <v>0</v>
      </c>
      <c r="Y806">
        <v>0</v>
      </c>
      <c r="AA806">
        <v>8.7541596796924122</v>
      </c>
      <c r="AB806">
        <v>2.7869502573767848</v>
      </c>
      <c r="AC806">
        <v>-32.882759682926753</v>
      </c>
      <c r="AD806">
        <v>16.758885116982587</v>
      </c>
      <c r="AE806">
        <v>17.16831671735611</v>
      </c>
    </row>
    <row r="807" spans="1:41">
      <c r="A807">
        <v>7</v>
      </c>
      <c r="B807">
        <v>65</v>
      </c>
      <c r="C807">
        <v>2014</v>
      </c>
      <c r="D807">
        <v>99</v>
      </c>
      <c r="E807">
        <v>99</v>
      </c>
      <c r="F807">
        <v>99</v>
      </c>
      <c r="G807">
        <v>99</v>
      </c>
      <c r="H807">
        <v>99</v>
      </c>
      <c r="I807">
        <v>81</v>
      </c>
      <c r="J807">
        <v>999</v>
      </c>
      <c r="K807">
        <v>99</v>
      </c>
      <c r="L807">
        <v>99</v>
      </c>
      <c r="M807">
        <v>99</v>
      </c>
      <c r="N807">
        <v>99</v>
      </c>
      <c r="O807">
        <v>99</v>
      </c>
      <c r="P807">
        <v>9999</v>
      </c>
      <c r="Q807">
        <v>65</v>
      </c>
      <c r="R807">
        <v>42473</v>
      </c>
      <c r="S807">
        <v>42468</v>
      </c>
      <c r="T807">
        <v>16.248534363007078</v>
      </c>
      <c r="U807">
        <v>61.847555806725083</v>
      </c>
      <c r="V807">
        <v>84.62980118049002</v>
      </c>
      <c r="W807">
        <v>78.105147405104489</v>
      </c>
      <c r="X807">
        <v>0</v>
      </c>
      <c r="Y807">
        <v>0</v>
      </c>
      <c r="AA807">
        <v>9.4901194569248783</v>
      </c>
      <c r="AB807">
        <v>3.0846472115650729</v>
      </c>
      <c r="AC807">
        <v>-34.959169036959302</v>
      </c>
      <c r="AD807">
        <v>3.2978901826562024</v>
      </c>
      <c r="AE807">
        <v>3.2904749563182221</v>
      </c>
    </row>
    <row r="808" spans="1:41">
      <c r="A808">
        <v>7</v>
      </c>
      <c r="B808">
        <v>66</v>
      </c>
      <c r="C808">
        <v>2014</v>
      </c>
      <c r="D808">
        <v>99</v>
      </c>
      <c r="E808">
        <v>99</v>
      </c>
      <c r="F808">
        <v>99</v>
      </c>
      <c r="G808">
        <v>99</v>
      </c>
      <c r="H808">
        <v>99</v>
      </c>
      <c r="I808">
        <v>83</v>
      </c>
      <c r="J808">
        <v>999</v>
      </c>
      <c r="K808">
        <v>99</v>
      </c>
      <c r="L808">
        <v>99</v>
      </c>
      <c r="M808">
        <v>99</v>
      </c>
      <c r="N808">
        <v>99</v>
      </c>
      <c r="O808">
        <v>99</v>
      </c>
      <c r="P808">
        <v>9999</v>
      </c>
      <c r="Q808">
        <v>244</v>
      </c>
      <c r="R808">
        <v>123986</v>
      </c>
      <c r="S808">
        <v>123982</v>
      </c>
      <c r="T808">
        <v>16.294533253754452</v>
      </c>
      <c r="U808">
        <v>61.65611137100548</v>
      </c>
      <c r="V808">
        <v>86.415962279360514</v>
      </c>
      <c r="W808">
        <v>79.760832217578482</v>
      </c>
      <c r="X808">
        <v>0</v>
      </c>
      <c r="Y808">
        <v>0</v>
      </c>
      <c r="AA808">
        <v>8.9761217113163152</v>
      </c>
      <c r="AB808">
        <v>2.7818322736605041</v>
      </c>
      <c r="AC808">
        <v>-29.687095295513942</v>
      </c>
      <c r="AD808">
        <v>9.627109273816588</v>
      </c>
      <c r="AE808">
        <v>9.8099194023607943</v>
      </c>
    </row>
    <row r="809" spans="1:41">
      <c r="A809">
        <v>7</v>
      </c>
      <c r="B809">
        <v>67</v>
      </c>
      <c r="C809">
        <v>2013</v>
      </c>
      <c r="D809">
        <v>99</v>
      </c>
      <c r="E809">
        <v>99</v>
      </c>
      <c r="F809">
        <v>99</v>
      </c>
      <c r="G809">
        <v>99</v>
      </c>
      <c r="H809">
        <v>99</v>
      </c>
      <c r="I809">
        <v>6</v>
      </c>
      <c r="J809">
        <v>999</v>
      </c>
      <c r="K809">
        <v>99</v>
      </c>
      <c r="L809">
        <v>99</v>
      </c>
      <c r="M809">
        <v>99</v>
      </c>
      <c r="N809">
        <v>99</v>
      </c>
      <c r="O809">
        <v>99</v>
      </c>
      <c r="P809">
        <v>9999</v>
      </c>
      <c r="Q809">
        <v>660</v>
      </c>
      <c r="R809">
        <v>358797</v>
      </c>
      <c r="S809">
        <v>358762</v>
      </c>
      <c r="T809">
        <v>16.080301674763163</v>
      </c>
      <c r="U809">
        <v>61.090346803730611</v>
      </c>
      <c r="V809">
        <v>82.625957123302015</v>
      </c>
      <c r="W809">
        <v>76.257294250784881</v>
      </c>
      <c r="X809">
        <v>0</v>
      </c>
      <c r="Y809">
        <v>0</v>
      </c>
      <c r="AA809">
        <v>8.2795651592292305</v>
      </c>
      <c r="AB809">
        <v>3.0290493615129206</v>
      </c>
      <c r="AC809">
        <v>-33.247884251388449</v>
      </c>
      <c r="AD809">
        <v>27.77825520440183</v>
      </c>
      <c r="AE809">
        <v>27.647143207672062</v>
      </c>
    </row>
    <row r="810" spans="1:41">
      <c r="A810">
        <v>7</v>
      </c>
      <c r="B810">
        <v>68</v>
      </c>
      <c r="C810">
        <v>2013</v>
      </c>
      <c r="D810">
        <v>99</v>
      </c>
      <c r="E810">
        <v>99</v>
      </c>
      <c r="F810">
        <v>99</v>
      </c>
      <c r="G810">
        <v>99</v>
      </c>
      <c r="H810">
        <v>99</v>
      </c>
      <c r="I810">
        <v>24</v>
      </c>
      <c r="J810">
        <v>999</v>
      </c>
      <c r="K810">
        <v>99</v>
      </c>
      <c r="L810">
        <v>99</v>
      </c>
      <c r="M810">
        <v>99</v>
      </c>
      <c r="N810">
        <v>99</v>
      </c>
      <c r="O810">
        <v>99</v>
      </c>
      <c r="P810">
        <v>9999</v>
      </c>
      <c r="Q810">
        <v>502</v>
      </c>
      <c r="R810">
        <v>249840</v>
      </c>
      <c r="S810">
        <v>249804</v>
      </c>
      <c r="T810">
        <v>16.224939961575412</v>
      </c>
      <c r="U810">
        <v>61.531740884853747</v>
      </c>
      <c r="V810">
        <v>81.516321840744567</v>
      </c>
      <c r="W810">
        <v>75.23417523338135</v>
      </c>
      <c r="X810">
        <v>0</v>
      </c>
      <c r="Y810">
        <v>0</v>
      </c>
      <c r="AA810">
        <v>8.803261480914518</v>
      </c>
      <c r="AB810">
        <v>2.843402169204774</v>
      </c>
      <c r="AC810">
        <v>-41.864543537017525</v>
      </c>
      <c r="AD810">
        <v>19.342746121811921</v>
      </c>
      <c r="AE810">
        <v>18.992274849356797</v>
      </c>
    </row>
    <row r="811" spans="1:41">
      <c r="A811">
        <v>7</v>
      </c>
      <c r="B811">
        <v>69</v>
      </c>
      <c r="C811">
        <v>2013</v>
      </c>
      <c r="D811">
        <v>99</v>
      </c>
      <c r="E811">
        <v>99</v>
      </c>
      <c r="F811">
        <v>99</v>
      </c>
      <c r="G811">
        <v>99</v>
      </c>
      <c r="H811">
        <v>99</v>
      </c>
      <c r="I811">
        <v>49</v>
      </c>
      <c r="J811">
        <v>999</v>
      </c>
      <c r="K811">
        <v>99</v>
      </c>
      <c r="L811">
        <v>99</v>
      </c>
      <c r="M811">
        <v>99</v>
      </c>
      <c r="N811">
        <v>99</v>
      </c>
      <c r="O811">
        <v>99</v>
      </c>
      <c r="P811">
        <v>9999</v>
      </c>
      <c r="Q811">
        <v>450</v>
      </c>
      <c r="R811">
        <v>242297</v>
      </c>
      <c r="S811">
        <v>242288</v>
      </c>
      <c r="T811">
        <v>16.187464145243236</v>
      </c>
      <c r="U811">
        <v>61.427598560390933</v>
      </c>
      <c r="V811">
        <v>80.017642837815231</v>
      </c>
      <c r="W811">
        <v>73.854943373175857</v>
      </c>
      <c r="X811">
        <v>0</v>
      </c>
      <c r="Y811">
        <v>0</v>
      </c>
      <c r="AA811">
        <v>8.834793195005334</v>
      </c>
      <c r="AB811">
        <v>3.0045166573281303</v>
      </c>
      <c r="AC811">
        <v>-36.294330366740255</v>
      </c>
      <c r="AD811">
        <v>18.758763036650112</v>
      </c>
      <c r="AE811">
        <v>18.083142660971937</v>
      </c>
    </row>
    <row r="812" spans="1:41">
      <c r="A812">
        <v>7</v>
      </c>
      <c r="B812">
        <v>70</v>
      </c>
      <c r="C812">
        <v>2013</v>
      </c>
      <c r="D812">
        <v>99</v>
      </c>
      <c r="E812">
        <v>99</v>
      </c>
      <c r="F812">
        <v>99</v>
      </c>
      <c r="G812">
        <v>99</v>
      </c>
      <c r="H812">
        <v>99</v>
      </c>
      <c r="I812">
        <v>80</v>
      </c>
      <c r="J812">
        <v>999</v>
      </c>
      <c r="K812">
        <v>99</v>
      </c>
      <c r="L812">
        <v>99</v>
      </c>
      <c r="M812">
        <v>99</v>
      </c>
      <c r="N812">
        <v>99</v>
      </c>
      <c r="O812">
        <v>99</v>
      </c>
      <c r="P812">
        <v>9999</v>
      </c>
      <c r="Q812">
        <v>386</v>
      </c>
      <c r="R812">
        <v>216877</v>
      </c>
      <c r="S812">
        <v>216872</v>
      </c>
      <c r="T812">
        <v>16.34507578028099</v>
      </c>
      <c r="U812">
        <v>61.964651960603504</v>
      </c>
      <c r="V812">
        <v>84.04108397194689</v>
      </c>
      <c r="W812">
        <v>77.569010752886058</v>
      </c>
      <c r="X812">
        <v>0</v>
      </c>
      <c r="Y812">
        <v>0</v>
      </c>
      <c r="AA812">
        <v>9.2337076232153574</v>
      </c>
      <c r="AB812">
        <v>3.0348528038214182</v>
      </c>
      <c r="AC812">
        <v>-37.857619529988128</v>
      </c>
      <c r="AD812">
        <v>16.790733071806773</v>
      </c>
      <c r="AE812">
        <v>17.000205510568378</v>
      </c>
    </row>
    <row r="813" spans="1:41">
      <c r="A813">
        <v>7</v>
      </c>
      <c r="B813">
        <v>71</v>
      </c>
      <c r="C813">
        <v>2013</v>
      </c>
      <c r="D813">
        <v>99</v>
      </c>
      <c r="E813">
        <v>99</v>
      </c>
      <c r="F813">
        <v>99</v>
      </c>
      <c r="G813">
        <v>99</v>
      </c>
      <c r="H813">
        <v>99</v>
      </c>
      <c r="I813">
        <v>81</v>
      </c>
      <c r="J813">
        <v>999</v>
      </c>
      <c r="K813">
        <v>99</v>
      </c>
      <c r="L813">
        <v>99</v>
      </c>
      <c r="M813">
        <v>99</v>
      </c>
      <c r="N813">
        <v>99</v>
      </c>
      <c r="O813">
        <v>99</v>
      </c>
      <c r="P813">
        <v>9999</v>
      </c>
      <c r="Q813">
        <v>68</v>
      </c>
      <c r="R813">
        <v>42954</v>
      </c>
      <c r="S813">
        <v>42953</v>
      </c>
      <c r="T813">
        <v>16.401243190389721</v>
      </c>
      <c r="U813">
        <v>62.200032593765272</v>
      </c>
      <c r="V813">
        <v>81.974066289644725</v>
      </c>
      <c r="W813">
        <v>75.661150559914361</v>
      </c>
      <c r="X813">
        <v>0</v>
      </c>
      <c r="Y813">
        <v>0</v>
      </c>
      <c r="AA813">
        <v>8.8957179540057414</v>
      </c>
      <c r="AB813">
        <v>3.0676390785613994</v>
      </c>
      <c r="AC813">
        <v>-32.258128811430346</v>
      </c>
      <c r="AD813">
        <v>3.3255216014901898</v>
      </c>
      <c r="AE813">
        <v>3.2841945589705994</v>
      </c>
    </row>
    <row r="814" spans="1:41">
      <c r="A814">
        <v>7</v>
      </c>
      <c r="B814">
        <v>72</v>
      </c>
      <c r="C814">
        <v>2013</v>
      </c>
      <c r="D814">
        <v>99</v>
      </c>
      <c r="E814">
        <v>99</v>
      </c>
      <c r="F814">
        <v>99</v>
      </c>
      <c r="G814">
        <v>99</v>
      </c>
      <c r="H814">
        <v>99</v>
      </c>
      <c r="I814">
        <v>83</v>
      </c>
      <c r="J814">
        <v>999</v>
      </c>
      <c r="K814">
        <v>99</v>
      </c>
      <c r="L814">
        <v>99</v>
      </c>
      <c r="M814">
        <v>99</v>
      </c>
      <c r="N814">
        <v>99</v>
      </c>
      <c r="O814">
        <v>99</v>
      </c>
      <c r="P814">
        <v>9999</v>
      </c>
      <c r="Q814">
        <v>316</v>
      </c>
      <c r="R814">
        <v>180882</v>
      </c>
      <c r="S814">
        <v>180878</v>
      </c>
      <c r="T814">
        <v>16.094652867615356</v>
      </c>
      <c r="U814">
        <v>61.321841241057513</v>
      </c>
      <c r="V814">
        <v>88.867658497410147</v>
      </c>
      <c r="W814">
        <v>82.024104092261183</v>
      </c>
      <c r="X814">
        <v>0</v>
      </c>
      <c r="Y814">
        <v>0</v>
      </c>
      <c r="AA814">
        <v>9.694608498067053</v>
      </c>
      <c r="AB814">
        <v>3.234087582854996</v>
      </c>
      <c r="AC814">
        <v>-43.483549734080505</v>
      </c>
      <c r="AD814">
        <v>14.00398096383919</v>
      </c>
      <c r="AE814">
        <v>14.993039212460213</v>
      </c>
    </row>
    <row r="815" spans="1:41">
      <c r="A815">
        <v>7</v>
      </c>
      <c r="B815">
        <v>73</v>
      </c>
      <c r="C815">
        <v>2012</v>
      </c>
      <c r="D815">
        <v>99</v>
      </c>
      <c r="E815">
        <v>99</v>
      </c>
      <c r="F815">
        <v>99</v>
      </c>
      <c r="G815">
        <v>99</v>
      </c>
      <c r="H815">
        <v>99</v>
      </c>
      <c r="I815">
        <v>6</v>
      </c>
      <c r="J815">
        <v>999</v>
      </c>
      <c r="K815">
        <v>99</v>
      </c>
      <c r="L815">
        <v>99</v>
      </c>
      <c r="M815">
        <v>99</v>
      </c>
      <c r="N815">
        <v>99</v>
      </c>
      <c r="O815">
        <v>99</v>
      </c>
      <c r="P815">
        <v>9999</v>
      </c>
      <c r="Q815">
        <v>693</v>
      </c>
      <c r="R815">
        <v>358151</v>
      </c>
      <c r="S815">
        <v>358136</v>
      </c>
      <c r="T815">
        <v>16.041912489424853</v>
      </c>
      <c r="U815">
        <v>61.059005517457045</v>
      </c>
      <c r="V815">
        <v>86.612487842132381</v>
      </c>
      <c r="W815">
        <v>79.940476522884779</v>
      </c>
      <c r="X815">
        <v>0</v>
      </c>
      <c r="Y815">
        <v>0</v>
      </c>
      <c r="AA815">
        <v>8.2611571728390683</v>
      </c>
      <c r="AB815">
        <v>3.1295987653025397</v>
      </c>
      <c r="AC815">
        <v>-36.983343422888943</v>
      </c>
      <c r="AD815">
        <v>27.770822922050002</v>
      </c>
      <c r="AE815">
        <v>27.783410940453361</v>
      </c>
    </row>
    <row r="816" spans="1:41">
      <c r="A816">
        <v>7</v>
      </c>
      <c r="B816">
        <v>74</v>
      </c>
      <c r="C816">
        <v>2012</v>
      </c>
      <c r="D816">
        <v>99</v>
      </c>
      <c r="E816">
        <v>99</v>
      </c>
      <c r="F816">
        <v>99</v>
      </c>
      <c r="G816">
        <v>99</v>
      </c>
      <c r="H816">
        <v>99</v>
      </c>
      <c r="I816">
        <v>24</v>
      </c>
      <c r="J816">
        <v>999</v>
      </c>
      <c r="K816">
        <v>99</v>
      </c>
      <c r="L816">
        <v>99</v>
      </c>
      <c r="M816">
        <v>99</v>
      </c>
      <c r="N816">
        <v>99</v>
      </c>
      <c r="O816">
        <v>99</v>
      </c>
      <c r="P816">
        <v>9999</v>
      </c>
      <c r="Q816">
        <v>540</v>
      </c>
      <c r="R816">
        <v>247341</v>
      </c>
      <c r="S816">
        <v>247312</v>
      </c>
      <c r="T816">
        <v>16.079772459883323</v>
      </c>
      <c r="U816">
        <v>61.212828330206385</v>
      </c>
      <c r="V816">
        <v>85.0885229362068</v>
      </c>
      <c r="W816">
        <v>78.531026800154891</v>
      </c>
      <c r="X816">
        <v>0</v>
      </c>
      <c r="Y816">
        <v>0</v>
      </c>
      <c r="AA816">
        <v>8.6829074900498231</v>
      </c>
      <c r="AB816">
        <v>3.0542022538282279</v>
      </c>
      <c r="AC816">
        <v>-42.075884805635198</v>
      </c>
      <c r="AD816">
        <v>19.178679139141785</v>
      </c>
      <c r="AE816">
        <v>18.847654698804547</v>
      </c>
    </row>
    <row r="817" spans="1:31">
      <c r="A817">
        <v>7</v>
      </c>
      <c r="B817">
        <v>75</v>
      </c>
      <c r="C817">
        <v>2012</v>
      </c>
      <c r="D817">
        <v>99</v>
      </c>
      <c r="E817">
        <v>99</v>
      </c>
      <c r="F817">
        <v>99</v>
      </c>
      <c r="G817">
        <v>99</v>
      </c>
      <c r="H817">
        <v>99</v>
      </c>
      <c r="I817">
        <v>49</v>
      </c>
      <c r="J817">
        <v>999</v>
      </c>
      <c r="K817">
        <v>99</v>
      </c>
      <c r="L817">
        <v>99</v>
      </c>
      <c r="M817">
        <v>99</v>
      </c>
      <c r="N817">
        <v>99</v>
      </c>
      <c r="O817">
        <v>99</v>
      </c>
      <c r="P817">
        <v>9999</v>
      </c>
      <c r="Q817">
        <v>480</v>
      </c>
      <c r="R817">
        <v>246591.5</v>
      </c>
      <c r="S817">
        <v>246557.5</v>
      </c>
      <c r="T817">
        <v>15.98920481849537</v>
      </c>
      <c r="U817">
        <v>60.988580757024231</v>
      </c>
      <c r="V817">
        <v>83.604644843574349</v>
      </c>
      <c r="W817">
        <v>77.157921377366975</v>
      </c>
      <c r="X817">
        <v>0</v>
      </c>
      <c r="Y817">
        <v>0</v>
      </c>
      <c r="AA817">
        <v>9.126497024812144</v>
      </c>
      <c r="AB817">
        <v>3.1949081074736179</v>
      </c>
      <c r="AC817">
        <v>-40.788273049341058</v>
      </c>
      <c r="AD817">
        <v>19.120563339436984</v>
      </c>
      <c r="AE817">
        <v>18.461610677564</v>
      </c>
    </row>
    <row r="818" spans="1:31">
      <c r="A818">
        <v>7</v>
      </c>
      <c r="B818">
        <v>76</v>
      </c>
      <c r="C818">
        <v>2012</v>
      </c>
      <c r="D818">
        <v>99</v>
      </c>
      <c r="E818">
        <v>99</v>
      </c>
      <c r="F818">
        <v>99</v>
      </c>
      <c r="G818">
        <v>99</v>
      </c>
      <c r="H818">
        <v>99</v>
      </c>
      <c r="I818">
        <v>80</v>
      </c>
      <c r="J818">
        <v>999</v>
      </c>
      <c r="K818">
        <v>99</v>
      </c>
      <c r="L818">
        <v>99</v>
      </c>
      <c r="M818">
        <v>99</v>
      </c>
      <c r="N818">
        <v>99</v>
      </c>
      <c r="O818">
        <v>99</v>
      </c>
      <c r="P818">
        <v>9999</v>
      </c>
      <c r="Q818">
        <v>409</v>
      </c>
      <c r="R818">
        <v>219736</v>
      </c>
      <c r="S818">
        <v>219718</v>
      </c>
      <c r="T818">
        <v>16.170636582080309</v>
      </c>
      <c r="U818">
        <v>61.515328739566186</v>
      </c>
      <c r="V818">
        <v>87.987405149893178</v>
      </c>
      <c r="W818">
        <v>81.207341683430499</v>
      </c>
      <c r="X818">
        <v>0</v>
      </c>
      <c r="Y818">
        <v>0</v>
      </c>
      <c r="AA818">
        <v>9.001640702999282</v>
      </c>
      <c r="AB818">
        <v>3.1846684919419528</v>
      </c>
      <c r="AC818">
        <v>-43.299102856342543</v>
      </c>
      <c r="AD818">
        <v>17.038203287439043</v>
      </c>
      <c r="AE818">
        <v>17.315370250710949</v>
      </c>
    </row>
    <row r="819" spans="1:31">
      <c r="A819">
        <v>7</v>
      </c>
      <c r="B819">
        <v>77</v>
      </c>
      <c r="C819">
        <v>2012</v>
      </c>
      <c r="D819">
        <v>99</v>
      </c>
      <c r="E819">
        <v>99</v>
      </c>
      <c r="F819">
        <v>99</v>
      </c>
      <c r="G819">
        <v>99</v>
      </c>
      <c r="H819">
        <v>99</v>
      </c>
      <c r="I819">
        <v>81</v>
      </c>
      <c r="J819">
        <v>999</v>
      </c>
      <c r="K819">
        <v>99</v>
      </c>
      <c r="L819">
        <v>99</v>
      </c>
      <c r="M819">
        <v>99</v>
      </c>
      <c r="N819">
        <v>99</v>
      </c>
      <c r="O819">
        <v>99</v>
      </c>
      <c r="P819">
        <v>9999</v>
      </c>
      <c r="Q819">
        <v>79</v>
      </c>
      <c r="R819">
        <v>41715</v>
      </c>
      <c r="S819">
        <v>41674</v>
      </c>
      <c r="T819">
        <v>16.140069519357549</v>
      </c>
      <c r="U819">
        <v>61.499016173153521</v>
      </c>
      <c r="V819">
        <v>86.200262773253314</v>
      </c>
      <c r="W819">
        <v>79.474218937467398</v>
      </c>
      <c r="X819">
        <v>0</v>
      </c>
      <c r="Y819">
        <v>0</v>
      </c>
      <c r="AA819">
        <v>8.7317112921864553</v>
      </c>
      <c r="AB819">
        <v>3.300322108179004</v>
      </c>
      <c r="AC819">
        <v>-37.003047068371941</v>
      </c>
      <c r="AD819">
        <v>3.2345571510153959</v>
      </c>
      <c r="AE819">
        <v>3.2141216259283207</v>
      </c>
    </row>
    <row r="820" spans="1:31">
      <c r="A820">
        <v>7</v>
      </c>
      <c r="B820">
        <v>78</v>
      </c>
      <c r="C820">
        <v>2012</v>
      </c>
      <c r="D820">
        <v>99</v>
      </c>
      <c r="E820">
        <v>99</v>
      </c>
      <c r="F820">
        <v>99</v>
      </c>
      <c r="G820">
        <v>99</v>
      </c>
      <c r="H820">
        <v>99</v>
      </c>
      <c r="I820">
        <v>83</v>
      </c>
      <c r="J820">
        <v>999</v>
      </c>
      <c r="K820">
        <v>99</v>
      </c>
      <c r="L820">
        <v>99</v>
      </c>
      <c r="M820">
        <v>99</v>
      </c>
      <c r="N820">
        <v>99</v>
      </c>
      <c r="O820">
        <v>99</v>
      </c>
      <c r="P820">
        <v>9999</v>
      </c>
      <c r="Q820">
        <v>327</v>
      </c>
      <c r="R820">
        <v>176132</v>
      </c>
      <c r="S820">
        <v>176122</v>
      </c>
      <c r="T820">
        <v>16.008289237617245</v>
      </c>
      <c r="U820">
        <v>61.093673703455551</v>
      </c>
      <c r="V820">
        <v>91.14293656114944</v>
      </c>
      <c r="W820">
        <v>84.121874041856501</v>
      </c>
      <c r="X820">
        <v>0</v>
      </c>
      <c r="Y820">
        <v>0</v>
      </c>
      <c r="AA820">
        <v>9.1022336107917194</v>
      </c>
      <c r="AB820">
        <v>3.2479613906532103</v>
      </c>
      <c r="AC820">
        <v>-43.359956801610352</v>
      </c>
      <c r="AD820">
        <v>13.657174160916796</v>
      </c>
      <c r="AE820">
        <v>14.377831806538831</v>
      </c>
    </row>
    <row r="821" spans="1:31">
      <c r="A821">
        <v>7</v>
      </c>
      <c r="B821">
        <v>79</v>
      </c>
      <c r="C821">
        <v>2011</v>
      </c>
      <c r="D821">
        <v>99</v>
      </c>
      <c r="E821">
        <v>99</v>
      </c>
      <c r="F821">
        <v>99</v>
      </c>
      <c r="G821">
        <v>99</v>
      </c>
      <c r="H821">
        <v>99</v>
      </c>
      <c r="I821">
        <v>6</v>
      </c>
      <c r="J821">
        <v>999</v>
      </c>
      <c r="K821">
        <v>99</v>
      </c>
      <c r="L821">
        <v>99</v>
      </c>
      <c r="M821">
        <v>99</v>
      </c>
      <c r="N821">
        <v>99</v>
      </c>
      <c r="O821">
        <v>99</v>
      </c>
      <c r="P821">
        <v>9999</v>
      </c>
      <c r="Q821">
        <v>715</v>
      </c>
      <c r="R821">
        <v>359144</v>
      </c>
      <c r="S821">
        <v>359110</v>
      </c>
      <c r="T821">
        <v>16.051494665092555</v>
      </c>
      <c r="U821">
        <v>61.087299156247397</v>
      </c>
      <c r="V821">
        <v>86.763918249445268</v>
      </c>
      <c r="W821">
        <v>80.076352649604999</v>
      </c>
      <c r="X821">
        <v>0</v>
      </c>
      <c r="Y821">
        <v>0</v>
      </c>
      <c r="AA821">
        <v>8.2424363054611494</v>
      </c>
      <c r="AB821">
        <v>3.1219490061109996</v>
      </c>
      <c r="AC821">
        <v>-37.012286917697693</v>
      </c>
      <c r="AD821">
        <v>28.032020181206249</v>
      </c>
      <c r="AE821">
        <v>27.925326394977443</v>
      </c>
    </row>
    <row r="822" spans="1:31">
      <c r="A822">
        <v>7</v>
      </c>
      <c r="B822">
        <v>80</v>
      </c>
      <c r="C822">
        <v>2011</v>
      </c>
      <c r="D822">
        <v>99</v>
      </c>
      <c r="E822">
        <v>99</v>
      </c>
      <c r="F822">
        <v>99</v>
      </c>
      <c r="G822">
        <v>99</v>
      </c>
      <c r="H822">
        <v>99</v>
      </c>
      <c r="I822">
        <v>24</v>
      </c>
      <c r="J822">
        <v>999</v>
      </c>
      <c r="K822">
        <v>99</v>
      </c>
      <c r="L822">
        <v>99</v>
      </c>
      <c r="M822">
        <v>99</v>
      </c>
      <c r="N822">
        <v>99</v>
      </c>
      <c r="O822">
        <v>99</v>
      </c>
      <c r="P822">
        <v>9999</v>
      </c>
      <c r="Q822">
        <v>553</v>
      </c>
      <c r="R822">
        <v>243175</v>
      </c>
      <c r="S822">
        <v>243133</v>
      </c>
      <c r="T822">
        <v>15.987774236660838</v>
      </c>
      <c r="U822">
        <v>60.979122537870225</v>
      </c>
      <c r="V822">
        <v>86.00176673451422</v>
      </c>
      <c r="W822">
        <v>79.367953959355248</v>
      </c>
      <c r="X822">
        <v>0</v>
      </c>
      <c r="Y822">
        <v>0</v>
      </c>
      <c r="AA822">
        <v>8.399332978058311</v>
      </c>
      <c r="AB822">
        <v>3.1260200638432778</v>
      </c>
      <c r="AC822">
        <v>-40.79754053843164</v>
      </c>
      <c r="AD822">
        <v>18.980371404129901</v>
      </c>
      <c r="AE822">
        <v>18.739395147096165</v>
      </c>
    </row>
    <row r="823" spans="1:31">
      <c r="A823">
        <v>7</v>
      </c>
      <c r="B823">
        <v>81</v>
      </c>
      <c r="C823">
        <v>2011</v>
      </c>
      <c r="D823">
        <v>99</v>
      </c>
      <c r="E823">
        <v>99</v>
      </c>
      <c r="F823">
        <v>99</v>
      </c>
      <c r="G823">
        <v>99</v>
      </c>
      <c r="H823">
        <v>99</v>
      </c>
      <c r="I823">
        <v>49</v>
      </c>
      <c r="J823">
        <v>999</v>
      </c>
      <c r="K823">
        <v>99</v>
      </c>
      <c r="L823">
        <v>99</v>
      </c>
      <c r="M823">
        <v>99</v>
      </c>
      <c r="N823">
        <v>99</v>
      </c>
      <c r="O823">
        <v>99</v>
      </c>
      <c r="P823">
        <v>9999</v>
      </c>
      <c r="Q823">
        <v>489</v>
      </c>
      <c r="R823">
        <v>246062</v>
      </c>
      <c r="S823">
        <v>246038</v>
      </c>
      <c r="T823">
        <v>15.92879436889889</v>
      </c>
      <c r="U823">
        <v>60.82963607247661</v>
      </c>
      <c r="V823">
        <v>84.667915940057739</v>
      </c>
      <c r="W823">
        <v>78.142483681383013</v>
      </c>
      <c r="X823">
        <v>0</v>
      </c>
      <c r="Y823">
        <v>0</v>
      </c>
      <c r="AA823">
        <v>9.1750612497927051</v>
      </c>
      <c r="AB823">
        <v>3.2151560614873995</v>
      </c>
      <c r="AC823">
        <v>-42.486786289077365</v>
      </c>
      <c r="AD823">
        <v>19.205708434020817</v>
      </c>
      <c r="AE823">
        <v>18.670496804413151</v>
      </c>
    </row>
    <row r="824" spans="1:31">
      <c r="A824">
        <v>7</v>
      </c>
      <c r="B824">
        <v>82</v>
      </c>
      <c r="C824">
        <v>2011</v>
      </c>
      <c r="D824">
        <v>99</v>
      </c>
      <c r="E824">
        <v>99</v>
      </c>
      <c r="F824">
        <v>99</v>
      </c>
      <c r="G824">
        <v>99</v>
      </c>
      <c r="H824">
        <v>99</v>
      </c>
      <c r="I824">
        <v>80</v>
      </c>
      <c r="J824">
        <v>999</v>
      </c>
      <c r="K824">
        <v>99</v>
      </c>
      <c r="L824">
        <v>99</v>
      </c>
      <c r="M824">
        <v>99</v>
      </c>
      <c r="N824">
        <v>99</v>
      </c>
      <c r="O824">
        <v>99</v>
      </c>
      <c r="P824">
        <v>9999</v>
      </c>
      <c r="Q824">
        <v>428</v>
      </c>
      <c r="R824">
        <v>220696</v>
      </c>
      <c r="S824">
        <v>220630</v>
      </c>
      <c r="T824">
        <v>16.005985609163741</v>
      </c>
      <c r="U824">
        <v>61.04571454471288</v>
      </c>
      <c r="V824">
        <v>88.810814043837894</v>
      </c>
      <c r="W824">
        <v>81.949711281331062</v>
      </c>
      <c r="X824">
        <v>0</v>
      </c>
      <c r="Y824">
        <v>0</v>
      </c>
      <c r="AA824">
        <v>8.9163053805352792</v>
      </c>
      <c r="AB824">
        <v>3.2434544750893677</v>
      </c>
      <c r="AC824">
        <v>-39.396733471981854</v>
      </c>
      <c r="AD824">
        <v>17.225833442606564</v>
      </c>
      <c r="AE824">
        <v>17.558138413313252</v>
      </c>
    </row>
    <row r="825" spans="1:31">
      <c r="A825">
        <v>7</v>
      </c>
      <c r="B825">
        <v>83</v>
      </c>
      <c r="C825">
        <v>2011</v>
      </c>
      <c r="D825">
        <v>99</v>
      </c>
      <c r="E825">
        <v>99</v>
      </c>
      <c r="F825">
        <v>99</v>
      </c>
      <c r="G825">
        <v>99</v>
      </c>
      <c r="H825">
        <v>99</v>
      </c>
      <c r="I825">
        <v>81</v>
      </c>
      <c r="J825">
        <v>999</v>
      </c>
      <c r="K825">
        <v>99</v>
      </c>
      <c r="L825">
        <v>99</v>
      </c>
      <c r="M825">
        <v>99</v>
      </c>
      <c r="N825">
        <v>99</v>
      </c>
      <c r="O825">
        <v>99</v>
      </c>
      <c r="P825">
        <v>9999</v>
      </c>
      <c r="Q825">
        <v>83</v>
      </c>
      <c r="R825">
        <v>42224</v>
      </c>
      <c r="S825">
        <v>42223</v>
      </c>
      <c r="T825">
        <v>16.072304850322091</v>
      </c>
      <c r="U825">
        <v>61.295289297302418</v>
      </c>
      <c r="V825">
        <v>86.647285658571491</v>
      </c>
      <c r="W825">
        <v>79.974101792861475</v>
      </c>
      <c r="X825">
        <v>0</v>
      </c>
      <c r="Y825">
        <v>0</v>
      </c>
      <c r="AA825">
        <v>8.8666247826122682</v>
      </c>
      <c r="AB825">
        <v>3.2823762170173287</v>
      </c>
      <c r="AC825">
        <v>-38.150022080195761</v>
      </c>
      <c r="AD825">
        <v>3.295680897164516</v>
      </c>
      <c r="AE825">
        <v>3.2791775638375347</v>
      </c>
    </row>
    <row r="826" spans="1:31">
      <c r="A826">
        <v>7</v>
      </c>
      <c r="B826">
        <v>84</v>
      </c>
      <c r="C826">
        <v>2011</v>
      </c>
      <c r="D826">
        <v>99</v>
      </c>
      <c r="E826">
        <v>99</v>
      </c>
      <c r="F826">
        <v>99</v>
      </c>
      <c r="G826">
        <v>99</v>
      </c>
      <c r="H826">
        <v>99</v>
      </c>
      <c r="I826">
        <v>83</v>
      </c>
      <c r="J826">
        <v>999</v>
      </c>
      <c r="K826">
        <v>99</v>
      </c>
      <c r="L826">
        <v>99</v>
      </c>
      <c r="M826">
        <v>99</v>
      </c>
      <c r="N826">
        <v>99</v>
      </c>
      <c r="O826">
        <v>99</v>
      </c>
      <c r="P826">
        <v>9999</v>
      </c>
      <c r="Q826">
        <v>350</v>
      </c>
      <c r="R826">
        <v>169891</v>
      </c>
      <c r="S826">
        <v>169382</v>
      </c>
      <c r="T826">
        <v>15.96737319810938</v>
      </c>
      <c r="U826">
        <v>61.069948400656493</v>
      </c>
      <c r="V826">
        <v>91.337755621279925</v>
      </c>
      <c r="W826">
        <v>84.063768877449647</v>
      </c>
      <c r="X826">
        <v>0</v>
      </c>
      <c r="Y826">
        <v>0</v>
      </c>
      <c r="AA826">
        <v>9.2393244101746319</v>
      </c>
      <c r="AB826">
        <v>3.3634660220251673</v>
      </c>
      <c r="AC826">
        <v>-46.291363909118409</v>
      </c>
      <c r="AD826">
        <v>13.26038564087194</v>
      </c>
      <c r="AE826">
        <v>13.827465676362452</v>
      </c>
    </row>
    <row r="827" spans="1:31">
      <c r="A827">
        <v>7</v>
      </c>
      <c r="B827">
        <v>85</v>
      </c>
      <c r="C827">
        <v>2010</v>
      </c>
      <c r="D827">
        <v>99</v>
      </c>
      <c r="E827">
        <v>99</v>
      </c>
      <c r="F827">
        <v>99</v>
      </c>
      <c r="G827">
        <v>99</v>
      </c>
      <c r="H827">
        <v>99</v>
      </c>
      <c r="I827">
        <v>6</v>
      </c>
      <c r="J827">
        <v>999</v>
      </c>
      <c r="K827">
        <v>99</v>
      </c>
      <c r="L827">
        <v>99</v>
      </c>
      <c r="M827">
        <v>99</v>
      </c>
      <c r="N827">
        <v>99</v>
      </c>
      <c r="O827">
        <v>99</v>
      </c>
      <c r="P827">
        <v>9999</v>
      </c>
      <c r="Q827">
        <v>746</v>
      </c>
      <c r="R827">
        <v>373236.5</v>
      </c>
      <c r="S827">
        <v>373224.5</v>
      </c>
      <c r="T827">
        <v>15.926183532425153</v>
      </c>
      <c r="U827">
        <v>60.720003643919426</v>
      </c>
      <c r="V827">
        <v>86.02596835127261</v>
      </c>
      <c r="W827">
        <v>79.400266327639102</v>
      </c>
      <c r="X827">
        <v>0</v>
      </c>
      <c r="Y827">
        <v>0</v>
      </c>
      <c r="AA827">
        <v>8.1853613879155951</v>
      </c>
      <c r="AB827">
        <v>3.0856768938028725</v>
      </c>
      <c r="AC827">
        <v>-34.837979374789128</v>
      </c>
      <c r="AD827">
        <v>29.421011776515993</v>
      </c>
      <c r="AE827">
        <v>29.211544194904008</v>
      </c>
    </row>
    <row r="828" spans="1:31">
      <c r="A828">
        <v>7</v>
      </c>
      <c r="B828">
        <v>86</v>
      </c>
      <c r="C828">
        <v>2010</v>
      </c>
      <c r="D828">
        <v>99</v>
      </c>
      <c r="E828">
        <v>99</v>
      </c>
      <c r="F828">
        <v>99</v>
      </c>
      <c r="G828">
        <v>99</v>
      </c>
      <c r="H828">
        <v>99</v>
      </c>
      <c r="I828">
        <v>24</v>
      </c>
      <c r="J828">
        <v>999</v>
      </c>
      <c r="K828">
        <v>99</v>
      </c>
      <c r="L828">
        <v>99</v>
      </c>
      <c r="M828">
        <v>99</v>
      </c>
      <c r="N828">
        <v>99</v>
      </c>
      <c r="O828">
        <v>99</v>
      </c>
      <c r="P828">
        <v>9999</v>
      </c>
      <c r="Q828">
        <v>598</v>
      </c>
      <c r="R828">
        <v>245468.75</v>
      </c>
      <c r="S828">
        <v>245433.75</v>
      </c>
      <c r="T828">
        <v>16.034916868236795</v>
      </c>
      <c r="U828">
        <v>61.053921883196566</v>
      </c>
      <c r="V828">
        <v>84.973617864864494</v>
      </c>
      <c r="W828">
        <v>78.423614804403101</v>
      </c>
      <c r="X828">
        <v>0</v>
      </c>
      <c r="Y828">
        <v>0</v>
      </c>
      <c r="AA828">
        <v>8.3995153422271773</v>
      </c>
      <c r="AB828">
        <v>3.0410121305734155</v>
      </c>
      <c r="AC828">
        <v>-41.1671371224814</v>
      </c>
      <c r="AD828">
        <v>19.349498198907817</v>
      </c>
      <c r="AE828">
        <v>18.973329587840567</v>
      </c>
    </row>
    <row r="829" spans="1:31">
      <c r="A829">
        <v>7</v>
      </c>
      <c r="B829">
        <v>87</v>
      </c>
      <c r="C829">
        <v>2010</v>
      </c>
      <c r="D829">
        <v>99</v>
      </c>
      <c r="E829">
        <v>99</v>
      </c>
      <c r="F829">
        <v>99</v>
      </c>
      <c r="G829">
        <v>99</v>
      </c>
      <c r="H829">
        <v>99</v>
      </c>
      <c r="I829">
        <v>49</v>
      </c>
      <c r="J829">
        <v>999</v>
      </c>
      <c r="K829">
        <v>99</v>
      </c>
      <c r="L829">
        <v>99</v>
      </c>
      <c r="M829">
        <v>99</v>
      </c>
      <c r="N829">
        <v>99</v>
      </c>
      <c r="O829">
        <v>99</v>
      </c>
      <c r="P829">
        <v>9999</v>
      </c>
      <c r="Q829">
        <v>516</v>
      </c>
      <c r="R829">
        <v>243111</v>
      </c>
      <c r="S829">
        <v>243090.5</v>
      </c>
      <c r="T829">
        <v>16.008288395012979</v>
      </c>
      <c r="U829">
        <v>60.929575610729358</v>
      </c>
      <c r="V829">
        <v>84.257683833286407</v>
      </c>
      <c r="W829">
        <v>77.764793029756788</v>
      </c>
      <c r="X829">
        <v>0</v>
      </c>
      <c r="Y829">
        <v>0</v>
      </c>
      <c r="AA829">
        <v>8.9081658150799292</v>
      </c>
      <c r="AB829">
        <v>3.0724024330881368</v>
      </c>
      <c r="AC829">
        <v>-39.179663064440007</v>
      </c>
      <c r="AD829">
        <v>19.163644482789277</v>
      </c>
      <c r="AE829">
        <v>18.634314404673567</v>
      </c>
    </row>
    <row r="830" spans="1:31">
      <c r="A830">
        <v>7</v>
      </c>
      <c r="B830">
        <v>88</v>
      </c>
      <c r="C830">
        <v>2010</v>
      </c>
      <c r="D830">
        <v>99</v>
      </c>
      <c r="E830">
        <v>99</v>
      </c>
      <c r="F830">
        <v>99</v>
      </c>
      <c r="G830">
        <v>99</v>
      </c>
      <c r="H830">
        <v>99</v>
      </c>
      <c r="I830">
        <v>80</v>
      </c>
      <c r="J830">
        <v>999</v>
      </c>
      <c r="K830">
        <v>99</v>
      </c>
      <c r="L830">
        <v>99</v>
      </c>
      <c r="M830">
        <v>99</v>
      </c>
      <c r="N830">
        <v>99</v>
      </c>
      <c r="O830">
        <v>99</v>
      </c>
      <c r="P830">
        <v>9999</v>
      </c>
      <c r="Q830">
        <v>420</v>
      </c>
      <c r="R830">
        <v>202009</v>
      </c>
      <c r="S830">
        <v>201683</v>
      </c>
      <c r="T830">
        <v>15.96406595745734</v>
      </c>
      <c r="U830">
        <v>60.960284208386419</v>
      </c>
      <c r="V830">
        <v>89.545345366196884</v>
      </c>
      <c r="W830">
        <v>82.52082525547489</v>
      </c>
      <c r="X830">
        <v>0</v>
      </c>
      <c r="Y830">
        <v>0</v>
      </c>
      <c r="AA830">
        <v>8.9245314722645652</v>
      </c>
      <c r="AB830">
        <v>3.2904912065774488</v>
      </c>
      <c r="AC830">
        <v>-41.998921389613407</v>
      </c>
      <c r="AD830">
        <v>15.923708340320996</v>
      </c>
      <c r="AE830">
        <v>16.405718927992858</v>
      </c>
    </row>
    <row r="831" spans="1:31">
      <c r="A831">
        <v>7</v>
      </c>
      <c r="B831">
        <v>89</v>
      </c>
      <c r="C831">
        <v>2010</v>
      </c>
      <c r="D831">
        <v>99</v>
      </c>
      <c r="E831">
        <v>99</v>
      </c>
      <c r="F831">
        <v>99</v>
      </c>
      <c r="G831">
        <v>99</v>
      </c>
      <c r="H831">
        <v>99</v>
      </c>
      <c r="I831">
        <v>81</v>
      </c>
      <c r="J831">
        <v>999</v>
      </c>
      <c r="K831">
        <v>99</v>
      </c>
      <c r="L831">
        <v>99</v>
      </c>
      <c r="M831">
        <v>99</v>
      </c>
      <c r="N831">
        <v>99</v>
      </c>
      <c r="O831">
        <v>99</v>
      </c>
      <c r="P831">
        <v>9999</v>
      </c>
      <c r="Q831">
        <v>89</v>
      </c>
      <c r="R831">
        <v>41929</v>
      </c>
      <c r="S831">
        <v>41926</v>
      </c>
      <c r="T831">
        <v>16.090820196045701</v>
      </c>
      <c r="U831">
        <v>61.326599246291089</v>
      </c>
      <c r="V831">
        <v>88.126017211667019</v>
      </c>
      <c r="W831">
        <v>81.336934122024658</v>
      </c>
      <c r="X831">
        <v>0</v>
      </c>
      <c r="Y831">
        <v>0</v>
      </c>
      <c r="AA831">
        <v>8.5706300252423517</v>
      </c>
      <c r="AB831">
        <v>3.2788879443805694</v>
      </c>
      <c r="AC831">
        <v>-40.390710128821496</v>
      </c>
      <c r="AD831">
        <v>3.3051258458846835</v>
      </c>
      <c r="AE831">
        <v>3.3615040565689478</v>
      </c>
    </row>
    <row r="832" spans="1:31">
      <c r="A832">
        <v>7</v>
      </c>
      <c r="B832">
        <v>90</v>
      </c>
      <c r="C832">
        <v>2010</v>
      </c>
      <c r="D832">
        <v>99</v>
      </c>
      <c r="E832">
        <v>99</v>
      </c>
      <c r="F832">
        <v>99</v>
      </c>
      <c r="G832">
        <v>99</v>
      </c>
      <c r="H832">
        <v>99</v>
      </c>
      <c r="I832">
        <v>83</v>
      </c>
      <c r="J832">
        <v>999</v>
      </c>
      <c r="K832">
        <v>99</v>
      </c>
      <c r="L832">
        <v>99</v>
      </c>
      <c r="M832">
        <v>99</v>
      </c>
      <c r="N832">
        <v>99</v>
      </c>
      <c r="O832">
        <v>99</v>
      </c>
      <c r="P832">
        <v>9999</v>
      </c>
      <c r="Q832">
        <v>378</v>
      </c>
      <c r="R832">
        <v>162851</v>
      </c>
      <c r="S832">
        <v>162450</v>
      </c>
      <c r="T832">
        <v>15.911293145267756</v>
      </c>
      <c r="U832">
        <v>60.861108033241003</v>
      </c>
      <c r="V832">
        <v>90.966109081984825</v>
      </c>
      <c r="W832">
        <v>83.765052016005029</v>
      </c>
      <c r="X832">
        <v>0</v>
      </c>
      <c r="Y832">
        <v>0</v>
      </c>
      <c r="AA832">
        <v>9.2782211720900776</v>
      </c>
      <c r="AB832">
        <v>3.3241407691628262</v>
      </c>
      <c r="AC832">
        <v>-43.571901185288091</v>
      </c>
      <c r="AD832">
        <v>12.837011355581252</v>
      </c>
      <c r="AE832">
        <v>13.41358882802003</v>
      </c>
    </row>
    <row r="833" spans="1:31">
      <c r="A833">
        <v>7</v>
      </c>
      <c r="B833">
        <v>91</v>
      </c>
      <c r="C833">
        <v>2009</v>
      </c>
      <c r="D833">
        <v>99</v>
      </c>
      <c r="E833">
        <v>99</v>
      </c>
      <c r="F833">
        <v>99</v>
      </c>
      <c r="G833">
        <v>99</v>
      </c>
      <c r="H833">
        <v>99</v>
      </c>
      <c r="I833">
        <v>6</v>
      </c>
      <c r="J833">
        <v>999</v>
      </c>
      <c r="K833">
        <v>99</v>
      </c>
      <c r="L833">
        <v>99</v>
      </c>
      <c r="M833">
        <v>99</v>
      </c>
      <c r="N833">
        <v>99</v>
      </c>
      <c r="O833">
        <v>99</v>
      </c>
      <c r="P833">
        <v>9999</v>
      </c>
      <c r="Q833">
        <v>831</v>
      </c>
      <c r="R833">
        <v>380441</v>
      </c>
      <c r="S833">
        <v>380404</v>
      </c>
      <c r="T833">
        <v>15.127962023020652</v>
      </c>
      <c r="U833">
        <v>59.150079915037693</v>
      </c>
      <c r="V833">
        <v>84.604395842010746</v>
      </c>
      <c r="W833">
        <v>78.084052218167983</v>
      </c>
      <c r="X833">
        <v>0</v>
      </c>
      <c r="Y833">
        <v>0</v>
      </c>
      <c r="AA833">
        <v>7.9428248207995873</v>
      </c>
      <c r="AB833">
        <v>3.3853005940099425</v>
      </c>
      <c r="AC833">
        <v>-23.325890885600376</v>
      </c>
      <c r="AD833">
        <v>31.556625762494797</v>
      </c>
      <c r="AE833">
        <v>31.145226358855162</v>
      </c>
    </row>
    <row r="834" spans="1:31">
      <c r="A834">
        <v>7</v>
      </c>
      <c r="B834">
        <v>92</v>
      </c>
      <c r="C834">
        <v>2009</v>
      </c>
      <c r="D834">
        <v>99</v>
      </c>
      <c r="E834">
        <v>99</v>
      </c>
      <c r="F834">
        <v>99</v>
      </c>
      <c r="G834">
        <v>99</v>
      </c>
      <c r="H834">
        <v>99</v>
      </c>
      <c r="I834">
        <v>24</v>
      </c>
      <c r="J834">
        <v>999</v>
      </c>
      <c r="K834">
        <v>99</v>
      </c>
      <c r="L834">
        <v>99</v>
      </c>
      <c r="M834">
        <v>99</v>
      </c>
      <c r="N834">
        <v>99</v>
      </c>
      <c r="O834">
        <v>99</v>
      </c>
      <c r="P834">
        <v>9999</v>
      </c>
      <c r="Q834">
        <v>573</v>
      </c>
      <c r="R834">
        <v>213292</v>
      </c>
      <c r="S834">
        <v>213270</v>
      </c>
      <c r="T834">
        <v>15.066987978920922</v>
      </c>
      <c r="U834">
        <v>59.048970788202737</v>
      </c>
      <c r="V834">
        <v>84.939384513581814</v>
      </c>
      <c r="W834">
        <v>78.394390678482523</v>
      </c>
      <c r="X834">
        <v>0</v>
      </c>
      <c r="Y834">
        <v>0</v>
      </c>
      <c r="AA834">
        <v>7.9407665518394754</v>
      </c>
      <c r="AB834">
        <v>3.285102050214161</v>
      </c>
      <c r="AC834">
        <v>-29.178921407086541</v>
      </c>
      <c r="AD834">
        <v>17.69203587976596</v>
      </c>
      <c r="AE834">
        <v>17.53068278367062</v>
      </c>
    </row>
    <row r="835" spans="1:31">
      <c r="A835">
        <v>7</v>
      </c>
      <c r="B835">
        <v>93</v>
      </c>
      <c r="C835">
        <v>2009</v>
      </c>
      <c r="D835">
        <v>99</v>
      </c>
      <c r="E835">
        <v>99</v>
      </c>
      <c r="F835">
        <v>99</v>
      </c>
      <c r="G835">
        <v>99</v>
      </c>
      <c r="H835">
        <v>99</v>
      </c>
      <c r="I835">
        <v>49</v>
      </c>
      <c r="J835">
        <v>999</v>
      </c>
      <c r="K835">
        <v>99</v>
      </c>
      <c r="L835">
        <v>99</v>
      </c>
      <c r="M835">
        <v>99</v>
      </c>
      <c r="N835">
        <v>99</v>
      </c>
      <c r="O835">
        <v>99</v>
      </c>
      <c r="P835">
        <v>9999</v>
      </c>
      <c r="Q835">
        <v>613</v>
      </c>
      <c r="R835">
        <v>256350</v>
      </c>
      <c r="S835">
        <v>256338</v>
      </c>
      <c r="T835">
        <v>15.064287107470252</v>
      </c>
      <c r="U835">
        <v>59.041714455133459</v>
      </c>
      <c r="V835">
        <v>83.17476695919531</v>
      </c>
      <c r="W835">
        <v>76.767309177726077</v>
      </c>
      <c r="X835">
        <v>0</v>
      </c>
      <c r="Y835">
        <v>0</v>
      </c>
      <c r="AA835">
        <v>8.5279560226774755</v>
      </c>
      <c r="AB835">
        <v>3.3867060660804102</v>
      </c>
      <c r="AC835">
        <v>-27.990903244193905</v>
      </c>
      <c r="AD835">
        <v>21.263588872428421</v>
      </c>
      <c r="AE835">
        <v>20.633522842552299</v>
      </c>
    </row>
    <row r="836" spans="1:31">
      <c r="A836">
        <v>7</v>
      </c>
      <c r="B836">
        <v>94</v>
      </c>
      <c r="C836">
        <v>2009</v>
      </c>
      <c r="D836">
        <v>99</v>
      </c>
      <c r="E836">
        <v>99</v>
      </c>
      <c r="F836">
        <v>99</v>
      </c>
      <c r="G836">
        <v>99</v>
      </c>
      <c r="H836">
        <v>99</v>
      </c>
      <c r="I836">
        <v>80</v>
      </c>
      <c r="J836">
        <v>999</v>
      </c>
      <c r="K836">
        <v>99</v>
      </c>
      <c r="L836">
        <v>99</v>
      </c>
      <c r="M836">
        <v>99</v>
      </c>
      <c r="N836">
        <v>99</v>
      </c>
      <c r="O836">
        <v>99</v>
      </c>
      <c r="P836">
        <v>9999</v>
      </c>
      <c r="Q836">
        <v>419</v>
      </c>
      <c r="R836">
        <v>174321</v>
      </c>
      <c r="S836">
        <v>174112</v>
      </c>
      <c r="T836">
        <v>15.214001755382309</v>
      </c>
      <c r="U836">
        <v>59.335307158610547</v>
      </c>
      <c r="V836">
        <v>88.885292175913904</v>
      </c>
      <c r="W836">
        <v>81.946932434295221</v>
      </c>
      <c r="X836">
        <v>0</v>
      </c>
      <c r="Y836">
        <v>0</v>
      </c>
      <c r="AA836">
        <v>8.8387830610223581</v>
      </c>
      <c r="AB836">
        <v>3.4037385327992609</v>
      </c>
      <c r="AC836">
        <v>-32.735917755564493</v>
      </c>
      <c r="AD836">
        <v>14.459489275719109</v>
      </c>
      <c r="AE836">
        <v>14.960478305177173</v>
      </c>
    </row>
    <row r="837" spans="1:31">
      <c r="A837">
        <v>7</v>
      </c>
      <c r="B837">
        <v>95</v>
      </c>
      <c r="C837">
        <v>2009</v>
      </c>
      <c r="D837">
        <v>99</v>
      </c>
      <c r="E837">
        <v>99</v>
      </c>
      <c r="F837">
        <v>99</v>
      </c>
      <c r="G837">
        <v>99</v>
      </c>
      <c r="H837">
        <v>99</v>
      </c>
      <c r="I837">
        <v>81</v>
      </c>
      <c r="J837">
        <v>999</v>
      </c>
      <c r="K837">
        <v>99</v>
      </c>
      <c r="L837">
        <v>99</v>
      </c>
      <c r="M837">
        <v>99</v>
      </c>
      <c r="N837">
        <v>99</v>
      </c>
      <c r="O837">
        <v>99</v>
      </c>
      <c r="P837">
        <v>9999</v>
      </c>
      <c r="Q837">
        <v>94</v>
      </c>
      <c r="R837">
        <v>42462</v>
      </c>
      <c r="S837">
        <v>42440</v>
      </c>
      <c r="T837">
        <v>15.302741274551364</v>
      </c>
      <c r="U837">
        <v>59.473044297832239</v>
      </c>
      <c r="V837">
        <v>86.026406025502951</v>
      </c>
      <c r="W837">
        <v>79.370834118755852</v>
      </c>
      <c r="X837">
        <v>0</v>
      </c>
      <c r="Y837">
        <v>0</v>
      </c>
      <c r="AA837">
        <v>7.9619249718379779</v>
      </c>
      <c r="AB837">
        <v>3.2876226720903072</v>
      </c>
      <c r="AC837">
        <v>-25.32924388666844</v>
      </c>
      <c r="AD837">
        <v>3.5221162890620472</v>
      </c>
      <c r="AE837">
        <v>3.53199754516341</v>
      </c>
    </row>
    <row r="838" spans="1:31">
      <c r="A838">
        <v>7</v>
      </c>
      <c r="B838">
        <v>96</v>
      </c>
      <c r="C838">
        <v>2009</v>
      </c>
      <c r="D838">
        <v>99</v>
      </c>
      <c r="E838">
        <v>99</v>
      </c>
      <c r="F838">
        <v>99</v>
      </c>
      <c r="G838">
        <v>99</v>
      </c>
      <c r="H838">
        <v>99</v>
      </c>
      <c r="I838">
        <v>83</v>
      </c>
      <c r="J838">
        <v>999</v>
      </c>
      <c r="K838">
        <v>99</v>
      </c>
      <c r="L838">
        <v>99</v>
      </c>
      <c r="M838">
        <v>99</v>
      </c>
      <c r="N838">
        <v>99</v>
      </c>
      <c r="O838">
        <v>99</v>
      </c>
      <c r="P838">
        <v>9999</v>
      </c>
      <c r="Q838">
        <v>377</v>
      </c>
      <c r="R838">
        <v>138716</v>
      </c>
      <c r="S838">
        <v>138516</v>
      </c>
      <c r="T838">
        <v>15.245343002970101</v>
      </c>
      <c r="U838">
        <v>59.415858095815643</v>
      </c>
      <c r="V838">
        <v>91.115090975015775</v>
      </c>
      <c r="W838">
        <v>83.986192930779708</v>
      </c>
      <c r="X838">
        <v>0</v>
      </c>
      <c r="Y838">
        <v>0</v>
      </c>
      <c r="AA838">
        <v>9.0917125893002755</v>
      </c>
      <c r="AB838">
        <v>3.2976923664492745</v>
      </c>
      <c r="AC838">
        <v>-33.146288751806139</v>
      </c>
      <c r="AD838">
        <v>11.50614392052967</v>
      </c>
      <c r="AE838">
        <v>12.198092164581327</v>
      </c>
    </row>
    <row r="839" spans="1:31">
      <c r="A839">
        <v>7</v>
      </c>
      <c r="B839">
        <v>97</v>
      </c>
      <c r="C839">
        <v>2008</v>
      </c>
      <c r="D839">
        <v>99</v>
      </c>
      <c r="E839">
        <v>99</v>
      </c>
      <c r="F839">
        <v>99</v>
      </c>
      <c r="G839">
        <v>99</v>
      </c>
      <c r="H839">
        <v>99</v>
      </c>
      <c r="I839">
        <v>6</v>
      </c>
      <c r="J839">
        <v>999</v>
      </c>
      <c r="K839">
        <v>99</v>
      </c>
      <c r="L839">
        <v>99</v>
      </c>
      <c r="M839">
        <v>99</v>
      </c>
      <c r="N839">
        <v>99</v>
      </c>
      <c r="O839">
        <v>99</v>
      </c>
      <c r="P839">
        <v>9999</v>
      </c>
      <c r="Q839">
        <v>895</v>
      </c>
      <c r="R839">
        <v>387535</v>
      </c>
      <c r="S839">
        <v>387530</v>
      </c>
      <c r="T839">
        <v>13.819141496897061</v>
      </c>
      <c r="U839">
        <v>56.740211080432495</v>
      </c>
      <c r="V839">
        <v>85.368671419254738</v>
      </c>
      <c r="W839">
        <v>78.794783887698443</v>
      </c>
      <c r="X839">
        <v>0</v>
      </c>
      <c r="Y839">
        <v>0</v>
      </c>
      <c r="AA839">
        <v>8.032878968405365</v>
      </c>
      <c r="AB839">
        <v>2.5467960419021369</v>
      </c>
      <c r="AC839">
        <v>-17.045421511579288</v>
      </c>
      <c r="AD839">
        <v>32.381635964685067</v>
      </c>
      <c r="AE839">
        <v>32.082979188217656</v>
      </c>
    </row>
    <row r="840" spans="1:31">
      <c r="A840">
        <v>7</v>
      </c>
      <c r="B840">
        <v>98</v>
      </c>
      <c r="C840">
        <v>2008</v>
      </c>
      <c r="D840">
        <v>99</v>
      </c>
      <c r="E840">
        <v>99</v>
      </c>
      <c r="F840">
        <v>99</v>
      </c>
      <c r="G840">
        <v>99</v>
      </c>
      <c r="H840">
        <v>99</v>
      </c>
      <c r="I840">
        <v>24</v>
      </c>
      <c r="J840">
        <v>999</v>
      </c>
      <c r="K840">
        <v>99</v>
      </c>
      <c r="L840">
        <v>99</v>
      </c>
      <c r="M840">
        <v>99</v>
      </c>
      <c r="N840">
        <v>99</v>
      </c>
      <c r="O840">
        <v>99</v>
      </c>
      <c r="P840">
        <v>9999</v>
      </c>
      <c r="Q840">
        <v>565</v>
      </c>
      <c r="R840">
        <v>211596</v>
      </c>
      <c r="S840">
        <v>211566</v>
      </c>
      <c r="T840">
        <v>13.895550955594627</v>
      </c>
      <c r="U840">
        <v>56.855732962763398</v>
      </c>
      <c r="V840">
        <v>85.798817749811747</v>
      </c>
      <c r="W840">
        <v>79.186007203424623</v>
      </c>
      <c r="X840">
        <v>0</v>
      </c>
      <c r="Y840">
        <v>0</v>
      </c>
      <c r="AA840">
        <v>7.9616270835490015</v>
      </c>
      <c r="AB840">
        <v>2.4536192644382204</v>
      </c>
      <c r="AC840">
        <v>-23.822616756575879</v>
      </c>
      <c r="AD840">
        <v>17.68053116127188</v>
      </c>
      <c r="AE840">
        <v>17.602170066472933</v>
      </c>
    </row>
    <row r="841" spans="1:31">
      <c r="A841">
        <v>7</v>
      </c>
      <c r="B841">
        <v>99</v>
      </c>
      <c r="C841">
        <v>2008</v>
      </c>
      <c r="D841">
        <v>99</v>
      </c>
      <c r="E841">
        <v>99</v>
      </c>
      <c r="F841">
        <v>99</v>
      </c>
      <c r="G841">
        <v>99</v>
      </c>
      <c r="H841">
        <v>99</v>
      </c>
      <c r="I841">
        <v>49</v>
      </c>
      <c r="J841">
        <v>999</v>
      </c>
      <c r="K841">
        <v>99</v>
      </c>
      <c r="L841">
        <v>99</v>
      </c>
      <c r="M841">
        <v>99</v>
      </c>
      <c r="N841">
        <v>99</v>
      </c>
      <c r="O841">
        <v>99</v>
      </c>
      <c r="P841">
        <v>9999</v>
      </c>
      <c r="Q841">
        <v>625</v>
      </c>
      <c r="R841">
        <v>254734</v>
      </c>
      <c r="S841">
        <v>254726</v>
      </c>
      <c r="T841">
        <v>13.752023679603029</v>
      </c>
      <c r="U841">
        <v>56.632279390403824</v>
      </c>
      <c r="V841">
        <v>83.840783897057278</v>
      </c>
      <c r="W841">
        <v>77.383668333816416</v>
      </c>
      <c r="X841">
        <v>0</v>
      </c>
      <c r="Y841">
        <v>0</v>
      </c>
      <c r="AA841">
        <v>8.7116885088643876</v>
      </c>
      <c r="AB841">
        <v>2.4441785374362301</v>
      </c>
      <c r="AC841">
        <v>-21.677135214594621</v>
      </c>
      <c r="AD841">
        <v>21.285054655264904</v>
      </c>
      <c r="AE841">
        <v>20.710685880652104</v>
      </c>
    </row>
    <row r="842" spans="1:31">
      <c r="A842">
        <v>7</v>
      </c>
      <c r="B842">
        <v>100</v>
      </c>
      <c r="C842">
        <v>2008</v>
      </c>
      <c r="D842">
        <v>99</v>
      </c>
      <c r="E842">
        <v>99</v>
      </c>
      <c r="F842">
        <v>99</v>
      </c>
      <c r="G842">
        <v>99</v>
      </c>
      <c r="H842">
        <v>99</v>
      </c>
      <c r="I842">
        <v>80</v>
      </c>
      <c r="J842">
        <v>999</v>
      </c>
      <c r="K842">
        <v>99</v>
      </c>
      <c r="L842">
        <v>99</v>
      </c>
      <c r="M842">
        <v>99</v>
      </c>
      <c r="N842">
        <v>99</v>
      </c>
      <c r="O842">
        <v>99</v>
      </c>
      <c r="P842">
        <v>9999</v>
      </c>
      <c r="Q842">
        <v>447</v>
      </c>
      <c r="R842">
        <v>171403</v>
      </c>
      <c r="S842">
        <v>171247</v>
      </c>
      <c r="T842">
        <v>14.324550912177729</v>
      </c>
      <c r="U842">
        <v>57.562812779201963</v>
      </c>
      <c r="V842">
        <v>88.057298594141955</v>
      </c>
      <c r="W842">
        <v>81.206126238708009</v>
      </c>
      <c r="X842">
        <v>0</v>
      </c>
      <c r="Y842">
        <v>0</v>
      </c>
      <c r="AA842">
        <v>9.1009884525984823</v>
      </c>
      <c r="AB842">
        <v>2.5382992561459754</v>
      </c>
      <c r="AC842">
        <v>-21.02823645838567</v>
      </c>
      <c r="AD842">
        <v>14.322085874191783</v>
      </c>
      <c r="AE842">
        <v>14.611125075161306</v>
      </c>
    </row>
    <row r="843" spans="1:31">
      <c r="A843">
        <v>7</v>
      </c>
      <c r="B843">
        <v>101</v>
      </c>
      <c r="C843">
        <v>2008</v>
      </c>
      <c r="D843">
        <v>99</v>
      </c>
      <c r="E843">
        <v>99</v>
      </c>
      <c r="F843">
        <v>99</v>
      </c>
      <c r="G843">
        <v>99</v>
      </c>
      <c r="H843">
        <v>99</v>
      </c>
      <c r="I843">
        <v>81</v>
      </c>
      <c r="J843">
        <v>999</v>
      </c>
      <c r="K843">
        <v>99</v>
      </c>
      <c r="L843">
        <v>99</v>
      </c>
      <c r="M843">
        <v>99</v>
      </c>
      <c r="N843">
        <v>99</v>
      </c>
      <c r="O843">
        <v>99</v>
      </c>
      <c r="P843">
        <v>9999</v>
      </c>
      <c r="Q843">
        <v>100</v>
      </c>
      <c r="R843">
        <v>40132</v>
      </c>
      <c r="S843">
        <v>40124</v>
      </c>
      <c r="T843">
        <v>14.110784411442237</v>
      </c>
      <c r="U843">
        <v>57.208204565845882</v>
      </c>
      <c r="V843">
        <v>87.301632004700707</v>
      </c>
      <c r="W843">
        <v>80.565673910876512</v>
      </c>
      <c r="X843">
        <v>0</v>
      </c>
      <c r="Y843">
        <v>0</v>
      </c>
      <c r="AA843">
        <v>7.9474581367469588</v>
      </c>
      <c r="AB843">
        <v>2.6260214985411254</v>
      </c>
      <c r="AC843">
        <v>-7.9097774901764195</v>
      </c>
      <c r="AD843">
        <v>3.3533482512153503</v>
      </c>
      <c r="AE843">
        <v>3.3964572954481151</v>
      </c>
    </row>
    <row r="844" spans="1:31">
      <c r="A844">
        <v>7</v>
      </c>
      <c r="B844">
        <v>102</v>
      </c>
      <c r="C844">
        <v>2008</v>
      </c>
      <c r="D844">
        <v>99</v>
      </c>
      <c r="E844">
        <v>99</v>
      </c>
      <c r="F844">
        <v>99</v>
      </c>
      <c r="G844">
        <v>99</v>
      </c>
      <c r="H844">
        <v>99</v>
      </c>
      <c r="I844">
        <v>83</v>
      </c>
      <c r="J844">
        <v>999</v>
      </c>
      <c r="K844">
        <v>99</v>
      </c>
      <c r="L844">
        <v>99</v>
      </c>
      <c r="M844">
        <v>99</v>
      </c>
      <c r="N844">
        <v>99</v>
      </c>
      <c r="O844">
        <v>99</v>
      </c>
      <c r="P844">
        <v>9999</v>
      </c>
      <c r="Q844">
        <v>354</v>
      </c>
      <c r="R844">
        <v>131374</v>
      </c>
      <c r="S844">
        <v>131054</v>
      </c>
      <c r="T844">
        <v>14.355138764139021</v>
      </c>
      <c r="U844">
        <v>57.582523234697149</v>
      </c>
      <c r="V844">
        <v>91.443991535847104</v>
      </c>
      <c r="W844">
        <v>84.218567155524042</v>
      </c>
      <c r="X844">
        <v>0</v>
      </c>
      <c r="Y844">
        <v>0</v>
      </c>
      <c r="AA844">
        <v>9.0139777689009524</v>
      </c>
      <c r="AB844">
        <v>2.5307410134573929</v>
      </c>
      <c r="AC844">
        <v>-22.801163516314546</v>
      </c>
      <c r="AD844">
        <v>10.977344093371014</v>
      </c>
      <c r="AE844">
        <v>11.596582494047873</v>
      </c>
    </row>
    <row r="845" spans="1:31">
      <c r="A845">
        <v>7</v>
      </c>
      <c r="B845">
        <v>103</v>
      </c>
      <c r="C845">
        <v>2007</v>
      </c>
      <c r="D845">
        <v>99</v>
      </c>
      <c r="E845">
        <v>99</v>
      </c>
      <c r="F845">
        <v>99</v>
      </c>
      <c r="G845">
        <v>99</v>
      </c>
      <c r="H845">
        <v>99</v>
      </c>
      <c r="I845">
        <v>6</v>
      </c>
      <c r="J845">
        <v>999</v>
      </c>
      <c r="K845">
        <v>99</v>
      </c>
      <c r="L845">
        <v>99</v>
      </c>
      <c r="M845">
        <v>99</v>
      </c>
      <c r="N845">
        <v>99</v>
      </c>
      <c r="O845">
        <v>99</v>
      </c>
      <c r="P845">
        <v>9999</v>
      </c>
      <c r="Q845">
        <v>918</v>
      </c>
      <c r="R845">
        <v>384934</v>
      </c>
      <c r="S845">
        <v>384923</v>
      </c>
      <c r="T845">
        <v>13.83966342282053</v>
      </c>
      <c r="U845">
        <v>56.784312706697186</v>
      </c>
      <c r="V845">
        <v>83.25391520876093</v>
      </c>
      <c r="W845">
        <v>76.842097250619503</v>
      </c>
      <c r="X845">
        <v>0</v>
      </c>
      <c r="Y845">
        <v>0</v>
      </c>
      <c r="AA845">
        <v>8.1725632817276548</v>
      </c>
      <c r="AB845">
        <v>2.4270390082217728</v>
      </c>
      <c r="AC845">
        <v>-19.458831796029727</v>
      </c>
      <c r="AD845">
        <v>32.816225759783258</v>
      </c>
      <c r="AE845">
        <v>32.595639121018763</v>
      </c>
    </row>
    <row r="846" spans="1:31">
      <c r="A846">
        <v>7</v>
      </c>
      <c r="B846">
        <v>104</v>
      </c>
      <c r="C846">
        <v>2007</v>
      </c>
      <c r="D846">
        <v>99</v>
      </c>
      <c r="E846">
        <v>99</v>
      </c>
      <c r="F846">
        <v>99</v>
      </c>
      <c r="G846">
        <v>99</v>
      </c>
      <c r="H846">
        <v>99</v>
      </c>
      <c r="I846">
        <v>24</v>
      </c>
      <c r="J846">
        <v>999</v>
      </c>
      <c r="K846">
        <v>99</v>
      </c>
      <c r="L846">
        <v>99</v>
      </c>
      <c r="M846">
        <v>99</v>
      </c>
      <c r="N846">
        <v>99</v>
      </c>
      <c r="O846">
        <v>99</v>
      </c>
      <c r="P846">
        <v>9999</v>
      </c>
      <c r="Q846">
        <v>632</v>
      </c>
      <c r="R846">
        <v>211848</v>
      </c>
      <c r="S846">
        <v>211832</v>
      </c>
      <c r="T846">
        <v>13.855004531550922</v>
      </c>
      <c r="U846">
        <v>56.7917783904226</v>
      </c>
      <c r="V846">
        <v>83.133796474869911</v>
      </c>
      <c r="W846">
        <v>76.729627723856652</v>
      </c>
      <c r="X846">
        <v>0</v>
      </c>
      <c r="Y846">
        <v>0</v>
      </c>
      <c r="AA846">
        <v>8.4376252568776895</v>
      </c>
      <c r="AB846">
        <v>2.4370068573735968</v>
      </c>
      <c r="AC846">
        <v>-20.715468837663757</v>
      </c>
      <c r="AD846">
        <v>18.060373453003788</v>
      </c>
      <c r="AE846">
        <v>17.911876539837611</v>
      </c>
    </row>
    <row r="847" spans="1:31">
      <c r="A847">
        <v>7</v>
      </c>
      <c r="B847">
        <v>105</v>
      </c>
      <c r="C847">
        <v>2007</v>
      </c>
      <c r="D847">
        <v>99</v>
      </c>
      <c r="E847">
        <v>99</v>
      </c>
      <c r="F847">
        <v>99</v>
      </c>
      <c r="G847">
        <v>99</v>
      </c>
      <c r="H847">
        <v>99</v>
      </c>
      <c r="I847">
        <v>49</v>
      </c>
      <c r="J847">
        <v>999</v>
      </c>
      <c r="K847">
        <v>99</v>
      </c>
      <c r="L847">
        <v>99</v>
      </c>
      <c r="M847">
        <v>99</v>
      </c>
      <c r="N847">
        <v>99</v>
      </c>
      <c r="O847">
        <v>99</v>
      </c>
      <c r="P847">
        <v>9999</v>
      </c>
      <c r="Q847">
        <v>648</v>
      </c>
      <c r="R847">
        <v>242906</v>
      </c>
      <c r="S847">
        <v>242896</v>
      </c>
      <c r="T847">
        <v>13.707738796077498</v>
      </c>
      <c r="U847">
        <v>56.554480106712354</v>
      </c>
      <c r="V847">
        <v>82.09144907856026</v>
      </c>
      <c r="W847">
        <v>75.768408289967184</v>
      </c>
      <c r="X847">
        <v>0</v>
      </c>
      <c r="Y847">
        <v>0</v>
      </c>
      <c r="AA847">
        <v>8.4831216204140549</v>
      </c>
      <c r="AB847">
        <v>2.4059392160675035</v>
      </c>
      <c r="AC847">
        <v>-21.360692108054593</v>
      </c>
      <c r="AD847">
        <v>20.708116545708911</v>
      </c>
      <c r="AE847">
        <v>20.281261103255591</v>
      </c>
    </row>
    <row r="848" spans="1:31">
      <c r="A848">
        <v>7</v>
      </c>
      <c r="B848">
        <v>106</v>
      </c>
      <c r="C848">
        <v>2007</v>
      </c>
      <c r="D848">
        <v>99</v>
      </c>
      <c r="E848">
        <v>99</v>
      </c>
      <c r="F848">
        <v>99</v>
      </c>
      <c r="G848">
        <v>99</v>
      </c>
      <c r="H848">
        <v>99</v>
      </c>
      <c r="I848">
        <v>80</v>
      </c>
      <c r="J848">
        <v>999</v>
      </c>
      <c r="K848">
        <v>99</v>
      </c>
      <c r="L848">
        <v>99</v>
      </c>
      <c r="M848">
        <v>99</v>
      </c>
      <c r="N848">
        <v>99</v>
      </c>
      <c r="O848">
        <v>99</v>
      </c>
      <c r="P848">
        <v>9999</v>
      </c>
      <c r="Q848">
        <v>452</v>
      </c>
      <c r="R848">
        <v>167457</v>
      </c>
      <c r="S848">
        <v>167218</v>
      </c>
      <c r="T848">
        <v>14.375678532399364</v>
      </c>
      <c r="U848">
        <v>57.632820629358086</v>
      </c>
      <c r="V848">
        <v>84.732511352985185</v>
      </c>
      <c r="W848">
        <v>78.100707459722898</v>
      </c>
      <c r="X848">
        <v>0</v>
      </c>
      <c r="Y848">
        <v>0</v>
      </c>
      <c r="AA848">
        <v>9.1257373310444176</v>
      </c>
      <c r="AB848">
        <v>2.4757365958788542</v>
      </c>
      <c r="AC848">
        <v>-22.206140114746017</v>
      </c>
      <c r="AD848">
        <v>14.275971249762362</v>
      </c>
      <c r="AE848">
        <v>14.3921084222616</v>
      </c>
    </row>
    <row r="849" spans="1:31">
      <c r="A849">
        <v>7</v>
      </c>
      <c r="B849">
        <v>107</v>
      </c>
      <c r="C849">
        <v>2007</v>
      </c>
      <c r="D849">
        <v>99</v>
      </c>
      <c r="E849">
        <v>99</v>
      </c>
      <c r="F849">
        <v>99</v>
      </c>
      <c r="G849">
        <v>99</v>
      </c>
      <c r="H849">
        <v>99</v>
      </c>
      <c r="I849">
        <v>81</v>
      </c>
      <c r="J849">
        <v>999</v>
      </c>
      <c r="K849">
        <v>99</v>
      </c>
      <c r="L849">
        <v>99</v>
      </c>
      <c r="M849">
        <v>99</v>
      </c>
      <c r="N849">
        <v>99</v>
      </c>
      <c r="O849">
        <v>99</v>
      </c>
      <c r="P849">
        <v>9999</v>
      </c>
      <c r="Q849">
        <v>114</v>
      </c>
      <c r="R849">
        <v>38039</v>
      </c>
      <c r="S849">
        <v>38017</v>
      </c>
      <c r="T849">
        <v>14.353321590998712</v>
      </c>
      <c r="U849">
        <v>57.617881474077357</v>
      </c>
      <c r="V849">
        <v>85.194720010498187</v>
      </c>
      <c r="W849">
        <v>78.595630901964768</v>
      </c>
      <c r="X849">
        <v>0</v>
      </c>
      <c r="Y849">
        <v>0</v>
      </c>
      <c r="AA849">
        <v>8.5319078443033103</v>
      </c>
      <c r="AB849">
        <v>2.4628975472864729</v>
      </c>
      <c r="AC849">
        <v>-11.264982411470944</v>
      </c>
      <c r="AD849">
        <v>3.2428842650334726</v>
      </c>
      <c r="AE849">
        <v>3.2927797079657299</v>
      </c>
    </row>
    <row r="850" spans="1:31">
      <c r="A850">
        <v>7</v>
      </c>
      <c r="B850">
        <v>108</v>
      </c>
      <c r="C850">
        <v>2007</v>
      </c>
      <c r="D850">
        <v>99</v>
      </c>
      <c r="E850">
        <v>99</v>
      </c>
      <c r="F850">
        <v>99</v>
      </c>
      <c r="G850">
        <v>99</v>
      </c>
      <c r="H850">
        <v>99</v>
      </c>
      <c r="I850">
        <v>83</v>
      </c>
      <c r="J850">
        <v>999</v>
      </c>
      <c r="K850">
        <v>99</v>
      </c>
      <c r="L850">
        <v>99</v>
      </c>
      <c r="M850">
        <v>99</v>
      </c>
      <c r="N850">
        <v>99</v>
      </c>
      <c r="O850">
        <v>99</v>
      </c>
      <c r="P850">
        <v>9999</v>
      </c>
      <c r="Q850">
        <v>400</v>
      </c>
      <c r="R850">
        <v>127815</v>
      </c>
      <c r="S850">
        <v>127566</v>
      </c>
      <c r="T850">
        <v>14.432015021711067</v>
      </c>
      <c r="U850">
        <v>57.710565511186353</v>
      </c>
      <c r="V850">
        <v>88.983059757955914</v>
      </c>
      <c r="W850">
        <v>81.991696847121887</v>
      </c>
      <c r="X850">
        <v>0</v>
      </c>
      <c r="Y850">
        <v>0</v>
      </c>
      <c r="AA850">
        <v>9.2509836844892828</v>
      </c>
      <c r="AB850">
        <v>2.4374952886951045</v>
      </c>
      <c r="AC850">
        <v>-27.628591492680879</v>
      </c>
      <c r="AD850">
        <v>10.89642872670821</v>
      </c>
      <c r="AE850">
        <v>11.526335105660676</v>
      </c>
    </row>
    <row r="851" spans="1:31">
      <c r="A851">
        <v>7</v>
      </c>
      <c r="B851">
        <v>109</v>
      </c>
      <c r="C851">
        <v>2006</v>
      </c>
      <c r="D851">
        <v>99</v>
      </c>
      <c r="E851">
        <v>99</v>
      </c>
      <c r="F851">
        <v>99</v>
      </c>
      <c r="G851">
        <v>99</v>
      </c>
      <c r="H851">
        <v>99</v>
      </c>
      <c r="I851">
        <v>6</v>
      </c>
      <c r="J851">
        <v>999</v>
      </c>
      <c r="K851">
        <v>99</v>
      </c>
      <c r="L851">
        <v>99</v>
      </c>
      <c r="M851">
        <v>99</v>
      </c>
      <c r="N851">
        <v>99</v>
      </c>
      <c r="O851">
        <v>99</v>
      </c>
      <c r="P851">
        <v>9999</v>
      </c>
      <c r="Q851">
        <v>1037</v>
      </c>
      <c r="R851">
        <v>397932</v>
      </c>
      <c r="S851">
        <v>397912</v>
      </c>
      <c r="T851">
        <v>13.976350230692676</v>
      </c>
      <c r="U851">
        <v>57.002729246667592</v>
      </c>
      <c r="V851">
        <v>80.712072979786811</v>
      </c>
      <c r="W851">
        <v>74.494648062887322</v>
      </c>
      <c r="X851">
        <v>0</v>
      </c>
      <c r="Y851">
        <v>0</v>
      </c>
      <c r="AA851">
        <v>7.5800160975068627</v>
      </c>
      <c r="AB851">
        <v>2.3772420513058394</v>
      </c>
      <c r="AC851">
        <v>-18.701274065946212</v>
      </c>
      <c r="AD851">
        <v>33.374177559159129</v>
      </c>
      <c r="AE851">
        <v>33.185747104539992</v>
      </c>
    </row>
    <row r="852" spans="1:31">
      <c r="A852">
        <v>7</v>
      </c>
      <c r="B852">
        <v>110</v>
      </c>
      <c r="C852">
        <v>2006</v>
      </c>
      <c r="D852">
        <v>99</v>
      </c>
      <c r="E852">
        <v>99</v>
      </c>
      <c r="F852">
        <v>99</v>
      </c>
      <c r="G852">
        <v>99</v>
      </c>
      <c r="H852">
        <v>99</v>
      </c>
      <c r="I852">
        <v>24</v>
      </c>
      <c r="J852">
        <v>999</v>
      </c>
      <c r="K852">
        <v>99</v>
      </c>
      <c r="L852">
        <v>99</v>
      </c>
      <c r="M852">
        <v>99</v>
      </c>
      <c r="N852">
        <v>99</v>
      </c>
      <c r="O852">
        <v>99</v>
      </c>
      <c r="P852">
        <v>9999</v>
      </c>
      <c r="Q852">
        <v>677</v>
      </c>
      <c r="R852">
        <v>215476</v>
      </c>
      <c r="S852">
        <v>215442</v>
      </c>
      <c r="T852">
        <v>13.972864727394237</v>
      </c>
      <c r="U852">
        <v>57.02746911001568</v>
      </c>
      <c r="V852">
        <v>80.061289103428379</v>
      </c>
      <c r="W852">
        <v>73.890676376936071</v>
      </c>
      <c r="X852">
        <v>0</v>
      </c>
      <c r="Y852">
        <v>0</v>
      </c>
      <c r="AA852">
        <v>7.5399489218383682</v>
      </c>
      <c r="AB852">
        <v>2.1664073678814888</v>
      </c>
      <c r="AC852">
        <v>-20.782545056435236</v>
      </c>
      <c r="AD852">
        <v>18.071766743406844</v>
      </c>
      <c r="AE852">
        <v>17.822125767161769</v>
      </c>
    </row>
    <row r="853" spans="1:31">
      <c r="A853">
        <v>7</v>
      </c>
      <c r="B853">
        <v>111</v>
      </c>
      <c r="C853">
        <v>2006</v>
      </c>
      <c r="D853">
        <v>99</v>
      </c>
      <c r="E853">
        <v>99</v>
      </c>
      <c r="F853">
        <v>99</v>
      </c>
      <c r="G853">
        <v>99</v>
      </c>
      <c r="H853">
        <v>99</v>
      </c>
      <c r="I853">
        <v>49</v>
      </c>
      <c r="J853">
        <v>999</v>
      </c>
      <c r="K853">
        <v>99</v>
      </c>
      <c r="L853">
        <v>99</v>
      </c>
      <c r="M853">
        <v>99</v>
      </c>
      <c r="N853">
        <v>99</v>
      </c>
      <c r="O853">
        <v>99</v>
      </c>
      <c r="P853">
        <v>9999</v>
      </c>
      <c r="Q853">
        <v>691</v>
      </c>
      <c r="R853">
        <v>247469</v>
      </c>
      <c r="S853">
        <v>247461</v>
      </c>
      <c r="T853">
        <v>13.793780231059248</v>
      </c>
      <c r="U853">
        <v>56.711667697132093</v>
      </c>
      <c r="V853">
        <v>79.980870772325375</v>
      </c>
      <c r="W853">
        <v>73.821044932332569</v>
      </c>
      <c r="X853">
        <v>0</v>
      </c>
      <c r="Y853">
        <v>0</v>
      </c>
      <c r="AA853">
        <v>7.9250648639393617</v>
      </c>
      <c r="AB853">
        <v>2.3036827547732459</v>
      </c>
      <c r="AC853">
        <v>-19.138030737818664</v>
      </c>
      <c r="AD853">
        <v>20.754989159925689</v>
      </c>
      <c r="AE853">
        <v>20.451560059508576</v>
      </c>
    </row>
    <row r="854" spans="1:31">
      <c r="A854">
        <v>7</v>
      </c>
      <c r="B854">
        <v>112</v>
      </c>
      <c r="C854">
        <v>2006</v>
      </c>
      <c r="D854">
        <v>99</v>
      </c>
      <c r="E854">
        <v>99</v>
      </c>
      <c r="F854">
        <v>99</v>
      </c>
      <c r="G854">
        <v>99</v>
      </c>
      <c r="H854">
        <v>99</v>
      </c>
      <c r="I854">
        <v>80</v>
      </c>
      <c r="J854">
        <v>999</v>
      </c>
      <c r="K854">
        <v>99</v>
      </c>
      <c r="L854">
        <v>99</v>
      </c>
      <c r="M854">
        <v>99</v>
      </c>
      <c r="N854">
        <v>99</v>
      </c>
      <c r="O854">
        <v>99</v>
      </c>
      <c r="P854">
        <v>9999</v>
      </c>
      <c r="Q854">
        <v>488</v>
      </c>
      <c r="R854">
        <v>167124</v>
      </c>
      <c r="S854">
        <v>166933</v>
      </c>
      <c r="T854">
        <v>14.310547856681263</v>
      </c>
      <c r="U854">
        <v>57.550412440919409</v>
      </c>
      <c r="V854">
        <v>82.548077770856608</v>
      </c>
      <c r="W854">
        <v>76.109092270550846</v>
      </c>
      <c r="X854">
        <v>0</v>
      </c>
      <c r="Y854">
        <v>0</v>
      </c>
      <c r="AA854">
        <v>8.659868432675955</v>
      </c>
      <c r="AB854">
        <v>2.3404424169013471</v>
      </c>
      <c r="AC854">
        <v>-22.594962079598179</v>
      </c>
      <c r="AD854">
        <v>14.016530589138123</v>
      </c>
      <c r="AE854">
        <v>14.22388494016047</v>
      </c>
    </row>
    <row r="855" spans="1:31">
      <c r="A855">
        <v>7</v>
      </c>
      <c r="B855">
        <v>113</v>
      </c>
      <c r="C855">
        <v>2006</v>
      </c>
      <c r="D855">
        <v>99</v>
      </c>
      <c r="E855">
        <v>99</v>
      </c>
      <c r="F855">
        <v>99</v>
      </c>
      <c r="G855">
        <v>99</v>
      </c>
      <c r="H855">
        <v>99</v>
      </c>
      <c r="I855">
        <v>81</v>
      </c>
      <c r="J855">
        <v>999</v>
      </c>
      <c r="K855">
        <v>99</v>
      </c>
      <c r="L855">
        <v>99</v>
      </c>
      <c r="M855">
        <v>99</v>
      </c>
      <c r="N855">
        <v>99</v>
      </c>
      <c r="O855">
        <v>99</v>
      </c>
      <c r="P855">
        <v>9999</v>
      </c>
      <c r="Q855">
        <v>136</v>
      </c>
      <c r="R855">
        <v>36923</v>
      </c>
      <c r="S855">
        <v>36898</v>
      </c>
      <c r="T855">
        <v>14.301058960539502</v>
      </c>
      <c r="U855">
        <v>57.525827958154899</v>
      </c>
      <c r="V855">
        <v>82.181228483402975</v>
      </c>
      <c r="W855">
        <v>75.815686487072512</v>
      </c>
      <c r="X855">
        <v>0</v>
      </c>
      <c r="Y855">
        <v>0</v>
      </c>
      <c r="AA855">
        <v>7.7884732446225948</v>
      </c>
      <c r="AB855">
        <v>2.4452700021425242</v>
      </c>
      <c r="AC855">
        <v>-9.7215394384108897</v>
      </c>
      <c r="AD855">
        <v>3.0966968175890166</v>
      </c>
      <c r="AE855">
        <v>3.1318531361878006</v>
      </c>
    </row>
    <row r="856" spans="1:31">
      <c r="A856">
        <v>7</v>
      </c>
      <c r="B856">
        <v>114</v>
      </c>
      <c r="C856">
        <v>2006</v>
      </c>
      <c r="D856">
        <v>99</v>
      </c>
      <c r="E856">
        <v>99</v>
      </c>
      <c r="F856">
        <v>99</v>
      </c>
      <c r="G856">
        <v>99</v>
      </c>
      <c r="H856">
        <v>99</v>
      </c>
      <c r="I856">
        <v>83</v>
      </c>
      <c r="J856">
        <v>999</v>
      </c>
      <c r="K856">
        <v>99</v>
      </c>
      <c r="L856">
        <v>99</v>
      </c>
      <c r="M856">
        <v>99</v>
      </c>
      <c r="N856">
        <v>99</v>
      </c>
      <c r="O856">
        <v>99</v>
      </c>
      <c r="P856">
        <v>9999</v>
      </c>
      <c r="Q856">
        <v>424</v>
      </c>
      <c r="R856">
        <v>127411</v>
      </c>
      <c r="S856">
        <v>123064</v>
      </c>
      <c r="T856">
        <v>14.359851190242599</v>
      </c>
      <c r="U856">
        <v>57.627681531560803</v>
      </c>
      <c r="V856">
        <v>90.945959537019689</v>
      </c>
      <c r="W856">
        <v>81.181828967040929</v>
      </c>
      <c r="X856">
        <v>0</v>
      </c>
      <c r="Y856">
        <v>0</v>
      </c>
      <c r="AA856">
        <v>9.2196323940306328</v>
      </c>
      <c r="AB856">
        <v>2.509550340554032</v>
      </c>
      <c r="AC856">
        <v>-21.923557859241605</v>
      </c>
      <c r="AD856">
        <v>10.685839130781195</v>
      </c>
      <c r="AE856">
        <v>11.184828992441398</v>
      </c>
    </row>
    <row r="857" spans="1:31">
      <c r="A857">
        <v>7</v>
      </c>
      <c r="B857">
        <v>115</v>
      </c>
      <c r="C857">
        <v>2005</v>
      </c>
      <c r="D857">
        <v>99</v>
      </c>
      <c r="E857">
        <v>99</v>
      </c>
      <c r="F857">
        <v>99</v>
      </c>
      <c r="G857">
        <v>99</v>
      </c>
      <c r="H857">
        <v>99</v>
      </c>
      <c r="I857">
        <v>6</v>
      </c>
      <c r="J857">
        <v>999</v>
      </c>
      <c r="K857">
        <v>99</v>
      </c>
      <c r="L857">
        <v>99</v>
      </c>
      <c r="M857">
        <v>99</v>
      </c>
      <c r="N857">
        <v>99</v>
      </c>
      <c r="O857">
        <v>99</v>
      </c>
      <c r="P857">
        <v>9999</v>
      </c>
      <c r="Q857">
        <v>1140</v>
      </c>
      <c r="R857">
        <v>394363</v>
      </c>
      <c r="S857">
        <v>394325</v>
      </c>
      <c r="T857">
        <v>13.972743386169595</v>
      </c>
      <c r="U857">
        <v>57.000590883154757</v>
      </c>
      <c r="V857">
        <v>79.967967532874511</v>
      </c>
      <c r="W857">
        <v>73.803945730044674</v>
      </c>
      <c r="X857">
        <v>0</v>
      </c>
      <c r="Y857">
        <v>0</v>
      </c>
      <c r="AA857">
        <v>7.3812547083774689</v>
      </c>
      <c r="AB857">
        <v>2.3940144206234204</v>
      </c>
      <c r="AC857">
        <v>-18.140224263924171</v>
      </c>
      <c r="AD857">
        <v>34.136712007658957</v>
      </c>
      <c r="AE857">
        <v>33.703717084410478</v>
      </c>
    </row>
    <row r="858" spans="1:31">
      <c r="A858">
        <v>7</v>
      </c>
      <c r="B858">
        <v>116</v>
      </c>
      <c r="C858">
        <v>2005</v>
      </c>
      <c r="D858">
        <v>99</v>
      </c>
      <c r="E858">
        <v>99</v>
      </c>
      <c r="F858">
        <v>99</v>
      </c>
      <c r="G858">
        <v>99</v>
      </c>
      <c r="H858">
        <v>99</v>
      </c>
      <c r="I858">
        <v>24</v>
      </c>
      <c r="J858">
        <v>999</v>
      </c>
      <c r="K858">
        <v>99</v>
      </c>
      <c r="L858">
        <v>99</v>
      </c>
      <c r="M858">
        <v>99</v>
      </c>
      <c r="N858">
        <v>99</v>
      </c>
      <c r="O858">
        <v>99</v>
      </c>
      <c r="P858">
        <v>9999</v>
      </c>
      <c r="Q858">
        <v>722</v>
      </c>
      <c r="R858">
        <v>210505</v>
      </c>
      <c r="S858">
        <v>210464</v>
      </c>
      <c r="T858">
        <v>13.896814802498753</v>
      </c>
      <c r="U858">
        <v>56.884806902843238</v>
      </c>
      <c r="V858">
        <v>79.519668022168105</v>
      </c>
      <c r="W858">
        <v>73.387671050630757</v>
      </c>
      <c r="X858">
        <v>0</v>
      </c>
      <c r="Y858">
        <v>0</v>
      </c>
      <c r="AA858">
        <v>7.5564542983169503</v>
      </c>
      <c r="AB858">
        <v>2.2162733114107902</v>
      </c>
      <c r="AC858">
        <v>-22.218201362940633</v>
      </c>
      <c r="AD858">
        <v>18.221660148574411</v>
      </c>
      <c r="AE858">
        <v>17.887301757512027</v>
      </c>
    </row>
    <row r="859" spans="1:31">
      <c r="A859">
        <v>7</v>
      </c>
      <c r="B859">
        <v>117</v>
      </c>
      <c r="C859">
        <v>2005</v>
      </c>
      <c r="D859">
        <v>99</v>
      </c>
      <c r="E859">
        <v>99</v>
      </c>
      <c r="F859">
        <v>99</v>
      </c>
      <c r="G859">
        <v>99</v>
      </c>
      <c r="H859">
        <v>99</v>
      </c>
      <c r="I859">
        <v>49</v>
      </c>
      <c r="J859">
        <v>999</v>
      </c>
      <c r="K859">
        <v>99</v>
      </c>
      <c r="L859">
        <v>99</v>
      </c>
      <c r="M859">
        <v>99</v>
      </c>
      <c r="N859">
        <v>99</v>
      </c>
      <c r="O859">
        <v>99</v>
      </c>
      <c r="P859">
        <v>9999</v>
      </c>
      <c r="Q859">
        <v>769</v>
      </c>
      <c r="R859">
        <v>239634</v>
      </c>
      <c r="S859">
        <v>239625</v>
      </c>
      <c r="T859">
        <v>13.74832035520836</v>
      </c>
      <c r="U859">
        <v>56.633068335941587</v>
      </c>
      <c r="V859">
        <v>79.151651613472012</v>
      </c>
      <c r="W859">
        <v>73.054957537818979</v>
      </c>
      <c r="X859">
        <v>0</v>
      </c>
      <c r="Y859">
        <v>0</v>
      </c>
      <c r="AA859">
        <v>7.7974954001343137</v>
      </c>
      <c r="AB859">
        <v>2.3012551668053378</v>
      </c>
      <c r="AC859">
        <v>-17.35395643010434</v>
      </c>
      <c r="AD859">
        <v>20.743114453544955</v>
      </c>
      <c r="AE859">
        <v>20.273359718318211</v>
      </c>
    </row>
    <row r="860" spans="1:31">
      <c r="A860">
        <v>7</v>
      </c>
      <c r="B860">
        <v>118</v>
      </c>
      <c r="C860">
        <v>2005</v>
      </c>
      <c r="D860">
        <v>99</v>
      </c>
      <c r="E860">
        <v>99</v>
      </c>
      <c r="F860">
        <v>99</v>
      </c>
      <c r="G860">
        <v>99</v>
      </c>
      <c r="H860">
        <v>99</v>
      </c>
      <c r="I860">
        <v>80</v>
      </c>
      <c r="J860">
        <v>999</v>
      </c>
      <c r="K860">
        <v>99</v>
      </c>
      <c r="L860">
        <v>99</v>
      </c>
      <c r="M860">
        <v>99</v>
      </c>
      <c r="N860">
        <v>99</v>
      </c>
      <c r="O860">
        <v>99</v>
      </c>
      <c r="P860">
        <v>9999</v>
      </c>
      <c r="Q860">
        <v>548</v>
      </c>
      <c r="R860">
        <v>167905</v>
      </c>
      <c r="S860">
        <v>167696</v>
      </c>
      <c r="T860">
        <v>14.104737798159672</v>
      </c>
      <c r="U860">
        <v>57.198090592500733</v>
      </c>
      <c r="V860">
        <v>83.194359565982239</v>
      </c>
      <c r="W860">
        <v>76.696387510733885</v>
      </c>
      <c r="X860">
        <v>0</v>
      </c>
      <c r="Y860">
        <v>0</v>
      </c>
      <c r="AA860">
        <v>8.5465822004808221</v>
      </c>
      <c r="AB860">
        <v>2.5554246781236913</v>
      </c>
      <c r="AC860">
        <v>-22.512278578350379</v>
      </c>
      <c r="AD860">
        <v>14.534133855473204</v>
      </c>
      <c r="AE860">
        <v>14.89503472576904</v>
      </c>
    </row>
    <row r="861" spans="1:31">
      <c r="A861">
        <v>7</v>
      </c>
      <c r="B861">
        <v>119</v>
      </c>
      <c r="C861">
        <v>2005</v>
      </c>
      <c r="D861">
        <v>99</v>
      </c>
      <c r="E861">
        <v>99</v>
      </c>
      <c r="F861">
        <v>99</v>
      </c>
      <c r="G861">
        <v>99</v>
      </c>
      <c r="H861">
        <v>99</v>
      </c>
      <c r="I861">
        <v>81</v>
      </c>
      <c r="J861">
        <v>999</v>
      </c>
      <c r="K861">
        <v>99</v>
      </c>
      <c r="L861">
        <v>99</v>
      </c>
      <c r="M861">
        <v>99</v>
      </c>
      <c r="N861">
        <v>99</v>
      </c>
      <c r="O861">
        <v>99</v>
      </c>
      <c r="P861">
        <v>9999</v>
      </c>
      <c r="Q861">
        <v>118</v>
      </c>
      <c r="R861">
        <v>31654</v>
      </c>
      <c r="S861">
        <v>31648</v>
      </c>
      <c r="T861">
        <v>14.080842863461172</v>
      </c>
      <c r="U861">
        <v>57.187468402426703</v>
      </c>
      <c r="V861">
        <v>81.265699509334866</v>
      </c>
      <c r="W861">
        <v>74.995449949443824</v>
      </c>
      <c r="X861">
        <v>0</v>
      </c>
      <c r="Y861">
        <v>0</v>
      </c>
      <c r="AA861">
        <v>8.6930183203227429</v>
      </c>
      <c r="AB861">
        <v>2.3452937700981096</v>
      </c>
      <c r="AC861">
        <v>-12.787484706530529</v>
      </c>
      <c r="AD861">
        <v>2.7400224714043593</v>
      </c>
      <c r="AE861">
        <v>2.7486857616320544</v>
      </c>
    </row>
    <row r="862" spans="1:31">
      <c r="A862">
        <v>7</v>
      </c>
      <c r="B862">
        <v>120</v>
      </c>
      <c r="C862">
        <v>2005</v>
      </c>
      <c r="D862">
        <v>99</v>
      </c>
      <c r="E862">
        <v>99</v>
      </c>
      <c r="F862">
        <v>99</v>
      </c>
      <c r="G862">
        <v>99</v>
      </c>
      <c r="H862">
        <v>99</v>
      </c>
      <c r="I862">
        <v>83</v>
      </c>
      <c r="J862">
        <v>999</v>
      </c>
      <c r="K862">
        <v>99</v>
      </c>
      <c r="L862">
        <v>99</v>
      </c>
      <c r="M862">
        <v>99</v>
      </c>
      <c r="N862">
        <v>99</v>
      </c>
      <c r="O862">
        <v>99</v>
      </c>
      <c r="P862">
        <v>9999</v>
      </c>
      <c r="Q862">
        <v>452</v>
      </c>
      <c r="R862">
        <v>111185</v>
      </c>
      <c r="S862">
        <v>111039</v>
      </c>
      <c r="T862">
        <v>14.269928497549129</v>
      </c>
      <c r="U862">
        <v>57.444600545754199</v>
      </c>
      <c r="V862">
        <v>88.501710090888309</v>
      </c>
      <c r="W862">
        <v>81.589586541666023</v>
      </c>
      <c r="X862">
        <v>0</v>
      </c>
      <c r="Y862">
        <v>0</v>
      </c>
      <c r="AA862">
        <v>9.207435612001122</v>
      </c>
      <c r="AB862">
        <v>2.6544865209989315</v>
      </c>
      <c r="AC862">
        <v>-23.15698010665588</v>
      </c>
      <c r="AD862">
        <v>9.6243570633440871</v>
      </c>
      <c r="AE862">
        <v>10.491900952358209</v>
      </c>
    </row>
    <row r="863" spans="1:31">
      <c r="A863">
        <v>7</v>
      </c>
      <c r="B863">
        <v>121</v>
      </c>
      <c r="C863">
        <v>2004</v>
      </c>
      <c r="D863">
        <v>99</v>
      </c>
      <c r="E863">
        <v>99</v>
      </c>
      <c r="F863">
        <v>99</v>
      </c>
      <c r="G863">
        <v>99</v>
      </c>
      <c r="H863">
        <v>99</v>
      </c>
      <c r="I863">
        <v>6</v>
      </c>
      <c r="J863">
        <v>999</v>
      </c>
      <c r="K863">
        <v>99</v>
      </c>
      <c r="L863">
        <v>99</v>
      </c>
      <c r="M863">
        <v>99</v>
      </c>
      <c r="N863">
        <v>99</v>
      </c>
      <c r="O863">
        <v>99</v>
      </c>
      <c r="P863">
        <v>9999</v>
      </c>
      <c r="Q863">
        <v>1325</v>
      </c>
      <c r="R863">
        <v>427790</v>
      </c>
      <c r="S863">
        <v>427780</v>
      </c>
      <c r="T863">
        <v>13.751438790060543</v>
      </c>
      <c r="U863">
        <v>56.620391322642483</v>
      </c>
      <c r="V863">
        <v>81.269106997874019</v>
      </c>
      <c r="W863">
        <v>75.010144700548949</v>
      </c>
      <c r="X863">
        <v>0</v>
      </c>
      <c r="Y863">
        <v>0</v>
      </c>
      <c r="AA863">
        <v>7.4382441227615956</v>
      </c>
      <c r="AB863">
        <v>2.4991043916798192</v>
      </c>
      <c r="AC863">
        <v>-17.18980859359726</v>
      </c>
      <c r="AD863">
        <v>37.598161355956051</v>
      </c>
      <c r="AE863">
        <v>37.311626768193953</v>
      </c>
    </row>
    <row r="864" spans="1:31">
      <c r="A864">
        <v>7</v>
      </c>
      <c r="B864">
        <v>122</v>
      </c>
      <c r="C864">
        <v>2004</v>
      </c>
      <c r="D864">
        <v>99</v>
      </c>
      <c r="E864">
        <v>99</v>
      </c>
      <c r="F864">
        <v>99</v>
      </c>
      <c r="G864">
        <v>99</v>
      </c>
      <c r="H864">
        <v>99</v>
      </c>
      <c r="I864">
        <v>24</v>
      </c>
      <c r="J864">
        <v>999</v>
      </c>
      <c r="K864">
        <v>99</v>
      </c>
      <c r="L864">
        <v>99</v>
      </c>
      <c r="M864">
        <v>99</v>
      </c>
      <c r="N864">
        <v>99</v>
      </c>
      <c r="O864">
        <v>99</v>
      </c>
      <c r="P864">
        <v>9999</v>
      </c>
      <c r="Q864">
        <v>844</v>
      </c>
      <c r="R864">
        <v>204359</v>
      </c>
      <c r="S864">
        <v>204328</v>
      </c>
      <c r="T864">
        <v>13.635910334264702</v>
      </c>
      <c r="U864">
        <v>56.429094397243638</v>
      </c>
      <c r="V864">
        <v>80.700700757598781</v>
      </c>
      <c r="W864">
        <v>74.479993931326561</v>
      </c>
      <c r="X864">
        <v>0</v>
      </c>
      <c r="Y864">
        <v>0</v>
      </c>
      <c r="AA864">
        <v>7.5039120408137796</v>
      </c>
      <c r="AB864">
        <v>2.3219301403989179</v>
      </c>
      <c r="AC864">
        <v>-19.132078204230211</v>
      </c>
      <c r="AD864">
        <v>17.960968364248401</v>
      </c>
      <c r="AE864">
        <v>17.695841582841275</v>
      </c>
    </row>
    <row r="865" spans="1:31">
      <c r="A865">
        <v>7</v>
      </c>
      <c r="B865">
        <v>123</v>
      </c>
      <c r="C865">
        <v>2004</v>
      </c>
      <c r="D865">
        <v>99</v>
      </c>
      <c r="E865">
        <v>99</v>
      </c>
      <c r="F865">
        <v>99</v>
      </c>
      <c r="G865">
        <v>99</v>
      </c>
      <c r="H865">
        <v>99</v>
      </c>
      <c r="I865">
        <v>49</v>
      </c>
      <c r="J865">
        <v>999</v>
      </c>
      <c r="K865">
        <v>99</v>
      </c>
      <c r="L865">
        <v>99</v>
      </c>
      <c r="M865">
        <v>99</v>
      </c>
      <c r="N865">
        <v>99</v>
      </c>
      <c r="O865">
        <v>99</v>
      </c>
      <c r="P865">
        <v>9999</v>
      </c>
      <c r="Q865">
        <v>823</v>
      </c>
      <c r="R865">
        <v>235560</v>
      </c>
      <c r="S865">
        <v>235553</v>
      </c>
      <c r="T865">
        <v>13.600254712175248</v>
      </c>
      <c r="U865">
        <v>56.381489516159846</v>
      </c>
      <c r="V865">
        <v>80.592511242270589</v>
      </c>
      <c r="W865">
        <v>74.385996782040138</v>
      </c>
      <c r="X865">
        <v>0</v>
      </c>
      <c r="Y865">
        <v>0</v>
      </c>
      <c r="AA865">
        <v>7.7231849442461407</v>
      </c>
      <c r="AB865">
        <v>2.3871497372650263</v>
      </c>
      <c r="AC865">
        <v>-16.172222826788129</v>
      </c>
      <c r="AD865">
        <v>20.703202246450378</v>
      </c>
      <c r="AE865">
        <v>20.374339184218652</v>
      </c>
    </row>
    <row r="866" spans="1:31">
      <c r="A866">
        <v>7</v>
      </c>
      <c r="B866">
        <v>124</v>
      </c>
      <c r="C866">
        <v>2004</v>
      </c>
      <c r="D866">
        <v>99</v>
      </c>
      <c r="E866">
        <v>99</v>
      </c>
      <c r="F866">
        <v>99</v>
      </c>
      <c r="G866">
        <v>99</v>
      </c>
      <c r="H866">
        <v>99</v>
      </c>
      <c r="I866">
        <v>80</v>
      </c>
      <c r="J866">
        <v>999</v>
      </c>
      <c r="K866">
        <v>99</v>
      </c>
      <c r="L866">
        <v>99</v>
      </c>
      <c r="M866">
        <v>99</v>
      </c>
      <c r="N866">
        <v>99</v>
      </c>
      <c r="O866">
        <v>99</v>
      </c>
      <c r="P866">
        <v>9999</v>
      </c>
      <c r="Q866">
        <v>595</v>
      </c>
      <c r="R866">
        <v>148200</v>
      </c>
      <c r="S866">
        <v>147920</v>
      </c>
      <c r="T866">
        <v>13.895668016194335</v>
      </c>
      <c r="U866">
        <v>56.845822065981615</v>
      </c>
      <c r="V866">
        <v>84.222831057988813</v>
      </c>
      <c r="W866">
        <v>77.595296106003289</v>
      </c>
      <c r="X866">
        <v>0</v>
      </c>
      <c r="Y866">
        <v>0</v>
      </c>
      <c r="AA866">
        <v>8.7727251319086577</v>
      </c>
      <c r="AB866">
        <v>2.7151745649298022</v>
      </c>
      <c r="AC866">
        <v>-26.959412559441876</v>
      </c>
      <c r="AD866">
        <v>13.025193466309837</v>
      </c>
      <c r="AE866">
        <v>13.34645719694432</v>
      </c>
    </row>
    <row r="867" spans="1:31">
      <c r="A867">
        <v>7</v>
      </c>
      <c r="B867">
        <v>125</v>
      </c>
      <c r="C867">
        <v>2004</v>
      </c>
      <c r="D867">
        <v>99</v>
      </c>
      <c r="E867">
        <v>99</v>
      </c>
      <c r="F867">
        <v>99</v>
      </c>
      <c r="G867">
        <v>99</v>
      </c>
      <c r="H867">
        <v>99</v>
      </c>
      <c r="I867">
        <v>81</v>
      </c>
      <c r="J867">
        <v>999</v>
      </c>
      <c r="K867">
        <v>99</v>
      </c>
      <c r="L867">
        <v>99</v>
      </c>
      <c r="M867">
        <v>99</v>
      </c>
      <c r="N867">
        <v>99</v>
      </c>
      <c r="O867">
        <v>99</v>
      </c>
      <c r="P867">
        <v>9999</v>
      </c>
      <c r="Q867">
        <v>127</v>
      </c>
      <c r="R867">
        <v>30761</v>
      </c>
      <c r="S867">
        <v>30735</v>
      </c>
      <c r="T867">
        <v>14.150970384577876</v>
      </c>
      <c r="U867">
        <v>57.29900764600616</v>
      </c>
      <c r="V867">
        <v>82.537019617420896</v>
      </c>
      <c r="W867">
        <v>76.134029607938885</v>
      </c>
      <c r="X867">
        <v>0</v>
      </c>
      <c r="Y867">
        <v>0</v>
      </c>
      <c r="AA867">
        <v>8.2505088916962457</v>
      </c>
      <c r="AB867">
        <v>2.4025643784143544</v>
      </c>
      <c r="AC867">
        <v>-6.9219972313047426</v>
      </c>
      <c r="AD867">
        <v>2.7035625925584141</v>
      </c>
      <c r="AE867">
        <v>2.720919788752878</v>
      </c>
    </row>
    <row r="868" spans="1:31">
      <c r="A868">
        <v>7</v>
      </c>
      <c r="B868">
        <v>126</v>
      </c>
      <c r="C868">
        <v>2004</v>
      </c>
      <c r="D868">
        <v>99</v>
      </c>
      <c r="E868">
        <v>99</v>
      </c>
      <c r="F868">
        <v>99</v>
      </c>
      <c r="G868">
        <v>99</v>
      </c>
      <c r="H868">
        <v>99</v>
      </c>
      <c r="I868">
        <v>83</v>
      </c>
      <c r="J868">
        <v>999</v>
      </c>
      <c r="K868">
        <v>99</v>
      </c>
      <c r="L868">
        <v>99</v>
      </c>
      <c r="M868">
        <v>99</v>
      </c>
      <c r="N868">
        <v>99</v>
      </c>
      <c r="O868">
        <v>99</v>
      </c>
      <c r="P868">
        <v>9999</v>
      </c>
      <c r="Q868">
        <v>473</v>
      </c>
      <c r="R868">
        <v>91125</v>
      </c>
      <c r="S868">
        <v>90918</v>
      </c>
      <c r="T868">
        <v>14.097283950617284</v>
      </c>
      <c r="U868">
        <v>57.15146615631668</v>
      </c>
      <c r="V868">
        <v>87.817493777269021</v>
      </c>
      <c r="W868">
        <v>80.882386326140448</v>
      </c>
      <c r="X868">
        <v>0</v>
      </c>
      <c r="Y868">
        <v>0</v>
      </c>
      <c r="AA868">
        <v>9.0070049154257976</v>
      </c>
      <c r="AB868">
        <v>2.5570960010642438</v>
      </c>
      <c r="AC868">
        <v>-24.444326679268659</v>
      </c>
      <c r="AD868">
        <v>8.0089119744769466</v>
      </c>
      <c r="AE868">
        <v>8.5508154790489055</v>
      </c>
    </row>
    <row r="869" spans="1:31">
      <c r="A869">
        <v>7</v>
      </c>
      <c r="B869">
        <v>127</v>
      </c>
      <c r="C869">
        <v>2003</v>
      </c>
      <c r="D869">
        <v>99</v>
      </c>
      <c r="E869">
        <v>99</v>
      </c>
      <c r="F869">
        <v>99</v>
      </c>
      <c r="G869">
        <v>99</v>
      </c>
      <c r="H869">
        <v>99</v>
      </c>
      <c r="I869">
        <v>6</v>
      </c>
      <c r="J869">
        <v>999</v>
      </c>
      <c r="K869">
        <v>99</v>
      </c>
      <c r="L869">
        <v>99</v>
      </c>
      <c r="M869">
        <v>99</v>
      </c>
      <c r="N869">
        <v>99</v>
      </c>
      <c r="O869">
        <v>99</v>
      </c>
      <c r="P869">
        <v>9999</v>
      </c>
      <c r="Q869">
        <v>1385</v>
      </c>
      <c r="R869">
        <v>393723</v>
      </c>
      <c r="S869">
        <v>393713</v>
      </c>
      <c r="T869">
        <v>13.622059163422</v>
      </c>
      <c r="U869">
        <v>56.398579676058439</v>
      </c>
      <c r="V869">
        <v>82.86018540836362</v>
      </c>
      <c r="W869">
        <v>76.478893254731858</v>
      </c>
      <c r="X869">
        <v>0</v>
      </c>
      <c r="Y869">
        <v>0</v>
      </c>
      <c r="AA869">
        <v>7.167703713074344</v>
      </c>
      <c r="AB869">
        <v>2.5242867296820393</v>
      </c>
      <c r="AC869">
        <v>-16.697153890171521</v>
      </c>
      <c r="AD869">
        <v>37.477904367915009</v>
      </c>
      <c r="AE869">
        <v>37.253740978345576</v>
      </c>
    </row>
    <row r="870" spans="1:31">
      <c r="A870">
        <v>7</v>
      </c>
      <c r="B870">
        <v>128</v>
      </c>
      <c r="C870">
        <v>2003</v>
      </c>
      <c r="D870">
        <v>99</v>
      </c>
      <c r="E870">
        <v>99</v>
      </c>
      <c r="F870">
        <v>99</v>
      </c>
      <c r="G870">
        <v>99</v>
      </c>
      <c r="H870">
        <v>99</v>
      </c>
      <c r="I870">
        <v>24</v>
      </c>
      <c r="J870">
        <v>999</v>
      </c>
      <c r="K870">
        <v>99</v>
      </c>
      <c r="L870">
        <v>99</v>
      </c>
      <c r="M870">
        <v>99</v>
      </c>
      <c r="N870">
        <v>99</v>
      </c>
      <c r="O870">
        <v>99</v>
      </c>
      <c r="P870">
        <v>9999</v>
      </c>
      <c r="Q870">
        <v>897</v>
      </c>
      <c r="R870">
        <v>190815</v>
      </c>
      <c r="S870">
        <v>190784</v>
      </c>
      <c r="T870">
        <v>13.578088724680978</v>
      </c>
      <c r="U870">
        <v>56.327789542099957</v>
      </c>
      <c r="V870">
        <v>83.255143490935751</v>
      </c>
      <c r="W870">
        <v>76.837452302080067</v>
      </c>
      <c r="X870">
        <v>0</v>
      </c>
      <c r="Y870">
        <v>0</v>
      </c>
      <c r="AA870">
        <v>7.3815178677797215</v>
      </c>
      <c r="AB870">
        <v>2.4372750343524734</v>
      </c>
      <c r="AC870">
        <v>-20.060946751721904</v>
      </c>
      <c r="AD870">
        <v>18.163394879048724</v>
      </c>
      <c r="AE870">
        <v>18.136916253578065</v>
      </c>
    </row>
    <row r="871" spans="1:31">
      <c r="A871">
        <v>7</v>
      </c>
      <c r="B871">
        <v>129</v>
      </c>
      <c r="C871">
        <v>2003</v>
      </c>
      <c r="D871">
        <v>99</v>
      </c>
      <c r="E871">
        <v>99</v>
      </c>
      <c r="F871">
        <v>99</v>
      </c>
      <c r="G871">
        <v>99</v>
      </c>
      <c r="H871">
        <v>99</v>
      </c>
      <c r="I871">
        <v>49</v>
      </c>
      <c r="J871">
        <v>999</v>
      </c>
      <c r="K871">
        <v>99</v>
      </c>
      <c r="L871">
        <v>99</v>
      </c>
      <c r="M871">
        <v>99</v>
      </c>
      <c r="N871">
        <v>99</v>
      </c>
      <c r="O871">
        <v>99</v>
      </c>
      <c r="P871">
        <v>9999</v>
      </c>
      <c r="Q871">
        <v>846</v>
      </c>
      <c r="R871">
        <v>218822</v>
      </c>
      <c r="S871">
        <v>218811</v>
      </c>
      <c r="T871">
        <v>13.401856303296748</v>
      </c>
      <c r="U871">
        <v>56.031237003624128</v>
      </c>
      <c r="V871">
        <v>82.459862744956197</v>
      </c>
      <c r="W871">
        <v>76.107869348434235</v>
      </c>
      <c r="X871">
        <v>0</v>
      </c>
      <c r="Y871">
        <v>0</v>
      </c>
      <c r="AA871">
        <v>7.6120966632402531</v>
      </c>
      <c r="AB871">
        <v>2.4693768124867859</v>
      </c>
      <c r="AC871">
        <v>-16.656785106333242</v>
      </c>
      <c r="AD871">
        <v>20.829339382245632</v>
      </c>
      <c r="AE871">
        <v>20.603796701023249</v>
      </c>
    </row>
    <row r="872" spans="1:31">
      <c r="A872">
        <v>7</v>
      </c>
      <c r="B872">
        <v>130</v>
      </c>
      <c r="C872">
        <v>2003</v>
      </c>
      <c r="D872">
        <v>99</v>
      </c>
      <c r="E872">
        <v>99</v>
      </c>
      <c r="F872">
        <v>99</v>
      </c>
      <c r="G872">
        <v>99</v>
      </c>
      <c r="H872">
        <v>99</v>
      </c>
      <c r="I872">
        <v>80</v>
      </c>
      <c r="J872">
        <v>999</v>
      </c>
      <c r="K872">
        <v>99</v>
      </c>
      <c r="L872">
        <v>99</v>
      </c>
      <c r="M872">
        <v>99</v>
      </c>
      <c r="N872">
        <v>99</v>
      </c>
      <c r="O872">
        <v>99</v>
      </c>
      <c r="P872">
        <v>9999</v>
      </c>
      <c r="Q872">
        <v>575</v>
      </c>
      <c r="R872">
        <v>132514</v>
      </c>
      <c r="S872">
        <v>132237</v>
      </c>
      <c r="T872">
        <v>13.806163877024316</v>
      </c>
      <c r="U872">
        <v>56.708107413205077</v>
      </c>
      <c r="V872">
        <v>84.527147984598258</v>
      </c>
      <c r="W872">
        <v>77.855467834266491</v>
      </c>
      <c r="X872">
        <v>0</v>
      </c>
      <c r="Y872">
        <v>0</v>
      </c>
      <c r="AA872">
        <v>8.248025570249732</v>
      </c>
      <c r="AB872">
        <v>2.8514897654588638</v>
      </c>
      <c r="AC872">
        <v>-21.428272582749766</v>
      </c>
      <c r="AD872">
        <v>12.613809758154561</v>
      </c>
      <c r="AE872">
        <v>12.737689199986679</v>
      </c>
    </row>
    <row r="873" spans="1:31">
      <c r="A873">
        <v>7</v>
      </c>
      <c r="B873">
        <v>131</v>
      </c>
      <c r="C873">
        <v>2003</v>
      </c>
      <c r="D873">
        <v>99</v>
      </c>
      <c r="E873">
        <v>99</v>
      </c>
      <c r="F873">
        <v>99</v>
      </c>
      <c r="G873">
        <v>99</v>
      </c>
      <c r="H873">
        <v>99</v>
      </c>
      <c r="I873">
        <v>81</v>
      </c>
      <c r="J873">
        <v>999</v>
      </c>
      <c r="K873">
        <v>99</v>
      </c>
      <c r="L873">
        <v>99</v>
      </c>
      <c r="M873">
        <v>99</v>
      </c>
      <c r="N873">
        <v>99</v>
      </c>
      <c r="O873">
        <v>99</v>
      </c>
      <c r="P873">
        <v>9999</v>
      </c>
      <c r="Q873">
        <v>136</v>
      </c>
      <c r="R873">
        <v>30340</v>
      </c>
      <c r="S873">
        <v>30314</v>
      </c>
      <c r="T873">
        <v>13.960250494396838</v>
      </c>
      <c r="U873">
        <v>56.989080952695112</v>
      </c>
      <c r="V873">
        <v>83.563801799737433</v>
      </c>
      <c r="W873">
        <v>77.076172725473413</v>
      </c>
      <c r="X873">
        <v>0</v>
      </c>
      <c r="Y873">
        <v>0</v>
      </c>
      <c r="AA873">
        <v>7.5896002997270404</v>
      </c>
      <c r="AB873">
        <v>2.4080188235271955</v>
      </c>
      <c r="AC873">
        <v>-6.3394756432361836</v>
      </c>
      <c r="AD873">
        <v>2.8880192889989686</v>
      </c>
      <c r="AE873">
        <v>2.8907592813003342</v>
      </c>
    </row>
    <row r="874" spans="1:31">
      <c r="A874">
        <v>7</v>
      </c>
      <c r="B874">
        <v>132</v>
      </c>
      <c r="C874">
        <v>2003</v>
      </c>
      <c r="D874">
        <v>99</v>
      </c>
      <c r="E874">
        <v>99</v>
      </c>
      <c r="F874">
        <v>99</v>
      </c>
      <c r="G874">
        <v>99</v>
      </c>
      <c r="H874">
        <v>99</v>
      </c>
      <c r="I874">
        <v>83</v>
      </c>
      <c r="J874">
        <v>999</v>
      </c>
      <c r="K874">
        <v>99</v>
      </c>
      <c r="L874">
        <v>99</v>
      </c>
      <c r="M874">
        <v>99</v>
      </c>
      <c r="N874">
        <v>99</v>
      </c>
      <c r="O874">
        <v>99</v>
      </c>
      <c r="P874">
        <v>9999</v>
      </c>
      <c r="Q874">
        <v>511</v>
      </c>
      <c r="R874">
        <v>84333</v>
      </c>
      <c r="S874">
        <v>84039</v>
      </c>
      <c r="T874">
        <v>13.861299847034964</v>
      </c>
      <c r="U874">
        <v>56.79156106093599</v>
      </c>
      <c r="V874">
        <v>87.549654015174042</v>
      </c>
      <c r="W874">
        <v>80.568292102475695</v>
      </c>
      <c r="X874">
        <v>0</v>
      </c>
      <c r="Y874">
        <v>0</v>
      </c>
      <c r="AA874">
        <v>8.7706350563089721</v>
      </c>
      <c r="AB874">
        <v>2.3282257968280833</v>
      </c>
      <c r="AC874">
        <v>-29.97754411126812</v>
      </c>
      <c r="AD874">
        <v>8.0275323236371143</v>
      </c>
      <c r="AE874">
        <v>8.3770975857660872</v>
      </c>
    </row>
    <row r="875" spans="1:31">
      <c r="A875">
        <v>7</v>
      </c>
      <c r="B875">
        <v>133</v>
      </c>
      <c r="C875">
        <v>2002</v>
      </c>
      <c r="D875">
        <v>99</v>
      </c>
      <c r="E875">
        <v>99</v>
      </c>
      <c r="F875">
        <v>99</v>
      </c>
      <c r="G875">
        <v>99</v>
      </c>
      <c r="H875">
        <v>99</v>
      </c>
      <c r="I875">
        <v>6</v>
      </c>
      <c r="J875">
        <v>999</v>
      </c>
      <c r="K875">
        <v>99</v>
      </c>
      <c r="L875">
        <v>99</v>
      </c>
      <c r="M875">
        <v>99</v>
      </c>
      <c r="N875">
        <v>99</v>
      </c>
      <c r="O875">
        <v>99</v>
      </c>
      <c r="P875">
        <v>9999</v>
      </c>
      <c r="Q875">
        <v>1478</v>
      </c>
      <c r="R875">
        <v>400230</v>
      </c>
      <c r="S875">
        <v>400213</v>
      </c>
      <c r="T875">
        <v>13.305974064912672</v>
      </c>
      <c r="U875">
        <v>55.848857983123985</v>
      </c>
      <c r="V875">
        <v>81.541052033349118</v>
      </c>
      <c r="W875">
        <v>75.259998800639252</v>
      </c>
      <c r="X875">
        <v>0</v>
      </c>
      <c r="Y875">
        <v>0</v>
      </c>
      <c r="AA875">
        <v>6.991471418364358</v>
      </c>
      <c r="AB875">
        <v>2.6825006351743368</v>
      </c>
      <c r="AC875">
        <v>-9.3363238982127381</v>
      </c>
      <c r="AD875">
        <v>38.539703174087329</v>
      </c>
      <c r="AE875">
        <v>38.222664295632192</v>
      </c>
    </row>
    <row r="876" spans="1:31">
      <c r="A876">
        <v>7</v>
      </c>
      <c r="B876">
        <v>134</v>
      </c>
      <c r="C876">
        <v>2002</v>
      </c>
      <c r="D876">
        <v>99</v>
      </c>
      <c r="E876">
        <v>99</v>
      </c>
      <c r="F876">
        <v>99</v>
      </c>
      <c r="G876">
        <v>99</v>
      </c>
      <c r="H876">
        <v>99</v>
      </c>
      <c r="I876">
        <v>24</v>
      </c>
      <c r="J876">
        <v>999</v>
      </c>
      <c r="K876">
        <v>99</v>
      </c>
      <c r="L876">
        <v>99</v>
      </c>
      <c r="M876">
        <v>99</v>
      </c>
      <c r="N876">
        <v>99</v>
      </c>
      <c r="O876">
        <v>99</v>
      </c>
      <c r="P876">
        <v>9999</v>
      </c>
      <c r="Q876">
        <v>911</v>
      </c>
      <c r="R876">
        <v>176508</v>
      </c>
      <c r="S876">
        <v>176487</v>
      </c>
      <c r="T876">
        <v>13.32247263580121</v>
      </c>
      <c r="U876">
        <v>55.881039396669443</v>
      </c>
      <c r="V876">
        <v>81.784415465034087</v>
      </c>
      <c r="W876">
        <v>75.482559621956398</v>
      </c>
      <c r="X876">
        <v>0</v>
      </c>
      <c r="Y876">
        <v>0</v>
      </c>
      <c r="AA876">
        <v>6.9854431936244783</v>
      </c>
      <c r="AB876">
        <v>2.5943170823956025</v>
      </c>
      <c r="AC876">
        <v>-9.5855272481842118</v>
      </c>
      <c r="AD876">
        <v>16.996641750622903</v>
      </c>
      <c r="AE876">
        <v>16.905378431640173</v>
      </c>
    </row>
    <row r="877" spans="1:31">
      <c r="A877">
        <v>7</v>
      </c>
      <c r="B877">
        <v>135</v>
      </c>
      <c r="C877">
        <v>2002</v>
      </c>
      <c r="D877">
        <v>99</v>
      </c>
      <c r="E877">
        <v>99</v>
      </c>
      <c r="F877">
        <v>99</v>
      </c>
      <c r="G877">
        <v>99</v>
      </c>
      <c r="H877">
        <v>99</v>
      </c>
      <c r="I877">
        <v>49</v>
      </c>
      <c r="J877">
        <v>999</v>
      </c>
      <c r="K877">
        <v>99</v>
      </c>
      <c r="L877">
        <v>99</v>
      </c>
      <c r="M877">
        <v>99</v>
      </c>
      <c r="N877">
        <v>99</v>
      </c>
      <c r="O877">
        <v>99</v>
      </c>
      <c r="P877">
        <v>9999</v>
      </c>
      <c r="Q877">
        <v>883</v>
      </c>
      <c r="R877">
        <v>217005</v>
      </c>
      <c r="S877">
        <v>216988</v>
      </c>
      <c r="T877">
        <v>13.180548835280296</v>
      </c>
      <c r="U877">
        <v>55.638307187494256</v>
      </c>
      <c r="V877">
        <v>81.091937602295388</v>
      </c>
      <c r="W877">
        <v>74.842695909450782</v>
      </c>
      <c r="X877">
        <v>0</v>
      </c>
      <c r="Y877">
        <v>0</v>
      </c>
      <c r="AA877">
        <v>7.1732608714034996</v>
      </c>
      <c r="AB877">
        <v>2.56327313383593</v>
      </c>
      <c r="AC877">
        <v>-9.1852495473002964</v>
      </c>
      <c r="AD877">
        <v>20.896255371393497</v>
      </c>
      <c r="AE877">
        <v>20.608704740723727</v>
      </c>
    </row>
    <row r="878" spans="1:31">
      <c r="A878">
        <v>7</v>
      </c>
      <c r="B878">
        <v>136</v>
      </c>
      <c r="C878">
        <v>2002</v>
      </c>
      <c r="D878">
        <v>99</v>
      </c>
      <c r="E878">
        <v>99</v>
      </c>
      <c r="F878">
        <v>99</v>
      </c>
      <c r="G878">
        <v>99</v>
      </c>
      <c r="H878">
        <v>99</v>
      </c>
      <c r="I878">
        <v>80</v>
      </c>
      <c r="J878">
        <v>999</v>
      </c>
      <c r="K878">
        <v>99</v>
      </c>
      <c r="L878">
        <v>99</v>
      </c>
      <c r="M878">
        <v>99</v>
      </c>
      <c r="N878">
        <v>99</v>
      </c>
      <c r="O878">
        <v>99</v>
      </c>
      <c r="P878">
        <v>9999</v>
      </c>
      <c r="Q878">
        <v>584</v>
      </c>
      <c r="R878">
        <v>120008</v>
      </c>
      <c r="S878">
        <v>119764</v>
      </c>
      <c r="T878">
        <v>13.40826444903673</v>
      </c>
      <c r="U878">
        <v>56.040855348852737</v>
      </c>
      <c r="V878">
        <v>84.333835054373466</v>
      </c>
      <c r="W878">
        <v>77.684508700443644</v>
      </c>
      <c r="X878">
        <v>0</v>
      </c>
      <c r="Y878">
        <v>0</v>
      </c>
      <c r="AA878">
        <v>8.1852819006578752</v>
      </c>
      <c r="AB878">
        <v>2.9564532242699513</v>
      </c>
      <c r="AC878">
        <v>-15.257672352836996</v>
      </c>
      <c r="AD878">
        <v>11.556037025000302</v>
      </c>
      <c r="AE878">
        <v>11.806638702695309</v>
      </c>
    </row>
    <row r="879" spans="1:31">
      <c r="A879">
        <v>7</v>
      </c>
      <c r="B879">
        <v>137</v>
      </c>
      <c r="C879">
        <v>2002</v>
      </c>
      <c r="D879">
        <v>99</v>
      </c>
      <c r="E879">
        <v>99</v>
      </c>
      <c r="F879">
        <v>99</v>
      </c>
      <c r="G879">
        <v>99</v>
      </c>
      <c r="H879">
        <v>99</v>
      </c>
      <c r="I879">
        <v>81</v>
      </c>
      <c r="J879">
        <v>999</v>
      </c>
      <c r="K879">
        <v>99</v>
      </c>
      <c r="L879">
        <v>99</v>
      </c>
      <c r="M879">
        <v>99</v>
      </c>
      <c r="N879">
        <v>99</v>
      </c>
      <c r="O879">
        <v>99</v>
      </c>
      <c r="P879">
        <v>9999</v>
      </c>
      <c r="Q879">
        <v>145</v>
      </c>
      <c r="R879">
        <v>37232</v>
      </c>
      <c r="S879">
        <v>37224</v>
      </c>
      <c r="T879">
        <v>13.593655994843141</v>
      </c>
      <c r="U879">
        <v>56.342413496668811</v>
      </c>
      <c r="V879">
        <v>82.771247664862301</v>
      </c>
      <c r="W879">
        <v>76.38427627337218</v>
      </c>
      <c r="X879">
        <v>0</v>
      </c>
      <c r="Y879">
        <v>0</v>
      </c>
      <c r="AA879">
        <v>7.4367615234265374</v>
      </c>
      <c r="AB879">
        <v>2.63949729893148</v>
      </c>
      <c r="AC879">
        <v>-1.8621362698222863</v>
      </c>
      <c r="AD879">
        <v>3.5852140733518687</v>
      </c>
      <c r="AE879">
        <v>3.6082163083500145</v>
      </c>
    </row>
    <row r="880" spans="1:31">
      <c r="A880">
        <v>7</v>
      </c>
      <c r="B880">
        <v>138</v>
      </c>
      <c r="C880">
        <v>2002</v>
      </c>
      <c r="D880">
        <v>99</v>
      </c>
      <c r="E880">
        <v>99</v>
      </c>
      <c r="F880">
        <v>99</v>
      </c>
      <c r="G880">
        <v>99</v>
      </c>
      <c r="H880">
        <v>99</v>
      </c>
      <c r="I880">
        <v>83</v>
      </c>
      <c r="J880">
        <v>999</v>
      </c>
      <c r="K880">
        <v>99</v>
      </c>
      <c r="L880">
        <v>99</v>
      </c>
      <c r="M880">
        <v>99</v>
      </c>
      <c r="N880">
        <v>99</v>
      </c>
      <c r="O880">
        <v>99</v>
      </c>
      <c r="P880">
        <v>9999</v>
      </c>
      <c r="Q880">
        <v>530</v>
      </c>
      <c r="R880">
        <v>87504.5</v>
      </c>
      <c r="S880">
        <v>87120.5</v>
      </c>
      <c r="T880">
        <v>13.426989469113016</v>
      </c>
      <c r="U880">
        <v>56.073507383451648</v>
      </c>
      <c r="V880">
        <v>87.031503040867193</v>
      </c>
      <c r="W880">
        <v>80.034771379870065</v>
      </c>
      <c r="X880">
        <v>0</v>
      </c>
      <c r="Y880">
        <v>0</v>
      </c>
      <c r="AA880">
        <v>8.3849208427504553</v>
      </c>
      <c r="AB880">
        <v>2.5491698390830511</v>
      </c>
      <c r="AC880">
        <v>-18.70776357859738</v>
      </c>
      <c r="AD880">
        <v>8.4261486055441193</v>
      </c>
      <c r="AE880">
        <v>8.8483975209585566</v>
      </c>
    </row>
    <row r="881" spans="1:31">
      <c r="A881">
        <v>7</v>
      </c>
      <c r="B881">
        <v>139</v>
      </c>
      <c r="C881">
        <v>2001</v>
      </c>
      <c r="D881">
        <v>99</v>
      </c>
      <c r="E881">
        <v>99</v>
      </c>
      <c r="F881">
        <v>99</v>
      </c>
      <c r="G881">
        <v>99</v>
      </c>
      <c r="H881">
        <v>99</v>
      </c>
      <c r="I881">
        <v>6</v>
      </c>
      <c r="J881">
        <v>999</v>
      </c>
      <c r="K881">
        <v>99</v>
      </c>
      <c r="L881">
        <v>99</v>
      </c>
      <c r="M881">
        <v>99</v>
      </c>
      <c r="N881">
        <v>99</v>
      </c>
      <c r="O881">
        <v>99</v>
      </c>
      <c r="P881">
        <v>9999</v>
      </c>
      <c r="Q881">
        <v>1558</v>
      </c>
      <c r="R881">
        <v>398065</v>
      </c>
      <c r="S881">
        <v>398053</v>
      </c>
      <c r="T881">
        <v>12.986180648889002</v>
      </c>
      <c r="U881">
        <v>55.304989536569245</v>
      </c>
      <c r="V881">
        <v>79.740084109401863</v>
      </c>
      <c r="W881">
        <v>73.598717259255977</v>
      </c>
      <c r="X881">
        <v>0</v>
      </c>
      <c r="Y881">
        <v>0</v>
      </c>
      <c r="AA881">
        <v>6.6802260517003758</v>
      </c>
      <c r="AB881">
        <v>2.793622956520343</v>
      </c>
      <c r="AC881">
        <v>-4.4252321149889644</v>
      </c>
      <c r="AD881">
        <v>38.530817830196099</v>
      </c>
      <c r="AE881">
        <v>38.400908124176318</v>
      </c>
    </row>
    <row r="882" spans="1:31">
      <c r="A882">
        <v>7</v>
      </c>
      <c r="B882">
        <v>140</v>
      </c>
      <c r="C882">
        <v>2001</v>
      </c>
      <c r="D882">
        <v>99</v>
      </c>
      <c r="E882">
        <v>99</v>
      </c>
      <c r="F882">
        <v>99</v>
      </c>
      <c r="G882">
        <v>99</v>
      </c>
      <c r="H882">
        <v>99</v>
      </c>
      <c r="I882">
        <v>24</v>
      </c>
      <c r="J882">
        <v>999</v>
      </c>
      <c r="K882">
        <v>99</v>
      </c>
      <c r="L882">
        <v>99</v>
      </c>
      <c r="M882">
        <v>99</v>
      </c>
      <c r="N882">
        <v>99</v>
      </c>
      <c r="O882">
        <v>99</v>
      </c>
      <c r="P882">
        <v>9999</v>
      </c>
      <c r="Q882">
        <v>979</v>
      </c>
      <c r="R882">
        <v>182640.6</v>
      </c>
      <c r="S882">
        <v>182451</v>
      </c>
      <c r="T882">
        <v>13.150175809759711</v>
      </c>
      <c r="U882">
        <v>55.609840450312689</v>
      </c>
      <c r="V882">
        <v>79.752393793402305</v>
      </c>
      <c r="W882">
        <v>73.606363648870115</v>
      </c>
      <c r="X882">
        <v>0</v>
      </c>
      <c r="Y882">
        <v>0</v>
      </c>
      <c r="AA882">
        <v>6.4527893472376316</v>
      </c>
      <c r="AB882">
        <v>2.8008813625963183</v>
      </c>
      <c r="AC882">
        <v>-3.1944532492859641</v>
      </c>
      <c r="AD882">
        <v>17.678750171448662</v>
      </c>
      <c r="AE882">
        <v>17.603213621940476</v>
      </c>
    </row>
    <row r="883" spans="1:31">
      <c r="A883">
        <v>7</v>
      </c>
      <c r="B883">
        <v>141</v>
      </c>
      <c r="C883">
        <v>2001</v>
      </c>
      <c r="D883">
        <v>99</v>
      </c>
      <c r="E883">
        <v>99</v>
      </c>
      <c r="F883">
        <v>99</v>
      </c>
      <c r="G883">
        <v>99</v>
      </c>
      <c r="H883">
        <v>99</v>
      </c>
      <c r="I883">
        <v>49</v>
      </c>
      <c r="J883">
        <v>999</v>
      </c>
      <c r="K883">
        <v>99</v>
      </c>
      <c r="L883">
        <v>99</v>
      </c>
      <c r="M883">
        <v>99</v>
      </c>
      <c r="N883">
        <v>99</v>
      </c>
      <c r="O883">
        <v>99</v>
      </c>
      <c r="P883">
        <v>9999</v>
      </c>
      <c r="Q883">
        <v>936</v>
      </c>
      <c r="R883">
        <v>222408</v>
      </c>
      <c r="S883">
        <v>222336</v>
      </c>
      <c r="T883">
        <v>13.019010107550097</v>
      </c>
      <c r="U883">
        <v>55.366269969775473</v>
      </c>
      <c r="V883">
        <v>79.15666423791032</v>
      </c>
      <c r="W883">
        <v>73.040831764985697</v>
      </c>
      <c r="X883">
        <v>0</v>
      </c>
      <c r="Y883">
        <v>0</v>
      </c>
      <c r="AA883">
        <v>6.911381869187851</v>
      </c>
      <c r="AB883">
        <v>2.6541823118380714</v>
      </c>
      <c r="AC883">
        <v>-6.1773534037168014</v>
      </c>
      <c r="AD883">
        <v>21.528047258558903</v>
      </c>
      <c r="AE883">
        <v>21.286577809409497</v>
      </c>
    </row>
    <row r="884" spans="1:31">
      <c r="A884">
        <v>7</v>
      </c>
      <c r="B884">
        <v>142</v>
      </c>
      <c r="C884">
        <v>2001</v>
      </c>
      <c r="D884">
        <v>99</v>
      </c>
      <c r="E884">
        <v>99</v>
      </c>
      <c r="F884">
        <v>99</v>
      </c>
      <c r="G884">
        <v>99</v>
      </c>
      <c r="H884">
        <v>99</v>
      </c>
      <c r="I884">
        <v>80</v>
      </c>
      <c r="J884">
        <v>999</v>
      </c>
      <c r="K884">
        <v>99</v>
      </c>
      <c r="L884">
        <v>99</v>
      </c>
      <c r="M884">
        <v>99</v>
      </c>
      <c r="N884">
        <v>99</v>
      </c>
      <c r="O884">
        <v>99</v>
      </c>
      <c r="P884">
        <v>9999</v>
      </c>
      <c r="Q884">
        <v>602</v>
      </c>
      <c r="R884">
        <v>113827</v>
      </c>
      <c r="S884">
        <v>113458</v>
      </c>
      <c r="T884">
        <v>13.147205847470284</v>
      </c>
      <c r="U884">
        <v>55.606982319448605</v>
      </c>
      <c r="V884">
        <v>81.617153484108385</v>
      </c>
      <c r="W884">
        <v>75.132354568209252</v>
      </c>
      <c r="X884">
        <v>0</v>
      </c>
      <c r="Y884">
        <v>0</v>
      </c>
      <c r="AA884">
        <v>7.2796154578261731</v>
      </c>
      <c r="AB884">
        <v>3.0615688344882281</v>
      </c>
      <c r="AC884">
        <v>-9.229638302502126</v>
      </c>
      <c r="AD884">
        <v>11.017917679669724</v>
      </c>
      <c r="AE884">
        <v>11.173583309775095</v>
      </c>
    </row>
    <row r="885" spans="1:31">
      <c r="A885">
        <v>7</v>
      </c>
      <c r="B885">
        <v>143</v>
      </c>
      <c r="C885">
        <v>2001</v>
      </c>
      <c r="D885">
        <v>99</v>
      </c>
      <c r="E885">
        <v>99</v>
      </c>
      <c r="F885">
        <v>99</v>
      </c>
      <c r="G885">
        <v>99</v>
      </c>
      <c r="H885">
        <v>99</v>
      </c>
      <c r="I885">
        <v>81</v>
      </c>
      <c r="J885">
        <v>999</v>
      </c>
      <c r="K885">
        <v>99</v>
      </c>
      <c r="L885">
        <v>99</v>
      </c>
      <c r="M885">
        <v>99</v>
      </c>
      <c r="N885">
        <v>99</v>
      </c>
      <c r="O885">
        <v>99</v>
      </c>
      <c r="P885">
        <v>9999</v>
      </c>
      <c r="Q885">
        <v>161</v>
      </c>
      <c r="R885">
        <v>31621</v>
      </c>
      <c r="S885">
        <v>31602</v>
      </c>
      <c r="T885">
        <v>13.171405078903261</v>
      </c>
      <c r="U885">
        <v>55.626985633820659</v>
      </c>
      <c r="V885">
        <v>79.809920258212188</v>
      </c>
      <c r="W885">
        <v>73.629344424403499</v>
      </c>
      <c r="X885">
        <v>0</v>
      </c>
      <c r="Y885">
        <v>0</v>
      </c>
      <c r="AA885">
        <v>7.0588467087665583</v>
      </c>
      <c r="AB885">
        <v>2.6379472091946088</v>
      </c>
      <c r="AC885">
        <v>-0.85632269911124703</v>
      </c>
      <c r="AD885">
        <v>3.0607639219942242</v>
      </c>
      <c r="AE885">
        <v>3.0499719886119028</v>
      </c>
    </row>
    <row r="886" spans="1:31">
      <c r="A886">
        <v>7</v>
      </c>
      <c r="B886">
        <v>144</v>
      </c>
      <c r="C886">
        <v>2001</v>
      </c>
      <c r="D886">
        <v>99</v>
      </c>
      <c r="E886">
        <v>99</v>
      </c>
      <c r="F886">
        <v>99</v>
      </c>
      <c r="G886">
        <v>99</v>
      </c>
      <c r="H886">
        <v>99</v>
      </c>
      <c r="I886">
        <v>83</v>
      </c>
      <c r="J886">
        <v>999</v>
      </c>
      <c r="K886">
        <v>99</v>
      </c>
      <c r="L886">
        <v>99</v>
      </c>
      <c r="M886">
        <v>99</v>
      </c>
      <c r="N886">
        <v>99</v>
      </c>
      <c r="O886">
        <v>99</v>
      </c>
      <c r="P886">
        <v>9999</v>
      </c>
      <c r="Q886">
        <v>554</v>
      </c>
      <c r="R886">
        <v>84546.5</v>
      </c>
      <c r="S886">
        <v>84193</v>
      </c>
      <c r="T886">
        <v>13.024430343065648</v>
      </c>
      <c r="U886">
        <v>55.407195372536911</v>
      </c>
      <c r="V886">
        <v>83.610187307733369</v>
      </c>
      <c r="W886">
        <v>76.892441566400635</v>
      </c>
      <c r="X886">
        <v>0</v>
      </c>
      <c r="Y886">
        <v>0</v>
      </c>
      <c r="AA886">
        <v>8.2625326277907352</v>
      </c>
      <c r="AB886">
        <v>2.5996766409412433</v>
      </c>
      <c r="AC886">
        <v>-12.619319891353936</v>
      </c>
      <c r="AD886">
        <v>8.1837031381323992</v>
      </c>
      <c r="AE886">
        <v>8.4857451460867104</v>
      </c>
    </row>
    <row r="887" spans="1:31">
      <c r="A887">
        <v>7</v>
      </c>
      <c r="B887">
        <v>145</v>
      </c>
      <c r="C887">
        <v>2000</v>
      </c>
      <c r="D887">
        <v>99</v>
      </c>
      <c r="E887">
        <v>99</v>
      </c>
      <c r="F887">
        <v>99</v>
      </c>
      <c r="G887">
        <v>99</v>
      </c>
      <c r="H887">
        <v>99</v>
      </c>
      <c r="I887">
        <v>6</v>
      </c>
      <c r="J887">
        <v>999</v>
      </c>
      <c r="K887">
        <v>99</v>
      </c>
      <c r="L887">
        <v>99</v>
      </c>
      <c r="M887">
        <v>99</v>
      </c>
      <c r="N887">
        <v>99</v>
      </c>
      <c r="O887">
        <v>99</v>
      </c>
      <c r="P887">
        <v>9999</v>
      </c>
      <c r="Q887">
        <v>1825</v>
      </c>
      <c r="R887">
        <v>399856</v>
      </c>
      <c r="S887">
        <v>399707</v>
      </c>
      <c r="T887">
        <v>12.66998869593054</v>
      </c>
      <c r="U887">
        <v>54.77320887550129</v>
      </c>
      <c r="V887">
        <v>73.556961724463235</v>
      </c>
      <c r="W887">
        <v>67.879111528943469</v>
      </c>
      <c r="X887">
        <v>0</v>
      </c>
      <c r="Y887">
        <v>0</v>
      </c>
      <c r="AA887">
        <v>6.4398254205403367</v>
      </c>
      <c r="AB887">
        <v>2.757221812938254</v>
      </c>
      <c r="AC887">
        <v>-1.1098339001892008</v>
      </c>
      <c r="AD887">
        <v>38.219852375227575</v>
      </c>
      <c r="AE887">
        <v>38.24815864089539</v>
      </c>
    </row>
    <row r="888" spans="1:31">
      <c r="A888">
        <v>7</v>
      </c>
      <c r="B888">
        <v>146</v>
      </c>
      <c r="C888">
        <v>2000</v>
      </c>
      <c r="D888">
        <v>99</v>
      </c>
      <c r="E888">
        <v>99</v>
      </c>
      <c r="F888">
        <v>99</v>
      </c>
      <c r="G888">
        <v>99</v>
      </c>
      <c r="H888">
        <v>99</v>
      </c>
      <c r="I888">
        <v>24</v>
      </c>
      <c r="J888">
        <v>999</v>
      </c>
      <c r="K888">
        <v>99</v>
      </c>
      <c r="L888">
        <v>99</v>
      </c>
      <c r="M888">
        <v>99</v>
      </c>
      <c r="N888">
        <v>99</v>
      </c>
      <c r="O888">
        <v>99</v>
      </c>
      <c r="P888">
        <v>9999</v>
      </c>
      <c r="Q888">
        <v>1220</v>
      </c>
      <c r="R888">
        <v>196487</v>
      </c>
      <c r="S888">
        <v>196469</v>
      </c>
      <c r="T888">
        <v>12.678731926285201</v>
      </c>
      <c r="U888">
        <v>54.801912769953525</v>
      </c>
      <c r="V888">
        <v>73.645839801698713</v>
      </c>
      <c r="W888">
        <v>67.971008363661866</v>
      </c>
      <c r="X888">
        <v>0</v>
      </c>
      <c r="Y888">
        <v>0</v>
      </c>
      <c r="AA888">
        <v>6.416316818887644</v>
      </c>
      <c r="AB888">
        <v>2.7355894258734086</v>
      </c>
      <c r="AC888">
        <v>-2.2697731588934511</v>
      </c>
      <c r="AD888">
        <v>18.781021501869031</v>
      </c>
      <c r="AE888">
        <v>18.825667168139287</v>
      </c>
    </row>
    <row r="889" spans="1:31">
      <c r="A889">
        <v>7</v>
      </c>
      <c r="B889">
        <v>147</v>
      </c>
      <c r="C889">
        <v>2000</v>
      </c>
      <c r="D889">
        <v>99</v>
      </c>
      <c r="E889">
        <v>99</v>
      </c>
      <c r="F889">
        <v>99</v>
      </c>
      <c r="G889">
        <v>99</v>
      </c>
      <c r="H889">
        <v>99</v>
      </c>
      <c r="I889">
        <v>49</v>
      </c>
      <c r="J889">
        <v>999</v>
      </c>
      <c r="K889">
        <v>99</v>
      </c>
      <c r="L889">
        <v>99</v>
      </c>
      <c r="M889">
        <v>99</v>
      </c>
      <c r="N889">
        <v>99</v>
      </c>
      <c r="O889">
        <v>99</v>
      </c>
      <c r="P889">
        <v>9999</v>
      </c>
      <c r="Q889">
        <v>994</v>
      </c>
      <c r="R889">
        <v>210054</v>
      </c>
      <c r="S889">
        <v>210049</v>
      </c>
      <c r="T889">
        <v>12.798780313633635</v>
      </c>
      <c r="U889">
        <v>54.995091621478799</v>
      </c>
      <c r="V889">
        <v>72.64537417459681</v>
      </c>
      <c r="W889">
        <v>67.050722424767187</v>
      </c>
      <c r="X889">
        <v>0</v>
      </c>
      <c r="Y889">
        <v>0</v>
      </c>
      <c r="AA889">
        <v>6.7201570724983757</v>
      </c>
      <c r="AB889">
        <v>2.8058438231462963</v>
      </c>
      <c r="AC889">
        <v>-5.5041602572435195</v>
      </c>
      <c r="AD889">
        <v>20.077810188733075</v>
      </c>
      <c r="AE889">
        <v>19.854397314870486</v>
      </c>
    </row>
    <row r="890" spans="1:31">
      <c r="A890">
        <v>7</v>
      </c>
      <c r="B890">
        <v>148</v>
      </c>
      <c r="C890">
        <v>2000</v>
      </c>
      <c r="D890">
        <v>99</v>
      </c>
      <c r="E890">
        <v>99</v>
      </c>
      <c r="F890">
        <v>99</v>
      </c>
      <c r="G890">
        <v>99</v>
      </c>
      <c r="H890">
        <v>99</v>
      </c>
      <c r="I890">
        <v>80</v>
      </c>
      <c r="J890">
        <v>999</v>
      </c>
      <c r="K890">
        <v>99</v>
      </c>
      <c r="L890">
        <v>99</v>
      </c>
      <c r="M890">
        <v>99</v>
      </c>
      <c r="N890">
        <v>99</v>
      </c>
      <c r="O890">
        <v>99</v>
      </c>
      <c r="P890">
        <v>9999</v>
      </c>
      <c r="Q890">
        <v>668</v>
      </c>
      <c r="R890">
        <v>113641</v>
      </c>
      <c r="S890">
        <v>113142</v>
      </c>
      <c r="T890">
        <v>12.910384456314183</v>
      </c>
      <c r="U890">
        <v>55.194569655830719</v>
      </c>
      <c r="V890">
        <v>74.635126654999993</v>
      </c>
      <c r="W890">
        <v>68.60926611426315</v>
      </c>
      <c r="X890">
        <v>0</v>
      </c>
      <c r="Y890">
        <v>0</v>
      </c>
      <c r="AA890">
        <v>6.7791034017927538</v>
      </c>
      <c r="AB890">
        <v>2.8975615794159926</v>
      </c>
      <c r="AC890">
        <v>-3.8032701867131449</v>
      </c>
      <c r="AD890">
        <v>10.862266025202164</v>
      </c>
      <c r="AE890">
        <v>10.943071934864273</v>
      </c>
    </row>
    <row r="891" spans="1:31">
      <c r="A891">
        <v>7</v>
      </c>
      <c r="B891">
        <v>149</v>
      </c>
      <c r="C891">
        <v>2000</v>
      </c>
      <c r="D891">
        <v>99</v>
      </c>
      <c r="E891">
        <v>99</v>
      </c>
      <c r="F891">
        <v>99</v>
      </c>
      <c r="G891">
        <v>99</v>
      </c>
      <c r="H891">
        <v>99</v>
      </c>
      <c r="I891">
        <v>81</v>
      </c>
      <c r="J891">
        <v>999</v>
      </c>
      <c r="K891">
        <v>99</v>
      </c>
      <c r="L891">
        <v>99</v>
      </c>
      <c r="M891">
        <v>99</v>
      </c>
      <c r="N891">
        <v>99</v>
      </c>
      <c r="O891">
        <v>99</v>
      </c>
      <c r="P891">
        <v>9999</v>
      </c>
      <c r="Q891">
        <v>196</v>
      </c>
      <c r="R891">
        <v>31367</v>
      </c>
      <c r="S891">
        <v>31344</v>
      </c>
      <c r="T891">
        <v>13.034622373832372</v>
      </c>
      <c r="U891">
        <v>55.389867279224099</v>
      </c>
      <c r="V891">
        <v>73.079393185298315</v>
      </c>
      <c r="W891">
        <v>67.411863323124138</v>
      </c>
      <c r="X891">
        <v>0</v>
      </c>
      <c r="Y891">
        <v>0</v>
      </c>
      <c r="AA891">
        <v>7.0349963939127189</v>
      </c>
      <c r="AB891">
        <v>2.7102433982844221</v>
      </c>
      <c r="AC891">
        <v>1.9634507676969355</v>
      </c>
      <c r="AD891">
        <v>2.9981846200976441</v>
      </c>
      <c r="AE891">
        <v>2.9786767736137301</v>
      </c>
    </row>
    <row r="892" spans="1:31">
      <c r="A892">
        <v>7</v>
      </c>
      <c r="B892">
        <v>150</v>
      </c>
      <c r="C892">
        <v>2000</v>
      </c>
      <c r="D892">
        <v>99</v>
      </c>
      <c r="E892">
        <v>99</v>
      </c>
      <c r="F892">
        <v>99</v>
      </c>
      <c r="G892">
        <v>99</v>
      </c>
      <c r="H892">
        <v>99</v>
      </c>
      <c r="I892">
        <v>83</v>
      </c>
      <c r="J892">
        <v>999</v>
      </c>
      <c r="K892">
        <v>99</v>
      </c>
      <c r="L892">
        <v>99</v>
      </c>
      <c r="M892">
        <v>99</v>
      </c>
      <c r="N892">
        <v>99</v>
      </c>
      <c r="O892">
        <v>99</v>
      </c>
      <c r="P892">
        <v>9999</v>
      </c>
      <c r="Q892">
        <v>700</v>
      </c>
      <c r="R892">
        <v>94794.75</v>
      </c>
      <c r="S892">
        <v>93978.25</v>
      </c>
      <c r="T892">
        <v>12.803493864375397</v>
      </c>
      <c r="U892">
        <v>55.023327206029059</v>
      </c>
      <c r="V892">
        <v>75.441025982076994</v>
      </c>
      <c r="W892">
        <v>69.065704892355726</v>
      </c>
      <c r="X892">
        <v>0</v>
      </c>
      <c r="Y892">
        <v>0</v>
      </c>
      <c r="AA892">
        <v>7.2120848524998564</v>
      </c>
      <c r="AB892">
        <v>2.6468665188363758</v>
      </c>
      <c r="AC892">
        <v>-9.8836673238989672</v>
      </c>
      <c r="AD892">
        <v>9.0608652888705059</v>
      </c>
      <c r="AE892">
        <v>9.1500281676168296</v>
      </c>
    </row>
    <row r="893" spans="1:31">
      <c r="A893">
        <v>7</v>
      </c>
      <c r="B893">
        <v>151</v>
      </c>
      <c r="C893">
        <v>1999</v>
      </c>
      <c r="D893">
        <v>99</v>
      </c>
      <c r="E893">
        <v>99</v>
      </c>
      <c r="F893">
        <v>99</v>
      </c>
      <c r="G893">
        <v>99</v>
      </c>
      <c r="H893">
        <v>99</v>
      </c>
      <c r="I893">
        <v>6</v>
      </c>
      <c r="J893">
        <v>999</v>
      </c>
      <c r="K893">
        <v>99</v>
      </c>
      <c r="L893">
        <v>99</v>
      </c>
      <c r="M893">
        <v>99</v>
      </c>
      <c r="N893">
        <v>99</v>
      </c>
      <c r="O893">
        <v>99</v>
      </c>
      <c r="P893">
        <v>9999</v>
      </c>
      <c r="Q893">
        <v>2535</v>
      </c>
      <c r="R893">
        <v>429705</v>
      </c>
      <c r="S893">
        <v>429743</v>
      </c>
      <c r="T893">
        <v>12.479312551634258</v>
      </c>
      <c r="U893">
        <v>54.448351689265436</v>
      </c>
      <c r="V893">
        <v>75.619160056125111</v>
      </c>
      <c r="W893">
        <v>69.795012203333869</v>
      </c>
      <c r="X893">
        <v>0</v>
      </c>
      <c r="Y893">
        <v>0</v>
      </c>
      <c r="AA893">
        <v>6.348297279247026</v>
      </c>
      <c r="AB893">
        <v>3.0097227743509598</v>
      </c>
      <c r="AC893">
        <v>1.9341227258783611</v>
      </c>
      <c r="AD893">
        <v>38.381330651941347</v>
      </c>
      <c r="AE893">
        <v>38.472952477557442</v>
      </c>
    </row>
    <row r="894" spans="1:31">
      <c r="A894">
        <v>7</v>
      </c>
      <c r="B894">
        <v>152</v>
      </c>
      <c r="C894">
        <v>1999</v>
      </c>
      <c r="D894">
        <v>99</v>
      </c>
      <c r="E894">
        <v>99</v>
      </c>
      <c r="F894">
        <v>99</v>
      </c>
      <c r="G894">
        <v>99</v>
      </c>
      <c r="H894">
        <v>99</v>
      </c>
      <c r="I894">
        <v>24</v>
      </c>
      <c r="J894">
        <v>999</v>
      </c>
      <c r="K894">
        <v>99</v>
      </c>
      <c r="L894">
        <v>99</v>
      </c>
      <c r="M894">
        <v>99</v>
      </c>
      <c r="N894">
        <v>99</v>
      </c>
      <c r="O894">
        <v>99</v>
      </c>
      <c r="P894">
        <v>9999</v>
      </c>
      <c r="Q894">
        <v>267</v>
      </c>
      <c r="R894">
        <v>24107</v>
      </c>
      <c r="S894">
        <v>24106</v>
      </c>
      <c r="T894">
        <v>12.89530012029701</v>
      </c>
      <c r="U894">
        <v>55.178876628225318</v>
      </c>
      <c r="V894">
        <v>74.551256948477061</v>
      </c>
      <c r="W894">
        <v>68.809355172985789</v>
      </c>
      <c r="X894">
        <v>0</v>
      </c>
      <c r="Y894">
        <v>0</v>
      </c>
      <c r="AA894">
        <v>7.4700895617916387</v>
      </c>
      <c r="AB894">
        <v>3.0125273164106554</v>
      </c>
      <c r="AC894">
        <v>-3.2961931241486342</v>
      </c>
      <c r="AD894">
        <v>2.1532417310162781</v>
      </c>
      <c r="AE894">
        <v>2.1276243766438294</v>
      </c>
    </row>
    <row r="895" spans="1:31">
      <c r="A895">
        <v>7</v>
      </c>
      <c r="B895">
        <v>153</v>
      </c>
      <c r="C895">
        <v>1999</v>
      </c>
      <c r="D895">
        <v>99</v>
      </c>
      <c r="E895">
        <v>99</v>
      </c>
      <c r="F895">
        <v>99</v>
      </c>
      <c r="G895">
        <v>99</v>
      </c>
      <c r="H895">
        <v>99</v>
      </c>
      <c r="I895">
        <v>49</v>
      </c>
      <c r="J895">
        <v>999</v>
      </c>
      <c r="K895">
        <v>99</v>
      </c>
      <c r="L895">
        <v>99</v>
      </c>
      <c r="M895">
        <v>99</v>
      </c>
      <c r="N895">
        <v>99</v>
      </c>
      <c r="O895">
        <v>99</v>
      </c>
      <c r="P895">
        <v>9999</v>
      </c>
      <c r="Q895">
        <v>1103</v>
      </c>
      <c r="R895">
        <v>219522</v>
      </c>
      <c r="S895">
        <v>219521</v>
      </c>
      <c r="T895">
        <v>12.718866446187624</v>
      </c>
      <c r="U895">
        <v>54.859453081937502</v>
      </c>
      <c r="V895">
        <v>75.090858733334002</v>
      </c>
      <c r="W895">
        <v>69.308748665958674</v>
      </c>
      <c r="X895">
        <v>0</v>
      </c>
      <c r="Y895">
        <v>0</v>
      </c>
      <c r="AA895">
        <v>6.9196913103224338</v>
      </c>
      <c r="AB895">
        <v>2.8260468097013525</v>
      </c>
      <c r="AC895">
        <v>-3.3302848247233654</v>
      </c>
      <c r="AD895">
        <v>19.607745935875698</v>
      </c>
      <c r="AE895">
        <v>19.515803992462875</v>
      </c>
    </row>
    <row r="896" spans="1:31">
      <c r="A896">
        <v>7</v>
      </c>
      <c r="B896">
        <v>154</v>
      </c>
      <c r="C896">
        <v>1999</v>
      </c>
      <c r="D896">
        <v>99</v>
      </c>
      <c r="E896">
        <v>99</v>
      </c>
      <c r="F896">
        <v>99</v>
      </c>
      <c r="G896">
        <v>99</v>
      </c>
      <c r="H896">
        <v>99</v>
      </c>
      <c r="I896">
        <v>80</v>
      </c>
      <c r="J896">
        <v>999</v>
      </c>
      <c r="K896">
        <v>99</v>
      </c>
      <c r="L896">
        <v>99</v>
      </c>
      <c r="M896">
        <v>99</v>
      </c>
      <c r="N896">
        <v>99</v>
      </c>
      <c r="O896">
        <v>99</v>
      </c>
      <c r="P896">
        <v>9999</v>
      </c>
      <c r="Q896">
        <v>780</v>
      </c>
      <c r="R896">
        <v>122466</v>
      </c>
      <c r="S896">
        <v>122306.5</v>
      </c>
      <c r="T896">
        <v>12.702937958290464</v>
      </c>
      <c r="U896">
        <v>54.839881772432385</v>
      </c>
      <c r="V896">
        <v>75.726976080584507</v>
      </c>
      <c r="W896">
        <v>69.810711613855105</v>
      </c>
      <c r="X896">
        <v>0</v>
      </c>
      <c r="Y896">
        <v>0</v>
      </c>
      <c r="AA896">
        <v>6.6951277486080079</v>
      </c>
      <c r="AB896">
        <v>3.0101924519520078</v>
      </c>
      <c r="AC896">
        <v>-4.2631164894163964</v>
      </c>
      <c r="AD896">
        <v>10.938685934817252</v>
      </c>
      <c r="AE896">
        <v>10.952012241637911</v>
      </c>
    </row>
    <row r="897" spans="1:31">
      <c r="A897">
        <v>7</v>
      </c>
      <c r="B897">
        <v>155</v>
      </c>
      <c r="C897">
        <v>1999</v>
      </c>
      <c r="D897">
        <v>99</v>
      </c>
      <c r="E897">
        <v>99</v>
      </c>
      <c r="F897">
        <v>99</v>
      </c>
      <c r="G897">
        <v>99</v>
      </c>
      <c r="H897">
        <v>99</v>
      </c>
      <c r="I897">
        <v>81</v>
      </c>
      <c r="J897">
        <v>999</v>
      </c>
      <c r="K897">
        <v>99</v>
      </c>
      <c r="L897">
        <v>99</v>
      </c>
      <c r="M897">
        <v>99</v>
      </c>
      <c r="N897">
        <v>99</v>
      </c>
      <c r="O897">
        <v>99</v>
      </c>
      <c r="P897">
        <v>9999</v>
      </c>
      <c r="Q897">
        <v>173</v>
      </c>
      <c r="R897">
        <v>31851.25</v>
      </c>
      <c r="S897">
        <v>31813.25</v>
      </c>
      <c r="T897">
        <v>13.17706526431459</v>
      </c>
      <c r="U897">
        <v>55.646593793466558</v>
      </c>
      <c r="V897">
        <v>75.778045311308816</v>
      </c>
      <c r="W897">
        <v>69.868160250838642</v>
      </c>
      <c r="X897">
        <v>0</v>
      </c>
      <c r="Y897">
        <v>0</v>
      </c>
      <c r="AA897">
        <v>7.1472394329512356</v>
      </c>
      <c r="AB897">
        <v>2.9994135553869432</v>
      </c>
      <c r="AC897">
        <v>2.4459175186916919</v>
      </c>
      <c r="AD897">
        <v>2.8449595837322024</v>
      </c>
      <c r="AE897">
        <v>2.8510817047806158</v>
      </c>
    </row>
    <row r="898" spans="1:31">
      <c r="A898">
        <v>7</v>
      </c>
      <c r="B898">
        <v>156</v>
      </c>
      <c r="C898">
        <v>1999</v>
      </c>
      <c r="D898">
        <v>99</v>
      </c>
      <c r="E898">
        <v>99</v>
      </c>
      <c r="F898">
        <v>99</v>
      </c>
      <c r="G898">
        <v>99</v>
      </c>
      <c r="H898">
        <v>99</v>
      </c>
      <c r="I898">
        <v>83</v>
      </c>
      <c r="J898">
        <v>999</v>
      </c>
      <c r="K898">
        <v>99</v>
      </c>
      <c r="L898">
        <v>99</v>
      </c>
      <c r="M898">
        <v>99</v>
      </c>
      <c r="N898">
        <v>99</v>
      </c>
      <c r="O898">
        <v>99</v>
      </c>
      <c r="P898">
        <v>9999</v>
      </c>
      <c r="Q898">
        <v>800</v>
      </c>
      <c r="R898">
        <v>100502.5</v>
      </c>
      <c r="S898">
        <v>99372.5</v>
      </c>
      <c r="T898">
        <v>12.580373622546702</v>
      </c>
      <c r="U898">
        <v>54.647865355103278</v>
      </c>
      <c r="V898">
        <v>76.733961609098529</v>
      </c>
      <c r="W898">
        <v>70.031295498251581</v>
      </c>
      <c r="X898">
        <v>0</v>
      </c>
      <c r="Y898">
        <v>0</v>
      </c>
      <c r="AA898">
        <v>6.6104790281782924</v>
      </c>
      <c r="AB898">
        <v>2.9490690072708321</v>
      </c>
      <c r="AC898">
        <v>-5.1172987022792142</v>
      </c>
      <c r="AD898">
        <v>8.9769020231245484</v>
      </c>
      <c r="AE898">
        <v>8.9264893979236302</v>
      </c>
    </row>
    <row r="899" spans="1:31">
      <c r="A899">
        <v>7</v>
      </c>
      <c r="B899">
        <v>157</v>
      </c>
      <c r="C899">
        <v>1998</v>
      </c>
      <c r="D899">
        <v>99</v>
      </c>
      <c r="E899">
        <v>99</v>
      </c>
      <c r="F899">
        <v>99</v>
      </c>
      <c r="G899">
        <v>99</v>
      </c>
      <c r="H899">
        <v>99</v>
      </c>
      <c r="I899">
        <v>6</v>
      </c>
      <c r="J899">
        <v>999</v>
      </c>
      <c r="K899">
        <v>99</v>
      </c>
      <c r="L899">
        <v>99</v>
      </c>
      <c r="M899">
        <v>99</v>
      </c>
      <c r="N899">
        <v>99</v>
      </c>
      <c r="O899">
        <v>99</v>
      </c>
      <c r="P899">
        <v>9999</v>
      </c>
      <c r="Q899">
        <v>2201</v>
      </c>
      <c r="R899">
        <v>385708</v>
      </c>
      <c r="S899">
        <v>385752</v>
      </c>
      <c r="T899">
        <v>12.430833687660096</v>
      </c>
      <c r="U899">
        <v>54.364226238619615</v>
      </c>
      <c r="V899">
        <v>77.672475839398203</v>
      </c>
      <c r="W899">
        <v>71.690304306390118</v>
      </c>
      <c r="X899">
        <v>0</v>
      </c>
      <c r="Y899">
        <v>0</v>
      </c>
      <c r="AA899">
        <v>6.3519362632747187</v>
      </c>
      <c r="AB899">
        <v>3.0165379761607758</v>
      </c>
      <c r="AC899">
        <v>2.3675131600668342</v>
      </c>
      <c r="AD899">
        <v>38.144996935458714</v>
      </c>
      <c r="AE899">
        <v>39.174251932277691</v>
      </c>
    </row>
    <row r="900" spans="1:31">
      <c r="A900">
        <v>7</v>
      </c>
      <c r="B900">
        <v>158</v>
      </c>
      <c r="C900">
        <v>1998</v>
      </c>
      <c r="D900">
        <v>99</v>
      </c>
      <c r="E900">
        <v>99</v>
      </c>
      <c r="F900">
        <v>99</v>
      </c>
      <c r="G900">
        <v>99</v>
      </c>
      <c r="H900">
        <v>99</v>
      </c>
      <c r="I900">
        <v>24</v>
      </c>
      <c r="J900">
        <v>999</v>
      </c>
      <c r="K900">
        <v>99</v>
      </c>
      <c r="L900">
        <v>99</v>
      </c>
      <c r="M900">
        <v>99</v>
      </c>
      <c r="N900">
        <v>99</v>
      </c>
      <c r="O900">
        <v>99</v>
      </c>
      <c r="P900">
        <v>9999</v>
      </c>
      <c r="Q900">
        <v>1451</v>
      </c>
      <c r="R900">
        <v>193984</v>
      </c>
      <c r="S900">
        <v>193977</v>
      </c>
      <c r="T900">
        <v>12.30932963543385</v>
      </c>
      <c r="U900">
        <v>54.188408935079934</v>
      </c>
      <c r="V900">
        <v>77.77373142176701</v>
      </c>
      <c r="W900">
        <v>71.781781897856149</v>
      </c>
      <c r="X900">
        <v>0</v>
      </c>
      <c r="Y900">
        <v>0</v>
      </c>
      <c r="AA900">
        <v>6.6144671295581352</v>
      </c>
      <c r="AB900">
        <v>2.8944872183930901</v>
      </c>
      <c r="AC900">
        <v>-5.1635456735114751</v>
      </c>
      <c r="AD900">
        <v>19.184251002126025</v>
      </c>
      <c r="AE900">
        <v>19.724071811150903</v>
      </c>
    </row>
    <row r="901" spans="1:31">
      <c r="A901">
        <v>7</v>
      </c>
      <c r="B901">
        <v>159</v>
      </c>
      <c r="C901">
        <v>1998</v>
      </c>
      <c r="D901">
        <v>99</v>
      </c>
      <c r="E901">
        <v>99</v>
      </c>
      <c r="F901">
        <v>99</v>
      </c>
      <c r="G901">
        <v>99</v>
      </c>
      <c r="H901">
        <v>99</v>
      </c>
      <c r="I901">
        <v>49</v>
      </c>
      <c r="J901">
        <v>999</v>
      </c>
      <c r="K901">
        <v>99</v>
      </c>
      <c r="L901">
        <v>99</v>
      </c>
      <c r="M901">
        <v>99</v>
      </c>
      <c r="N901">
        <v>99</v>
      </c>
      <c r="O901">
        <v>99</v>
      </c>
      <c r="P901">
        <v>9999</v>
      </c>
      <c r="Q901">
        <v>1135</v>
      </c>
      <c r="R901">
        <v>193769.5</v>
      </c>
      <c r="S901">
        <v>193767.5</v>
      </c>
      <c r="T901">
        <v>12.448904497353812</v>
      </c>
      <c r="U901">
        <v>54.408525681551346</v>
      </c>
      <c r="V901">
        <v>76.754270452991193</v>
      </c>
      <c r="W901">
        <v>70.844004901233134</v>
      </c>
      <c r="X901">
        <v>0</v>
      </c>
      <c r="Y901">
        <v>0</v>
      </c>
      <c r="AA901">
        <v>7.07155874354397</v>
      </c>
      <c r="AB901">
        <v>2.9091878834501048</v>
      </c>
      <c r="AC901">
        <v>-3.9812370750248758</v>
      </c>
      <c r="AD901">
        <v>19.163037799800275</v>
      </c>
      <c r="AE901">
        <v>19.445366908876625</v>
      </c>
    </row>
    <row r="902" spans="1:31">
      <c r="A902">
        <v>7</v>
      </c>
      <c r="B902">
        <v>160</v>
      </c>
      <c r="C902">
        <v>1998</v>
      </c>
      <c r="D902">
        <v>99</v>
      </c>
      <c r="E902">
        <v>99</v>
      </c>
      <c r="F902">
        <v>99</v>
      </c>
      <c r="G902">
        <v>99</v>
      </c>
      <c r="H902">
        <v>99</v>
      </c>
      <c r="I902">
        <v>80</v>
      </c>
      <c r="J902">
        <v>999</v>
      </c>
      <c r="K902">
        <v>99</v>
      </c>
      <c r="L902">
        <v>99</v>
      </c>
      <c r="M902">
        <v>99</v>
      </c>
      <c r="N902">
        <v>99</v>
      </c>
      <c r="O902">
        <v>99</v>
      </c>
      <c r="P902">
        <v>9999</v>
      </c>
      <c r="Q902">
        <v>657</v>
      </c>
      <c r="R902">
        <v>91173</v>
      </c>
      <c r="S902">
        <v>69094.5</v>
      </c>
      <c r="T902">
        <v>12.610948416746188</v>
      </c>
      <c r="U902">
        <v>54.617907358762253</v>
      </c>
      <c r="V902">
        <v>102.79305443993285</v>
      </c>
      <c r="W902">
        <v>71.965215069216498</v>
      </c>
      <c r="X902">
        <v>0</v>
      </c>
      <c r="Y902">
        <v>0</v>
      </c>
      <c r="AA902">
        <v>6.5645882005315919</v>
      </c>
      <c r="AB902">
        <v>3.0349644194174599</v>
      </c>
      <c r="AC902">
        <v>-2.2680738383108006</v>
      </c>
      <c r="AD902">
        <v>9.0166493969442598</v>
      </c>
      <c r="AE902">
        <v>7.0436571373751153</v>
      </c>
    </row>
    <row r="903" spans="1:31">
      <c r="A903">
        <v>7</v>
      </c>
      <c r="B903">
        <v>161</v>
      </c>
      <c r="C903">
        <v>1998</v>
      </c>
      <c r="D903">
        <v>99</v>
      </c>
      <c r="E903">
        <v>99</v>
      </c>
      <c r="F903">
        <v>99</v>
      </c>
      <c r="G903">
        <v>99</v>
      </c>
      <c r="H903">
        <v>99</v>
      </c>
      <c r="I903">
        <v>81</v>
      </c>
      <c r="J903">
        <v>999</v>
      </c>
      <c r="K903">
        <v>99</v>
      </c>
      <c r="L903">
        <v>99</v>
      </c>
      <c r="M903">
        <v>99</v>
      </c>
      <c r="N903">
        <v>99</v>
      </c>
      <c r="O903">
        <v>99</v>
      </c>
      <c r="P903">
        <v>9999</v>
      </c>
      <c r="Q903">
        <v>185</v>
      </c>
      <c r="R903">
        <v>30109</v>
      </c>
      <c r="S903">
        <v>30072</v>
      </c>
      <c r="T903">
        <v>12.961074761699161</v>
      </c>
      <c r="U903">
        <v>55.29515828677841</v>
      </c>
      <c r="V903">
        <v>76.328361931364896</v>
      </c>
      <c r="W903">
        <v>70.376972875099312</v>
      </c>
      <c r="X903">
        <v>0</v>
      </c>
      <c r="Y903">
        <v>0</v>
      </c>
      <c r="AA903">
        <v>7.0329004658798056</v>
      </c>
      <c r="AB903">
        <v>3.0453613039394631</v>
      </c>
      <c r="AC903">
        <v>6.9660590860248677</v>
      </c>
      <c r="AD903">
        <v>2.9776611134063242</v>
      </c>
      <c r="AE903">
        <v>2.9979542220120052</v>
      </c>
    </row>
    <row r="904" spans="1:31">
      <c r="A904">
        <v>7</v>
      </c>
      <c r="B904">
        <v>162</v>
      </c>
      <c r="C904">
        <v>1998</v>
      </c>
      <c r="D904">
        <v>99</v>
      </c>
      <c r="E904">
        <v>99</v>
      </c>
      <c r="F904">
        <v>99</v>
      </c>
      <c r="G904">
        <v>99</v>
      </c>
      <c r="H904">
        <v>99</v>
      </c>
      <c r="I904">
        <v>83</v>
      </c>
      <c r="J904">
        <v>999</v>
      </c>
      <c r="K904">
        <v>99</v>
      </c>
      <c r="L904">
        <v>99</v>
      </c>
      <c r="M904">
        <v>99</v>
      </c>
      <c r="N904">
        <v>99</v>
      </c>
      <c r="O904">
        <v>99</v>
      </c>
      <c r="P904">
        <v>9999</v>
      </c>
      <c r="Q904">
        <v>970</v>
      </c>
      <c r="R904">
        <v>116419.25</v>
      </c>
      <c r="S904">
        <v>114489.25</v>
      </c>
      <c r="T904">
        <v>12.459923938695704</v>
      </c>
      <c r="U904">
        <v>54.444517716728861</v>
      </c>
      <c r="V904">
        <v>78.89572427105594</v>
      </c>
      <c r="W904">
        <v>71.616172969077297</v>
      </c>
      <c r="X904">
        <v>0</v>
      </c>
      <c r="Y904">
        <v>0</v>
      </c>
      <c r="AA904">
        <v>6.7272379976174204</v>
      </c>
      <c r="AB904">
        <v>3.0145861928949684</v>
      </c>
      <c r="AC904">
        <v>-7.7104750047760495</v>
      </c>
      <c r="AD904">
        <v>11.513403752264404</v>
      </c>
      <c r="AE904">
        <v>11.614697988307656</v>
      </c>
    </row>
    <row r="905" spans="1:31">
      <c r="A905">
        <v>7</v>
      </c>
      <c r="B905">
        <v>163</v>
      </c>
      <c r="C905">
        <v>1997</v>
      </c>
      <c r="D905">
        <v>99</v>
      </c>
      <c r="E905">
        <v>99</v>
      </c>
      <c r="F905">
        <v>99</v>
      </c>
      <c r="G905">
        <v>99</v>
      </c>
      <c r="H905">
        <v>99</v>
      </c>
      <c r="I905">
        <v>6</v>
      </c>
      <c r="J905">
        <v>999</v>
      </c>
      <c r="K905">
        <v>99</v>
      </c>
      <c r="L905">
        <v>99</v>
      </c>
      <c r="M905">
        <v>99</v>
      </c>
      <c r="N905">
        <v>99</v>
      </c>
      <c r="O905">
        <v>99</v>
      </c>
      <c r="P905">
        <v>9999</v>
      </c>
      <c r="Q905">
        <v>2352</v>
      </c>
      <c r="R905">
        <v>410026</v>
      </c>
      <c r="S905">
        <v>409979</v>
      </c>
      <c r="T905">
        <v>12.40142088550482</v>
      </c>
      <c r="U905">
        <v>54.326209391212736</v>
      </c>
      <c r="V905">
        <v>76.073518155808387</v>
      </c>
      <c r="W905">
        <v>70.209759517435316</v>
      </c>
      <c r="X905">
        <v>0</v>
      </c>
      <c r="Y905">
        <v>0</v>
      </c>
      <c r="AA905">
        <v>6.2528798902340084</v>
      </c>
      <c r="AB905">
        <v>2.8462110892602639</v>
      </c>
      <c r="AC905">
        <v>-1.1132860809801462E-3</v>
      </c>
      <c r="AD905">
        <v>38.78687090916101</v>
      </c>
      <c r="AE905">
        <v>38.886733927617797</v>
      </c>
    </row>
    <row r="906" spans="1:31">
      <c r="A906">
        <v>7</v>
      </c>
      <c r="B906">
        <v>164</v>
      </c>
      <c r="C906">
        <v>1997</v>
      </c>
      <c r="D906">
        <v>99</v>
      </c>
      <c r="E906">
        <v>99</v>
      </c>
      <c r="F906">
        <v>99</v>
      </c>
      <c r="G906">
        <v>99</v>
      </c>
      <c r="H906">
        <v>99</v>
      </c>
      <c r="I906">
        <v>24</v>
      </c>
      <c r="J906">
        <v>999</v>
      </c>
      <c r="K906">
        <v>99</v>
      </c>
      <c r="L906">
        <v>99</v>
      </c>
      <c r="M906">
        <v>99</v>
      </c>
      <c r="N906">
        <v>99</v>
      </c>
      <c r="O906">
        <v>99</v>
      </c>
      <c r="P906">
        <v>9999</v>
      </c>
      <c r="Q906">
        <v>1570</v>
      </c>
      <c r="R906">
        <v>203890</v>
      </c>
      <c r="S906">
        <v>203871</v>
      </c>
      <c r="T906">
        <v>12.249399185835498</v>
      </c>
      <c r="U906">
        <v>54.083837328506753</v>
      </c>
      <c r="V906">
        <v>76.05799500664736</v>
      </c>
      <c r="W906">
        <v>70.197191262611923</v>
      </c>
      <c r="X906">
        <v>0</v>
      </c>
      <c r="Y906">
        <v>0</v>
      </c>
      <c r="AA906">
        <v>6.5839652794901236</v>
      </c>
      <c r="AB906">
        <v>2.8090242723849621</v>
      </c>
      <c r="AC906">
        <v>-3.7069858910039928</v>
      </c>
      <c r="AD906">
        <v>19.287204005767521</v>
      </c>
      <c r="AE906">
        <v>19.333815055366955</v>
      </c>
    </row>
    <row r="907" spans="1:31">
      <c r="A907">
        <v>7</v>
      </c>
      <c r="B907">
        <v>165</v>
      </c>
      <c r="C907">
        <v>1997</v>
      </c>
      <c r="D907">
        <v>99</v>
      </c>
      <c r="E907">
        <v>99</v>
      </c>
      <c r="F907">
        <v>99</v>
      </c>
      <c r="G907">
        <v>99</v>
      </c>
      <c r="H907">
        <v>99</v>
      </c>
      <c r="I907">
        <v>49</v>
      </c>
      <c r="J907">
        <v>999</v>
      </c>
      <c r="K907">
        <v>99</v>
      </c>
      <c r="L907">
        <v>99</v>
      </c>
      <c r="M907">
        <v>99</v>
      </c>
      <c r="N907">
        <v>99</v>
      </c>
      <c r="O907">
        <v>99</v>
      </c>
      <c r="P907">
        <v>9999</v>
      </c>
      <c r="Q907">
        <v>1177</v>
      </c>
      <c r="R907">
        <v>193232.75</v>
      </c>
      <c r="S907">
        <v>193225.75</v>
      </c>
      <c r="T907">
        <v>12.302133049392507</v>
      </c>
      <c r="U907">
        <v>54.154992282343315</v>
      </c>
      <c r="V907">
        <v>75.546279416692144</v>
      </c>
      <c r="W907">
        <v>69.727786206548785</v>
      </c>
      <c r="X907">
        <v>0</v>
      </c>
      <c r="Y907">
        <v>0</v>
      </c>
      <c r="AA907">
        <v>6.8928582434953292</v>
      </c>
      <c r="AB907">
        <v>2.8726150369081793</v>
      </c>
      <c r="AC907">
        <v>-2.3677558724153558</v>
      </c>
      <c r="AD907">
        <v>18.279069448454923</v>
      </c>
      <c r="AE907">
        <v>18.201754394442258</v>
      </c>
    </row>
    <row r="908" spans="1:31">
      <c r="A908">
        <v>7</v>
      </c>
      <c r="B908">
        <v>166</v>
      </c>
      <c r="C908">
        <v>1997</v>
      </c>
      <c r="D908">
        <v>99</v>
      </c>
      <c r="E908">
        <v>99</v>
      </c>
      <c r="F908">
        <v>99</v>
      </c>
      <c r="G908">
        <v>99</v>
      </c>
      <c r="H908">
        <v>99</v>
      </c>
      <c r="I908">
        <v>80</v>
      </c>
      <c r="J908">
        <v>999</v>
      </c>
      <c r="K908">
        <v>99</v>
      </c>
      <c r="L908">
        <v>99</v>
      </c>
      <c r="M908">
        <v>99</v>
      </c>
      <c r="N908">
        <v>99</v>
      </c>
      <c r="O908">
        <v>99</v>
      </c>
      <c r="P908">
        <v>9999</v>
      </c>
      <c r="Q908">
        <v>705</v>
      </c>
      <c r="R908">
        <v>95890.5</v>
      </c>
      <c r="S908">
        <v>95817.5</v>
      </c>
      <c r="T908">
        <v>12.703646346614111</v>
      </c>
      <c r="U908">
        <v>54.833021107835201</v>
      </c>
      <c r="V908">
        <v>75.953385341925383</v>
      </c>
      <c r="W908">
        <v>70.058212740887598</v>
      </c>
      <c r="X908">
        <v>0</v>
      </c>
      <c r="Y908">
        <v>0</v>
      </c>
      <c r="AA908">
        <v>6.4377685405000404</v>
      </c>
      <c r="AB908">
        <v>3.085091702510256</v>
      </c>
      <c r="AC908">
        <v>-2.4620957154850327</v>
      </c>
      <c r="AD908">
        <v>9.0708697617099983</v>
      </c>
      <c r="AE908">
        <v>9.0687255826837774</v>
      </c>
    </row>
    <row r="909" spans="1:31">
      <c r="A909">
        <v>7</v>
      </c>
      <c r="B909">
        <v>167</v>
      </c>
      <c r="C909">
        <v>1997</v>
      </c>
      <c r="D909">
        <v>99</v>
      </c>
      <c r="E909">
        <v>99</v>
      </c>
      <c r="F909">
        <v>99</v>
      </c>
      <c r="G909">
        <v>99</v>
      </c>
      <c r="H909">
        <v>99</v>
      </c>
      <c r="I909">
        <v>81</v>
      </c>
      <c r="J909">
        <v>999</v>
      </c>
      <c r="K909">
        <v>99</v>
      </c>
      <c r="L909">
        <v>99</v>
      </c>
      <c r="M909">
        <v>99</v>
      </c>
      <c r="N909">
        <v>99</v>
      </c>
      <c r="O909">
        <v>99</v>
      </c>
      <c r="P909">
        <v>9999</v>
      </c>
      <c r="Q909">
        <v>214</v>
      </c>
      <c r="R909">
        <v>33470.5</v>
      </c>
      <c r="S909">
        <v>33449.5</v>
      </c>
      <c r="T909">
        <v>12.632945429557372</v>
      </c>
      <c r="U909">
        <v>54.731610337972178</v>
      </c>
      <c r="V909">
        <v>75.751003751924387</v>
      </c>
      <c r="W909">
        <v>69.88066540307031</v>
      </c>
      <c r="X909">
        <v>0</v>
      </c>
      <c r="Y909">
        <v>0</v>
      </c>
      <c r="AA909">
        <v>6.7350301796773744</v>
      </c>
      <c r="AB909">
        <v>3.0899461138226392</v>
      </c>
      <c r="AC909">
        <v>3.0194264728406912</v>
      </c>
      <c r="AD909">
        <v>3.1661796148660648</v>
      </c>
      <c r="AE909">
        <v>3.1578320868529888</v>
      </c>
    </row>
    <row r="910" spans="1:31">
      <c r="A910">
        <v>7</v>
      </c>
      <c r="B910">
        <v>168</v>
      </c>
      <c r="C910">
        <v>1997</v>
      </c>
      <c r="D910">
        <v>99</v>
      </c>
      <c r="E910">
        <v>99</v>
      </c>
      <c r="F910">
        <v>99</v>
      </c>
      <c r="G910">
        <v>99</v>
      </c>
      <c r="H910">
        <v>99</v>
      </c>
      <c r="I910">
        <v>83</v>
      </c>
      <c r="J910">
        <v>999</v>
      </c>
      <c r="K910">
        <v>99</v>
      </c>
      <c r="L910">
        <v>99</v>
      </c>
      <c r="M910">
        <v>99</v>
      </c>
      <c r="N910">
        <v>99</v>
      </c>
      <c r="O910">
        <v>99</v>
      </c>
      <c r="P910">
        <v>9999</v>
      </c>
      <c r="Q910">
        <v>1093</v>
      </c>
      <c r="R910">
        <v>120616</v>
      </c>
      <c r="S910">
        <v>119460</v>
      </c>
      <c r="T910">
        <v>12.31548882403661</v>
      </c>
      <c r="U910">
        <v>54.184120207600863</v>
      </c>
      <c r="V910">
        <v>76.939420726603885</v>
      </c>
      <c r="W910">
        <v>70.335496640717508</v>
      </c>
      <c r="X910">
        <v>0</v>
      </c>
      <c r="Y910">
        <v>0</v>
      </c>
      <c r="AA910">
        <v>6.7510946832376657</v>
      </c>
      <c r="AB910">
        <v>2.9626452144915638</v>
      </c>
      <c r="AC910">
        <v>-6.5321079679778116</v>
      </c>
      <c r="AD910">
        <v>11.409806260040492</v>
      </c>
      <c r="AE910">
        <v>11.351138953036216</v>
      </c>
    </row>
    <row r="911" spans="1:31" s="381" customFormat="1">
      <c r="A911" s="381">
        <v>7</v>
      </c>
      <c r="B911" s="381">
        <v>169</v>
      </c>
      <c r="C911" s="381">
        <v>1996</v>
      </c>
      <c r="D911" s="381">
        <v>99</v>
      </c>
      <c r="E911" s="381">
        <v>99</v>
      </c>
      <c r="F911" s="381">
        <v>99</v>
      </c>
      <c r="G911" s="381">
        <v>99</v>
      </c>
      <c r="H911" s="381">
        <v>99</v>
      </c>
      <c r="I911" s="381">
        <v>6</v>
      </c>
      <c r="J911" s="381">
        <v>999</v>
      </c>
      <c r="K911" s="381">
        <v>99</v>
      </c>
      <c r="L911" s="381">
        <v>99</v>
      </c>
      <c r="M911" s="381">
        <v>99</v>
      </c>
      <c r="N911" s="381">
        <v>99</v>
      </c>
      <c r="O911" s="381">
        <v>99</v>
      </c>
      <c r="P911" s="381">
        <v>9999</v>
      </c>
      <c r="Q911" s="381">
        <v>2217</v>
      </c>
      <c r="R911" s="381">
        <v>364064</v>
      </c>
      <c r="S911" s="381">
        <v>363884</v>
      </c>
      <c r="T911" s="381">
        <v>12.149731915267648</v>
      </c>
      <c r="U911" s="381">
        <v>53.896950676589249</v>
      </c>
      <c r="V911" s="381">
        <v>79.230571830582434</v>
      </c>
      <c r="W911" s="381">
        <v>73.098646726699954</v>
      </c>
      <c r="X911" s="381">
        <v>0</v>
      </c>
      <c r="Y911" s="381">
        <v>0</v>
      </c>
      <c r="AA911" s="381">
        <v>6.7264708270871525</v>
      </c>
      <c r="AB911" s="381">
        <v>2.9828741813319679</v>
      </c>
      <c r="AC911" s="381">
        <v>-3.3408538176525195</v>
      </c>
      <c r="AD911" s="381">
        <v>36.558189603232627</v>
      </c>
      <c r="AE911" s="381">
        <v>36.85714495643456</v>
      </c>
    </row>
    <row r="912" spans="1:31" s="381" customFormat="1">
      <c r="A912" s="381">
        <v>7</v>
      </c>
      <c r="B912" s="381">
        <v>170</v>
      </c>
      <c r="C912" s="381">
        <v>1996</v>
      </c>
      <c r="D912" s="381">
        <v>99</v>
      </c>
      <c r="E912" s="381">
        <v>99</v>
      </c>
      <c r="F912" s="381">
        <v>99</v>
      </c>
      <c r="G912" s="381">
        <v>99</v>
      </c>
      <c r="H912" s="381">
        <v>99</v>
      </c>
      <c r="I912" s="381">
        <v>24</v>
      </c>
      <c r="J912" s="381">
        <v>999</v>
      </c>
      <c r="K912" s="381">
        <v>99</v>
      </c>
      <c r="L912" s="381">
        <v>99</v>
      </c>
      <c r="M912" s="381">
        <v>99</v>
      </c>
      <c r="N912" s="381">
        <v>99</v>
      </c>
      <c r="O912" s="381">
        <v>99</v>
      </c>
      <c r="P912" s="381">
        <v>9999</v>
      </c>
      <c r="Q912" s="381">
        <v>1587</v>
      </c>
      <c r="R912" s="381">
        <v>193766</v>
      </c>
      <c r="S912" s="381">
        <v>193741</v>
      </c>
      <c r="T912" s="381">
        <v>12.293906051629284</v>
      </c>
      <c r="U912" s="381">
        <v>54.159764840689377</v>
      </c>
      <c r="V912" s="381">
        <v>78.464777202554785</v>
      </c>
      <c r="W912" s="381">
        <v>72.418893191426889</v>
      </c>
      <c r="X912" s="381">
        <v>0</v>
      </c>
      <c r="Y912" s="381">
        <v>0</v>
      </c>
      <c r="AA912" s="381">
        <v>7.0971731851916688</v>
      </c>
      <c r="AB912" s="381">
        <v>2.8146850861086872</v>
      </c>
      <c r="AC912" s="381">
        <v>-6.0623639269968361</v>
      </c>
      <c r="AD912" s="381">
        <v>19.457387071119289</v>
      </c>
      <c r="AE912" s="381">
        <v>19.441188615090464</v>
      </c>
    </row>
    <row r="913" spans="1:42" s="381" customFormat="1">
      <c r="A913" s="381">
        <v>7</v>
      </c>
      <c r="B913" s="381">
        <v>171</v>
      </c>
      <c r="C913" s="381">
        <v>1996</v>
      </c>
      <c r="D913" s="381">
        <v>99</v>
      </c>
      <c r="E913" s="381">
        <v>99</v>
      </c>
      <c r="F913" s="381">
        <v>99</v>
      </c>
      <c r="G913" s="381">
        <v>99</v>
      </c>
      <c r="H913" s="381">
        <v>99</v>
      </c>
      <c r="I913" s="381">
        <v>49</v>
      </c>
      <c r="J913" s="381">
        <v>999</v>
      </c>
      <c r="K913" s="381">
        <v>99</v>
      </c>
      <c r="L913" s="381">
        <v>99</v>
      </c>
      <c r="M913" s="381">
        <v>99</v>
      </c>
      <c r="N913" s="381">
        <v>99</v>
      </c>
      <c r="O913" s="381">
        <v>99</v>
      </c>
      <c r="P913" s="381">
        <v>9999</v>
      </c>
      <c r="Q913" s="381">
        <v>1350</v>
      </c>
      <c r="R913" s="381">
        <v>201762</v>
      </c>
      <c r="S913" s="381">
        <v>201753</v>
      </c>
      <c r="T913" s="381">
        <v>12.397339439537673</v>
      </c>
      <c r="U913" s="381">
        <v>54.32982904839087</v>
      </c>
      <c r="V913" s="381">
        <v>77.802136771199997</v>
      </c>
      <c r="W913" s="381">
        <v>71.807732448588183</v>
      </c>
      <c r="X913" s="381">
        <v>0</v>
      </c>
      <c r="Y913" s="381">
        <v>0</v>
      </c>
      <c r="AA913" s="381">
        <v>7.2552321064696974</v>
      </c>
      <c r="AB913" s="381">
        <v>2.9434955742530882</v>
      </c>
      <c r="AC913" s="381">
        <v>-5.724211382990581</v>
      </c>
      <c r="AD913" s="381">
        <v>20.260320852178243</v>
      </c>
      <c r="AE913" s="381">
        <v>20.074309130009887</v>
      </c>
    </row>
    <row r="914" spans="1:42" s="381" customFormat="1">
      <c r="A914" s="381">
        <v>7</v>
      </c>
      <c r="B914" s="381">
        <v>172</v>
      </c>
      <c r="C914" s="381">
        <v>1996</v>
      </c>
      <c r="D914" s="381">
        <v>99</v>
      </c>
      <c r="E914" s="381">
        <v>99</v>
      </c>
      <c r="F914" s="381">
        <v>99</v>
      </c>
      <c r="G914" s="381">
        <v>99</v>
      </c>
      <c r="H914" s="381">
        <v>99</v>
      </c>
      <c r="I914" s="381">
        <v>80</v>
      </c>
      <c r="J914" s="381">
        <v>999</v>
      </c>
      <c r="K914" s="381">
        <v>99</v>
      </c>
      <c r="L914" s="381">
        <v>99</v>
      </c>
      <c r="M914" s="381">
        <v>99</v>
      </c>
      <c r="N914" s="381">
        <v>99</v>
      </c>
      <c r="O914" s="381">
        <v>99</v>
      </c>
      <c r="P914" s="381">
        <v>9999</v>
      </c>
      <c r="Q914" s="381">
        <v>686</v>
      </c>
      <c r="R914" s="381">
        <v>89794.5</v>
      </c>
      <c r="S914" s="381">
        <v>89677.5</v>
      </c>
      <c r="T914" s="381">
        <v>12.528217207067248</v>
      </c>
      <c r="U914" s="381">
        <v>54.546446990605219</v>
      </c>
      <c r="V914" s="381">
        <v>79.041031473891778</v>
      </c>
      <c r="W914" s="381">
        <v>72.867732163586496</v>
      </c>
      <c r="X914" s="381">
        <v>0</v>
      </c>
      <c r="Y914" s="381">
        <v>0</v>
      </c>
      <c r="AA914" s="381">
        <v>6.9760080546391192</v>
      </c>
      <c r="AB914" s="381">
        <v>3.3125480221526233</v>
      </c>
      <c r="AC914" s="381">
        <v>-3.3658550891333929</v>
      </c>
      <c r="AD914" s="381">
        <v>9.016888119472048</v>
      </c>
      <c r="AE914" s="381">
        <v>9.0545764442579397</v>
      </c>
    </row>
    <row r="915" spans="1:42" s="381" customFormat="1">
      <c r="A915" s="381">
        <v>7</v>
      </c>
      <c r="B915" s="381">
        <v>173</v>
      </c>
      <c r="C915" s="381">
        <v>1996</v>
      </c>
      <c r="D915" s="381">
        <v>99</v>
      </c>
      <c r="E915" s="381">
        <v>99</v>
      </c>
      <c r="F915" s="381">
        <v>99</v>
      </c>
      <c r="G915" s="381">
        <v>99</v>
      </c>
      <c r="H915" s="381">
        <v>99</v>
      </c>
      <c r="I915" s="381">
        <v>81</v>
      </c>
      <c r="J915" s="381">
        <v>999</v>
      </c>
      <c r="K915" s="381">
        <v>99</v>
      </c>
      <c r="L915" s="381">
        <v>99</v>
      </c>
      <c r="M915" s="381">
        <v>99</v>
      </c>
      <c r="N915" s="381">
        <v>99</v>
      </c>
      <c r="O915" s="381">
        <v>99</v>
      </c>
      <c r="P915" s="381">
        <v>9999</v>
      </c>
      <c r="Q915" s="381">
        <v>212</v>
      </c>
      <c r="R915" s="381">
        <v>29583.5</v>
      </c>
      <c r="S915" s="381">
        <v>29538.5</v>
      </c>
      <c r="T915" s="381">
        <v>12.298037757533763</v>
      </c>
      <c r="U915" s="381">
        <v>54.17658310340741</v>
      </c>
      <c r="V915" s="381">
        <v>77.988391421364994</v>
      </c>
      <c r="W915" s="381">
        <v>71.890058797839572</v>
      </c>
      <c r="X915" s="381">
        <v>0</v>
      </c>
      <c r="Y915" s="381">
        <v>0</v>
      </c>
      <c r="AA915" s="381">
        <v>7.3240326758174881</v>
      </c>
      <c r="AB915" s="381">
        <v>3.0626167337928822</v>
      </c>
      <c r="AC915" s="381">
        <v>0.1471471577495034</v>
      </c>
      <c r="AD915" s="381">
        <v>2.9706842811352745</v>
      </c>
      <c r="AE915" s="381">
        <v>2.942433592290064</v>
      </c>
    </row>
    <row r="916" spans="1:42" s="381" customFormat="1">
      <c r="A916" s="381">
        <v>7</v>
      </c>
      <c r="B916" s="381">
        <v>174</v>
      </c>
      <c r="C916" s="381">
        <v>1996</v>
      </c>
      <c r="D916" s="381">
        <v>99</v>
      </c>
      <c r="E916" s="381">
        <v>99</v>
      </c>
      <c r="F916" s="381">
        <v>99</v>
      </c>
      <c r="G916" s="381">
        <v>99</v>
      </c>
      <c r="H916" s="381">
        <v>99</v>
      </c>
      <c r="I916" s="381">
        <v>83</v>
      </c>
      <c r="J916" s="381">
        <v>999</v>
      </c>
      <c r="K916" s="381">
        <v>99</v>
      </c>
      <c r="L916" s="381">
        <v>99</v>
      </c>
      <c r="M916" s="381">
        <v>99</v>
      </c>
      <c r="N916" s="381">
        <v>99</v>
      </c>
      <c r="O916" s="381">
        <v>99</v>
      </c>
      <c r="P916" s="381">
        <v>9999</v>
      </c>
      <c r="Q916" s="381">
        <v>1105</v>
      </c>
      <c r="R916" s="381">
        <v>116878</v>
      </c>
      <c r="S916" s="381">
        <v>115889</v>
      </c>
      <c r="T916" s="381">
        <v>12.28008692824997</v>
      </c>
      <c r="U916" s="381">
        <v>54.121495569035886</v>
      </c>
      <c r="V916" s="381">
        <v>79.127464211443737</v>
      </c>
      <c r="W916" s="381">
        <v>72.427096140271587</v>
      </c>
      <c r="X916" s="381">
        <v>0</v>
      </c>
      <c r="Y916" s="381">
        <v>0</v>
      </c>
      <c r="AA916" s="381">
        <v>7.2278601424648992</v>
      </c>
      <c r="AB916" s="381">
        <v>3.0378129674646521</v>
      </c>
      <c r="AC916" s="381">
        <v>-4.5944556291013487</v>
      </c>
      <c r="AD916" s="381">
        <v>11.736530072862529</v>
      </c>
      <c r="AE916" s="381">
        <v>11.63034726191708</v>
      </c>
    </row>
    <row r="917" spans="1:42">
      <c r="A917">
        <v>8</v>
      </c>
      <c r="B917">
        <v>1</v>
      </c>
      <c r="C917">
        <v>2024</v>
      </c>
      <c r="D917">
        <v>99</v>
      </c>
      <c r="E917">
        <v>99</v>
      </c>
      <c r="F917">
        <v>99</v>
      </c>
      <c r="G917">
        <v>99</v>
      </c>
      <c r="H917">
        <v>1</v>
      </c>
      <c r="I917">
        <v>99</v>
      </c>
      <c r="J917">
        <v>103</v>
      </c>
      <c r="K917">
        <v>99</v>
      </c>
      <c r="L917">
        <v>99</v>
      </c>
      <c r="M917">
        <v>99</v>
      </c>
      <c r="N917">
        <v>99</v>
      </c>
      <c r="O917">
        <v>99</v>
      </c>
      <c r="P917">
        <v>9999</v>
      </c>
    </row>
    <row r="918" spans="1:42">
      <c r="A918">
        <v>8</v>
      </c>
      <c r="B918">
        <v>2</v>
      </c>
      <c r="C918">
        <v>2024</v>
      </c>
      <c r="D918">
        <v>99</v>
      </c>
      <c r="E918">
        <v>99</v>
      </c>
      <c r="F918">
        <v>99</v>
      </c>
      <c r="G918">
        <v>99</v>
      </c>
      <c r="H918">
        <v>2</v>
      </c>
      <c r="I918">
        <v>99</v>
      </c>
      <c r="J918">
        <v>106</v>
      </c>
      <c r="K918">
        <v>99</v>
      </c>
      <c r="L918">
        <v>99</v>
      </c>
      <c r="M918">
        <v>99</v>
      </c>
      <c r="N918">
        <v>99</v>
      </c>
      <c r="O918">
        <v>99</v>
      </c>
      <c r="P918">
        <v>9999</v>
      </c>
      <c r="Q918">
        <v>134</v>
      </c>
      <c r="R918">
        <v>111569</v>
      </c>
      <c r="S918">
        <v>111416</v>
      </c>
      <c r="T918">
        <v>4.5492296247165438</v>
      </c>
      <c r="U918">
        <v>60.404941839592176</v>
      </c>
      <c r="V918">
        <v>91.649618646866685</v>
      </c>
      <c r="W918">
        <v>84.489272635886948</v>
      </c>
      <c r="X918">
        <v>0.50910199069634032</v>
      </c>
      <c r="Y918">
        <v>1.0182039813926806</v>
      </c>
      <c r="Z918">
        <v>0</v>
      </c>
      <c r="AA918">
        <v>6.9278123451511053</v>
      </c>
      <c r="AB918">
        <v>2.4745840227941711</v>
      </c>
      <c r="AC918">
        <v>-28.475949724565321</v>
      </c>
      <c r="AD918">
        <v>8.7374276475457524</v>
      </c>
      <c r="AE918">
        <v>9.0060327148961417</v>
      </c>
      <c r="AF918">
        <v>1198</v>
      </c>
      <c r="AG918">
        <v>0</v>
      </c>
      <c r="AH918">
        <v>0</v>
      </c>
      <c r="AI918">
        <v>247</v>
      </c>
      <c r="AJ918">
        <v>4828</v>
      </c>
      <c r="AK918">
        <v>1523</v>
      </c>
      <c r="AL918">
        <v>6919</v>
      </c>
      <c r="AM918">
        <v>3</v>
      </c>
      <c r="AN918">
        <v>1887</v>
      </c>
      <c r="AO918">
        <v>958</v>
      </c>
      <c r="AP918">
        <v>46</v>
      </c>
    </row>
    <row r="919" spans="1:42">
      <c r="A919">
        <v>8</v>
      </c>
      <c r="B919">
        <v>3</v>
      </c>
      <c r="C919">
        <v>2024</v>
      </c>
      <c r="D919">
        <v>99</v>
      </c>
      <c r="E919">
        <v>99</v>
      </c>
      <c r="F919">
        <v>99</v>
      </c>
      <c r="G919">
        <v>99</v>
      </c>
      <c r="H919">
        <v>1</v>
      </c>
      <c r="I919">
        <v>99</v>
      </c>
      <c r="J919">
        <v>109</v>
      </c>
      <c r="K919">
        <v>99</v>
      </c>
      <c r="L919">
        <v>99</v>
      </c>
      <c r="M919">
        <v>99</v>
      </c>
      <c r="N919">
        <v>99</v>
      </c>
      <c r="O919">
        <v>99</v>
      </c>
      <c r="P919">
        <v>9999</v>
      </c>
      <c r="Q919">
        <v>478</v>
      </c>
      <c r="R919">
        <v>308189</v>
      </c>
      <c r="S919">
        <v>306944</v>
      </c>
      <c r="T919">
        <v>4.3716453215397051</v>
      </c>
      <c r="U919">
        <v>60.489405233527933</v>
      </c>
      <c r="V919">
        <v>89.363552017664517</v>
      </c>
      <c r="W919">
        <v>82.197310584341693</v>
      </c>
      <c r="X919">
        <v>3.9517958136078839</v>
      </c>
      <c r="Y919">
        <v>7.9035916272157678</v>
      </c>
      <c r="Z919">
        <v>0</v>
      </c>
      <c r="AA919">
        <v>8.5238787630390505</v>
      </c>
      <c r="AB919">
        <v>2.6653631728310159</v>
      </c>
      <c r="AC919">
        <v>-18.591784977183721</v>
      </c>
      <c r="AD919">
        <v>24.13554920515088</v>
      </c>
      <c r="AE919">
        <v>24.137992211712593</v>
      </c>
      <c r="AF919">
        <v>4313</v>
      </c>
      <c r="AG919">
        <v>0</v>
      </c>
      <c r="AH919">
        <v>0</v>
      </c>
      <c r="AI919">
        <v>1379</v>
      </c>
      <c r="AJ919">
        <v>12045</v>
      </c>
      <c r="AK919">
        <v>2068</v>
      </c>
      <c r="AL919">
        <v>14805</v>
      </c>
      <c r="AM919">
        <v>10</v>
      </c>
      <c r="AN919">
        <v>1867</v>
      </c>
      <c r="AO919">
        <v>2840</v>
      </c>
      <c r="AP919">
        <v>213</v>
      </c>
    </row>
    <row r="920" spans="1:42">
      <c r="A920">
        <v>8</v>
      </c>
      <c r="B920">
        <v>4</v>
      </c>
      <c r="C920">
        <v>2024</v>
      </c>
      <c r="D920">
        <v>99</v>
      </c>
      <c r="E920">
        <v>99</v>
      </c>
      <c r="F920">
        <v>99</v>
      </c>
      <c r="G920">
        <v>99</v>
      </c>
      <c r="H920">
        <v>1</v>
      </c>
      <c r="I920">
        <v>99</v>
      </c>
      <c r="J920">
        <v>111</v>
      </c>
      <c r="K920">
        <v>99</v>
      </c>
      <c r="L920">
        <v>99</v>
      </c>
      <c r="M920">
        <v>99</v>
      </c>
      <c r="N920">
        <v>99</v>
      </c>
      <c r="O920">
        <v>99</v>
      </c>
      <c r="P920">
        <v>9999</v>
      </c>
      <c r="Q920">
        <v>244</v>
      </c>
      <c r="R920">
        <v>148558</v>
      </c>
      <c r="S920">
        <v>147975</v>
      </c>
      <c r="T920">
        <v>4.0966356574536524</v>
      </c>
      <c r="U920">
        <v>60.557999662105075</v>
      </c>
      <c r="V920">
        <v>88.72538826340643</v>
      </c>
      <c r="W920">
        <v>81.652681196149501</v>
      </c>
      <c r="X920">
        <v>1.7521776006677536</v>
      </c>
      <c r="Y920">
        <v>3.5043552013355073</v>
      </c>
      <c r="Z920">
        <v>0</v>
      </c>
      <c r="AA920">
        <v>8.6760490912503592</v>
      </c>
      <c r="AB920">
        <v>2.342799759683317</v>
      </c>
      <c r="AC920">
        <v>-29.5230537112154</v>
      </c>
      <c r="AD920">
        <v>11.63418849737922</v>
      </c>
      <c r="AE920">
        <v>11.559610079960272</v>
      </c>
      <c r="AF920">
        <v>2315</v>
      </c>
      <c r="AG920">
        <v>0</v>
      </c>
      <c r="AH920">
        <v>0</v>
      </c>
      <c r="AI920">
        <v>726</v>
      </c>
      <c r="AJ920">
        <v>9470</v>
      </c>
      <c r="AK920">
        <v>1875</v>
      </c>
      <c r="AL920">
        <v>14316</v>
      </c>
      <c r="AM920">
        <v>6</v>
      </c>
      <c r="AN920">
        <v>1439</v>
      </c>
      <c r="AO920">
        <v>1382</v>
      </c>
      <c r="AP920">
        <v>120</v>
      </c>
    </row>
    <row r="921" spans="1:42">
      <c r="A921">
        <v>8</v>
      </c>
      <c r="B921">
        <v>5</v>
      </c>
      <c r="C921">
        <v>2024</v>
      </c>
      <c r="D921">
        <v>99</v>
      </c>
      <c r="E921">
        <v>99</v>
      </c>
      <c r="F921">
        <v>99</v>
      </c>
      <c r="G921">
        <v>99</v>
      </c>
      <c r="H921">
        <v>1</v>
      </c>
      <c r="I921">
        <v>99</v>
      </c>
      <c r="J921">
        <v>116</v>
      </c>
      <c r="K921">
        <v>99</v>
      </c>
      <c r="L921">
        <v>99</v>
      </c>
      <c r="M921">
        <v>99</v>
      </c>
      <c r="N921">
        <v>99</v>
      </c>
      <c r="O921">
        <v>99</v>
      </c>
      <c r="P921">
        <v>9999</v>
      </c>
      <c r="Q921">
        <v>93</v>
      </c>
      <c r="R921">
        <v>25586</v>
      </c>
      <c r="S921">
        <v>25528</v>
      </c>
      <c r="T921">
        <v>4.3091534432892979</v>
      </c>
      <c r="U921">
        <v>60.504739893450321</v>
      </c>
      <c r="V921">
        <v>87.316506371351551</v>
      </c>
      <c r="W921">
        <v>80.475568003760685</v>
      </c>
      <c r="X921">
        <v>5.65152817947315</v>
      </c>
      <c r="Y921">
        <v>11.3030563589463</v>
      </c>
      <c r="Z921">
        <v>0</v>
      </c>
      <c r="AA921">
        <v>8.806720470033202</v>
      </c>
      <c r="AB921">
        <v>2.4799211422037151</v>
      </c>
      <c r="AC921">
        <v>-37.926566383591599</v>
      </c>
      <c r="AD921">
        <v>2.003744981044068</v>
      </c>
      <c r="AE921">
        <v>1.9654646092005463</v>
      </c>
      <c r="AF921">
        <v>356</v>
      </c>
      <c r="AG921">
        <v>0</v>
      </c>
      <c r="AH921">
        <v>0</v>
      </c>
      <c r="AI921">
        <v>245</v>
      </c>
      <c r="AJ921">
        <v>1292</v>
      </c>
      <c r="AK921">
        <v>212</v>
      </c>
      <c r="AL921">
        <v>1266</v>
      </c>
      <c r="AM921">
        <v>0</v>
      </c>
      <c r="AN921">
        <v>571</v>
      </c>
      <c r="AO921">
        <v>130</v>
      </c>
      <c r="AP921">
        <v>41</v>
      </c>
    </row>
    <row r="922" spans="1:42">
      <c r="A922">
        <v>8</v>
      </c>
      <c r="B922">
        <v>6</v>
      </c>
      <c r="C922">
        <v>2024</v>
      </c>
      <c r="D922">
        <v>99</v>
      </c>
      <c r="E922">
        <v>99</v>
      </c>
      <c r="F922">
        <v>99</v>
      </c>
      <c r="G922">
        <v>99</v>
      </c>
      <c r="H922">
        <v>2</v>
      </c>
      <c r="I922">
        <v>99</v>
      </c>
      <c r="J922">
        <v>117</v>
      </c>
      <c r="K922">
        <v>99</v>
      </c>
      <c r="L922">
        <v>99</v>
      </c>
      <c r="M922">
        <v>99</v>
      </c>
      <c r="N922">
        <v>99</v>
      </c>
      <c r="O922">
        <v>99</v>
      </c>
      <c r="P922">
        <v>9999</v>
      </c>
      <c r="Q922">
        <v>155</v>
      </c>
      <c r="R922">
        <v>102690</v>
      </c>
      <c r="S922">
        <v>101173</v>
      </c>
      <c r="T922">
        <v>4.1270230791703186</v>
      </c>
      <c r="U922">
        <v>60.579047769661869</v>
      </c>
      <c r="V922">
        <v>89.335114277457151</v>
      </c>
      <c r="W922">
        <v>81.897852193767719</v>
      </c>
      <c r="X922">
        <v>0.7751485052098549</v>
      </c>
      <c r="Y922">
        <v>1.5502970104197098</v>
      </c>
      <c r="Z922">
        <v>0</v>
      </c>
      <c r="AA922">
        <v>8.8903466190957641</v>
      </c>
      <c r="AB922">
        <v>2.4642202860618196</v>
      </c>
      <c r="AC922">
        <v>-32.316640232101818</v>
      </c>
      <c r="AD922">
        <v>8.0420766084349005</v>
      </c>
      <c r="AE922">
        <v>7.9272312355189998</v>
      </c>
      <c r="AF922">
        <v>1093</v>
      </c>
      <c r="AG922">
        <v>1</v>
      </c>
      <c r="AH922">
        <v>4</v>
      </c>
      <c r="AI922">
        <v>247</v>
      </c>
      <c r="AJ922">
        <v>5500</v>
      </c>
      <c r="AK922">
        <v>1516</v>
      </c>
      <c r="AL922">
        <v>10776</v>
      </c>
      <c r="AM922">
        <v>5</v>
      </c>
      <c r="AN922">
        <v>1230</v>
      </c>
      <c r="AO922">
        <v>322</v>
      </c>
      <c r="AP922">
        <v>62</v>
      </c>
    </row>
    <row r="923" spans="1:42">
      <c r="A923">
        <v>8</v>
      </c>
      <c r="B923">
        <v>7</v>
      </c>
      <c r="C923">
        <v>2024</v>
      </c>
      <c r="D923">
        <v>99</v>
      </c>
      <c r="E923">
        <v>99</v>
      </c>
      <c r="F923">
        <v>99</v>
      </c>
      <c r="G923">
        <v>99</v>
      </c>
      <c r="H923">
        <v>1</v>
      </c>
      <c r="I923">
        <v>99</v>
      </c>
      <c r="J923">
        <v>121</v>
      </c>
      <c r="K923">
        <v>99</v>
      </c>
      <c r="L923">
        <v>99</v>
      </c>
      <c r="M923">
        <v>99</v>
      </c>
      <c r="N923">
        <v>99</v>
      </c>
      <c r="O923">
        <v>99</v>
      </c>
      <c r="P923">
        <v>9999</v>
      </c>
      <c r="Q923">
        <v>254</v>
      </c>
      <c r="R923">
        <v>156814</v>
      </c>
      <c r="S923">
        <v>156098</v>
      </c>
      <c r="T923">
        <v>4.4180940477253294</v>
      </c>
      <c r="U923">
        <v>60.450172327640317</v>
      </c>
      <c r="V923">
        <v>88.576916573521643</v>
      </c>
      <c r="W923">
        <v>81.485739727607282</v>
      </c>
      <c r="X923">
        <v>3.6948231662989266</v>
      </c>
      <c r="Y923">
        <v>7.3896463325978532</v>
      </c>
      <c r="Z923">
        <v>0</v>
      </c>
      <c r="AA923">
        <v>9.537498790562001</v>
      </c>
      <c r="AB923">
        <v>2.4811076706289339</v>
      </c>
      <c r="AC923">
        <v>-36.547822505074926</v>
      </c>
      <c r="AD923">
        <v>12.280749842001271</v>
      </c>
      <c r="AE923">
        <v>12.169236671024048</v>
      </c>
      <c r="AF923">
        <v>2291</v>
      </c>
      <c r="AG923">
        <v>1</v>
      </c>
      <c r="AH923">
        <v>0</v>
      </c>
      <c r="AI923">
        <v>832</v>
      </c>
      <c r="AJ923">
        <v>6398</v>
      </c>
      <c r="AK923">
        <v>856</v>
      </c>
      <c r="AL923">
        <v>6529</v>
      </c>
      <c r="AM923">
        <v>0</v>
      </c>
      <c r="AN923">
        <v>1624</v>
      </c>
      <c r="AO923">
        <v>2177</v>
      </c>
      <c r="AP923">
        <v>126</v>
      </c>
    </row>
    <row r="924" spans="1:42">
      <c r="A924">
        <v>8</v>
      </c>
      <c r="B924">
        <v>8</v>
      </c>
      <c r="C924">
        <v>2024</v>
      </c>
      <c r="D924">
        <v>99</v>
      </c>
      <c r="E924">
        <v>99</v>
      </c>
      <c r="F924">
        <v>99</v>
      </c>
      <c r="G924">
        <v>99</v>
      </c>
      <c r="H924">
        <v>1</v>
      </c>
      <c r="I924">
        <v>99</v>
      </c>
      <c r="J924">
        <v>134</v>
      </c>
      <c r="K924">
        <v>99</v>
      </c>
      <c r="L924">
        <v>99</v>
      </c>
      <c r="M924">
        <v>99</v>
      </c>
      <c r="N924">
        <v>99</v>
      </c>
      <c r="O924">
        <v>99</v>
      </c>
      <c r="P924">
        <v>9999</v>
      </c>
      <c r="Q924">
        <v>99</v>
      </c>
      <c r="R924">
        <v>37766</v>
      </c>
      <c r="S924">
        <v>37639</v>
      </c>
      <c r="T924">
        <v>4.6125615633109138</v>
      </c>
      <c r="U924">
        <v>60.335662477749139</v>
      </c>
      <c r="V924">
        <v>88.61949828036407</v>
      </c>
      <c r="W924">
        <v>81.560857089720898</v>
      </c>
      <c r="X924">
        <v>2.0282794047556001</v>
      </c>
      <c r="Y924">
        <v>4.0565588095112002</v>
      </c>
      <c r="Z924">
        <v>0</v>
      </c>
      <c r="AA924">
        <v>9.8373837149234369</v>
      </c>
      <c r="AB924">
        <v>2.5392858422073901</v>
      </c>
      <c r="AC924">
        <v>-38.077347639487591</v>
      </c>
      <c r="AD924">
        <v>2.957610918240845</v>
      </c>
      <c r="AE924">
        <v>2.9370020102550294</v>
      </c>
      <c r="AF924">
        <v>699</v>
      </c>
      <c r="AG924">
        <v>1</v>
      </c>
      <c r="AH924">
        <v>0</v>
      </c>
      <c r="AI924">
        <v>142</v>
      </c>
      <c r="AJ924">
        <v>3813</v>
      </c>
      <c r="AK924">
        <v>1359</v>
      </c>
      <c r="AL924">
        <v>3297</v>
      </c>
      <c r="AM924">
        <v>1</v>
      </c>
      <c r="AN924">
        <v>728</v>
      </c>
      <c r="AO924">
        <v>165</v>
      </c>
      <c r="AP924">
        <v>37</v>
      </c>
    </row>
    <row r="925" spans="1:42">
      <c r="A925">
        <v>8</v>
      </c>
      <c r="B925">
        <v>9</v>
      </c>
      <c r="C925">
        <v>2024</v>
      </c>
      <c r="D925">
        <v>99</v>
      </c>
      <c r="E925">
        <v>99</v>
      </c>
      <c r="F925">
        <v>99</v>
      </c>
      <c r="G925">
        <v>99</v>
      </c>
      <c r="H925">
        <v>2</v>
      </c>
      <c r="I925">
        <v>99</v>
      </c>
      <c r="J925">
        <v>141</v>
      </c>
      <c r="K925">
        <v>99</v>
      </c>
      <c r="L925">
        <v>99</v>
      </c>
      <c r="M925">
        <v>99</v>
      </c>
      <c r="N925">
        <v>99</v>
      </c>
      <c r="O925">
        <v>99</v>
      </c>
      <c r="P925">
        <v>9999</v>
      </c>
      <c r="Q925">
        <v>99</v>
      </c>
      <c r="R925">
        <v>39620</v>
      </c>
      <c r="S925">
        <v>38954</v>
      </c>
      <c r="T925">
        <v>4.2643866733972748</v>
      </c>
      <c r="U925">
        <v>60.51088463315704</v>
      </c>
      <c r="V925">
        <v>89.212002756146177</v>
      </c>
      <c r="W925">
        <v>81.911739487600684</v>
      </c>
      <c r="X925">
        <v>7.5719333669863713E-3</v>
      </c>
      <c r="Y925">
        <v>1.5143866733972743E-2</v>
      </c>
      <c r="Z925">
        <v>0</v>
      </c>
      <c r="AA925">
        <v>8.8812366231180544</v>
      </c>
      <c r="AB925">
        <v>2.3683051003845517</v>
      </c>
      <c r="AC925">
        <v>-37.966600954295224</v>
      </c>
      <c r="AD925">
        <v>3.1028052899619318</v>
      </c>
      <c r="AE925">
        <v>3.0526892337531342</v>
      </c>
      <c r="AF925">
        <v>298</v>
      </c>
      <c r="AG925">
        <v>0</v>
      </c>
      <c r="AH925">
        <v>0</v>
      </c>
      <c r="AI925">
        <v>53</v>
      </c>
      <c r="AJ925">
        <v>1408</v>
      </c>
      <c r="AK925">
        <v>257</v>
      </c>
      <c r="AL925">
        <v>5398</v>
      </c>
      <c r="AM925">
        <v>1</v>
      </c>
      <c r="AN925">
        <v>792</v>
      </c>
      <c r="AO925">
        <v>334</v>
      </c>
      <c r="AP925">
        <v>32</v>
      </c>
    </row>
    <row r="926" spans="1:42">
      <c r="A926">
        <v>8</v>
      </c>
      <c r="B926">
        <v>10</v>
      </c>
      <c r="C926">
        <v>2024</v>
      </c>
      <c r="D926">
        <v>99</v>
      </c>
      <c r="E926">
        <v>99</v>
      </c>
      <c r="F926">
        <v>99</v>
      </c>
      <c r="G926">
        <v>99</v>
      </c>
      <c r="H926">
        <v>2</v>
      </c>
      <c r="I926">
        <v>99</v>
      </c>
      <c r="J926">
        <v>143</v>
      </c>
      <c r="K926">
        <v>99</v>
      </c>
      <c r="L926">
        <v>99</v>
      </c>
      <c r="M926">
        <v>99</v>
      </c>
      <c r="N926">
        <v>99</v>
      </c>
      <c r="O926">
        <v>99</v>
      </c>
      <c r="P926">
        <v>9999</v>
      </c>
      <c r="Q926">
        <v>15</v>
      </c>
      <c r="R926">
        <v>1266</v>
      </c>
      <c r="S926">
        <v>1264</v>
      </c>
      <c r="T926">
        <v>2.9154818325434446</v>
      </c>
      <c r="U926">
        <v>61.068829113924046</v>
      </c>
      <c r="V926">
        <v>90.141787923255237</v>
      </c>
      <c r="W926">
        <v>83.085363924050611</v>
      </c>
      <c r="X926">
        <v>0</v>
      </c>
      <c r="Y926">
        <v>0</v>
      </c>
      <c r="Z926">
        <v>0</v>
      </c>
      <c r="AA926">
        <v>9.7742282236279845</v>
      </c>
      <c r="AB926">
        <v>2.5193887185389783</v>
      </c>
      <c r="AC926">
        <v>-36.540800501119151</v>
      </c>
      <c r="AD926">
        <v>9.9145671304689681E-2</v>
      </c>
      <c r="AE926">
        <v>0.10047453079246337</v>
      </c>
      <c r="AF926">
        <v>32</v>
      </c>
      <c r="AG926">
        <v>0</v>
      </c>
      <c r="AH926">
        <v>0</v>
      </c>
      <c r="AI926">
        <v>8</v>
      </c>
      <c r="AJ926">
        <v>45</v>
      </c>
      <c r="AK926">
        <v>5</v>
      </c>
      <c r="AL926">
        <v>10</v>
      </c>
      <c r="AM926">
        <v>0</v>
      </c>
      <c r="AN926">
        <v>12</v>
      </c>
      <c r="AO926">
        <v>10</v>
      </c>
      <c r="AP926">
        <v>7</v>
      </c>
    </row>
    <row r="927" spans="1:42">
      <c r="A927">
        <v>8</v>
      </c>
      <c r="B927">
        <v>11</v>
      </c>
      <c r="C927">
        <v>2024</v>
      </c>
      <c r="D927">
        <v>99</v>
      </c>
      <c r="E927">
        <v>99</v>
      </c>
      <c r="F927">
        <v>99</v>
      </c>
      <c r="G927">
        <v>99</v>
      </c>
      <c r="H927">
        <v>2</v>
      </c>
      <c r="I927">
        <v>99</v>
      </c>
      <c r="J927">
        <v>147</v>
      </c>
      <c r="K927">
        <v>99</v>
      </c>
      <c r="L927">
        <v>99</v>
      </c>
      <c r="M927">
        <v>99</v>
      </c>
      <c r="N927">
        <v>99</v>
      </c>
      <c r="O927">
        <v>99</v>
      </c>
      <c r="P927">
        <v>9999</v>
      </c>
      <c r="Q927">
        <v>85</v>
      </c>
      <c r="R927">
        <v>71653</v>
      </c>
      <c r="S927">
        <v>71466</v>
      </c>
      <c r="T927">
        <v>3.5137398294558495</v>
      </c>
      <c r="U927">
        <v>60.934010578456878</v>
      </c>
      <c r="V927">
        <v>88.653356258872449</v>
      </c>
      <c r="W927">
        <v>81.645108163321765</v>
      </c>
      <c r="X927">
        <v>3.9077219376718354E-2</v>
      </c>
      <c r="Y927">
        <v>7.8154438753436709E-2</v>
      </c>
      <c r="Z927">
        <v>0</v>
      </c>
      <c r="AA927">
        <v>9.1145672816165639</v>
      </c>
      <c r="AB927">
        <v>2.4048593804512546</v>
      </c>
      <c r="AC927">
        <v>-35.627911229565925</v>
      </c>
      <c r="AD927">
        <v>5.6114413791429154</v>
      </c>
      <c r="AE927">
        <v>5.5823110254554447</v>
      </c>
      <c r="AF927">
        <v>1132</v>
      </c>
      <c r="AG927">
        <v>0</v>
      </c>
      <c r="AH927">
        <v>0</v>
      </c>
      <c r="AI927">
        <v>473</v>
      </c>
      <c r="AJ927">
        <v>2596</v>
      </c>
      <c r="AK927">
        <v>320</v>
      </c>
      <c r="AL927">
        <v>4207</v>
      </c>
      <c r="AM927">
        <v>0</v>
      </c>
      <c r="AN927">
        <v>953</v>
      </c>
      <c r="AO927">
        <v>1016</v>
      </c>
      <c r="AP927">
        <v>31</v>
      </c>
    </row>
    <row r="928" spans="1:42">
      <c r="A928">
        <v>8</v>
      </c>
      <c r="B928">
        <v>12</v>
      </c>
      <c r="C928">
        <v>2024</v>
      </c>
      <c r="D928">
        <v>99</v>
      </c>
      <c r="E928">
        <v>99</v>
      </c>
      <c r="F928">
        <v>99</v>
      </c>
      <c r="G928">
        <v>99</v>
      </c>
      <c r="H928">
        <v>1</v>
      </c>
      <c r="I928">
        <v>99</v>
      </c>
      <c r="J928">
        <v>155</v>
      </c>
      <c r="K928">
        <v>99</v>
      </c>
      <c r="L928">
        <v>99</v>
      </c>
      <c r="M928">
        <v>99</v>
      </c>
      <c r="N928">
        <v>99</v>
      </c>
      <c r="O928">
        <v>99</v>
      </c>
      <c r="P928">
        <v>9999</v>
      </c>
      <c r="Q928">
        <v>36</v>
      </c>
      <c r="R928">
        <v>9299</v>
      </c>
      <c r="S928">
        <v>9258</v>
      </c>
      <c r="T928">
        <v>4.605118829981719</v>
      </c>
      <c r="U928">
        <v>60.321235688053555</v>
      </c>
      <c r="V928">
        <v>86.745044606673204</v>
      </c>
      <c r="W928">
        <v>79.78845322963906</v>
      </c>
      <c r="X928">
        <v>0</v>
      </c>
      <c r="Y928">
        <v>0</v>
      </c>
      <c r="Z928">
        <v>0</v>
      </c>
      <c r="AA928">
        <v>10.327747755105531</v>
      </c>
      <c r="AB928">
        <v>2.6368904605424079</v>
      </c>
      <c r="AC928">
        <v>-39.06688826449912</v>
      </c>
      <c r="AD928">
        <v>0.72824296797970722</v>
      </c>
      <c r="AE928">
        <v>0.70671060549070064</v>
      </c>
      <c r="AF928">
        <v>160</v>
      </c>
      <c r="AG928">
        <v>0</v>
      </c>
      <c r="AH928">
        <v>0</v>
      </c>
      <c r="AI928">
        <v>50</v>
      </c>
      <c r="AJ928">
        <v>960</v>
      </c>
      <c r="AK928">
        <v>46</v>
      </c>
      <c r="AL928">
        <v>303</v>
      </c>
      <c r="AM928">
        <v>0</v>
      </c>
      <c r="AN928">
        <v>61</v>
      </c>
      <c r="AO928">
        <v>33</v>
      </c>
      <c r="AP928">
        <v>10</v>
      </c>
    </row>
    <row r="929" spans="1:42">
      <c r="A929">
        <v>8</v>
      </c>
      <c r="B929">
        <v>13</v>
      </c>
      <c r="C929">
        <v>2024</v>
      </c>
      <c r="D929">
        <v>99</v>
      </c>
      <c r="E929">
        <v>99</v>
      </c>
      <c r="F929">
        <v>99</v>
      </c>
      <c r="G929">
        <v>99</v>
      </c>
      <c r="H929">
        <v>2</v>
      </c>
      <c r="I929">
        <v>99</v>
      </c>
      <c r="J929">
        <v>160</v>
      </c>
      <c r="K929">
        <v>99</v>
      </c>
      <c r="L929">
        <v>99</v>
      </c>
      <c r="M929">
        <v>99</v>
      </c>
      <c r="N929">
        <v>99</v>
      </c>
      <c r="O929">
        <v>99</v>
      </c>
      <c r="P929">
        <v>9999</v>
      </c>
      <c r="Q929">
        <v>154</v>
      </c>
      <c r="R929">
        <v>109933</v>
      </c>
      <c r="S929">
        <v>109392</v>
      </c>
      <c r="T929">
        <v>4.6632039514977315</v>
      </c>
      <c r="U929">
        <v>60.401665569694309</v>
      </c>
      <c r="V929">
        <v>91.424760294309522</v>
      </c>
      <c r="W929">
        <v>84.187416812928845</v>
      </c>
      <c r="X929">
        <v>1.0106155567482011</v>
      </c>
      <c r="Y929">
        <v>2.0212311134964023</v>
      </c>
      <c r="Z929">
        <v>0</v>
      </c>
      <c r="AA929">
        <v>8.3465542470493688</v>
      </c>
      <c r="AB929">
        <v>2.8958321296095608</v>
      </c>
      <c r="AC929">
        <v>-25.883848645417729</v>
      </c>
      <c r="AD929">
        <v>8.6093057531899273</v>
      </c>
      <c r="AE929">
        <v>8.8108363088193187</v>
      </c>
      <c r="AF929">
        <v>1146</v>
      </c>
      <c r="AG929">
        <v>1</v>
      </c>
      <c r="AH929">
        <v>0</v>
      </c>
      <c r="AI929">
        <v>537</v>
      </c>
      <c r="AJ929">
        <v>6277</v>
      </c>
      <c r="AK929">
        <v>1223</v>
      </c>
      <c r="AL929">
        <v>7562</v>
      </c>
      <c r="AM929">
        <v>1</v>
      </c>
      <c r="AN929">
        <v>2343</v>
      </c>
      <c r="AO929">
        <v>779</v>
      </c>
      <c r="AP929">
        <v>69</v>
      </c>
    </row>
    <row r="930" spans="1:42">
      <c r="A930">
        <v>8</v>
      </c>
      <c r="B930">
        <v>14</v>
      </c>
      <c r="C930">
        <v>2024</v>
      </c>
      <c r="D930">
        <v>99</v>
      </c>
      <c r="E930">
        <v>99</v>
      </c>
      <c r="F930">
        <v>99</v>
      </c>
      <c r="G930">
        <v>99</v>
      </c>
      <c r="H930">
        <v>1</v>
      </c>
      <c r="I930">
        <v>99</v>
      </c>
      <c r="J930">
        <v>171</v>
      </c>
      <c r="K930">
        <v>99</v>
      </c>
      <c r="L930">
        <v>99</v>
      </c>
      <c r="M930">
        <v>99</v>
      </c>
      <c r="N930">
        <v>99</v>
      </c>
      <c r="O930">
        <v>99</v>
      </c>
      <c r="P930">
        <v>9999</v>
      </c>
      <c r="Q930">
        <v>99</v>
      </c>
      <c r="R930">
        <v>75288</v>
      </c>
      <c r="S930">
        <v>74902</v>
      </c>
      <c r="T930">
        <v>4.1297550738497506</v>
      </c>
      <c r="U930">
        <v>60.577047341860045</v>
      </c>
      <c r="V930">
        <v>91.416531758233447</v>
      </c>
      <c r="W930">
        <v>84.083343568929507</v>
      </c>
      <c r="X930">
        <v>8.2350440973329109E-2</v>
      </c>
      <c r="Y930">
        <v>0.16470088194665819</v>
      </c>
      <c r="Z930">
        <v>0</v>
      </c>
      <c r="AA930">
        <v>8.5160982180583389</v>
      </c>
      <c r="AB930">
        <v>2.4547461133656778</v>
      </c>
      <c r="AC930">
        <v>-30.887802479637902</v>
      </c>
      <c r="AD930">
        <v>5.8961131920912111</v>
      </c>
      <c r="AE930">
        <v>6.025426228371539</v>
      </c>
      <c r="AF930">
        <v>1244</v>
      </c>
      <c r="AG930">
        <v>0</v>
      </c>
      <c r="AH930">
        <v>0</v>
      </c>
      <c r="AI930">
        <v>379</v>
      </c>
      <c r="AJ930">
        <v>7376</v>
      </c>
      <c r="AK930">
        <v>1759</v>
      </c>
      <c r="AL930">
        <v>9434</v>
      </c>
      <c r="AM930">
        <v>2</v>
      </c>
      <c r="AN930">
        <v>561</v>
      </c>
      <c r="AO930">
        <v>617</v>
      </c>
      <c r="AP930">
        <v>41</v>
      </c>
    </row>
    <row r="931" spans="1:42">
      <c r="A931">
        <v>8</v>
      </c>
      <c r="B931">
        <v>15</v>
      </c>
      <c r="C931">
        <v>2024</v>
      </c>
      <c r="D931">
        <v>99</v>
      </c>
      <c r="E931">
        <v>99</v>
      </c>
      <c r="F931">
        <v>99</v>
      </c>
      <c r="G931">
        <v>99</v>
      </c>
      <c r="H931">
        <v>2</v>
      </c>
      <c r="I931">
        <v>99</v>
      </c>
      <c r="J931">
        <v>181</v>
      </c>
      <c r="K931">
        <v>99</v>
      </c>
      <c r="L931">
        <v>99</v>
      </c>
      <c r="M931">
        <v>99</v>
      </c>
      <c r="N931">
        <v>99</v>
      </c>
      <c r="O931">
        <v>99</v>
      </c>
      <c r="P931">
        <v>9999</v>
      </c>
      <c r="Q931">
        <v>29</v>
      </c>
      <c r="R931">
        <v>7740</v>
      </c>
      <c r="S931">
        <v>7718</v>
      </c>
      <c r="T931">
        <v>2.3149870801033594</v>
      </c>
      <c r="U931">
        <v>61.803316921482242</v>
      </c>
      <c r="V931">
        <v>87.700109802274682</v>
      </c>
      <c r="W931">
        <v>80.852396994040149</v>
      </c>
      <c r="X931">
        <v>0</v>
      </c>
      <c r="Y931">
        <v>0</v>
      </c>
      <c r="Z931">
        <v>0</v>
      </c>
      <c r="AA931">
        <v>10.119007145192732</v>
      </c>
      <c r="AB931">
        <v>2.6116785546101688</v>
      </c>
      <c r="AC931">
        <v>-35.329169895369624</v>
      </c>
      <c r="AD931">
        <v>0.60615126058317392</v>
      </c>
      <c r="AE931">
        <v>0.59701062499275115</v>
      </c>
      <c r="AF931">
        <v>40</v>
      </c>
      <c r="AG931">
        <v>0</v>
      </c>
      <c r="AH931">
        <v>0</v>
      </c>
      <c r="AI931">
        <v>0</v>
      </c>
      <c r="AJ931">
        <v>1318</v>
      </c>
      <c r="AK931">
        <v>197</v>
      </c>
      <c r="AL931">
        <v>1302</v>
      </c>
      <c r="AM931">
        <v>0</v>
      </c>
      <c r="AN931">
        <v>40</v>
      </c>
      <c r="AO931">
        <v>33</v>
      </c>
      <c r="AP931">
        <v>6</v>
      </c>
    </row>
    <row r="932" spans="1:42">
      <c r="A932">
        <v>8</v>
      </c>
      <c r="B932">
        <v>16</v>
      </c>
      <c r="C932">
        <v>2024</v>
      </c>
      <c r="D932">
        <v>99</v>
      </c>
      <c r="E932">
        <v>99</v>
      </c>
      <c r="F932">
        <v>99</v>
      </c>
      <c r="G932">
        <v>99</v>
      </c>
      <c r="H932">
        <v>2</v>
      </c>
      <c r="I932">
        <v>99</v>
      </c>
      <c r="J932">
        <v>470</v>
      </c>
      <c r="K932">
        <v>99</v>
      </c>
      <c r="L932">
        <v>99</v>
      </c>
      <c r="M932">
        <v>99</v>
      </c>
      <c r="N932">
        <v>99</v>
      </c>
      <c r="O932">
        <v>99</v>
      </c>
      <c r="P932">
        <v>9999</v>
      </c>
      <c r="Q932">
        <v>88</v>
      </c>
      <c r="R932">
        <v>7925</v>
      </c>
      <c r="S932">
        <v>7675</v>
      </c>
      <c r="T932">
        <v>6.2097160883280749</v>
      </c>
      <c r="U932">
        <v>59.294071661237801</v>
      </c>
      <c r="V932">
        <v>95.638750569061443</v>
      </c>
      <c r="W932">
        <v>87.513315960912578</v>
      </c>
      <c r="X932">
        <v>0</v>
      </c>
      <c r="Y932">
        <v>0</v>
      </c>
      <c r="Z932">
        <v>0</v>
      </c>
      <c r="AA932">
        <v>11.45911024911484</v>
      </c>
      <c r="AB932">
        <v>3.0182783077024671</v>
      </c>
      <c r="AC932">
        <v>-28.554091460750396</v>
      </c>
      <c r="AD932">
        <v>0.62063937210874087</v>
      </c>
      <c r="AE932">
        <v>0.64259436147207405</v>
      </c>
      <c r="AF932">
        <v>60</v>
      </c>
      <c r="AG932">
        <v>0</v>
      </c>
      <c r="AH932">
        <v>0</v>
      </c>
      <c r="AI932">
        <v>13</v>
      </c>
      <c r="AJ932">
        <v>277</v>
      </c>
      <c r="AK932">
        <v>48</v>
      </c>
      <c r="AL932">
        <v>1176</v>
      </c>
      <c r="AM932">
        <v>0</v>
      </c>
      <c r="AN932">
        <v>114</v>
      </c>
      <c r="AO932">
        <v>54</v>
      </c>
      <c r="AP932">
        <v>24</v>
      </c>
    </row>
    <row r="933" spans="1:42">
      <c r="A933">
        <v>8</v>
      </c>
      <c r="B933">
        <v>17</v>
      </c>
      <c r="C933">
        <v>2024</v>
      </c>
      <c r="D933">
        <v>99</v>
      </c>
      <c r="E933">
        <v>99</v>
      </c>
      <c r="F933">
        <v>99</v>
      </c>
      <c r="G933">
        <v>99</v>
      </c>
      <c r="H933">
        <v>1</v>
      </c>
      <c r="I933">
        <v>99</v>
      </c>
      <c r="J933">
        <v>643</v>
      </c>
      <c r="K933">
        <v>99</v>
      </c>
      <c r="L933">
        <v>99</v>
      </c>
      <c r="M933">
        <v>99</v>
      </c>
      <c r="N933">
        <v>99</v>
      </c>
      <c r="O933">
        <v>99</v>
      </c>
      <c r="P933">
        <v>9999</v>
      </c>
      <c r="Q933">
        <v>92</v>
      </c>
      <c r="R933">
        <v>61519</v>
      </c>
      <c r="S933">
        <v>61380</v>
      </c>
      <c r="T933">
        <v>3.8618800695720008</v>
      </c>
      <c r="U933">
        <v>60.688840013033584</v>
      </c>
      <c r="V933">
        <v>86.216403188914398</v>
      </c>
      <c r="W933">
        <v>79.459618768328198</v>
      </c>
      <c r="X933">
        <v>3.5176124449357107</v>
      </c>
      <c r="Y933">
        <v>7.0352248898714214</v>
      </c>
      <c r="Z933">
        <v>0</v>
      </c>
      <c r="AA933">
        <v>9.6600525043661793</v>
      </c>
      <c r="AB933">
        <v>2.3728402242933986</v>
      </c>
      <c r="AC933">
        <v>-39.808524667197311</v>
      </c>
      <c r="AD933">
        <v>4.8178061240072703</v>
      </c>
      <c r="AE933">
        <v>4.6661398123714406</v>
      </c>
      <c r="AF933">
        <v>706</v>
      </c>
      <c r="AG933">
        <v>0</v>
      </c>
      <c r="AH933">
        <v>0</v>
      </c>
      <c r="AI933">
        <v>225</v>
      </c>
      <c r="AJ933">
        <v>2737</v>
      </c>
      <c r="AK933">
        <v>1042</v>
      </c>
      <c r="AL933">
        <v>3936</v>
      </c>
      <c r="AM933">
        <v>1</v>
      </c>
      <c r="AN933">
        <v>1077</v>
      </c>
      <c r="AO933">
        <v>305</v>
      </c>
      <c r="AP933">
        <v>47</v>
      </c>
    </row>
    <row r="934" spans="1:42">
      <c r="A934">
        <v>8</v>
      </c>
      <c r="B934">
        <v>18</v>
      </c>
      <c r="C934">
        <v>2023</v>
      </c>
      <c r="D934">
        <v>99</v>
      </c>
      <c r="E934">
        <v>99</v>
      </c>
      <c r="F934">
        <v>99</v>
      </c>
      <c r="G934">
        <v>99</v>
      </c>
      <c r="H934">
        <v>1</v>
      </c>
      <c r="I934">
        <v>99</v>
      </c>
      <c r="J934">
        <v>103</v>
      </c>
      <c r="K934">
        <v>99</v>
      </c>
      <c r="L934">
        <v>99</v>
      </c>
      <c r="M934">
        <v>99</v>
      </c>
      <c r="N934">
        <v>99</v>
      </c>
      <c r="O934">
        <v>99</v>
      </c>
      <c r="P934">
        <v>9999</v>
      </c>
    </row>
    <row r="935" spans="1:42">
      <c r="A935">
        <v>8</v>
      </c>
      <c r="B935">
        <v>19</v>
      </c>
      <c r="C935">
        <v>2023</v>
      </c>
      <c r="D935">
        <v>99</v>
      </c>
      <c r="E935">
        <v>99</v>
      </c>
      <c r="F935">
        <v>99</v>
      </c>
      <c r="G935">
        <v>99</v>
      </c>
      <c r="H935">
        <v>2</v>
      </c>
      <c r="I935">
        <v>99</v>
      </c>
      <c r="J935">
        <v>106</v>
      </c>
      <c r="K935">
        <v>99</v>
      </c>
      <c r="L935">
        <v>99</v>
      </c>
      <c r="M935">
        <v>99</v>
      </c>
      <c r="N935">
        <v>99</v>
      </c>
      <c r="O935">
        <v>99</v>
      </c>
      <c r="P935">
        <v>9999</v>
      </c>
      <c r="Q935">
        <v>118</v>
      </c>
      <c r="R935">
        <v>100852</v>
      </c>
      <c r="S935">
        <v>100661</v>
      </c>
      <c r="T935">
        <v>4.7184884781660239</v>
      </c>
      <c r="U935">
        <v>60.305590049771006</v>
      </c>
      <c r="V935">
        <v>93.901579250213246</v>
      </c>
      <c r="W935">
        <v>86.533112128828307</v>
      </c>
      <c r="X935">
        <v>0.37976440725022809</v>
      </c>
      <c r="Y935">
        <v>0.75952881450045617</v>
      </c>
      <c r="Z935">
        <v>0</v>
      </c>
      <c r="AA935">
        <v>7.2146941421741699</v>
      </c>
      <c r="AB935">
        <v>2.4684632185468529</v>
      </c>
      <c r="AC935">
        <v>-29.109483840875821</v>
      </c>
      <c r="AD935">
        <v>7.8802199072988852</v>
      </c>
      <c r="AE935">
        <v>8.1155723769803032</v>
      </c>
      <c r="AF935">
        <v>1065</v>
      </c>
      <c r="AG935">
        <v>3</v>
      </c>
      <c r="AH935">
        <v>0</v>
      </c>
      <c r="AI935">
        <v>224</v>
      </c>
      <c r="AJ935">
        <v>4435</v>
      </c>
      <c r="AK935">
        <v>1146</v>
      </c>
      <c r="AL935">
        <v>4808</v>
      </c>
      <c r="AM935">
        <v>3</v>
      </c>
      <c r="AN935">
        <v>2045</v>
      </c>
      <c r="AO935">
        <v>973</v>
      </c>
      <c r="AP935">
        <v>50</v>
      </c>
    </row>
    <row r="936" spans="1:42">
      <c r="A936">
        <v>8</v>
      </c>
      <c r="B936">
        <v>20</v>
      </c>
      <c r="C936">
        <v>2023</v>
      </c>
      <c r="D936">
        <v>99</v>
      </c>
      <c r="E936">
        <v>99</v>
      </c>
      <c r="F936">
        <v>99</v>
      </c>
      <c r="G936">
        <v>99</v>
      </c>
      <c r="H936">
        <v>1</v>
      </c>
      <c r="I936">
        <v>99</v>
      </c>
      <c r="J936">
        <v>109</v>
      </c>
      <c r="K936">
        <v>99</v>
      </c>
      <c r="L936">
        <v>99</v>
      </c>
      <c r="M936">
        <v>99</v>
      </c>
      <c r="N936">
        <v>99</v>
      </c>
      <c r="O936">
        <v>99</v>
      </c>
      <c r="P936">
        <v>9999</v>
      </c>
      <c r="Q936">
        <v>477</v>
      </c>
      <c r="R936">
        <v>312041</v>
      </c>
      <c r="S936">
        <v>311037</v>
      </c>
      <c r="T936">
        <v>4.5556769783457955</v>
      </c>
      <c r="U936">
        <v>60.401068040136721</v>
      </c>
      <c r="V936">
        <v>91.701947329579141</v>
      </c>
      <c r="W936">
        <v>84.43909952835341</v>
      </c>
      <c r="X936">
        <v>3.3043734637435476</v>
      </c>
      <c r="Y936">
        <v>6.6087469274870951</v>
      </c>
      <c r="Z936">
        <v>0</v>
      </c>
      <c r="AA936">
        <v>9.4332791427709282</v>
      </c>
      <c r="AB936">
        <v>2.7441737973054754</v>
      </c>
      <c r="AC936">
        <v>-20.711769908579065</v>
      </c>
      <c r="AD936">
        <v>24.381784199554321</v>
      </c>
      <c r="AE936">
        <v>24.469846174241976</v>
      </c>
      <c r="AF936">
        <v>5058</v>
      </c>
      <c r="AG936">
        <v>0</v>
      </c>
      <c r="AH936">
        <v>0</v>
      </c>
      <c r="AI936">
        <v>1685</v>
      </c>
      <c r="AJ936">
        <v>12680</v>
      </c>
      <c r="AK936">
        <v>2796</v>
      </c>
      <c r="AL936">
        <v>10842</v>
      </c>
      <c r="AM936">
        <v>20</v>
      </c>
      <c r="AN936">
        <v>2810</v>
      </c>
      <c r="AO936">
        <v>2648</v>
      </c>
      <c r="AP936">
        <v>221</v>
      </c>
    </row>
    <row r="937" spans="1:42">
      <c r="A937">
        <v>8</v>
      </c>
      <c r="B937">
        <v>21</v>
      </c>
      <c r="C937">
        <v>2023</v>
      </c>
      <c r="D937">
        <v>99</v>
      </c>
      <c r="E937">
        <v>99</v>
      </c>
      <c r="F937">
        <v>99</v>
      </c>
      <c r="G937">
        <v>99</v>
      </c>
      <c r="H937">
        <v>1</v>
      </c>
      <c r="I937">
        <v>99</v>
      </c>
      <c r="J937">
        <v>111</v>
      </c>
      <c r="K937">
        <v>99</v>
      </c>
      <c r="L937">
        <v>99</v>
      </c>
      <c r="M937">
        <v>99</v>
      </c>
      <c r="N937">
        <v>99</v>
      </c>
      <c r="O937">
        <v>99</v>
      </c>
      <c r="P937">
        <v>9999</v>
      </c>
      <c r="Q937">
        <v>265</v>
      </c>
      <c r="R937">
        <v>155515</v>
      </c>
      <c r="S937">
        <v>154663</v>
      </c>
      <c r="T937">
        <v>4.1092048998488906</v>
      </c>
      <c r="U937">
        <v>60.551094961302951</v>
      </c>
      <c r="V937">
        <v>91.759381731712153</v>
      </c>
      <c r="W937">
        <v>84.406479894997929</v>
      </c>
      <c r="X937">
        <v>1.4062952126804491</v>
      </c>
      <c r="Y937">
        <v>2.8125904253608982</v>
      </c>
      <c r="Z937">
        <v>0</v>
      </c>
      <c r="AA937">
        <v>9.6074904551119378</v>
      </c>
      <c r="AB937">
        <v>2.3893769551793458</v>
      </c>
      <c r="AC937">
        <v>-33.824176488581053</v>
      </c>
      <c r="AD937">
        <v>12.151394111010056</v>
      </c>
      <c r="AE937">
        <v>12.162918879084788</v>
      </c>
      <c r="AF937">
        <v>2674</v>
      </c>
      <c r="AG937">
        <v>0</v>
      </c>
      <c r="AH937">
        <v>0</v>
      </c>
      <c r="AI937">
        <v>678</v>
      </c>
      <c r="AJ937">
        <v>10061</v>
      </c>
      <c r="AK937">
        <v>2644</v>
      </c>
      <c r="AL937">
        <v>13343</v>
      </c>
      <c r="AM937">
        <v>6</v>
      </c>
      <c r="AN937">
        <v>1417</v>
      </c>
      <c r="AO937">
        <v>1341</v>
      </c>
      <c r="AP937">
        <v>136</v>
      </c>
    </row>
    <row r="938" spans="1:42">
      <c r="A938">
        <v>8</v>
      </c>
      <c r="B938">
        <v>22</v>
      </c>
      <c r="C938">
        <v>2023</v>
      </c>
      <c r="D938">
        <v>99</v>
      </c>
      <c r="E938">
        <v>99</v>
      </c>
      <c r="F938">
        <v>99</v>
      </c>
      <c r="G938">
        <v>99</v>
      </c>
      <c r="H938">
        <v>1</v>
      </c>
      <c r="I938">
        <v>99</v>
      </c>
      <c r="J938">
        <v>116</v>
      </c>
      <c r="K938">
        <v>99</v>
      </c>
      <c r="L938">
        <v>99</v>
      </c>
      <c r="M938">
        <v>99</v>
      </c>
      <c r="N938">
        <v>99</v>
      </c>
      <c r="O938">
        <v>99</v>
      </c>
      <c r="P938">
        <v>9999</v>
      </c>
      <c r="Q938">
        <v>97</v>
      </c>
      <c r="R938">
        <v>28653</v>
      </c>
      <c r="S938">
        <v>28558</v>
      </c>
      <c r="T938">
        <v>4.4869298153770991</v>
      </c>
      <c r="U938">
        <v>60.40615589326984</v>
      </c>
      <c r="V938">
        <v>89.912695586643906</v>
      </c>
      <c r="W938">
        <v>82.831973527557679</v>
      </c>
      <c r="X938">
        <v>5.8911806791609962</v>
      </c>
      <c r="Y938">
        <v>11.782361358321992</v>
      </c>
      <c r="Z938">
        <v>0</v>
      </c>
      <c r="AA938">
        <v>9.6918857024216791</v>
      </c>
      <c r="AB938">
        <v>2.5898382837711087</v>
      </c>
      <c r="AC938">
        <v>-35.655280495255525</v>
      </c>
      <c r="AD938">
        <v>2.2388444552793687</v>
      </c>
      <c r="AE938">
        <v>2.203948233880451</v>
      </c>
      <c r="AF938">
        <v>422</v>
      </c>
      <c r="AG938">
        <v>1</v>
      </c>
      <c r="AH938">
        <v>0</v>
      </c>
      <c r="AI938">
        <v>153</v>
      </c>
      <c r="AJ938">
        <v>1242</v>
      </c>
      <c r="AK938">
        <v>411</v>
      </c>
      <c r="AL938">
        <v>1526</v>
      </c>
      <c r="AM938">
        <v>0</v>
      </c>
      <c r="AN938">
        <v>536</v>
      </c>
      <c r="AO938">
        <v>100</v>
      </c>
      <c r="AP938">
        <v>38</v>
      </c>
    </row>
    <row r="939" spans="1:42">
      <c r="A939">
        <v>8</v>
      </c>
      <c r="B939">
        <v>23</v>
      </c>
      <c r="C939">
        <v>2023</v>
      </c>
      <c r="D939">
        <v>99</v>
      </c>
      <c r="E939">
        <v>99</v>
      </c>
      <c r="F939">
        <v>99</v>
      </c>
      <c r="G939">
        <v>99</v>
      </c>
      <c r="H939">
        <v>2</v>
      </c>
      <c r="I939">
        <v>99</v>
      </c>
      <c r="J939">
        <v>117</v>
      </c>
      <c r="K939">
        <v>99</v>
      </c>
      <c r="L939">
        <v>99</v>
      </c>
      <c r="M939">
        <v>99</v>
      </c>
      <c r="N939">
        <v>99</v>
      </c>
      <c r="O939">
        <v>99</v>
      </c>
      <c r="P939">
        <v>9999</v>
      </c>
      <c r="Q939">
        <v>152</v>
      </c>
      <c r="R939">
        <v>97354</v>
      </c>
      <c r="S939">
        <v>96365</v>
      </c>
      <c r="T939">
        <v>3.3843293547260522</v>
      </c>
      <c r="U939">
        <v>60.98032480672444</v>
      </c>
      <c r="V939">
        <v>91.47415262000186</v>
      </c>
      <c r="W939">
        <v>84.02032065583991</v>
      </c>
      <c r="X939">
        <v>0.80633564106251421</v>
      </c>
      <c r="Y939">
        <v>1.6126712821250284</v>
      </c>
      <c r="Z939">
        <v>0</v>
      </c>
      <c r="AA939">
        <v>8.9594592012874497</v>
      </c>
      <c r="AB939">
        <v>2.4191995140828197</v>
      </c>
      <c r="AC939">
        <v>-31.931956520321354</v>
      </c>
      <c r="AD939">
        <v>7.6068985132191278</v>
      </c>
      <c r="AE939">
        <v>7.5436104233070607</v>
      </c>
      <c r="AF939">
        <v>755</v>
      </c>
      <c r="AG939">
        <v>3</v>
      </c>
      <c r="AH939">
        <v>1</v>
      </c>
      <c r="AI939">
        <v>149</v>
      </c>
      <c r="AJ939">
        <v>5165</v>
      </c>
      <c r="AK939">
        <v>1772</v>
      </c>
      <c r="AL939">
        <v>12932</v>
      </c>
      <c r="AM939">
        <v>6</v>
      </c>
      <c r="AN939">
        <v>1465</v>
      </c>
      <c r="AO939">
        <v>396</v>
      </c>
      <c r="AP939">
        <v>71</v>
      </c>
    </row>
    <row r="940" spans="1:42">
      <c r="A940">
        <v>8</v>
      </c>
      <c r="B940">
        <v>24</v>
      </c>
      <c r="C940">
        <v>2023</v>
      </c>
      <c r="D940">
        <v>99</v>
      </c>
      <c r="E940">
        <v>99</v>
      </c>
      <c r="F940">
        <v>99</v>
      </c>
      <c r="G940">
        <v>99</v>
      </c>
      <c r="H940">
        <v>1</v>
      </c>
      <c r="I940">
        <v>99</v>
      </c>
      <c r="J940">
        <v>121</v>
      </c>
      <c r="K940">
        <v>99</v>
      </c>
      <c r="L940">
        <v>99</v>
      </c>
      <c r="M940">
        <v>99</v>
      </c>
      <c r="N940">
        <v>99</v>
      </c>
      <c r="O940">
        <v>99</v>
      </c>
      <c r="P940">
        <v>9999</v>
      </c>
      <c r="Q940">
        <v>259</v>
      </c>
      <c r="R940">
        <v>167330</v>
      </c>
      <c r="S940">
        <v>166651</v>
      </c>
      <c r="T940">
        <v>4.3632701846650326</v>
      </c>
      <c r="U940">
        <v>60.483321432214638</v>
      </c>
      <c r="V940">
        <v>90.669588380094311</v>
      </c>
      <c r="W940">
        <v>83.451613851702646</v>
      </c>
      <c r="X940">
        <v>2.9367118866909694</v>
      </c>
      <c r="Y940">
        <v>5.8734237733819388</v>
      </c>
      <c r="Z940">
        <v>0</v>
      </c>
      <c r="AA940">
        <v>10.015282659716508</v>
      </c>
      <c r="AB940">
        <v>2.5173243776269514</v>
      </c>
      <c r="AC940">
        <v>-37.613182047905745</v>
      </c>
      <c r="AD940">
        <v>13.074576578434961</v>
      </c>
      <c r="AE940">
        <v>12.95741162250255</v>
      </c>
      <c r="AF940">
        <v>2537</v>
      </c>
      <c r="AG940">
        <v>0</v>
      </c>
      <c r="AH940">
        <v>0</v>
      </c>
      <c r="AI940">
        <v>1170</v>
      </c>
      <c r="AJ940">
        <v>6145</v>
      </c>
      <c r="AK940">
        <v>960</v>
      </c>
      <c r="AL940">
        <v>6573</v>
      </c>
      <c r="AM940">
        <v>0</v>
      </c>
      <c r="AN940">
        <v>1847</v>
      </c>
      <c r="AO940">
        <v>2483</v>
      </c>
      <c r="AP940">
        <v>143</v>
      </c>
    </row>
    <row r="941" spans="1:42">
      <c r="A941">
        <v>8</v>
      </c>
      <c r="B941">
        <v>25</v>
      </c>
      <c r="C941">
        <v>2023</v>
      </c>
      <c r="D941">
        <v>99</v>
      </c>
      <c r="E941">
        <v>99</v>
      </c>
      <c r="F941">
        <v>99</v>
      </c>
      <c r="G941">
        <v>99</v>
      </c>
      <c r="H941">
        <v>1</v>
      </c>
      <c r="I941">
        <v>99</v>
      </c>
      <c r="J941">
        <v>134</v>
      </c>
      <c r="K941">
        <v>99</v>
      </c>
      <c r="L941">
        <v>99</v>
      </c>
      <c r="M941">
        <v>99</v>
      </c>
      <c r="N941">
        <v>99</v>
      </c>
      <c r="O941">
        <v>99</v>
      </c>
      <c r="P941">
        <v>9999</v>
      </c>
      <c r="Q941">
        <v>90</v>
      </c>
      <c r="R941">
        <v>30730</v>
      </c>
      <c r="S941">
        <v>30556</v>
      </c>
      <c r="T941">
        <v>5.0714936544093723</v>
      </c>
      <c r="U941">
        <v>60.050137452546153</v>
      </c>
      <c r="V941">
        <v>91.083933135502235</v>
      </c>
      <c r="W941">
        <v>83.60737989265607</v>
      </c>
      <c r="X941">
        <v>2.7595183859420755</v>
      </c>
      <c r="Y941">
        <v>5.5190367718841511</v>
      </c>
      <c r="Z941">
        <v>0</v>
      </c>
      <c r="AA941">
        <v>10.229609243918889</v>
      </c>
      <c r="AB941">
        <v>2.5434770958464945</v>
      </c>
      <c r="AC941">
        <v>-35.505326440681401</v>
      </c>
      <c r="AD941">
        <v>2.401133916543992</v>
      </c>
      <c r="AE941">
        <v>2.3802178430565633</v>
      </c>
      <c r="AF941">
        <v>621</v>
      </c>
      <c r="AG941">
        <v>3</v>
      </c>
      <c r="AH941">
        <v>0</v>
      </c>
      <c r="AI941">
        <v>193</v>
      </c>
      <c r="AJ941">
        <v>1959</v>
      </c>
      <c r="AK941">
        <v>857</v>
      </c>
      <c r="AL941">
        <v>1665</v>
      </c>
      <c r="AM941">
        <v>2</v>
      </c>
      <c r="AN941">
        <v>666</v>
      </c>
      <c r="AO941">
        <v>212</v>
      </c>
      <c r="AP941">
        <v>33</v>
      </c>
    </row>
    <row r="942" spans="1:42">
      <c r="A942">
        <v>8</v>
      </c>
      <c r="B942">
        <v>26</v>
      </c>
      <c r="C942">
        <v>2023</v>
      </c>
      <c r="D942">
        <v>99</v>
      </c>
      <c r="E942">
        <v>99</v>
      </c>
      <c r="F942">
        <v>99</v>
      </c>
      <c r="G942">
        <v>99</v>
      </c>
      <c r="H942">
        <v>2</v>
      </c>
      <c r="I942">
        <v>99</v>
      </c>
      <c r="J942">
        <v>141</v>
      </c>
      <c r="K942">
        <v>99</v>
      </c>
      <c r="L942">
        <v>99</v>
      </c>
      <c r="M942">
        <v>99</v>
      </c>
      <c r="N942">
        <v>99</v>
      </c>
      <c r="O942">
        <v>99</v>
      </c>
      <c r="P942">
        <v>9999</v>
      </c>
      <c r="Q942">
        <v>98</v>
      </c>
      <c r="R942">
        <v>43921</v>
      </c>
      <c r="S942">
        <v>42997</v>
      </c>
      <c r="T942">
        <v>3.9757974545206176</v>
      </c>
      <c r="U942">
        <v>60.657417959392525</v>
      </c>
      <c r="V942">
        <v>91.185973291340019</v>
      </c>
      <c r="W942">
        <v>83.679512524129393</v>
      </c>
      <c r="X942">
        <v>0</v>
      </c>
      <c r="Y942">
        <v>0</v>
      </c>
      <c r="Z942">
        <v>0</v>
      </c>
      <c r="AA942">
        <v>8.5614189438324075</v>
      </c>
      <c r="AB942">
        <v>2.4696109451457562</v>
      </c>
      <c r="AC942">
        <v>-33.744376209878453</v>
      </c>
      <c r="AD942">
        <v>3.4318321753507544</v>
      </c>
      <c r="AE942">
        <v>3.3522228956683597</v>
      </c>
      <c r="AF942">
        <v>559</v>
      </c>
      <c r="AG942">
        <v>0</v>
      </c>
      <c r="AH942">
        <v>0</v>
      </c>
      <c r="AI942">
        <v>118</v>
      </c>
      <c r="AJ942">
        <v>1684</v>
      </c>
      <c r="AK942">
        <v>446</v>
      </c>
      <c r="AL942">
        <v>7658</v>
      </c>
      <c r="AM942">
        <v>2</v>
      </c>
      <c r="AN942">
        <v>1239</v>
      </c>
      <c r="AO942">
        <v>403</v>
      </c>
      <c r="AP942">
        <v>28</v>
      </c>
    </row>
    <row r="943" spans="1:42">
      <c r="A943">
        <v>8</v>
      </c>
      <c r="B943">
        <v>27</v>
      </c>
      <c r="C943">
        <v>2023</v>
      </c>
      <c r="D943">
        <v>99</v>
      </c>
      <c r="E943">
        <v>99</v>
      </c>
      <c r="F943">
        <v>99</v>
      </c>
      <c r="G943">
        <v>99</v>
      </c>
      <c r="H943">
        <v>2</v>
      </c>
      <c r="I943">
        <v>99</v>
      </c>
      <c r="J943">
        <v>143</v>
      </c>
      <c r="K943">
        <v>99</v>
      </c>
      <c r="L943">
        <v>99</v>
      </c>
      <c r="M943">
        <v>99</v>
      </c>
      <c r="N943">
        <v>99</v>
      </c>
      <c r="O943">
        <v>99</v>
      </c>
      <c r="P943">
        <v>9999</v>
      </c>
      <c r="Q943">
        <v>27</v>
      </c>
      <c r="R943">
        <v>8647</v>
      </c>
      <c r="S943">
        <v>8629</v>
      </c>
      <c r="T943">
        <v>2.3502948999653057</v>
      </c>
      <c r="U943">
        <v>61.635531347780748</v>
      </c>
      <c r="V943">
        <v>86.821238367383884</v>
      </c>
      <c r="W943">
        <v>80.053061768455265</v>
      </c>
      <c r="X943">
        <v>0</v>
      </c>
      <c r="Y943">
        <v>0</v>
      </c>
      <c r="Z943">
        <v>0</v>
      </c>
      <c r="AA943">
        <v>10.996013767489625</v>
      </c>
      <c r="AB943">
        <v>2.3653137733889622</v>
      </c>
      <c r="AC943">
        <v>-35.265323508075085</v>
      </c>
      <c r="AD943">
        <v>0.67564611052248302</v>
      </c>
      <c r="AE943">
        <v>0.6435969946467085</v>
      </c>
      <c r="AF943">
        <v>120</v>
      </c>
      <c r="AG943">
        <v>0</v>
      </c>
      <c r="AH943">
        <v>0</v>
      </c>
      <c r="AI943">
        <v>22</v>
      </c>
      <c r="AJ943">
        <v>297</v>
      </c>
      <c r="AK943">
        <v>13</v>
      </c>
      <c r="AL943">
        <v>162</v>
      </c>
      <c r="AM943">
        <v>1</v>
      </c>
      <c r="AN943">
        <v>142</v>
      </c>
      <c r="AO943">
        <v>36</v>
      </c>
      <c r="AP943">
        <v>14</v>
      </c>
    </row>
    <row r="944" spans="1:42">
      <c r="A944">
        <v>8</v>
      </c>
      <c r="B944">
        <v>28</v>
      </c>
      <c r="C944">
        <v>2023</v>
      </c>
      <c r="D944">
        <v>99</v>
      </c>
      <c r="E944">
        <v>99</v>
      </c>
      <c r="F944">
        <v>99</v>
      </c>
      <c r="G944">
        <v>99</v>
      </c>
      <c r="H944">
        <v>2</v>
      </c>
      <c r="I944">
        <v>99</v>
      </c>
      <c r="J944">
        <v>147</v>
      </c>
      <c r="K944">
        <v>99</v>
      </c>
      <c r="L944">
        <v>99</v>
      </c>
      <c r="M944">
        <v>99</v>
      </c>
      <c r="N944">
        <v>99</v>
      </c>
      <c r="O944">
        <v>99</v>
      </c>
      <c r="P944">
        <v>9999</v>
      </c>
      <c r="Q944">
        <v>80</v>
      </c>
      <c r="R944">
        <v>64506</v>
      </c>
      <c r="S944">
        <v>64201</v>
      </c>
      <c r="T944">
        <v>3.5913093355656822</v>
      </c>
      <c r="U944">
        <v>60.944627030731603</v>
      </c>
      <c r="V944">
        <v>90.206505931744886</v>
      </c>
      <c r="W944">
        <v>83.021515241195601</v>
      </c>
      <c r="X944">
        <v>0.10231606362198864</v>
      </c>
      <c r="Y944">
        <v>0.20463212724397728</v>
      </c>
      <c r="Z944">
        <v>0</v>
      </c>
      <c r="AA944">
        <v>9.902280391128258</v>
      </c>
      <c r="AB944">
        <v>2.5160723808053875</v>
      </c>
      <c r="AC944">
        <v>-39.772317903124026</v>
      </c>
      <c r="AD944">
        <v>5.0402715398824212</v>
      </c>
      <c r="AE944">
        <v>4.9660151457279742</v>
      </c>
      <c r="AF944">
        <v>955</v>
      </c>
      <c r="AG944">
        <v>0</v>
      </c>
      <c r="AH944">
        <v>0</v>
      </c>
      <c r="AI944">
        <v>397</v>
      </c>
      <c r="AJ944">
        <v>1936</v>
      </c>
      <c r="AK944">
        <v>337</v>
      </c>
      <c r="AL944">
        <v>3356</v>
      </c>
      <c r="AM944">
        <v>0</v>
      </c>
      <c r="AN944">
        <v>799</v>
      </c>
      <c r="AO944">
        <v>923</v>
      </c>
      <c r="AP944">
        <v>34</v>
      </c>
    </row>
    <row r="945" spans="1:42">
      <c r="A945">
        <v>8</v>
      </c>
      <c r="B945">
        <v>29</v>
      </c>
      <c r="C945">
        <v>2023</v>
      </c>
      <c r="D945">
        <v>99</v>
      </c>
      <c r="E945">
        <v>99</v>
      </c>
      <c r="F945">
        <v>99</v>
      </c>
      <c r="G945">
        <v>99</v>
      </c>
      <c r="H945">
        <v>1</v>
      </c>
      <c r="I945">
        <v>99</v>
      </c>
      <c r="J945">
        <v>155</v>
      </c>
      <c r="K945">
        <v>99</v>
      </c>
      <c r="L945">
        <v>99</v>
      </c>
      <c r="M945">
        <v>99</v>
      </c>
      <c r="N945">
        <v>99</v>
      </c>
      <c r="O945">
        <v>99</v>
      </c>
      <c r="P945">
        <v>9999</v>
      </c>
      <c r="Q945">
        <v>43</v>
      </c>
      <c r="R945">
        <v>9422</v>
      </c>
      <c r="S945">
        <v>9381</v>
      </c>
      <c r="T945">
        <v>5.1426448736998509</v>
      </c>
      <c r="U945">
        <v>60.098070568169703</v>
      </c>
      <c r="V945">
        <v>88.662776227692419</v>
      </c>
      <c r="W945">
        <v>81.596215755250171</v>
      </c>
      <c r="X945">
        <v>0</v>
      </c>
      <c r="Y945">
        <v>0</v>
      </c>
      <c r="Z945">
        <v>0</v>
      </c>
      <c r="AA945">
        <v>10.666194569982801</v>
      </c>
      <c r="AB945">
        <v>2.6099890741938139</v>
      </c>
      <c r="AC945">
        <v>-40.370762827045503</v>
      </c>
      <c r="AD945">
        <v>0.73620187965107386</v>
      </c>
      <c r="AE945">
        <v>0.71317275740174191</v>
      </c>
      <c r="AF945">
        <v>128</v>
      </c>
      <c r="AG945">
        <v>0</v>
      </c>
      <c r="AH945">
        <v>0</v>
      </c>
      <c r="AI945">
        <v>40</v>
      </c>
      <c r="AJ945">
        <v>1121</v>
      </c>
      <c r="AK945">
        <v>115</v>
      </c>
      <c r="AL945">
        <v>327</v>
      </c>
      <c r="AM945">
        <v>0</v>
      </c>
      <c r="AN945">
        <v>171</v>
      </c>
      <c r="AO945">
        <v>60</v>
      </c>
      <c r="AP945">
        <v>10</v>
      </c>
    </row>
    <row r="946" spans="1:42">
      <c r="A946">
        <v>8</v>
      </c>
      <c r="B946">
        <v>30</v>
      </c>
      <c r="C946">
        <v>2023</v>
      </c>
      <c r="D946">
        <v>99</v>
      </c>
      <c r="E946">
        <v>99</v>
      </c>
      <c r="F946">
        <v>99</v>
      </c>
      <c r="G946">
        <v>99</v>
      </c>
      <c r="H946">
        <v>2</v>
      </c>
      <c r="I946">
        <v>99</v>
      </c>
      <c r="J946">
        <v>160</v>
      </c>
      <c r="K946">
        <v>99</v>
      </c>
      <c r="L946">
        <v>99</v>
      </c>
      <c r="M946">
        <v>99</v>
      </c>
      <c r="N946">
        <v>99</v>
      </c>
      <c r="O946">
        <v>99</v>
      </c>
      <c r="P946">
        <v>9999</v>
      </c>
      <c r="Q946">
        <v>150</v>
      </c>
      <c r="R946">
        <v>113129</v>
      </c>
      <c r="S946">
        <v>112309</v>
      </c>
      <c r="T946">
        <v>4.1666593004446248</v>
      </c>
      <c r="U946">
        <v>60.673962015510803</v>
      </c>
      <c r="V946">
        <v>93.1436455298075</v>
      </c>
      <c r="W946">
        <v>85.722714297161616</v>
      </c>
      <c r="X946">
        <v>0.86803560537086</v>
      </c>
      <c r="Y946">
        <v>1.73607121074172</v>
      </c>
      <c r="Z946">
        <v>0</v>
      </c>
      <c r="AA946">
        <v>9.3062684358613978</v>
      </c>
      <c r="AB946">
        <v>2.8563204821136008</v>
      </c>
      <c r="AC946">
        <v>-31.169222422564697</v>
      </c>
      <c r="AD946">
        <v>8.8395014267720615</v>
      </c>
      <c r="AE946">
        <v>8.9698682838761741</v>
      </c>
      <c r="AF946">
        <v>2346</v>
      </c>
      <c r="AG946">
        <v>0</v>
      </c>
      <c r="AH946">
        <v>0</v>
      </c>
      <c r="AI946">
        <v>1026</v>
      </c>
      <c r="AJ946">
        <v>6513</v>
      </c>
      <c r="AK946">
        <v>1773</v>
      </c>
      <c r="AL946">
        <v>6831</v>
      </c>
      <c r="AM946">
        <v>0</v>
      </c>
      <c r="AN946">
        <v>3159</v>
      </c>
      <c r="AO946">
        <v>1306</v>
      </c>
      <c r="AP946">
        <v>66</v>
      </c>
    </row>
    <row r="947" spans="1:42">
      <c r="A947">
        <v>8</v>
      </c>
      <c r="B947">
        <v>31</v>
      </c>
      <c r="C947">
        <v>2023</v>
      </c>
      <c r="D947">
        <v>99</v>
      </c>
      <c r="E947">
        <v>99</v>
      </c>
      <c r="F947">
        <v>99</v>
      </c>
      <c r="G947">
        <v>99</v>
      </c>
      <c r="H947">
        <v>1</v>
      </c>
      <c r="I947">
        <v>99</v>
      </c>
      <c r="J947">
        <v>171</v>
      </c>
      <c r="K947">
        <v>99</v>
      </c>
      <c r="L947">
        <v>99</v>
      </c>
      <c r="M947">
        <v>99</v>
      </c>
      <c r="N947">
        <v>99</v>
      </c>
      <c r="O947">
        <v>99</v>
      </c>
      <c r="P947">
        <v>9999</v>
      </c>
      <c r="Q947">
        <v>86</v>
      </c>
      <c r="R947">
        <v>73320</v>
      </c>
      <c r="S947">
        <v>72999</v>
      </c>
      <c r="T947">
        <v>3.9147299509001638</v>
      </c>
      <c r="U947">
        <v>60.672748941766351</v>
      </c>
      <c r="V947">
        <v>93.658925439502369</v>
      </c>
      <c r="W947">
        <v>86.207356265153948</v>
      </c>
      <c r="X947">
        <v>0.20594653573376984</v>
      </c>
      <c r="Y947">
        <v>0.41189307146753967</v>
      </c>
      <c r="Z947">
        <v>0</v>
      </c>
      <c r="AA947">
        <v>8.5481993629047981</v>
      </c>
      <c r="AB947">
        <v>2.3819094819725057</v>
      </c>
      <c r="AC947">
        <v>-31.546485567126176</v>
      </c>
      <c r="AD947">
        <v>5.7289664419461612</v>
      </c>
      <c r="AE947">
        <v>5.8632286266481639</v>
      </c>
      <c r="AF947">
        <v>1347</v>
      </c>
      <c r="AG947">
        <v>0</v>
      </c>
      <c r="AH947">
        <v>0</v>
      </c>
      <c r="AI947">
        <v>377</v>
      </c>
      <c r="AJ947">
        <v>8367</v>
      </c>
      <c r="AK947">
        <v>1824</v>
      </c>
      <c r="AL947">
        <v>10652</v>
      </c>
      <c r="AM947">
        <v>2</v>
      </c>
      <c r="AN947">
        <v>692</v>
      </c>
      <c r="AO947">
        <v>577</v>
      </c>
      <c r="AP947">
        <v>42</v>
      </c>
    </row>
    <row r="948" spans="1:42">
      <c r="A948">
        <v>8</v>
      </c>
      <c r="B948">
        <v>32</v>
      </c>
      <c r="C948">
        <v>2023</v>
      </c>
      <c r="D948">
        <v>99</v>
      </c>
      <c r="E948">
        <v>99</v>
      </c>
      <c r="F948">
        <v>99</v>
      </c>
      <c r="G948">
        <v>99</v>
      </c>
      <c r="H948">
        <v>2</v>
      </c>
      <c r="I948">
        <v>99</v>
      </c>
      <c r="J948">
        <v>181</v>
      </c>
      <c r="K948">
        <v>99</v>
      </c>
      <c r="L948">
        <v>99</v>
      </c>
      <c r="M948">
        <v>99</v>
      </c>
      <c r="N948">
        <v>99</v>
      </c>
      <c r="O948">
        <v>99</v>
      </c>
      <c r="P948">
        <v>9999</v>
      </c>
      <c r="Q948">
        <v>27</v>
      </c>
      <c r="R948">
        <v>7543</v>
      </c>
      <c r="S948">
        <v>7509</v>
      </c>
      <c r="T948">
        <v>2.3685536258782975</v>
      </c>
      <c r="U948">
        <v>61.754694366759885</v>
      </c>
      <c r="V948">
        <v>89.024394994695314</v>
      </c>
      <c r="W948">
        <v>81.961432947130021</v>
      </c>
      <c r="X948">
        <v>0</v>
      </c>
      <c r="Y948">
        <v>0</v>
      </c>
      <c r="Z948">
        <v>0</v>
      </c>
      <c r="AA948">
        <v>10.302091652667874</v>
      </c>
      <c r="AB948">
        <v>2.5377728924469918</v>
      </c>
      <c r="AC948">
        <v>-42.083055352496622</v>
      </c>
      <c r="AD948">
        <v>0.58938344069285187</v>
      </c>
      <c r="AE948">
        <v>0.57341260888992396</v>
      </c>
      <c r="AF948">
        <v>73</v>
      </c>
      <c r="AG948">
        <v>0</v>
      </c>
      <c r="AH948">
        <v>0</v>
      </c>
      <c r="AI948">
        <v>9</v>
      </c>
      <c r="AJ948">
        <v>922</v>
      </c>
      <c r="AK948">
        <v>144</v>
      </c>
      <c r="AL948">
        <v>1127</v>
      </c>
      <c r="AM948">
        <v>0</v>
      </c>
      <c r="AN948">
        <v>45</v>
      </c>
      <c r="AO948">
        <v>70</v>
      </c>
      <c r="AP948">
        <v>9</v>
      </c>
    </row>
    <row r="949" spans="1:42">
      <c r="A949">
        <v>8</v>
      </c>
      <c r="B949">
        <v>33</v>
      </c>
      <c r="C949">
        <v>2023</v>
      </c>
      <c r="D949">
        <v>99</v>
      </c>
      <c r="E949">
        <v>99</v>
      </c>
      <c r="F949">
        <v>99</v>
      </c>
      <c r="G949">
        <v>99</v>
      </c>
      <c r="H949">
        <v>2</v>
      </c>
      <c r="I949">
        <v>99</v>
      </c>
      <c r="J949">
        <v>470</v>
      </c>
      <c r="K949">
        <v>99</v>
      </c>
      <c r="L949">
        <v>99</v>
      </c>
      <c r="M949">
        <v>99</v>
      </c>
      <c r="N949">
        <v>99</v>
      </c>
      <c r="O949">
        <v>99</v>
      </c>
      <c r="P949">
        <v>9999</v>
      </c>
      <c r="Q949">
        <v>78</v>
      </c>
      <c r="R949">
        <v>7018</v>
      </c>
      <c r="S949">
        <v>6891</v>
      </c>
      <c r="T949">
        <v>5.8881447705899115</v>
      </c>
      <c r="U949">
        <v>59.4893339138006</v>
      </c>
      <c r="V949">
        <v>95.415377634683708</v>
      </c>
      <c r="W949">
        <v>87.44742417646215</v>
      </c>
      <c r="X949">
        <v>0</v>
      </c>
      <c r="Y949">
        <v>0</v>
      </c>
      <c r="Z949">
        <v>0</v>
      </c>
      <c r="AA949">
        <v>11.223747303075019</v>
      </c>
      <c r="AB949">
        <v>3.0378535287611124</v>
      </c>
      <c r="AC949">
        <v>-27.253805953615966</v>
      </c>
      <c r="AD949">
        <v>0.54836179063799995</v>
      </c>
      <c r="AE949">
        <v>0.5614419548407158</v>
      </c>
      <c r="AF949">
        <v>36</v>
      </c>
      <c r="AG949">
        <v>1</v>
      </c>
      <c r="AH949">
        <v>0</v>
      </c>
      <c r="AI949">
        <v>10</v>
      </c>
      <c r="AJ949">
        <v>271</v>
      </c>
      <c r="AK949">
        <v>53</v>
      </c>
      <c r="AL949">
        <v>738</v>
      </c>
      <c r="AM949">
        <v>0</v>
      </c>
      <c r="AN949">
        <v>113</v>
      </c>
      <c r="AO949">
        <v>41</v>
      </c>
      <c r="AP949">
        <v>30</v>
      </c>
    </row>
    <row r="950" spans="1:42">
      <c r="A950">
        <v>8</v>
      </c>
      <c r="B950">
        <v>34</v>
      </c>
      <c r="C950">
        <v>2023</v>
      </c>
      <c r="D950">
        <v>99</v>
      </c>
      <c r="E950">
        <v>99</v>
      </c>
      <c r="F950">
        <v>99</v>
      </c>
      <c r="G950">
        <v>99</v>
      </c>
      <c r="H950">
        <v>1</v>
      </c>
      <c r="I950">
        <v>99</v>
      </c>
      <c r="J950">
        <v>643</v>
      </c>
      <c r="K950">
        <v>99</v>
      </c>
      <c r="L950">
        <v>99</v>
      </c>
      <c r="M950">
        <v>99</v>
      </c>
      <c r="N950">
        <v>99</v>
      </c>
      <c r="O950">
        <v>99</v>
      </c>
      <c r="P950">
        <v>9999</v>
      </c>
      <c r="Q950">
        <v>83</v>
      </c>
      <c r="R950">
        <v>58157</v>
      </c>
      <c r="S950">
        <v>58002</v>
      </c>
      <c r="T950">
        <v>4.0886565675671021</v>
      </c>
      <c r="U950">
        <v>60.595720837212518</v>
      </c>
      <c r="V950">
        <v>88.275448192225284</v>
      </c>
      <c r="W950">
        <v>81.355703251611715</v>
      </c>
      <c r="X950">
        <v>3.6968894544078967</v>
      </c>
      <c r="Y950">
        <v>7.3937789088157935</v>
      </c>
      <c r="Z950">
        <v>0</v>
      </c>
      <c r="AA950">
        <v>10.342756013317501</v>
      </c>
      <c r="AB950">
        <v>2.4423883428053657</v>
      </c>
      <c r="AC950">
        <v>-42.155903616022073</v>
      </c>
      <c r="AD950">
        <v>4.5441830518857476</v>
      </c>
      <c r="AE950">
        <v>4.3964948022414383</v>
      </c>
      <c r="AF950">
        <v>901</v>
      </c>
      <c r="AG950">
        <v>0</v>
      </c>
      <c r="AH950">
        <v>0</v>
      </c>
      <c r="AI950">
        <v>322</v>
      </c>
      <c r="AJ950">
        <v>2076</v>
      </c>
      <c r="AK950">
        <v>552</v>
      </c>
      <c r="AL950">
        <v>3014</v>
      </c>
      <c r="AM950">
        <v>1</v>
      </c>
      <c r="AN950">
        <v>1365</v>
      </c>
      <c r="AO950">
        <v>361</v>
      </c>
      <c r="AP950">
        <v>40</v>
      </c>
    </row>
    <row r="951" spans="1:42">
      <c r="A951">
        <v>8</v>
      </c>
      <c r="B951">
        <v>35</v>
      </c>
      <c r="C951">
        <v>2022</v>
      </c>
      <c r="D951">
        <v>99</v>
      </c>
      <c r="E951">
        <v>99</v>
      </c>
      <c r="F951">
        <v>99</v>
      </c>
      <c r="G951">
        <v>99</v>
      </c>
      <c r="H951">
        <v>1</v>
      </c>
      <c r="I951">
        <v>99</v>
      </c>
      <c r="J951">
        <v>103</v>
      </c>
      <c r="K951">
        <v>99</v>
      </c>
      <c r="L951">
        <v>99</v>
      </c>
      <c r="M951">
        <v>99</v>
      </c>
      <c r="N951">
        <v>99</v>
      </c>
      <c r="O951">
        <v>99</v>
      </c>
      <c r="P951">
        <v>9999</v>
      </c>
      <c r="Q951">
        <v>386</v>
      </c>
      <c r="R951">
        <v>165124</v>
      </c>
      <c r="S951">
        <v>164707</v>
      </c>
      <c r="T951">
        <v>5.2630326300234991</v>
      </c>
      <c r="U951">
        <v>60.025912681306814</v>
      </c>
      <c r="V951">
        <v>93.865736537137522</v>
      </c>
      <c r="W951">
        <v>86.536803718118577</v>
      </c>
      <c r="X951">
        <v>2.7070565151038002</v>
      </c>
      <c r="Y951">
        <v>5.4141130302076004</v>
      </c>
      <c r="Z951">
        <v>0</v>
      </c>
      <c r="AA951">
        <v>9.5298141898694553</v>
      </c>
      <c r="AB951">
        <v>2.5362895886484806</v>
      </c>
      <c r="AC951">
        <v>-34.27637043597079</v>
      </c>
      <c r="AD951">
        <v>12.887757005479816</v>
      </c>
      <c r="AE951">
        <v>13.100236445745336</v>
      </c>
      <c r="AF951">
        <v>1543</v>
      </c>
      <c r="AG951">
        <v>0</v>
      </c>
      <c r="AH951">
        <v>0</v>
      </c>
      <c r="AI951">
        <v>346</v>
      </c>
      <c r="AJ951">
        <v>4364</v>
      </c>
      <c r="AK951">
        <v>809</v>
      </c>
      <c r="AL951">
        <v>5845</v>
      </c>
      <c r="AM951">
        <v>2</v>
      </c>
      <c r="AN951">
        <v>1205</v>
      </c>
      <c r="AO951">
        <v>1033</v>
      </c>
      <c r="AP951">
        <v>217</v>
      </c>
    </row>
    <row r="952" spans="1:42">
      <c r="A952">
        <v>8</v>
      </c>
      <c r="B952">
        <v>36</v>
      </c>
      <c r="C952">
        <v>2022</v>
      </c>
      <c r="D952">
        <v>99</v>
      </c>
      <c r="E952">
        <v>99</v>
      </c>
      <c r="F952">
        <v>99</v>
      </c>
      <c r="G952">
        <v>99</v>
      </c>
      <c r="H952">
        <v>2</v>
      </c>
      <c r="I952">
        <v>99</v>
      </c>
      <c r="J952">
        <v>106</v>
      </c>
      <c r="K952">
        <v>99</v>
      </c>
      <c r="L952">
        <v>99</v>
      </c>
      <c r="M952">
        <v>99</v>
      </c>
      <c r="N952">
        <v>99</v>
      </c>
      <c r="O952">
        <v>99</v>
      </c>
      <c r="P952">
        <v>9999</v>
      </c>
      <c r="Q952">
        <v>135</v>
      </c>
      <c r="R952">
        <v>105716</v>
      </c>
      <c r="S952">
        <v>105531</v>
      </c>
      <c r="T952">
        <v>4.256290438533429</v>
      </c>
      <c r="U952">
        <v>60.55323080421865</v>
      </c>
      <c r="V952">
        <v>94.376282895950013</v>
      </c>
      <c r="W952">
        <v>86.982532146952224</v>
      </c>
      <c r="X952">
        <v>0.9639032880547882</v>
      </c>
      <c r="Y952">
        <v>1.9278065761095764</v>
      </c>
      <c r="Z952">
        <v>0</v>
      </c>
      <c r="AA952">
        <v>7.7160434711995984</v>
      </c>
      <c r="AB952">
        <v>2.5584037115164846</v>
      </c>
      <c r="AC952">
        <v>-31.672301462779181</v>
      </c>
      <c r="AD952">
        <v>8.251024197520076</v>
      </c>
      <c r="AE952">
        <v>8.4368111279688609</v>
      </c>
      <c r="AF952">
        <v>1134</v>
      </c>
      <c r="AG952">
        <v>1</v>
      </c>
      <c r="AH952">
        <v>0</v>
      </c>
      <c r="AI952">
        <v>262</v>
      </c>
      <c r="AJ952">
        <v>3782</v>
      </c>
      <c r="AK952">
        <v>1520</v>
      </c>
      <c r="AL952">
        <v>4516</v>
      </c>
      <c r="AM952">
        <v>2</v>
      </c>
      <c r="AN952">
        <v>1782</v>
      </c>
      <c r="AO952">
        <v>981</v>
      </c>
      <c r="AP952">
        <v>50</v>
      </c>
    </row>
    <row r="953" spans="1:42">
      <c r="A953">
        <v>8</v>
      </c>
      <c r="B953">
        <v>37</v>
      </c>
      <c r="C953">
        <v>2022</v>
      </c>
      <c r="D953">
        <v>99</v>
      </c>
      <c r="E953">
        <v>99</v>
      </c>
      <c r="F953">
        <v>99</v>
      </c>
      <c r="G953">
        <v>99</v>
      </c>
      <c r="H953">
        <v>1</v>
      </c>
      <c r="I953">
        <v>99</v>
      </c>
      <c r="J953">
        <v>109</v>
      </c>
      <c r="K953">
        <v>99</v>
      </c>
      <c r="L953">
        <v>99</v>
      </c>
      <c r="M953">
        <v>99</v>
      </c>
      <c r="N953">
        <v>99</v>
      </c>
      <c r="O953">
        <v>99</v>
      </c>
      <c r="P953">
        <v>9999</v>
      </c>
      <c r="Q953">
        <v>506</v>
      </c>
      <c r="R953">
        <v>138303</v>
      </c>
      <c r="S953">
        <v>137683</v>
      </c>
      <c r="T953">
        <v>4.3680686608388815</v>
      </c>
      <c r="U953">
        <v>60.455844221871985</v>
      </c>
      <c r="V953">
        <v>94.444194665797468</v>
      </c>
      <c r="W953">
        <v>86.869121314904021</v>
      </c>
      <c r="X953">
        <v>3.2971085225917003</v>
      </c>
      <c r="Y953">
        <v>6.5942170451834006</v>
      </c>
      <c r="Z953">
        <v>0</v>
      </c>
      <c r="AA953">
        <v>9.7288384178076974</v>
      </c>
      <c r="AB953">
        <v>2.6849142204911223</v>
      </c>
      <c r="AC953">
        <v>-27.32850475532814</v>
      </c>
      <c r="AD953">
        <v>10.794405762511053</v>
      </c>
      <c r="AE953">
        <v>10.992892374495263</v>
      </c>
      <c r="AF953">
        <v>3362</v>
      </c>
      <c r="AG953">
        <v>0</v>
      </c>
      <c r="AH953">
        <v>0</v>
      </c>
      <c r="AI953">
        <v>1002</v>
      </c>
      <c r="AJ953">
        <v>3980</v>
      </c>
      <c r="AK953">
        <v>994</v>
      </c>
      <c r="AL953">
        <v>8812</v>
      </c>
      <c r="AM953">
        <v>5</v>
      </c>
      <c r="AN953">
        <v>1017</v>
      </c>
      <c r="AO953">
        <v>1604</v>
      </c>
      <c r="AP953">
        <v>233</v>
      </c>
    </row>
    <row r="954" spans="1:42">
      <c r="A954">
        <v>8</v>
      </c>
      <c r="B954">
        <v>38</v>
      </c>
      <c r="C954">
        <v>2022</v>
      </c>
      <c r="D954">
        <v>99</v>
      </c>
      <c r="E954">
        <v>99</v>
      </c>
      <c r="F954">
        <v>99</v>
      </c>
      <c r="G954">
        <v>99</v>
      </c>
      <c r="H954">
        <v>1</v>
      </c>
      <c r="I954">
        <v>99</v>
      </c>
      <c r="J954">
        <v>111</v>
      </c>
      <c r="K954">
        <v>99</v>
      </c>
      <c r="L954">
        <v>99</v>
      </c>
      <c r="M954">
        <v>99</v>
      </c>
      <c r="N954">
        <v>99</v>
      </c>
      <c r="O954">
        <v>99</v>
      </c>
      <c r="P954">
        <v>9999</v>
      </c>
      <c r="Q954">
        <v>315</v>
      </c>
      <c r="R954">
        <v>155845</v>
      </c>
      <c r="S954">
        <v>155024</v>
      </c>
      <c r="T954">
        <v>3.8944913215053409</v>
      </c>
      <c r="U954">
        <v>60.653131128083409</v>
      </c>
      <c r="V954">
        <v>92.299161772401263</v>
      </c>
      <c r="W954">
        <v>84.908728196924073</v>
      </c>
      <c r="X954">
        <v>1.7183740254740294</v>
      </c>
      <c r="Y954">
        <v>3.4367480509480588</v>
      </c>
      <c r="Z954">
        <v>0</v>
      </c>
      <c r="AA954">
        <v>9.5479199796124679</v>
      </c>
      <c r="AB954">
        <v>2.3751637315165999</v>
      </c>
      <c r="AC954">
        <v>-33.135813046388712</v>
      </c>
      <c r="AD954">
        <v>12.163540675607438</v>
      </c>
      <c r="AE954">
        <v>12.098109235628636</v>
      </c>
      <c r="AF954">
        <v>2393</v>
      </c>
      <c r="AG954">
        <v>0</v>
      </c>
      <c r="AH954">
        <v>0</v>
      </c>
      <c r="AI954">
        <v>791</v>
      </c>
      <c r="AJ954">
        <v>13095</v>
      </c>
      <c r="AK954">
        <v>2613</v>
      </c>
      <c r="AL954">
        <v>16915</v>
      </c>
      <c r="AM954">
        <v>11</v>
      </c>
      <c r="AN954">
        <v>1436</v>
      </c>
      <c r="AO954">
        <v>1255</v>
      </c>
      <c r="AP954">
        <v>161</v>
      </c>
    </row>
    <row r="955" spans="1:42">
      <c r="A955">
        <v>8</v>
      </c>
      <c r="B955">
        <v>39</v>
      </c>
      <c r="C955">
        <v>2022</v>
      </c>
      <c r="D955">
        <v>99</v>
      </c>
      <c r="E955">
        <v>99</v>
      </c>
      <c r="F955">
        <v>99</v>
      </c>
      <c r="G955">
        <v>99</v>
      </c>
      <c r="H955">
        <v>1</v>
      </c>
      <c r="I955">
        <v>99</v>
      </c>
      <c r="J955">
        <v>116</v>
      </c>
      <c r="K955">
        <v>99</v>
      </c>
      <c r="L955">
        <v>99</v>
      </c>
      <c r="M955">
        <v>99</v>
      </c>
      <c r="N955">
        <v>99</v>
      </c>
      <c r="O955">
        <v>99</v>
      </c>
      <c r="P955">
        <v>9999</v>
      </c>
      <c r="Q955">
        <v>103</v>
      </c>
      <c r="R955">
        <v>32093</v>
      </c>
      <c r="S955">
        <v>31979</v>
      </c>
      <c r="T955">
        <v>4.1762066494251089</v>
      </c>
      <c r="U955">
        <v>60.531849025923265</v>
      </c>
      <c r="V955">
        <v>91.084045641138687</v>
      </c>
      <c r="W955">
        <v>83.900025329122613</v>
      </c>
      <c r="X955">
        <v>4.8110179789985352</v>
      </c>
      <c r="Y955">
        <v>9.6220359579970705</v>
      </c>
      <c r="Z955">
        <v>0</v>
      </c>
      <c r="AA955">
        <v>9.6244605194976582</v>
      </c>
      <c r="AB955">
        <v>2.5061811810592647</v>
      </c>
      <c r="AC955">
        <v>-33.144747949108393</v>
      </c>
      <c r="AD955">
        <v>2.5048253771521019</v>
      </c>
      <c r="AE955">
        <v>2.4660007141092688</v>
      </c>
      <c r="AF955">
        <v>455</v>
      </c>
      <c r="AG955">
        <v>1</v>
      </c>
      <c r="AH955">
        <v>0</v>
      </c>
      <c r="AI955">
        <v>113</v>
      </c>
      <c r="AJ955">
        <v>1407</v>
      </c>
      <c r="AK955">
        <v>331</v>
      </c>
      <c r="AL955">
        <v>1387</v>
      </c>
      <c r="AM955">
        <v>1</v>
      </c>
      <c r="AN955">
        <v>669</v>
      </c>
      <c r="AO955">
        <v>169</v>
      </c>
      <c r="AP955">
        <v>47</v>
      </c>
    </row>
    <row r="956" spans="1:42">
      <c r="A956">
        <v>8</v>
      </c>
      <c r="B956">
        <v>40</v>
      </c>
      <c r="C956">
        <v>2022</v>
      </c>
      <c r="D956">
        <v>99</v>
      </c>
      <c r="E956">
        <v>99</v>
      </c>
      <c r="F956">
        <v>99</v>
      </c>
      <c r="G956">
        <v>99</v>
      </c>
      <c r="H956">
        <v>2</v>
      </c>
      <c r="I956">
        <v>99</v>
      </c>
      <c r="J956">
        <v>117</v>
      </c>
      <c r="K956">
        <v>99</v>
      </c>
      <c r="L956">
        <v>99</v>
      </c>
      <c r="M956">
        <v>99</v>
      </c>
      <c r="N956">
        <v>99</v>
      </c>
      <c r="O956">
        <v>99</v>
      </c>
      <c r="P956">
        <v>9999</v>
      </c>
      <c r="Q956">
        <v>157</v>
      </c>
      <c r="R956">
        <v>101562</v>
      </c>
      <c r="S956">
        <v>100311</v>
      </c>
      <c r="T956">
        <v>3.3604694669266055</v>
      </c>
      <c r="U956">
        <v>60.982454566298813</v>
      </c>
      <c r="V956">
        <v>92.510323122608668</v>
      </c>
      <c r="W956">
        <v>84.884851113038494</v>
      </c>
      <c r="X956">
        <v>0.96394320710501979</v>
      </c>
      <c r="Y956">
        <v>1.9278864142100396</v>
      </c>
      <c r="Z956">
        <v>0</v>
      </c>
      <c r="AA956">
        <v>9.1478111361373688</v>
      </c>
      <c r="AB956">
        <v>2.3973022025709878</v>
      </c>
      <c r="AC956">
        <v>-30.506155847871231</v>
      </c>
      <c r="AD956">
        <v>7.9268088042352494</v>
      </c>
      <c r="AE956">
        <v>7.8260925274310402</v>
      </c>
      <c r="AF956">
        <v>868</v>
      </c>
      <c r="AG956">
        <v>0</v>
      </c>
      <c r="AH956">
        <v>0</v>
      </c>
      <c r="AI956">
        <v>159</v>
      </c>
      <c r="AJ956">
        <v>5850</v>
      </c>
      <c r="AK956">
        <v>2072</v>
      </c>
      <c r="AL956">
        <v>13773</v>
      </c>
      <c r="AM956">
        <v>3</v>
      </c>
      <c r="AN956">
        <v>1290</v>
      </c>
      <c r="AO956">
        <v>529</v>
      </c>
      <c r="AP956">
        <v>73</v>
      </c>
    </row>
    <row r="957" spans="1:42">
      <c r="A957">
        <v>8</v>
      </c>
      <c r="B957">
        <v>41</v>
      </c>
      <c r="C957">
        <v>2022</v>
      </c>
      <c r="D957">
        <v>99</v>
      </c>
      <c r="E957">
        <v>99</v>
      </c>
      <c r="F957">
        <v>99</v>
      </c>
      <c r="G957">
        <v>99</v>
      </c>
      <c r="H957">
        <v>1</v>
      </c>
      <c r="I957">
        <v>99</v>
      </c>
      <c r="J957">
        <v>121</v>
      </c>
      <c r="K957">
        <v>99</v>
      </c>
      <c r="L957">
        <v>99</v>
      </c>
      <c r="M957">
        <v>99</v>
      </c>
      <c r="N957">
        <v>99</v>
      </c>
      <c r="O957">
        <v>99</v>
      </c>
      <c r="P957">
        <v>9999</v>
      </c>
      <c r="Q957">
        <v>276</v>
      </c>
      <c r="R957">
        <v>169747</v>
      </c>
      <c r="S957">
        <v>168902</v>
      </c>
      <c r="T957">
        <v>3.787212734245673</v>
      </c>
      <c r="U957">
        <v>60.806870256124867</v>
      </c>
      <c r="V957">
        <v>91.001424046946113</v>
      </c>
      <c r="W957">
        <v>83.717507726373526</v>
      </c>
      <c r="X957">
        <v>3.029214065638862</v>
      </c>
      <c r="Y957">
        <v>6.0584281312777239</v>
      </c>
      <c r="Z957">
        <v>0</v>
      </c>
      <c r="AA957">
        <v>10.363533716701932</v>
      </c>
      <c r="AB957">
        <v>2.5045412422693878</v>
      </c>
      <c r="AC957">
        <v>-38.274542492135069</v>
      </c>
      <c r="AD957">
        <v>13.248577362522605</v>
      </c>
      <c r="AE957">
        <v>12.996227650639502</v>
      </c>
      <c r="AF957">
        <v>3215</v>
      </c>
      <c r="AG957">
        <v>2</v>
      </c>
      <c r="AH957">
        <v>0</v>
      </c>
      <c r="AI957">
        <v>1576</v>
      </c>
      <c r="AJ957">
        <v>6111</v>
      </c>
      <c r="AK957">
        <v>705</v>
      </c>
      <c r="AL957">
        <v>8106</v>
      </c>
      <c r="AM957">
        <v>1</v>
      </c>
      <c r="AN957">
        <v>1953</v>
      </c>
      <c r="AO957">
        <v>3147</v>
      </c>
      <c r="AP957">
        <v>155</v>
      </c>
    </row>
    <row r="958" spans="1:42">
      <c r="A958">
        <v>8</v>
      </c>
      <c r="B958">
        <v>42</v>
      </c>
      <c r="C958">
        <v>2022</v>
      </c>
      <c r="D958">
        <v>99</v>
      </c>
      <c r="E958">
        <v>99</v>
      </c>
      <c r="F958">
        <v>99</v>
      </c>
      <c r="G958">
        <v>99</v>
      </c>
      <c r="H958">
        <v>1</v>
      </c>
      <c r="I958">
        <v>99</v>
      </c>
      <c r="J958">
        <v>134</v>
      </c>
      <c r="K958">
        <v>99</v>
      </c>
      <c r="L958">
        <v>99</v>
      </c>
      <c r="M958">
        <v>99</v>
      </c>
      <c r="N958">
        <v>99</v>
      </c>
      <c r="O958">
        <v>99</v>
      </c>
      <c r="P958">
        <v>9999</v>
      </c>
      <c r="Q958">
        <v>120</v>
      </c>
      <c r="R958">
        <v>31797</v>
      </c>
      <c r="S958">
        <v>31594</v>
      </c>
      <c r="T958">
        <v>4.3501273705066508</v>
      </c>
      <c r="U958">
        <v>60.466196113186051</v>
      </c>
      <c r="V958">
        <v>91.556344509369566</v>
      </c>
      <c r="W958">
        <v>84.020351649047484</v>
      </c>
      <c r="X958">
        <v>3.3242129760669239</v>
      </c>
      <c r="Y958">
        <v>6.6484259521338478</v>
      </c>
      <c r="Z958">
        <v>0</v>
      </c>
      <c r="AA958">
        <v>10.030748143156094</v>
      </c>
      <c r="AB958">
        <v>2.4066571006225246</v>
      </c>
      <c r="AC958">
        <v>-35.576970341910886</v>
      </c>
      <c r="AD958">
        <v>2.4817228840340704</v>
      </c>
      <c r="AE958">
        <v>2.4398062288894957</v>
      </c>
      <c r="AF958">
        <v>835</v>
      </c>
      <c r="AG958">
        <v>3</v>
      </c>
      <c r="AH958">
        <v>0</v>
      </c>
      <c r="AI958">
        <v>192</v>
      </c>
      <c r="AJ958">
        <v>2755</v>
      </c>
      <c r="AK958">
        <v>1344</v>
      </c>
      <c r="AL958">
        <v>4393</v>
      </c>
      <c r="AM958">
        <v>0</v>
      </c>
      <c r="AN958">
        <v>807</v>
      </c>
      <c r="AO958">
        <v>293</v>
      </c>
      <c r="AP958">
        <v>47</v>
      </c>
    </row>
    <row r="959" spans="1:42">
      <c r="A959">
        <v>8</v>
      </c>
      <c r="B959">
        <v>43</v>
      </c>
      <c r="C959">
        <v>2022</v>
      </c>
      <c r="D959">
        <v>99</v>
      </c>
      <c r="E959">
        <v>99</v>
      </c>
      <c r="F959">
        <v>99</v>
      </c>
      <c r="G959">
        <v>99</v>
      </c>
      <c r="H959">
        <v>2</v>
      </c>
      <c r="I959">
        <v>99</v>
      </c>
      <c r="J959">
        <v>141</v>
      </c>
      <c r="K959">
        <v>99</v>
      </c>
      <c r="L959">
        <v>99</v>
      </c>
      <c r="M959">
        <v>99</v>
      </c>
      <c r="N959">
        <v>99</v>
      </c>
      <c r="O959">
        <v>99</v>
      </c>
      <c r="P959">
        <v>9999</v>
      </c>
      <c r="Q959">
        <v>102</v>
      </c>
      <c r="R959">
        <v>46078</v>
      </c>
      <c r="S959">
        <v>45542</v>
      </c>
      <c r="T959">
        <v>4.0675159512131591</v>
      </c>
      <c r="U959">
        <v>60.666483685389295</v>
      </c>
      <c r="V959">
        <v>92.766331013581478</v>
      </c>
      <c r="W959">
        <v>85.274012998990045</v>
      </c>
      <c r="X959">
        <v>0</v>
      </c>
      <c r="Y959">
        <v>0</v>
      </c>
      <c r="Z959">
        <v>0</v>
      </c>
      <c r="AA959">
        <v>8.5980638925545509</v>
      </c>
      <c r="AB959">
        <v>2.5224094256224281</v>
      </c>
      <c r="AC959">
        <v>-33.135125481218004</v>
      </c>
      <c r="AD959">
        <v>3.5963401280159091</v>
      </c>
      <c r="AE959">
        <v>3.5693984228795159</v>
      </c>
      <c r="AF959">
        <v>526</v>
      </c>
      <c r="AG959">
        <v>1</v>
      </c>
      <c r="AH959">
        <v>0</v>
      </c>
      <c r="AI959">
        <v>70</v>
      </c>
      <c r="AJ959">
        <v>2234</v>
      </c>
      <c r="AK959">
        <v>760</v>
      </c>
      <c r="AL959">
        <v>6170</v>
      </c>
      <c r="AM959">
        <v>0</v>
      </c>
      <c r="AN959">
        <v>1609</v>
      </c>
      <c r="AO959">
        <v>521</v>
      </c>
      <c r="AP959">
        <v>30</v>
      </c>
    </row>
    <row r="960" spans="1:42">
      <c r="A960">
        <v>8</v>
      </c>
      <c r="B960">
        <v>44</v>
      </c>
      <c r="C960">
        <v>2022</v>
      </c>
      <c r="D960">
        <v>99</v>
      </c>
      <c r="E960">
        <v>99</v>
      </c>
      <c r="F960">
        <v>99</v>
      </c>
      <c r="G960">
        <v>99</v>
      </c>
      <c r="H960">
        <v>2</v>
      </c>
      <c r="I960">
        <v>99</v>
      </c>
      <c r="J960">
        <v>143</v>
      </c>
      <c r="K960">
        <v>99</v>
      </c>
      <c r="L960">
        <v>99</v>
      </c>
      <c r="M960">
        <v>99</v>
      </c>
      <c r="N960">
        <v>99</v>
      </c>
      <c r="O960">
        <v>99</v>
      </c>
      <c r="P960">
        <v>9999</v>
      </c>
      <c r="Q960">
        <v>25</v>
      </c>
      <c r="R960">
        <v>8093</v>
      </c>
      <c r="S960">
        <v>8076</v>
      </c>
      <c r="T960">
        <v>2.1268997899419246</v>
      </c>
      <c r="U960">
        <v>61.712605250123801</v>
      </c>
      <c r="V960">
        <v>88.360153299880807</v>
      </c>
      <c r="W960">
        <v>81.471453689945463</v>
      </c>
      <c r="X960">
        <v>0</v>
      </c>
      <c r="Y960">
        <v>0</v>
      </c>
      <c r="Z960">
        <v>0</v>
      </c>
      <c r="AA960">
        <v>10.930825894991001</v>
      </c>
      <c r="AB960">
        <v>2.3242044441826168</v>
      </c>
      <c r="AC960">
        <v>-33.22861259989309</v>
      </c>
      <c r="AD960">
        <v>0.63165025947377818</v>
      </c>
      <c r="AE960">
        <v>0.60473903534175644</v>
      </c>
      <c r="AF960">
        <v>115</v>
      </c>
      <c r="AG960">
        <v>1</v>
      </c>
      <c r="AH960">
        <v>0</v>
      </c>
      <c r="AI960">
        <v>29</v>
      </c>
      <c r="AJ960">
        <v>394</v>
      </c>
      <c r="AK960">
        <v>17</v>
      </c>
      <c r="AL960">
        <v>418</v>
      </c>
      <c r="AM960">
        <v>0</v>
      </c>
      <c r="AN960">
        <v>209</v>
      </c>
      <c r="AO960">
        <v>70</v>
      </c>
      <c r="AP960">
        <v>16</v>
      </c>
    </row>
    <row r="961" spans="1:42">
      <c r="A961">
        <v>8</v>
      </c>
      <c r="B961">
        <v>45</v>
      </c>
      <c r="C961">
        <v>2022</v>
      </c>
      <c r="D961">
        <v>99</v>
      </c>
      <c r="E961">
        <v>99</v>
      </c>
      <c r="F961">
        <v>99</v>
      </c>
      <c r="G961">
        <v>99</v>
      </c>
      <c r="H961">
        <v>2</v>
      </c>
      <c r="I961">
        <v>99</v>
      </c>
      <c r="J961">
        <v>147</v>
      </c>
      <c r="K961">
        <v>99</v>
      </c>
      <c r="L961">
        <v>99</v>
      </c>
      <c r="M961">
        <v>99</v>
      </c>
      <c r="N961">
        <v>99</v>
      </c>
      <c r="O961">
        <v>99</v>
      </c>
      <c r="P961">
        <v>9999</v>
      </c>
      <c r="Q961">
        <v>83</v>
      </c>
      <c r="R961">
        <v>65756</v>
      </c>
      <c r="S961">
        <v>65503</v>
      </c>
      <c r="T961">
        <v>2.7666524727781496</v>
      </c>
      <c r="U961">
        <v>61.455032593926994</v>
      </c>
      <c r="V961">
        <v>91.254799987740356</v>
      </c>
      <c r="W961">
        <v>83.937641024075617</v>
      </c>
      <c r="X961">
        <v>2.5853154084798342E-2</v>
      </c>
      <c r="Y961">
        <v>5.1706308169596683E-2</v>
      </c>
      <c r="Z961">
        <v>0</v>
      </c>
      <c r="AA961">
        <v>9.4938265791683989</v>
      </c>
      <c r="AB961">
        <v>2.4897245389206439</v>
      </c>
      <c r="AC961">
        <v>-35.55472535686097</v>
      </c>
      <c r="AD961">
        <v>5.1321876265856634</v>
      </c>
      <c r="AE961">
        <v>5.0534058367764176</v>
      </c>
      <c r="AF961">
        <v>1408</v>
      </c>
      <c r="AG961">
        <v>0</v>
      </c>
      <c r="AH961">
        <v>0</v>
      </c>
      <c r="AI961">
        <v>777</v>
      </c>
      <c r="AJ961">
        <v>2531</v>
      </c>
      <c r="AK961">
        <v>428</v>
      </c>
      <c r="AL961">
        <v>5057</v>
      </c>
      <c r="AM961">
        <v>0</v>
      </c>
      <c r="AN961">
        <v>877</v>
      </c>
      <c r="AO961">
        <v>1324</v>
      </c>
      <c r="AP961">
        <v>42</v>
      </c>
    </row>
    <row r="962" spans="1:42">
      <c r="A962">
        <v>8</v>
      </c>
      <c r="B962">
        <v>46</v>
      </c>
      <c r="C962">
        <v>2022</v>
      </c>
      <c r="D962">
        <v>99</v>
      </c>
      <c r="E962">
        <v>99</v>
      </c>
      <c r="F962">
        <v>99</v>
      </c>
      <c r="G962">
        <v>99</v>
      </c>
      <c r="H962">
        <v>1</v>
      </c>
      <c r="I962">
        <v>99</v>
      </c>
      <c r="J962">
        <v>155</v>
      </c>
      <c r="K962">
        <v>99</v>
      </c>
      <c r="L962">
        <v>99</v>
      </c>
      <c r="M962">
        <v>99</v>
      </c>
      <c r="N962">
        <v>99</v>
      </c>
      <c r="O962">
        <v>99</v>
      </c>
      <c r="P962">
        <v>9999</v>
      </c>
      <c r="Q962">
        <v>37</v>
      </c>
      <c r="R962">
        <v>9131</v>
      </c>
      <c r="S962">
        <v>9102</v>
      </c>
      <c r="T962">
        <v>5.1688752601029471</v>
      </c>
      <c r="U962">
        <v>60.038343221270082</v>
      </c>
      <c r="V962">
        <v>89.379572739242803</v>
      </c>
      <c r="W962">
        <v>82.36198417930126</v>
      </c>
      <c r="X962">
        <v>0</v>
      </c>
      <c r="Y962">
        <v>0</v>
      </c>
      <c r="Z962">
        <v>0</v>
      </c>
      <c r="AA962">
        <v>10.600644542068348</v>
      </c>
      <c r="AB962">
        <v>2.6256936222639342</v>
      </c>
      <c r="AC962">
        <v>-38.594994562661199</v>
      </c>
      <c r="AD962">
        <v>0.71266508331336553</v>
      </c>
      <c r="AE962">
        <v>0.68901687557646185</v>
      </c>
      <c r="AF962">
        <v>129</v>
      </c>
      <c r="AG962">
        <v>1</v>
      </c>
      <c r="AH962">
        <v>0</v>
      </c>
      <c r="AI962">
        <v>26</v>
      </c>
      <c r="AJ962">
        <v>899</v>
      </c>
      <c r="AK962">
        <v>38</v>
      </c>
      <c r="AL962">
        <v>399</v>
      </c>
      <c r="AM962">
        <v>0</v>
      </c>
      <c r="AN962">
        <v>95</v>
      </c>
      <c r="AO962">
        <v>44</v>
      </c>
      <c r="AP962">
        <v>9</v>
      </c>
    </row>
    <row r="963" spans="1:42">
      <c r="A963">
        <v>8</v>
      </c>
      <c r="B963">
        <v>47</v>
      </c>
      <c r="C963">
        <v>2022</v>
      </c>
      <c r="D963">
        <v>99</v>
      </c>
      <c r="E963">
        <v>99</v>
      </c>
      <c r="F963">
        <v>99</v>
      </c>
      <c r="G963">
        <v>99</v>
      </c>
      <c r="H963">
        <v>2</v>
      </c>
      <c r="I963">
        <v>99</v>
      </c>
      <c r="J963">
        <v>160</v>
      </c>
      <c r="K963">
        <v>99</v>
      </c>
      <c r="L963">
        <v>99</v>
      </c>
      <c r="M963">
        <v>99</v>
      </c>
      <c r="N963">
        <v>99</v>
      </c>
      <c r="O963">
        <v>99</v>
      </c>
      <c r="P963">
        <v>9999</v>
      </c>
      <c r="Q963">
        <v>159</v>
      </c>
      <c r="R963">
        <v>106965</v>
      </c>
      <c r="S963">
        <v>106584</v>
      </c>
      <c r="T963">
        <v>3.8258869723741409</v>
      </c>
      <c r="U963">
        <v>60.871547324176234</v>
      </c>
      <c r="V963">
        <v>93.790848863991215</v>
      </c>
      <c r="W963">
        <v>86.356191829918259</v>
      </c>
      <c r="X963">
        <v>0.84513625952414351</v>
      </c>
      <c r="Y963">
        <v>1.690272519048287</v>
      </c>
      <c r="Z963">
        <v>0</v>
      </c>
      <c r="AA963">
        <v>9.0537318894187031</v>
      </c>
      <c r="AB963">
        <v>2.7750759690114064</v>
      </c>
      <c r="AC963">
        <v>-29.66169141943282</v>
      </c>
      <c r="AD963">
        <v>8.3485073526025779</v>
      </c>
      <c r="AE963">
        <v>8.4596369285960638</v>
      </c>
      <c r="AF963">
        <v>1913</v>
      </c>
      <c r="AG963">
        <v>3</v>
      </c>
      <c r="AH963">
        <v>0</v>
      </c>
      <c r="AI963">
        <v>1110</v>
      </c>
      <c r="AJ963">
        <v>6018</v>
      </c>
      <c r="AK963">
        <v>1294</v>
      </c>
      <c r="AL963">
        <v>7663</v>
      </c>
      <c r="AM963">
        <v>1</v>
      </c>
      <c r="AN963">
        <v>3261</v>
      </c>
      <c r="AO963">
        <v>1400</v>
      </c>
      <c r="AP963">
        <v>68</v>
      </c>
    </row>
    <row r="964" spans="1:42">
      <c r="A964">
        <v>8</v>
      </c>
      <c r="B964">
        <v>48</v>
      </c>
      <c r="C964">
        <v>2022</v>
      </c>
      <c r="D964">
        <v>99</v>
      </c>
      <c r="E964">
        <v>99</v>
      </c>
      <c r="F964">
        <v>99</v>
      </c>
      <c r="G964">
        <v>99</v>
      </c>
      <c r="H964">
        <v>1</v>
      </c>
      <c r="I964">
        <v>99</v>
      </c>
      <c r="J964">
        <v>171</v>
      </c>
      <c r="K964">
        <v>99</v>
      </c>
      <c r="L964">
        <v>99</v>
      </c>
      <c r="M964">
        <v>99</v>
      </c>
      <c r="N964">
        <v>99</v>
      </c>
      <c r="O964">
        <v>99</v>
      </c>
      <c r="P964">
        <v>9999</v>
      </c>
      <c r="Q964">
        <v>89</v>
      </c>
      <c r="R964">
        <v>71429</v>
      </c>
      <c r="S964">
        <v>71068</v>
      </c>
      <c r="T964">
        <v>3.5792325246048504</v>
      </c>
      <c r="U964">
        <v>60.835551865818637</v>
      </c>
      <c r="V964">
        <v>93.814304380996177</v>
      </c>
      <c r="W964">
        <v>86.269694095795103</v>
      </c>
      <c r="X964">
        <v>0.11339931960408239</v>
      </c>
      <c r="Y964">
        <v>0.22679863920816479</v>
      </c>
      <c r="Z964">
        <v>0</v>
      </c>
      <c r="AA964">
        <v>8.7879057331676478</v>
      </c>
      <c r="AB964">
        <v>2.3803828297013521</v>
      </c>
      <c r="AC964">
        <v>-31.551703064940678</v>
      </c>
      <c r="AD964">
        <v>5.5749593950268759</v>
      </c>
      <c r="AE964">
        <v>5.6350604438808602</v>
      </c>
      <c r="AF964">
        <v>1246</v>
      </c>
      <c r="AG964">
        <v>0</v>
      </c>
      <c r="AH964">
        <v>0</v>
      </c>
      <c r="AI964">
        <v>513</v>
      </c>
      <c r="AJ964">
        <v>10404</v>
      </c>
      <c r="AK964">
        <v>1893</v>
      </c>
      <c r="AL964">
        <v>11645</v>
      </c>
      <c r="AM964">
        <v>1</v>
      </c>
      <c r="AN964">
        <v>753</v>
      </c>
      <c r="AO964">
        <v>636</v>
      </c>
      <c r="AP964">
        <v>47</v>
      </c>
    </row>
    <row r="965" spans="1:42">
      <c r="A965">
        <v>8</v>
      </c>
      <c r="B965">
        <v>49</v>
      </c>
      <c r="C965">
        <v>2022</v>
      </c>
      <c r="D965">
        <v>99</v>
      </c>
      <c r="E965">
        <v>99</v>
      </c>
      <c r="F965">
        <v>99</v>
      </c>
      <c r="G965">
        <v>99</v>
      </c>
      <c r="H965">
        <v>2</v>
      </c>
      <c r="I965">
        <v>99</v>
      </c>
      <c r="J965">
        <v>181</v>
      </c>
      <c r="K965">
        <v>99</v>
      </c>
      <c r="L965">
        <v>99</v>
      </c>
      <c r="M965">
        <v>99</v>
      </c>
      <c r="N965">
        <v>99</v>
      </c>
      <c r="O965">
        <v>99</v>
      </c>
      <c r="P965">
        <v>9999</v>
      </c>
      <c r="Q965">
        <v>18</v>
      </c>
      <c r="R965">
        <v>7694</v>
      </c>
      <c r="S965">
        <v>7657</v>
      </c>
      <c r="T965">
        <v>2.6329607486353002</v>
      </c>
      <c r="U965">
        <v>61.495755517826836</v>
      </c>
      <c r="V965">
        <v>89.912670990834101</v>
      </c>
      <c r="W965">
        <v>82.770797962648572</v>
      </c>
      <c r="X965">
        <v>0</v>
      </c>
      <c r="Y965">
        <v>0</v>
      </c>
      <c r="Z965">
        <v>0</v>
      </c>
      <c r="AA965">
        <v>9.5909049524269676</v>
      </c>
      <c r="AB965">
        <v>2.459071051590024</v>
      </c>
      <c r="AC965">
        <v>-30.726180584899478</v>
      </c>
      <c r="AD965">
        <v>0.60050872314237613</v>
      </c>
      <c r="AE965">
        <v>0.58250816369461811</v>
      </c>
      <c r="AF965">
        <v>60</v>
      </c>
      <c r="AG965">
        <v>2</v>
      </c>
      <c r="AH965">
        <v>0</v>
      </c>
      <c r="AI965">
        <v>17</v>
      </c>
      <c r="AJ965">
        <v>616</v>
      </c>
      <c r="AK965">
        <v>93</v>
      </c>
      <c r="AL965">
        <v>1388</v>
      </c>
      <c r="AM965">
        <v>0</v>
      </c>
      <c r="AN965">
        <v>78</v>
      </c>
      <c r="AO965">
        <v>174</v>
      </c>
      <c r="AP965">
        <v>10</v>
      </c>
    </row>
    <row r="966" spans="1:42">
      <c r="A966">
        <v>8</v>
      </c>
      <c r="B966">
        <v>50</v>
      </c>
      <c r="C966">
        <v>2022</v>
      </c>
      <c r="D966">
        <v>99</v>
      </c>
      <c r="E966">
        <v>99</v>
      </c>
      <c r="F966">
        <v>99</v>
      </c>
      <c r="G966">
        <v>99</v>
      </c>
      <c r="H966">
        <v>2</v>
      </c>
      <c r="I966">
        <v>99</v>
      </c>
      <c r="J966">
        <v>470</v>
      </c>
      <c r="K966">
        <v>99</v>
      </c>
      <c r="L966">
        <v>99</v>
      </c>
      <c r="M966">
        <v>99</v>
      </c>
      <c r="N966">
        <v>99</v>
      </c>
      <c r="O966">
        <v>99</v>
      </c>
      <c r="P966">
        <v>9999</v>
      </c>
      <c r="Q966">
        <v>80</v>
      </c>
      <c r="R966">
        <v>6741</v>
      </c>
      <c r="S966">
        <v>6684</v>
      </c>
      <c r="T966">
        <v>5.7530040053404523</v>
      </c>
      <c r="U966">
        <v>59.53665469778575</v>
      </c>
      <c r="V966">
        <v>96.608968361566482</v>
      </c>
      <c r="W966">
        <v>88.741352483542997</v>
      </c>
      <c r="X966">
        <v>0</v>
      </c>
      <c r="Y966">
        <v>0</v>
      </c>
      <c r="Z966">
        <v>0</v>
      </c>
      <c r="AA966">
        <v>12.392927959169027</v>
      </c>
      <c r="AB966">
        <v>3.2328361762585258</v>
      </c>
      <c r="AC966">
        <v>-30.265389212848397</v>
      </c>
      <c r="AD966">
        <v>0.52612806117789923</v>
      </c>
      <c r="AE966">
        <v>0.54516593602882568</v>
      </c>
      <c r="AF966">
        <v>33</v>
      </c>
      <c r="AG966">
        <v>0</v>
      </c>
      <c r="AH966">
        <v>0</v>
      </c>
      <c r="AI966">
        <v>12</v>
      </c>
      <c r="AJ966">
        <v>331</v>
      </c>
      <c r="AK966">
        <v>63</v>
      </c>
      <c r="AL966">
        <v>727</v>
      </c>
      <c r="AM966">
        <v>0</v>
      </c>
      <c r="AN966">
        <v>69</v>
      </c>
      <c r="AO966">
        <v>67</v>
      </c>
      <c r="AP966">
        <v>27</v>
      </c>
    </row>
    <row r="967" spans="1:42">
      <c r="A967">
        <v>8</v>
      </c>
      <c r="B967">
        <v>51</v>
      </c>
      <c r="C967">
        <v>2022</v>
      </c>
      <c r="D967">
        <v>99</v>
      </c>
      <c r="E967">
        <v>99</v>
      </c>
      <c r="F967">
        <v>99</v>
      </c>
      <c r="G967">
        <v>99</v>
      </c>
      <c r="H967">
        <v>1</v>
      </c>
      <c r="I967">
        <v>99</v>
      </c>
      <c r="J967">
        <v>643</v>
      </c>
      <c r="K967">
        <v>99</v>
      </c>
      <c r="L967">
        <v>99</v>
      </c>
      <c r="M967">
        <v>99</v>
      </c>
      <c r="N967">
        <v>99</v>
      </c>
      <c r="O967">
        <v>99</v>
      </c>
      <c r="P967">
        <v>9999</v>
      </c>
      <c r="Q967">
        <v>90</v>
      </c>
      <c r="R967">
        <v>56443</v>
      </c>
      <c r="S967">
        <v>56315</v>
      </c>
      <c r="T967">
        <v>3.6451641479014225</v>
      </c>
      <c r="U967">
        <v>60.814312350173118</v>
      </c>
      <c r="V967">
        <v>89.96832032016097</v>
      </c>
      <c r="W967">
        <v>82.92980023084445</v>
      </c>
      <c r="X967">
        <v>3.911911131584076</v>
      </c>
      <c r="Y967">
        <v>7.823822263168152</v>
      </c>
      <c r="Z967">
        <v>0</v>
      </c>
      <c r="AA967">
        <v>10.446398018240915</v>
      </c>
      <c r="AB967">
        <v>2.3574600986586804</v>
      </c>
      <c r="AC967">
        <v>-37.17142300188889</v>
      </c>
      <c r="AD967">
        <v>4.4053176319632348</v>
      </c>
      <c r="AE967">
        <v>4.2924073983061026</v>
      </c>
      <c r="AF967">
        <v>1106</v>
      </c>
      <c r="AG967">
        <v>0</v>
      </c>
      <c r="AH967">
        <v>0</v>
      </c>
      <c r="AI967">
        <v>171</v>
      </c>
      <c r="AJ967">
        <v>2038</v>
      </c>
      <c r="AK967">
        <v>737</v>
      </c>
      <c r="AL967">
        <v>2941</v>
      </c>
      <c r="AM967">
        <v>1</v>
      </c>
      <c r="AN967">
        <v>1212</v>
      </c>
      <c r="AO967">
        <v>420</v>
      </c>
      <c r="AP967">
        <v>52</v>
      </c>
    </row>
    <row r="968" spans="1:42">
      <c r="A968">
        <v>8</v>
      </c>
      <c r="B968">
        <v>52</v>
      </c>
      <c r="C968">
        <v>2021</v>
      </c>
      <c r="D968">
        <v>99</v>
      </c>
      <c r="E968">
        <v>99</v>
      </c>
      <c r="F968">
        <v>99</v>
      </c>
      <c r="G968">
        <v>99</v>
      </c>
      <c r="H968">
        <v>1</v>
      </c>
      <c r="I968">
        <v>99</v>
      </c>
      <c r="J968">
        <v>103</v>
      </c>
      <c r="K968">
        <v>99</v>
      </c>
      <c r="L968">
        <v>99</v>
      </c>
      <c r="M968">
        <v>99</v>
      </c>
      <c r="N968">
        <v>99</v>
      </c>
      <c r="O968">
        <v>99</v>
      </c>
      <c r="P968">
        <v>9999</v>
      </c>
      <c r="Q968">
        <v>305</v>
      </c>
      <c r="R968">
        <v>119482</v>
      </c>
      <c r="S968">
        <v>118936</v>
      </c>
      <c r="T968">
        <v>15.773631174570223</v>
      </c>
      <c r="U968">
        <v>60.207784018295555</v>
      </c>
      <c r="V968">
        <v>92.578081816227936</v>
      </c>
      <c r="W968">
        <v>85.33099742718781</v>
      </c>
      <c r="X968">
        <v>2.8975075743626664</v>
      </c>
      <c r="Y968">
        <v>5.7950151487253327</v>
      </c>
      <c r="Z968">
        <v>95.31393850119683</v>
      </c>
      <c r="AA968">
        <v>9.4183743873083419</v>
      </c>
      <c r="AB968">
        <v>2.6896330973931311</v>
      </c>
      <c r="AC968">
        <v>-29.188633428705057</v>
      </c>
      <c r="AD968">
        <v>9.1702517071460168</v>
      </c>
      <c r="AE968">
        <v>9.2508461922204717</v>
      </c>
      <c r="AF968">
        <v>985</v>
      </c>
      <c r="AG968">
        <v>0</v>
      </c>
      <c r="AH968">
        <v>0</v>
      </c>
      <c r="AI968">
        <v>295</v>
      </c>
      <c r="AJ968">
        <v>3330</v>
      </c>
      <c r="AK968">
        <v>474</v>
      </c>
      <c r="AL968">
        <v>3723</v>
      </c>
      <c r="AM968">
        <v>0</v>
      </c>
      <c r="AN968">
        <v>839</v>
      </c>
      <c r="AO968">
        <v>774</v>
      </c>
      <c r="AP968">
        <v>147</v>
      </c>
    </row>
    <row r="969" spans="1:42">
      <c r="A969">
        <v>8</v>
      </c>
      <c r="B969">
        <v>53</v>
      </c>
      <c r="C969">
        <v>2021</v>
      </c>
      <c r="D969">
        <v>99</v>
      </c>
      <c r="E969">
        <v>99</v>
      </c>
      <c r="F969">
        <v>99</v>
      </c>
      <c r="G969">
        <v>99</v>
      </c>
      <c r="H969">
        <v>2</v>
      </c>
      <c r="I969">
        <v>99</v>
      </c>
      <c r="J969">
        <v>106</v>
      </c>
      <c r="K969">
        <v>99</v>
      </c>
      <c r="L969">
        <v>99</v>
      </c>
      <c r="M969">
        <v>99</v>
      </c>
      <c r="N969">
        <v>99</v>
      </c>
      <c r="O969">
        <v>99</v>
      </c>
      <c r="P969">
        <v>9999</v>
      </c>
      <c r="Q969">
        <v>154</v>
      </c>
      <c r="R969">
        <v>109317</v>
      </c>
      <c r="S969">
        <v>109265</v>
      </c>
      <c r="T969">
        <v>16.180667233824565</v>
      </c>
      <c r="U969">
        <v>60.911591085892098</v>
      </c>
      <c r="V969">
        <v>93.893546254772318</v>
      </c>
      <c r="W969">
        <v>86.643715736970691</v>
      </c>
      <c r="X969">
        <v>1.6932407585279503</v>
      </c>
      <c r="Y969">
        <v>3.3864815170559006</v>
      </c>
      <c r="Z969">
        <v>0</v>
      </c>
      <c r="AA969">
        <v>7.7928129233029182</v>
      </c>
      <c r="AB969">
        <v>2.5087190105510326</v>
      </c>
      <c r="AC969">
        <v>-27.938705523470318</v>
      </c>
      <c r="AD969">
        <v>8.3900872589183457</v>
      </c>
      <c r="AE969">
        <v>8.6293771161277935</v>
      </c>
      <c r="AF969">
        <v>1195</v>
      </c>
      <c r="AG969">
        <v>3</v>
      </c>
      <c r="AH969">
        <v>0</v>
      </c>
      <c r="AI969">
        <v>349</v>
      </c>
      <c r="AJ969">
        <v>4596</v>
      </c>
      <c r="AK969">
        <v>1493</v>
      </c>
      <c r="AL969">
        <v>5828</v>
      </c>
      <c r="AM969">
        <v>2</v>
      </c>
      <c r="AN969">
        <v>1867.5</v>
      </c>
      <c r="AO969">
        <v>725</v>
      </c>
      <c r="AP969">
        <v>65</v>
      </c>
    </row>
    <row r="970" spans="1:42">
      <c r="A970">
        <v>8</v>
      </c>
      <c r="B970">
        <v>54</v>
      </c>
      <c r="C970">
        <v>2021</v>
      </c>
      <c r="D970">
        <v>99</v>
      </c>
      <c r="E970">
        <v>99</v>
      </c>
      <c r="F970">
        <v>99</v>
      </c>
      <c r="G970">
        <v>99</v>
      </c>
      <c r="H970">
        <v>1</v>
      </c>
      <c r="I970">
        <v>99</v>
      </c>
      <c r="J970">
        <v>109</v>
      </c>
      <c r="K970">
        <v>99</v>
      </c>
      <c r="L970">
        <v>99</v>
      </c>
      <c r="M970">
        <v>99</v>
      </c>
      <c r="N970">
        <v>99</v>
      </c>
      <c r="O970">
        <v>99</v>
      </c>
      <c r="P970">
        <v>9999</v>
      </c>
      <c r="Q970">
        <v>477</v>
      </c>
      <c r="R970">
        <v>197536</v>
      </c>
      <c r="S970">
        <v>196811</v>
      </c>
      <c r="T970">
        <v>15.871188036611047</v>
      </c>
      <c r="U970">
        <v>60.353674337308398</v>
      </c>
      <c r="V970">
        <v>92.723917975036485</v>
      </c>
      <c r="W970">
        <v>85.470143386294382</v>
      </c>
      <c r="X970">
        <v>2.1003766402073549</v>
      </c>
      <c r="Y970">
        <v>4.2007532804147099</v>
      </c>
      <c r="Z970">
        <v>94.564028835250269</v>
      </c>
      <c r="AA970">
        <v>9.4474850730373845</v>
      </c>
      <c r="AB970">
        <v>2.6192836745793495</v>
      </c>
      <c r="AC970">
        <v>-29.830585557188147</v>
      </c>
      <c r="AD970">
        <v>15.160901568627878</v>
      </c>
      <c r="AE970">
        <v>15.332928493821072</v>
      </c>
      <c r="AF970">
        <v>4240</v>
      </c>
      <c r="AG970">
        <v>0</v>
      </c>
      <c r="AH970">
        <v>0</v>
      </c>
      <c r="AI970">
        <v>1930</v>
      </c>
      <c r="AJ970">
        <v>7250</v>
      </c>
      <c r="AK970">
        <v>1212</v>
      </c>
      <c r="AL970">
        <v>13788</v>
      </c>
      <c r="AM970">
        <v>2</v>
      </c>
      <c r="AN970">
        <v>1417</v>
      </c>
      <c r="AO970">
        <v>2392</v>
      </c>
      <c r="AP970">
        <v>214</v>
      </c>
    </row>
    <row r="971" spans="1:42">
      <c r="A971">
        <v>8</v>
      </c>
      <c r="B971">
        <v>55</v>
      </c>
      <c r="C971">
        <v>2021</v>
      </c>
      <c r="D971">
        <v>99</v>
      </c>
      <c r="E971">
        <v>99</v>
      </c>
      <c r="F971">
        <v>99</v>
      </c>
      <c r="G971">
        <v>99</v>
      </c>
      <c r="H971">
        <v>1</v>
      </c>
      <c r="I971">
        <v>99</v>
      </c>
      <c r="J971">
        <v>111</v>
      </c>
      <c r="K971">
        <v>99</v>
      </c>
      <c r="L971">
        <v>99</v>
      </c>
      <c r="M971">
        <v>99</v>
      </c>
      <c r="N971">
        <v>99</v>
      </c>
      <c r="O971">
        <v>99</v>
      </c>
      <c r="P971">
        <v>9999</v>
      </c>
      <c r="Q971">
        <v>288</v>
      </c>
      <c r="R971">
        <v>146462</v>
      </c>
      <c r="S971">
        <v>146090</v>
      </c>
      <c r="T971">
        <v>15.977086206661109</v>
      </c>
      <c r="U971">
        <v>60.520425764939411</v>
      </c>
      <c r="V971">
        <v>90.980774477685614</v>
      </c>
      <c r="W971">
        <v>83.893225272093503</v>
      </c>
      <c r="X971">
        <v>0.91559585421474499</v>
      </c>
      <c r="Y971">
        <v>1.83119170842949</v>
      </c>
      <c r="Z971">
        <v>84.951728093293852</v>
      </c>
      <c r="AA971">
        <v>9.6580127459034557</v>
      </c>
      <c r="AB971">
        <v>2.527301198631394</v>
      </c>
      <c r="AC971">
        <v>-30.454064034254056</v>
      </c>
      <c r="AD971">
        <v>11.240968560385838</v>
      </c>
      <c r="AE971">
        <v>11.171427978707751</v>
      </c>
      <c r="AF971">
        <v>2252</v>
      </c>
      <c r="AG971">
        <v>0</v>
      </c>
      <c r="AH971">
        <v>0</v>
      </c>
      <c r="AI971">
        <v>768</v>
      </c>
      <c r="AJ971">
        <v>11192</v>
      </c>
      <c r="AK971">
        <v>2382</v>
      </c>
      <c r="AL971">
        <v>12643</v>
      </c>
      <c r="AM971">
        <v>16</v>
      </c>
      <c r="AN971">
        <v>1482</v>
      </c>
      <c r="AO971">
        <v>1011</v>
      </c>
      <c r="AP971">
        <v>138</v>
      </c>
    </row>
    <row r="972" spans="1:42">
      <c r="A972">
        <v>8</v>
      </c>
      <c r="B972">
        <v>56</v>
      </c>
      <c r="C972">
        <v>2021</v>
      </c>
      <c r="D972">
        <v>99</v>
      </c>
      <c r="E972">
        <v>99</v>
      </c>
      <c r="F972">
        <v>99</v>
      </c>
      <c r="G972">
        <v>99</v>
      </c>
      <c r="H972">
        <v>1</v>
      </c>
      <c r="I972">
        <v>99</v>
      </c>
      <c r="J972">
        <v>116</v>
      </c>
      <c r="K972">
        <v>99</v>
      </c>
      <c r="L972">
        <v>99</v>
      </c>
      <c r="M972">
        <v>99</v>
      </c>
      <c r="N972">
        <v>99</v>
      </c>
      <c r="O972">
        <v>99</v>
      </c>
      <c r="P972">
        <v>9999</v>
      </c>
      <c r="Q972">
        <v>106</v>
      </c>
      <c r="R972">
        <v>37888</v>
      </c>
      <c r="S972">
        <v>37801</v>
      </c>
      <c r="T972">
        <v>15.970016891891891</v>
      </c>
      <c r="U972">
        <v>60.54559403190391</v>
      </c>
      <c r="V972">
        <v>90.120649785902231</v>
      </c>
      <c r="W972">
        <v>83.106717547154403</v>
      </c>
      <c r="X972">
        <v>4.1913006756756763</v>
      </c>
      <c r="Y972">
        <v>8.3826013513513526</v>
      </c>
      <c r="Z972">
        <v>90.524704391891873</v>
      </c>
      <c r="AA972">
        <v>9.461337075686032</v>
      </c>
      <c r="AB972">
        <v>2.6378337599153965</v>
      </c>
      <c r="AC972">
        <v>-31.515896515662881</v>
      </c>
      <c r="AD972">
        <v>2.9079066025037119</v>
      </c>
      <c r="AE972">
        <v>2.8635233453126818</v>
      </c>
      <c r="AF972">
        <v>500</v>
      </c>
      <c r="AG972">
        <v>0</v>
      </c>
      <c r="AH972">
        <v>0</v>
      </c>
      <c r="AI972">
        <v>181</v>
      </c>
      <c r="AJ972">
        <v>1421</v>
      </c>
      <c r="AK972">
        <v>1058</v>
      </c>
      <c r="AL972">
        <v>656</v>
      </c>
      <c r="AM972">
        <v>0</v>
      </c>
      <c r="AN972">
        <v>931</v>
      </c>
      <c r="AO972">
        <v>146</v>
      </c>
      <c r="AP972">
        <v>42</v>
      </c>
    </row>
    <row r="973" spans="1:42">
      <c r="A973">
        <v>8</v>
      </c>
      <c r="B973">
        <v>57</v>
      </c>
      <c r="C973">
        <v>2021</v>
      </c>
      <c r="D973">
        <v>99</v>
      </c>
      <c r="E973">
        <v>99</v>
      </c>
      <c r="F973">
        <v>99</v>
      </c>
      <c r="G973">
        <v>99</v>
      </c>
      <c r="H973">
        <v>2</v>
      </c>
      <c r="I973">
        <v>99</v>
      </c>
      <c r="J973">
        <v>117</v>
      </c>
      <c r="K973">
        <v>99</v>
      </c>
      <c r="L973">
        <v>99</v>
      </c>
      <c r="M973">
        <v>99</v>
      </c>
      <c r="N973">
        <v>99</v>
      </c>
      <c r="O973">
        <v>99</v>
      </c>
      <c r="P973">
        <v>9999</v>
      </c>
      <c r="Q973">
        <v>176</v>
      </c>
      <c r="R973">
        <v>109622</v>
      </c>
      <c r="S973">
        <v>108226</v>
      </c>
      <c r="T973">
        <v>16.032922223641243</v>
      </c>
      <c r="U973">
        <v>61.036155822076019</v>
      </c>
      <c r="V973">
        <v>90.960096963340987</v>
      </c>
      <c r="W973">
        <v>83.611455657605319</v>
      </c>
      <c r="X973">
        <v>1.3929685647041652</v>
      </c>
      <c r="Y973">
        <v>2.7859371294083304</v>
      </c>
      <c r="Z973">
        <v>18.487164985130725</v>
      </c>
      <c r="AA973">
        <v>9.3884357457677829</v>
      </c>
      <c r="AB973">
        <v>2.4683188819012285</v>
      </c>
      <c r="AC973">
        <v>-28.124203905281735</v>
      </c>
      <c r="AD973">
        <v>8.4134960298686075</v>
      </c>
      <c r="AE973">
        <v>8.2481908560845127</v>
      </c>
      <c r="AF973">
        <v>1471</v>
      </c>
      <c r="AG973">
        <v>1</v>
      </c>
      <c r="AH973">
        <v>1</v>
      </c>
      <c r="AI973">
        <v>319</v>
      </c>
      <c r="AJ973">
        <v>7918</v>
      </c>
      <c r="AK973">
        <v>3280</v>
      </c>
      <c r="AL973">
        <v>11442</v>
      </c>
      <c r="AM973">
        <v>5</v>
      </c>
      <c r="AN973">
        <v>1589</v>
      </c>
      <c r="AO973">
        <v>983</v>
      </c>
      <c r="AP973">
        <v>81</v>
      </c>
    </row>
    <row r="974" spans="1:42">
      <c r="A974">
        <v>8</v>
      </c>
      <c r="B974">
        <v>58</v>
      </c>
      <c r="C974">
        <v>2021</v>
      </c>
      <c r="D974">
        <v>99</v>
      </c>
      <c r="E974">
        <v>99</v>
      </c>
      <c r="F974">
        <v>99</v>
      </c>
      <c r="G974">
        <v>99</v>
      </c>
      <c r="H974">
        <v>1</v>
      </c>
      <c r="I974">
        <v>99</v>
      </c>
      <c r="J974">
        <v>121</v>
      </c>
      <c r="K974">
        <v>99</v>
      </c>
      <c r="L974">
        <v>99</v>
      </c>
      <c r="M974">
        <v>99</v>
      </c>
      <c r="N974">
        <v>99</v>
      </c>
      <c r="O974">
        <v>99</v>
      </c>
      <c r="P974">
        <v>9999</v>
      </c>
      <c r="Q974">
        <v>282</v>
      </c>
      <c r="R974">
        <v>168994</v>
      </c>
      <c r="S974">
        <v>168729</v>
      </c>
      <c r="T974">
        <v>16.087772346947229</v>
      </c>
      <c r="U974">
        <v>60.799702481494002</v>
      </c>
      <c r="V974">
        <v>91.128376879444829</v>
      </c>
      <c r="W974">
        <v>84.05788358847694</v>
      </c>
      <c r="X974">
        <v>2.8906351704794253</v>
      </c>
      <c r="Y974">
        <v>5.7812703409588506</v>
      </c>
      <c r="Z974">
        <v>97.801105364687515</v>
      </c>
      <c r="AA974">
        <v>9.9117340429127019</v>
      </c>
      <c r="AB974">
        <v>2.6062777674364845</v>
      </c>
      <c r="AC974">
        <v>-33.040591625142604</v>
      </c>
      <c r="AD974">
        <v>12.970301108095237</v>
      </c>
      <c r="AE974">
        <v>12.927944931838219</v>
      </c>
      <c r="AF974">
        <v>2713</v>
      </c>
      <c r="AG974">
        <v>0</v>
      </c>
      <c r="AH974">
        <v>0</v>
      </c>
      <c r="AI974">
        <v>1169</v>
      </c>
      <c r="AJ974">
        <v>5222</v>
      </c>
      <c r="AK974">
        <v>578</v>
      </c>
      <c r="AL974">
        <v>5014</v>
      </c>
      <c r="AM974">
        <v>0</v>
      </c>
      <c r="AN974">
        <v>2082</v>
      </c>
      <c r="AO974">
        <v>3219</v>
      </c>
      <c r="AP974">
        <v>146</v>
      </c>
    </row>
    <row r="975" spans="1:42">
      <c r="A975">
        <v>8</v>
      </c>
      <c r="B975">
        <v>59</v>
      </c>
      <c r="C975">
        <v>2021</v>
      </c>
      <c r="D975">
        <v>99</v>
      </c>
      <c r="E975">
        <v>99</v>
      </c>
      <c r="F975">
        <v>99</v>
      </c>
      <c r="G975">
        <v>99</v>
      </c>
      <c r="H975">
        <v>1</v>
      </c>
      <c r="I975">
        <v>99</v>
      </c>
      <c r="J975">
        <v>134</v>
      </c>
      <c r="K975">
        <v>99</v>
      </c>
      <c r="L975">
        <v>99</v>
      </c>
      <c r="M975">
        <v>99</v>
      </c>
      <c r="N975">
        <v>99</v>
      </c>
      <c r="O975">
        <v>99</v>
      </c>
      <c r="P975">
        <v>9999</v>
      </c>
      <c r="Q975">
        <v>129</v>
      </c>
      <c r="R975">
        <v>30722</v>
      </c>
      <c r="S975">
        <v>30695</v>
      </c>
      <c r="T975">
        <v>16.000260399713564</v>
      </c>
      <c r="U975">
        <v>60.545007330184077</v>
      </c>
      <c r="V975">
        <v>90.728547762321526</v>
      </c>
      <c r="W975">
        <v>83.71214758103936</v>
      </c>
      <c r="X975">
        <v>3.0271466701386633</v>
      </c>
      <c r="Y975">
        <v>6.0542933402773267</v>
      </c>
      <c r="Z975">
        <v>85.671505761343653</v>
      </c>
      <c r="AA975">
        <v>10.292926004854523</v>
      </c>
      <c r="AB975">
        <v>2.5866924994610505</v>
      </c>
      <c r="AC975">
        <v>-32.949856474265395</v>
      </c>
      <c r="AD975">
        <v>2.3579156102755219</v>
      </c>
      <c r="AE975">
        <v>2.3421646994260645</v>
      </c>
      <c r="AF975">
        <v>1360</v>
      </c>
      <c r="AG975">
        <v>2</v>
      </c>
      <c r="AH975">
        <v>0</v>
      </c>
      <c r="AI975">
        <v>224</v>
      </c>
      <c r="AJ975">
        <v>2065</v>
      </c>
      <c r="AK975">
        <v>497</v>
      </c>
      <c r="AL975">
        <v>907</v>
      </c>
      <c r="AM975">
        <v>1</v>
      </c>
      <c r="AN975">
        <v>1017</v>
      </c>
      <c r="AO975">
        <v>279</v>
      </c>
      <c r="AP975">
        <v>49</v>
      </c>
    </row>
    <row r="976" spans="1:42">
      <c r="A976">
        <v>8</v>
      </c>
      <c r="B976">
        <v>60</v>
      </c>
      <c r="C976">
        <v>2021</v>
      </c>
      <c r="D976">
        <v>99</v>
      </c>
      <c r="E976">
        <v>99</v>
      </c>
      <c r="F976">
        <v>99</v>
      </c>
      <c r="G976">
        <v>99</v>
      </c>
      <c r="H976">
        <v>2</v>
      </c>
      <c r="I976">
        <v>99</v>
      </c>
      <c r="J976">
        <v>141</v>
      </c>
      <c r="K976">
        <v>99</v>
      </c>
      <c r="L976">
        <v>99</v>
      </c>
      <c r="M976">
        <v>99</v>
      </c>
      <c r="N976">
        <v>99</v>
      </c>
      <c r="O976">
        <v>99</v>
      </c>
      <c r="P976">
        <v>9999</v>
      </c>
      <c r="Q976">
        <v>106</v>
      </c>
      <c r="R976">
        <v>48951</v>
      </c>
      <c r="S976">
        <v>48466</v>
      </c>
      <c r="T976">
        <v>15.749688463974181</v>
      </c>
      <c r="U976">
        <v>60.343333470886797</v>
      </c>
      <c r="V976">
        <v>92.719974941720324</v>
      </c>
      <c r="W976">
        <v>85.324631700573605</v>
      </c>
      <c r="X976">
        <v>0</v>
      </c>
      <c r="Y976">
        <v>0</v>
      </c>
      <c r="Z976">
        <v>38.614124328410043</v>
      </c>
      <c r="AA976">
        <v>8.059937354570776</v>
      </c>
      <c r="AB976">
        <v>2.621641152493742</v>
      </c>
      <c r="AC976">
        <v>-26.006360794618299</v>
      </c>
      <c r="AD976">
        <v>3.7569926124144639</v>
      </c>
      <c r="AE976">
        <v>3.7694059355423746</v>
      </c>
      <c r="AF976">
        <v>629</v>
      </c>
      <c r="AG976">
        <v>0</v>
      </c>
      <c r="AH976">
        <v>0</v>
      </c>
      <c r="AI976">
        <v>184</v>
      </c>
      <c r="AJ976">
        <v>2841</v>
      </c>
      <c r="AK976">
        <v>565</v>
      </c>
      <c r="AL976">
        <v>7918</v>
      </c>
      <c r="AM976">
        <v>0</v>
      </c>
      <c r="AN976">
        <v>2381</v>
      </c>
      <c r="AO976">
        <v>695</v>
      </c>
      <c r="AP976">
        <v>34</v>
      </c>
    </row>
    <row r="977" spans="1:42">
      <c r="A977">
        <v>8</v>
      </c>
      <c r="B977">
        <v>61</v>
      </c>
      <c r="C977">
        <v>2021</v>
      </c>
      <c r="D977">
        <v>99</v>
      </c>
      <c r="E977">
        <v>99</v>
      </c>
      <c r="F977">
        <v>99</v>
      </c>
      <c r="G977">
        <v>99</v>
      </c>
      <c r="H977">
        <v>2</v>
      </c>
      <c r="I977">
        <v>99</v>
      </c>
      <c r="J977">
        <v>143</v>
      </c>
      <c r="K977">
        <v>99</v>
      </c>
      <c r="L977">
        <v>99</v>
      </c>
      <c r="M977">
        <v>99</v>
      </c>
      <c r="N977">
        <v>99</v>
      </c>
      <c r="O977">
        <v>99</v>
      </c>
      <c r="P977">
        <v>9999</v>
      </c>
      <c r="Q977">
        <v>27</v>
      </c>
      <c r="R977">
        <v>8946</v>
      </c>
      <c r="S977">
        <v>8926</v>
      </c>
      <c r="T977">
        <v>16.448245025709813</v>
      </c>
      <c r="U977">
        <v>61.601613264620227</v>
      </c>
      <c r="V977">
        <v>87.643071757212283</v>
      </c>
      <c r="W977">
        <v>80.818967062513806</v>
      </c>
      <c r="X977">
        <v>0</v>
      </c>
      <c r="Y977">
        <v>0</v>
      </c>
      <c r="Z977">
        <v>0</v>
      </c>
      <c r="AA977">
        <v>10.390160845799597</v>
      </c>
      <c r="AB977">
        <v>2.2934830753105455</v>
      </c>
      <c r="AC977">
        <v>-31.08446475942964</v>
      </c>
      <c r="AD977">
        <v>0.68660611449530717</v>
      </c>
      <c r="AE977">
        <v>0.65755409654024877</v>
      </c>
      <c r="AF977">
        <v>83</v>
      </c>
      <c r="AG977">
        <v>0</v>
      </c>
      <c r="AH977">
        <v>0</v>
      </c>
      <c r="AI977">
        <v>32</v>
      </c>
      <c r="AJ977">
        <v>319</v>
      </c>
      <c r="AK977">
        <v>22</v>
      </c>
      <c r="AL977">
        <v>862</v>
      </c>
      <c r="AM977">
        <v>1</v>
      </c>
      <c r="AN977">
        <v>297</v>
      </c>
      <c r="AO977">
        <v>48</v>
      </c>
      <c r="AP977">
        <v>16</v>
      </c>
    </row>
    <row r="978" spans="1:42">
      <c r="A978">
        <v>8</v>
      </c>
      <c r="B978">
        <v>62</v>
      </c>
      <c r="C978">
        <v>2021</v>
      </c>
      <c r="D978">
        <v>99</v>
      </c>
      <c r="E978">
        <v>99</v>
      </c>
      <c r="F978">
        <v>99</v>
      </c>
      <c r="G978">
        <v>99</v>
      </c>
      <c r="H978">
        <v>2</v>
      </c>
      <c r="I978">
        <v>99</v>
      </c>
      <c r="J978">
        <v>147</v>
      </c>
      <c r="K978">
        <v>99</v>
      </c>
      <c r="L978">
        <v>99</v>
      </c>
      <c r="M978">
        <v>99</v>
      </c>
      <c r="N978">
        <v>99</v>
      </c>
      <c r="O978">
        <v>99</v>
      </c>
      <c r="P978">
        <v>9999</v>
      </c>
      <c r="Q978">
        <v>79</v>
      </c>
      <c r="R978">
        <v>68426</v>
      </c>
      <c r="S978">
        <v>68390</v>
      </c>
      <c r="T978">
        <v>16.426752988630053</v>
      </c>
      <c r="U978">
        <v>61.658371106886975</v>
      </c>
      <c r="V978">
        <v>90.285726642351761</v>
      </c>
      <c r="W978">
        <v>83.316049129989139</v>
      </c>
      <c r="X978">
        <v>0.51734720720194083</v>
      </c>
      <c r="Y978">
        <v>1.0346944144038819</v>
      </c>
      <c r="Z978">
        <v>49.093911671002246</v>
      </c>
      <c r="AA978">
        <v>9.4954340036357046</v>
      </c>
      <c r="AB978">
        <v>2.4822580934701484</v>
      </c>
      <c r="AC978">
        <v>-36.208671211542395</v>
      </c>
      <c r="AD978">
        <v>5.2517002001403856</v>
      </c>
      <c r="AE978">
        <v>5.1937684142785319</v>
      </c>
      <c r="AF978">
        <v>1078</v>
      </c>
      <c r="AG978">
        <v>0</v>
      </c>
      <c r="AH978">
        <v>0</v>
      </c>
      <c r="AI978">
        <v>496</v>
      </c>
      <c r="AJ978">
        <v>2375.5</v>
      </c>
      <c r="AK978">
        <v>301</v>
      </c>
      <c r="AL978">
        <v>3506</v>
      </c>
      <c r="AM978">
        <v>0</v>
      </c>
      <c r="AN978">
        <v>926.5</v>
      </c>
      <c r="AO978">
        <v>1051</v>
      </c>
      <c r="AP978">
        <v>39</v>
      </c>
    </row>
    <row r="979" spans="1:42">
      <c r="A979">
        <v>8</v>
      </c>
      <c r="B979">
        <v>63</v>
      </c>
      <c r="C979">
        <v>2021</v>
      </c>
      <c r="D979">
        <v>99</v>
      </c>
      <c r="E979">
        <v>99</v>
      </c>
      <c r="F979">
        <v>99</v>
      </c>
      <c r="G979">
        <v>99</v>
      </c>
      <c r="H979">
        <v>1</v>
      </c>
      <c r="I979">
        <v>99</v>
      </c>
      <c r="J979">
        <v>155</v>
      </c>
      <c r="K979">
        <v>99</v>
      </c>
      <c r="L979">
        <v>99</v>
      </c>
      <c r="M979">
        <v>99</v>
      </c>
      <c r="N979">
        <v>99</v>
      </c>
      <c r="O979">
        <v>99</v>
      </c>
      <c r="P979">
        <v>9999</v>
      </c>
      <c r="Q979">
        <v>43</v>
      </c>
      <c r="R979">
        <v>10349</v>
      </c>
      <c r="S979">
        <v>10328</v>
      </c>
      <c r="T979">
        <v>15.717267368827905</v>
      </c>
      <c r="U979">
        <v>60.031564678543759</v>
      </c>
      <c r="V979">
        <v>88.54218890174721</v>
      </c>
      <c r="W979">
        <v>81.660543183578554</v>
      </c>
      <c r="X979">
        <v>0</v>
      </c>
      <c r="Y979">
        <v>0</v>
      </c>
      <c r="Z979">
        <v>88.192095854671948</v>
      </c>
      <c r="AA979">
        <v>10.489599235606148</v>
      </c>
      <c r="AB979">
        <v>2.7134606855134158</v>
      </c>
      <c r="AC979">
        <v>-37.422835627852805</v>
      </c>
      <c r="AD979">
        <v>0.7942864608665251</v>
      </c>
      <c r="AE979">
        <v>0.76875827469901548</v>
      </c>
      <c r="AF979">
        <v>131</v>
      </c>
      <c r="AG979">
        <v>0</v>
      </c>
      <c r="AH979">
        <v>0</v>
      </c>
      <c r="AI979">
        <v>38</v>
      </c>
      <c r="AJ979">
        <v>1309</v>
      </c>
      <c r="AK979">
        <v>131</v>
      </c>
      <c r="AL979">
        <v>714</v>
      </c>
      <c r="AM979">
        <v>0</v>
      </c>
      <c r="AN979">
        <v>109</v>
      </c>
      <c r="AO979">
        <v>51</v>
      </c>
      <c r="AP979">
        <v>15</v>
      </c>
    </row>
    <row r="980" spans="1:42">
      <c r="A980">
        <v>8</v>
      </c>
      <c r="B980">
        <v>64</v>
      </c>
      <c r="C980">
        <v>2021</v>
      </c>
      <c r="D980">
        <v>99</v>
      </c>
      <c r="E980">
        <v>99</v>
      </c>
      <c r="F980">
        <v>99</v>
      </c>
      <c r="G980">
        <v>99</v>
      </c>
      <c r="H980">
        <v>2</v>
      </c>
      <c r="I980">
        <v>99</v>
      </c>
      <c r="J980">
        <v>160</v>
      </c>
      <c r="K980">
        <v>99</v>
      </c>
      <c r="L980">
        <v>99</v>
      </c>
      <c r="M980">
        <v>99</v>
      </c>
      <c r="N980">
        <v>99</v>
      </c>
      <c r="O980">
        <v>99</v>
      </c>
      <c r="P980">
        <v>9999</v>
      </c>
      <c r="Q980">
        <v>148</v>
      </c>
      <c r="R980">
        <v>107230</v>
      </c>
      <c r="S980">
        <v>106911</v>
      </c>
      <c r="T980">
        <v>16.122531008113402</v>
      </c>
      <c r="U980">
        <v>61.138227123495248</v>
      </c>
      <c r="V980">
        <v>91.420831472373521</v>
      </c>
      <c r="W980">
        <v>84.292457745227011</v>
      </c>
      <c r="X980">
        <v>0.46628741956542008</v>
      </c>
      <c r="Y980">
        <v>0.93257483913084016</v>
      </c>
      <c r="Z980">
        <v>44.369113121327977</v>
      </c>
      <c r="AA980">
        <v>9.6509380310384092</v>
      </c>
      <c r="AB980">
        <v>2.8023091127857005</v>
      </c>
      <c r="AC980">
        <v>-23.19763673349409</v>
      </c>
      <c r="AD980">
        <v>8.2299098655635863</v>
      </c>
      <c r="AE980">
        <v>8.2143351514483349</v>
      </c>
      <c r="AF980">
        <v>1865</v>
      </c>
      <c r="AG980">
        <v>4</v>
      </c>
      <c r="AH980">
        <v>0</v>
      </c>
      <c r="AI980">
        <v>1864</v>
      </c>
      <c r="AJ980">
        <v>7993</v>
      </c>
      <c r="AK980">
        <v>1961</v>
      </c>
      <c r="AL980">
        <v>9312</v>
      </c>
      <c r="AM980">
        <v>3</v>
      </c>
      <c r="AN980">
        <v>4285</v>
      </c>
      <c r="AO980">
        <v>1501</v>
      </c>
      <c r="AP980">
        <v>76</v>
      </c>
    </row>
    <row r="981" spans="1:42">
      <c r="A981">
        <v>8</v>
      </c>
      <c r="B981">
        <v>65</v>
      </c>
      <c r="C981">
        <v>2021</v>
      </c>
      <c r="D981">
        <v>99</v>
      </c>
      <c r="E981">
        <v>99</v>
      </c>
      <c r="F981">
        <v>99</v>
      </c>
      <c r="G981">
        <v>99</v>
      </c>
      <c r="H981">
        <v>1</v>
      </c>
      <c r="I981">
        <v>99</v>
      </c>
      <c r="J981">
        <v>171</v>
      </c>
      <c r="K981">
        <v>99</v>
      </c>
      <c r="L981">
        <v>99</v>
      </c>
      <c r="M981">
        <v>99</v>
      </c>
      <c r="N981">
        <v>99</v>
      </c>
      <c r="O981">
        <v>99</v>
      </c>
      <c r="P981">
        <v>9999</v>
      </c>
      <c r="Q981">
        <v>83</v>
      </c>
      <c r="R981">
        <v>74937</v>
      </c>
      <c r="S981">
        <v>74833</v>
      </c>
      <c r="T981">
        <v>16.086886317840325</v>
      </c>
      <c r="U981">
        <v>60.755936552055935</v>
      </c>
      <c r="V981">
        <v>92.426770745676379</v>
      </c>
      <c r="W981">
        <v>85.307259765076822</v>
      </c>
      <c r="X981">
        <v>0.14278660741689683</v>
      </c>
      <c r="Y981">
        <v>0.28557321483379366</v>
      </c>
      <c r="Z981">
        <v>11.996743931569185</v>
      </c>
      <c r="AA981">
        <v>8.5745754199817608</v>
      </c>
      <c r="AB981">
        <v>2.515437949079856</v>
      </c>
      <c r="AC981">
        <v>-26.752691442840735</v>
      </c>
      <c r="AD981">
        <v>5.7514198973770236</v>
      </c>
      <c r="AE981">
        <v>5.8188941575018163</v>
      </c>
      <c r="AF981">
        <v>1269</v>
      </c>
      <c r="AG981">
        <v>0</v>
      </c>
      <c r="AH981">
        <v>0</v>
      </c>
      <c r="AI981">
        <v>467</v>
      </c>
      <c r="AJ981">
        <v>10077</v>
      </c>
      <c r="AK981">
        <v>1569</v>
      </c>
      <c r="AL981">
        <v>8597</v>
      </c>
      <c r="AM981">
        <v>4</v>
      </c>
      <c r="AN981">
        <v>743</v>
      </c>
      <c r="AO981">
        <v>552</v>
      </c>
      <c r="AP981">
        <v>40</v>
      </c>
    </row>
    <row r="982" spans="1:42">
      <c r="A982">
        <v>8</v>
      </c>
      <c r="B982">
        <v>66</v>
      </c>
      <c r="C982">
        <v>2021</v>
      </c>
      <c r="D982">
        <v>99</v>
      </c>
      <c r="E982">
        <v>99</v>
      </c>
      <c r="F982">
        <v>99</v>
      </c>
      <c r="G982">
        <v>99</v>
      </c>
      <c r="H982">
        <v>2</v>
      </c>
      <c r="I982">
        <v>99</v>
      </c>
      <c r="J982">
        <v>181</v>
      </c>
      <c r="K982">
        <v>99</v>
      </c>
      <c r="L982">
        <v>99</v>
      </c>
      <c r="M982">
        <v>99</v>
      </c>
      <c r="N982">
        <v>99</v>
      </c>
      <c r="O982">
        <v>99</v>
      </c>
      <c r="P982">
        <v>9999</v>
      </c>
      <c r="Q982">
        <v>24</v>
      </c>
      <c r="R982">
        <v>6266.53</v>
      </c>
      <c r="S982">
        <v>6248.53</v>
      </c>
      <c r="T982">
        <v>16.37961838529457</v>
      </c>
      <c r="U982">
        <v>61.806255231230381</v>
      </c>
      <c r="V982">
        <v>89.007092648038892</v>
      </c>
      <c r="W982">
        <v>82.06424551054387</v>
      </c>
      <c r="X982">
        <v>0</v>
      </c>
      <c r="Y982">
        <v>0</v>
      </c>
      <c r="Z982">
        <v>0</v>
      </c>
      <c r="AA982">
        <v>9.2132927595562375</v>
      </c>
      <c r="AB982">
        <v>2.6737023700941056</v>
      </c>
      <c r="AC982">
        <v>-33.653003162691839</v>
      </c>
      <c r="AD982">
        <v>0.4809566079441403</v>
      </c>
      <c r="AE982">
        <v>0.46740478060704688</v>
      </c>
      <c r="AF982">
        <v>72.77</v>
      </c>
      <c r="AG982">
        <v>0</v>
      </c>
      <c r="AH982">
        <v>0</v>
      </c>
      <c r="AI982">
        <v>13.88</v>
      </c>
      <c r="AJ982">
        <v>955</v>
      </c>
      <c r="AK982">
        <v>135.88</v>
      </c>
      <c r="AL982">
        <v>1052</v>
      </c>
      <c r="AM982">
        <v>0</v>
      </c>
      <c r="AN982">
        <v>99</v>
      </c>
      <c r="AO982">
        <v>97</v>
      </c>
      <c r="AP982">
        <v>8</v>
      </c>
    </row>
    <row r="983" spans="1:42">
      <c r="A983">
        <v>8</v>
      </c>
      <c r="B983">
        <v>67</v>
      </c>
      <c r="C983">
        <v>2021</v>
      </c>
      <c r="D983">
        <v>99</v>
      </c>
      <c r="E983">
        <v>99</v>
      </c>
      <c r="F983">
        <v>99</v>
      </c>
      <c r="G983">
        <v>99</v>
      </c>
      <c r="H983">
        <v>2</v>
      </c>
      <c r="I983">
        <v>99</v>
      </c>
      <c r="J983">
        <v>470</v>
      </c>
      <c r="K983">
        <v>99</v>
      </c>
      <c r="L983">
        <v>99</v>
      </c>
      <c r="M983">
        <v>99</v>
      </c>
      <c r="N983">
        <v>99</v>
      </c>
      <c r="O983">
        <v>99</v>
      </c>
      <c r="P983">
        <v>9999</v>
      </c>
      <c r="Q983">
        <v>100</v>
      </c>
      <c r="R983">
        <v>5343.9</v>
      </c>
      <c r="S983">
        <v>5328.9</v>
      </c>
      <c r="T983">
        <v>15.553359905686854</v>
      </c>
      <c r="U983">
        <v>59.736024320216174</v>
      </c>
      <c r="V983">
        <v>93.076049043232132</v>
      </c>
      <c r="W983">
        <v>85.820356921691001</v>
      </c>
      <c r="X983">
        <v>0</v>
      </c>
      <c r="Y983">
        <v>0</v>
      </c>
      <c r="Z983">
        <v>0</v>
      </c>
      <c r="AA983">
        <v>11.785735455753951</v>
      </c>
      <c r="AB983">
        <v>2.9987069408107518</v>
      </c>
      <c r="AC983">
        <v>-30.769623903166689</v>
      </c>
      <c r="AD983">
        <v>0.41014469206924592</v>
      </c>
      <c r="AE983">
        <v>0.41685901375409601</v>
      </c>
      <c r="AF983">
        <v>27.9</v>
      </c>
      <c r="AG983">
        <v>0</v>
      </c>
      <c r="AH983">
        <v>0</v>
      </c>
      <c r="AI983">
        <v>11</v>
      </c>
      <c r="AJ983">
        <v>348</v>
      </c>
      <c r="AK983">
        <v>135</v>
      </c>
      <c r="AL983">
        <v>305.89999999999998</v>
      </c>
      <c r="AM983">
        <v>2</v>
      </c>
      <c r="AN983">
        <v>39</v>
      </c>
      <c r="AO983">
        <v>20</v>
      </c>
      <c r="AP983">
        <v>23</v>
      </c>
    </row>
    <row r="984" spans="1:42">
      <c r="A984">
        <v>8</v>
      </c>
      <c r="B984">
        <v>68</v>
      </c>
      <c r="C984">
        <v>2021</v>
      </c>
      <c r="D984">
        <v>99</v>
      </c>
      <c r="E984">
        <v>99</v>
      </c>
      <c r="F984">
        <v>99</v>
      </c>
      <c r="G984">
        <v>99</v>
      </c>
      <c r="H984">
        <v>1</v>
      </c>
      <c r="I984">
        <v>99</v>
      </c>
      <c r="J984">
        <v>643</v>
      </c>
      <c r="K984">
        <v>99</v>
      </c>
      <c r="L984">
        <v>99</v>
      </c>
      <c r="M984">
        <v>99</v>
      </c>
      <c r="N984">
        <v>99</v>
      </c>
      <c r="O984">
        <v>99</v>
      </c>
      <c r="P984">
        <v>9999</v>
      </c>
      <c r="Q984">
        <v>95</v>
      </c>
      <c r="R984">
        <v>52458</v>
      </c>
      <c r="S984">
        <v>52368</v>
      </c>
      <c r="T984">
        <v>16.085401654657058</v>
      </c>
      <c r="U984">
        <v>60.771406202260913</v>
      </c>
      <c r="V984">
        <v>89.18273637453261</v>
      </c>
      <c r="W984">
        <v>82.260471853040613</v>
      </c>
      <c r="X984">
        <v>4.2205192725609058</v>
      </c>
      <c r="Y984">
        <v>8.4410385451218115</v>
      </c>
      <c r="Z984">
        <v>96.934690609630564</v>
      </c>
      <c r="AA984">
        <v>10.885014878124782</v>
      </c>
      <c r="AB984">
        <v>2.5505225813176424</v>
      </c>
      <c r="AC984">
        <v>-37.622845829467195</v>
      </c>
      <c r="AD984">
        <v>4.0261551033081631</v>
      </c>
      <c r="AE984">
        <v>3.9266165620899871</v>
      </c>
      <c r="AF984">
        <v>1070</v>
      </c>
      <c r="AG984">
        <v>0</v>
      </c>
      <c r="AH984">
        <v>0</v>
      </c>
      <c r="AI984">
        <v>286</v>
      </c>
      <c r="AJ984">
        <v>3579</v>
      </c>
      <c r="AK984">
        <v>775</v>
      </c>
      <c r="AL984">
        <v>3895</v>
      </c>
      <c r="AM984">
        <v>0</v>
      </c>
      <c r="AN984">
        <v>963</v>
      </c>
      <c r="AO984">
        <v>744</v>
      </c>
      <c r="AP984">
        <v>50</v>
      </c>
    </row>
    <row r="985" spans="1:42">
      <c r="A985">
        <v>8</v>
      </c>
      <c r="B985">
        <v>69</v>
      </c>
      <c r="C985">
        <v>2020</v>
      </c>
      <c r="D985">
        <v>99</v>
      </c>
      <c r="E985">
        <v>99</v>
      </c>
      <c r="F985">
        <v>99</v>
      </c>
      <c r="G985">
        <v>99</v>
      </c>
      <c r="H985">
        <v>1</v>
      </c>
      <c r="I985">
        <v>99</v>
      </c>
      <c r="J985">
        <v>103</v>
      </c>
      <c r="K985">
        <v>99</v>
      </c>
      <c r="L985">
        <v>99</v>
      </c>
      <c r="M985">
        <v>99</v>
      </c>
      <c r="N985">
        <v>99</v>
      </c>
      <c r="O985">
        <v>99</v>
      </c>
      <c r="P985">
        <v>9999</v>
      </c>
      <c r="Q985">
        <v>277</v>
      </c>
      <c r="R985">
        <v>134157</v>
      </c>
      <c r="S985">
        <v>134157</v>
      </c>
      <c r="T985">
        <v>15.870659004002778</v>
      </c>
      <c r="U985">
        <v>60.208479617164954</v>
      </c>
      <c r="V985">
        <v>88.715474780760786</v>
      </c>
      <c r="W985">
        <v>81.884383222642654</v>
      </c>
      <c r="X985">
        <v>2.1869898700775954</v>
      </c>
      <c r="Y985">
        <v>4.3739797401551908</v>
      </c>
      <c r="Z985">
        <v>55.02433715721132</v>
      </c>
      <c r="AA985">
        <v>9.9146471307729982</v>
      </c>
      <c r="AB985">
        <v>4.9394569695707924</v>
      </c>
      <c r="AC985">
        <v>12.634604339648492</v>
      </c>
      <c r="AD985">
        <v>10.482159163051188</v>
      </c>
      <c r="AE985">
        <v>10.527456047034294</v>
      </c>
      <c r="AF985">
        <v>1378</v>
      </c>
      <c r="AG985">
        <v>0</v>
      </c>
      <c r="AH985">
        <v>0</v>
      </c>
      <c r="AI985">
        <v>316</v>
      </c>
      <c r="AJ985">
        <v>4849</v>
      </c>
      <c r="AK985">
        <v>957</v>
      </c>
      <c r="AL985">
        <v>5357</v>
      </c>
      <c r="AM985">
        <v>1</v>
      </c>
      <c r="AN985">
        <v>1793</v>
      </c>
      <c r="AO985">
        <v>912</v>
      </c>
      <c r="AP985">
        <v>117</v>
      </c>
    </row>
    <row r="986" spans="1:42">
      <c r="A986">
        <v>8</v>
      </c>
      <c r="B986">
        <v>70</v>
      </c>
      <c r="C986">
        <v>2020</v>
      </c>
      <c r="D986">
        <v>99</v>
      </c>
      <c r="E986">
        <v>99</v>
      </c>
      <c r="F986">
        <v>99</v>
      </c>
      <c r="G986">
        <v>99</v>
      </c>
      <c r="H986">
        <v>2</v>
      </c>
      <c r="I986">
        <v>99</v>
      </c>
      <c r="J986">
        <v>106</v>
      </c>
      <c r="K986">
        <v>99</v>
      </c>
      <c r="L986">
        <v>99</v>
      </c>
      <c r="M986">
        <v>99</v>
      </c>
      <c r="N986">
        <v>99</v>
      </c>
      <c r="O986">
        <v>99</v>
      </c>
      <c r="P986">
        <v>9999</v>
      </c>
      <c r="Q986">
        <v>147</v>
      </c>
      <c r="R986">
        <v>104314</v>
      </c>
      <c r="S986">
        <v>104314</v>
      </c>
      <c r="T986">
        <v>16.240360833636899</v>
      </c>
      <c r="U986">
        <v>61.050980692907949</v>
      </c>
      <c r="V986">
        <v>91.366157362497745</v>
      </c>
      <c r="W986">
        <v>84.33096324558511</v>
      </c>
      <c r="X986">
        <v>0.81388883563088388</v>
      </c>
      <c r="Y986">
        <v>1.6277776712617675</v>
      </c>
      <c r="Z986">
        <v>7.6384761393485086</v>
      </c>
      <c r="AA986">
        <v>7.5635170705863137</v>
      </c>
      <c r="AB986">
        <v>2.6948144805536676</v>
      </c>
      <c r="AC986">
        <v>-19.362757630848559</v>
      </c>
      <c r="AD986">
        <v>8.1504204099265944</v>
      </c>
      <c r="AE986">
        <v>8.4302155028338603</v>
      </c>
      <c r="AF986">
        <v>1315</v>
      </c>
      <c r="AG986">
        <v>3</v>
      </c>
      <c r="AH986">
        <v>0</v>
      </c>
      <c r="AI986">
        <v>470</v>
      </c>
      <c r="AJ986">
        <v>4701</v>
      </c>
      <c r="AK986">
        <v>1250</v>
      </c>
      <c r="AL986">
        <v>7685</v>
      </c>
      <c r="AM986">
        <v>0</v>
      </c>
      <c r="AN986">
        <v>2241</v>
      </c>
      <c r="AO986">
        <v>1062</v>
      </c>
      <c r="AP986">
        <v>57</v>
      </c>
    </row>
    <row r="987" spans="1:42">
      <c r="A987">
        <v>8</v>
      </c>
      <c r="B987">
        <v>71</v>
      </c>
      <c r="C987">
        <v>2020</v>
      </c>
      <c r="D987">
        <v>99</v>
      </c>
      <c r="E987">
        <v>99</v>
      </c>
      <c r="F987">
        <v>99</v>
      </c>
      <c r="G987">
        <v>99</v>
      </c>
      <c r="H987">
        <v>1</v>
      </c>
      <c r="I987">
        <v>99</v>
      </c>
      <c r="J987">
        <v>109</v>
      </c>
      <c r="K987">
        <v>99</v>
      </c>
      <c r="L987">
        <v>99</v>
      </c>
      <c r="M987">
        <v>99</v>
      </c>
      <c r="N987">
        <v>99</v>
      </c>
      <c r="O987">
        <v>99</v>
      </c>
      <c r="P987">
        <v>9999</v>
      </c>
      <c r="Q987">
        <v>465</v>
      </c>
      <c r="R987">
        <v>181192</v>
      </c>
      <c r="S987">
        <v>181192</v>
      </c>
      <c r="T987">
        <v>15.984734425360941</v>
      </c>
      <c r="U987">
        <v>60.456714424477902</v>
      </c>
      <c r="V987">
        <v>89.57008773535523</v>
      </c>
      <c r="W987">
        <v>82.673190979734315</v>
      </c>
      <c r="X987">
        <v>1.7059252064108787</v>
      </c>
      <c r="Y987">
        <v>3.4118504128217575</v>
      </c>
      <c r="Z987">
        <v>59.44909267517329</v>
      </c>
      <c r="AA987">
        <v>17.016122002559332</v>
      </c>
      <c r="AB987">
        <v>3.9459490190345048</v>
      </c>
      <c r="AC987">
        <v>-0.787611641124637</v>
      </c>
      <c r="AD987">
        <v>14.157169458705637</v>
      </c>
      <c r="AE987">
        <v>14.355315309865556</v>
      </c>
      <c r="AF987">
        <v>4079</v>
      </c>
      <c r="AG987">
        <v>0</v>
      </c>
      <c r="AH987">
        <v>0</v>
      </c>
      <c r="AI987">
        <v>1308</v>
      </c>
      <c r="AJ987">
        <v>7493</v>
      </c>
      <c r="AK987">
        <v>967</v>
      </c>
      <c r="AL987">
        <v>13130</v>
      </c>
      <c r="AM987">
        <v>0</v>
      </c>
      <c r="AN987">
        <v>1345</v>
      </c>
      <c r="AO987">
        <v>3004</v>
      </c>
      <c r="AP987">
        <v>202</v>
      </c>
    </row>
    <row r="988" spans="1:42">
      <c r="A988">
        <v>8</v>
      </c>
      <c r="B988">
        <v>72</v>
      </c>
      <c r="C988">
        <v>2020</v>
      </c>
      <c r="D988">
        <v>99</v>
      </c>
      <c r="E988">
        <v>99</v>
      </c>
      <c r="F988">
        <v>99</v>
      </c>
      <c r="G988">
        <v>99</v>
      </c>
      <c r="H988">
        <v>1</v>
      </c>
      <c r="I988">
        <v>99</v>
      </c>
      <c r="J988">
        <v>111</v>
      </c>
      <c r="K988">
        <v>99</v>
      </c>
      <c r="L988">
        <v>99</v>
      </c>
      <c r="M988">
        <v>99</v>
      </c>
      <c r="N988">
        <v>99</v>
      </c>
      <c r="O988">
        <v>99</v>
      </c>
      <c r="P988">
        <v>9999</v>
      </c>
      <c r="Q988">
        <v>286</v>
      </c>
      <c r="R988">
        <v>145116</v>
      </c>
      <c r="S988">
        <v>145116</v>
      </c>
      <c r="T988">
        <v>16.000833815706056</v>
      </c>
      <c r="U988">
        <v>60.435927120372654</v>
      </c>
      <c r="V988">
        <v>87.984013282519498</v>
      </c>
      <c r="W988">
        <v>81.209244259766109</v>
      </c>
      <c r="X988">
        <v>0.27908707516745224</v>
      </c>
      <c r="Y988">
        <v>0.55817415033490447</v>
      </c>
      <c r="Z988">
        <v>76.254169078530268</v>
      </c>
      <c r="AA988">
        <v>9.8791731922932406</v>
      </c>
      <c r="AB988">
        <v>4.3176500365695869</v>
      </c>
      <c r="AC988">
        <v>8.6703378869995387</v>
      </c>
      <c r="AD988">
        <v>11.338424451242478</v>
      </c>
      <c r="AE988">
        <v>11.293531941556019</v>
      </c>
      <c r="AF988">
        <v>3600</v>
      </c>
      <c r="AG988">
        <v>0</v>
      </c>
      <c r="AH988">
        <v>0</v>
      </c>
      <c r="AI988">
        <v>775</v>
      </c>
      <c r="AJ988">
        <v>13385</v>
      </c>
      <c r="AK988">
        <v>3238</v>
      </c>
      <c r="AL988">
        <v>16827</v>
      </c>
      <c r="AM988">
        <v>5</v>
      </c>
      <c r="AN988">
        <v>2020</v>
      </c>
      <c r="AO988">
        <v>1327</v>
      </c>
      <c r="AP988">
        <v>126</v>
      </c>
    </row>
    <row r="989" spans="1:42">
      <c r="A989">
        <v>8</v>
      </c>
      <c r="B989">
        <v>73</v>
      </c>
      <c r="C989">
        <v>2020</v>
      </c>
      <c r="D989">
        <v>99</v>
      </c>
      <c r="E989">
        <v>99</v>
      </c>
      <c r="F989">
        <v>99</v>
      </c>
      <c r="G989">
        <v>99</v>
      </c>
      <c r="H989">
        <v>1</v>
      </c>
      <c r="I989">
        <v>99</v>
      </c>
      <c r="J989">
        <v>113</v>
      </c>
      <c r="K989">
        <v>99</v>
      </c>
      <c r="L989">
        <v>99</v>
      </c>
      <c r="M989">
        <v>99</v>
      </c>
      <c r="N989">
        <v>99</v>
      </c>
      <c r="O989">
        <v>99</v>
      </c>
      <c r="P989">
        <v>9999</v>
      </c>
      <c r="Q989">
        <v>10</v>
      </c>
      <c r="R989">
        <v>42</v>
      </c>
      <c r="S989">
        <v>42</v>
      </c>
      <c r="T989">
        <v>14</v>
      </c>
      <c r="U989">
        <v>55.023809523809554</v>
      </c>
      <c r="V989">
        <v>83.243048031780404</v>
      </c>
      <c r="W989">
        <v>76.833333333333314</v>
      </c>
      <c r="X989">
        <v>0</v>
      </c>
      <c r="Y989">
        <v>0</v>
      </c>
      <c r="Z989">
        <v>64.285714285714306</v>
      </c>
      <c r="AA989">
        <v>24.864189842179435</v>
      </c>
      <c r="AB989">
        <v>15.424915057631504</v>
      </c>
      <c r="AC989">
        <v>48.174705422982562</v>
      </c>
      <c r="AD989">
        <v>3.2816080029230694E-3</v>
      </c>
      <c r="AE989">
        <v>3.0924877079876122E-3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6</v>
      </c>
    </row>
    <row r="990" spans="1:42">
      <c r="A990">
        <v>8</v>
      </c>
      <c r="B990">
        <v>74</v>
      </c>
      <c r="C990">
        <v>2020</v>
      </c>
      <c r="D990">
        <v>99</v>
      </c>
      <c r="E990">
        <v>99</v>
      </c>
      <c r="F990">
        <v>99</v>
      </c>
      <c r="G990">
        <v>99</v>
      </c>
      <c r="H990">
        <v>1</v>
      </c>
      <c r="I990">
        <v>99</v>
      </c>
      <c r="J990">
        <v>116</v>
      </c>
      <c r="K990">
        <v>99</v>
      </c>
      <c r="L990">
        <v>99</v>
      </c>
      <c r="M990">
        <v>99</v>
      </c>
      <c r="N990">
        <v>99</v>
      </c>
      <c r="O990">
        <v>99</v>
      </c>
      <c r="P990">
        <v>9999</v>
      </c>
      <c r="Q990">
        <v>126</v>
      </c>
      <c r="R990">
        <v>43608</v>
      </c>
      <c r="S990">
        <v>43608</v>
      </c>
      <c r="T990">
        <v>15.931251146578612</v>
      </c>
      <c r="U990">
        <v>60.353513116859283</v>
      </c>
      <c r="V990">
        <v>87.080978064597474</v>
      </c>
      <c r="W990">
        <v>80.375742753623257</v>
      </c>
      <c r="X990">
        <v>1.7726105301779489</v>
      </c>
      <c r="Y990">
        <v>3.5452210603558978</v>
      </c>
      <c r="Z990">
        <v>84.36525408181987</v>
      </c>
      <c r="AA990">
        <v>9.7422360148887979</v>
      </c>
      <c r="AB990">
        <v>4.3109248066139756</v>
      </c>
      <c r="AC990">
        <v>4.6338639475542047</v>
      </c>
      <c r="AD990">
        <v>3.4072467093206935</v>
      </c>
      <c r="AE990">
        <v>3.3589240578740287</v>
      </c>
      <c r="AF990">
        <v>495</v>
      </c>
      <c r="AG990">
        <v>1</v>
      </c>
      <c r="AH990">
        <v>0</v>
      </c>
      <c r="AI990">
        <v>136</v>
      </c>
      <c r="AJ990">
        <v>1406</v>
      </c>
      <c r="AK990">
        <v>1058</v>
      </c>
      <c r="AL990">
        <v>339</v>
      </c>
      <c r="AM990">
        <v>1</v>
      </c>
      <c r="AN990">
        <v>824</v>
      </c>
      <c r="AO990">
        <v>204</v>
      </c>
      <c r="AP990">
        <v>49</v>
      </c>
    </row>
    <row r="991" spans="1:42">
      <c r="A991">
        <v>8</v>
      </c>
      <c r="B991">
        <v>75</v>
      </c>
      <c r="C991">
        <v>2020</v>
      </c>
      <c r="D991">
        <v>99</v>
      </c>
      <c r="E991">
        <v>99</v>
      </c>
      <c r="F991">
        <v>99</v>
      </c>
      <c r="G991">
        <v>99</v>
      </c>
      <c r="H991">
        <v>2</v>
      </c>
      <c r="I991">
        <v>99</v>
      </c>
      <c r="J991">
        <v>117</v>
      </c>
      <c r="K991">
        <v>99</v>
      </c>
      <c r="L991">
        <v>99</v>
      </c>
      <c r="M991">
        <v>99</v>
      </c>
      <c r="N991">
        <v>99</v>
      </c>
      <c r="O991">
        <v>99</v>
      </c>
      <c r="P991">
        <v>9999</v>
      </c>
      <c r="Q991">
        <v>170</v>
      </c>
      <c r="R991">
        <v>112943</v>
      </c>
      <c r="S991">
        <v>112943</v>
      </c>
      <c r="T991">
        <v>15.852854979945636</v>
      </c>
      <c r="U991">
        <v>61.438929371452851</v>
      </c>
      <c r="V991">
        <v>86.803857541772004</v>
      </c>
      <c r="W991">
        <v>80.119960511055069</v>
      </c>
      <c r="X991">
        <v>0.85175708100546277</v>
      </c>
      <c r="Y991">
        <v>1.7035141620109253</v>
      </c>
      <c r="Z991">
        <v>2.6809983797136598</v>
      </c>
      <c r="AA991">
        <v>13.310645150232164</v>
      </c>
      <c r="AB991">
        <v>2.5776253598722967</v>
      </c>
      <c r="AC991">
        <v>-12.963715808706404</v>
      </c>
      <c r="AD991">
        <v>8.8246345874795296</v>
      </c>
      <c r="AE991">
        <v>8.6717961959928989</v>
      </c>
      <c r="AF991">
        <v>1811</v>
      </c>
      <c r="AG991">
        <v>0</v>
      </c>
      <c r="AH991">
        <v>1</v>
      </c>
      <c r="AI991">
        <v>384</v>
      </c>
      <c r="AJ991">
        <v>10936</v>
      </c>
      <c r="AK991">
        <v>4335</v>
      </c>
      <c r="AL991">
        <v>13595</v>
      </c>
      <c r="AM991">
        <v>21</v>
      </c>
      <c r="AN991">
        <v>1889</v>
      </c>
      <c r="AO991">
        <v>909</v>
      </c>
      <c r="AP991">
        <v>78</v>
      </c>
    </row>
    <row r="992" spans="1:42">
      <c r="A992">
        <v>8</v>
      </c>
      <c r="B992">
        <v>76</v>
      </c>
      <c r="C992">
        <v>2020</v>
      </c>
      <c r="D992">
        <v>99</v>
      </c>
      <c r="E992">
        <v>99</v>
      </c>
      <c r="F992">
        <v>99</v>
      </c>
      <c r="G992">
        <v>99</v>
      </c>
      <c r="H992">
        <v>1</v>
      </c>
      <c r="I992">
        <v>99</v>
      </c>
      <c r="J992">
        <v>121</v>
      </c>
      <c r="K992">
        <v>99</v>
      </c>
      <c r="L992">
        <v>99</v>
      </c>
      <c r="M992">
        <v>99</v>
      </c>
      <c r="N992">
        <v>99</v>
      </c>
      <c r="O992">
        <v>99</v>
      </c>
      <c r="P992">
        <v>9999</v>
      </c>
      <c r="Q992">
        <v>274</v>
      </c>
      <c r="R992">
        <v>165554</v>
      </c>
      <c r="S992">
        <v>165554</v>
      </c>
      <c r="T992">
        <v>16.024584123609216</v>
      </c>
      <c r="U992">
        <v>60.653478623289075</v>
      </c>
      <c r="V992">
        <v>86.87211601466025</v>
      </c>
      <c r="W992">
        <v>80.182963081531895</v>
      </c>
      <c r="X992">
        <v>2.5453930439614871</v>
      </c>
      <c r="Y992">
        <v>5.0907860879229743</v>
      </c>
      <c r="Z992">
        <v>82.034260724597402</v>
      </c>
      <c r="AA992">
        <v>9.9515391699251552</v>
      </c>
      <c r="AB992">
        <v>4.0140077235106322</v>
      </c>
      <c r="AC992">
        <v>-5.7411413479456082</v>
      </c>
      <c r="AD992">
        <v>12.935317412283943</v>
      </c>
      <c r="AE992">
        <v>12.721279543942016</v>
      </c>
      <c r="AF992">
        <v>3106</v>
      </c>
      <c r="AG992">
        <v>0</v>
      </c>
      <c r="AH992">
        <v>0</v>
      </c>
      <c r="AI992">
        <v>1146</v>
      </c>
      <c r="AJ992">
        <v>6851</v>
      </c>
      <c r="AK992">
        <v>1235</v>
      </c>
      <c r="AL992">
        <v>10518</v>
      </c>
      <c r="AM992">
        <v>0</v>
      </c>
      <c r="AN992">
        <v>3318</v>
      </c>
      <c r="AO992">
        <v>3395</v>
      </c>
      <c r="AP992">
        <v>152</v>
      </c>
    </row>
    <row r="993" spans="1:42">
      <c r="A993">
        <v>8</v>
      </c>
      <c r="B993">
        <v>77</v>
      </c>
      <c r="C993">
        <v>2020</v>
      </c>
      <c r="D993">
        <v>99</v>
      </c>
      <c r="E993">
        <v>99</v>
      </c>
      <c r="F993">
        <v>99</v>
      </c>
      <c r="G993">
        <v>99</v>
      </c>
      <c r="H993">
        <v>1</v>
      </c>
      <c r="I993">
        <v>99</v>
      </c>
      <c r="J993">
        <v>134</v>
      </c>
      <c r="K993">
        <v>99</v>
      </c>
      <c r="L993">
        <v>99</v>
      </c>
      <c r="M993">
        <v>99</v>
      </c>
      <c r="N993">
        <v>99</v>
      </c>
      <c r="O993">
        <v>99</v>
      </c>
      <c r="P993">
        <v>9999</v>
      </c>
      <c r="Q993">
        <v>113</v>
      </c>
      <c r="R993">
        <v>27678</v>
      </c>
      <c r="S993">
        <v>27678</v>
      </c>
      <c r="T993">
        <v>16.039056290194377</v>
      </c>
      <c r="U993">
        <v>60.617530168364759</v>
      </c>
      <c r="V993">
        <v>87.927203703133429</v>
      </c>
      <c r="W993">
        <v>81.156809017993055</v>
      </c>
      <c r="X993">
        <v>2.7819929185634802</v>
      </c>
      <c r="Y993">
        <v>5.5639858371269604</v>
      </c>
      <c r="Z993">
        <v>67.649396632704693</v>
      </c>
      <c r="AA993">
        <v>10.357125612659676</v>
      </c>
      <c r="AB993">
        <v>3.5832726651866711</v>
      </c>
      <c r="AC993">
        <v>-10.172397763156056</v>
      </c>
      <c r="AD993">
        <v>2.1625796739263015</v>
      </c>
      <c r="AE993">
        <v>2.1526265103089246</v>
      </c>
      <c r="AF993">
        <v>934</v>
      </c>
      <c r="AG993">
        <v>3</v>
      </c>
      <c r="AH993">
        <v>0</v>
      </c>
      <c r="AI993">
        <v>238</v>
      </c>
      <c r="AJ993">
        <v>2521</v>
      </c>
      <c r="AK993">
        <v>783</v>
      </c>
      <c r="AL993">
        <v>708</v>
      </c>
      <c r="AM993">
        <v>2</v>
      </c>
      <c r="AN993">
        <v>1305</v>
      </c>
      <c r="AO993">
        <v>288</v>
      </c>
      <c r="AP993">
        <v>38</v>
      </c>
    </row>
    <row r="994" spans="1:42">
      <c r="A994">
        <v>8</v>
      </c>
      <c r="B994">
        <v>78</v>
      </c>
      <c r="C994">
        <v>2020</v>
      </c>
      <c r="D994">
        <v>99</v>
      </c>
      <c r="E994">
        <v>99</v>
      </c>
      <c r="F994">
        <v>99</v>
      </c>
      <c r="G994">
        <v>99</v>
      </c>
      <c r="H994">
        <v>2</v>
      </c>
      <c r="I994">
        <v>99</v>
      </c>
      <c r="J994">
        <v>141</v>
      </c>
      <c r="K994">
        <v>99</v>
      </c>
      <c r="L994">
        <v>99</v>
      </c>
      <c r="M994">
        <v>99</v>
      </c>
      <c r="N994">
        <v>99</v>
      </c>
      <c r="O994">
        <v>99</v>
      </c>
      <c r="P994">
        <v>9999</v>
      </c>
      <c r="Q994">
        <v>100</v>
      </c>
      <c r="R994">
        <v>49351</v>
      </c>
      <c r="S994">
        <v>49351</v>
      </c>
      <c r="T994">
        <v>15.841968754432537</v>
      </c>
      <c r="U994">
        <v>60.829993313205421</v>
      </c>
      <c r="V994">
        <v>88.97845497175075</v>
      </c>
      <c r="W994">
        <v>82.127113938927295</v>
      </c>
      <c r="X994">
        <v>0.34447123665173951</v>
      </c>
      <c r="Y994">
        <v>0.68894247330347902</v>
      </c>
      <c r="Z994">
        <v>0.92804603756762782</v>
      </c>
      <c r="AA994">
        <v>10.9919569432013</v>
      </c>
      <c r="AB994">
        <v>2.7097643286493303</v>
      </c>
      <c r="AC994">
        <v>-15.103054354897539</v>
      </c>
      <c r="AD994">
        <v>3.8559675369584849</v>
      </c>
      <c r="AE994">
        <v>3.8841101288488602</v>
      </c>
      <c r="AF994">
        <v>642</v>
      </c>
      <c r="AG994">
        <v>0</v>
      </c>
      <c r="AH994">
        <v>0</v>
      </c>
      <c r="AI994">
        <v>153</v>
      </c>
      <c r="AJ994">
        <v>3457</v>
      </c>
      <c r="AK994">
        <v>499</v>
      </c>
      <c r="AL994">
        <v>6938</v>
      </c>
      <c r="AM994">
        <v>1</v>
      </c>
      <c r="AN994">
        <v>3188</v>
      </c>
      <c r="AO994">
        <v>763</v>
      </c>
      <c r="AP994">
        <v>28</v>
      </c>
    </row>
    <row r="995" spans="1:42">
      <c r="A995">
        <v>8</v>
      </c>
      <c r="B995">
        <v>79</v>
      </c>
      <c r="C995">
        <v>2020</v>
      </c>
      <c r="D995">
        <v>99</v>
      </c>
      <c r="E995">
        <v>99</v>
      </c>
      <c r="F995">
        <v>99</v>
      </c>
      <c r="G995">
        <v>99</v>
      </c>
      <c r="H995">
        <v>2</v>
      </c>
      <c r="I995">
        <v>99</v>
      </c>
      <c r="J995">
        <v>143</v>
      </c>
      <c r="K995">
        <v>99</v>
      </c>
      <c r="L995">
        <v>99</v>
      </c>
      <c r="M995">
        <v>99</v>
      </c>
      <c r="N995">
        <v>99</v>
      </c>
      <c r="O995">
        <v>99</v>
      </c>
      <c r="P995">
        <v>9999</v>
      </c>
    </row>
    <row r="996" spans="1:42">
      <c r="A996">
        <v>8</v>
      </c>
      <c r="B996">
        <v>80</v>
      </c>
      <c r="C996">
        <v>2020</v>
      </c>
      <c r="D996">
        <v>99</v>
      </c>
      <c r="E996">
        <v>99</v>
      </c>
      <c r="F996">
        <v>99</v>
      </c>
      <c r="G996">
        <v>99</v>
      </c>
      <c r="H996">
        <v>2</v>
      </c>
      <c r="I996">
        <v>99</v>
      </c>
      <c r="J996">
        <v>147</v>
      </c>
      <c r="K996">
        <v>99</v>
      </c>
      <c r="L996">
        <v>99</v>
      </c>
      <c r="M996">
        <v>99</v>
      </c>
      <c r="N996">
        <v>99</v>
      </c>
      <c r="O996">
        <v>99</v>
      </c>
      <c r="P996">
        <v>9999</v>
      </c>
      <c r="Q996">
        <v>77</v>
      </c>
      <c r="R996">
        <v>64686</v>
      </c>
      <c r="S996">
        <v>64686</v>
      </c>
      <c r="T996">
        <v>16.351343412794112</v>
      </c>
      <c r="U996">
        <v>61.539684011996414</v>
      </c>
      <c r="V996">
        <v>88.339930918554614</v>
      </c>
      <c r="W996">
        <v>81.537756237824993</v>
      </c>
      <c r="X996">
        <v>0.89200136041801903</v>
      </c>
      <c r="Y996">
        <v>1.7840027208360381</v>
      </c>
      <c r="Z996">
        <v>28.05089200136042</v>
      </c>
      <c r="AA996">
        <v>9.4314695321676627</v>
      </c>
      <c r="AB996">
        <v>2.8924213624342112</v>
      </c>
      <c r="AC996">
        <v>-28.99312825770139</v>
      </c>
      <c r="AD996">
        <v>5.0541451256448031</v>
      </c>
      <c r="AE996">
        <v>5.0544984700521587</v>
      </c>
      <c r="AF996">
        <v>1179</v>
      </c>
      <c r="AG996">
        <v>0</v>
      </c>
      <c r="AH996">
        <v>0</v>
      </c>
      <c r="AI996">
        <v>401</v>
      </c>
      <c r="AJ996">
        <v>2775</v>
      </c>
      <c r="AK996">
        <v>595</v>
      </c>
      <c r="AL996">
        <v>6653</v>
      </c>
      <c r="AM996">
        <v>0</v>
      </c>
      <c r="AN996">
        <v>1191</v>
      </c>
      <c r="AO996">
        <v>1207</v>
      </c>
      <c r="AP996">
        <v>34</v>
      </c>
    </row>
    <row r="997" spans="1:42">
      <c r="A997">
        <v>8</v>
      </c>
      <c r="B997">
        <v>81</v>
      </c>
      <c r="C997">
        <v>2020</v>
      </c>
      <c r="D997">
        <v>99</v>
      </c>
      <c r="E997">
        <v>99</v>
      </c>
      <c r="F997">
        <v>99</v>
      </c>
      <c r="G997">
        <v>99</v>
      </c>
      <c r="H997">
        <v>1</v>
      </c>
      <c r="I997">
        <v>99</v>
      </c>
      <c r="J997">
        <v>155</v>
      </c>
      <c r="K997">
        <v>99</v>
      </c>
      <c r="L997">
        <v>99</v>
      </c>
      <c r="M997">
        <v>99</v>
      </c>
      <c r="N997">
        <v>99</v>
      </c>
      <c r="O997">
        <v>99</v>
      </c>
      <c r="P997">
        <v>9999</v>
      </c>
      <c r="Q997">
        <v>45</v>
      </c>
      <c r="R997">
        <v>10443</v>
      </c>
      <c r="S997">
        <v>10443</v>
      </c>
      <c r="T997">
        <v>15.7677870343771</v>
      </c>
      <c r="U997">
        <v>59.993871492866027</v>
      </c>
      <c r="V997">
        <v>86.273110936332884</v>
      </c>
      <c r="W997">
        <v>79.630081394235447</v>
      </c>
      <c r="X997">
        <v>0</v>
      </c>
      <c r="Y997">
        <v>0</v>
      </c>
      <c r="Z997">
        <v>63.008713971081072</v>
      </c>
      <c r="AA997">
        <v>9.9319048779441381</v>
      </c>
      <c r="AB997">
        <v>3.7308110696902759</v>
      </c>
      <c r="AC997">
        <v>-12.167411508362816</v>
      </c>
      <c r="AD997">
        <v>0.81594838986965723</v>
      </c>
      <c r="AE997">
        <v>0.7969139960322138</v>
      </c>
      <c r="AF997">
        <v>146</v>
      </c>
      <c r="AG997">
        <v>0</v>
      </c>
      <c r="AH997">
        <v>0</v>
      </c>
      <c r="AI997">
        <v>46</v>
      </c>
      <c r="AJ997">
        <v>1075</v>
      </c>
      <c r="AK997">
        <v>88</v>
      </c>
      <c r="AL997">
        <v>419</v>
      </c>
      <c r="AM997">
        <v>0</v>
      </c>
      <c r="AN997">
        <v>279</v>
      </c>
      <c r="AO997">
        <v>142</v>
      </c>
      <c r="AP997">
        <v>10</v>
      </c>
    </row>
    <row r="998" spans="1:42">
      <c r="A998">
        <v>8</v>
      </c>
      <c r="B998">
        <v>82</v>
      </c>
      <c r="C998">
        <v>2020</v>
      </c>
      <c r="D998">
        <v>99</v>
      </c>
      <c r="E998">
        <v>99</v>
      </c>
      <c r="F998">
        <v>99</v>
      </c>
      <c r="G998">
        <v>99</v>
      </c>
      <c r="H998">
        <v>2</v>
      </c>
      <c r="I998">
        <v>99</v>
      </c>
      <c r="J998">
        <v>160</v>
      </c>
      <c r="K998">
        <v>99</v>
      </c>
      <c r="L998">
        <v>99</v>
      </c>
      <c r="M998">
        <v>99</v>
      </c>
      <c r="N998">
        <v>99</v>
      </c>
      <c r="O998">
        <v>99</v>
      </c>
      <c r="P998">
        <v>9999</v>
      </c>
      <c r="Q998">
        <v>133</v>
      </c>
      <c r="R998">
        <v>105093</v>
      </c>
      <c r="S998">
        <v>105093</v>
      </c>
      <c r="T998">
        <v>16.207378226903788</v>
      </c>
      <c r="U998">
        <v>61.431779471515696</v>
      </c>
      <c r="V998">
        <v>88.438100004477505</v>
      </c>
      <c r="W998">
        <v>81.628366304131021</v>
      </c>
      <c r="X998">
        <v>0.45198062668303313</v>
      </c>
      <c r="Y998">
        <v>0.90396125336606625</v>
      </c>
      <c r="Z998">
        <v>2.729011447004082</v>
      </c>
      <c r="AA998">
        <v>10.491243900435048</v>
      </c>
      <c r="AB998">
        <v>2.7551824364571775</v>
      </c>
      <c r="AC998">
        <v>-28.768571434352925</v>
      </c>
      <c r="AD998">
        <v>8.2112864250284296</v>
      </c>
      <c r="AE998">
        <v>8.2209860452006946</v>
      </c>
      <c r="AF998">
        <v>1640</v>
      </c>
      <c r="AG998">
        <v>0</v>
      </c>
      <c r="AH998">
        <v>0</v>
      </c>
      <c r="AI998">
        <v>1272</v>
      </c>
      <c r="AJ998">
        <v>7468</v>
      </c>
      <c r="AK998">
        <v>2336</v>
      </c>
      <c r="AL998">
        <v>7927</v>
      </c>
      <c r="AM998">
        <v>3</v>
      </c>
      <c r="AN998">
        <v>4769</v>
      </c>
      <c r="AO998">
        <v>2085</v>
      </c>
      <c r="AP998">
        <v>66</v>
      </c>
    </row>
    <row r="999" spans="1:42">
      <c r="A999">
        <v>8</v>
      </c>
      <c r="B999">
        <v>83</v>
      </c>
      <c r="C999">
        <v>2020</v>
      </c>
      <c r="D999">
        <v>99</v>
      </c>
      <c r="E999">
        <v>99</v>
      </c>
      <c r="F999">
        <v>99</v>
      </c>
      <c r="G999">
        <v>99</v>
      </c>
      <c r="H999">
        <v>1</v>
      </c>
      <c r="I999">
        <v>99</v>
      </c>
      <c r="J999">
        <v>171</v>
      </c>
      <c r="K999">
        <v>99</v>
      </c>
      <c r="L999">
        <v>99</v>
      </c>
      <c r="M999">
        <v>99</v>
      </c>
      <c r="N999">
        <v>99</v>
      </c>
      <c r="O999">
        <v>99</v>
      </c>
      <c r="P999">
        <v>9999</v>
      </c>
      <c r="Q999">
        <v>74</v>
      </c>
      <c r="R999">
        <v>65637</v>
      </c>
      <c r="S999">
        <v>65637</v>
      </c>
      <c r="T999">
        <v>16.16277404512698</v>
      </c>
      <c r="U999">
        <v>60.902402608284952</v>
      </c>
      <c r="V999">
        <v>89.464703361842354</v>
      </c>
      <c r="W999">
        <v>82.575921202980069</v>
      </c>
      <c r="X999">
        <v>0.1462589697883816</v>
      </c>
      <c r="Y999">
        <v>0.2925179395767632</v>
      </c>
      <c r="Z999">
        <v>5.2759876289288066</v>
      </c>
      <c r="AA999">
        <v>8.5096008677185342</v>
      </c>
      <c r="AB999">
        <v>3.2279393538860299</v>
      </c>
      <c r="AC999">
        <v>-7.5048927726880388</v>
      </c>
      <c r="AD999">
        <v>5.1284501068538439</v>
      </c>
      <c r="AE999">
        <v>5.1941102890621451</v>
      </c>
      <c r="AF999">
        <v>1692</v>
      </c>
      <c r="AG999">
        <v>0</v>
      </c>
      <c r="AH999">
        <v>0</v>
      </c>
      <c r="AI999">
        <v>436</v>
      </c>
      <c r="AJ999">
        <v>9374</v>
      </c>
      <c r="AK999">
        <v>1834</v>
      </c>
      <c r="AL999">
        <v>9529</v>
      </c>
      <c r="AM999">
        <v>4</v>
      </c>
      <c r="AN999">
        <v>812</v>
      </c>
      <c r="AO999">
        <v>597</v>
      </c>
      <c r="AP999">
        <v>31</v>
      </c>
    </row>
    <row r="1000" spans="1:42">
      <c r="A1000">
        <v>8</v>
      </c>
      <c r="B1000">
        <v>84</v>
      </c>
      <c r="C1000">
        <v>2020</v>
      </c>
      <c r="D1000">
        <v>99</v>
      </c>
      <c r="E1000">
        <v>99</v>
      </c>
      <c r="F1000">
        <v>99</v>
      </c>
      <c r="G1000">
        <v>99</v>
      </c>
      <c r="H1000">
        <v>2</v>
      </c>
      <c r="I1000">
        <v>99</v>
      </c>
      <c r="J1000">
        <v>181</v>
      </c>
      <c r="K1000">
        <v>99</v>
      </c>
      <c r="L1000">
        <v>99</v>
      </c>
      <c r="M1000">
        <v>99</v>
      </c>
      <c r="N1000">
        <v>99</v>
      </c>
      <c r="O1000">
        <v>99</v>
      </c>
      <c r="P1000">
        <v>9999</v>
      </c>
      <c r="Q1000">
        <v>30</v>
      </c>
      <c r="R1000">
        <v>5765.36</v>
      </c>
      <c r="S1000">
        <v>5765.36</v>
      </c>
      <c r="T1000">
        <v>16.37159171326682</v>
      </c>
      <c r="U1000">
        <v>61.806667753618157</v>
      </c>
      <c r="V1000">
        <v>85.144976368069521</v>
      </c>
      <c r="W1000">
        <v>78.588813187727936</v>
      </c>
      <c r="X1000">
        <v>0</v>
      </c>
      <c r="Y1000">
        <v>0</v>
      </c>
      <c r="Z1000">
        <v>0</v>
      </c>
      <c r="AA1000">
        <v>10.102128673211377</v>
      </c>
      <c r="AB1000">
        <v>4.1095348757252292</v>
      </c>
      <c r="AC1000">
        <v>-5.0793362528501085</v>
      </c>
      <c r="AD1000">
        <v>0.4504678932317272</v>
      </c>
      <c r="AE1000">
        <v>0.43420635716693112</v>
      </c>
      <c r="AF1000">
        <v>95.789999999999978</v>
      </c>
      <c r="AG1000">
        <v>0</v>
      </c>
      <c r="AH1000">
        <v>0</v>
      </c>
      <c r="AI1000">
        <v>5</v>
      </c>
      <c r="AJ1000">
        <v>1147.8899999999999</v>
      </c>
      <c r="AK1000">
        <v>216.88999999999996</v>
      </c>
      <c r="AL1000">
        <v>1444.8899999999996</v>
      </c>
      <c r="AM1000">
        <v>1</v>
      </c>
      <c r="AN1000">
        <v>94</v>
      </c>
      <c r="AO1000">
        <v>136</v>
      </c>
      <c r="AP1000">
        <v>9</v>
      </c>
    </row>
    <row r="1001" spans="1:42">
      <c r="A1001">
        <v>8</v>
      </c>
      <c r="B1001">
        <v>85</v>
      </c>
      <c r="C1001">
        <v>2020</v>
      </c>
      <c r="D1001">
        <v>99</v>
      </c>
      <c r="E1001">
        <v>99</v>
      </c>
      <c r="F1001">
        <v>99</v>
      </c>
      <c r="G1001">
        <v>99</v>
      </c>
      <c r="H1001">
        <v>2</v>
      </c>
      <c r="I1001">
        <v>99</v>
      </c>
      <c r="J1001">
        <v>470</v>
      </c>
      <c r="K1001">
        <v>99</v>
      </c>
      <c r="L1001">
        <v>99</v>
      </c>
      <c r="M1001">
        <v>99</v>
      </c>
      <c r="N1001">
        <v>99</v>
      </c>
      <c r="O1001">
        <v>99</v>
      </c>
      <c r="P1001">
        <v>9999</v>
      </c>
      <c r="Q1001">
        <v>98</v>
      </c>
      <c r="R1001">
        <v>4010</v>
      </c>
      <c r="S1001">
        <v>4010</v>
      </c>
      <c r="T1001">
        <v>16.028678304239403</v>
      </c>
      <c r="U1001">
        <v>60.770822942643406</v>
      </c>
      <c r="V1001">
        <v>89.307608551751741</v>
      </c>
      <c r="W1001">
        <v>82.43092269326705</v>
      </c>
      <c r="X1001">
        <v>0</v>
      </c>
      <c r="Y1001">
        <v>0</v>
      </c>
      <c r="Z1001">
        <v>8.6783042394014984</v>
      </c>
      <c r="AA1001">
        <v>11.603670044439218</v>
      </c>
      <c r="AB1001">
        <v>3.8287658522289512</v>
      </c>
      <c r="AC1001">
        <v>-6.2342164621808305</v>
      </c>
      <c r="AD1001">
        <v>0.31331543075527402</v>
      </c>
      <c r="AE1001">
        <v>0.31676963957232473</v>
      </c>
      <c r="AF1001">
        <v>11</v>
      </c>
      <c r="AG1001">
        <v>0</v>
      </c>
      <c r="AH1001">
        <v>0</v>
      </c>
      <c r="AI1001">
        <v>22</v>
      </c>
      <c r="AJ1001">
        <v>149</v>
      </c>
      <c r="AK1001">
        <v>36</v>
      </c>
      <c r="AL1001">
        <v>37</v>
      </c>
      <c r="AM1001">
        <v>0</v>
      </c>
      <c r="AN1001">
        <v>29</v>
      </c>
      <c r="AO1001">
        <v>18</v>
      </c>
      <c r="AP1001">
        <v>16</v>
      </c>
    </row>
    <row r="1002" spans="1:42">
      <c r="A1002">
        <v>8</v>
      </c>
      <c r="B1002">
        <v>86</v>
      </c>
      <c r="C1002">
        <v>2020</v>
      </c>
      <c r="D1002">
        <v>99</v>
      </c>
      <c r="E1002">
        <v>99</v>
      </c>
      <c r="F1002">
        <v>99</v>
      </c>
      <c r="G1002">
        <v>99</v>
      </c>
      <c r="H1002">
        <v>1</v>
      </c>
      <c r="I1002">
        <v>99</v>
      </c>
      <c r="J1002">
        <v>643</v>
      </c>
      <c r="K1002">
        <v>99</v>
      </c>
      <c r="L1002">
        <v>99</v>
      </c>
      <c r="M1002">
        <v>99</v>
      </c>
      <c r="N1002">
        <v>99</v>
      </c>
      <c r="O1002">
        <v>99</v>
      </c>
      <c r="P1002">
        <v>9999</v>
      </c>
      <c r="Q1002">
        <v>103</v>
      </c>
      <c r="R1002">
        <v>51625</v>
      </c>
      <c r="S1002">
        <v>51625</v>
      </c>
      <c r="T1002">
        <v>16.030256658595643</v>
      </c>
      <c r="U1002">
        <v>60.582760290556891</v>
      </c>
      <c r="V1002">
        <v>86.160496118824611</v>
      </c>
      <c r="W1002">
        <v>79.526137917676252</v>
      </c>
      <c r="X1002">
        <v>4.1046004842615007</v>
      </c>
      <c r="Y1002">
        <v>8.2092009685230014</v>
      </c>
      <c r="Z1002">
        <v>62.996610169491518</v>
      </c>
      <c r="AA1002">
        <v>11.502013438795595</v>
      </c>
      <c r="AB1002">
        <v>5.3624949140144098</v>
      </c>
      <c r="AC1002">
        <v>11.778708530740378</v>
      </c>
      <c r="AD1002">
        <v>4.0336431702596052</v>
      </c>
      <c r="AE1002">
        <v>3.934404185052693</v>
      </c>
      <c r="AF1002">
        <v>1139</v>
      </c>
      <c r="AG1002">
        <v>0</v>
      </c>
      <c r="AH1002">
        <v>0</v>
      </c>
      <c r="AI1002">
        <v>445</v>
      </c>
      <c r="AJ1002">
        <v>5506</v>
      </c>
      <c r="AK1002">
        <v>849</v>
      </c>
      <c r="AL1002">
        <v>4143</v>
      </c>
      <c r="AM1002">
        <v>0</v>
      </c>
      <c r="AN1002">
        <v>1258</v>
      </c>
      <c r="AO1002">
        <v>1040</v>
      </c>
      <c r="AP1002">
        <v>56</v>
      </c>
    </row>
    <row r="1003" spans="1:42">
      <c r="A1003">
        <v>8</v>
      </c>
      <c r="B1003">
        <v>87</v>
      </c>
      <c r="C1003">
        <v>2020</v>
      </c>
      <c r="D1003">
        <v>99</v>
      </c>
      <c r="E1003">
        <v>99</v>
      </c>
      <c r="F1003">
        <v>99</v>
      </c>
      <c r="G1003">
        <v>99</v>
      </c>
      <c r="H1003">
        <v>1</v>
      </c>
      <c r="I1003">
        <v>99</v>
      </c>
      <c r="J1003">
        <v>802</v>
      </c>
      <c r="K1003">
        <v>99</v>
      </c>
      <c r="L1003">
        <v>99</v>
      </c>
      <c r="M1003">
        <v>99</v>
      </c>
      <c r="N1003">
        <v>99</v>
      </c>
      <c r="O1003">
        <v>99</v>
      </c>
      <c r="P1003">
        <v>9999</v>
      </c>
    </row>
    <row r="1004" spans="1:42">
      <c r="A1004">
        <v>8</v>
      </c>
      <c r="B1004">
        <v>88</v>
      </c>
      <c r="C1004">
        <v>2019</v>
      </c>
      <c r="D1004">
        <v>99</v>
      </c>
      <c r="E1004">
        <v>99</v>
      </c>
      <c r="F1004">
        <v>99</v>
      </c>
      <c r="G1004">
        <v>99</v>
      </c>
      <c r="H1004">
        <v>1</v>
      </c>
      <c r="I1004">
        <v>99</v>
      </c>
      <c r="J1004">
        <v>103</v>
      </c>
      <c r="K1004">
        <v>99</v>
      </c>
      <c r="L1004">
        <v>99</v>
      </c>
      <c r="M1004">
        <v>99</v>
      </c>
      <c r="N1004">
        <v>99</v>
      </c>
      <c r="O1004">
        <v>99</v>
      </c>
      <c r="P1004">
        <v>9999</v>
      </c>
      <c r="Q1004">
        <v>352</v>
      </c>
      <c r="R1004">
        <v>181130</v>
      </c>
      <c r="S1004">
        <v>180207</v>
      </c>
      <c r="T1004">
        <v>15.779953624468613</v>
      </c>
      <c r="U1004">
        <v>60.403979867596718</v>
      </c>
      <c r="V1004">
        <v>87.137210650031548</v>
      </c>
      <c r="W1004">
        <v>80.284298612152384</v>
      </c>
      <c r="X1004">
        <v>1.9886269530171703</v>
      </c>
      <c r="Y1004">
        <v>3.9772539060343406</v>
      </c>
      <c r="Z1004">
        <v>97.99039363992712</v>
      </c>
      <c r="AA1004">
        <v>8.7677388511826635</v>
      </c>
      <c r="AB1004">
        <v>2.710296933076195</v>
      </c>
      <c r="AC1004">
        <v>-27.089818172572141</v>
      </c>
      <c r="AD1004">
        <v>13.58315397940742</v>
      </c>
      <c r="AE1004">
        <v>13.774474292397059</v>
      </c>
      <c r="AF1004">
        <v>1311</v>
      </c>
      <c r="AG1004">
        <v>0</v>
      </c>
      <c r="AH1004">
        <v>0</v>
      </c>
      <c r="AI1004">
        <v>471</v>
      </c>
      <c r="AJ1004">
        <v>6342</v>
      </c>
      <c r="AK1004">
        <v>1250</v>
      </c>
      <c r="AL1004">
        <v>7054</v>
      </c>
      <c r="AM1004">
        <v>4</v>
      </c>
      <c r="AN1004">
        <v>1543</v>
      </c>
      <c r="AO1004">
        <v>1046</v>
      </c>
      <c r="AP1004">
        <v>140</v>
      </c>
    </row>
    <row r="1005" spans="1:42">
      <c r="A1005">
        <v>8</v>
      </c>
      <c r="B1005">
        <v>89</v>
      </c>
      <c r="C1005">
        <v>2019</v>
      </c>
      <c r="D1005">
        <v>99</v>
      </c>
      <c r="E1005">
        <v>99</v>
      </c>
      <c r="F1005">
        <v>99</v>
      </c>
      <c r="G1005">
        <v>99</v>
      </c>
      <c r="H1005">
        <v>2</v>
      </c>
      <c r="I1005">
        <v>99</v>
      </c>
      <c r="J1005">
        <v>106</v>
      </c>
      <c r="K1005">
        <v>99</v>
      </c>
      <c r="L1005">
        <v>99</v>
      </c>
      <c r="M1005">
        <v>99</v>
      </c>
      <c r="N1005">
        <v>99</v>
      </c>
      <c r="O1005">
        <v>99</v>
      </c>
      <c r="P1005">
        <v>9999</v>
      </c>
      <c r="Q1005">
        <v>145</v>
      </c>
      <c r="R1005">
        <v>104451</v>
      </c>
      <c r="S1005">
        <v>104260</v>
      </c>
      <c r="T1005">
        <v>16.179213219595788</v>
      </c>
      <c r="U1005">
        <v>61.060013427968549</v>
      </c>
      <c r="V1005">
        <v>89.572249266824514</v>
      </c>
      <c r="W1005">
        <v>82.622441971993425</v>
      </c>
      <c r="X1005">
        <v>0.62804568649414549</v>
      </c>
      <c r="Y1005">
        <v>1.2560913729882912</v>
      </c>
      <c r="Z1005">
        <v>0</v>
      </c>
      <c r="AA1005">
        <v>7.6768573011899486</v>
      </c>
      <c r="AB1005">
        <v>2.4277543008986529</v>
      </c>
      <c r="AC1005">
        <v>-25.389685865533671</v>
      </c>
      <c r="AD1005">
        <v>7.8329046337055388</v>
      </c>
      <c r="AE1005">
        <v>8.201409666755918</v>
      </c>
      <c r="AF1005">
        <v>1373</v>
      </c>
      <c r="AG1005">
        <v>4</v>
      </c>
      <c r="AH1005">
        <v>0</v>
      </c>
      <c r="AI1005">
        <v>584</v>
      </c>
      <c r="AJ1005">
        <v>4294.5</v>
      </c>
      <c r="AK1005">
        <v>1263</v>
      </c>
      <c r="AL1005">
        <v>8948.5</v>
      </c>
      <c r="AM1005">
        <v>2</v>
      </c>
      <c r="AN1005">
        <v>2718</v>
      </c>
      <c r="AO1005">
        <v>901</v>
      </c>
      <c r="AP1005">
        <v>68</v>
      </c>
    </row>
    <row r="1006" spans="1:42">
      <c r="A1006">
        <v>8</v>
      </c>
      <c r="B1006">
        <v>90</v>
      </c>
      <c r="C1006">
        <v>2019</v>
      </c>
      <c r="D1006">
        <v>99</v>
      </c>
      <c r="E1006">
        <v>99</v>
      </c>
      <c r="F1006">
        <v>99</v>
      </c>
      <c r="G1006">
        <v>99</v>
      </c>
      <c r="H1006">
        <v>1</v>
      </c>
      <c r="I1006">
        <v>99</v>
      </c>
      <c r="J1006">
        <v>109</v>
      </c>
      <c r="K1006">
        <v>99</v>
      </c>
      <c r="L1006">
        <v>99</v>
      </c>
      <c r="M1006">
        <v>99</v>
      </c>
      <c r="N1006">
        <v>99</v>
      </c>
      <c r="O1006">
        <v>99</v>
      </c>
      <c r="P1006">
        <v>9999</v>
      </c>
      <c r="Q1006">
        <v>344</v>
      </c>
      <c r="R1006">
        <v>159477</v>
      </c>
      <c r="S1006">
        <v>159099</v>
      </c>
      <c r="T1006">
        <v>15.83122331119848</v>
      </c>
      <c r="U1006">
        <v>60.36477916265973</v>
      </c>
      <c r="V1006">
        <v>86.921628013634987</v>
      </c>
      <c r="W1006">
        <v>80.154131704159553</v>
      </c>
      <c r="X1006">
        <v>1.0835418273481443</v>
      </c>
      <c r="Y1006">
        <v>2.1670836546962886</v>
      </c>
      <c r="Z1006">
        <v>97.770838428111873</v>
      </c>
      <c r="AA1006">
        <v>8.7213986800259757</v>
      </c>
      <c r="AB1006">
        <v>2.6132843744397598</v>
      </c>
      <c r="AC1006">
        <v>-22.959498045258087</v>
      </c>
      <c r="AD1006">
        <v>11.959369774051551</v>
      </c>
      <c r="AE1006">
        <v>12.14132605475548</v>
      </c>
      <c r="AF1006">
        <v>4745</v>
      </c>
      <c r="AG1006">
        <v>0</v>
      </c>
      <c r="AH1006">
        <v>0</v>
      </c>
      <c r="AI1006">
        <v>1015</v>
      </c>
      <c r="AJ1006">
        <v>9249</v>
      </c>
      <c r="AK1006">
        <v>1158</v>
      </c>
      <c r="AL1006">
        <v>10445</v>
      </c>
      <c r="AM1006">
        <v>0</v>
      </c>
      <c r="AN1006">
        <v>1846</v>
      </c>
      <c r="AO1006">
        <v>3440</v>
      </c>
      <c r="AP1006">
        <v>161</v>
      </c>
    </row>
    <row r="1007" spans="1:42">
      <c r="A1007">
        <v>8</v>
      </c>
      <c r="B1007">
        <v>91</v>
      </c>
      <c r="C1007">
        <v>2019</v>
      </c>
      <c r="D1007">
        <v>99</v>
      </c>
      <c r="E1007">
        <v>99</v>
      </c>
      <c r="F1007">
        <v>99</v>
      </c>
      <c r="G1007">
        <v>99</v>
      </c>
      <c r="H1007">
        <v>1</v>
      </c>
      <c r="I1007">
        <v>99</v>
      </c>
      <c r="J1007">
        <v>111</v>
      </c>
      <c r="K1007">
        <v>99</v>
      </c>
      <c r="L1007">
        <v>99</v>
      </c>
      <c r="M1007">
        <v>99</v>
      </c>
      <c r="N1007">
        <v>99</v>
      </c>
      <c r="O1007">
        <v>99</v>
      </c>
      <c r="P1007">
        <v>9999</v>
      </c>
      <c r="Q1007">
        <v>282</v>
      </c>
      <c r="R1007">
        <v>156412</v>
      </c>
      <c r="S1007">
        <v>151454</v>
      </c>
      <c r="T1007">
        <v>15.351021660742139</v>
      </c>
      <c r="U1007">
        <v>60.335078637738199</v>
      </c>
      <c r="V1007">
        <v>86.817831160948018</v>
      </c>
      <c r="W1007">
        <v>79.199212962351609</v>
      </c>
      <c r="X1007">
        <v>0.48589622279620481</v>
      </c>
      <c r="Y1007">
        <v>0.97179244559240963</v>
      </c>
      <c r="Z1007">
        <v>98.61455642789555</v>
      </c>
      <c r="AA1007">
        <v>9.5508703890157474</v>
      </c>
      <c r="AB1007">
        <v>2.5559076675421282</v>
      </c>
      <c r="AC1007">
        <v>-23.349160905634498</v>
      </c>
      <c r="AD1007">
        <v>11.729521781190703</v>
      </c>
      <c r="AE1007">
        <v>11.420217418484022</v>
      </c>
      <c r="AF1007">
        <v>3778</v>
      </c>
      <c r="AG1007">
        <v>0</v>
      </c>
      <c r="AH1007">
        <v>0</v>
      </c>
      <c r="AI1007">
        <v>773</v>
      </c>
      <c r="AJ1007">
        <v>14369</v>
      </c>
      <c r="AK1007">
        <v>4358</v>
      </c>
      <c r="AL1007">
        <v>16666</v>
      </c>
      <c r="AM1007">
        <v>5</v>
      </c>
      <c r="AN1007">
        <v>2094</v>
      </c>
      <c r="AO1007">
        <v>1693</v>
      </c>
      <c r="AP1007">
        <v>132</v>
      </c>
    </row>
    <row r="1008" spans="1:42">
      <c r="A1008">
        <v>8</v>
      </c>
      <c r="B1008">
        <v>92</v>
      </c>
      <c r="C1008">
        <v>2019</v>
      </c>
      <c r="D1008">
        <v>99</v>
      </c>
      <c r="E1008">
        <v>99</v>
      </c>
      <c r="F1008">
        <v>99</v>
      </c>
      <c r="G1008">
        <v>99</v>
      </c>
      <c r="H1008">
        <v>1</v>
      </c>
      <c r="I1008">
        <v>99</v>
      </c>
      <c r="J1008">
        <v>113</v>
      </c>
      <c r="K1008">
        <v>99</v>
      </c>
      <c r="L1008">
        <v>99</v>
      </c>
      <c r="M1008">
        <v>99</v>
      </c>
      <c r="N1008">
        <v>99</v>
      </c>
      <c r="O1008">
        <v>99</v>
      </c>
      <c r="P1008">
        <v>9999</v>
      </c>
    </row>
    <row r="1009" spans="1:42">
      <c r="A1009">
        <v>8</v>
      </c>
      <c r="B1009">
        <v>93</v>
      </c>
      <c r="C1009">
        <v>2019</v>
      </c>
      <c r="D1009">
        <v>99</v>
      </c>
      <c r="E1009">
        <v>99</v>
      </c>
      <c r="F1009">
        <v>99</v>
      </c>
      <c r="G1009">
        <v>99</v>
      </c>
      <c r="H1009">
        <v>1</v>
      </c>
      <c r="I1009">
        <v>99</v>
      </c>
      <c r="J1009">
        <v>116</v>
      </c>
      <c r="K1009">
        <v>99</v>
      </c>
      <c r="L1009">
        <v>99</v>
      </c>
      <c r="M1009">
        <v>99</v>
      </c>
      <c r="N1009">
        <v>99</v>
      </c>
      <c r="O1009">
        <v>99</v>
      </c>
      <c r="P1009">
        <v>9999</v>
      </c>
      <c r="Q1009">
        <v>121</v>
      </c>
      <c r="R1009">
        <v>46251</v>
      </c>
      <c r="S1009">
        <v>45162</v>
      </c>
      <c r="T1009">
        <v>15.450563231065276</v>
      </c>
      <c r="U1009">
        <v>60.17676365085692</v>
      </c>
      <c r="V1009">
        <v>85.781770674325315</v>
      </c>
      <c r="W1009">
        <v>78.325798680306079</v>
      </c>
      <c r="X1009">
        <v>0.15351019437417565</v>
      </c>
      <c r="Y1009">
        <v>0.3070203887483513</v>
      </c>
      <c r="Z1009">
        <v>97.803290739659687</v>
      </c>
      <c r="AA1009">
        <v>8.9141572001141487</v>
      </c>
      <c r="AB1009">
        <v>2.6335120752311219</v>
      </c>
      <c r="AC1009">
        <v>-23.837463395113495</v>
      </c>
      <c r="AD1009">
        <v>3.46841746094834</v>
      </c>
      <c r="AE1009">
        <v>3.3678346191773003</v>
      </c>
      <c r="AF1009">
        <v>651</v>
      </c>
      <c r="AG1009">
        <v>0</v>
      </c>
      <c r="AH1009">
        <v>0</v>
      </c>
      <c r="AI1009">
        <v>131</v>
      </c>
      <c r="AJ1009">
        <v>1772</v>
      </c>
      <c r="AK1009">
        <v>1037</v>
      </c>
      <c r="AL1009">
        <v>922</v>
      </c>
      <c r="AM1009">
        <v>0</v>
      </c>
      <c r="AN1009">
        <v>1062</v>
      </c>
      <c r="AO1009">
        <v>292</v>
      </c>
      <c r="AP1009">
        <v>44</v>
      </c>
    </row>
    <row r="1010" spans="1:42">
      <c r="A1010">
        <v>8</v>
      </c>
      <c r="B1010">
        <v>94</v>
      </c>
      <c r="C1010">
        <v>2019</v>
      </c>
      <c r="D1010">
        <v>99</v>
      </c>
      <c r="E1010">
        <v>99</v>
      </c>
      <c r="F1010">
        <v>99</v>
      </c>
      <c r="G1010">
        <v>99</v>
      </c>
      <c r="H1010">
        <v>2</v>
      </c>
      <c r="I1010">
        <v>99</v>
      </c>
      <c r="J1010">
        <v>117</v>
      </c>
      <c r="K1010">
        <v>99</v>
      </c>
      <c r="L1010">
        <v>99</v>
      </c>
      <c r="M1010">
        <v>99</v>
      </c>
      <c r="N1010">
        <v>99</v>
      </c>
      <c r="O1010">
        <v>99</v>
      </c>
      <c r="P1010">
        <v>9999</v>
      </c>
      <c r="Q1010">
        <v>184</v>
      </c>
      <c r="R1010">
        <v>108438</v>
      </c>
      <c r="S1010">
        <v>107011</v>
      </c>
      <c r="T1010">
        <v>15.988509563068298</v>
      </c>
      <c r="U1010">
        <v>61.228583977348144</v>
      </c>
      <c r="V1010">
        <v>87.886055152156004</v>
      </c>
      <c r="W1010">
        <v>80.771167450074486</v>
      </c>
      <c r="X1010">
        <v>0.85671074715505646</v>
      </c>
      <c r="Y1010">
        <v>1.7134214943101129</v>
      </c>
      <c r="Z1010">
        <v>6.8361644441985279</v>
      </c>
      <c r="AA1010">
        <v>9.0099807393384772</v>
      </c>
      <c r="AB1010">
        <v>2.7000370629656403</v>
      </c>
      <c r="AC1010">
        <v>-29.008495590715206</v>
      </c>
      <c r="AD1010">
        <v>8.1318945023959692</v>
      </c>
      <c r="AE1010">
        <v>8.2291985532136387</v>
      </c>
      <c r="AF1010">
        <v>1715</v>
      </c>
      <c r="AG1010">
        <v>1</v>
      </c>
      <c r="AH1010">
        <v>0</v>
      </c>
      <c r="AI1010">
        <v>353</v>
      </c>
      <c r="AJ1010">
        <v>9084</v>
      </c>
      <c r="AK1010">
        <v>2602</v>
      </c>
      <c r="AL1010">
        <v>13207</v>
      </c>
      <c r="AM1010">
        <v>17</v>
      </c>
      <c r="AN1010">
        <v>2350</v>
      </c>
      <c r="AO1010">
        <v>893</v>
      </c>
      <c r="AP1010">
        <v>78</v>
      </c>
    </row>
    <row r="1011" spans="1:42">
      <c r="A1011">
        <v>8</v>
      </c>
      <c r="B1011">
        <v>95</v>
      </c>
      <c r="C1011">
        <v>2019</v>
      </c>
      <c r="D1011">
        <v>99</v>
      </c>
      <c r="E1011">
        <v>99</v>
      </c>
      <c r="F1011">
        <v>99</v>
      </c>
      <c r="G1011">
        <v>99</v>
      </c>
      <c r="H1011">
        <v>1</v>
      </c>
      <c r="I1011">
        <v>99</v>
      </c>
      <c r="J1011">
        <v>121</v>
      </c>
      <c r="K1011">
        <v>99</v>
      </c>
      <c r="L1011">
        <v>99</v>
      </c>
      <c r="M1011">
        <v>99</v>
      </c>
      <c r="N1011">
        <v>99</v>
      </c>
      <c r="O1011">
        <v>99</v>
      </c>
      <c r="P1011">
        <v>9999</v>
      </c>
      <c r="Q1011">
        <v>280</v>
      </c>
      <c r="R1011">
        <v>178380</v>
      </c>
      <c r="S1011">
        <v>175520</v>
      </c>
      <c r="T1011">
        <v>15.762871398138804</v>
      </c>
      <c r="U1011">
        <v>60.855817000911593</v>
      </c>
      <c r="V1011">
        <v>84.598425258093357</v>
      </c>
      <c r="W1011">
        <v>77.625881381038113</v>
      </c>
      <c r="X1011">
        <v>2.1442986881937438</v>
      </c>
      <c r="Y1011">
        <v>4.2885973763874876</v>
      </c>
      <c r="Z1011">
        <v>94.265052135889675</v>
      </c>
      <c r="AA1011">
        <v>9.620876947438056</v>
      </c>
      <c r="AB1011">
        <v>2.8005954740653656</v>
      </c>
      <c r="AC1011">
        <v>-31.836377187776897</v>
      </c>
      <c r="AD1011">
        <v>13.376928210935221</v>
      </c>
      <c r="AE1011">
        <v>12.971969323209835</v>
      </c>
      <c r="AF1011">
        <v>4007</v>
      </c>
      <c r="AG1011">
        <v>0</v>
      </c>
      <c r="AH1011">
        <v>0</v>
      </c>
      <c r="AI1011">
        <v>1436</v>
      </c>
      <c r="AJ1011">
        <v>8230</v>
      </c>
      <c r="AK1011">
        <v>2048</v>
      </c>
      <c r="AL1011">
        <v>12265</v>
      </c>
      <c r="AM1011">
        <v>0</v>
      </c>
      <c r="AN1011">
        <v>3645</v>
      </c>
      <c r="AO1011">
        <v>4064</v>
      </c>
      <c r="AP1011">
        <v>159</v>
      </c>
    </row>
    <row r="1012" spans="1:42">
      <c r="A1012">
        <v>8</v>
      </c>
      <c r="B1012">
        <v>96</v>
      </c>
      <c r="C1012">
        <v>2019</v>
      </c>
      <c r="D1012">
        <v>99</v>
      </c>
      <c r="E1012">
        <v>99</v>
      </c>
      <c r="F1012">
        <v>99</v>
      </c>
      <c r="G1012">
        <v>99</v>
      </c>
      <c r="H1012">
        <v>1</v>
      </c>
      <c r="I1012">
        <v>99</v>
      </c>
      <c r="J1012">
        <v>134</v>
      </c>
      <c r="K1012">
        <v>99</v>
      </c>
      <c r="L1012">
        <v>99</v>
      </c>
      <c r="M1012">
        <v>99</v>
      </c>
      <c r="N1012">
        <v>99</v>
      </c>
      <c r="O1012">
        <v>99</v>
      </c>
      <c r="P1012">
        <v>9999</v>
      </c>
      <c r="Q1012">
        <v>100</v>
      </c>
      <c r="R1012">
        <v>28866</v>
      </c>
      <c r="S1012">
        <v>28819</v>
      </c>
      <c r="T1012">
        <v>15.921915055774964</v>
      </c>
      <c r="U1012">
        <v>60.593532044831512</v>
      </c>
      <c r="V1012">
        <v>85.330502850438791</v>
      </c>
      <c r="W1012">
        <v>78.702453242652609</v>
      </c>
      <c r="X1012">
        <v>2.8684265225524825</v>
      </c>
      <c r="Y1012">
        <v>5.7368530451049651</v>
      </c>
      <c r="Z1012">
        <v>98.479179657728821</v>
      </c>
      <c r="AA1012">
        <v>10.202099121648498</v>
      </c>
      <c r="AB1012">
        <v>2.65987553589407</v>
      </c>
      <c r="AC1012">
        <v>-25.790789993987911</v>
      </c>
      <c r="AD1012">
        <v>2.1646956482613295</v>
      </c>
      <c r="AE1012">
        <v>2.1594340023174734</v>
      </c>
      <c r="AF1012">
        <v>1010</v>
      </c>
      <c r="AG1012">
        <v>3</v>
      </c>
      <c r="AH1012">
        <v>0</v>
      </c>
      <c r="AI1012">
        <v>145</v>
      </c>
      <c r="AJ1012">
        <v>2329</v>
      </c>
      <c r="AK1012">
        <v>559</v>
      </c>
      <c r="AL1012">
        <v>697</v>
      </c>
      <c r="AM1012">
        <v>3</v>
      </c>
      <c r="AN1012">
        <v>1302</v>
      </c>
      <c r="AO1012">
        <v>578</v>
      </c>
      <c r="AP1012">
        <v>35</v>
      </c>
    </row>
    <row r="1013" spans="1:42">
      <c r="A1013">
        <v>8</v>
      </c>
      <c r="B1013">
        <v>97</v>
      </c>
      <c r="C1013">
        <v>2019</v>
      </c>
      <c r="D1013">
        <v>99</v>
      </c>
      <c r="E1013">
        <v>99</v>
      </c>
      <c r="F1013">
        <v>99</v>
      </c>
      <c r="G1013">
        <v>99</v>
      </c>
      <c r="H1013">
        <v>2</v>
      </c>
      <c r="I1013">
        <v>99</v>
      </c>
      <c r="J1013">
        <v>141</v>
      </c>
      <c r="K1013">
        <v>99</v>
      </c>
      <c r="L1013">
        <v>99</v>
      </c>
      <c r="M1013">
        <v>99</v>
      </c>
      <c r="N1013">
        <v>99</v>
      </c>
      <c r="O1013">
        <v>99</v>
      </c>
      <c r="P1013">
        <v>9999</v>
      </c>
      <c r="Q1013">
        <v>116</v>
      </c>
      <c r="R1013">
        <v>51162</v>
      </c>
      <c r="S1013">
        <v>50628</v>
      </c>
      <c r="T1013">
        <v>15.799695086196779</v>
      </c>
      <c r="U1013">
        <v>60.678754839219394</v>
      </c>
      <c r="V1013">
        <v>88.65899770175902</v>
      </c>
      <c r="W1013">
        <v>81.558868610254876</v>
      </c>
      <c r="X1013">
        <v>0</v>
      </c>
      <c r="Y1013">
        <v>0</v>
      </c>
      <c r="Z1013">
        <v>14.602634767991868</v>
      </c>
      <c r="AA1013">
        <v>8.3239942944703369</v>
      </c>
      <c r="AB1013">
        <v>2.7530617054025943</v>
      </c>
      <c r="AC1013">
        <v>-23.977534460918832</v>
      </c>
      <c r="AD1013">
        <v>3.836699187845428</v>
      </c>
      <c r="AE1013">
        <v>3.9312867484658121</v>
      </c>
      <c r="AF1013">
        <v>692</v>
      </c>
      <c r="AG1013">
        <v>2</v>
      </c>
      <c r="AH1013">
        <v>12</v>
      </c>
      <c r="AI1013">
        <v>146</v>
      </c>
      <c r="AJ1013">
        <v>2709</v>
      </c>
      <c r="AK1013">
        <v>317</v>
      </c>
      <c r="AL1013">
        <v>4474</v>
      </c>
      <c r="AM1013">
        <v>2</v>
      </c>
      <c r="AN1013">
        <v>2303</v>
      </c>
      <c r="AO1013">
        <v>786</v>
      </c>
      <c r="AP1013">
        <v>32</v>
      </c>
    </row>
    <row r="1014" spans="1:42">
      <c r="A1014">
        <v>8</v>
      </c>
      <c r="B1014">
        <v>98</v>
      </c>
      <c r="C1014">
        <v>2019</v>
      </c>
      <c r="D1014">
        <v>99</v>
      </c>
      <c r="E1014">
        <v>99</v>
      </c>
      <c r="F1014">
        <v>99</v>
      </c>
      <c r="G1014">
        <v>99</v>
      </c>
      <c r="H1014">
        <v>2</v>
      </c>
      <c r="I1014">
        <v>99</v>
      </c>
      <c r="J1014">
        <v>143</v>
      </c>
      <c r="K1014">
        <v>99</v>
      </c>
      <c r="L1014">
        <v>99</v>
      </c>
      <c r="M1014">
        <v>99</v>
      </c>
      <c r="N1014">
        <v>99</v>
      </c>
      <c r="O1014">
        <v>99</v>
      </c>
      <c r="P1014">
        <v>9999</v>
      </c>
    </row>
    <row r="1015" spans="1:42">
      <c r="A1015">
        <v>8</v>
      </c>
      <c r="B1015">
        <v>99</v>
      </c>
      <c r="C1015">
        <v>2019</v>
      </c>
      <c r="D1015">
        <v>99</v>
      </c>
      <c r="E1015">
        <v>99</v>
      </c>
      <c r="F1015">
        <v>99</v>
      </c>
      <c r="G1015">
        <v>99</v>
      </c>
      <c r="H1015">
        <v>2</v>
      </c>
      <c r="I1015">
        <v>99</v>
      </c>
      <c r="J1015">
        <v>147</v>
      </c>
      <c r="K1015">
        <v>99</v>
      </c>
      <c r="L1015">
        <v>99</v>
      </c>
      <c r="M1015">
        <v>99</v>
      </c>
      <c r="N1015">
        <v>99</v>
      </c>
      <c r="O1015">
        <v>99</v>
      </c>
      <c r="P1015">
        <v>9999</v>
      </c>
      <c r="Q1015">
        <v>81</v>
      </c>
      <c r="R1015">
        <v>62555</v>
      </c>
      <c r="S1015">
        <v>62078</v>
      </c>
      <c r="T1015">
        <v>16.221341219726636</v>
      </c>
      <c r="U1015">
        <v>61.77265697992847</v>
      </c>
      <c r="V1015">
        <v>85.531919319900013</v>
      </c>
      <c r="W1015">
        <v>78.716513096426979</v>
      </c>
      <c r="X1015">
        <v>3.0437215250579497</v>
      </c>
      <c r="Y1015">
        <v>6.0874430501158994</v>
      </c>
      <c r="Z1015">
        <v>0</v>
      </c>
      <c r="AA1015">
        <v>9.406003570112226</v>
      </c>
      <c r="AB1015">
        <v>2.8314397852353639</v>
      </c>
      <c r="AC1015">
        <v>-33.736257855733335</v>
      </c>
      <c r="AD1015">
        <v>4.6910737988286382</v>
      </c>
      <c r="AE1015">
        <v>4.6523922428781441</v>
      </c>
      <c r="AF1015">
        <v>1334</v>
      </c>
      <c r="AG1015">
        <v>0</v>
      </c>
      <c r="AH1015">
        <v>0</v>
      </c>
      <c r="AI1015">
        <v>504</v>
      </c>
      <c r="AJ1015">
        <v>3145</v>
      </c>
      <c r="AK1015">
        <v>816</v>
      </c>
      <c r="AL1015">
        <v>5849</v>
      </c>
      <c r="AM1015">
        <v>0</v>
      </c>
      <c r="AN1015">
        <v>1090</v>
      </c>
      <c r="AO1015">
        <v>1219</v>
      </c>
      <c r="AP1015">
        <v>37</v>
      </c>
    </row>
    <row r="1016" spans="1:42">
      <c r="A1016">
        <v>8</v>
      </c>
      <c r="B1016">
        <v>100</v>
      </c>
      <c r="C1016">
        <v>2019</v>
      </c>
      <c r="D1016">
        <v>99</v>
      </c>
      <c r="E1016">
        <v>99</v>
      </c>
      <c r="F1016">
        <v>99</v>
      </c>
      <c r="G1016">
        <v>99</v>
      </c>
      <c r="H1016">
        <v>1</v>
      </c>
      <c r="I1016">
        <v>99</v>
      </c>
      <c r="J1016">
        <v>155</v>
      </c>
      <c r="K1016">
        <v>99</v>
      </c>
      <c r="L1016">
        <v>99</v>
      </c>
      <c r="M1016">
        <v>99</v>
      </c>
      <c r="N1016">
        <v>99</v>
      </c>
      <c r="O1016">
        <v>99</v>
      </c>
      <c r="P1016">
        <v>9999</v>
      </c>
      <c r="Q1016">
        <v>34</v>
      </c>
      <c r="R1016">
        <v>10572</v>
      </c>
      <c r="S1016">
        <v>10526</v>
      </c>
      <c r="T1016">
        <v>15.766836927733639</v>
      </c>
      <c r="U1016">
        <v>60.312464373931213</v>
      </c>
      <c r="V1016">
        <v>83.329295111788937</v>
      </c>
      <c r="W1016">
        <v>76.806070682120421</v>
      </c>
      <c r="X1016">
        <v>0</v>
      </c>
      <c r="Y1016">
        <v>0</v>
      </c>
      <c r="Z1016">
        <v>92.045024593265254</v>
      </c>
      <c r="AA1016">
        <v>11.203184272254072</v>
      </c>
      <c r="AB1016">
        <v>2.6413904013493097</v>
      </c>
      <c r="AC1016">
        <v>-36.457417615046943</v>
      </c>
      <c r="AD1016">
        <v>0.79280684519568945</v>
      </c>
      <c r="AE1016">
        <v>0.76971805142985006</v>
      </c>
      <c r="AF1016">
        <v>180</v>
      </c>
      <c r="AG1016">
        <v>0</v>
      </c>
      <c r="AH1016">
        <v>0</v>
      </c>
      <c r="AI1016">
        <v>53</v>
      </c>
      <c r="AJ1016">
        <v>1145</v>
      </c>
      <c r="AK1016">
        <v>133</v>
      </c>
      <c r="AL1016">
        <v>984</v>
      </c>
      <c r="AM1016">
        <v>0</v>
      </c>
      <c r="AN1016">
        <v>309</v>
      </c>
      <c r="AO1016">
        <v>133</v>
      </c>
      <c r="AP1016">
        <v>10</v>
      </c>
    </row>
    <row r="1017" spans="1:42">
      <c r="A1017">
        <v>8</v>
      </c>
      <c r="B1017">
        <v>101</v>
      </c>
      <c r="C1017">
        <v>2019</v>
      </c>
      <c r="D1017">
        <v>99</v>
      </c>
      <c r="E1017">
        <v>99</v>
      </c>
      <c r="F1017">
        <v>99</v>
      </c>
      <c r="G1017">
        <v>99</v>
      </c>
      <c r="H1017">
        <v>2</v>
      </c>
      <c r="I1017">
        <v>99</v>
      </c>
      <c r="J1017">
        <v>160</v>
      </c>
      <c r="K1017">
        <v>99</v>
      </c>
      <c r="L1017">
        <v>99</v>
      </c>
      <c r="M1017">
        <v>99</v>
      </c>
      <c r="N1017">
        <v>99</v>
      </c>
      <c r="O1017">
        <v>99</v>
      </c>
      <c r="P1017">
        <v>9999</v>
      </c>
      <c r="Q1017">
        <v>124</v>
      </c>
      <c r="R1017">
        <v>103475</v>
      </c>
      <c r="S1017">
        <v>101156</v>
      </c>
      <c r="T1017">
        <v>15.759642425706692</v>
      </c>
      <c r="U1017">
        <v>61.038020483214055</v>
      </c>
      <c r="V1017">
        <v>89.010297087018401</v>
      </c>
      <c r="W1017">
        <v>81.643950235279604</v>
      </c>
      <c r="X1017">
        <v>3.2858178303938133E-2</v>
      </c>
      <c r="Y1017">
        <v>6.5716356607876267E-2</v>
      </c>
      <c r="Z1017">
        <v>12.259966175404683</v>
      </c>
      <c r="AA1017">
        <v>9.269117326910882</v>
      </c>
      <c r="AB1017">
        <v>2.6817127050378504</v>
      </c>
      <c r="AC1017">
        <v>-34.358911074689281</v>
      </c>
      <c r="AD1017">
        <v>7.7597132336950381</v>
      </c>
      <c r="AE1017">
        <v>7.8630025320665311</v>
      </c>
      <c r="AF1017">
        <v>1322</v>
      </c>
      <c r="AG1017">
        <v>0</v>
      </c>
      <c r="AH1017">
        <v>0</v>
      </c>
      <c r="AI1017">
        <v>939</v>
      </c>
      <c r="AJ1017">
        <v>7086</v>
      </c>
      <c r="AK1017">
        <v>4225</v>
      </c>
      <c r="AL1017">
        <v>7961</v>
      </c>
      <c r="AM1017">
        <v>14</v>
      </c>
      <c r="AN1017">
        <v>5097</v>
      </c>
      <c r="AO1017">
        <v>2295</v>
      </c>
      <c r="AP1017">
        <v>64</v>
      </c>
    </row>
    <row r="1018" spans="1:42">
      <c r="A1018">
        <v>8</v>
      </c>
      <c r="B1018">
        <v>102</v>
      </c>
      <c r="C1018">
        <v>2019</v>
      </c>
      <c r="D1018">
        <v>99</v>
      </c>
      <c r="E1018">
        <v>99</v>
      </c>
      <c r="F1018">
        <v>99</v>
      </c>
      <c r="G1018">
        <v>99</v>
      </c>
      <c r="H1018">
        <v>1</v>
      </c>
      <c r="I1018">
        <v>99</v>
      </c>
      <c r="J1018">
        <v>171</v>
      </c>
      <c r="K1018">
        <v>99</v>
      </c>
      <c r="L1018">
        <v>99</v>
      </c>
      <c r="M1018">
        <v>99</v>
      </c>
      <c r="N1018">
        <v>99</v>
      </c>
      <c r="O1018">
        <v>99</v>
      </c>
      <c r="P1018">
        <v>9999</v>
      </c>
      <c r="Q1018">
        <v>81</v>
      </c>
      <c r="R1018">
        <v>64491</v>
      </c>
      <c r="S1018">
        <v>64336</v>
      </c>
      <c r="T1018">
        <v>16.087810702268538</v>
      </c>
      <c r="U1018">
        <v>61.013289604575981</v>
      </c>
      <c r="V1018">
        <v>87.283406212725694</v>
      </c>
      <c r="W1018">
        <v>80.484397537925517</v>
      </c>
      <c r="X1018">
        <v>0.53185715836318248</v>
      </c>
      <c r="Y1018">
        <v>1.063714316726365</v>
      </c>
      <c r="Z1018">
        <v>1.6420895938968223</v>
      </c>
      <c r="AA1018">
        <v>8.377432813061505</v>
      </c>
      <c r="AB1018">
        <v>2.6415346168931682</v>
      </c>
      <c r="AC1018">
        <v>-23.402232796021774</v>
      </c>
      <c r="AD1018">
        <v>4.8362567398330691</v>
      </c>
      <c r="AE1018">
        <v>4.9299045604092093</v>
      </c>
      <c r="AF1018">
        <v>1212</v>
      </c>
      <c r="AG1018">
        <v>0</v>
      </c>
      <c r="AH1018">
        <v>0</v>
      </c>
      <c r="AI1018">
        <v>227</v>
      </c>
      <c r="AJ1018">
        <v>7376</v>
      </c>
      <c r="AK1018">
        <v>1440</v>
      </c>
      <c r="AL1018">
        <v>7578</v>
      </c>
      <c r="AM1018">
        <v>2</v>
      </c>
      <c r="AN1018">
        <v>600</v>
      </c>
      <c r="AO1018">
        <v>520</v>
      </c>
      <c r="AP1018">
        <v>35</v>
      </c>
    </row>
    <row r="1019" spans="1:42">
      <c r="A1019">
        <v>8</v>
      </c>
      <c r="B1019">
        <v>103</v>
      </c>
      <c r="C1019">
        <v>2019</v>
      </c>
      <c r="D1019">
        <v>99</v>
      </c>
      <c r="E1019">
        <v>99</v>
      </c>
      <c r="F1019">
        <v>99</v>
      </c>
      <c r="G1019">
        <v>99</v>
      </c>
      <c r="H1019">
        <v>2</v>
      </c>
      <c r="I1019">
        <v>99</v>
      </c>
      <c r="J1019">
        <v>181</v>
      </c>
      <c r="K1019">
        <v>99</v>
      </c>
      <c r="L1019">
        <v>99</v>
      </c>
      <c r="M1019">
        <v>99</v>
      </c>
      <c r="N1019">
        <v>99</v>
      </c>
      <c r="O1019">
        <v>99</v>
      </c>
      <c r="P1019">
        <v>9999</v>
      </c>
      <c r="Q1019">
        <v>20</v>
      </c>
      <c r="R1019">
        <v>6036</v>
      </c>
      <c r="S1019">
        <v>5993</v>
      </c>
      <c r="T1019">
        <v>16.41169648774023</v>
      </c>
      <c r="U1019">
        <v>62.471216419155688</v>
      </c>
      <c r="V1019">
        <v>84.692361384417723</v>
      </c>
      <c r="W1019">
        <v>77.96380777573853</v>
      </c>
      <c r="X1019">
        <v>0</v>
      </c>
      <c r="Y1019">
        <v>0</v>
      </c>
      <c r="Z1019">
        <v>0</v>
      </c>
      <c r="AA1019">
        <v>9.7352331187080985</v>
      </c>
      <c r="AB1019">
        <v>2.8504432409421003</v>
      </c>
      <c r="AC1019">
        <v>-27.329323424368265</v>
      </c>
      <c r="AD1019">
        <v>0.45264681399935486</v>
      </c>
      <c r="AE1019">
        <v>0.44484639781220658</v>
      </c>
      <c r="AF1019">
        <v>62</v>
      </c>
      <c r="AG1019">
        <v>0</v>
      </c>
      <c r="AH1019">
        <v>0</v>
      </c>
      <c r="AI1019">
        <v>5</v>
      </c>
      <c r="AJ1019">
        <v>1185</v>
      </c>
      <c r="AK1019">
        <v>285</v>
      </c>
      <c r="AL1019">
        <v>1872</v>
      </c>
      <c r="AM1019">
        <v>0</v>
      </c>
      <c r="AN1019">
        <v>212</v>
      </c>
      <c r="AO1019">
        <v>292</v>
      </c>
      <c r="AP1019">
        <v>7</v>
      </c>
    </row>
    <row r="1020" spans="1:42">
      <c r="A1020">
        <v>8</v>
      </c>
      <c r="B1020">
        <v>104</v>
      </c>
      <c r="C1020">
        <v>2019</v>
      </c>
      <c r="D1020">
        <v>99</v>
      </c>
      <c r="E1020">
        <v>99</v>
      </c>
      <c r="F1020">
        <v>99</v>
      </c>
      <c r="G1020">
        <v>99</v>
      </c>
      <c r="H1020">
        <v>2</v>
      </c>
      <c r="I1020">
        <v>99</v>
      </c>
      <c r="J1020">
        <v>470</v>
      </c>
      <c r="K1020">
        <v>99</v>
      </c>
      <c r="L1020">
        <v>99</v>
      </c>
      <c r="M1020">
        <v>99</v>
      </c>
      <c r="N1020">
        <v>99</v>
      </c>
      <c r="O1020">
        <v>99</v>
      </c>
      <c r="P1020">
        <v>9999</v>
      </c>
      <c r="Q1020">
        <v>74</v>
      </c>
      <c r="R1020">
        <v>3769</v>
      </c>
      <c r="S1020">
        <v>3675</v>
      </c>
      <c r="T1020">
        <v>15.328999734677637</v>
      </c>
      <c r="U1020">
        <v>60.237551020408155</v>
      </c>
      <c r="V1020">
        <v>88.83646199541586</v>
      </c>
      <c r="W1020">
        <v>81.253469387755104</v>
      </c>
      <c r="X1020">
        <v>0</v>
      </c>
      <c r="Y1020">
        <v>0</v>
      </c>
      <c r="Z1020">
        <v>0</v>
      </c>
      <c r="AA1020">
        <v>12.560687871294689</v>
      </c>
      <c r="AB1020">
        <v>3.3651926978489159</v>
      </c>
      <c r="AC1020">
        <v>-16.852990378540024</v>
      </c>
      <c r="AD1020">
        <v>0.28264178958972319</v>
      </c>
      <c r="AE1020">
        <v>0.28429682892970271</v>
      </c>
      <c r="AF1020">
        <v>14</v>
      </c>
      <c r="AG1020">
        <v>0</v>
      </c>
      <c r="AH1020">
        <v>0</v>
      </c>
      <c r="AI1020">
        <v>1</v>
      </c>
      <c r="AJ1020">
        <v>76</v>
      </c>
      <c r="AK1020">
        <v>66</v>
      </c>
      <c r="AL1020">
        <v>75</v>
      </c>
      <c r="AM1020">
        <v>0</v>
      </c>
      <c r="AN1020">
        <v>26</v>
      </c>
      <c r="AO1020">
        <v>13</v>
      </c>
      <c r="AP1020">
        <v>18</v>
      </c>
    </row>
    <row r="1021" spans="1:42">
      <c r="A1021">
        <v>8</v>
      </c>
      <c r="B1021">
        <v>105</v>
      </c>
      <c r="C1021">
        <v>2019</v>
      </c>
      <c r="D1021">
        <v>99</v>
      </c>
      <c r="E1021">
        <v>99</v>
      </c>
      <c r="F1021">
        <v>99</v>
      </c>
      <c r="G1021">
        <v>99</v>
      </c>
      <c r="H1021">
        <v>1</v>
      </c>
      <c r="I1021">
        <v>99</v>
      </c>
      <c r="J1021">
        <v>643</v>
      </c>
      <c r="K1021">
        <v>99</v>
      </c>
      <c r="L1021">
        <v>99</v>
      </c>
      <c r="M1021">
        <v>99</v>
      </c>
      <c r="N1021">
        <v>99</v>
      </c>
      <c r="O1021">
        <v>99</v>
      </c>
      <c r="P1021">
        <v>9999</v>
      </c>
      <c r="Q1021">
        <v>92</v>
      </c>
      <c r="R1021">
        <v>58835</v>
      </c>
      <c r="S1021">
        <v>57533</v>
      </c>
      <c r="T1021">
        <v>15.616690745304663</v>
      </c>
      <c r="U1021">
        <v>60.732744685658673</v>
      </c>
      <c r="V1021">
        <v>83.929439788842174</v>
      </c>
      <c r="W1021">
        <v>76.848660768602542</v>
      </c>
      <c r="X1021">
        <v>3.5625053114642649</v>
      </c>
      <c r="Y1021">
        <v>7.1250106229285297</v>
      </c>
      <c r="Z1021">
        <v>93.787711396277729</v>
      </c>
      <c r="AA1021">
        <v>10.95642756776493</v>
      </c>
      <c r="AB1021">
        <v>2.7526639620031808</v>
      </c>
      <c r="AC1021">
        <v>-33.975930218269113</v>
      </c>
      <c r="AD1021">
        <v>4.4121065774771475</v>
      </c>
      <c r="AE1021">
        <v>4.2094570474490061</v>
      </c>
      <c r="AF1021">
        <v>1372</v>
      </c>
      <c r="AG1021">
        <v>1</v>
      </c>
      <c r="AH1021">
        <v>0</v>
      </c>
      <c r="AI1021">
        <v>361</v>
      </c>
      <c r="AJ1021">
        <v>6702</v>
      </c>
      <c r="AK1021">
        <v>1262</v>
      </c>
      <c r="AL1021">
        <v>6230</v>
      </c>
      <c r="AM1021">
        <v>1</v>
      </c>
      <c r="AN1021">
        <v>1791</v>
      </c>
      <c r="AO1021">
        <v>1316</v>
      </c>
      <c r="AP1021">
        <v>46</v>
      </c>
    </row>
    <row r="1022" spans="1:42">
      <c r="A1022">
        <v>8</v>
      </c>
      <c r="B1022">
        <v>106</v>
      </c>
      <c r="C1022">
        <v>2019</v>
      </c>
      <c r="D1022">
        <v>99</v>
      </c>
      <c r="E1022">
        <v>99</v>
      </c>
      <c r="F1022">
        <v>99</v>
      </c>
      <c r="G1022">
        <v>99</v>
      </c>
      <c r="H1022">
        <v>1</v>
      </c>
      <c r="I1022">
        <v>99</v>
      </c>
      <c r="J1022">
        <v>802</v>
      </c>
      <c r="K1022">
        <v>99</v>
      </c>
      <c r="L1022">
        <v>99</v>
      </c>
      <c r="M1022">
        <v>99</v>
      </c>
      <c r="N1022">
        <v>99</v>
      </c>
      <c r="O1022">
        <v>99</v>
      </c>
      <c r="P1022">
        <v>9999</v>
      </c>
      <c r="Q1022">
        <v>3</v>
      </c>
      <c r="R1022">
        <v>13</v>
      </c>
      <c r="S1022">
        <v>13</v>
      </c>
      <c r="T1022">
        <v>15.38461538461538</v>
      </c>
      <c r="U1022">
        <v>59.461538461538481</v>
      </c>
      <c r="V1022">
        <v>101.14176181348448</v>
      </c>
      <c r="W1022">
        <v>93.353846153846106</v>
      </c>
      <c r="X1022">
        <v>0</v>
      </c>
      <c r="Y1022">
        <v>0</v>
      </c>
      <c r="Z1022">
        <v>0</v>
      </c>
      <c r="AA1022">
        <v>8.1547169346351556</v>
      </c>
      <c r="AB1022">
        <v>2.2400338120863794</v>
      </c>
      <c r="AC1022">
        <v>-77.872531741092516</v>
      </c>
      <c r="AD1022">
        <v>9.7488545095951234E-4</v>
      </c>
      <c r="AE1022">
        <v>1.155442468898323E-3</v>
      </c>
      <c r="AF1022">
        <v>0</v>
      </c>
      <c r="AG1022">
        <v>0</v>
      </c>
      <c r="AH1022">
        <v>0</v>
      </c>
      <c r="AI1022">
        <v>0</v>
      </c>
      <c r="AJ1022">
        <v>2</v>
      </c>
      <c r="AK1022">
        <v>2</v>
      </c>
      <c r="AL1022">
        <v>7</v>
      </c>
      <c r="AM1022">
        <v>0</v>
      </c>
      <c r="AN1022">
        <v>0</v>
      </c>
      <c r="AO1022">
        <v>0</v>
      </c>
      <c r="AP1022">
        <v>0</v>
      </c>
    </row>
    <row r="1023" spans="1:42">
      <c r="A1023">
        <v>8</v>
      </c>
      <c r="B1023">
        <v>107</v>
      </c>
      <c r="C1023">
        <v>2018</v>
      </c>
      <c r="D1023">
        <v>99</v>
      </c>
      <c r="E1023">
        <v>99</v>
      </c>
      <c r="F1023">
        <v>99</v>
      </c>
      <c r="G1023">
        <v>99</v>
      </c>
      <c r="H1023">
        <v>1</v>
      </c>
      <c r="I1023">
        <v>99</v>
      </c>
      <c r="J1023">
        <v>103</v>
      </c>
      <c r="K1023">
        <v>99</v>
      </c>
      <c r="L1023">
        <v>99</v>
      </c>
      <c r="M1023">
        <v>99</v>
      </c>
      <c r="N1023">
        <v>99</v>
      </c>
      <c r="O1023">
        <v>99</v>
      </c>
      <c r="P1023">
        <v>9999</v>
      </c>
      <c r="Q1023">
        <v>412</v>
      </c>
      <c r="R1023">
        <v>198040</v>
      </c>
      <c r="S1023">
        <v>192702</v>
      </c>
      <c r="T1023">
        <v>15.03668955766512</v>
      </c>
      <c r="U1023">
        <v>59.616770972797376</v>
      </c>
      <c r="V1023">
        <v>86.881888362019808</v>
      </c>
      <c r="W1023">
        <v>79.480914053824506</v>
      </c>
      <c r="X1023">
        <v>2.0101999596041202</v>
      </c>
      <c r="Y1023">
        <v>4.0203999192082405</v>
      </c>
      <c r="Z1023">
        <v>89.444051706725901</v>
      </c>
      <c r="AA1023">
        <v>9.448626394382952</v>
      </c>
      <c r="AB1023">
        <v>2.6302973904932734</v>
      </c>
      <c r="AC1023">
        <v>-27.434761998385081</v>
      </c>
      <c r="AD1023">
        <v>14.011553659425291</v>
      </c>
      <c r="AE1023">
        <v>13.949079745933972</v>
      </c>
      <c r="AF1023">
        <v>1483</v>
      </c>
      <c r="AG1023">
        <v>0</v>
      </c>
      <c r="AH1023">
        <v>0</v>
      </c>
      <c r="AI1023">
        <v>487</v>
      </c>
      <c r="AJ1023">
        <v>6620</v>
      </c>
      <c r="AK1023">
        <v>1255</v>
      </c>
      <c r="AL1023">
        <v>10726</v>
      </c>
      <c r="AM1023">
        <v>1</v>
      </c>
      <c r="AN1023">
        <v>7100</v>
      </c>
      <c r="AO1023">
        <v>1584</v>
      </c>
    </row>
    <row r="1024" spans="1:42">
      <c r="A1024">
        <v>8</v>
      </c>
      <c r="B1024">
        <v>108</v>
      </c>
      <c r="C1024">
        <v>2018</v>
      </c>
      <c r="D1024">
        <v>99</v>
      </c>
      <c r="E1024">
        <v>99</v>
      </c>
      <c r="F1024">
        <v>99</v>
      </c>
      <c r="G1024">
        <v>99</v>
      </c>
      <c r="H1024">
        <v>2</v>
      </c>
      <c r="I1024">
        <v>99</v>
      </c>
      <c r="J1024">
        <v>106</v>
      </c>
      <c r="K1024">
        <v>99</v>
      </c>
      <c r="L1024">
        <v>99</v>
      </c>
      <c r="M1024">
        <v>99</v>
      </c>
      <c r="N1024">
        <v>99</v>
      </c>
      <c r="O1024">
        <v>99</v>
      </c>
      <c r="P1024">
        <v>9999</v>
      </c>
      <c r="Q1024">
        <v>158</v>
      </c>
      <c r="R1024">
        <v>114078</v>
      </c>
      <c r="S1024">
        <v>112500</v>
      </c>
      <c r="T1024">
        <v>15.576281140973721</v>
      </c>
      <c r="U1024">
        <v>60.22765333333335</v>
      </c>
      <c r="V1024">
        <v>89.279286384977382</v>
      </c>
      <c r="W1024">
        <v>82.059488888888609</v>
      </c>
      <c r="X1024">
        <v>0.24895247111625379</v>
      </c>
      <c r="Y1024">
        <v>0.49790494223250759</v>
      </c>
      <c r="Z1024">
        <v>0</v>
      </c>
      <c r="AA1024">
        <v>8.550659462863095</v>
      </c>
      <c r="AB1024">
        <v>2.3679913109448871</v>
      </c>
      <c r="AC1024">
        <v>-25.571267910642195</v>
      </c>
      <c r="AD1024">
        <v>8.0711473356893464</v>
      </c>
      <c r="AE1024">
        <v>8.4077117146404721</v>
      </c>
      <c r="AF1024">
        <v>1397</v>
      </c>
      <c r="AG1024">
        <v>2</v>
      </c>
      <c r="AH1024">
        <v>0</v>
      </c>
      <c r="AI1024">
        <v>498</v>
      </c>
      <c r="AJ1024">
        <v>7684</v>
      </c>
      <c r="AK1024">
        <v>1917</v>
      </c>
      <c r="AL1024">
        <v>11045</v>
      </c>
      <c r="AM1024">
        <v>3</v>
      </c>
      <c r="AN1024">
        <v>5762</v>
      </c>
      <c r="AO1024">
        <v>1325</v>
      </c>
    </row>
    <row r="1025" spans="1:41">
      <c r="A1025">
        <v>8</v>
      </c>
      <c r="B1025">
        <v>109</v>
      </c>
      <c r="C1025">
        <v>2018</v>
      </c>
      <c r="D1025">
        <v>99</v>
      </c>
      <c r="E1025">
        <v>99</v>
      </c>
      <c r="F1025">
        <v>99</v>
      </c>
      <c r="G1025">
        <v>99</v>
      </c>
      <c r="H1025">
        <v>1</v>
      </c>
      <c r="I1025">
        <v>99</v>
      </c>
      <c r="J1025">
        <v>109</v>
      </c>
      <c r="K1025">
        <v>99</v>
      </c>
      <c r="L1025">
        <v>99</v>
      </c>
      <c r="M1025">
        <v>99</v>
      </c>
      <c r="N1025">
        <v>99</v>
      </c>
      <c r="O1025">
        <v>99</v>
      </c>
      <c r="P1025">
        <v>9999</v>
      </c>
      <c r="Q1025">
        <v>361</v>
      </c>
      <c r="R1025">
        <v>169695</v>
      </c>
      <c r="S1025">
        <v>168123</v>
      </c>
      <c r="T1025">
        <v>15.469848846459824</v>
      </c>
      <c r="U1025">
        <v>59.915829481986393</v>
      </c>
      <c r="V1025">
        <v>85.550251931129111</v>
      </c>
      <c r="W1025">
        <v>78.687471672525291</v>
      </c>
      <c r="X1025">
        <v>0.53036329885971867</v>
      </c>
      <c r="Y1025">
        <v>1.0607265977194373</v>
      </c>
      <c r="Z1025">
        <v>85.763870473496581</v>
      </c>
      <c r="AA1025">
        <v>9.3033633816496888</v>
      </c>
      <c r="AB1025">
        <v>2.5829077828237912</v>
      </c>
      <c r="AC1025">
        <v>-22.377428774979172</v>
      </c>
      <c r="AD1025">
        <v>12.006112897577127</v>
      </c>
      <c r="AE1025">
        <v>12.048395192244</v>
      </c>
      <c r="AF1025">
        <v>5081</v>
      </c>
      <c r="AG1025">
        <v>0</v>
      </c>
      <c r="AH1025">
        <v>0</v>
      </c>
      <c r="AI1025">
        <v>1485</v>
      </c>
      <c r="AJ1025">
        <v>11330</v>
      </c>
      <c r="AK1025">
        <v>950</v>
      </c>
      <c r="AL1025">
        <v>9352</v>
      </c>
      <c r="AM1025">
        <v>0</v>
      </c>
      <c r="AN1025">
        <v>3102</v>
      </c>
      <c r="AO1025">
        <v>4421</v>
      </c>
    </row>
    <row r="1026" spans="1:41">
      <c r="A1026">
        <v>8</v>
      </c>
      <c r="B1026">
        <v>110</v>
      </c>
      <c r="C1026">
        <v>2018</v>
      </c>
      <c r="D1026">
        <v>99</v>
      </c>
      <c r="E1026">
        <v>99</v>
      </c>
      <c r="F1026">
        <v>99</v>
      </c>
      <c r="G1026">
        <v>99</v>
      </c>
      <c r="H1026">
        <v>1</v>
      </c>
      <c r="I1026">
        <v>99</v>
      </c>
      <c r="J1026">
        <v>111</v>
      </c>
      <c r="K1026">
        <v>99</v>
      </c>
      <c r="L1026">
        <v>99</v>
      </c>
      <c r="M1026">
        <v>99</v>
      </c>
      <c r="N1026">
        <v>99</v>
      </c>
      <c r="O1026">
        <v>99</v>
      </c>
      <c r="P1026">
        <v>9999</v>
      </c>
      <c r="Q1026">
        <v>295</v>
      </c>
      <c r="R1026">
        <v>165915</v>
      </c>
      <c r="S1026">
        <v>151546</v>
      </c>
      <c r="T1026">
        <v>14.191893439411748</v>
      </c>
      <c r="U1026">
        <v>59.739643408601999</v>
      </c>
      <c r="V1026">
        <v>87.808804721075902</v>
      </c>
      <c r="W1026">
        <v>78.799637007905503</v>
      </c>
      <c r="X1026">
        <v>0.74737064159358735</v>
      </c>
      <c r="Y1026">
        <v>1.4947412831871747</v>
      </c>
      <c r="Z1026">
        <v>89.930386041045111</v>
      </c>
      <c r="AA1026">
        <v>9.529219534181216</v>
      </c>
      <c r="AB1026">
        <v>2.4455310649221516</v>
      </c>
      <c r="AC1026">
        <v>-18.694498326367665</v>
      </c>
      <c r="AD1026">
        <v>11.738673628577798</v>
      </c>
      <c r="AE1026">
        <v>10.875899273824759</v>
      </c>
      <c r="AF1026">
        <v>3526</v>
      </c>
      <c r="AG1026">
        <v>0</v>
      </c>
      <c r="AH1026">
        <v>0</v>
      </c>
      <c r="AI1026">
        <v>679</v>
      </c>
      <c r="AJ1026">
        <v>11652</v>
      </c>
      <c r="AK1026">
        <v>4125</v>
      </c>
      <c r="AL1026">
        <v>16328</v>
      </c>
      <c r="AM1026">
        <v>10</v>
      </c>
      <c r="AN1026">
        <v>4845</v>
      </c>
      <c r="AO1026">
        <v>1657</v>
      </c>
    </row>
    <row r="1027" spans="1:41">
      <c r="A1027">
        <v>8</v>
      </c>
      <c r="B1027">
        <v>111</v>
      </c>
      <c r="C1027">
        <v>2018</v>
      </c>
      <c r="D1027">
        <v>99</v>
      </c>
      <c r="E1027">
        <v>99</v>
      </c>
      <c r="F1027">
        <v>99</v>
      </c>
      <c r="G1027">
        <v>99</v>
      </c>
      <c r="H1027">
        <v>1</v>
      </c>
      <c r="I1027">
        <v>99</v>
      </c>
      <c r="J1027">
        <v>113</v>
      </c>
      <c r="K1027">
        <v>99</v>
      </c>
      <c r="L1027">
        <v>99</v>
      </c>
      <c r="M1027">
        <v>99</v>
      </c>
      <c r="N1027">
        <v>99</v>
      </c>
      <c r="O1027">
        <v>99</v>
      </c>
      <c r="P1027">
        <v>9999</v>
      </c>
      <c r="Q1027">
        <v>20</v>
      </c>
      <c r="R1027">
        <v>149</v>
      </c>
      <c r="S1027">
        <v>124</v>
      </c>
      <c r="T1027">
        <v>14</v>
      </c>
      <c r="U1027">
        <v>59.161290322580633</v>
      </c>
      <c r="V1027">
        <v>103.60675217558456</v>
      </c>
      <c r="W1027">
        <v>79.530645161290309</v>
      </c>
      <c r="X1027">
        <v>0</v>
      </c>
      <c r="Y1027">
        <v>0</v>
      </c>
      <c r="Z1027">
        <v>0</v>
      </c>
      <c r="AA1027">
        <v>21.745174390222399</v>
      </c>
      <c r="AB1027">
        <v>2.0921785866155864</v>
      </c>
      <c r="AC1027">
        <v>-11.653460030836598</v>
      </c>
      <c r="AD1027">
        <v>1.054191827537047E-2</v>
      </c>
      <c r="AE1027">
        <v>8.9815785553344352E-3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</row>
    <row r="1028" spans="1:41">
      <c r="A1028">
        <v>8</v>
      </c>
      <c r="B1028">
        <v>112</v>
      </c>
      <c r="C1028">
        <v>2018</v>
      </c>
      <c r="D1028">
        <v>99</v>
      </c>
      <c r="E1028">
        <v>99</v>
      </c>
      <c r="F1028">
        <v>99</v>
      </c>
      <c r="G1028">
        <v>99</v>
      </c>
      <c r="H1028">
        <v>1</v>
      </c>
      <c r="I1028">
        <v>99</v>
      </c>
      <c r="J1028">
        <v>116</v>
      </c>
      <c r="K1028">
        <v>99</v>
      </c>
      <c r="L1028">
        <v>99</v>
      </c>
      <c r="M1028">
        <v>99</v>
      </c>
      <c r="N1028">
        <v>99</v>
      </c>
      <c r="O1028">
        <v>99</v>
      </c>
      <c r="P1028">
        <v>9999</v>
      </c>
      <c r="Q1028">
        <v>138</v>
      </c>
      <c r="R1028">
        <v>54311</v>
      </c>
      <c r="S1028">
        <v>53062</v>
      </c>
      <c r="T1028">
        <v>15.020088011636684</v>
      </c>
      <c r="U1028">
        <v>59.466906637518385</v>
      </c>
      <c r="V1028">
        <v>85.37998211622174</v>
      </c>
      <c r="W1028">
        <v>78.205633033055648</v>
      </c>
      <c r="X1028">
        <v>0.182283515309974</v>
      </c>
      <c r="Y1028">
        <v>0.364567030619948</v>
      </c>
      <c r="Z1028">
        <v>89.639299589401773</v>
      </c>
      <c r="AA1028">
        <v>9.0856713047351221</v>
      </c>
      <c r="AB1028">
        <v>2.533062769975412</v>
      </c>
      <c r="AC1028">
        <v>-23.815533675395752</v>
      </c>
      <c r="AD1028">
        <v>3.8425645869372191</v>
      </c>
      <c r="AE1028">
        <v>3.7793588756349719</v>
      </c>
      <c r="AF1028">
        <v>564</v>
      </c>
      <c r="AG1028">
        <v>3</v>
      </c>
      <c r="AH1028">
        <v>0</v>
      </c>
      <c r="AI1028">
        <v>183</v>
      </c>
      <c r="AJ1028">
        <v>1692</v>
      </c>
      <c r="AK1028">
        <v>911</v>
      </c>
      <c r="AL1028">
        <v>961</v>
      </c>
      <c r="AM1028">
        <v>0</v>
      </c>
      <c r="AN1028">
        <v>1745</v>
      </c>
      <c r="AO1028">
        <v>590</v>
      </c>
    </row>
    <row r="1029" spans="1:41">
      <c r="A1029">
        <v>8</v>
      </c>
      <c r="B1029">
        <v>113</v>
      </c>
      <c r="C1029">
        <v>2018</v>
      </c>
      <c r="D1029">
        <v>99</v>
      </c>
      <c r="E1029">
        <v>99</v>
      </c>
      <c r="F1029">
        <v>99</v>
      </c>
      <c r="G1029">
        <v>99</v>
      </c>
      <c r="H1029">
        <v>2</v>
      </c>
      <c r="I1029">
        <v>99</v>
      </c>
      <c r="J1029">
        <v>117</v>
      </c>
      <c r="K1029">
        <v>99</v>
      </c>
      <c r="L1029">
        <v>99</v>
      </c>
      <c r="M1029">
        <v>99</v>
      </c>
      <c r="N1029">
        <v>99</v>
      </c>
      <c r="O1029">
        <v>99</v>
      </c>
      <c r="P1029">
        <v>9999</v>
      </c>
      <c r="Q1029">
        <v>196</v>
      </c>
      <c r="R1029">
        <v>104073</v>
      </c>
      <c r="S1029">
        <v>102888</v>
      </c>
      <c r="T1029">
        <v>15.754230203799253</v>
      </c>
      <c r="U1029">
        <v>60.683276961356015</v>
      </c>
      <c r="V1029">
        <v>87.128649836493054</v>
      </c>
      <c r="W1029">
        <v>80.114450664800771</v>
      </c>
      <c r="X1029">
        <v>0.42950621198581762</v>
      </c>
      <c r="Y1029">
        <v>0.85901242397163524</v>
      </c>
      <c r="Z1029">
        <v>2.8864354827861209</v>
      </c>
      <c r="AA1029">
        <v>9.102966166524137</v>
      </c>
      <c r="AB1029">
        <v>2.7565755484958898</v>
      </c>
      <c r="AC1029">
        <v>-28.357401728976207</v>
      </c>
      <c r="AD1029">
        <v>7.3632822863934972</v>
      </c>
      <c r="AE1029">
        <v>7.507097672690211</v>
      </c>
      <c r="AF1029">
        <v>1242</v>
      </c>
      <c r="AG1029">
        <v>0</v>
      </c>
      <c r="AH1029">
        <v>0</v>
      </c>
      <c r="AI1029">
        <v>347</v>
      </c>
      <c r="AJ1029">
        <v>10663</v>
      </c>
      <c r="AK1029">
        <v>4136</v>
      </c>
      <c r="AL1029">
        <v>16977</v>
      </c>
      <c r="AM1029">
        <v>0</v>
      </c>
      <c r="AN1029">
        <v>3795</v>
      </c>
      <c r="AO1029">
        <v>727</v>
      </c>
    </row>
    <row r="1030" spans="1:41">
      <c r="A1030">
        <v>8</v>
      </c>
      <c r="B1030">
        <v>114</v>
      </c>
      <c r="C1030">
        <v>2018</v>
      </c>
      <c r="D1030">
        <v>99</v>
      </c>
      <c r="E1030">
        <v>99</v>
      </c>
      <c r="F1030">
        <v>99</v>
      </c>
      <c r="G1030">
        <v>99</v>
      </c>
      <c r="H1030">
        <v>1</v>
      </c>
      <c r="I1030">
        <v>99</v>
      </c>
      <c r="J1030">
        <v>121</v>
      </c>
      <c r="K1030">
        <v>99</v>
      </c>
      <c r="L1030">
        <v>99</v>
      </c>
      <c r="M1030">
        <v>99</v>
      </c>
      <c r="N1030">
        <v>99</v>
      </c>
      <c r="O1030">
        <v>99</v>
      </c>
      <c r="P1030">
        <v>9999</v>
      </c>
      <c r="Q1030">
        <v>305</v>
      </c>
      <c r="R1030">
        <v>192601</v>
      </c>
      <c r="S1030">
        <v>189415</v>
      </c>
      <c r="T1030">
        <v>15.396301161468532</v>
      </c>
      <c r="U1030">
        <v>60.129071087295117</v>
      </c>
      <c r="V1030">
        <v>84.764750246448656</v>
      </c>
      <c r="W1030">
        <v>77.745736082147985</v>
      </c>
      <c r="X1030">
        <v>3.4781750873567625</v>
      </c>
      <c r="Y1030">
        <v>6.956350174713525</v>
      </c>
      <c r="Z1030">
        <v>85.179723885130386</v>
      </c>
      <c r="AA1030">
        <v>10.074179022916541</v>
      </c>
      <c r="AB1030">
        <v>2.8092283562844607</v>
      </c>
      <c r="AC1030">
        <v>-30.653864426087274</v>
      </c>
      <c r="AD1030">
        <v>13.626738266809584</v>
      </c>
      <c r="AE1030">
        <v>13.411811166637133</v>
      </c>
      <c r="AF1030">
        <v>4971</v>
      </c>
      <c r="AG1030">
        <v>0</v>
      </c>
      <c r="AH1030">
        <v>0</v>
      </c>
      <c r="AI1030">
        <v>1989</v>
      </c>
      <c r="AJ1030">
        <v>9173</v>
      </c>
      <c r="AK1030">
        <v>2238</v>
      </c>
      <c r="AL1030">
        <v>10517</v>
      </c>
      <c r="AM1030">
        <v>0</v>
      </c>
      <c r="AN1030">
        <v>13913</v>
      </c>
      <c r="AO1030">
        <v>4918</v>
      </c>
    </row>
    <row r="1031" spans="1:41">
      <c r="A1031">
        <v>8</v>
      </c>
      <c r="B1031">
        <v>115</v>
      </c>
      <c r="C1031">
        <v>2018</v>
      </c>
      <c r="D1031">
        <v>99</v>
      </c>
      <c r="E1031">
        <v>99</v>
      </c>
      <c r="F1031">
        <v>99</v>
      </c>
      <c r="G1031">
        <v>99</v>
      </c>
      <c r="H1031">
        <v>1</v>
      </c>
      <c r="I1031">
        <v>99</v>
      </c>
      <c r="J1031">
        <v>134</v>
      </c>
      <c r="K1031">
        <v>99</v>
      </c>
      <c r="L1031">
        <v>99</v>
      </c>
      <c r="M1031">
        <v>99</v>
      </c>
      <c r="N1031">
        <v>99</v>
      </c>
      <c r="O1031">
        <v>99</v>
      </c>
      <c r="P1031">
        <v>9999</v>
      </c>
      <c r="Q1031">
        <v>104</v>
      </c>
      <c r="R1031">
        <v>30432</v>
      </c>
      <c r="S1031">
        <v>30395</v>
      </c>
      <c r="T1031">
        <v>15.638636961093578</v>
      </c>
      <c r="U1031">
        <v>60.028491528211887</v>
      </c>
      <c r="V1031">
        <v>85.465619969070801</v>
      </c>
      <c r="W1031">
        <v>78.845033722651806</v>
      </c>
      <c r="X1031">
        <v>2.4447949526813888</v>
      </c>
      <c r="Y1031">
        <v>4.8895899053627776</v>
      </c>
      <c r="Z1031">
        <v>85.962145110410077</v>
      </c>
      <c r="AA1031">
        <v>9.8436398850502798</v>
      </c>
      <c r="AB1031">
        <v>2.5651909962797546</v>
      </c>
      <c r="AC1031">
        <v>-22.68642669008489</v>
      </c>
      <c r="AD1031">
        <v>2.1530983688327119</v>
      </c>
      <c r="AE1031">
        <v>2.182594080558367</v>
      </c>
      <c r="AF1031">
        <v>811</v>
      </c>
      <c r="AG1031">
        <v>1</v>
      </c>
      <c r="AH1031">
        <v>0</v>
      </c>
      <c r="AI1031">
        <v>60</v>
      </c>
      <c r="AJ1031">
        <v>2549</v>
      </c>
      <c r="AK1031">
        <v>799</v>
      </c>
      <c r="AL1031">
        <v>1213</v>
      </c>
      <c r="AM1031">
        <v>1</v>
      </c>
      <c r="AN1031">
        <v>3838</v>
      </c>
      <c r="AO1031">
        <v>758</v>
      </c>
    </row>
    <row r="1032" spans="1:41">
      <c r="A1032">
        <v>8</v>
      </c>
      <c r="B1032">
        <v>116</v>
      </c>
      <c r="C1032">
        <v>2018</v>
      </c>
      <c r="D1032">
        <v>99</v>
      </c>
      <c r="E1032">
        <v>99</v>
      </c>
      <c r="F1032">
        <v>99</v>
      </c>
      <c r="G1032">
        <v>99</v>
      </c>
      <c r="H1032">
        <v>2</v>
      </c>
      <c r="I1032">
        <v>99</v>
      </c>
      <c r="J1032">
        <v>141</v>
      </c>
      <c r="K1032">
        <v>99</v>
      </c>
      <c r="L1032">
        <v>99</v>
      </c>
      <c r="M1032">
        <v>99</v>
      </c>
      <c r="N1032">
        <v>99</v>
      </c>
      <c r="O1032">
        <v>99</v>
      </c>
      <c r="P1032">
        <v>9999</v>
      </c>
      <c r="Q1032">
        <v>123</v>
      </c>
      <c r="R1032">
        <v>51268</v>
      </c>
      <c r="S1032">
        <v>51182</v>
      </c>
      <c r="T1032">
        <v>15.85353436841695</v>
      </c>
      <c r="U1032">
        <v>60.536594896643351</v>
      </c>
      <c r="V1032">
        <v>88.624320838689215</v>
      </c>
      <c r="W1032">
        <v>81.747426829744867</v>
      </c>
      <c r="X1032">
        <v>0</v>
      </c>
      <c r="Y1032">
        <v>0</v>
      </c>
      <c r="Z1032">
        <v>7.802137785753295E-2</v>
      </c>
      <c r="AA1032">
        <v>8.6210740483288397</v>
      </c>
      <c r="AB1032">
        <v>2.6295028897493711</v>
      </c>
      <c r="AC1032">
        <v>-29.286876127858847</v>
      </c>
      <c r="AD1032">
        <v>3.62726890027982</v>
      </c>
      <c r="AE1032">
        <v>3.8105514139881058</v>
      </c>
      <c r="AF1032">
        <v>475</v>
      </c>
      <c r="AG1032">
        <v>0</v>
      </c>
      <c r="AH1032">
        <v>3</v>
      </c>
      <c r="AI1032">
        <v>112</v>
      </c>
      <c r="AJ1032">
        <v>3215</v>
      </c>
      <c r="AK1032">
        <v>577</v>
      </c>
      <c r="AL1032">
        <v>4903</v>
      </c>
      <c r="AM1032">
        <v>12</v>
      </c>
      <c r="AN1032">
        <v>3897</v>
      </c>
      <c r="AO1032">
        <v>1121</v>
      </c>
    </row>
    <row r="1033" spans="1:41">
      <c r="A1033">
        <v>8</v>
      </c>
      <c r="B1033">
        <v>117</v>
      </c>
      <c r="C1033">
        <v>2018</v>
      </c>
      <c r="D1033">
        <v>99</v>
      </c>
      <c r="E1033">
        <v>99</v>
      </c>
      <c r="F1033">
        <v>99</v>
      </c>
      <c r="G1033">
        <v>99</v>
      </c>
      <c r="H1033">
        <v>2</v>
      </c>
      <c r="I1033">
        <v>99</v>
      </c>
      <c r="J1033">
        <v>143</v>
      </c>
      <c r="K1033">
        <v>99</v>
      </c>
      <c r="L1033">
        <v>99</v>
      </c>
      <c r="M1033">
        <v>99</v>
      </c>
      <c r="N1033">
        <v>99</v>
      </c>
      <c r="O1033">
        <v>99</v>
      </c>
      <c r="P1033">
        <v>9999</v>
      </c>
    </row>
    <row r="1034" spans="1:41">
      <c r="A1034">
        <v>8</v>
      </c>
      <c r="B1034">
        <v>118</v>
      </c>
      <c r="C1034">
        <v>2018</v>
      </c>
      <c r="D1034">
        <v>99</v>
      </c>
      <c r="E1034">
        <v>99</v>
      </c>
      <c r="F1034">
        <v>99</v>
      </c>
      <c r="G1034">
        <v>99</v>
      </c>
      <c r="H1034">
        <v>2</v>
      </c>
      <c r="I1034">
        <v>99</v>
      </c>
      <c r="J1034">
        <v>147</v>
      </c>
      <c r="K1034">
        <v>99</v>
      </c>
      <c r="L1034">
        <v>99</v>
      </c>
      <c r="M1034">
        <v>99</v>
      </c>
      <c r="N1034">
        <v>99</v>
      </c>
      <c r="O1034">
        <v>99</v>
      </c>
      <c r="P1034">
        <v>9999</v>
      </c>
      <c r="Q1034">
        <v>85</v>
      </c>
      <c r="R1034">
        <v>57659</v>
      </c>
      <c r="S1034">
        <v>57614</v>
      </c>
      <c r="T1034">
        <v>16.152066459702738</v>
      </c>
      <c r="U1034">
        <v>61.411288922831247</v>
      </c>
      <c r="V1034">
        <v>85.737570706771749</v>
      </c>
      <c r="W1034">
        <v>79.106633804283902</v>
      </c>
      <c r="X1034">
        <v>7.3934684958115806</v>
      </c>
      <c r="Y1034">
        <v>14.786936991623161</v>
      </c>
      <c r="Z1034">
        <v>0</v>
      </c>
      <c r="AA1034">
        <v>9.4565165882540487</v>
      </c>
      <c r="AB1034">
        <v>2.9538697042720159</v>
      </c>
      <c r="AC1034">
        <v>-31.241099818754822</v>
      </c>
      <c r="AD1034">
        <v>4.0794393680509131</v>
      </c>
      <c r="AE1034">
        <v>4.1508535875893555</v>
      </c>
      <c r="AF1034">
        <v>1272</v>
      </c>
      <c r="AG1034">
        <v>0</v>
      </c>
      <c r="AH1034">
        <v>0</v>
      </c>
      <c r="AI1034">
        <v>442</v>
      </c>
      <c r="AJ1034">
        <v>3039</v>
      </c>
      <c r="AK1034">
        <v>833</v>
      </c>
      <c r="AL1034">
        <v>3276</v>
      </c>
      <c r="AM1034">
        <v>0</v>
      </c>
      <c r="AN1034">
        <v>2527</v>
      </c>
      <c r="AO1034">
        <v>1009</v>
      </c>
    </row>
    <row r="1035" spans="1:41">
      <c r="A1035">
        <v>8</v>
      </c>
      <c r="B1035">
        <v>119</v>
      </c>
      <c r="C1035">
        <v>2018</v>
      </c>
      <c r="D1035">
        <v>99</v>
      </c>
      <c r="E1035">
        <v>99</v>
      </c>
      <c r="F1035">
        <v>99</v>
      </c>
      <c r="G1035">
        <v>99</v>
      </c>
      <c r="H1035">
        <v>1</v>
      </c>
      <c r="I1035">
        <v>99</v>
      </c>
      <c r="J1035">
        <v>155</v>
      </c>
      <c r="K1035">
        <v>99</v>
      </c>
      <c r="L1035">
        <v>99</v>
      </c>
      <c r="M1035">
        <v>99</v>
      </c>
      <c r="N1035">
        <v>99</v>
      </c>
      <c r="O1035">
        <v>99</v>
      </c>
      <c r="P1035">
        <v>9999</v>
      </c>
      <c r="Q1035">
        <v>50</v>
      </c>
      <c r="R1035">
        <v>11816</v>
      </c>
      <c r="S1035">
        <v>11737</v>
      </c>
      <c r="T1035">
        <v>15.3332769126608</v>
      </c>
      <c r="U1035">
        <v>59.561472267189231</v>
      </c>
      <c r="V1035">
        <v>83.925813220796286</v>
      </c>
      <c r="W1035">
        <v>77.286325296072192</v>
      </c>
      <c r="X1035">
        <v>0</v>
      </c>
      <c r="Y1035">
        <v>0</v>
      </c>
      <c r="Z1035">
        <v>91.274542992552483</v>
      </c>
      <c r="AA1035">
        <v>10.498846178688339</v>
      </c>
      <c r="AB1035">
        <v>2.574607089724243</v>
      </c>
      <c r="AC1035">
        <v>-33.037336861570218</v>
      </c>
      <c r="AD1035">
        <v>0.8359953445756878</v>
      </c>
      <c r="AE1035">
        <v>0.82614493608651507</v>
      </c>
      <c r="AF1035">
        <v>257</v>
      </c>
      <c r="AG1035">
        <v>0</v>
      </c>
      <c r="AH1035">
        <v>0</v>
      </c>
      <c r="AI1035">
        <v>100</v>
      </c>
      <c r="AJ1035">
        <v>2152</v>
      </c>
      <c r="AK1035">
        <v>373</v>
      </c>
      <c r="AL1035">
        <v>971</v>
      </c>
      <c r="AM1035">
        <v>0</v>
      </c>
      <c r="AN1035">
        <v>760</v>
      </c>
      <c r="AO1035">
        <v>152</v>
      </c>
    </row>
    <row r="1036" spans="1:41">
      <c r="A1036">
        <v>8</v>
      </c>
      <c r="B1036">
        <v>120</v>
      </c>
      <c r="C1036">
        <v>2018</v>
      </c>
      <c r="D1036">
        <v>99</v>
      </c>
      <c r="E1036">
        <v>99</v>
      </c>
      <c r="F1036">
        <v>99</v>
      </c>
      <c r="G1036">
        <v>99</v>
      </c>
      <c r="H1036">
        <v>2</v>
      </c>
      <c r="I1036">
        <v>99</v>
      </c>
      <c r="J1036">
        <v>160</v>
      </c>
      <c r="K1036">
        <v>99</v>
      </c>
      <c r="L1036">
        <v>99</v>
      </c>
      <c r="M1036">
        <v>99</v>
      </c>
      <c r="N1036">
        <v>99</v>
      </c>
      <c r="O1036">
        <v>99</v>
      </c>
      <c r="P1036">
        <v>9999</v>
      </c>
      <c r="Q1036">
        <v>128</v>
      </c>
      <c r="R1036">
        <v>105793</v>
      </c>
      <c r="S1036">
        <v>104075</v>
      </c>
      <c r="T1036">
        <v>15.680130065316236</v>
      </c>
      <c r="U1036">
        <v>60.685938025462399</v>
      </c>
      <c r="V1036">
        <v>88.033504673713466</v>
      </c>
      <c r="W1036">
        <v>80.890659620465513</v>
      </c>
      <c r="X1036">
        <v>1.5123873980320061E-2</v>
      </c>
      <c r="Y1036">
        <v>3.0247747960640121E-2</v>
      </c>
      <c r="Z1036">
        <v>13.447014452752072</v>
      </c>
      <c r="AA1036">
        <v>9.2439349945940403</v>
      </c>
      <c r="AB1036">
        <v>2.7252232744769671</v>
      </c>
      <c r="AC1036">
        <v>-33.291768151057241</v>
      </c>
      <c r="AD1036">
        <v>7.484974228901125</v>
      </c>
      <c r="AE1036">
        <v>7.667279205472858</v>
      </c>
      <c r="AF1036">
        <v>787</v>
      </c>
      <c r="AG1036">
        <v>0</v>
      </c>
      <c r="AH1036">
        <v>1</v>
      </c>
      <c r="AI1036">
        <v>516</v>
      </c>
      <c r="AJ1036">
        <v>8607</v>
      </c>
      <c r="AK1036">
        <v>4343</v>
      </c>
      <c r="AL1036">
        <v>7332</v>
      </c>
      <c r="AM1036">
        <v>5</v>
      </c>
      <c r="AN1036">
        <v>9740</v>
      </c>
      <c r="AO1036">
        <v>2790</v>
      </c>
    </row>
    <row r="1037" spans="1:41">
      <c r="A1037">
        <v>8</v>
      </c>
      <c r="B1037">
        <v>121</v>
      </c>
      <c r="C1037">
        <v>2018</v>
      </c>
      <c r="D1037">
        <v>99</v>
      </c>
      <c r="E1037">
        <v>99</v>
      </c>
      <c r="F1037">
        <v>99</v>
      </c>
      <c r="G1037">
        <v>99</v>
      </c>
      <c r="H1037">
        <v>1</v>
      </c>
      <c r="I1037">
        <v>99</v>
      </c>
      <c r="J1037">
        <v>171</v>
      </c>
      <c r="K1037">
        <v>99</v>
      </c>
      <c r="L1037">
        <v>99</v>
      </c>
      <c r="M1037">
        <v>99</v>
      </c>
      <c r="N1037">
        <v>99</v>
      </c>
      <c r="O1037">
        <v>99</v>
      </c>
      <c r="P1037">
        <v>9999</v>
      </c>
      <c r="Q1037">
        <v>85</v>
      </c>
      <c r="R1037">
        <v>73193</v>
      </c>
      <c r="S1037">
        <v>73078</v>
      </c>
      <c r="T1037">
        <v>15.779159209213995</v>
      </c>
      <c r="U1037">
        <v>60.294411450778611</v>
      </c>
      <c r="V1037">
        <v>90.132529403496378</v>
      </c>
      <c r="W1037">
        <v>83.146580366183485</v>
      </c>
      <c r="X1037">
        <v>0</v>
      </c>
      <c r="Y1037">
        <v>0</v>
      </c>
      <c r="Z1037">
        <v>0</v>
      </c>
      <c r="AA1037">
        <v>7.7853526561576736</v>
      </c>
      <c r="AB1037">
        <v>2.5588739134266643</v>
      </c>
      <c r="AC1037">
        <v>-14.574526572209621</v>
      </c>
      <c r="AD1037">
        <v>5.1784874116053059</v>
      </c>
      <c r="AE1037">
        <v>5.533851840384842</v>
      </c>
      <c r="AF1037">
        <v>1395</v>
      </c>
      <c r="AG1037">
        <v>0</v>
      </c>
      <c r="AH1037">
        <v>0</v>
      </c>
      <c r="AI1037">
        <v>209</v>
      </c>
      <c r="AJ1037">
        <v>8628</v>
      </c>
      <c r="AK1037">
        <v>2097</v>
      </c>
      <c r="AL1037">
        <v>10633</v>
      </c>
      <c r="AM1037">
        <v>3</v>
      </c>
      <c r="AN1037">
        <v>2365</v>
      </c>
      <c r="AO1037">
        <v>782</v>
      </c>
    </row>
    <row r="1038" spans="1:41">
      <c r="A1038">
        <v>8</v>
      </c>
      <c r="B1038">
        <v>122</v>
      </c>
      <c r="C1038">
        <v>2018</v>
      </c>
      <c r="D1038">
        <v>99</v>
      </c>
      <c r="E1038">
        <v>99</v>
      </c>
      <c r="F1038">
        <v>99</v>
      </c>
      <c r="G1038">
        <v>99</v>
      </c>
      <c r="H1038">
        <v>2</v>
      </c>
      <c r="I1038">
        <v>99</v>
      </c>
      <c r="J1038">
        <v>181</v>
      </c>
      <c r="K1038">
        <v>99</v>
      </c>
      <c r="L1038">
        <v>99</v>
      </c>
      <c r="M1038">
        <v>99</v>
      </c>
      <c r="N1038">
        <v>99</v>
      </c>
      <c r="O1038">
        <v>99</v>
      </c>
      <c r="P1038">
        <v>9999</v>
      </c>
      <c r="Q1038">
        <v>25</v>
      </c>
      <c r="R1038">
        <v>6329</v>
      </c>
      <c r="S1038">
        <v>6283</v>
      </c>
      <c r="T1038">
        <v>16.045030810554589</v>
      </c>
      <c r="U1038">
        <v>61.557058729906096</v>
      </c>
      <c r="V1038">
        <v>83.159634357030399</v>
      </c>
      <c r="W1038">
        <v>76.547206748368637</v>
      </c>
      <c r="X1038">
        <v>0</v>
      </c>
      <c r="Y1038">
        <v>0</v>
      </c>
      <c r="Z1038">
        <v>0</v>
      </c>
      <c r="AA1038">
        <v>8.940632874635341</v>
      </c>
      <c r="AB1038">
        <v>3.1138995289177593</v>
      </c>
      <c r="AC1038">
        <v>-24.671037628666404</v>
      </c>
      <c r="AD1038">
        <v>0.44778389775046784</v>
      </c>
      <c r="AE1038">
        <v>0.4380189395477227</v>
      </c>
      <c r="AF1038">
        <v>31</v>
      </c>
      <c r="AG1038">
        <v>0</v>
      </c>
      <c r="AH1038">
        <v>0</v>
      </c>
      <c r="AI1038">
        <v>1</v>
      </c>
      <c r="AJ1038">
        <v>963</v>
      </c>
      <c r="AK1038">
        <v>235</v>
      </c>
      <c r="AL1038">
        <v>1405</v>
      </c>
      <c r="AM1038">
        <v>0</v>
      </c>
      <c r="AN1038">
        <v>382</v>
      </c>
      <c r="AO1038">
        <v>17</v>
      </c>
    </row>
    <row r="1039" spans="1:41">
      <c r="A1039">
        <v>8</v>
      </c>
      <c r="B1039">
        <v>123</v>
      </c>
      <c r="C1039">
        <v>2018</v>
      </c>
      <c r="D1039">
        <v>99</v>
      </c>
      <c r="E1039">
        <v>99</v>
      </c>
      <c r="F1039">
        <v>99</v>
      </c>
      <c r="G1039">
        <v>99</v>
      </c>
      <c r="H1039">
        <v>2</v>
      </c>
      <c r="I1039">
        <v>99</v>
      </c>
      <c r="J1039">
        <v>470</v>
      </c>
      <c r="K1039">
        <v>99</v>
      </c>
      <c r="L1039">
        <v>99</v>
      </c>
      <c r="M1039">
        <v>99</v>
      </c>
      <c r="N1039">
        <v>99</v>
      </c>
      <c r="O1039">
        <v>99</v>
      </c>
      <c r="P1039">
        <v>9999</v>
      </c>
      <c r="Q1039">
        <v>74</v>
      </c>
      <c r="R1039">
        <v>3276</v>
      </c>
      <c r="S1039">
        <v>3168</v>
      </c>
      <c r="T1039">
        <v>15.075091575091578</v>
      </c>
      <c r="U1039">
        <v>59.99621212121211</v>
      </c>
      <c r="V1039">
        <v>91.40925096030719</v>
      </c>
      <c r="W1039">
        <v>83.487310606060689</v>
      </c>
      <c r="X1039">
        <v>0</v>
      </c>
      <c r="Y1039">
        <v>0</v>
      </c>
      <c r="Z1039">
        <v>0</v>
      </c>
      <c r="AA1039">
        <v>11.83258146734193</v>
      </c>
      <c r="AB1039">
        <v>3.100278709441505</v>
      </c>
      <c r="AC1039">
        <v>-24.863173890588676</v>
      </c>
      <c r="AD1039">
        <v>0.23178069979942048</v>
      </c>
      <c r="AE1039">
        <v>0.24088076746918261</v>
      </c>
      <c r="AF1039">
        <v>27</v>
      </c>
      <c r="AG1039">
        <v>0</v>
      </c>
      <c r="AH1039">
        <v>0</v>
      </c>
      <c r="AI1039">
        <v>12</v>
      </c>
      <c r="AJ1039">
        <v>317</v>
      </c>
      <c r="AK1039">
        <v>82</v>
      </c>
      <c r="AL1039">
        <v>51</v>
      </c>
      <c r="AM1039">
        <v>0</v>
      </c>
      <c r="AN1039">
        <v>81</v>
      </c>
      <c r="AO1039">
        <v>40</v>
      </c>
    </row>
    <row r="1040" spans="1:41">
      <c r="A1040">
        <v>8</v>
      </c>
      <c r="B1040">
        <v>124</v>
      </c>
      <c r="C1040">
        <v>2018</v>
      </c>
      <c r="D1040">
        <v>99</v>
      </c>
      <c r="E1040">
        <v>99</v>
      </c>
      <c r="F1040">
        <v>99</v>
      </c>
      <c r="G1040">
        <v>99</v>
      </c>
      <c r="H1040">
        <v>1</v>
      </c>
      <c r="I1040">
        <v>99</v>
      </c>
      <c r="J1040">
        <v>643</v>
      </c>
      <c r="K1040">
        <v>99</v>
      </c>
      <c r="L1040">
        <v>99</v>
      </c>
      <c r="M1040">
        <v>99</v>
      </c>
      <c r="N1040">
        <v>99</v>
      </c>
      <c r="O1040">
        <v>99</v>
      </c>
      <c r="P1040">
        <v>9999</v>
      </c>
      <c r="Q1040">
        <v>97</v>
      </c>
      <c r="R1040">
        <v>63718</v>
      </c>
      <c r="S1040">
        <v>62272</v>
      </c>
      <c r="T1040">
        <v>15.4961863209768</v>
      </c>
      <c r="U1040">
        <v>60.497029162384386</v>
      </c>
      <c r="V1040">
        <v>84.686221576831059</v>
      </c>
      <c r="W1040">
        <v>77.587854894656473</v>
      </c>
      <c r="X1040">
        <v>5.6279230358768322</v>
      </c>
      <c r="Y1040">
        <v>11.255846071753664</v>
      </c>
      <c r="Z1040">
        <v>88.119526664364869</v>
      </c>
      <c r="AA1040">
        <v>10.109569723656707</v>
      </c>
      <c r="AB1040">
        <v>2.6847505606463078</v>
      </c>
      <c r="AC1040">
        <v>-34.81954472569516</v>
      </c>
      <c r="AD1040">
        <v>4.508120460872858</v>
      </c>
      <c r="AE1040">
        <v>4.4003076469252278</v>
      </c>
      <c r="AF1040">
        <v>1409</v>
      </c>
      <c r="AG1040">
        <v>2</v>
      </c>
      <c r="AH1040">
        <v>0</v>
      </c>
      <c r="AI1040">
        <v>491</v>
      </c>
      <c r="AJ1040">
        <v>6468</v>
      </c>
      <c r="AK1040">
        <v>1799</v>
      </c>
      <c r="AL1040">
        <v>5942</v>
      </c>
      <c r="AM1040">
        <v>0</v>
      </c>
      <c r="AN1040">
        <v>6290</v>
      </c>
      <c r="AO1040">
        <v>1971</v>
      </c>
    </row>
    <row r="1041" spans="1:41">
      <c r="A1041">
        <v>8</v>
      </c>
      <c r="B1041">
        <v>125</v>
      </c>
      <c r="C1041">
        <v>2018</v>
      </c>
      <c r="D1041">
        <v>99</v>
      </c>
      <c r="E1041">
        <v>99</v>
      </c>
      <c r="F1041">
        <v>99</v>
      </c>
      <c r="G1041">
        <v>99</v>
      </c>
      <c r="H1041">
        <v>1</v>
      </c>
      <c r="I1041">
        <v>99</v>
      </c>
      <c r="J1041">
        <v>802</v>
      </c>
      <c r="K1041">
        <v>99</v>
      </c>
      <c r="L1041">
        <v>99</v>
      </c>
      <c r="M1041">
        <v>99</v>
      </c>
      <c r="N1041">
        <v>99</v>
      </c>
      <c r="O1041">
        <v>99</v>
      </c>
      <c r="P1041">
        <v>9999</v>
      </c>
      <c r="Q1041">
        <v>3</v>
      </c>
      <c r="R1041">
        <v>325</v>
      </c>
      <c r="S1041">
        <v>325</v>
      </c>
      <c r="T1041">
        <v>16.593846153846155</v>
      </c>
      <c r="U1041">
        <v>62.098461538461549</v>
      </c>
      <c r="V1041">
        <v>91.029919159929918</v>
      </c>
      <c r="W1041">
        <v>84.020615384615382</v>
      </c>
      <c r="X1041">
        <v>0</v>
      </c>
      <c r="Y1041">
        <v>0</v>
      </c>
      <c r="Z1041">
        <v>96</v>
      </c>
      <c r="AA1041">
        <v>8.1767685693486918</v>
      </c>
      <c r="AB1041">
        <v>2.584479849926256</v>
      </c>
      <c r="AC1041">
        <v>-60.272045692054093</v>
      </c>
      <c r="AD1041">
        <v>2.2994117043593301E-2</v>
      </c>
      <c r="AE1041">
        <v>2.4869422533102568E-2</v>
      </c>
      <c r="AF1041">
        <v>8</v>
      </c>
      <c r="AG1041">
        <v>0</v>
      </c>
      <c r="AH1041">
        <v>0</v>
      </c>
      <c r="AI1041">
        <v>0</v>
      </c>
      <c r="AJ1041">
        <v>63</v>
      </c>
      <c r="AK1041">
        <v>34</v>
      </c>
      <c r="AL1041">
        <v>82</v>
      </c>
      <c r="AM1041">
        <v>0</v>
      </c>
      <c r="AN1041">
        <v>23</v>
      </c>
      <c r="AO1041">
        <v>1</v>
      </c>
    </row>
    <row r="1042" spans="1:41">
      <c r="A1042">
        <v>8</v>
      </c>
      <c r="B1042">
        <v>126</v>
      </c>
      <c r="C1042">
        <v>2017</v>
      </c>
      <c r="D1042">
        <v>99</v>
      </c>
      <c r="E1042">
        <v>99</v>
      </c>
      <c r="F1042">
        <v>99</v>
      </c>
      <c r="G1042">
        <v>99</v>
      </c>
      <c r="H1042">
        <v>1</v>
      </c>
      <c r="I1042">
        <v>99</v>
      </c>
      <c r="J1042">
        <v>103</v>
      </c>
      <c r="K1042">
        <v>99</v>
      </c>
      <c r="L1042">
        <v>99</v>
      </c>
      <c r="M1042">
        <v>99</v>
      </c>
      <c r="N1042">
        <v>99</v>
      </c>
      <c r="O1042">
        <v>99</v>
      </c>
      <c r="P1042">
        <v>9999</v>
      </c>
      <c r="Q1042">
        <v>397</v>
      </c>
      <c r="R1042">
        <v>192346</v>
      </c>
      <c r="S1042">
        <v>190304</v>
      </c>
      <c r="T1042">
        <v>15.109531781269173</v>
      </c>
      <c r="U1042">
        <v>59.291354884815895</v>
      </c>
      <c r="V1042">
        <v>88.63126177223586</v>
      </c>
      <c r="W1042">
        <v>81.508873171347318</v>
      </c>
      <c r="X1042">
        <v>2.67486716646044</v>
      </c>
      <c r="Y1042">
        <v>5.34973433292088</v>
      </c>
      <c r="Z1042">
        <v>89.875016896634207</v>
      </c>
      <c r="AA1042">
        <v>9.7147320376683819</v>
      </c>
      <c r="AB1042">
        <v>2.7388042130474939</v>
      </c>
      <c r="AC1042">
        <v>-33.063843406993676</v>
      </c>
      <c r="AD1042">
        <v>14.198525123829064</v>
      </c>
      <c r="AE1042">
        <v>14.134261514844775</v>
      </c>
      <c r="AF1042">
        <v>1376</v>
      </c>
      <c r="AG1042">
        <v>0</v>
      </c>
      <c r="AH1042">
        <v>0</v>
      </c>
      <c r="AI1042">
        <v>451</v>
      </c>
      <c r="AJ1042">
        <v>8242</v>
      </c>
      <c r="AK1042">
        <v>1488</v>
      </c>
      <c r="AL1042">
        <v>11385</v>
      </c>
      <c r="AM1042">
        <v>1</v>
      </c>
      <c r="AN1042">
        <v>8497</v>
      </c>
      <c r="AO1042">
        <v>2887</v>
      </c>
    </row>
    <row r="1043" spans="1:41">
      <c r="A1043">
        <v>8</v>
      </c>
      <c r="B1043">
        <v>127</v>
      </c>
      <c r="C1043">
        <v>2017</v>
      </c>
      <c r="D1043">
        <v>99</v>
      </c>
      <c r="E1043">
        <v>99</v>
      </c>
      <c r="F1043">
        <v>99</v>
      </c>
      <c r="G1043">
        <v>99</v>
      </c>
      <c r="H1043">
        <v>2</v>
      </c>
      <c r="I1043">
        <v>99</v>
      </c>
      <c r="J1043">
        <v>106</v>
      </c>
      <c r="K1043">
        <v>99</v>
      </c>
      <c r="L1043">
        <v>99</v>
      </c>
      <c r="M1043">
        <v>99</v>
      </c>
      <c r="N1043">
        <v>99</v>
      </c>
      <c r="O1043">
        <v>99</v>
      </c>
      <c r="P1043">
        <v>9999</v>
      </c>
      <c r="Q1043">
        <v>182</v>
      </c>
      <c r="R1043">
        <v>106783</v>
      </c>
      <c r="S1043">
        <v>106701</v>
      </c>
      <c r="T1043">
        <v>15.803592332112791</v>
      </c>
      <c r="U1043">
        <v>60.322583668381746</v>
      </c>
      <c r="V1043">
        <v>90.043297243277365</v>
      </c>
      <c r="W1043">
        <v>83.080876467886583</v>
      </c>
      <c r="X1043">
        <v>0.4289072230598503</v>
      </c>
      <c r="Y1043">
        <v>0.85781444611970059</v>
      </c>
      <c r="Z1043">
        <v>9.3647865296910525E-4</v>
      </c>
      <c r="AA1043">
        <v>8.837883651856794</v>
      </c>
      <c r="AB1043">
        <v>2.5046805233383478</v>
      </c>
      <c r="AC1043">
        <v>-25.254139758878065</v>
      </c>
      <c r="AD1043">
        <v>7.8824675756077056</v>
      </c>
      <c r="AE1043">
        <v>8.077740097378685</v>
      </c>
      <c r="AF1043">
        <v>1228</v>
      </c>
      <c r="AG1043">
        <v>33</v>
      </c>
      <c r="AH1043">
        <v>1</v>
      </c>
      <c r="AI1043">
        <v>406</v>
      </c>
      <c r="AJ1043">
        <v>7598</v>
      </c>
      <c r="AK1043">
        <v>1298</v>
      </c>
      <c r="AL1043">
        <v>9070</v>
      </c>
      <c r="AM1043">
        <v>12</v>
      </c>
      <c r="AN1043">
        <v>4977</v>
      </c>
      <c r="AO1043">
        <v>1591</v>
      </c>
    </row>
    <row r="1044" spans="1:41">
      <c r="A1044">
        <v>8</v>
      </c>
      <c r="B1044">
        <v>128</v>
      </c>
      <c r="C1044">
        <v>2017</v>
      </c>
      <c r="D1044">
        <v>99</v>
      </c>
      <c r="E1044">
        <v>99</v>
      </c>
      <c r="F1044">
        <v>99</v>
      </c>
      <c r="G1044">
        <v>99</v>
      </c>
      <c r="H1044">
        <v>1</v>
      </c>
      <c r="I1044">
        <v>99</v>
      </c>
      <c r="J1044">
        <v>109</v>
      </c>
      <c r="K1044">
        <v>99</v>
      </c>
      <c r="L1044">
        <v>99</v>
      </c>
      <c r="M1044">
        <v>99</v>
      </c>
      <c r="N1044">
        <v>99</v>
      </c>
      <c r="O1044">
        <v>99</v>
      </c>
      <c r="P1044">
        <v>9999</v>
      </c>
      <c r="Q1044">
        <v>436</v>
      </c>
      <c r="R1044">
        <v>169142</v>
      </c>
      <c r="S1044">
        <v>168750</v>
      </c>
      <c r="T1044">
        <v>15.589634744770661</v>
      </c>
      <c r="U1044">
        <v>60.017789629629618</v>
      </c>
      <c r="V1044">
        <v>87.71984880221531</v>
      </c>
      <c r="W1044">
        <v>80.892865777778141</v>
      </c>
      <c r="X1044">
        <v>0.67812843646167142</v>
      </c>
      <c r="Y1044">
        <v>1.3562568729233428</v>
      </c>
      <c r="Z1044">
        <v>85.900013006822689</v>
      </c>
      <c r="AA1044">
        <v>9.1178034395355496</v>
      </c>
      <c r="AB1044">
        <v>2.7216711593151421</v>
      </c>
      <c r="AC1044">
        <v>-25.800433898246403</v>
      </c>
      <c r="AD1044">
        <v>12.485660926115941</v>
      </c>
      <c r="AE1044">
        <v>12.438680689155143</v>
      </c>
      <c r="AF1044">
        <v>5380</v>
      </c>
      <c r="AG1044">
        <v>1</v>
      </c>
      <c r="AH1044">
        <v>0</v>
      </c>
      <c r="AI1044">
        <v>1441</v>
      </c>
      <c r="AJ1044">
        <v>13240</v>
      </c>
      <c r="AK1044">
        <v>973</v>
      </c>
      <c r="AL1044">
        <v>7462</v>
      </c>
      <c r="AM1044">
        <v>0</v>
      </c>
      <c r="AN1044">
        <v>1825</v>
      </c>
      <c r="AO1044">
        <v>4605</v>
      </c>
    </row>
    <row r="1045" spans="1:41">
      <c r="A1045">
        <v>8</v>
      </c>
      <c r="B1045">
        <v>129</v>
      </c>
      <c r="C1045">
        <v>2017</v>
      </c>
      <c r="D1045">
        <v>99</v>
      </c>
      <c r="E1045">
        <v>99</v>
      </c>
      <c r="F1045">
        <v>99</v>
      </c>
      <c r="G1045">
        <v>99</v>
      </c>
      <c r="H1045">
        <v>1</v>
      </c>
      <c r="I1045">
        <v>99</v>
      </c>
      <c r="J1045">
        <v>111</v>
      </c>
      <c r="K1045">
        <v>99</v>
      </c>
      <c r="L1045">
        <v>99</v>
      </c>
      <c r="M1045">
        <v>99</v>
      </c>
      <c r="N1045">
        <v>99</v>
      </c>
      <c r="O1045">
        <v>99</v>
      </c>
      <c r="P1045">
        <v>9999</v>
      </c>
      <c r="Q1045">
        <v>322</v>
      </c>
      <c r="R1045">
        <v>160096</v>
      </c>
      <c r="S1045">
        <v>159490</v>
      </c>
      <c r="T1045">
        <v>15.349452828303013</v>
      </c>
      <c r="U1045">
        <v>59.531838986770317</v>
      </c>
      <c r="V1045">
        <v>87.478668293105741</v>
      </c>
      <c r="W1045">
        <v>80.621936798545434</v>
      </c>
      <c r="X1045">
        <v>1.2467519488307015</v>
      </c>
      <c r="Y1045">
        <v>2.493503897661403</v>
      </c>
      <c r="Z1045">
        <v>92.79744653208077</v>
      </c>
      <c r="AA1045">
        <v>9.4280298547260326</v>
      </c>
      <c r="AB1045">
        <v>2.5466527001296271</v>
      </c>
      <c r="AC1045">
        <v>-23.962453594962454</v>
      </c>
      <c r="AD1045">
        <v>11.817906679756998</v>
      </c>
      <c r="AE1045">
        <v>11.71674563099414</v>
      </c>
      <c r="AF1045">
        <v>4144</v>
      </c>
      <c r="AG1045">
        <v>0</v>
      </c>
      <c r="AH1045">
        <v>0</v>
      </c>
      <c r="AI1045">
        <v>903</v>
      </c>
      <c r="AJ1045">
        <v>11374</v>
      </c>
      <c r="AK1045">
        <v>3885</v>
      </c>
      <c r="AL1045">
        <v>16810</v>
      </c>
      <c r="AM1045">
        <v>4</v>
      </c>
      <c r="AN1045">
        <v>20340</v>
      </c>
      <c r="AO1045">
        <v>2816</v>
      </c>
    </row>
    <row r="1046" spans="1:41">
      <c r="A1046">
        <v>8</v>
      </c>
      <c r="B1046">
        <v>130</v>
      </c>
      <c r="C1046">
        <v>2017</v>
      </c>
      <c r="D1046">
        <v>99</v>
      </c>
      <c r="E1046">
        <v>99</v>
      </c>
      <c r="F1046">
        <v>99</v>
      </c>
      <c r="G1046">
        <v>99</v>
      </c>
      <c r="H1046">
        <v>1</v>
      </c>
      <c r="I1046">
        <v>99</v>
      </c>
      <c r="J1046">
        <v>113</v>
      </c>
      <c r="K1046">
        <v>99</v>
      </c>
      <c r="L1046">
        <v>99</v>
      </c>
      <c r="M1046">
        <v>99</v>
      </c>
      <c r="N1046">
        <v>99</v>
      </c>
      <c r="O1046">
        <v>99</v>
      </c>
      <c r="P1046">
        <v>9999</v>
      </c>
      <c r="Q1046">
        <v>17</v>
      </c>
      <c r="R1046">
        <v>88</v>
      </c>
      <c r="S1046">
        <v>61</v>
      </c>
      <c r="T1046">
        <v>14</v>
      </c>
      <c r="U1046">
        <v>59.065573770491802</v>
      </c>
      <c r="V1046">
        <v>127.0784860487008</v>
      </c>
      <c r="W1046">
        <v>85.224590163934479</v>
      </c>
      <c r="X1046">
        <v>0</v>
      </c>
      <c r="Y1046">
        <v>0</v>
      </c>
      <c r="Z1046">
        <v>0</v>
      </c>
      <c r="AA1046">
        <v>19.745268416307443</v>
      </c>
      <c r="AB1046">
        <v>1.4126924932991527</v>
      </c>
      <c r="AC1046">
        <v>-17.307819894105958</v>
      </c>
      <c r="AD1046">
        <v>6.4959511032044222E-3</v>
      </c>
      <c r="AE1046">
        <v>4.7371274880918203E-3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</row>
    <row r="1047" spans="1:41">
      <c r="A1047">
        <v>8</v>
      </c>
      <c r="B1047">
        <v>131</v>
      </c>
      <c r="C1047">
        <v>2017</v>
      </c>
      <c r="D1047">
        <v>99</v>
      </c>
      <c r="E1047">
        <v>99</v>
      </c>
      <c r="F1047">
        <v>99</v>
      </c>
      <c r="G1047">
        <v>99</v>
      </c>
      <c r="H1047">
        <v>1</v>
      </c>
      <c r="I1047">
        <v>99</v>
      </c>
      <c r="J1047">
        <v>116</v>
      </c>
      <c r="K1047">
        <v>99</v>
      </c>
      <c r="L1047">
        <v>99</v>
      </c>
      <c r="M1047">
        <v>99</v>
      </c>
      <c r="N1047">
        <v>99</v>
      </c>
      <c r="O1047">
        <v>99</v>
      </c>
      <c r="P1047">
        <v>9999</v>
      </c>
      <c r="Q1047">
        <v>160</v>
      </c>
      <c r="R1047">
        <v>49772</v>
      </c>
      <c r="S1047">
        <v>49668</v>
      </c>
      <c r="T1047">
        <v>15.223077232178737</v>
      </c>
      <c r="U1047">
        <v>59.293508899089943</v>
      </c>
      <c r="V1047">
        <v>86.293694355875388</v>
      </c>
      <c r="W1047">
        <v>79.579282435370544</v>
      </c>
      <c r="X1047">
        <v>0.20292533954834044</v>
      </c>
      <c r="Y1047">
        <v>0.40585067909668088</v>
      </c>
      <c r="Z1047">
        <v>90.022502611910326</v>
      </c>
      <c r="AA1047">
        <v>9.3859729766129139</v>
      </c>
      <c r="AB1047">
        <v>2.638844860917291</v>
      </c>
      <c r="AC1047">
        <v>-29.368808412371148</v>
      </c>
      <c r="AD1047">
        <v>3.6740508898714839</v>
      </c>
      <c r="AE1047">
        <v>3.60161268833878</v>
      </c>
      <c r="AF1047">
        <v>567</v>
      </c>
      <c r="AG1047">
        <v>1</v>
      </c>
      <c r="AH1047">
        <v>0</v>
      </c>
      <c r="AI1047">
        <v>300</v>
      </c>
      <c r="AJ1047">
        <v>2770</v>
      </c>
      <c r="AK1047">
        <v>1096</v>
      </c>
      <c r="AL1047">
        <v>908</v>
      </c>
      <c r="AM1047">
        <v>1</v>
      </c>
      <c r="AN1047">
        <v>1811</v>
      </c>
      <c r="AO1047">
        <v>1037</v>
      </c>
    </row>
    <row r="1048" spans="1:41">
      <c r="A1048">
        <v>8</v>
      </c>
      <c r="B1048">
        <v>132</v>
      </c>
      <c r="C1048">
        <v>2017</v>
      </c>
      <c r="D1048">
        <v>99</v>
      </c>
      <c r="E1048">
        <v>99</v>
      </c>
      <c r="F1048">
        <v>99</v>
      </c>
      <c r="G1048">
        <v>99</v>
      </c>
      <c r="H1048">
        <v>2</v>
      </c>
      <c r="I1048">
        <v>99</v>
      </c>
      <c r="J1048">
        <v>117</v>
      </c>
      <c r="K1048">
        <v>99</v>
      </c>
      <c r="L1048">
        <v>99</v>
      </c>
      <c r="M1048">
        <v>99</v>
      </c>
      <c r="N1048">
        <v>99</v>
      </c>
      <c r="O1048">
        <v>99</v>
      </c>
      <c r="P1048">
        <v>9999</v>
      </c>
      <c r="Q1048">
        <v>184</v>
      </c>
      <c r="R1048">
        <v>98500</v>
      </c>
      <c r="S1048">
        <v>98286</v>
      </c>
      <c r="T1048">
        <v>15.810487309644673</v>
      </c>
      <c r="U1048">
        <v>60.508047941721102</v>
      </c>
      <c r="V1048">
        <v>88.820737384602225</v>
      </c>
      <c r="W1048">
        <v>81.919156339661853</v>
      </c>
      <c r="X1048">
        <v>0.39086294416243655</v>
      </c>
      <c r="Y1048">
        <v>0.78172588832487311</v>
      </c>
      <c r="Z1048">
        <v>2.2030456852791871</v>
      </c>
      <c r="AA1048">
        <v>9.1170292048064727</v>
      </c>
      <c r="AB1048">
        <v>2.7596418465220265</v>
      </c>
      <c r="AC1048">
        <v>-29.505842570582889</v>
      </c>
      <c r="AD1048">
        <v>7.2710361780185853</v>
      </c>
      <c r="AE1048">
        <v>7.336644034193494</v>
      </c>
      <c r="AF1048">
        <v>1506</v>
      </c>
      <c r="AG1048">
        <v>1</v>
      </c>
      <c r="AH1048">
        <v>0</v>
      </c>
      <c r="AI1048">
        <v>455</v>
      </c>
      <c r="AJ1048">
        <v>7627</v>
      </c>
      <c r="AK1048">
        <v>3460</v>
      </c>
      <c r="AL1048">
        <v>17642</v>
      </c>
      <c r="AM1048">
        <v>1</v>
      </c>
      <c r="AN1048">
        <v>6301</v>
      </c>
      <c r="AO1048">
        <v>917</v>
      </c>
    </row>
    <row r="1049" spans="1:41">
      <c r="A1049">
        <v>8</v>
      </c>
      <c r="B1049">
        <v>133</v>
      </c>
      <c r="C1049">
        <v>2017</v>
      </c>
      <c r="D1049">
        <v>99</v>
      </c>
      <c r="E1049">
        <v>99</v>
      </c>
      <c r="F1049">
        <v>99</v>
      </c>
      <c r="G1049">
        <v>99</v>
      </c>
      <c r="H1049">
        <v>1</v>
      </c>
      <c r="I1049">
        <v>99</v>
      </c>
      <c r="J1049">
        <v>121</v>
      </c>
      <c r="K1049">
        <v>99</v>
      </c>
      <c r="L1049">
        <v>99</v>
      </c>
      <c r="M1049">
        <v>99</v>
      </c>
      <c r="N1049">
        <v>99</v>
      </c>
      <c r="O1049">
        <v>99</v>
      </c>
      <c r="P1049">
        <v>9999</v>
      </c>
      <c r="Q1049">
        <v>316</v>
      </c>
      <c r="R1049">
        <v>185015</v>
      </c>
      <c r="S1049">
        <v>184236</v>
      </c>
      <c r="T1049">
        <v>15.461184228305818</v>
      </c>
      <c r="U1049">
        <v>59.846425237195774</v>
      </c>
      <c r="V1049">
        <v>85.918804928165741</v>
      </c>
      <c r="W1049">
        <v>79.167493866562253</v>
      </c>
      <c r="X1049">
        <v>4.8277166716212188</v>
      </c>
      <c r="Y1049">
        <v>9.6554333432424375</v>
      </c>
      <c r="Z1049">
        <v>86.345431451503913</v>
      </c>
      <c r="AA1049">
        <v>9.647474522767352</v>
      </c>
      <c r="AB1049">
        <v>2.7854432399091609</v>
      </c>
      <c r="AC1049">
        <v>-30.893965404999847</v>
      </c>
      <c r="AD1049">
        <v>13.65736810635644</v>
      </c>
      <c r="AE1049">
        <v>13.290511925417704</v>
      </c>
      <c r="AF1049">
        <v>5706</v>
      </c>
      <c r="AG1049">
        <v>0</v>
      </c>
      <c r="AH1049">
        <v>0</v>
      </c>
      <c r="AI1049">
        <v>2066</v>
      </c>
      <c r="AJ1049">
        <v>7277</v>
      </c>
      <c r="AK1049">
        <v>2047</v>
      </c>
      <c r="AL1049">
        <v>4980</v>
      </c>
      <c r="AM1049">
        <v>1</v>
      </c>
      <c r="AN1049">
        <v>14560</v>
      </c>
      <c r="AO1049">
        <v>7775</v>
      </c>
    </row>
    <row r="1050" spans="1:41">
      <c r="A1050">
        <v>8</v>
      </c>
      <c r="B1050">
        <v>134</v>
      </c>
      <c r="C1050">
        <v>2017</v>
      </c>
      <c r="D1050">
        <v>99</v>
      </c>
      <c r="E1050">
        <v>99</v>
      </c>
      <c r="F1050">
        <v>99</v>
      </c>
      <c r="G1050">
        <v>99</v>
      </c>
      <c r="H1050">
        <v>1</v>
      </c>
      <c r="I1050">
        <v>99</v>
      </c>
      <c r="J1050">
        <v>134</v>
      </c>
      <c r="K1050">
        <v>99</v>
      </c>
      <c r="L1050">
        <v>99</v>
      </c>
      <c r="M1050">
        <v>99</v>
      </c>
      <c r="N1050">
        <v>99</v>
      </c>
      <c r="O1050">
        <v>99</v>
      </c>
      <c r="P1050">
        <v>9999</v>
      </c>
      <c r="Q1050">
        <v>110</v>
      </c>
      <c r="R1050">
        <v>29552</v>
      </c>
      <c r="S1050">
        <v>29512</v>
      </c>
      <c r="T1050">
        <v>15.608249864645369</v>
      </c>
      <c r="U1050">
        <v>60.014231499051213</v>
      </c>
      <c r="V1050">
        <v>86.543938863071602</v>
      </c>
      <c r="W1050">
        <v>79.832169964760297</v>
      </c>
      <c r="X1050">
        <v>2.6563345966432057</v>
      </c>
      <c r="Y1050">
        <v>5.3126691932864114</v>
      </c>
      <c r="Z1050">
        <v>86.247969680563102</v>
      </c>
      <c r="AA1050">
        <v>9.866742574668919</v>
      </c>
      <c r="AB1050">
        <v>2.6388907392131022</v>
      </c>
      <c r="AC1050">
        <v>-27.885685584120697</v>
      </c>
      <c r="AD1050">
        <v>2.1814584886579218</v>
      </c>
      <c r="AE1050">
        <v>2.1468262299876453</v>
      </c>
      <c r="AF1050">
        <v>935</v>
      </c>
      <c r="AG1050">
        <v>5</v>
      </c>
      <c r="AH1050">
        <v>0</v>
      </c>
      <c r="AI1050">
        <v>58</v>
      </c>
      <c r="AJ1050">
        <v>2773</v>
      </c>
      <c r="AK1050">
        <v>1174</v>
      </c>
      <c r="AL1050">
        <v>1425</v>
      </c>
      <c r="AM1050">
        <v>1</v>
      </c>
      <c r="AN1050">
        <v>3692</v>
      </c>
      <c r="AO1050">
        <v>1067</v>
      </c>
    </row>
    <row r="1051" spans="1:41">
      <c r="A1051">
        <v>8</v>
      </c>
      <c r="B1051">
        <v>135</v>
      </c>
      <c r="C1051">
        <v>2017</v>
      </c>
      <c r="D1051">
        <v>99</v>
      </c>
      <c r="E1051">
        <v>99</v>
      </c>
      <c r="F1051">
        <v>99</v>
      </c>
      <c r="G1051">
        <v>99</v>
      </c>
      <c r="H1051">
        <v>2</v>
      </c>
      <c r="I1051">
        <v>99</v>
      </c>
      <c r="J1051">
        <v>141</v>
      </c>
      <c r="K1051">
        <v>99</v>
      </c>
      <c r="L1051">
        <v>99</v>
      </c>
      <c r="M1051">
        <v>99</v>
      </c>
      <c r="N1051">
        <v>99</v>
      </c>
      <c r="O1051">
        <v>99</v>
      </c>
      <c r="P1051">
        <v>9999</v>
      </c>
      <c r="Q1051">
        <v>113</v>
      </c>
      <c r="R1051">
        <v>47458</v>
      </c>
      <c r="S1051">
        <v>47406</v>
      </c>
      <c r="T1051">
        <v>16.017868431033754</v>
      </c>
      <c r="U1051">
        <v>60.904737796903362</v>
      </c>
      <c r="V1051">
        <v>89.756438344154972</v>
      </c>
      <c r="W1051">
        <v>82.808764713327335</v>
      </c>
      <c r="X1051">
        <v>0</v>
      </c>
      <c r="Y1051">
        <v>0</v>
      </c>
      <c r="Z1051">
        <v>0</v>
      </c>
      <c r="AA1051">
        <v>8.6442824040938184</v>
      </c>
      <c r="AB1051">
        <v>2.6581829723643833</v>
      </c>
      <c r="AC1051">
        <v>-26.684262213966122</v>
      </c>
      <c r="AD1051">
        <v>3.5032369029076755</v>
      </c>
      <c r="AE1051">
        <v>3.5770905565758913</v>
      </c>
      <c r="AF1051">
        <v>390</v>
      </c>
      <c r="AG1051">
        <v>1766</v>
      </c>
      <c r="AH1051">
        <v>1</v>
      </c>
      <c r="AI1051">
        <v>133</v>
      </c>
      <c r="AJ1051">
        <v>1715</v>
      </c>
      <c r="AK1051">
        <v>486</v>
      </c>
      <c r="AL1051">
        <v>4058</v>
      </c>
      <c r="AM1051">
        <v>4</v>
      </c>
      <c r="AN1051">
        <v>3732</v>
      </c>
      <c r="AO1051">
        <v>1865</v>
      </c>
    </row>
    <row r="1052" spans="1:41">
      <c r="A1052">
        <v>8</v>
      </c>
      <c r="B1052">
        <v>136</v>
      </c>
      <c r="C1052">
        <v>2017</v>
      </c>
      <c r="D1052">
        <v>99</v>
      </c>
      <c r="E1052">
        <v>99</v>
      </c>
      <c r="F1052">
        <v>99</v>
      </c>
      <c r="G1052">
        <v>99</v>
      </c>
      <c r="H1052">
        <v>2</v>
      </c>
      <c r="I1052">
        <v>99</v>
      </c>
      <c r="J1052">
        <v>143</v>
      </c>
      <c r="K1052">
        <v>99</v>
      </c>
      <c r="L1052">
        <v>99</v>
      </c>
      <c r="M1052">
        <v>99</v>
      </c>
      <c r="N1052">
        <v>99</v>
      </c>
      <c r="O1052">
        <v>99</v>
      </c>
      <c r="P1052">
        <v>9999</v>
      </c>
    </row>
    <row r="1053" spans="1:41">
      <c r="A1053">
        <v>8</v>
      </c>
      <c r="B1053">
        <v>137</v>
      </c>
      <c r="C1053">
        <v>2017</v>
      </c>
      <c r="D1053">
        <v>99</v>
      </c>
      <c r="E1053">
        <v>99</v>
      </c>
      <c r="F1053">
        <v>99</v>
      </c>
      <c r="G1053">
        <v>99</v>
      </c>
      <c r="H1053">
        <v>2</v>
      </c>
      <c r="I1053">
        <v>99</v>
      </c>
      <c r="J1053">
        <v>147</v>
      </c>
      <c r="K1053">
        <v>99</v>
      </c>
      <c r="L1053">
        <v>99</v>
      </c>
      <c r="M1053">
        <v>99</v>
      </c>
      <c r="N1053">
        <v>99</v>
      </c>
      <c r="O1053">
        <v>99</v>
      </c>
      <c r="P1053">
        <v>9999</v>
      </c>
      <c r="Q1053">
        <v>77</v>
      </c>
      <c r="R1053">
        <v>52134</v>
      </c>
      <c r="S1053">
        <v>52091</v>
      </c>
      <c r="T1053">
        <v>16.136897226378174</v>
      </c>
      <c r="U1053">
        <v>61.366474055019111</v>
      </c>
      <c r="V1053">
        <v>87.691422916805735</v>
      </c>
      <c r="W1053">
        <v>80.909084102819804</v>
      </c>
      <c r="X1053">
        <v>10.891165074615419</v>
      </c>
      <c r="Y1053">
        <v>21.782330149230837</v>
      </c>
      <c r="Z1053">
        <v>0</v>
      </c>
      <c r="AA1053">
        <v>9.4392579144424822</v>
      </c>
      <c r="AB1053">
        <v>2.9618008238710347</v>
      </c>
      <c r="AC1053">
        <v>-29.42045200735312</v>
      </c>
      <c r="AD1053">
        <v>3.8484081228915823</v>
      </c>
      <c r="AE1053">
        <v>3.8404339131872498</v>
      </c>
      <c r="AF1053">
        <v>1403</v>
      </c>
      <c r="AG1053">
        <v>0</v>
      </c>
      <c r="AH1053">
        <v>0</v>
      </c>
      <c r="AI1053">
        <v>470</v>
      </c>
      <c r="AJ1053">
        <v>2688</v>
      </c>
      <c r="AK1053">
        <v>711</v>
      </c>
      <c r="AL1053">
        <v>1685</v>
      </c>
      <c r="AM1053">
        <v>0</v>
      </c>
      <c r="AN1053">
        <v>2795</v>
      </c>
      <c r="AO1053">
        <v>1820</v>
      </c>
    </row>
    <row r="1054" spans="1:41">
      <c r="A1054">
        <v>8</v>
      </c>
      <c r="B1054">
        <v>138</v>
      </c>
      <c r="C1054">
        <v>2017</v>
      </c>
      <c r="D1054">
        <v>99</v>
      </c>
      <c r="E1054">
        <v>99</v>
      </c>
      <c r="F1054">
        <v>99</v>
      </c>
      <c r="G1054">
        <v>99</v>
      </c>
      <c r="H1054">
        <v>1</v>
      </c>
      <c r="I1054">
        <v>99</v>
      </c>
      <c r="J1054">
        <v>155</v>
      </c>
      <c r="K1054">
        <v>99</v>
      </c>
      <c r="L1054">
        <v>99</v>
      </c>
      <c r="M1054">
        <v>99</v>
      </c>
      <c r="N1054">
        <v>99</v>
      </c>
      <c r="O1054">
        <v>99</v>
      </c>
      <c r="P1054">
        <v>9999</v>
      </c>
      <c r="Q1054">
        <v>46</v>
      </c>
      <c r="R1054">
        <v>11190</v>
      </c>
      <c r="S1054">
        <v>11163</v>
      </c>
      <c r="T1054">
        <v>15.27721179624665</v>
      </c>
      <c r="U1054">
        <v>59.356176655021038</v>
      </c>
      <c r="V1054">
        <v>85.322468233695389</v>
      </c>
      <c r="W1054">
        <v>78.694033861865108</v>
      </c>
      <c r="X1054">
        <v>0.54512957998212686</v>
      </c>
      <c r="Y1054">
        <v>1.0902591599642537</v>
      </c>
      <c r="Z1054">
        <v>93.056300268096493</v>
      </c>
      <c r="AA1054">
        <v>10.053230638204756</v>
      </c>
      <c r="AB1054">
        <v>2.6208981315576243</v>
      </c>
      <c r="AC1054">
        <v>-30.977433918631405</v>
      </c>
      <c r="AD1054">
        <v>0.82601923687338075</v>
      </c>
      <c r="AE1054">
        <v>0.80046629328108387</v>
      </c>
      <c r="AF1054">
        <v>263</v>
      </c>
      <c r="AG1054">
        <v>0</v>
      </c>
      <c r="AH1054">
        <v>0</v>
      </c>
      <c r="AI1054">
        <v>80</v>
      </c>
      <c r="AJ1054">
        <v>2104</v>
      </c>
      <c r="AK1054">
        <v>360</v>
      </c>
      <c r="AL1054">
        <v>1016</v>
      </c>
      <c r="AM1054">
        <v>1</v>
      </c>
      <c r="AN1054">
        <v>948</v>
      </c>
      <c r="AO1054">
        <v>255</v>
      </c>
    </row>
    <row r="1055" spans="1:41">
      <c r="A1055">
        <v>8</v>
      </c>
      <c r="B1055">
        <v>139</v>
      </c>
      <c r="C1055">
        <v>2017</v>
      </c>
      <c r="D1055">
        <v>99</v>
      </c>
      <c r="E1055">
        <v>99</v>
      </c>
      <c r="F1055">
        <v>99</v>
      </c>
      <c r="G1055">
        <v>99</v>
      </c>
      <c r="H1055">
        <v>2</v>
      </c>
      <c r="I1055">
        <v>99</v>
      </c>
      <c r="J1055">
        <v>160</v>
      </c>
      <c r="K1055">
        <v>99</v>
      </c>
      <c r="L1055">
        <v>99</v>
      </c>
      <c r="M1055">
        <v>99</v>
      </c>
      <c r="N1055">
        <v>99</v>
      </c>
      <c r="O1055">
        <v>99</v>
      </c>
      <c r="P1055">
        <v>9999</v>
      </c>
      <c r="Q1055">
        <v>138</v>
      </c>
      <c r="R1055">
        <v>98293</v>
      </c>
      <c r="S1055">
        <v>98096</v>
      </c>
      <c r="T1055">
        <v>15.786658256437381</v>
      </c>
      <c r="U1055">
        <v>60.441332979938011</v>
      </c>
      <c r="V1055">
        <v>89.993211814708715</v>
      </c>
      <c r="W1055">
        <v>82.995064018920289</v>
      </c>
      <c r="X1055">
        <v>0.26553264220239498</v>
      </c>
      <c r="Y1055">
        <v>0.53106528440478995</v>
      </c>
      <c r="Z1055">
        <v>15.731537342435372</v>
      </c>
      <c r="AA1055">
        <v>9.5084410226387845</v>
      </c>
      <c r="AB1055">
        <v>2.7580792251618247</v>
      </c>
      <c r="AC1055">
        <v>-32.279464341505076</v>
      </c>
      <c r="AD1055">
        <v>7.2557559294008254</v>
      </c>
      <c r="AE1055">
        <v>7.4186328703010798</v>
      </c>
      <c r="AF1055">
        <v>887</v>
      </c>
      <c r="AG1055">
        <v>0</v>
      </c>
      <c r="AH1055">
        <v>1</v>
      </c>
      <c r="AI1055">
        <v>673</v>
      </c>
      <c r="AJ1055">
        <v>2707</v>
      </c>
      <c r="AK1055">
        <v>3777</v>
      </c>
      <c r="AL1055">
        <v>4013</v>
      </c>
      <c r="AM1055">
        <v>0</v>
      </c>
      <c r="AN1055">
        <v>6211</v>
      </c>
      <c r="AO1055">
        <v>1860</v>
      </c>
    </row>
    <row r="1056" spans="1:41">
      <c r="A1056">
        <v>8</v>
      </c>
      <c r="B1056">
        <v>140</v>
      </c>
      <c r="C1056">
        <v>2017</v>
      </c>
      <c r="D1056">
        <v>99</v>
      </c>
      <c r="E1056">
        <v>99</v>
      </c>
      <c r="F1056">
        <v>99</v>
      </c>
      <c r="G1056">
        <v>99</v>
      </c>
      <c r="H1056">
        <v>1</v>
      </c>
      <c r="I1056">
        <v>99</v>
      </c>
      <c r="J1056">
        <v>171</v>
      </c>
      <c r="K1056">
        <v>99</v>
      </c>
      <c r="L1056">
        <v>99</v>
      </c>
      <c r="M1056">
        <v>99</v>
      </c>
      <c r="N1056">
        <v>99</v>
      </c>
      <c r="O1056">
        <v>99</v>
      </c>
      <c r="P1056">
        <v>9999</v>
      </c>
      <c r="Q1056">
        <v>97</v>
      </c>
      <c r="R1056">
        <v>72295</v>
      </c>
      <c r="S1056">
        <v>72209</v>
      </c>
      <c r="T1056">
        <v>15.772045093021644</v>
      </c>
      <c r="U1056">
        <v>60.340303840241518</v>
      </c>
      <c r="V1056">
        <v>94.143329312213055</v>
      </c>
      <c r="W1056">
        <v>86.859841570995926</v>
      </c>
      <c r="X1056">
        <v>0</v>
      </c>
      <c r="Y1056">
        <v>0</v>
      </c>
      <c r="Z1056">
        <v>0</v>
      </c>
      <c r="AA1056">
        <v>8.1147232472353892</v>
      </c>
      <c r="AB1056">
        <v>2.7090610823183288</v>
      </c>
      <c r="AC1056">
        <v>-17.586230095556573</v>
      </c>
      <c r="AD1056">
        <v>5.3366452841609506</v>
      </c>
      <c r="AE1056">
        <v>5.7151900914372078</v>
      </c>
      <c r="AF1056">
        <v>1685</v>
      </c>
      <c r="AG1056">
        <v>0</v>
      </c>
      <c r="AH1056">
        <v>0</v>
      </c>
      <c r="AI1056">
        <v>329</v>
      </c>
      <c r="AJ1056">
        <v>8544</v>
      </c>
      <c r="AK1056">
        <v>2265</v>
      </c>
      <c r="AL1056">
        <v>10131</v>
      </c>
      <c r="AM1056">
        <v>1</v>
      </c>
      <c r="AN1056">
        <v>9693</v>
      </c>
      <c r="AO1056">
        <v>1051</v>
      </c>
    </row>
    <row r="1057" spans="1:41">
      <c r="A1057">
        <v>8</v>
      </c>
      <c r="B1057">
        <v>141</v>
      </c>
      <c r="C1057">
        <v>2017</v>
      </c>
      <c r="D1057">
        <v>99</v>
      </c>
      <c r="E1057">
        <v>99</v>
      </c>
      <c r="F1057">
        <v>99</v>
      </c>
      <c r="G1057">
        <v>99</v>
      </c>
      <c r="H1057">
        <v>2</v>
      </c>
      <c r="I1057">
        <v>99</v>
      </c>
      <c r="J1057">
        <v>181</v>
      </c>
      <c r="K1057">
        <v>99</v>
      </c>
      <c r="L1057">
        <v>99</v>
      </c>
      <c r="M1057">
        <v>99</v>
      </c>
      <c r="N1057">
        <v>99</v>
      </c>
      <c r="O1057">
        <v>99</v>
      </c>
      <c r="P1057">
        <v>9999</v>
      </c>
      <c r="Q1057">
        <v>27</v>
      </c>
      <c r="R1057">
        <v>6715</v>
      </c>
      <c r="S1057">
        <v>6679</v>
      </c>
      <c r="T1057">
        <v>16.103797468354429</v>
      </c>
      <c r="U1057">
        <v>61.658781254678807</v>
      </c>
      <c r="V1057">
        <v>84.17572128615123</v>
      </c>
      <c r="W1057">
        <v>77.531950890851746</v>
      </c>
      <c r="X1057">
        <v>0</v>
      </c>
      <c r="Y1057">
        <v>0</v>
      </c>
      <c r="Z1057">
        <v>0</v>
      </c>
      <c r="AA1057">
        <v>9.2620410953682377</v>
      </c>
      <c r="AB1057">
        <v>3.1211348303218944</v>
      </c>
      <c r="AC1057">
        <v>-19.550631187419704</v>
      </c>
      <c r="AD1057">
        <v>0.49568535975020112</v>
      </c>
      <c r="AE1057">
        <v>0.47185924869885981</v>
      </c>
      <c r="AF1057">
        <v>62</v>
      </c>
      <c r="AG1057">
        <v>0</v>
      </c>
      <c r="AH1057">
        <v>0</v>
      </c>
      <c r="AI1057">
        <v>6</v>
      </c>
      <c r="AJ1057">
        <v>1229</v>
      </c>
      <c r="AK1057">
        <v>420</v>
      </c>
      <c r="AL1057">
        <v>1360</v>
      </c>
      <c r="AM1057">
        <v>0</v>
      </c>
      <c r="AN1057">
        <v>295</v>
      </c>
      <c r="AO1057">
        <v>266</v>
      </c>
    </row>
    <row r="1058" spans="1:41">
      <c r="A1058">
        <v>8</v>
      </c>
      <c r="B1058">
        <v>142</v>
      </c>
      <c r="C1058">
        <v>2017</v>
      </c>
      <c r="D1058">
        <v>99</v>
      </c>
      <c r="E1058">
        <v>99</v>
      </c>
      <c r="F1058">
        <v>99</v>
      </c>
      <c r="G1058">
        <v>99</v>
      </c>
      <c r="H1058">
        <v>2</v>
      </c>
      <c r="I1058">
        <v>99</v>
      </c>
      <c r="J1058">
        <v>470</v>
      </c>
      <c r="K1058">
        <v>99</v>
      </c>
      <c r="L1058">
        <v>99</v>
      </c>
      <c r="M1058">
        <v>99</v>
      </c>
      <c r="N1058">
        <v>99</v>
      </c>
      <c r="O1058">
        <v>99</v>
      </c>
      <c r="P1058">
        <v>9999</v>
      </c>
      <c r="Q1058">
        <v>73</v>
      </c>
      <c r="R1058">
        <v>2960</v>
      </c>
      <c r="S1058">
        <v>2928</v>
      </c>
      <c r="T1058">
        <v>15.567567567567572</v>
      </c>
      <c r="U1058">
        <v>60.366803278688529</v>
      </c>
      <c r="V1058">
        <v>94.639347222468828</v>
      </c>
      <c r="W1058">
        <v>87.015129781420612</v>
      </c>
      <c r="X1058">
        <v>0</v>
      </c>
      <c r="Y1058">
        <v>0</v>
      </c>
      <c r="Z1058">
        <v>0</v>
      </c>
      <c r="AA1058">
        <v>13.961809489883947</v>
      </c>
      <c r="AB1058">
        <v>3.4421474186925343</v>
      </c>
      <c r="AC1058">
        <v>-33.99221511077905</v>
      </c>
      <c r="AD1058">
        <v>0.21850017347142145</v>
      </c>
      <c r="AE1058">
        <v>0.23215934032628899</v>
      </c>
      <c r="AF1058">
        <v>6</v>
      </c>
      <c r="AG1058">
        <v>1</v>
      </c>
      <c r="AH1058">
        <v>0</v>
      </c>
      <c r="AI1058">
        <v>8</v>
      </c>
      <c r="AJ1058">
        <v>296</v>
      </c>
      <c r="AK1058">
        <v>46</v>
      </c>
      <c r="AL1058">
        <v>123</v>
      </c>
      <c r="AM1058">
        <v>0</v>
      </c>
      <c r="AN1058">
        <v>11</v>
      </c>
      <c r="AO1058">
        <v>10</v>
      </c>
    </row>
    <row r="1059" spans="1:41">
      <c r="A1059">
        <v>8</v>
      </c>
      <c r="B1059">
        <v>143</v>
      </c>
      <c r="C1059">
        <v>2017</v>
      </c>
      <c r="D1059">
        <v>99</v>
      </c>
      <c r="E1059">
        <v>99</v>
      </c>
      <c r="F1059">
        <v>99</v>
      </c>
      <c r="G1059">
        <v>99</v>
      </c>
      <c r="H1059">
        <v>1</v>
      </c>
      <c r="I1059">
        <v>99</v>
      </c>
      <c r="J1059">
        <v>643</v>
      </c>
      <c r="K1059">
        <v>99</v>
      </c>
      <c r="L1059">
        <v>99</v>
      </c>
      <c r="M1059">
        <v>99</v>
      </c>
      <c r="N1059">
        <v>99</v>
      </c>
      <c r="O1059">
        <v>99</v>
      </c>
      <c r="P1059">
        <v>9999</v>
      </c>
      <c r="Q1059">
        <v>95</v>
      </c>
      <c r="R1059">
        <v>63939</v>
      </c>
      <c r="S1059">
        <v>63784</v>
      </c>
      <c r="T1059">
        <v>15.722407294452523</v>
      </c>
      <c r="U1059">
        <v>60.345776370249617</v>
      </c>
      <c r="V1059">
        <v>85.941349624047589</v>
      </c>
      <c r="W1059">
        <v>79.245534146494251</v>
      </c>
      <c r="X1059">
        <v>9.052378047826835</v>
      </c>
      <c r="Y1059">
        <v>18.104756095653673</v>
      </c>
      <c r="Z1059">
        <v>87.02356933952673</v>
      </c>
      <c r="AA1059">
        <v>10.172887923851835</v>
      </c>
      <c r="AB1059">
        <v>2.7848700891475002</v>
      </c>
      <c r="AC1059">
        <v>-32.644778845453075</v>
      </c>
      <c r="AD1059">
        <v>4.7198251998612228</v>
      </c>
      <c r="AE1059">
        <v>4.605818974069579</v>
      </c>
      <c r="AF1059">
        <v>1735</v>
      </c>
      <c r="AG1059">
        <v>0</v>
      </c>
      <c r="AH1059">
        <v>0</v>
      </c>
      <c r="AI1059">
        <v>671</v>
      </c>
      <c r="AJ1059">
        <v>6039</v>
      </c>
      <c r="AK1059">
        <v>873</v>
      </c>
      <c r="AL1059">
        <v>5928</v>
      </c>
      <c r="AM1059">
        <v>2</v>
      </c>
      <c r="AN1059">
        <v>8309</v>
      </c>
      <c r="AO1059">
        <v>3656</v>
      </c>
    </row>
    <row r="1060" spans="1:41">
      <c r="A1060">
        <v>8</v>
      </c>
      <c r="B1060">
        <v>144</v>
      </c>
      <c r="C1060">
        <v>2017</v>
      </c>
      <c r="D1060">
        <v>99</v>
      </c>
      <c r="E1060">
        <v>99</v>
      </c>
      <c r="F1060">
        <v>99</v>
      </c>
      <c r="G1060">
        <v>99</v>
      </c>
      <c r="H1060">
        <v>1</v>
      </c>
      <c r="I1060">
        <v>99</v>
      </c>
      <c r="J1060">
        <v>802</v>
      </c>
      <c r="K1060">
        <v>99</v>
      </c>
      <c r="L1060">
        <v>99</v>
      </c>
      <c r="M1060">
        <v>99</v>
      </c>
      <c r="N1060">
        <v>99</v>
      </c>
      <c r="O1060">
        <v>99</v>
      </c>
      <c r="P1060">
        <v>9999</v>
      </c>
      <c r="Q1060">
        <v>3</v>
      </c>
      <c r="R1060">
        <v>573</v>
      </c>
      <c r="S1060">
        <v>573</v>
      </c>
      <c r="T1060">
        <v>16.445026178010469</v>
      </c>
      <c r="U1060">
        <v>61.762652705061079</v>
      </c>
      <c r="V1060">
        <v>96.398420054492576</v>
      </c>
      <c r="W1060">
        <v>88.975741710296703</v>
      </c>
      <c r="X1060">
        <v>0</v>
      </c>
      <c r="Y1060">
        <v>0</v>
      </c>
      <c r="Z1060">
        <v>95.98603839441536</v>
      </c>
      <c r="AA1060">
        <v>10.513112630892627</v>
      </c>
      <c r="AB1060">
        <v>2.4543727291706845</v>
      </c>
      <c r="AC1060">
        <v>-35.054027337084747</v>
      </c>
      <c r="AD1060">
        <v>4.229749979700153E-2</v>
      </c>
      <c r="AE1060">
        <v>4.6456507288001589E-2</v>
      </c>
      <c r="AF1060">
        <v>9</v>
      </c>
      <c r="AG1060">
        <v>1</v>
      </c>
      <c r="AH1060">
        <v>0</v>
      </c>
      <c r="AI1060">
        <v>1</v>
      </c>
      <c r="AJ1060">
        <v>159</v>
      </c>
      <c r="AK1060">
        <v>12</v>
      </c>
      <c r="AL1060">
        <v>129</v>
      </c>
      <c r="AM1060">
        <v>1</v>
      </c>
      <c r="AN1060">
        <v>18</v>
      </c>
      <c r="AO1060">
        <v>4</v>
      </c>
    </row>
    <row r="1061" spans="1:41">
      <c r="A1061">
        <v>8</v>
      </c>
      <c r="B1061">
        <v>145</v>
      </c>
      <c r="C1061">
        <v>2016</v>
      </c>
      <c r="D1061">
        <v>99</v>
      </c>
      <c r="E1061">
        <v>99</v>
      </c>
      <c r="F1061">
        <v>99</v>
      </c>
      <c r="G1061">
        <v>99</v>
      </c>
      <c r="H1061">
        <v>1</v>
      </c>
      <c r="I1061">
        <v>99</v>
      </c>
      <c r="J1061">
        <v>103</v>
      </c>
      <c r="K1061">
        <v>99</v>
      </c>
      <c r="L1061">
        <v>99</v>
      </c>
      <c r="M1061">
        <v>99</v>
      </c>
      <c r="N1061">
        <v>99</v>
      </c>
      <c r="O1061">
        <v>99</v>
      </c>
      <c r="P1061">
        <v>9999</v>
      </c>
      <c r="Q1061">
        <v>422</v>
      </c>
      <c r="R1061">
        <v>193219</v>
      </c>
      <c r="S1061">
        <v>189941</v>
      </c>
      <c r="T1061">
        <v>15.084924360440741</v>
      </c>
      <c r="U1061">
        <v>59.432244749685424</v>
      </c>
      <c r="V1061">
        <v>89.255573306470325</v>
      </c>
      <c r="W1061">
        <v>81.902461817090511</v>
      </c>
      <c r="X1061">
        <v>2.3807182523457842</v>
      </c>
      <c r="Y1061">
        <v>4.7614365046915683</v>
      </c>
      <c r="Z1061">
        <v>88.925002199576639</v>
      </c>
      <c r="AA1061">
        <v>10.050668154994188</v>
      </c>
      <c r="AB1061">
        <v>2.7363816418679643</v>
      </c>
      <c r="AC1061">
        <v>-31.979265531791821</v>
      </c>
      <c r="AD1061">
        <v>14.201322165959059</v>
      </c>
      <c r="AE1061">
        <v>14.10852197629635</v>
      </c>
      <c r="AF1061">
        <v>1248</v>
      </c>
      <c r="AG1061">
        <v>0</v>
      </c>
      <c r="AH1061">
        <v>0</v>
      </c>
      <c r="AI1061">
        <v>432</v>
      </c>
      <c r="AJ1061">
        <v>10039</v>
      </c>
      <c r="AK1061">
        <v>2728</v>
      </c>
      <c r="AL1061">
        <v>12845</v>
      </c>
      <c r="AM1061">
        <v>5</v>
      </c>
      <c r="AN1061">
        <v>7335</v>
      </c>
      <c r="AO1061">
        <v>2729</v>
      </c>
    </row>
    <row r="1062" spans="1:41">
      <c r="A1062">
        <v>8</v>
      </c>
      <c r="B1062">
        <v>146</v>
      </c>
      <c r="C1062">
        <v>2016</v>
      </c>
      <c r="D1062">
        <v>99</v>
      </c>
      <c r="E1062">
        <v>99</v>
      </c>
      <c r="F1062">
        <v>99</v>
      </c>
      <c r="G1062">
        <v>99</v>
      </c>
      <c r="H1062">
        <v>2</v>
      </c>
      <c r="I1062">
        <v>99</v>
      </c>
      <c r="J1062">
        <v>106</v>
      </c>
      <c r="K1062">
        <v>99</v>
      </c>
      <c r="L1062">
        <v>99</v>
      </c>
      <c r="M1062">
        <v>99</v>
      </c>
      <c r="N1062">
        <v>99</v>
      </c>
      <c r="O1062">
        <v>99</v>
      </c>
      <c r="P1062">
        <v>9999</v>
      </c>
      <c r="Q1062">
        <v>185</v>
      </c>
      <c r="R1062">
        <v>109806</v>
      </c>
      <c r="S1062">
        <v>109559</v>
      </c>
      <c r="T1062">
        <v>15.857849297852576</v>
      </c>
      <c r="U1062">
        <v>60.580673427103207</v>
      </c>
      <c r="V1062">
        <v>89.876131687881596</v>
      </c>
      <c r="W1062">
        <v>82.874367235918555</v>
      </c>
      <c r="X1062">
        <v>0.3087262991093383</v>
      </c>
      <c r="Y1062">
        <v>0.6174525982186766</v>
      </c>
      <c r="Z1062">
        <v>0</v>
      </c>
      <c r="AA1062">
        <v>9.0083539257876399</v>
      </c>
      <c r="AB1062">
        <v>2.6871768616010345</v>
      </c>
      <c r="AC1062">
        <v>-23.739512219758183</v>
      </c>
      <c r="AD1062">
        <v>8.0705850964723975</v>
      </c>
      <c r="AE1062">
        <v>8.2344411100652994</v>
      </c>
      <c r="AF1062">
        <v>1214</v>
      </c>
      <c r="AG1062">
        <v>164</v>
      </c>
      <c r="AH1062">
        <v>6</v>
      </c>
      <c r="AI1062">
        <v>917</v>
      </c>
      <c r="AJ1062">
        <v>13725</v>
      </c>
      <c r="AK1062">
        <v>2060</v>
      </c>
      <c r="AL1062">
        <v>7878</v>
      </c>
      <c r="AM1062">
        <v>96</v>
      </c>
      <c r="AN1062">
        <v>4949</v>
      </c>
      <c r="AO1062">
        <v>1677</v>
      </c>
    </row>
    <row r="1063" spans="1:41">
      <c r="A1063">
        <v>8</v>
      </c>
      <c r="B1063">
        <v>147</v>
      </c>
      <c r="C1063">
        <v>2016</v>
      </c>
      <c r="D1063">
        <v>99</v>
      </c>
      <c r="E1063">
        <v>99</v>
      </c>
      <c r="F1063">
        <v>99</v>
      </c>
      <c r="G1063">
        <v>99</v>
      </c>
      <c r="H1063">
        <v>1</v>
      </c>
      <c r="I1063">
        <v>99</v>
      </c>
      <c r="J1063">
        <v>109</v>
      </c>
      <c r="K1063">
        <v>99</v>
      </c>
      <c r="L1063">
        <v>99</v>
      </c>
      <c r="M1063">
        <v>99</v>
      </c>
      <c r="N1063">
        <v>99</v>
      </c>
      <c r="O1063">
        <v>99</v>
      </c>
      <c r="P1063">
        <v>9999</v>
      </c>
      <c r="Q1063">
        <v>422</v>
      </c>
      <c r="R1063">
        <v>171647</v>
      </c>
      <c r="S1063">
        <v>169612</v>
      </c>
      <c r="T1063">
        <v>15.461074181313977</v>
      </c>
      <c r="U1063">
        <v>60.081167606065613</v>
      </c>
      <c r="V1063">
        <v>87.490768235829478</v>
      </c>
      <c r="W1063">
        <v>80.449521849868603</v>
      </c>
      <c r="X1063">
        <v>0.99681322714641118</v>
      </c>
      <c r="Y1063">
        <v>1.9936264542928224</v>
      </c>
      <c r="Z1063">
        <v>84.223435306180718</v>
      </c>
      <c r="AA1063">
        <v>9.8968816177126637</v>
      </c>
      <c r="AB1063">
        <v>2.8084765928998143</v>
      </c>
      <c r="AC1063">
        <v>-28.167599530597567</v>
      </c>
      <c r="AD1063">
        <v>12.615810794074983</v>
      </c>
      <c r="AE1063">
        <v>12.37501931170158</v>
      </c>
      <c r="AF1063">
        <v>5292</v>
      </c>
      <c r="AG1063">
        <v>6</v>
      </c>
      <c r="AH1063">
        <v>0</v>
      </c>
      <c r="AI1063">
        <v>1314</v>
      </c>
      <c r="AJ1063">
        <v>19691</v>
      </c>
      <c r="AK1063">
        <v>1031</v>
      </c>
      <c r="AL1063">
        <v>5551</v>
      </c>
      <c r="AM1063">
        <v>0</v>
      </c>
      <c r="AN1063">
        <v>1084</v>
      </c>
      <c r="AO1063">
        <v>3988</v>
      </c>
    </row>
    <row r="1064" spans="1:41">
      <c r="A1064">
        <v>8</v>
      </c>
      <c r="B1064">
        <v>148</v>
      </c>
      <c r="C1064">
        <v>2016</v>
      </c>
      <c r="D1064">
        <v>99</v>
      </c>
      <c r="E1064">
        <v>99</v>
      </c>
      <c r="F1064">
        <v>99</v>
      </c>
      <c r="G1064">
        <v>99</v>
      </c>
      <c r="H1064">
        <v>1</v>
      </c>
      <c r="I1064">
        <v>99</v>
      </c>
      <c r="J1064">
        <v>111</v>
      </c>
      <c r="K1064">
        <v>99</v>
      </c>
      <c r="L1064">
        <v>99</v>
      </c>
      <c r="M1064">
        <v>99</v>
      </c>
      <c r="N1064">
        <v>99</v>
      </c>
      <c r="O1064">
        <v>99</v>
      </c>
      <c r="P1064">
        <v>9999</v>
      </c>
      <c r="Q1064">
        <v>322</v>
      </c>
      <c r="R1064">
        <v>167407</v>
      </c>
      <c r="S1064">
        <v>167056</v>
      </c>
      <c r="T1064">
        <v>15.366681202100276</v>
      </c>
      <c r="U1064">
        <v>59.525416626759913</v>
      </c>
      <c r="V1064">
        <v>87.927661005560509</v>
      </c>
      <c r="W1064">
        <v>81.087592783258017</v>
      </c>
      <c r="X1064">
        <v>1.2371047805647315</v>
      </c>
      <c r="Y1064">
        <v>2.474209561129463</v>
      </c>
      <c r="Z1064">
        <v>94.594013392510476</v>
      </c>
      <c r="AA1064">
        <v>9.5234648553526888</v>
      </c>
      <c r="AB1064">
        <v>2.5689725133258405</v>
      </c>
      <c r="AC1064">
        <v>-23.232473482664737</v>
      </c>
      <c r="AD1064">
        <v>12.304176814064396</v>
      </c>
      <c r="AE1064">
        <v>12.285202775386201</v>
      </c>
      <c r="AF1064">
        <v>4548</v>
      </c>
      <c r="AG1064">
        <v>0</v>
      </c>
      <c r="AH1064">
        <v>0</v>
      </c>
      <c r="AI1064">
        <v>1077</v>
      </c>
      <c r="AJ1064">
        <v>22301</v>
      </c>
      <c r="AK1064">
        <v>3848</v>
      </c>
      <c r="AL1064">
        <v>23246</v>
      </c>
      <c r="AM1064">
        <v>12</v>
      </c>
      <c r="AN1064">
        <v>16640</v>
      </c>
      <c r="AO1064">
        <v>3943</v>
      </c>
    </row>
    <row r="1065" spans="1:41">
      <c r="A1065">
        <v>8</v>
      </c>
      <c r="B1065">
        <v>149</v>
      </c>
      <c r="C1065">
        <v>2016</v>
      </c>
      <c r="D1065">
        <v>99</v>
      </c>
      <c r="E1065">
        <v>99</v>
      </c>
      <c r="F1065">
        <v>99</v>
      </c>
      <c r="G1065">
        <v>99</v>
      </c>
      <c r="H1065">
        <v>1</v>
      </c>
      <c r="I1065">
        <v>99</v>
      </c>
      <c r="J1065">
        <v>113</v>
      </c>
      <c r="K1065">
        <v>99</v>
      </c>
      <c r="L1065">
        <v>99</v>
      </c>
      <c r="M1065">
        <v>99</v>
      </c>
      <c r="N1065">
        <v>99</v>
      </c>
      <c r="O1065">
        <v>99</v>
      </c>
      <c r="P1065">
        <v>9999</v>
      </c>
      <c r="Q1065">
        <v>11</v>
      </c>
      <c r="R1065">
        <v>42</v>
      </c>
      <c r="S1065">
        <v>30</v>
      </c>
      <c r="T1065">
        <v>14</v>
      </c>
      <c r="U1065">
        <v>58.56666666666667</v>
      </c>
      <c r="V1065">
        <v>134.50343084145899</v>
      </c>
      <c r="W1065">
        <v>93.443333333333356</v>
      </c>
      <c r="X1065">
        <v>0</v>
      </c>
      <c r="Y1065">
        <v>0</v>
      </c>
      <c r="Z1065">
        <v>0</v>
      </c>
      <c r="AA1065">
        <v>23.672553493209879</v>
      </c>
      <c r="AB1065">
        <v>1.4533486237726316</v>
      </c>
      <c r="AC1065">
        <v>16.36059872547505</v>
      </c>
      <c r="AD1065">
        <v>3.0869403680294392E-3</v>
      </c>
      <c r="AE1065">
        <v>2.542350475213717E-3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</row>
    <row r="1066" spans="1:41">
      <c r="A1066">
        <v>8</v>
      </c>
      <c r="B1066">
        <v>150</v>
      </c>
      <c r="C1066">
        <v>2016</v>
      </c>
      <c r="D1066">
        <v>99</v>
      </c>
      <c r="E1066">
        <v>99</v>
      </c>
      <c r="F1066">
        <v>99</v>
      </c>
      <c r="G1066">
        <v>99</v>
      </c>
      <c r="H1066">
        <v>1</v>
      </c>
      <c r="I1066">
        <v>99</v>
      </c>
      <c r="J1066">
        <v>116</v>
      </c>
      <c r="K1066">
        <v>99</v>
      </c>
      <c r="L1066">
        <v>99</v>
      </c>
      <c r="M1066">
        <v>99</v>
      </c>
      <c r="N1066">
        <v>99</v>
      </c>
      <c r="O1066">
        <v>99</v>
      </c>
      <c r="P1066">
        <v>9999</v>
      </c>
      <c r="Q1066">
        <v>155</v>
      </c>
      <c r="R1066">
        <v>53448</v>
      </c>
      <c r="S1066">
        <v>53282</v>
      </c>
      <c r="T1066">
        <v>15.281338871426437</v>
      </c>
      <c r="U1066">
        <v>59.441687624338449</v>
      </c>
      <c r="V1066">
        <v>87.06542628536819</v>
      </c>
      <c r="W1066">
        <v>80.265521189144309</v>
      </c>
      <c r="X1066">
        <v>0.10851668911839545</v>
      </c>
      <c r="Y1066">
        <v>0.21703337823679089</v>
      </c>
      <c r="Z1066">
        <v>91.820086813351281</v>
      </c>
      <c r="AA1066">
        <v>9.5703462980312128</v>
      </c>
      <c r="AB1066">
        <v>2.6953440896174121</v>
      </c>
      <c r="AC1066">
        <v>-25.100795677121404</v>
      </c>
      <c r="AD1066">
        <v>3.9283521140580375</v>
      </c>
      <c r="AE1066">
        <v>3.8786035547301503</v>
      </c>
      <c r="AF1066">
        <v>651</v>
      </c>
      <c r="AG1066">
        <v>1</v>
      </c>
      <c r="AH1066">
        <v>0</v>
      </c>
      <c r="AI1066">
        <v>270</v>
      </c>
      <c r="AJ1066">
        <v>1582</v>
      </c>
      <c r="AK1066">
        <v>426</v>
      </c>
      <c r="AL1066">
        <v>505</v>
      </c>
      <c r="AM1066">
        <v>1</v>
      </c>
      <c r="AN1066">
        <v>1241</v>
      </c>
      <c r="AO1066">
        <v>800</v>
      </c>
    </row>
    <row r="1067" spans="1:41">
      <c r="A1067">
        <v>8</v>
      </c>
      <c r="B1067">
        <v>151</v>
      </c>
      <c r="C1067">
        <v>2016</v>
      </c>
      <c r="D1067">
        <v>99</v>
      </c>
      <c r="E1067">
        <v>99</v>
      </c>
      <c r="F1067">
        <v>99</v>
      </c>
      <c r="G1067">
        <v>99</v>
      </c>
      <c r="H1067">
        <v>2</v>
      </c>
      <c r="I1067">
        <v>99</v>
      </c>
      <c r="J1067">
        <v>117</v>
      </c>
      <c r="K1067">
        <v>99</v>
      </c>
      <c r="L1067">
        <v>99</v>
      </c>
      <c r="M1067">
        <v>99</v>
      </c>
      <c r="N1067">
        <v>99</v>
      </c>
      <c r="O1067">
        <v>99</v>
      </c>
      <c r="P1067">
        <v>9999</v>
      </c>
      <c r="Q1067">
        <v>174</v>
      </c>
      <c r="R1067">
        <v>94797</v>
      </c>
      <c r="S1067">
        <v>94440</v>
      </c>
      <c r="T1067">
        <v>16.234944143802021</v>
      </c>
      <c r="U1067">
        <v>61.586308767471401</v>
      </c>
      <c r="V1067">
        <v>89.029024602115328</v>
      </c>
      <c r="W1067">
        <v>82.071670902160349</v>
      </c>
      <c r="X1067">
        <v>3.1361751954175756</v>
      </c>
      <c r="Y1067">
        <v>6.2723503908351512</v>
      </c>
      <c r="Z1067">
        <v>0</v>
      </c>
      <c r="AA1067">
        <v>9.9722109162552499</v>
      </c>
      <c r="AB1067">
        <v>2.7521092316164579</v>
      </c>
      <c r="AC1067">
        <v>-26.577477661674575</v>
      </c>
      <c r="AD1067">
        <v>6.9674449063830188</v>
      </c>
      <c r="AE1067">
        <v>7.0293488465450089</v>
      </c>
      <c r="AF1067">
        <v>1473</v>
      </c>
      <c r="AG1067">
        <v>0</v>
      </c>
      <c r="AH1067">
        <v>0</v>
      </c>
      <c r="AI1067">
        <v>441</v>
      </c>
      <c r="AJ1067">
        <v>10518</v>
      </c>
      <c r="AK1067">
        <v>2443</v>
      </c>
      <c r="AL1067">
        <v>13924</v>
      </c>
      <c r="AM1067">
        <v>0</v>
      </c>
      <c r="AN1067">
        <v>6355</v>
      </c>
      <c r="AO1067">
        <v>1667</v>
      </c>
    </row>
    <row r="1068" spans="1:41">
      <c r="A1068">
        <v>8</v>
      </c>
      <c r="B1068">
        <v>152</v>
      </c>
      <c r="C1068">
        <v>2016</v>
      </c>
      <c r="D1068">
        <v>99</v>
      </c>
      <c r="E1068">
        <v>99</v>
      </c>
      <c r="F1068">
        <v>99</v>
      </c>
      <c r="G1068">
        <v>99</v>
      </c>
      <c r="H1068">
        <v>1</v>
      </c>
      <c r="I1068">
        <v>99</v>
      </c>
      <c r="J1068">
        <v>121</v>
      </c>
      <c r="K1068">
        <v>99</v>
      </c>
      <c r="L1068">
        <v>99</v>
      </c>
      <c r="M1068">
        <v>99</v>
      </c>
      <c r="N1068">
        <v>99</v>
      </c>
      <c r="O1068">
        <v>99</v>
      </c>
      <c r="P1068">
        <v>9999</v>
      </c>
      <c r="Q1068">
        <v>311</v>
      </c>
      <c r="R1068">
        <v>184580</v>
      </c>
      <c r="S1068">
        <v>183733</v>
      </c>
      <c r="T1068">
        <v>15.51065662585329</v>
      </c>
      <c r="U1068">
        <v>59.967757561243751</v>
      </c>
      <c r="V1068">
        <v>86.458414186081782</v>
      </c>
      <c r="W1068">
        <v>79.650801978958896</v>
      </c>
      <c r="X1068">
        <v>8.4862932061978569</v>
      </c>
      <c r="Y1068">
        <v>16.972586412395717</v>
      </c>
      <c r="Z1068">
        <v>85.111062953732798</v>
      </c>
      <c r="AA1068">
        <v>9.9761592648178361</v>
      </c>
      <c r="AB1068">
        <v>2.821594415387322</v>
      </c>
      <c r="AC1068">
        <v>-31.393464906789209</v>
      </c>
      <c r="AD1068">
        <v>13.566367931687479</v>
      </c>
      <c r="AE1068">
        <v>13.272207475613085</v>
      </c>
      <c r="AF1068">
        <v>4619</v>
      </c>
      <c r="AG1068">
        <v>0</v>
      </c>
      <c r="AH1068">
        <v>0</v>
      </c>
      <c r="AI1068">
        <v>2091</v>
      </c>
      <c r="AJ1068">
        <v>6286</v>
      </c>
      <c r="AK1068">
        <v>4049</v>
      </c>
      <c r="AL1068">
        <v>4328</v>
      </c>
      <c r="AM1068">
        <v>0</v>
      </c>
      <c r="AN1068">
        <v>7685</v>
      </c>
      <c r="AO1068">
        <v>9187</v>
      </c>
    </row>
    <row r="1069" spans="1:41">
      <c r="A1069">
        <v>8</v>
      </c>
      <c r="B1069">
        <v>153</v>
      </c>
      <c r="C1069">
        <v>2016</v>
      </c>
      <c r="D1069">
        <v>99</v>
      </c>
      <c r="E1069">
        <v>99</v>
      </c>
      <c r="F1069">
        <v>99</v>
      </c>
      <c r="G1069">
        <v>99</v>
      </c>
      <c r="H1069">
        <v>1</v>
      </c>
      <c r="I1069">
        <v>99</v>
      </c>
      <c r="J1069">
        <v>134</v>
      </c>
      <c r="K1069">
        <v>99</v>
      </c>
      <c r="L1069">
        <v>99</v>
      </c>
      <c r="M1069">
        <v>99</v>
      </c>
      <c r="N1069">
        <v>99</v>
      </c>
      <c r="O1069">
        <v>99</v>
      </c>
      <c r="P1069">
        <v>9999</v>
      </c>
      <c r="Q1069">
        <v>104</v>
      </c>
      <c r="R1069">
        <v>30956</v>
      </c>
      <c r="S1069">
        <v>30898</v>
      </c>
      <c r="T1069">
        <v>15.815318516604211</v>
      </c>
      <c r="U1069">
        <v>60.406498802511486</v>
      </c>
      <c r="V1069">
        <v>86.83304034587006</v>
      </c>
      <c r="W1069">
        <v>80.072936759661005</v>
      </c>
      <c r="X1069">
        <v>1.7831761209458588</v>
      </c>
      <c r="Y1069">
        <v>3.5663522418917175</v>
      </c>
      <c r="Z1069">
        <v>86.745703579273808</v>
      </c>
      <c r="AA1069">
        <v>10.164228366094733</v>
      </c>
      <c r="AB1069">
        <v>2.6013433734838105</v>
      </c>
      <c r="AC1069">
        <v>-26.418742016640898</v>
      </c>
      <c r="AD1069">
        <v>2.2752220483980801</v>
      </c>
      <c r="AE1069">
        <v>2.2437887631303219</v>
      </c>
      <c r="AF1069">
        <v>723</v>
      </c>
      <c r="AG1069">
        <v>27</v>
      </c>
      <c r="AH1069">
        <v>0</v>
      </c>
      <c r="AI1069">
        <v>88</v>
      </c>
      <c r="AJ1069">
        <v>3448</v>
      </c>
      <c r="AK1069">
        <v>1052</v>
      </c>
      <c r="AL1069">
        <v>1161</v>
      </c>
      <c r="AM1069">
        <v>2</v>
      </c>
      <c r="AN1069">
        <v>3051</v>
      </c>
      <c r="AO1069">
        <v>635</v>
      </c>
    </row>
    <row r="1070" spans="1:41">
      <c r="A1070">
        <v>8</v>
      </c>
      <c r="B1070">
        <v>154</v>
      </c>
      <c r="C1070">
        <v>2016</v>
      </c>
      <c r="D1070">
        <v>99</v>
      </c>
      <c r="E1070">
        <v>99</v>
      </c>
      <c r="F1070">
        <v>99</v>
      </c>
      <c r="G1070">
        <v>99</v>
      </c>
      <c r="H1070">
        <v>2</v>
      </c>
      <c r="I1070">
        <v>99</v>
      </c>
      <c r="J1070">
        <v>141</v>
      </c>
      <c r="K1070">
        <v>99</v>
      </c>
      <c r="L1070">
        <v>99</v>
      </c>
      <c r="M1070">
        <v>99</v>
      </c>
      <c r="N1070">
        <v>99</v>
      </c>
      <c r="O1070">
        <v>99</v>
      </c>
      <c r="P1070">
        <v>9999</v>
      </c>
      <c r="Q1070">
        <v>101</v>
      </c>
      <c r="R1070">
        <v>44660</v>
      </c>
      <c r="S1070">
        <v>44607</v>
      </c>
      <c r="T1070">
        <v>16.195297805642632</v>
      </c>
      <c r="U1070">
        <v>61.424686708364142</v>
      </c>
      <c r="V1070">
        <v>90.346075480285279</v>
      </c>
      <c r="W1070">
        <v>83.350696079090895</v>
      </c>
      <c r="X1070">
        <v>0.85087326466636803</v>
      </c>
      <c r="Y1070">
        <v>1.7017465293327361</v>
      </c>
      <c r="Z1070">
        <v>0</v>
      </c>
      <c r="AA1070">
        <v>8.7186477539917977</v>
      </c>
      <c r="AB1070">
        <v>2.7886071096287153</v>
      </c>
      <c r="AC1070">
        <v>-24.199436664138716</v>
      </c>
      <c r="AD1070">
        <v>3.2824465913379712</v>
      </c>
      <c r="AE1070">
        <v>3.3719264275786611</v>
      </c>
      <c r="AF1070">
        <v>240</v>
      </c>
      <c r="AG1070">
        <v>407</v>
      </c>
      <c r="AH1070">
        <v>0</v>
      </c>
      <c r="AI1070">
        <v>60</v>
      </c>
      <c r="AJ1070">
        <v>2728</v>
      </c>
      <c r="AK1070">
        <v>316</v>
      </c>
      <c r="AL1070">
        <v>3138</v>
      </c>
      <c r="AM1070">
        <v>1</v>
      </c>
      <c r="AN1070">
        <v>2819</v>
      </c>
      <c r="AO1070">
        <v>1484</v>
      </c>
    </row>
    <row r="1071" spans="1:41">
      <c r="A1071">
        <v>8</v>
      </c>
      <c r="B1071">
        <v>155</v>
      </c>
      <c r="C1071">
        <v>2016</v>
      </c>
      <c r="D1071">
        <v>99</v>
      </c>
      <c r="E1071">
        <v>99</v>
      </c>
      <c r="F1071">
        <v>99</v>
      </c>
      <c r="G1071">
        <v>99</v>
      </c>
      <c r="H1071">
        <v>2</v>
      </c>
      <c r="I1071">
        <v>99</v>
      </c>
      <c r="J1071">
        <v>143</v>
      </c>
      <c r="K1071">
        <v>99</v>
      </c>
      <c r="L1071">
        <v>99</v>
      </c>
      <c r="M1071">
        <v>99</v>
      </c>
      <c r="N1071">
        <v>99</v>
      </c>
      <c r="O1071">
        <v>99</v>
      </c>
      <c r="P1071">
        <v>9999</v>
      </c>
    </row>
    <row r="1072" spans="1:41">
      <c r="A1072">
        <v>8</v>
      </c>
      <c r="B1072">
        <v>156</v>
      </c>
      <c r="C1072">
        <v>2016</v>
      </c>
      <c r="D1072">
        <v>99</v>
      </c>
      <c r="E1072">
        <v>99</v>
      </c>
      <c r="F1072">
        <v>99</v>
      </c>
      <c r="G1072">
        <v>99</v>
      </c>
      <c r="H1072">
        <v>2</v>
      </c>
      <c r="I1072">
        <v>99</v>
      </c>
      <c r="J1072">
        <v>147</v>
      </c>
      <c r="K1072">
        <v>99</v>
      </c>
      <c r="L1072">
        <v>99</v>
      </c>
      <c r="M1072">
        <v>99</v>
      </c>
      <c r="N1072">
        <v>99</v>
      </c>
      <c r="O1072">
        <v>99</v>
      </c>
      <c r="P1072">
        <v>9999</v>
      </c>
      <c r="Q1072">
        <v>70</v>
      </c>
      <c r="R1072">
        <v>48417</v>
      </c>
      <c r="S1072">
        <v>48392</v>
      </c>
      <c r="T1072">
        <v>16.211454654356938</v>
      </c>
      <c r="U1072">
        <v>61.611258059183321</v>
      </c>
      <c r="V1072">
        <v>87.948866757522111</v>
      </c>
      <c r="W1072">
        <v>81.157457844271875</v>
      </c>
      <c r="X1072">
        <v>12.724869364066343</v>
      </c>
      <c r="Y1072">
        <v>25.449738728132687</v>
      </c>
      <c r="Z1072">
        <v>0</v>
      </c>
      <c r="AA1072">
        <v>10.055275122430569</v>
      </c>
      <c r="AB1072">
        <v>3.0134328493933862</v>
      </c>
      <c r="AC1072">
        <v>-30.420529344086617</v>
      </c>
      <c r="AD1072">
        <v>3.558580757116224</v>
      </c>
      <c r="AE1072">
        <v>3.5617862190403859</v>
      </c>
      <c r="AF1072">
        <v>1129</v>
      </c>
      <c r="AG1072">
        <v>0</v>
      </c>
      <c r="AH1072">
        <v>0</v>
      </c>
      <c r="AI1072">
        <v>423</v>
      </c>
      <c r="AJ1072">
        <v>1910</v>
      </c>
      <c r="AK1072">
        <v>1317</v>
      </c>
      <c r="AL1072">
        <v>1443</v>
      </c>
      <c r="AM1072">
        <v>0</v>
      </c>
      <c r="AN1072">
        <v>1873</v>
      </c>
      <c r="AO1072">
        <v>1729</v>
      </c>
    </row>
    <row r="1073" spans="1:41">
      <c r="A1073">
        <v>8</v>
      </c>
      <c r="B1073">
        <v>157</v>
      </c>
      <c r="C1073">
        <v>2016</v>
      </c>
      <c r="D1073">
        <v>99</v>
      </c>
      <c r="E1073">
        <v>99</v>
      </c>
      <c r="F1073">
        <v>99</v>
      </c>
      <c r="G1073">
        <v>99</v>
      </c>
      <c r="H1073">
        <v>1</v>
      </c>
      <c r="I1073">
        <v>99</v>
      </c>
      <c r="J1073">
        <v>155</v>
      </c>
      <c r="K1073">
        <v>99</v>
      </c>
      <c r="L1073">
        <v>99</v>
      </c>
      <c r="M1073">
        <v>99</v>
      </c>
      <c r="N1073">
        <v>99</v>
      </c>
      <c r="O1073">
        <v>99</v>
      </c>
      <c r="P1073">
        <v>9999</v>
      </c>
      <c r="Q1073">
        <v>44</v>
      </c>
      <c r="R1073">
        <v>13068</v>
      </c>
      <c r="S1073">
        <v>13026</v>
      </c>
      <c r="T1073">
        <v>15.393939393939396</v>
      </c>
      <c r="U1073">
        <v>59.697144173192079</v>
      </c>
      <c r="V1073">
        <v>85.223244651625009</v>
      </c>
      <c r="W1073">
        <v>78.544380469829463</v>
      </c>
      <c r="X1073">
        <v>0.93357820630547939</v>
      </c>
      <c r="Y1073">
        <v>1.8671564126109588</v>
      </c>
      <c r="Z1073">
        <v>93.801652892562004</v>
      </c>
      <c r="AA1073">
        <v>11.53096870115818</v>
      </c>
      <c r="AB1073">
        <v>2.8529688793652777</v>
      </c>
      <c r="AC1073">
        <v>-43.548052285475848</v>
      </c>
      <c r="AD1073">
        <v>0.9604794459383027</v>
      </c>
      <c r="AE1073">
        <v>0.9278804730443494</v>
      </c>
      <c r="AF1073">
        <v>236</v>
      </c>
      <c r="AG1073">
        <v>2</v>
      </c>
      <c r="AH1073">
        <v>0</v>
      </c>
      <c r="AI1073">
        <v>125</v>
      </c>
      <c r="AJ1073">
        <v>1619</v>
      </c>
      <c r="AK1073">
        <v>278</v>
      </c>
      <c r="AL1073">
        <v>1700</v>
      </c>
      <c r="AM1073">
        <v>2</v>
      </c>
      <c r="AN1073">
        <v>849</v>
      </c>
      <c r="AO1073">
        <v>378</v>
      </c>
    </row>
    <row r="1074" spans="1:41">
      <c r="A1074">
        <v>8</v>
      </c>
      <c r="B1074">
        <v>158</v>
      </c>
      <c r="C1074">
        <v>2016</v>
      </c>
      <c r="D1074">
        <v>99</v>
      </c>
      <c r="E1074">
        <v>99</v>
      </c>
      <c r="F1074">
        <v>99</v>
      </c>
      <c r="G1074">
        <v>99</v>
      </c>
      <c r="H1074">
        <v>2</v>
      </c>
      <c r="I1074">
        <v>99</v>
      </c>
      <c r="J1074">
        <v>160</v>
      </c>
      <c r="K1074">
        <v>99</v>
      </c>
      <c r="L1074">
        <v>99</v>
      </c>
      <c r="M1074">
        <v>99</v>
      </c>
      <c r="N1074">
        <v>99</v>
      </c>
      <c r="O1074">
        <v>99</v>
      </c>
      <c r="P1074">
        <v>9999</v>
      </c>
      <c r="Q1074">
        <v>128</v>
      </c>
      <c r="R1074">
        <v>97301</v>
      </c>
      <c r="S1074">
        <v>97132</v>
      </c>
      <c r="T1074">
        <v>15.763866763959259</v>
      </c>
      <c r="U1074">
        <v>60.417308405057049</v>
      </c>
      <c r="V1074">
        <v>90.232401571770879</v>
      </c>
      <c r="W1074">
        <v>83.224906313058455</v>
      </c>
      <c r="X1074">
        <v>0.22610250665460785</v>
      </c>
      <c r="Y1074">
        <v>0.4522050133092157</v>
      </c>
      <c r="Z1074">
        <v>16.193050431136371</v>
      </c>
      <c r="AA1074">
        <v>10.020848344456327</v>
      </c>
      <c r="AB1074">
        <v>2.8283121391336676</v>
      </c>
      <c r="AC1074">
        <v>-33.512130659442207</v>
      </c>
      <c r="AD1074">
        <v>7.1514853511817282</v>
      </c>
      <c r="AE1074">
        <v>7.3313084005612605</v>
      </c>
      <c r="AF1074">
        <v>774</v>
      </c>
      <c r="AG1074">
        <v>3</v>
      </c>
      <c r="AH1074">
        <v>0</v>
      </c>
      <c r="AI1074">
        <v>545</v>
      </c>
      <c r="AJ1074">
        <v>2200</v>
      </c>
      <c r="AK1074">
        <v>7535</v>
      </c>
      <c r="AL1074">
        <v>5842</v>
      </c>
      <c r="AM1074">
        <v>1</v>
      </c>
      <c r="AN1074">
        <v>4901</v>
      </c>
      <c r="AO1074">
        <v>1945</v>
      </c>
    </row>
    <row r="1075" spans="1:41">
      <c r="A1075">
        <v>8</v>
      </c>
      <c r="B1075">
        <v>159</v>
      </c>
      <c r="C1075">
        <v>2016</v>
      </c>
      <c r="D1075">
        <v>99</v>
      </c>
      <c r="E1075">
        <v>99</v>
      </c>
      <c r="F1075">
        <v>99</v>
      </c>
      <c r="G1075">
        <v>99</v>
      </c>
      <c r="H1075">
        <v>1</v>
      </c>
      <c r="I1075">
        <v>99</v>
      </c>
      <c r="J1075">
        <v>171</v>
      </c>
      <c r="K1075">
        <v>99</v>
      </c>
      <c r="L1075">
        <v>99</v>
      </c>
      <c r="M1075">
        <v>99</v>
      </c>
      <c r="N1075">
        <v>99</v>
      </c>
      <c r="O1075">
        <v>99</v>
      </c>
      <c r="P1075">
        <v>9999</v>
      </c>
      <c r="Q1075">
        <v>92</v>
      </c>
      <c r="R1075">
        <v>67294</v>
      </c>
      <c r="S1075">
        <v>67065</v>
      </c>
      <c r="T1075">
        <v>15.859675453978063</v>
      </c>
      <c r="U1075">
        <v>60.614478491016193</v>
      </c>
      <c r="V1075">
        <v>96.226007352547015</v>
      </c>
      <c r="W1075">
        <v>88.718113770223013</v>
      </c>
      <c r="X1075">
        <v>0</v>
      </c>
      <c r="Y1075">
        <v>0</v>
      </c>
      <c r="Z1075">
        <v>0</v>
      </c>
      <c r="AA1075">
        <v>8.6785170964498235</v>
      </c>
      <c r="AB1075">
        <v>2.7386286897558088</v>
      </c>
      <c r="AC1075">
        <v>-23.947579665085556</v>
      </c>
      <c r="AD1075">
        <v>4.9460134553850734</v>
      </c>
      <c r="AE1075">
        <v>5.3960264717189519</v>
      </c>
      <c r="AF1075">
        <v>2033</v>
      </c>
      <c r="AG1075">
        <v>0</v>
      </c>
      <c r="AH1075">
        <v>0</v>
      </c>
      <c r="AI1075">
        <v>397</v>
      </c>
      <c r="AJ1075">
        <v>17234</v>
      </c>
      <c r="AK1075">
        <v>1936</v>
      </c>
      <c r="AL1075">
        <v>13110</v>
      </c>
      <c r="AM1075">
        <v>23</v>
      </c>
      <c r="AN1075">
        <v>7554</v>
      </c>
      <c r="AO1075">
        <v>1687</v>
      </c>
    </row>
    <row r="1076" spans="1:41">
      <c r="A1076">
        <v>8</v>
      </c>
      <c r="B1076">
        <v>160</v>
      </c>
      <c r="C1076">
        <v>2016</v>
      </c>
      <c r="D1076">
        <v>99</v>
      </c>
      <c r="E1076">
        <v>99</v>
      </c>
      <c r="F1076">
        <v>99</v>
      </c>
      <c r="G1076">
        <v>99</v>
      </c>
      <c r="H1076">
        <v>2</v>
      </c>
      <c r="I1076">
        <v>99</v>
      </c>
      <c r="J1076">
        <v>181</v>
      </c>
      <c r="K1076">
        <v>99</v>
      </c>
      <c r="L1076">
        <v>99</v>
      </c>
      <c r="M1076">
        <v>99</v>
      </c>
      <c r="N1076">
        <v>99</v>
      </c>
      <c r="O1076">
        <v>99</v>
      </c>
      <c r="P1076">
        <v>9999</v>
      </c>
      <c r="Q1076">
        <v>26</v>
      </c>
      <c r="R1076">
        <v>7150</v>
      </c>
      <c r="S1076">
        <v>7121</v>
      </c>
      <c r="T1076">
        <v>16.203916083916091</v>
      </c>
      <c r="U1076">
        <v>61.736834714225537</v>
      </c>
      <c r="V1076">
        <v>85.717385122635747</v>
      </c>
      <c r="W1076">
        <v>78.985928942563987</v>
      </c>
      <c r="X1076">
        <v>0</v>
      </c>
      <c r="Y1076">
        <v>0</v>
      </c>
      <c r="Z1076">
        <v>0</v>
      </c>
      <c r="AA1076">
        <v>9.390106226331902</v>
      </c>
      <c r="AB1076">
        <v>2.9978887917130854</v>
      </c>
      <c r="AC1076">
        <v>-23.317293365605408</v>
      </c>
      <c r="AD1076">
        <v>0.52551484836691664</v>
      </c>
      <c r="AE1076">
        <v>0.51010145095713322</v>
      </c>
      <c r="AF1076">
        <v>7</v>
      </c>
      <c r="AG1076">
        <v>0</v>
      </c>
      <c r="AH1076">
        <v>0</v>
      </c>
      <c r="AI1076">
        <v>3</v>
      </c>
      <c r="AJ1076">
        <v>795</v>
      </c>
      <c r="AK1076">
        <v>195</v>
      </c>
      <c r="AL1076">
        <v>1451</v>
      </c>
      <c r="AM1076">
        <v>0</v>
      </c>
      <c r="AN1076">
        <v>178</v>
      </c>
      <c r="AO1076">
        <v>229</v>
      </c>
    </row>
    <row r="1077" spans="1:41">
      <c r="A1077">
        <v>8</v>
      </c>
      <c r="B1077">
        <v>161</v>
      </c>
      <c r="C1077">
        <v>2016</v>
      </c>
      <c r="D1077">
        <v>99</v>
      </c>
      <c r="E1077">
        <v>99</v>
      </c>
      <c r="F1077">
        <v>99</v>
      </c>
      <c r="G1077">
        <v>99</v>
      </c>
      <c r="H1077">
        <v>2</v>
      </c>
      <c r="I1077">
        <v>99</v>
      </c>
      <c r="J1077">
        <v>470</v>
      </c>
      <c r="K1077">
        <v>99</v>
      </c>
      <c r="L1077">
        <v>99</v>
      </c>
      <c r="M1077">
        <v>99</v>
      </c>
      <c r="N1077">
        <v>99</v>
      </c>
      <c r="O1077">
        <v>99</v>
      </c>
      <c r="P1077">
        <v>9999</v>
      </c>
      <c r="Q1077">
        <v>69</v>
      </c>
      <c r="R1077">
        <v>2765</v>
      </c>
      <c r="S1077">
        <v>2663</v>
      </c>
      <c r="T1077">
        <v>15.656057866184453</v>
      </c>
      <c r="U1077">
        <v>61.609838527975981</v>
      </c>
      <c r="V1077">
        <v>91.781237120868099</v>
      </c>
      <c r="W1077">
        <v>83.899662035298533</v>
      </c>
      <c r="X1077">
        <v>5.9674502712477393</v>
      </c>
      <c r="Y1077">
        <v>11.934900542495479</v>
      </c>
      <c r="Z1077">
        <v>0</v>
      </c>
      <c r="AA1077">
        <v>12.373532217916772</v>
      </c>
      <c r="AB1077">
        <v>3.0643138895079125</v>
      </c>
      <c r="AC1077">
        <v>-30.780964062794848</v>
      </c>
      <c r="AD1077">
        <v>0.20322357422860476</v>
      </c>
      <c r="AE1077">
        <v>0.20262695624960919</v>
      </c>
      <c r="AF1077">
        <v>1</v>
      </c>
      <c r="AG1077">
        <v>0</v>
      </c>
      <c r="AH1077">
        <v>0</v>
      </c>
      <c r="AI1077">
        <v>0</v>
      </c>
      <c r="AJ1077">
        <v>32</v>
      </c>
      <c r="AK1077">
        <v>1</v>
      </c>
      <c r="AL1077">
        <v>50</v>
      </c>
      <c r="AM1077">
        <v>0</v>
      </c>
      <c r="AN1077">
        <v>13</v>
      </c>
      <c r="AO1077">
        <v>3</v>
      </c>
    </row>
    <row r="1078" spans="1:41">
      <c r="A1078">
        <v>8</v>
      </c>
      <c r="B1078">
        <v>162</v>
      </c>
      <c r="C1078">
        <v>2016</v>
      </c>
      <c r="D1078">
        <v>99</v>
      </c>
      <c r="E1078">
        <v>99</v>
      </c>
      <c r="F1078">
        <v>99</v>
      </c>
      <c r="G1078">
        <v>99</v>
      </c>
      <c r="H1078">
        <v>1</v>
      </c>
      <c r="I1078">
        <v>99</v>
      </c>
      <c r="J1078">
        <v>643</v>
      </c>
      <c r="K1078">
        <v>99</v>
      </c>
      <c r="L1078">
        <v>99</v>
      </c>
      <c r="M1078">
        <v>99</v>
      </c>
      <c r="N1078">
        <v>99</v>
      </c>
      <c r="O1078">
        <v>99</v>
      </c>
      <c r="P1078">
        <v>9999</v>
      </c>
      <c r="Q1078">
        <v>86</v>
      </c>
      <c r="R1078">
        <v>63649.5</v>
      </c>
      <c r="S1078">
        <v>63285.5</v>
      </c>
      <c r="T1078">
        <v>15.62009913667822</v>
      </c>
      <c r="U1078">
        <v>60.254323660238143</v>
      </c>
      <c r="V1078">
        <v>85.878796199438753</v>
      </c>
      <c r="W1078">
        <v>79.116086623317941</v>
      </c>
      <c r="X1078">
        <v>9.9215233426814056</v>
      </c>
      <c r="Y1078">
        <v>19.843046685362811</v>
      </c>
      <c r="Z1078">
        <v>83.959025601143779</v>
      </c>
      <c r="AA1078">
        <v>10.312685545856597</v>
      </c>
      <c r="AB1078">
        <v>2.8776326825138381</v>
      </c>
      <c r="AC1078">
        <v>-30.621014102209624</v>
      </c>
      <c r="AD1078">
        <v>4.6781478798783294</v>
      </c>
      <c r="AE1078">
        <v>4.5408259518899321</v>
      </c>
      <c r="AF1078">
        <v>1559</v>
      </c>
      <c r="AG1078">
        <v>10</v>
      </c>
      <c r="AH1078">
        <v>0</v>
      </c>
      <c r="AI1078">
        <v>701</v>
      </c>
      <c r="AJ1078">
        <v>6096</v>
      </c>
      <c r="AK1078">
        <v>955</v>
      </c>
      <c r="AL1078">
        <v>5640</v>
      </c>
      <c r="AM1078">
        <v>1</v>
      </c>
      <c r="AN1078">
        <v>7861</v>
      </c>
      <c r="AO1078">
        <v>2910</v>
      </c>
    </row>
    <row r="1079" spans="1:41">
      <c r="A1079">
        <v>8</v>
      </c>
      <c r="B1079">
        <v>163</v>
      </c>
      <c r="C1079">
        <v>2016</v>
      </c>
      <c r="D1079">
        <v>99</v>
      </c>
      <c r="E1079">
        <v>99</v>
      </c>
      <c r="F1079">
        <v>99</v>
      </c>
      <c r="G1079">
        <v>99</v>
      </c>
      <c r="H1079">
        <v>1</v>
      </c>
      <c r="I1079">
        <v>99</v>
      </c>
      <c r="J1079">
        <v>802</v>
      </c>
      <c r="K1079">
        <v>99</v>
      </c>
      <c r="L1079">
        <v>99</v>
      </c>
      <c r="M1079">
        <v>99</v>
      </c>
      <c r="N1079">
        <v>99</v>
      </c>
      <c r="O1079">
        <v>99</v>
      </c>
      <c r="P1079">
        <v>9999</v>
      </c>
      <c r="Q1079">
        <v>2</v>
      </c>
      <c r="R1079">
        <v>645</v>
      </c>
      <c r="S1079">
        <v>645</v>
      </c>
      <c r="T1079">
        <v>16.655813953488376</v>
      </c>
      <c r="U1079">
        <v>62.731782945736427</v>
      </c>
      <c r="V1079">
        <v>89.687822822444076</v>
      </c>
      <c r="W1079">
        <v>82.781860465116111</v>
      </c>
      <c r="X1079">
        <v>0</v>
      </c>
      <c r="Y1079">
        <v>0</v>
      </c>
      <c r="Z1079">
        <v>98.294573643410871</v>
      </c>
      <c r="AA1079">
        <v>9.2463508634832188</v>
      </c>
      <c r="AB1079">
        <v>2.7530387579000779</v>
      </c>
      <c r="AC1079">
        <v>-21.027908348822503</v>
      </c>
      <c r="AD1079">
        <v>4.7406584223309262E-2</v>
      </c>
      <c r="AE1079">
        <v>4.842400883911941E-2</v>
      </c>
      <c r="AF1079">
        <v>3</v>
      </c>
      <c r="AG1079">
        <v>0</v>
      </c>
      <c r="AH1079">
        <v>0</v>
      </c>
      <c r="AI1079">
        <v>1</v>
      </c>
      <c r="AJ1079">
        <v>272</v>
      </c>
      <c r="AK1079">
        <v>6</v>
      </c>
      <c r="AL1079">
        <v>164</v>
      </c>
      <c r="AM1079">
        <v>0</v>
      </c>
      <c r="AN1079">
        <v>17</v>
      </c>
      <c r="AO1079">
        <v>1</v>
      </c>
    </row>
    <row r="1080" spans="1:41">
      <c r="A1080">
        <v>8</v>
      </c>
      <c r="B1080">
        <v>164</v>
      </c>
      <c r="C1080">
        <v>2015</v>
      </c>
      <c r="D1080">
        <v>99</v>
      </c>
      <c r="E1080">
        <v>99</v>
      </c>
      <c r="F1080">
        <v>99</v>
      </c>
      <c r="G1080">
        <v>99</v>
      </c>
      <c r="H1080">
        <v>1</v>
      </c>
      <c r="I1080">
        <v>99</v>
      </c>
      <c r="J1080">
        <v>103</v>
      </c>
      <c r="K1080">
        <v>99</v>
      </c>
      <c r="L1080">
        <v>99</v>
      </c>
      <c r="M1080">
        <v>99</v>
      </c>
      <c r="N1080">
        <v>99</v>
      </c>
      <c r="O1080">
        <v>99</v>
      </c>
      <c r="P1080">
        <v>9999</v>
      </c>
      <c r="Q1080">
        <v>349</v>
      </c>
      <c r="R1080">
        <v>179005</v>
      </c>
      <c r="S1080">
        <v>176964</v>
      </c>
      <c r="T1080">
        <v>15.295148180218437</v>
      </c>
      <c r="U1080">
        <v>59.67779887434731</v>
      </c>
      <c r="V1080">
        <v>88.936416372816993</v>
      </c>
      <c r="W1080">
        <v>81.770180375670662</v>
      </c>
      <c r="X1080">
        <v>2.327309293036508</v>
      </c>
      <c r="Y1080">
        <v>4.654618586073016</v>
      </c>
      <c r="AA1080">
        <v>9.0115087508921778</v>
      </c>
      <c r="AB1080">
        <v>2.6824558449243274</v>
      </c>
      <c r="AC1080">
        <v>-34.065914100692119</v>
      </c>
      <c r="AD1080">
        <v>13.937736652654056</v>
      </c>
      <c r="AE1080">
        <v>13.886086518120061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1212</v>
      </c>
      <c r="AO1080">
        <v>5932</v>
      </c>
    </row>
    <row r="1081" spans="1:41">
      <c r="A1081">
        <v>8</v>
      </c>
      <c r="B1081">
        <v>165</v>
      </c>
      <c r="C1081">
        <v>2015</v>
      </c>
      <c r="D1081">
        <v>99</v>
      </c>
      <c r="E1081">
        <v>99</v>
      </c>
      <c r="F1081">
        <v>99</v>
      </c>
      <c r="G1081">
        <v>99</v>
      </c>
      <c r="H1081">
        <v>2</v>
      </c>
      <c r="I1081">
        <v>99</v>
      </c>
      <c r="J1081">
        <v>106</v>
      </c>
      <c r="K1081">
        <v>99</v>
      </c>
      <c r="L1081">
        <v>99</v>
      </c>
      <c r="M1081">
        <v>99</v>
      </c>
      <c r="N1081">
        <v>99</v>
      </c>
      <c r="O1081">
        <v>99</v>
      </c>
      <c r="P1081">
        <v>9999</v>
      </c>
      <c r="Q1081">
        <v>182</v>
      </c>
      <c r="R1081">
        <v>104500</v>
      </c>
      <c r="S1081">
        <v>104210</v>
      </c>
      <c r="T1081">
        <v>16.029004784688997</v>
      </c>
      <c r="U1081">
        <v>61.047548219940523</v>
      </c>
      <c r="V1081">
        <v>89.654267161806217</v>
      </c>
      <c r="W1081">
        <v>82.644591689856753</v>
      </c>
      <c r="X1081">
        <v>0.24593301435406689</v>
      </c>
      <c r="Y1081">
        <v>0.49186602870813378</v>
      </c>
      <c r="AA1081">
        <v>8.6051848322006865</v>
      </c>
      <c r="AB1081">
        <v>2.7788690194492727</v>
      </c>
      <c r="AC1081">
        <v>-27.755343271555098</v>
      </c>
      <c r="AD1081">
        <v>8.1366078053816882</v>
      </c>
      <c r="AE1081">
        <v>8.2646376815113918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846</v>
      </c>
      <c r="AO1081">
        <v>3217</v>
      </c>
    </row>
    <row r="1082" spans="1:41">
      <c r="A1082">
        <v>8</v>
      </c>
      <c r="B1082">
        <v>166</v>
      </c>
      <c r="C1082">
        <v>2015</v>
      </c>
      <c r="D1082">
        <v>99</v>
      </c>
      <c r="E1082">
        <v>99</v>
      </c>
      <c r="F1082">
        <v>99</v>
      </c>
      <c r="G1082">
        <v>99</v>
      </c>
      <c r="H1082">
        <v>1</v>
      </c>
      <c r="I1082">
        <v>99</v>
      </c>
      <c r="J1082">
        <v>109</v>
      </c>
      <c r="K1082">
        <v>99</v>
      </c>
      <c r="L1082">
        <v>99</v>
      </c>
      <c r="M1082">
        <v>99</v>
      </c>
      <c r="N1082">
        <v>99</v>
      </c>
      <c r="O1082">
        <v>99</v>
      </c>
      <c r="P1082">
        <v>9999</v>
      </c>
      <c r="Q1082">
        <v>374</v>
      </c>
      <c r="R1082">
        <v>165140</v>
      </c>
      <c r="S1082">
        <v>163735</v>
      </c>
      <c r="T1082">
        <v>15.599339953978438</v>
      </c>
      <c r="U1082">
        <v>60.280166122087515</v>
      </c>
      <c r="V1082">
        <v>87.701691827502046</v>
      </c>
      <c r="W1082">
        <v>80.723738968455436</v>
      </c>
      <c r="X1082">
        <v>0.51592588107060688</v>
      </c>
      <c r="Y1082">
        <v>1.0318517621412138</v>
      </c>
      <c r="AA1082">
        <v>9.3143754357323481</v>
      </c>
      <c r="AB1082">
        <v>2.8351356141246375</v>
      </c>
      <c r="AC1082">
        <v>-27.363086476966139</v>
      </c>
      <c r="AD1082">
        <v>12.858176200772551</v>
      </c>
      <c r="AE1082">
        <v>12.683607037753008</v>
      </c>
      <c r="AF1082">
        <v>50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2477</v>
      </c>
      <c r="AO1082">
        <v>0</v>
      </c>
    </row>
    <row r="1083" spans="1:41">
      <c r="A1083">
        <v>8</v>
      </c>
      <c r="B1083">
        <v>167</v>
      </c>
      <c r="C1083">
        <v>2015</v>
      </c>
      <c r="D1083">
        <v>99</v>
      </c>
      <c r="E1083">
        <v>99</v>
      </c>
      <c r="F1083">
        <v>99</v>
      </c>
      <c r="G1083">
        <v>99</v>
      </c>
      <c r="H1083">
        <v>1</v>
      </c>
      <c r="I1083">
        <v>99</v>
      </c>
      <c r="J1083">
        <v>111</v>
      </c>
      <c r="K1083">
        <v>99</v>
      </c>
      <c r="L1083">
        <v>99</v>
      </c>
      <c r="M1083">
        <v>99</v>
      </c>
      <c r="N1083">
        <v>99</v>
      </c>
      <c r="O1083">
        <v>99</v>
      </c>
      <c r="P1083">
        <v>9999</v>
      </c>
      <c r="Q1083">
        <v>305</v>
      </c>
      <c r="R1083">
        <v>164386</v>
      </c>
      <c r="S1083">
        <v>163954</v>
      </c>
      <c r="T1083">
        <v>15.705802197267404</v>
      </c>
      <c r="U1083">
        <v>60.261969820803408</v>
      </c>
      <c r="V1083">
        <v>88.295255727399294</v>
      </c>
      <c r="W1083">
        <v>81.41051215585</v>
      </c>
      <c r="X1083">
        <v>0.60771598554621453</v>
      </c>
      <c r="Y1083">
        <v>1.2154319710924291</v>
      </c>
      <c r="AA1083">
        <v>9.3423367585406805</v>
      </c>
      <c r="AB1083">
        <v>2.7219276069228959</v>
      </c>
      <c r="AC1083">
        <v>-27.764531085948516</v>
      </c>
      <c r="AD1083">
        <v>12.799468044932764</v>
      </c>
      <c r="AE1083">
        <v>12.808624333599852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4492</v>
      </c>
      <c r="AO1083">
        <v>0</v>
      </c>
    </row>
    <row r="1084" spans="1:41">
      <c r="A1084">
        <v>8</v>
      </c>
      <c r="B1084">
        <v>168</v>
      </c>
      <c r="C1084">
        <v>2015</v>
      </c>
      <c r="D1084">
        <v>99</v>
      </c>
      <c r="E1084">
        <v>99</v>
      </c>
      <c r="F1084">
        <v>99</v>
      </c>
      <c r="G1084">
        <v>99</v>
      </c>
      <c r="H1084">
        <v>1</v>
      </c>
      <c r="I1084">
        <v>99</v>
      </c>
      <c r="J1084">
        <v>113</v>
      </c>
      <c r="K1084">
        <v>99</v>
      </c>
      <c r="L1084">
        <v>99</v>
      </c>
      <c r="M1084">
        <v>99</v>
      </c>
      <c r="N1084">
        <v>99</v>
      </c>
      <c r="O1084">
        <v>99</v>
      </c>
      <c r="P1084">
        <v>9999</v>
      </c>
      <c r="Q1084">
        <v>8</v>
      </c>
      <c r="R1084">
        <v>15</v>
      </c>
      <c r="S1084">
        <v>12</v>
      </c>
      <c r="T1084">
        <v>14</v>
      </c>
      <c r="U1084">
        <v>60.16666666666665</v>
      </c>
      <c r="V1084">
        <v>102.60021668472373</v>
      </c>
      <c r="W1084">
        <v>71.758333333333354</v>
      </c>
      <c r="X1084">
        <v>0</v>
      </c>
      <c r="Y1084">
        <v>0</v>
      </c>
      <c r="AA1084">
        <v>18.86489059661417</v>
      </c>
      <c r="AB1084">
        <v>1.6244657241349509</v>
      </c>
      <c r="AC1084">
        <v>-7.0202742463198229</v>
      </c>
      <c r="AD1084">
        <v>1.1679341347437821E-3</v>
      </c>
      <c r="AE1084">
        <v>8.2633010246774556E-4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</row>
    <row r="1085" spans="1:41">
      <c r="A1085">
        <v>8</v>
      </c>
      <c r="B1085">
        <v>169</v>
      </c>
      <c r="C1085">
        <v>2015</v>
      </c>
      <c r="D1085">
        <v>99</v>
      </c>
      <c r="E1085">
        <v>99</v>
      </c>
      <c r="F1085">
        <v>99</v>
      </c>
      <c r="G1085">
        <v>99</v>
      </c>
      <c r="H1085">
        <v>1</v>
      </c>
      <c r="I1085">
        <v>99</v>
      </c>
      <c r="J1085">
        <v>116</v>
      </c>
      <c r="K1085">
        <v>99</v>
      </c>
      <c r="L1085">
        <v>99</v>
      </c>
      <c r="M1085">
        <v>99</v>
      </c>
      <c r="N1085">
        <v>99</v>
      </c>
      <c r="O1085">
        <v>99</v>
      </c>
      <c r="P1085">
        <v>9999</v>
      </c>
      <c r="Q1085">
        <v>178</v>
      </c>
      <c r="R1085">
        <v>52843</v>
      </c>
      <c r="S1085">
        <v>52693</v>
      </c>
      <c r="T1085">
        <v>15.705353594610452</v>
      </c>
      <c r="U1085">
        <v>60.27476135350048</v>
      </c>
      <c r="V1085">
        <v>87.591424469616626</v>
      </c>
      <c r="W1085">
        <v>80.751354069800556</v>
      </c>
      <c r="X1085">
        <v>0.31792290369585374</v>
      </c>
      <c r="Y1085">
        <v>0.63584580739170748</v>
      </c>
      <c r="AA1085">
        <v>8.9134347580666375</v>
      </c>
      <c r="AB1085">
        <v>2.7552439038620329</v>
      </c>
      <c r="AC1085">
        <v>-20.25994926338878</v>
      </c>
      <c r="AD1085">
        <v>4.1144762321510475</v>
      </c>
      <c r="AE1085">
        <v>4.083219469128375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545</v>
      </c>
      <c r="AO1085">
        <v>17</v>
      </c>
    </row>
    <row r="1086" spans="1:41">
      <c r="A1086">
        <v>8</v>
      </c>
      <c r="B1086">
        <v>170</v>
      </c>
      <c r="C1086">
        <v>2015</v>
      </c>
      <c r="D1086">
        <v>99</v>
      </c>
      <c r="E1086">
        <v>99</v>
      </c>
      <c r="F1086">
        <v>99</v>
      </c>
      <c r="G1086">
        <v>99</v>
      </c>
      <c r="H1086">
        <v>2</v>
      </c>
      <c r="I1086">
        <v>99</v>
      </c>
      <c r="J1086">
        <v>117</v>
      </c>
      <c r="K1086">
        <v>99</v>
      </c>
      <c r="L1086">
        <v>99</v>
      </c>
      <c r="M1086">
        <v>99</v>
      </c>
      <c r="N1086">
        <v>99</v>
      </c>
      <c r="O1086">
        <v>99</v>
      </c>
      <c r="P1086">
        <v>9999</v>
      </c>
      <c r="Q1086">
        <v>165</v>
      </c>
      <c r="R1086">
        <v>89813</v>
      </c>
      <c r="S1086">
        <v>89552</v>
      </c>
      <c r="T1086">
        <v>16.277999844120561</v>
      </c>
      <c r="U1086">
        <v>61.727130605681616</v>
      </c>
      <c r="V1086">
        <v>89.581011273452177</v>
      </c>
      <c r="W1086">
        <v>82.59975656601739</v>
      </c>
      <c r="X1086">
        <v>0.46875173972587486</v>
      </c>
      <c r="Y1086">
        <v>0.93750347945174972</v>
      </c>
      <c r="AA1086">
        <v>9.282888667121588</v>
      </c>
      <c r="AB1086">
        <v>2.802803199313241</v>
      </c>
      <c r="AC1086">
        <v>-30.882903109358519</v>
      </c>
      <c r="AD1086">
        <v>6.9930445629162223</v>
      </c>
      <c r="AE1086">
        <v>7.0982949571166865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1039</v>
      </c>
      <c r="AO1086">
        <v>1</v>
      </c>
    </row>
    <row r="1087" spans="1:41">
      <c r="A1087">
        <v>8</v>
      </c>
      <c r="B1087">
        <v>171</v>
      </c>
      <c r="C1087">
        <v>2015</v>
      </c>
      <c r="D1087">
        <v>99</v>
      </c>
      <c r="E1087">
        <v>99</v>
      </c>
      <c r="F1087">
        <v>99</v>
      </c>
      <c r="G1087">
        <v>99</v>
      </c>
      <c r="H1087">
        <v>1</v>
      </c>
      <c r="I1087">
        <v>99</v>
      </c>
      <c r="J1087">
        <v>121</v>
      </c>
      <c r="K1087">
        <v>99</v>
      </c>
      <c r="L1087">
        <v>99</v>
      </c>
      <c r="M1087">
        <v>99</v>
      </c>
      <c r="N1087">
        <v>99</v>
      </c>
      <c r="O1087">
        <v>99</v>
      </c>
      <c r="P1087">
        <v>9999</v>
      </c>
      <c r="Q1087">
        <v>290</v>
      </c>
      <c r="R1087">
        <v>168542</v>
      </c>
      <c r="S1087">
        <v>168189</v>
      </c>
      <c r="T1087">
        <v>15.756523596492269</v>
      </c>
      <c r="U1087">
        <v>60.412095915904153</v>
      </c>
      <c r="V1087">
        <v>85.987805585301743</v>
      </c>
      <c r="W1087">
        <v>79.302803988371849</v>
      </c>
      <c r="X1087">
        <v>7.7731366662315615</v>
      </c>
      <c r="Y1087">
        <v>15.546273332463125</v>
      </c>
      <c r="AA1087">
        <v>9.4867350713346248</v>
      </c>
      <c r="AB1087">
        <v>2.832760091816259</v>
      </c>
      <c r="AC1087">
        <v>-33.813477707198132</v>
      </c>
      <c r="AD1087">
        <v>13.12306366253244</v>
      </c>
      <c r="AE1087">
        <v>12.799296994622685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3221</v>
      </c>
      <c r="AO1087">
        <v>8</v>
      </c>
    </row>
    <row r="1088" spans="1:41">
      <c r="A1088">
        <v>8</v>
      </c>
      <c r="B1088">
        <v>172</v>
      </c>
      <c r="C1088">
        <v>2015</v>
      </c>
      <c r="D1088">
        <v>99</v>
      </c>
      <c r="E1088">
        <v>99</v>
      </c>
      <c r="F1088">
        <v>99</v>
      </c>
      <c r="G1088">
        <v>99</v>
      </c>
      <c r="H1088">
        <v>1</v>
      </c>
      <c r="I1088">
        <v>99</v>
      </c>
      <c r="J1088">
        <v>134</v>
      </c>
      <c r="K1088">
        <v>99</v>
      </c>
      <c r="L1088">
        <v>99</v>
      </c>
      <c r="M1088">
        <v>99</v>
      </c>
      <c r="N1088">
        <v>99</v>
      </c>
      <c r="O1088">
        <v>99</v>
      </c>
      <c r="P1088">
        <v>9999</v>
      </c>
      <c r="Q1088">
        <v>95</v>
      </c>
      <c r="R1088">
        <v>28793</v>
      </c>
      <c r="S1088">
        <v>28741</v>
      </c>
      <c r="T1088">
        <v>15.912374535477372</v>
      </c>
      <c r="U1088">
        <v>60.658640965867583</v>
      </c>
      <c r="V1088">
        <v>86.26314901234467</v>
      </c>
      <c r="W1088">
        <v>79.56031105389512</v>
      </c>
      <c r="X1088">
        <v>0.91688952175876082</v>
      </c>
      <c r="Y1088">
        <v>1.8337790435175216</v>
      </c>
      <c r="AA1088">
        <v>9.7128205490450181</v>
      </c>
      <c r="AB1088">
        <v>2.6276130061637235</v>
      </c>
      <c r="AC1088">
        <v>-31.075189404592088</v>
      </c>
      <c r="AD1088">
        <v>2.2418885027785151</v>
      </c>
      <c r="AE1088">
        <v>2.1943117661876004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369</v>
      </c>
      <c r="AO1088">
        <v>461</v>
      </c>
    </row>
    <row r="1089" spans="1:41">
      <c r="A1089">
        <v>8</v>
      </c>
      <c r="B1089">
        <v>173</v>
      </c>
      <c r="C1089">
        <v>2015</v>
      </c>
      <c r="D1089">
        <v>99</v>
      </c>
      <c r="E1089">
        <v>99</v>
      </c>
      <c r="F1089">
        <v>99</v>
      </c>
      <c r="G1089">
        <v>99</v>
      </c>
      <c r="H1089">
        <v>2</v>
      </c>
      <c r="I1089">
        <v>99</v>
      </c>
      <c r="J1089">
        <v>141</v>
      </c>
      <c r="K1089">
        <v>99</v>
      </c>
      <c r="L1089">
        <v>99</v>
      </c>
      <c r="M1089">
        <v>99</v>
      </c>
      <c r="N1089">
        <v>99</v>
      </c>
      <c r="O1089">
        <v>99</v>
      </c>
      <c r="P1089">
        <v>9999</v>
      </c>
      <c r="Q1089">
        <v>106</v>
      </c>
      <c r="R1089">
        <v>46893</v>
      </c>
      <c r="S1089">
        <v>46719</v>
      </c>
      <c r="T1089">
        <v>16.089565606806989</v>
      </c>
      <c r="U1089">
        <v>61.287677390355093</v>
      </c>
      <c r="V1089">
        <v>90.374178048945936</v>
      </c>
      <c r="W1089">
        <v>83.320535542285015</v>
      </c>
      <c r="X1089">
        <v>0</v>
      </c>
      <c r="Y1089">
        <v>0</v>
      </c>
      <c r="AA1089">
        <v>9.1820765708307235</v>
      </c>
      <c r="AB1089">
        <v>2.8261241658424119</v>
      </c>
      <c r="AC1089">
        <v>-32.528528326715147</v>
      </c>
      <c r="AD1089">
        <v>3.651195692036012</v>
      </c>
      <c r="AE1089">
        <v>3.7354727774524408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215</v>
      </c>
      <c r="AO1089">
        <v>3</v>
      </c>
    </row>
    <row r="1090" spans="1:41">
      <c r="A1090">
        <v>8</v>
      </c>
      <c r="B1090">
        <v>174</v>
      </c>
      <c r="C1090">
        <v>2015</v>
      </c>
      <c r="D1090">
        <v>99</v>
      </c>
      <c r="E1090">
        <v>99</v>
      </c>
      <c r="F1090">
        <v>99</v>
      </c>
      <c r="G1090">
        <v>99</v>
      </c>
      <c r="H1090">
        <v>2</v>
      </c>
      <c r="I1090">
        <v>99</v>
      </c>
      <c r="J1090">
        <v>143</v>
      </c>
      <c r="K1090">
        <v>99</v>
      </c>
      <c r="L1090">
        <v>99</v>
      </c>
      <c r="M1090">
        <v>99</v>
      </c>
      <c r="N1090">
        <v>99</v>
      </c>
      <c r="O1090">
        <v>99</v>
      </c>
      <c r="P1090">
        <v>9999</v>
      </c>
    </row>
    <row r="1091" spans="1:41">
      <c r="A1091">
        <v>8</v>
      </c>
      <c r="B1091">
        <v>175</v>
      </c>
      <c r="C1091">
        <v>2015</v>
      </c>
      <c r="D1091">
        <v>99</v>
      </c>
      <c r="E1091">
        <v>99</v>
      </c>
      <c r="F1091">
        <v>99</v>
      </c>
      <c r="G1091">
        <v>99</v>
      </c>
      <c r="H1091">
        <v>2</v>
      </c>
      <c r="I1091">
        <v>99</v>
      </c>
      <c r="J1091">
        <v>147</v>
      </c>
      <c r="K1091">
        <v>99</v>
      </c>
      <c r="L1091">
        <v>99</v>
      </c>
      <c r="M1091">
        <v>99</v>
      </c>
      <c r="N1091">
        <v>99</v>
      </c>
      <c r="O1091">
        <v>99</v>
      </c>
      <c r="P1091">
        <v>9999</v>
      </c>
      <c r="Q1091">
        <v>72</v>
      </c>
      <c r="R1091">
        <v>43688</v>
      </c>
      <c r="S1091">
        <v>43643</v>
      </c>
      <c r="T1091">
        <v>16.230955868888479</v>
      </c>
      <c r="U1091">
        <v>61.748413262149718</v>
      </c>
      <c r="V1091">
        <v>88.714073750507808</v>
      </c>
      <c r="W1091">
        <v>81.846108196045179</v>
      </c>
      <c r="X1091">
        <v>11.925471525361656</v>
      </c>
      <c r="Y1091">
        <v>23.850943050723313</v>
      </c>
      <c r="AA1091">
        <v>9.5918749204013043</v>
      </c>
      <c r="AB1091">
        <v>3.0506932144523926</v>
      </c>
      <c r="AC1091">
        <v>-29.209743314953609</v>
      </c>
      <c r="AD1091">
        <v>3.4016470985790903</v>
      </c>
      <c r="AE1091">
        <v>3.4277774258701448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812</v>
      </c>
      <c r="AO1091">
        <v>3</v>
      </c>
    </row>
    <row r="1092" spans="1:41">
      <c r="A1092">
        <v>8</v>
      </c>
      <c r="B1092">
        <v>176</v>
      </c>
      <c r="C1092">
        <v>2015</v>
      </c>
      <c r="D1092">
        <v>99</v>
      </c>
      <c r="E1092">
        <v>99</v>
      </c>
      <c r="F1092">
        <v>99</v>
      </c>
      <c r="G1092">
        <v>99</v>
      </c>
      <c r="H1092">
        <v>1</v>
      </c>
      <c r="I1092">
        <v>99</v>
      </c>
      <c r="J1092">
        <v>155</v>
      </c>
      <c r="K1092">
        <v>99</v>
      </c>
      <c r="L1092">
        <v>99</v>
      </c>
      <c r="M1092">
        <v>99</v>
      </c>
      <c r="N1092">
        <v>99</v>
      </c>
      <c r="O1092">
        <v>99</v>
      </c>
      <c r="P1092">
        <v>9999</v>
      </c>
      <c r="Q1092">
        <v>45</v>
      </c>
      <c r="R1092">
        <v>12034</v>
      </c>
      <c r="S1092">
        <v>12003</v>
      </c>
      <c r="T1092">
        <v>15.527505401362804</v>
      </c>
      <c r="U1092">
        <v>59.933016745813553</v>
      </c>
      <c r="V1092">
        <v>84.481109769506389</v>
      </c>
      <c r="W1092">
        <v>77.889427643089206</v>
      </c>
      <c r="X1092">
        <v>2.7671597141432609</v>
      </c>
      <c r="Y1092">
        <v>5.5343194282865218</v>
      </c>
      <c r="AA1092">
        <v>10.429188065540702</v>
      </c>
      <c r="AB1092">
        <v>2.8022102632945369</v>
      </c>
      <c r="AC1092">
        <v>-32.700342786273673</v>
      </c>
      <c r="AD1092">
        <v>0.93699462516711218</v>
      </c>
      <c r="AE1092">
        <v>0.8971566970639786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216</v>
      </c>
      <c r="AO1092">
        <v>0</v>
      </c>
    </row>
    <row r="1093" spans="1:41">
      <c r="A1093">
        <v>8</v>
      </c>
      <c r="B1093">
        <v>177</v>
      </c>
      <c r="C1093">
        <v>2015</v>
      </c>
      <c r="D1093">
        <v>99</v>
      </c>
      <c r="E1093">
        <v>99</v>
      </c>
      <c r="F1093">
        <v>99</v>
      </c>
      <c r="G1093">
        <v>99</v>
      </c>
      <c r="H1093">
        <v>2</v>
      </c>
      <c r="I1093">
        <v>99</v>
      </c>
      <c r="J1093">
        <v>160</v>
      </c>
      <c r="K1093">
        <v>99</v>
      </c>
      <c r="L1093">
        <v>99</v>
      </c>
      <c r="M1093">
        <v>99</v>
      </c>
      <c r="N1093">
        <v>99</v>
      </c>
      <c r="O1093">
        <v>99</v>
      </c>
      <c r="P1093">
        <v>9999</v>
      </c>
      <c r="Q1093">
        <v>121</v>
      </c>
      <c r="R1093">
        <v>90160</v>
      </c>
      <c r="S1093">
        <v>89878</v>
      </c>
      <c r="T1093">
        <v>16.074733806566101</v>
      </c>
      <c r="U1093">
        <v>61.188232937982605</v>
      </c>
      <c r="V1093">
        <v>89.850358606974851</v>
      </c>
      <c r="W1093">
        <v>82.828526446961177</v>
      </c>
      <c r="X1093">
        <v>9.8713398402839381E-2</v>
      </c>
      <c r="Y1093">
        <v>0.19742679680567876</v>
      </c>
      <c r="AA1093">
        <v>9.6099181609107482</v>
      </c>
      <c r="AB1093">
        <v>2.8108468080479247</v>
      </c>
      <c r="AC1093">
        <v>-32.461533201039003</v>
      </c>
      <c r="AD1093">
        <v>7.0200627725666287</v>
      </c>
      <c r="AE1093">
        <v>7.1438663281572978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648</v>
      </c>
      <c r="AO1093">
        <v>1636</v>
      </c>
    </row>
    <row r="1094" spans="1:41">
      <c r="A1094">
        <v>8</v>
      </c>
      <c r="B1094">
        <v>178</v>
      </c>
      <c r="C1094">
        <v>2015</v>
      </c>
      <c r="D1094">
        <v>99</v>
      </c>
      <c r="E1094">
        <v>99</v>
      </c>
      <c r="F1094">
        <v>99</v>
      </c>
      <c r="G1094">
        <v>99</v>
      </c>
      <c r="H1094">
        <v>1</v>
      </c>
      <c r="I1094">
        <v>99</v>
      </c>
      <c r="J1094">
        <v>171</v>
      </c>
      <c r="K1094">
        <v>99</v>
      </c>
      <c r="L1094">
        <v>99</v>
      </c>
      <c r="M1094">
        <v>99</v>
      </c>
      <c r="N1094">
        <v>99</v>
      </c>
      <c r="O1094">
        <v>99</v>
      </c>
      <c r="P1094">
        <v>9999</v>
      </c>
      <c r="Q1094">
        <v>89</v>
      </c>
      <c r="R1094">
        <v>59132</v>
      </c>
      <c r="S1094">
        <v>59043</v>
      </c>
      <c r="T1094">
        <v>16.18796928904823</v>
      </c>
      <c r="U1094">
        <v>61.445319512897385</v>
      </c>
      <c r="V1094">
        <v>95.890381523912581</v>
      </c>
      <c r="W1094">
        <v>88.455578137967109</v>
      </c>
      <c r="X1094">
        <v>0</v>
      </c>
      <c r="Y1094">
        <v>0</v>
      </c>
      <c r="AA1094">
        <v>7.7678737097621999</v>
      </c>
      <c r="AB1094">
        <v>2.8284756697239208</v>
      </c>
      <c r="AC1094">
        <v>-21.461587122156601</v>
      </c>
      <c r="AD1094">
        <v>4.6041520837112886</v>
      </c>
      <c r="AE1094">
        <v>5.0117987813813905</v>
      </c>
      <c r="AF1094">
        <v>23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2059</v>
      </c>
      <c r="AO1094">
        <v>0</v>
      </c>
    </row>
    <row r="1095" spans="1:41">
      <c r="A1095">
        <v>8</v>
      </c>
      <c r="B1095">
        <v>179</v>
      </c>
      <c r="C1095">
        <v>2015</v>
      </c>
      <c r="D1095">
        <v>99</v>
      </c>
      <c r="E1095">
        <v>99</v>
      </c>
      <c r="F1095">
        <v>99</v>
      </c>
      <c r="G1095">
        <v>99</v>
      </c>
      <c r="H1095">
        <v>2</v>
      </c>
      <c r="I1095">
        <v>99</v>
      </c>
      <c r="J1095">
        <v>181</v>
      </c>
      <c r="K1095">
        <v>99</v>
      </c>
      <c r="L1095">
        <v>99</v>
      </c>
      <c r="M1095">
        <v>99</v>
      </c>
      <c r="N1095">
        <v>99</v>
      </c>
      <c r="O1095">
        <v>99</v>
      </c>
      <c r="P1095">
        <v>9999</v>
      </c>
      <c r="Q1095">
        <v>26</v>
      </c>
      <c r="R1095">
        <v>7254</v>
      </c>
      <c r="S1095">
        <v>7225</v>
      </c>
      <c r="T1095">
        <v>16.303418803418804</v>
      </c>
      <c r="U1095">
        <v>62.012871972318351</v>
      </c>
      <c r="V1095">
        <v>85.12158712187987</v>
      </c>
      <c r="W1095">
        <v>78.440941176470176</v>
      </c>
      <c r="X1095">
        <v>0</v>
      </c>
      <c r="Y1095">
        <v>0</v>
      </c>
      <c r="AA1095">
        <v>9.6394066465903361</v>
      </c>
      <c r="AB1095">
        <v>2.9497710404744408</v>
      </c>
      <c r="AC1095">
        <v>-31.384285538182823</v>
      </c>
      <c r="AD1095">
        <v>0.56481294756209321</v>
      </c>
      <c r="AE1095">
        <v>0.54385187746619079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507</v>
      </c>
    </row>
    <row r="1096" spans="1:41">
      <c r="A1096">
        <v>8</v>
      </c>
      <c r="B1096">
        <v>180</v>
      </c>
      <c r="C1096">
        <v>2015</v>
      </c>
      <c r="D1096">
        <v>99</v>
      </c>
      <c r="E1096">
        <v>99</v>
      </c>
      <c r="F1096">
        <v>99</v>
      </c>
      <c r="G1096">
        <v>99</v>
      </c>
      <c r="H1096">
        <v>2</v>
      </c>
      <c r="I1096">
        <v>99</v>
      </c>
      <c r="J1096">
        <v>470</v>
      </c>
      <c r="K1096">
        <v>99</v>
      </c>
      <c r="L1096">
        <v>99</v>
      </c>
      <c r="M1096">
        <v>99</v>
      </c>
      <c r="N1096">
        <v>99</v>
      </c>
      <c r="O1096">
        <v>99</v>
      </c>
      <c r="P1096">
        <v>9999</v>
      </c>
      <c r="Q1096">
        <v>16</v>
      </c>
      <c r="R1096">
        <v>2423</v>
      </c>
      <c r="S1096">
        <v>2348</v>
      </c>
      <c r="T1096">
        <v>15.711101939744111</v>
      </c>
      <c r="U1096">
        <v>61.232964224872219</v>
      </c>
      <c r="V1096">
        <v>88.808667758088404</v>
      </c>
      <c r="W1096">
        <v>81.287308347529631</v>
      </c>
      <c r="X1096">
        <v>19.108543128353283</v>
      </c>
      <c r="Y1096">
        <v>38.217086256706565</v>
      </c>
      <c r="AA1096">
        <v>10.768505758200408</v>
      </c>
      <c r="AB1096">
        <v>2.413015581099903</v>
      </c>
      <c r="AC1096">
        <v>-41.757607390565504</v>
      </c>
      <c r="AD1096">
        <v>0.18866029389894565</v>
      </c>
      <c r="AE1096">
        <v>0.18315586089334565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</row>
    <row r="1097" spans="1:41">
      <c r="A1097">
        <v>8</v>
      </c>
      <c r="B1097">
        <v>181</v>
      </c>
      <c r="C1097">
        <v>2015</v>
      </c>
      <c r="D1097">
        <v>99</v>
      </c>
      <c r="E1097">
        <v>99</v>
      </c>
      <c r="F1097">
        <v>99</v>
      </c>
      <c r="G1097">
        <v>99</v>
      </c>
      <c r="H1097">
        <v>1</v>
      </c>
      <c r="I1097">
        <v>99</v>
      </c>
      <c r="J1097">
        <v>643</v>
      </c>
      <c r="K1097">
        <v>99</v>
      </c>
      <c r="L1097">
        <v>99</v>
      </c>
      <c r="M1097">
        <v>99</v>
      </c>
      <c r="N1097">
        <v>99</v>
      </c>
      <c r="O1097">
        <v>99</v>
      </c>
      <c r="P1097">
        <v>9999</v>
      </c>
      <c r="Q1097">
        <v>89</v>
      </c>
      <c r="R1097">
        <v>58907</v>
      </c>
      <c r="S1097">
        <v>58816</v>
      </c>
      <c r="T1097">
        <v>15.759773880863049</v>
      </c>
      <c r="U1097">
        <v>60.350601877040241</v>
      </c>
      <c r="V1097">
        <v>85.112080261763396</v>
      </c>
      <c r="W1097">
        <v>78.510641662133111</v>
      </c>
      <c r="X1097">
        <v>7.5763491605411923</v>
      </c>
      <c r="Y1097">
        <v>15.152698321082385</v>
      </c>
      <c r="AA1097">
        <v>10.096555250887548</v>
      </c>
      <c r="AB1097">
        <v>2.76506667076635</v>
      </c>
      <c r="AC1097">
        <v>-33.943108716807302</v>
      </c>
      <c r="AD1097">
        <v>4.586633071690132</v>
      </c>
      <c r="AE1097">
        <v>4.4312269859371378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949</v>
      </c>
      <c r="AO1097">
        <v>454</v>
      </c>
    </row>
    <row r="1098" spans="1:41">
      <c r="A1098">
        <v>8</v>
      </c>
      <c r="B1098">
        <v>182</v>
      </c>
      <c r="C1098">
        <v>2015</v>
      </c>
      <c r="D1098">
        <v>99</v>
      </c>
      <c r="E1098">
        <v>99</v>
      </c>
      <c r="F1098">
        <v>99</v>
      </c>
      <c r="G1098">
        <v>99</v>
      </c>
      <c r="H1098">
        <v>1</v>
      </c>
      <c r="I1098">
        <v>99</v>
      </c>
      <c r="J1098">
        <v>802</v>
      </c>
      <c r="K1098">
        <v>99</v>
      </c>
      <c r="L1098">
        <v>99</v>
      </c>
      <c r="M1098">
        <v>99</v>
      </c>
      <c r="N1098">
        <v>99</v>
      </c>
      <c r="O1098">
        <v>99</v>
      </c>
      <c r="P1098">
        <v>9999</v>
      </c>
      <c r="Q1098">
        <v>1</v>
      </c>
      <c r="R1098">
        <v>533</v>
      </c>
      <c r="S1098">
        <v>533</v>
      </c>
      <c r="T1098">
        <v>16.645403377110693</v>
      </c>
      <c r="U1098">
        <v>62.651031894934363</v>
      </c>
      <c r="V1098">
        <v>85.285968952697004</v>
      </c>
      <c r="W1098">
        <v>78.718949343339446</v>
      </c>
      <c r="X1098">
        <v>0</v>
      </c>
      <c r="Y1098">
        <v>0</v>
      </c>
      <c r="AA1098">
        <v>7.0175548586714855</v>
      </c>
      <c r="AB1098">
        <v>2.7670982804947082</v>
      </c>
      <c r="AC1098">
        <v>-21.882026188272967</v>
      </c>
      <c r="AD1098">
        <v>4.1500592921229075E-2</v>
      </c>
      <c r="AE1098">
        <v>4.0263032603947993E-2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4</v>
      </c>
      <c r="AO1098">
        <v>18</v>
      </c>
    </row>
    <row r="1099" spans="1:41">
      <c r="A1099">
        <v>8</v>
      </c>
      <c r="B1099">
        <v>183</v>
      </c>
      <c r="C1099">
        <v>2014</v>
      </c>
      <c r="D1099">
        <v>99</v>
      </c>
      <c r="E1099">
        <v>99</v>
      </c>
      <c r="F1099">
        <v>99</v>
      </c>
      <c r="G1099">
        <v>99</v>
      </c>
      <c r="H1099">
        <v>1</v>
      </c>
      <c r="I1099">
        <v>99</v>
      </c>
      <c r="J1099">
        <v>101</v>
      </c>
      <c r="K1099">
        <v>99</v>
      </c>
      <c r="L1099">
        <v>99</v>
      </c>
      <c r="M1099">
        <v>99</v>
      </c>
      <c r="N1099">
        <v>99</v>
      </c>
      <c r="O1099">
        <v>99</v>
      </c>
      <c r="P1099">
        <v>9999</v>
      </c>
      <c r="Q1099">
        <v>135</v>
      </c>
      <c r="R1099">
        <v>38845</v>
      </c>
      <c r="S1099">
        <v>38845</v>
      </c>
      <c r="T1099">
        <v>16.042733942592349</v>
      </c>
      <c r="U1099">
        <v>60.875582443042866</v>
      </c>
      <c r="V1099">
        <v>82.694432284769277</v>
      </c>
      <c r="W1099">
        <v>76.326960998841457</v>
      </c>
      <c r="X1099">
        <v>0</v>
      </c>
      <c r="Y1099">
        <v>0</v>
      </c>
      <c r="AA1099">
        <v>7.9526262307324993</v>
      </c>
      <c r="AB1099">
        <v>2.6889441505539398</v>
      </c>
      <c r="AC1099">
        <v>-22.282427880783757</v>
      </c>
      <c r="AD1099">
        <v>3.0161877933105781</v>
      </c>
      <c r="AE1099">
        <v>2.9412383604946624</v>
      </c>
    </row>
    <row r="1100" spans="1:41">
      <c r="A1100">
        <v>8</v>
      </c>
      <c r="B1100">
        <v>184</v>
      </c>
      <c r="C1100">
        <v>2014</v>
      </c>
      <c r="D1100">
        <v>99</v>
      </c>
      <c r="E1100">
        <v>99</v>
      </c>
      <c r="F1100">
        <v>99</v>
      </c>
      <c r="G1100">
        <v>99</v>
      </c>
      <c r="H1100">
        <v>1</v>
      </c>
      <c r="I1100">
        <v>99</v>
      </c>
      <c r="J1100">
        <v>103</v>
      </c>
      <c r="K1100">
        <v>99</v>
      </c>
      <c r="L1100">
        <v>99</v>
      </c>
      <c r="M1100">
        <v>99</v>
      </c>
      <c r="N1100">
        <v>99</v>
      </c>
      <c r="O1100">
        <v>99</v>
      </c>
      <c r="P1100">
        <v>9999</v>
      </c>
      <c r="Q1100">
        <v>340</v>
      </c>
      <c r="R1100">
        <v>178317</v>
      </c>
      <c r="S1100">
        <v>178308</v>
      </c>
      <c r="T1100">
        <v>15.749457426941904</v>
      </c>
      <c r="U1100">
        <v>60.263717836552487</v>
      </c>
      <c r="V1100">
        <v>84.684321413876148</v>
      </c>
      <c r="W1100">
        <v>78.160098817775548</v>
      </c>
      <c r="X1100">
        <v>0</v>
      </c>
      <c r="Y1100">
        <v>0</v>
      </c>
      <c r="AA1100">
        <v>8.7980695624045087</v>
      </c>
      <c r="AB1100">
        <v>2.7434232632530673</v>
      </c>
      <c r="AC1100">
        <v>-35.680605939034173</v>
      </c>
      <c r="AD1100">
        <v>13.845734553733102</v>
      </c>
      <c r="AE1100">
        <v>13.825251907178584</v>
      </c>
    </row>
    <row r="1101" spans="1:41">
      <c r="A1101">
        <v>8</v>
      </c>
      <c r="B1101">
        <v>185</v>
      </c>
      <c r="C1101">
        <v>2014</v>
      </c>
      <c r="D1101">
        <v>99</v>
      </c>
      <c r="E1101">
        <v>99</v>
      </c>
      <c r="F1101">
        <v>99</v>
      </c>
      <c r="G1101">
        <v>99</v>
      </c>
      <c r="H1101">
        <v>2</v>
      </c>
      <c r="I1101">
        <v>99</v>
      </c>
      <c r="J1101">
        <v>106</v>
      </c>
      <c r="K1101">
        <v>99</v>
      </c>
      <c r="L1101">
        <v>99</v>
      </c>
      <c r="M1101">
        <v>99</v>
      </c>
      <c r="N1101">
        <v>99</v>
      </c>
      <c r="O1101">
        <v>99</v>
      </c>
      <c r="P1101">
        <v>9999</v>
      </c>
      <c r="Q1101">
        <v>172</v>
      </c>
      <c r="R1101">
        <v>101186</v>
      </c>
      <c r="S1101">
        <v>101186</v>
      </c>
      <c r="T1101">
        <v>16.328938785998059</v>
      </c>
      <c r="U1101">
        <v>61.719536299488063</v>
      </c>
      <c r="V1101">
        <v>87.278264399606215</v>
      </c>
      <c r="W1101">
        <v>80.557838040835321</v>
      </c>
      <c r="X1101">
        <v>0</v>
      </c>
      <c r="Y1101">
        <v>0</v>
      </c>
      <c r="AA1101">
        <v>8.6375787220549292</v>
      </c>
      <c r="AB1101">
        <v>2.7857563437827939</v>
      </c>
      <c r="AC1101">
        <v>-30.575186644889406</v>
      </c>
      <c r="AD1101">
        <v>7.8567634973336125</v>
      </c>
      <c r="AE1101">
        <v>8.086216318275488</v>
      </c>
    </row>
    <row r="1102" spans="1:41">
      <c r="A1102">
        <v>8</v>
      </c>
      <c r="B1102">
        <v>186</v>
      </c>
      <c r="C1102">
        <v>2014</v>
      </c>
      <c r="D1102">
        <v>99</v>
      </c>
      <c r="E1102">
        <v>99</v>
      </c>
      <c r="F1102">
        <v>99</v>
      </c>
      <c r="G1102">
        <v>99</v>
      </c>
      <c r="H1102">
        <v>1</v>
      </c>
      <c r="I1102">
        <v>99</v>
      </c>
      <c r="J1102">
        <v>109</v>
      </c>
      <c r="K1102">
        <v>99</v>
      </c>
      <c r="L1102">
        <v>99</v>
      </c>
      <c r="M1102">
        <v>99</v>
      </c>
      <c r="N1102">
        <v>99</v>
      </c>
      <c r="O1102">
        <v>99</v>
      </c>
      <c r="P1102">
        <v>9999</v>
      </c>
      <c r="Q1102">
        <v>326</v>
      </c>
      <c r="R1102">
        <v>133367</v>
      </c>
      <c r="S1102">
        <v>133366</v>
      </c>
      <c r="T1102">
        <v>15.783012289396924</v>
      </c>
      <c r="U1102">
        <v>60.360939069927888</v>
      </c>
      <c r="V1102">
        <v>84.93004343946609</v>
      </c>
      <c r="W1102">
        <v>78.389904473404286</v>
      </c>
      <c r="X1102">
        <v>0</v>
      </c>
      <c r="Y1102">
        <v>0</v>
      </c>
      <c r="AA1102">
        <v>8.6998009117479107</v>
      </c>
      <c r="AB1102">
        <v>2.8198679781782623</v>
      </c>
      <c r="AC1102">
        <v>-26.766451324071568</v>
      </c>
      <c r="AD1102">
        <v>10.355513384745832</v>
      </c>
      <c r="AE1102">
        <v>10.371041823185594</v>
      </c>
    </row>
    <row r="1103" spans="1:41">
      <c r="A1103">
        <v>8</v>
      </c>
      <c r="B1103">
        <v>187</v>
      </c>
      <c r="C1103">
        <v>2014</v>
      </c>
      <c r="D1103">
        <v>99</v>
      </c>
      <c r="E1103">
        <v>99</v>
      </c>
      <c r="F1103">
        <v>99</v>
      </c>
      <c r="G1103">
        <v>99</v>
      </c>
      <c r="H1103">
        <v>1</v>
      </c>
      <c r="I1103">
        <v>99</v>
      </c>
      <c r="J1103">
        <v>111</v>
      </c>
      <c r="K1103">
        <v>99</v>
      </c>
      <c r="L1103">
        <v>99</v>
      </c>
      <c r="M1103">
        <v>99</v>
      </c>
      <c r="N1103">
        <v>99</v>
      </c>
      <c r="O1103">
        <v>99</v>
      </c>
      <c r="P1103">
        <v>9999</v>
      </c>
      <c r="Q1103">
        <v>328</v>
      </c>
      <c r="R1103">
        <v>179228</v>
      </c>
      <c r="S1103">
        <v>179222</v>
      </c>
      <c r="T1103">
        <v>15.96236637132591</v>
      </c>
      <c r="U1103">
        <v>60.751325172132887</v>
      </c>
      <c r="V1103">
        <v>84.237276289151055</v>
      </c>
      <c r="W1103">
        <v>77.749909609310805</v>
      </c>
      <c r="X1103">
        <v>0</v>
      </c>
      <c r="Y1103">
        <v>0</v>
      </c>
      <c r="AA1103">
        <v>8.5500306126184995</v>
      </c>
      <c r="AB1103">
        <v>2.7392270586052874</v>
      </c>
      <c r="AC1103">
        <v>-31.122184770162505</v>
      </c>
      <c r="AD1103">
        <v>13.91647073804784</v>
      </c>
      <c r="AE1103">
        <v>13.823191894115341</v>
      </c>
    </row>
    <row r="1104" spans="1:41">
      <c r="A1104">
        <v>8</v>
      </c>
      <c r="B1104">
        <v>188</v>
      </c>
      <c r="C1104">
        <v>2014</v>
      </c>
      <c r="D1104">
        <v>99</v>
      </c>
      <c r="E1104">
        <v>99</v>
      </c>
      <c r="F1104">
        <v>99</v>
      </c>
      <c r="G1104">
        <v>99</v>
      </c>
      <c r="H1104">
        <v>1</v>
      </c>
      <c r="I1104">
        <v>99</v>
      </c>
      <c r="J1104">
        <v>113</v>
      </c>
      <c r="K1104">
        <v>99</v>
      </c>
      <c r="L1104">
        <v>99</v>
      </c>
      <c r="M1104">
        <v>99</v>
      </c>
      <c r="N1104">
        <v>99</v>
      </c>
      <c r="O1104">
        <v>99</v>
      </c>
      <c r="P1104">
        <v>9999</v>
      </c>
      <c r="Q1104">
        <v>1</v>
      </c>
      <c r="R1104">
        <v>3</v>
      </c>
      <c r="S1104">
        <v>3</v>
      </c>
      <c r="T1104">
        <v>14</v>
      </c>
      <c r="U1104">
        <v>62</v>
      </c>
      <c r="V1104">
        <v>67.605633802816911</v>
      </c>
      <c r="W1104">
        <v>62.4</v>
      </c>
      <c r="X1104">
        <v>0</v>
      </c>
      <c r="Y1104">
        <v>0</v>
      </c>
      <c r="AA1104">
        <v>0.66833125519260395</v>
      </c>
      <c r="AB1104">
        <v>1.6329931618554523</v>
      </c>
      <c r="AC1104">
        <v>30.542361089053912</v>
      </c>
      <c r="AD1104">
        <v>2.3294023374775984E-4</v>
      </c>
      <c r="AE1104">
        <v>1.8570473150061935E-4</v>
      </c>
    </row>
    <row r="1105" spans="1:31" s="381" customFormat="1">
      <c r="A1105" s="381">
        <v>8</v>
      </c>
      <c r="B1105" s="381">
        <v>189</v>
      </c>
      <c r="C1105" s="381">
        <v>2014</v>
      </c>
      <c r="D1105" s="381">
        <v>99</v>
      </c>
      <c r="E1105" s="381">
        <v>99</v>
      </c>
      <c r="F1105" s="381">
        <v>99</v>
      </c>
      <c r="G1105" s="381">
        <v>99</v>
      </c>
      <c r="H1105" s="381">
        <v>1</v>
      </c>
      <c r="I1105" s="381">
        <v>99</v>
      </c>
      <c r="J1105" s="381">
        <v>116</v>
      </c>
      <c r="K1105" s="381">
        <v>99</v>
      </c>
      <c r="L1105" s="381">
        <v>99</v>
      </c>
      <c r="M1105" s="381">
        <v>99</v>
      </c>
      <c r="N1105" s="381">
        <v>99</v>
      </c>
      <c r="O1105" s="381">
        <v>99</v>
      </c>
      <c r="P1105" s="381">
        <v>9999</v>
      </c>
      <c r="Q1105" s="381">
        <v>126</v>
      </c>
      <c r="R1105" s="381">
        <v>42044</v>
      </c>
      <c r="S1105" s="381">
        <v>42031</v>
      </c>
      <c r="T1105" s="381">
        <v>16.065835791076015</v>
      </c>
      <c r="U1105" s="381">
        <v>61.156099069734246</v>
      </c>
      <c r="V1105" s="381">
        <v>82.636743921121806</v>
      </c>
      <c r="W1105" s="381">
        <v>76.262208845852186</v>
      </c>
      <c r="X1105" s="381">
        <v>0</v>
      </c>
      <c r="Y1105" s="381">
        <v>0</v>
      </c>
      <c r="AA1105" s="381">
        <v>9.23139257880824</v>
      </c>
      <c r="AB1105" s="381">
        <v>2.5436253798708983</v>
      </c>
      <c r="AC1105" s="381">
        <v>-35.099953105225879</v>
      </c>
      <c r="AD1105" s="381">
        <v>3.264579729230273</v>
      </c>
      <c r="AE1105" s="381">
        <v>3.179773806478579</v>
      </c>
    </row>
    <row r="1106" spans="1:31" s="381" customFormat="1">
      <c r="A1106" s="381">
        <v>8</v>
      </c>
      <c r="B1106" s="381">
        <v>190</v>
      </c>
      <c r="C1106" s="381">
        <v>2014</v>
      </c>
      <c r="D1106" s="381">
        <v>99</v>
      </c>
      <c r="E1106" s="381">
        <v>99</v>
      </c>
      <c r="F1106" s="381">
        <v>99</v>
      </c>
      <c r="G1106" s="381">
        <v>99</v>
      </c>
      <c r="H1106" s="381">
        <v>2</v>
      </c>
      <c r="I1106" s="381">
        <v>99</v>
      </c>
      <c r="J1106" s="381">
        <v>117</v>
      </c>
      <c r="K1106" s="381">
        <v>99</v>
      </c>
      <c r="L1106" s="381">
        <v>99</v>
      </c>
      <c r="M1106" s="381">
        <v>99</v>
      </c>
      <c r="N1106" s="381">
        <v>99</v>
      </c>
      <c r="O1106" s="381">
        <v>99</v>
      </c>
      <c r="P1106" s="381">
        <v>9999</v>
      </c>
      <c r="Q1106" s="381">
        <v>165</v>
      </c>
      <c r="R1106" s="381">
        <v>82089</v>
      </c>
      <c r="S1106" s="381">
        <v>82085</v>
      </c>
      <c r="T1106" s="381">
        <v>16.268208895223481</v>
      </c>
      <c r="U1106" s="381">
        <v>61.456916610830227</v>
      </c>
      <c r="V1106" s="381">
        <v>86.728178800996716</v>
      </c>
      <c r="W1106" s="381">
        <v>80.048392519949246</v>
      </c>
      <c r="X1106" s="381">
        <v>0</v>
      </c>
      <c r="Y1106" s="381">
        <v>0</v>
      </c>
      <c r="AA1106" s="381">
        <v>8.7023906122477186</v>
      </c>
      <c r="AB1106" s="381">
        <v>2.6297988400984096</v>
      </c>
      <c r="AC1106" s="381">
        <v>-34.340050678225033</v>
      </c>
      <c r="AD1106" s="381">
        <v>6.3739436160399512</v>
      </c>
      <c r="AE1106" s="381">
        <v>6.518287957923147</v>
      </c>
    </row>
    <row r="1107" spans="1:31" s="381" customFormat="1">
      <c r="A1107" s="381">
        <v>8</v>
      </c>
      <c r="B1107" s="381">
        <v>191</v>
      </c>
      <c r="C1107" s="381">
        <v>2014</v>
      </c>
      <c r="D1107" s="381">
        <v>99</v>
      </c>
      <c r="E1107" s="381">
        <v>99</v>
      </c>
      <c r="F1107" s="381">
        <v>99</v>
      </c>
      <c r="G1107" s="381">
        <v>99</v>
      </c>
      <c r="H1107" s="381">
        <v>1</v>
      </c>
      <c r="I1107" s="381">
        <v>99</v>
      </c>
      <c r="J1107" s="381">
        <v>121</v>
      </c>
      <c r="K1107" s="381">
        <v>99</v>
      </c>
      <c r="L1107" s="381">
        <v>99</v>
      </c>
      <c r="M1107" s="381">
        <v>99</v>
      </c>
      <c r="N1107" s="381">
        <v>99</v>
      </c>
      <c r="O1107" s="381">
        <v>99</v>
      </c>
      <c r="P1107" s="381">
        <v>9999</v>
      </c>
      <c r="Q1107" s="381">
        <v>307</v>
      </c>
      <c r="R1107" s="381">
        <v>177062</v>
      </c>
      <c r="S1107" s="381">
        <v>177051</v>
      </c>
      <c r="T1107" s="381">
        <v>15.949012210412169</v>
      </c>
      <c r="U1107" s="381">
        <v>60.858729970460494</v>
      </c>
      <c r="V1107" s="381">
        <v>81.75445319319158</v>
      </c>
      <c r="W1107" s="381">
        <v>75.457114616693687</v>
      </c>
      <c r="X1107" s="381">
        <v>0</v>
      </c>
      <c r="Y1107" s="381">
        <v>0</v>
      </c>
      <c r="AA1107" s="381">
        <v>8.9137904163754662</v>
      </c>
      <c r="AB1107" s="381">
        <v>2.893543906141403</v>
      </c>
      <c r="AC1107" s="381">
        <v>-37.941910819207216</v>
      </c>
      <c r="AD1107" s="381">
        <v>13.748287889281956</v>
      </c>
      <c r="AE1107" s="381">
        <v>13.2530459296015</v>
      </c>
    </row>
    <row r="1108" spans="1:31" s="381" customFormat="1">
      <c r="A1108" s="381">
        <v>8</v>
      </c>
      <c r="B1108" s="381">
        <v>192</v>
      </c>
      <c r="C1108" s="381">
        <v>2014</v>
      </c>
      <c r="D1108" s="381">
        <v>99</v>
      </c>
      <c r="E1108" s="381">
        <v>99</v>
      </c>
      <c r="F1108" s="381">
        <v>99</v>
      </c>
      <c r="G1108" s="381">
        <v>99</v>
      </c>
      <c r="H1108" s="381">
        <v>1</v>
      </c>
      <c r="I1108" s="381">
        <v>99</v>
      </c>
      <c r="J1108" s="381">
        <v>134</v>
      </c>
      <c r="K1108" s="381">
        <v>99</v>
      </c>
      <c r="L1108" s="381">
        <v>99</v>
      </c>
      <c r="M1108" s="381">
        <v>99</v>
      </c>
      <c r="N1108" s="381">
        <v>99</v>
      </c>
      <c r="O1108" s="381">
        <v>99</v>
      </c>
      <c r="P1108" s="381">
        <v>9999</v>
      </c>
      <c r="Q1108" s="381">
        <v>95</v>
      </c>
      <c r="R1108" s="381">
        <v>28442</v>
      </c>
      <c r="S1108" s="381">
        <v>28442</v>
      </c>
      <c r="T1108" s="381">
        <v>16.161451374727516</v>
      </c>
      <c r="U1108" s="381">
        <v>61.329336896139502</v>
      </c>
      <c r="V1108" s="381">
        <v>81.895435945634787</v>
      </c>
      <c r="W1108" s="381">
        <v>75.58948737782147</v>
      </c>
      <c r="X1108" s="381">
        <v>0</v>
      </c>
      <c r="Y1108" s="381">
        <v>0</v>
      </c>
      <c r="AA1108" s="381">
        <v>10.245162403446374</v>
      </c>
      <c r="AB1108" s="381">
        <v>2.8712014819581473</v>
      </c>
      <c r="AC1108" s="381">
        <v>-36.113062804394303</v>
      </c>
      <c r="AD1108" s="381">
        <v>2.2084287094179289</v>
      </c>
      <c r="AE1108" s="381">
        <v>2.1327436467405527</v>
      </c>
    </row>
    <row r="1109" spans="1:31" s="381" customFormat="1">
      <c r="A1109" s="381">
        <v>8</v>
      </c>
      <c r="B1109" s="381">
        <v>193</v>
      </c>
      <c r="C1109" s="381">
        <v>2014</v>
      </c>
      <c r="D1109" s="381">
        <v>99</v>
      </c>
      <c r="E1109" s="381">
        <v>99</v>
      </c>
      <c r="F1109" s="381">
        <v>99</v>
      </c>
      <c r="G1109" s="381">
        <v>99</v>
      </c>
      <c r="H1109" s="381">
        <v>2</v>
      </c>
      <c r="I1109" s="381">
        <v>99</v>
      </c>
      <c r="J1109" s="381">
        <v>141</v>
      </c>
      <c r="K1109" s="381">
        <v>99</v>
      </c>
      <c r="L1109" s="381">
        <v>99</v>
      </c>
      <c r="M1109" s="381">
        <v>99</v>
      </c>
      <c r="N1109" s="381">
        <v>99</v>
      </c>
      <c r="O1109" s="381">
        <v>99</v>
      </c>
      <c r="P1109" s="381">
        <v>9999</v>
      </c>
      <c r="Q1109" s="381">
        <v>88</v>
      </c>
      <c r="R1109" s="381">
        <v>47387</v>
      </c>
      <c r="S1109" s="381">
        <v>47385</v>
      </c>
      <c r="T1109" s="381">
        <v>16.289805220841163</v>
      </c>
      <c r="U1109" s="381">
        <v>61.675888994407515</v>
      </c>
      <c r="V1109" s="381">
        <v>87.783908832824082</v>
      </c>
      <c r="W1109" s="381">
        <v>81.022798353909423</v>
      </c>
      <c r="X1109" s="381">
        <v>0</v>
      </c>
      <c r="Y1109" s="381">
        <v>0</v>
      </c>
      <c r="AA1109" s="381">
        <v>8.3315935137765749</v>
      </c>
      <c r="AB1109" s="381">
        <v>2.8236265702182961</v>
      </c>
      <c r="AC1109" s="381">
        <v>-31.919685813967607</v>
      </c>
      <c r="AD1109" s="381">
        <v>3.6794462855350329</v>
      </c>
      <c r="AE1109" s="381">
        <v>3.8085989941033342</v>
      </c>
    </row>
    <row r="1110" spans="1:31" s="381" customFormat="1">
      <c r="A1110" s="381">
        <v>8</v>
      </c>
      <c r="B1110" s="381">
        <v>194</v>
      </c>
      <c r="C1110" s="381">
        <v>2014</v>
      </c>
      <c r="D1110" s="381">
        <v>99</v>
      </c>
      <c r="E1110" s="381">
        <v>99</v>
      </c>
      <c r="F1110" s="381">
        <v>99</v>
      </c>
      <c r="G1110" s="381">
        <v>99</v>
      </c>
      <c r="H1110" s="381">
        <v>2</v>
      </c>
      <c r="I1110" s="381">
        <v>99</v>
      </c>
      <c r="J1110" s="381">
        <v>143</v>
      </c>
      <c r="K1110" s="381">
        <v>99</v>
      </c>
      <c r="L1110" s="381">
        <v>99</v>
      </c>
      <c r="M1110" s="381">
        <v>99</v>
      </c>
      <c r="N1110" s="381">
        <v>99</v>
      </c>
      <c r="O1110" s="381">
        <v>99</v>
      </c>
      <c r="P1110" s="381">
        <v>9999</v>
      </c>
    </row>
    <row r="1111" spans="1:31" s="381" customFormat="1">
      <c r="A1111" s="381">
        <v>8</v>
      </c>
      <c r="B1111" s="381">
        <v>195</v>
      </c>
      <c r="C1111" s="381">
        <v>2014</v>
      </c>
      <c r="D1111" s="381">
        <v>99</v>
      </c>
      <c r="E1111" s="381">
        <v>99</v>
      </c>
      <c r="F1111" s="381">
        <v>99</v>
      </c>
      <c r="G1111" s="381">
        <v>99</v>
      </c>
      <c r="H1111" s="381">
        <v>2</v>
      </c>
      <c r="I1111" s="381">
        <v>99</v>
      </c>
      <c r="J1111" s="381">
        <v>147</v>
      </c>
      <c r="K1111" s="381">
        <v>99</v>
      </c>
      <c r="L1111" s="381">
        <v>99</v>
      </c>
      <c r="M1111" s="381">
        <v>99</v>
      </c>
      <c r="N1111" s="381">
        <v>99</v>
      </c>
      <c r="O1111" s="381">
        <v>99</v>
      </c>
      <c r="P1111" s="381">
        <v>9999</v>
      </c>
      <c r="Q1111" s="381">
        <v>71</v>
      </c>
      <c r="R1111" s="381">
        <v>42473</v>
      </c>
      <c r="S1111" s="381">
        <v>42468</v>
      </c>
      <c r="T1111" s="381">
        <v>16.248534363007078</v>
      </c>
      <c r="U1111" s="381">
        <v>61.847555806725083</v>
      </c>
      <c r="V1111" s="381">
        <v>84.62980118049002</v>
      </c>
      <c r="W1111" s="381">
        <v>78.105147405104489</v>
      </c>
      <c r="X1111" s="381">
        <v>0</v>
      </c>
      <c r="Y1111" s="381">
        <v>0</v>
      </c>
      <c r="AA1111" s="381">
        <v>9.4901194569248783</v>
      </c>
      <c r="AB1111" s="381">
        <v>3.0846472115650729</v>
      </c>
      <c r="AC1111" s="381">
        <v>-34.959169036959302</v>
      </c>
      <c r="AD1111" s="381">
        <v>3.2978901826562024</v>
      </c>
      <c r="AE1111" s="381">
        <v>3.2904749563181959</v>
      </c>
    </row>
    <row r="1112" spans="1:31" s="381" customFormat="1">
      <c r="A1112" s="381">
        <v>8</v>
      </c>
      <c r="B1112" s="381">
        <v>196</v>
      </c>
      <c r="C1112" s="381">
        <v>2014</v>
      </c>
      <c r="D1112" s="381">
        <v>99</v>
      </c>
      <c r="E1112" s="381">
        <v>99</v>
      </c>
      <c r="F1112" s="381">
        <v>99</v>
      </c>
      <c r="G1112" s="381">
        <v>99</v>
      </c>
      <c r="H1112" s="381">
        <v>1</v>
      </c>
      <c r="I1112" s="381">
        <v>99</v>
      </c>
      <c r="J1112" s="381">
        <v>155</v>
      </c>
      <c r="K1112" s="381">
        <v>99</v>
      </c>
      <c r="L1112" s="381">
        <v>99</v>
      </c>
      <c r="M1112" s="381">
        <v>99</v>
      </c>
      <c r="N1112" s="381">
        <v>99</v>
      </c>
      <c r="O1112" s="381">
        <v>99</v>
      </c>
      <c r="P1112" s="381">
        <v>9999</v>
      </c>
      <c r="Q1112" s="381">
        <v>50</v>
      </c>
      <c r="R1112" s="381">
        <v>11399</v>
      </c>
      <c r="S1112" s="381">
        <v>11399</v>
      </c>
      <c r="T1112" s="381">
        <v>15.693306430388629</v>
      </c>
      <c r="U1112" s="381">
        <v>60.128695499605222</v>
      </c>
      <c r="V1112" s="381">
        <v>80.510265056228491</v>
      </c>
      <c r="W1112" s="381">
        <v>74.310974646898629</v>
      </c>
      <c r="X1112" s="381">
        <v>0</v>
      </c>
      <c r="Y1112" s="381">
        <v>0</v>
      </c>
      <c r="AA1112" s="381">
        <v>9.4055235775155648</v>
      </c>
      <c r="AB1112" s="381">
        <v>2.7906169733020483</v>
      </c>
      <c r="AC1112" s="381">
        <v>-38.683756218968071</v>
      </c>
      <c r="AD1112" s="381">
        <v>0.88509524149690499</v>
      </c>
      <c r="AE1112" s="381">
        <v>0.84030478352571747</v>
      </c>
    </row>
    <row r="1113" spans="1:31" s="381" customFormat="1">
      <c r="A1113" s="381">
        <v>8</v>
      </c>
      <c r="B1113" s="381">
        <v>197</v>
      </c>
      <c r="C1113" s="381">
        <v>2014</v>
      </c>
      <c r="D1113" s="381">
        <v>99</v>
      </c>
      <c r="E1113" s="381">
        <v>99</v>
      </c>
      <c r="F1113" s="381">
        <v>99</v>
      </c>
      <c r="G1113" s="381">
        <v>99</v>
      </c>
      <c r="H1113" s="381">
        <v>2</v>
      </c>
      <c r="I1113" s="381">
        <v>99</v>
      </c>
      <c r="J1113" s="381">
        <v>160</v>
      </c>
      <c r="K1113" s="381">
        <v>99</v>
      </c>
      <c r="L1113" s="381">
        <v>99</v>
      </c>
      <c r="M1113" s="381">
        <v>99</v>
      </c>
      <c r="N1113" s="381">
        <v>99</v>
      </c>
      <c r="O1113" s="381">
        <v>99</v>
      </c>
      <c r="P1113" s="381">
        <v>9999</v>
      </c>
      <c r="Q1113" s="381">
        <v>108</v>
      </c>
      <c r="R1113" s="381">
        <v>86359</v>
      </c>
      <c r="S1113" s="381">
        <v>86358</v>
      </c>
      <c r="T1113" s="381">
        <v>16.378489792609919</v>
      </c>
      <c r="U1113" s="381">
        <v>62.015215729868693</v>
      </c>
      <c r="V1113" s="381">
        <v>86.522215453388085</v>
      </c>
      <c r="W1113" s="381">
        <v>79.859607679658453</v>
      </c>
      <c r="X1113" s="381">
        <v>0</v>
      </c>
      <c r="Y1113" s="381">
        <v>0</v>
      </c>
      <c r="AA1113" s="381">
        <v>8.9970619964959777</v>
      </c>
      <c r="AB1113" s="381">
        <v>2.8826167314752538</v>
      </c>
      <c r="AC1113" s="381">
        <v>-32.301940209062259</v>
      </c>
      <c r="AD1113" s="381">
        <v>6.7054952154076011</v>
      </c>
      <c r="AE1113" s="381">
        <v>6.8414297653296723</v>
      </c>
    </row>
    <row r="1114" spans="1:31" s="381" customFormat="1">
      <c r="A1114" s="381">
        <v>8</v>
      </c>
      <c r="B1114" s="381">
        <v>198</v>
      </c>
      <c r="C1114" s="381">
        <v>2014</v>
      </c>
      <c r="D1114" s="381">
        <v>99</v>
      </c>
      <c r="E1114" s="381">
        <v>99</v>
      </c>
      <c r="F1114" s="381">
        <v>99</v>
      </c>
      <c r="G1114" s="381">
        <v>99</v>
      </c>
      <c r="H1114" s="381">
        <v>2</v>
      </c>
      <c r="I1114" s="381">
        <v>99</v>
      </c>
      <c r="J1114" s="381">
        <v>171</v>
      </c>
      <c r="K1114" s="381">
        <v>99</v>
      </c>
      <c r="L1114" s="381">
        <v>99</v>
      </c>
      <c r="M1114" s="381">
        <v>99</v>
      </c>
      <c r="N1114" s="381">
        <v>99</v>
      </c>
      <c r="O1114" s="381">
        <v>99</v>
      </c>
      <c r="P1114" s="381">
        <v>9999</v>
      </c>
    </row>
    <row r="1115" spans="1:31" s="381" customFormat="1">
      <c r="A1115" s="381">
        <v>8</v>
      </c>
      <c r="B1115" s="381">
        <v>199</v>
      </c>
      <c r="C1115" s="381">
        <v>2014</v>
      </c>
      <c r="D1115" s="381">
        <v>99</v>
      </c>
      <c r="E1115" s="381">
        <v>99</v>
      </c>
      <c r="F1115" s="381">
        <v>99</v>
      </c>
      <c r="G1115" s="381">
        <v>99</v>
      </c>
      <c r="H1115" s="381">
        <v>2</v>
      </c>
      <c r="I1115" s="381">
        <v>99</v>
      </c>
      <c r="J1115" s="381">
        <v>175</v>
      </c>
      <c r="K1115" s="381">
        <v>99</v>
      </c>
      <c r="L1115" s="381">
        <v>99</v>
      </c>
      <c r="M1115" s="381">
        <v>99</v>
      </c>
      <c r="N1115" s="381">
        <v>99</v>
      </c>
      <c r="O1115" s="381">
        <v>99</v>
      </c>
      <c r="P1115" s="381">
        <v>9999</v>
      </c>
    </row>
    <row r="1116" spans="1:31" s="381" customFormat="1">
      <c r="A1116" s="381">
        <v>8</v>
      </c>
      <c r="B1116" s="381">
        <v>200</v>
      </c>
      <c r="C1116" s="381">
        <v>2014</v>
      </c>
      <c r="D1116" s="381">
        <v>99</v>
      </c>
      <c r="E1116" s="381">
        <v>99</v>
      </c>
      <c r="F1116" s="381">
        <v>99</v>
      </c>
      <c r="G1116" s="381">
        <v>99</v>
      </c>
      <c r="H1116" s="381">
        <v>2</v>
      </c>
      <c r="I1116" s="381">
        <v>99</v>
      </c>
      <c r="J1116" s="381">
        <v>181</v>
      </c>
      <c r="K1116" s="381">
        <v>99</v>
      </c>
      <c r="L1116" s="381">
        <v>99</v>
      </c>
      <c r="M1116" s="381">
        <v>99</v>
      </c>
      <c r="N1116" s="381">
        <v>99</v>
      </c>
      <c r="O1116" s="381">
        <v>99</v>
      </c>
      <c r="P1116" s="381">
        <v>9999</v>
      </c>
      <c r="Q1116" s="381">
        <v>29</v>
      </c>
      <c r="R1116" s="381">
        <v>8678</v>
      </c>
      <c r="S1116" s="381">
        <v>8674</v>
      </c>
      <c r="T1116" s="381">
        <v>16.306522240147498</v>
      </c>
      <c r="U1116" s="381">
        <v>61.83248789485819</v>
      </c>
      <c r="V1116" s="381">
        <v>82.198640486968699</v>
      </c>
      <c r="W1116" s="381">
        <v>75.853608485127751</v>
      </c>
      <c r="X1116" s="381">
        <v>0</v>
      </c>
      <c r="Y1116" s="381">
        <v>0</v>
      </c>
      <c r="AA1116" s="381">
        <v>8.8113747050914082</v>
      </c>
      <c r="AB1116" s="381">
        <v>2.2030750961077139</v>
      </c>
      <c r="AC1116" s="381">
        <v>-43.900514444432915</v>
      </c>
      <c r="AD1116" s="381">
        <v>0.67381844948768677</v>
      </c>
      <c r="AE1116" s="381">
        <v>0.65269876095461765</v>
      </c>
    </row>
    <row r="1117" spans="1:31" s="381" customFormat="1">
      <c r="A1117" s="381">
        <v>8</v>
      </c>
      <c r="B1117" s="381">
        <v>201</v>
      </c>
      <c r="C1117" s="381">
        <v>2014</v>
      </c>
      <c r="D1117" s="381">
        <v>99</v>
      </c>
      <c r="E1117" s="381">
        <v>99</v>
      </c>
      <c r="F1117" s="381">
        <v>99</v>
      </c>
      <c r="G1117" s="381">
        <v>99</v>
      </c>
      <c r="H1117" s="381">
        <v>2</v>
      </c>
      <c r="I1117" s="381">
        <v>99</v>
      </c>
      <c r="J1117" s="381">
        <v>182</v>
      </c>
      <c r="K1117" s="381">
        <v>99</v>
      </c>
      <c r="L1117" s="381">
        <v>99</v>
      </c>
      <c r="M1117" s="381">
        <v>99</v>
      </c>
      <c r="N1117" s="381">
        <v>99</v>
      </c>
      <c r="O1117" s="381">
        <v>99</v>
      </c>
      <c r="P1117" s="381">
        <v>9999</v>
      </c>
      <c r="Q1117" s="381">
        <v>5</v>
      </c>
      <c r="R1117" s="381">
        <v>3770</v>
      </c>
      <c r="S1117" s="381">
        <v>3770</v>
      </c>
      <c r="T1117" s="381">
        <v>15.780901856763924</v>
      </c>
      <c r="U1117" s="381">
        <v>60.647214854111397</v>
      </c>
      <c r="V1117" s="381">
        <v>82.865612364248889</v>
      </c>
      <c r="W1117" s="381">
        <v>76.484960212201699</v>
      </c>
      <c r="X1117" s="381">
        <v>0</v>
      </c>
      <c r="Y1117" s="381">
        <v>0</v>
      </c>
      <c r="AA1117" s="381">
        <v>10.544020609887648</v>
      </c>
      <c r="AB1117" s="381">
        <v>3.0382528378366858</v>
      </c>
      <c r="AC1117" s="381">
        <v>-29.29286194758873</v>
      </c>
      <c r="AD1117" s="381">
        <v>0.2927282270763516</v>
      </c>
      <c r="AE1117" s="381">
        <v>0.28604510486196655</v>
      </c>
    </row>
    <row r="1118" spans="1:31" s="381" customFormat="1">
      <c r="A1118" s="381">
        <v>8</v>
      </c>
      <c r="B1118" s="381">
        <v>202</v>
      </c>
      <c r="C1118" s="381">
        <v>2014</v>
      </c>
      <c r="D1118" s="381">
        <v>99</v>
      </c>
      <c r="E1118" s="381">
        <v>99</v>
      </c>
      <c r="F1118" s="381">
        <v>99</v>
      </c>
      <c r="G1118" s="381">
        <v>99</v>
      </c>
      <c r="H1118" s="381">
        <v>2</v>
      </c>
      <c r="I1118" s="381">
        <v>99</v>
      </c>
      <c r="J1118" s="381">
        <v>288</v>
      </c>
      <c r="K1118" s="381">
        <v>99</v>
      </c>
      <c r="L1118" s="381">
        <v>99</v>
      </c>
      <c r="M1118" s="381">
        <v>99</v>
      </c>
      <c r="N1118" s="381">
        <v>99</v>
      </c>
      <c r="O1118" s="381">
        <v>99</v>
      </c>
      <c r="P1118" s="381">
        <v>9999</v>
      </c>
      <c r="Q1118" s="381">
        <v>2</v>
      </c>
      <c r="R1118" s="381">
        <v>22</v>
      </c>
      <c r="S1118" s="381">
        <v>22</v>
      </c>
      <c r="T1118" s="381">
        <v>16.727272727272723</v>
      </c>
      <c r="U1118" s="381">
        <v>63.136363636363633</v>
      </c>
      <c r="V1118" s="381">
        <v>95.523490593913124</v>
      </c>
      <c r="W1118" s="381">
        <v>88.168181818181807</v>
      </c>
      <c r="X1118" s="381">
        <v>0</v>
      </c>
      <c r="Y1118" s="381">
        <v>0</v>
      </c>
      <c r="AA1118" s="381">
        <v>11.366913163917216</v>
      </c>
      <c r="AB1118" s="381">
        <v>2.2822527655698437</v>
      </c>
      <c r="AC1118" s="381">
        <v>-65.531168996411793</v>
      </c>
      <c r="AD1118" s="381">
        <v>1.7082283808169051E-3</v>
      </c>
      <c r="AE1118" s="381">
        <v>1.9242065581824327E-3</v>
      </c>
    </row>
    <row r="1119" spans="1:31" s="381" customFormat="1">
      <c r="A1119" s="381">
        <v>8</v>
      </c>
      <c r="B1119" s="381">
        <v>203</v>
      </c>
      <c r="C1119" s="381">
        <v>2014</v>
      </c>
      <c r="D1119" s="381">
        <v>99</v>
      </c>
      <c r="E1119" s="381">
        <v>99</v>
      </c>
      <c r="F1119" s="381">
        <v>99</v>
      </c>
      <c r="G1119" s="381">
        <v>99</v>
      </c>
      <c r="H1119" s="381">
        <v>2</v>
      </c>
      <c r="I1119" s="381">
        <v>99</v>
      </c>
      <c r="J1119" s="381">
        <v>470</v>
      </c>
      <c r="K1119" s="381">
        <v>99</v>
      </c>
      <c r="L1119" s="381">
        <v>99</v>
      </c>
      <c r="M1119" s="381">
        <v>99</v>
      </c>
      <c r="N1119" s="381">
        <v>99</v>
      </c>
      <c r="O1119" s="381">
        <v>99</v>
      </c>
      <c r="P1119" s="381">
        <v>9999</v>
      </c>
      <c r="Q1119" s="381">
        <v>17</v>
      </c>
      <c r="R1119" s="381">
        <v>2396</v>
      </c>
      <c r="S1119" s="381">
        <v>2396</v>
      </c>
      <c r="T1119" s="381">
        <v>16.173622704507501</v>
      </c>
      <c r="U1119" s="381">
        <v>61.146076794657766</v>
      </c>
      <c r="V1119" s="381">
        <v>84.718572123636847</v>
      </c>
      <c r="W1119" s="381">
        <v>78.195242070116748</v>
      </c>
      <c r="X1119" s="381">
        <v>0</v>
      </c>
      <c r="Y1119" s="381">
        <v>0</v>
      </c>
      <c r="AA1119" s="381">
        <v>9.8026785409641608</v>
      </c>
      <c r="AB1119" s="381">
        <v>2.3173578445602474</v>
      </c>
      <c r="AC1119" s="381">
        <v>-32.492358755446602</v>
      </c>
      <c r="AD1119" s="381">
        <v>0.18604160001987757</v>
      </c>
      <c r="AE1119" s="381">
        <v>0.18585928704104537</v>
      </c>
    </row>
    <row r="1120" spans="1:31" s="381" customFormat="1">
      <c r="A1120" s="381">
        <v>8</v>
      </c>
      <c r="B1120" s="381">
        <v>204</v>
      </c>
      <c r="C1120" s="381">
        <v>2014</v>
      </c>
      <c r="D1120" s="381">
        <v>99</v>
      </c>
      <c r="E1120" s="381">
        <v>99</v>
      </c>
      <c r="F1120" s="381">
        <v>99</v>
      </c>
      <c r="G1120" s="381">
        <v>99</v>
      </c>
      <c r="H1120" s="381">
        <v>1</v>
      </c>
      <c r="I1120" s="381">
        <v>99</v>
      </c>
      <c r="J1120" s="381">
        <v>643</v>
      </c>
      <c r="K1120" s="381">
        <v>99</v>
      </c>
      <c r="L1120" s="381">
        <v>99</v>
      </c>
      <c r="M1120" s="381">
        <v>99</v>
      </c>
      <c r="N1120" s="381">
        <v>99</v>
      </c>
      <c r="O1120" s="381">
        <v>99</v>
      </c>
      <c r="P1120" s="381">
        <v>9999</v>
      </c>
      <c r="Q1120" s="381">
        <v>93</v>
      </c>
      <c r="R1120" s="381">
        <v>56844</v>
      </c>
      <c r="S1120" s="381">
        <v>56840</v>
      </c>
      <c r="T1120" s="381">
        <v>15.88600379987334</v>
      </c>
      <c r="U1120" s="381">
        <v>60.608004926108393</v>
      </c>
      <c r="V1120" s="381">
        <v>81.64206916374701</v>
      </c>
      <c r="W1120" s="381">
        <v>75.353529204785758</v>
      </c>
      <c r="X1120" s="381">
        <v>0</v>
      </c>
      <c r="Y1120" s="381">
        <v>0</v>
      </c>
      <c r="AA1120" s="381">
        <v>9.5538162641045368</v>
      </c>
      <c r="AB1120" s="381">
        <v>2.6785630796540998</v>
      </c>
      <c r="AC1120" s="381">
        <v>-40.356877995534624</v>
      </c>
      <c r="AD1120" s="381">
        <v>4.413751549052555</v>
      </c>
      <c r="AE1120" s="381">
        <v>4.2488831874185724</v>
      </c>
    </row>
    <row r="1121" spans="1:42" s="381" customFormat="1">
      <c r="A1121" s="381">
        <v>8</v>
      </c>
      <c r="B1121" s="381">
        <v>205</v>
      </c>
      <c r="C1121" s="381">
        <v>2014</v>
      </c>
      <c r="D1121" s="381">
        <v>99</v>
      </c>
      <c r="E1121" s="381">
        <v>99</v>
      </c>
      <c r="F1121" s="381">
        <v>99</v>
      </c>
      <c r="G1121" s="381">
        <v>99</v>
      </c>
      <c r="H1121" s="381">
        <v>1</v>
      </c>
      <c r="I1121" s="381">
        <v>99</v>
      </c>
      <c r="J1121" s="381">
        <v>802</v>
      </c>
      <c r="K1121" s="381">
        <v>99</v>
      </c>
      <c r="L1121" s="381">
        <v>99</v>
      </c>
      <c r="M1121" s="381">
        <v>99</v>
      </c>
      <c r="N1121" s="381">
        <v>99</v>
      </c>
      <c r="O1121" s="381">
        <v>99</v>
      </c>
      <c r="P1121" s="381">
        <v>9999</v>
      </c>
      <c r="Q1121" s="381">
        <v>2</v>
      </c>
      <c r="R1121" s="381">
        <v>505</v>
      </c>
      <c r="S1121" s="381">
        <v>505</v>
      </c>
      <c r="T1121" s="381">
        <v>16.263366336633659</v>
      </c>
      <c r="U1121" s="381">
        <v>61.540594059405933</v>
      </c>
      <c r="V1121" s="381">
        <v>85.041245186273457</v>
      </c>
      <c r="W1121" s="381">
        <v>78.493069306930636</v>
      </c>
      <c r="X1121" s="381">
        <v>0</v>
      </c>
      <c r="Y1121" s="381">
        <v>0</v>
      </c>
      <c r="AA1121" s="381">
        <v>7.9075331601185903</v>
      </c>
      <c r="AB1121" s="381">
        <v>2.883691879347412</v>
      </c>
      <c r="AC1121" s="381">
        <v>-35.521883337139471</v>
      </c>
      <c r="AD1121" s="381">
        <v>3.921160601420625E-2</v>
      </c>
      <c r="AE1121" s="381">
        <v>3.9322381687783355E-2</v>
      </c>
    </row>
    <row r="1122" spans="1:42">
      <c r="A1122">
        <v>9</v>
      </c>
      <c r="B1122">
        <v>1</v>
      </c>
      <c r="C1122">
        <v>2024</v>
      </c>
      <c r="D1122">
        <v>99</v>
      </c>
      <c r="E1122">
        <v>99</v>
      </c>
      <c r="F1122">
        <v>99</v>
      </c>
      <c r="G1122">
        <v>99</v>
      </c>
      <c r="H1122">
        <v>99</v>
      </c>
      <c r="I1122">
        <v>99</v>
      </c>
      <c r="J1122">
        <v>999</v>
      </c>
      <c r="K1122">
        <v>99</v>
      </c>
      <c r="L1122">
        <v>1</v>
      </c>
      <c r="M1122">
        <v>99</v>
      </c>
      <c r="N1122">
        <v>99</v>
      </c>
      <c r="O1122">
        <v>99</v>
      </c>
      <c r="P1122">
        <v>9999</v>
      </c>
    </row>
    <row r="1123" spans="1:42">
      <c r="A1123">
        <v>9</v>
      </c>
      <c r="B1123">
        <v>2</v>
      </c>
      <c r="C1123">
        <v>2024</v>
      </c>
      <c r="D1123">
        <v>99</v>
      </c>
      <c r="E1123">
        <v>99</v>
      </c>
      <c r="F1123">
        <v>99</v>
      </c>
      <c r="G1123">
        <v>99</v>
      </c>
      <c r="H1123">
        <v>99</v>
      </c>
      <c r="I1123">
        <v>99</v>
      </c>
      <c r="J1123">
        <v>999</v>
      </c>
      <c r="K1123">
        <v>99</v>
      </c>
      <c r="L1123">
        <v>2</v>
      </c>
      <c r="M1123">
        <v>99</v>
      </c>
      <c r="N1123">
        <v>99</v>
      </c>
      <c r="O1123">
        <v>99</v>
      </c>
      <c r="P1123">
        <v>9999</v>
      </c>
    </row>
    <row r="1124" spans="1:42">
      <c r="A1124">
        <v>9</v>
      </c>
      <c r="B1124">
        <v>3</v>
      </c>
      <c r="C1124">
        <v>2024</v>
      </c>
      <c r="D1124">
        <v>99</v>
      </c>
      <c r="E1124">
        <v>99</v>
      </c>
      <c r="F1124">
        <v>99</v>
      </c>
      <c r="G1124">
        <v>99</v>
      </c>
      <c r="H1124">
        <v>99</v>
      </c>
      <c r="I1124">
        <v>99</v>
      </c>
      <c r="J1124">
        <v>999</v>
      </c>
      <c r="K1124">
        <v>99</v>
      </c>
      <c r="L1124">
        <v>5</v>
      </c>
      <c r="M1124">
        <v>99</v>
      </c>
      <c r="N1124">
        <v>99</v>
      </c>
      <c r="O1124">
        <v>99</v>
      </c>
      <c r="P1124">
        <v>9999</v>
      </c>
    </row>
    <row r="1125" spans="1:42">
      <c r="A1125">
        <v>9</v>
      </c>
      <c r="B1125">
        <v>4</v>
      </c>
      <c r="C1125">
        <v>2024</v>
      </c>
      <c r="D1125">
        <v>99</v>
      </c>
      <c r="E1125">
        <v>99</v>
      </c>
      <c r="F1125">
        <v>99</v>
      </c>
      <c r="G1125">
        <v>99</v>
      </c>
      <c r="H1125">
        <v>99</v>
      </c>
      <c r="I1125">
        <v>99</v>
      </c>
      <c r="J1125">
        <v>999</v>
      </c>
      <c r="K1125">
        <v>99</v>
      </c>
      <c r="L1125">
        <v>8</v>
      </c>
      <c r="M1125">
        <v>99</v>
      </c>
      <c r="N1125">
        <v>99</v>
      </c>
      <c r="O1125">
        <v>99</v>
      </c>
      <c r="P1125">
        <v>9999</v>
      </c>
      <c r="Q1125">
        <v>511</v>
      </c>
      <c r="R1125">
        <v>1356</v>
      </c>
      <c r="S1125">
        <v>1356</v>
      </c>
      <c r="T1125">
        <v>8</v>
      </c>
      <c r="U1125">
        <v>48.418879056047189</v>
      </c>
      <c r="V1125">
        <v>96.355350163152778</v>
      </c>
      <c r="W1125">
        <v>88.935988200589861</v>
      </c>
      <c r="X1125">
        <v>1.2536873156342183</v>
      </c>
      <c r="Y1125">
        <v>2.5073746312684366</v>
      </c>
      <c r="Z1125">
        <v>0</v>
      </c>
      <c r="AA1125">
        <v>16.623575942643228</v>
      </c>
      <c r="AB1125">
        <v>1.1104480666273984</v>
      </c>
      <c r="AC1125">
        <v>-8.2842126793159423</v>
      </c>
      <c r="AD1125">
        <v>0.10619394177658706</v>
      </c>
      <c r="AE1125">
        <v>0.1153776292386965</v>
      </c>
      <c r="AF1125">
        <v>10</v>
      </c>
      <c r="AG1125">
        <v>0</v>
      </c>
      <c r="AH1125">
        <v>0</v>
      </c>
      <c r="AI1125">
        <v>3</v>
      </c>
      <c r="AJ1125">
        <v>49</v>
      </c>
      <c r="AK1125">
        <v>8</v>
      </c>
      <c r="AL1125">
        <v>81</v>
      </c>
      <c r="AM1125">
        <v>0</v>
      </c>
      <c r="AN1125">
        <v>29</v>
      </c>
      <c r="AO1125">
        <v>11</v>
      </c>
      <c r="AP1125">
        <v>226</v>
      </c>
    </row>
    <row r="1126" spans="1:42">
      <c r="A1126">
        <v>9</v>
      </c>
      <c r="B1126">
        <v>5</v>
      </c>
      <c r="C1126">
        <v>2024</v>
      </c>
      <c r="D1126">
        <v>99</v>
      </c>
      <c r="E1126">
        <v>99</v>
      </c>
      <c r="F1126">
        <v>99</v>
      </c>
      <c r="G1126">
        <v>99</v>
      </c>
      <c r="H1126">
        <v>99</v>
      </c>
      <c r="I1126">
        <v>99</v>
      </c>
      <c r="J1126">
        <v>999</v>
      </c>
      <c r="K1126">
        <v>99</v>
      </c>
      <c r="L1126">
        <v>11</v>
      </c>
      <c r="M1126">
        <v>99</v>
      </c>
      <c r="N1126">
        <v>99</v>
      </c>
      <c r="O1126">
        <v>99</v>
      </c>
      <c r="P1126">
        <v>9999</v>
      </c>
      <c r="Q1126">
        <v>1449</v>
      </c>
      <c r="R1126">
        <v>22826</v>
      </c>
      <c r="S1126">
        <v>22826</v>
      </c>
      <c r="T1126">
        <v>11</v>
      </c>
      <c r="U1126">
        <v>53.100192762639089</v>
      </c>
      <c r="V1126">
        <v>96.162242615693359</v>
      </c>
      <c r="W1126">
        <v>88.757749934286011</v>
      </c>
      <c r="X1126">
        <v>1.2661000613335671</v>
      </c>
      <c r="Y1126">
        <v>2.5322001226671342</v>
      </c>
      <c r="Z1126">
        <v>0</v>
      </c>
      <c r="AA1126">
        <v>9.385390918503985</v>
      </c>
      <c r="AB1126">
        <v>1.1257144143953843</v>
      </c>
      <c r="AC1126">
        <v>-8.5768907404745693</v>
      </c>
      <c r="AD1126">
        <v>1.7875980199058812</v>
      </c>
      <c r="AE1126">
        <v>1.9382977129368248</v>
      </c>
      <c r="AF1126">
        <v>226</v>
      </c>
      <c r="AG1126">
        <v>0</v>
      </c>
      <c r="AH1126">
        <v>0</v>
      </c>
      <c r="AI1126">
        <v>70</v>
      </c>
      <c r="AJ1126">
        <v>1005</v>
      </c>
      <c r="AK1126">
        <v>168</v>
      </c>
      <c r="AL1126">
        <v>1315</v>
      </c>
      <c r="AM1126">
        <v>0</v>
      </c>
      <c r="AN1126">
        <v>339</v>
      </c>
      <c r="AO1126">
        <v>188</v>
      </c>
      <c r="AP1126">
        <v>633</v>
      </c>
    </row>
    <row r="1127" spans="1:42">
      <c r="A1127">
        <v>9</v>
      </c>
      <c r="B1127">
        <v>6</v>
      </c>
      <c r="C1127">
        <v>2024</v>
      </c>
      <c r="D1127">
        <v>99</v>
      </c>
      <c r="E1127">
        <v>99</v>
      </c>
      <c r="F1127">
        <v>99</v>
      </c>
      <c r="G1127">
        <v>99</v>
      </c>
      <c r="H1127">
        <v>99</v>
      </c>
      <c r="I1127">
        <v>99</v>
      </c>
      <c r="J1127">
        <v>999</v>
      </c>
      <c r="K1127">
        <v>99</v>
      </c>
      <c r="L1127">
        <v>14</v>
      </c>
      <c r="M1127">
        <v>99</v>
      </c>
      <c r="N1127">
        <v>99</v>
      </c>
      <c r="O1127">
        <v>99</v>
      </c>
      <c r="P1127">
        <v>9999</v>
      </c>
      <c r="Q1127">
        <v>1803</v>
      </c>
      <c r="R1127">
        <v>371452</v>
      </c>
      <c r="S1127">
        <v>371451</v>
      </c>
      <c r="T1127">
        <v>14</v>
      </c>
      <c r="U1127">
        <v>57.848852203924594</v>
      </c>
      <c r="V1127">
        <v>92.074200635685571</v>
      </c>
      <c r="W1127">
        <v>84.984317581593103</v>
      </c>
      <c r="X1127">
        <v>1.6715484100233671</v>
      </c>
      <c r="Y1127">
        <v>3.3430968200467341</v>
      </c>
      <c r="Z1127">
        <v>0</v>
      </c>
      <c r="AA1127">
        <v>8.2186478653453303</v>
      </c>
      <c r="AB1127">
        <v>1.2081926313299092</v>
      </c>
      <c r="AC1127">
        <v>-12.797462123175272</v>
      </c>
      <c r="AD1127">
        <v>29.089935148080254</v>
      </c>
      <c r="AE1127">
        <v>30.201235484111411</v>
      </c>
      <c r="AF1127">
        <v>4230</v>
      </c>
      <c r="AG1127">
        <v>1</v>
      </c>
      <c r="AH1127">
        <v>1</v>
      </c>
      <c r="AI1127">
        <v>1116</v>
      </c>
      <c r="AJ1127">
        <v>17443</v>
      </c>
      <c r="AK1127">
        <v>3463</v>
      </c>
      <c r="AL1127">
        <v>23037</v>
      </c>
      <c r="AM1127">
        <v>9</v>
      </c>
      <c r="AN1127">
        <v>4593</v>
      </c>
      <c r="AO1127">
        <v>3010</v>
      </c>
      <c r="AP1127">
        <v>785</v>
      </c>
    </row>
    <row r="1128" spans="1:42">
      <c r="A1128">
        <v>9</v>
      </c>
      <c r="B1128">
        <v>7</v>
      </c>
      <c r="C1128">
        <v>2024</v>
      </c>
      <c r="D1128">
        <v>99</v>
      </c>
      <c r="E1128">
        <v>99</v>
      </c>
      <c r="F1128">
        <v>99</v>
      </c>
      <c r="G1128">
        <v>99</v>
      </c>
      <c r="H1128">
        <v>99</v>
      </c>
      <c r="I1128">
        <v>99</v>
      </c>
      <c r="J1128">
        <v>999</v>
      </c>
      <c r="K1128">
        <v>99</v>
      </c>
      <c r="L1128">
        <v>17</v>
      </c>
      <c r="M1128">
        <v>99</v>
      </c>
      <c r="N1128">
        <v>99</v>
      </c>
      <c r="O1128">
        <v>99</v>
      </c>
      <c r="P1128">
        <v>9999</v>
      </c>
      <c r="Q1128">
        <v>1904</v>
      </c>
      <c r="R1128">
        <v>874642</v>
      </c>
      <c r="S1128">
        <v>874641</v>
      </c>
      <c r="T1128">
        <v>0</v>
      </c>
      <c r="U1128">
        <v>61.871258036154259</v>
      </c>
      <c r="V1128">
        <v>87.712678483217886</v>
      </c>
      <c r="W1128">
        <v>80.958713975218117</v>
      </c>
      <c r="X1128">
        <v>2.3978953674760644</v>
      </c>
      <c r="Y1128">
        <v>4.7957907349521287</v>
      </c>
      <c r="Z1128">
        <v>0</v>
      </c>
      <c r="AA1128">
        <v>8.7508697703838365</v>
      </c>
      <c r="AB1128">
        <v>1.5014939716177882</v>
      </c>
      <c r="AC1128">
        <v>-21.184861649497236</v>
      </c>
      <c r="AD1128">
        <v>68.496815356458441</v>
      </c>
      <c r="AE1128">
        <v>67.745089173713041</v>
      </c>
      <c r="AF1128">
        <v>12206</v>
      </c>
      <c r="AG1128">
        <v>2</v>
      </c>
      <c r="AH1128">
        <v>1</v>
      </c>
      <c r="AI1128">
        <v>4149</v>
      </c>
      <c r="AJ1128">
        <v>47515</v>
      </c>
      <c r="AK1128">
        <v>10509</v>
      </c>
      <c r="AL1128">
        <v>66450</v>
      </c>
      <c r="AM1128">
        <v>20</v>
      </c>
      <c r="AN1128">
        <v>10284</v>
      </c>
      <c r="AO1128">
        <v>7657</v>
      </c>
      <c r="AP1128">
        <v>800</v>
      </c>
    </row>
    <row r="1129" spans="1:42" s="389" customFormat="1">
      <c r="A1129" s="389">
        <v>9</v>
      </c>
      <c r="B1129" s="389">
        <v>8</v>
      </c>
      <c r="C1129" s="389">
        <v>2024</v>
      </c>
      <c r="D1129" s="389">
        <v>99</v>
      </c>
      <c r="E1129" s="389">
        <v>99</v>
      </c>
      <c r="F1129" s="389">
        <v>99</v>
      </c>
      <c r="G1129" s="389">
        <v>99</v>
      </c>
      <c r="H1129" s="389">
        <v>99</v>
      </c>
      <c r="I1129" s="389">
        <v>99</v>
      </c>
      <c r="J1129" s="389">
        <v>999</v>
      </c>
      <c r="K1129" s="389">
        <v>99</v>
      </c>
      <c r="L1129" s="389">
        <v>75</v>
      </c>
      <c r="M1129" s="389">
        <v>99</v>
      </c>
      <c r="N1129" s="389">
        <v>99</v>
      </c>
      <c r="O1129" s="389">
        <v>99</v>
      </c>
      <c r="P1129" s="389">
        <v>9999</v>
      </c>
      <c r="Q1129" s="389">
        <v>19</v>
      </c>
      <c r="R1129" s="389">
        <v>19</v>
      </c>
      <c r="S1129" s="389">
        <v>0</v>
      </c>
      <c r="T1129" s="389">
        <v>0</v>
      </c>
      <c r="X1129" s="389">
        <v>0</v>
      </c>
      <c r="Y1129" s="389">
        <v>0</v>
      </c>
      <c r="Z1129" s="389">
        <v>0</v>
      </c>
      <c r="AD1129" s="389">
        <v>1.4879682107338896E-3</v>
      </c>
      <c r="AE1129" s="389">
        <v>0</v>
      </c>
      <c r="AF1129" s="389">
        <v>0</v>
      </c>
      <c r="AG1129" s="389">
        <v>0</v>
      </c>
      <c r="AH1129" s="389">
        <v>0</v>
      </c>
      <c r="AI1129" s="389">
        <v>0</v>
      </c>
      <c r="AJ1129" s="389">
        <v>0</v>
      </c>
      <c r="AK1129" s="389">
        <v>0</v>
      </c>
      <c r="AL1129" s="389">
        <v>0</v>
      </c>
      <c r="AM1129" s="389">
        <v>0</v>
      </c>
      <c r="AN1129" s="389">
        <v>0</v>
      </c>
      <c r="AO1129" s="389">
        <v>0</v>
      </c>
      <c r="AP1129" s="389">
        <v>6</v>
      </c>
    </row>
    <row r="1130" spans="1:42" s="389" customFormat="1">
      <c r="A1130" s="389">
        <v>9</v>
      </c>
      <c r="B1130" s="389">
        <v>9</v>
      </c>
      <c r="C1130" s="389">
        <v>2024</v>
      </c>
      <c r="D1130" s="389">
        <v>99</v>
      </c>
      <c r="E1130" s="389">
        <v>99</v>
      </c>
      <c r="F1130" s="389">
        <v>99</v>
      </c>
      <c r="G1130" s="389">
        <v>99</v>
      </c>
      <c r="H1130" s="389">
        <v>99</v>
      </c>
      <c r="I1130" s="389">
        <v>99</v>
      </c>
      <c r="J1130" s="389">
        <v>999</v>
      </c>
      <c r="K1130" s="389">
        <v>99</v>
      </c>
      <c r="L1130" s="389">
        <v>76</v>
      </c>
      <c r="M1130" s="389">
        <v>99</v>
      </c>
      <c r="N1130" s="389">
        <v>99</v>
      </c>
      <c r="O1130" s="389">
        <v>99</v>
      </c>
      <c r="P1130" s="389">
        <v>9999</v>
      </c>
      <c r="Q1130" s="389">
        <v>15</v>
      </c>
      <c r="R1130" s="389">
        <v>24</v>
      </c>
      <c r="S1130" s="389">
        <v>0</v>
      </c>
      <c r="T1130" s="389">
        <v>0</v>
      </c>
      <c r="X1130" s="389">
        <v>0</v>
      </c>
      <c r="Y1130" s="389">
        <v>0</v>
      </c>
      <c r="Z1130" s="389">
        <v>0</v>
      </c>
      <c r="AD1130" s="389">
        <v>1.8795387925059656E-3</v>
      </c>
      <c r="AE1130" s="389">
        <v>0</v>
      </c>
      <c r="AF1130" s="389">
        <v>0</v>
      </c>
      <c r="AG1130" s="389">
        <v>0</v>
      </c>
      <c r="AH1130" s="389">
        <v>0</v>
      </c>
      <c r="AI1130" s="389">
        <v>0</v>
      </c>
      <c r="AJ1130" s="389">
        <v>0</v>
      </c>
      <c r="AK1130" s="389">
        <v>0</v>
      </c>
      <c r="AL1130" s="389">
        <v>0</v>
      </c>
      <c r="AM1130" s="389">
        <v>0</v>
      </c>
      <c r="AN1130" s="389">
        <v>0</v>
      </c>
      <c r="AO1130" s="389">
        <v>0</v>
      </c>
      <c r="AP1130" s="389">
        <v>4</v>
      </c>
    </row>
    <row r="1131" spans="1:42" s="386" customFormat="1">
      <c r="A1131" s="386">
        <v>9</v>
      </c>
      <c r="B1131" s="386">
        <v>10</v>
      </c>
      <c r="C1131" s="386">
        <v>2024</v>
      </c>
      <c r="D1131" s="386">
        <v>99</v>
      </c>
      <c r="E1131" s="386">
        <v>99</v>
      </c>
      <c r="F1131" s="386">
        <v>99</v>
      </c>
      <c r="G1131" s="386">
        <v>99</v>
      </c>
      <c r="H1131" s="386">
        <v>99</v>
      </c>
      <c r="I1131" s="386">
        <v>99</v>
      </c>
      <c r="J1131" s="386">
        <v>999</v>
      </c>
      <c r="K1131" s="386">
        <v>99</v>
      </c>
      <c r="L1131" s="386">
        <v>99</v>
      </c>
      <c r="M1131" s="386">
        <v>99</v>
      </c>
      <c r="N1131" s="386">
        <v>99</v>
      </c>
      <c r="O1131" s="386">
        <v>99</v>
      </c>
      <c r="P1131" s="386">
        <v>9999</v>
      </c>
      <c r="Q1131" s="386">
        <v>926</v>
      </c>
      <c r="R1131" s="386">
        <v>2895</v>
      </c>
      <c r="S1131" s="386">
        <v>0</v>
      </c>
      <c r="T1131" s="386">
        <v>0</v>
      </c>
      <c r="X1131" s="386">
        <v>1.0017271157167531</v>
      </c>
      <c r="Y1131" s="386">
        <v>2.0034542314335062</v>
      </c>
      <c r="Z1131" s="386">
        <v>0</v>
      </c>
      <c r="AD1131" s="386">
        <v>0.22671936684603208</v>
      </c>
      <c r="AE1131" s="386">
        <v>0</v>
      </c>
      <c r="AF1131" s="386">
        <v>334</v>
      </c>
      <c r="AG1131" s="386">
        <v>1</v>
      </c>
      <c r="AH1131" s="386">
        <v>0</v>
      </c>
      <c r="AI1131" s="386">
        <v>151</v>
      </c>
      <c r="AJ1131" s="386">
        <v>252</v>
      </c>
      <c r="AK1131" s="386">
        <v>93</v>
      </c>
      <c r="AL1131" s="386">
        <v>55</v>
      </c>
      <c r="AM1131" s="386">
        <v>1</v>
      </c>
      <c r="AN1131" s="386">
        <v>30</v>
      </c>
      <c r="AO1131" s="386">
        <v>288</v>
      </c>
      <c r="AP1131" s="386">
        <v>422</v>
      </c>
    </row>
    <row r="1132" spans="1:42">
      <c r="A1132">
        <v>9</v>
      </c>
      <c r="B1132">
        <v>11</v>
      </c>
      <c r="C1132">
        <v>2023</v>
      </c>
      <c r="D1132">
        <v>99</v>
      </c>
      <c r="E1132">
        <v>99</v>
      </c>
      <c r="F1132">
        <v>99</v>
      </c>
      <c r="G1132">
        <v>99</v>
      </c>
      <c r="H1132">
        <v>99</v>
      </c>
      <c r="I1132">
        <v>99</v>
      </c>
      <c r="J1132">
        <v>999</v>
      </c>
      <c r="K1132">
        <v>99</v>
      </c>
      <c r="L1132">
        <v>1</v>
      </c>
      <c r="M1132">
        <v>99</v>
      </c>
      <c r="N1132">
        <v>99</v>
      </c>
      <c r="O1132">
        <v>99</v>
      </c>
      <c r="P1132">
        <v>9999</v>
      </c>
    </row>
    <row r="1133" spans="1:42">
      <c r="A1133">
        <v>9</v>
      </c>
      <c r="B1133">
        <v>12</v>
      </c>
      <c r="C1133">
        <v>2023</v>
      </c>
      <c r="D1133">
        <v>99</v>
      </c>
      <c r="E1133">
        <v>99</v>
      </c>
      <c r="F1133">
        <v>99</v>
      </c>
      <c r="G1133">
        <v>99</v>
      </c>
      <c r="H1133">
        <v>99</v>
      </c>
      <c r="I1133">
        <v>99</v>
      </c>
      <c r="J1133">
        <v>999</v>
      </c>
      <c r="K1133">
        <v>99</v>
      </c>
      <c r="L1133">
        <v>2</v>
      </c>
      <c r="M1133">
        <v>99</v>
      </c>
      <c r="N1133">
        <v>99</v>
      </c>
      <c r="O1133">
        <v>99</v>
      </c>
      <c r="P1133">
        <v>9999</v>
      </c>
    </row>
    <row r="1134" spans="1:42">
      <c r="A1134">
        <v>9</v>
      </c>
      <c r="B1134">
        <v>13</v>
      </c>
      <c r="C1134">
        <v>2023</v>
      </c>
      <c r="D1134">
        <v>99</v>
      </c>
      <c r="E1134">
        <v>99</v>
      </c>
      <c r="F1134">
        <v>99</v>
      </c>
      <c r="G1134">
        <v>99</v>
      </c>
      <c r="H1134">
        <v>99</v>
      </c>
      <c r="I1134">
        <v>99</v>
      </c>
      <c r="J1134">
        <v>999</v>
      </c>
      <c r="K1134">
        <v>99</v>
      </c>
      <c r="L1134">
        <v>5</v>
      </c>
      <c r="M1134">
        <v>99</v>
      </c>
      <c r="N1134">
        <v>99</v>
      </c>
      <c r="O1134">
        <v>99</v>
      </c>
      <c r="P1134">
        <v>9999</v>
      </c>
      <c r="Q1134">
        <v>1</v>
      </c>
      <c r="R1134">
        <v>1</v>
      </c>
      <c r="S1134">
        <v>1</v>
      </c>
      <c r="T1134">
        <v>5</v>
      </c>
      <c r="U1134">
        <v>61</v>
      </c>
      <c r="V1134">
        <v>78.873239436619698</v>
      </c>
      <c r="W1134">
        <v>72.8</v>
      </c>
      <c r="X1134">
        <v>0</v>
      </c>
      <c r="Y1134">
        <v>0</v>
      </c>
      <c r="Z1134">
        <v>0</v>
      </c>
      <c r="AA1134">
        <v>0</v>
      </c>
      <c r="AB1134">
        <v>0</v>
      </c>
      <c r="AD1134">
        <v>7.8136476294955813E-5</v>
      </c>
      <c r="AE1134">
        <v>6.7827681292514306E-5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1</v>
      </c>
    </row>
    <row r="1135" spans="1:42">
      <c r="A1135">
        <v>9</v>
      </c>
      <c r="B1135">
        <v>14</v>
      </c>
      <c r="C1135">
        <v>2023</v>
      </c>
      <c r="D1135">
        <v>99</v>
      </c>
      <c r="E1135">
        <v>99</v>
      </c>
      <c r="F1135">
        <v>99</v>
      </c>
      <c r="G1135">
        <v>99</v>
      </c>
      <c r="H1135">
        <v>99</v>
      </c>
      <c r="I1135">
        <v>99</v>
      </c>
      <c r="J1135">
        <v>999</v>
      </c>
      <c r="K1135">
        <v>99</v>
      </c>
      <c r="L1135">
        <v>8</v>
      </c>
      <c r="M1135">
        <v>99</v>
      </c>
      <c r="N1135">
        <v>99</v>
      </c>
      <c r="O1135">
        <v>99</v>
      </c>
      <c r="P1135">
        <v>9999</v>
      </c>
      <c r="Q1135">
        <v>575</v>
      </c>
      <c r="R1135">
        <v>1536</v>
      </c>
      <c r="S1135">
        <v>1536</v>
      </c>
      <c r="T1135">
        <v>8</v>
      </c>
      <c r="U1135">
        <v>48.347005208333343</v>
      </c>
      <c r="V1135">
        <v>98.217993860599606</v>
      </c>
      <c r="W1135">
        <v>90.655208333333363</v>
      </c>
      <c r="X1135">
        <v>1.5625</v>
      </c>
      <c r="Y1135">
        <v>3.125</v>
      </c>
      <c r="Z1135">
        <v>0</v>
      </c>
      <c r="AA1135">
        <v>16.642492722519471</v>
      </c>
      <c r="AB1135">
        <v>0.476017430061832</v>
      </c>
      <c r="AC1135">
        <v>12.448452986831024</v>
      </c>
      <c r="AD1135">
        <v>0.12001762758905216</v>
      </c>
      <c r="AE1135">
        <v>0.12973572033420278</v>
      </c>
      <c r="AF1135">
        <v>15</v>
      </c>
      <c r="AG1135">
        <v>0</v>
      </c>
      <c r="AH1135">
        <v>0</v>
      </c>
      <c r="AI1135">
        <v>6</v>
      </c>
      <c r="AJ1135">
        <v>62</v>
      </c>
      <c r="AK1135">
        <v>12</v>
      </c>
      <c r="AL1135">
        <v>73</v>
      </c>
      <c r="AM1135">
        <v>0</v>
      </c>
      <c r="AN1135">
        <v>23</v>
      </c>
      <c r="AO1135">
        <v>10</v>
      </c>
      <c r="AP1135">
        <v>280</v>
      </c>
    </row>
    <row r="1136" spans="1:42">
      <c r="A1136">
        <v>9</v>
      </c>
      <c r="B1136">
        <v>15</v>
      </c>
      <c r="C1136">
        <v>2023</v>
      </c>
      <c r="D1136">
        <v>99</v>
      </c>
      <c r="E1136">
        <v>99</v>
      </c>
      <c r="F1136">
        <v>99</v>
      </c>
      <c r="G1136">
        <v>99</v>
      </c>
      <c r="H1136">
        <v>99</v>
      </c>
      <c r="I1136">
        <v>99</v>
      </c>
      <c r="J1136">
        <v>999</v>
      </c>
      <c r="K1136">
        <v>99</v>
      </c>
      <c r="L1136">
        <v>11</v>
      </c>
      <c r="M1136">
        <v>99</v>
      </c>
      <c r="N1136">
        <v>99</v>
      </c>
      <c r="O1136">
        <v>99</v>
      </c>
      <c r="P1136">
        <v>9999</v>
      </c>
      <c r="Q1136">
        <v>1445</v>
      </c>
      <c r="R1136">
        <v>24182</v>
      </c>
      <c r="S1136">
        <v>24182</v>
      </c>
      <c r="T1136">
        <v>11</v>
      </c>
      <c r="U1136">
        <v>53.100818790836179</v>
      </c>
      <c r="V1136">
        <v>98.915501111873439</v>
      </c>
      <c r="W1136">
        <v>91.29900752625862</v>
      </c>
      <c r="X1136">
        <v>1.5548755272516748</v>
      </c>
      <c r="Y1136">
        <v>3.1097510545033495</v>
      </c>
      <c r="Z1136">
        <v>0</v>
      </c>
      <c r="AA1136">
        <v>9.7448980312209432</v>
      </c>
      <c r="AB1136">
        <v>1.1392248485887764</v>
      </c>
      <c r="AC1136">
        <v>-9.4793700078054979</v>
      </c>
      <c r="AD1136">
        <v>1.8894962697646216</v>
      </c>
      <c r="AE1136">
        <v>2.0569979784721224</v>
      </c>
      <c r="AF1136">
        <v>277</v>
      </c>
      <c r="AG1136">
        <v>0</v>
      </c>
      <c r="AH1136">
        <v>0</v>
      </c>
      <c r="AI1136">
        <v>87</v>
      </c>
      <c r="AJ1136">
        <v>1116</v>
      </c>
      <c r="AK1136">
        <v>214</v>
      </c>
      <c r="AL1136">
        <v>1281</v>
      </c>
      <c r="AM1136">
        <v>0</v>
      </c>
      <c r="AN1136">
        <v>424</v>
      </c>
      <c r="AO1136">
        <v>186</v>
      </c>
      <c r="AP1136">
        <v>704</v>
      </c>
    </row>
    <row r="1137" spans="1:42">
      <c r="A1137">
        <v>9</v>
      </c>
      <c r="B1137">
        <v>16</v>
      </c>
      <c r="C1137">
        <v>2023</v>
      </c>
      <c r="D1137">
        <v>99</v>
      </c>
      <c r="E1137">
        <v>99</v>
      </c>
      <c r="F1137">
        <v>99</v>
      </c>
      <c r="G1137">
        <v>99</v>
      </c>
      <c r="H1137">
        <v>99</v>
      </c>
      <c r="I1137">
        <v>99</v>
      </c>
      <c r="J1137">
        <v>999</v>
      </c>
      <c r="K1137">
        <v>99</v>
      </c>
      <c r="L1137">
        <v>14</v>
      </c>
      <c r="M1137">
        <v>99</v>
      </c>
      <c r="N1137">
        <v>99</v>
      </c>
      <c r="O1137">
        <v>99</v>
      </c>
      <c r="P1137">
        <v>9999</v>
      </c>
      <c r="Q1137">
        <v>1809</v>
      </c>
      <c r="R1137">
        <v>366931</v>
      </c>
      <c r="S1137">
        <v>366931</v>
      </c>
      <c r="T1137">
        <v>14</v>
      </c>
      <c r="U1137">
        <v>57.838844360383845</v>
      </c>
      <c r="V1137">
        <v>94.651331133009194</v>
      </c>
      <c r="W1137">
        <v>87.363178635765024</v>
      </c>
      <c r="X1137">
        <v>1.5806786562051174</v>
      </c>
      <c r="Y1137">
        <v>3.1613573124102348</v>
      </c>
      <c r="Z1137">
        <v>0</v>
      </c>
      <c r="AA1137">
        <v>8.6944985624086897</v>
      </c>
      <c r="AB1137">
        <v>1.2174074019770125</v>
      </c>
      <c r="AC1137">
        <v>-12.476731642608621</v>
      </c>
      <c r="AD1137">
        <v>28.670695383384444</v>
      </c>
      <c r="AE1137">
        <v>29.866781386929205</v>
      </c>
      <c r="AF1137">
        <v>4847</v>
      </c>
      <c r="AG1137">
        <v>2</v>
      </c>
      <c r="AH1137">
        <v>0</v>
      </c>
      <c r="AI1137">
        <v>1314</v>
      </c>
      <c r="AJ1137">
        <v>17342</v>
      </c>
      <c r="AK1137">
        <v>3812</v>
      </c>
      <c r="AL1137">
        <v>21404</v>
      </c>
      <c r="AM1137">
        <v>10</v>
      </c>
      <c r="AN1137">
        <v>5263</v>
      </c>
      <c r="AO1137">
        <v>3267</v>
      </c>
      <c r="AP1137">
        <v>846</v>
      </c>
    </row>
    <row r="1138" spans="1:42">
      <c r="A1138">
        <v>9</v>
      </c>
      <c r="B1138">
        <v>17</v>
      </c>
      <c r="C1138">
        <v>2023</v>
      </c>
      <c r="D1138">
        <v>99</v>
      </c>
      <c r="E1138">
        <v>99</v>
      </c>
      <c r="F1138">
        <v>99</v>
      </c>
      <c r="G1138">
        <v>99</v>
      </c>
      <c r="H1138">
        <v>99</v>
      </c>
      <c r="I1138">
        <v>99</v>
      </c>
      <c r="J1138">
        <v>999</v>
      </c>
      <c r="K1138">
        <v>99</v>
      </c>
      <c r="L1138">
        <v>17</v>
      </c>
      <c r="M1138">
        <v>99</v>
      </c>
      <c r="N1138">
        <v>99</v>
      </c>
      <c r="O1138">
        <v>99</v>
      </c>
      <c r="P1138">
        <v>9999</v>
      </c>
      <c r="Q1138">
        <v>1905</v>
      </c>
      <c r="R1138">
        <v>880435</v>
      </c>
      <c r="S1138">
        <v>880428</v>
      </c>
      <c r="T1138">
        <v>0</v>
      </c>
      <c r="U1138">
        <v>61.910511705670416</v>
      </c>
      <c r="V1138">
        <v>89.742646503448356</v>
      </c>
      <c r="W1138">
        <v>82.831804633652197</v>
      </c>
      <c r="X1138">
        <v>2.0694315877946701</v>
      </c>
      <c r="Y1138">
        <v>4.1388631755893401</v>
      </c>
      <c r="Z1138">
        <v>0</v>
      </c>
      <c r="AA1138">
        <v>9.3703198279591771</v>
      </c>
      <c r="AB1138">
        <v>1.5221559687074182</v>
      </c>
      <c r="AC1138">
        <v>-23.276323609695375</v>
      </c>
      <c r="AD1138">
        <v>68.794088506749418</v>
      </c>
      <c r="AE1138">
        <v>67.946417086583196</v>
      </c>
      <c r="AF1138">
        <v>14009</v>
      </c>
      <c r="AG1138">
        <v>9</v>
      </c>
      <c r="AH1138">
        <v>1</v>
      </c>
      <c r="AI1138">
        <v>4974</v>
      </c>
      <c r="AJ1138">
        <v>45958</v>
      </c>
      <c r="AK1138">
        <v>11542</v>
      </c>
      <c r="AL1138">
        <v>62456</v>
      </c>
      <c r="AM1138">
        <v>31</v>
      </c>
      <c r="AN1138">
        <v>12740</v>
      </c>
      <c r="AO1138">
        <v>8199</v>
      </c>
      <c r="AP1138">
        <v>864</v>
      </c>
    </row>
    <row r="1139" spans="1:42" s="389" customFormat="1">
      <c r="A1139" s="389">
        <v>9</v>
      </c>
      <c r="B1139" s="389">
        <v>18</v>
      </c>
      <c r="C1139" s="389">
        <v>2023</v>
      </c>
      <c r="D1139" s="389">
        <v>99</v>
      </c>
      <c r="E1139" s="389">
        <v>99</v>
      </c>
      <c r="F1139" s="389">
        <v>99</v>
      </c>
      <c r="G1139" s="389">
        <v>99</v>
      </c>
      <c r="H1139" s="389">
        <v>99</v>
      </c>
      <c r="I1139" s="389">
        <v>99</v>
      </c>
      <c r="J1139" s="389">
        <v>999</v>
      </c>
      <c r="K1139" s="389">
        <v>99</v>
      </c>
      <c r="L1139" s="389">
        <v>75</v>
      </c>
      <c r="M1139" s="389">
        <v>99</v>
      </c>
      <c r="N1139" s="389">
        <v>99</v>
      </c>
      <c r="O1139" s="389">
        <v>99</v>
      </c>
      <c r="P1139" s="389">
        <v>9999</v>
      </c>
      <c r="Q1139" s="389">
        <v>37</v>
      </c>
      <c r="R1139" s="389">
        <v>47</v>
      </c>
      <c r="S1139" s="389">
        <v>0</v>
      </c>
      <c r="T1139" s="389">
        <v>0</v>
      </c>
      <c r="X1139" s="389">
        <v>0</v>
      </c>
      <c r="Y1139" s="389">
        <v>0</v>
      </c>
      <c r="Z1139" s="389">
        <v>0</v>
      </c>
      <c r="AD1139" s="389">
        <v>3.6724143858629238E-3</v>
      </c>
      <c r="AE1139" s="389">
        <v>0</v>
      </c>
      <c r="AF1139" s="389">
        <v>0</v>
      </c>
      <c r="AG1139" s="389">
        <v>0</v>
      </c>
      <c r="AH1139" s="389">
        <v>0</v>
      </c>
      <c r="AI1139" s="389">
        <v>0</v>
      </c>
      <c r="AJ1139" s="389">
        <v>0</v>
      </c>
      <c r="AK1139" s="389">
        <v>0</v>
      </c>
      <c r="AL1139" s="389">
        <v>0</v>
      </c>
      <c r="AM1139" s="389">
        <v>0</v>
      </c>
      <c r="AN1139" s="389">
        <v>0</v>
      </c>
      <c r="AO1139" s="389">
        <v>0</v>
      </c>
      <c r="AP1139" s="389">
        <v>15</v>
      </c>
    </row>
    <row r="1140" spans="1:42" s="389" customFormat="1">
      <c r="A1140" s="389">
        <v>9</v>
      </c>
      <c r="B1140" s="389">
        <v>19</v>
      </c>
      <c r="C1140" s="389">
        <v>2023</v>
      </c>
      <c r="D1140" s="389">
        <v>99</v>
      </c>
      <c r="E1140" s="389">
        <v>99</v>
      </c>
      <c r="F1140" s="389">
        <v>99</v>
      </c>
      <c r="G1140" s="389">
        <v>99</v>
      </c>
      <c r="H1140" s="389">
        <v>99</v>
      </c>
      <c r="I1140" s="389">
        <v>99</v>
      </c>
      <c r="J1140" s="389">
        <v>999</v>
      </c>
      <c r="K1140" s="389">
        <v>99</v>
      </c>
      <c r="L1140" s="389">
        <v>76</v>
      </c>
      <c r="M1140" s="389">
        <v>99</v>
      </c>
      <c r="N1140" s="389">
        <v>99</v>
      </c>
      <c r="O1140" s="389">
        <v>99</v>
      </c>
      <c r="P1140" s="389">
        <v>9999</v>
      </c>
      <c r="Q1140" s="389">
        <v>35</v>
      </c>
      <c r="R1140" s="389">
        <v>54</v>
      </c>
      <c r="S1140" s="389">
        <v>0</v>
      </c>
      <c r="T1140" s="389">
        <v>0</v>
      </c>
      <c r="X1140" s="389">
        <v>0</v>
      </c>
      <c r="Y1140" s="389">
        <v>0</v>
      </c>
      <c r="Z1140" s="389">
        <v>0</v>
      </c>
      <c r="AD1140" s="389">
        <v>4.2193697199276129E-3</v>
      </c>
      <c r="AE1140" s="389">
        <v>0</v>
      </c>
      <c r="AF1140" s="389">
        <v>0</v>
      </c>
      <c r="AG1140" s="389">
        <v>0</v>
      </c>
      <c r="AH1140" s="389">
        <v>0</v>
      </c>
      <c r="AI1140" s="389">
        <v>0</v>
      </c>
      <c r="AJ1140" s="389">
        <v>0</v>
      </c>
      <c r="AK1140" s="389">
        <v>0</v>
      </c>
      <c r="AL1140" s="389">
        <v>0</v>
      </c>
      <c r="AM1140" s="389">
        <v>0</v>
      </c>
      <c r="AN1140" s="389">
        <v>0</v>
      </c>
      <c r="AO1140" s="389">
        <v>0</v>
      </c>
      <c r="AP1140" s="389">
        <v>14</v>
      </c>
    </row>
    <row r="1141" spans="1:42" s="386" customFormat="1">
      <c r="A1141" s="386">
        <v>9</v>
      </c>
      <c r="B1141" s="386">
        <v>20</v>
      </c>
      <c r="C1141" s="386">
        <v>2023</v>
      </c>
      <c r="D1141" s="386">
        <v>99</v>
      </c>
      <c r="E1141" s="386">
        <v>99</v>
      </c>
      <c r="F1141" s="386">
        <v>99</v>
      </c>
      <c r="G1141" s="386">
        <v>99</v>
      </c>
      <c r="H1141" s="386">
        <v>99</v>
      </c>
      <c r="I1141" s="386">
        <v>99</v>
      </c>
      <c r="J1141" s="386">
        <v>999</v>
      </c>
      <c r="K1141" s="386">
        <v>99</v>
      </c>
      <c r="L1141" s="386">
        <v>99</v>
      </c>
      <c r="M1141" s="386">
        <v>99</v>
      </c>
      <c r="N1141" s="386">
        <v>99</v>
      </c>
      <c r="O1141" s="386">
        <v>99</v>
      </c>
      <c r="P1141" s="386">
        <v>9999</v>
      </c>
      <c r="Q1141" s="386">
        <v>912</v>
      </c>
      <c r="R1141" s="386">
        <v>2482</v>
      </c>
      <c r="S1141" s="386">
        <v>0</v>
      </c>
      <c r="T1141" s="386">
        <v>0</v>
      </c>
      <c r="X1141" s="386">
        <v>1.2489927477840452</v>
      </c>
      <c r="Y1141" s="386">
        <v>2.4979854955680905</v>
      </c>
      <c r="Z1141" s="386">
        <v>0</v>
      </c>
      <c r="AD1141" s="386">
        <v>0.19393473416408036</v>
      </c>
      <c r="AE1141" s="386">
        <v>0</v>
      </c>
      <c r="AF1141" s="386">
        <v>353</v>
      </c>
      <c r="AG1141" s="386">
        <v>0</v>
      </c>
      <c r="AH1141" s="386">
        <v>0</v>
      </c>
      <c r="AI1141" s="386">
        <v>144</v>
      </c>
      <c r="AJ1141" s="386">
        <v>222</v>
      </c>
      <c r="AK1141" s="386">
        <v>92</v>
      </c>
      <c r="AL1141" s="386">
        <v>38</v>
      </c>
      <c r="AM1141" s="386">
        <v>2</v>
      </c>
      <c r="AN1141" s="386">
        <v>40</v>
      </c>
      <c r="AO1141" s="386">
        <v>254</v>
      </c>
      <c r="AP1141" s="386">
        <v>449</v>
      </c>
    </row>
    <row r="1142" spans="1:42">
      <c r="A1142">
        <v>9</v>
      </c>
      <c r="B1142">
        <v>21</v>
      </c>
      <c r="C1142">
        <v>2022</v>
      </c>
      <c r="D1142">
        <v>99</v>
      </c>
      <c r="E1142">
        <v>99</v>
      </c>
      <c r="F1142">
        <v>99</v>
      </c>
      <c r="G1142">
        <v>99</v>
      </c>
      <c r="H1142">
        <v>99</v>
      </c>
      <c r="I1142">
        <v>99</v>
      </c>
      <c r="J1142">
        <v>999</v>
      </c>
      <c r="K1142">
        <v>99</v>
      </c>
      <c r="L1142">
        <v>1</v>
      </c>
      <c r="M1142">
        <v>99</v>
      </c>
      <c r="N1142">
        <v>99</v>
      </c>
      <c r="O1142">
        <v>99</v>
      </c>
      <c r="P1142">
        <v>9999</v>
      </c>
      <c r="Q1142">
        <v>16</v>
      </c>
      <c r="R1142">
        <v>22</v>
      </c>
      <c r="S1142">
        <v>0</v>
      </c>
      <c r="T1142">
        <v>1</v>
      </c>
      <c r="X1142">
        <v>0</v>
      </c>
      <c r="Y1142">
        <v>0</v>
      </c>
      <c r="Z1142">
        <v>0</v>
      </c>
      <c r="AD1142">
        <v>1.7170771912051303E-3</v>
      </c>
      <c r="AE1142">
        <v>0</v>
      </c>
      <c r="AF1142">
        <v>0</v>
      </c>
      <c r="AG1142">
        <v>0</v>
      </c>
      <c r="AH1142">
        <v>0</v>
      </c>
      <c r="AI1142">
        <v>1</v>
      </c>
      <c r="AJ1142">
        <v>0</v>
      </c>
      <c r="AK1142">
        <v>0</v>
      </c>
      <c r="AL1142">
        <v>2</v>
      </c>
      <c r="AM1142">
        <v>0</v>
      </c>
      <c r="AN1142">
        <v>2</v>
      </c>
      <c r="AO1142">
        <v>0</v>
      </c>
      <c r="AP1142">
        <v>10</v>
      </c>
    </row>
    <row r="1143" spans="1:42">
      <c r="A1143">
        <v>9</v>
      </c>
      <c r="B1143">
        <v>22</v>
      </c>
      <c r="C1143">
        <v>2022</v>
      </c>
      <c r="D1143">
        <v>99</v>
      </c>
      <c r="E1143">
        <v>99</v>
      </c>
      <c r="F1143">
        <v>99</v>
      </c>
      <c r="G1143">
        <v>99</v>
      </c>
      <c r="H1143">
        <v>99</v>
      </c>
      <c r="I1143">
        <v>99</v>
      </c>
      <c r="J1143">
        <v>999</v>
      </c>
      <c r="K1143">
        <v>99</v>
      </c>
      <c r="L1143">
        <v>2</v>
      </c>
      <c r="M1143">
        <v>99</v>
      </c>
      <c r="N1143">
        <v>99</v>
      </c>
      <c r="O1143">
        <v>99</v>
      </c>
      <c r="P1143">
        <v>9999</v>
      </c>
    </row>
    <row r="1144" spans="1:42">
      <c r="A1144">
        <v>9</v>
      </c>
      <c r="B1144">
        <v>23</v>
      </c>
      <c r="C1144">
        <v>2022</v>
      </c>
      <c r="D1144">
        <v>99</v>
      </c>
      <c r="E1144">
        <v>99</v>
      </c>
      <c r="F1144">
        <v>99</v>
      </c>
      <c r="G1144">
        <v>99</v>
      </c>
      <c r="H1144">
        <v>99</v>
      </c>
      <c r="I1144">
        <v>99</v>
      </c>
      <c r="J1144">
        <v>999</v>
      </c>
      <c r="K1144">
        <v>99</v>
      </c>
      <c r="L1144">
        <v>5</v>
      </c>
      <c r="M1144">
        <v>99</v>
      </c>
      <c r="N1144">
        <v>99</v>
      </c>
      <c r="O1144">
        <v>99</v>
      </c>
      <c r="P1144">
        <v>9999</v>
      </c>
      <c r="Q1144">
        <v>1</v>
      </c>
      <c r="R1144">
        <v>1</v>
      </c>
      <c r="S1144">
        <v>1</v>
      </c>
      <c r="T1144">
        <v>5</v>
      </c>
      <c r="U1144">
        <v>62</v>
      </c>
      <c r="V1144">
        <v>89.165763813651125</v>
      </c>
      <c r="W1144">
        <v>82.3</v>
      </c>
      <c r="X1144">
        <v>0</v>
      </c>
      <c r="Y1144">
        <v>0</v>
      </c>
      <c r="Z1144">
        <v>0</v>
      </c>
      <c r="AA1144">
        <v>0</v>
      </c>
      <c r="AB1144">
        <v>0</v>
      </c>
      <c r="AD1144">
        <v>7.8048963236596858E-5</v>
      </c>
      <c r="AE1144">
        <v>7.5642532806649026E-5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</row>
    <row r="1145" spans="1:42">
      <c r="A1145">
        <v>9</v>
      </c>
      <c r="B1145">
        <v>24</v>
      </c>
      <c r="C1145">
        <v>2022</v>
      </c>
      <c r="D1145">
        <v>99</v>
      </c>
      <c r="E1145">
        <v>99</v>
      </c>
      <c r="F1145">
        <v>99</v>
      </c>
      <c r="G1145">
        <v>99</v>
      </c>
      <c r="H1145">
        <v>99</v>
      </c>
      <c r="I1145">
        <v>99</v>
      </c>
      <c r="J1145">
        <v>999</v>
      </c>
      <c r="K1145">
        <v>99</v>
      </c>
      <c r="L1145">
        <v>8</v>
      </c>
      <c r="M1145">
        <v>99</v>
      </c>
      <c r="N1145">
        <v>99</v>
      </c>
      <c r="O1145">
        <v>99</v>
      </c>
      <c r="P1145">
        <v>9999</v>
      </c>
      <c r="Q1145">
        <v>489</v>
      </c>
      <c r="R1145">
        <v>1170</v>
      </c>
      <c r="S1145">
        <v>1170</v>
      </c>
      <c r="T1145">
        <v>8</v>
      </c>
      <c r="U1145">
        <v>48.358974358974365</v>
      </c>
      <c r="V1145">
        <v>101.63786797047899</v>
      </c>
      <c r="W1145">
        <v>93.811752136752176</v>
      </c>
      <c r="X1145">
        <v>1.9658119658119655</v>
      </c>
      <c r="Y1145">
        <v>3.931623931623931</v>
      </c>
      <c r="Z1145">
        <v>0</v>
      </c>
      <c r="AA1145">
        <v>17.174441433535829</v>
      </c>
      <c r="AB1145">
        <v>0.58560420199483154</v>
      </c>
      <c r="AC1145">
        <v>8.4756371627208065</v>
      </c>
      <c r="AD1145">
        <v>9.1317286986818305E-2</v>
      </c>
      <c r="AE1145">
        <v>0.1008809901606878</v>
      </c>
      <c r="AF1145">
        <v>16</v>
      </c>
      <c r="AG1145">
        <v>0</v>
      </c>
      <c r="AH1145">
        <v>0</v>
      </c>
      <c r="AI1145">
        <v>2</v>
      </c>
      <c r="AJ1145">
        <v>37</v>
      </c>
      <c r="AK1145">
        <v>6</v>
      </c>
      <c r="AL1145">
        <v>65</v>
      </c>
      <c r="AM1145">
        <v>0</v>
      </c>
      <c r="AN1145">
        <v>17</v>
      </c>
      <c r="AO1145">
        <v>9</v>
      </c>
      <c r="AP1145">
        <v>246</v>
      </c>
    </row>
    <row r="1146" spans="1:42">
      <c r="A1146">
        <v>9</v>
      </c>
      <c r="B1146">
        <v>25</v>
      </c>
      <c r="C1146">
        <v>2022</v>
      </c>
      <c r="D1146">
        <v>99</v>
      </c>
      <c r="E1146">
        <v>99</v>
      </c>
      <c r="F1146">
        <v>99</v>
      </c>
      <c r="G1146">
        <v>99</v>
      </c>
      <c r="H1146">
        <v>99</v>
      </c>
      <c r="I1146">
        <v>99</v>
      </c>
      <c r="J1146">
        <v>999</v>
      </c>
      <c r="K1146">
        <v>99</v>
      </c>
      <c r="L1146">
        <v>11</v>
      </c>
      <c r="M1146">
        <v>99</v>
      </c>
      <c r="N1146">
        <v>99</v>
      </c>
      <c r="O1146">
        <v>99</v>
      </c>
      <c r="P1146">
        <v>9999</v>
      </c>
      <c r="Q1146">
        <v>1474</v>
      </c>
      <c r="R1146">
        <v>21088</v>
      </c>
      <c r="S1146">
        <v>21088</v>
      </c>
      <c r="T1146">
        <v>11</v>
      </c>
      <c r="U1146">
        <v>53.099155918057647</v>
      </c>
      <c r="V1146">
        <v>101.0468580715057</v>
      </c>
      <c r="W1146">
        <v>93.266249999999943</v>
      </c>
      <c r="X1146">
        <v>1.5838391502276179</v>
      </c>
      <c r="Y1146">
        <v>3.1676783004552358</v>
      </c>
      <c r="Z1146">
        <v>0</v>
      </c>
      <c r="AA1146">
        <v>9.8594582762172216</v>
      </c>
      <c r="AB1146">
        <v>1.1283705404698428</v>
      </c>
      <c r="AC1146">
        <v>-9.7628416540005887</v>
      </c>
      <c r="AD1146">
        <v>1.6458965367333542</v>
      </c>
      <c r="AE1146">
        <v>1.8076990726120776</v>
      </c>
      <c r="AF1146">
        <v>222</v>
      </c>
      <c r="AG1146">
        <v>0</v>
      </c>
      <c r="AH1146">
        <v>0</v>
      </c>
      <c r="AI1146">
        <v>80</v>
      </c>
      <c r="AJ1146">
        <v>917</v>
      </c>
      <c r="AK1146">
        <v>188</v>
      </c>
      <c r="AL1146">
        <v>1270</v>
      </c>
      <c r="AM1146">
        <v>1</v>
      </c>
      <c r="AN1146">
        <v>341</v>
      </c>
      <c r="AO1146">
        <v>191</v>
      </c>
      <c r="AP1146">
        <v>745</v>
      </c>
    </row>
    <row r="1147" spans="1:42">
      <c r="A1147">
        <v>9</v>
      </c>
      <c r="B1147">
        <v>26</v>
      </c>
      <c r="C1147">
        <v>2022</v>
      </c>
      <c r="D1147">
        <v>99</v>
      </c>
      <c r="E1147">
        <v>99</v>
      </c>
      <c r="F1147">
        <v>99</v>
      </c>
      <c r="G1147">
        <v>99</v>
      </c>
      <c r="H1147">
        <v>99</v>
      </c>
      <c r="I1147">
        <v>99</v>
      </c>
      <c r="J1147">
        <v>999</v>
      </c>
      <c r="K1147">
        <v>99</v>
      </c>
      <c r="L1147">
        <v>14</v>
      </c>
      <c r="M1147">
        <v>99</v>
      </c>
      <c r="N1147">
        <v>99</v>
      </c>
      <c r="O1147">
        <v>99</v>
      </c>
      <c r="P1147">
        <v>9999</v>
      </c>
      <c r="Q1147">
        <v>1886</v>
      </c>
      <c r="R1147">
        <v>351203</v>
      </c>
      <c r="S1147">
        <v>351201</v>
      </c>
      <c r="T1147">
        <v>14</v>
      </c>
      <c r="U1147">
        <v>57.863764624816</v>
      </c>
      <c r="V1147">
        <v>96.179249249604993</v>
      </c>
      <c r="W1147">
        <v>88.773019951537179</v>
      </c>
      <c r="X1147">
        <v>1.623847176704071</v>
      </c>
      <c r="Y1147">
        <v>3.2476943534081419</v>
      </c>
      <c r="Z1147">
        <v>0</v>
      </c>
      <c r="AA1147">
        <v>8.6974331559908613</v>
      </c>
      <c r="AB1147">
        <v>1.2064299858824816</v>
      </c>
      <c r="AC1147">
        <v>-13.803845528418943</v>
      </c>
      <c r="AD1147">
        <v>27.41103003558252</v>
      </c>
      <c r="AE1147">
        <v>28.65516841087754</v>
      </c>
      <c r="AF1147">
        <v>4629</v>
      </c>
      <c r="AG1147">
        <v>1</v>
      </c>
      <c r="AH1147">
        <v>0</v>
      </c>
      <c r="AI1147">
        <v>1297</v>
      </c>
      <c r="AJ1147">
        <v>16427</v>
      </c>
      <c r="AK1147">
        <v>3540</v>
      </c>
      <c r="AL1147">
        <v>23952</v>
      </c>
      <c r="AM1147">
        <v>9</v>
      </c>
      <c r="AN1147">
        <v>5058</v>
      </c>
      <c r="AO1147">
        <v>3353</v>
      </c>
      <c r="AP1147">
        <v>904</v>
      </c>
    </row>
    <row r="1148" spans="1:42">
      <c r="A1148">
        <v>9</v>
      </c>
      <c r="B1148">
        <v>27</v>
      </c>
      <c r="C1148">
        <v>2022</v>
      </c>
      <c r="D1148">
        <v>99</v>
      </c>
      <c r="E1148">
        <v>99</v>
      </c>
      <c r="F1148">
        <v>99</v>
      </c>
      <c r="G1148">
        <v>99</v>
      </c>
      <c r="H1148">
        <v>99</v>
      </c>
      <c r="I1148">
        <v>99</v>
      </c>
      <c r="J1148">
        <v>999</v>
      </c>
      <c r="K1148">
        <v>99</v>
      </c>
      <c r="L1148">
        <v>17</v>
      </c>
      <c r="M1148">
        <v>99</v>
      </c>
      <c r="N1148">
        <v>99</v>
      </c>
      <c r="O1148">
        <v>99</v>
      </c>
      <c r="P1148">
        <v>9999</v>
      </c>
      <c r="Q1148">
        <v>2018</v>
      </c>
      <c r="R1148">
        <v>901530</v>
      </c>
      <c r="S1148">
        <v>901527</v>
      </c>
      <c r="T1148">
        <v>0</v>
      </c>
      <c r="U1148">
        <v>61.943797578996517</v>
      </c>
      <c r="V1148">
        <v>90.790521683085274</v>
      </c>
      <c r="W1148">
        <v>83.799384632962514</v>
      </c>
      <c r="X1148">
        <v>2.0593879294088935</v>
      </c>
      <c r="Y1148">
        <v>4.118775858817787</v>
      </c>
      <c r="Z1148">
        <v>0</v>
      </c>
      <c r="AA1148">
        <v>9.4505116332542212</v>
      </c>
      <c r="AB1148">
        <v>1.5340725488542715</v>
      </c>
      <c r="AC1148">
        <v>-25.333841170303593</v>
      </c>
      <c r="AD1148">
        <v>70.363481826689153</v>
      </c>
      <c r="AE1148">
        <v>69.436175883816887</v>
      </c>
      <c r="AF1148">
        <v>14905</v>
      </c>
      <c r="AG1148">
        <v>9</v>
      </c>
      <c r="AH1148">
        <v>0</v>
      </c>
      <c r="AI1148">
        <v>5520</v>
      </c>
      <c r="AJ1148">
        <v>49365</v>
      </c>
      <c r="AK1148">
        <v>11864</v>
      </c>
      <c r="AL1148">
        <v>74812</v>
      </c>
      <c r="AM1148">
        <v>18</v>
      </c>
      <c r="AN1148">
        <v>12900</v>
      </c>
      <c r="AO1148">
        <v>9770</v>
      </c>
      <c r="AP1148">
        <v>925</v>
      </c>
    </row>
    <row r="1149" spans="1:42" s="389" customFormat="1">
      <c r="A1149" s="389">
        <v>9</v>
      </c>
      <c r="B1149" s="389">
        <v>28</v>
      </c>
      <c r="C1149" s="389">
        <v>2022</v>
      </c>
      <c r="D1149" s="389">
        <v>99</v>
      </c>
      <c r="E1149" s="389">
        <v>99</v>
      </c>
      <c r="F1149" s="389">
        <v>99</v>
      </c>
      <c r="G1149" s="389">
        <v>99</v>
      </c>
      <c r="H1149" s="389">
        <v>99</v>
      </c>
      <c r="I1149" s="389">
        <v>99</v>
      </c>
      <c r="J1149" s="389">
        <v>999</v>
      </c>
      <c r="K1149" s="389">
        <v>99</v>
      </c>
      <c r="L1149" s="389">
        <v>75</v>
      </c>
      <c r="M1149" s="389">
        <v>99</v>
      </c>
      <c r="N1149" s="389">
        <v>99</v>
      </c>
      <c r="O1149" s="389">
        <v>99</v>
      </c>
      <c r="P1149" s="389">
        <v>9999</v>
      </c>
      <c r="Q1149" s="389">
        <v>28</v>
      </c>
      <c r="R1149" s="389">
        <v>31</v>
      </c>
      <c r="S1149" s="389">
        <v>0</v>
      </c>
      <c r="T1149" s="389">
        <v>0</v>
      </c>
      <c r="X1149" s="389">
        <v>0</v>
      </c>
      <c r="Y1149" s="389">
        <v>0</v>
      </c>
      <c r="Z1149" s="389">
        <v>0</v>
      </c>
      <c r="AD1149" s="389">
        <v>2.4195178603345024E-3</v>
      </c>
      <c r="AE1149" s="389">
        <v>0</v>
      </c>
      <c r="AF1149" s="389">
        <v>0</v>
      </c>
      <c r="AG1149" s="389">
        <v>0</v>
      </c>
      <c r="AH1149" s="389">
        <v>0</v>
      </c>
      <c r="AI1149" s="389">
        <v>0</v>
      </c>
      <c r="AJ1149" s="389">
        <v>0</v>
      </c>
      <c r="AK1149" s="389">
        <v>0</v>
      </c>
      <c r="AL1149" s="389">
        <v>0</v>
      </c>
      <c r="AM1149" s="389">
        <v>0</v>
      </c>
      <c r="AN1149" s="389">
        <v>0</v>
      </c>
      <c r="AO1149" s="389">
        <v>0</v>
      </c>
      <c r="AP1149" s="389">
        <v>9</v>
      </c>
    </row>
    <row r="1150" spans="1:42" s="389" customFormat="1">
      <c r="A1150" s="389">
        <v>9</v>
      </c>
      <c r="B1150" s="389">
        <v>29</v>
      </c>
      <c r="C1150" s="389">
        <v>2022</v>
      </c>
      <c r="D1150" s="389">
        <v>99</v>
      </c>
      <c r="E1150" s="389">
        <v>99</v>
      </c>
      <c r="F1150" s="389">
        <v>99</v>
      </c>
      <c r="G1150" s="389">
        <v>99</v>
      </c>
      <c r="H1150" s="389">
        <v>99</v>
      </c>
      <c r="I1150" s="389">
        <v>99</v>
      </c>
      <c r="J1150" s="389">
        <v>999</v>
      </c>
      <c r="K1150" s="389">
        <v>99</v>
      </c>
      <c r="L1150" s="389">
        <v>76</v>
      </c>
      <c r="M1150" s="389">
        <v>99</v>
      </c>
      <c r="N1150" s="389">
        <v>99</v>
      </c>
      <c r="O1150" s="389">
        <v>99</v>
      </c>
      <c r="P1150" s="389">
        <v>9999</v>
      </c>
      <c r="Q1150" s="389">
        <v>29</v>
      </c>
      <c r="R1150" s="389">
        <v>41</v>
      </c>
      <c r="S1150" s="389">
        <v>0</v>
      </c>
      <c r="T1150" s="389">
        <v>0</v>
      </c>
      <c r="X1150" s="389">
        <v>0</v>
      </c>
      <c r="Y1150" s="389">
        <v>0</v>
      </c>
      <c r="Z1150" s="389">
        <v>0</v>
      </c>
      <c r="AD1150" s="389">
        <v>3.2000074927004702E-3</v>
      </c>
      <c r="AE1150" s="389">
        <v>0</v>
      </c>
      <c r="AF1150" s="389">
        <v>0</v>
      </c>
      <c r="AG1150" s="389">
        <v>0</v>
      </c>
      <c r="AH1150" s="389">
        <v>0</v>
      </c>
      <c r="AI1150" s="389">
        <v>0</v>
      </c>
      <c r="AJ1150" s="389">
        <v>0</v>
      </c>
      <c r="AK1150" s="389">
        <v>0</v>
      </c>
      <c r="AL1150" s="389">
        <v>0</v>
      </c>
      <c r="AM1150" s="389">
        <v>0</v>
      </c>
      <c r="AN1150" s="389">
        <v>0</v>
      </c>
      <c r="AO1150" s="389">
        <v>0</v>
      </c>
      <c r="AP1150" s="389">
        <v>9</v>
      </c>
    </row>
    <row r="1151" spans="1:42" s="389" customFormat="1">
      <c r="A1151" s="389">
        <v>9</v>
      </c>
      <c r="B1151" s="389">
        <v>30</v>
      </c>
      <c r="C1151" s="389">
        <v>2022</v>
      </c>
      <c r="D1151" s="389">
        <v>99</v>
      </c>
      <c r="E1151" s="389">
        <v>99</v>
      </c>
      <c r="F1151" s="389">
        <v>99</v>
      </c>
      <c r="G1151" s="389">
        <v>99</v>
      </c>
      <c r="H1151" s="389">
        <v>99</v>
      </c>
      <c r="I1151" s="389">
        <v>99</v>
      </c>
      <c r="J1151" s="389">
        <v>999</v>
      </c>
      <c r="K1151" s="389">
        <v>99</v>
      </c>
      <c r="L1151" s="389">
        <v>99</v>
      </c>
      <c r="M1151" s="389">
        <v>99</v>
      </c>
      <c r="N1151" s="389">
        <v>99</v>
      </c>
      <c r="O1151" s="389">
        <v>99</v>
      </c>
      <c r="P1151" s="389">
        <v>9999</v>
      </c>
      <c r="Q1151" s="389">
        <v>916</v>
      </c>
      <c r="R1151" s="389">
        <v>2614</v>
      </c>
      <c r="S1151" s="389">
        <v>0</v>
      </c>
      <c r="T1151" s="389">
        <v>0</v>
      </c>
      <c r="X1151" s="389">
        <v>0.84162203519510315</v>
      </c>
      <c r="Y1151" s="389">
        <v>1.6832440703902063</v>
      </c>
      <c r="Z1151" s="389">
        <v>0</v>
      </c>
      <c r="AD1151" s="389">
        <v>0.20401998990046413</v>
      </c>
      <c r="AE1151" s="389">
        <v>0</v>
      </c>
      <c r="AF1151" s="389">
        <v>494</v>
      </c>
      <c r="AG1151" s="389">
        <v>5</v>
      </c>
      <c r="AH1151" s="389">
        <v>0</v>
      </c>
      <c r="AI1151" s="389">
        <v>213</v>
      </c>
      <c r="AJ1151" s="389">
        <v>237</v>
      </c>
      <c r="AK1151" s="389">
        <v>108</v>
      </c>
      <c r="AL1151" s="389">
        <v>59</v>
      </c>
      <c r="AM1151" s="389">
        <v>0</v>
      </c>
      <c r="AN1151" s="389">
        <v>41</v>
      </c>
      <c r="AO1151" s="389">
        <v>340</v>
      </c>
      <c r="AP1151" s="389">
        <v>485</v>
      </c>
    </row>
    <row r="1152" spans="1:42">
      <c r="A1152">
        <v>9</v>
      </c>
      <c r="B1152">
        <v>31</v>
      </c>
      <c r="C1152">
        <v>2021</v>
      </c>
      <c r="D1152">
        <v>99</v>
      </c>
      <c r="E1152">
        <v>99</v>
      </c>
      <c r="F1152">
        <v>99</v>
      </c>
      <c r="G1152">
        <v>99</v>
      </c>
      <c r="H1152">
        <v>99</v>
      </c>
      <c r="I1152">
        <v>99</v>
      </c>
      <c r="J1152">
        <v>999</v>
      </c>
      <c r="K1152">
        <v>99</v>
      </c>
      <c r="L1152">
        <v>1</v>
      </c>
      <c r="M1152">
        <v>99</v>
      </c>
      <c r="N1152">
        <v>99</v>
      </c>
      <c r="O1152">
        <v>99</v>
      </c>
      <c r="P1152">
        <v>9999</v>
      </c>
    </row>
    <row r="1153" spans="1:42">
      <c r="A1153">
        <v>9</v>
      </c>
      <c r="B1153">
        <v>32</v>
      </c>
      <c r="C1153">
        <v>2021</v>
      </c>
      <c r="D1153">
        <v>99</v>
      </c>
      <c r="E1153">
        <v>99</v>
      </c>
      <c r="F1153">
        <v>99</v>
      </c>
      <c r="G1153">
        <v>99</v>
      </c>
      <c r="H1153">
        <v>99</v>
      </c>
      <c r="I1153">
        <v>99</v>
      </c>
      <c r="J1153">
        <v>999</v>
      </c>
      <c r="K1153">
        <v>99</v>
      </c>
      <c r="L1153">
        <v>2</v>
      </c>
      <c r="M1153">
        <v>99</v>
      </c>
      <c r="N1153">
        <v>99</v>
      </c>
      <c r="O1153">
        <v>99</v>
      </c>
      <c r="P1153">
        <v>9999</v>
      </c>
    </row>
    <row r="1154" spans="1:42">
      <c r="A1154">
        <v>9</v>
      </c>
      <c r="B1154">
        <v>33</v>
      </c>
      <c r="C1154">
        <v>2021</v>
      </c>
      <c r="D1154">
        <v>99</v>
      </c>
      <c r="E1154">
        <v>99</v>
      </c>
      <c r="F1154">
        <v>99</v>
      </c>
      <c r="G1154">
        <v>99</v>
      </c>
      <c r="H1154">
        <v>99</v>
      </c>
      <c r="I1154">
        <v>99</v>
      </c>
      <c r="J1154">
        <v>999</v>
      </c>
      <c r="K1154">
        <v>99</v>
      </c>
      <c r="L1154">
        <v>5</v>
      </c>
      <c r="M1154">
        <v>99</v>
      </c>
      <c r="N1154">
        <v>99</v>
      </c>
      <c r="O1154">
        <v>99</v>
      </c>
      <c r="P1154">
        <v>9999</v>
      </c>
    </row>
    <row r="1155" spans="1:42">
      <c r="A1155">
        <v>9</v>
      </c>
      <c r="B1155">
        <v>34</v>
      </c>
      <c r="C1155">
        <v>2021</v>
      </c>
      <c r="D1155">
        <v>99</v>
      </c>
      <c r="E1155">
        <v>99</v>
      </c>
      <c r="F1155">
        <v>99</v>
      </c>
      <c r="G1155">
        <v>99</v>
      </c>
      <c r="H1155">
        <v>99</v>
      </c>
      <c r="I1155">
        <v>99</v>
      </c>
      <c r="J1155">
        <v>999</v>
      </c>
      <c r="K1155">
        <v>99</v>
      </c>
      <c r="L1155">
        <v>8</v>
      </c>
      <c r="M1155">
        <v>99</v>
      </c>
      <c r="N1155">
        <v>99</v>
      </c>
      <c r="O1155">
        <v>99</v>
      </c>
      <c r="P1155">
        <v>9999</v>
      </c>
      <c r="Q1155">
        <v>649</v>
      </c>
      <c r="R1155">
        <v>1525</v>
      </c>
      <c r="S1155">
        <v>1525</v>
      </c>
      <c r="T1155">
        <v>8</v>
      </c>
      <c r="U1155">
        <v>48.354098360655755</v>
      </c>
      <c r="V1155">
        <v>98.205900218460812</v>
      </c>
      <c r="W1155">
        <v>90.644045901639231</v>
      </c>
      <c r="X1155">
        <v>0.85245901639344235</v>
      </c>
      <c r="Y1155">
        <v>1.7049180327868847</v>
      </c>
      <c r="Z1155">
        <v>56.786885245901637</v>
      </c>
      <c r="AA1155">
        <v>13.496186796903844</v>
      </c>
      <c r="AB1155">
        <v>0.47823917827435136</v>
      </c>
      <c r="AC1155">
        <v>3.4919874891256755</v>
      </c>
      <c r="AD1155">
        <v>0.11704385475132388</v>
      </c>
      <c r="AE1155">
        <v>0.12599996819633172</v>
      </c>
      <c r="AF1155">
        <v>13</v>
      </c>
      <c r="AG1155">
        <v>0</v>
      </c>
      <c r="AH1155">
        <v>0</v>
      </c>
      <c r="AI1155">
        <v>5</v>
      </c>
      <c r="AJ1155">
        <v>81</v>
      </c>
      <c r="AK1155">
        <v>7</v>
      </c>
      <c r="AL1155">
        <v>79</v>
      </c>
      <c r="AM1155">
        <v>0</v>
      </c>
      <c r="AN1155">
        <v>29</v>
      </c>
      <c r="AO1155">
        <v>13</v>
      </c>
      <c r="AP1155">
        <v>293</v>
      </c>
    </row>
    <row r="1156" spans="1:42">
      <c r="A1156">
        <v>9</v>
      </c>
      <c r="B1156">
        <v>35</v>
      </c>
      <c r="C1156">
        <v>2021</v>
      </c>
      <c r="D1156">
        <v>99</v>
      </c>
      <c r="E1156">
        <v>99</v>
      </c>
      <c r="F1156">
        <v>99</v>
      </c>
      <c r="G1156">
        <v>99</v>
      </c>
      <c r="H1156">
        <v>99</v>
      </c>
      <c r="I1156">
        <v>99</v>
      </c>
      <c r="J1156">
        <v>999</v>
      </c>
      <c r="K1156">
        <v>99</v>
      </c>
      <c r="L1156">
        <v>11</v>
      </c>
      <c r="M1156">
        <v>99</v>
      </c>
      <c r="N1156">
        <v>99</v>
      </c>
      <c r="O1156">
        <v>99</v>
      </c>
      <c r="P1156">
        <v>9999</v>
      </c>
      <c r="Q1156">
        <v>1541</v>
      </c>
      <c r="R1156">
        <v>24273</v>
      </c>
      <c r="S1156">
        <v>24273</v>
      </c>
      <c r="T1156">
        <v>11</v>
      </c>
      <c r="U1156">
        <v>53.048242903637806</v>
      </c>
      <c r="V1156">
        <v>97.349098568606891</v>
      </c>
      <c r="W1156">
        <v>89.853217978824233</v>
      </c>
      <c r="X1156">
        <v>0.99287273925761121</v>
      </c>
      <c r="Y1156">
        <v>1.9857454785152224</v>
      </c>
      <c r="Z1156">
        <v>67.667779013718956</v>
      </c>
      <c r="AA1156">
        <v>9.638021385362336</v>
      </c>
      <c r="AB1156">
        <v>1.144927995344861</v>
      </c>
      <c r="AC1156">
        <v>-5.2662227294053663</v>
      </c>
      <c r="AD1156">
        <v>1.8629544172976296</v>
      </c>
      <c r="AE1156">
        <v>1.9880092513629224</v>
      </c>
      <c r="AF1156">
        <v>343</v>
      </c>
      <c r="AG1156">
        <v>0</v>
      </c>
      <c r="AH1156">
        <v>0</v>
      </c>
      <c r="AI1156">
        <v>138</v>
      </c>
      <c r="AJ1156">
        <v>1165</v>
      </c>
      <c r="AK1156">
        <v>244</v>
      </c>
      <c r="AL1156">
        <v>1431</v>
      </c>
      <c r="AM1156">
        <v>0</v>
      </c>
      <c r="AN1156">
        <v>465</v>
      </c>
      <c r="AO1156">
        <v>244</v>
      </c>
      <c r="AP1156">
        <v>756</v>
      </c>
    </row>
    <row r="1157" spans="1:42">
      <c r="A1157">
        <v>9</v>
      </c>
      <c r="B1157">
        <v>36</v>
      </c>
      <c r="C1157">
        <v>2021</v>
      </c>
      <c r="D1157">
        <v>99</v>
      </c>
      <c r="E1157">
        <v>99</v>
      </c>
      <c r="F1157">
        <v>99</v>
      </c>
      <c r="G1157">
        <v>99</v>
      </c>
      <c r="H1157">
        <v>99</v>
      </c>
      <c r="I1157">
        <v>99</v>
      </c>
      <c r="J1157">
        <v>999</v>
      </c>
      <c r="K1157">
        <v>99</v>
      </c>
      <c r="L1157">
        <v>14</v>
      </c>
      <c r="M1157">
        <v>99</v>
      </c>
      <c r="N1157">
        <v>99</v>
      </c>
      <c r="O1157">
        <v>99</v>
      </c>
      <c r="P1157">
        <v>9999</v>
      </c>
      <c r="Q1157">
        <v>1956</v>
      </c>
      <c r="R1157">
        <v>347207.78</v>
      </c>
      <c r="S1157">
        <v>347216.78</v>
      </c>
      <c r="T1157">
        <v>13.999999999999998</v>
      </c>
      <c r="U1157">
        <v>57.835639337476721</v>
      </c>
      <c r="V1157">
        <v>94.732504170992186</v>
      </c>
      <c r="W1157">
        <v>87.440524677406074</v>
      </c>
      <c r="X1157">
        <v>1.4040583998434597</v>
      </c>
      <c r="Y1157">
        <v>2.8081167996869194</v>
      </c>
      <c r="Z1157">
        <v>67.603611877591021</v>
      </c>
      <c r="AA1157">
        <v>8.4972005748500514</v>
      </c>
      <c r="AB1157">
        <v>1.2193122096975857</v>
      </c>
      <c r="AC1157">
        <v>-9.1490197583991613</v>
      </c>
      <c r="AD1157">
        <v>26.648220964491557</v>
      </c>
      <c r="AE1157">
        <v>27.674180542304825</v>
      </c>
      <c r="AF1157">
        <v>4988.8999999999996</v>
      </c>
      <c r="AG1157">
        <v>2</v>
      </c>
      <c r="AH1157">
        <v>0</v>
      </c>
      <c r="AI1157">
        <v>1652</v>
      </c>
      <c r="AJ1157">
        <v>18080.5</v>
      </c>
      <c r="AK1157">
        <v>3853</v>
      </c>
      <c r="AL1157">
        <v>21691.9</v>
      </c>
      <c r="AM1157">
        <v>8</v>
      </c>
      <c r="AN1157">
        <v>5797</v>
      </c>
      <c r="AO1157">
        <v>3637</v>
      </c>
      <c r="AP1157">
        <v>895</v>
      </c>
    </row>
    <row r="1158" spans="1:42">
      <c r="A1158">
        <v>9</v>
      </c>
      <c r="B1158">
        <v>37</v>
      </c>
      <c r="C1158">
        <v>2021</v>
      </c>
      <c r="D1158">
        <v>99</v>
      </c>
      <c r="E1158">
        <v>99</v>
      </c>
      <c r="F1158">
        <v>99</v>
      </c>
      <c r="G1158">
        <v>99</v>
      </c>
      <c r="H1158">
        <v>99</v>
      </c>
      <c r="I1158">
        <v>99</v>
      </c>
      <c r="J1158">
        <v>999</v>
      </c>
      <c r="K1158">
        <v>99</v>
      </c>
      <c r="L1158">
        <v>17</v>
      </c>
      <c r="M1158">
        <v>99</v>
      </c>
      <c r="N1158">
        <v>99</v>
      </c>
      <c r="O1158">
        <v>99</v>
      </c>
      <c r="P1158">
        <v>9999</v>
      </c>
      <c r="Q1158">
        <v>2093</v>
      </c>
      <c r="R1158">
        <v>925302.65</v>
      </c>
      <c r="S1158">
        <v>925337.65</v>
      </c>
      <c r="T1158">
        <v>17</v>
      </c>
      <c r="U1158">
        <v>62.016122525653209</v>
      </c>
      <c r="V1158">
        <v>90.183982227481252</v>
      </c>
      <c r="W1158">
        <v>83.243173310845307</v>
      </c>
      <c r="X1158">
        <v>1.9205608024574443</v>
      </c>
      <c r="Y1158">
        <v>3.8411216049148886</v>
      </c>
      <c r="Z1158">
        <v>63.393960884041554</v>
      </c>
      <c r="AA1158">
        <v>9.5498432057881377</v>
      </c>
      <c r="AB1158">
        <v>1.5654286547680358</v>
      </c>
      <c r="AC1158">
        <v>-27.628181839868997</v>
      </c>
      <c r="AD1158">
        <v>71.017041945977113</v>
      </c>
      <c r="AE1158">
        <v>70.211810238135925</v>
      </c>
      <c r="AF1158">
        <v>15490.769999999997</v>
      </c>
      <c r="AG1158">
        <v>8</v>
      </c>
      <c r="AH1158">
        <v>1</v>
      </c>
      <c r="AI1158">
        <v>6760.88</v>
      </c>
      <c r="AJ1158">
        <v>53269</v>
      </c>
      <c r="AK1158">
        <v>12382.880000000003</v>
      </c>
      <c r="AL1158">
        <v>66722</v>
      </c>
      <c r="AM1158">
        <v>28</v>
      </c>
      <c r="AN1158">
        <v>14712</v>
      </c>
      <c r="AO1158">
        <v>10362</v>
      </c>
      <c r="AP1158">
        <v>918</v>
      </c>
    </row>
    <row r="1159" spans="1:42">
      <c r="A1159">
        <v>9</v>
      </c>
      <c r="B1159">
        <v>38</v>
      </c>
      <c r="C1159">
        <v>2020</v>
      </c>
      <c r="D1159">
        <v>99</v>
      </c>
      <c r="E1159">
        <v>99</v>
      </c>
      <c r="F1159">
        <v>99</v>
      </c>
      <c r="G1159">
        <v>99</v>
      </c>
      <c r="H1159">
        <v>99</v>
      </c>
      <c r="I1159">
        <v>99</v>
      </c>
      <c r="J1159">
        <v>999</v>
      </c>
      <c r="K1159">
        <v>99</v>
      </c>
      <c r="L1159">
        <v>1</v>
      </c>
      <c r="M1159">
        <v>99</v>
      </c>
      <c r="N1159">
        <v>99</v>
      </c>
      <c r="O1159">
        <v>99</v>
      </c>
      <c r="P1159">
        <v>9999</v>
      </c>
    </row>
    <row r="1160" spans="1:42">
      <c r="A1160">
        <v>9</v>
      </c>
      <c r="B1160">
        <v>39</v>
      </c>
      <c r="C1160">
        <v>2020</v>
      </c>
      <c r="D1160">
        <v>99</v>
      </c>
      <c r="E1160">
        <v>99</v>
      </c>
      <c r="F1160">
        <v>99</v>
      </c>
      <c r="G1160">
        <v>99</v>
      </c>
      <c r="H1160">
        <v>99</v>
      </c>
      <c r="I1160">
        <v>99</v>
      </c>
      <c r="J1160">
        <v>999</v>
      </c>
      <c r="K1160">
        <v>99</v>
      </c>
      <c r="L1160">
        <v>2</v>
      </c>
      <c r="M1160">
        <v>99</v>
      </c>
      <c r="N1160">
        <v>99</v>
      </c>
      <c r="O1160">
        <v>99</v>
      </c>
      <c r="P1160">
        <v>9999</v>
      </c>
    </row>
    <row r="1161" spans="1:42">
      <c r="A1161">
        <v>9</v>
      </c>
      <c r="B1161">
        <v>40</v>
      </c>
      <c r="C1161">
        <v>2020</v>
      </c>
      <c r="D1161">
        <v>99</v>
      </c>
      <c r="E1161">
        <v>99</v>
      </c>
      <c r="F1161">
        <v>99</v>
      </c>
      <c r="G1161">
        <v>99</v>
      </c>
      <c r="H1161">
        <v>99</v>
      </c>
      <c r="I1161">
        <v>99</v>
      </c>
      <c r="J1161">
        <v>999</v>
      </c>
      <c r="K1161">
        <v>99</v>
      </c>
      <c r="L1161">
        <v>5</v>
      </c>
      <c r="M1161">
        <v>99</v>
      </c>
      <c r="N1161">
        <v>99</v>
      </c>
      <c r="O1161">
        <v>99</v>
      </c>
      <c r="P1161">
        <v>9999</v>
      </c>
    </row>
    <row r="1162" spans="1:42">
      <c r="A1162">
        <v>9</v>
      </c>
      <c r="B1162">
        <v>41</v>
      </c>
      <c r="C1162">
        <v>2020</v>
      </c>
      <c r="D1162">
        <v>99</v>
      </c>
      <c r="E1162">
        <v>99</v>
      </c>
      <c r="F1162">
        <v>99</v>
      </c>
      <c r="G1162">
        <v>99</v>
      </c>
      <c r="H1162">
        <v>99</v>
      </c>
      <c r="I1162">
        <v>99</v>
      </c>
      <c r="J1162">
        <v>999</v>
      </c>
      <c r="K1162">
        <v>99</v>
      </c>
      <c r="L1162">
        <v>8</v>
      </c>
      <c r="M1162">
        <v>99</v>
      </c>
      <c r="N1162">
        <v>99</v>
      </c>
      <c r="O1162">
        <v>99</v>
      </c>
      <c r="P1162">
        <v>9999</v>
      </c>
      <c r="Q1162">
        <v>672</v>
      </c>
      <c r="R1162">
        <v>1569</v>
      </c>
      <c r="S1162">
        <v>1569</v>
      </c>
      <c r="T1162">
        <v>8</v>
      </c>
      <c r="U1162">
        <v>48.414913957934992</v>
      </c>
      <c r="V1162">
        <v>94.834120179230979</v>
      </c>
      <c r="W1162">
        <v>87.531892925430171</v>
      </c>
      <c r="X1162">
        <v>1.2109623964308478</v>
      </c>
      <c r="Y1162">
        <v>2.4219247928616956</v>
      </c>
      <c r="Z1162">
        <v>46.717654557042685</v>
      </c>
      <c r="AA1162">
        <v>12.904362034380261</v>
      </c>
      <c r="AB1162">
        <v>0.78257432277833938</v>
      </c>
      <c r="AC1162">
        <v>-2.5262158419172485</v>
      </c>
      <c r="AD1162">
        <v>0.12259149896634036</v>
      </c>
      <c r="AE1162">
        <v>0.13161284607847931</v>
      </c>
      <c r="AF1162">
        <v>21</v>
      </c>
      <c r="AG1162">
        <v>0</v>
      </c>
      <c r="AH1162">
        <v>0</v>
      </c>
      <c r="AI1162">
        <v>8</v>
      </c>
      <c r="AJ1162">
        <v>73</v>
      </c>
      <c r="AK1162">
        <v>19</v>
      </c>
      <c r="AL1162">
        <v>108</v>
      </c>
      <c r="AM1162">
        <v>0</v>
      </c>
      <c r="AN1162">
        <v>37</v>
      </c>
      <c r="AO1162">
        <v>15</v>
      </c>
      <c r="AP1162">
        <v>304</v>
      </c>
    </row>
    <row r="1163" spans="1:42">
      <c r="A1163">
        <v>9</v>
      </c>
      <c r="B1163">
        <v>42</v>
      </c>
      <c r="C1163">
        <v>2020</v>
      </c>
      <c r="D1163">
        <v>99</v>
      </c>
      <c r="E1163">
        <v>99</v>
      </c>
      <c r="F1163">
        <v>99</v>
      </c>
      <c r="G1163">
        <v>99</v>
      </c>
      <c r="H1163">
        <v>99</v>
      </c>
      <c r="I1163">
        <v>99</v>
      </c>
      <c r="J1163">
        <v>999</v>
      </c>
      <c r="K1163">
        <v>99</v>
      </c>
      <c r="L1163">
        <v>11</v>
      </c>
      <c r="M1163">
        <v>99</v>
      </c>
      <c r="N1163">
        <v>99</v>
      </c>
      <c r="O1163">
        <v>99</v>
      </c>
      <c r="P1163">
        <v>9999</v>
      </c>
      <c r="Q1163">
        <v>1557</v>
      </c>
      <c r="R1163">
        <v>24630</v>
      </c>
      <c r="S1163">
        <v>24630</v>
      </c>
      <c r="T1163">
        <v>11</v>
      </c>
      <c r="U1163">
        <v>53.014575720665839</v>
      </c>
      <c r="V1163">
        <v>93.35247821605823</v>
      </c>
      <c r="W1163">
        <v>86.164337393422855</v>
      </c>
      <c r="X1163">
        <v>0.80389768574908671</v>
      </c>
      <c r="Y1163">
        <v>1.6077953714981734</v>
      </c>
      <c r="Z1163">
        <v>50.816077953714995</v>
      </c>
      <c r="AA1163">
        <v>9.1086184552790019</v>
      </c>
      <c r="AB1163">
        <v>1.1728033139998959</v>
      </c>
      <c r="AC1163">
        <v>-6.5217549142368796</v>
      </c>
      <c r="AD1163">
        <v>1.9244286931427423</v>
      </c>
      <c r="AE1163">
        <v>2.0337659929738554</v>
      </c>
      <c r="AF1163">
        <v>378</v>
      </c>
      <c r="AG1163">
        <v>0</v>
      </c>
      <c r="AH1163">
        <v>0</v>
      </c>
      <c r="AI1163">
        <v>92</v>
      </c>
      <c r="AJ1163">
        <v>1411</v>
      </c>
      <c r="AK1163">
        <v>297</v>
      </c>
      <c r="AL1163">
        <v>1878</v>
      </c>
      <c r="AM1163">
        <v>0</v>
      </c>
      <c r="AN1163">
        <v>567</v>
      </c>
      <c r="AO1163">
        <v>308</v>
      </c>
      <c r="AP1163">
        <v>730</v>
      </c>
    </row>
    <row r="1164" spans="1:42">
      <c r="A1164">
        <v>9</v>
      </c>
      <c r="B1164">
        <v>43</v>
      </c>
      <c r="C1164">
        <v>2020</v>
      </c>
      <c r="D1164">
        <v>99</v>
      </c>
      <c r="E1164">
        <v>99</v>
      </c>
      <c r="F1164">
        <v>99</v>
      </c>
      <c r="G1164">
        <v>99</v>
      </c>
      <c r="H1164">
        <v>99</v>
      </c>
      <c r="I1164">
        <v>99</v>
      </c>
      <c r="J1164">
        <v>999</v>
      </c>
      <c r="K1164">
        <v>99</v>
      </c>
      <c r="L1164">
        <v>14</v>
      </c>
      <c r="M1164">
        <v>99</v>
      </c>
      <c r="N1164">
        <v>99</v>
      </c>
      <c r="O1164">
        <v>99</v>
      </c>
      <c r="P1164">
        <v>9999</v>
      </c>
      <c r="Q1164">
        <v>1950</v>
      </c>
      <c r="R1164">
        <v>317366</v>
      </c>
      <c r="S1164">
        <v>317366</v>
      </c>
      <c r="T1164">
        <v>14</v>
      </c>
      <c r="U1164">
        <v>57.801509928599785</v>
      </c>
      <c r="V1164">
        <v>91.489208344124009</v>
      </c>
      <c r="W1164">
        <v>84.444539301627501</v>
      </c>
      <c r="X1164">
        <v>1.0023127871290562</v>
      </c>
      <c r="Y1164">
        <v>2.0046255742581125</v>
      </c>
      <c r="Z1164">
        <v>48.615163565095202</v>
      </c>
      <c r="AA1164">
        <v>8.603213590267254</v>
      </c>
      <c r="AB1164">
        <v>1.3227611015415879</v>
      </c>
      <c r="AC1164">
        <v>-4.2157377237690499</v>
      </c>
      <c r="AD1164">
        <v>24.796923939421017</v>
      </c>
      <c r="AE1164">
        <v>25.682718137515081</v>
      </c>
      <c r="AF1164">
        <v>4960</v>
      </c>
      <c r="AG1164">
        <v>1</v>
      </c>
      <c r="AH1164">
        <v>1</v>
      </c>
      <c r="AI1164">
        <v>1267</v>
      </c>
      <c r="AJ1164">
        <v>18741</v>
      </c>
      <c r="AK1164">
        <v>4139</v>
      </c>
      <c r="AL1164">
        <v>24061</v>
      </c>
      <c r="AM1164">
        <v>5</v>
      </c>
      <c r="AN1164">
        <v>6685</v>
      </c>
      <c r="AO1164">
        <v>4032</v>
      </c>
      <c r="AP1164">
        <v>854</v>
      </c>
    </row>
    <row r="1165" spans="1:42">
      <c r="A1165">
        <v>9</v>
      </c>
      <c r="B1165">
        <v>44</v>
      </c>
      <c r="C1165">
        <v>2020</v>
      </c>
      <c r="D1165">
        <v>99</v>
      </c>
      <c r="E1165">
        <v>99</v>
      </c>
      <c r="F1165">
        <v>99</v>
      </c>
      <c r="G1165">
        <v>99</v>
      </c>
      <c r="H1165">
        <v>99</v>
      </c>
      <c r="I1165">
        <v>99</v>
      </c>
      <c r="J1165">
        <v>999</v>
      </c>
      <c r="K1165">
        <v>99</v>
      </c>
      <c r="L1165">
        <v>17</v>
      </c>
      <c r="M1165">
        <v>99</v>
      </c>
      <c r="N1165">
        <v>99</v>
      </c>
      <c r="O1165">
        <v>99</v>
      </c>
      <c r="P1165">
        <v>9999</v>
      </c>
      <c r="Q1165">
        <v>2110</v>
      </c>
      <c r="R1165">
        <v>929059.3600000001</v>
      </c>
      <c r="S1165">
        <v>929059.3600000001</v>
      </c>
      <c r="T1165">
        <v>17</v>
      </c>
      <c r="U1165">
        <v>62.18573341750735</v>
      </c>
      <c r="V1165">
        <v>87.561224960879827</v>
      </c>
      <c r="W1165">
        <v>80.819010638890688</v>
      </c>
      <c r="X1165">
        <v>1.5100219215271671</v>
      </c>
      <c r="Y1165">
        <v>3.0200438430543342</v>
      </c>
      <c r="Z1165">
        <v>42.051026750325192</v>
      </c>
      <c r="AA1165">
        <v>9.5075280363413679</v>
      </c>
      <c r="AB1165">
        <v>1.6448013903400742</v>
      </c>
      <c r="AC1165">
        <v>-30.614647123153805</v>
      </c>
      <c r="AD1165">
        <v>72.590681689680608</v>
      </c>
      <c r="AE1165">
        <v>71.955833696593999</v>
      </c>
      <c r="AF1165">
        <v>17809.790000000005</v>
      </c>
      <c r="AG1165">
        <v>6</v>
      </c>
      <c r="AH1165">
        <v>0</v>
      </c>
      <c r="AI1165">
        <v>6108</v>
      </c>
      <c r="AJ1165">
        <v>62455.89</v>
      </c>
      <c r="AK1165">
        <v>14864.89</v>
      </c>
      <c r="AL1165">
        <v>79714.89</v>
      </c>
      <c r="AM1165">
        <v>31</v>
      </c>
      <c r="AN1165">
        <v>19239</v>
      </c>
      <c r="AO1165">
        <v>12758</v>
      </c>
      <c r="AP1165">
        <v>886</v>
      </c>
    </row>
    <row r="1166" spans="1:42">
      <c r="A1166">
        <v>9</v>
      </c>
      <c r="B1166">
        <v>45</v>
      </c>
      <c r="C1166">
        <v>2019</v>
      </c>
      <c r="D1166">
        <v>99</v>
      </c>
      <c r="E1166">
        <v>99</v>
      </c>
      <c r="F1166">
        <v>99</v>
      </c>
      <c r="G1166">
        <v>99</v>
      </c>
      <c r="H1166">
        <v>99</v>
      </c>
      <c r="I1166">
        <v>99</v>
      </c>
      <c r="J1166">
        <v>999</v>
      </c>
      <c r="K1166">
        <v>99</v>
      </c>
      <c r="L1166">
        <v>1</v>
      </c>
      <c r="M1166">
        <v>99</v>
      </c>
      <c r="N1166">
        <v>99</v>
      </c>
      <c r="O1166">
        <v>99</v>
      </c>
      <c r="P1166">
        <v>9999</v>
      </c>
    </row>
    <row r="1167" spans="1:42">
      <c r="A1167">
        <v>9</v>
      </c>
      <c r="B1167">
        <v>46</v>
      </c>
      <c r="C1167">
        <v>2019</v>
      </c>
      <c r="D1167">
        <v>99</v>
      </c>
      <c r="E1167">
        <v>99</v>
      </c>
      <c r="F1167">
        <v>99</v>
      </c>
      <c r="G1167">
        <v>99</v>
      </c>
      <c r="H1167">
        <v>99</v>
      </c>
      <c r="I1167">
        <v>99</v>
      </c>
      <c r="J1167">
        <v>999</v>
      </c>
      <c r="K1167">
        <v>99</v>
      </c>
      <c r="L1167">
        <v>2</v>
      </c>
      <c r="M1167">
        <v>99</v>
      </c>
      <c r="N1167">
        <v>99</v>
      </c>
      <c r="O1167">
        <v>99</v>
      </c>
      <c r="P1167">
        <v>9999</v>
      </c>
    </row>
    <row r="1168" spans="1:42">
      <c r="A1168">
        <v>9</v>
      </c>
      <c r="B1168">
        <v>47</v>
      </c>
      <c r="C1168">
        <v>2019</v>
      </c>
      <c r="D1168">
        <v>99</v>
      </c>
      <c r="E1168">
        <v>99</v>
      </c>
      <c r="F1168">
        <v>99</v>
      </c>
      <c r="G1168">
        <v>99</v>
      </c>
      <c r="H1168">
        <v>99</v>
      </c>
      <c r="I1168">
        <v>99</v>
      </c>
      <c r="J1168">
        <v>999</v>
      </c>
      <c r="K1168">
        <v>99</v>
      </c>
      <c r="L1168">
        <v>5</v>
      </c>
      <c r="M1168">
        <v>99</v>
      </c>
      <c r="N1168">
        <v>99</v>
      </c>
      <c r="O1168">
        <v>99</v>
      </c>
      <c r="P1168">
        <v>9999</v>
      </c>
    </row>
    <row r="1169" spans="1:42">
      <c r="A1169">
        <v>9</v>
      </c>
      <c r="B1169">
        <v>48</v>
      </c>
      <c r="C1169">
        <v>2019</v>
      </c>
      <c r="D1169">
        <v>99</v>
      </c>
      <c r="E1169">
        <v>99</v>
      </c>
      <c r="F1169">
        <v>99</v>
      </c>
      <c r="G1169">
        <v>99</v>
      </c>
      <c r="H1169">
        <v>99</v>
      </c>
      <c r="I1169">
        <v>99</v>
      </c>
      <c r="J1169">
        <v>999</v>
      </c>
      <c r="K1169">
        <v>99</v>
      </c>
      <c r="L1169">
        <v>8</v>
      </c>
      <c r="M1169">
        <v>99</v>
      </c>
      <c r="N1169">
        <v>99</v>
      </c>
      <c r="O1169">
        <v>99</v>
      </c>
      <c r="P1169">
        <v>9999</v>
      </c>
      <c r="Q1169">
        <v>385</v>
      </c>
      <c r="R1169">
        <v>760</v>
      </c>
      <c r="S1169">
        <v>760</v>
      </c>
      <c r="T1169">
        <v>8</v>
      </c>
      <c r="U1169">
        <v>48.381578947368411</v>
      </c>
      <c r="V1169">
        <v>91.29627359297487</v>
      </c>
      <c r="W1169">
        <v>84.266460526315811</v>
      </c>
      <c r="X1169">
        <v>0.39473684210526322</v>
      </c>
      <c r="Y1169">
        <v>0.78947368421052644</v>
      </c>
      <c r="Z1169">
        <v>50.921052631578945</v>
      </c>
      <c r="AA1169">
        <v>16.26293700326374</v>
      </c>
      <c r="AB1169">
        <v>0.49383316123598942</v>
      </c>
      <c r="AC1169">
        <v>3.8810335141880574</v>
      </c>
      <c r="AD1169">
        <v>5.6993303286863792E-2</v>
      </c>
      <c r="AE1169">
        <v>6.0973496925548355E-2</v>
      </c>
      <c r="AF1169">
        <v>13</v>
      </c>
      <c r="AG1169">
        <v>0</v>
      </c>
      <c r="AH1169">
        <v>0</v>
      </c>
      <c r="AI1169">
        <v>1</v>
      </c>
      <c r="AJ1169">
        <v>28</v>
      </c>
      <c r="AK1169">
        <v>8</v>
      </c>
      <c r="AL1169">
        <v>88</v>
      </c>
      <c r="AM1169">
        <v>0</v>
      </c>
      <c r="AN1169">
        <v>17</v>
      </c>
      <c r="AO1169">
        <v>5</v>
      </c>
      <c r="AP1169">
        <v>165</v>
      </c>
    </row>
    <row r="1170" spans="1:42">
      <c r="A1170">
        <v>9</v>
      </c>
      <c r="B1170">
        <v>49</v>
      </c>
      <c r="C1170">
        <v>2019</v>
      </c>
      <c r="D1170">
        <v>99</v>
      </c>
      <c r="E1170">
        <v>99</v>
      </c>
      <c r="F1170">
        <v>99</v>
      </c>
      <c r="G1170">
        <v>99</v>
      </c>
      <c r="H1170">
        <v>99</v>
      </c>
      <c r="I1170">
        <v>99</v>
      </c>
      <c r="J1170">
        <v>999</v>
      </c>
      <c r="K1170">
        <v>99</v>
      </c>
      <c r="L1170">
        <v>11</v>
      </c>
      <c r="M1170">
        <v>99</v>
      </c>
      <c r="N1170">
        <v>99</v>
      </c>
      <c r="O1170">
        <v>99</v>
      </c>
      <c r="P1170">
        <v>9999</v>
      </c>
      <c r="Q1170">
        <v>1526</v>
      </c>
      <c r="R1170">
        <v>13887</v>
      </c>
      <c r="S1170">
        <v>13886</v>
      </c>
      <c r="T1170">
        <v>11</v>
      </c>
      <c r="U1170">
        <v>53.164914302174843</v>
      </c>
      <c r="V1170">
        <v>90.118007817565058</v>
      </c>
      <c r="W1170">
        <v>83.173190263574369</v>
      </c>
      <c r="X1170">
        <v>0.82091164398358141</v>
      </c>
      <c r="Y1170">
        <v>1.6418232879671628</v>
      </c>
      <c r="Z1170">
        <v>70.079930870598417</v>
      </c>
      <c r="AA1170">
        <v>11.011388570778152</v>
      </c>
      <c r="AB1170">
        <v>1.1176102777024284</v>
      </c>
      <c r="AC1170">
        <v>-5.9841481949320148</v>
      </c>
      <c r="AD1170">
        <v>1.0414026351903649</v>
      </c>
      <c r="AE1170">
        <v>1.099596324094783</v>
      </c>
      <c r="AF1170">
        <v>254</v>
      </c>
      <c r="AG1170">
        <v>0</v>
      </c>
      <c r="AH1170">
        <v>0</v>
      </c>
      <c r="AI1170">
        <v>58</v>
      </c>
      <c r="AJ1170">
        <v>757</v>
      </c>
      <c r="AK1170">
        <v>191</v>
      </c>
      <c r="AL1170">
        <v>1184</v>
      </c>
      <c r="AM1170">
        <v>0</v>
      </c>
      <c r="AN1170">
        <v>337</v>
      </c>
      <c r="AO1170">
        <v>202</v>
      </c>
      <c r="AP1170">
        <v>703</v>
      </c>
    </row>
    <row r="1171" spans="1:42">
      <c r="A1171">
        <v>9</v>
      </c>
      <c r="B1171">
        <v>50</v>
      </c>
      <c r="C1171">
        <v>2019</v>
      </c>
      <c r="D1171">
        <v>99</v>
      </c>
      <c r="E1171">
        <v>99</v>
      </c>
      <c r="F1171">
        <v>99</v>
      </c>
      <c r="G1171">
        <v>99</v>
      </c>
      <c r="H1171">
        <v>99</v>
      </c>
      <c r="I1171">
        <v>99</v>
      </c>
      <c r="J1171">
        <v>999</v>
      </c>
      <c r="K1171">
        <v>99</v>
      </c>
      <c r="L1171">
        <v>14</v>
      </c>
      <c r="M1171">
        <v>99</v>
      </c>
      <c r="N1171">
        <v>99</v>
      </c>
      <c r="O1171">
        <v>99</v>
      </c>
      <c r="P1171">
        <v>9999</v>
      </c>
      <c r="Q1171">
        <v>2038</v>
      </c>
      <c r="R1171">
        <v>405826</v>
      </c>
      <c r="S1171">
        <v>405715</v>
      </c>
      <c r="T1171">
        <v>14</v>
      </c>
      <c r="U1171">
        <v>57.85322948375093</v>
      </c>
      <c r="V1171">
        <v>88.861997830055856</v>
      </c>
      <c r="W1171">
        <v>81.9977831975648</v>
      </c>
      <c r="X1171">
        <v>0.85627830646631775</v>
      </c>
      <c r="Y1171">
        <v>1.7125566129326355</v>
      </c>
      <c r="Z1171">
        <v>68.526659208626356</v>
      </c>
      <c r="AA1171">
        <v>8.4065750074860617</v>
      </c>
      <c r="AB1171">
        <v>1.166149012197693</v>
      </c>
      <c r="AC1171">
        <v>-1.569724741833074</v>
      </c>
      <c r="AD1171">
        <v>30.433374078545778</v>
      </c>
      <c r="AE1171">
        <v>31.67349109316304</v>
      </c>
      <c r="AF1171">
        <v>6680</v>
      </c>
      <c r="AG1171">
        <v>1</v>
      </c>
      <c r="AH1171">
        <v>1</v>
      </c>
      <c r="AI1171">
        <v>1595</v>
      </c>
      <c r="AJ1171">
        <v>23153.5</v>
      </c>
      <c r="AK1171">
        <v>6046</v>
      </c>
      <c r="AL1171">
        <v>28311.5</v>
      </c>
      <c r="AM1171">
        <v>12</v>
      </c>
      <c r="AN1171">
        <v>8982</v>
      </c>
      <c r="AO1171">
        <v>6082</v>
      </c>
      <c r="AP1171">
        <v>946</v>
      </c>
    </row>
    <row r="1172" spans="1:42">
      <c r="A1172">
        <v>9</v>
      </c>
      <c r="B1172">
        <v>51</v>
      </c>
      <c r="C1172">
        <v>2019</v>
      </c>
      <c r="D1172">
        <v>99</v>
      </c>
      <c r="E1172">
        <v>99</v>
      </c>
      <c r="F1172">
        <v>99</v>
      </c>
      <c r="G1172">
        <v>99</v>
      </c>
      <c r="H1172">
        <v>99</v>
      </c>
      <c r="I1172">
        <v>99</v>
      </c>
      <c r="J1172">
        <v>999</v>
      </c>
      <c r="K1172">
        <v>99</v>
      </c>
      <c r="L1172">
        <v>17</v>
      </c>
      <c r="M1172">
        <v>99</v>
      </c>
      <c r="N1172">
        <v>99</v>
      </c>
      <c r="O1172">
        <v>99</v>
      </c>
      <c r="P1172">
        <v>9999</v>
      </c>
      <c r="Q1172">
        <v>2160</v>
      </c>
      <c r="R1172">
        <v>896344</v>
      </c>
      <c r="S1172">
        <v>896250</v>
      </c>
      <c r="T1172">
        <v>17</v>
      </c>
      <c r="U1172">
        <v>62.195085076708502</v>
      </c>
      <c r="V1172">
        <v>85.288353876075917</v>
      </c>
      <c r="W1172">
        <v>78.713126705718309</v>
      </c>
      <c r="X1172">
        <v>1.4695250930446342</v>
      </c>
      <c r="Y1172">
        <v>2.9390501860892684</v>
      </c>
      <c r="Z1172">
        <v>58.565907731852953</v>
      </c>
      <c r="AA1172">
        <v>9.4312235691476669</v>
      </c>
      <c r="AB1172">
        <v>1.794200279814641</v>
      </c>
      <c r="AC1172">
        <v>-29.323487796971175</v>
      </c>
      <c r="AD1172">
        <v>67.217901896527152</v>
      </c>
      <c r="AE1172">
        <v>67.165939085816618</v>
      </c>
      <c r="AF1172">
        <v>17582</v>
      </c>
      <c r="AG1172">
        <v>10</v>
      </c>
      <c r="AH1172">
        <v>11</v>
      </c>
      <c r="AI1172">
        <v>5323</v>
      </c>
      <c r="AJ1172">
        <v>60619</v>
      </c>
      <c r="AK1172">
        <v>15842</v>
      </c>
      <c r="AL1172">
        <v>76607</v>
      </c>
      <c r="AM1172">
        <v>37</v>
      </c>
      <c r="AN1172">
        <v>18816</v>
      </c>
      <c r="AO1172">
        <v>13139</v>
      </c>
      <c r="AP1172">
        <v>956</v>
      </c>
    </row>
    <row r="1173" spans="1:42">
      <c r="A1173">
        <v>9</v>
      </c>
      <c r="B1173">
        <v>52</v>
      </c>
      <c r="C1173">
        <v>2018</v>
      </c>
      <c r="D1173">
        <v>99</v>
      </c>
      <c r="E1173">
        <v>99</v>
      </c>
      <c r="F1173">
        <v>99</v>
      </c>
      <c r="G1173">
        <v>99</v>
      </c>
      <c r="H1173">
        <v>99</v>
      </c>
      <c r="I1173">
        <v>99</v>
      </c>
      <c r="J1173">
        <v>999</v>
      </c>
      <c r="K1173">
        <v>99</v>
      </c>
      <c r="L1173">
        <v>1</v>
      </c>
      <c r="M1173">
        <v>99</v>
      </c>
      <c r="N1173">
        <v>99</v>
      </c>
      <c r="O1173">
        <v>99</v>
      </c>
      <c r="P1173">
        <v>9999</v>
      </c>
    </row>
    <row r="1174" spans="1:42">
      <c r="A1174">
        <v>9</v>
      </c>
      <c r="B1174">
        <v>53</v>
      </c>
      <c r="C1174">
        <v>2018</v>
      </c>
      <c r="D1174">
        <v>99</v>
      </c>
      <c r="E1174">
        <v>99</v>
      </c>
      <c r="F1174">
        <v>99</v>
      </c>
      <c r="G1174">
        <v>99</v>
      </c>
      <c r="H1174">
        <v>99</v>
      </c>
      <c r="I1174">
        <v>99</v>
      </c>
      <c r="J1174">
        <v>999</v>
      </c>
      <c r="K1174">
        <v>99</v>
      </c>
      <c r="L1174">
        <v>2</v>
      </c>
      <c r="M1174">
        <v>99</v>
      </c>
      <c r="N1174">
        <v>99</v>
      </c>
      <c r="O1174">
        <v>99</v>
      </c>
      <c r="P1174">
        <v>9999</v>
      </c>
    </row>
    <row r="1175" spans="1:42">
      <c r="A1175">
        <v>9</v>
      </c>
      <c r="B1175">
        <v>54</v>
      </c>
      <c r="C1175">
        <v>2018</v>
      </c>
      <c r="D1175">
        <v>99</v>
      </c>
      <c r="E1175">
        <v>99</v>
      </c>
      <c r="F1175">
        <v>99</v>
      </c>
      <c r="G1175">
        <v>99</v>
      </c>
      <c r="H1175">
        <v>99</v>
      </c>
      <c r="I1175">
        <v>99</v>
      </c>
      <c r="J1175">
        <v>999</v>
      </c>
      <c r="K1175">
        <v>99</v>
      </c>
      <c r="L1175">
        <v>5</v>
      </c>
      <c r="M1175">
        <v>99</v>
      </c>
      <c r="N1175">
        <v>99</v>
      </c>
      <c r="O1175">
        <v>99</v>
      </c>
      <c r="P1175">
        <v>9999</v>
      </c>
    </row>
    <row r="1176" spans="1:42">
      <c r="A1176">
        <v>9</v>
      </c>
      <c r="B1176">
        <v>55</v>
      </c>
      <c r="C1176">
        <v>2018</v>
      </c>
      <c r="D1176">
        <v>99</v>
      </c>
      <c r="E1176">
        <v>99</v>
      </c>
      <c r="F1176">
        <v>99</v>
      </c>
      <c r="G1176">
        <v>99</v>
      </c>
      <c r="H1176">
        <v>99</v>
      </c>
      <c r="I1176">
        <v>99</v>
      </c>
      <c r="J1176">
        <v>999</v>
      </c>
      <c r="K1176">
        <v>99</v>
      </c>
      <c r="L1176">
        <v>8</v>
      </c>
      <c r="M1176">
        <v>99</v>
      </c>
      <c r="N1176">
        <v>99</v>
      </c>
      <c r="O1176">
        <v>99</v>
      </c>
      <c r="P1176">
        <v>9999</v>
      </c>
      <c r="Q1176">
        <v>124</v>
      </c>
      <c r="R1176">
        <v>203</v>
      </c>
      <c r="S1176">
        <v>203</v>
      </c>
      <c r="T1176">
        <v>8</v>
      </c>
      <c r="U1176">
        <v>48.48768472906405</v>
      </c>
      <c r="V1176">
        <v>101.61446130363076</v>
      </c>
      <c r="W1176">
        <v>93.790147783251186</v>
      </c>
      <c r="X1176">
        <v>1.9704433497536944</v>
      </c>
      <c r="Y1176">
        <v>3.9408866995073888</v>
      </c>
      <c r="Z1176">
        <v>40.886699507389153</v>
      </c>
      <c r="AA1176">
        <v>25.983636409515604</v>
      </c>
      <c r="AB1176">
        <v>0.72505889627446851</v>
      </c>
      <c r="AC1176">
        <v>2.5565848538413287</v>
      </c>
      <c r="AD1176">
        <v>1.4362479261075204E-2</v>
      </c>
      <c r="AE1176">
        <v>1.7340025831636918E-2</v>
      </c>
      <c r="AF1176">
        <v>5</v>
      </c>
      <c r="AG1176">
        <v>0</v>
      </c>
      <c r="AH1176">
        <v>0</v>
      </c>
      <c r="AI1176">
        <v>2</v>
      </c>
      <c r="AJ1176">
        <v>5</v>
      </c>
      <c r="AK1176">
        <v>3</v>
      </c>
      <c r="AL1176">
        <v>17</v>
      </c>
      <c r="AM1176">
        <v>0</v>
      </c>
      <c r="AN1176">
        <v>6</v>
      </c>
      <c r="AO1176">
        <v>2</v>
      </c>
    </row>
    <row r="1177" spans="1:42">
      <c r="A1177">
        <v>9</v>
      </c>
      <c r="B1177">
        <v>56</v>
      </c>
      <c r="C1177">
        <v>2018</v>
      </c>
      <c r="D1177">
        <v>99</v>
      </c>
      <c r="E1177">
        <v>99</v>
      </c>
      <c r="F1177">
        <v>99</v>
      </c>
      <c r="G1177">
        <v>99</v>
      </c>
      <c r="H1177">
        <v>99</v>
      </c>
      <c r="I1177">
        <v>99</v>
      </c>
      <c r="J1177">
        <v>999</v>
      </c>
      <c r="K1177">
        <v>99</v>
      </c>
      <c r="L1177">
        <v>11</v>
      </c>
      <c r="M1177">
        <v>99</v>
      </c>
      <c r="N1177">
        <v>99</v>
      </c>
      <c r="O1177">
        <v>99</v>
      </c>
      <c r="P1177">
        <v>9999</v>
      </c>
      <c r="Q1177">
        <v>1600</v>
      </c>
      <c r="R1177">
        <v>11809</v>
      </c>
      <c r="S1177">
        <v>11809</v>
      </c>
      <c r="T1177">
        <v>11</v>
      </c>
      <c r="U1177">
        <v>53.549750190532642</v>
      </c>
      <c r="V1177">
        <v>88.616198582218658</v>
      </c>
      <c r="W1177">
        <v>81.792751291388143</v>
      </c>
      <c r="X1177">
        <v>1.2278770429333556</v>
      </c>
      <c r="Y1177">
        <v>2.4557540858667113</v>
      </c>
      <c r="Z1177">
        <v>68.52400711321873</v>
      </c>
      <c r="AA1177">
        <v>14.166836142768348</v>
      </c>
      <c r="AB1177">
        <v>0.84605662834369155</v>
      </c>
      <c r="AC1177">
        <v>-18.70691061821406</v>
      </c>
      <c r="AD1177">
        <v>0.83550008667013365</v>
      </c>
      <c r="AE1177">
        <v>0.87967939927389138</v>
      </c>
      <c r="AF1177">
        <v>180</v>
      </c>
      <c r="AG1177">
        <v>0</v>
      </c>
      <c r="AH1177">
        <v>0</v>
      </c>
      <c r="AI1177">
        <v>65</v>
      </c>
      <c r="AJ1177">
        <v>672</v>
      </c>
      <c r="AK1177">
        <v>168</v>
      </c>
      <c r="AL1177">
        <v>866</v>
      </c>
      <c r="AM1177">
        <v>0</v>
      </c>
      <c r="AN1177">
        <v>713</v>
      </c>
      <c r="AO1177">
        <v>209</v>
      </c>
    </row>
    <row r="1178" spans="1:42">
      <c r="A1178">
        <v>9</v>
      </c>
      <c r="B1178">
        <v>57</v>
      </c>
      <c r="C1178">
        <v>2018</v>
      </c>
      <c r="D1178">
        <v>99</v>
      </c>
      <c r="E1178">
        <v>99</v>
      </c>
      <c r="F1178">
        <v>99</v>
      </c>
      <c r="G1178">
        <v>99</v>
      </c>
      <c r="H1178">
        <v>99</v>
      </c>
      <c r="I1178">
        <v>99</v>
      </c>
      <c r="J1178">
        <v>999</v>
      </c>
      <c r="K1178">
        <v>99</v>
      </c>
      <c r="L1178">
        <v>14</v>
      </c>
      <c r="M1178">
        <v>99</v>
      </c>
      <c r="N1178">
        <v>99</v>
      </c>
      <c r="O1178">
        <v>99</v>
      </c>
      <c r="P1178">
        <v>9999</v>
      </c>
      <c r="Q1178">
        <v>2265</v>
      </c>
      <c r="R1178">
        <v>573130</v>
      </c>
      <c r="S1178">
        <v>573078</v>
      </c>
      <c r="T1178">
        <v>14</v>
      </c>
      <c r="U1178">
        <v>57.76487668345321</v>
      </c>
      <c r="V1178">
        <v>88.303299794917223</v>
      </c>
      <c r="W1178">
        <v>81.497396340462416</v>
      </c>
      <c r="X1178">
        <v>1.2429989705651423</v>
      </c>
      <c r="Y1178">
        <v>2.4859979411302846</v>
      </c>
      <c r="Z1178">
        <v>63.380733864917225</v>
      </c>
      <c r="AA1178">
        <v>8.707615415347508</v>
      </c>
      <c r="AB1178">
        <v>1.1745430501532133</v>
      </c>
      <c r="AC1178">
        <v>-0.89398050754671909</v>
      </c>
      <c r="AD1178">
        <v>40.549594772906552</v>
      </c>
      <c r="AE1178">
        <v>42.535736095475094</v>
      </c>
      <c r="AF1178">
        <v>8545</v>
      </c>
      <c r="AG1178">
        <v>4</v>
      </c>
      <c r="AH1178">
        <v>0</v>
      </c>
      <c r="AI1178">
        <v>2150</v>
      </c>
      <c r="AJ1178">
        <v>35057</v>
      </c>
      <c r="AK1178">
        <v>9016</v>
      </c>
      <c r="AL1178">
        <v>42042</v>
      </c>
      <c r="AM1178">
        <v>9</v>
      </c>
      <c r="AN1178">
        <v>28626</v>
      </c>
      <c r="AO1178">
        <v>9718</v>
      </c>
    </row>
    <row r="1179" spans="1:42">
      <c r="A1179">
        <v>9</v>
      </c>
      <c r="B1179">
        <v>58</v>
      </c>
      <c r="C1179">
        <v>2018</v>
      </c>
      <c r="D1179">
        <v>99</v>
      </c>
      <c r="E1179">
        <v>99</v>
      </c>
      <c r="F1179">
        <v>99</v>
      </c>
      <c r="G1179">
        <v>99</v>
      </c>
      <c r="H1179">
        <v>99</v>
      </c>
      <c r="I1179">
        <v>99</v>
      </c>
      <c r="J1179">
        <v>999</v>
      </c>
      <c r="K1179">
        <v>99</v>
      </c>
      <c r="L1179">
        <v>17</v>
      </c>
      <c r="M1179">
        <v>99</v>
      </c>
      <c r="N1179">
        <v>99</v>
      </c>
      <c r="O1179">
        <v>99</v>
      </c>
      <c r="P1179">
        <v>9999</v>
      </c>
      <c r="Q1179">
        <v>2319</v>
      </c>
      <c r="R1179">
        <v>796092</v>
      </c>
      <c r="S1179">
        <v>796072</v>
      </c>
      <c r="T1179">
        <v>17</v>
      </c>
      <c r="U1179">
        <v>61.982653579073258</v>
      </c>
      <c r="V1179">
        <v>84.532232418817273</v>
      </c>
      <c r="W1179">
        <v>78.021840851077499</v>
      </c>
      <c r="X1179">
        <v>1.8796822477804076</v>
      </c>
      <c r="Y1179">
        <v>3.7593644955608152</v>
      </c>
      <c r="Z1179">
        <v>51.377981439331137</v>
      </c>
      <c r="AA1179">
        <v>9.6760797583826008</v>
      </c>
      <c r="AB1179">
        <v>1.8343166554526344</v>
      </c>
      <c r="AC1179">
        <v>-26.361695942622244</v>
      </c>
      <c r="AD1179">
        <v>56.324408078363952</v>
      </c>
      <c r="AE1179">
        <v>56.567244479419379</v>
      </c>
      <c r="AF1179">
        <v>15464</v>
      </c>
      <c r="AG1179">
        <v>5</v>
      </c>
      <c r="AH1179">
        <v>4</v>
      </c>
      <c r="AI1179">
        <v>5163</v>
      </c>
      <c r="AJ1179">
        <v>58143</v>
      </c>
      <c r="AK1179">
        <v>16322</v>
      </c>
      <c r="AL1179">
        <v>69245</v>
      </c>
      <c r="AM1179">
        <v>25</v>
      </c>
      <c r="AN1179">
        <v>40575</v>
      </c>
      <c r="AO1179">
        <v>13888</v>
      </c>
    </row>
    <row r="1180" spans="1:42">
      <c r="A1180">
        <v>9</v>
      </c>
      <c r="B1180">
        <v>59</v>
      </c>
      <c r="C1180">
        <v>2017</v>
      </c>
      <c r="D1180">
        <v>99</v>
      </c>
      <c r="E1180">
        <v>99</v>
      </c>
      <c r="F1180">
        <v>99</v>
      </c>
      <c r="G1180">
        <v>99</v>
      </c>
      <c r="H1180">
        <v>99</v>
      </c>
      <c r="I1180">
        <v>99</v>
      </c>
      <c r="J1180">
        <v>999</v>
      </c>
      <c r="K1180">
        <v>99</v>
      </c>
      <c r="L1180">
        <v>1</v>
      </c>
      <c r="M1180">
        <v>99</v>
      </c>
      <c r="N1180">
        <v>99</v>
      </c>
      <c r="O1180">
        <v>99</v>
      </c>
      <c r="P1180">
        <v>9999</v>
      </c>
    </row>
    <row r="1181" spans="1:42">
      <c r="A1181">
        <v>9</v>
      </c>
      <c r="B1181">
        <v>60</v>
      </c>
      <c r="C1181">
        <v>2017</v>
      </c>
      <c r="D1181">
        <v>99</v>
      </c>
      <c r="E1181">
        <v>99</v>
      </c>
      <c r="F1181">
        <v>99</v>
      </c>
      <c r="G1181">
        <v>99</v>
      </c>
      <c r="H1181">
        <v>99</v>
      </c>
      <c r="I1181">
        <v>99</v>
      </c>
      <c r="J1181">
        <v>999</v>
      </c>
      <c r="K1181">
        <v>99</v>
      </c>
      <c r="L1181">
        <v>2</v>
      </c>
      <c r="M1181">
        <v>99</v>
      </c>
      <c r="N1181">
        <v>99</v>
      </c>
      <c r="O1181">
        <v>99</v>
      </c>
      <c r="P1181">
        <v>9999</v>
      </c>
    </row>
    <row r="1182" spans="1:42">
      <c r="A1182">
        <v>9</v>
      </c>
      <c r="B1182">
        <v>61</v>
      </c>
      <c r="C1182">
        <v>2017</v>
      </c>
      <c r="D1182">
        <v>99</v>
      </c>
      <c r="E1182">
        <v>99</v>
      </c>
      <c r="F1182">
        <v>99</v>
      </c>
      <c r="G1182">
        <v>99</v>
      </c>
      <c r="H1182">
        <v>99</v>
      </c>
      <c r="I1182">
        <v>99</v>
      </c>
      <c r="J1182">
        <v>999</v>
      </c>
      <c r="K1182">
        <v>99</v>
      </c>
      <c r="L1182">
        <v>5</v>
      </c>
      <c r="M1182">
        <v>99</v>
      </c>
      <c r="N1182">
        <v>99</v>
      </c>
      <c r="O1182">
        <v>99</v>
      </c>
      <c r="P1182">
        <v>9999</v>
      </c>
    </row>
    <row r="1183" spans="1:42">
      <c r="A1183">
        <v>9</v>
      </c>
      <c r="B1183">
        <v>62</v>
      </c>
      <c r="C1183">
        <v>2017</v>
      </c>
      <c r="D1183">
        <v>99</v>
      </c>
      <c r="E1183">
        <v>99</v>
      </c>
      <c r="F1183">
        <v>99</v>
      </c>
      <c r="G1183">
        <v>99</v>
      </c>
      <c r="H1183">
        <v>99</v>
      </c>
      <c r="I1183">
        <v>99</v>
      </c>
      <c r="J1183">
        <v>999</v>
      </c>
      <c r="K1183">
        <v>99</v>
      </c>
      <c r="L1183">
        <v>8</v>
      </c>
      <c r="M1183">
        <v>99</v>
      </c>
      <c r="N1183">
        <v>99</v>
      </c>
      <c r="O1183">
        <v>99</v>
      </c>
      <c r="P1183">
        <v>9999</v>
      </c>
      <c r="Q1183">
        <v>168</v>
      </c>
      <c r="R1183">
        <v>312</v>
      </c>
      <c r="S1183">
        <v>312</v>
      </c>
      <c r="T1183">
        <v>8</v>
      </c>
      <c r="U1183">
        <v>48.416666666666657</v>
      </c>
      <c r="V1183">
        <v>110.23661694030048</v>
      </c>
      <c r="W1183">
        <v>101.74839743589747</v>
      </c>
      <c r="X1183">
        <v>2.2435897435897441</v>
      </c>
      <c r="Y1183">
        <v>4.4871794871794881</v>
      </c>
      <c r="Z1183">
        <v>42.628205128205131</v>
      </c>
      <c r="AA1183">
        <v>19.897754608433075</v>
      </c>
      <c r="AB1183">
        <v>0.53058184478666304</v>
      </c>
      <c r="AC1183">
        <v>4.7484168591834788</v>
      </c>
      <c r="AD1183">
        <v>2.3031099365906596E-2</v>
      </c>
      <c r="AE1183">
        <v>2.8926939556662156E-2</v>
      </c>
      <c r="AF1183">
        <v>7</v>
      </c>
      <c r="AG1183">
        <v>0</v>
      </c>
      <c r="AH1183">
        <v>0</v>
      </c>
      <c r="AI1183">
        <v>7</v>
      </c>
      <c r="AJ1183">
        <v>12</v>
      </c>
      <c r="AK1183">
        <v>3</v>
      </c>
      <c r="AL1183">
        <v>15</v>
      </c>
      <c r="AM1183">
        <v>0</v>
      </c>
      <c r="AN1183">
        <v>16</v>
      </c>
      <c r="AO1183">
        <v>8</v>
      </c>
    </row>
    <row r="1184" spans="1:42">
      <c r="A1184">
        <v>9</v>
      </c>
      <c r="B1184">
        <v>63</v>
      </c>
      <c r="C1184">
        <v>2017</v>
      </c>
      <c r="D1184">
        <v>99</v>
      </c>
      <c r="E1184">
        <v>99</v>
      </c>
      <c r="F1184">
        <v>99</v>
      </c>
      <c r="G1184">
        <v>99</v>
      </c>
      <c r="H1184">
        <v>99</v>
      </c>
      <c r="I1184">
        <v>99</v>
      </c>
      <c r="J1184">
        <v>999</v>
      </c>
      <c r="K1184">
        <v>99</v>
      </c>
      <c r="L1184">
        <v>11</v>
      </c>
      <c r="M1184">
        <v>99</v>
      </c>
      <c r="N1184">
        <v>99</v>
      </c>
      <c r="O1184">
        <v>99</v>
      </c>
      <c r="P1184">
        <v>9999</v>
      </c>
      <c r="Q1184">
        <v>1663</v>
      </c>
      <c r="R1184">
        <v>15366</v>
      </c>
      <c r="S1184">
        <v>15366</v>
      </c>
      <c r="T1184">
        <v>11</v>
      </c>
      <c r="U1184">
        <v>53.541910711961478</v>
      </c>
      <c r="V1184">
        <v>91.50391692257422</v>
      </c>
      <c r="W1184">
        <v>84.458115319537598</v>
      </c>
      <c r="X1184">
        <v>1.8807757386437589</v>
      </c>
      <c r="Y1184">
        <v>3.7615514772875178</v>
      </c>
      <c r="Z1184">
        <v>74.007549134452688</v>
      </c>
      <c r="AA1184">
        <v>13.907997008083084</v>
      </c>
      <c r="AB1184">
        <v>0.86361772715003282</v>
      </c>
      <c r="AC1184">
        <v>-25.899920550990696</v>
      </c>
      <c r="AD1184">
        <v>1.1342816437708998</v>
      </c>
      <c r="AE1184">
        <v>1.18255821988754</v>
      </c>
      <c r="AF1184">
        <v>271</v>
      </c>
      <c r="AG1184">
        <v>2</v>
      </c>
      <c r="AH1184">
        <v>0</v>
      </c>
      <c r="AI1184">
        <v>72</v>
      </c>
      <c r="AJ1184">
        <v>875</v>
      </c>
      <c r="AK1184">
        <v>201</v>
      </c>
      <c r="AL1184">
        <v>1027</v>
      </c>
      <c r="AM1184">
        <v>0</v>
      </c>
      <c r="AN1184">
        <v>1249</v>
      </c>
      <c r="AO1184">
        <v>383</v>
      </c>
    </row>
    <row r="1185" spans="1:41">
      <c r="A1185">
        <v>9</v>
      </c>
      <c r="B1185">
        <v>64</v>
      </c>
      <c r="C1185">
        <v>2017</v>
      </c>
      <c r="D1185">
        <v>99</v>
      </c>
      <c r="E1185">
        <v>99</v>
      </c>
      <c r="F1185">
        <v>99</v>
      </c>
      <c r="G1185">
        <v>99</v>
      </c>
      <c r="H1185">
        <v>99</v>
      </c>
      <c r="I1185">
        <v>99</v>
      </c>
      <c r="J1185">
        <v>999</v>
      </c>
      <c r="K1185">
        <v>99</v>
      </c>
      <c r="L1185">
        <v>14</v>
      </c>
      <c r="M1185">
        <v>99</v>
      </c>
      <c r="N1185">
        <v>99</v>
      </c>
      <c r="O1185">
        <v>99</v>
      </c>
      <c r="P1185">
        <v>9999</v>
      </c>
      <c r="Q1185">
        <v>2421</v>
      </c>
      <c r="R1185">
        <v>588278</v>
      </c>
      <c r="S1185">
        <v>588191</v>
      </c>
      <c r="T1185">
        <v>14</v>
      </c>
      <c r="U1185">
        <v>57.681596624225811</v>
      </c>
      <c r="V1185">
        <v>90.280707861032127</v>
      </c>
      <c r="W1185">
        <v>83.320278871997516</v>
      </c>
      <c r="X1185">
        <v>1.9252802246556899</v>
      </c>
      <c r="Y1185">
        <v>3.8505604493113799</v>
      </c>
      <c r="Z1185">
        <v>66.157836941038099</v>
      </c>
      <c r="AA1185">
        <v>8.7163024899684096</v>
      </c>
      <c r="AB1185">
        <v>1.2072530269133628</v>
      </c>
      <c r="AC1185">
        <v>-2.6929261429825688</v>
      </c>
      <c r="AD1185">
        <v>43.425285489669214</v>
      </c>
      <c r="AE1185">
        <v>44.656985800933299</v>
      </c>
      <c r="AF1185">
        <v>9876</v>
      </c>
      <c r="AG1185">
        <v>432</v>
      </c>
      <c r="AH1185">
        <v>0</v>
      </c>
      <c r="AI1185">
        <v>2558</v>
      </c>
      <c r="AJ1185">
        <v>34479</v>
      </c>
      <c r="AK1185">
        <v>9114</v>
      </c>
      <c r="AL1185">
        <v>39311</v>
      </c>
      <c r="AM1185">
        <v>10</v>
      </c>
      <c r="AN1185">
        <v>41317</v>
      </c>
      <c r="AO1185">
        <v>13828</v>
      </c>
    </row>
    <row r="1186" spans="1:41">
      <c r="A1186">
        <v>9</v>
      </c>
      <c r="B1186">
        <v>65</v>
      </c>
      <c r="C1186">
        <v>2017</v>
      </c>
      <c r="D1186">
        <v>99</v>
      </c>
      <c r="E1186">
        <v>99</v>
      </c>
      <c r="F1186">
        <v>99</v>
      </c>
      <c r="G1186">
        <v>99</v>
      </c>
      <c r="H1186">
        <v>99</v>
      </c>
      <c r="I1186">
        <v>99</v>
      </c>
      <c r="J1186">
        <v>999</v>
      </c>
      <c r="K1186">
        <v>99</v>
      </c>
      <c r="L1186">
        <v>17</v>
      </c>
      <c r="M1186">
        <v>99</v>
      </c>
      <c r="N1186">
        <v>99</v>
      </c>
      <c r="O1186">
        <v>99</v>
      </c>
      <c r="P1186">
        <v>9999</v>
      </c>
      <c r="Q1186">
        <v>2432</v>
      </c>
      <c r="R1186">
        <v>745842</v>
      </c>
      <c r="S1186">
        <v>745835</v>
      </c>
      <c r="T1186">
        <v>17</v>
      </c>
      <c r="U1186">
        <v>62.018931801269723</v>
      </c>
      <c r="V1186">
        <v>86.295756802311516</v>
      </c>
      <c r="W1186">
        <v>79.650263798293821</v>
      </c>
      <c r="X1186">
        <v>2.5592551773700043</v>
      </c>
      <c r="Y1186">
        <v>5.1185103547400086</v>
      </c>
      <c r="Z1186">
        <v>50.733667452355846</v>
      </c>
      <c r="AA1186">
        <v>9.76009636523961</v>
      </c>
      <c r="AB1186">
        <v>1.8628904911296735</v>
      </c>
      <c r="AC1186">
        <v>-26.430277448877639</v>
      </c>
      <c r="AD1186">
        <v>55.056285939956737</v>
      </c>
      <c r="AE1186">
        <v>54.131529039622485</v>
      </c>
      <c r="AF1186">
        <v>17072</v>
      </c>
      <c r="AG1186">
        <v>1374</v>
      </c>
      <c r="AH1186">
        <v>3</v>
      </c>
      <c r="AI1186">
        <v>5735</v>
      </c>
      <c r="AJ1186">
        <v>51298</v>
      </c>
      <c r="AK1186">
        <v>14927</v>
      </c>
      <c r="AL1186">
        <v>58320</v>
      </c>
      <c r="AM1186">
        <v>20</v>
      </c>
      <c r="AN1186">
        <v>51593</v>
      </c>
      <c r="AO1186">
        <v>19265</v>
      </c>
    </row>
    <row r="1187" spans="1:41">
      <c r="A1187">
        <v>9</v>
      </c>
      <c r="B1187">
        <v>66</v>
      </c>
      <c r="C1187">
        <v>2016</v>
      </c>
      <c r="D1187">
        <v>99</v>
      </c>
      <c r="E1187">
        <v>99</v>
      </c>
      <c r="F1187">
        <v>99</v>
      </c>
      <c r="G1187">
        <v>99</v>
      </c>
      <c r="H1187">
        <v>99</v>
      </c>
      <c r="I1187">
        <v>99</v>
      </c>
      <c r="J1187">
        <v>999</v>
      </c>
      <c r="K1187">
        <v>99</v>
      </c>
      <c r="L1187">
        <v>1</v>
      </c>
      <c r="M1187">
        <v>99</v>
      </c>
      <c r="N1187">
        <v>99</v>
      </c>
      <c r="O1187">
        <v>99</v>
      </c>
      <c r="P1187">
        <v>9999</v>
      </c>
      <c r="Q1187">
        <v>2</v>
      </c>
      <c r="R1187">
        <v>2</v>
      </c>
      <c r="S1187">
        <v>0</v>
      </c>
      <c r="T1187">
        <v>1</v>
      </c>
      <c r="X1187">
        <v>0</v>
      </c>
      <c r="Y1187">
        <v>0</v>
      </c>
      <c r="Z1187">
        <v>0</v>
      </c>
      <c r="AD1187">
        <v>1.4699716038235437E-4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1</v>
      </c>
      <c r="AL1187">
        <v>0</v>
      </c>
      <c r="AM1187">
        <v>0</v>
      </c>
      <c r="AN1187">
        <v>1</v>
      </c>
      <c r="AO1187">
        <v>0</v>
      </c>
    </row>
    <row r="1188" spans="1:41">
      <c r="A1188">
        <v>9</v>
      </c>
      <c r="B1188">
        <v>67</v>
      </c>
      <c r="C1188">
        <v>2016</v>
      </c>
      <c r="D1188">
        <v>99</v>
      </c>
      <c r="E1188">
        <v>99</v>
      </c>
      <c r="F1188">
        <v>99</v>
      </c>
      <c r="G1188">
        <v>99</v>
      </c>
      <c r="H1188">
        <v>99</v>
      </c>
      <c r="I1188">
        <v>99</v>
      </c>
      <c r="J1188">
        <v>999</v>
      </c>
      <c r="K1188">
        <v>99</v>
      </c>
      <c r="L1188">
        <v>2</v>
      </c>
      <c r="M1188">
        <v>99</v>
      </c>
      <c r="N1188">
        <v>99</v>
      </c>
      <c r="O1188">
        <v>99</v>
      </c>
      <c r="P1188">
        <v>9999</v>
      </c>
    </row>
    <row r="1189" spans="1:41">
      <c r="A1189">
        <v>9</v>
      </c>
      <c r="B1189">
        <v>68</v>
      </c>
      <c r="C1189">
        <v>2016</v>
      </c>
      <c r="D1189">
        <v>99</v>
      </c>
      <c r="E1189">
        <v>99</v>
      </c>
      <c r="F1189">
        <v>99</v>
      </c>
      <c r="G1189">
        <v>99</v>
      </c>
      <c r="H1189">
        <v>99</v>
      </c>
      <c r="I1189">
        <v>99</v>
      </c>
      <c r="J1189">
        <v>999</v>
      </c>
      <c r="K1189">
        <v>99</v>
      </c>
      <c r="L1189">
        <v>5</v>
      </c>
      <c r="M1189">
        <v>99</v>
      </c>
      <c r="N1189">
        <v>99</v>
      </c>
      <c r="O1189">
        <v>99</v>
      </c>
      <c r="P1189">
        <v>9999</v>
      </c>
    </row>
    <row r="1190" spans="1:41">
      <c r="A1190">
        <v>9</v>
      </c>
      <c r="B1190">
        <v>69</v>
      </c>
      <c r="C1190">
        <v>2016</v>
      </c>
      <c r="D1190">
        <v>99</v>
      </c>
      <c r="E1190">
        <v>99</v>
      </c>
      <c r="F1190">
        <v>99</v>
      </c>
      <c r="G1190">
        <v>99</v>
      </c>
      <c r="H1190">
        <v>99</v>
      </c>
      <c r="I1190">
        <v>99</v>
      </c>
      <c r="J1190">
        <v>999</v>
      </c>
      <c r="K1190">
        <v>99</v>
      </c>
      <c r="L1190">
        <v>8</v>
      </c>
      <c r="M1190">
        <v>99</v>
      </c>
      <c r="N1190">
        <v>99</v>
      </c>
      <c r="O1190">
        <v>99</v>
      </c>
      <c r="P1190">
        <v>9999</v>
      </c>
      <c r="Q1190">
        <v>170</v>
      </c>
      <c r="R1190">
        <v>330</v>
      </c>
      <c r="S1190">
        <v>330</v>
      </c>
      <c r="T1190">
        <v>8</v>
      </c>
      <c r="U1190">
        <v>48.430303030303037</v>
      </c>
      <c r="V1190">
        <v>108.03178042614664</v>
      </c>
      <c r="W1190">
        <v>99.713333333333296</v>
      </c>
      <c r="X1190">
        <v>3.0303030303030303</v>
      </c>
      <c r="Y1190">
        <v>6.0606060606060606</v>
      </c>
      <c r="Z1190">
        <v>44.545454545454554</v>
      </c>
      <c r="AA1190">
        <v>19.718602302589463</v>
      </c>
      <c r="AB1190">
        <v>0.57444827205232818</v>
      </c>
      <c r="AC1190">
        <v>7.5630166188225409</v>
      </c>
      <c r="AD1190">
        <v>2.4254531463088473E-2</v>
      </c>
      <c r="AE1190">
        <v>2.9842349847357747E-2</v>
      </c>
      <c r="AF1190">
        <v>2</v>
      </c>
      <c r="AG1190">
        <v>0</v>
      </c>
      <c r="AH1190">
        <v>0</v>
      </c>
      <c r="AI1190">
        <v>4</v>
      </c>
      <c r="AJ1190">
        <v>21</v>
      </c>
      <c r="AK1190">
        <v>2</v>
      </c>
      <c r="AL1190">
        <v>10</v>
      </c>
      <c r="AM1190">
        <v>0</v>
      </c>
      <c r="AN1190">
        <v>17</v>
      </c>
      <c r="AO1190">
        <v>4</v>
      </c>
    </row>
    <row r="1191" spans="1:41">
      <c r="A1191">
        <v>9</v>
      </c>
      <c r="B1191">
        <v>70</v>
      </c>
      <c r="C1191">
        <v>2016</v>
      </c>
      <c r="D1191">
        <v>99</v>
      </c>
      <c r="E1191">
        <v>99</v>
      </c>
      <c r="F1191">
        <v>99</v>
      </c>
      <c r="G1191">
        <v>99</v>
      </c>
      <c r="H1191">
        <v>99</v>
      </c>
      <c r="I1191">
        <v>99</v>
      </c>
      <c r="J1191">
        <v>999</v>
      </c>
      <c r="K1191">
        <v>99</v>
      </c>
      <c r="L1191">
        <v>11</v>
      </c>
      <c r="M1191">
        <v>99</v>
      </c>
      <c r="N1191">
        <v>99</v>
      </c>
      <c r="O1191">
        <v>99</v>
      </c>
      <c r="P1191">
        <v>9999</v>
      </c>
      <c r="Q1191">
        <v>1585</v>
      </c>
      <c r="R1191">
        <v>16106</v>
      </c>
      <c r="S1191">
        <v>16106</v>
      </c>
      <c r="T1191">
        <v>11</v>
      </c>
      <c r="U1191">
        <v>53.473612318390657</v>
      </c>
      <c r="V1191">
        <v>91.502887358249524</v>
      </c>
      <c r="W1191">
        <v>84.457165031665028</v>
      </c>
      <c r="X1191">
        <v>2.2041475226623626</v>
      </c>
      <c r="Y1191">
        <v>4.4082950453247252</v>
      </c>
      <c r="Z1191">
        <v>74.140072022848628</v>
      </c>
      <c r="AA1191">
        <v>13.903077287513856</v>
      </c>
      <c r="AB1191">
        <v>0.92863725149919552</v>
      </c>
      <c r="AC1191">
        <v>-19.631973507885952</v>
      </c>
      <c r="AD1191">
        <v>1.1837681325590992</v>
      </c>
      <c r="AE1191">
        <v>1.2336445289846241</v>
      </c>
      <c r="AF1191">
        <v>282</v>
      </c>
      <c r="AG1191">
        <v>1</v>
      </c>
      <c r="AH1191">
        <v>0</v>
      </c>
      <c r="AI1191">
        <v>94</v>
      </c>
      <c r="AJ1191">
        <v>1154</v>
      </c>
      <c r="AK1191">
        <v>251</v>
      </c>
      <c r="AL1191">
        <v>977</v>
      </c>
      <c r="AM1191">
        <v>3</v>
      </c>
      <c r="AN1191">
        <v>1037</v>
      </c>
      <c r="AO1191">
        <v>447</v>
      </c>
    </row>
    <row r="1192" spans="1:41">
      <c r="A1192">
        <v>9</v>
      </c>
      <c r="B1192">
        <v>71</v>
      </c>
      <c r="C1192">
        <v>2016</v>
      </c>
      <c r="D1192">
        <v>99</v>
      </c>
      <c r="E1192">
        <v>99</v>
      </c>
      <c r="F1192">
        <v>99</v>
      </c>
      <c r="G1192">
        <v>99</v>
      </c>
      <c r="H1192">
        <v>99</v>
      </c>
      <c r="I1192">
        <v>99</v>
      </c>
      <c r="J1192">
        <v>999</v>
      </c>
      <c r="K1192">
        <v>99</v>
      </c>
      <c r="L1192">
        <v>14</v>
      </c>
      <c r="M1192">
        <v>99</v>
      </c>
      <c r="N1192">
        <v>99</v>
      </c>
      <c r="O1192">
        <v>99</v>
      </c>
      <c r="P1192">
        <v>9999</v>
      </c>
      <c r="Q1192">
        <v>2314</v>
      </c>
      <c r="R1192">
        <v>556227</v>
      </c>
      <c r="S1192">
        <v>556183</v>
      </c>
      <c r="T1192">
        <v>14</v>
      </c>
      <c r="U1192">
        <v>57.687263005161959</v>
      </c>
      <c r="V1192">
        <v>90.672992189146569</v>
      </c>
      <c r="W1192">
        <v>83.685392038228443</v>
      </c>
      <c r="X1192">
        <v>2.6517950405140343</v>
      </c>
      <c r="Y1192">
        <v>5.3035900810280685</v>
      </c>
      <c r="Z1192">
        <v>68.431234010574826</v>
      </c>
      <c r="AA1192">
        <v>9.0640729007229286</v>
      </c>
      <c r="AB1192">
        <v>1.208608604099678</v>
      </c>
      <c r="AC1192">
        <v>-2.3028838761574941</v>
      </c>
      <c r="AD1192">
        <v>40.881894763997906</v>
      </c>
      <c r="AE1192">
        <v>42.211735503395751</v>
      </c>
      <c r="AF1192">
        <v>8964</v>
      </c>
      <c r="AG1192">
        <v>154</v>
      </c>
      <c r="AH1192">
        <v>2</v>
      </c>
      <c r="AI1192">
        <v>2679</v>
      </c>
      <c r="AJ1192">
        <v>43986</v>
      </c>
      <c r="AK1192">
        <v>10379</v>
      </c>
      <c r="AL1192">
        <v>37802</v>
      </c>
      <c r="AM1192">
        <v>52</v>
      </c>
      <c r="AN1192">
        <v>31066</v>
      </c>
      <c r="AO1192">
        <v>14379</v>
      </c>
    </row>
    <row r="1193" spans="1:41">
      <c r="A1193">
        <v>9</v>
      </c>
      <c r="B1193">
        <v>72</v>
      </c>
      <c r="C1193">
        <v>2016</v>
      </c>
      <c r="D1193">
        <v>99</v>
      </c>
      <c r="E1193">
        <v>99</v>
      </c>
      <c r="F1193">
        <v>99</v>
      </c>
      <c r="G1193">
        <v>99</v>
      </c>
      <c r="H1193">
        <v>99</v>
      </c>
      <c r="I1193">
        <v>99</v>
      </c>
      <c r="J1193">
        <v>999</v>
      </c>
      <c r="K1193">
        <v>99</v>
      </c>
      <c r="L1193">
        <v>17</v>
      </c>
      <c r="M1193">
        <v>99</v>
      </c>
      <c r="N1193">
        <v>99</v>
      </c>
      <c r="O1193">
        <v>99</v>
      </c>
      <c r="P1193">
        <v>9999</v>
      </c>
      <c r="Q1193">
        <v>2380</v>
      </c>
      <c r="R1193">
        <v>779520.5</v>
      </c>
      <c r="S1193">
        <v>779518.5</v>
      </c>
      <c r="T1193">
        <v>17</v>
      </c>
      <c r="U1193">
        <v>62.146546874769491</v>
      </c>
      <c r="V1193">
        <v>86.625566330536259</v>
      </c>
      <c r="W1193">
        <v>79.955177715475941</v>
      </c>
      <c r="X1193">
        <v>3.3589879932599604</v>
      </c>
      <c r="Y1193">
        <v>6.7179759865199209</v>
      </c>
      <c r="Z1193">
        <v>50.602453687876086</v>
      </c>
      <c r="AA1193">
        <v>10.230805988127733</v>
      </c>
      <c r="AB1193">
        <v>1.9328330077057676</v>
      </c>
      <c r="AC1193">
        <v>-25.368412681972622</v>
      </c>
      <c r="AD1193">
        <v>57.293649979916509</v>
      </c>
      <c r="AE1193">
        <v>56.524777617772223</v>
      </c>
      <c r="AF1193">
        <v>16329</v>
      </c>
      <c r="AG1193">
        <v>469</v>
      </c>
      <c r="AH1193">
        <v>4</v>
      </c>
      <c r="AI1193">
        <v>6021</v>
      </c>
      <c r="AJ1193">
        <v>75766</v>
      </c>
      <c r="AK1193">
        <v>19322</v>
      </c>
      <c r="AL1193">
        <v>63773</v>
      </c>
      <c r="AM1193">
        <v>89</v>
      </c>
      <c r="AN1193">
        <v>42687</v>
      </c>
      <c r="AO1193">
        <v>20081</v>
      </c>
    </row>
    <row r="1194" spans="1:41">
      <c r="A1194">
        <v>9</v>
      </c>
      <c r="B1194">
        <v>73</v>
      </c>
      <c r="C1194">
        <v>2015</v>
      </c>
      <c r="D1194">
        <v>99</v>
      </c>
      <c r="E1194">
        <v>99</v>
      </c>
      <c r="F1194">
        <v>99</v>
      </c>
      <c r="G1194">
        <v>99</v>
      </c>
      <c r="H1194">
        <v>99</v>
      </c>
      <c r="I1194">
        <v>99</v>
      </c>
      <c r="J1194">
        <v>999</v>
      </c>
      <c r="K1194">
        <v>99</v>
      </c>
      <c r="L1194">
        <v>1</v>
      </c>
      <c r="M1194">
        <v>99</v>
      </c>
      <c r="N1194">
        <v>99</v>
      </c>
      <c r="O1194">
        <v>99</v>
      </c>
      <c r="P1194">
        <v>9999</v>
      </c>
      <c r="Q1194">
        <v>3</v>
      </c>
      <c r="R1194">
        <v>5</v>
      </c>
      <c r="S1194">
        <v>0</v>
      </c>
      <c r="T1194">
        <v>1</v>
      </c>
      <c r="X1194">
        <v>0</v>
      </c>
      <c r="Y1194">
        <v>0</v>
      </c>
      <c r="AD1194">
        <v>3.8931137824792754E-4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</row>
    <row r="1195" spans="1:41">
      <c r="A1195">
        <v>9</v>
      </c>
      <c r="B1195">
        <v>74</v>
      </c>
      <c r="C1195">
        <v>2015</v>
      </c>
      <c r="D1195">
        <v>99</v>
      </c>
      <c r="E1195">
        <v>99</v>
      </c>
      <c r="F1195">
        <v>99</v>
      </c>
      <c r="G1195">
        <v>99</v>
      </c>
      <c r="H1195">
        <v>99</v>
      </c>
      <c r="I1195">
        <v>99</v>
      </c>
      <c r="J1195">
        <v>999</v>
      </c>
      <c r="K1195">
        <v>99</v>
      </c>
      <c r="L1195">
        <v>2</v>
      </c>
      <c r="M1195">
        <v>99</v>
      </c>
      <c r="N1195">
        <v>99</v>
      </c>
      <c r="O1195">
        <v>99</v>
      </c>
      <c r="P1195">
        <v>9999</v>
      </c>
    </row>
    <row r="1196" spans="1:41">
      <c r="A1196">
        <v>9</v>
      </c>
      <c r="B1196">
        <v>75</v>
      </c>
      <c r="C1196">
        <v>2015</v>
      </c>
      <c r="D1196">
        <v>99</v>
      </c>
      <c r="E1196">
        <v>99</v>
      </c>
      <c r="F1196">
        <v>99</v>
      </c>
      <c r="G1196">
        <v>99</v>
      </c>
      <c r="H1196">
        <v>99</v>
      </c>
      <c r="I1196">
        <v>99</v>
      </c>
      <c r="J1196">
        <v>999</v>
      </c>
      <c r="K1196">
        <v>99</v>
      </c>
      <c r="L1196">
        <v>5</v>
      </c>
      <c r="M1196">
        <v>99</v>
      </c>
      <c r="N1196">
        <v>99</v>
      </c>
      <c r="O1196">
        <v>99</v>
      </c>
      <c r="P1196">
        <v>9999</v>
      </c>
      <c r="Q1196">
        <v>1</v>
      </c>
      <c r="R1196">
        <v>1</v>
      </c>
      <c r="S1196">
        <v>1</v>
      </c>
      <c r="T1196">
        <v>5</v>
      </c>
      <c r="U1196">
        <v>43</v>
      </c>
      <c r="V1196">
        <v>108.99241603466956</v>
      </c>
      <c r="W1196">
        <v>100.60000000000002</v>
      </c>
      <c r="X1196">
        <v>0</v>
      </c>
      <c r="Y1196">
        <v>0</v>
      </c>
      <c r="AA1196">
        <v>0</v>
      </c>
      <c r="AB1196">
        <v>0</v>
      </c>
      <c r="AD1196">
        <v>7.7862275649585508E-5</v>
      </c>
      <c r="AE1196">
        <v>9.6537926266701673E-5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</row>
    <row r="1197" spans="1:41">
      <c r="A1197">
        <v>9</v>
      </c>
      <c r="B1197">
        <v>76</v>
      </c>
      <c r="C1197">
        <v>2015</v>
      </c>
      <c r="D1197">
        <v>99</v>
      </c>
      <c r="E1197">
        <v>99</v>
      </c>
      <c r="F1197">
        <v>99</v>
      </c>
      <c r="G1197">
        <v>99</v>
      </c>
      <c r="H1197">
        <v>99</v>
      </c>
      <c r="I1197">
        <v>99</v>
      </c>
      <c r="J1197">
        <v>999</v>
      </c>
      <c r="K1197">
        <v>99</v>
      </c>
      <c r="L1197">
        <v>8</v>
      </c>
      <c r="M1197">
        <v>99</v>
      </c>
      <c r="N1197">
        <v>99</v>
      </c>
      <c r="O1197">
        <v>99</v>
      </c>
      <c r="P1197">
        <v>9999</v>
      </c>
      <c r="Q1197">
        <v>87</v>
      </c>
      <c r="R1197">
        <v>131</v>
      </c>
      <c r="S1197">
        <v>131</v>
      </c>
      <c r="T1197">
        <v>8</v>
      </c>
      <c r="U1197">
        <v>48.564885496183201</v>
      </c>
      <c r="V1197">
        <v>88.957349499226723</v>
      </c>
      <c r="W1197">
        <v>82.107633587786253</v>
      </c>
      <c r="X1197">
        <v>0.76335877862595458</v>
      </c>
      <c r="Y1197">
        <v>1.5267175572519092</v>
      </c>
      <c r="AA1197">
        <v>16.42091674096886</v>
      </c>
      <c r="AB1197">
        <v>1.4625045789251501</v>
      </c>
      <c r="AC1197">
        <v>-8.1901019489203364</v>
      </c>
      <c r="AD1197">
        <v>1.0199958110095702E-2</v>
      </c>
      <c r="AE1197">
        <v>1.0321785176116005E-2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1</v>
      </c>
      <c r="AO1197">
        <v>2</v>
      </c>
    </row>
    <row r="1198" spans="1:41">
      <c r="A1198">
        <v>9</v>
      </c>
      <c r="B1198">
        <v>77</v>
      </c>
      <c r="C1198">
        <v>2015</v>
      </c>
      <c r="D1198">
        <v>99</v>
      </c>
      <c r="E1198">
        <v>99</v>
      </c>
      <c r="F1198">
        <v>99</v>
      </c>
      <c r="G1198">
        <v>99</v>
      </c>
      <c r="H1198">
        <v>99</v>
      </c>
      <c r="I1198">
        <v>99</v>
      </c>
      <c r="J1198">
        <v>999</v>
      </c>
      <c r="K1198">
        <v>99</v>
      </c>
      <c r="L1198">
        <v>11</v>
      </c>
      <c r="M1198">
        <v>99</v>
      </c>
      <c r="N1198">
        <v>99</v>
      </c>
      <c r="O1198">
        <v>99</v>
      </c>
      <c r="P1198">
        <v>9999</v>
      </c>
      <c r="Q1198">
        <v>1391</v>
      </c>
      <c r="R1198">
        <v>9914</v>
      </c>
      <c r="S1198">
        <v>9914</v>
      </c>
      <c r="T1198">
        <v>11</v>
      </c>
      <c r="U1198">
        <v>53.60439782126285</v>
      </c>
      <c r="V1198">
        <v>88.32401775529577</v>
      </c>
      <c r="W1198">
        <v>81.523068388137744</v>
      </c>
      <c r="X1198">
        <v>2.0173492031470643</v>
      </c>
      <c r="Y1198">
        <v>4.0346984062941287</v>
      </c>
      <c r="AA1198">
        <v>9.0817994652586318</v>
      </c>
      <c r="AB1198">
        <v>0.78004982790332555</v>
      </c>
      <c r="AC1198">
        <v>2.6568220742956243</v>
      </c>
      <c r="AD1198">
        <v>0.77192660078999054</v>
      </c>
      <c r="AE1198">
        <v>0.7755850278916061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147</v>
      </c>
      <c r="AO1198">
        <v>143</v>
      </c>
    </row>
    <row r="1199" spans="1:41">
      <c r="A1199">
        <v>9</v>
      </c>
      <c r="B1199">
        <v>78</v>
      </c>
      <c r="C1199">
        <v>2015</v>
      </c>
      <c r="D1199">
        <v>99</v>
      </c>
      <c r="E1199">
        <v>99</v>
      </c>
      <c r="F1199">
        <v>99</v>
      </c>
      <c r="G1199">
        <v>99</v>
      </c>
      <c r="H1199">
        <v>99</v>
      </c>
      <c r="I1199">
        <v>99</v>
      </c>
      <c r="J1199">
        <v>999</v>
      </c>
      <c r="K1199">
        <v>99</v>
      </c>
      <c r="L1199">
        <v>14</v>
      </c>
      <c r="M1199">
        <v>99</v>
      </c>
      <c r="N1199">
        <v>99</v>
      </c>
      <c r="O1199">
        <v>99</v>
      </c>
      <c r="P1199">
        <v>9999</v>
      </c>
      <c r="Q1199">
        <v>2118</v>
      </c>
      <c r="R1199">
        <v>461638</v>
      </c>
      <c r="S1199">
        <v>461617</v>
      </c>
      <c r="T1199">
        <v>14</v>
      </c>
      <c r="U1199">
        <v>57.752944540604005</v>
      </c>
      <c r="V1199">
        <v>90.86037286552147</v>
      </c>
      <c r="W1199">
        <v>83.86090893532959</v>
      </c>
      <c r="X1199">
        <v>2.4105467920751757</v>
      </c>
      <c r="Y1199">
        <v>4.8210935841503515</v>
      </c>
      <c r="AA1199">
        <v>8.3343726752084084</v>
      </c>
      <c r="AB1199">
        <v>1.1878168871004804</v>
      </c>
      <c r="AC1199">
        <v>-1.30800856302505</v>
      </c>
      <c r="AD1199">
        <v>35.944185206323354</v>
      </c>
      <c r="AE1199">
        <v>37.148505298907473</v>
      </c>
      <c r="AF1199">
        <v>17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5516</v>
      </c>
      <c r="AO1199">
        <v>4851</v>
      </c>
    </row>
    <row r="1200" spans="1:41">
      <c r="A1200">
        <v>9</v>
      </c>
      <c r="B1200">
        <v>79</v>
      </c>
      <c r="C1200">
        <v>2015</v>
      </c>
      <c r="D1200">
        <v>99</v>
      </c>
      <c r="E1200">
        <v>99</v>
      </c>
      <c r="F1200">
        <v>99</v>
      </c>
      <c r="G1200">
        <v>99</v>
      </c>
      <c r="H1200">
        <v>99</v>
      </c>
      <c r="I1200">
        <v>99</v>
      </c>
      <c r="J1200">
        <v>999</v>
      </c>
      <c r="K1200">
        <v>99</v>
      </c>
      <c r="L1200">
        <v>17</v>
      </c>
      <c r="M1200">
        <v>99</v>
      </c>
      <c r="N1200">
        <v>99</v>
      </c>
      <c r="O1200">
        <v>99</v>
      </c>
      <c r="P1200">
        <v>9999</v>
      </c>
      <c r="Q1200">
        <v>2195</v>
      </c>
      <c r="R1200">
        <v>806795</v>
      </c>
      <c r="S1200">
        <v>806789</v>
      </c>
      <c r="T1200">
        <v>17</v>
      </c>
      <c r="U1200">
        <v>62.325512618540905</v>
      </c>
      <c r="V1200">
        <v>86.8544687913095</v>
      </c>
      <c r="W1200">
        <v>80.166005622286107</v>
      </c>
      <c r="X1200">
        <v>2.4074269176184777</v>
      </c>
      <c r="Y1200">
        <v>4.8148538352369554</v>
      </c>
      <c r="AA1200">
        <v>9.8450444495619376</v>
      </c>
      <c r="AB1200">
        <v>1.9881021144705775</v>
      </c>
      <c r="AC1200">
        <v>-26.751975829159608</v>
      </c>
      <c r="AD1200">
        <v>62.81889468270731</v>
      </c>
      <c r="AE1200">
        <v>62.065491350098547</v>
      </c>
      <c r="AF1200">
        <v>55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13345</v>
      </c>
      <c r="AO1200">
        <v>7916</v>
      </c>
    </row>
    <row r="1201" spans="1:31">
      <c r="A1201">
        <v>9</v>
      </c>
      <c r="B1201">
        <v>80</v>
      </c>
      <c r="C1201">
        <v>2014</v>
      </c>
      <c r="D1201">
        <v>99</v>
      </c>
      <c r="E1201">
        <v>99</v>
      </c>
      <c r="F1201">
        <v>99</v>
      </c>
      <c r="G1201">
        <v>99</v>
      </c>
      <c r="H1201">
        <v>99</v>
      </c>
      <c r="I1201">
        <v>99</v>
      </c>
      <c r="J1201">
        <v>999</v>
      </c>
      <c r="K1201">
        <v>99</v>
      </c>
      <c r="L1201">
        <v>1</v>
      </c>
      <c r="M1201">
        <v>99</v>
      </c>
      <c r="N1201">
        <v>99</v>
      </c>
      <c r="O1201">
        <v>99</v>
      </c>
      <c r="P1201">
        <v>9999</v>
      </c>
    </row>
    <row r="1202" spans="1:31">
      <c r="A1202">
        <v>9</v>
      </c>
      <c r="B1202">
        <v>81</v>
      </c>
      <c r="C1202">
        <v>2014</v>
      </c>
      <c r="D1202">
        <v>99</v>
      </c>
      <c r="E1202">
        <v>99</v>
      </c>
      <c r="F1202">
        <v>99</v>
      </c>
      <c r="G1202">
        <v>99</v>
      </c>
      <c r="H1202">
        <v>99</v>
      </c>
      <c r="I1202">
        <v>99</v>
      </c>
      <c r="J1202">
        <v>999</v>
      </c>
      <c r="K1202">
        <v>99</v>
      </c>
      <c r="L1202">
        <v>2</v>
      </c>
      <c r="M1202">
        <v>99</v>
      </c>
      <c r="N1202">
        <v>99</v>
      </c>
      <c r="O1202">
        <v>99</v>
      </c>
      <c r="P1202">
        <v>9999</v>
      </c>
    </row>
    <row r="1203" spans="1:31">
      <c r="A1203">
        <v>9</v>
      </c>
      <c r="B1203">
        <v>82</v>
      </c>
      <c r="C1203">
        <v>2014</v>
      </c>
      <c r="D1203">
        <v>99</v>
      </c>
      <c r="E1203">
        <v>99</v>
      </c>
      <c r="F1203">
        <v>99</v>
      </c>
      <c r="G1203">
        <v>99</v>
      </c>
      <c r="H1203">
        <v>99</v>
      </c>
      <c r="I1203">
        <v>99</v>
      </c>
      <c r="J1203">
        <v>999</v>
      </c>
      <c r="K1203">
        <v>99</v>
      </c>
      <c r="L1203">
        <v>5</v>
      </c>
      <c r="M1203">
        <v>99</v>
      </c>
      <c r="N1203">
        <v>99</v>
      </c>
      <c r="O1203">
        <v>99</v>
      </c>
      <c r="P1203">
        <v>9999</v>
      </c>
    </row>
    <row r="1204" spans="1:31">
      <c r="A1204">
        <v>9</v>
      </c>
      <c r="B1204">
        <v>83</v>
      </c>
      <c r="C1204">
        <v>2014</v>
      </c>
      <c r="D1204">
        <v>99</v>
      </c>
      <c r="E1204">
        <v>99</v>
      </c>
      <c r="F1204">
        <v>99</v>
      </c>
      <c r="G1204">
        <v>99</v>
      </c>
      <c r="H1204">
        <v>99</v>
      </c>
      <c r="I1204">
        <v>99</v>
      </c>
      <c r="J1204">
        <v>999</v>
      </c>
      <c r="K1204">
        <v>99</v>
      </c>
      <c r="L1204">
        <v>8</v>
      </c>
      <c r="M1204">
        <v>99</v>
      </c>
      <c r="N1204">
        <v>99</v>
      </c>
      <c r="O1204">
        <v>99</v>
      </c>
      <c r="P1204">
        <v>9999</v>
      </c>
      <c r="Q1204">
        <v>84</v>
      </c>
      <c r="R1204">
        <v>110</v>
      </c>
      <c r="S1204">
        <v>110</v>
      </c>
      <c r="T1204">
        <v>8</v>
      </c>
      <c r="U1204">
        <v>48.454545454545446</v>
      </c>
      <c r="V1204">
        <v>85.08421156308475</v>
      </c>
      <c r="W1204">
        <v>78.5327272727273</v>
      </c>
      <c r="X1204">
        <v>0</v>
      </c>
      <c r="Y1204">
        <v>0</v>
      </c>
      <c r="AA1204">
        <v>13.659190107036409</v>
      </c>
      <c r="AB1204">
        <v>0.49792959773230738</v>
      </c>
      <c r="AC1204">
        <v>13.014012177679536</v>
      </c>
      <c r="AD1204">
        <v>8.5411419040845316E-3</v>
      </c>
      <c r="AE1204">
        <v>8.569598790284386E-3</v>
      </c>
    </row>
    <row r="1205" spans="1:31">
      <c r="A1205">
        <v>9</v>
      </c>
      <c r="B1205">
        <v>84</v>
      </c>
      <c r="C1205">
        <v>2014</v>
      </c>
      <c r="D1205">
        <v>99</v>
      </c>
      <c r="E1205">
        <v>99</v>
      </c>
      <c r="F1205">
        <v>99</v>
      </c>
      <c r="G1205">
        <v>99</v>
      </c>
      <c r="H1205">
        <v>99</v>
      </c>
      <c r="I1205">
        <v>99</v>
      </c>
      <c r="J1205">
        <v>999</v>
      </c>
      <c r="K1205">
        <v>99</v>
      </c>
      <c r="L1205">
        <v>11</v>
      </c>
      <c r="M1205">
        <v>99</v>
      </c>
      <c r="N1205">
        <v>99</v>
      </c>
      <c r="O1205">
        <v>99</v>
      </c>
      <c r="P1205">
        <v>9999</v>
      </c>
      <c r="Q1205">
        <v>1379</v>
      </c>
      <c r="R1205">
        <v>8423</v>
      </c>
      <c r="S1205">
        <v>8423</v>
      </c>
      <c r="T1205">
        <v>11</v>
      </c>
      <c r="U1205">
        <v>53.581146859788653</v>
      </c>
      <c r="V1205">
        <v>85.386901083024455</v>
      </c>
      <c r="W1205">
        <v>78.812109699632259</v>
      </c>
      <c r="X1205">
        <v>0</v>
      </c>
      <c r="Y1205">
        <v>0</v>
      </c>
      <c r="AA1205">
        <v>8.5240518062878259</v>
      </c>
      <c r="AB1205">
        <v>0.78951081845842064</v>
      </c>
      <c r="AC1205">
        <v>8.739509397104019</v>
      </c>
      <c r="AD1205">
        <v>0.65401852961912699</v>
      </c>
      <c r="AE1205">
        <v>0.65853199259013995</v>
      </c>
    </row>
    <row r="1206" spans="1:31">
      <c r="A1206">
        <v>9</v>
      </c>
      <c r="B1206">
        <v>85</v>
      </c>
      <c r="C1206">
        <v>2014</v>
      </c>
      <c r="D1206">
        <v>99</v>
      </c>
      <c r="E1206">
        <v>99</v>
      </c>
      <c r="F1206">
        <v>99</v>
      </c>
      <c r="G1206">
        <v>99</v>
      </c>
      <c r="H1206">
        <v>99</v>
      </c>
      <c r="I1206">
        <v>99</v>
      </c>
      <c r="J1206">
        <v>999</v>
      </c>
      <c r="K1206">
        <v>99</v>
      </c>
      <c r="L1206">
        <v>14</v>
      </c>
      <c r="M1206">
        <v>99</v>
      </c>
      <c r="N1206">
        <v>99</v>
      </c>
      <c r="O1206">
        <v>99</v>
      </c>
      <c r="P1206">
        <v>9999</v>
      </c>
      <c r="Q1206">
        <v>2112</v>
      </c>
      <c r="R1206">
        <v>406884</v>
      </c>
      <c r="S1206">
        <v>406857</v>
      </c>
      <c r="T1206">
        <v>14</v>
      </c>
      <c r="U1206">
        <v>57.816586663127346</v>
      </c>
      <c r="V1206">
        <v>87.696918574422426</v>
      </c>
      <c r="W1206">
        <v>80.94020823041059</v>
      </c>
      <c r="X1206">
        <v>0</v>
      </c>
      <c r="Y1206">
        <v>0</v>
      </c>
      <c r="AA1206">
        <v>8.2325629876813178</v>
      </c>
      <c r="AB1206">
        <v>1.1117497252164179</v>
      </c>
      <c r="AC1206">
        <v>-3.3317456533513496</v>
      </c>
      <c r="AD1206">
        <v>31.593218022741176</v>
      </c>
      <c r="AE1206">
        <v>32.66805172106907</v>
      </c>
    </row>
    <row r="1207" spans="1:31">
      <c r="A1207">
        <v>9</v>
      </c>
      <c r="B1207">
        <v>86</v>
      </c>
      <c r="C1207">
        <v>2014</v>
      </c>
      <c r="D1207">
        <v>99</v>
      </c>
      <c r="E1207">
        <v>99</v>
      </c>
      <c r="F1207">
        <v>99</v>
      </c>
      <c r="G1207">
        <v>99</v>
      </c>
      <c r="H1207">
        <v>99</v>
      </c>
      <c r="I1207">
        <v>99</v>
      </c>
      <c r="J1207">
        <v>999</v>
      </c>
      <c r="K1207">
        <v>99</v>
      </c>
      <c r="L1207">
        <v>17</v>
      </c>
      <c r="M1207">
        <v>99</v>
      </c>
      <c r="N1207">
        <v>99</v>
      </c>
      <c r="O1207">
        <v>99</v>
      </c>
      <c r="P1207">
        <v>9999</v>
      </c>
      <c r="Q1207">
        <v>2210</v>
      </c>
      <c r="R1207">
        <v>872467</v>
      </c>
      <c r="S1207">
        <v>872425</v>
      </c>
      <c r="T1207">
        <v>17</v>
      </c>
      <c r="U1207">
        <v>62.485046852164942</v>
      </c>
      <c r="V1207">
        <v>83.456380083524138</v>
      </c>
      <c r="W1207">
        <v>77.028538499012186</v>
      </c>
      <c r="X1207">
        <v>0</v>
      </c>
      <c r="Y1207">
        <v>0</v>
      </c>
      <c r="AA1207">
        <v>9.3010824281103144</v>
      </c>
      <c r="AB1207">
        <v>1.9547771959164473</v>
      </c>
      <c r="AC1207">
        <v>-30.777860164437556</v>
      </c>
      <c r="AD1207">
        <v>67.74422230573559</v>
      </c>
      <c r="AE1207">
        <v>66.664846687550479</v>
      </c>
    </row>
    <row r="1208" spans="1:31">
      <c r="A1208">
        <v>9</v>
      </c>
      <c r="B1208">
        <v>87</v>
      </c>
      <c r="C1208">
        <v>2013</v>
      </c>
      <c r="D1208">
        <v>99</v>
      </c>
      <c r="E1208">
        <v>99</v>
      </c>
      <c r="F1208">
        <v>99</v>
      </c>
      <c r="G1208">
        <v>99</v>
      </c>
      <c r="H1208">
        <v>99</v>
      </c>
      <c r="I1208">
        <v>99</v>
      </c>
      <c r="J1208">
        <v>999</v>
      </c>
      <c r="K1208">
        <v>99</v>
      </c>
      <c r="L1208">
        <v>1</v>
      </c>
      <c r="M1208">
        <v>99</v>
      </c>
      <c r="N1208">
        <v>99</v>
      </c>
      <c r="O1208">
        <v>99</v>
      </c>
      <c r="P1208">
        <v>9999</v>
      </c>
    </row>
    <row r="1209" spans="1:31">
      <c r="A1209">
        <v>9</v>
      </c>
      <c r="B1209">
        <v>88</v>
      </c>
      <c r="C1209">
        <v>2013</v>
      </c>
      <c r="D1209">
        <v>99</v>
      </c>
      <c r="E1209">
        <v>99</v>
      </c>
      <c r="F1209">
        <v>99</v>
      </c>
      <c r="G1209">
        <v>99</v>
      </c>
      <c r="H1209">
        <v>99</v>
      </c>
      <c r="I1209">
        <v>99</v>
      </c>
      <c r="J1209">
        <v>999</v>
      </c>
      <c r="K1209">
        <v>99</v>
      </c>
      <c r="L1209">
        <v>2</v>
      </c>
      <c r="M1209">
        <v>99</v>
      </c>
      <c r="N1209">
        <v>99</v>
      </c>
      <c r="O1209">
        <v>99</v>
      </c>
      <c r="P1209">
        <v>9999</v>
      </c>
    </row>
    <row r="1210" spans="1:31">
      <c r="A1210">
        <v>9</v>
      </c>
      <c r="B1210">
        <v>89</v>
      </c>
      <c r="C1210">
        <v>2013</v>
      </c>
      <c r="D1210">
        <v>99</v>
      </c>
      <c r="E1210">
        <v>99</v>
      </c>
      <c r="F1210">
        <v>99</v>
      </c>
      <c r="G1210">
        <v>99</v>
      </c>
      <c r="H1210">
        <v>99</v>
      </c>
      <c r="I1210">
        <v>99</v>
      </c>
      <c r="J1210">
        <v>999</v>
      </c>
      <c r="K1210">
        <v>99</v>
      </c>
      <c r="L1210">
        <v>5</v>
      </c>
      <c r="M1210">
        <v>99</v>
      </c>
      <c r="N1210">
        <v>99</v>
      </c>
      <c r="O1210">
        <v>99</v>
      </c>
      <c r="P1210">
        <v>9999</v>
      </c>
    </row>
    <row r="1211" spans="1:31">
      <c r="A1211">
        <v>9</v>
      </c>
      <c r="B1211">
        <v>90</v>
      </c>
      <c r="C1211">
        <v>2013</v>
      </c>
      <c r="D1211">
        <v>99</v>
      </c>
      <c r="E1211">
        <v>99</v>
      </c>
      <c r="F1211">
        <v>99</v>
      </c>
      <c r="G1211">
        <v>99</v>
      </c>
      <c r="H1211">
        <v>99</v>
      </c>
      <c r="I1211">
        <v>99</v>
      </c>
      <c r="J1211">
        <v>999</v>
      </c>
      <c r="K1211">
        <v>99</v>
      </c>
      <c r="L1211">
        <v>8</v>
      </c>
      <c r="M1211">
        <v>99</v>
      </c>
      <c r="N1211">
        <v>99</v>
      </c>
      <c r="O1211">
        <v>99</v>
      </c>
      <c r="P1211">
        <v>9999</v>
      </c>
      <c r="Q1211">
        <v>453</v>
      </c>
      <c r="R1211">
        <v>836</v>
      </c>
      <c r="S1211">
        <v>836</v>
      </c>
      <c r="T1211">
        <v>8</v>
      </c>
      <c r="U1211">
        <v>48.532296650717697</v>
      </c>
      <c r="V1211">
        <v>93.339407071801375</v>
      </c>
      <c r="W1211">
        <v>86.152272727272788</v>
      </c>
      <c r="X1211">
        <v>0</v>
      </c>
      <c r="Y1211">
        <v>0</v>
      </c>
      <c r="AA1211">
        <v>12.304955126778156</v>
      </c>
      <c r="AB1211">
        <v>0.49895583607419203</v>
      </c>
      <c r="AC1211">
        <v>9.4323807686263752</v>
      </c>
      <c r="AD1211">
        <v>6.4723566113651806E-2</v>
      </c>
      <c r="AE1211">
        <v>7.2783921361091075E-2</v>
      </c>
    </row>
    <row r="1212" spans="1:31">
      <c r="A1212">
        <v>9</v>
      </c>
      <c r="B1212">
        <v>91</v>
      </c>
      <c r="C1212">
        <v>2013</v>
      </c>
      <c r="D1212">
        <v>99</v>
      </c>
      <c r="E1212">
        <v>99</v>
      </c>
      <c r="F1212">
        <v>99</v>
      </c>
      <c r="G1212">
        <v>99</v>
      </c>
      <c r="H1212">
        <v>99</v>
      </c>
      <c r="I1212">
        <v>99</v>
      </c>
      <c r="J1212">
        <v>999</v>
      </c>
      <c r="K1212">
        <v>99</v>
      </c>
      <c r="L1212">
        <v>11</v>
      </c>
      <c r="M1212">
        <v>99</v>
      </c>
      <c r="N1212">
        <v>99</v>
      </c>
      <c r="O1212">
        <v>99</v>
      </c>
      <c r="P1212">
        <v>9999</v>
      </c>
      <c r="Q1212">
        <v>1747</v>
      </c>
      <c r="R1212">
        <v>25212</v>
      </c>
      <c r="S1212">
        <v>25212</v>
      </c>
      <c r="T1212">
        <v>11</v>
      </c>
      <c r="U1212">
        <v>53.082302078375378</v>
      </c>
      <c r="V1212">
        <v>91.405887822080246</v>
      </c>
      <c r="W1212">
        <v>84.367634459780447</v>
      </c>
      <c r="X1212">
        <v>0</v>
      </c>
      <c r="Y1212">
        <v>0</v>
      </c>
      <c r="AA1212">
        <v>9.8595830290915174</v>
      </c>
      <c r="AB1212">
        <v>1.1101521762753153</v>
      </c>
      <c r="AC1212">
        <v>-9.2897558118855237</v>
      </c>
      <c r="AD1212">
        <v>1.9519264938485517</v>
      </c>
      <c r="AE1212">
        <v>2.1495403645792424</v>
      </c>
    </row>
    <row r="1213" spans="1:31">
      <c r="A1213">
        <v>9</v>
      </c>
      <c r="B1213">
        <v>92</v>
      </c>
      <c r="C1213">
        <v>2013</v>
      </c>
      <c r="D1213">
        <v>99</v>
      </c>
      <c r="E1213">
        <v>99</v>
      </c>
      <c r="F1213">
        <v>99</v>
      </c>
      <c r="G1213">
        <v>99</v>
      </c>
      <c r="H1213">
        <v>99</v>
      </c>
      <c r="I1213">
        <v>99</v>
      </c>
      <c r="J1213">
        <v>999</v>
      </c>
      <c r="K1213">
        <v>99</v>
      </c>
      <c r="L1213">
        <v>14</v>
      </c>
      <c r="M1213">
        <v>99</v>
      </c>
      <c r="N1213">
        <v>99</v>
      </c>
      <c r="O1213">
        <v>99</v>
      </c>
      <c r="P1213">
        <v>9999</v>
      </c>
      <c r="Q1213">
        <v>2178</v>
      </c>
      <c r="R1213">
        <v>297741</v>
      </c>
      <c r="S1213">
        <v>297702</v>
      </c>
      <c r="T1213">
        <v>14</v>
      </c>
      <c r="U1213">
        <v>57.734086435428715</v>
      </c>
      <c r="V1213">
        <v>87.084394377149806</v>
      </c>
      <c r="W1213">
        <v>80.370552095720186</v>
      </c>
      <c r="X1213">
        <v>0</v>
      </c>
      <c r="Y1213">
        <v>0</v>
      </c>
      <c r="AA1213">
        <v>8.8922718112178973</v>
      </c>
      <c r="AB1213">
        <v>1.2306226738308499</v>
      </c>
      <c r="AC1213">
        <v>-12.811320931327687</v>
      </c>
      <c r="AD1213">
        <v>23.051267103163632</v>
      </c>
      <c r="AE1213">
        <v>24.179156041761328</v>
      </c>
    </row>
    <row r="1214" spans="1:31">
      <c r="A1214">
        <v>9</v>
      </c>
      <c r="B1214">
        <v>93</v>
      </c>
      <c r="C1214">
        <v>2013</v>
      </c>
      <c r="D1214">
        <v>99</v>
      </c>
      <c r="E1214">
        <v>99</v>
      </c>
      <c r="F1214">
        <v>99</v>
      </c>
      <c r="G1214">
        <v>99</v>
      </c>
      <c r="H1214">
        <v>99</v>
      </c>
      <c r="I1214">
        <v>99</v>
      </c>
      <c r="J1214">
        <v>999</v>
      </c>
      <c r="K1214">
        <v>99</v>
      </c>
      <c r="L1214">
        <v>17</v>
      </c>
      <c r="M1214">
        <v>99</v>
      </c>
      <c r="N1214">
        <v>99</v>
      </c>
      <c r="O1214">
        <v>99</v>
      </c>
      <c r="P1214">
        <v>9999</v>
      </c>
      <c r="Q1214">
        <v>2289</v>
      </c>
      <c r="R1214">
        <v>967858</v>
      </c>
      <c r="S1214">
        <v>967807</v>
      </c>
      <c r="T1214">
        <v>17</v>
      </c>
      <c r="U1214">
        <v>62.82900516321952</v>
      </c>
      <c r="V1214">
        <v>81.531865900651255</v>
      </c>
      <c r="W1214">
        <v>75.251972170073017</v>
      </c>
      <c r="X1214">
        <v>0</v>
      </c>
      <c r="Y1214">
        <v>0</v>
      </c>
      <c r="AA1214">
        <v>8.8583834471668457</v>
      </c>
      <c r="AB1214">
        <v>1.9251165406076995</v>
      </c>
      <c r="AC1214">
        <v>-29.993825511436352</v>
      </c>
      <c r="AD1214">
        <v>74.932082836874145</v>
      </c>
      <c r="AE1214">
        <v>73.598519672298352</v>
      </c>
    </row>
    <row r="1215" spans="1:31">
      <c r="A1215">
        <v>9</v>
      </c>
      <c r="B1215">
        <v>94</v>
      </c>
      <c r="C1215">
        <v>2012</v>
      </c>
      <c r="D1215">
        <v>99</v>
      </c>
      <c r="E1215">
        <v>99</v>
      </c>
      <c r="F1215">
        <v>99</v>
      </c>
      <c r="G1215">
        <v>99</v>
      </c>
      <c r="H1215">
        <v>99</v>
      </c>
      <c r="I1215">
        <v>99</v>
      </c>
      <c r="J1215">
        <v>999</v>
      </c>
      <c r="K1215">
        <v>99</v>
      </c>
      <c r="L1215">
        <v>1</v>
      </c>
      <c r="M1215">
        <v>99</v>
      </c>
      <c r="N1215">
        <v>99</v>
      </c>
      <c r="O1215">
        <v>99</v>
      </c>
      <c r="P1215">
        <v>9999</v>
      </c>
      <c r="Q1215">
        <v>9</v>
      </c>
      <c r="R1215">
        <v>23</v>
      </c>
      <c r="S1215">
        <v>0</v>
      </c>
      <c r="T1215">
        <v>1</v>
      </c>
      <c r="X1215">
        <v>0</v>
      </c>
      <c r="Y1215">
        <v>0</v>
      </c>
      <c r="AD1215">
        <v>1.7834067954777453E-3</v>
      </c>
      <c r="AE1215">
        <v>0</v>
      </c>
    </row>
    <row r="1216" spans="1:31">
      <c r="A1216">
        <v>9</v>
      </c>
      <c r="B1216">
        <v>95</v>
      </c>
      <c r="C1216">
        <v>2012</v>
      </c>
      <c r="D1216">
        <v>99</v>
      </c>
      <c r="E1216">
        <v>99</v>
      </c>
      <c r="F1216">
        <v>99</v>
      </c>
      <c r="G1216">
        <v>99</v>
      </c>
      <c r="H1216">
        <v>99</v>
      </c>
      <c r="I1216">
        <v>99</v>
      </c>
      <c r="J1216">
        <v>999</v>
      </c>
      <c r="K1216">
        <v>99</v>
      </c>
      <c r="L1216">
        <v>2</v>
      </c>
      <c r="M1216">
        <v>99</v>
      </c>
      <c r="N1216">
        <v>99</v>
      </c>
      <c r="O1216">
        <v>99</v>
      </c>
      <c r="P1216">
        <v>9999</v>
      </c>
    </row>
    <row r="1217" spans="1:31">
      <c r="A1217">
        <v>9</v>
      </c>
      <c r="B1217">
        <v>96</v>
      </c>
      <c r="C1217">
        <v>2012</v>
      </c>
      <c r="D1217">
        <v>99</v>
      </c>
      <c r="E1217">
        <v>99</v>
      </c>
      <c r="F1217">
        <v>99</v>
      </c>
      <c r="G1217">
        <v>99</v>
      </c>
      <c r="H1217">
        <v>99</v>
      </c>
      <c r="I1217">
        <v>99</v>
      </c>
      <c r="J1217">
        <v>999</v>
      </c>
      <c r="K1217">
        <v>99</v>
      </c>
      <c r="L1217">
        <v>5</v>
      </c>
      <c r="M1217">
        <v>99</v>
      </c>
      <c r="N1217">
        <v>99</v>
      </c>
      <c r="O1217">
        <v>99</v>
      </c>
      <c r="P1217">
        <v>9999</v>
      </c>
      <c r="Q1217">
        <v>4</v>
      </c>
      <c r="R1217">
        <v>4</v>
      </c>
      <c r="S1217">
        <v>3</v>
      </c>
      <c r="T1217">
        <v>5</v>
      </c>
      <c r="U1217">
        <v>43</v>
      </c>
      <c r="V1217">
        <v>117.91260382809678</v>
      </c>
      <c r="W1217">
        <v>88.833333333333314</v>
      </c>
      <c r="X1217">
        <v>0</v>
      </c>
      <c r="Y1217">
        <v>0</v>
      </c>
      <c r="AA1217">
        <v>9.8062338449694231</v>
      </c>
      <c r="AB1217">
        <v>0</v>
      </c>
      <c r="AD1217">
        <v>3.1015770356134707E-4</v>
      </c>
      <c r="AE1217">
        <v>2.5862354744788502E-4</v>
      </c>
    </row>
    <row r="1218" spans="1:31">
      <c r="A1218">
        <v>9</v>
      </c>
      <c r="B1218">
        <v>97</v>
      </c>
      <c r="C1218">
        <v>2012</v>
      </c>
      <c r="D1218">
        <v>99</v>
      </c>
      <c r="E1218">
        <v>99</v>
      </c>
      <c r="F1218">
        <v>99</v>
      </c>
      <c r="G1218">
        <v>99</v>
      </c>
      <c r="H1218">
        <v>99</v>
      </c>
      <c r="I1218">
        <v>99</v>
      </c>
      <c r="J1218">
        <v>999</v>
      </c>
      <c r="K1218">
        <v>99</v>
      </c>
      <c r="L1218">
        <v>8</v>
      </c>
      <c r="M1218">
        <v>99</v>
      </c>
      <c r="N1218">
        <v>99</v>
      </c>
      <c r="O1218">
        <v>99</v>
      </c>
      <c r="P1218">
        <v>9999</v>
      </c>
      <c r="Q1218">
        <v>652</v>
      </c>
      <c r="R1218">
        <v>1368</v>
      </c>
      <c r="S1218">
        <v>1365</v>
      </c>
      <c r="T1218">
        <v>8</v>
      </c>
      <c r="U1218">
        <v>48.509890109890115</v>
      </c>
      <c r="V1218">
        <v>96.326995503593523</v>
      </c>
      <c r="W1218">
        <v>88.682197802197749</v>
      </c>
      <c r="X1218">
        <v>0</v>
      </c>
      <c r="Y1218">
        <v>0</v>
      </c>
      <c r="AA1218">
        <v>10.859523846528669</v>
      </c>
      <c r="AB1218">
        <v>0.84866474891800636</v>
      </c>
      <c r="AC1218">
        <v>-6.3911892019222156</v>
      </c>
      <c r="AD1218">
        <v>0.10607393461798072</v>
      </c>
      <c r="AE1218">
        <v>0.11747351132016295</v>
      </c>
    </row>
    <row r="1219" spans="1:31">
      <c r="A1219">
        <v>9</v>
      </c>
      <c r="B1219">
        <v>98</v>
      </c>
      <c r="C1219">
        <v>2012</v>
      </c>
      <c r="D1219">
        <v>99</v>
      </c>
      <c r="E1219">
        <v>99</v>
      </c>
      <c r="F1219">
        <v>99</v>
      </c>
      <c r="G1219">
        <v>99</v>
      </c>
      <c r="H1219">
        <v>99</v>
      </c>
      <c r="I1219">
        <v>99</v>
      </c>
      <c r="J1219">
        <v>999</v>
      </c>
      <c r="K1219">
        <v>99</v>
      </c>
      <c r="L1219">
        <v>11</v>
      </c>
      <c r="M1219">
        <v>99</v>
      </c>
      <c r="N1219">
        <v>99</v>
      </c>
      <c r="O1219">
        <v>99</v>
      </c>
      <c r="P1219">
        <v>9999</v>
      </c>
      <c r="Q1219">
        <v>1908</v>
      </c>
      <c r="R1219">
        <v>34129.5</v>
      </c>
      <c r="S1219">
        <v>34116.5</v>
      </c>
      <c r="T1219">
        <v>11.0001611509105</v>
      </c>
      <c r="U1219">
        <v>53.040493602802158</v>
      </c>
      <c r="V1219">
        <v>94.406100923164772</v>
      </c>
      <c r="W1219">
        <v>87.099916462708691</v>
      </c>
      <c r="X1219">
        <v>0</v>
      </c>
      <c r="Y1219">
        <v>0</v>
      </c>
      <c r="AA1219">
        <v>8.8337301293866055</v>
      </c>
      <c r="AB1219">
        <v>1.1529335955852105</v>
      </c>
      <c r="AC1219">
        <v>-8.3060202152006681</v>
      </c>
      <c r="AD1219">
        <v>2.6463818359242479</v>
      </c>
      <c r="AE1219">
        <v>2.8837198058707041</v>
      </c>
    </row>
    <row r="1220" spans="1:31">
      <c r="A1220">
        <v>9</v>
      </c>
      <c r="B1220">
        <v>99</v>
      </c>
      <c r="C1220">
        <v>2012</v>
      </c>
      <c r="D1220">
        <v>99</v>
      </c>
      <c r="E1220">
        <v>99</v>
      </c>
      <c r="F1220">
        <v>99</v>
      </c>
      <c r="G1220">
        <v>99</v>
      </c>
      <c r="H1220">
        <v>99</v>
      </c>
      <c r="I1220">
        <v>99</v>
      </c>
      <c r="J1220">
        <v>999</v>
      </c>
      <c r="K1220">
        <v>99</v>
      </c>
      <c r="L1220">
        <v>14</v>
      </c>
      <c r="M1220">
        <v>99</v>
      </c>
      <c r="N1220">
        <v>99</v>
      </c>
      <c r="O1220">
        <v>99</v>
      </c>
      <c r="P1220">
        <v>9999</v>
      </c>
      <c r="Q1220">
        <v>2331</v>
      </c>
      <c r="R1220">
        <v>331763</v>
      </c>
      <c r="S1220">
        <v>331704</v>
      </c>
      <c r="T1220">
        <v>14</v>
      </c>
      <c r="U1220">
        <v>57.670338615150825</v>
      </c>
      <c r="V1220">
        <v>90.553640169314917</v>
      </c>
      <c r="W1220">
        <v>83.568202674673586</v>
      </c>
      <c r="X1220">
        <v>0</v>
      </c>
      <c r="Y1220">
        <v>0</v>
      </c>
      <c r="AA1220">
        <v>8.3144975816345497</v>
      </c>
      <c r="AB1220">
        <v>1.2251233058088855</v>
      </c>
      <c r="AC1220">
        <v>-13.901659530837405</v>
      </c>
      <c r="AD1220">
        <v>25.724712551655799</v>
      </c>
      <c r="AE1220">
        <v>26.900640559578981</v>
      </c>
    </row>
    <row r="1221" spans="1:31">
      <c r="A1221">
        <v>9</v>
      </c>
      <c r="B1221">
        <v>100</v>
      </c>
      <c r="C1221">
        <v>2012</v>
      </c>
      <c r="D1221">
        <v>99</v>
      </c>
      <c r="E1221">
        <v>99</v>
      </c>
      <c r="F1221">
        <v>99</v>
      </c>
      <c r="G1221">
        <v>99</v>
      </c>
      <c r="H1221">
        <v>99</v>
      </c>
      <c r="I1221">
        <v>99</v>
      </c>
      <c r="J1221">
        <v>999</v>
      </c>
      <c r="K1221">
        <v>99</v>
      </c>
      <c r="L1221">
        <v>17</v>
      </c>
      <c r="M1221">
        <v>99</v>
      </c>
      <c r="N1221">
        <v>99</v>
      </c>
      <c r="O1221">
        <v>99</v>
      </c>
      <c r="P1221">
        <v>9999</v>
      </c>
      <c r="Q1221">
        <v>2422</v>
      </c>
      <c r="R1221">
        <v>922379</v>
      </c>
      <c r="S1221">
        <v>922331</v>
      </c>
      <c r="T1221">
        <v>17</v>
      </c>
      <c r="U1221">
        <v>62.750551591565291</v>
      </c>
      <c r="V1221">
        <v>84.851612244084748</v>
      </c>
      <c r="W1221">
        <v>78.315440877514305</v>
      </c>
      <c r="X1221">
        <v>0</v>
      </c>
      <c r="Y1221">
        <v>0</v>
      </c>
      <c r="AA1221">
        <v>8.7508084539302917</v>
      </c>
      <c r="AB1221">
        <v>1.9566196168282397</v>
      </c>
      <c r="AC1221">
        <v>-32.837722833077542</v>
      </c>
      <c r="AD1221">
        <v>71.520738113302954</v>
      </c>
      <c r="AE1221">
        <v>70.097907499682705</v>
      </c>
    </row>
    <row r="1222" spans="1:31">
      <c r="A1222">
        <v>9</v>
      </c>
      <c r="B1222">
        <v>101</v>
      </c>
      <c r="C1222">
        <v>2011</v>
      </c>
      <c r="D1222">
        <v>99</v>
      </c>
      <c r="E1222">
        <v>99</v>
      </c>
      <c r="F1222">
        <v>99</v>
      </c>
      <c r="G1222">
        <v>99</v>
      </c>
      <c r="H1222">
        <v>99</v>
      </c>
      <c r="I1222">
        <v>99</v>
      </c>
      <c r="J1222">
        <v>999</v>
      </c>
      <c r="K1222">
        <v>99</v>
      </c>
      <c r="L1222">
        <v>1</v>
      </c>
      <c r="M1222">
        <v>99</v>
      </c>
      <c r="N1222">
        <v>99</v>
      </c>
      <c r="O1222">
        <v>99</v>
      </c>
      <c r="P1222">
        <v>9999</v>
      </c>
      <c r="Q1222">
        <v>53</v>
      </c>
      <c r="R1222">
        <v>88</v>
      </c>
      <c r="S1222">
        <v>0</v>
      </c>
      <c r="T1222">
        <v>1</v>
      </c>
      <c r="X1222">
        <v>0</v>
      </c>
      <c r="Y1222">
        <v>0</v>
      </c>
      <c r="AD1222">
        <v>6.8686036128854993E-3</v>
      </c>
      <c r="AE1222">
        <v>0</v>
      </c>
    </row>
    <row r="1223" spans="1:31">
      <c r="A1223">
        <v>9</v>
      </c>
      <c r="B1223">
        <v>102</v>
      </c>
      <c r="C1223">
        <v>2011</v>
      </c>
      <c r="D1223">
        <v>99</v>
      </c>
      <c r="E1223">
        <v>99</v>
      </c>
      <c r="F1223">
        <v>99</v>
      </c>
      <c r="G1223">
        <v>99</v>
      </c>
      <c r="H1223">
        <v>99</v>
      </c>
      <c r="I1223">
        <v>99</v>
      </c>
      <c r="J1223">
        <v>999</v>
      </c>
      <c r="K1223">
        <v>99</v>
      </c>
      <c r="L1223">
        <v>2</v>
      </c>
      <c r="M1223">
        <v>99</v>
      </c>
      <c r="N1223">
        <v>99</v>
      </c>
      <c r="O1223">
        <v>99</v>
      </c>
      <c r="P1223">
        <v>9999</v>
      </c>
    </row>
    <row r="1224" spans="1:31">
      <c r="A1224">
        <v>9</v>
      </c>
      <c r="B1224">
        <v>103</v>
      </c>
      <c r="C1224">
        <v>2011</v>
      </c>
      <c r="D1224">
        <v>99</v>
      </c>
      <c r="E1224">
        <v>99</v>
      </c>
      <c r="F1224">
        <v>99</v>
      </c>
      <c r="G1224">
        <v>99</v>
      </c>
      <c r="H1224">
        <v>99</v>
      </c>
      <c r="I1224">
        <v>99</v>
      </c>
      <c r="J1224">
        <v>999</v>
      </c>
      <c r="K1224">
        <v>99</v>
      </c>
      <c r="L1224">
        <v>5</v>
      </c>
      <c r="M1224">
        <v>99</v>
      </c>
      <c r="N1224">
        <v>99</v>
      </c>
      <c r="O1224">
        <v>99</v>
      </c>
      <c r="P1224">
        <v>9999</v>
      </c>
      <c r="Q1224">
        <v>3</v>
      </c>
      <c r="R1224">
        <v>3</v>
      </c>
      <c r="S1224">
        <v>3</v>
      </c>
      <c r="T1224">
        <v>5</v>
      </c>
      <c r="U1224">
        <v>43.333333333333343</v>
      </c>
      <c r="V1224">
        <v>89.27410617551466</v>
      </c>
      <c r="W1224">
        <v>82.4</v>
      </c>
      <c r="X1224">
        <v>0</v>
      </c>
      <c r="Y1224">
        <v>0</v>
      </c>
      <c r="AA1224">
        <v>3.2782108941718806</v>
      </c>
      <c r="AB1224">
        <v>0.47140452079081746</v>
      </c>
      <c r="AC1224">
        <v>-38.825818326656943</v>
      </c>
      <c r="AD1224">
        <v>2.3415694134836941E-4</v>
      </c>
      <c r="AE1224">
        <v>2.4005731368364596E-4</v>
      </c>
    </row>
    <row r="1225" spans="1:31">
      <c r="A1225">
        <v>9</v>
      </c>
      <c r="B1225">
        <v>104</v>
      </c>
      <c r="C1225">
        <v>2011</v>
      </c>
      <c r="D1225">
        <v>99</v>
      </c>
      <c r="E1225">
        <v>99</v>
      </c>
      <c r="F1225">
        <v>99</v>
      </c>
      <c r="G1225">
        <v>99</v>
      </c>
      <c r="H1225">
        <v>99</v>
      </c>
      <c r="I1225">
        <v>99</v>
      </c>
      <c r="J1225">
        <v>999</v>
      </c>
      <c r="K1225">
        <v>99</v>
      </c>
      <c r="L1225">
        <v>8</v>
      </c>
      <c r="M1225">
        <v>99</v>
      </c>
      <c r="N1225">
        <v>99</v>
      </c>
      <c r="O1225">
        <v>99</v>
      </c>
      <c r="P1225">
        <v>9999</v>
      </c>
      <c r="Q1225">
        <v>758</v>
      </c>
      <c r="R1225">
        <v>1778</v>
      </c>
      <c r="S1225">
        <v>1777</v>
      </c>
      <c r="T1225">
        <v>8</v>
      </c>
      <c r="U1225">
        <v>48.517163759144609</v>
      </c>
      <c r="V1225">
        <v>97.22693548416602</v>
      </c>
      <c r="W1225">
        <v>89.708553742262254</v>
      </c>
      <c r="X1225">
        <v>0</v>
      </c>
      <c r="Y1225">
        <v>0</v>
      </c>
      <c r="AA1225">
        <v>9.9040293518279192</v>
      </c>
      <c r="AB1225">
        <v>0.53663036353857407</v>
      </c>
      <c r="AC1225">
        <v>4.0260781153027532</v>
      </c>
      <c r="AD1225">
        <v>0.13877701390580022</v>
      </c>
      <c r="AE1225">
        <v>0.15480598905610329</v>
      </c>
    </row>
    <row r="1226" spans="1:31">
      <c r="A1226">
        <v>9</v>
      </c>
      <c r="B1226">
        <v>105</v>
      </c>
      <c r="C1226">
        <v>2011</v>
      </c>
      <c r="D1226">
        <v>99</v>
      </c>
      <c r="E1226">
        <v>99</v>
      </c>
      <c r="F1226">
        <v>99</v>
      </c>
      <c r="G1226">
        <v>99</v>
      </c>
      <c r="H1226">
        <v>99</v>
      </c>
      <c r="I1226">
        <v>99</v>
      </c>
      <c r="J1226">
        <v>999</v>
      </c>
      <c r="K1226">
        <v>99</v>
      </c>
      <c r="L1226">
        <v>11</v>
      </c>
      <c r="M1226">
        <v>99</v>
      </c>
      <c r="N1226">
        <v>99</v>
      </c>
      <c r="O1226">
        <v>99</v>
      </c>
      <c r="P1226">
        <v>9999</v>
      </c>
      <c r="Q1226">
        <v>1979</v>
      </c>
      <c r="R1226">
        <v>38349</v>
      </c>
      <c r="S1226">
        <v>38344</v>
      </c>
      <c r="T1226">
        <v>11</v>
      </c>
      <c r="U1226">
        <v>52.988029417901089</v>
      </c>
      <c r="V1226">
        <v>94.675680993792838</v>
      </c>
      <c r="W1226">
        <v>87.374835697893133</v>
      </c>
      <c r="X1226">
        <v>0</v>
      </c>
      <c r="Y1226">
        <v>0</v>
      </c>
      <c r="AA1226">
        <v>8.5774637350997001</v>
      </c>
      <c r="AB1226">
        <v>1.1715415196243522</v>
      </c>
      <c r="AC1226">
        <v>-9.3535185891731274</v>
      </c>
      <c r="AD1226">
        <v>2.9932281812562049</v>
      </c>
      <c r="AE1226">
        <v>3.2534958983593945</v>
      </c>
    </row>
    <row r="1227" spans="1:31">
      <c r="A1227">
        <v>9</v>
      </c>
      <c r="B1227">
        <v>106</v>
      </c>
      <c r="C1227">
        <v>2011</v>
      </c>
      <c r="D1227">
        <v>99</v>
      </c>
      <c r="E1227">
        <v>99</v>
      </c>
      <c r="F1227">
        <v>99</v>
      </c>
      <c r="G1227">
        <v>99</v>
      </c>
      <c r="H1227">
        <v>99</v>
      </c>
      <c r="I1227">
        <v>99</v>
      </c>
      <c r="J1227">
        <v>999</v>
      </c>
      <c r="K1227">
        <v>99</v>
      </c>
      <c r="L1227">
        <v>14</v>
      </c>
      <c r="M1227">
        <v>99</v>
      </c>
      <c r="N1227">
        <v>99</v>
      </c>
      <c r="O1227">
        <v>99</v>
      </c>
      <c r="P1227">
        <v>9999</v>
      </c>
      <c r="Q1227">
        <v>2405</v>
      </c>
      <c r="R1227">
        <v>345607</v>
      </c>
      <c r="S1227">
        <v>345459</v>
      </c>
      <c r="T1227">
        <v>14</v>
      </c>
      <c r="U1227">
        <v>57.645599043591297</v>
      </c>
      <c r="V1227">
        <v>90.973276914983614</v>
      </c>
      <c r="W1227">
        <v>83.936189533345782</v>
      </c>
      <c r="X1227">
        <v>0</v>
      </c>
      <c r="Y1227">
        <v>0</v>
      </c>
      <c r="AA1227">
        <v>8.2177848836287986</v>
      </c>
      <c r="AB1227">
        <v>1.23431144760843</v>
      </c>
      <c r="AC1227">
        <v>-14.216948736579685</v>
      </c>
      <c r="AD1227">
        <v>26.975426009528633</v>
      </c>
      <c r="AE1227">
        <v>28.158676379131713</v>
      </c>
    </row>
    <row r="1228" spans="1:31">
      <c r="A1228">
        <v>9</v>
      </c>
      <c r="B1228">
        <v>107</v>
      </c>
      <c r="C1228">
        <v>2011</v>
      </c>
      <c r="D1228">
        <v>99</v>
      </c>
      <c r="E1228">
        <v>99</v>
      </c>
      <c r="F1228">
        <v>99</v>
      </c>
      <c r="G1228">
        <v>99</v>
      </c>
      <c r="H1228">
        <v>99</v>
      </c>
      <c r="I1228">
        <v>99</v>
      </c>
      <c r="J1228">
        <v>999</v>
      </c>
      <c r="K1228">
        <v>99</v>
      </c>
      <c r="L1228">
        <v>17</v>
      </c>
      <c r="M1228">
        <v>99</v>
      </c>
      <c r="N1228">
        <v>99</v>
      </c>
      <c r="O1228">
        <v>99</v>
      </c>
      <c r="P1228">
        <v>9999</v>
      </c>
      <c r="Q1228">
        <v>2501</v>
      </c>
      <c r="R1228">
        <v>895367</v>
      </c>
      <c r="S1228">
        <v>894933</v>
      </c>
      <c r="T1228">
        <v>17</v>
      </c>
      <c r="U1228">
        <v>62.683940585496345</v>
      </c>
      <c r="V1228">
        <v>85.351134507357642</v>
      </c>
      <c r="W1228">
        <v>78.742136729786694</v>
      </c>
      <c r="X1228">
        <v>0</v>
      </c>
      <c r="Y1228">
        <v>0</v>
      </c>
      <c r="AA1228">
        <v>8.6407837340157023</v>
      </c>
      <c r="AB1228">
        <v>1.9442521591671449</v>
      </c>
      <c r="AC1228">
        <v>-32.622478074037829</v>
      </c>
      <c r="AD1228">
        <v>69.885466034755126</v>
      </c>
      <c r="AE1228">
        <v>68.432781676139115</v>
      </c>
    </row>
    <row r="1229" spans="1:31">
      <c r="A1229">
        <v>9</v>
      </c>
      <c r="B1229">
        <v>108</v>
      </c>
      <c r="C1229">
        <v>2010</v>
      </c>
      <c r="D1229">
        <v>99</v>
      </c>
      <c r="E1229">
        <v>99</v>
      </c>
      <c r="F1229">
        <v>99</v>
      </c>
      <c r="G1229">
        <v>99</v>
      </c>
      <c r="H1229">
        <v>99</v>
      </c>
      <c r="I1229">
        <v>99</v>
      </c>
      <c r="J1229">
        <v>999</v>
      </c>
      <c r="K1229">
        <v>99</v>
      </c>
      <c r="L1229">
        <v>1</v>
      </c>
      <c r="M1229">
        <v>99</v>
      </c>
      <c r="N1229">
        <v>99</v>
      </c>
      <c r="O1229">
        <v>99</v>
      </c>
      <c r="P1229">
        <v>9999</v>
      </c>
      <c r="Q1229">
        <v>7</v>
      </c>
      <c r="R1229">
        <v>7</v>
      </c>
      <c r="S1229">
        <v>0</v>
      </c>
      <c r="T1229">
        <v>1</v>
      </c>
      <c r="X1229">
        <v>0</v>
      </c>
      <c r="Y1229">
        <v>0</v>
      </c>
      <c r="AD1229">
        <v>5.5178709058629572E-4</v>
      </c>
      <c r="AE1229">
        <v>0</v>
      </c>
    </row>
    <row r="1230" spans="1:31">
      <c r="A1230">
        <v>9</v>
      </c>
      <c r="B1230">
        <v>109</v>
      </c>
      <c r="C1230">
        <v>2010</v>
      </c>
      <c r="D1230">
        <v>99</v>
      </c>
      <c r="E1230">
        <v>99</v>
      </c>
      <c r="F1230">
        <v>99</v>
      </c>
      <c r="G1230">
        <v>99</v>
      </c>
      <c r="H1230">
        <v>99</v>
      </c>
      <c r="I1230">
        <v>99</v>
      </c>
      <c r="J1230">
        <v>999</v>
      </c>
      <c r="K1230">
        <v>99</v>
      </c>
      <c r="L1230">
        <v>2</v>
      </c>
      <c r="M1230">
        <v>99</v>
      </c>
      <c r="N1230">
        <v>99</v>
      </c>
      <c r="O1230">
        <v>99</v>
      </c>
      <c r="P1230">
        <v>9999</v>
      </c>
      <c r="Q1230">
        <v>18</v>
      </c>
      <c r="R1230">
        <v>19</v>
      </c>
      <c r="S1230">
        <v>18</v>
      </c>
      <c r="T1230">
        <v>2</v>
      </c>
      <c r="U1230">
        <v>46.5</v>
      </c>
      <c r="V1230">
        <v>96.27422655591667</v>
      </c>
      <c r="W1230">
        <v>84.744444444444483</v>
      </c>
      <c r="X1230">
        <v>0</v>
      </c>
      <c r="Y1230">
        <v>0</v>
      </c>
      <c r="AA1230">
        <v>12.39875541344635</v>
      </c>
      <c r="AB1230">
        <v>3.5</v>
      </c>
      <c r="AC1230">
        <v>-35.666662296013051</v>
      </c>
      <c r="AD1230">
        <v>1.4977078173056587E-3</v>
      </c>
      <c r="AE1230">
        <v>1.503647904772002E-3</v>
      </c>
    </row>
    <row r="1231" spans="1:31">
      <c r="A1231">
        <v>9</v>
      </c>
      <c r="B1231">
        <v>110</v>
      </c>
      <c r="C1231">
        <v>2010</v>
      </c>
      <c r="D1231">
        <v>99</v>
      </c>
      <c r="E1231">
        <v>99</v>
      </c>
      <c r="F1231">
        <v>99</v>
      </c>
      <c r="G1231">
        <v>99</v>
      </c>
      <c r="H1231">
        <v>99</v>
      </c>
      <c r="I1231">
        <v>99</v>
      </c>
      <c r="J1231">
        <v>999</v>
      </c>
      <c r="K1231">
        <v>99</v>
      </c>
      <c r="L1231">
        <v>5</v>
      </c>
      <c r="M1231">
        <v>99</v>
      </c>
      <c r="N1231">
        <v>99</v>
      </c>
      <c r="O1231">
        <v>99</v>
      </c>
      <c r="P1231">
        <v>9999</v>
      </c>
      <c r="Q1231">
        <v>1</v>
      </c>
      <c r="R1231">
        <v>1</v>
      </c>
      <c r="S1231">
        <v>1</v>
      </c>
      <c r="T1231">
        <v>5</v>
      </c>
      <c r="U1231">
        <v>66</v>
      </c>
      <c r="V1231">
        <v>67.930660888407374</v>
      </c>
      <c r="W1231">
        <v>62.7</v>
      </c>
      <c r="X1231">
        <v>0</v>
      </c>
      <c r="Y1231">
        <v>0</v>
      </c>
      <c r="AA1231">
        <v>0</v>
      </c>
      <c r="AB1231">
        <v>0</v>
      </c>
      <c r="AD1231">
        <v>7.8826727226613612E-5</v>
      </c>
      <c r="AE1231">
        <v>6.1805902470961387E-5</v>
      </c>
    </row>
    <row r="1232" spans="1:31">
      <c r="A1232">
        <v>9</v>
      </c>
      <c r="B1232">
        <v>111</v>
      </c>
      <c r="C1232">
        <v>2010</v>
      </c>
      <c r="D1232">
        <v>99</v>
      </c>
      <c r="E1232">
        <v>99</v>
      </c>
      <c r="F1232">
        <v>99</v>
      </c>
      <c r="G1232">
        <v>99</v>
      </c>
      <c r="H1232">
        <v>99</v>
      </c>
      <c r="I1232">
        <v>99</v>
      </c>
      <c r="J1232">
        <v>999</v>
      </c>
      <c r="K1232">
        <v>99</v>
      </c>
      <c r="L1232">
        <v>8</v>
      </c>
      <c r="M1232">
        <v>99</v>
      </c>
      <c r="N1232">
        <v>99</v>
      </c>
      <c r="O1232">
        <v>99</v>
      </c>
      <c r="P1232">
        <v>9999</v>
      </c>
      <c r="Q1232">
        <v>735</v>
      </c>
      <c r="R1232">
        <v>1842</v>
      </c>
      <c r="S1232">
        <v>1842</v>
      </c>
      <c r="T1232">
        <v>8.0347448425624304</v>
      </c>
      <c r="U1232">
        <v>48.494571118349619</v>
      </c>
      <c r="V1232">
        <v>96.931005560633523</v>
      </c>
      <c r="W1232">
        <v>89.467318132464754</v>
      </c>
      <c r="X1232">
        <v>0</v>
      </c>
      <c r="Y1232">
        <v>0</v>
      </c>
      <c r="AA1232">
        <v>9.9815392181621778</v>
      </c>
      <c r="AB1232">
        <v>0.50105519014828559</v>
      </c>
      <c r="AC1232">
        <v>4.0594551762283331</v>
      </c>
      <c r="AD1232">
        <v>0.14519883155142235</v>
      </c>
      <c r="AE1232">
        <v>0.16244878086334091</v>
      </c>
    </row>
    <row r="1233" spans="1:31">
      <c r="A1233">
        <v>9</v>
      </c>
      <c r="B1233">
        <v>112</v>
      </c>
      <c r="C1233">
        <v>2010</v>
      </c>
      <c r="D1233">
        <v>99</v>
      </c>
      <c r="E1233">
        <v>99</v>
      </c>
      <c r="F1233">
        <v>99</v>
      </c>
      <c r="G1233">
        <v>99</v>
      </c>
      <c r="H1233">
        <v>99</v>
      </c>
      <c r="I1233">
        <v>99</v>
      </c>
      <c r="J1233">
        <v>999</v>
      </c>
      <c r="K1233">
        <v>99</v>
      </c>
      <c r="L1233">
        <v>11</v>
      </c>
      <c r="M1233">
        <v>99</v>
      </c>
      <c r="N1233">
        <v>99</v>
      </c>
      <c r="O1233">
        <v>99</v>
      </c>
      <c r="P1233">
        <v>9999</v>
      </c>
      <c r="Q1233">
        <v>2039</v>
      </c>
      <c r="R1233">
        <v>37853</v>
      </c>
      <c r="S1233">
        <v>37850</v>
      </c>
      <c r="T1233">
        <v>11.018307663857556</v>
      </c>
      <c r="U1233">
        <v>53.012760898282707</v>
      </c>
      <c r="V1233">
        <v>94.064338474704513</v>
      </c>
      <c r="W1233">
        <v>86.814980184940353</v>
      </c>
      <c r="X1233">
        <v>0</v>
      </c>
      <c r="Y1233">
        <v>0</v>
      </c>
      <c r="AA1233">
        <v>8.7650582204138683</v>
      </c>
      <c r="AB1233">
        <v>1.0840117827812619</v>
      </c>
      <c r="AC1233">
        <v>-7.8328044480915056</v>
      </c>
      <c r="AD1233">
        <v>2.9838281057090046</v>
      </c>
      <c r="AE1233">
        <v>3.2390896300916694</v>
      </c>
    </row>
    <row r="1234" spans="1:31">
      <c r="A1234">
        <v>9</v>
      </c>
      <c r="B1234">
        <v>113</v>
      </c>
      <c r="C1234">
        <v>2010</v>
      </c>
      <c r="D1234">
        <v>99</v>
      </c>
      <c r="E1234">
        <v>99</v>
      </c>
      <c r="F1234">
        <v>99</v>
      </c>
      <c r="G1234">
        <v>99</v>
      </c>
      <c r="H1234">
        <v>99</v>
      </c>
      <c r="I1234">
        <v>99</v>
      </c>
      <c r="J1234">
        <v>999</v>
      </c>
      <c r="K1234">
        <v>99</v>
      </c>
      <c r="L1234">
        <v>14</v>
      </c>
      <c r="M1234">
        <v>99</v>
      </c>
      <c r="N1234">
        <v>99</v>
      </c>
      <c r="O1234">
        <v>99</v>
      </c>
      <c r="P1234">
        <v>9999</v>
      </c>
      <c r="Q1234">
        <v>2467</v>
      </c>
      <c r="R1234">
        <v>356411</v>
      </c>
      <c r="S1234">
        <v>356156.5</v>
      </c>
      <c r="T1234">
        <v>14.008602428095656</v>
      </c>
      <c r="U1234">
        <v>57.646267862582889</v>
      </c>
      <c r="V1234">
        <v>90.357130654975393</v>
      </c>
      <c r="W1234">
        <v>83.34541778684482</v>
      </c>
      <c r="X1234">
        <v>0</v>
      </c>
      <c r="Y1234">
        <v>0</v>
      </c>
      <c r="AA1234">
        <v>8.2875375503770083</v>
      </c>
      <c r="AB1234">
        <v>1.179834735182671</v>
      </c>
      <c r="AC1234">
        <v>-14.855990243547097</v>
      </c>
      <c r="AD1234">
        <v>28.094712677564591</v>
      </c>
      <c r="AE1234">
        <v>29.260720391428759</v>
      </c>
    </row>
    <row r="1235" spans="1:31">
      <c r="A1235">
        <v>9</v>
      </c>
      <c r="B1235">
        <v>114</v>
      </c>
      <c r="C1235">
        <v>2010</v>
      </c>
      <c r="D1235">
        <v>99</v>
      </c>
      <c r="E1235">
        <v>99</v>
      </c>
      <c r="F1235">
        <v>99</v>
      </c>
      <c r="G1235">
        <v>99</v>
      </c>
      <c r="H1235">
        <v>99</v>
      </c>
      <c r="I1235">
        <v>99</v>
      </c>
      <c r="J1235">
        <v>999</v>
      </c>
      <c r="K1235">
        <v>99</v>
      </c>
      <c r="L1235">
        <v>17</v>
      </c>
      <c r="M1235">
        <v>99</v>
      </c>
      <c r="N1235">
        <v>99</v>
      </c>
      <c r="O1235">
        <v>99</v>
      </c>
      <c r="P1235">
        <v>9999</v>
      </c>
      <c r="Q1235">
        <v>2575</v>
      </c>
      <c r="R1235">
        <v>872472.25</v>
      </c>
      <c r="S1235">
        <v>871940.25</v>
      </c>
      <c r="T1235">
        <v>17.006931739089701</v>
      </c>
      <c r="U1235">
        <v>62.5996448724554</v>
      </c>
      <c r="V1235">
        <v>84.930326970087691</v>
      </c>
      <c r="W1235">
        <v>78.342839890690428</v>
      </c>
      <c r="X1235">
        <v>0</v>
      </c>
      <c r="Y1235">
        <v>0</v>
      </c>
      <c r="AA1235">
        <v>8.6006098726371398</v>
      </c>
      <c r="AB1235">
        <v>1.8861821152819889</v>
      </c>
      <c r="AC1235">
        <v>-31.759299362213721</v>
      </c>
      <c r="AD1235">
        <v>68.774132063539852</v>
      </c>
      <c r="AE1235">
        <v>67.336175743808994</v>
      </c>
    </row>
    <row r="1236" spans="1:31">
      <c r="A1236">
        <v>9</v>
      </c>
      <c r="B1236">
        <v>115</v>
      </c>
      <c r="C1236">
        <v>2009</v>
      </c>
      <c r="D1236">
        <v>99</v>
      </c>
      <c r="E1236">
        <v>99</v>
      </c>
      <c r="F1236">
        <v>99</v>
      </c>
      <c r="G1236">
        <v>99</v>
      </c>
      <c r="H1236">
        <v>99</v>
      </c>
      <c r="I1236">
        <v>99</v>
      </c>
      <c r="J1236">
        <v>999</v>
      </c>
      <c r="K1236">
        <v>99</v>
      </c>
      <c r="L1236">
        <v>1</v>
      </c>
      <c r="M1236">
        <v>99</v>
      </c>
      <c r="N1236">
        <v>99</v>
      </c>
      <c r="O1236">
        <v>99</v>
      </c>
      <c r="P1236">
        <v>9999</v>
      </c>
      <c r="Q1236">
        <v>1</v>
      </c>
      <c r="R1236">
        <v>2</v>
      </c>
      <c r="S1236">
        <v>0</v>
      </c>
      <c r="T1236">
        <v>1</v>
      </c>
      <c r="X1236">
        <v>0</v>
      </c>
      <c r="Y1236">
        <v>0</v>
      </c>
      <c r="AD1236">
        <v>1.6589497852489499E-4</v>
      </c>
      <c r="AE1236">
        <v>0</v>
      </c>
    </row>
    <row r="1237" spans="1:31">
      <c r="A1237">
        <v>9</v>
      </c>
      <c r="B1237">
        <v>116</v>
      </c>
      <c r="C1237">
        <v>2009</v>
      </c>
      <c r="D1237">
        <v>99</v>
      </c>
      <c r="E1237">
        <v>99</v>
      </c>
      <c r="F1237">
        <v>99</v>
      </c>
      <c r="G1237">
        <v>99</v>
      </c>
      <c r="H1237">
        <v>99</v>
      </c>
      <c r="I1237">
        <v>99</v>
      </c>
      <c r="J1237">
        <v>999</v>
      </c>
      <c r="K1237">
        <v>99</v>
      </c>
      <c r="L1237">
        <v>2</v>
      </c>
      <c r="M1237">
        <v>99</v>
      </c>
      <c r="N1237">
        <v>99</v>
      </c>
      <c r="O1237">
        <v>99</v>
      </c>
      <c r="P1237">
        <v>9999</v>
      </c>
      <c r="Q1237">
        <v>34</v>
      </c>
      <c r="R1237">
        <v>33</v>
      </c>
      <c r="S1237">
        <v>33</v>
      </c>
      <c r="T1237">
        <v>2</v>
      </c>
      <c r="U1237">
        <v>38.424242424242429</v>
      </c>
      <c r="V1237">
        <v>85.094717489083692</v>
      </c>
      <c r="W1237">
        <v>78.542424242424218</v>
      </c>
      <c r="X1237">
        <v>0</v>
      </c>
      <c r="Y1237">
        <v>0</v>
      </c>
      <c r="AA1237">
        <v>10.662310577465107</v>
      </c>
      <c r="AB1237">
        <v>5.0273814078522445</v>
      </c>
      <c r="AC1237">
        <v>28.215369379642649</v>
      </c>
      <c r="AD1237">
        <v>2.7372671456607671E-3</v>
      </c>
      <c r="AE1237">
        <v>2.7177050108884763E-3</v>
      </c>
    </row>
    <row r="1238" spans="1:31">
      <c r="A1238">
        <v>9</v>
      </c>
      <c r="B1238">
        <v>117</v>
      </c>
      <c r="C1238">
        <v>2009</v>
      </c>
      <c r="D1238">
        <v>99</v>
      </c>
      <c r="E1238">
        <v>99</v>
      </c>
      <c r="F1238">
        <v>99</v>
      </c>
      <c r="G1238">
        <v>99</v>
      </c>
      <c r="H1238">
        <v>99</v>
      </c>
      <c r="I1238">
        <v>99</v>
      </c>
      <c r="J1238">
        <v>999</v>
      </c>
      <c r="K1238">
        <v>99</v>
      </c>
      <c r="L1238">
        <v>5</v>
      </c>
      <c r="M1238">
        <v>99</v>
      </c>
      <c r="N1238">
        <v>99</v>
      </c>
      <c r="O1238">
        <v>99</v>
      </c>
      <c r="P1238">
        <v>9999</v>
      </c>
      <c r="Q1238">
        <v>167</v>
      </c>
      <c r="R1238">
        <v>218</v>
      </c>
      <c r="S1238">
        <v>212</v>
      </c>
      <c r="T1238">
        <v>5</v>
      </c>
      <c r="U1238">
        <v>43.089622641509429</v>
      </c>
      <c r="V1238">
        <v>91.07555346593351</v>
      </c>
      <c r="W1238">
        <v>82.768867924528223</v>
      </c>
      <c r="X1238">
        <v>0</v>
      </c>
      <c r="Y1238">
        <v>0</v>
      </c>
      <c r="AA1238">
        <v>9.3936436076663909</v>
      </c>
      <c r="AB1238">
        <v>1.9873386606061725</v>
      </c>
      <c r="AC1238">
        <v>10.422530924939394</v>
      </c>
      <c r="AD1238">
        <v>1.808255265921356E-2</v>
      </c>
      <c r="AE1238">
        <v>1.8398692012060673E-2</v>
      </c>
    </row>
    <row r="1239" spans="1:31">
      <c r="A1239">
        <v>9</v>
      </c>
      <c r="B1239">
        <v>118</v>
      </c>
      <c r="C1239">
        <v>2009</v>
      </c>
      <c r="D1239">
        <v>99</v>
      </c>
      <c r="E1239">
        <v>99</v>
      </c>
      <c r="F1239">
        <v>99</v>
      </c>
      <c r="G1239">
        <v>99</v>
      </c>
      <c r="H1239">
        <v>99</v>
      </c>
      <c r="I1239">
        <v>99</v>
      </c>
      <c r="J1239">
        <v>999</v>
      </c>
      <c r="K1239">
        <v>99</v>
      </c>
      <c r="L1239">
        <v>8</v>
      </c>
      <c r="M1239">
        <v>99</v>
      </c>
      <c r="N1239">
        <v>99</v>
      </c>
      <c r="O1239">
        <v>99</v>
      </c>
      <c r="P1239">
        <v>9999</v>
      </c>
      <c r="Q1239">
        <v>1232</v>
      </c>
      <c r="R1239">
        <v>4794</v>
      </c>
      <c r="S1239">
        <v>4793</v>
      </c>
      <c r="T1239">
        <v>8</v>
      </c>
      <c r="U1239">
        <v>48.172960567494258</v>
      </c>
      <c r="V1239">
        <v>91.766726439943909</v>
      </c>
      <c r="W1239">
        <v>84.693949509701852</v>
      </c>
      <c r="X1239">
        <v>0</v>
      </c>
      <c r="Y1239">
        <v>0</v>
      </c>
      <c r="AA1239">
        <v>8.7888728721346396</v>
      </c>
      <c r="AB1239">
        <v>1.198581790223072</v>
      </c>
      <c r="AC1239">
        <v>0.72432838344507489</v>
      </c>
      <c r="AD1239">
        <v>0.39765026352417343</v>
      </c>
      <c r="AE1239">
        <v>0.42564142462307575</v>
      </c>
    </row>
    <row r="1240" spans="1:31">
      <c r="A1240">
        <v>9</v>
      </c>
      <c r="B1240">
        <v>119</v>
      </c>
      <c r="C1240">
        <v>2009</v>
      </c>
      <c r="D1240">
        <v>99</v>
      </c>
      <c r="E1240">
        <v>99</v>
      </c>
      <c r="F1240">
        <v>99</v>
      </c>
      <c r="G1240">
        <v>99</v>
      </c>
      <c r="H1240">
        <v>99</v>
      </c>
      <c r="I1240">
        <v>99</v>
      </c>
      <c r="J1240">
        <v>999</v>
      </c>
      <c r="K1240">
        <v>99</v>
      </c>
      <c r="L1240">
        <v>11</v>
      </c>
      <c r="M1240">
        <v>99</v>
      </c>
      <c r="N1240">
        <v>99</v>
      </c>
      <c r="O1240">
        <v>99</v>
      </c>
      <c r="P1240">
        <v>9999</v>
      </c>
      <c r="Q1240">
        <v>2330</v>
      </c>
      <c r="R1240">
        <v>94467</v>
      </c>
      <c r="S1240">
        <v>94403</v>
      </c>
      <c r="T1240">
        <v>11</v>
      </c>
      <c r="U1240">
        <v>52.966388780017589</v>
      </c>
      <c r="V1240">
        <v>90.148547003524243</v>
      </c>
      <c r="W1240">
        <v>83.151988813915381</v>
      </c>
      <c r="X1240">
        <v>0</v>
      </c>
      <c r="Y1240">
        <v>0</v>
      </c>
      <c r="AA1240">
        <v>8.182371217079238</v>
      </c>
      <c r="AB1240">
        <v>1.1739772727707611</v>
      </c>
      <c r="AC1240">
        <v>-7.2677044123425949</v>
      </c>
      <c r="AD1240">
        <v>7.8358004681556306</v>
      </c>
      <c r="AE1240">
        <v>8.2308087445111617</v>
      </c>
    </row>
    <row r="1241" spans="1:31">
      <c r="A1241">
        <v>9</v>
      </c>
      <c r="B1241">
        <v>120</v>
      </c>
      <c r="C1241">
        <v>2009</v>
      </c>
      <c r="D1241">
        <v>99</v>
      </c>
      <c r="E1241">
        <v>99</v>
      </c>
      <c r="F1241">
        <v>99</v>
      </c>
      <c r="G1241">
        <v>99</v>
      </c>
      <c r="H1241">
        <v>99</v>
      </c>
      <c r="I1241">
        <v>99</v>
      </c>
      <c r="J1241">
        <v>999</v>
      </c>
      <c r="K1241">
        <v>99</v>
      </c>
      <c r="L1241">
        <v>14</v>
      </c>
      <c r="M1241">
        <v>99</v>
      </c>
      <c r="N1241">
        <v>99</v>
      </c>
      <c r="O1241">
        <v>99</v>
      </c>
      <c r="P1241">
        <v>9999</v>
      </c>
      <c r="Q1241">
        <v>2652</v>
      </c>
      <c r="R1241">
        <v>544810</v>
      </c>
      <c r="S1241">
        <v>544573</v>
      </c>
      <c r="T1241">
        <v>14</v>
      </c>
      <c r="U1241">
        <v>57.391396562077105</v>
      </c>
      <c r="V1241">
        <v>86.961852937556685</v>
      </c>
      <c r="W1241">
        <v>80.23405438756825</v>
      </c>
      <c r="X1241">
        <v>0</v>
      </c>
      <c r="Y1241">
        <v>0</v>
      </c>
      <c r="AA1241">
        <v>8.4599939811112801</v>
      </c>
      <c r="AB1241">
        <v>1.2979967479042829</v>
      </c>
      <c r="AC1241">
        <v>-12.216715348638983</v>
      </c>
      <c r="AD1241">
        <v>45.190621625074009</v>
      </c>
      <c r="AE1241">
        <v>45.81407443842172</v>
      </c>
    </row>
    <row r="1242" spans="1:31">
      <c r="A1242">
        <v>9</v>
      </c>
      <c r="B1242">
        <v>121</v>
      </c>
      <c r="C1242">
        <v>2009</v>
      </c>
      <c r="D1242">
        <v>99</v>
      </c>
      <c r="E1242">
        <v>99</v>
      </c>
      <c r="F1242">
        <v>99</v>
      </c>
      <c r="G1242">
        <v>99</v>
      </c>
      <c r="H1242">
        <v>99</v>
      </c>
      <c r="I1242">
        <v>99</v>
      </c>
      <c r="J1242">
        <v>999</v>
      </c>
      <c r="K1242">
        <v>99</v>
      </c>
      <c r="L1242">
        <v>17</v>
      </c>
      <c r="M1242">
        <v>99</v>
      </c>
      <c r="N1242">
        <v>99</v>
      </c>
      <c r="O1242">
        <v>99</v>
      </c>
      <c r="P1242">
        <v>9999</v>
      </c>
      <c r="Q1242">
        <v>2616</v>
      </c>
      <c r="R1242">
        <v>561258</v>
      </c>
      <c r="S1242">
        <v>561066</v>
      </c>
      <c r="T1242">
        <v>17</v>
      </c>
      <c r="U1242">
        <v>62.058155368530606</v>
      </c>
      <c r="V1242">
        <v>83.837057943090514</v>
      </c>
      <c r="W1242">
        <v>77.355847796874045</v>
      </c>
      <c r="X1242">
        <v>0</v>
      </c>
      <c r="Y1242">
        <v>0</v>
      </c>
      <c r="AA1242">
        <v>8.5116106108683578</v>
      </c>
      <c r="AB1242">
        <v>1.8242981686023203</v>
      </c>
      <c r="AC1242">
        <v>-19.512069028635214</v>
      </c>
      <c r="AD1242">
        <v>46.554941928462782</v>
      </c>
      <c r="AE1242">
        <v>45.508358995421091</v>
      </c>
    </row>
    <row r="1243" spans="1:31">
      <c r="A1243">
        <v>9</v>
      </c>
      <c r="B1243">
        <v>122</v>
      </c>
      <c r="C1243">
        <v>2008</v>
      </c>
      <c r="D1243">
        <v>99</v>
      </c>
      <c r="E1243">
        <v>99</v>
      </c>
      <c r="F1243">
        <v>99</v>
      </c>
      <c r="G1243">
        <v>99</v>
      </c>
      <c r="H1243">
        <v>99</v>
      </c>
      <c r="I1243">
        <v>99</v>
      </c>
      <c r="J1243">
        <v>999</v>
      </c>
      <c r="K1243">
        <v>99</v>
      </c>
      <c r="L1243">
        <v>1</v>
      </c>
      <c r="M1243">
        <v>99</v>
      </c>
      <c r="N1243">
        <v>99</v>
      </c>
      <c r="O1243">
        <v>99</v>
      </c>
      <c r="P1243">
        <v>9999</v>
      </c>
    </row>
    <row r="1244" spans="1:31">
      <c r="A1244">
        <v>9</v>
      </c>
      <c r="B1244">
        <v>123</v>
      </c>
      <c r="C1244">
        <v>2008</v>
      </c>
      <c r="D1244">
        <v>99</v>
      </c>
      <c r="E1244">
        <v>99</v>
      </c>
      <c r="F1244">
        <v>99</v>
      </c>
      <c r="G1244">
        <v>99</v>
      </c>
      <c r="H1244">
        <v>99</v>
      </c>
      <c r="I1244">
        <v>99</v>
      </c>
      <c r="J1244">
        <v>999</v>
      </c>
      <c r="K1244">
        <v>99</v>
      </c>
      <c r="L1244">
        <v>2</v>
      </c>
      <c r="M1244">
        <v>99</v>
      </c>
      <c r="N1244">
        <v>99</v>
      </c>
      <c r="O1244">
        <v>99</v>
      </c>
      <c r="P1244">
        <v>9999</v>
      </c>
      <c r="Q1244">
        <v>141</v>
      </c>
      <c r="R1244">
        <v>168</v>
      </c>
      <c r="S1244">
        <v>168</v>
      </c>
      <c r="T1244">
        <v>2</v>
      </c>
      <c r="U1244">
        <v>37.535714285714278</v>
      </c>
      <c r="V1244">
        <v>82.067404426559349</v>
      </c>
      <c r="W1244">
        <v>75.748214285714297</v>
      </c>
      <c r="X1244">
        <v>0</v>
      </c>
      <c r="Y1244">
        <v>0</v>
      </c>
      <c r="AA1244">
        <v>11.133876732609403</v>
      </c>
      <c r="AB1244">
        <v>4.3478139788355676</v>
      </c>
      <c r="AC1244">
        <v>-1.3653689252194032</v>
      </c>
      <c r="AD1244">
        <v>1.4037738119310745E-2</v>
      </c>
      <c r="AE1244">
        <v>1.3370682412304165E-2</v>
      </c>
    </row>
    <row r="1245" spans="1:31">
      <c r="A1245">
        <v>9</v>
      </c>
      <c r="B1245">
        <v>124</v>
      </c>
      <c r="C1245">
        <v>2008</v>
      </c>
      <c r="D1245">
        <v>99</v>
      </c>
      <c r="E1245">
        <v>99</v>
      </c>
      <c r="F1245">
        <v>99</v>
      </c>
      <c r="G1245">
        <v>99</v>
      </c>
      <c r="H1245">
        <v>99</v>
      </c>
      <c r="I1245">
        <v>99</v>
      </c>
      <c r="J1245">
        <v>999</v>
      </c>
      <c r="K1245">
        <v>99</v>
      </c>
      <c r="L1245">
        <v>5</v>
      </c>
      <c r="M1245">
        <v>99</v>
      </c>
      <c r="N1245">
        <v>99</v>
      </c>
      <c r="O1245">
        <v>99</v>
      </c>
      <c r="P1245">
        <v>9999</v>
      </c>
      <c r="Q1245">
        <v>313</v>
      </c>
      <c r="R1245">
        <v>438</v>
      </c>
      <c r="S1245">
        <v>438</v>
      </c>
      <c r="T1245">
        <v>5</v>
      </c>
      <c r="U1245">
        <v>42.885844748858446</v>
      </c>
      <c r="V1245">
        <v>89.325309072559648</v>
      </c>
      <c r="W1245">
        <v>82.447260273972603</v>
      </c>
      <c r="X1245">
        <v>0</v>
      </c>
      <c r="Y1245">
        <v>0</v>
      </c>
      <c r="AA1245">
        <v>10.882319004841047</v>
      </c>
      <c r="AB1245">
        <v>1.9018689662903787</v>
      </c>
      <c r="AC1245">
        <v>11.166503687978096</v>
      </c>
      <c r="AD1245">
        <v>3.659838866820303E-2</v>
      </c>
      <c r="AE1245">
        <v>3.7942175770675622E-2</v>
      </c>
    </row>
    <row r="1246" spans="1:31">
      <c r="A1246">
        <v>9</v>
      </c>
      <c r="B1246">
        <v>125</v>
      </c>
      <c r="C1246">
        <v>2008</v>
      </c>
      <c r="D1246">
        <v>99</v>
      </c>
      <c r="E1246">
        <v>99</v>
      </c>
      <c r="F1246">
        <v>99</v>
      </c>
      <c r="G1246">
        <v>99</v>
      </c>
      <c r="H1246">
        <v>99</v>
      </c>
      <c r="I1246">
        <v>99</v>
      </c>
      <c r="J1246">
        <v>999</v>
      </c>
      <c r="K1246">
        <v>99</v>
      </c>
      <c r="L1246">
        <v>8</v>
      </c>
      <c r="M1246">
        <v>99</v>
      </c>
      <c r="N1246">
        <v>99</v>
      </c>
      <c r="O1246">
        <v>99</v>
      </c>
      <c r="P1246">
        <v>9999</v>
      </c>
      <c r="Q1246">
        <v>1566</v>
      </c>
      <c r="R1246">
        <v>8086</v>
      </c>
      <c r="S1246">
        <v>8086</v>
      </c>
      <c r="T1246">
        <v>8</v>
      </c>
      <c r="U1246">
        <v>48.128864704427421</v>
      </c>
      <c r="V1246">
        <v>91.609402605629612</v>
      </c>
      <c r="W1246">
        <v>84.555478604996281</v>
      </c>
      <c r="X1246">
        <v>0</v>
      </c>
      <c r="Y1246">
        <v>0</v>
      </c>
      <c r="AA1246">
        <v>8.802241751049122</v>
      </c>
      <c r="AB1246">
        <v>1.1618749388308289</v>
      </c>
      <c r="AC1246">
        <v>-3.5455110412098261</v>
      </c>
      <c r="AD1246">
        <v>0.67564970495682575</v>
      </c>
      <c r="AE1246">
        <v>0.71836866718042924</v>
      </c>
    </row>
    <row r="1247" spans="1:31">
      <c r="A1247">
        <v>9</v>
      </c>
      <c r="B1247">
        <v>126</v>
      </c>
      <c r="C1247">
        <v>2008</v>
      </c>
      <c r="D1247">
        <v>99</v>
      </c>
      <c r="E1247">
        <v>99</v>
      </c>
      <c r="F1247">
        <v>99</v>
      </c>
      <c r="G1247">
        <v>99</v>
      </c>
      <c r="H1247">
        <v>99</v>
      </c>
      <c r="I1247">
        <v>99</v>
      </c>
      <c r="J1247">
        <v>999</v>
      </c>
      <c r="K1247">
        <v>99</v>
      </c>
      <c r="L1247">
        <v>11</v>
      </c>
      <c r="M1247">
        <v>99</v>
      </c>
      <c r="N1247">
        <v>99</v>
      </c>
      <c r="O1247">
        <v>99</v>
      </c>
      <c r="P1247">
        <v>9999</v>
      </c>
      <c r="Q1247">
        <v>2595</v>
      </c>
      <c r="R1247">
        <v>181664</v>
      </c>
      <c r="S1247">
        <v>181641</v>
      </c>
      <c r="T1247">
        <v>11</v>
      </c>
      <c r="U1247">
        <v>52.996096696230474</v>
      </c>
      <c r="V1247">
        <v>88.818517242021315</v>
      </c>
      <c r="W1247">
        <v>81.970337644034004</v>
      </c>
      <c r="X1247">
        <v>0</v>
      </c>
      <c r="Y1247">
        <v>0</v>
      </c>
      <c r="AA1247">
        <v>8.0984214384038875</v>
      </c>
      <c r="AB1247">
        <v>1.1123320146763491</v>
      </c>
      <c r="AC1247">
        <v>-10.261494490640668</v>
      </c>
      <c r="AD1247">
        <v>15.179474153014688</v>
      </c>
      <c r="AE1247">
        <v>15.643808849226724</v>
      </c>
    </row>
    <row r="1248" spans="1:31">
      <c r="A1248">
        <v>9</v>
      </c>
      <c r="B1248">
        <v>127</v>
      </c>
      <c r="C1248">
        <v>2008</v>
      </c>
      <c r="D1248">
        <v>99</v>
      </c>
      <c r="E1248">
        <v>99</v>
      </c>
      <c r="F1248">
        <v>99</v>
      </c>
      <c r="G1248">
        <v>99</v>
      </c>
      <c r="H1248">
        <v>99</v>
      </c>
      <c r="I1248">
        <v>99</v>
      </c>
      <c r="J1248">
        <v>999</v>
      </c>
      <c r="K1248">
        <v>99</v>
      </c>
      <c r="L1248">
        <v>14</v>
      </c>
      <c r="M1248">
        <v>99</v>
      </c>
      <c r="N1248">
        <v>99</v>
      </c>
      <c r="O1248">
        <v>99</v>
      </c>
      <c r="P1248">
        <v>9999</v>
      </c>
      <c r="Q1248">
        <v>2846</v>
      </c>
      <c r="R1248">
        <v>822805</v>
      </c>
      <c r="S1248">
        <v>822494</v>
      </c>
      <c r="T1248">
        <v>14</v>
      </c>
      <c r="U1248">
        <v>57.131510989745827</v>
      </c>
      <c r="V1248">
        <v>85.934350066924353</v>
      </c>
      <c r="W1248">
        <v>79.289593966642997</v>
      </c>
      <c r="X1248">
        <v>0</v>
      </c>
      <c r="Y1248">
        <v>0</v>
      </c>
      <c r="AA1248">
        <v>8.6109956766077111</v>
      </c>
      <c r="AB1248">
        <v>1.2633916948991779</v>
      </c>
      <c r="AC1248">
        <v>-12.014483518633321</v>
      </c>
      <c r="AD1248">
        <v>68.751911388449287</v>
      </c>
      <c r="AE1248">
        <v>68.520547571162311</v>
      </c>
    </row>
    <row r="1249" spans="1:31">
      <c r="A1249">
        <v>9</v>
      </c>
      <c r="B1249">
        <v>128</v>
      </c>
      <c r="C1249">
        <v>2008</v>
      </c>
      <c r="D1249">
        <v>99</v>
      </c>
      <c r="E1249">
        <v>99</v>
      </c>
      <c r="F1249">
        <v>99</v>
      </c>
      <c r="G1249">
        <v>99</v>
      </c>
      <c r="H1249">
        <v>99</v>
      </c>
      <c r="I1249">
        <v>99</v>
      </c>
      <c r="J1249">
        <v>999</v>
      </c>
      <c r="K1249">
        <v>99</v>
      </c>
      <c r="L1249">
        <v>17</v>
      </c>
      <c r="M1249">
        <v>99</v>
      </c>
      <c r="N1249">
        <v>99</v>
      </c>
      <c r="O1249">
        <v>99</v>
      </c>
      <c r="P1249">
        <v>9999</v>
      </c>
      <c r="Q1249">
        <v>2567</v>
      </c>
      <c r="R1249">
        <v>183613</v>
      </c>
      <c r="S1249">
        <v>183420</v>
      </c>
      <c r="T1249">
        <v>17</v>
      </c>
      <c r="U1249">
        <v>60.579217097372144</v>
      </c>
      <c r="V1249">
        <v>84.782270955613825</v>
      </c>
      <c r="W1249">
        <v>78.176871660668667</v>
      </c>
      <c r="X1249">
        <v>0</v>
      </c>
      <c r="Y1249">
        <v>0</v>
      </c>
      <c r="AA1249">
        <v>8.9382638957983271</v>
      </c>
      <c r="AB1249">
        <v>0.64976101548959853</v>
      </c>
      <c r="AC1249">
        <v>2.111894179412694</v>
      </c>
      <c r="AD1249">
        <v>15.342328626791691</v>
      </c>
      <c r="AE1249">
        <v>15.065962054247558</v>
      </c>
    </row>
    <row r="1250" spans="1:31">
      <c r="A1250">
        <v>9</v>
      </c>
      <c r="B1250">
        <v>129</v>
      </c>
      <c r="C1250">
        <v>2007</v>
      </c>
      <c r="D1250">
        <v>99</v>
      </c>
      <c r="E1250">
        <v>99</v>
      </c>
      <c r="F1250">
        <v>99</v>
      </c>
      <c r="G1250">
        <v>99</v>
      </c>
      <c r="H1250">
        <v>99</v>
      </c>
      <c r="I1250">
        <v>99</v>
      </c>
      <c r="J1250">
        <v>999</v>
      </c>
      <c r="K1250">
        <v>99</v>
      </c>
      <c r="L1250">
        <v>1</v>
      </c>
      <c r="M1250">
        <v>99</v>
      </c>
      <c r="N1250">
        <v>99</v>
      </c>
      <c r="O1250">
        <v>99</v>
      </c>
      <c r="P1250">
        <v>9999</v>
      </c>
    </row>
    <row r="1251" spans="1:31">
      <c r="A1251">
        <v>9</v>
      </c>
      <c r="B1251">
        <v>130</v>
      </c>
      <c r="C1251">
        <v>2007</v>
      </c>
      <c r="D1251">
        <v>99</v>
      </c>
      <c r="E1251">
        <v>99</v>
      </c>
      <c r="F1251">
        <v>99</v>
      </c>
      <c r="G1251">
        <v>99</v>
      </c>
      <c r="H1251">
        <v>99</v>
      </c>
      <c r="I1251">
        <v>99</v>
      </c>
      <c r="J1251">
        <v>999</v>
      </c>
      <c r="K1251">
        <v>99</v>
      </c>
      <c r="L1251">
        <v>2</v>
      </c>
      <c r="M1251">
        <v>99</v>
      </c>
      <c r="N1251">
        <v>99</v>
      </c>
      <c r="O1251">
        <v>99</v>
      </c>
      <c r="P1251">
        <v>9999</v>
      </c>
      <c r="Q1251">
        <v>26</v>
      </c>
      <c r="R1251">
        <v>34</v>
      </c>
      <c r="S1251">
        <v>34</v>
      </c>
      <c r="T1251">
        <v>2</v>
      </c>
      <c r="U1251">
        <v>37.735294117647058</v>
      </c>
      <c r="V1251">
        <v>79.166401121662091</v>
      </c>
      <c r="W1251">
        <v>73.070588235294096</v>
      </c>
      <c r="X1251">
        <v>0</v>
      </c>
      <c r="Y1251">
        <v>0</v>
      </c>
      <c r="AA1251">
        <v>16.993866184281764</v>
      </c>
      <c r="AB1251">
        <v>3.3633738622139928</v>
      </c>
      <c r="AC1251">
        <v>13.525004766649298</v>
      </c>
      <c r="AD1251">
        <v>2.8985531956975241E-3</v>
      </c>
      <c r="AE1251">
        <v>2.7378392797404688E-3</v>
      </c>
    </row>
    <row r="1252" spans="1:31">
      <c r="A1252">
        <v>9</v>
      </c>
      <c r="B1252">
        <v>131</v>
      </c>
      <c r="C1252">
        <v>2007</v>
      </c>
      <c r="D1252">
        <v>99</v>
      </c>
      <c r="E1252">
        <v>99</v>
      </c>
      <c r="F1252">
        <v>99</v>
      </c>
      <c r="G1252">
        <v>99</v>
      </c>
      <c r="H1252">
        <v>99</v>
      </c>
      <c r="I1252">
        <v>99</v>
      </c>
      <c r="J1252">
        <v>999</v>
      </c>
      <c r="K1252">
        <v>99</v>
      </c>
      <c r="L1252">
        <v>5</v>
      </c>
      <c r="M1252">
        <v>99</v>
      </c>
      <c r="N1252">
        <v>99</v>
      </c>
      <c r="O1252">
        <v>99</v>
      </c>
      <c r="P1252">
        <v>9999</v>
      </c>
      <c r="Q1252">
        <v>201</v>
      </c>
      <c r="R1252">
        <v>269</v>
      </c>
      <c r="S1252">
        <v>267</v>
      </c>
      <c r="T1252">
        <v>5</v>
      </c>
      <c r="U1252">
        <v>43.074906367041201</v>
      </c>
      <c r="V1252">
        <v>90.830259575314145</v>
      </c>
      <c r="W1252">
        <v>83.524344569288345</v>
      </c>
      <c r="X1252">
        <v>0</v>
      </c>
      <c r="Y1252">
        <v>0</v>
      </c>
      <c r="AA1252">
        <v>10.883966106313112</v>
      </c>
      <c r="AB1252">
        <v>1.5366945808058932</v>
      </c>
      <c r="AC1252">
        <v>-4.5387855149077261</v>
      </c>
      <c r="AD1252">
        <v>2.2932670871842181E-2</v>
      </c>
      <c r="AE1252">
        <v>2.4575975598732983E-2</v>
      </c>
    </row>
    <row r="1253" spans="1:31">
      <c r="A1253">
        <v>9</v>
      </c>
      <c r="B1253">
        <v>132</v>
      </c>
      <c r="C1253">
        <v>2007</v>
      </c>
      <c r="D1253">
        <v>99</v>
      </c>
      <c r="E1253">
        <v>99</v>
      </c>
      <c r="F1253">
        <v>99</v>
      </c>
      <c r="G1253">
        <v>99</v>
      </c>
      <c r="H1253">
        <v>99</v>
      </c>
      <c r="I1253">
        <v>99</v>
      </c>
      <c r="J1253">
        <v>999</v>
      </c>
      <c r="K1253">
        <v>99</v>
      </c>
      <c r="L1253">
        <v>8</v>
      </c>
      <c r="M1253">
        <v>99</v>
      </c>
      <c r="N1253">
        <v>99</v>
      </c>
      <c r="O1253">
        <v>99</v>
      </c>
      <c r="P1253">
        <v>9999</v>
      </c>
      <c r="Q1253">
        <v>1473</v>
      </c>
      <c r="R1253">
        <v>7072</v>
      </c>
      <c r="S1253">
        <v>7072</v>
      </c>
      <c r="T1253">
        <v>8</v>
      </c>
      <c r="U1253">
        <v>48.112132352941181</v>
      </c>
      <c r="V1253">
        <v>90.371532186505789</v>
      </c>
      <c r="W1253">
        <v>83.412924208144844</v>
      </c>
      <c r="X1253">
        <v>0</v>
      </c>
      <c r="Y1253">
        <v>0</v>
      </c>
      <c r="AA1253">
        <v>8.8610984963567265</v>
      </c>
      <c r="AB1253">
        <v>1.1203132038812982</v>
      </c>
      <c r="AC1253">
        <v>-6.3457535951508284</v>
      </c>
      <c r="AD1253">
        <v>0.60289906470508492</v>
      </c>
      <c r="AE1253">
        <v>0.65007284951281641</v>
      </c>
    </row>
    <row r="1254" spans="1:31">
      <c r="A1254">
        <v>9</v>
      </c>
      <c r="B1254">
        <v>133</v>
      </c>
      <c r="C1254">
        <v>2007</v>
      </c>
      <c r="D1254">
        <v>99</v>
      </c>
      <c r="E1254">
        <v>99</v>
      </c>
      <c r="F1254">
        <v>99</v>
      </c>
      <c r="G1254">
        <v>99</v>
      </c>
      <c r="H1254">
        <v>99</v>
      </c>
      <c r="I1254">
        <v>99</v>
      </c>
      <c r="J1254">
        <v>999</v>
      </c>
      <c r="K1254">
        <v>99</v>
      </c>
      <c r="L1254">
        <v>11</v>
      </c>
      <c r="M1254">
        <v>99</v>
      </c>
      <c r="N1254">
        <v>99</v>
      </c>
      <c r="O1254">
        <v>99</v>
      </c>
      <c r="P1254">
        <v>9999</v>
      </c>
      <c r="Q1254">
        <v>2693</v>
      </c>
      <c r="R1254">
        <v>173432</v>
      </c>
      <c r="S1254">
        <v>173378</v>
      </c>
      <c r="T1254">
        <v>11</v>
      </c>
      <c r="U1254">
        <v>53.008443977897997</v>
      </c>
      <c r="V1254">
        <v>86.691237091457694</v>
      </c>
      <c r="W1254">
        <v>79.992394652147524</v>
      </c>
      <c r="X1254">
        <v>0</v>
      </c>
      <c r="Y1254">
        <v>0</v>
      </c>
      <c r="AA1254">
        <v>8.3711511624231925</v>
      </c>
      <c r="AB1254">
        <v>1.1301589075827361</v>
      </c>
      <c r="AC1254">
        <v>-10.931790818110096</v>
      </c>
      <c r="AD1254">
        <v>14.78534934812391</v>
      </c>
      <c r="AE1254">
        <v>15.283721532987157</v>
      </c>
    </row>
    <row r="1255" spans="1:31">
      <c r="A1255">
        <v>9</v>
      </c>
      <c r="B1255">
        <v>134</v>
      </c>
      <c r="C1255">
        <v>2007</v>
      </c>
      <c r="D1255">
        <v>99</v>
      </c>
      <c r="E1255">
        <v>99</v>
      </c>
      <c r="F1255">
        <v>99</v>
      </c>
      <c r="G1255">
        <v>99</v>
      </c>
      <c r="H1255">
        <v>99</v>
      </c>
      <c r="I1255">
        <v>99</v>
      </c>
      <c r="J1255">
        <v>999</v>
      </c>
      <c r="K1255">
        <v>99</v>
      </c>
      <c r="L1255">
        <v>14</v>
      </c>
      <c r="M1255">
        <v>99</v>
      </c>
      <c r="N1255">
        <v>99</v>
      </c>
      <c r="O1255">
        <v>99</v>
      </c>
      <c r="P1255">
        <v>9999</v>
      </c>
      <c r="Q1255">
        <v>2993</v>
      </c>
      <c r="R1255">
        <v>814293</v>
      </c>
      <c r="S1255">
        <v>813952</v>
      </c>
      <c r="T1255">
        <v>14</v>
      </c>
      <c r="U1255">
        <v>57.137101450699802</v>
      </c>
      <c r="V1255">
        <v>83.561793507583005</v>
      </c>
      <c r="W1255">
        <v>77.09769605578721</v>
      </c>
      <c r="X1255">
        <v>0</v>
      </c>
      <c r="Y1255">
        <v>0</v>
      </c>
      <c r="AA1255">
        <v>8.6395245026240008</v>
      </c>
      <c r="AB1255">
        <v>1.2310010898664649</v>
      </c>
      <c r="AC1255">
        <v>-12.902617742976728</v>
      </c>
      <c r="AD1255">
        <v>69.419752276003649</v>
      </c>
      <c r="AE1255">
        <v>69.155483830034058</v>
      </c>
    </row>
    <row r="1256" spans="1:31">
      <c r="A1256">
        <v>9</v>
      </c>
      <c r="B1256">
        <v>135</v>
      </c>
      <c r="C1256">
        <v>2007</v>
      </c>
      <c r="D1256">
        <v>99</v>
      </c>
      <c r="E1256">
        <v>99</v>
      </c>
      <c r="F1256">
        <v>99</v>
      </c>
      <c r="G1256">
        <v>99</v>
      </c>
      <c r="H1256">
        <v>99</v>
      </c>
      <c r="I1256">
        <v>99</v>
      </c>
      <c r="J1256">
        <v>999</v>
      </c>
      <c r="K1256">
        <v>99</v>
      </c>
      <c r="L1256">
        <v>17</v>
      </c>
      <c r="M1256">
        <v>99</v>
      </c>
      <c r="N1256">
        <v>99</v>
      </c>
      <c r="O1256">
        <v>99</v>
      </c>
      <c r="P1256">
        <v>9999</v>
      </c>
      <c r="Q1256">
        <v>2665</v>
      </c>
      <c r="R1256">
        <v>177899</v>
      </c>
      <c r="S1256">
        <v>177749</v>
      </c>
      <c r="T1256">
        <v>17</v>
      </c>
      <c r="U1256">
        <v>60.557201446984237</v>
      </c>
      <c r="V1256">
        <v>82.383577309616854</v>
      </c>
      <c r="W1256">
        <v>75.981662344091873</v>
      </c>
      <c r="X1256">
        <v>0</v>
      </c>
      <c r="Y1256">
        <v>0</v>
      </c>
      <c r="AA1256">
        <v>8.9391246755754867</v>
      </c>
      <c r="AB1256">
        <v>0.5381687128652618</v>
      </c>
      <c r="AC1256">
        <v>2.7336099832780847</v>
      </c>
      <c r="AD1256">
        <v>15.166168087099814</v>
      </c>
      <c r="AE1256">
        <v>14.8834079725875</v>
      </c>
    </row>
    <row r="1257" spans="1:31">
      <c r="A1257">
        <v>9</v>
      </c>
      <c r="B1257">
        <v>136</v>
      </c>
      <c r="C1257">
        <v>2006</v>
      </c>
      <c r="D1257">
        <v>99</v>
      </c>
      <c r="E1257">
        <v>99</v>
      </c>
      <c r="F1257">
        <v>99</v>
      </c>
      <c r="G1257">
        <v>99</v>
      </c>
      <c r="H1257">
        <v>99</v>
      </c>
      <c r="I1257">
        <v>99</v>
      </c>
      <c r="J1257">
        <v>999</v>
      </c>
      <c r="K1257">
        <v>99</v>
      </c>
      <c r="L1257">
        <v>1</v>
      </c>
      <c r="M1257">
        <v>99</v>
      </c>
      <c r="N1257">
        <v>99</v>
      </c>
      <c r="O1257">
        <v>99</v>
      </c>
      <c r="P1257">
        <v>9999</v>
      </c>
      <c r="Q1257">
        <v>1</v>
      </c>
      <c r="R1257">
        <v>14</v>
      </c>
      <c r="S1257">
        <v>0</v>
      </c>
      <c r="T1257">
        <v>1</v>
      </c>
      <c r="X1257">
        <v>0</v>
      </c>
      <c r="Y1257">
        <v>0</v>
      </c>
      <c r="AD1257">
        <v>1.1741666561830356E-3</v>
      </c>
      <c r="AE1257">
        <v>0</v>
      </c>
    </row>
    <row r="1258" spans="1:31">
      <c r="A1258">
        <v>9</v>
      </c>
      <c r="B1258">
        <v>137</v>
      </c>
      <c r="C1258">
        <v>2006</v>
      </c>
      <c r="D1258">
        <v>99</v>
      </c>
      <c r="E1258">
        <v>99</v>
      </c>
      <c r="F1258">
        <v>99</v>
      </c>
      <c r="G1258">
        <v>99</v>
      </c>
      <c r="H1258">
        <v>99</v>
      </c>
      <c r="I1258">
        <v>99</v>
      </c>
      <c r="J1258">
        <v>999</v>
      </c>
      <c r="K1258">
        <v>99</v>
      </c>
      <c r="L1258">
        <v>2</v>
      </c>
      <c r="M1258">
        <v>99</v>
      </c>
      <c r="N1258">
        <v>99</v>
      </c>
      <c r="O1258">
        <v>99</v>
      </c>
      <c r="P1258">
        <v>9999</v>
      </c>
      <c r="Q1258">
        <v>18</v>
      </c>
      <c r="R1258">
        <v>26</v>
      </c>
      <c r="S1258">
        <v>26</v>
      </c>
      <c r="T1258">
        <v>2</v>
      </c>
      <c r="U1258">
        <v>37.5</v>
      </c>
      <c r="V1258">
        <v>82.01516793066088</v>
      </c>
      <c r="W1258">
        <v>75.7</v>
      </c>
      <c r="X1258">
        <v>0</v>
      </c>
      <c r="Y1258">
        <v>0</v>
      </c>
      <c r="AA1258">
        <v>15.558326981444337</v>
      </c>
      <c r="AB1258">
        <v>1.5</v>
      </c>
      <c r="AC1258">
        <v>-3.6092470752697601</v>
      </c>
      <c r="AD1258">
        <v>2.1805952186256376E-3</v>
      </c>
      <c r="AE1258">
        <v>2.2034779933092974E-3</v>
      </c>
    </row>
    <row r="1259" spans="1:31">
      <c r="A1259">
        <v>9</v>
      </c>
      <c r="B1259">
        <v>138</v>
      </c>
      <c r="C1259">
        <v>2006</v>
      </c>
      <c r="D1259">
        <v>99</v>
      </c>
      <c r="E1259">
        <v>99</v>
      </c>
      <c r="F1259">
        <v>99</v>
      </c>
      <c r="G1259">
        <v>99</v>
      </c>
      <c r="H1259">
        <v>99</v>
      </c>
      <c r="I1259">
        <v>99</v>
      </c>
      <c r="J1259">
        <v>999</v>
      </c>
      <c r="K1259">
        <v>99</v>
      </c>
      <c r="L1259">
        <v>5</v>
      </c>
      <c r="M1259">
        <v>99</v>
      </c>
      <c r="N1259">
        <v>99</v>
      </c>
      <c r="O1259">
        <v>99</v>
      </c>
      <c r="P1259">
        <v>9999</v>
      </c>
      <c r="Q1259">
        <v>144</v>
      </c>
      <c r="R1259">
        <v>194</v>
      </c>
      <c r="S1259">
        <v>189</v>
      </c>
      <c r="T1259">
        <v>5</v>
      </c>
      <c r="U1259">
        <v>42.962962962962962</v>
      </c>
      <c r="V1259">
        <v>91.094716446829139</v>
      </c>
      <c r="W1259">
        <v>82.43703703703703</v>
      </c>
      <c r="X1259">
        <v>0</v>
      </c>
      <c r="Y1259">
        <v>0</v>
      </c>
      <c r="AA1259">
        <v>13.071751671063479</v>
      </c>
      <c r="AB1259">
        <v>1.5545474183429973</v>
      </c>
      <c r="AC1259">
        <v>5.8157321154792978</v>
      </c>
      <c r="AD1259">
        <v>1.6270595092822075E-2</v>
      </c>
      <c r="AE1259">
        <v>1.744309989968237E-2</v>
      </c>
    </row>
    <row r="1260" spans="1:31">
      <c r="A1260">
        <v>9</v>
      </c>
      <c r="B1260">
        <v>139</v>
      </c>
      <c r="C1260">
        <v>2006</v>
      </c>
      <c r="D1260">
        <v>99</v>
      </c>
      <c r="E1260">
        <v>99</v>
      </c>
      <c r="F1260">
        <v>99</v>
      </c>
      <c r="G1260">
        <v>99</v>
      </c>
      <c r="H1260">
        <v>99</v>
      </c>
      <c r="I1260">
        <v>99</v>
      </c>
      <c r="J1260">
        <v>999</v>
      </c>
      <c r="K1260">
        <v>99</v>
      </c>
      <c r="L1260">
        <v>8</v>
      </c>
      <c r="M1260">
        <v>99</v>
      </c>
      <c r="N1260">
        <v>99</v>
      </c>
      <c r="O1260">
        <v>99</v>
      </c>
      <c r="P1260">
        <v>9999</v>
      </c>
      <c r="Q1260">
        <v>1444</v>
      </c>
      <c r="R1260">
        <v>5123</v>
      </c>
      <c r="S1260">
        <v>5094</v>
      </c>
      <c r="T1260">
        <v>8</v>
      </c>
      <c r="U1260">
        <v>48.187868080094226</v>
      </c>
      <c r="V1260">
        <v>88.462686967141252</v>
      </c>
      <c r="W1260">
        <v>81.147035728307642</v>
      </c>
      <c r="X1260">
        <v>0</v>
      </c>
      <c r="Y1260">
        <v>0</v>
      </c>
      <c r="AA1260">
        <v>9.4468591016517429</v>
      </c>
      <c r="AB1260">
        <v>1.0653195858770137</v>
      </c>
      <c r="AC1260">
        <v>-3.9090775467231058</v>
      </c>
      <c r="AD1260">
        <v>0.4296611271161207</v>
      </c>
      <c r="AE1260">
        <v>0.46277627972173008</v>
      </c>
    </row>
    <row r="1261" spans="1:31">
      <c r="A1261">
        <v>9</v>
      </c>
      <c r="B1261">
        <v>140</v>
      </c>
      <c r="C1261">
        <v>2006</v>
      </c>
      <c r="D1261">
        <v>99</v>
      </c>
      <c r="E1261">
        <v>99</v>
      </c>
      <c r="F1261">
        <v>99</v>
      </c>
      <c r="G1261">
        <v>99</v>
      </c>
      <c r="H1261">
        <v>99</v>
      </c>
      <c r="I1261">
        <v>99</v>
      </c>
      <c r="J1261">
        <v>999</v>
      </c>
      <c r="K1261">
        <v>99</v>
      </c>
      <c r="L1261">
        <v>11</v>
      </c>
      <c r="M1261">
        <v>99</v>
      </c>
      <c r="N1261">
        <v>99</v>
      </c>
      <c r="O1261">
        <v>99</v>
      </c>
      <c r="P1261">
        <v>9999</v>
      </c>
      <c r="Q1261">
        <v>2948</v>
      </c>
      <c r="R1261">
        <v>158475</v>
      </c>
      <c r="S1261">
        <v>157698</v>
      </c>
      <c r="T1261">
        <v>11</v>
      </c>
      <c r="U1261">
        <v>53.074243173661046</v>
      </c>
      <c r="V1261">
        <v>84.440253870882074</v>
      </c>
      <c r="W1261">
        <v>77.531077756216661</v>
      </c>
      <c r="X1261">
        <v>0</v>
      </c>
      <c r="Y1261">
        <v>0</v>
      </c>
      <c r="AA1261">
        <v>8.1774873169194979</v>
      </c>
      <c r="AB1261">
        <v>1.0409952321384777</v>
      </c>
      <c r="AC1261">
        <v>-12.023925669196936</v>
      </c>
      <c r="AD1261">
        <v>13.291147202757612</v>
      </c>
      <c r="AE1261">
        <v>13.688047277175098</v>
      </c>
    </row>
    <row r="1262" spans="1:31">
      <c r="A1262">
        <v>9</v>
      </c>
      <c r="B1262">
        <v>141</v>
      </c>
      <c r="C1262">
        <v>2006</v>
      </c>
      <c r="D1262">
        <v>99</v>
      </c>
      <c r="E1262">
        <v>99</v>
      </c>
      <c r="F1262">
        <v>99</v>
      </c>
      <c r="G1262">
        <v>99</v>
      </c>
      <c r="H1262">
        <v>99</v>
      </c>
      <c r="I1262">
        <v>99</v>
      </c>
      <c r="J1262">
        <v>999</v>
      </c>
      <c r="K1262">
        <v>99</v>
      </c>
      <c r="L1262">
        <v>14</v>
      </c>
      <c r="M1262">
        <v>99</v>
      </c>
      <c r="N1262">
        <v>99</v>
      </c>
      <c r="O1262">
        <v>99</v>
      </c>
      <c r="P1262">
        <v>9999</v>
      </c>
      <c r="Q1262">
        <v>3238</v>
      </c>
      <c r="R1262">
        <v>844844</v>
      </c>
      <c r="S1262">
        <v>841765</v>
      </c>
      <c r="T1262">
        <v>14</v>
      </c>
      <c r="U1262">
        <v>57.174024816902595</v>
      </c>
      <c r="V1262">
        <v>81.557506415528607</v>
      </c>
      <c r="W1262">
        <v>74.995318170749499</v>
      </c>
      <c r="X1262">
        <v>0</v>
      </c>
      <c r="Y1262">
        <v>0</v>
      </c>
      <c r="AA1262">
        <v>8.1519470325781089</v>
      </c>
      <c r="AB1262">
        <v>1.1980118785322202</v>
      </c>
      <c r="AC1262">
        <v>-13.026166620933258</v>
      </c>
      <c r="AD1262">
        <v>70.856261034021486</v>
      </c>
      <c r="AE1262">
        <v>70.674786643166613</v>
      </c>
    </row>
    <row r="1263" spans="1:31">
      <c r="A1263">
        <v>9</v>
      </c>
      <c r="B1263">
        <v>142</v>
      </c>
      <c r="C1263">
        <v>2006</v>
      </c>
      <c r="D1263">
        <v>99</v>
      </c>
      <c r="E1263">
        <v>99</v>
      </c>
      <c r="F1263">
        <v>99</v>
      </c>
      <c r="G1263">
        <v>99</v>
      </c>
      <c r="H1263">
        <v>99</v>
      </c>
      <c r="I1263">
        <v>99</v>
      </c>
      <c r="J1263">
        <v>999</v>
      </c>
      <c r="K1263">
        <v>99</v>
      </c>
      <c r="L1263">
        <v>17</v>
      </c>
      <c r="M1263">
        <v>99</v>
      </c>
      <c r="N1263">
        <v>99</v>
      </c>
      <c r="O1263">
        <v>99</v>
      </c>
      <c r="P1263">
        <v>9999</v>
      </c>
      <c r="Q1263">
        <v>2885</v>
      </c>
      <c r="R1263">
        <v>183659</v>
      </c>
      <c r="S1263">
        <v>182938</v>
      </c>
      <c r="T1263">
        <v>17</v>
      </c>
      <c r="U1263">
        <v>60.52483901649741</v>
      </c>
      <c r="V1263">
        <v>80.478075403580775</v>
      </c>
      <c r="W1263">
        <v>73.995475516295187</v>
      </c>
      <c r="X1263">
        <v>0</v>
      </c>
      <c r="Y1263">
        <v>0</v>
      </c>
      <c r="AA1263">
        <v>8.4747355023890378</v>
      </c>
      <c r="AB1263">
        <v>0.5552075540889464</v>
      </c>
      <c r="AC1263">
        <v>2.7622711100876192</v>
      </c>
      <c r="AD1263">
        <v>15.403305279137157</v>
      </c>
      <c r="AE1263">
        <v>15.154743222043564</v>
      </c>
    </row>
    <row r="1264" spans="1:31">
      <c r="A1264">
        <v>9</v>
      </c>
      <c r="B1264">
        <v>143</v>
      </c>
      <c r="C1264">
        <v>2005</v>
      </c>
      <c r="D1264">
        <v>99</v>
      </c>
      <c r="E1264">
        <v>99</v>
      </c>
      <c r="F1264">
        <v>99</v>
      </c>
      <c r="G1264">
        <v>99</v>
      </c>
      <c r="H1264">
        <v>99</v>
      </c>
      <c r="I1264">
        <v>99</v>
      </c>
      <c r="J1264">
        <v>999</v>
      </c>
      <c r="K1264">
        <v>99</v>
      </c>
      <c r="L1264">
        <v>1</v>
      </c>
      <c r="M1264">
        <v>99</v>
      </c>
      <c r="N1264">
        <v>99</v>
      </c>
      <c r="O1264">
        <v>99</v>
      </c>
      <c r="P1264">
        <v>9999</v>
      </c>
      <c r="Q1264">
        <v>6</v>
      </c>
      <c r="R1264">
        <v>6</v>
      </c>
      <c r="S1264">
        <v>0</v>
      </c>
      <c r="T1264">
        <v>1</v>
      </c>
      <c r="X1264">
        <v>0</v>
      </c>
      <c r="Y1264">
        <v>0</v>
      </c>
      <c r="AD1264">
        <v>5.1936990043679012E-4</v>
      </c>
      <c r="AE1264">
        <v>0</v>
      </c>
    </row>
    <row r="1265" spans="1:31">
      <c r="A1265">
        <v>9</v>
      </c>
      <c r="B1265">
        <v>144</v>
      </c>
      <c r="C1265">
        <v>2005</v>
      </c>
      <c r="D1265">
        <v>99</v>
      </c>
      <c r="E1265">
        <v>99</v>
      </c>
      <c r="F1265">
        <v>99</v>
      </c>
      <c r="G1265">
        <v>99</v>
      </c>
      <c r="H1265">
        <v>99</v>
      </c>
      <c r="I1265">
        <v>99</v>
      </c>
      <c r="J1265">
        <v>999</v>
      </c>
      <c r="K1265">
        <v>99</v>
      </c>
      <c r="L1265">
        <v>2</v>
      </c>
      <c r="M1265">
        <v>99</v>
      </c>
      <c r="N1265">
        <v>99</v>
      </c>
      <c r="O1265">
        <v>99</v>
      </c>
      <c r="P1265">
        <v>9999</v>
      </c>
      <c r="Q1265">
        <v>29</v>
      </c>
      <c r="R1265">
        <v>47</v>
      </c>
      <c r="S1265">
        <v>47</v>
      </c>
      <c r="T1265">
        <v>2</v>
      </c>
      <c r="U1265">
        <v>36.893617021276611</v>
      </c>
      <c r="V1265">
        <v>74.087734261543062</v>
      </c>
      <c r="W1265">
        <v>68.382978723404236</v>
      </c>
      <c r="X1265">
        <v>0</v>
      </c>
      <c r="Y1265">
        <v>0</v>
      </c>
      <c r="AA1265">
        <v>13.767156710561711</v>
      </c>
      <c r="AB1265">
        <v>1.678829918687512</v>
      </c>
      <c r="AC1265">
        <v>37.007805140642496</v>
      </c>
      <c r="AD1265">
        <v>4.0683975534215218E-3</v>
      </c>
      <c r="AE1265">
        <v>3.7221149403592474E-3</v>
      </c>
    </row>
    <row r="1266" spans="1:31">
      <c r="A1266">
        <v>9</v>
      </c>
      <c r="B1266">
        <v>145</v>
      </c>
      <c r="C1266">
        <v>2005</v>
      </c>
      <c r="D1266">
        <v>99</v>
      </c>
      <c r="E1266">
        <v>99</v>
      </c>
      <c r="F1266">
        <v>99</v>
      </c>
      <c r="G1266">
        <v>99</v>
      </c>
      <c r="H1266">
        <v>99</v>
      </c>
      <c r="I1266">
        <v>99</v>
      </c>
      <c r="J1266">
        <v>999</v>
      </c>
      <c r="K1266">
        <v>99</v>
      </c>
      <c r="L1266">
        <v>5</v>
      </c>
      <c r="M1266">
        <v>99</v>
      </c>
      <c r="N1266">
        <v>99</v>
      </c>
      <c r="O1266">
        <v>99</v>
      </c>
      <c r="P1266">
        <v>9999</v>
      </c>
      <c r="Q1266">
        <v>172</v>
      </c>
      <c r="R1266">
        <v>267</v>
      </c>
      <c r="S1266">
        <v>266</v>
      </c>
      <c r="T1266">
        <v>5</v>
      </c>
      <c r="U1266">
        <v>42.879699248120303</v>
      </c>
      <c r="V1266">
        <v>86.045422331560189</v>
      </c>
      <c r="W1266">
        <v>79.234586466165339</v>
      </c>
      <c r="X1266">
        <v>0</v>
      </c>
      <c r="Y1266">
        <v>0</v>
      </c>
      <c r="AA1266">
        <v>13.595748147349084</v>
      </c>
      <c r="AB1266">
        <v>1.2447640352826077</v>
      </c>
      <c r="AC1266">
        <v>6.6754796547404762</v>
      </c>
      <c r="AD1266">
        <v>2.3111960569437161E-2</v>
      </c>
      <c r="AE1266">
        <v>2.4408457787488343E-2</v>
      </c>
    </row>
    <row r="1267" spans="1:31">
      <c r="A1267">
        <v>9</v>
      </c>
      <c r="B1267">
        <v>146</v>
      </c>
      <c r="C1267">
        <v>2005</v>
      </c>
      <c r="D1267">
        <v>99</v>
      </c>
      <c r="E1267">
        <v>99</v>
      </c>
      <c r="F1267">
        <v>99</v>
      </c>
      <c r="G1267">
        <v>99</v>
      </c>
      <c r="H1267">
        <v>99</v>
      </c>
      <c r="I1267">
        <v>99</v>
      </c>
      <c r="J1267">
        <v>999</v>
      </c>
      <c r="K1267">
        <v>99</v>
      </c>
      <c r="L1267">
        <v>8</v>
      </c>
      <c r="M1267">
        <v>99</v>
      </c>
      <c r="N1267">
        <v>99</v>
      </c>
      <c r="O1267">
        <v>99</v>
      </c>
      <c r="P1267">
        <v>9999</v>
      </c>
      <c r="Q1267">
        <v>1588</v>
      </c>
      <c r="R1267">
        <v>5975</v>
      </c>
      <c r="S1267">
        <v>5975</v>
      </c>
      <c r="T1267">
        <v>8</v>
      </c>
      <c r="U1267">
        <v>48.169037656903754</v>
      </c>
      <c r="V1267">
        <v>87.741864123265728</v>
      </c>
      <c r="W1267">
        <v>80.98574058577411</v>
      </c>
      <c r="X1267">
        <v>0</v>
      </c>
      <c r="Y1267">
        <v>0</v>
      </c>
      <c r="AA1267">
        <v>9.6825053390022155</v>
      </c>
      <c r="AB1267">
        <v>1.0884922562365491</v>
      </c>
      <c r="AC1267">
        <v>-7.4630946930209694</v>
      </c>
      <c r="AD1267">
        <v>0.51720585918496997</v>
      </c>
      <c r="AE1267">
        <v>0.56038999815415347</v>
      </c>
    </row>
    <row r="1268" spans="1:31">
      <c r="A1268">
        <v>9</v>
      </c>
      <c r="B1268">
        <v>147</v>
      </c>
      <c r="C1268">
        <v>2005</v>
      </c>
      <c r="D1268">
        <v>99</v>
      </c>
      <c r="E1268">
        <v>99</v>
      </c>
      <c r="F1268">
        <v>99</v>
      </c>
      <c r="G1268">
        <v>99</v>
      </c>
      <c r="H1268">
        <v>99</v>
      </c>
      <c r="I1268">
        <v>99</v>
      </c>
      <c r="J1268">
        <v>999</v>
      </c>
      <c r="K1268">
        <v>99</v>
      </c>
      <c r="L1268">
        <v>11</v>
      </c>
      <c r="M1268">
        <v>99</v>
      </c>
      <c r="N1268">
        <v>99</v>
      </c>
      <c r="O1268">
        <v>99</v>
      </c>
      <c r="P1268">
        <v>9999</v>
      </c>
      <c r="Q1268">
        <v>3177</v>
      </c>
      <c r="R1268">
        <v>167303</v>
      </c>
      <c r="S1268">
        <v>167246</v>
      </c>
      <c r="T1268">
        <v>11</v>
      </c>
      <c r="U1268">
        <v>53.044539181804062</v>
      </c>
      <c r="V1268">
        <v>83.575873578720262</v>
      </c>
      <c r="W1268">
        <v>77.115999186827054</v>
      </c>
      <c r="X1268">
        <v>0</v>
      </c>
      <c r="Y1268">
        <v>0</v>
      </c>
      <c r="AA1268">
        <v>8.3206310632813469</v>
      </c>
      <c r="AB1268">
        <v>1.0337807096889675</v>
      </c>
      <c r="AC1268">
        <v>-13.179793890442522</v>
      </c>
      <c r="AD1268">
        <v>14.48202374212938</v>
      </c>
      <c r="AE1268">
        <v>14.936338157426588</v>
      </c>
    </row>
    <row r="1269" spans="1:31">
      <c r="A1269">
        <v>9</v>
      </c>
      <c r="B1269">
        <v>148</v>
      </c>
      <c r="C1269">
        <v>2005</v>
      </c>
      <c r="D1269">
        <v>99</v>
      </c>
      <c r="E1269">
        <v>99</v>
      </c>
      <c r="F1269">
        <v>99</v>
      </c>
      <c r="G1269">
        <v>99</v>
      </c>
      <c r="H1269">
        <v>99</v>
      </c>
      <c r="I1269">
        <v>99</v>
      </c>
      <c r="J1269">
        <v>999</v>
      </c>
      <c r="K1269">
        <v>99</v>
      </c>
      <c r="L1269">
        <v>14</v>
      </c>
      <c r="M1269">
        <v>99</v>
      </c>
      <c r="N1269">
        <v>99</v>
      </c>
      <c r="O1269">
        <v>99</v>
      </c>
      <c r="P1269">
        <v>9999</v>
      </c>
      <c r="Q1269">
        <v>3522</v>
      </c>
      <c r="R1269">
        <v>815602</v>
      </c>
      <c r="S1269">
        <v>815303</v>
      </c>
      <c r="T1269">
        <v>14.00005149570501</v>
      </c>
      <c r="U1269">
        <v>57.136990787474112</v>
      </c>
      <c r="V1269">
        <v>80.722787574160549</v>
      </c>
      <c r="W1269">
        <v>74.481435000240324</v>
      </c>
      <c r="X1269">
        <v>0</v>
      </c>
      <c r="Y1269">
        <v>0</v>
      </c>
      <c r="AA1269">
        <v>8.1201254416202886</v>
      </c>
      <c r="AB1269">
        <v>1.2178958043568369</v>
      </c>
      <c r="AC1269">
        <v>-12.259665108811816</v>
      </c>
      <c r="AD1269">
        <v>70.599854922674481</v>
      </c>
      <c r="AE1269">
        <v>70.32520122866319</v>
      </c>
    </row>
    <row r="1270" spans="1:31">
      <c r="A1270">
        <v>9</v>
      </c>
      <c r="B1270">
        <v>149</v>
      </c>
      <c r="C1270">
        <v>2005</v>
      </c>
      <c r="D1270">
        <v>99</v>
      </c>
      <c r="E1270">
        <v>99</v>
      </c>
      <c r="F1270">
        <v>99</v>
      </c>
      <c r="G1270">
        <v>99</v>
      </c>
      <c r="H1270">
        <v>99</v>
      </c>
      <c r="I1270">
        <v>99</v>
      </c>
      <c r="J1270">
        <v>999</v>
      </c>
      <c r="K1270">
        <v>99</v>
      </c>
      <c r="L1270">
        <v>17</v>
      </c>
      <c r="M1270">
        <v>99</v>
      </c>
      <c r="N1270">
        <v>99</v>
      </c>
      <c r="O1270">
        <v>99</v>
      </c>
      <c r="P1270">
        <v>9999</v>
      </c>
      <c r="Q1270">
        <v>3109</v>
      </c>
      <c r="R1270">
        <v>166046</v>
      </c>
      <c r="S1270">
        <v>165960</v>
      </c>
      <c r="T1270">
        <v>17</v>
      </c>
      <c r="U1270">
        <v>60.518287539166067</v>
      </c>
      <c r="V1270">
        <v>79.803986236422716</v>
      </c>
      <c r="W1270">
        <v>73.621941431670592</v>
      </c>
      <c r="X1270">
        <v>0</v>
      </c>
      <c r="Y1270">
        <v>0</v>
      </c>
      <c r="AA1270">
        <v>8.4989683289434019</v>
      </c>
      <c r="AB1270">
        <v>0.59665097976257486</v>
      </c>
      <c r="AC1270">
        <v>3.8740599769316497</v>
      </c>
      <c r="AD1270">
        <v>14.373215747987873</v>
      </c>
      <c r="AE1270">
        <v>14.149940043028236</v>
      </c>
    </row>
    <row r="1271" spans="1:31">
      <c r="A1271">
        <v>9</v>
      </c>
      <c r="B1271">
        <v>150</v>
      </c>
      <c r="C1271">
        <v>2004</v>
      </c>
      <c r="D1271">
        <v>99</v>
      </c>
      <c r="E1271">
        <v>99</v>
      </c>
      <c r="F1271">
        <v>99</v>
      </c>
      <c r="G1271">
        <v>99</v>
      </c>
      <c r="H1271">
        <v>99</v>
      </c>
      <c r="I1271">
        <v>99</v>
      </c>
      <c r="J1271">
        <v>999</v>
      </c>
      <c r="K1271">
        <v>99</v>
      </c>
      <c r="L1271">
        <v>1</v>
      </c>
      <c r="M1271">
        <v>99</v>
      </c>
      <c r="N1271">
        <v>99</v>
      </c>
      <c r="O1271">
        <v>99</v>
      </c>
      <c r="P1271">
        <v>9999</v>
      </c>
      <c r="Q1271">
        <v>2</v>
      </c>
      <c r="R1271">
        <v>2</v>
      </c>
      <c r="S1271">
        <v>0</v>
      </c>
      <c r="T1271">
        <v>1</v>
      </c>
      <c r="X1271">
        <v>0</v>
      </c>
      <c r="Y1271">
        <v>0</v>
      </c>
      <c r="AD1271">
        <v>1.7577858928893161E-4</v>
      </c>
      <c r="AE1271">
        <v>0</v>
      </c>
    </row>
    <row r="1272" spans="1:31">
      <c r="A1272">
        <v>9</v>
      </c>
      <c r="B1272">
        <v>151</v>
      </c>
      <c r="C1272">
        <v>2004</v>
      </c>
      <c r="D1272">
        <v>99</v>
      </c>
      <c r="E1272">
        <v>99</v>
      </c>
      <c r="F1272">
        <v>99</v>
      </c>
      <c r="G1272">
        <v>99</v>
      </c>
      <c r="H1272">
        <v>99</v>
      </c>
      <c r="I1272">
        <v>99</v>
      </c>
      <c r="J1272">
        <v>999</v>
      </c>
      <c r="K1272">
        <v>99</v>
      </c>
      <c r="L1272">
        <v>2</v>
      </c>
      <c r="M1272">
        <v>99</v>
      </c>
      <c r="N1272">
        <v>99</v>
      </c>
      <c r="O1272">
        <v>99</v>
      </c>
      <c r="P1272">
        <v>9999</v>
      </c>
      <c r="Q1272">
        <v>42</v>
      </c>
      <c r="R1272">
        <v>57</v>
      </c>
      <c r="S1272">
        <v>57</v>
      </c>
      <c r="T1272">
        <v>2</v>
      </c>
      <c r="U1272">
        <v>36.561403508771946</v>
      </c>
      <c r="V1272">
        <v>83.915911121248385</v>
      </c>
      <c r="W1272">
        <v>77.454385964912305</v>
      </c>
      <c r="X1272">
        <v>0</v>
      </c>
      <c r="Y1272">
        <v>0</v>
      </c>
      <c r="AA1272">
        <v>15.024787357872132</v>
      </c>
      <c r="AB1272">
        <v>1.6964104917379677</v>
      </c>
      <c r="AC1272">
        <v>8.7319123200955868</v>
      </c>
      <c r="AD1272">
        <v>5.0096897947345511E-3</v>
      </c>
      <c r="AE1272">
        <v>5.1336301402333806E-3</v>
      </c>
    </row>
    <row r="1273" spans="1:31">
      <c r="A1273">
        <v>9</v>
      </c>
      <c r="B1273">
        <v>152</v>
      </c>
      <c r="C1273">
        <v>2004</v>
      </c>
      <c r="D1273">
        <v>99</v>
      </c>
      <c r="E1273">
        <v>99</v>
      </c>
      <c r="F1273">
        <v>99</v>
      </c>
      <c r="G1273">
        <v>99</v>
      </c>
      <c r="H1273">
        <v>99</v>
      </c>
      <c r="I1273">
        <v>99</v>
      </c>
      <c r="J1273">
        <v>999</v>
      </c>
      <c r="K1273">
        <v>99</v>
      </c>
      <c r="L1273">
        <v>5</v>
      </c>
      <c r="M1273">
        <v>99</v>
      </c>
      <c r="N1273">
        <v>99</v>
      </c>
      <c r="O1273">
        <v>99</v>
      </c>
      <c r="P1273">
        <v>9999</v>
      </c>
      <c r="Q1273">
        <v>238</v>
      </c>
      <c r="R1273">
        <v>371</v>
      </c>
      <c r="S1273">
        <v>363</v>
      </c>
      <c r="T1273">
        <v>5</v>
      </c>
      <c r="U1273">
        <v>42.991735537190095</v>
      </c>
      <c r="V1273">
        <v>91.514673973060667</v>
      </c>
      <c r="W1273">
        <v>83.510192837465638</v>
      </c>
      <c r="X1273">
        <v>0</v>
      </c>
      <c r="Y1273">
        <v>0</v>
      </c>
      <c r="AA1273">
        <v>12.229014440161468</v>
      </c>
      <c r="AB1273">
        <v>1.213985543470913</v>
      </c>
      <c r="AC1273">
        <v>3.8082940257476863</v>
      </c>
      <c r="AD1273">
        <v>3.2606928313096833E-2</v>
      </c>
      <c r="AE1273">
        <v>3.5249244784041074E-2</v>
      </c>
    </row>
    <row r="1274" spans="1:31">
      <c r="A1274">
        <v>9</v>
      </c>
      <c r="B1274">
        <v>153</v>
      </c>
      <c r="C1274">
        <v>2004</v>
      </c>
      <c r="D1274">
        <v>99</v>
      </c>
      <c r="E1274">
        <v>99</v>
      </c>
      <c r="F1274">
        <v>99</v>
      </c>
      <c r="G1274">
        <v>99</v>
      </c>
      <c r="H1274">
        <v>99</v>
      </c>
      <c r="I1274">
        <v>99</v>
      </c>
      <c r="J1274">
        <v>999</v>
      </c>
      <c r="K1274">
        <v>99</v>
      </c>
      <c r="L1274">
        <v>8</v>
      </c>
      <c r="M1274">
        <v>99</v>
      </c>
      <c r="N1274">
        <v>99</v>
      </c>
      <c r="O1274">
        <v>99</v>
      </c>
      <c r="P1274">
        <v>9999</v>
      </c>
      <c r="Q1274">
        <v>1991</v>
      </c>
      <c r="R1274">
        <v>8916</v>
      </c>
      <c r="S1274">
        <v>8913</v>
      </c>
      <c r="T1274">
        <v>8</v>
      </c>
      <c r="U1274">
        <v>48.171883765286651</v>
      </c>
      <c r="V1274">
        <v>88.093693472922737</v>
      </c>
      <c r="W1274">
        <v>81.288915067878406</v>
      </c>
      <c r="X1274">
        <v>0</v>
      </c>
      <c r="Y1274">
        <v>0</v>
      </c>
      <c r="AA1274">
        <v>9.1743529364046488</v>
      </c>
      <c r="AB1274">
        <v>1.0757610145974601</v>
      </c>
      <c r="AC1274">
        <v>-9.6587452801765821</v>
      </c>
      <c r="AD1274">
        <v>0.78362095105005747</v>
      </c>
      <c r="AE1274">
        <v>0.8424787178885198</v>
      </c>
    </row>
    <row r="1275" spans="1:31">
      <c r="A1275">
        <v>9</v>
      </c>
      <c r="B1275">
        <v>154</v>
      </c>
      <c r="C1275">
        <v>2004</v>
      </c>
      <c r="D1275">
        <v>99</v>
      </c>
      <c r="E1275">
        <v>99</v>
      </c>
      <c r="F1275">
        <v>99</v>
      </c>
      <c r="G1275">
        <v>99</v>
      </c>
      <c r="H1275">
        <v>99</v>
      </c>
      <c r="I1275">
        <v>99</v>
      </c>
      <c r="J1275">
        <v>999</v>
      </c>
      <c r="K1275">
        <v>99</v>
      </c>
      <c r="L1275">
        <v>11</v>
      </c>
      <c r="M1275">
        <v>99</v>
      </c>
      <c r="N1275">
        <v>99</v>
      </c>
      <c r="O1275">
        <v>99</v>
      </c>
      <c r="P1275">
        <v>9999</v>
      </c>
      <c r="Q1275">
        <v>3613</v>
      </c>
      <c r="R1275">
        <v>205587</v>
      </c>
      <c r="S1275">
        <v>205530</v>
      </c>
      <c r="T1275">
        <v>11</v>
      </c>
      <c r="U1275">
        <v>52.980100228677074</v>
      </c>
      <c r="V1275">
        <v>84.144595857374142</v>
      </c>
      <c r="W1275">
        <v>77.645961660098251</v>
      </c>
      <c r="X1275">
        <v>0</v>
      </c>
      <c r="Y1275">
        <v>0</v>
      </c>
      <c r="AA1275">
        <v>7.99150293567227</v>
      </c>
      <c r="AB1275">
        <v>1.096376577390991</v>
      </c>
      <c r="AC1275">
        <v>-12.189829617495684</v>
      </c>
      <c r="AD1275">
        <v>18.068896418071802</v>
      </c>
      <c r="AE1275">
        <v>18.556574112292424</v>
      </c>
    </row>
    <row r="1276" spans="1:31">
      <c r="A1276">
        <v>9</v>
      </c>
      <c r="B1276">
        <v>155</v>
      </c>
      <c r="C1276">
        <v>2004</v>
      </c>
      <c r="D1276">
        <v>99</v>
      </c>
      <c r="E1276">
        <v>99</v>
      </c>
      <c r="F1276">
        <v>99</v>
      </c>
      <c r="G1276">
        <v>99</v>
      </c>
      <c r="H1276">
        <v>99</v>
      </c>
      <c r="I1276">
        <v>99</v>
      </c>
      <c r="J1276">
        <v>999</v>
      </c>
      <c r="K1276">
        <v>99</v>
      </c>
      <c r="L1276">
        <v>14</v>
      </c>
      <c r="M1276">
        <v>99</v>
      </c>
      <c r="N1276">
        <v>99</v>
      </c>
      <c r="O1276">
        <v>99</v>
      </c>
      <c r="P1276">
        <v>9999</v>
      </c>
      <c r="Q1276">
        <v>3928</v>
      </c>
      <c r="R1276">
        <v>790377</v>
      </c>
      <c r="S1276">
        <v>790063</v>
      </c>
      <c r="T1276">
        <v>14.000017713066043</v>
      </c>
      <c r="U1276">
        <v>57.031848093126762</v>
      </c>
      <c r="V1276">
        <v>81.538486660919872</v>
      </c>
      <c r="W1276">
        <v>75.230614520613855</v>
      </c>
      <c r="X1276">
        <v>0</v>
      </c>
      <c r="Y1276">
        <v>0</v>
      </c>
      <c r="AA1276">
        <v>7.9152798530596495</v>
      </c>
      <c r="AB1276">
        <v>1.2308658017688845</v>
      </c>
      <c r="AC1276">
        <v>-11.083283136262679</v>
      </c>
      <c r="AD1276">
        <v>69.465677033208991</v>
      </c>
      <c r="AE1276">
        <v>69.113046642684907</v>
      </c>
    </row>
    <row r="1277" spans="1:31">
      <c r="A1277">
        <v>9</v>
      </c>
      <c r="B1277">
        <v>156</v>
      </c>
      <c r="C1277">
        <v>2004</v>
      </c>
      <c r="D1277">
        <v>99</v>
      </c>
      <c r="E1277">
        <v>99</v>
      </c>
      <c r="F1277">
        <v>99</v>
      </c>
      <c r="G1277">
        <v>99</v>
      </c>
      <c r="H1277">
        <v>99</v>
      </c>
      <c r="I1277">
        <v>99</v>
      </c>
      <c r="J1277">
        <v>999</v>
      </c>
      <c r="K1277">
        <v>99</v>
      </c>
      <c r="L1277">
        <v>17</v>
      </c>
      <c r="M1277">
        <v>99</v>
      </c>
      <c r="N1277">
        <v>99</v>
      </c>
      <c r="O1277">
        <v>99</v>
      </c>
      <c r="P1277">
        <v>9999</v>
      </c>
      <c r="Q1277">
        <v>3362</v>
      </c>
      <c r="R1277">
        <v>132485</v>
      </c>
      <c r="S1277">
        <v>132308</v>
      </c>
      <c r="T1277">
        <v>16.999871683586822</v>
      </c>
      <c r="U1277">
        <v>60.487355261964495</v>
      </c>
      <c r="V1277">
        <v>80.718109859621109</v>
      </c>
      <c r="W1277">
        <v>74.408322248088723</v>
      </c>
      <c r="X1277">
        <v>0</v>
      </c>
      <c r="Y1277">
        <v>0</v>
      </c>
      <c r="AA1277">
        <v>8.2718740799669987</v>
      </c>
      <c r="AB1277">
        <v>0.46670798992943113</v>
      </c>
      <c r="AC1277">
        <v>0.29440627371154598</v>
      </c>
      <c r="AD1277">
        <v>11.64401320097206</v>
      </c>
      <c r="AE1277">
        <v>11.4475176522099</v>
      </c>
    </row>
    <row r="1278" spans="1:31">
      <c r="A1278">
        <v>9</v>
      </c>
      <c r="B1278">
        <v>157</v>
      </c>
      <c r="C1278">
        <v>2003</v>
      </c>
      <c r="D1278">
        <v>99</v>
      </c>
      <c r="E1278">
        <v>99</v>
      </c>
      <c r="F1278">
        <v>99</v>
      </c>
      <c r="G1278">
        <v>99</v>
      </c>
      <c r="H1278">
        <v>99</v>
      </c>
      <c r="I1278">
        <v>99</v>
      </c>
      <c r="J1278">
        <v>999</v>
      </c>
      <c r="K1278">
        <v>99</v>
      </c>
      <c r="L1278">
        <v>1</v>
      </c>
      <c r="M1278">
        <v>99</v>
      </c>
      <c r="N1278">
        <v>99</v>
      </c>
      <c r="O1278">
        <v>99</v>
      </c>
      <c r="P1278">
        <v>9999</v>
      </c>
      <c r="Q1278">
        <v>3</v>
      </c>
      <c r="R1278">
        <v>3</v>
      </c>
      <c r="S1278">
        <v>0</v>
      </c>
      <c r="T1278">
        <v>1</v>
      </c>
      <c r="X1278">
        <v>0</v>
      </c>
      <c r="Y1278">
        <v>0</v>
      </c>
      <c r="AD1278">
        <v>2.8556551967689206E-4</v>
      </c>
      <c r="AE1278">
        <v>0</v>
      </c>
    </row>
    <row r="1279" spans="1:31">
      <c r="A1279">
        <v>9</v>
      </c>
      <c r="B1279">
        <v>158</v>
      </c>
      <c r="C1279">
        <v>2003</v>
      </c>
      <c r="D1279">
        <v>99</v>
      </c>
      <c r="E1279">
        <v>99</v>
      </c>
      <c r="F1279">
        <v>99</v>
      </c>
      <c r="G1279">
        <v>99</v>
      </c>
      <c r="H1279">
        <v>99</v>
      </c>
      <c r="I1279">
        <v>99</v>
      </c>
      <c r="J1279">
        <v>999</v>
      </c>
      <c r="K1279">
        <v>99</v>
      </c>
      <c r="L1279">
        <v>2</v>
      </c>
      <c r="M1279">
        <v>99</v>
      </c>
      <c r="N1279">
        <v>99</v>
      </c>
      <c r="O1279">
        <v>99</v>
      </c>
      <c r="P1279">
        <v>9999</v>
      </c>
      <c r="Q1279">
        <v>48</v>
      </c>
      <c r="R1279">
        <v>70</v>
      </c>
      <c r="S1279">
        <v>70</v>
      </c>
      <c r="T1279">
        <v>2</v>
      </c>
      <c r="U1279">
        <v>36.842857142857149</v>
      </c>
      <c r="V1279">
        <v>82.140535520817195</v>
      </c>
      <c r="W1279">
        <v>75.81571428571435</v>
      </c>
      <c r="X1279">
        <v>0</v>
      </c>
      <c r="Y1279">
        <v>0</v>
      </c>
      <c r="AA1279">
        <v>15.165672098660147</v>
      </c>
      <c r="AB1279">
        <v>1.653012092996262</v>
      </c>
      <c r="AC1279">
        <v>12.729011145075949</v>
      </c>
      <c r="AD1279">
        <v>6.6631954591274819E-3</v>
      </c>
      <c r="AE1279">
        <v>6.5660745919755752E-3</v>
      </c>
    </row>
    <row r="1280" spans="1:31">
      <c r="A1280">
        <v>9</v>
      </c>
      <c r="B1280">
        <v>159</v>
      </c>
      <c r="C1280">
        <v>2003</v>
      </c>
      <c r="D1280">
        <v>99</v>
      </c>
      <c r="E1280">
        <v>99</v>
      </c>
      <c r="F1280">
        <v>99</v>
      </c>
      <c r="G1280">
        <v>99</v>
      </c>
      <c r="H1280">
        <v>99</v>
      </c>
      <c r="I1280">
        <v>99</v>
      </c>
      <c r="J1280">
        <v>999</v>
      </c>
      <c r="K1280">
        <v>99</v>
      </c>
      <c r="L1280">
        <v>5</v>
      </c>
      <c r="M1280">
        <v>99</v>
      </c>
      <c r="N1280">
        <v>99</v>
      </c>
      <c r="O1280">
        <v>99</v>
      </c>
      <c r="P1280">
        <v>9999</v>
      </c>
      <c r="Q1280">
        <v>283</v>
      </c>
      <c r="R1280">
        <v>434</v>
      </c>
      <c r="S1280">
        <v>417</v>
      </c>
      <c r="T1280">
        <v>5</v>
      </c>
      <c r="U1280">
        <v>43.127098321342928</v>
      </c>
      <c r="V1280">
        <v>92.718977580665623</v>
      </c>
      <c r="W1280">
        <v>83.052038369304512</v>
      </c>
      <c r="X1280">
        <v>0</v>
      </c>
      <c r="Y1280">
        <v>0</v>
      </c>
      <c r="AA1280">
        <v>10.415511487109086</v>
      </c>
      <c r="AB1280">
        <v>1.1508143180587815</v>
      </c>
      <c r="AC1280">
        <v>-1.0395150763211976</v>
      </c>
      <c r="AD1280">
        <v>4.1311811846590392E-2</v>
      </c>
      <c r="AE1280">
        <v>4.2848427864843754E-2</v>
      </c>
    </row>
    <row r="1281" spans="1:31">
      <c r="A1281">
        <v>9</v>
      </c>
      <c r="B1281">
        <v>160</v>
      </c>
      <c r="C1281">
        <v>2003</v>
      </c>
      <c r="D1281">
        <v>99</v>
      </c>
      <c r="E1281">
        <v>99</v>
      </c>
      <c r="F1281">
        <v>99</v>
      </c>
      <c r="G1281">
        <v>99</v>
      </c>
      <c r="H1281">
        <v>99</v>
      </c>
      <c r="I1281">
        <v>99</v>
      </c>
      <c r="J1281">
        <v>999</v>
      </c>
      <c r="K1281">
        <v>99</v>
      </c>
      <c r="L1281">
        <v>8</v>
      </c>
      <c r="M1281">
        <v>99</v>
      </c>
      <c r="N1281">
        <v>99</v>
      </c>
      <c r="O1281">
        <v>99</v>
      </c>
      <c r="P1281">
        <v>9999</v>
      </c>
      <c r="Q1281">
        <v>2150</v>
      </c>
      <c r="R1281">
        <v>11256</v>
      </c>
      <c r="S1281">
        <v>11254</v>
      </c>
      <c r="T1281">
        <v>8</v>
      </c>
      <c r="U1281">
        <v>48.131419939577029</v>
      </c>
      <c r="V1281">
        <v>88.384050664253763</v>
      </c>
      <c r="W1281">
        <v>81.565247911853305</v>
      </c>
      <c r="X1281">
        <v>0</v>
      </c>
      <c r="Y1281">
        <v>0</v>
      </c>
      <c r="AA1281">
        <v>8.1748208960174011</v>
      </c>
      <c r="AB1281">
        <v>1.1132204681364737</v>
      </c>
      <c r="AC1281">
        <v>-7.3211480992607054</v>
      </c>
      <c r="AD1281">
        <v>1.0714418298276993</v>
      </c>
      <c r="AE1281">
        <v>1.1356921200669778</v>
      </c>
    </row>
    <row r="1282" spans="1:31">
      <c r="A1282">
        <v>9</v>
      </c>
      <c r="B1282">
        <v>161</v>
      </c>
      <c r="C1282">
        <v>2003</v>
      </c>
      <c r="D1282">
        <v>99</v>
      </c>
      <c r="E1282">
        <v>99</v>
      </c>
      <c r="F1282">
        <v>99</v>
      </c>
      <c r="G1282">
        <v>99</v>
      </c>
      <c r="H1282">
        <v>99</v>
      </c>
      <c r="I1282">
        <v>99</v>
      </c>
      <c r="J1282">
        <v>999</v>
      </c>
      <c r="K1282">
        <v>99</v>
      </c>
      <c r="L1282">
        <v>11</v>
      </c>
      <c r="M1282">
        <v>99</v>
      </c>
      <c r="N1282">
        <v>99</v>
      </c>
      <c r="O1282">
        <v>99</v>
      </c>
      <c r="P1282">
        <v>9999</v>
      </c>
      <c r="Q1282">
        <v>3764</v>
      </c>
      <c r="R1282">
        <v>215721</v>
      </c>
      <c r="S1282">
        <v>215636</v>
      </c>
      <c r="T1282">
        <v>11</v>
      </c>
      <c r="U1282">
        <v>52.927623402400322</v>
      </c>
      <c r="V1282">
        <v>85.250875301337246</v>
      </c>
      <c r="W1282">
        <v>78.655814891762844</v>
      </c>
      <c r="X1282">
        <v>0</v>
      </c>
      <c r="Y1282">
        <v>0</v>
      </c>
      <c r="AA1282">
        <v>7.4130297244435859</v>
      </c>
      <c r="AB1282">
        <v>1.148906269759564</v>
      </c>
      <c r="AC1282">
        <v>-10.157278061332557</v>
      </c>
      <c r="AD1282">
        <v>20.534159823406281</v>
      </c>
      <c r="AE1282">
        <v>20.984597478130436</v>
      </c>
    </row>
    <row r="1283" spans="1:31">
      <c r="A1283">
        <v>9</v>
      </c>
      <c r="B1283">
        <v>162</v>
      </c>
      <c r="C1283">
        <v>2003</v>
      </c>
      <c r="D1283">
        <v>99</v>
      </c>
      <c r="E1283">
        <v>99</v>
      </c>
      <c r="F1283">
        <v>99</v>
      </c>
      <c r="G1283">
        <v>99</v>
      </c>
      <c r="H1283">
        <v>99</v>
      </c>
      <c r="I1283">
        <v>99</v>
      </c>
      <c r="J1283">
        <v>999</v>
      </c>
      <c r="K1283">
        <v>99</v>
      </c>
      <c r="L1283">
        <v>14</v>
      </c>
      <c r="M1283">
        <v>99</v>
      </c>
      <c r="N1283">
        <v>99</v>
      </c>
      <c r="O1283">
        <v>99</v>
      </c>
      <c r="P1283">
        <v>9999</v>
      </c>
      <c r="Q1283">
        <v>4037</v>
      </c>
      <c r="R1283">
        <v>716164</v>
      </c>
      <c r="S1283">
        <v>715803</v>
      </c>
      <c r="T1283">
        <v>14</v>
      </c>
      <c r="U1283">
        <v>56.970413647330318</v>
      </c>
      <c r="V1283">
        <v>83.049570392933319</v>
      </c>
      <c r="W1283">
        <v>76.62028616812438</v>
      </c>
      <c r="X1283">
        <v>0</v>
      </c>
      <c r="Y1283">
        <v>0</v>
      </c>
      <c r="AA1283">
        <v>7.586419221272461</v>
      </c>
      <c r="AB1283">
        <v>1.1463491363358944</v>
      </c>
      <c r="AC1283">
        <v>-13.774569848057377</v>
      </c>
      <c r="AD1283">
        <v>68.17058161129394</v>
      </c>
      <c r="AE1283">
        <v>67.855620315313999</v>
      </c>
    </row>
    <row r="1284" spans="1:31">
      <c r="A1284">
        <v>9</v>
      </c>
      <c r="B1284">
        <v>163</v>
      </c>
      <c r="C1284">
        <v>2003</v>
      </c>
      <c r="D1284">
        <v>99</v>
      </c>
      <c r="E1284">
        <v>99</v>
      </c>
      <c r="F1284">
        <v>99</v>
      </c>
      <c r="G1284">
        <v>99</v>
      </c>
      <c r="H1284">
        <v>99</v>
      </c>
      <c r="I1284">
        <v>99</v>
      </c>
      <c r="J1284">
        <v>999</v>
      </c>
      <c r="K1284">
        <v>99</v>
      </c>
      <c r="L1284">
        <v>17</v>
      </c>
      <c r="M1284">
        <v>99</v>
      </c>
      <c r="N1284">
        <v>99</v>
      </c>
      <c r="O1284">
        <v>99</v>
      </c>
      <c r="P1284">
        <v>9999</v>
      </c>
      <c r="Q1284">
        <v>3438</v>
      </c>
      <c r="R1284">
        <v>106899</v>
      </c>
      <c r="S1284">
        <v>106718</v>
      </c>
      <c r="T1284">
        <v>17</v>
      </c>
      <c r="U1284">
        <v>60.494021627091954</v>
      </c>
      <c r="V1284">
        <v>81.980291026114429</v>
      </c>
      <c r="W1284">
        <v>75.546189021532413</v>
      </c>
      <c r="X1284">
        <v>0</v>
      </c>
      <c r="Y1284">
        <v>0</v>
      </c>
      <c r="AA1284">
        <v>8.0589715639235955</v>
      </c>
      <c r="AB1284">
        <v>0.41443714330357245</v>
      </c>
      <c r="AC1284">
        <v>-3.6080521875957041</v>
      </c>
      <c r="AD1284">
        <v>10.175556162646698</v>
      </c>
      <c r="AE1284">
        <v>9.9746755840317682</v>
      </c>
    </row>
    <row r="1285" spans="1:31">
      <c r="A1285">
        <v>9</v>
      </c>
      <c r="B1285">
        <v>164</v>
      </c>
      <c r="C1285">
        <v>2002</v>
      </c>
      <c r="D1285">
        <v>99</v>
      </c>
      <c r="E1285">
        <v>99</v>
      </c>
      <c r="F1285">
        <v>99</v>
      </c>
      <c r="G1285">
        <v>99</v>
      </c>
      <c r="H1285">
        <v>99</v>
      </c>
      <c r="I1285">
        <v>99</v>
      </c>
      <c r="J1285">
        <v>999</v>
      </c>
      <c r="K1285">
        <v>99</v>
      </c>
      <c r="L1285">
        <v>1</v>
      </c>
      <c r="M1285">
        <v>99</v>
      </c>
      <c r="N1285">
        <v>99</v>
      </c>
      <c r="O1285">
        <v>99</v>
      </c>
      <c r="P1285">
        <v>9999</v>
      </c>
      <c r="Q1285">
        <v>6</v>
      </c>
      <c r="R1285">
        <v>6</v>
      </c>
      <c r="S1285">
        <v>0</v>
      </c>
      <c r="T1285">
        <v>1</v>
      </c>
      <c r="X1285">
        <v>0</v>
      </c>
      <c r="Y1285">
        <v>0</v>
      </c>
      <c r="AD1285">
        <v>5.7776333369443506E-4</v>
      </c>
      <c r="AE1285">
        <v>0</v>
      </c>
    </row>
    <row r="1286" spans="1:31">
      <c r="A1286">
        <v>9</v>
      </c>
      <c r="B1286">
        <v>165</v>
      </c>
      <c r="C1286">
        <v>2002</v>
      </c>
      <c r="D1286">
        <v>99</v>
      </c>
      <c r="E1286">
        <v>99</v>
      </c>
      <c r="F1286">
        <v>99</v>
      </c>
      <c r="G1286">
        <v>99</v>
      </c>
      <c r="H1286">
        <v>99</v>
      </c>
      <c r="I1286">
        <v>99</v>
      </c>
      <c r="J1286">
        <v>999</v>
      </c>
      <c r="K1286">
        <v>99</v>
      </c>
      <c r="L1286">
        <v>2</v>
      </c>
      <c r="M1286">
        <v>99</v>
      </c>
      <c r="N1286">
        <v>99</v>
      </c>
      <c r="O1286">
        <v>99</v>
      </c>
      <c r="P1286">
        <v>9999</v>
      </c>
      <c r="Q1286">
        <v>53</v>
      </c>
      <c r="R1286">
        <v>72</v>
      </c>
      <c r="S1286">
        <v>72</v>
      </c>
      <c r="T1286">
        <v>2</v>
      </c>
      <c r="U1286">
        <v>37.31944444444445</v>
      </c>
      <c r="V1286">
        <v>78.048633682436517</v>
      </c>
      <c r="W1286">
        <v>72.038888888888877</v>
      </c>
      <c r="X1286">
        <v>0</v>
      </c>
      <c r="Y1286">
        <v>0</v>
      </c>
      <c r="AA1286">
        <v>16.160665170884155</v>
      </c>
      <c r="AB1286">
        <v>1.6568577093811796</v>
      </c>
      <c r="AC1286">
        <v>51.731050378424605</v>
      </c>
      <c r="AD1286">
        <v>6.9331600043332272E-3</v>
      </c>
      <c r="AE1286">
        <v>6.5821088434107246E-3</v>
      </c>
    </row>
    <row r="1287" spans="1:31">
      <c r="A1287">
        <v>9</v>
      </c>
      <c r="B1287">
        <v>166</v>
      </c>
      <c r="C1287">
        <v>2002</v>
      </c>
      <c r="D1287">
        <v>99</v>
      </c>
      <c r="E1287">
        <v>99</v>
      </c>
      <c r="F1287">
        <v>99</v>
      </c>
      <c r="G1287">
        <v>99</v>
      </c>
      <c r="H1287">
        <v>99</v>
      </c>
      <c r="I1287">
        <v>99</v>
      </c>
      <c r="J1287">
        <v>999</v>
      </c>
      <c r="K1287">
        <v>99</v>
      </c>
      <c r="L1287">
        <v>5</v>
      </c>
      <c r="M1287">
        <v>99</v>
      </c>
      <c r="N1287">
        <v>99</v>
      </c>
      <c r="O1287">
        <v>99</v>
      </c>
      <c r="P1287">
        <v>9999</v>
      </c>
      <c r="Q1287">
        <v>457</v>
      </c>
      <c r="R1287">
        <v>752</v>
      </c>
      <c r="S1287">
        <v>745</v>
      </c>
      <c r="T1287">
        <v>5</v>
      </c>
      <c r="U1287">
        <v>43</v>
      </c>
      <c r="V1287">
        <v>88.155634893511802</v>
      </c>
      <c r="W1287">
        <v>80.975570469798754</v>
      </c>
      <c r="X1287">
        <v>0</v>
      </c>
      <c r="Y1287">
        <v>0</v>
      </c>
      <c r="AA1287">
        <v>10.416170661607399</v>
      </c>
      <c r="AD1287">
        <v>7.2413004489702587E-2</v>
      </c>
      <c r="AE1287">
        <v>7.6555402902496822E-2</v>
      </c>
    </row>
    <row r="1288" spans="1:31">
      <c r="A1288">
        <v>9</v>
      </c>
      <c r="B1288">
        <v>167</v>
      </c>
      <c r="C1288">
        <v>2002</v>
      </c>
      <c r="D1288">
        <v>99</v>
      </c>
      <c r="E1288">
        <v>99</v>
      </c>
      <c r="F1288">
        <v>99</v>
      </c>
      <c r="G1288">
        <v>99</v>
      </c>
      <c r="H1288">
        <v>99</v>
      </c>
      <c r="I1288">
        <v>99</v>
      </c>
      <c r="J1288">
        <v>999</v>
      </c>
      <c r="K1288">
        <v>99</v>
      </c>
      <c r="L1288">
        <v>8</v>
      </c>
      <c r="M1288">
        <v>99</v>
      </c>
      <c r="N1288">
        <v>99</v>
      </c>
      <c r="O1288">
        <v>99</v>
      </c>
      <c r="P1288">
        <v>9999</v>
      </c>
      <c r="Q1288">
        <v>2590</v>
      </c>
      <c r="R1288">
        <v>17335</v>
      </c>
      <c r="S1288">
        <v>17332</v>
      </c>
      <c r="T1288">
        <v>8</v>
      </c>
      <c r="U1288">
        <v>48.10910454650358</v>
      </c>
      <c r="V1288">
        <v>85.295318574801641</v>
      </c>
      <c r="W1288">
        <v>78.713426032771892</v>
      </c>
      <c r="X1288">
        <v>0</v>
      </c>
      <c r="Y1288">
        <v>0</v>
      </c>
      <c r="AA1288">
        <v>8.440018630292311</v>
      </c>
      <c r="AB1288">
        <v>1.1351313377102112</v>
      </c>
      <c r="AC1288">
        <v>-7.8387287162107553</v>
      </c>
      <c r="AD1288">
        <v>1.6692545649321733</v>
      </c>
      <c r="AE1288">
        <v>1.73126302364295</v>
      </c>
    </row>
    <row r="1289" spans="1:31">
      <c r="A1289">
        <v>9</v>
      </c>
      <c r="B1289">
        <v>168</v>
      </c>
      <c r="C1289">
        <v>2002</v>
      </c>
      <c r="D1289">
        <v>99</v>
      </c>
      <c r="E1289">
        <v>99</v>
      </c>
      <c r="F1289">
        <v>99</v>
      </c>
      <c r="G1289">
        <v>99</v>
      </c>
      <c r="H1289">
        <v>99</v>
      </c>
      <c r="I1289">
        <v>99</v>
      </c>
      <c r="J1289">
        <v>999</v>
      </c>
      <c r="K1289">
        <v>99</v>
      </c>
      <c r="L1289">
        <v>11</v>
      </c>
      <c r="M1289">
        <v>99</v>
      </c>
      <c r="N1289">
        <v>99</v>
      </c>
      <c r="O1289">
        <v>99</v>
      </c>
      <c r="P1289">
        <v>9999</v>
      </c>
      <c r="Q1289">
        <v>4011</v>
      </c>
      <c r="R1289">
        <v>277295</v>
      </c>
      <c r="S1289">
        <v>277109</v>
      </c>
      <c r="T1289">
        <v>11.000039668944625</v>
      </c>
      <c r="U1289">
        <v>52.838190026307345</v>
      </c>
      <c r="V1289">
        <v>83.171121101025562</v>
      </c>
      <c r="W1289">
        <v>76.717098325929456</v>
      </c>
      <c r="X1289">
        <v>0</v>
      </c>
      <c r="Y1289">
        <v>0</v>
      </c>
      <c r="AA1289">
        <v>7.4252666574149648</v>
      </c>
      <c r="AB1289">
        <v>1.1812624129925349</v>
      </c>
      <c r="AC1289">
        <v>-6.5062428437687396</v>
      </c>
      <c r="AD1289">
        <v>26.701813936133082</v>
      </c>
      <c r="AE1289">
        <v>26.977913428451899</v>
      </c>
    </row>
    <row r="1290" spans="1:31">
      <c r="A1290">
        <v>9</v>
      </c>
      <c r="B1290">
        <v>169</v>
      </c>
      <c r="C1290">
        <v>2002</v>
      </c>
      <c r="D1290">
        <v>99</v>
      </c>
      <c r="E1290">
        <v>99</v>
      </c>
      <c r="F1290">
        <v>99</v>
      </c>
      <c r="G1290">
        <v>99</v>
      </c>
      <c r="H1290">
        <v>99</v>
      </c>
      <c r="I1290">
        <v>99</v>
      </c>
      <c r="J1290">
        <v>999</v>
      </c>
      <c r="K1290">
        <v>99</v>
      </c>
      <c r="L1290">
        <v>14</v>
      </c>
      <c r="M1290">
        <v>99</v>
      </c>
      <c r="N1290">
        <v>99</v>
      </c>
      <c r="O1290">
        <v>99</v>
      </c>
      <c r="P1290">
        <v>9999</v>
      </c>
      <c r="Q1290">
        <v>4225</v>
      </c>
      <c r="R1290">
        <v>665663.5</v>
      </c>
      <c r="S1290">
        <v>665295.5</v>
      </c>
      <c r="T1290">
        <v>14.000052579118428</v>
      </c>
      <c r="U1290">
        <v>56.805706637125922</v>
      </c>
      <c r="V1290">
        <v>81.914594092757824</v>
      </c>
      <c r="W1290">
        <v>75.569681592614941</v>
      </c>
      <c r="X1290">
        <v>0</v>
      </c>
      <c r="Y1290">
        <v>0</v>
      </c>
      <c r="AA1290">
        <v>7.39206044112467</v>
      </c>
      <c r="AB1290">
        <v>1.183894731775734</v>
      </c>
      <c r="AC1290">
        <v>-6.9127308240937984</v>
      </c>
      <c r="AD1290">
        <v>64.099327146450975</v>
      </c>
      <c r="AE1290">
        <v>63.801036717421134</v>
      </c>
    </row>
    <row r="1291" spans="1:31">
      <c r="A1291">
        <v>9</v>
      </c>
      <c r="B1291">
        <v>170</v>
      </c>
      <c r="C1291">
        <v>2002</v>
      </c>
      <c r="D1291">
        <v>99</v>
      </c>
      <c r="E1291">
        <v>99</v>
      </c>
      <c r="F1291">
        <v>99</v>
      </c>
      <c r="G1291">
        <v>99</v>
      </c>
      <c r="H1291">
        <v>99</v>
      </c>
      <c r="I1291">
        <v>99</v>
      </c>
      <c r="J1291">
        <v>999</v>
      </c>
      <c r="K1291">
        <v>99</v>
      </c>
      <c r="L1291">
        <v>17</v>
      </c>
      <c r="M1291">
        <v>99</v>
      </c>
      <c r="N1291">
        <v>99</v>
      </c>
      <c r="O1291">
        <v>99</v>
      </c>
      <c r="P1291">
        <v>9999</v>
      </c>
      <c r="Q1291">
        <v>3440</v>
      </c>
      <c r="R1291">
        <v>77364</v>
      </c>
      <c r="S1291">
        <v>77243</v>
      </c>
      <c r="T1291">
        <v>17</v>
      </c>
      <c r="U1291">
        <v>60.557099025154393</v>
      </c>
      <c r="V1291">
        <v>81.978469853737806</v>
      </c>
      <c r="W1291">
        <v>75.560894838367517</v>
      </c>
      <c r="X1291">
        <v>0</v>
      </c>
      <c r="Y1291">
        <v>0</v>
      </c>
      <c r="AA1291">
        <v>7.6111507758553696</v>
      </c>
      <c r="AB1291">
        <v>0.67200204053435109</v>
      </c>
      <c r="AC1291">
        <v>2.7954086110612151</v>
      </c>
      <c r="AD1291">
        <v>7.4496804246560497</v>
      </c>
      <c r="AE1291">
        <v>7.4066493187380988</v>
      </c>
    </row>
    <row r="1292" spans="1:31">
      <c r="A1292">
        <v>9</v>
      </c>
      <c r="B1292">
        <v>171</v>
      </c>
      <c r="C1292">
        <v>2001</v>
      </c>
      <c r="D1292">
        <v>99</v>
      </c>
      <c r="E1292">
        <v>99</v>
      </c>
      <c r="F1292">
        <v>99</v>
      </c>
      <c r="G1292">
        <v>99</v>
      </c>
      <c r="H1292">
        <v>99</v>
      </c>
      <c r="I1292">
        <v>99</v>
      </c>
      <c r="J1292">
        <v>999</v>
      </c>
      <c r="K1292">
        <v>99</v>
      </c>
      <c r="L1292">
        <v>1</v>
      </c>
      <c r="M1292">
        <v>99</v>
      </c>
      <c r="N1292">
        <v>99</v>
      </c>
      <c r="O1292">
        <v>99</v>
      </c>
      <c r="P1292">
        <v>9999</v>
      </c>
      <c r="Q1292">
        <v>5</v>
      </c>
      <c r="R1292">
        <v>5</v>
      </c>
      <c r="S1292">
        <v>0</v>
      </c>
      <c r="T1292">
        <v>1</v>
      </c>
      <c r="X1292">
        <v>0</v>
      </c>
      <c r="Y1292">
        <v>0</v>
      </c>
      <c r="AD1292">
        <v>4.8397645899785313E-4</v>
      </c>
      <c r="AE1292">
        <v>0</v>
      </c>
    </row>
    <row r="1293" spans="1:31">
      <c r="A1293">
        <v>9</v>
      </c>
      <c r="B1293">
        <v>172</v>
      </c>
      <c r="C1293">
        <v>2001</v>
      </c>
      <c r="D1293">
        <v>99</v>
      </c>
      <c r="E1293">
        <v>99</v>
      </c>
      <c r="F1293">
        <v>99</v>
      </c>
      <c r="G1293">
        <v>99</v>
      </c>
      <c r="H1293">
        <v>99</v>
      </c>
      <c r="I1293">
        <v>99</v>
      </c>
      <c r="J1293">
        <v>999</v>
      </c>
      <c r="K1293">
        <v>99</v>
      </c>
      <c r="L1293">
        <v>2</v>
      </c>
      <c r="M1293">
        <v>99</v>
      </c>
      <c r="N1293">
        <v>99</v>
      </c>
      <c r="O1293">
        <v>99</v>
      </c>
      <c r="P1293">
        <v>9999</v>
      </c>
      <c r="Q1293">
        <v>75</v>
      </c>
      <c r="R1293">
        <v>88</v>
      </c>
      <c r="S1293">
        <v>88</v>
      </c>
      <c r="T1293">
        <v>2</v>
      </c>
      <c r="U1293">
        <v>36.681818181818173</v>
      </c>
      <c r="V1293">
        <v>75.21022727272728</v>
      </c>
      <c r="W1293">
        <v>69.419039772727274</v>
      </c>
      <c r="X1293">
        <v>0</v>
      </c>
      <c r="Y1293">
        <v>0</v>
      </c>
      <c r="AA1293">
        <v>15.026408300657659</v>
      </c>
      <c r="AB1293">
        <v>1.6551946778212026</v>
      </c>
      <c r="AC1293">
        <v>13.013421391505256</v>
      </c>
      <c r="AD1293">
        <v>8.5179856783622176E-3</v>
      </c>
      <c r="AE1293">
        <v>8.0074018227780513E-3</v>
      </c>
    </row>
    <row r="1294" spans="1:31">
      <c r="A1294">
        <v>9</v>
      </c>
      <c r="B1294">
        <v>173</v>
      </c>
      <c r="C1294">
        <v>2001</v>
      </c>
      <c r="D1294">
        <v>99</v>
      </c>
      <c r="E1294">
        <v>99</v>
      </c>
      <c r="F1294">
        <v>99</v>
      </c>
      <c r="G1294">
        <v>99</v>
      </c>
      <c r="H1294">
        <v>99</v>
      </c>
      <c r="I1294">
        <v>99</v>
      </c>
      <c r="J1294">
        <v>999</v>
      </c>
      <c r="K1294">
        <v>99</v>
      </c>
      <c r="L1294">
        <v>5</v>
      </c>
      <c r="M1294">
        <v>99</v>
      </c>
      <c r="N1294">
        <v>99</v>
      </c>
      <c r="O1294">
        <v>99</v>
      </c>
      <c r="P1294">
        <v>9999</v>
      </c>
      <c r="Q1294">
        <v>603</v>
      </c>
      <c r="R1294">
        <v>1039</v>
      </c>
      <c r="S1294">
        <v>1036</v>
      </c>
      <c r="T1294">
        <v>5</v>
      </c>
      <c r="U1294">
        <v>43.197876447876439</v>
      </c>
      <c r="V1294">
        <v>83.810521235521264</v>
      </c>
      <c r="W1294">
        <v>77.248418050192981</v>
      </c>
      <c r="X1294">
        <v>0</v>
      </c>
      <c r="Y1294">
        <v>0</v>
      </c>
      <c r="AA1294">
        <v>9.1209719711649253</v>
      </c>
      <c r="AD1294">
        <v>0.10057030817975388</v>
      </c>
      <c r="AE1294">
        <v>0.10490101688075038</v>
      </c>
    </row>
    <row r="1295" spans="1:31">
      <c r="A1295">
        <v>9</v>
      </c>
      <c r="B1295">
        <v>174</v>
      </c>
      <c r="C1295">
        <v>2001</v>
      </c>
      <c r="D1295">
        <v>99</v>
      </c>
      <c r="E1295">
        <v>99</v>
      </c>
      <c r="F1295">
        <v>99</v>
      </c>
      <c r="G1295">
        <v>99</v>
      </c>
      <c r="H1295">
        <v>99</v>
      </c>
      <c r="I1295">
        <v>99</v>
      </c>
      <c r="J1295">
        <v>999</v>
      </c>
      <c r="K1295">
        <v>99</v>
      </c>
      <c r="L1295">
        <v>8</v>
      </c>
      <c r="M1295">
        <v>99</v>
      </c>
      <c r="N1295">
        <v>99</v>
      </c>
      <c r="O1295">
        <v>99</v>
      </c>
      <c r="P1295">
        <v>9999</v>
      </c>
      <c r="Q1295">
        <v>2899</v>
      </c>
      <c r="R1295">
        <v>26138</v>
      </c>
      <c r="S1295">
        <v>26127</v>
      </c>
      <c r="T1295">
        <v>8</v>
      </c>
      <c r="U1295">
        <v>48.072147586787608</v>
      </c>
      <c r="V1295">
        <v>81.973418302905415</v>
      </c>
      <c r="W1295">
        <v>75.638127787346477</v>
      </c>
      <c r="X1295">
        <v>0</v>
      </c>
      <c r="Y1295">
        <v>0</v>
      </c>
      <c r="AA1295">
        <v>7.4072105354149889</v>
      </c>
      <c r="AB1295">
        <v>1.128736494891406</v>
      </c>
      <c r="AC1295">
        <v>-4.3262872447990475</v>
      </c>
      <c r="AD1295">
        <v>2.530035337057178</v>
      </c>
      <c r="AE1295">
        <v>2.5903632150087157</v>
      </c>
    </row>
    <row r="1296" spans="1:31">
      <c r="A1296">
        <v>9</v>
      </c>
      <c r="B1296">
        <v>175</v>
      </c>
      <c r="C1296">
        <v>2001</v>
      </c>
      <c r="D1296">
        <v>99</v>
      </c>
      <c r="E1296">
        <v>99</v>
      </c>
      <c r="F1296">
        <v>99</v>
      </c>
      <c r="G1296">
        <v>99</v>
      </c>
      <c r="H1296">
        <v>99</v>
      </c>
      <c r="I1296">
        <v>99</v>
      </c>
      <c r="J1296">
        <v>999</v>
      </c>
      <c r="K1296">
        <v>99</v>
      </c>
      <c r="L1296">
        <v>11</v>
      </c>
      <c r="M1296">
        <v>99</v>
      </c>
      <c r="N1296">
        <v>99</v>
      </c>
      <c r="O1296">
        <v>99</v>
      </c>
      <c r="P1296">
        <v>9999</v>
      </c>
      <c r="Q1296">
        <v>4258</v>
      </c>
      <c r="R1296">
        <v>332940</v>
      </c>
      <c r="S1296">
        <v>332415</v>
      </c>
      <c r="T1296">
        <v>11</v>
      </c>
      <c r="U1296">
        <v>52.739482273663938</v>
      </c>
      <c r="V1296">
        <v>80.560965058736883</v>
      </c>
      <c r="W1296">
        <v>74.256970869242821</v>
      </c>
      <c r="X1296">
        <v>0</v>
      </c>
      <c r="Y1296">
        <v>0</v>
      </c>
      <c r="AA1296">
        <v>6.8934660150510076</v>
      </c>
      <c r="AB1296">
        <v>1.0130077163391222</v>
      </c>
      <c r="AC1296">
        <v>-10.658933751125723</v>
      </c>
      <c r="AD1296">
        <v>32.227024451749045</v>
      </c>
      <c r="AE1296">
        <v>32.355505581162383</v>
      </c>
    </row>
    <row r="1297" spans="1:31">
      <c r="A1297">
        <v>9</v>
      </c>
      <c r="B1297">
        <v>176</v>
      </c>
      <c r="C1297">
        <v>2001</v>
      </c>
      <c r="D1297">
        <v>99</v>
      </c>
      <c r="E1297">
        <v>99</v>
      </c>
      <c r="F1297">
        <v>99</v>
      </c>
      <c r="G1297">
        <v>99</v>
      </c>
      <c r="H1297">
        <v>99</v>
      </c>
      <c r="I1297">
        <v>99</v>
      </c>
      <c r="J1297">
        <v>999</v>
      </c>
      <c r="K1297">
        <v>99</v>
      </c>
      <c r="L1297">
        <v>14</v>
      </c>
      <c r="M1297">
        <v>99</v>
      </c>
      <c r="N1297">
        <v>99</v>
      </c>
      <c r="O1297">
        <v>99</v>
      </c>
      <c r="P1297">
        <v>9999</v>
      </c>
      <c r="Q1297">
        <v>4349</v>
      </c>
      <c r="R1297">
        <v>610982.1</v>
      </c>
      <c r="S1297">
        <v>610521</v>
      </c>
      <c r="T1297">
        <v>13.99617108258982</v>
      </c>
      <c r="U1297">
        <v>56.699558246153693</v>
      </c>
      <c r="V1297">
        <v>79.7808750231369</v>
      </c>
      <c r="W1297">
        <v>73.607720714929371</v>
      </c>
      <c r="X1297">
        <v>0</v>
      </c>
      <c r="Y1297">
        <v>0</v>
      </c>
      <c r="AA1297">
        <v>6.9867227660339699</v>
      </c>
      <c r="AB1297">
        <v>1.234383978026091</v>
      </c>
      <c r="AC1297">
        <v>-2.1251658496685719</v>
      </c>
      <c r="AD1297">
        <v>59.140190653814464</v>
      </c>
      <c r="AE1297">
        <v>58.905293620935602</v>
      </c>
    </row>
    <row r="1298" spans="1:31">
      <c r="A1298">
        <v>9</v>
      </c>
      <c r="B1298">
        <v>177</v>
      </c>
      <c r="C1298">
        <v>2001</v>
      </c>
      <c r="D1298">
        <v>99</v>
      </c>
      <c r="E1298">
        <v>99</v>
      </c>
      <c r="F1298">
        <v>99</v>
      </c>
      <c r="G1298">
        <v>99</v>
      </c>
      <c r="H1298">
        <v>99</v>
      </c>
      <c r="I1298">
        <v>99</v>
      </c>
      <c r="J1298">
        <v>999</v>
      </c>
      <c r="K1298">
        <v>99</v>
      </c>
      <c r="L1298">
        <v>17</v>
      </c>
      <c r="M1298">
        <v>99</v>
      </c>
      <c r="N1298">
        <v>99</v>
      </c>
      <c r="O1298">
        <v>99</v>
      </c>
      <c r="P1298">
        <v>9999</v>
      </c>
      <c r="Q1298">
        <v>3509</v>
      </c>
      <c r="R1298">
        <v>61916</v>
      </c>
      <c r="S1298">
        <v>61906</v>
      </c>
      <c r="T1298">
        <v>17</v>
      </c>
      <c r="U1298">
        <v>60.584660614480015</v>
      </c>
      <c r="V1298">
        <v>80.600786676574998</v>
      </c>
      <c r="W1298">
        <v>74.384259281814593</v>
      </c>
      <c r="X1298">
        <v>0</v>
      </c>
      <c r="Y1298">
        <v>0</v>
      </c>
      <c r="AA1298">
        <v>7.1000189876827644</v>
      </c>
      <c r="AB1298">
        <v>0.83232974975112994</v>
      </c>
      <c r="AC1298">
        <v>5.4958162791751244</v>
      </c>
      <c r="AD1298">
        <v>5.9931772870622186</v>
      </c>
      <c r="AE1298">
        <v>6.0359291641897919</v>
      </c>
    </row>
    <row r="1299" spans="1:31">
      <c r="A1299">
        <v>9</v>
      </c>
      <c r="B1299">
        <v>178</v>
      </c>
      <c r="C1299">
        <v>2000</v>
      </c>
      <c r="D1299">
        <v>99</v>
      </c>
      <c r="E1299">
        <v>99</v>
      </c>
      <c r="F1299">
        <v>99</v>
      </c>
      <c r="G1299">
        <v>99</v>
      </c>
      <c r="H1299">
        <v>99</v>
      </c>
      <c r="I1299">
        <v>99</v>
      </c>
      <c r="J1299">
        <v>999</v>
      </c>
      <c r="K1299">
        <v>99</v>
      </c>
      <c r="L1299">
        <v>1</v>
      </c>
      <c r="M1299">
        <v>99</v>
      </c>
      <c r="N1299">
        <v>99</v>
      </c>
      <c r="O1299">
        <v>99</v>
      </c>
      <c r="P1299">
        <v>9999</v>
      </c>
      <c r="Q1299">
        <v>12</v>
      </c>
      <c r="R1299">
        <v>20</v>
      </c>
      <c r="S1299">
        <v>0</v>
      </c>
      <c r="T1299">
        <v>1</v>
      </c>
      <c r="X1299">
        <v>0</v>
      </c>
      <c r="Y1299">
        <v>0</v>
      </c>
      <c r="AD1299">
        <v>1.911680823857968E-3</v>
      </c>
      <c r="AE1299">
        <v>0</v>
      </c>
    </row>
    <row r="1300" spans="1:31">
      <c r="A1300">
        <v>9</v>
      </c>
      <c r="B1300">
        <v>179</v>
      </c>
      <c r="C1300">
        <v>2000</v>
      </c>
      <c r="D1300">
        <v>99</v>
      </c>
      <c r="E1300">
        <v>99</v>
      </c>
      <c r="F1300">
        <v>99</v>
      </c>
      <c r="G1300">
        <v>99</v>
      </c>
      <c r="H1300">
        <v>99</v>
      </c>
      <c r="I1300">
        <v>99</v>
      </c>
      <c r="J1300">
        <v>999</v>
      </c>
      <c r="K1300">
        <v>99</v>
      </c>
      <c r="L1300">
        <v>2</v>
      </c>
      <c r="M1300">
        <v>99</v>
      </c>
      <c r="N1300">
        <v>99</v>
      </c>
      <c r="O1300">
        <v>99</v>
      </c>
      <c r="P1300">
        <v>9999</v>
      </c>
      <c r="Q1300">
        <v>105</v>
      </c>
      <c r="R1300">
        <v>129</v>
      </c>
      <c r="S1300">
        <v>127</v>
      </c>
      <c r="T1300">
        <v>2</v>
      </c>
      <c r="U1300">
        <v>37.535433070866141</v>
      </c>
      <c r="V1300">
        <v>73.88267716535438</v>
      </c>
      <c r="W1300">
        <v>67.269984251968552</v>
      </c>
      <c r="X1300">
        <v>0</v>
      </c>
      <c r="Y1300">
        <v>0</v>
      </c>
      <c r="AA1300">
        <v>14.001741851351012</v>
      </c>
      <c r="AB1300">
        <v>2.1436420387747752</v>
      </c>
      <c r="AC1300">
        <v>16.025481214557871</v>
      </c>
      <c r="AD1300">
        <v>1.2330341313883896E-2</v>
      </c>
      <c r="AE1300">
        <v>1.204363751298203E-2</v>
      </c>
    </row>
    <row r="1301" spans="1:31">
      <c r="A1301">
        <v>9</v>
      </c>
      <c r="B1301">
        <v>180</v>
      </c>
      <c r="C1301">
        <v>2000</v>
      </c>
      <c r="D1301">
        <v>99</v>
      </c>
      <c r="E1301">
        <v>99</v>
      </c>
      <c r="F1301">
        <v>99</v>
      </c>
      <c r="G1301">
        <v>99</v>
      </c>
      <c r="H1301">
        <v>99</v>
      </c>
      <c r="I1301">
        <v>99</v>
      </c>
      <c r="J1301">
        <v>999</v>
      </c>
      <c r="K1301">
        <v>99</v>
      </c>
      <c r="L1301">
        <v>5</v>
      </c>
      <c r="M1301">
        <v>99</v>
      </c>
      <c r="N1301">
        <v>99</v>
      </c>
      <c r="O1301">
        <v>99</v>
      </c>
      <c r="P1301">
        <v>9999</v>
      </c>
      <c r="Q1301">
        <v>795</v>
      </c>
      <c r="R1301">
        <v>1561.5</v>
      </c>
      <c r="S1301">
        <v>1555</v>
      </c>
      <c r="T1301">
        <v>5.0016010246557805</v>
      </c>
      <c r="U1301">
        <v>43.100321543408363</v>
      </c>
      <c r="V1301">
        <v>75.986237942122258</v>
      </c>
      <c r="W1301">
        <v>69.975271382636592</v>
      </c>
      <c r="X1301">
        <v>0</v>
      </c>
      <c r="Y1301">
        <v>0</v>
      </c>
      <c r="AA1301">
        <v>8.5695220782234198</v>
      </c>
      <c r="AB1301">
        <v>1.1471619781029081</v>
      </c>
      <c r="AC1301">
        <v>-0.93894102525914369</v>
      </c>
      <c r="AD1301">
        <v>0.14925448032271085</v>
      </c>
      <c r="AE1301">
        <v>0.15339373193257733</v>
      </c>
    </row>
    <row r="1302" spans="1:31">
      <c r="A1302">
        <v>9</v>
      </c>
      <c r="B1302">
        <v>181</v>
      </c>
      <c r="C1302">
        <v>2000</v>
      </c>
      <c r="D1302">
        <v>99</v>
      </c>
      <c r="E1302">
        <v>99</v>
      </c>
      <c r="F1302">
        <v>99</v>
      </c>
      <c r="G1302">
        <v>99</v>
      </c>
      <c r="H1302">
        <v>99</v>
      </c>
      <c r="I1302">
        <v>99</v>
      </c>
      <c r="J1302">
        <v>999</v>
      </c>
      <c r="K1302">
        <v>99</v>
      </c>
      <c r="L1302">
        <v>8</v>
      </c>
      <c r="M1302">
        <v>99</v>
      </c>
      <c r="N1302">
        <v>99</v>
      </c>
      <c r="O1302">
        <v>99</v>
      </c>
      <c r="P1302">
        <v>9999</v>
      </c>
      <c r="Q1302">
        <v>3518</v>
      </c>
      <c r="R1302">
        <v>34949</v>
      </c>
      <c r="S1302">
        <v>34921</v>
      </c>
      <c r="T1302">
        <v>8</v>
      </c>
      <c r="U1302">
        <v>48.077346009564437</v>
      </c>
      <c r="V1302">
        <v>74.850468199650649</v>
      </c>
      <c r="W1302">
        <v>69.033723507345599</v>
      </c>
      <c r="X1302">
        <v>0</v>
      </c>
      <c r="Y1302">
        <v>0</v>
      </c>
      <c r="AA1302">
        <v>7.0906654786689689</v>
      </c>
      <c r="AB1302">
        <v>1.0689428274283233</v>
      </c>
      <c r="AC1302">
        <v>-7.2616072284342481</v>
      </c>
      <c r="AD1302">
        <v>3.3405666556506048</v>
      </c>
      <c r="AE1302">
        <v>3.3984477661365222</v>
      </c>
    </row>
    <row r="1303" spans="1:31">
      <c r="A1303">
        <v>9</v>
      </c>
      <c r="B1303">
        <v>182</v>
      </c>
      <c r="C1303">
        <v>2000</v>
      </c>
      <c r="D1303">
        <v>99</v>
      </c>
      <c r="E1303">
        <v>99</v>
      </c>
      <c r="F1303">
        <v>99</v>
      </c>
      <c r="G1303">
        <v>99</v>
      </c>
      <c r="H1303">
        <v>99</v>
      </c>
      <c r="I1303">
        <v>99</v>
      </c>
      <c r="J1303">
        <v>999</v>
      </c>
      <c r="K1303">
        <v>99</v>
      </c>
      <c r="L1303">
        <v>11</v>
      </c>
      <c r="M1303">
        <v>99</v>
      </c>
      <c r="N1303">
        <v>99</v>
      </c>
      <c r="O1303">
        <v>99</v>
      </c>
      <c r="P1303">
        <v>9999</v>
      </c>
      <c r="Q1303">
        <v>5101</v>
      </c>
      <c r="R1303">
        <v>399062.5</v>
      </c>
      <c r="S1303">
        <v>397971.5</v>
      </c>
      <c r="T1303">
        <v>11.000261863743143</v>
      </c>
      <c r="U1303">
        <v>52.681458345635313</v>
      </c>
      <c r="V1303">
        <v>73.870353279067103</v>
      </c>
      <c r="W1303">
        <v>68.009461103369802</v>
      </c>
      <c r="X1303">
        <v>0</v>
      </c>
      <c r="Y1303">
        <v>0</v>
      </c>
      <c r="AA1303">
        <v>6.5378222109116564</v>
      </c>
      <c r="AB1303">
        <v>1.1925118942660189</v>
      </c>
      <c r="AC1303">
        <v>-4.8939939991256409</v>
      </c>
      <c r="AD1303">
        <v>38.144006438541005</v>
      </c>
      <c r="AE1303">
        <v>38.155217567518037</v>
      </c>
    </row>
    <row r="1304" spans="1:31">
      <c r="A1304">
        <v>9</v>
      </c>
      <c r="B1304">
        <v>183</v>
      </c>
      <c r="C1304">
        <v>2000</v>
      </c>
      <c r="D1304">
        <v>99</v>
      </c>
      <c r="E1304">
        <v>99</v>
      </c>
      <c r="F1304">
        <v>99</v>
      </c>
      <c r="G1304">
        <v>99</v>
      </c>
      <c r="H1304">
        <v>99</v>
      </c>
      <c r="I1304">
        <v>99</v>
      </c>
      <c r="J1304">
        <v>999</v>
      </c>
      <c r="K1304">
        <v>99</v>
      </c>
      <c r="L1304">
        <v>14</v>
      </c>
      <c r="M1304">
        <v>99</v>
      </c>
      <c r="N1304">
        <v>99</v>
      </c>
      <c r="O1304">
        <v>99</v>
      </c>
      <c r="P1304">
        <v>9999</v>
      </c>
      <c r="Q1304">
        <v>5162</v>
      </c>
      <c r="R1304">
        <v>573424.5</v>
      </c>
      <c r="S1304">
        <v>573065.5</v>
      </c>
      <c r="T1304">
        <v>14.000329598752757</v>
      </c>
      <c r="U1304">
        <v>56.544749247686333</v>
      </c>
      <c r="V1304">
        <v>73.385319130187099</v>
      </c>
      <c r="W1304">
        <v>67.698712238477782</v>
      </c>
      <c r="X1304">
        <v>0</v>
      </c>
      <c r="Y1304">
        <v>0</v>
      </c>
      <c r="AA1304">
        <v>6.6354696353355855</v>
      </c>
      <c r="AB1304">
        <v>1.1975536521421737</v>
      </c>
      <c r="AC1304">
        <v>-0.65745213719162443</v>
      </c>
      <c r="AD1304">
        <v>54.810231029017181</v>
      </c>
      <c r="AE1304">
        <v>54.69118079686632</v>
      </c>
    </row>
    <row r="1305" spans="1:31">
      <c r="A1305">
        <v>9</v>
      </c>
      <c r="B1305">
        <v>184</v>
      </c>
      <c r="C1305">
        <v>2000</v>
      </c>
      <c r="D1305">
        <v>99</v>
      </c>
      <c r="E1305">
        <v>99</v>
      </c>
      <c r="F1305">
        <v>99</v>
      </c>
      <c r="G1305">
        <v>99</v>
      </c>
      <c r="H1305">
        <v>99</v>
      </c>
      <c r="I1305">
        <v>99</v>
      </c>
      <c r="J1305">
        <v>999</v>
      </c>
      <c r="K1305">
        <v>99</v>
      </c>
      <c r="L1305">
        <v>17</v>
      </c>
      <c r="M1305">
        <v>99</v>
      </c>
      <c r="N1305">
        <v>99</v>
      </c>
      <c r="O1305">
        <v>99</v>
      </c>
      <c r="P1305">
        <v>9999</v>
      </c>
      <c r="Q1305">
        <v>3675</v>
      </c>
      <c r="R1305">
        <v>37053.25</v>
      </c>
      <c r="S1305">
        <v>37049.25</v>
      </c>
      <c r="T1305">
        <v>17.000344099370501</v>
      </c>
      <c r="U1305">
        <v>60.553857365533709</v>
      </c>
      <c r="V1305">
        <v>74.470708583844981</v>
      </c>
      <c r="W1305">
        <v>68.730278178370966</v>
      </c>
      <c r="X1305">
        <v>0</v>
      </c>
      <c r="Y1305">
        <v>0</v>
      </c>
      <c r="AA1305">
        <v>7.146612211221246</v>
      </c>
      <c r="AB1305">
        <v>0.83990192756455284</v>
      </c>
      <c r="AC1305">
        <v>3.1615441952415275</v>
      </c>
      <c r="AD1305">
        <v>3.5416993743307623</v>
      </c>
      <c r="AE1305">
        <v>3.589716500033536</v>
      </c>
    </row>
    <row r="1306" spans="1:31">
      <c r="A1306">
        <v>9</v>
      </c>
      <c r="B1306">
        <v>185</v>
      </c>
      <c r="C1306">
        <v>1999</v>
      </c>
      <c r="D1306">
        <v>99</v>
      </c>
      <c r="E1306">
        <v>99</v>
      </c>
      <c r="F1306">
        <v>99</v>
      </c>
      <c r="G1306">
        <v>99</v>
      </c>
      <c r="H1306">
        <v>99</v>
      </c>
      <c r="I1306">
        <v>99</v>
      </c>
      <c r="J1306">
        <v>999</v>
      </c>
      <c r="K1306">
        <v>99</v>
      </c>
      <c r="L1306">
        <v>1</v>
      </c>
      <c r="M1306">
        <v>99</v>
      </c>
      <c r="N1306">
        <v>99</v>
      </c>
      <c r="O1306">
        <v>99</v>
      </c>
      <c r="P1306">
        <v>9999</v>
      </c>
      <c r="Q1306">
        <v>5</v>
      </c>
      <c r="R1306">
        <v>4</v>
      </c>
      <c r="S1306">
        <v>0</v>
      </c>
      <c r="T1306">
        <v>1</v>
      </c>
      <c r="X1306">
        <v>0</v>
      </c>
      <c r="Y1306">
        <v>0</v>
      </c>
      <c r="AD1306">
        <v>3.5728074518045003E-4</v>
      </c>
      <c r="AE1306">
        <v>0</v>
      </c>
    </row>
    <row r="1307" spans="1:31">
      <c r="A1307">
        <v>9</v>
      </c>
      <c r="B1307">
        <v>186</v>
      </c>
      <c r="C1307">
        <v>1999</v>
      </c>
      <c r="D1307">
        <v>99</v>
      </c>
      <c r="E1307">
        <v>99</v>
      </c>
      <c r="F1307">
        <v>99</v>
      </c>
      <c r="G1307">
        <v>99</v>
      </c>
      <c r="H1307">
        <v>99</v>
      </c>
      <c r="I1307">
        <v>99</v>
      </c>
      <c r="J1307">
        <v>999</v>
      </c>
      <c r="K1307">
        <v>99</v>
      </c>
      <c r="L1307">
        <v>2</v>
      </c>
      <c r="M1307">
        <v>99</v>
      </c>
      <c r="N1307">
        <v>99</v>
      </c>
      <c r="O1307">
        <v>99</v>
      </c>
      <c r="P1307">
        <v>9999</v>
      </c>
      <c r="Q1307">
        <v>139</v>
      </c>
      <c r="R1307">
        <v>195</v>
      </c>
      <c r="S1307">
        <v>195</v>
      </c>
      <c r="T1307">
        <v>2</v>
      </c>
      <c r="U1307">
        <v>37.646153846153858</v>
      </c>
      <c r="V1307">
        <v>77.688205128205155</v>
      </c>
      <c r="W1307">
        <v>71.70621333333338</v>
      </c>
      <c r="X1307">
        <v>0</v>
      </c>
      <c r="Y1307">
        <v>0</v>
      </c>
      <c r="AA1307">
        <v>12.186515469094861</v>
      </c>
      <c r="AB1307">
        <v>1.5301828538037723</v>
      </c>
      <c r="AC1307">
        <v>14.706601564599749</v>
      </c>
      <c r="AD1307">
        <v>1.7417436327546949E-2</v>
      </c>
      <c r="AE1307">
        <v>1.7935509464361035E-2</v>
      </c>
    </row>
    <row r="1308" spans="1:31">
      <c r="A1308">
        <v>9</v>
      </c>
      <c r="B1308">
        <v>187</v>
      </c>
      <c r="C1308">
        <v>1999</v>
      </c>
      <c r="D1308">
        <v>99</v>
      </c>
      <c r="E1308">
        <v>99</v>
      </c>
      <c r="F1308">
        <v>99</v>
      </c>
      <c r="G1308">
        <v>99</v>
      </c>
      <c r="H1308">
        <v>99</v>
      </c>
      <c r="I1308">
        <v>99</v>
      </c>
      <c r="J1308">
        <v>999</v>
      </c>
      <c r="K1308">
        <v>99</v>
      </c>
      <c r="L1308">
        <v>5</v>
      </c>
      <c r="M1308">
        <v>99</v>
      </c>
      <c r="N1308">
        <v>99</v>
      </c>
      <c r="O1308">
        <v>99</v>
      </c>
      <c r="P1308">
        <v>9999</v>
      </c>
      <c r="Q1308">
        <v>1136</v>
      </c>
      <c r="R1308">
        <v>2485.5</v>
      </c>
      <c r="S1308">
        <v>2485.5</v>
      </c>
      <c r="T1308">
        <v>5.00100583383625</v>
      </c>
      <c r="U1308">
        <v>42.987326493663254</v>
      </c>
      <c r="V1308">
        <v>78.565238382619157</v>
      </c>
      <c r="W1308">
        <v>72.515715027157412</v>
      </c>
      <c r="X1308">
        <v>0</v>
      </c>
      <c r="Y1308">
        <v>0</v>
      </c>
      <c r="AA1308">
        <v>8.4643664987373821</v>
      </c>
      <c r="AB1308">
        <v>1.3407709652102562</v>
      </c>
      <c r="AC1308">
        <v>8.5420621282536746E-2</v>
      </c>
      <c r="AD1308">
        <v>0.22200532303650225</v>
      </c>
      <c r="AE1308">
        <v>0.23118955994987755</v>
      </c>
    </row>
    <row r="1309" spans="1:31">
      <c r="A1309">
        <v>9</v>
      </c>
      <c r="B1309">
        <v>188</v>
      </c>
      <c r="C1309">
        <v>1999</v>
      </c>
      <c r="D1309">
        <v>99</v>
      </c>
      <c r="E1309">
        <v>99</v>
      </c>
      <c r="F1309">
        <v>99</v>
      </c>
      <c r="G1309">
        <v>99</v>
      </c>
      <c r="H1309">
        <v>99</v>
      </c>
      <c r="I1309">
        <v>99</v>
      </c>
      <c r="J1309">
        <v>999</v>
      </c>
      <c r="K1309">
        <v>99</v>
      </c>
      <c r="L1309">
        <v>8</v>
      </c>
      <c r="M1309">
        <v>99</v>
      </c>
      <c r="N1309">
        <v>99</v>
      </c>
      <c r="O1309">
        <v>99</v>
      </c>
      <c r="P1309">
        <v>9999</v>
      </c>
      <c r="Q1309">
        <v>4390</v>
      </c>
      <c r="R1309">
        <v>49571.75</v>
      </c>
      <c r="S1309">
        <v>49508.75</v>
      </c>
      <c r="T1309">
        <v>8.0002017277985953</v>
      </c>
      <c r="U1309">
        <v>48.015492210972809</v>
      </c>
      <c r="V1309">
        <v>76.651242457141748</v>
      </c>
      <c r="W1309">
        <v>70.653487159341253</v>
      </c>
      <c r="X1309">
        <v>0</v>
      </c>
      <c r="Y1309">
        <v>0</v>
      </c>
      <c r="AA1309">
        <v>7.0859946269663396</v>
      </c>
      <c r="AB1309">
        <v>1.3015320816526799</v>
      </c>
      <c r="AC1309">
        <v>-2.2160103088743597</v>
      </c>
      <c r="AD1309">
        <v>4.4277579449747471</v>
      </c>
      <c r="AE1309">
        <v>4.4868120782110941</v>
      </c>
    </row>
    <row r="1310" spans="1:31">
      <c r="A1310">
        <v>9</v>
      </c>
      <c r="B1310">
        <v>189</v>
      </c>
      <c r="C1310">
        <v>1999</v>
      </c>
      <c r="D1310">
        <v>99</v>
      </c>
      <c r="E1310">
        <v>99</v>
      </c>
      <c r="F1310">
        <v>99</v>
      </c>
      <c r="G1310">
        <v>99</v>
      </c>
      <c r="H1310">
        <v>99</v>
      </c>
      <c r="I1310">
        <v>99</v>
      </c>
      <c r="J1310">
        <v>999</v>
      </c>
      <c r="K1310">
        <v>99</v>
      </c>
      <c r="L1310">
        <v>11</v>
      </c>
      <c r="M1310">
        <v>99</v>
      </c>
      <c r="N1310">
        <v>99</v>
      </c>
      <c r="O1310">
        <v>99</v>
      </c>
      <c r="P1310">
        <v>9999</v>
      </c>
      <c r="Q1310">
        <v>6079</v>
      </c>
      <c r="R1310">
        <v>455942.25</v>
      </c>
      <c r="S1310">
        <v>455009.25</v>
      </c>
      <c r="T1310">
        <v>11.000548863370311</v>
      </c>
      <c r="U1310">
        <v>52.611996349524759</v>
      </c>
      <c r="V1310">
        <v>75.716582904632148</v>
      </c>
      <c r="W1310">
        <v>69.741203627176944</v>
      </c>
      <c r="X1310">
        <v>0</v>
      </c>
      <c r="Y1310">
        <v>0</v>
      </c>
      <c r="AA1310">
        <v>6.4441936201619887</v>
      </c>
      <c r="AB1310">
        <v>1.3997662739849828</v>
      </c>
      <c r="AC1310">
        <v>-0.43293383891737552</v>
      </c>
      <c r="AD1310">
        <v>40.724846709812788</v>
      </c>
      <c r="AE1310">
        <v>40.703521223003904</v>
      </c>
    </row>
    <row r="1311" spans="1:31">
      <c r="A1311">
        <v>9</v>
      </c>
      <c r="B1311">
        <v>190</v>
      </c>
      <c r="C1311">
        <v>1999</v>
      </c>
      <c r="D1311">
        <v>99</v>
      </c>
      <c r="E1311">
        <v>99</v>
      </c>
      <c r="F1311">
        <v>99</v>
      </c>
      <c r="G1311">
        <v>99</v>
      </c>
      <c r="H1311">
        <v>99</v>
      </c>
      <c r="I1311">
        <v>99</v>
      </c>
      <c r="J1311">
        <v>999</v>
      </c>
      <c r="K1311">
        <v>99</v>
      </c>
      <c r="L1311">
        <v>14</v>
      </c>
      <c r="M1311">
        <v>99</v>
      </c>
      <c r="N1311">
        <v>99</v>
      </c>
      <c r="O1311">
        <v>99</v>
      </c>
      <c r="P1311">
        <v>9999</v>
      </c>
      <c r="Q1311">
        <v>6163</v>
      </c>
      <c r="R1311">
        <v>575742.75</v>
      </c>
      <c r="S1311">
        <v>575454.25</v>
      </c>
      <c r="T1311">
        <v>14.000613989494438</v>
      </c>
      <c r="U1311">
        <v>56.502667240705954</v>
      </c>
      <c r="V1311">
        <v>75.394583322651897</v>
      </c>
      <c r="W1311">
        <v>69.552600667559062</v>
      </c>
      <c r="X1311">
        <v>0</v>
      </c>
      <c r="Y1311">
        <v>0</v>
      </c>
      <c r="AA1311">
        <v>6.5771266152276251</v>
      </c>
      <c r="AB1311">
        <v>1.3600698201704629</v>
      </c>
      <c r="AC1311">
        <v>2.1989402186551494</v>
      </c>
      <c r="AD1311">
        <v>51.425449688060418</v>
      </c>
      <c r="AE1311">
        <v>51.338892139189639</v>
      </c>
    </row>
    <row r="1312" spans="1:31">
      <c r="A1312">
        <v>9</v>
      </c>
      <c r="B1312">
        <v>191</v>
      </c>
      <c r="C1312">
        <v>1999</v>
      </c>
      <c r="D1312">
        <v>99</v>
      </c>
      <c r="E1312">
        <v>99</v>
      </c>
      <c r="F1312">
        <v>99</v>
      </c>
      <c r="G1312">
        <v>99</v>
      </c>
      <c r="H1312">
        <v>99</v>
      </c>
      <c r="I1312">
        <v>99</v>
      </c>
      <c r="J1312">
        <v>999</v>
      </c>
      <c r="K1312">
        <v>99</v>
      </c>
      <c r="L1312">
        <v>17</v>
      </c>
      <c r="M1312">
        <v>99</v>
      </c>
      <c r="N1312">
        <v>99</v>
      </c>
      <c r="O1312">
        <v>99</v>
      </c>
      <c r="P1312">
        <v>9999</v>
      </c>
      <c r="Q1312">
        <v>4169</v>
      </c>
      <c r="R1312">
        <v>35626.5</v>
      </c>
      <c r="S1312">
        <v>35620.5</v>
      </c>
      <c r="T1312">
        <v>17.001192932227418</v>
      </c>
      <c r="U1312">
        <v>60.541822826743015</v>
      </c>
      <c r="V1312">
        <v>76.406541177131345</v>
      </c>
      <c r="W1312">
        <v>70.510851548967594</v>
      </c>
      <c r="X1312">
        <v>0</v>
      </c>
      <c r="Y1312">
        <v>0</v>
      </c>
      <c r="AA1312">
        <v>7.1405690966993252</v>
      </c>
      <c r="AB1312">
        <v>0.98588200110663826</v>
      </c>
      <c r="AC1312">
        <v>6.9305122626407316</v>
      </c>
      <c r="AD1312">
        <v>3.1821656170428274</v>
      </c>
      <c r="AE1312">
        <v>3.221649490181135</v>
      </c>
    </row>
    <row r="1313" spans="1:31">
      <c r="A1313">
        <v>9</v>
      </c>
      <c r="B1313">
        <v>192</v>
      </c>
      <c r="C1313">
        <v>1998</v>
      </c>
      <c r="D1313">
        <v>99</v>
      </c>
      <c r="E1313">
        <v>99</v>
      </c>
      <c r="F1313">
        <v>99</v>
      </c>
      <c r="G1313">
        <v>99</v>
      </c>
      <c r="H1313">
        <v>99</v>
      </c>
      <c r="I1313">
        <v>99</v>
      </c>
      <c r="J1313">
        <v>999</v>
      </c>
      <c r="K1313">
        <v>99</v>
      </c>
      <c r="L1313">
        <v>1</v>
      </c>
      <c r="M1313">
        <v>99</v>
      </c>
      <c r="N1313">
        <v>99</v>
      </c>
      <c r="O1313">
        <v>99</v>
      </c>
      <c r="P1313">
        <v>9999</v>
      </c>
      <c r="Q1313">
        <v>5</v>
      </c>
      <c r="R1313">
        <v>6</v>
      </c>
      <c r="S1313">
        <v>0</v>
      </c>
      <c r="T1313">
        <v>1</v>
      </c>
      <c r="X1313">
        <v>0</v>
      </c>
      <c r="Y1313">
        <v>0</v>
      </c>
      <c r="AD1313">
        <v>5.9337628883184251E-4</v>
      </c>
      <c r="AE1313">
        <v>0</v>
      </c>
    </row>
    <row r="1314" spans="1:31">
      <c r="A1314">
        <v>9</v>
      </c>
      <c r="B1314">
        <v>193</v>
      </c>
      <c r="C1314">
        <v>1998</v>
      </c>
      <c r="D1314">
        <v>99</v>
      </c>
      <c r="E1314">
        <v>99</v>
      </c>
      <c r="F1314">
        <v>99</v>
      </c>
      <c r="G1314">
        <v>99</v>
      </c>
      <c r="H1314">
        <v>99</v>
      </c>
      <c r="I1314">
        <v>99</v>
      </c>
      <c r="J1314">
        <v>999</v>
      </c>
      <c r="K1314">
        <v>99</v>
      </c>
      <c r="L1314">
        <v>2</v>
      </c>
      <c r="M1314">
        <v>99</v>
      </c>
      <c r="N1314">
        <v>99</v>
      </c>
      <c r="O1314">
        <v>99</v>
      </c>
      <c r="P1314">
        <v>9999</v>
      </c>
      <c r="Q1314">
        <v>140</v>
      </c>
      <c r="R1314">
        <v>226</v>
      </c>
      <c r="S1314">
        <v>210</v>
      </c>
      <c r="T1314">
        <v>2</v>
      </c>
      <c r="U1314">
        <v>37.404761904761891</v>
      </c>
      <c r="V1314">
        <v>86.817619047619075</v>
      </c>
      <c r="W1314">
        <v>74.256668571428605</v>
      </c>
      <c r="X1314">
        <v>0</v>
      </c>
      <c r="Y1314">
        <v>0</v>
      </c>
      <c r="AA1314">
        <v>11.228531166400222</v>
      </c>
      <c r="AB1314">
        <v>1.5531768336682874</v>
      </c>
      <c r="AC1314">
        <v>6.417201654064292</v>
      </c>
      <c r="AD1314">
        <v>2.2350506879332724E-2</v>
      </c>
      <c r="AE1314">
        <v>2.2089549441978419E-2</v>
      </c>
    </row>
    <row r="1315" spans="1:31">
      <c r="A1315">
        <v>9</v>
      </c>
      <c r="B1315">
        <v>194</v>
      </c>
      <c r="C1315">
        <v>1998</v>
      </c>
      <c r="D1315">
        <v>99</v>
      </c>
      <c r="E1315">
        <v>99</v>
      </c>
      <c r="F1315">
        <v>99</v>
      </c>
      <c r="G1315">
        <v>99</v>
      </c>
      <c r="H1315">
        <v>99</v>
      </c>
      <c r="I1315">
        <v>99</v>
      </c>
      <c r="J1315">
        <v>999</v>
      </c>
      <c r="K1315">
        <v>99</v>
      </c>
      <c r="L1315">
        <v>5</v>
      </c>
      <c r="M1315">
        <v>99</v>
      </c>
      <c r="N1315">
        <v>99</v>
      </c>
      <c r="O1315">
        <v>99</v>
      </c>
      <c r="P1315">
        <v>9999</v>
      </c>
      <c r="Q1315">
        <v>1220</v>
      </c>
      <c r="R1315">
        <v>2764</v>
      </c>
      <c r="S1315">
        <v>2658</v>
      </c>
      <c r="T1315">
        <v>5</v>
      </c>
      <c r="U1315">
        <v>43.005643340857773</v>
      </c>
      <c r="V1315">
        <v>83.197554552294818</v>
      </c>
      <c r="W1315">
        <v>73.933133408577831</v>
      </c>
      <c r="X1315">
        <v>0</v>
      </c>
      <c r="Y1315">
        <v>0</v>
      </c>
      <c r="AA1315">
        <v>8.2384598797525985</v>
      </c>
      <c r="AB1315">
        <v>0.30230824434669684</v>
      </c>
      <c r="AC1315">
        <v>-64.548486143238364</v>
      </c>
      <c r="AD1315">
        <v>0.27334867705520205</v>
      </c>
      <c r="AE1315">
        <v>0.27837241106746591</v>
      </c>
    </row>
    <row r="1316" spans="1:31">
      <c r="A1316">
        <v>9</v>
      </c>
      <c r="B1316">
        <v>195</v>
      </c>
      <c r="C1316">
        <v>1998</v>
      </c>
      <c r="D1316">
        <v>99</v>
      </c>
      <c r="E1316">
        <v>99</v>
      </c>
      <c r="F1316">
        <v>99</v>
      </c>
      <c r="G1316">
        <v>99</v>
      </c>
      <c r="H1316">
        <v>99</v>
      </c>
      <c r="I1316">
        <v>99</v>
      </c>
      <c r="J1316">
        <v>999</v>
      </c>
      <c r="K1316">
        <v>99</v>
      </c>
      <c r="L1316">
        <v>8</v>
      </c>
      <c r="M1316">
        <v>99</v>
      </c>
      <c r="N1316">
        <v>99</v>
      </c>
      <c r="O1316">
        <v>99</v>
      </c>
      <c r="P1316">
        <v>9999</v>
      </c>
      <c r="Q1316">
        <v>4347</v>
      </c>
      <c r="R1316">
        <v>51113</v>
      </c>
      <c r="S1316">
        <v>49928</v>
      </c>
      <c r="T1316">
        <v>8.000782579774226</v>
      </c>
      <c r="U1316">
        <v>48.005367729530512</v>
      </c>
      <c r="V1316">
        <v>80.338643646851693</v>
      </c>
      <c r="W1316">
        <v>72.425218915239611</v>
      </c>
      <c r="X1316">
        <v>0</v>
      </c>
      <c r="Y1316">
        <v>0</v>
      </c>
      <c r="AA1316">
        <v>6.9567716884791988</v>
      </c>
      <c r="AB1316">
        <v>1.2981208721068229</v>
      </c>
      <c r="AC1316">
        <v>-3.0686756609043662</v>
      </c>
      <c r="AD1316">
        <v>5.0548737085103266</v>
      </c>
      <c r="AE1316">
        <v>5.1223127083087823</v>
      </c>
    </row>
    <row r="1317" spans="1:31">
      <c r="A1317">
        <v>9</v>
      </c>
      <c r="B1317">
        <v>196</v>
      </c>
      <c r="C1317">
        <v>1998</v>
      </c>
      <c r="D1317">
        <v>99</v>
      </c>
      <c r="E1317">
        <v>99</v>
      </c>
      <c r="F1317">
        <v>99</v>
      </c>
      <c r="G1317">
        <v>99</v>
      </c>
      <c r="H1317">
        <v>99</v>
      </c>
      <c r="I1317">
        <v>99</v>
      </c>
      <c r="J1317">
        <v>999</v>
      </c>
      <c r="K1317">
        <v>99</v>
      </c>
      <c r="L1317">
        <v>11</v>
      </c>
      <c r="M1317">
        <v>99</v>
      </c>
      <c r="N1317">
        <v>99</v>
      </c>
      <c r="O1317">
        <v>99</v>
      </c>
      <c r="P1317">
        <v>9999</v>
      </c>
      <c r="Q1317">
        <v>5952</v>
      </c>
      <c r="R1317">
        <v>438360.25</v>
      </c>
      <c r="S1317">
        <v>428997.25</v>
      </c>
      <c r="T1317">
        <v>11.000721438588473</v>
      </c>
      <c r="U1317">
        <v>52.571600400701875</v>
      </c>
      <c r="V1317">
        <v>79.233757559051995</v>
      </c>
      <c r="W1317">
        <v>71.563141913843694</v>
      </c>
      <c r="X1317">
        <v>0</v>
      </c>
      <c r="Y1317">
        <v>0</v>
      </c>
      <c r="AA1317">
        <v>6.5021888433181081</v>
      </c>
      <c r="AB1317">
        <v>1.3554755803787284</v>
      </c>
      <c r="AC1317">
        <v>-2.0440693565044787</v>
      </c>
      <c r="AD1317">
        <v>43.352096386066442</v>
      </c>
      <c r="AE1317">
        <v>43.488658341226717</v>
      </c>
    </row>
    <row r="1318" spans="1:31">
      <c r="A1318">
        <v>9</v>
      </c>
      <c r="B1318">
        <v>197</v>
      </c>
      <c r="C1318">
        <v>1998</v>
      </c>
      <c r="D1318">
        <v>99</v>
      </c>
      <c r="E1318">
        <v>99</v>
      </c>
      <c r="F1318">
        <v>99</v>
      </c>
      <c r="G1318">
        <v>99</v>
      </c>
      <c r="H1318">
        <v>99</v>
      </c>
      <c r="I1318">
        <v>99</v>
      </c>
      <c r="J1318">
        <v>999</v>
      </c>
      <c r="K1318">
        <v>99</v>
      </c>
      <c r="L1318">
        <v>14</v>
      </c>
      <c r="M1318">
        <v>99</v>
      </c>
      <c r="N1318">
        <v>99</v>
      </c>
      <c r="O1318">
        <v>99</v>
      </c>
      <c r="P1318">
        <v>9999</v>
      </c>
      <c r="Q1318">
        <v>5935</v>
      </c>
      <c r="R1318">
        <v>492793.5</v>
      </c>
      <c r="S1318">
        <v>480614.75</v>
      </c>
      <c r="T1318">
        <v>14.000724441373515</v>
      </c>
      <c r="U1318">
        <v>56.438673594599408</v>
      </c>
      <c r="V1318">
        <v>79.233662304370412</v>
      </c>
      <c r="W1318">
        <v>71.316388420037043</v>
      </c>
      <c r="X1318">
        <v>0</v>
      </c>
      <c r="Y1318">
        <v>0</v>
      </c>
      <c r="AA1318">
        <v>6.6742171246758577</v>
      </c>
      <c r="AB1318">
        <v>1.4809040988356676</v>
      </c>
      <c r="AC1318">
        <v>3.9348438634156873</v>
      </c>
      <c r="AD1318">
        <v>48.735329698409082</v>
      </c>
      <c r="AE1318">
        <v>48.553276045852691</v>
      </c>
    </row>
    <row r="1319" spans="1:31">
      <c r="A1319">
        <v>9</v>
      </c>
      <c r="B1319">
        <v>198</v>
      </c>
      <c r="C1319">
        <v>1998</v>
      </c>
      <c r="D1319">
        <v>99</v>
      </c>
      <c r="E1319">
        <v>99</v>
      </c>
      <c r="F1319">
        <v>99</v>
      </c>
      <c r="G1319">
        <v>99</v>
      </c>
      <c r="H1319">
        <v>99</v>
      </c>
      <c r="I1319">
        <v>99</v>
      </c>
      <c r="J1319">
        <v>999</v>
      </c>
      <c r="K1319">
        <v>99</v>
      </c>
      <c r="L1319">
        <v>17</v>
      </c>
      <c r="M1319">
        <v>99</v>
      </c>
      <c r="N1319">
        <v>99</v>
      </c>
      <c r="O1319">
        <v>99</v>
      </c>
      <c r="P1319">
        <v>9999</v>
      </c>
      <c r="Q1319">
        <v>3917</v>
      </c>
      <c r="R1319">
        <v>25900</v>
      </c>
      <c r="S1319">
        <v>24744.25</v>
      </c>
      <c r="T1319">
        <v>17.001312741312741</v>
      </c>
      <c r="U1319">
        <v>60.525414995402983</v>
      </c>
      <c r="V1319">
        <v>81.988607454256893</v>
      </c>
      <c r="W1319">
        <v>72.330490231063706</v>
      </c>
      <c r="X1319">
        <v>0</v>
      </c>
      <c r="Y1319">
        <v>0</v>
      </c>
      <c r="AA1319">
        <v>7.2179791071167516</v>
      </c>
      <c r="AB1319">
        <v>1.1585047296033242</v>
      </c>
      <c r="AC1319">
        <v>5.7796680285882189</v>
      </c>
      <c r="AD1319">
        <v>2.5614076467907871</v>
      </c>
      <c r="AE1319">
        <v>2.5352909441023712</v>
      </c>
    </row>
    <row r="1320" spans="1:31">
      <c r="A1320">
        <v>9</v>
      </c>
      <c r="B1320">
        <v>199</v>
      </c>
      <c r="C1320">
        <v>1997</v>
      </c>
      <c r="D1320">
        <v>99</v>
      </c>
      <c r="E1320">
        <v>99</v>
      </c>
      <c r="F1320">
        <v>99</v>
      </c>
      <c r="G1320">
        <v>99</v>
      </c>
      <c r="H1320">
        <v>99</v>
      </c>
      <c r="I1320">
        <v>99</v>
      </c>
      <c r="J1320">
        <v>999</v>
      </c>
      <c r="K1320">
        <v>99</v>
      </c>
      <c r="L1320">
        <v>1</v>
      </c>
      <c r="M1320">
        <v>99</v>
      </c>
      <c r="N1320">
        <v>99</v>
      </c>
      <c r="O1320">
        <v>99</v>
      </c>
      <c r="P1320">
        <v>9999</v>
      </c>
      <c r="Q1320">
        <v>19</v>
      </c>
      <c r="R1320">
        <v>21</v>
      </c>
      <c r="S1320">
        <v>0</v>
      </c>
      <c r="T1320">
        <v>1</v>
      </c>
      <c r="X1320">
        <v>0</v>
      </c>
      <c r="Y1320">
        <v>0</v>
      </c>
      <c r="AD1320">
        <v>1.9865186331900434E-3</v>
      </c>
      <c r="AE1320">
        <v>0</v>
      </c>
    </row>
    <row r="1321" spans="1:31">
      <c r="A1321">
        <v>9</v>
      </c>
      <c r="B1321">
        <v>200</v>
      </c>
      <c r="C1321">
        <v>1997</v>
      </c>
      <c r="D1321">
        <v>99</v>
      </c>
      <c r="E1321">
        <v>99</v>
      </c>
      <c r="F1321">
        <v>99</v>
      </c>
      <c r="G1321">
        <v>99</v>
      </c>
      <c r="H1321">
        <v>99</v>
      </c>
      <c r="I1321">
        <v>99</v>
      </c>
      <c r="J1321">
        <v>999</v>
      </c>
      <c r="K1321">
        <v>99</v>
      </c>
      <c r="L1321">
        <v>2</v>
      </c>
      <c r="M1321">
        <v>99</v>
      </c>
      <c r="N1321">
        <v>99</v>
      </c>
      <c r="O1321">
        <v>99</v>
      </c>
      <c r="P1321">
        <v>9999</v>
      </c>
      <c r="Q1321">
        <v>121</v>
      </c>
      <c r="R1321">
        <v>195</v>
      </c>
      <c r="S1321">
        <v>191</v>
      </c>
      <c r="T1321">
        <v>2</v>
      </c>
      <c r="U1321">
        <v>37.691099476439796</v>
      </c>
      <c r="V1321">
        <v>79.338219895287935</v>
      </c>
      <c r="W1321">
        <v>72.217742931937195</v>
      </c>
      <c r="X1321">
        <v>0</v>
      </c>
      <c r="Y1321">
        <v>0</v>
      </c>
      <c r="AA1321">
        <v>10.708334298861176</v>
      </c>
      <c r="AB1321">
        <v>1.98261405145216</v>
      </c>
      <c r="AC1321">
        <v>7.0903749824123548</v>
      </c>
      <c r="AD1321">
        <v>1.8446244451050409E-2</v>
      </c>
      <c r="AE1321">
        <v>1.8634581749890817E-2</v>
      </c>
    </row>
    <row r="1322" spans="1:31">
      <c r="A1322">
        <v>9</v>
      </c>
      <c r="B1322">
        <v>201</v>
      </c>
      <c r="C1322">
        <v>1997</v>
      </c>
      <c r="D1322">
        <v>99</v>
      </c>
      <c r="E1322">
        <v>99</v>
      </c>
      <c r="F1322">
        <v>99</v>
      </c>
      <c r="G1322">
        <v>99</v>
      </c>
      <c r="H1322">
        <v>99</v>
      </c>
      <c r="I1322">
        <v>99</v>
      </c>
      <c r="J1322">
        <v>999</v>
      </c>
      <c r="K1322">
        <v>99</v>
      </c>
      <c r="L1322">
        <v>5</v>
      </c>
      <c r="M1322">
        <v>99</v>
      </c>
      <c r="N1322">
        <v>99</v>
      </c>
      <c r="O1322">
        <v>99</v>
      </c>
      <c r="P1322">
        <v>9999</v>
      </c>
      <c r="Q1322">
        <v>1254</v>
      </c>
      <c r="R1322">
        <v>2755</v>
      </c>
      <c r="S1322">
        <v>2753</v>
      </c>
      <c r="T1322">
        <v>5</v>
      </c>
      <c r="U1322">
        <v>43.020704685797313</v>
      </c>
      <c r="V1322">
        <v>78.214166363966683</v>
      </c>
      <c r="W1322">
        <v>72.160830657464615</v>
      </c>
      <c r="X1322">
        <v>0</v>
      </c>
      <c r="Y1322">
        <v>0</v>
      </c>
      <c r="AA1322">
        <v>8.3141813662421882</v>
      </c>
      <c r="AB1322">
        <v>1.1883652938072344</v>
      </c>
      <c r="AC1322">
        <v>-3.9539165604130866</v>
      </c>
      <c r="AD1322">
        <v>0.26061232544945567</v>
      </c>
      <c r="AE1322">
        <v>0.26837997399408486</v>
      </c>
    </row>
    <row r="1323" spans="1:31">
      <c r="A1323">
        <v>9</v>
      </c>
      <c r="B1323">
        <v>202</v>
      </c>
      <c r="C1323">
        <v>1997</v>
      </c>
      <c r="D1323">
        <v>99</v>
      </c>
      <c r="E1323">
        <v>99</v>
      </c>
      <c r="F1323">
        <v>99</v>
      </c>
      <c r="G1323">
        <v>99</v>
      </c>
      <c r="H1323">
        <v>99</v>
      </c>
      <c r="I1323">
        <v>99</v>
      </c>
      <c r="J1323">
        <v>999</v>
      </c>
      <c r="K1323">
        <v>99</v>
      </c>
      <c r="L1323">
        <v>8</v>
      </c>
      <c r="M1323">
        <v>99</v>
      </c>
      <c r="N1323">
        <v>99</v>
      </c>
      <c r="O1323">
        <v>99</v>
      </c>
      <c r="P1323">
        <v>9999</v>
      </c>
      <c r="Q1323">
        <v>4762</v>
      </c>
      <c r="R1323">
        <v>55513.75</v>
      </c>
      <c r="S1323">
        <v>55480.75</v>
      </c>
      <c r="T1323">
        <v>8.000612460876809</v>
      </c>
      <c r="U1323">
        <v>48.034029821154178</v>
      </c>
      <c r="V1323">
        <v>76.699190259684485</v>
      </c>
      <c r="W1323">
        <v>70.749445820398122</v>
      </c>
      <c r="X1323">
        <v>0</v>
      </c>
      <c r="Y1323">
        <v>0</v>
      </c>
      <c r="AA1323">
        <v>6.8856321477796785</v>
      </c>
      <c r="AB1323">
        <v>1.1328493095046781</v>
      </c>
      <c r="AC1323">
        <v>-5.6148915866670386</v>
      </c>
      <c r="AD1323">
        <v>5.2513856558692282</v>
      </c>
      <c r="AE1323">
        <v>5.3028303956153993</v>
      </c>
    </row>
    <row r="1324" spans="1:31">
      <c r="A1324">
        <v>9</v>
      </c>
      <c r="B1324">
        <v>203</v>
      </c>
      <c r="C1324">
        <v>1997</v>
      </c>
      <c r="D1324">
        <v>99</v>
      </c>
      <c r="E1324">
        <v>99</v>
      </c>
      <c r="F1324">
        <v>99</v>
      </c>
      <c r="G1324">
        <v>99</v>
      </c>
      <c r="H1324">
        <v>99</v>
      </c>
      <c r="I1324">
        <v>99</v>
      </c>
      <c r="J1324">
        <v>999</v>
      </c>
      <c r="K1324">
        <v>99</v>
      </c>
      <c r="L1324">
        <v>11</v>
      </c>
      <c r="M1324">
        <v>99</v>
      </c>
      <c r="N1324">
        <v>99</v>
      </c>
      <c r="O1324">
        <v>99</v>
      </c>
      <c r="P1324">
        <v>9999</v>
      </c>
      <c r="Q1324">
        <v>6409</v>
      </c>
      <c r="R1324">
        <v>475143</v>
      </c>
      <c r="S1324">
        <v>474308</v>
      </c>
      <c r="T1324">
        <v>11.000833433303239</v>
      </c>
      <c r="U1324">
        <v>52.551065974008445</v>
      </c>
      <c r="V1324">
        <v>76.094800635873241</v>
      </c>
      <c r="W1324">
        <v>70.113624035435009</v>
      </c>
      <c r="X1324">
        <v>0</v>
      </c>
      <c r="Y1324">
        <v>0</v>
      </c>
      <c r="AA1324">
        <v>6.4362162599145112</v>
      </c>
      <c r="AB1324">
        <v>1.2661821803658797</v>
      </c>
      <c r="AC1324">
        <v>-3.8328251549193086</v>
      </c>
      <c r="AD1324">
        <v>44.946686806181752</v>
      </c>
      <c r="AE1324">
        <v>44.926774178853357</v>
      </c>
    </row>
    <row r="1325" spans="1:31">
      <c r="A1325">
        <v>9</v>
      </c>
      <c r="B1325">
        <v>204</v>
      </c>
      <c r="C1325">
        <v>1997</v>
      </c>
      <c r="D1325">
        <v>99</v>
      </c>
      <c r="E1325">
        <v>99</v>
      </c>
      <c r="F1325">
        <v>99</v>
      </c>
      <c r="G1325">
        <v>99</v>
      </c>
      <c r="H1325">
        <v>99</v>
      </c>
      <c r="I1325">
        <v>99</v>
      </c>
      <c r="J1325">
        <v>999</v>
      </c>
      <c r="K1325">
        <v>99</v>
      </c>
      <c r="L1325">
        <v>14</v>
      </c>
      <c r="M1325">
        <v>99</v>
      </c>
      <c r="N1325">
        <v>99</v>
      </c>
      <c r="O1325">
        <v>99</v>
      </c>
      <c r="P1325">
        <v>9999</v>
      </c>
      <c r="Q1325">
        <v>6350</v>
      </c>
      <c r="R1325">
        <v>499692.5</v>
      </c>
      <c r="S1325">
        <v>499265.5</v>
      </c>
      <c r="T1325">
        <v>14.00063038768843</v>
      </c>
      <c r="U1325">
        <v>56.409988272772722</v>
      </c>
      <c r="V1325">
        <v>75.882843897686385</v>
      </c>
      <c r="W1325">
        <v>69.98208718868085</v>
      </c>
      <c r="X1325">
        <v>0</v>
      </c>
      <c r="Y1325">
        <v>0</v>
      </c>
      <c r="AA1325">
        <v>6.5267785125853504</v>
      </c>
      <c r="AB1325">
        <v>1.273823972970529</v>
      </c>
      <c r="AC1325">
        <v>1.4209742280258999</v>
      </c>
      <c r="AD1325">
        <v>47.268974386443631</v>
      </c>
      <c r="AE1325">
        <v>47.202045475380558</v>
      </c>
    </row>
    <row r="1326" spans="1:31">
      <c r="A1326">
        <v>9</v>
      </c>
      <c r="B1326">
        <v>205</v>
      </c>
      <c r="C1326">
        <v>1997</v>
      </c>
      <c r="D1326">
        <v>99</v>
      </c>
      <c r="E1326">
        <v>99</v>
      </c>
      <c r="F1326">
        <v>99</v>
      </c>
      <c r="G1326">
        <v>99</v>
      </c>
      <c r="H1326">
        <v>99</v>
      </c>
      <c r="I1326">
        <v>99</v>
      </c>
      <c r="J1326">
        <v>999</v>
      </c>
      <c r="K1326">
        <v>99</v>
      </c>
      <c r="L1326">
        <v>17</v>
      </c>
      <c r="M1326">
        <v>99</v>
      </c>
      <c r="N1326">
        <v>99</v>
      </c>
      <c r="O1326">
        <v>99</v>
      </c>
      <c r="P1326">
        <v>9999</v>
      </c>
      <c r="Q1326">
        <v>3999</v>
      </c>
      <c r="R1326">
        <v>23805.5</v>
      </c>
      <c r="S1326">
        <v>23804.5</v>
      </c>
      <c r="T1326">
        <v>17.001785301715994</v>
      </c>
      <c r="U1326">
        <v>60.528975613854513</v>
      </c>
      <c r="V1326">
        <v>76.860820433111485</v>
      </c>
      <c r="W1326">
        <v>70.939431447835446</v>
      </c>
      <c r="X1326">
        <v>0</v>
      </c>
      <c r="Y1326">
        <v>0</v>
      </c>
      <c r="AA1326">
        <v>7.111799873590372</v>
      </c>
      <c r="AB1326">
        <v>1.0916177328770087</v>
      </c>
      <c r="AC1326">
        <v>4.4373787587449494</v>
      </c>
      <c r="AD1326">
        <v>2.2519080629716952</v>
      </c>
      <c r="AE1326">
        <v>2.2813353944067303</v>
      </c>
    </row>
    <row r="1327" spans="1:31" s="381" customFormat="1">
      <c r="A1327" s="381">
        <v>9</v>
      </c>
      <c r="B1327" s="381">
        <v>206</v>
      </c>
      <c r="C1327" s="381">
        <v>1996</v>
      </c>
      <c r="D1327" s="381">
        <v>99</v>
      </c>
      <c r="E1327" s="381">
        <v>99</v>
      </c>
      <c r="F1327" s="381">
        <v>99</v>
      </c>
      <c r="G1327" s="381">
        <v>99</v>
      </c>
      <c r="H1327" s="381">
        <v>99</v>
      </c>
      <c r="I1327" s="381">
        <v>99</v>
      </c>
      <c r="J1327" s="381">
        <v>999</v>
      </c>
      <c r="K1327" s="381">
        <v>99</v>
      </c>
      <c r="L1327" s="381">
        <v>1</v>
      </c>
      <c r="M1327" s="381">
        <v>99</v>
      </c>
      <c r="N1327" s="381">
        <v>99</v>
      </c>
      <c r="O1327" s="381">
        <v>99</v>
      </c>
      <c r="P1327" s="381">
        <v>9999</v>
      </c>
      <c r="Q1327" s="381">
        <v>11</v>
      </c>
      <c r="R1327" s="381">
        <v>10</v>
      </c>
      <c r="S1327" s="381">
        <v>0</v>
      </c>
      <c r="T1327" s="381">
        <v>1</v>
      </c>
      <c r="X1327" s="381">
        <v>0</v>
      </c>
      <c r="Y1327" s="381">
        <v>0</v>
      </c>
      <c r="AD1327" s="381">
        <v>1.0041693109791858E-3</v>
      </c>
      <c r="AE1327" s="381">
        <v>0</v>
      </c>
    </row>
    <row r="1328" spans="1:31" s="381" customFormat="1">
      <c r="A1328" s="381">
        <v>9</v>
      </c>
      <c r="B1328" s="381">
        <v>207</v>
      </c>
      <c r="C1328" s="381">
        <v>1996</v>
      </c>
      <c r="D1328" s="381">
        <v>99</v>
      </c>
      <c r="E1328" s="381">
        <v>99</v>
      </c>
      <c r="F1328" s="381">
        <v>99</v>
      </c>
      <c r="G1328" s="381">
        <v>99</v>
      </c>
      <c r="H1328" s="381">
        <v>99</v>
      </c>
      <c r="I1328" s="381">
        <v>99</v>
      </c>
      <c r="J1328" s="381">
        <v>999</v>
      </c>
      <c r="K1328" s="381">
        <v>99</v>
      </c>
      <c r="L1328" s="381">
        <v>2</v>
      </c>
      <c r="M1328" s="381">
        <v>99</v>
      </c>
      <c r="N1328" s="381">
        <v>99</v>
      </c>
      <c r="O1328" s="381">
        <v>99</v>
      </c>
      <c r="P1328" s="381">
        <v>9999</v>
      </c>
      <c r="Q1328" s="381">
        <v>189</v>
      </c>
      <c r="R1328" s="381">
        <v>293</v>
      </c>
      <c r="S1328" s="381">
        <v>287</v>
      </c>
      <c r="T1328" s="381">
        <v>2</v>
      </c>
      <c r="U1328" s="381">
        <v>37.296167247386762</v>
      </c>
      <c r="V1328" s="381">
        <v>81.678745644599303</v>
      </c>
      <c r="W1328" s="381">
        <v>74.581294425087151</v>
      </c>
      <c r="X1328" s="381">
        <v>0</v>
      </c>
      <c r="Y1328" s="381">
        <v>0</v>
      </c>
      <c r="AA1328" s="381">
        <v>9.1843977875806484</v>
      </c>
      <c r="AB1328" s="381">
        <v>1.6206698232092165</v>
      </c>
      <c r="AC1328" s="381">
        <v>1.2949227104837204</v>
      </c>
      <c r="AD1328" s="381">
        <v>2.9422160811690135E-2</v>
      </c>
      <c r="AE1328" s="381">
        <v>2.9659321184908487E-2</v>
      </c>
    </row>
    <row r="1329" spans="1:42" s="381" customFormat="1">
      <c r="A1329" s="381">
        <v>9</v>
      </c>
      <c r="B1329" s="381">
        <v>208</v>
      </c>
      <c r="C1329" s="381">
        <v>1996</v>
      </c>
      <c r="D1329" s="381">
        <v>99</v>
      </c>
      <c r="E1329" s="381">
        <v>99</v>
      </c>
      <c r="F1329" s="381">
        <v>99</v>
      </c>
      <c r="G1329" s="381">
        <v>99</v>
      </c>
      <c r="H1329" s="381">
        <v>99</v>
      </c>
      <c r="I1329" s="381">
        <v>99</v>
      </c>
      <c r="J1329" s="381">
        <v>999</v>
      </c>
      <c r="K1329" s="381">
        <v>99</v>
      </c>
      <c r="L1329" s="381">
        <v>5</v>
      </c>
      <c r="M1329" s="381">
        <v>99</v>
      </c>
      <c r="N1329" s="381">
        <v>99</v>
      </c>
      <c r="O1329" s="381">
        <v>99</v>
      </c>
      <c r="P1329" s="381">
        <v>9999</v>
      </c>
      <c r="Q1329" s="381">
        <v>1562</v>
      </c>
      <c r="R1329" s="381">
        <v>3755</v>
      </c>
      <c r="S1329" s="381">
        <v>3747</v>
      </c>
      <c r="T1329" s="381">
        <v>5</v>
      </c>
      <c r="U1329" s="381">
        <v>43.013877768881763</v>
      </c>
      <c r="V1329" s="381">
        <v>81.241553242594051</v>
      </c>
      <c r="W1329" s="381">
        <v>74.910157779557181</v>
      </c>
      <c r="X1329" s="381">
        <v>0</v>
      </c>
      <c r="Y1329" s="381">
        <v>0</v>
      </c>
      <c r="AA1329" s="381">
        <v>8.0819750329454489</v>
      </c>
      <c r="AD1329" s="381">
        <v>0.37706557627268422</v>
      </c>
      <c r="AE1329" s="381">
        <v>0.38893210898186314</v>
      </c>
    </row>
    <row r="1330" spans="1:42" s="381" customFormat="1">
      <c r="A1330" s="381">
        <v>9</v>
      </c>
      <c r="B1330" s="381">
        <v>209</v>
      </c>
      <c r="C1330" s="381">
        <v>1996</v>
      </c>
      <c r="D1330" s="381">
        <v>99</v>
      </c>
      <c r="E1330" s="381">
        <v>99</v>
      </c>
      <c r="F1330" s="381">
        <v>99</v>
      </c>
      <c r="G1330" s="381">
        <v>99</v>
      </c>
      <c r="H1330" s="381">
        <v>99</v>
      </c>
      <c r="I1330" s="381">
        <v>99</v>
      </c>
      <c r="J1330" s="381">
        <v>999</v>
      </c>
      <c r="K1330" s="381">
        <v>99</v>
      </c>
      <c r="L1330" s="381">
        <v>8</v>
      </c>
      <c r="M1330" s="381">
        <v>99</v>
      </c>
      <c r="N1330" s="381">
        <v>99</v>
      </c>
      <c r="O1330" s="381">
        <v>99</v>
      </c>
      <c r="P1330" s="381">
        <v>9999</v>
      </c>
      <c r="Q1330" s="381">
        <v>4836</v>
      </c>
      <c r="R1330" s="381">
        <v>64948</v>
      </c>
      <c r="S1330" s="381">
        <v>64895</v>
      </c>
      <c r="T1330" s="381">
        <v>8.001354930097925</v>
      </c>
      <c r="U1330" s="381">
        <v>47.94024192927035</v>
      </c>
      <c r="V1330" s="381">
        <v>79.590651051698501</v>
      </c>
      <c r="W1330" s="381">
        <v>73.402890980815428</v>
      </c>
      <c r="X1330" s="381">
        <v>0</v>
      </c>
      <c r="Y1330" s="381">
        <v>0</v>
      </c>
      <c r="AA1330" s="381">
        <v>7.2075030306230721</v>
      </c>
      <c r="AB1330" s="381">
        <v>1.2295715454593583</v>
      </c>
      <c r="AC1330" s="381">
        <v>-4.7702738530125428</v>
      </c>
      <c r="AD1330" s="381">
        <v>6.5218788409476147</v>
      </c>
      <c r="AE1330" s="381">
        <v>6.6004537982934384</v>
      </c>
    </row>
    <row r="1331" spans="1:42" s="381" customFormat="1">
      <c r="A1331" s="381">
        <v>9</v>
      </c>
      <c r="B1331" s="381">
        <v>210</v>
      </c>
      <c r="C1331" s="381">
        <v>1996</v>
      </c>
      <c r="D1331" s="381">
        <v>99</v>
      </c>
      <c r="E1331" s="381">
        <v>99</v>
      </c>
      <c r="F1331" s="381">
        <v>99</v>
      </c>
      <c r="G1331" s="381">
        <v>99</v>
      </c>
      <c r="H1331" s="381">
        <v>99</v>
      </c>
      <c r="I1331" s="381">
        <v>99</v>
      </c>
      <c r="J1331" s="381">
        <v>999</v>
      </c>
      <c r="K1331" s="381">
        <v>99</v>
      </c>
      <c r="L1331" s="381">
        <v>11</v>
      </c>
      <c r="M1331" s="381">
        <v>99</v>
      </c>
      <c r="N1331" s="381">
        <v>99</v>
      </c>
      <c r="O1331" s="381">
        <v>99</v>
      </c>
      <c r="P1331" s="381">
        <v>9999</v>
      </c>
      <c r="Q1331" s="381">
        <v>6436</v>
      </c>
      <c r="R1331" s="381">
        <v>452934.75</v>
      </c>
      <c r="S1331" s="381">
        <v>452096.75</v>
      </c>
      <c r="T1331" s="381">
        <v>11.00083179751609</v>
      </c>
      <c r="U1331" s="381">
        <v>52.495575338685804</v>
      </c>
      <c r="V1331" s="381">
        <v>78.809269697249121</v>
      </c>
      <c r="W1331" s="381">
        <v>72.61136690144194</v>
      </c>
      <c r="X1331" s="381">
        <v>0</v>
      </c>
      <c r="Y1331" s="381">
        <v>0</v>
      </c>
      <c r="AA1331" s="381">
        <v>6.8776243624235045</v>
      </c>
      <c r="AB1331" s="381">
        <v>1.2289010411407608</v>
      </c>
      <c r="AC1331" s="381">
        <v>-5.229464967124172</v>
      </c>
      <c r="AD1331" s="381">
        <v>45.482317582602974</v>
      </c>
      <c r="AE1331" s="381">
        <v>45.486800610892175</v>
      </c>
    </row>
    <row r="1332" spans="1:42" s="381" customFormat="1">
      <c r="A1332" s="381">
        <v>9</v>
      </c>
      <c r="B1332" s="381">
        <v>211</v>
      </c>
      <c r="C1332" s="381">
        <v>1996</v>
      </c>
      <c r="D1332" s="381">
        <v>99</v>
      </c>
      <c r="E1332" s="381">
        <v>99</v>
      </c>
      <c r="F1332" s="381">
        <v>99</v>
      </c>
      <c r="G1332" s="381">
        <v>99</v>
      </c>
      <c r="H1332" s="381">
        <v>99</v>
      </c>
      <c r="I1332" s="381">
        <v>99</v>
      </c>
      <c r="J1332" s="381">
        <v>999</v>
      </c>
      <c r="K1332" s="381">
        <v>99</v>
      </c>
      <c r="L1332" s="381">
        <v>14</v>
      </c>
      <c r="M1332" s="381">
        <v>99</v>
      </c>
      <c r="N1332" s="381">
        <v>99</v>
      </c>
      <c r="O1332" s="381">
        <v>99</v>
      </c>
      <c r="P1332" s="381">
        <v>9999</v>
      </c>
      <c r="Q1332" s="381">
        <v>6393</v>
      </c>
      <c r="R1332" s="381">
        <v>449320</v>
      </c>
      <c r="S1332" s="381">
        <v>448963</v>
      </c>
      <c r="T1332" s="381">
        <v>14.001246327784203</v>
      </c>
      <c r="U1332" s="381">
        <v>56.420192755305003</v>
      </c>
      <c r="V1332" s="381">
        <v>78.447582540209027</v>
      </c>
      <c r="W1332" s="381">
        <v>72.35423691083507</v>
      </c>
      <c r="X1332" s="381">
        <v>0</v>
      </c>
      <c r="Y1332" s="381">
        <v>0</v>
      </c>
      <c r="AA1332" s="381">
        <v>7.082195460587851</v>
      </c>
      <c r="AB1332" s="381">
        <v>1.0492102389361</v>
      </c>
      <c r="AC1332" s="381">
        <v>-4.0674304411629576</v>
      </c>
      <c r="AD1332" s="381">
        <v>45.11933548091676</v>
      </c>
      <c r="AE1332" s="381">
        <v>45.011544216608279</v>
      </c>
    </row>
    <row r="1333" spans="1:42" s="381" customFormat="1">
      <c r="A1333" s="381">
        <v>9</v>
      </c>
      <c r="B1333" s="381">
        <v>212</v>
      </c>
      <c r="C1333" s="381">
        <v>1996</v>
      </c>
      <c r="D1333" s="381">
        <v>99</v>
      </c>
      <c r="E1333" s="381">
        <v>99</v>
      </c>
      <c r="F1333" s="381">
        <v>99</v>
      </c>
      <c r="G1333" s="381">
        <v>99</v>
      </c>
      <c r="H1333" s="381">
        <v>99</v>
      </c>
      <c r="I1333" s="381">
        <v>99</v>
      </c>
      <c r="J1333" s="381">
        <v>999</v>
      </c>
      <c r="K1333" s="381">
        <v>99</v>
      </c>
      <c r="L1333" s="381">
        <v>17</v>
      </c>
      <c r="M1333" s="381">
        <v>99</v>
      </c>
      <c r="N1333" s="381">
        <v>99</v>
      </c>
      <c r="O1333" s="381">
        <v>99</v>
      </c>
      <c r="P1333" s="381">
        <v>9999</v>
      </c>
      <c r="Q1333" s="381">
        <v>3919</v>
      </c>
      <c r="R1333" s="381">
        <v>24587.25</v>
      </c>
      <c r="S1333" s="381">
        <v>24494.25</v>
      </c>
      <c r="T1333" s="381">
        <v>17.002592807247652</v>
      </c>
      <c r="U1333" s="381">
        <v>60.576012737683349</v>
      </c>
      <c r="V1333" s="381">
        <v>79.545623972973061</v>
      </c>
      <c r="W1333" s="381">
        <v>73.146735874746625</v>
      </c>
      <c r="X1333" s="381">
        <v>0</v>
      </c>
      <c r="Y1333" s="381">
        <v>0</v>
      </c>
      <c r="AA1333" s="381">
        <v>7.7005862253395936</v>
      </c>
      <c r="AB1333" s="381">
        <v>0.72318391367484447</v>
      </c>
      <c r="AC1333" s="381">
        <v>-0.51352073984302282</v>
      </c>
      <c r="AD1333" s="381">
        <v>2.4689761891372974</v>
      </c>
      <c r="AE1333" s="381">
        <v>2.4826099440393459</v>
      </c>
    </row>
    <row r="1334" spans="1:42">
      <c r="A1334">
        <v>10</v>
      </c>
      <c r="B1334">
        <v>1</v>
      </c>
      <c r="C1334">
        <v>2024</v>
      </c>
      <c r="D1334">
        <v>99</v>
      </c>
      <c r="E1334">
        <v>99</v>
      </c>
      <c r="F1334">
        <v>99</v>
      </c>
      <c r="G1334">
        <v>99</v>
      </c>
      <c r="H1334">
        <v>99</v>
      </c>
      <c r="I1334">
        <v>99</v>
      </c>
      <c r="J1334">
        <v>999</v>
      </c>
      <c r="K1334">
        <v>99</v>
      </c>
      <c r="L1334">
        <v>99</v>
      </c>
      <c r="M1334">
        <v>48</v>
      </c>
      <c r="N1334">
        <v>99</v>
      </c>
      <c r="O1334">
        <v>99</v>
      </c>
      <c r="P1334">
        <v>9999</v>
      </c>
      <c r="Q1334">
        <v>369</v>
      </c>
      <c r="R1334">
        <v>902</v>
      </c>
      <c r="S1334">
        <v>881</v>
      </c>
      <c r="T1334">
        <v>7.8137472283813745</v>
      </c>
      <c r="U1334">
        <v>48</v>
      </c>
      <c r="V1334">
        <v>96.279589700957885</v>
      </c>
      <c r="W1334">
        <v>87.807264472190738</v>
      </c>
      <c r="X1334">
        <v>0.77605321507760516</v>
      </c>
      <c r="Y1334">
        <v>1.5521064301552101</v>
      </c>
      <c r="Z1334">
        <v>0</v>
      </c>
      <c r="AA1334">
        <v>18.113193512920905</v>
      </c>
      <c r="AB1334">
        <v>0</v>
      </c>
      <c r="AD1334">
        <v>7.0639332951682565E-2</v>
      </c>
      <c r="AE1334">
        <v>7.401005759812701E-2</v>
      </c>
      <c r="AF1334">
        <v>9</v>
      </c>
      <c r="AG1334">
        <v>0</v>
      </c>
      <c r="AH1334">
        <v>0</v>
      </c>
      <c r="AI1334">
        <v>5</v>
      </c>
      <c r="AJ1334">
        <v>31</v>
      </c>
      <c r="AK1334">
        <v>6</v>
      </c>
      <c r="AL1334">
        <v>49</v>
      </c>
      <c r="AM1334">
        <v>0</v>
      </c>
      <c r="AN1334">
        <v>22</v>
      </c>
      <c r="AO1334">
        <v>9</v>
      </c>
      <c r="AP1334">
        <v>170</v>
      </c>
    </row>
    <row r="1335" spans="1:42">
      <c r="A1335">
        <v>10</v>
      </c>
      <c r="B1335">
        <v>2</v>
      </c>
      <c r="C1335">
        <v>2024</v>
      </c>
      <c r="D1335">
        <v>99</v>
      </c>
      <c r="E1335">
        <v>99</v>
      </c>
      <c r="F1335">
        <v>99</v>
      </c>
      <c r="G1335">
        <v>99</v>
      </c>
      <c r="H1335">
        <v>99</v>
      </c>
      <c r="I1335">
        <v>99</v>
      </c>
      <c r="J1335">
        <v>999</v>
      </c>
      <c r="K1335">
        <v>99</v>
      </c>
      <c r="L1335">
        <v>99</v>
      </c>
      <c r="M1335">
        <v>49</v>
      </c>
      <c r="N1335">
        <v>99</v>
      </c>
      <c r="O1335">
        <v>99</v>
      </c>
      <c r="P1335">
        <v>9999</v>
      </c>
      <c r="Q1335">
        <v>288</v>
      </c>
      <c r="R1335">
        <v>472</v>
      </c>
      <c r="S1335">
        <v>467</v>
      </c>
      <c r="T1335">
        <v>7.9216101694915277</v>
      </c>
      <c r="U1335">
        <v>49</v>
      </c>
      <c r="V1335">
        <v>99.652005261680486</v>
      </c>
      <c r="W1335">
        <v>91.619486081370383</v>
      </c>
      <c r="X1335">
        <v>2.1186440677966099</v>
      </c>
      <c r="Y1335">
        <v>4.2372881355932197</v>
      </c>
      <c r="Z1335">
        <v>0</v>
      </c>
      <c r="AA1335">
        <v>12.436080053701097</v>
      </c>
      <c r="AB1335">
        <v>0</v>
      </c>
      <c r="AD1335">
        <v>3.6964262919283994E-2</v>
      </c>
      <c r="AE1335">
        <v>4.0934464961836475E-2</v>
      </c>
      <c r="AF1335">
        <v>1</v>
      </c>
      <c r="AG1335">
        <v>0</v>
      </c>
      <c r="AH1335">
        <v>0</v>
      </c>
      <c r="AI1335">
        <v>0</v>
      </c>
      <c r="AJ1335">
        <v>20</v>
      </c>
      <c r="AK1335">
        <v>3</v>
      </c>
      <c r="AL1335">
        <v>32</v>
      </c>
      <c r="AM1335">
        <v>0</v>
      </c>
      <c r="AN1335">
        <v>8</v>
      </c>
      <c r="AO1335">
        <v>2</v>
      </c>
      <c r="AP1335">
        <v>132</v>
      </c>
    </row>
    <row r="1336" spans="1:42">
      <c r="A1336">
        <v>10</v>
      </c>
      <c r="B1336">
        <v>3</v>
      </c>
      <c r="C1336">
        <v>2024</v>
      </c>
      <c r="D1336">
        <v>99</v>
      </c>
      <c r="E1336">
        <v>99</v>
      </c>
      <c r="F1336">
        <v>99</v>
      </c>
      <c r="G1336">
        <v>99</v>
      </c>
      <c r="H1336">
        <v>99</v>
      </c>
      <c r="I1336">
        <v>99</v>
      </c>
      <c r="J1336">
        <v>999</v>
      </c>
      <c r="K1336">
        <v>99</v>
      </c>
      <c r="L1336">
        <v>99</v>
      </c>
      <c r="M1336">
        <v>50</v>
      </c>
      <c r="N1336">
        <v>99</v>
      </c>
      <c r="O1336">
        <v>99</v>
      </c>
      <c r="P1336">
        <v>9999</v>
      </c>
      <c r="Q1336">
        <v>446</v>
      </c>
      <c r="R1336">
        <v>861</v>
      </c>
      <c r="S1336">
        <v>856</v>
      </c>
      <c r="T1336">
        <v>10.929152148664343</v>
      </c>
      <c r="U1336">
        <v>50</v>
      </c>
      <c r="V1336">
        <v>98.288924777999654</v>
      </c>
      <c r="W1336">
        <v>90.382710280373772</v>
      </c>
      <c r="X1336">
        <v>0.58072009291521487</v>
      </c>
      <c r="Y1336">
        <v>1.1614401858304297</v>
      </c>
      <c r="Z1336">
        <v>0</v>
      </c>
      <c r="AA1336">
        <v>12.133091004656675</v>
      </c>
      <c r="AB1336">
        <v>0</v>
      </c>
      <c r="AD1336">
        <v>6.7428454181151481E-2</v>
      </c>
      <c r="AE1336">
        <v>7.401905075646599E-2</v>
      </c>
      <c r="AF1336">
        <v>3</v>
      </c>
      <c r="AG1336">
        <v>0</v>
      </c>
      <c r="AH1336">
        <v>0</v>
      </c>
      <c r="AI1336">
        <v>3</v>
      </c>
      <c r="AJ1336">
        <v>35</v>
      </c>
      <c r="AK1336">
        <v>9</v>
      </c>
      <c r="AL1336">
        <v>56</v>
      </c>
      <c r="AM1336">
        <v>0</v>
      </c>
      <c r="AN1336">
        <v>14</v>
      </c>
      <c r="AO1336">
        <v>7</v>
      </c>
      <c r="AP1336">
        <v>194</v>
      </c>
    </row>
    <row r="1337" spans="1:42">
      <c r="A1337">
        <v>10</v>
      </c>
      <c r="B1337">
        <v>4</v>
      </c>
      <c r="C1337">
        <v>2024</v>
      </c>
      <c r="D1337">
        <v>99</v>
      </c>
      <c r="E1337">
        <v>99</v>
      </c>
      <c r="F1337">
        <v>99</v>
      </c>
      <c r="G1337">
        <v>99</v>
      </c>
      <c r="H1337">
        <v>99</v>
      </c>
      <c r="I1337">
        <v>99</v>
      </c>
      <c r="J1337">
        <v>999</v>
      </c>
      <c r="K1337">
        <v>99</v>
      </c>
      <c r="L1337">
        <v>99</v>
      </c>
      <c r="M1337">
        <v>51</v>
      </c>
      <c r="N1337">
        <v>99</v>
      </c>
      <c r="O1337">
        <v>99</v>
      </c>
      <c r="P1337">
        <v>9999</v>
      </c>
      <c r="Q1337">
        <v>646</v>
      </c>
      <c r="R1337">
        <v>1644</v>
      </c>
      <c r="S1337">
        <v>1638</v>
      </c>
      <c r="T1337">
        <v>10.953163017031628</v>
      </c>
      <c r="U1337">
        <v>51</v>
      </c>
      <c r="V1337">
        <v>98.090052477918107</v>
      </c>
      <c r="W1337">
        <v>90.345787545787516</v>
      </c>
      <c r="X1337">
        <v>1.2773722627737227</v>
      </c>
      <c r="Y1337">
        <v>2.5547445255474455</v>
      </c>
      <c r="Z1337">
        <v>0</v>
      </c>
      <c r="AA1337">
        <v>10.297054533801044</v>
      </c>
      <c r="AB1337">
        <v>0</v>
      </c>
      <c r="AD1337">
        <v>0.12874840728665868</v>
      </c>
      <c r="AE1337">
        <v>0.14158139651309698</v>
      </c>
      <c r="AF1337">
        <v>20</v>
      </c>
      <c r="AG1337">
        <v>0</v>
      </c>
      <c r="AH1337">
        <v>0</v>
      </c>
      <c r="AI1337">
        <v>4</v>
      </c>
      <c r="AJ1337">
        <v>73</v>
      </c>
      <c r="AK1337">
        <v>12</v>
      </c>
      <c r="AL1337">
        <v>106</v>
      </c>
      <c r="AM1337">
        <v>0</v>
      </c>
      <c r="AN1337">
        <v>30</v>
      </c>
      <c r="AO1337">
        <v>12</v>
      </c>
      <c r="AP1337">
        <v>281</v>
      </c>
    </row>
    <row r="1338" spans="1:42">
      <c r="A1338">
        <v>10</v>
      </c>
      <c r="B1338">
        <v>5</v>
      </c>
      <c r="C1338">
        <v>2024</v>
      </c>
      <c r="D1338">
        <v>99</v>
      </c>
      <c r="E1338">
        <v>99</v>
      </c>
      <c r="F1338">
        <v>99</v>
      </c>
      <c r="G1338">
        <v>99</v>
      </c>
      <c r="H1338">
        <v>99</v>
      </c>
      <c r="I1338">
        <v>99</v>
      </c>
      <c r="J1338">
        <v>999</v>
      </c>
      <c r="K1338">
        <v>99</v>
      </c>
      <c r="L1338">
        <v>99</v>
      </c>
      <c r="M1338">
        <v>52</v>
      </c>
      <c r="N1338">
        <v>99</v>
      </c>
      <c r="O1338">
        <v>99</v>
      </c>
      <c r="P1338">
        <v>9999</v>
      </c>
      <c r="Q1338">
        <v>886</v>
      </c>
      <c r="R1338">
        <v>3209</v>
      </c>
      <c r="S1338">
        <v>3201</v>
      </c>
      <c r="T1338">
        <v>10.972577126830789</v>
      </c>
      <c r="U1338">
        <v>52</v>
      </c>
      <c r="V1338">
        <v>97.112968827793907</v>
      </c>
      <c r="W1338">
        <v>89.503686348015933</v>
      </c>
      <c r="X1338">
        <v>1.5269554378311001</v>
      </c>
      <c r="Y1338">
        <v>3.0539108756622002</v>
      </c>
      <c r="Z1338">
        <v>0</v>
      </c>
      <c r="AA1338">
        <v>9.7751758685908499</v>
      </c>
      <c r="AB1338">
        <v>0</v>
      </c>
      <c r="AD1338">
        <v>0.25130999938131848</v>
      </c>
      <c r="AE1338">
        <v>0.27410122928064734</v>
      </c>
      <c r="AF1338">
        <v>40</v>
      </c>
      <c r="AG1338">
        <v>0</v>
      </c>
      <c r="AH1338">
        <v>0</v>
      </c>
      <c r="AI1338">
        <v>12</v>
      </c>
      <c r="AJ1338">
        <v>121</v>
      </c>
      <c r="AK1338">
        <v>21</v>
      </c>
      <c r="AL1338">
        <v>204</v>
      </c>
      <c r="AM1338">
        <v>0</v>
      </c>
      <c r="AN1338">
        <v>43</v>
      </c>
      <c r="AO1338">
        <v>35</v>
      </c>
      <c r="AP1338">
        <v>382</v>
      </c>
    </row>
    <row r="1339" spans="1:42">
      <c r="A1339">
        <v>10</v>
      </c>
      <c r="B1339">
        <v>6</v>
      </c>
      <c r="C1339">
        <v>2024</v>
      </c>
      <c r="D1339">
        <v>99</v>
      </c>
      <c r="E1339">
        <v>99</v>
      </c>
      <c r="F1339">
        <v>99</v>
      </c>
      <c r="G1339">
        <v>99</v>
      </c>
      <c r="H1339">
        <v>99</v>
      </c>
      <c r="I1339">
        <v>99</v>
      </c>
      <c r="J1339">
        <v>999</v>
      </c>
      <c r="K1339">
        <v>99</v>
      </c>
      <c r="L1339">
        <v>99</v>
      </c>
      <c r="M1339">
        <v>53</v>
      </c>
      <c r="N1339">
        <v>99</v>
      </c>
      <c r="O1339">
        <v>99</v>
      </c>
      <c r="P1339">
        <v>9999</v>
      </c>
      <c r="Q1339">
        <v>1091</v>
      </c>
      <c r="R1339">
        <v>5861</v>
      </c>
      <c r="S1339">
        <v>5852</v>
      </c>
      <c r="T1339">
        <v>10.981231871694252</v>
      </c>
      <c r="U1339">
        <v>53</v>
      </c>
      <c r="V1339">
        <v>96.481465161969183</v>
      </c>
      <c r="W1339">
        <v>88.964046479835744</v>
      </c>
      <c r="X1339">
        <v>1.1943354376386279</v>
      </c>
      <c r="Y1339">
        <v>2.3886708752772559</v>
      </c>
      <c r="Z1339">
        <v>0</v>
      </c>
      <c r="AA1339">
        <v>9.3043264855585193</v>
      </c>
      <c r="AB1339">
        <v>0</v>
      </c>
      <c r="AD1339">
        <v>0.45899903595322761</v>
      </c>
      <c r="AE1339">
        <v>0.49808473520064511</v>
      </c>
      <c r="AF1339">
        <v>48</v>
      </c>
      <c r="AG1339">
        <v>0</v>
      </c>
      <c r="AH1339">
        <v>0</v>
      </c>
      <c r="AI1339">
        <v>21</v>
      </c>
      <c r="AJ1339">
        <v>260</v>
      </c>
      <c r="AK1339">
        <v>40</v>
      </c>
      <c r="AL1339">
        <v>326</v>
      </c>
      <c r="AM1339">
        <v>0</v>
      </c>
      <c r="AN1339">
        <v>89</v>
      </c>
      <c r="AO1339">
        <v>49</v>
      </c>
      <c r="AP1339">
        <v>483</v>
      </c>
    </row>
    <row r="1340" spans="1:42">
      <c r="A1340">
        <v>10</v>
      </c>
      <c r="B1340">
        <v>7</v>
      </c>
      <c r="C1340">
        <v>2024</v>
      </c>
      <c r="D1340">
        <v>99</v>
      </c>
      <c r="E1340">
        <v>99</v>
      </c>
      <c r="F1340">
        <v>99</v>
      </c>
      <c r="G1340">
        <v>99</v>
      </c>
      <c r="H1340">
        <v>99</v>
      </c>
      <c r="I1340">
        <v>99</v>
      </c>
      <c r="J1340">
        <v>999</v>
      </c>
      <c r="K1340">
        <v>99</v>
      </c>
      <c r="L1340">
        <v>99</v>
      </c>
      <c r="M1340">
        <v>54</v>
      </c>
      <c r="N1340">
        <v>99</v>
      </c>
      <c r="O1340">
        <v>99</v>
      </c>
      <c r="P1340">
        <v>9999</v>
      </c>
      <c r="Q1340">
        <v>1288</v>
      </c>
      <c r="R1340">
        <v>11289</v>
      </c>
      <c r="S1340">
        <v>11274</v>
      </c>
      <c r="T1340">
        <v>10.985649747541856</v>
      </c>
      <c r="U1340">
        <v>54</v>
      </c>
      <c r="V1340">
        <v>95.502369712880295</v>
      </c>
      <c r="W1340">
        <v>88.088797232570386</v>
      </c>
      <c r="X1340">
        <v>1.2755779962795639</v>
      </c>
      <c r="Y1340">
        <v>2.5511559925591278</v>
      </c>
      <c r="Z1340">
        <v>0</v>
      </c>
      <c r="AA1340">
        <v>8.8455299620577357</v>
      </c>
      <c r="AB1340">
        <v>0</v>
      </c>
      <c r="AD1340">
        <v>0.88408805952499381</v>
      </c>
      <c r="AE1340">
        <v>0.95013014434739074</v>
      </c>
      <c r="AF1340">
        <v>117</v>
      </c>
      <c r="AG1340">
        <v>0</v>
      </c>
      <c r="AH1340">
        <v>0</v>
      </c>
      <c r="AI1340">
        <v>31</v>
      </c>
      <c r="AJ1340">
        <v>519</v>
      </c>
      <c r="AK1340">
        <v>86</v>
      </c>
      <c r="AL1340">
        <v>626</v>
      </c>
      <c r="AM1340">
        <v>0</v>
      </c>
      <c r="AN1340">
        <v>164</v>
      </c>
      <c r="AO1340">
        <v>85</v>
      </c>
      <c r="AP1340">
        <v>570</v>
      </c>
    </row>
    <row r="1341" spans="1:42">
      <c r="A1341">
        <v>10</v>
      </c>
      <c r="B1341">
        <v>8</v>
      </c>
      <c r="C1341">
        <v>2024</v>
      </c>
      <c r="D1341">
        <v>99</v>
      </c>
      <c r="E1341">
        <v>99</v>
      </c>
      <c r="F1341">
        <v>99</v>
      </c>
      <c r="G1341">
        <v>99</v>
      </c>
      <c r="H1341">
        <v>99</v>
      </c>
      <c r="I1341">
        <v>99</v>
      </c>
      <c r="J1341">
        <v>999</v>
      </c>
      <c r="K1341">
        <v>99</v>
      </c>
      <c r="L1341">
        <v>99</v>
      </c>
      <c r="M1341">
        <v>55</v>
      </c>
      <c r="N1341">
        <v>99</v>
      </c>
      <c r="O1341">
        <v>99</v>
      </c>
      <c r="P1341">
        <v>9999</v>
      </c>
      <c r="Q1341">
        <v>1412</v>
      </c>
      <c r="R1341">
        <v>20977</v>
      </c>
      <c r="S1341">
        <v>20950</v>
      </c>
      <c r="T1341">
        <v>13.981980264098778</v>
      </c>
      <c r="U1341">
        <v>55</v>
      </c>
      <c r="V1341">
        <v>94.804288185509989</v>
      </c>
      <c r="W1341">
        <v>87.413217183770897</v>
      </c>
      <c r="X1341">
        <v>1.3395623778423984</v>
      </c>
      <c r="Y1341">
        <v>2.6791247556847968</v>
      </c>
      <c r="Z1341">
        <v>0</v>
      </c>
      <c r="AA1341">
        <v>8.6141990519178684</v>
      </c>
      <c r="AB1341">
        <v>0</v>
      </c>
      <c r="AD1341">
        <v>1.6427952187665684</v>
      </c>
      <c r="AE1341">
        <v>1.7520460552190635</v>
      </c>
      <c r="AF1341">
        <v>230</v>
      </c>
      <c r="AG1341">
        <v>0</v>
      </c>
      <c r="AH1341">
        <v>0</v>
      </c>
      <c r="AI1341">
        <v>61</v>
      </c>
      <c r="AJ1341">
        <v>985</v>
      </c>
      <c r="AK1341">
        <v>193</v>
      </c>
      <c r="AL1341">
        <v>1206</v>
      </c>
      <c r="AM1341">
        <v>0</v>
      </c>
      <c r="AN1341">
        <v>294</v>
      </c>
      <c r="AO1341">
        <v>157</v>
      </c>
      <c r="AP1341">
        <v>638</v>
      </c>
    </row>
    <row r="1342" spans="1:42">
      <c r="A1342">
        <v>10</v>
      </c>
      <c r="B1342">
        <v>9</v>
      </c>
      <c r="C1342">
        <v>2024</v>
      </c>
      <c r="D1342">
        <v>99</v>
      </c>
      <c r="E1342">
        <v>99</v>
      </c>
      <c r="F1342">
        <v>99</v>
      </c>
      <c r="G1342">
        <v>99</v>
      </c>
      <c r="H1342">
        <v>99</v>
      </c>
      <c r="I1342">
        <v>99</v>
      </c>
      <c r="J1342">
        <v>999</v>
      </c>
      <c r="K1342">
        <v>99</v>
      </c>
      <c r="L1342">
        <v>99</v>
      </c>
      <c r="M1342">
        <v>56</v>
      </c>
      <c r="N1342">
        <v>99</v>
      </c>
      <c r="O1342">
        <v>99</v>
      </c>
      <c r="P1342">
        <v>9999</v>
      </c>
      <c r="Q1342">
        <v>1493</v>
      </c>
      <c r="R1342">
        <v>37791</v>
      </c>
      <c r="S1342">
        <v>37756</v>
      </c>
      <c r="T1342">
        <v>13.985896112831098</v>
      </c>
      <c r="U1342">
        <v>56</v>
      </c>
      <c r="V1342">
        <v>93.898442034769474</v>
      </c>
      <c r="W1342">
        <v>86.608923085072817</v>
      </c>
      <c r="X1342">
        <v>1.4024503188589879</v>
      </c>
      <c r="Y1342">
        <v>2.8049006377179757</v>
      </c>
      <c r="Z1342">
        <v>0</v>
      </c>
      <c r="AA1342">
        <v>8.3850289033504097</v>
      </c>
      <c r="AB1342">
        <v>0</v>
      </c>
      <c r="AD1342">
        <v>2.9595687711497076</v>
      </c>
      <c r="AE1342">
        <v>3.1284772578892777</v>
      </c>
      <c r="AF1342">
        <v>352</v>
      </c>
      <c r="AG1342">
        <v>0</v>
      </c>
      <c r="AH1342">
        <v>0</v>
      </c>
      <c r="AI1342">
        <v>91</v>
      </c>
      <c r="AJ1342">
        <v>1701</v>
      </c>
      <c r="AK1342">
        <v>349</v>
      </c>
      <c r="AL1342">
        <v>2265</v>
      </c>
      <c r="AM1342">
        <v>1</v>
      </c>
      <c r="AN1342">
        <v>497</v>
      </c>
      <c r="AO1342">
        <v>262</v>
      </c>
      <c r="AP1342">
        <v>663</v>
      </c>
    </row>
    <row r="1343" spans="1:42">
      <c r="A1343">
        <v>10</v>
      </c>
      <c r="B1343">
        <v>10</v>
      </c>
      <c r="C1343">
        <v>2024</v>
      </c>
      <c r="D1343">
        <v>99</v>
      </c>
      <c r="E1343">
        <v>99</v>
      </c>
      <c r="F1343">
        <v>99</v>
      </c>
      <c r="G1343">
        <v>99</v>
      </c>
      <c r="H1343">
        <v>99</v>
      </c>
      <c r="I1343">
        <v>99</v>
      </c>
      <c r="J1343">
        <v>999</v>
      </c>
      <c r="K1343">
        <v>99</v>
      </c>
      <c r="L1343">
        <v>99</v>
      </c>
      <c r="M1343">
        <v>57</v>
      </c>
      <c r="N1343">
        <v>99</v>
      </c>
      <c r="O1343">
        <v>99</v>
      </c>
      <c r="P1343">
        <v>9999</v>
      </c>
      <c r="Q1343">
        <v>1589</v>
      </c>
      <c r="R1343">
        <v>64382</v>
      </c>
      <c r="S1343">
        <v>64326</v>
      </c>
      <c r="T1343">
        <v>13.986424777111617</v>
      </c>
      <c r="U1343">
        <v>57</v>
      </c>
      <c r="V1343">
        <v>92.931727873549221</v>
      </c>
      <c r="W1343">
        <v>85.706330255262188</v>
      </c>
      <c r="X1343">
        <v>1.5175048926718651</v>
      </c>
      <c r="Y1343">
        <v>3.0350097853437301</v>
      </c>
      <c r="Z1343">
        <v>0</v>
      </c>
      <c r="AA1343">
        <v>8.1790714364490977</v>
      </c>
      <c r="AB1343">
        <v>0</v>
      </c>
      <c r="AD1343">
        <v>5.0420194391299615</v>
      </c>
      <c r="AE1343">
        <v>5.2745308008827587</v>
      </c>
      <c r="AF1343">
        <v>707</v>
      </c>
      <c r="AG1343">
        <v>1</v>
      </c>
      <c r="AH1343">
        <v>1</v>
      </c>
      <c r="AI1343">
        <v>189</v>
      </c>
      <c r="AJ1343">
        <v>2968</v>
      </c>
      <c r="AK1343">
        <v>628</v>
      </c>
      <c r="AL1343">
        <v>3889</v>
      </c>
      <c r="AM1343">
        <v>0</v>
      </c>
      <c r="AN1343">
        <v>801</v>
      </c>
      <c r="AO1343">
        <v>527</v>
      </c>
      <c r="AP1343">
        <v>715</v>
      </c>
    </row>
    <row r="1344" spans="1:42">
      <c r="A1344">
        <v>10</v>
      </c>
      <c r="B1344">
        <v>11</v>
      </c>
      <c r="C1344">
        <v>2024</v>
      </c>
      <c r="D1344">
        <v>99</v>
      </c>
      <c r="E1344">
        <v>99</v>
      </c>
      <c r="F1344">
        <v>99</v>
      </c>
      <c r="G1344">
        <v>99</v>
      </c>
      <c r="H1344">
        <v>99</v>
      </c>
      <c r="I1344">
        <v>99</v>
      </c>
      <c r="J1344">
        <v>999</v>
      </c>
      <c r="K1344">
        <v>99</v>
      </c>
      <c r="L1344">
        <v>99</v>
      </c>
      <c r="M1344">
        <v>58</v>
      </c>
      <c r="N1344">
        <v>99</v>
      </c>
      <c r="O1344">
        <v>99</v>
      </c>
      <c r="P1344">
        <v>9999</v>
      </c>
      <c r="Q1344">
        <v>1607</v>
      </c>
      <c r="R1344">
        <v>102064</v>
      </c>
      <c r="S1344">
        <v>101972</v>
      </c>
      <c r="T1344">
        <v>13.986694622981663</v>
      </c>
      <c r="U1344">
        <v>58</v>
      </c>
      <c r="V1344">
        <v>92.054885671886183</v>
      </c>
      <c r="W1344">
        <v>84.897120778252614</v>
      </c>
      <c r="X1344">
        <v>1.647985577676752</v>
      </c>
      <c r="Y1344">
        <v>3.295971155353504</v>
      </c>
      <c r="Z1344">
        <v>0</v>
      </c>
      <c r="AA1344">
        <v>8.0870071694776602</v>
      </c>
      <c r="AB1344">
        <v>0</v>
      </c>
      <c r="AD1344">
        <v>7.993051971597037</v>
      </c>
      <c r="AE1344">
        <v>8.2824397507494378</v>
      </c>
      <c r="AF1344">
        <v>1149</v>
      </c>
      <c r="AG1344">
        <v>0</v>
      </c>
      <c r="AH1344">
        <v>0</v>
      </c>
      <c r="AI1344">
        <v>315</v>
      </c>
      <c r="AJ1344">
        <v>4841</v>
      </c>
      <c r="AK1344">
        <v>920</v>
      </c>
      <c r="AL1344">
        <v>6314</v>
      </c>
      <c r="AM1344">
        <v>3</v>
      </c>
      <c r="AN1344">
        <v>1308</v>
      </c>
      <c r="AO1344">
        <v>841</v>
      </c>
      <c r="AP1344">
        <v>715</v>
      </c>
    </row>
    <row r="1345" spans="1:42">
      <c r="A1345">
        <v>10</v>
      </c>
      <c r="B1345">
        <v>12</v>
      </c>
      <c r="C1345">
        <v>2024</v>
      </c>
      <c r="D1345">
        <v>99</v>
      </c>
      <c r="E1345">
        <v>99</v>
      </c>
      <c r="F1345">
        <v>99</v>
      </c>
      <c r="G1345">
        <v>99</v>
      </c>
      <c r="H1345">
        <v>99</v>
      </c>
      <c r="I1345">
        <v>99</v>
      </c>
      <c r="J1345">
        <v>999</v>
      </c>
      <c r="K1345">
        <v>99</v>
      </c>
      <c r="L1345">
        <v>99</v>
      </c>
      <c r="M1345">
        <v>59</v>
      </c>
      <c r="N1345">
        <v>99</v>
      </c>
      <c r="O1345">
        <v>99</v>
      </c>
      <c r="P1345">
        <v>9999</v>
      </c>
      <c r="Q1345">
        <v>1674</v>
      </c>
      <c r="R1345">
        <v>146609</v>
      </c>
      <c r="S1345">
        <v>146447</v>
      </c>
      <c r="T1345">
        <v>13.983534435130176</v>
      </c>
      <c r="U1345">
        <v>59</v>
      </c>
      <c r="V1345">
        <v>91.054159928484225</v>
      </c>
      <c r="W1345">
        <v>83.961912500768676</v>
      </c>
      <c r="X1345">
        <v>1.8709629013225657</v>
      </c>
      <c r="Y1345">
        <v>3.7419258026451314</v>
      </c>
      <c r="Z1345">
        <v>0</v>
      </c>
      <c r="AA1345">
        <v>8.0536357766402311</v>
      </c>
      <c r="AB1345">
        <v>0</v>
      </c>
      <c r="AD1345">
        <v>11.481554284604462</v>
      </c>
      <c r="AE1345">
        <v>11.763787972404453</v>
      </c>
      <c r="AF1345">
        <v>1836</v>
      </c>
      <c r="AG1345">
        <v>0</v>
      </c>
      <c r="AH1345">
        <v>0</v>
      </c>
      <c r="AI1345">
        <v>469</v>
      </c>
      <c r="AJ1345">
        <v>6969</v>
      </c>
      <c r="AK1345">
        <v>1385</v>
      </c>
      <c r="AL1345">
        <v>9372</v>
      </c>
      <c r="AM1345">
        <v>5</v>
      </c>
      <c r="AN1345">
        <v>1699</v>
      </c>
      <c r="AO1345">
        <v>1261</v>
      </c>
      <c r="AP1345">
        <v>747</v>
      </c>
    </row>
    <row r="1346" spans="1:42">
      <c r="A1346">
        <v>10</v>
      </c>
      <c r="B1346">
        <v>13</v>
      </c>
      <c r="C1346">
        <v>2024</v>
      </c>
      <c r="D1346">
        <v>99</v>
      </c>
      <c r="E1346">
        <v>99</v>
      </c>
      <c r="F1346">
        <v>99</v>
      </c>
      <c r="G1346">
        <v>99</v>
      </c>
      <c r="H1346">
        <v>99</v>
      </c>
      <c r="I1346">
        <v>99</v>
      </c>
      <c r="J1346">
        <v>999</v>
      </c>
      <c r="K1346">
        <v>99</v>
      </c>
      <c r="L1346">
        <v>99</v>
      </c>
      <c r="M1346">
        <v>60</v>
      </c>
      <c r="N1346">
        <v>99</v>
      </c>
      <c r="O1346">
        <v>99</v>
      </c>
      <c r="P1346">
        <v>9999</v>
      </c>
      <c r="Q1346">
        <v>1728</v>
      </c>
      <c r="R1346">
        <v>193625</v>
      </c>
      <c r="S1346">
        <v>191299</v>
      </c>
      <c r="T1346">
        <v>1.2136862491930276E-3</v>
      </c>
      <c r="U1346">
        <v>60</v>
      </c>
      <c r="V1346">
        <v>90.509350575214754</v>
      </c>
      <c r="W1346">
        <v>83.10624802011462</v>
      </c>
      <c r="X1346">
        <v>2.1283408650742413</v>
      </c>
      <c r="Y1346">
        <v>4.2566817301484825</v>
      </c>
      <c r="Z1346">
        <v>0</v>
      </c>
      <c r="AA1346">
        <v>8.132259094105823</v>
      </c>
      <c r="AB1346">
        <v>0</v>
      </c>
      <c r="AD1346">
        <v>15.163570779123644</v>
      </c>
      <c r="AE1346">
        <v>15.210054208663117</v>
      </c>
      <c r="AF1346">
        <v>2488</v>
      </c>
      <c r="AG1346">
        <v>0</v>
      </c>
      <c r="AH1346">
        <v>1</v>
      </c>
      <c r="AI1346">
        <v>740</v>
      </c>
      <c r="AJ1346">
        <v>9955</v>
      </c>
      <c r="AK1346">
        <v>2086</v>
      </c>
      <c r="AL1346">
        <v>13142</v>
      </c>
      <c r="AM1346">
        <v>2</v>
      </c>
      <c r="AN1346">
        <v>2285</v>
      </c>
      <c r="AO1346">
        <v>1671</v>
      </c>
      <c r="AP1346">
        <v>764</v>
      </c>
    </row>
    <row r="1347" spans="1:42">
      <c r="A1347">
        <v>10</v>
      </c>
      <c r="B1347">
        <v>14</v>
      </c>
      <c r="C1347">
        <v>2024</v>
      </c>
      <c r="D1347">
        <v>99</v>
      </c>
      <c r="E1347">
        <v>99</v>
      </c>
      <c r="F1347">
        <v>99</v>
      </c>
      <c r="G1347">
        <v>99</v>
      </c>
      <c r="H1347">
        <v>99</v>
      </c>
      <c r="I1347">
        <v>99</v>
      </c>
      <c r="J1347">
        <v>999</v>
      </c>
      <c r="K1347">
        <v>99</v>
      </c>
      <c r="L1347">
        <v>99</v>
      </c>
      <c r="M1347">
        <v>61</v>
      </c>
      <c r="N1347">
        <v>99</v>
      </c>
      <c r="O1347">
        <v>99</v>
      </c>
      <c r="P1347">
        <v>9999</v>
      </c>
      <c r="Q1347">
        <v>1682</v>
      </c>
      <c r="R1347">
        <v>207297</v>
      </c>
      <c r="S1347">
        <v>207044</v>
      </c>
      <c r="T1347">
        <v>2.0260785250148327E-4</v>
      </c>
      <c r="U1347">
        <v>61</v>
      </c>
      <c r="V1347">
        <v>89.070865399084937</v>
      </c>
      <c r="W1347">
        <v>82.121884720156316</v>
      </c>
      <c r="X1347">
        <v>2.4312942300178002</v>
      </c>
      <c r="Y1347">
        <v>4.8625884600356004</v>
      </c>
      <c r="Z1347">
        <v>0</v>
      </c>
      <c r="AA1347">
        <v>8.0927833927916346</v>
      </c>
      <c r="AB1347">
        <v>0</v>
      </c>
      <c r="AD1347">
        <v>16.234281377921214</v>
      </c>
      <c r="AE1347">
        <v>16.266942958431581</v>
      </c>
      <c r="AF1347">
        <v>2663</v>
      </c>
      <c r="AG1347">
        <v>0</v>
      </c>
      <c r="AH1347">
        <v>1</v>
      </c>
      <c r="AI1347">
        <v>780</v>
      </c>
      <c r="AJ1347">
        <v>10423</v>
      </c>
      <c r="AK1347">
        <v>2311</v>
      </c>
      <c r="AL1347">
        <v>14574</v>
      </c>
      <c r="AM1347">
        <v>7</v>
      </c>
      <c r="AN1347">
        <v>2392</v>
      </c>
      <c r="AO1347">
        <v>1781</v>
      </c>
      <c r="AP1347">
        <v>746</v>
      </c>
    </row>
    <row r="1348" spans="1:42">
      <c r="A1348">
        <v>10</v>
      </c>
      <c r="B1348">
        <v>15</v>
      </c>
      <c r="C1348">
        <v>2024</v>
      </c>
      <c r="D1348">
        <v>99</v>
      </c>
      <c r="E1348">
        <v>99</v>
      </c>
      <c r="F1348">
        <v>99</v>
      </c>
      <c r="G1348">
        <v>99</v>
      </c>
      <c r="H1348">
        <v>99</v>
      </c>
      <c r="I1348">
        <v>99</v>
      </c>
      <c r="J1348">
        <v>999</v>
      </c>
      <c r="K1348">
        <v>99</v>
      </c>
      <c r="L1348">
        <v>99</v>
      </c>
      <c r="M1348">
        <v>62</v>
      </c>
      <c r="N1348">
        <v>99</v>
      </c>
      <c r="O1348">
        <v>99</v>
      </c>
      <c r="P1348">
        <v>9999</v>
      </c>
      <c r="Q1348">
        <v>1685</v>
      </c>
      <c r="R1348">
        <v>194448</v>
      </c>
      <c r="S1348">
        <v>193727</v>
      </c>
      <c r="T1348">
        <v>4.8856249485723679E-4</v>
      </c>
      <c r="U1348">
        <v>62</v>
      </c>
      <c r="V1348">
        <v>88.014398812693983</v>
      </c>
      <c r="W1348">
        <v>80.960904055708298</v>
      </c>
      <c r="X1348">
        <v>2.535382210153871</v>
      </c>
      <c r="Y1348">
        <v>5.070764420307742</v>
      </c>
      <c r="Z1348">
        <v>0</v>
      </c>
      <c r="AA1348">
        <v>8.3838030415049403</v>
      </c>
      <c r="AB1348">
        <v>0</v>
      </c>
      <c r="AD1348">
        <v>15.228023296883338</v>
      </c>
      <c r="AE1348">
        <v>15.00547987101135</v>
      </c>
      <c r="AF1348">
        <v>2644</v>
      </c>
      <c r="AG1348">
        <v>1</v>
      </c>
      <c r="AH1348">
        <v>1</v>
      </c>
      <c r="AI1348">
        <v>865</v>
      </c>
      <c r="AJ1348">
        <v>10321</v>
      </c>
      <c r="AK1348">
        <v>2225</v>
      </c>
      <c r="AL1348">
        <v>14737</v>
      </c>
      <c r="AM1348">
        <v>4</v>
      </c>
      <c r="AN1348">
        <v>2190</v>
      </c>
      <c r="AO1348">
        <v>1684</v>
      </c>
      <c r="AP1348">
        <v>745</v>
      </c>
    </row>
    <row r="1349" spans="1:42">
      <c r="A1349">
        <v>10</v>
      </c>
      <c r="B1349">
        <v>16</v>
      </c>
      <c r="C1349">
        <v>2024</v>
      </c>
      <c r="D1349">
        <v>99</v>
      </c>
      <c r="E1349">
        <v>99</v>
      </c>
      <c r="F1349">
        <v>99</v>
      </c>
      <c r="G1349">
        <v>99</v>
      </c>
      <c r="H1349">
        <v>99</v>
      </c>
      <c r="I1349">
        <v>99</v>
      </c>
      <c r="J1349">
        <v>999</v>
      </c>
      <c r="K1349">
        <v>99</v>
      </c>
      <c r="L1349">
        <v>99</v>
      </c>
      <c r="M1349">
        <v>63</v>
      </c>
      <c r="N1349">
        <v>99</v>
      </c>
      <c r="O1349">
        <v>99</v>
      </c>
      <c r="P1349">
        <v>9999</v>
      </c>
      <c r="Q1349">
        <v>1672</v>
      </c>
      <c r="R1349">
        <v>147406</v>
      </c>
      <c r="S1349">
        <v>147119</v>
      </c>
      <c r="T1349">
        <v>2.0351953109100035E-4</v>
      </c>
      <c r="U1349">
        <v>63</v>
      </c>
      <c r="V1349">
        <v>86.465626027478137</v>
      </c>
      <c r="W1349">
        <v>79.677070262849298</v>
      </c>
      <c r="X1349">
        <v>2.6220099588890551</v>
      </c>
      <c r="Y1349">
        <v>5.2440199177781102</v>
      </c>
      <c r="Z1349">
        <v>0</v>
      </c>
      <c r="AA1349">
        <v>8.6798006791442255</v>
      </c>
      <c r="AB1349">
        <v>0</v>
      </c>
      <c r="AD1349">
        <v>11.54397063533893</v>
      </c>
      <c r="AE1349">
        <v>11.214670220802468</v>
      </c>
      <c r="AF1349">
        <v>2178</v>
      </c>
      <c r="AG1349">
        <v>1</v>
      </c>
      <c r="AH1349">
        <v>0</v>
      </c>
      <c r="AI1349">
        <v>789</v>
      </c>
      <c r="AJ1349">
        <v>8348</v>
      </c>
      <c r="AK1349">
        <v>1956</v>
      </c>
      <c r="AL1349">
        <v>12029</v>
      </c>
      <c r="AM1349">
        <v>1</v>
      </c>
      <c r="AN1349">
        <v>1779</v>
      </c>
      <c r="AO1349">
        <v>1334</v>
      </c>
      <c r="AP1349">
        <v>737</v>
      </c>
    </row>
    <row r="1350" spans="1:42">
      <c r="A1350">
        <v>10</v>
      </c>
      <c r="B1350">
        <v>17</v>
      </c>
      <c r="C1350">
        <v>2024</v>
      </c>
      <c r="D1350">
        <v>99</v>
      </c>
      <c r="E1350">
        <v>99</v>
      </c>
      <c r="F1350">
        <v>99</v>
      </c>
      <c r="G1350">
        <v>99</v>
      </c>
      <c r="H1350">
        <v>99</v>
      </c>
      <c r="I1350">
        <v>99</v>
      </c>
      <c r="J1350">
        <v>999</v>
      </c>
      <c r="K1350">
        <v>99</v>
      </c>
      <c r="L1350">
        <v>99</v>
      </c>
      <c r="M1350">
        <v>64</v>
      </c>
      <c r="N1350">
        <v>99</v>
      </c>
      <c r="O1350">
        <v>99</v>
      </c>
      <c r="P1350">
        <v>9999</v>
      </c>
      <c r="Q1350">
        <v>1607</v>
      </c>
      <c r="R1350">
        <v>89545</v>
      </c>
      <c r="S1350">
        <v>88971</v>
      </c>
      <c r="T1350">
        <v>7.370595789826346E-4</v>
      </c>
      <c r="U1350">
        <v>64</v>
      </c>
      <c r="V1350">
        <v>84.744830180889821</v>
      </c>
      <c r="W1350">
        <v>77.936090411482382</v>
      </c>
      <c r="X1350">
        <v>2.4054944441342343</v>
      </c>
      <c r="Y1350">
        <v>4.8109888882684686</v>
      </c>
      <c r="Z1350">
        <v>0</v>
      </c>
      <c r="AA1350">
        <v>9.572223856242978</v>
      </c>
      <c r="AB1350">
        <v>0</v>
      </c>
      <c r="AD1350">
        <v>7.0126375489561132</v>
      </c>
      <c r="AE1350">
        <v>6.6339390072080509</v>
      </c>
      <c r="AF1350">
        <v>1545</v>
      </c>
      <c r="AG1350">
        <v>0</v>
      </c>
      <c r="AH1350">
        <v>0</v>
      </c>
      <c r="AI1350">
        <v>627</v>
      </c>
      <c r="AJ1350">
        <v>5508</v>
      </c>
      <c r="AK1350">
        <v>1277</v>
      </c>
      <c r="AL1350">
        <v>7906</v>
      </c>
      <c r="AM1350">
        <v>4</v>
      </c>
      <c r="AN1350">
        <v>1111</v>
      </c>
      <c r="AO1350">
        <v>868</v>
      </c>
      <c r="AP1350">
        <v>721</v>
      </c>
    </row>
    <row r="1351" spans="1:42">
      <c r="A1351">
        <v>10</v>
      </c>
      <c r="B1351">
        <v>18</v>
      </c>
      <c r="C1351">
        <v>2024</v>
      </c>
      <c r="D1351">
        <v>99</v>
      </c>
      <c r="E1351">
        <v>99</v>
      </c>
      <c r="F1351">
        <v>99</v>
      </c>
      <c r="G1351">
        <v>99</v>
      </c>
      <c r="H1351">
        <v>99</v>
      </c>
      <c r="I1351">
        <v>99</v>
      </c>
      <c r="J1351">
        <v>999</v>
      </c>
      <c r="K1351">
        <v>99</v>
      </c>
      <c r="L1351">
        <v>99</v>
      </c>
      <c r="M1351">
        <v>65</v>
      </c>
      <c r="N1351">
        <v>99</v>
      </c>
      <c r="O1351">
        <v>99</v>
      </c>
      <c r="P1351">
        <v>9999</v>
      </c>
      <c r="Q1351">
        <v>1469</v>
      </c>
      <c r="R1351">
        <v>35864</v>
      </c>
      <c r="S1351">
        <v>35748</v>
      </c>
      <c r="T1351">
        <v>2.2306491188935976E-4</v>
      </c>
      <c r="U1351">
        <v>65</v>
      </c>
      <c r="V1351">
        <v>83.663242917104498</v>
      </c>
      <c r="W1351">
        <v>77.034001902204608</v>
      </c>
      <c r="X1351">
        <v>1.9685478474236004</v>
      </c>
      <c r="Y1351">
        <v>3.9370956948472009</v>
      </c>
      <c r="Z1351">
        <v>0</v>
      </c>
      <c r="AA1351">
        <v>10.065271429666884</v>
      </c>
      <c r="AB1351">
        <v>0</v>
      </c>
      <c r="AD1351">
        <v>2.8086574689347481</v>
      </c>
      <c r="AE1351">
        <v>2.6346237080152495</v>
      </c>
      <c r="AF1351">
        <v>685</v>
      </c>
      <c r="AG1351">
        <v>0</v>
      </c>
      <c r="AH1351">
        <v>0</v>
      </c>
      <c r="AI1351">
        <v>319</v>
      </c>
      <c r="AJ1351">
        <v>2469</v>
      </c>
      <c r="AK1351">
        <v>593</v>
      </c>
      <c r="AL1351">
        <v>3357</v>
      </c>
      <c r="AM1351">
        <v>2</v>
      </c>
      <c r="AN1351">
        <v>484</v>
      </c>
      <c r="AO1351">
        <v>358</v>
      </c>
      <c r="AP1351">
        <v>674</v>
      </c>
    </row>
    <row r="1352" spans="1:42">
      <c r="A1352">
        <v>10</v>
      </c>
      <c r="B1352">
        <v>19</v>
      </c>
      <c r="C1352">
        <v>2024</v>
      </c>
      <c r="D1352">
        <v>99</v>
      </c>
      <c r="E1352">
        <v>99</v>
      </c>
      <c r="F1352">
        <v>99</v>
      </c>
      <c r="G1352">
        <v>99</v>
      </c>
      <c r="H1352">
        <v>99</v>
      </c>
      <c r="I1352">
        <v>99</v>
      </c>
      <c r="J1352">
        <v>999</v>
      </c>
      <c r="K1352">
        <v>99</v>
      </c>
      <c r="L1352">
        <v>99</v>
      </c>
      <c r="M1352">
        <v>66</v>
      </c>
      <c r="N1352">
        <v>99</v>
      </c>
      <c r="O1352">
        <v>99</v>
      </c>
      <c r="P1352">
        <v>9999</v>
      </c>
      <c r="Q1352">
        <v>1140</v>
      </c>
      <c r="R1352">
        <v>9118</v>
      </c>
      <c r="S1352">
        <v>9076</v>
      </c>
      <c r="T1352">
        <v>0</v>
      </c>
      <c r="U1352">
        <v>66</v>
      </c>
      <c r="V1352">
        <v>82.333116234785408</v>
      </c>
      <c r="W1352">
        <v>75.713464081093093</v>
      </c>
      <c r="X1352">
        <v>1.6231629743364775</v>
      </c>
      <c r="Y1352">
        <v>3.246325948672955</v>
      </c>
      <c r="Z1352">
        <v>0</v>
      </c>
      <c r="AA1352">
        <v>10.836756243668164</v>
      </c>
      <c r="AB1352">
        <v>0</v>
      </c>
      <c r="AD1352">
        <v>0.71406811291955852</v>
      </c>
      <c r="AE1352">
        <v>0.6574337424347515</v>
      </c>
      <c r="AF1352">
        <v>224</v>
      </c>
      <c r="AG1352">
        <v>0</v>
      </c>
      <c r="AH1352">
        <v>0</v>
      </c>
      <c r="AI1352">
        <v>114</v>
      </c>
      <c r="AJ1352">
        <v>655</v>
      </c>
      <c r="AK1352">
        <v>139</v>
      </c>
      <c r="AL1352">
        <v>837</v>
      </c>
      <c r="AM1352">
        <v>0</v>
      </c>
      <c r="AN1352">
        <v>118</v>
      </c>
      <c r="AO1352">
        <v>106</v>
      </c>
      <c r="AP1352">
        <v>537</v>
      </c>
    </row>
    <row r="1353" spans="1:42">
      <c r="A1353">
        <v>10</v>
      </c>
      <c r="B1353">
        <v>20</v>
      </c>
      <c r="C1353">
        <v>2024</v>
      </c>
      <c r="D1353">
        <v>99</v>
      </c>
      <c r="E1353">
        <v>99</v>
      </c>
      <c r="F1353">
        <v>99</v>
      </c>
      <c r="G1353">
        <v>99</v>
      </c>
      <c r="H1353">
        <v>99</v>
      </c>
      <c r="I1353">
        <v>99</v>
      </c>
      <c r="J1353">
        <v>999</v>
      </c>
      <c r="K1353">
        <v>99</v>
      </c>
      <c r="L1353">
        <v>99</v>
      </c>
      <c r="M1353">
        <v>67</v>
      </c>
      <c r="N1353">
        <v>99</v>
      </c>
      <c r="O1353">
        <v>99</v>
      </c>
      <c r="P1353">
        <v>9999</v>
      </c>
      <c r="Q1353">
        <v>508</v>
      </c>
      <c r="R1353">
        <v>1500</v>
      </c>
      <c r="S1353">
        <v>1491</v>
      </c>
      <c r="T1353">
        <v>0</v>
      </c>
      <c r="U1353">
        <v>67</v>
      </c>
      <c r="V1353">
        <v>83.34020010274719</v>
      </c>
      <c r="W1353">
        <v>76.524815560026866</v>
      </c>
      <c r="X1353">
        <v>1.8666666666666671</v>
      </c>
      <c r="Y1353">
        <v>3.7333333333333343</v>
      </c>
      <c r="Z1353">
        <v>0</v>
      </c>
      <c r="AA1353">
        <v>10.573390217918689</v>
      </c>
      <c r="AB1353">
        <v>0</v>
      </c>
      <c r="AD1353">
        <v>0.11747117453162284</v>
      </c>
      <c r="AE1353">
        <v>0.10916019965381682</v>
      </c>
      <c r="AF1353">
        <v>35</v>
      </c>
      <c r="AG1353">
        <v>0</v>
      </c>
      <c r="AH1353">
        <v>0</v>
      </c>
      <c r="AI1353">
        <v>28</v>
      </c>
      <c r="AJ1353">
        <v>145</v>
      </c>
      <c r="AK1353">
        <v>28</v>
      </c>
      <c r="AL1353">
        <v>158</v>
      </c>
      <c r="AM1353">
        <v>0</v>
      </c>
      <c r="AN1353">
        <v>24</v>
      </c>
      <c r="AO1353">
        <v>17</v>
      </c>
      <c r="AP1353">
        <v>246</v>
      </c>
    </row>
    <row r="1354" spans="1:42">
      <c r="A1354">
        <v>10</v>
      </c>
      <c r="B1354">
        <v>21</v>
      </c>
      <c r="C1354">
        <v>2024</v>
      </c>
      <c r="D1354">
        <v>99</v>
      </c>
      <c r="E1354">
        <v>99</v>
      </c>
      <c r="F1354">
        <v>99</v>
      </c>
      <c r="G1354">
        <v>99</v>
      </c>
      <c r="H1354">
        <v>99</v>
      </c>
      <c r="I1354">
        <v>99</v>
      </c>
      <c r="J1354">
        <v>999</v>
      </c>
      <c r="K1354">
        <v>99</v>
      </c>
      <c r="L1354">
        <v>99</v>
      </c>
      <c r="M1354">
        <v>68</v>
      </c>
      <c r="N1354">
        <v>99</v>
      </c>
      <c r="O1354">
        <v>99</v>
      </c>
      <c r="P1354">
        <v>9999</v>
      </c>
      <c r="Q1354">
        <v>107</v>
      </c>
      <c r="R1354">
        <v>187</v>
      </c>
      <c r="S1354">
        <v>179</v>
      </c>
      <c r="T1354">
        <v>7.4866310160427801E-2</v>
      </c>
      <c r="U1354">
        <v>68</v>
      </c>
      <c r="V1354">
        <v>87.798471101642107</v>
      </c>
      <c r="W1354">
        <v>79.141340782122882</v>
      </c>
      <c r="X1354">
        <v>1.6042780748663099</v>
      </c>
      <c r="Y1354">
        <v>3.2085561497326198</v>
      </c>
      <c r="Z1354">
        <v>0</v>
      </c>
      <c r="AA1354">
        <v>10.473567175298538</v>
      </c>
      <c r="AB1354">
        <v>0</v>
      </c>
      <c r="AD1354">
        <v>1.4644739758275648E-2</v>
      </c>
      <c r="AE1354">
        <v>1.3553167976405165E-2</v>
      </c>
      <c r="AF1354">
        <v>6</v>
      </c>
      <c r="AG1354">
        <v>0</v>
      </c>
      <c r="AH1354">
        <v>0</v>
      </c>
      <c r="AI1354">
        <v>7</v>
      </c>
      <c r="AJ1354">
        <v>12</v>
      </c>
      <c r="AK1354">
        <v>6</v>
      </c>
      <c r="AL1354">
        <v>16</v>
      </c>
      <c r="AM1354">
        <v>0</v>
      </c>
      <c r="AN1354">
        <v>4</v>
      </c>
      <c r="AO1354">
        <v>0</v>
      </c>
      <c r="AP1354">
        <v>54</v>
      </c>
    </row>
    <row r="1355" spans="1:42">
      <c r="A1355">
        <v>10</v>
      </c>
      <c r="B1355">
        <v>22</v>
      </c>
      <c r="C1355">
        <v>2023</v>
      </c>
      <c r="D1355">
        <v>99</v>
      </c>
      <c r="E1355">
        <v>99</v>
      </c>
      <c r="F1355">
        <v>99</v>
      </c>
      <c r="G1355">
        <v>99</v>
      </c>
      <c r="H1355">
        <v>99</v>
      </c>
      <c r="I1355">
        <v>99</v>
      </c>
      <c r="J1355">
        <v>999</v>
      </c>
      <c r="K1355">
        <v>99</v>
      </c>
      <c r="L1355">
        <v>99</v>
      </c>
      <c r="M1355">
        <v>48</v>
      </c>
      <c r="N1355">
        <v>99</v>
      </c>
      <c r="O1355">
        <v>99</v>
      </c>
      <c r="P1355">
        <v>9999</v>
      </c>
      <c r="Q1355">
        <v>424</v>
      </c>
      <c r="R1355">
        <v>1042</v>
      </c>
      <c r="S1355">
        <v>1003</v>
      </c>
      <c r="T1355">
        <v>7.700575815738965</v>
      </c>
      <c r="U1355">
        <v>48</v>
      </c>
      <c r="V1355">
        <v>98.451773606590947</v>
      </c>
      <c r="W1355">
        <v>89.144965104686094</v>
      </c>
      <c r="X1355">
        <v>1.3435700575815739</v>
      </c>
      <c r="Y1355">
        <v>2.6871401151631478</v>
      </c>
      <c r="Z1355">
        <v>0</v>
      </c>
      <c r="AA1355">
        <v>18.449267077763064</v>
      </c>
      <c r="AB1355">
        <v>0</v>
      </c>
      <c r="AD1355">
        <v>8.1418208299343986E-2</v>
      </c>
      <c r="AE1355">
        <v>8.3305436412068862E-2</v>
      </c>
      <c r="AF1355">
        <v>11</v>
      </c>
      <c r="AG1355">
        <v>0</v>
      </c>
      <c r="AH1355">
        <v>0</v>
      </c>
      <c r="AI1355">
        <v>3</v>
      </c>
      <c r="AJ1355">
        <v>35</v>
      </c>
      <c r="AK1355">
        <v>8</v>
      </c>
      <c r="AL1355">
        <v>43</v>
      </c>
      <c r="AM1355">
        <v>1</v>
      </c>
      <c r="AN1355">
        <v>14</v>
      </c>
      <c r="AO1355">
        <v>5</v>
      </c>
      <c r="AP1355">
        <v>216</v>
      </c>
    </row>
    <row r="1356" spans="1:42">
      <c r="A1356">
        <v>10</v>
      </c>
      <c r="B1356">
        <v>23</v>
      </c>
      <c r="C1356">
        <v>2023</v>
      </c>
      <c r="D1356">
        <v>99</v>
      </c>
      <c r="E1356">
        <v>99</v>
      </c>
      <c r="F1356">
        <v>99</v>
      </c>
      <c r="G1356">
        <v>99</v>
      </c>
      <c r="H1356">
        <v>99</v>
      </c>
      <c r="I1356">
        <v>99</v>
      </c>
      <c r="J1356">
        <v>999</v>
      </c>
      <c r="K1356">
        <v>99</v>
      </c>
      <c r="L1356">
        <v>99</v>
      </c>
      <c r="M1356">
        <v>49</v>
      </c>
      <c r="N1356">
        <v>99</v>
      </c>
      <c r="O1356">
        <v>99</v>
      </c>
      <c r="P1356">
        <v>9999</v>
      </c>
      <c r="Q1356">
        <v>332</v>
      </c>
      <c r="R1356">
        <v>540</v>
      </c>
      <c r="S1356">
        <v>533</v>
      </c>
      <c r="T1356">
        <v>7.8962962962962973</v>
      </c>
      <c r="U1356">
        <v>49</v>
      </c>
      <c r="V1356">
        <v>101.73551047953184</v>
      </c>
      <c r="W1356">
        <v>93.497185741088131</v>
      </c>
      <c r="X1356">
        <v>2.2222222222222223</v>
      </c>
      <c r="Y1356">
        <v>4.4444444444444446</v>
      </c>
      <c r="Z1356">
        <v>0</v>
      </c>
      <c r="AA1356">
        <v>12.05371388188586</v>
      </c>
      <c r="AB1356">
        <v>0</v>
      </c>
      <c r="AD1356">
        <v>4.2193697199276126E-2</v>
      </c>
      <c r="AE1356">
        <v>4.6430283922129695E-2</v>
      </c>
      <c r="AF1356">
        <v>6</v>
      </c>
      <c r="AG1356">
        <v>0</v>
      </c>
      <c r="AH1356">
        <v>0</v>
      </c>
      <c r="AI1356">
        <v>3</v>
      </c>
      <c r="AJ1356">
        <v>28</v>
      </c>
      <c r="AK1356">
        <v>7</v>
      </c>
      <c r="AL1356">
        <v>31</v>
      </c>
      <c r="AM1356">
        <v>0</v>
      </c>
      <c r="AN1356">
        <v>9</v>
      </c>
      <c r="AO1356">
        <v>5</v>
      </c>
      <c r="AP1356">
        <v>149</v>
      </c>
    </row>
    <row r="1357" spans="1:42">
      <c r="A1357">
        <v>10</v>
      </c>
      <c r="B1357">
        <v>24</v>
      </c>
      <c r="C1357">
        <v>2023</v>
      </c>
      <c r="D1357">
        <v>99</v>
      </c>
      <c r="E1357">
        <v>99</v>
      </c>
      <c r="F1357">
        <v>99</v>
      </c>
      <c r="G1357">
        <v>99</v>
      </c>
      <c r="H1357">
        <v>99</v>
      </c>
      <c r="I1357">
        <v>99</v>
      </c>
      <c r="J1357">
        <v>999</v>
      </c>
      <c r="K1357">
        <v>99</v>
      </c>
      <c r="L1357">
        <v>99</v>
      </c>
      <c r="M1357">
        <v>50</v>
      </c>
      <c r="N1357">
        <v>99</v>
      </c>
      <c r="O1357">
        <v>99</v>
      </c>
      <c r="P1357">
        <v>9999</v>
      </c>
      <c r="Q1357">
        <v>452</v>
      </c>
      <c r="R1357">
        <v>956</v>
      </c>
      <c r="S1357">
        <v>952</v>
      </c>
      <c r="T1357">
        <v>10.953974895397492</v>
      </c>
      <c r="U1357">
        <v>50</v>
      </c>
      <c r="V1357">
        <v>101.44247839981064</v>
      </c>
      <c r="W1357">
        <v>93.447584033613566</v>
      </c>
      <c r="X1357">
        <v>1.8828451882845187</v>
      </c>
      <c r="Y1357">
        <v>3.7656903765690375</v>
      </c>
      <c r="Z1357">
        <v>0</v>
      </c>
      <c r="AA1357">
        <v>11.61237271385286</v>
      </c>
      <c r="AB1357">
        <v>0</v>
      </c>
      <c r="AD1357">
        <v>7.4698471337977773E-2</v>
      </c>
      <c r="AE1357">
        <v>8.2885892388909255E-2</v>
      </c>
      <c r="AF1357">
        <v>2</v>
      </c>
      <c r="AG1357">
        <v>0</v>
      </c>
      <c r="AH1357">
        <v>0</v>
      </c>
      <c r="AI1357">
        <v>6</v>
      </c>
      <c r="AJ1357">
        <v>32</v>
      </c>
      <c r="AK1357">
        <v>8</v>
      </c>
      <c r="AL1357">
        <v>47</v>
      </c>
      <c r="AM1357">
        <v>0</v>
      </c>
      <c r="AN1357">
        <v>15</v>
      </c>
      <c r="AO1357">
        <v>3</v>
      </c>
      <c r="AP1357">
        <v>215</v>
      </c>
    </row>
    <row r="1358" spans="1:42">
      <c r="A1358">
        <v>10</v>
      </c>
      <c r="B1358">
        <v>25</v>
      </c>
      <c r="C1358">
        <v>2023</v>
      </c>
      <c r="D1358">
        <v>99</v>
      </c>
      <c r="E1358">
        <v>99</v>
      </c>
      <c r="F1358">
        <v>99</v>
      </c>
      <c r="G1358">
        <v>99</v>
      </c>
      <c r="H1358">
        <v>99</v>
      </c>
      <c r="I1358">
        <v>99</v>
      </c>
      <c r="J1358">
        <v>999</v>
      </c>
      <c r="K1358">
        <v>99</v>
      </c>
      <c r="L1358">
        <v>99</v>
      </c>
      <c r="M1358">
        <v>51</v>
      </c>
      <c r="N1358">
        <v>99</v>
      </c>
      <c r="O1358">
        <v>99</v>
      </c>
      <c r="P1358">
        <v>9999</v>
      </c>
      <c r="Q1358">
        <v>661</v>
      </c>
      <c r="R1358">
        <v>1715</v>
      </c>
      <c r="S1358">
        <v>1711</v>
      </c>
      <c r="T1358">
        <v>10.974344023323615</v>
      </c>
      <c r="U1358">
        <v>51</v>
      </c>
      <c r="V1358">
        <v>100.51973939577772</v>
      </c>
      <c r="W1358">
        <v>92.611981297486878</v>
      </c>
      <c r="X1358">
        <v>1.1078717201166182</v>
      </c>
      <c r="Y1358">
        <v>2.2157434402332363</v>
      </c>
      <c r="Z1358">
        <v>0</v>
      </c>
      <c r="AA1358">
        <v>10.685368125772598</v>
      </c>
      <c r="AB1358">
        <v>0</v>
      </c>
      <c r="AD1358">
        <v>0.13400405684584923</v>
      </c>
      <c r="AE1358">
        <v>0.14763617215244909</v>
      </c>
      <c r="AF1358">
        <v>26</v>
      </c>
      <c r="AG1358">
        <v>0</v>
      </c>
      <c r="AH1358">
        <v>0</v>
      </c>
      <c r="AI1358">
        <v>8</v>
      </c>
      <c r="AJ1358">
        <v>83</v>
      </c>
      <c r="AK1358">
        <v>17</v>
      </c>
      <c r="AL1358">
        <v>90</v>
      </c>
      <c r="AM1358">
        <v>0</v>
      </c>
      <c r="AN1358">
        <v>37</v>
      </c>
      <c r="AO1358">
        <v>16</v>
      </c>
      <c r="AP1358">
        <v>315</v>
      </c>
    </row>
    <row r="1359" spans="1:42">
      <c r="A1359">
        <v>10</v>
      </c>
      <c r="B1359">
        <v>26</v>
      </c>
      <c r="C1359">
        <v>2023</v>
      </c>
      <c r="D1359">
        <v>99</v>
      </c>
      <c r="E1359">
        <v>99</v>
      </c>
      <c r="F1359">
        <v>99</v>
      </c>
      <c r="G1359">
        <v>99</v>
      </c>
      <c r="H1359">
        <v>99</v>
      </c>
      <c r="I1359">
        <v>99</v>
      </c>
      <c r="J1359">
        <v>999</v>
      </c>
      <c r="K1359">
        <v>99</v>
      </c>
      <c r="L1359">
        <v>99</v>
      </c>
      <c r="M1359">
        <v>52</v>
      </c>
      <c r="N1359">
        <v>99</v>
      </c>
      <c r="O1359">
        <v>99</v>
      </c>
      <c r="P1359">
        <v>9999</v>
      </c>
      <c r="Q1359">
        <v>868</v>
      </c>
      <c r="R1359">
        <v>3335</v>
      </c>
      <c r="S1359">
        <v>3329</v>
      </c>
      <c r="T1359">
        <v>10.981109445277362</v>
      </c>
      <c r="U1359">
        <v>52</v>
      </c>
      <c r="V1359">
        <v>100.33723146699582</v>
      </c>
      <c r="W1359">
        <v>92.505407029137729</v>
      </c>
      <c r="X1359">
        <v>1.4392803598200903</v>
      </c>
      <c r="Y1359">
        <v>2.8785607196401806</v>
      </c>
      <c r="Z1359">
        <v>0</v>
      </c>
      <c r="AA1359">
        <v>9.8121325985760386</v>
      </c>
      <c r="AB1359">
        <v>0</v>
      </c>
      <c r="AD1359">
        <v>0.26058514844367769</v>
      </c>
      <c r="AE1359">
        <v>0.28691714791029793</v>
      </c>
      <c r="AF1359">
        <v>36</v>
      </c>
      <c r="AG1359">
        <v>0</v>
      </c>
      <c r="AH1359">
        <v>0</v>
      </c>
      <c r="AI1359">
        <v>5</v>
      </c>
      <c r="AJ1359">
        <v>141</v>
      </c>
      <c r="AK1359">
        <v>37</v>
      </c>
      <c r="AL1359">
        <v>177</v>
      </c>
      <c r="AM1359">
        <v>0</v>
      </c>
      <c r="AN1359">
        <v>68</v>
      </c>
      <c r="AO1359">
        <v>27</v>
      </c>
      <c r="AP1359">
        <v>414</v>
      </c>
    </row>
    <row r="1360" spans="1:42">
      <c r="A1360">
        <v>10</v>
      </c>
      <c r="B1360">
        <v>27</v>
      </c>
      <c r="C1360">
        <v>2023</v>
      </c>
      <c r="D1360">
        <v>99</v>
      </c>
      <c r="E1360">
        <v>99</v>
      </c>
      <c r="F1360">
        <v>99</v>
      </c>
      <c r="G1360">
        <v>99</v>
      </c>
      <c r="H1360">
        <v>99</v>
      </c>
      <c r="I1360">
        <v>99</v>
      </c>
      <c r="J1360">
        <v>999</v>
      </c>
      <c r="K1360">
        <v>99</v>
      </c>
      <c r="L1360">
        <v>99</v>
      </c>
      <c r="M1360">
        <v>53</v>
      </c>
      <c r="N1360">
        <v>99</v>
      </c>
      <c r="O1360">
        <v>99</v>
      </c>
      <c r="P1360">
        <v>9999</v>
      </c>
      <c r="Q1360">
        <v>1109</v>
      </c>
      <c r="R1360">
        <v>6236</v>
      </c>
      <c r="S1360">
        <v>6225</v>
      </c>
      <c r="T1360">
        <v>10.981558691468891</v>
      </c>
      <c r="U1360">
        <v>53</v>
      </c>
      <c r="V1360">
        <v>99.284696750164017</v>
      </c>
      <c r="W1360">
        <v>91.528080321285572</v>
      </c>
      <c r="X1360">
        <v>1.6677357280307887</v>
      </c>
      <c r="Y1360">
        <v>3.3354714560615775</v>
      </c>
      <c r="Z1360">
        <v>0</v>
      </c>
      <c r="AA1360">
        <v>9.8246979295629409</v>
      </c>
      <c r="AB1360">
        <v>0</v>
      </c>
      <c r="AD1360">
        <v>0.48725906617534448</v>
      </c>
      <c r="AE1360">
        <v>0.53084691891330782</v>
      </c>
      <c r="AF1360">
        <v>73</v>
      </c>
      <c r="AG1360">
        <v>0</v>
      </c>
      <c r="AH1360">
        <v>0</v>
      </c>
      <c r="AI1360">
        <v>21</v>
      </c>
      <c r="AJ1360">
        <v>304</v>
      </c>
      <c r="AK1360">
        <v>58</v>
      </c>
      <c r="AL1360">
        <v>334</v>
      </c>
      <c r="AM1360">
        <v>0</v>
      </c>
      <c r="AN1360">
        <v>100</v>
      </c>
      <c r="AO1360">
        <v>44</v>
      </c>
      <c r="AP1360">
        <v>528</v>
      </c>
    </row>
    <row r="1361" spans="1:42">
      <c r="A1361">
        <v>10</v>
      </c>
      <c r="B1361">
        <v>28</v>
      </c>
      <c r="C1361">
        <v>2023</v>
      </c>
      <c r="D1361">
        <v>99</v>
      </c>
      <c r="E1361">
        <v>99</v>
      </c>
      <c r="F1361">
        <v>99</v>
      </c>
      <c r="G1361">
        <v>99</v>
      </c>
      <c r="H1361">
        <v>99</v>
      </c>
      <c r="I1361">
        <v>99</v>
      </c>
      <c r="J1361">
        <v>999</v>
      </c>
      <c r="K1361">
        <v>99</v>
      </c>
      <c r="L1361">
        <v>99</v>
      </c>
      <c r="M1361">
        <v>54</v>
      </c>
      <c r="N1361">
        <v>99</v>
      </c>
      <c r="O1361">
        <v>99</v>
      </c>
      <c r="P1361">
        <v>9999</v>
      </c>
      <c r="Q1361">
        <v>1282</v>
      </c>
      <c r="R1361">
        <v>11975</v>
      </c>
      <c r="S1361">
        <v>11959</v>
      </c>
      <c r="T1361">
        <v>10.985302713987473</v>
      </c>
      <c r="U1361">
        <v>54</v>
      </c>
      <c r="V1361">
        <v>98.111206426942161</v>
      </c>
      <c r="W1361">
        <v>90.495166819968574</v>
      </c>
      <c r="X1361">
        <v>1.5615866388308977</v>
      </c>
      <c r="Y1361">
        <v>3.1231732776617953</v>
      </c>
      <c r="Z1361">
        <v>0</v>
      </c>
      <c r="AA1361">
        <v>9.2719262377715221</v>
      </c>
      <c r="AB1361">
        <v>0</v>
      </c>
      <c r="AD1361">
        <v>0.93568430363209565</v>
      </c>
      <c r="AE1361">
        <v>1.0083141048386512</v>
      </c>
      <c r="AF1361">
        <v>144</v>
      </c>
      <c r="AG1361">
        <v>0</v>
      </c>
      <c r="AH1361">
        <v>0</v>
      </c>
      <c r="AI1361">
        <v>47</v>
      </c>
      <c r="AJ1361">
        <v>558</v>
      </c>
      <c r="AK1361">
        <v>96</v>
      </c>
      <c r="AL1361">
        <v>634</v>
      </c>
      <c r="AM1361">
        <v>0</v>
      </c>
      <c r="AN1361">
        <v>205</v>
      </c>
      <c r="AO1361">
        <v>101</v>
      </c>
      <c r="AP1361">
        <v>618</v>
      </c>
    </row>
    <row r="1362" spans="1:42">
      <c r="A1362">
        <v>10</v>
      </c>
      <c r="B1362">
        <v>29</v>
      </c>
      <c r="C1362">
        <v>2023</v>
      </c>
      <c r="D1362">
        <v>99</v>
      </c>
      <c r="E1362">
        <v>99</v>
      </c>
      <c r="F1362">
        <v>99</v>
      </c>
      <c r="G1362">
        <v>99</v>
      </c>
      <c r="H1362">
        <v>99</v>
      </c>
      <c r="I1362">
        <v>99</v>
      </c>
      <c r="J1362">
        <v>999</v>
      </c>
      <c r="K1362">
        <v>99</v>
      </c>
      <c r="L1362">
        <v>99</v>
      </c>
      <c r="M1362">
        <v>55</v>
      </c>
      <c r="N1362">
        <v>99</v>
      </c>
      <c r="O1362">
        <v>99</v>
      </c>
      <c r="P1362">
        <v>9999</v>
      </c>
      <c r="Q1362">
        <v>1404</v>
      </c>
      <c r="R1362">
        <v>21664</v>
      </c>
      <c r="S1362">
        <v>21644</v>
      </c>
      <c r="T1362">
        <v>13.985782865583456</v>
      </c>
      <c r="U1362">
        <v>55</v>
      </c>
      <c r="V1362">
        <v>97.311018063800489</v>
      </c>
      <c r="W1362">
        <v>89.762160413971699</v>
      </c>
      <c r="X1362">
        <v>1.2970827178729689</v>
      </c>
      <c r="Y1362">
        <v>2.5941654357459378</v>
      </c>
      <c r="Z1362">
        <v>0</v>
      </c>
      <c r="AA1362">
        <v>10.891655764055511</v>
      </c>
      <c r="AB1362">
        <v>0</v>
      </c>
      <c r="AD1362">
        <v>1.6927486224539228</v>
      </c>
      <c r="AE1362">
        <v>1.8101160262747849</v>
      </c>
      <c r="AF1362">
        <v>282</v>
      </c>
      <c r="AG1362">
        <v>0</v>
      </c>
      <c r="AH1362">
        <v>0</v>
      </c>
      <c r="AI1362">
        <v>69</v>
      </c>
      <c r="AJ1362">
        <v>1012</v>
      </c>
      <c r="AK1362">
        <v>197</v>
      </c>
      <c r="AL1362">
        <v>1083</v>
      </c>
      <c r="AM1362">
        <v>1</v>
      </c>
      <c r="AN1362">
        <v>331</v>
      </c>
      <c r="AO1362">
        <v>200</v>
      </c>
      <c r="AP1362">
        <v>681</v>
      </c>
    </row>
    <row r="1363" spans="1:42">
      <c r="A1363">
        <v>10</v>
      </c>
      <c r="B1363">
        <v>30</v>
      </c>
      <c r="C1363">
        <v>2023</v>
      </c>
      <c r="D1363">
        <v>99</v>
      </c>
      <c r="E1363">
        <v>99</v>
      </c>
      <c r="F1363">
        <v>99</v>
      </c>
      <c r="G1363">
        <v>99</v>
      </c>
      <c r="H1363">
        <v>99</v>
      </c>
      <c r="I1363">
        <v>99</v>
      </c>
      <c r="J1363">
        <v>999</v>
      </c>
      <c r="K1363">
        <v>99</v>
      </c>
      <c r="L1363">
        <v>99</v>
      </c>
      <c r="M1363">
        <v>56</v>
      </c>
      <c r="N1363">
        <v>99</v>
      </c>
      <c r="O1363">
        <v>99</v>
      </c>
      <c r="P1363">
        <v>9999</v>
      </c>
      <c r="Q1363">
        <v>1497</v>
      </c>
      <c r="R1363">
        <v>37586</v>
      </c>
      <c r="S1363">
        <v>37552</v>
      </c>
      <c r="T1363">
        <v>13.98547331453201</v>
      </c>
      <c r="U1363">
        <v>56</v>
      </c>
      <c r="V1363">
        <v>96.545260056289763</v>
      </c>
      <c r="W1363">
        <v>89.052314124413684</v>
      </c>
      <c r="X1363">
        <v>1.3568882030543283</v>
      </c>
      <c r="Y1363">
        <v>2.7137764061086567</v>
      </c>
      <c r="Z1363">
        <v>0</v>
      </c>
      <c r="AA1363">
        <v>8.7034178815755308</v>
      </c>
      <c r="AB1363">
        <v>0</v>
      </c>
      <c r="AD1363">
        <v>2.9368375980222092</v>
      </c>
      <c r="AE1363">
        <v>3.1156873667950369</v>
      </c>
      <c r="AF1363">
        <v>451</v>
      </c>
      <c r="AG1363">
        <v>0</v>
      </c>
      <c r="AH1363">
        <v>0</v>
      </c>
      <c r="AI1363">
        <v>108</v>
      </c>
      <c r="AJ1363">
        <v>1734</v>
      </c>
      <c r="AK1363">
        <v>351</v>
      </c>
      <c r="AL1363">
        <v>2097</v>
      </c>
      <c r="AM1363">
        <v>4</v>
      </c>
      <c r="AN1363">
        <v>576</v>
      </c>
      <c r="AO1363">
        <v>294</v>
      </c>
      <c r="AP1363">
        <v>727</v>
      </c>
    </row>
    <row r="1364" spans="1:42">
      <c r="A1364">
        <v>10</v>
      </c>
      <c r="B1364">
        <v>31</v>
      </c>
      <c r="C1364">
        <v>2023</v>
      </c>
      <c r="D1364">
        <v>99</v>
      </c>
      <c r="E1364">
        <v>99</v>
      </c>
      <c r="F1364">
        <v>99</v>
      </c>
      <c r="G1364">
        <v>99</v>
      </c>
      <c r="H1364">
        <v>99</v>
      </c>
      <c r="I1364">
        <v>99</v>
      </c>
      <c r="J1364">
        <v>999</v>
      </c>
      <c r="K1364">
        <v>99</v>
      </c>
      <c r="L1364">
        <v>99</v>
      </c>
      <c r="M1364">
        <v>57</v>
      </c>
      <c r="N1364">
        <v>99</v>
      </c>
      <c r="O1364">
        <v>99</v>
      </c>
      <c r="P1364">
        <v>9999</v>
      </c>
      <c r="Q1364">
        <v>1564</v>
      </c>
      <c r="R1364">
        <v>63621</v>
      </c>
      <c r="S1364">
        <v>63578</v>
      </c>
      <c r="T1364">
        <v>13.990050455038435</v>
      </c>
      <c r="U1364">
        <v>57</v>
      </c>
      <c r="V1364">
        <v>95.50758868564813</v>
      </c>
      <c r="W1364">
        <v>88.100353896001408</v>
      </c>
      <c r="X1364">
        <v>1.4759277597019853</v>
      </c>
      <c r="Y1364">
        <v>2.9518555194039706</v>
      </c>
      <c r="Z1364">
        <v>0</v>
      </c>
      <c r="AA1364">
        <v>8.4640708020905482</v>
      </c>
      <c r="AB1364">
        <v>0</v>
      </c>
      <c r="AD1364">
        <v>4.9711207583613843</v>
      </c>
      <c r="AE1364">
        <v>5.2186732585425561</v>
      </c>
      <c r="AF1364">
        <v>796</v>
      </c>
      <c r="AG1364">
        <v>1</v>
      </c>
      <c r="AH1364">
        <v>0</v>
      </c>
      <c r="AI1364">
        <v>201</v>
      </c>
      <c r="AJ1364">
        <v>2930</v>
      </c>
      <c r="AK1364">
        <v>654</v>
      </c>
      <c r="AL1364">
        <v>3616</v>
      </c>
      <c r="AM1364">
        <v>0</v>
      </c>
      <c r="AN1364">
        <v>911</v>
      </c>
      <c r="AO1364">
        <v>563</v>
      </c>
      <c r="AP1364">
        <v>761</v>
      </c>
    </row>
    <row r="1365" spans="1:42">
      <c r="A1365">
        <v>10</v>
      </c>
      <c r="B1365">
        <v>32</v>
      </c>
      <c r="C1365">
        <v>2023</v>
      </c>
      <c r="D1365">
        <v>99</v>
      </c>
      <c r="E1365">
        <v>99</v>
      </c>
      <c r="F1365">
        <v>99</v>
      </c>
      <c r="G1365">
        <v>99</v>
      </c>
      <c r="H1365">
        <v>99</v>
      </c>
      <c r="I1365">
        <v>99</v>
      </c>
      <c r="J1365">
        <v>999</v>
      </c>
      <c r="K1365">
        <v>99</v>
      </c>
      <c r="L1365">
        <v>99</v>
      </c>
      <c r="M1365">
        <v>58</v>
      </c>
      <c r="N1365">
        <v>99</v>
      </c>
      <c r="O1365">
        <v>99</v>
      </c>
      <c r="P1365">
        <v>9999</v>
      </c>
      <c r="Q1365">
        <v>1621</v>
      </c>
      <c r="R1365">
        <v>99819</v>
      </c>
      <c r="S1365">
        <v>99737</v>
      </c>
      <c r="T1365">
        <v>13.988188621404742</v>
      </c>
      <c r="U1365">
        <v>58</v>
      </c>
      <c r="V1365">
        <v>94.63944127551629</v>
      </c>
      <c r="W1365">
        <v>87.285646249637495</v>
      </c>
      <c r="X1365">
        <v>1.6259429567517203</v>
      </c>
      <c r="Y1365">
        <v>3.2518859135034406</v>
      </c>
      <c r="Z1365">
        <v>0</v>
      </c>
      <c r="AA1365">
        <v>8.4355602559349343</v>
      </c>
      <c r="AB1365">
        <v>0</v>
      </c>
      <c r="AD1365">
        <v>7.7995049272861952</v>
      </c>
      <c r="AE1365">
        <v>8.1110060274092088</v>
      </c>
      <c r="AF1365">
        <v>1264</v>
      </c>
      <c r="AG1365">
        <v>0</v>
      </c>
      <c r="AH1365">
        <v>0</v>
      </c>
      <c r="AI1365">
        <v>333</v>
      </c>
      <c r="AJ1365">
        <v>4703</v>
      </c>
      <c r="AK1365">
        <v>1045</v>
      </c>
      <c r="AL1365">
        <v>5709</v>
      </c>
      <c r="AM1365">
        <v>1</v>
      </c>
      <c r="AN1365">
        <v>1397</v>
      </c>
      <c r="AO1365">
        <v>920</v>
      </c>
      <c r="AP1365">
        <v>784</v>
      </c>
    </row>
    <row r="1366" spans="1:42">
      <c r="A1366">
        <v>10</v>
      </c>
      <c r="B1366">
        <v>33</v>
      </c>
      <c r="C1366">
        <v>2023</v>
      </c>
      <c r="D1366">
        <v>99</v>
      </c>
      <c r="E1366">
        <v>99</v>
      </c>
      <c r="F1366">
        <v>99</v>
      </c>
      <c r="G1366">
        <v>99</v>
      </c>
      <c r="H1366">
        <v>99</v>
      </c>
      <c r="I1366">
        <v>99</v>
      </c>
      <c r="J1366">
        <v>999</v>
      </c>
      <c r="K1366">
        <v>99</v>
      </c>
      <c r="L1366">
        <v>99</v>
      </c>
      <c r="M1366">
        <v>59</v>
      </c>
      <c r="N1366">
        <v>99</v>
      </c>
      <c r="O1366">
        <v>99</v>
      </c>
      <c r="P1366">
        <v>9999</v>
      </c>
      <c r="Q1366">
        <v>1659</v>
      </c>
      <c r="R1366">
        <v>144564</v>
      </c>
      <c r="S1366">
        <v>144428</v>
      </c>
      <c r="T1366">
        <v>13.985259123986603</v>
      </c>
      <c r="U1366">
        <v>59</v>
      </c>
      <c r="V1366">
        <v>93.57099539316242</v>
      </c>
      <c r="W1366">
        <v>86.294241421330938</v>
      </c>
      <c r="X1366">
        <v>1.6968263191389277</v>
      </c>
      <c r="Y1366">
        <v>3.3936526382778553</v>
      </c>
      <c r="Z1366">
        <v>0</v>
      </c>
      <c r="AA1366">
        <v>8.4213090356112552</v>
      </c>
      <c r="AB1366">
        <v>0</v>
      </c>
      <c r="AD1366">
        <v>11.295721559103995</v>
      </c>
      <c r="AE1366">
        <v>11.612047514327831</v>
      </c>
      <c r="AF1366">
        <v>2102</v>
      </c>
      <c r="AG1366">
        <v>1</v>
      </c>
      <c r="AH1366">
        <v>0</v>
      </c>
      <c r="AI1366">
        <v>613</v>
      </c>
      <c r="AJ1366">
        <v>6983</v>
      </c>
      <c r="AK1366">
        <v>1581</v>
      </c>
      <c r="AL1366">
        <v>8900</v>
      </c>
      <c r="AM1366">
        <v>4</v>
      </c>
      <c r="AN1366">
        <v>2058</v>
      </c>
      <c r="AO1366">
        <v>1329</v>
      </c>
      <c r="AP1366">
        <v>800</v>
      </c>
    </row>
    <row r="1367" spans="1:42">
      <c r="A1367">
        <v>10</v>
      </c>
      <c r="B1367">
        <v>34</v>
      </c>
      <c r="C1367">
        <v>2023</v>
      </c>
      <c r="D1367">
        <v>99</v>
      </c>
      <c r="E1367">
        <v>99</v>
      </c>
      <c r="F1367">
        <v>99</v>
      </c>
      <c r="G1367">
        <v>99</v>
      </c>
      <c r="H1367">
        <v>99</v>
      </c>
      <c r="I1367">
        <v>99</v>
      </c>
      <c r="J1367">
        <v>999</v>
      </c>
      <c r="K1367">
        <v>99</v>
      </c>
      <c r="L1367">
        <v>99</v>
      </c>
      <c r="M1367">
        <v>60</v>
      </c>
      <c r="N1367">
        <v>99</v>
      </c>
      <c r="O1367">
        <v>99</v>
      </c>
      <c r="P1367">
        <v>9999</v>
      </c>
      <c r="Q1367">
        <v>1716</v>
      </c>
      <c r="R1367">
        <v>190221</v>
      </c>
      <c r="S1367">
        <v>188131</v>
      </c>
      <c r="T1367">
        <v>6.6238743356411762E-4</v>
      </c>
      <c r="U1367">
        <v>60</v>
      </c>
      <c r="V1367">
        <v>92.85055704453832</v>
      </c>
      <c r="W1367">
        <v>85.318531767757619</v>
      </c>
      <c r="X1367">
        <v>1.862570378664816</v>
      </c>
      <c r="Y1367">
        <v>3.725140757329632</v>
      </c>
      <c r="Z1367">
        <v>0</v>
      </c>
      <c r="AA1367">
        <v>8.5379760106389444</v>
      </c>
      <c r="AB1367">
        <v>0</v>
      </c>
      <c r="AD1367">
        <v>14.863198657302789</v>
      </c>
      <c r="AE1367">
        <v>14.954755900636895</v>
      </c>
      <c r="AF1367">
        <v>2679</v>
      </c>
      <c r="AG1367">
        <v>1</v>
      </c>
      <c r="AH1367">
        <v>1</v>
      </c>
      <c r="AI1367">
        <v>783</v>
      </c>
      <c r="AJ1367">
        <v>9409</v>
      </c>
      <c r="AK1367">
        <v>2384</v>
      </c>
      <c r="AL1367">
        <v>12173</v>
      </c>
      <c r="AM1367">
        <v>4</v>
      </c>
      <c r="AN1367">
        <v>2621</v>
      </c>
      <c r="AO1367">
        <v>1778</v>
      </c>
      <c r="AP1367">
        <v>826</v>
      </c>
    </row>
    <row r="1368" spans="1:42">
      <c r="A1368">
        <v>10</v>
      </c>
      <c r="B1368">
        <v>35</v>
      </c>
      <c r="C1368">
        <v>2023</v>
      </c>
      <c r="D1368">
        <v>99</v>
      </c>
      <c r="E1368">
        <v>99</v>
      </c>
      <c r="F1368">
        <v>99</v>
      </c>
      <c r="G1368">
        <v>99</v>
      </c>
      <c r="H1368">
        <v>99</v>
      </c>
      <c r="I1368">
        <v>99</v>
      </c>
      <c r="J1368">
        <v>999</v>
      </c>
      <c r="K1368">
        <v>99</v>
      </c>
      <c r="L1368">
        <v>99</v>
      </c>
      <c r="M1368">
        <v>61</v>
      </c>
      <c r="N1368">
        <v>99</v>
      </c>
      <c r="O1368">
        <v>99</v>
      </c>
      <c r="P1368">
        <v>9999</v>
      </c>
      <c r="Q1368">
        <v>1703</v>
      </c>
      <c r="R1368">
        <v>205664</v>
      </c>
      <c r="S1368">
        <v>205414</v>
      </c>
      <c r="T1368">
        <v>2.1394118562315236E-4</v>
      </c>
      <c r="U1368">
        <v>61</v>
      </c>
      <c r="V1368">
        <v>91.357010788383334</v>
      </c>
      <c r="W1368">
        <v>84.228044923910247</v>
      </c>
      <c r="X1368">
        <v>2.0854403298584097</v>
      </c>
      <c r="Y1368">
        <v>4.1708806597168193</v>
      </c>
      <c r="Z1368">
        <v>0</v>
      </c>
      <c r="AA1368">
        <v>8.5278349625328786</v>
      </c>
      <c r="AB1368">
        <v>0</v>
      </c>
      <c r="AD1368">
        <v>16.069860260725797</v>
      </c>
      <c r="AE1368">
        <v>16.119900294363184</v>
      </c>
      <c r="AF1368">
        <v>3042</v>
      </c>
      <c r="AG1368">
        <v>3</v>
      </c>
      <c r="AH1368">
        <v>0</v>
      </c>
      <c r="AI1368">
        <v>912</v>
      </c>
      <c r="AJ1368">
        <v>10367</v>
      </c>
      <c r="AK1368">
        <v>2546</v>
      </c>
      <c r="AL1368">
        <v>13754</v>
      </c>
      <c r="AM1368">
        <v>7</v>
      </c>
      <c r="AN1368">
        <v>2801</v>
      </c>
      <c r="AO1368">
        <v>1833</v>
      </c>
      <c r="AP1368">
        <v>813</v>
      </c>
    </row>
    <row r="1369" spans="1:42">
      <c r="A1369">
        <v>10</v>
      </c>
      <c r="B1369">
        <v>36</v>
      </c>
      <c r="C1369">
        <v>2023</v>
      </c>
      <c r="D1369">
        <v>99</v>
      </c>
      <c r="E1369">
        <v>99</v>
      </c>
      <c r="F1369">
        <v>99</v>
      </c>
      <c r="G1369">
        <v>99</v>
      </c>
      <c r="H1369">
        <v>99</v>
      </c>
      <c r="I1369">
        <v>99</v>
      </c>
      <c r="J1369">
        <v>999</v>
      </c>
      <c r="K1369">
        <v>99</v>
      </c>
      <c r="L1369">
        <v>99</v>
      </c>
      <c r="M1369">
        <v>62</v>
      </c>
      <c r="N1369">
        <v>99</v>
      </c>
      <c r="O1369">
        <v>99</v>
      </c>
      <c r="P1369">
        <v>9999</v>
      </c>
      <c r="Q1369">
        <v>1678</v>
      </c>
      <c r="R1369">
        <v>194076</v>
      </c>
      <c r="S1369">
        <v>193577</v>
      </c>
      <c r="T1369">
        <v>2.7308889301098542E-4</v>
      </c>
      <c r="U1369">
        <v>62</v>
      </c>
      <c r="V1369">
        <v>90.068626922187676</v>
      </c>
      <c r="W1369">
        <v>82.938408850225883</v>
      </c>
      <c r="X1369">
        <v>2.2140810816381218</v>
      </c>
      <c r="Y1369">
        <v>4.4281621632762436</v>
      </c>
      <c r="Z1369">
        <v>0</v>
      </c>
      <c r="AA1369">
        <v>8.8087967743036124</v>
      </c>
      <c r="AB1369">
        <v>0</v>
      </c>
      <c r="AD1369">
        <v>15.164414773419846</v>
      </c>
      <c r="AE1369">
        <v>14.958396672551276</v>
      </c>
      <c r="AF1369">
        <v>2905</v>
      </c>
      <c r="AG1369">
        <v>2</v>
      </c>
      <c r="AH1369">
        <v>0</v>
      </c>
      <c r="AI1369">
        <v>1002</v>
      </c>
      <c r="AJ1369">
        <v>9936</v>
      </c>
      <c r="AK1369">
        <v>2524</v>
      </c>
      <c r="AL1369">
        <v>13786</v>
      </c>
      <c r="AM1369">
        <v>7</v>
      </c>
      <c r="AN1369">
        <v>2749</v>
      </c>
      <c r="AO1369">
        <v>1834</v>
      </c>
      <c r="AP1369">
        <v>803</v>
      </c>
    </row>
    <row r="1370" spans="1:42">
      <c r="A1370">
        <v>10</v>
      </c>
      <c r="B1370">
        <v>37</v>
      </c>
      <c r="C1370">
        <v>2023</v>
      </c>
      <c r="D1370">
        <v>99</v>
      </c>
      <c r="E1370">
        <v>99</v>
      </c>
      <c r="F1370">
        <v>99</v>
      </c>
      <c r="G1370">
        <v>99</v>
      </c>
      <c r="H1370">
        <v>99</v>
      </c>
      <c r="I1370">
        <v>99</v>
      </c>
      <c r="J1370">
        <v>999</v>
      </c>
      <c r="K1370">
        <v>99</v>
      </c>
      <c r="L1370">
        <v>99</v>
      </c>
      <c r="M1370">
        <v>63</v>
      </c>
      <c r="N1370">
        <v>99</v>
      </c>
      <c r="O1370">
        <v>99</v>
      </c>
      <c r="P1370">
        <v>9999</v>
      </c>
      <c r="Q1370">
        <v>1646</v>
      </c>
      <c r="R1370">
        <v>149635</v>
      </c>
      <c r="S1370">
        <v>149395</v>
      </c>
      <c r="T1370">
        <v>2.8068299528853554E-4</v>
      </c>
      <c r="U1370">
        <v>63</v>
      </c>
      <c r="V1370">
        <v>88.459377706045018</v>
      </c>
      <c r="W1370">
        <v>81.546536363333246</v>
      </c>
      <c r="X1370">
        <v>2.153239549570622</v>
      </c>
      <c r="Y1370">
        <v>4.306479099141244</v>
      </c>
      <c r="Z1370">
        <v>0</v>
      </c>
      <c r="AA1370">
        <v>9.4295000841946486</v>
      </c>
      <c r="AB1370">
        <v>0</v>
      </c>
      <c r="AD1370">
        <v>11.691951630395712</v>
      </c>
      <c r="AE1370">
        <v>11.350556988932562</v>
      </c>
      <c r="AF1370">
        <v>2548</v>
      </c>
      <c r="AG1370">
        <v>1</v>
      </c>
      <c r="AH1370">
        <v>0</v>
      </c>
      <c r="AI1370">
        <v>934</v>
      </c>
      <c r="AJ1370">
        <v>8100</v>
      </c>
      <c r="AK1370">
        <v>2101</v>
      </c>
      <c r="AL1370">
        <v>11337</v>
      </c>
      <c r="AM1370">
        <v>8</v>
      </c>
      <c r="AN1370">
        <v>2201</v>
      </c>
      <c r="AO1370">
        <v>1409</v>
      </c>
      <c r="AP1370">
        <v>793</v>
      </c>
    </row>
    <row r="1371" spans="1:42">
      <c r="A1371">
        <v>10</v>
      </c>
      <c r="B1371">
        <v>38</v>
      </c>
      <c r="C1371">
        <v>2023</v>
      </c>
      <c r="D1371">
        <v>99</v>
      </c>
      <c r="E1371">
        <v>99</v>
      </c>
      <c r="F1371">
        <v>99</v>
      </c>
      <c r="G1371">
        <v>99</v>
      </c>
      <c r="H1371">
        <v>99</v>
      </c>
      <c r="I1371">
        <v>99</v>
      </c>
      <c r="J1371">
        <v>999</v>
      </c>
      <c r="K1371">
        <v>99</v>
      </c>
      <c r="L1371">
        <v>99</v>
      </c>
      <c r="M1371">
        <v>64</v>
      </c>
      <c r="N1371">
        <v>99</v>
      </c>
      <c r="O1371">
        <v>99</v>
      </c>
      <c r="P1371">
        <v>9999</v>
      </c>
      <c r="Q1371">
        <v>1600</v>
      </c>
      <c r="R1371">
        <v>93694</v>
      </c>
      <c r="S1371">
        <v>92890</v>
      </c>
      <c r="T1371">
        <v>1.4942258842615323E-4</v>
      </c>
      <c r="U1371">
        <v>64</v>
      </c>
      <c r="V1371">
        <v>86.179316931092998</v>
      </c>
      <c r="W1371">
        <v>79.261604047799111</v>
      </c>
      <c r="X1371">
        <v>2.1356757102909474</v>
      </c>
      <c r="Y1371">
        <v>4.2713514205818948</v>
      </c>
      <c r="Z1371">
        <v>0</v>
      </c>
      <c r="AA1371">
        <v>10.425448131750688</v>
      </c>
      <c r="AB1371">
        <v>0</v>
      </c>
      <c r="AD1371">
        <v>7.3209190099795904</v>
      </c>
      <c r="AE1371">
        <v>6.8597361496172864</v>
      </c>
      <c r="AF1371">
        <v>1878</v>
      </c>
      <c r="AG1371">
        <v>2</v>
      </c>
      <c r="AH1371">
        <v>0</v>
      </c>
      <c r="AI1371">
        <v>815</v>
      </c>
      <c r="AJ1371">
        <v>5265</v>
      </c>
      <c r="AK1371">
        <v>1352</v>
      </c>
      <c r="AL1371">
        <v>7392</v>
      </c>
      <c r="AM1371">
        <v>4</v>
      </c>
      <c r="AN1371">
        <v>1595</v>
      </c>
      <c r="AO1371">
        <v>953</v>
      </c>
      <c r="AP1371">
        <v>777</v>
      </c>
    </row>
    <row r="1372" spans="1:42">
      <c r="A1372">
        <v>10</v>
      </c>
      <c r="B1372">
        <v>39</v>
      </c>
      <c r="C1372">
        <v>2023</v>
      </c>
      <c r="D1372">
        <v>99</v>
      </c>
      <c r="E1372">
        <v>99</v>
      </c>
      <c r="F1372">
        <v>99</v>
      </c>
      <c r="G1372">
        <v>99</v>
      </c>
      <c r="H1372">
        <v>99</v>
      </c>
      <c r="I1372">
        <v>99</v>
      </c>
      <c r="J1372">
        <v>999</v>
      </c>
      <c r="K1372">
        <v>99</v>
      </c>
      <c r="L1372">
        <v>99</v>
      </c>
      <c r="M1372">
        <v>65</v>
      </c>
      <c r="N1372">
        <v>99</v>
      </c>
      <c r="O1372">
        <v>99</v>
      </c>
      <c r="P1372">
        <v>9999</v>
      </c>
      <c r="Q1372">
        <v>1474</v>
      </c>
      <c r="R1372">
        <v>38682</v>
      </c>
      <c r="S1372">
        <v>38563</v>
      </c>
      <c r="T1372">
        <v>5.6873998242076395E-4</v>
      </c>
      <c r="U1372">
        <v>65</v>
      </c>
      <c r="V1372">
        <v>84.977693632928663</v>
      </c>
      <c r="W1372">
        <v>78.274117677566778</v>
      </c>
      <c r="X1372">
        <v>1.8354790341761031</v>
      </c>
      <c r="Y1372">
        <v>3.6709580683522063</v>
      </c>
      <c r="Z1372">
        <v>0</v>
      </c>
      <c r="AA1372">
        <v>10.648841962815917</v>
      </c>
      <c r="AB1372">
        <v>0</v>
      </c>
      <c r="AD1372">
        <v>3.0224751760414796</v>
      </c>
      <c r="AE1372">
        <v>2.8123190247347858</v>
      </c>
      <c r="AF1372">
        <v>832</v>
      </c>
      <c r="AG1372">
        <v>0</v>
      </c>
      <c r="AH1372">
        <v>0</v>
      </c>
      <c r="AI1372">
        <v>409</v>
      </c>
      <c r="AJ1372">
        <v>2376</v>
      </c>
      <c r="AK1372">
        <v>639</v>
      </c>
      <c r="AL1372">
        <v>3178</v>
      </c>
      <c r="AM1372">
        <v>1</v>
      </c>
      <c r="AN1372">
        <v>642</v>
      </c>
      <c r="AO1372">
        <v>382</v>
      </c>
      <c r="AP1372">
        <v>722</v>
      </c>
    </row>
    <row r="1373" spans="1:42">
      <c r="A1373">
        <v>10</v>
      </c>
      <c r="B1373">
        <v>40</v>
      </c>
      <c r="C1373">
        <v>2023</v>
      </c>
      <c r="D1373">
        <v>99</v>
      </c>
      <c r="E1373">
        <v>99</v>
      </c>
      <c r="F1373">
        <v>99</v>
      </c>
      <c r="G1373">
        <v>99</v>
      </c>
      <c r="H1373">
        <v>99</v>
      </c>
      <c r="I1373">
        <v>99</v>
      </c>
      <c r="J1373">
        <v>999</v>
      </c>
      <c r="K1373">
        <v>99</v>
      </c>
      <c r="L1373">
        <v>99</v>
      </c>
      <c r="M1373">
        <v>66</v>
      </c>
      <c r="N1373">
        <v>99</v>
      </c>
      <c r="O1373">
        <v>99</v>
      </c>
      <c r="P1373">
        <v>9999</v>
      </c>
      <c r="Q1373">
        <v>1158</v>
      </c>
      <c r="R1373">
        <v>10449</v>
      </c>
      <c r="S1373">
        <v>10417</v>
      </c>
      <c r="T1373">
        <v>0</v>
      </c>
      <c r="U1373">
        <v>66</v>
      </c>
      <c r="V1373">
        <v>83.262930385794149</v>
      </c>
      <c r="W1373">
        <v>76.67281366996275</v>
      </c>
      <c r="X1373">
        <v>1.5312470092831847</v>
      </c>
      <c r="Y1373">
        <v>3.0624940185663694</v>
      </c>
      <c r="Z1373">
        <v>0</v>
      </c>
      <c r="AA1373">
        <v>11.462083445009748</v>
      </c>
      <c r="AB1373">
        <v>0</v>
      </c>
      <c r="AD1373">
        <v>0.81644804080599342</v>
      </c>
      <c r="AE1373">
        <v>0.74414857867728557</v>
      </c>
      <c r="AF1373">
        <v>292</v>
      </c>
      <c r="AG1373">
        <v>0</v>
      </c>
      <c r="AH1373">
        <v>0</v>
      </c>
      <c r="AI1373">
        <v>161</v>
      </c>
      <c r="AJ1373">
        <v>692</v>
      </c>
      <c r="AK1373">
        <v>181</v>
      </c>
      <c r="AL1373">
        <v>892</v>
      </c>
      <c r="AM1373">
        <v>0</v>
      </c>
      <c r="AN1373">
        <v>171</v>
      </c>
      <c r="AO1373">
        <v>103</v>
      </c>
      <c r="AP1373">
        <v>562</v>
      </c>
    </row>
    <row r="1374" spans="1:42">
      <c r="A1374">
        <v>10</v>
      </c>
      <c r="B1374">
        <v>41</v>
      </c>
      <c r="C1374">
        <v>2023</v>
      </c>
      <c r="D1374">
        <v>99</v>
      </c>
      <c r="E1374">
        <v>99</v>
      </c>
      <c r="F1374">
        <v>99</v>
      </c>
      <c r="G1374">
        <v>99</v>
      </c>
      <c r="H1374">
        <v>99</v>
      </c>
      <c r="I1374">
        <v>99</v>
      </c>
      <c r="J1374">
        <v>999</v>
      </c>
      <c r="K1374">
        <v>99</v>
      </c>
      <c r="L1374">
        <v>99</v>
      </c>
      <c r="M1374">
        <v>67</v>
      </c>
      <c r="N1374">
        <v>99</v>
      </c>
      <c r="O1374">
        <v>99</v>
      </c>
      <c r="P1374">
        <v>9999</v>
      </c>
      <c r="Q1374">
        <v>540</v>
      </c>
      <c r="R1374">
        <v>1774</v>
      </c>
      <c r="S1374">
        <v>1768</v>
      </c>
      <c r="T1374">
        <v>6.2006764374295401E-3</v>
      </c>
      <c r="U1374">
        <v>67</v>
      </c>
      <c r="V1374">
        <v>83.529080854777149</v>
      </c>
      <c r="W1374">
        <v>76.85011312217199</v>
      </c>
      <c r="X1374">
        <v>1.4656144306651637</v>
      </c>
      <c r="Y1374">
        <v>2.9312288613303275</v>
      </c>
      <c r="Z1374">
        <v>0</v>
      </c>
      <c r="AA1374">
        <v>11.095252438950437</v>
      </c>
      <c r="AB1374">
        <v>0</v>
      </c>
      <c r="AD1374">
        <v>0.13861410894725171</v>
      </c>
      <c r="AE1374">
        <v>0.12659086380350151</v>
      </c>
      <c r="AF1374">
        <v>56</v>
      </c>
      <c r="AG1374">
        <v>0</v>
      </c>
      <c r="AH1374">
        <v>0</v>
      </c>
      <c r="AI1374">
        <v>29</v>
      </c>
      <c r="AJ1374">
        <v>112</v>
      </c>
      <c r="AK1374">
        <v>25</v>
      </c>
      <c r="AL1374">
        <v>165</v>
      </c>
      <c r="AM1374">
        <v>1</v>
      </c>
      <c r="AN1374">
        <v>22</v>
      </c>
      <c r="AO1374">
        <v>30</v>
      </c>
      <c r="AP1374">
        <v>270</v>
      </c>
    </row>
    <row r="1375" spans="1:42">
      <c r="A1375">
        <v>10</v>
      </c>
      <c r="B1375">
        <v>42</v>
      </c>
      <c r="C1375">
        <v>2023</v>
      </c>
      <c r="D1375">
        <v>99</v>
      </c>
      <c r="E1375">
        <v>99</v>
      </c>
      <c r="F1375">
        <v>99</v>
      </c>
      <c r="G1375">
        <v>99</v>
      </c>
      <c r="H1375">
        <v>99</v>
      </c>
      <c r="I1375">
        <v>99</v>
      </c>
      <c r="J1375">
        <v>999</v>
      </c>
      <c r="K1375">
        <v>99</v>
      </c>
      <c r="L1375">
        <v>99</v>
      </c>
      <c r="M1375">
        <v>68</v>
      </c>
      <c r="N1375">
        <v>99</v>
      </c>
      <c r="O1375">
        <v>99</v>
      </c>
      <c r="P1375">
        <v>9999</v>
      </c>
      <c r="Q1375">
        <v>149</v>
      </c>
      <c r="R1375">
        <v>275</v>
      </c>
      <c r="S1375">
        <v>272</v>
      </c>
      <c r="T1375">
        <v>9.0909090909090912E-2</v>
      </c>
      <c r="U1375">
        <v>68</v>
      </c>
      <c r="V1375">
        <v>85.073848065770207</v>
      </c>
      <c r="W1375">
        <v>77.85183823529411</v>
      </c>
      <c r="X1375">
        <v>0.3636363636363637</v>
      </c>
      <c r="Y1375">
        <v>0.7272727272727274</v>
      </c>
      <c r="Z1375">
        <v>0</v>
      </c>
      <c r="AA1375">
        <v>10.245565590437163</v>
      </c>
      <c r="AB1375">
        <v>0</v>
      </c>
      <c r="AD1375">
        <v>2.1487530981112855E-2</v>
      </c>
      <c r="AE1375">
        <v>1.9729376795959437E-2</v>
      </c>
      <c r="AF1375">
        <v>10</v>
      </c>
      <c r="AG1375">
        <v>0</v>
      </c>
      <c r="AH1375">
        <v>0</v>
      </c>
      <c r="AI1375">
        <v>11</v>
      </c>
      <c r="AJ1375">
        <v>23</v>
      </c>
      <c r="AK1375">
        <v>4</v>
      </c>
      <c r="AL1375">
        <v>26</v>
      </c>
      <c r="AM1375">
        <v>0</v>
      </c>
      <c r="AN1375">
        <v>4</v>
      </c>
      <c r="AO1375">
        <v>4</v>
      </c>
      <c r="AP1375">
        <v>82</v>
      </c>
    </row>
    <row r="1376" spans="1:42">
      <c r="A1376">
        <v>10</v>
      </c>
      <c r="B1376">
        <v>43</v>
      </c>
      <c r="C1376">
        <v>2022</v>
      </c>
      <c r="D1376">
        <v>99</v>
      </c>
      <c r="E1376">
        <v>99</v>
      </c>
      <c r="F1376">
        <v>99</v>
      </c>
      <c r="G1376">
        <v>99</v>
      </c>
      <c r="H1376">
        <v>99</v>
      </c>
      <c r="I1376">
        <v>99</v>
      </c>
      <c r="J1376">
        <v>999</v>
      </c>
      <c r="K1376">
        <v>99</v>
      </c>
      <c r="L1376">
        <v>99</v>
      </c>
      <c r="M1376">
        <v>48</v>
      </c>
      <c r="N1376">
        <v>99</v>
      </c>
      <c r="O1376">
        <v>99</v>
      </c>
      <c r="P1376">
        <v>9999</v>
      </c>
      <c r="Q1376">
        <v>373</v>
      </c>
      <c r="R1376">
        <v>807</v>
      </c>
      <c r="S1376">
        <v>764</v>
      </c>
      <c r="T1376">
        <v>7.5947955390334592</v>
      </c>
      <c r="U1376">
        <v>48</v>
      </c>
      <c r="V1376">
        <v>103.72131905407475</v>
      </c>
      <c r="W1376">
        <v>92.31448952879569</v>
      </c>
      <c r="X1376">
        <v>2.1065675340768277</v>
      </c>
      <c r="Y1376">
        <v>4.2131350681536555</v>
      </c>
      <c r="Z1376">
        <v>0</v>
      </c>
      <c r="AA1376">
        <v>19.150712763413299</v>
      </c>
      <c r="AB1376">
        <v>0</v>
      </c>
      <c r="AD1376">
        <v>6.2985513331933654E-2</v>
      </c>
      <c r="AE1376">
        <v>6.4823049541570005E-2</v>
      </c>
      <c r="AF1376">
        <v>6</v>
      </c>
      <c r="AG1376">
        <v>0</v>
      </c>
      <c r="AH1376">
        <v>0</v>
      </c>
      <c r="AI1376">
        <v>2</v>
      </c>
      <c r="AJ1376">
        <v>22</v>
      </c>
      <c r="AK1376">
        <v>4</v>
      </c>
      <c r="AL1376">
        <v>53</v>
      </c>
      <c r="AM1376">
        <v>0</v>
      </c>
      <c r="AN1376">
        <v>15</v>
      </c>
      <c r="AO1376">
        <v>6</v>
      </c>
      <c r="AP1376">
        <v>186</v>
      </c>
    </row>
    <row r="1377" spans="1:42">
      <c r="A1377">
        <v>10</v>
      </c>
      <c r="B1377">
        <v>44</v>
      </c>
      <c r="C1377">
        <v>2022</v>
      </c>
      <c r="D1377">
        <v>99</v>
      </c>
      <c r="E1377">
        <v>99</v>
      </c>
      <c r="F1377">
        <v>99</v>
      </c>
      <c r="G1377">
        <v>99</v>
      </c>
      <c r="H1377">
        <v>99</v>
      </c>
      <c r="I1377">
        <v>99</v>
      </c>
      <c r="J1377">
        <v>999</v>
      </c>
      <c r="K1377">
        <v>99</v>
      </c>
      <c r="L1377">
        <v>99</v>
      </c>
      <c r="M1377">
        <v>49</v>
      </c>
      <c r="N1377">
        <v>99</v>
      </c>
      <c r="O1377">
        <v>99</v>
      </c>
      <c r="P1377">
        <v>9999</v>
      </c>
      <c r="Q1377">
        <v>251</v>
      </c>
      <c r="R1377">
        <v>412</v>
      </c>
      <c r="S1377">
        <v>409</v>
      </c>
      <c r="T1377">
        <v>7.9490291262135884</v>
      </c>
      <c r="U1377">
        <v>49</v>
      </c>
      <c r="V1377">
        <v>104.98237118781898</v>
      </c>
      <c r="W1377">
        <v>96.628801955990227</v>
      </c>
      <c r="X1377">
        <v>1.6990291262135924</v>
      </c>
      <c r="Y1377">
        <v>3.3980582524271847</v>
      </c>
      <c r="Z1377">
        <v>0</v>
      </c>
      <c r="AA1377">
        <v>12.266800794957803</v>
      </c>
      <c r="AB1377">
        <v>0</v>
      </c>
      <c r="AD1377">
        <v>3.2156172853477903E-2</v>
      </c>
      <c r="AE1377">
        <v>3.6324206011026622E-2</v>
      </c>
      <c r="AF1377">
        <v>10</v>
      </c>
      <c r="AG1377">
        <v>0</v>
      </c>
      <c r="AH1377">
        <v>0</v>
      </c>
      <c r="AI1377">
        <v>1</v>
      </c>
      <c r="AJ1377">
        <v>15</v>
      </c>
      <c r="AK1377">
        <v>2</v>
      </c>
      <c r="AL1377">
        <v>17</v>
      </c>
      <c r="AM1377">
        <v>0</v>
      </c>
      <c r="AN1377">
        <v>4</v>
      </c>
      <c r="AO1377">
        <v>3</v>
      </c>
      <c r="AP1377">
        <v>132</v>
      </c>
    </row>
    <row r="1378" spans="1:42">
      <c r="A1378">
        <v>10</v>
      </c>
      <c r="B1378">
        <v>45</v>
      </c>
      <c r="C1378">
        <v>2022</v>
      </c>
      <c r="D1378">
        <v>99</v>
      </c>
      <c r="E1378">
        <v>99</v>
      </c>
      <c r="F1378">
        <v>99</v>
      </c>
      <c r="G1378">
        <v>99</v>
      </c>
      <c r="H1378">
        <v>99</v>
      </c>
      <c r="I1378">
        <v>99</v>
      </c>
      <c r="J1378">
        <v>999</v>
      </c>
      <c r="K1378">
        <v>99</v>
      </c>
      <c r="L1378">
        <v>99</v>
      </c>
      <c r="M1378">
        <v>50</v>
      </c>
      <c r="N1378">
        <v>99</v>
      </c>
      <c r="O1378">
        <v>99</v>
      </c>
      <c r="P1378">
        <v>9999</v>
      </c>
      <c r="Q1378">
        <v>421</v>
      </c>
      <c r="R1378">
        <v>819</v>
      </c>
      <c r="S1378">
        <v>812</v>
      </c>
      <c r="T1378">
        <v>10.91330891330891</v>
      </c>
      <c r="U1378">
        <v>50</v>
      </c>
      <c r="V1378">
        <v>104.38455667693152</v>
      </c>
      <c r="W1378">
        <v>95.966280788177315</v>
      </c>
      <c r="X1378">
        <v>2.1978021978021971</v>
      </c>
      <c r="Y1378">
        <v>4.3956043956043942</v>
      </c>
      <c r="Z1378">
        <v>0</v>
      </c>
      <c r="AA1378">
        <v>12.761285441451625</v>
      </c>
      <c r="AB1378">
        <v>0</v>
      </c>
      <c r="AD1378">
        <v>6.3922100890772812E-2</v>
      </c>
      <c r="AE1378">
        <v>7.1621089001162541E-2</v>
      </c>
      <c r="AF1378">
        <v>11</v>
      </c>
      <c r="AG1378">
        <v>0</v>
      </c>
      <c r="AH1378">
        <v>0</v>
      </c>
      <c r="AI1378">
        <v>2</v>
      </c>
      <c r="AJ1378">
        <v>42</v>
      </c>
      <c r="AK1378">
        <v>2</v>
      </c>
      <c r="AL1378">
        <v>52</v>
      </c>
      <c r="AM1378">
        <v>0</v>
      </c>
      <c r="AN1378">
        <v>17</v>
      </c>
      <c r="AO1378">
        <v>11</v>
      </c>
      <c r="AP1378">
        <v>216</v>
      </c>
    </row>
    <row r="1379" spans="1:42">
      <c r="A1379">
        <v>10</v>
      </c>
      <c r="B1379">
        <v>46</v>
      </c>
      <c r="C1379">
        <v>2022</v>
      </c>
      <c r="D1379">
        <v>99</v>
      </c>
      <c r="E1379">
        <v>99</v>
      </c>
      <c r="F1379">
        <v>99</v>
      </c>
      <c r="G1379">
        <v>99</v>
      </c>
      <c r="H1379">
        <v>99</v>
      </c>
      <c r="I1379">
        <v>99</v>
      </c>
      <c r="J1379">
        <v>999</v>
      </c>
      <c r="K1379">
        <v>99</v>
      </c>
      <c r="L1379">
        <v>99</v>
      </c>
      <c r="M1379">
        <v>51</v>
      </c>
      <c r="N1379">
        <v>99</v>
      </c>
      <c r="O1379">
        <v>99</v>
      </c>
      <c r="P1379">
        <v>9999</v>
      </c>
      <c r="Q1379">
        <v>630</v>
      </c>
      <c r="R1379">
        <v>1527</v>
      </c>
      <c r="S1379">
        <v>1523</v>
      </c>
      <c r="T1379">
        <v>10.979043876882779</v>
      </c>
      <c r="U1379">
        <v>51</v>
      </c>
      <c r="V1379">
        <v>102.99108149579324</v>
      </c>
      <c r="W1379">
        <v>94.994189100459508</v>
      </c>
      <c r="X1379">
        <v>1.5717092337917478</v>
      </c>
      <c r="Y1379">
        <v>3.1434184675834955</v>
      </c>
      <c r="Z1379">
        <v>0</v>
      </c>
      <c r="AA1379">
        <v>10.571589426525124</v>
      </c>
      <c r="AB1379">
        <v>0</v>
      </c>
      <c r="AD1379">
        <v>0.11918076686228342</v>
      </c>
      <c r="AE1379">
        <v>0.1329729091459867</v>
      </c>
      <c r="AF1379">
        <v>19</v>
      </c>
      <c r="AG1379">
        <v>0</v>
      </c>
      <c r="AH1379">
        <v>0</v>
      </c>
      <c r="AI1379">
        <v>10</v>
      </c>
      <c r="AJ1379">
        <v>67</v>
      </c>
      <c r="AK1379">
        <v>14</v>
      </c>
      <c r="AL1379">
        <v>95</v>
      </c>
      <c r="AM1379">
        <v>0</v>
      </c>
      <c r="AN1379">
        <v>23</v>
      </c>
      <c r="AO1379">
        <v>18</v>
      </c>
      <c r="AP1379">
        <v>308</v>
      </c>
    </row>
    <row r="1380" spans="1:42">
      <c r="A1380">
        <v>10</v>
      </c>
      <c r="B1380">
        <v>47</v>
      </c>
      <c r="C1380">
        <v>2022</v>
      </c>
      <c r="D1380">
        <v>99</v>
      </c>
      <c r="E1380">
        <v>99</v>
      </c>
      <c r="F1380">
        <v>99</v>
      </c>
      <c r="G1380">
        <v>99</v>
      </c>
      <c r="H1380">
        <v>99</v>
      </c>
      <c r="I1380">
        <v>99</v>
      </c>
      <c r="J1380">
        <v>999</v>
      </c>
      <c r="K1380">
        <v>99</v>
      </c>
      <c r="L1380">
        <v>99</v>
      </c>
      <c r="M1380">
        <v>52</v>
      </c>
      <c r="N1380">
        <v>99</v>
      </c>
      <c r="O1380">
        <v>99</v>
      </c>
      <c r="P1380">
        <v>9999</v>
      </c>
      <c r="Q1380">
        <v>870</v>
      </c>
      <c r="R1380">
        <v>2859</v>
      </c>
      <c r="S1380">
        <v>2856</v>
      </c>
      <c r="T1380">
        <v>11.001049317943339</v>
      </c>
      <c r="U1380">
        <v>52</v>
      </c>
      <c r="V1380">
        <v>101.82393379887158</v>
      </c>
      <c r="W1380">
        <v>93.911050420168095</v>
      </c>
      <c r="X1380">
        <v>1.4690451206715638</v>
      </c>
      <c r="Y1380">
        <v>2.9380902413431276</v>
      </c>
      <c r="Z1380">
        <v>0</v>
      </c>
      <c r="AA1380">
        <v>10.317086668627773</v>
      </c>
      <c r="AB1380">
        <v>0</v>
      </c>
      <c r="AD1380">
        <v>0.22314198589343037</v>
      </c>
      <c r="AE1380">
        <v>0.24651373874082752</v>
      </c>
      <c r="AF1380">
        <v>22</v>
      </c>
      <c r="AG1380">
        <v>0</v>
      </c>
      <c r="AH1380">
        <v>0</v>
      </c>
      <c r="AI1380">
        <v>15</v>
      </c>
      <c r="AJ1380">
        <v>116</v>
      </c>
      <c r="AK1380">
        <v>19</v>
      </c>
      <c r="AL1380">
        <v>166</v>
      </c>
      <c r="AM1380">
        <v>0</v>
      </c>
      <c r="AN1380">
        <v>52</v>
      </c>
      <c r="AO1380">
        <v>23</v>
      </c>
      <c r="AP1380">
        <v>444</v>
      </c>
    </row>
    <row r="1381" spans="1:42">
      <c r="A1381">
        <v>10</v>
      </c>
      <c r="B1381">
        <v>48</v>
      </c>
      <c r="C1381">
        <v>2022</v>
      </c>
      <c r="D1381">
        <v>99</v>
      </c>
      <c r="E1381">
        <v>99</v>
      </c>
      <c r="F1381">
        <v>99</v>
      </c>
      <c r="G1381">
        <v>99</v>
      </c>
      <c r="H1381">
        <v>99</v>
      </c>
      <c r="I1381">
        <v>99</v>
      </c>
      <c r="J1381">
        <v>999</v>
      </c>
      <c r="K1381">
        <v>99</v>
      </c>
      <c r="L1381">
        <v>99</v>
      </c>
      <c r="M1381">
        <v>53</v>
      </c>
      <c r="N1381">
        <v>99</v>
      </c>
      <c r="O1381">
        <v>99</v>
      </c>
      <c r="P1381">
        <v>9999</v>
      </c>
      <c r="Q1381">
        <v>1102</v>
      </c>
      <c r="R1381">
        <v>5554</v>
      </c>
      <c r="S1381">
        <v>5552</v>
      </c>
      <c r="T1381">
        <v>11.00594166366583</v>
      </c>
      <c r="U1381">
        <v>53</v>
      </c>
      <c r="V1381">
        <v>101.29834621785238</v>
      </c>
      <c r="W1381">
        <v>93.476363472622623</v>
      </c>
      <c r="X1381">
        <v>1.7104789341015485</v>
      </c>
      <c r="Y1381">
        <v>3.420957868203097</v>
      </c>
      <c r="Z1381">
        <v>0</v>
      </c>
      <c r="AA1381">
        <v>9.7968104948222177</v>
      </c>
      <c r="AB1381">
        <v>0</v>
      </c>
      <c r="AD1381">
        <v>0.43348394181605904</v>
      </c>
      <c r="AE1381">
        <v>0.47699902698353802</v>
      </c>
      <c r="AF1381">
        <v>58</v>
      </c>
      <c r="AG1381">
        <v>0</v>
      </c>
      <c r="AH1381">
        <v>0</v>
      </c>
      <c r="AI1381">
        <v>16</v>
      </c>
      <c r="AJ1381">
        <v>252</v>
      </c>
      <c r="AK1381">
        <v>52</v>
      </c>
      <c r="AL1381">
        <v>331</v>
      </c>
      <c r="AM1381">
        <v>1</v>
      </c>
      <c r="AN1381">
        <v>89</v>
      </c>
      <c r="AO1381">
        <v>48</v>
      </c>
      <c r="AP1381">
        <v>561</v>
      </c>
    </row>
    <row r="1382" spans="1:42">
      <c r="A1382">
        <v>10</v>
      </c>
      <c r="B1382">
        <v>49</v>
      </c>
      <c r="C1382">
        <v>2022</v>
      </c>
      <c r="D1382">
        <v>99</v>
      </c>
      <c r="E1382">
        <v>99</v>
      </c>
      <c r="F1382">
        <v>99</v>
      </c>
      <c r="G1382">
        <v>99</v>
      </c>
      <c r="H1382">
        <v>99</v>
      </c>
      <c r="I1382">
        <v>99</v>
      </c>
      <c r="J1382">
        <v>999</v>
      </c>
      <c r="K1382">
        <v>99</v>
      </c>
      <c r="L1382">
        <v>99</v>
      </c>
      <c r="M1382">
        <v>54</v>
      </c>
      <c r="N1382">
        <v>99</v>
      </c>
      <c r="O1382">
        <v>99</v>
      </c>
      <c r="P1382">
        <v>9999</v>
      </c>
      <c r="Q1382">
        <v>1301</v>
      </c>
      <c r="R1382">
        <v>10406</v>
      </c>
      <c r="S1382">
        <v>10395</v>
      </c>
      <c r="T1382">
        <v>10.990294061118586</v>
      </c>
      <c r="U1382">
        <v>54</v>
      </c>
      <c r="V1382">
        <v>100.28230298652876</v>
      </c>
      <c r="W1382">
        <v>92.496255892255675</v>
      </c>
      <c r="X1382">
        <v>1.4895252738804539</v>
      </c>
      <c r="Y1382">
        <v>2.9790505477609077</v>
      </c>
      <c r="Z1382">
        <v>0</v>
      </c>
      <c r="AA1382">
        <v>9.3121621916179826</v>
      </c>
      <c r="AB1382">
        <v>0</v>
      </c>
      <c r="AD1382">
        <v>0.81217751144002692</v>
      </c>
      <c r="AE1382">
        <v>0.88372038737784353</v>
      </c>
      <c r="AF1382">
        <v>115</v>
      </c>
      <c r="AG1382">
        <v>0</v>
      </c>
      <c r="AH1382">
        <v>0</v>
      </c>
      <c r="AI1382">
        <v>39</v>
      </c>
      <c r="AJ1382">
        <v>442</v>
      </c>
      <c r="AK1382">
        <v>101</v>
      </c>
      <c r="AL1382">
        <v>630</v>
      </c>
      <c r="AM1382">
        <v>0</v>
      </c>
      <c r="AN1382">
        <v>160</v>
      </c>
      <c r="AO1382">
        <v>92</v>
      </c>
      <c r="AP1382">
        <v>653</v>
      </c>
    </row>
    <row r="1383" spans="1:42">
      <c r="A1383">
        <v>10</v>
      </c>
      <c r="B1383">
        <v>50</v>
      </c>
      <c r="C1383">
        <v>2022</v>
      </c>
      <c r="D1383">
        <v>99</v>
      </c>
      <c r="E1383">
        <v>99</v>
      </c>
      <c r="F1383">
        <v>99</v>
      </c>
      <c r="G1383">
        <v>99</v>
      </c>
      <c r="H1383">
        <v>99</v>
      </c>
      <c r="I1383">
        <v>99</v>
      </c>
      <c r="J1383">
        <v>999</v>
      </c>
      <c r="K1383">
        <v>99</v>
      </c>
      <c r="L1383">
        <v>99</v>
      </c>
      <c r="M1383">
        <v>55</v>
      </c>
      <c r="N1383">
        <v>99</v>
      </c>
      <c r="O1383">
        <v>99</v>
      </c>
      <c r="P1383">
        <v>9999</v>
      </c>
      <c r="Q1383">
        <v>1427</v>
      </c>
      <c r="R1383">
        <v>19504</v>
      </c>
      <c r="S1383">
        <v>19484</v>
      </c>
      <c r="T1383">
        <v>13.969852337981957</v>
      </c>
      <c r="U1383">
        <v>55</v>
      </c>
      <c r="V1383">
        <v>99.302554664404838</v>
      </c>
      <c r="W1383">
        <v>91.576587456373915</v>
      </c>
      <c r="X1383">
        <v>1.6201804757998362</v>
      </c>
      <c r="Y1383">
        <v>3.2403609515996723</v>
      </c>
      <c r="Z1383">
        <v>0</v>
      </c>
      <c r="AA1383">
        <v>8.9958084139707193</v>
      </c>
      <c r="AB1383">
        <v>0</v>
      </c>
      <c r="AD1383">
        <v>1.5222669789665844</v>
      </c>
      <c r="AE1383">
        <v>1.6399431901453754</v>
      </c>
      <c r="AF1383">
        <v>235</v>
      </c>
      <c r="AG1383">
        <v>0</v>
      </c>
      <c r="AH1383">
        <v>0</v>
      </c>
      <c r="AI1383">
        <v>61</v>
      </c>
      <c r="AJ1383">
        <v>853</v>
      </c>
      <c r="AK1383">
        <v>179</v>
      </c>
      <c r="AL1383">
        <v>1225</v>
      </c>
      <c r="AM1383">
        <v>0</v>
      </c>
      <c r="AN1383">
        <v>300</v>
      </c>
      <c r="AO1383">
        <v>165</v>
      </c>
      <c r="AP1383">
        <v>730</v>
      </c>
    </row>
    <row r="1384" spans="1:42">
      <c r="A1384">
        <v>10</v>
      </c>
      <c r="B1384">
        <v>51</v>
      </c>
      <c r="C1384">
        <v>2022</v>
      </c>
      <c r="D1384">
        <v>99</v>
      </c>
      <c r="E1384">
        <v>99</v>
      </c>
      <c r="F1384">
        <v>99</v>
      </c>
      <c r="G1384">
        <v>99</v>
      </c>
      <c r="H1384">
        <v>99</v>
      </c>
      <c r="I1384">
        <v>99</v>
      </c>
      <c r="J1384">
        <v>999</v>
      </c>
      <c r="K1384">
        <v>99</v>
      </c>
      <c r="L1384">
        <v>99</v>
      </c>
      <c r="M1384">
        <v>56</v>
      </c>
      <c r="N1384">
        <v>99</v>
      </c>
      <c r="O1384">
        <v>99</v>
      </c>
      <c r="P1384">
        <v>9999</v>
      </c>
      <c r="Q1384">
        <v>1532</v>
      </c>
      <c r="R1384">
        <v>35092</v>
      </c>
      <c r="S1384">
        <v>35058</v>
      </c>
      <c r="T1384">
        <v>13.97566396899578</v>
      </c>
      <c r="U1384">
        <v>56</v>
      </c>
      <c r="V1384">
        <v>98.192934513040015</v>
      </c>
      <c r="W1384">
        <v>90.555723657937904</v>
      </c>
      <c r="X1384">
        <v>1.4561723469736692</v>
      </c>
      <c r="Y1384">
        <v>2.9123446939473383</v>
      </c>
      <c r="Z1384">
        <v>0</v>
      </c>
      <c r="AA1384">
        <v>8.7333114792687976</v>
      </c>
      <c r="AB1384">
        <v>0</v>
      </c>
      <c r="AD1384">
        <v>2.7388942178986562</v>
      </c>
      <c r="AE1384">
        <v>2.9178923760164346</v>
      </c>
      <c r="AF1384">
        <v>415</v>
      </c>
      <c r="AG1384">
        <v>0</v>
      </c>
      <c r="AH1384">
        <v>0</v>
      </c>
      <c r="AI1384">
        <v>103</v>
      </c>
      <c r="AJ1384">
        <v>1602</v>
      </c>
      <c r="AK1384">
        <v>323</v>
      </c>
      <c r="AL1384">
        <v>2248</v>
      </c>
      <c r="AM1384">
        <v>1</v>
      </c>
      <c r="AN1384">
        <v>542</v>
      </c>
      <c r="AO1384">
        <v>304</v>
      </c>
      <c r="AP1384">
        <v>772</v>
      </c>
    </row>
    <row r="1385" spans="1:42">
      <c r="A1385">
        <v>10</v>
      </c>
      <c r="B1385">
        <v>52</v>
      </c>
      <c r="C1385">
        <v>2022</v>
      </c>
      <c r="D1385">
        <v>99</v>
      </c>
      <c r="E1385">
        <v>99</v>
      </c>
      <c r="F1385">
        <v>99</v>
      </c>
      <c r="G1385">
        <v>99</v>
      </c>
      <c r="H1385">
        <v>99</v>
      </c>
      <c r="I1385">
        <v>99</v>
      </c>
      <c r="J1385">
        <v>999</v>
      </c>
      <c r="K1385">
        <v>99</v>
      </c>
      <c r="L1385">
        <v>99</v>
      </c>
      <c r="M1385">
        <v>57</v>
      </c>
      <c r="N1385">
        <v>99</v>
      </c>
      <c r="O1385">
        <v>99</v>
      </c>
      <c r="P1385">
        <v>9999</v>
      </c>
      <c r="Q1385">
        <v>1597</v>
      </c>
      <c r="R1385">
        <v>59943</v>
      </c>
      <c r="S1385">
        <v>59908</v>
      </c>
      <c r="T1385">
        <v>13.985986687352984</v>
      </c>
      <c r="U1385">
        <v>57</v>
      </c>
      <c r="V1385">
        <v>97.206158507689111</v>
      </c>
      <c r="W1385">
        <v>89.674127996261745</v>
      </c>
      <c r="X1385">
        <v>1.5297866306324339</v>
      </c>
      <c r="Y1385">
        <v>3.0595732612648678</v>
      </c>
      <c r="Z1385">
        <v>0</v>
      </c>
      <c r="AA1385">
        <v>9.0573999405200603</v>
      </c>
      <c r="AB1385">
        <v>0</v>
      </c>
      <c r="AD1385">
        <v>4.6784890032913244</v>
      </c>
      <c r="AE1385">
        <v>4.9376262179873436</v>
      </c>
      <c r="AF1385">
        <v>712</v>
      </c>
      <c r="AG1385">
        <v>0</v>
      </c>
      <c r="AH1385">
        <v>0</v>
      </c>
      <c r="AI1385">
        <v>226</v>
      </c>
      <c r="AJ1385">
        <v>2733</v>
      </c>
      <c r="AK1385">
        <v>597</v>
      </c>
      <c r="AL1385">
        <v>3955</v>
      </c>
      <c r="AM1385">
        <v>2</v>
      </c>
      <c r="AN1385">
        <v>875</v>
      </c>
      <c r="AO1385">
        <v>559</v>
      </c>
      <c r="AP1385">
        <v>822</v>
      </c>
    </row>
    <row r="1386" spans="1:42">
      <c r="A1386">
        <v>10</v>
      </c>
      <c r="B1386">
        <v>53</v>
      </c>
      <c r="C1386">
        <v>2022</v>
      </c>
      <c r="D1386">
        <v>99</v>
      </c>
      <c r="E1386">
        <v>99</v>
      </c>
      <c r="F1386">
        <v>99</v>
      </c>
      <c r="G1386">
        <v>99</v>
      </c>
      <c r="H1386">
        <v>99</v>
      </c>
      <c r="I1386">
        <v>99</v>
      </c>
      <c r="J1386">
        <v>999</v>
      </c>
      <c r="K1386">
        <v>99</v>
      </c>
      <c r="L1386">
        <v>99</v>
      </c>
      <c r="M1386">
        <v>58</v>
      </c>
      <c r="N1386">
        <v>99</v>
      </c>
      <c r="O1386">
        <v>99</v>
      </c>
      <c r="P1386">
        <v>9999</v>
      </c>
      <c r="Q1386">
        <v>1674</v>
      </c>
      <c r="R1386">
        <v>96140</v>
      </c>
      <c r="S1386">
        <v>96071</v>
      </c>
      <c r="T1386">
        <v>13.986020386935715</v>
      </c>
      <c r="U1386">
        <v>58</v>
      </c>
      <c r="V1386">
        <v>96.162641224636559</v>
      </c>
      <c r="W1386">
        <v>88.69706904268736</v>
      </c>
      <c r="X1386">
        <v>1.6288745579363428</v>
      </c>
      <c r="Y1386">
        <v>3.2577491158726857</v>
      </c>
      <c r="Z1386">
        <v>0</v>
      </c>
      <c r="AA1386">
        <v>8.4658399947321605</v>
      </c>
      <c r="AB1386">
        <v>0</v>
      </c>
      <c r="AD1386">
        <v>7.503627325566419</v>
      </c>
      <c r="AE1386">
        <v>7.8319121495704787</v>
      </c>
      <c r="AF1386">
        <v>1209</v>
      </c>
      <c r="AG1386">
        <v>1</v>
      </c>
      <c r="AH1386">
        <v>0</v>
      </c>
      <c r="AI1386">
        <v>299</v>
      </c>
      <c r="AJ1386">
        <v>4462</v>
      </c>
      <c r="AK1386">
        <v>930</v>
      </c>
      <c r="AL1386">
        <v>6596</v>
      </c>
      <c r="AM1386">
        <v>1</v>
      </c>
      <c r="AN1386">
        <v>1361</v>
      </c>
      <c r="AO1386">
        <v>903</v>
      </c>
      <c r="AP1386">
        <v>842</v>
      </c>
    </row>
    <row r="1387" spans="1:42">
      <c r="A1387">
        <v>10</v>
      </c>
      <c r="B1387">
        <v>54</v>
      </c>
      <c r="C1387">
        <v>2022</v>
      </c>
      <c r="D1387">
        <v>99</v>
      </c>
      <c r="E1387">
        <v>99</v>
      </c>
      <c r="F1387">
        <v>99</v>
      </c>
      <c r="G1387">
        <v>99</v>
      </c>
      <c r="H1387">
        <v>99</v>
      </c>
      <c r="I1387">
        <v>99</v>
      </c>
      <c r="J1387">
        <v>999</v>
      </c>
      <c r="K1387">
        <v>99</v>
      </c>
      <c r="L1387">
        <v>99</v>
      </c>
      <c r="M1387">
        <v>59</v>
      </c>
      <c r="N1387">
        <v>99</v>
      </c>
      <c r="O1387">
        <v>99</v>
      </c>
      <c r="P1387">
        <v>9999</v>
      </c>
      <c r="Q1387">
        <v>1738</v>
      </c>
      <c r="R1387">
        <v>140834</v>
      </c>
      <c r="S1387">
        <v>140732</v>
      </c>
      <c r="T1387">
        <v>13.988149168524648</v>
      </c>
      <c r="U1387">
        <v>59</v>
      </c>
      <c r="V1387">
        <v>94.980757552163865</v>
      </c>
      <c r="W1387">
        <v>87.604354446749781</v>
      </c>
      <c r="X1387">
        <v>1.7048440007384589</v>
      </c>
      <c r="Y1387">
        <v>3.4096880014769178</v>
      </c>
      <c r="Z1387">
        <v>0</v>
      </c>
      <c r="AA1387">
        <v>8.4432556060653408</v>
      </c>
      <c r="AB1387">
        <v>0</v>
      </c>
      <c r="AD1387">
        <v>10.991947688462883</v>
      </c>
      <c r="AE1387">
        <v>11.331431568662737</v>
      </c>
      <c r="AF1387">
        <v>2118</v>
      </c>
      <c r="AG1387">
        <v>1</v>
      </c>
      <c r="AH1387">
        <v>0</v>
      </c>
      <c r="AI1387">
        <v>621</v>
      </c>
      <c r="AJ1387">
        <v>6796</v>
      </c>
      <c r="AK1387">
        <v>1525</v>
      </c>
      <c r="AL1387">
        <v>9932</v>
      </c>
      <c r="AM1387">
        <v>5</v>
      </c>
      <c r="AN1387">
        <v>1989</v>
      </c>
      <c r="AO1387">
        <v>1468</v>
      </c>
      <c r="AP1387">
        <v>863</v>
      </c>
    </row>
    <row r="1388" spans="1:42">
      <c r="A1388">
        <v>10</v>
      </c>
      <c r="B1388">
        <v>55</v>
      </c>
      <c r="C1388">
        <v>2022</v>
      </c>
      <c r="D1388">
        <v>99</v>
      </c>
      <c r="E1388">
        <v>99</v>
      </c>
      <c r="F1388">
        <v>99</v>
      </c>
      <c r="G1388">
        <v>99</v>
      </c>
      <c r="H1388">
        <v>99</v>
      </c>
      <c r="I1388">
        <v>99</v>
      </c>
      <c r="J1388">
        <v>999</v>
      </c>
      <c r="K1388">
        <v>99</v>
      </c>
      <c r="L1388">
        <v>99</v>
      </c>
      <c r="M1388">
        <v>60</v>
      </c>
      <c r="N1388">
        <v>99</v>
      </c>
      <c r="O1388">
        <v>99</v>
      </c>
      <c r="P1388">
        <v>9999</v>
      </c>
      <c r="Q1388">
        <v>1803</v>
      </c>
      <c r="R1388">
        <v>190173</v>
      </c>
      <c r="S1388">
        <v>188309</v>
      </c>
      <c r="T1388">
        <v>4.1015286081620423E-4</v>
      </c>
      <c r="U1388">
        <v>60</v>
      </c>
      <c r="V1388">
        <v>94.190450049058313</v>
      </c>
      <c r="W1388">
        <v>86.549961924285412</v>
      </c>
      <c r="X1388">
        <v>1.85725628769594</v>
      </c>
      <c r="Y1388">
        <v>3.71451257539188</v>
      </c>
      <c r="Z1388">
        <v>0</v>
      </c>
      <c r="AA1388">
        <v>8.5511866619070425</v>
      </c>
      <c r="AB1388">
        <v>0</v>
      </c>
      <c r="AD1388">
        <v>14.842805485593338</v>
      </c>
      <c r="AE1388">
        <v>14.979736890260348</v>
      </c>
      <c r="AF1388">
        <v>2828</v>
      </c>
      <c r="AG1388">
        <v>2</v>
      </c>
      <c r="AH1388">
        <v>0</v>
      </c>
      <c r="AI1388">
        <v>837</v>
      </c>
      <c r="AJ1388">
        <v>9632</v>
      </c>
      <c r="AK1388">
        <v>2261</v>
      </c>
      <c r="AL1388">
        <v>14082</v>
      </c>
      <c r="AM1388">
        <v>3</v>
      </c>
      <c r="AN1388">
        <v>2697</v>
      </c>
      <c r="AO1388">
        <v>1885</v>
      </c>
      <c r="AP1388">
        <v>881</v>
      </c>
    </row>
    <row r="1389" spans="1:42">
      <c r="A1389">
        <v>10</v>
      </c>
      <c r="B1389">
        <v>56</v>
      </c>
      <c r="C1389">
        <v>2022</v>
      </c>
      <c r="D1389">
        <v>99</v>
      </c>
      <c r="E1389">
        <v>99</v>
      </c>
      <c r="F1389">
        <v>99</v>
      </c>
      <c r="G1389">
        <v>99</v>
      </c>
      <c r="H1389">
        <v>99</v>
      </c>
      <c r="I1389">
        <v>99</v>
      </c>
      <c r="J1389">
        <v>999</v>
      </c>
      <c r="K1389">
        <v>99</v>
      </c>
      <c r="L1389">
        <v>99</v>
      </c>
      <c r="M1389">
        <v>61</v>
      </c>
      <c r="N1389">
        <v>99</v>
      </c>
      <c r="O1389">
        <v>99</v>
      </c>
      <c r="P1389">
        <v>9999</v>
      </c>
      <c r="Q1389">
        <v>1767</v>
      </c>
      <c r="R1389">
        <v>206765</v>
      </c>
      <c r="S1389">
        <v>206603</v>
      </c>
      <c r="T1389">
        <v>6.7709718762846725E-5</v>
      </c>
      <c r="U1389">
        <v>61</v>
      </c>
      <c r="V1389">
        <v>92.573209622977217</v>
      </c>
      <c r="W1389">
        <v>85.380615237919329</v>
      </c>
      <c r="X1389">
        <v>2.1517181341136076</v>
      </c>
      <c r="Y1389">
        <v>4.3034362682272151</v>
      </c>
      <c r="Z1389">
        <v>0</v>
      </c>
      <c r="AA1389">
        <v>8.5708841007151992</v>
      </c>
      <c r="AB1389">
        <v>0</v>
      </c>
      <c r="AD1389">
        <v>16.137793883614943</v>
      </c>
      <c r="AE1389">
        <v>16.21295325132246</v>
      </c>
      <c r="AF1389">
        <v>3063</v>
      </c>
      <c r="AG1389">
        <v>1</v>
      </c>
      <c r="AH1389">
        <v>0</v>
      </c>
      <c r="AI1389">
        <v>915</v>
      </c>
      <c r="AJ1389">
        <v>10659</v>
      </c>
      <c r="AK1389">
        <v>2491</v>
      </c>
      <c r="AL1389">
        <v>16154</v>
      </c>
      <c r="AM1389">
        <v>3</v>
      </c>
      <c r="AN1389">
        <v>2890</v>
      </c>
      <c r="AO1389">
        <v>2208</v>
      </c>
      <c r="AP1389">
        <v>863</v>
      </c>
    </row>
    <row r="1390" spans="1:42">
      <c r="A1390">
        <v>10</v>
      </c>
      <c r="B1390">
        <v>57</v>
      </c>
      <c r="C1390">
        <v>2022</v>
      </c>
      <c r="D1390">
        <v>99</v>
      </c>
      <c r="E1390">
        <v>99</v>
      </c>
      <c r="F1390">
        <v>99</v>
      </c>
      <c r="G1390">
        <v>99</v>
      </c>
      <c r="H1390">
        <v>99</v>
      </c>
      <c r="I1390">
        <v>99</v>
      </c>
      <c r="J1390">
        <v>999</v>
      </c>
      <c r="K1390">
        <v>99</v>
      </c>
      <c r="L1390">
        <v>99</v>
      </c>
      <c r="M1390">
        <v>62</v>
      </c>
      <c r="N1390">
        <v>99</v>
      </c>
      <c r="O1390">
        <v>99</v>
      </c>
      <c r="P1390">
        <v>9999</v>
      </c>
      <c r="Q1390">
        <v>1778</v>
      </c>
      <c r="R1390">
        <v>198008</v>
      </c>
      <c r="S1390">
        <v>197658</v>
      </c>
      <c r="T1390">
        <v>2.3736414690315544E-4</v>
      </c>
      <c r="U1390">
        <v>62</v>
      </c>
      <c r="V1390">
        <v>91.144353083164162</v>
      </c>
      <c r="W1390">
        <v>83.984020631595982</v>
      </c>
      <c r="X1390">
        <v>2.1711243990141811</v>
      </c>
      <c r="Y1390">
        <v>4.3422487980283622</v>
      </c>
      <c r="Z1390">
        <v>0</v>
      </c>
      <c r="AA1390">
        <v>8.8927441087879977</v>
      </c>
      <c r="AB1390">
        <v>0</v>
      </c>
      <c r="AD1390">
        <v>15.454319112552071</v>
      </c>
      <c r="AE1390">
        <v>15.25728595139706</v>
      </c>
      <c r="AF1390">
        <v>3254</v>
      </c>
      <c r="AG1390">
        <v>3</v>
      </c>
      <c r="AH1390">
        <v>0</v>
      </c>
      <c r="AI1390">
        <v>1049</v>
      </c>
      <c r="AJ1390">
        <v>10729</v>
      </c>
      <c r="AK1390">
        <v>2586</v>
      </c>
      <c r="AL1390">
        <v>16288</v>
      </c>
      <c r="AM1390">
        <v>3</v>
      </c>
      <c r="AN1390">
        <v>2758</v>
      </c>
      <c r="AO1390">
        <v>2092</v>
      </c>
      <c r="AP1390">
        <v>867</v>
      </c>
    </row>
    <row r="1391" spans="1:42">
      <c r="A1391">
        <v>10</v>
      </c>
      <c r="B1391">
        <v>58</v>
      </c>
      <c r="C1391">
        <v>2022</v>
      </c>
      <c r="D1391">
        <v>99</v>
      </c>
      <c r="E1391">
        <v>99</v>
      </c>
      <c r="F1391">
        <v>99</v>
      </c>
      <c r="G1391">
        <v>99</v>
      </c>
      <c r="H1391">
        <v>99</v>
      </c>
      <c r="I1391">
        <v>99</v>
      </c>
      <c r="J1391">
        <v>999</v>
      </c>
      <c r="K1391">
        <v>99</v>
      </c>
      <c r="L1391">
        <v>99</v>
      </c>
      <c r="M1391">
        <v>63</v>
      </c>
      <c r="N1391">
        <v>99</v>
      </c>
      <c r="O1391">
        <v>99</v>
      </c>
      <c r="P1391">
        <v>9999</v>
      </c>
      <c r="Q1391">
        <v>1739</v>
      </c>
      <c r="R1391">
        <v>156071</v>
      </c>
      <c r="S1391">
        <v>155911</v>
      </c>
      <c r="T1391">
        <v>3.588110539433975E-4</v>
      </c>
      <c r="U1391">
        <v>63</v>
      </c>
      <c r="V1391">
        <v>89.349615751905148</v>
      </c>
      <c r="W1391">
        <v>82.390558267216889</v>
      </c>
      <c r="X1391">
        <v>2.2662762460674939</v>
      </c>
      <c r="Y1391">
        <v>4.5325524921349878</v>
      </c>
      <c r="Z1391">
        <v>0</v>
      </c>
      <c r="AA1391">
        <v>9.284382323807062</v>
      </c>
      <c r="AB1391">
        <v>0</v>
      </c>
      <c r="AD1391">
        <v>12.181179741298903</v>
      </c>
      <c r="AE1391">
        <v>11.80647983630544</v>
      </c>
      <c r="AF1391">
        <v>2701</v>
      </c>
      <c r="AG1391">
        <v>4</v>
      </c>
      <c r="AH1391">
        <v>0</v>
      </c>
      <c r="AI1391">
        <v>1049</v>
      </c>
      <c r="AJ1391">
        <v>8961</v>
      </c>
      <c r="AK1391">
        <v>2125</v>
      </c>
      <c r="AL1391">
        <v>13824</v>
      </c>
      <c r="AM1391">
        <v>1</v>
      </c>
      <c r="AN1391">
        <v>2192</v>
      </c>
      <c r="AO1391">
        <v>1788</v>
      </c>
      <c r="AP1391">
        <v>854</v>
      </c>
    </row>
    <row r="1392" spans="1:42">
      <c r="A1392">
        <v>10</v>
      </c>
      <c r="B1392">
        <v>59</v>
      </c>
      <c r="C1392">
        <v>2022</v>
      </c>
      <c r="D1392">
        <v>99</v>
      </c>
      <c r="E1392">
        <v>99</v>
      </c>
      <c r="F1392">
        <v>99</v>
      </c>
      <c r="G1392">
        <v>99</v>
      </c>
      <c r="H1392">
        <v>99</v>
      </c>
      <c r="I1392">
        <v>99</v>
      </c>
      <c r="J1392">
        <v>999</v>
      </c>
      <c r="K1392">
        <v>99</v>
      </c>
      <c r="L1392">
        <v>99</v>
      </c>
      <c r="M1392">
        <v>64</v>
      </c>
      <c r="N1392">
        <v>99</v>
      </c>
      <c r="O1392">
        <v>99</v>
      </c>
      <c r="P1392">
        <v>9999</v>
      </c>
      <c r="Q1392">
        <v>1665</v>
      </c>
      <c r="R1392">
        <v>97649</v>
      </c>
      <c r="S1392">
        <v>97347</v>
      </c>
      <c r="T1392">
        <v>1.1264836301447022E-4</v>
      </c>
      <c r="U1392">
        <v>64</v>
      </c>
      <c r="V1392">
        <v>86.958102021940817</v>
      </c>
      <c r="W1392">
        <v>80.117084655921957</v>
      </c>
      <c r="X1392">
        <v>1.9160462472733977</v>
      </c>
      <c r="Y1392">
        <v>3.8320924945467953</v>
      </c>
      <c r="Z1392">
        <v>0</v>
      </c>
      <c r="AA1392">
        <v>10.417273168182948</v>
      </c>
      <c r="AB1392">
        <v>0</v>
      </c>
      <c r="AD1392">
        <v>7.6214032110904446</v>
      </c>
      <c r="AE1392">
        <v>7.1682630957039937</v>
      </c>
      <c r="AF1392">
        <v>1951</v>
      </c>
      <c r="AG1392">
        <v>1</v>
      </c>
      <c r="AH1392">
        <v>0</v>
      </c>
      <c r="AI1392">
        <v>955</v>
      </c>
      <c r="AJ1392">
        <v>5924</v>
      </c>
      <c r="AK1392">
        <v>1576</v>
      </c>
      <c r="AL1392">
        <v>9110</v>
      </c>
      <c r="AM1392">
        <v>7</v>
      </c>
      <c r="AN1392">
        <v>1526</v>
      </c>
      <c r="AO1392">
        <v>1193</v>
      </c>
      <c r="AP1392">
        <v>827</v>
      </c>
    </row>
    <row r="1393" spans="1:42">
      <c r="A1393">
        <v>10</v>
      </c>
      <c r="B1393">
        <v>60</v>
      </c>
      <c r="C1393">
        <v>2022</v>
      </c>
      <c r="D1393">
        <v>99</v>
      </c>
      <c r="E1393">
        <v>99</v>
      </c>
      <c r="F1393">
        <v>99</v>
      </c>
      <c r="G1393">
        <v>99</v>
      </c>
      <c r="H1393">
        <v>99</v>
      </c>
      <c r="I1393">
        <v>99</v>
      </c>
      <c r="J1393">
        <v>999</v>
      </c>
      <c r="K1393">
        <v>99</v>
      </c>
      <c r="L1393">
        <v>99</v>
      </c>
      <c r="M1393">
        <v>65</v>
      </c>
      <c r="N1393">
        <v>99</v>
      </c>
      <c r="O1393">
        <v>99</v>
      </c>
      <c r="P1393">
        <v>9999</v>
      </c>
      <c r="Q1393">
        <v>1543</v>
      </c>
      <c r="R1393">
        <v>42059</v>
      </c>
      <c r="S1393">
        <v>41993</v>
      </c>
      <c r="T1393">
        <v>0</v>
      </c>
      <c r="U1393">
        <v>65</v>
      </c>
      <c r="V1393">
        <v>85.412012253292929</v>
      </c>
      <c r="W1393">
        <v>78.73366442026061</v>
      </c>
      <c r="X1393">
        <v>1.7047480919660474</v>
      </c>
      <c r="Y1393">
        <v>3.4094961839320947</v>
      </c>
      <c r="Z1393">
        <v>0</v>
      </c>
      <c r="AA1393">
        <v>10.729991865701216</v>
      </c>
      <c r="AB1393">
        <v>0</v>
      </c>
      <c r="AD1393">
        <v>3.2826613447680275</v>
      </c>
      <c r="AE1393">
        <v>3.038810328640686</v>
      </c>
      <c r="AF1393">
        <v>959</v>
      </c>
      <c r="AG1393">
        <v>0</v>
      </c>
      <c r="AH1393">
        <v>0</v>
      </c>
      <c r="AI1393">
        <v>526</v>
      </c>
      <c r="AJ1393">
        <v>2659</v>
      </c>
      <c r="AK1393">
        <v>698</v>
      </c>
      <c r="AL1393">
        <v>4106</v>
      </c>
      <c r="AM1393">
        <v>0</v>
      </c>
      <c r="AN1393">
        <v>688</v>
      </c>
      <c r="AO1393">
        <v>546</v>
      </c>
      <c r="AP1393">
        <v>782</v>
      </c>
    </row>
    <row r="1394" spans="1:42">
      <c r="A1394">
        <v>10</v>
      </c>
      <c r="B1394">
        <v>61</v>
      </c>
      <c r="C1394">
        <v>2022</v>
      </c>
      <c r="D1394">
        <v>99</v>
      </c>
      <c r="E1394">
        <v>99</v>
      </c>
      <c r="F1394">
        <v>99</v>
      </c>
      <c r="G1394">
        <v>99</v>
      </c>
      <c r="H1394">
        <v>99</v>
      </c>
      <c r="I1394">
        <v>99</v>
      </c>
      <c r="J1394">
        <v>999</v>
      </c>
      <c r="K1394">
        <v>99</v>
      </c>
      <c r="L1394">
        <v>99</v>
      </c>
      <c r="M1394">
        <v>66</v>
      </c>
      <c r="N1394">
        <v>99</v>
      </c>
      <c r="O1394">
        <v>99</v>
      </c>
      <c r="P1394">
        <v>9999</v>
      </c>
      <c r="Q1394">
        <v>1217</v>
      </c>
      <c r="R1394">
        <v>11608</v>
      </c>
      <c r="S1394">
        <v>11582</v>
      </c>
      <c r="T1394">
        <v>0</v>
      </c>
      <c r="U1394">
        <v>66</v>
      </c>
      <c r="V1394">
        <v>83.753527768366254</v>
      </c>
      <c r="W1394">
        <v>77.142578138490606</v>
      </c>
      <c r="X1394">
        <v>1.2835975189524469</v>
      </c>
      <c r="Y1394">
        <v>2.5671950379048938</v>
      </c>
      <c r="Z1394">
        <v>0</v>
      </c>
      <c r="AA1394">
        <v>11.495213355997183</v>
      </c>
      <c r="AB1394">
        <v>0</v>
      </c>
      <c r="AD1394">
        <v>0.90599236525041615</v>
      </c>
      <c r="AE1394">
        <v>0.82119053818413057</v>
      </c>
      <c r="AF1394">
        <v>335</v>
      </c>
      <c r="AG1394">
        <v>0</v>
      </c>
      <c r="AH1394">
        <v>0</v>
      </c>
      <c r="AI1394">
        <v>234</v>
      </c>
      <c r="AJ1394">
        <v>845</v>
      </c>
      <c r="AK1394">
        <v>207</v>
      </c>
      <c r="AL1394">
        <v>1119</v>
      </c>
      <c r="AM1394">
        <v>1</v>
      </c>
      <c r="AN1394">
        <v>194</v>
      </c>
      <c r="AO1394">
        <v>179</v>
      </c>
      <c r="AP1394">
        <v>635</v>
      </c>
    </row>
    <row r="1395" spans="1:42">
      <c r="A1395">
        <v>10</v>
      </c>
      <c r="B1395">
        <v>62</v>
      </c>
      <c r="C1395">
        <v>2022</v>
      </c>
      <c r="D1395">
        <v>99</v>
      </c>
      <c r="E1395">
        <v>99</v>
      </c>
      <c r="F1395">
        <v>99</v>
      </c>
      <c r="G1395">
        <v>99</v>
      </c>
      <c r="H1395">
        <v>99</v>
      </c>
      <c r="I1395">
        <v>99</v>
      </c>
      <c r="J1395">
        <v>999</v>
      </c>
      <c r="K1395">
        <v>99</v>
      </c>
      <c r="L1395">
        <v>99</v>
      </c>
      <c r="M1395">
        <v>67</v>
      </c>
      <c r="N1395">
        <v>99</v>
      </c>
      <c r="O1395">
        <v>99</v>
      </c>
      <c r="P1395">
        <v>9999</v>
      </c>
      <c r="Q1395">
        <v>562</v>
      </c>
      <c r="R1395">
        <v>1840</v>
      </c>
      <c r="S1395">
        <v>1836</v>
      </c>
      <c r="T1395">
        <v>5.9782608695652176E-3</v>
      </c>
      <c r="U1395">
        <v>67</v>
      </c>
      <c r="V1395">
        <v>83.679999386295904</v>
      </c>
      <c r="W1395">
        <v>77.107064270152378</v>
      </c>
      <c r="X1395">
        <v>0.76086956521739135</v>
      </c>
      <c r="Y1395">
        <v>1.5217391304347827</v>
      </c>
      <c r="Z1395">
        <v>0</v>
      </c>
      <c r="AA1395">
        <v>12.033937320231248</v>
      </c>
      <c r="AB1395">
        <v>0</v>
      </c>
      <c r="AD1395">
        <v>0.1436100923553382</v>
      </c>
      <c r="AE1395">
        <v>0.13011670960650562</v>
      </c>
      <c r="AF1395">
        <v>67</v>
      </c>
      <c r="AG1395">
        <v>0</v>
      </c>
      <c r="AH1395">
        <v>0</v>
      </c>
      <c r="AI1395">
        <v>44</v>
      </c>
      <c r="AJ1395">
        <v>133</v>
      </c>
      <c r="AK1395">
        <v>32</v>
      </c>
      <c r="AL1395">
        <v>204</v>
      </c>
      <c r="AM1395">
        <v>0</v>
      </c>
      <c r="AN1395">
        <v>30</v>
      </c>
      <c r="AO1395">
        <v>31</v>
      </c>
      <c r="AP1395">
        <v>292</v>
      </c>
    </row>
    <row r="1396" spans="1:42">
      <c r="A1396">
        <v>10</v>
      </c>
      <c r="B1396">
        <v>63</v>
      </c>
      <c r="C1396">
        <v>2022</v>
      </c>
      <c r="D1396">
        <v>99</v>
      </c>
      <c r="E1396">
        <v>99</v>
      </c>
      <c r="F1396">
        <v>99</v>
      </c>
      <c r="G1396">
        <v>99</v>
      </c>
      <c r="H1396">
        <v>99</v>
      </c>
      <c r="I1396">
        <v>99</v>
      </c>
      <c r="J1396">
        <v>999</v>
      </c>
      <c r="K1396">
        <v>99</v>
      </c>
      <c r="L1396">
        <v>99</v>
      </c>
      <c r="M1396">
        <v>68</v>
      </c>
      <c r="N1396">
        <v>99</v>
      </c>
      <c r="O1396">
        <v>99</v>
      </c>
      <c r="P1396">
        <v>9999</v>
      </c>
      <c r="Q1396">
        <v>112</v>
      </c>
      <c r="R1396">
        <v>185</v>
      </c>
      <c r="S1396">
        <v>184</v>
      </c>
      <c r="T1396">
        <v>7.5675675675675694E-2</v>
      </c>
      <c r="U1396">
        <v>68</v>
      </c>
      <c r="V1396">
        <v>86.162796175043553</v>
      </c>
      <c r="W1396">
        <v>79.138043478260897</v>
      </c>
      <c r="X1396">
        <v>0</v>
      </c>
      <c r="Y1396">
        <v>0</v>
      </c>
      <c r="Z1396">
        <v>0</v>
      </c>
      <c r="AA1396">
        <v>10.705132275763024</v>
      </c>
      <c r="AB1396">
        <v>0</v>
      </c>
      <c r="AD1396">
        <v>1.4439058198770413E-2</v>
      </c>
      <c r="AE1396">
        <v>1.3383489395027256E-2</v>
      </c>
      <c r="AF1396">
        <v>9</v>
      </c>
      <c r="AG1396">
        <v>0</v>
      </c>
      <c r="AH1396">
        <v>0</v>
      </c>
      <c r="AI1396">
        <v>6</v>
      </c>
      <c r="AJ1396">
        <v>12</v>
      </c>
      <c r="AK1396">
        <v>2</v>
      </c>
      <c r="AL1396">
        <v>23</v>
      </c>
      <c r="AM1396">
        <v>0</v>
      </c>
      <c r="AN1396">
        <v>5</v>
      </c>
      <c r="AO1396">
        <v>3</v>
      </c>
      <c r="AP1396">
        <v>61</v>
      </c>
    </row>
    <row r="1397" spans="1:42">
      <c r="A1397">
        <v>10</v>
      </c>
      <c r="B1397">
        <v>64</v>
      </c>
      <c r="C1397">
        <v>2021</v>
      </c>
      <c r="D1397">
        <v>99</v>
      </c>
      <c r="E1397">
        <v>99</v>
      </c>
      <c r="F1397">
        <v>99</v>
      </c>
      <c r="G1397">
        <v>99</v>
      </c>
      <c r="H1397">
        <v>99</v>
      </c>
      <c r="I1397">
        <v>99</v>
      </c>
      <c r="J1397">
        <v>999</v>
      </c>
      <c r="K1397">
        <v>99</v>
      </c>
      <c r="L1397">
        <v>99</v>
      </c>
      <c r="M1397">
        <v>48</v>
      </c>
      <c r="N1397">
        <v>99</v>
      </c>
      <c r="O1397">
        <v>99</v>
      </c>
      <c r="P1397">
        <v>9999</v>
      </c>
      <c r="Q1397">
        <v>475</v>
      </c>
      <c r="R1397">
        <v>1003</v>
      </c>
      <c r="S1397">
        <v>985</v>
      </c>
      <c r="T1397">
        <v>7.8564307078763713</v>
      </c>
      <c r="U1397">
        <v>48</v>
      </c>
      <c r="V1397">
        <v>98.483613905219755</v>
      </c>
      <c r="W1397">
        <v>90.295096446700398</v>
      </c>
      <c r="X1397">
        <v>0.99700897308075809</v>
      </c>
      <c r="Y1397">
        <v>1.994017946161516</v>
      </c>
      <c r="Z1397">
        <v>50.348953140578281</v>
      </c>
      <c r="AA1397">
        <v>14.483461676963579</v>
      </c>
      <c r="AB1397">
        <v>0</v>
      </c>
      <c r="AD1397">
        <v>7.6980318895460934E-2</v>
      </c>
      <c r="AE1397">
        <v>8.1070286253629831E-2</v>
      </c>
      <c r="AF1397">
        <v>9</v>
      </c>
      <c r="AG1397">
        <v>0</v>
      </c>
      <c r="AH1397">
        <v>0</v>
      </c>
      <c r="AI1397">
        <v>4</v>
      </c>
      <c r="AJ1397">
        <v>52</v>
      </c>
      <c r="AK1397">
        <v>5</v>
      </c>
      <c r="AL1397">
        <v>50</v>
      </c>
      <c r="AM1397">
        <v>0</v>
      </c>
      <c r="AN1397">
        <v>12</v>
      </c>
      <c r="AO1397">
        <v>8</v>
      </c>
      <c r="AP1397">
        <v>222</v>
      </c>
    </row>
    <row r="1398" spans="1:42">
      <c r="A1398">
        <v>10</v>
      </c>
      <c r="B1398">
        <v>65</v>
      </c>
      <c r="C1398">
        <v>2021</v>
      </c>
      <c r="D1398">
        <v>99</v>
      </c>
      <c r="E1398">
        <v>99</v>
      </c>
      <c r="F1398">
        <v>99</v>
      </c>
      <c r="G1398">
        <v>99</v>
      </c>
      <c r="H1398">
        <v>99</v>
      </c>
      <c r="I1398">
        <v>99</v>
      </c>
      <c r="J1398">
        <v>999</v>
      </c>
      <c r="K1398">
        <v>99</v>
      </c>
      <c r="L1398">
        <v>99</v>
      </c>
      <c r="M1398">
        <v>49</v>
      </c>
      <c r="N1398">
        <v>99</v>
      </c>
      <c r="O1398">
        <v>99</v>
      </c>
      <c r="P1398">
        <v>9999</v>
      </c>
      <c r="Q1398">
        <v>359</v>
      </c>
      <c r="R1398">
        <v>540</v>
      </c>
      <c r="S1398">
        <v>540</v>
      </c>
      <c r="T1398">
        <v>8</v>
      </c>
      <c r="U1398">
        <v>49</v>
      </c>
      <c r="V1398">
        <v>98.895509811002754</v>
      </c>
      <c r="W1398">
        <v>91.280555555555623</v>
      </c>
      <c r="X1398">
        <v>0.55555555555555558</v>
      </c>
      <c r="Y1398">
        <v>1.1111111111111112</v>
      </c>
      <c r="Z1398">
        <v>66.851851851851862</v>
      </c>
      <c r="AA1398">
        <v>11.451301400514398</v>
      </c>
      <c r="AB1398">
        <v>0</v>
      </c>
      <c r="AD1398">
        <v>4.1445037092272069E-2</v>
      </c>
      <c r="AE1398">
        <v>4.4929681942701798E-2</v>
      </c>
      <c r="AF1398">
        <v>5</v>
      </c>
      <c r="AG1398">
        <v>0</v>
      </c>
      <c r="AH1398">
        <v>0</v>
      </c>
      <c r="AI1398">
        <v>1</v>
      </c>
      <c r="AJ1398">
        <v>29</v>
      </c>
      <c r="AK1398">
        <v>2</v>
      </c>
      <c r="AL1398">
        <v>29</v>
      </c>
      <c r="AM1398">
        <v>0</v>
      </c>
      <c r="AN1398">
        <v>17</v>
      </c>
      <c r="AO1398">
        <v>5</v>
      </c>
      <c r="AP1398">
        <v>166</v>
      </c>
    </row>
    <row r="1399" spans="1:42">
      <c r="A1399">
        <v>10</v>
      </c>
      <c r="B1399">
        <v>66</v>
      </c>
      <c r="C1399">
        <v>2021</v>
      </c>
      <c r="D1399">
        <v>99</v>
      </c>
      <c r="E1399">
        <v>99</v>
      </c>
      <c r="F1399">
        <v>99</v>
      </c>
      <c r="G1399">
        <v>99</v>
      </c>
      <c r="H1399">
        <v>99</v>
      </c>
      <c r="I1399">
        <v>99</v>
      </c>
      <c r="J1399">
        <v>999</v>
      </c>
      <c r="K1399">
        <v>99</v>
      </c>
      <c r="L1399">
        <v>99</v>
      </c>
      <c r="M1399">
        <v>50</v>
      </c>
      <c r="N1399">
        <v>99</v>
      </c>
      <c r="O1399">
        <v>99</v>
      </c>
      <c r="P1399">
        <v>9999</v>
      </c>
      <c r="Q1399">
        <v>552</v>
      </c>
      <c r="R1399">
        <v>1026</v>
      </c>
      <c r="S1399">
        <v>1026</v>
      </c>
      <c r="T1399">
        <v>11</v>
      </c>
      <c r="U1399">
        <v>50</v>
      </c>
      <c r="V1399">
        <v>98.851475927087577</v>
      </c>
      <c r="W1399">
        <v>91.239912280701787</v>
      </c>
      <c r="X1399">
        <v>0.97465886939571122</v>
      </c>
      <c r="Y1399">
        <v>1.9493177387914224</v>
      </c>
      <c r="Z1399">
        <v>64.424951267056557</v>
      </c>
      <c r="AA1399">
        <v>11.589260013180876</v>
      </c>
      <c r="AB1399">
        <v>0</v>
      </c>
      <c r="AD1399">
        <v>7.8745570475316939E-2</v>
      </c>
      <c r="AE1399">
        <v>8.532838573531934E-2</v>
      </c>
      <c r="AF1399">
        <v>17</v>
      </c>
      <c r="AG1399">
        <v>0</v>
      </c>
      <c r="AH1399">
        <v>0</v>
      </c>
      <c r="AI1399">
        <v>12</v>
      </c>
      <c r="AJ1399">
        <v>33</v>
      </c>
      <c r="AK1399">
        <v>4</v>
      </c>
      <c r="AL1399">
        <v>62</v>
      </c>
      <c r="AM1399">
        <v>0</v>
      </c>
      <c r="AN1399">
        <v>15</v>
      </c>
      <c r="AO1399">
        <v>10</v>
      </c>
      <c r="AP1399">
        <v>258</v>
      </c>
    </row>
    <row r="1400" spans="1:42">
      <c r="A1400">
        <v>10</v>
      </c>
      <c r="B1400">
        <v>67</v>
      </c>
      <c r="C1400">
        <v>2021</v>
      </c>
      <c r="D1400">
        <v>99</v>
      </c>
      <c r="E1400">
        <v>99</v>
      </c>
      <c r="F1400">
        <v>99</v>
      </c>
      <c r="G1400">
        <v>99</v>
      </c>
      <c r="H1400">
        <v>99</v>
      </c>
      <c r="I1400">
        <v>99</v>
      </c>
      <c r="J1400">
        <v>999</v>
      </c>
      <c r="K1400">
        <v>99</v>
      </c>
      <c r="L1400">
        <v>99</v>
      </c>
      <c r="M1400">
        <v>51</v>
      </c>
      <c r="N1400">
        <v>99</v>
      </c>
      <c r="O1400">
        <v>99</v>
      </c>
      <c r="P1400">
        <v>9999</v>
      </c>
      <c r="Q1400">
        <v>763</v>
      </c>
      <c r="R1400">
        <v>1916</v>
      </c>
      <c r="S1400">
        <v>1916</v>
      </c>
      <c r="T1400">
        <v>11</v>
      </c>
      <c r="U1400">
        <v>51</v>
      </c>
      <c r="V1400">
        <v>98.230909465141679</v>
      </c>
      <c r="W1400">
        <v>90.667129436325681</v>
      </c>
      <c r="X1400">
        <v>1.0960334029227556</v>
      </c>
      <c r="Y1400">
        <v>2.1920668058455113</v>
      </c>
      <c r="Z1400">
        <v>66.6492693110647</v>
      </c>
      <c r="AA1400">
        <v>10.108881613714436</v>
      </c>
      <c r="AB1400">
        <v>0</v>
      </c>
      <c r="AD1400">
        <v>0.14705313160887645</v>
      </c>
      <c r="AE1400">
        <v>0.15834584811280442</v>
      </c>
      <c r="AF1400">
        <v>26</v>
      </c>
      <c r="AG1400">
        <v>0</v>
      </c>
      <c r="AH1400">
        <v>0</v>
      </c>
      <c r="AI1400">
        <v>9</v>
      </c>
      <c r="AJ1400">
        <v>92</v>
      </c>
      <c r="AK1400">
        <v>15</v>
      </c>
      <c r="AL1400">
        <v>112</v>
      </c>
      <c r="AM1400">
        <v>0</v>
      </c>
      <c r="AN1400">
        <v>40</v>
      </c>
      <c r="AO1400">
        <v>14</v>
      </c>
      <c r="AP1400">
        <v>359</v>
      </c>
    </row>
    <row r="1401" spans="1:42">
      <c r="A1401">
        <v>10</v>
      </c>
      <c r="B1401">
        <v>68</v>
      </c>
      <c r="C1401">
        <v>2021</v>
      </c>
      <c r="D1401">
        <v>99</v>
      </c>
      <c r="E1401">
        <v>99</v>
      </c>
      <c r="F1401">
        <v>99</v>
      </c>
      <c r="G1401">
        <v>99</v>
      </c>
      <c r="H1401">
        <v>99</v>
      </c>
      <c r="I1401">
        <v>99</v>
      </c>
      <c r="J1401">
        <v>999</v>
      </c>
      <c r="K1401">
        <v>99</v>
      </c>
      <c r="L1401">
        <v>99</v>
      </c>
      <c r="M1401">
        <v>52</v>
      </c>
      <c r="N1401">
        <v>99</v>
      </c>
      <c r="O1401">
        <v>99</v>
      </c>
      <c r="P1401">
        <v>9999</v>
      </c>
      <c r="Q1401">
        <v>1022</v>
      </c>
      <c r="R1401">
        <v>3451</v>
      </c>
      <c r="S1401">
        <v>3450</v>
      </c>
      <c r="T1401">
        <v>10.999420457838312</v>
      </c>
      <c r="U1401">
        <v>52</v>
      </c>
      <c r="V1401">
        <v>97.87534661704899</v>
      </c>
      <c r="W1401">
        <v>90.327495652173823</v>
      </c>
      <c r="X1401">
        <v>0.86931324253839493</v>
      </c>
      <c r="Y1401">
        <v>1.7386264850767899</v>
      </c>
      <c r="Z1401">
        <v>68.067226890756302</v>
      </c>
      <c r="AA1401">
        <v>10.008537630261863</v>
      </c>
      <c r="AB1401">
        <v>0</v>
      </c>
      <c r="AD1401">
        <v>0.26486448704709437</v>
      </c>
      <c r="AE1401">
        <v>0.28405365009481698</v>
      </c>
      <c r="AF1401">
        <v>47</v>
      </c>
      <c r="AG1401">
        <v>0</v>
      </c>
      <c r="AH1401">
        <v>0</v>
      </c>
      <c r="AI1401">
        <v>22</v>
      </c>
      <c r="AJ1401">
        <v>171</v>
      </c>
      <c r="AK1401">
        <v>39</v>
      </c>
      <c r="AL1401">
        <v>194</v>
      </c>
      <c r="AM1401">
        <v>0</v>
      </c>
      <c r="AN1401">
        <v>71</v>
      </c>
      <c r="AO1401">
        <v>30</v>
      </c>
      <c r="AP1401">
        <v>478</v>
      </c>
    </row>
    <row r="1402" spans="1:42">
      <c r="A1402">
        <v>10</v>
      </c>
      <c r="B1402">
        <v>69</v>
      </c>
      <c r="C1402">
        <v>2021</v>
      </c>
      <c r="D1402">
        <v>99</v>
      </c>
      <c r="E1402">
        <v>99</v>
      </c>
      <c r="F1402">
        <v>99</v>
      </c>
      <c r="G1402">
        <v>99</v>
      </c>
      <c r="H1402">
        <v>99</v>
      </c>
      <c r="I1402">
        <v>99</v>
      </c>
      <c r="J1402">
        <v>999</v>
      </c>
      <c r="K1402">
        <v>99</v>
      </c>
      <c r="L1402">
        <v>99</v>
      </c>
      <c r="M1402">
        <v>53</v>
      </c>
      <c r="N1402">
        <v>99</v>
      </c>
      <c r="O1402">
        <v>99</v>
      </c>
      <c r="P1402">
        <v>9999</v>
      </c>
      <c r="Q1402">
        <v>1170</v>
      </c>
      <c r="R1402">
        <v>6354</v>
      </c>
      <c r="S1402">
        <v>6354</v>
      </c>
      <c r="T1402">
        <v>11</v>
      </c>
      <c r="U1402">
        <v>53</v>
      </c>
      <c r="V1402">
        <v>97.426480141837615</v>
      </c>
      <c r="W1402">
        <v>89.924641170916075</v>
      </c>
      <c r="X1402">
        <v>1.0387157695939568</v>
      </c>
      <c r="Y1402">
        <v>2.0774315391879137</v>
      </c>
      <c r="Z1402">
        <v>67.374881964117108</v>
      </c>
      <c r="AA1402">
        <v>9.5542532361010153</v>
      </c>
      <c r="AB1402">
        <v>0</v>
      </c>
      <c r="AD1402">
        <v>0.48766993645240142</v>
      </c>
      <c r="AE1402">
        <v>0.52081949699540186</v>
      </c>
      <c r="AF1402">
        <v>86</v>
      </c>
      <c r="AG1402">
        <v>0</v>
      </c>
      <c r="AH1402">
        <v>0</v>
      </c>
      <c r="AI1402">
        <v>37</v>
      </c>
      <c r="AJ1402">
        <v>319</v>
      </c>
      <c r="AK1402">
        <v>65</v>
      </c>
      <c r="AL1402">
        <v>385</v>
      </c>
      <c r="AM1402">
        <v>0</v>
      </c>
      <c r="AN1402">
        <v>121</v>
      </c>
      <c r="AO1402">
        <v>65</v>
      </c>
      <c r="AP1402">
        <v>550</v>
      </c>
    </row>
    <row r="1403" spans="1:42">
      <c r="A1403">
        <v>10</v>
      </c>
      <c r="B1403">
        <v>70</v>
      </c>
      <c r="C1403">
        <v>2021</v>
      </c>
      <c r="D1403">
        <v>99</v>
      </c>
      <c r="E1403">
        <v>99</v>
      </c>
      <c r="F1403">
        <v>99</v>
      </c>
      <c r="G1403">
        <v>99</v>
      </c>
      <c r="H1403">
        <v>99</v>
      </c>
      <c r="I1403">
        <v>99</v>
      </c>
      <c r="J1403">
        <v>999</v>
      </c>
      <c r="K1403">
        <v>99</v>
      </c>
      <c r="L1403">
        <v>99</v>
      </c>
      <c r="M1403">
        <v>54</v>
      </c>
      <c r="N1403">
        <v>99</v>
      </c>
      <c r="O1403">
        <v>99</v>
      </c>
      <c r="P1403">
        <v>9999</v>
      </c>
      <c r="Q1403">
        <v>1361</v>
      </c>
      <c r="R1403">
        <v>11530</v>
      </c>
      <c r="S1403">
        <v>11530</v>
      </c>
      <c r="T1403">
        <v>11.000520381613185</v>
      </c>
      <c r="U1403">
        <v>54</v>
      </c>
      <c r="V1403">
        <v>96.871974659351324</v>
      </c>
      <c r="W1403">
        <v>89.412832610581376</v>
      </c>
      <c r="X1403">
        <v>0.98872506504770141</v>
      </c>
      <c r="Y1403">
        <v>1.9774501300954028</v>
      </c>
      <c r="Z1403">
        <v>68.143972246313965</v>
      </c>
      <c r="AA1403">
        <v>9.2628538163310523</v>
      </c>
      <c r="AB1403">
        <v>0</v>
      </c>
      <c r="AD1403">
        <v>0.88492829198869805</v>
      </c>
      <c r="AE1403">
        <v>0.93970269129570783</v>
      </c>
      <c r="AF1403">
        <v>167</v>
      </c>
      <c r="AG1403">
        <v>0</v>
      </c>
      <c r="AH1403">
        <v>0</v>
      </c>
      <c r="AI1403">
        <v>58</v>
      </c>
      <c r="AJ1403">
        <v>550</v>
      </c>
      <c r="AK1403">
        <v>121</v>
      </c>
      <c r="AL1403">
        <v>679</v>
      </c>
      <c r="AM1403">
        <v>0</v>
      </c>
      <c r="AN1403">
        <v>218</v>
      </c>
      <c r="AO1403">
        <v>125</v>
      </c>
      <c r="AP1403">
        <v>664</v>
      </c>
    </row>
    <row r="1404" spans="1:42">
      <c r="A1404">
        <v>10</v>
      </c>
      <c r="B1404">
        <v>71</v>
      </c>
      <c r="C1404">
        <v>2021</v>
      </c>
      <c r="D1404">
        <v>99</v>
      </c>
      <c r="E1404">
        <v>99</v>
      </c>
      <c r="F1404">
        <v>99</v>
      </c>
      <c r="G1404">
        <v>99</v>
      </c>
      <c r="H1404">
        <v>99</v>
      </c>
      <c r="I1404">
        <v>99</v>
      </c>
      <c r="J1404">
        <v>999</v>
      </c>
      <c r="K1404">
        <v>99</v>
      </c>
      <c r="L1404">
        <v>99</v>
      </c>
      <c r="M1404">
        <v>55</v>
      </c>
      <c r="N1404">
        <v>99</v>
      </c>
      <c r="O1404">
        <v>99</v>
      </c>
      <c r="P1404">
        <v>9999</v>
      </c>
      <c r="Q1404">
        <v>1513</v>
      </c>
      <c r="R1404">
        <v>20590</v>
      </c>
      <c r="S1404">
        <v>20588</v>
      </c>
      <c r="T1404">
        <v>13.998640116561436</v>
      </c>
      <c r="U1404">
        <v>55</v>
      </c>
      <c r="V1404">
        <v>96.591587606071371</v>
      </c>
      <c r="W1404">
        <v>89.15040703322326</v>
      </c>
      <c r="X1404">
        <v>1.1364740165128704</v>
      </c>
      <c r="Y1404">
        <v>2.2729480330257408</v>
      </c>
      <c r="Z1404">
        <v>67.430791646430308</v>
      </c>
      <c r="AA1404">
        <v>8.9359559240299653</v>
      </c>
      <c r="AB1404">
        <v>0</v>
      </c>
      <c r="AD1404">
        <v>1.5802839143145961</v>
      </c>
      <c r="AE1404">
        <v>1.6730110126075444</v>
      </c>
      <c r="AF1404">
        <v>280</v>
      </c>
      <c r="AG1404">
        <v>0</v>
      </c>
      <c r="AH1404">
        <v>0</v>
      </c>
      <c r="AI1404">
        <v>91</v>
      </c>
      <c r="AJ1404">
        <v>1107</v>
      </c>
      <c r="AK1404">
        <v>242</v>
      </c>
      <c r="AL1404">
        <v>1172</v>
      </c>
      <c r="AM1404">
        <v>0</v>
      </c>
      <c r="AN1404">
        <v>386</v>
      </c>
      <c r="AO1404">
        <v>204</v>
      </c>
      <c r="AP1404">
        <v>738</v>
      </c>
    </row>
    <row r="1405" spans="1:42">
      <c r="A1405">
        <v>10</v>
      </c>
      <c r="B1405">
        <v>72</v>
      </c>
      <c r="C1405">
        <v>2021</v>
      </c>
      <c r="D1405">
        <v>99</v>
      </c>
      <c r="E1405">
        <v>99</v>
      </c>
      <c r="F1405">
        <v>99</v>
      </c>
      <c r="G1405">
        <v>99</v>
      </c>
      <c r="H1405">
        <v>99</v>
      </c>
      <c r="I1405">
        <v>99</v>
      </c>
      <c r="J1405">
        <v>999</v>
      </c>
      <c r="K1405">
        <v>99</v>
      </c>
      <c r="L1405">
        <v>99</v>
      </c>
      <c r="M1405">
        <v>56</v>
      </c>
      <c r="N1405">
        <v>99</v>
      </c>
      <c r="O1405">
        <v>99</v>
      </c>
      <c r="P1405">
        <v>9999</v>
      </c>
      <c r="Q1405">
        <v>1589</v>
      </c>
      <c r="R1405">
        <v>35919</v>
      </c>
      <c r="S1405">
        <v>35917</v>
      </c>
      <c r="T1405">
        <v>13.999387510788164</v>
      </c>
      <c r="U1405">
        <v>56</v>
      </c>
      <c r="V1405">
        <v>96.030148478535764</v>
      </c>
      <c r="W1405">
        <v>88.63404293231649</v>
      </c>
      <c r="X1405">
        <v>1.1442412093877889</v>
      </c>
      <c r="Y1405">
        <v>2.2884824187755779</v>
      </c>
      <c r="Z1405">
        <v>67.77471533171861</v>
      </c>
      <c r="AA1405">
        <v>8.6140872972435591</v>
      </c>
      <c r="AB1405">
        <v>0</v>
      </c>
      <c r="AD1405">
        <v>2.7567857172542967</v>
      </c>
      <c r="AE1405">
        <v>2.9017629013131443</v>
      </c>
      <c r="AF1405">
        <v>496</v>
      </c>
      <c r="AG1405">
        <v>0</v>
      </c>
      <c r="AH1405">
        <v>0</v>
      </c>
      <c r="AI1405">
        <v>158</v>
      </c>
      <c r="AJ1405">
        <v>1891</v>
      </c>
      <c r="AK1405">
        <v>409</v>
      </c>
      <c r="AL1405">
        <v>2187</v>
      </c>
      <c r="AM1405">
        <v>1</v>
      </c>
      <c r="AN1405">
        <v>615.5</v>
      </c>
      <c r="AO1405">
        <v>372</v>
      </c>
      <c r="AP1405">
        <v>783</v>
      </c>
    </row>
    <row r="1406" spans="1:42">
      <c r="A1406">
        <v>10</v>
      </c>
      <c r="B1406">
        <v>73</v>
      </c>
      <c r="C1406">
        <v>2021</v>
      </c>
      <c r="D1406">
        <v>99</v>
      </c>
      <c r="E1406">
        <v>99</v>
      </c>
      <c r="F1406">
        <v>99</v>
      </c>
      <c r="G1406">
        <v>99</v>
      </c>
      <c r="H1406">
        <v>99</v>
      </c>
      <c r="I1406">
        <v>99</v>
      </c>
      <c r="J1406">
        <v>999</v>
      </c>
      <c r="K1406">
        <v>99</v>
      </c>
      <c r="L1406">
        <v>99</v>
      </c>
      <c r="M1406">
        <v>57</v>
      </c>
      <c r="N1406">
        <v>99</v>
      </c>
      <c r="O1406">
        <v>99</v>
      </c>
      <c r="P1406">
        <v>9999</v>
      </c>
      <c r="Q1406">
        <v>1674</v>
      </c>
      <c r="R1406">
        <v>60001.78</v>
      </c>
      <c r="S1406">
        <v>60001.78</v>
      </c>
      <c r="T1406">
        <v>14</v>
      </c>
      <c r="U1406">
        <v>56.999999999999993</v>
      </c>
      <c r="V1406">
        <v>95.295771122531505</v>
      </c>
      <c r="W1406">
        <v>87.957996746095489</v>
      </c>
      <c r="X1406">
        <v>1.371625975096072</v>
      </c>
      <c r="Y1406">
        <v>2.743251950192144</v>
      </c>
      <c r="Z1406">
        <v>67.916318482551659</v>
      </c>
      <c r="AA1406">
        <v>8.5318809405803027</v>
      </c>
      <c r="AB1406">
        <v>7.0476282391501183E-7</v>
      </c>
      <c r="AC1406">
        <v>7.2691038396396988E-4</v>
      </c>
      <c r="AD1406">
        <v>4.6051407364858319</v>
      </c>
      <c r="AE1406">
        <v>4.8106169119083901</v>
      </c>
      <c r="AF1406">
        <v>888.9</v>
      </c>
      <c r="AG1406">
        <v>1</v>
      </c>
      <c r="AH1406">
        <v>0</v>
      </c>
      <c r="AI1406">
        <v>273</v>
      </c>
      <c r="AJ1406">
        <v>3135</v>
      </c>
      <c r="AK1406">
        <v>663</v>
      </c>
      <c r="AL1406">
        <v>3720.9</v>
      </c>
      <c r="AM1406">
        <v>1</v>
      </c>
      <c r="AN1406">
        <v>985</v>
      </c>
      <c r="AO1406">
        <v>644</v>
      </c>
      <c r="AP1406">
        <v>818</v>
      </c>
    </row>
    <row r="1407" spans="1:42">
      <c r="A1407">
        <v>10</v>
      </c>
      <c r="B1407">
        <v>74</v>
      </c>
      <c r="C1407">
        <v>2021</v>
      </c>
      <c r="D1407">
        <v>99</v>
      </c>
      <c r="E1407">
        <v>99</v>
      </c>
      <c r="F1407">
        <v>99</v>
      </c>
      <c r="G1407">
        <v>99</v>
      </c>
      <c r="H1407">
        <v>99</v>
      </c>
      <c r="I1407">
        <v>99</v>
      </c>
      <c r="J1407">
        <v>999</v>
      </c>
      <c r="K1407">
        <v>99</v>
      </c>
      <c r="L1407">
        <v>99</v>
      </c>
      <c r="M1407">
        <v>58</v>
      </c>
      <c r="N1407">
        <v>99</v>
      </c>
      <c r="O1407">
        <v>99</v>
      </c>
      <c r="P1407">
        <v>9999</v>
      </c>
      <c r="Q1407">
        <v>1721</v>
      </c>
      <c r="R1407">
        <v>94204</v>
      </c>
      <c r="S1407">
        <v>94203</v>
      </c>
      <c r="T1407">
        <v>14.00013799838648</v>
      </c>
      <c r="U1407">
        <v>58</v>
      </c>
      <c r="V1407">
        <v>94.709380582163917</v>
      </c>
      <c r="W1407">
        <v>87.416432385380929</v>
      </c>
      <c r="X1407">
        <v>1.4033374379007264</v>
      </c>
      <c r="Y1407">
        <v>2.8066748758014528</v>
      </c>
      <c r="Z1407">
        <v>67.500318457814956</v>
      </c>
      <c r="AA1407">
        <v>8.3903433740338436</v>
      </c>
      <c r="AB1407">
        <v>0</v>
      </c>
      <c r="AD1407">
        <v>7.230163470815552</v>
      </c>
      <c r="AE1407">
        <v>7.5061825389870451</v>
      </c>
      <c r="AF1407">
        <v>1335</v>
      </c>
      <c r="AG1407">
        <v>0</v>
      </c>
      <c r="AH1407">
        <v>0</v>
      </c>
      <c r="AI1407">
        <v>440</v>
      </c>
      <c r="AJ1407">
        <v>4872</v>
      </c>
      <c r="AK1407">
        <v>1051</v>
      </c>
      <c r="AL1407">
        <v>5903</v>
      </c>
      <c r="AM1407">
        <v>2</v>
      </c>
      <c r="AN1407">
        <v>1558</v>
      </c>
      <c r="AO1407">
        <v>995</v>
      </c>
      <c r="AP1407">
        <v>842</v>
      </c>
    </row>
    <row r="1408" spans="1:42">
      <c r="A1408">
        <v>10</v>
      </c>
      <c r="B1408">
        <v>75</v>
      </c>
      <c r="C1408">
        <v>2021</v>
      </c>
      <c r="D1408">
        <v>99</v>
      </c>
      <c r="E1408">
        <v>99</v>
      </c>
      <c r="F1408">
        <v>99</v>
      </c>
      <c r="G1408">
        <v>99</v>
      </c>
      <c r="H1408">
        <v>99</v>
      </c>
      <c r="I1408">
        <v>99</v>
      </c>
      <c r="J1408">
        <v>999</v>
      </c>
      <c r="K1408">
        <v>99</v>
      </c>
      <c r="L1408">
        <v>99</v>
      </c>
      <c r="M1408">
        <v>59</v>
      </c>
      <c r="N1408">
        <v>99</v>
      </c>
      <c r="O1408">
        <v>99</v>
      </c>
      <c r="P1408">
        <v>9999</v>
      </c>
      <c r="Q1408">
        <v>1761</v>
      </c>
      <c r="R1408">
        <v>136518</v>
      </c>
      <c r="S1408">
        <v>136516</v>
      </c>
      <c r="T1408">
        <v>13.999904774461976</v>
      </c>
      <c r="U1408">
        <v>59</v>
      </c>
      <c r="V1408">
        <v>93.88868153259763</v>
      </c>
      <c r="W1408">
        <v>86.658930015529023</v>
      </c>
      <c r="X1408">
        <v>1.5258061208045819</v>
      </c>
      <c r="Y1408">
        <v>3.0516122416091638</v>
      </c>
      <c r="Z1408">
        <v>67.511976442666892</v>
      </c>
      <c r="AA1408">
        <v>8.369289089074071</v>
      </c>
      <c r="AB1408">
        <v>0</v>
      </c>
      <c r="AD1408">
        <v>10.477765877338516</v>
      </c>
      <c r="AE1408">
        <v>10.783461371488906</v>
      </c>
      <c r="AF1408">
        <v>1991</v>
      </c>
      <c r="AG1408">
        <v>1</v>
      </c>
      <c r="AH1408">
        <v>0</v>
      </c>
      <c r="AI1408">
        <v>690</v>
      </c>
      <c r="AJ1408">
        <v>7078.5</v>
      </c>
      <c r="AK1408">
        <v>1489</v>
      </c>
      <c r="AL1408">
        <v>8715</v>
      </c>
      <c r="AM1408">
        <v>4</v>
      </c>
      <c r="AN1408">
        <v>2253.5</v>
      </c>
      <c r="AO1408">
        <v>1422</v>
      </c>
      <c r="AP1408">
        <v>840</v>
      </c>
    </row>
    <row r="1409" spans="1:42">
      <c r="A1409">
        <v>10</v>
      </c>
      <c r="B1409">
        <v>76</v>
      </c>
      <c r="C1409">
        <v>2021</v>
      </c>
      <c r="D1409">
        <v>99</v>
      </c>
      <c r="E1409">
        <v>99</v>
      </c>
      <c r="F1409">
        <v>99</v>
      </c>
      <c r="G1409">
        <v>99</v>
      </c>
      <c r="H1409">
        <v>99</v>
      </c>
      <c r="I1409">
        <v>99</v>
      </c>
      <c r="J1409">
        <v>999</v>
      </c>
      <c r="K1409">
        <v>99</v>
      </c>
      <c r="L1409">
        <v>99</v>
      </c>
      <c r="M1409">
        <v>60</v>
      </c>
      <c r="N1409">
        <v>99</v>
      </c>
      <c r="O1409">
        <v>99</v>
      </c>
      <c r="P1409">
        <v>9999</v>
      </c>
      <c r="Q1409">
        <v>1848</v>
      </c>
      <c r="R1409">
        <v>184959</v>
      </c>
      <c r="S1409">
        <v>183071</v>
      </c>
      <c r="T1409">
        <v>16.826437210408795</v>
      </c>
      <c r="U1409">
        <v>60</v>
      </c>
      <c r="V1409">
        <v>93.363311203824992</v>
      </c>
      <c r="W1409">
        <v>85.901747791840094</v>
      </c>
      <c r="X1409">
        <v>1.6890229726588057</v>
      </c>
      <c r="Y1409">
        <v>3.3780459453176115</v>
      </c>
      <c r="Z1409">
        <v>65.903794895084843</v>
      </c>
      <c r="AA1409">
        <v>8.5496257936440792</v>
      </c>
      <c r="AB1409">
        <v>0</v>
      </c>
      <c r="AD1409">
        <v>14.19561595472139</v>
      </c>
      <c r="AE1409">
        <v>14.33451039270906</v>
      </c>
      <c r="AF1409">
        <v>2727</v>
      </c>
      <c r="AG1409">
        <v>1</v>
      </c>
      <c r="AH1409">
        <v>0</v>
      </c>
      <c r="AI1409">
        <v>955</v>
      </c>
      <c r="AJ1409">
        <v>9824</v>
      </c>
      <c r="AK1409">
        <v>2195</v>
      </c>
      <c r="AL1409">
        <v>12053</v>
      </c>
      <c r="AM1409">
        <v>8</v>
      </c>
      <c r="AN1409">
        <v>2878</v>
      </c>
      <c r="AO1409">
        <v>2001</v>
      </c>
      <c r="AP1409">
        <v>871</v>
      </c>
    </row>
    <row r="1410" spans="1:42">
      <c r="A1410">
        <v>10</v>
      </c>
      <c r="B1410">
        <v>77</v>
      </c>
      <c r="C1410">
        <v>2021</v>
      </c>
      <c r="D1410">
        <v>99</v>
      </c>
      <c r="E1410">
        <v>99</v>
      </c>
      <c r="F1410">
        <v>99</v>
      </c>
      <c r="G1410">
        <v>99</v>
      </c>
      <c r="H1410">
        <v>99</v>
      </c>
      <c r="I1410">
        <v>99</v>
      </c>
      <c r="J1410">
        <v>999</v>
      </c>
      <c r="K1410">
        <v>99</v>
      </c>
      <c r="L1410">
        <v>99</v>
      </c>
      <c r="M1410">
        <v>61</v>
      </c>
      <c r="N1410">
        <v>99</v>
      </c>
      <c r="O1410">
        <v>99</v>
      </c>
      <c r="P1410">
        <v>9999</v>
      </c>
      <c r="Q1410">
        <v>1823</v>
      </c>
      <c r="R1410">
        <v>206104.88</v>
      </c>
      <c r="S1410">
        <v>206079.88</v>
      </c>
      <c r="T1410">
        <v>16.997923387355019</v>
      </c>
      <c r="U1410">
        <v>61</v>
      </c>
      <c r="V1410">
        <v>92.053127270123781</v>
      </c>
      <c r="W1410">
        <v>84.961023560378862</v>
      </c>
      <c r="X1410">
        <v>1.8640994817784031</v>
      </c>
      <c r="Y1410">
        <v>3.7281989635568062</v>
      </c>
      <c r="Z1410">
        <v>65.866950845608301</v>
      </c>
      <c r="AA1410">
        <v>8.5702058247185207</v>
      </c>
      <c r="AB1410">
        <v>0</v>
      </c>
      <c r="AD1410">
        <v>15.818563697219044</v>
      </c>
      <c r="AE1410">
        <v>15.959402888613331</v>
      </c>
      <c r="AF1410">
        <v>3067</v>
      </c>
      <c r="AG1410">
        <v>1</v>
      </c>
      <c r="AH1410">
        <v>0</v>
      </c>
      <c r="AI1410">
        <v>1186</v>
      </c>
      <c r="AJ1410">
        <v>11283</v>
      </c>
      <c r="AK1410">
        <v>2541.8800000000006</v>
      </c>
      <c r="AL1410">
        <v>14105</v>
      </c>
      <c r="AM1410">
        <v>6</v>
      </c>
      <c r="AN1410">
        <v>3139</v>
      </c>
      <c r="AO1410">
        <v>2223</v>
      </c>
      <c r="AP1410">
        <v>856</v>
      </c>
    </row>
    <row r="1411" spans="1:42">
      <c r="A1411">
        <v>10</v>
      </c>
      <c r="B1411">
        <v>78</v>
      </c>
      <c r="C1411">
        <v>2021</v>
      </c>
      <c r="D1411">
        <v>99</v>
      </c>
      <c r="E1411">
        <v>99</v>
      </c>
      <c r="F1411">
        <v>99</v>
      </c>
      <c r="G1411">
        <v>99</v>
      </c>
      <c r="H1411">
        <v>99</v>
      </c>
      <c r="I1411">
        <v>99</v>
      </c>
      <c r="J1411">
        <v>999</v>
      </c>
      <c r="K1411">
        <v>99</v>
      </c>
      <c r="L1411">
        <v>99</v>
      </c>
      <c r="M1411">
        <v>62</v>
      </c>
      <c r="N1411">
        <v>99</v>
      </c>
      <c r="O1411">
        <v>99</v>
      </c>
      <c r="P1411">
        <v>9999</v>
      </c>
      <c r="Q1411">
        <v>1800</v>
      </c>
      <c r="R1411">
        <v>203556</v>
      </c>
      <c r="S1411">
        <v>203547</v>
      </c>
      <c r="T1411">
        <v>16.999233626127452</v>
      </c>
      <c r="U1411">
        <v>62</v>
      </c>
      <c r="V1411">
        <v>90.846572813386743</v>
      </c>
      <c r="W1411">
        <v>83.849711811031483</v>
      </c>
      <c r="X1411">
        <v>1.9881506808937104</v>
      </c>
      <c r="Y1411">
        <v>3.9763013617874208</v>
      </c>
      <c r="Z1411">
        <v>64.054609051071921</v>
      </c>
      <c r="AA1411">
        <v>8.8716405185895546</v>
      </c>
      <c r="AB1411">
        <v>0</v>
      </c>
      <c r="AD1411">
        <v>15.622936982138022</v>
      </c>
      <c r="AE1411">
        <v>15.557062265140107</v>
      </c>
      <c r="AF1411">
        <v>3244</v>
      </c>
      <c r="AG1411">
        <v>1</v>
      </c>
      <c r="AH1411">
        <v>1</v>
      </c>
      <c r="AI1411">
        <v>1304</v>
      </c>
      <c r="AJ1411">
        <v>11418</v>
      </c>
      <c r="AK1411">
        <v>2613</v>
      </c>
      <c r="AL1411">
        <v>14590</v>
      </c>
      <c r="AM1411">
        <v>8</v>
      </c>
      <c r="AN1411">
        <v>3105</v>
      </c>
      <c r="AO1411">
        <v>2238</v>
      </c>
      <c r="AP1411">
        <v>850</v>
      </c>
    </row>
    <row r="1412" spans="1:42">
      <c r="A1412">
        <v>10</v>
      </c>
      <c r="B1412">
        <v>79</v>
      </c>
      <c r="C1412">
        <v>2021</v>
      </c>
      <c r="D1412">
        <v>99</v>
      </c>
      <c r="E1412">
        <v>99</v>
      </c>
      <c r="F1412">
        <v>99</v>
      </c>
      <c r="G1412">
        <v>99</v>
      </c>
      <c r="H1412">
        <v>99</v>
      </c>
      <c r="I1412">
        <v>99</v>
      </c>
      <c r="J1412">
        <v>999</v>
      </c>
      <c r="K1412">
        <v>99</v>
      </c>
      <c r="L1412">
        <v>99</v>
      </c>
      <c r="M1412">
        <v>63</v>
      </c>
      <c r="N1412">
        <v>99</v>
      </c>
      <c r="O1412">
        <v>99</v>
      </c>
      <c r="P1412">
        <v>9999</v>
      </c>
      <c r="Q1412">
        <v>1760</v>
      </c>
      <c r="R1412">
        <v>164620.88</v>
      </c>
      <c r="S1412">
        <v>164615.88</v>
      </c>
      <c r="T1412">
        <v>16.999465438406109</v>
      </c>
      <c r="U1412">
        <v>63.000000000000014</v>
      </c>
      <c r="V1412">
        <v>89.262913159310528</v>
      </c>
      <c r="W1412">
        <v>82.3885598400351</v>
      </c>
      <c r="X1412">
        <v>2.1011915377927752</v>
      </c>
      <c r="Y1412">
        <v>4.2023830755855505</v>
      </c>
      <c r="Z1412">
        <v>62.001247958339199</v>
      </c>
      <c r="AA1412">
        <v>9.2425485028909478</v>
      </c>
      <c r="AD1412">
        <v>12.63466384770828</v>
      </c>
      <c r="AE1412">
        <v>12.362319089281876</v>
      </c>
      <c r="AF1412">
        <v>2862.88</v>
      </c>
      <c r="AG1412">
        <v>2</v>
      </c>
      <c r="AH1412">
        <v>0</v>
      </c>
      <c r="AI1412">
        <v>1191.8800000000001</v>
      </c>
      <c r="AJ1412">
        <v>9621</v>
      </c>
      <c r="AK1412">
        <v>2223</v>
      </c>
      <c r="AL1412">
        <v>11993</v>
      </c>
      <c r="AM1412">
        <v>4</v>
      </c>
      <c r="AN1412">
        <v>2485</v>
      </c>
      <c r="AO1412">
        <v>1853</v>
      </c>
      <c r="AP1412">
        <v>841</v>
      </c>
    </row>
    <row r="1413" spans="1:42">
      <c r="A1413">
        <v>10</v>
      </c>
      <c r="B1413">
        <v>80</v>
      </c>
      <c r="C1413">
        <v>2021</v>
      </c>
      <c r="D1413">
        <v>99</v>
      </c>
      <c r="E1413">
        <v>99</v>
      </c>
      <c r="F1413">
        <v>99</v>
      </c>
      <c r="G1413">
        <v>99</v>
      </c>
      <c r="H1413">
        <v>99</v>
      </c>
      <c r="I1413">
        <v>99</v>
      </c>
      <c r="J1413">
        <v>999</v>
      </c>
      <c r="K1413">
        <v>99</v>
      </c>
      <c r="L1413">
        <v>99</v>
      </c>
      <c r="M1413">
        <v>64</v>
      </c>
      <c r="N1413">
        <v>99</v>
      </c>
      <c r="O1413">
        <v>99</v>
      </c>
      <c r="P1413">
        <v>9999</v>
      </c>
      <c r="Q1413">
        <v>1717</v>
      </c>
      <c r="R1413">
        <v>105363.89</v>
      </c>
      <c r="S1413">
        <v>105067.89</v>
      </c>
      <c r="T1413">
        <v>16.952213229788686</v>
      </c>
      <c r="U1413">
        <v>64</v>
      </c>
      <c r="V1413">
        <v>86.302889416303387</v>
      </c>
      <c r="W1413">
        <v>79.573058143643919</v>
      </c>
      <c r="X1413">
        <v>2.0547836644983399</v>
      </c>
      <c r="Y1413">
        <v>4.1095673289966799</v>
      </c>
      <c r="Z1413">
        <v>58.537132598274411</v>
      </c>
      <c r="AA1413">
        <v>10.449105739585415</v>
      </c>
      <c r="AB1413">
        <v>0</v>
      </c>
      <c r="AD1413">
        <v>8.0866857948816193</v>
      </c>
      <c r="AE1413">
        <v>7.6207439442142686</v>
      </c>
      <c r="AF1413">
        <v>2083.89</v>
      </c>
      <c r="AG1413">
        <v>2</v>
      </c>
      <c r="AH1413">
        <v>0</v>
      </c>
      <c r="AI1413">
        <v>1120</v>
      </c>
      <c r="AJ1413">
        <v>6749</v>
      </c>
      <c r="AK1413">
        <v>1692</v>
      </c>
      <c r="AL1413">
        <v>8610</v>
      </c>
      <c r="AM1413">
        <v>1</v>
      </c>
      <c r="AN1413">
        <v>1851</v>
      </c>
      <c r="AO1413">
        <v>1250</v>
      </c>
      <c r="AP1413">
        <v>821</v>
      </c>
    </row>
    <row r="1414" spans="1:42">
      <c r="A1414">
        <v>10</v>
      </c>
      <c r="B1414">
        <v>81</v>
      </c>
      <c r="C1414">
        <v>2021</v>
      </c>
      <c r="D1414">
        <v>99</v>
      </c>
      <c r="E1414">
        <v>99</v>
      </c>
      <c r="F1414">
        <v>99</v>
      </c>
      <c r="G1414">
        <v>99</v>
      </c>
      <c r="H1414">
        <v>99</v>
      </c>
      <c r="I1414">
        <v>99</v>
      </c>
      <c r="J1414">
        <v>999</v>
      </c>
      <c r="K1414">
        <v>99</v>
      </c>
      <c r="L1414">
        <v>99</v>
      </c>
      <c r="M1414">
        <v>65</v>
      </c>
      <c r="N1414">
        <v>99</v>
      </c>
      <c r="O1414">
        <v>99</v>
      </c>
      <c r="P1414">
        <v>9999</v>
      </c>
      <c r="Q1414">
        <v>1553</v>
      </c>
      <c r="R1414">
        <v>44536</v>
      </c>
      <c r="S1414">
        <v>44531</v>
      </c>
      <c r="T1414">
        <v>16.998091431650799</v>
      </c>
      <c r="U1414">
        <v>65</v>
      </c>
      <c r="V1414">
        <v>84.05073943521991</v>
      </c>
      <c r="W1414">
        <v>77.574895466080065</v>
      </c>
      <c r="X1414">
        <v>1.9242859708999465</v>
      </c>
      <c r="Y1414">
        <v>3.8485719417998929</v>
      </c>
      <c r="Z1414">
        <v>56.080474223100389</v>
      </c>
      <c r="AA1414">
        <v>10.296452679556459</v>
      </c>
      <c r="AB1414">
        <v>0</v>
      </c>
      <c r="AD1414">
        <v>3.4181410591507944</v>
      </c>
      <c r="AE1414">
        <v>3.1487991294256692</v>
      </c>
      <c r="AF1414">
        <v>957</v>
      </c>
      <c r="AG1414">
        <v>1</v>
      </c>
      <c r="AH1414">
        <v>0</v>
      </c>
      <c r="AI1414">
        <v>618</v>
      </c>
      <c r="AJ1414">
        <v>3081</v>
      </c>
      <c r="AK1414">
        <v>779</v>
      </c>
      <c r="AL1414">
        <v>3850</v>
      </c>
      <c r="AM1414">
        <v>1</v>
      </c>
      <c r="AN1414">
        <v>840</v>
      </c>
      <c r="AO1414">
        <v>535</v>
      </c>
      <c r="AP1414">
        <v>759</v>
      </c>
    </row>
    <row r="1415" spans="1:42">
      <c r="A1415">
        <v>10</v>
      </c>
      <c r="B1415">
        <v>82</v>
      </c>
      <c r="C1415">
        <v>2021</v>
      </c>
      <c r="D1415">
        <v>99</v>
      </c>
      <c r="E1415">
        <v>99</v>
      </c>
      <c r="F1415">
        <v>99</v>
      </c>
      <c r="G1415">
        <v>99</v>
      </c>
      <c r="H1415">
        <v>99</v>
      </c>
      <c r="I1415">
        <v>99</v>
      </c>
      <c r="J1415">
        <v>999</v>
      </c>
      <c r="K1415">
        <v>99</v>
      </c>
      <c r="L1415">
        <v>99</v>
      </c>
      <c r="M1415">
        <v>66</v>
      </c>
      <c r="N1415">
        <v>99</v>
      </c>
      <c r="O1415">
        <v>99</v>
      </c>
      <c r="P1415">
        <v>9999</v>
      </c>
      <c r="Q1415">
        <v>1261</v>
      </c>
      <c r="R1415">
        <v>14086</v>
      </c>
      <c r="S1415">
        <v>14083</v>
      </c>
      <c r="T1415">
        <v>16.996379383785321</v>
      </c>
      <c r="U1415">
        <v>66</v>
      </c>
      <c r="V1415">
        <v>80.784011581547247</v>
      </c>
      <c r="W1415">
        <v>74.55510047575055</v>
      </c>
      <c r="X1415">
        <v>1.4908419707511005</v>
      </c>
      <c r="Y1415">
        <v>2.981683941502201</v>
      </c>
      <c r="Z1415">
        <v>53.556722987363344</v>
      </c>
      <c r="AA1415">
        <v>11.297327996620519</v>
      </c>
      <c r="AB1415">
        <v>0</v>
      </c>
      <c r="AD1415">
        <v>1.081101467558786</v>
      </c>
      <c r="AE1415">
        <v>0.95704828396628883</v>
      </c>
      <c r="AF1415">
        <v>402</v>
      </c>
      <c r="AG1415">
        <v>0</v>
      </c>
      <c r="AH1415">
        <v>0</v>
      </c>
      <c r="AI1415">
        <v>286</v>
      </c>
      <c r="AJ1415">
        <v>1047</v>
      </c>
      <c r="AK1415">
        <v>277</v>
      </c>
      <c r="AL1415">
        <v>1254</v>
      </c>
      <c r="AM1415">
        <v>0</v>
      </c>
      <c r="AN1415">
        <v>306</v>
      </c>
      <c r="AO1415">
        <v>191</v>
      </c>
      <c r="AP1415">
        <v>632</v>
      </c>
    </row>
    <row r="1416" spans="1:42">
      <c r="A1416">
        <v>10</v>
      </c>
      <c r="B1416">
        <v>83</v>
      </c>
      <c r="C1416">
        <v>2021</v>
      </c>
      <c r="D1416">
        <v>99</v>
      </c>
      <c r="E1416">
        <v>99</v>
      </c>
      <c r="F1416">
        <v>99</v>
      </c>
      <c r="G1416">
        <v>99</v>
      </c>
      <c r="H1416">
        <v>99</v>
      </c>
      <c r="I1416">
        <v>99</v>
      </c>
      <c r="J1416">
        <v>999</v>
      </c>
      <c r="K1416">
        <v>99</v>
      </c>
      <c r="L1416">
        <v>99</v>
      </c>
      <c r="M1416">
        <v>67</v>
      </c>
      <c r="N1416">
        <v>99</v>
      </c>
      <c r="O1416">
        <v>99</v>
      </c>
      <c r="P1416">
        <v>9999</v>
      </c>
      <c r="Q1416">
        <v>782</v>
      </c>
      <c r="R1416">
        <v>3437</v>
      </c>
      <c r="S1416">
        <v>3437</v>
      </c>
      <c r="T1416">
        <v>17</v>
      </c>
      <c r="U1416">
        <v>67</v>
      </c>
      <c r="V1416">
        <v>76.030852197628775</v>
      </c>
      <c r="W1416">
        <v>70.176476578411481</v>
      </c>
      <c r="X1416">
        <v>1.3092813500145473</v>
      </c>
      <c r="Y1416">
        <v>2.6185627000290945</v>
      </c>
      <c r="Z1416">
        <v>54.553389583939506</v>
      </c>
      <c r="AA1416">
        <v>13.17033634759127</v>
      </c>
      <c r="AB1416">
        <v>0</v>
      </c>
      <c r="AD1416">
        <v>0.2637899860854428</v>
      </c>
      <c r="AE1416">
        <v>0.21985300259024329</v>
      </c>
      <c r="AF1416">
        <v>124</v>
      </c>
      <c r="AG1416">
        <v>0</v>
      </c>
      <c r="AH1416">
        <v>0</v>
      </c>
      <c r="AI1416">
        <v>100</v>
      </c>
      <c r="AJ1416">
        <v>262</v>
      </c>
      <c r="AK1416">
        <v>90</v>
      </c>
      <c r="AL1416">
        <v>298</v>
      </c>
      <c r="AM1416">
        <v>0</v>
      </c>
      <c r="AN1416">
        <v>110</v>
      </c>
      <c r="AO1416">
        <v>58</v>
      </c>
      <c r="AP1416">
        <v>407</v>
      </c>
    </row>
    <row r="1417" spans="1:42">
      <c r="A1417">
        <v>10</v>
      </c>
      <c r="B1417">
        <v>84</v>
      </c>
      <c r="C1417">
        <v>2021</v>
      </c>
      <c r="D1417">
        <v>99</v>
      </c>
      <c r="E1417">
        <v>99</v>
      </c>
      <c r="F1417">
        <v>99</v>
      </c>
      <c r="G1417">
        <v>99</v>
      </c>
      <c r="H1417">
        <v>99</v>
      </c>
      <c r="I1417">
        <v>99</v>
      </c>
      <c r="J1417">
        <v>999</v>
      </c>
      <c r="K1417">
        <v>99</v>
      </c>
      <c r="L1417">
        <v>99</v>
      </c>
      <c r="M1417">
        <v>68</v>
      </c>
      <c r="N1417">
        <v>99</v>
      </c>
      <c r="O1417">
        <v>99</v>
      </c>
      <c r="P1417">
        <v>9999</v>
      </c>
      <c r="Q1417">
        <v>402</v>
      </c>
      <c r="R1417">
        <v>897</v>
      </c>
      <c r="S1417">
        <v>893</v>
      </c>
      <c r="T1417">
        <v>16.924191750278698</v>
      </c>
      <c r="U1417">
        <v>68</v>
      </c>
      <c r="V1417">
        <v>68.045105849152918</v>
      </c>
      <c r="W1417">
        <v>62.626035834266517</v>
      </c>
      <c r="X1417">
        <v>2.4526198439241913</v>
      </c>
      <c r="Y1417">
        <v>4.9052396878483826</v>
      </c>
      <c r="Z1417">
        <v>57.525083612040142</v>
      </c>
      <c r="AA1417">
        <v>15.605224315681037</v>
      </c>
      <c r="AB1417">
        <v>0</v>
      </c>
      <c r="AD1417">
        <v>6.8844811614385257E-2</v>
      </c>
      <c r="AE1417">
        <v>5.0976227323771717E-2</v>
      </c>
      <c r="AF1417">
        <v>48</v>
      </c>
      <c r="AG1417">
        <v>0</v>
      </c>
      <c r="AH1417">
        <v>0</v>
      </c>
      <c r="AI1417">
        <v>28</v>
      </c>
      <c r="AJ1417">
        <v>83</v>
      </c>
      <c r="AK1417">
        <v>19</v>
      </c>
      <c r="AL1417">
        <v>90</v>
      </c>
      <c r="AM1417">
        <v>0</v>
      </c>
      <c r="AN1417">
        <v>33</v>
      </c>
      <c r="AO1417">
        <v>18</v>
      </c>
      <c r="AP1417">
        <v>192</v>
      </c>
    </row>
    <row r="1418" spans="1:42">
      <c r="A1418">
        <v>10</v>
      </c>
      <c r="B1418">
        <v>85</v>
      </c>
      <c r="C1418">
        <v>2020</v>
      </c>
      <c r="D1418">
        <v>99</v>
      </c>
      <c r="E1418">
        <v>99</v>
      </c>
      <c r="F1418">
        <v>99</v>
      </c>
      <c r="G1418">
        <v>99</v>
      </c>
      <c r="H1418">
        <v>99</v>
      </c>
      <c r="I1418">
        <v>99</v>
      </c>
      <c r="J1418">
        <v>999</v>
      </c>
      <c r="K1418">
        <v>99</v>
      </c>
      <c r="L1418">
        <v>99</v>
      </c>
      <c r="M1418">
        <v>48</v>
      </c>
      <c r="N1418">
        <v>99</v>
      </c>
      <c r="O1418">
        <v>99</v>
      </c>
      <c r="P1418">
        <v>9999</v>
      </c>
      <c r="Q1418">
        <v>497</v>
      </c>
      <c r="R1418">
        <v>976</v>
      </c>
      <c r="S1418">
        <v>976</v>
      </c>
      <c r="T1418">
        <v>7.8995901639344259</v>
      </c>
      <c r="U1418">
        <v>48</v>
      </c>
      <c r="V1418">
        <v>94.077746745288778</v>
      </c>
      <c r="W1418">
        <v>86.833760245901814</v>
      </c>
      <c r="X1418">
        <v>1.331967213114754</v>
      </c>
      <c r="Y1418">
        <v>2.6639344262295079</v>
      </c>
      <c r="Z1418">
        <v>43.032786885245905</v>
      </c>
      <c r="AA1418">
        <v>15.471561719120476</v>
      </c>
      <c r="AB1418">
        <v>0</v>
      </c>
      <c r="AD1418">
        <v>7.6258319306021782E-2</v>
      </c>
      <c r="AE1418">
        <v>8.1217093315780753E-2</v>
      </c>
      <c r="AF1418">
        <v>11</v>
      </c>
      <c r="AG1418">
        <v>0</v>
      </c>
      <c r="AH1418">
        <v>0</v>
      </c>
      <c r="AI1418">
        <v>5</v>
      </c>
      <c r="AJ1418">
        <v>44</v>
      </c>
      <c r="AK1418">
        <v>12</v>
      </c>
      <c r="AL1418">
        <v>63</v>
      </c>
      <c r="AM1418">
        <v>0</v>
      </c>
      <c r="AN1418">
        <v>26</v>
      </c>
      <c r="AO1418">
        <v>6</v>
      </c>
      <c r="AP1418">
        <v>217</v>
      </c>
    </row>
    <row r="1419" spans="1:42">
      <c r="A1419">
        <v>10</v>
      </c>
      <c r="B1419">
        <v>86</v>
      </c>
      <c r="C1419">
        <v>2020</v>
      </c>
      <c r="D1419">
        <v>99</v>
      </c>
      <c r="E1419">
        <v>99</v>
      </c>
      <c r="F1419">
        <v>99</v>
      </c>
      <c r="G1419">
        <v>99</v>
      </c>
      <c r="H1419">
        <v>99</v>
      </c>
      <c r="I1419">
        <v>99</v>
      </c>
      <c r="J1419">
        <v>999</v>
      </c>
      <c r="K1419">
        <v>99</v>
      </c>
      <c r="L1419">
        <v>99</v>
      </c>
      <c r="M1419">
        <v>49</v>
      </c>
      <c r="N1419">
        <v>99</v>
      </c>
      <c r="O1419">
        <v>99</v>
      </c>
      <c r="P1419">
        <v>9999</v>
      </c>
      <c r="Q1419">
        <v>368</v>
      </c>
      <c r="R1419">
        <v>602</v>
      </c>
      <c r="S1419">
        <v>602</v>
      </c>
      <c r="T1419">
        <v>8</v>
      </c>
      <c r="U1419">
        <v>49</v>
      </c>
      <c r="V1419">
        <v>94.763374522627686</v>
      </c>
      <c r="W1419">
        <v>87.466594684385356</v>
      </c>
      <c r="X1419">
        <v>0.99667774086378746</v>
      </c>
      <c r="Y1419">
        <v>1.9933554817275752</v>
      </c>
      <c r="Z1419">
        <v>51.827242524916947</v>
      </c>
      <c r="AA1419">
        <v>10.335661977033457</v>
      </c>
      <c r="AB1419">
        <v>0</v>
      </c>
      <c r="AD1419">
        <v>4.703638137523064E-2</v>
      </c>
      <c r="AE1419">
        <v>5.0460055807387778E-2</v>
      </c>
      <c r="AF1419">
        <v>10</v>
      </c>
      <c r="AG1419">
        <v>0</v>
      </c>
      <c r="AH1419">
        <v>0</v>
      </c>
      <c r="AI1419">
        <v>3</v>
      </c>
      <c r="AJ1419">
        <v>30</v>
      </c>
      <c r="AK1419">
        <v>7</v>
      </c>
      <c r="AL1419">
        <v>43</v>
      </c>
      <c r="AM1419">
        <v>0</v>
      </c>
      <c r="AN1419">
        <v>11</v>
      </c>
      <c r="AO1419">
        <v>9</v>
      </c>
      <c r="AP1419">
        <v>175</v>
      </c>
    </row>
    <row r="1420" spans="1:42">
      <c r="A1420">
        <v>10</v>
      </c>
      <c r="B1420">
        <v>87</v>
      </c>
      <c r="C1420">
        <v>2020</v>
      </c>
      <c r="D1420">
        <v>99</v>
      </c>
      <c r="E1420">
        <v>99</v>
      </c>
      <c r="F1420">
        <v>99</v>
      </c>
      <c r="G1420">
        <v>99</v>
      </c>
      <c r="H1420">
        <v>99</v>
      </c>
      <c r="I1420">
        <v>99</v>
      </c>
      <c r="J1420">
        <v>999</v>
      </c>
      <c r="K1420">
        <v>99</v>
      </c>
      <c r="L1420">
        <v>99</v>
      </c>
      <c r="M1420">
        <v>50</v>
      </c>
      <c r="N1420">
        <v>99</v>
      </c>
      <c r="O1420">
        <v>99</v>
      </c>
      <c r="P1420">
        <v>9999</v>
      </c>
      <c r="Q1420">
        <v>579</v>
      </c>
      <c r="R1420">
        <v>1138</v>
      </c>
      <c r="S1420">
        <v>1138</v>
      </c>
      <c r="T1420">
        <v>11.002636203866436</v>
      </c>
      <c r="U1420">
        <v>50</v>
      </c>
      <c r="V1420">
        <v>94.958576659361313</v>
      </c>
      <c r="W1420">
        <v>87.646766256590496</v>
      </c>
      <c r="X1420">
        <v>1.142355008787346</v>
      </c>
      <c r="Y1420">
        <v>2.2847100175746919</v>
      </c>
      <c r="Z1420">
        <v>49.648506151142335</v>
      </c>
      <c r="AA1420">
        <v>10.099691920506071</v>
      </c>
      <c r="AB1420">
        <v>0</v>
      </c>
      <c r="AD1420">
        <v>8.8915950174439345E-2</v>
      </c>
      <c r="AE1420">
        <v>9.5584434713311212E-2</v>
      </c>
      <c r="AF1420">
        <v>20</v>
      </c>
      <c r="AG1420">
        <v>0</v>
      </c>
      <c r="AH1420">
        <v>0</v>
      </c>
      <c r="AI1420">
        <v>7</v>
      </c>
      <c r="AJ1420">
        <v>62</v>
      </c>
      <c r="AK1420">
        <v>13</v>
      </c>
      <c r="AL1420">
        <v>97</v>
      </c>
      <c r="AM1420">
        <v>0</v>
      </c>
      <c r="AN1420">
        <v>27</v>
      </c>
      <c r="AO1420">
        <v>12</v>
      </c>
      <c r="AP1420">
        <v>262</v>
      </c>
    </row>
    <row r="1421" spans="1:42">
      <c r="A1421">
        <v>10</v>
      </c>
      <c r="B1421">
        <v>88</v>
      </c>
      <c r="C1421">
        <v>2020</v>
      </c>
      <c r="D1421">
        <v>99</v>
      </c>
      <c r="E1421">
        <v>99</v>
      </c>
      <c r="F1421">
        <v>99</v>
      </c>
      <c r="G1421">
        <v>99</v>
      </c>
      <c r="H1421">
        <v>99</v>
      </c>
      <c r="I1421">
        <v>99</v>
      </c>
      <c r="J1421">
        <v>999</v>
      </c>
      <c r="K1421">
        <v>99</v>
      </c>
      <c r="L1421">
        <v>99</v>
      </c>
      <c r="M1421">
        <v>51</v>
      </c>
      <c r="N1421">
        <v>99</v>
      </c>
      <c r="O1421">
        <v>99</v>
      </c>
      <c r="P1421">
        <v>9999</v>
      </c>
      <c r="Q1421">
        <v>791</v>
      </c>
      <c r="R1421">
        <v>2048</v>
      </c>
      <c r="S1421">
        <v>2048</v>
      </c>
      <c r="T1421">
        <v>11</v>
      </c>
      <c r="U1421">
        <v>51</v>
      </c>
      <c r="V1421">
        <v>94.349781834033024</v>
      </c>
      <c r="W1421">
        <v>87.084848632812282</v>
      </c>
      <c r="X1421">
        <v>0.830078125</v>
      </c>
      <c r="Y1421">
        <v>1.66015625</v>
      </c>
      <c r="Z1421">
        <v>52.099609375</v>
      </c>
      <c r="AA1421">
        <v>9.8286300434910636</v>
      </c>
      <c r="AB1421">
        <v>0</v>
      </c>
      <c r="AD1421">
        <v>0.16001745690443916</v>
      </c>
      <c r="AE1421">
        <v>0.17091554739616299</v>
      </c>
      <c r="AF1421">
        <v>37</v>
      </c>
      <c r="AG1421">
        <v>0</v>
      </c>
      <c r="AH1421">
        <v>0</v>
      </c>
      <c r="AI1421">
        <v>7</v>
      </c>
      <c r="AJ1421">
        <v>117</v>
      </c>
      <c r="AK1421">
        <v>19</v>
      </c>
      <c r="AL1421">
        <v>145</v>
      </c>
      <c r="AM1421">
        <v>0</v>
      </c>
      <c r="AN1421">
        <v>52</v>
      </c>
      <c r="AO1421">
        <v>30</v>
      </c>
      <c r="AP1421">
        <v>354</v>
      </c>
    </row>
    <row r="1422" spans="1:42">
      <c r="A1422">
        <v>10</v>
      </c>
      <c r="B1422">
        <v>89</v>
      </c>
      <c r="C1422">
        <v>2020</v>
      </c>
      <c r="D1422">
        <v>99</v>
      </c>
      <c r="E1422">
        <v>99</v>
      </c>
      <c r="F1422">
        <v>99</v>
      </c>
      <c r="G1422">
        <v>99</v>
      </c>
      <c r="H1422">
        <v>99</v>
      </c>
      <c r="I1422">
        <v>99</v>
      </c>
      <c r="J1422">
        <v>999</v>
      </c>
      <c r="K1422">
        <v>99</v>
      </c>
      <c r="L1422">
        <v>99</v>
      </c>
      <c r="M1422">
        <v>52</v>
      </c>
      <c r="N1422">
        <v>99</v>
      </c>
      <c r="O1422">
        <v>99</v>
      </c>
      <c r="P1422">
        <v>9999</v>
      </c>
      <c r="Q1422">
        <v>1001</v>
      </c>
      <c r="R1422">
        <v>3627</v>
      </c>
      <c r="S1422">
        <v>3627</v>
      </c>
      <c r="T1422">
        <v>11.00082712985939</v>
      </c>
      <c r="U1422">
        <v>52</v>
      </c>
      <c r="V1422">
        <v>93.928544224563524</v>
      </c>
      <c r="W1422">
        <v>86.696046319272284</v>
      </c>
      <c r="X1422">
        <v>0.82712985938792405</v>
      </c>
      <c r="Y1422">
        <v>1.6542597187758481</v>
      </c>
      <c r="Z1422">
        <v>50.372208436724549</v>
      </c>
      <c r="AA1422">
        <v>9.1708936055405381</v>
      </c>
      <c r="AB1422">
        <v>0</v>
      </c>
      <c r="AD1422">
        <v>0.28339029110957076</v>
      </c>
      <c r="AE1422">
        <v>0.30133936213789703</v>
      </c>
      <c r="AF1422">
        <v>50</v>
      </c>
      <c r="AG1422">
        <v>0</v>
      </c>
      <c r="AH1422">
        <v>0</v>
      </c>
      <c r="AI1422">
        <v>12</v>
      </c>
      <c r="AJ1422">
        <v>207</v>
      </c>
      <c r="AK1422">
        <v>45</v>
      </c>
      <c r="AL1422">
        <v>272</v>
      </c>
      <c r="AM1422">
        <v>0</v>
      </c>
      <c r="AN1422">
        <v>76</v>
      </c>
      <c r="AO1422">
        <v>42</v>
      </c>
      <c r="AP1422">
        <v>453</v>
      </c>
    </row>
    <row r="1423" spans="1:42">
      <c r="A1423">
        <v>10</v>
      </c>
      <c r="B1423">
        <v>90</v>
      </c>
      <c r="C1423">
        <v>2020</v>
      </c>
      <c r="D1423">
        <v>99</v>
      </c>
      <c r="E1423">
        <v>99</v>
      </c>
      <c r="F1423">
        <v>99</v>
      </c>
      <c r="G1423">
        <v>99</v>
      </c>
      <c r="H1423">
        <v>99</v>
      </c>
      <c r="I1423">
        <v>99</v>
      </c>
      <c r="J1423">
        <v>999</v>
      </c>
      <c r="K1423">
        <v>99</v>
      </c>
      <c r="L1423">
        <v>99</v>
      </c>
      <c r="M1423">
        <v>53</v>
      </c>
      <c r="N1423">
        <v>99</v>
      </c>
      <c r="O1423">
        <v>99</v>
      </c>
      <c r="P1423">
        <v>9999</v>
      </c>
      <c r="Q1423">
        <v>1213</v>
      </c>
      <c r="R1423">
        <v>6367</v>
      </c>
      <c r="S1423">
        <v>6367</v>
      </c>
      <c r="T1423">
        <v>11.001413538558188</v>
      </c>
      <c r="U1423">
        <v>53</v>
      </c>
      <c r="V1423">
        <v>93.496208187497373</v>
      </c>
      <c r="W1423">
        <v>86.297000157059756</v>
      </c>
      <c r="X1423">
        <v>0.7224752630752318</v>
      </c>
      <c r="Y1423">
        <v>1.4449505261504636</v>
      </c>
      <c r="Z1423">
        <v>51.57845138997957</v>
      </c>
      <c r="AA1423">
        <v>9.1379271120767598</v>
      </c>
      <c r="AB1423">
        <v>0</v>
      </c>
      <c r="AD1423">
        <v>0.49747614653836125</v>
      </c>
      <c r="AE1423">
        <v>0.52654993759433555</v>
      </c>
      <c r="AF1423">
        <v>88</v>
      </c>
      <c r="AG1423">
        <v>0</v>
      </c>
      <c r="AH1423">
        <v>0</v>
      </c>
      <c r="AI1423">
        <v>24</v>
      </c>
      <c r="AJ1423">
        <v>346</v>
      </c>
      <c r="AK1423">
        <v>83</v>
      </c>
      <c r="AL1423">
        <v>506</v>
      </c>
      <c r="AM1423">
        <v>0</v>
      </c>
      <c r="AN1423">
        <v>142</v>
      </c>
      <c r="AO1423">
        <v>85</v>
      </c>
      <c r="AP1423">
        <v>568</v>
      </c>
    </row>
    <row r="1424" spans="1:42">
      <c r="A1424">
        <v>10</v>
      </c>
      <c r="B1424">
        <v>91</v>
      </c>
      <c r="C1424">
        <v>2020</v>
      </c>
      <c r="D1424">
        <v>99</v>
      </c>
      <c r="E1424">
        <v>99</v>
      </c>
      <c r="F1424">
        <v>99</v>
      </c>
      <c r="G1424">
        <v>99</v>
      </c>
      <c r="H1424">
        <v>99</v>
      </c>
      <c r="I1424">
        <v>99</v>
      </c>
      <c r="J1424">
        <v>999</v>
      </c>
      <c r="K1424">
        <v>99</v>
      </c>
      <c r="L1424">
        <v>99</v>
      </c>
      <c r="M1424">
        <v>54</v>
      </c>
      <c r="N1424">
        <v>99</v>
      </c>
      <c r="O1424">
        <v>99</v>
      </c>
      <c r="P1424">
        <v>9999</v>
      </c>
      <c r="Q1424">
        <v>1377</v>
      </c>
      <c r="R1424">
        <v>11454</v>
      </c>
      <c r="S1424">
        <v>11454</v>
      </c>
      <c r="T1424">
        <v>11.001309586170771</v>
      </c>
      <c r="U1424">
        <v>54</v>
      </c>
      <c r="V1424">
        <v>92.765284133377193</v>
      </c>
      <c r="W1424">
        <v>85.622357255107616</v>
      </c>
      <c r="X1424">
        <v>0.8032128514056226</v>
      </c>
      <c r="Y1424">
        <v>1.6064257028112452</v>
      </c>
      <c r="Z1424">
        <v>50.384145276759213</v>
      </c>
      <c r="AA1424">
        <v>8.8016066567979649</v>
      </c>
      <c r="AB1424">
        <v>0</v>
      </c>
      <c r="AD1424">
        <v>0.8949413825114485</v>
      </c>
      <c r="AE1424">
        <v>0.93983881140263759</v>
      </c>
      <c r="AF1424">
        <v>184</v>
      </c>
      <c r="AG1424">
        <v>0</v>
      </c>
      <c r="AH1424">
        <v>0</v>
      </c>
      <c r="AI1424">
        <v>42</v>
      </c>
      <c r="AJ1424">
        <v>679</v>
      </c>
      <c r="AK1424">
        <v>137</v>
      </c>
      <c r="AL1424">
        <v>857</v>
      </c>
      <c r="AM1424">
        <v>0</v>
      </c>
      <c r="AN1424">
        <v>269</v>
      </c>
      <c r="AO1424">
        <v>140</v>
      </c>
      <c r="AP1424">
        <v>646</v>
      </c>
    </row>
    <row r="1425" spans="1:42">
      <c r="A1425">
        <v>10</v>
      </c>
      <c r="B1425">
        <v>92</v>
      </c>
      <c r="C1425">
        <v>2020</v>
      </c>
      <c r="D1425">
        <v>99</v>
      </c>
      <c r="E1425">
        <v>99</v>
      </c>
      <c r="F1425">
        <v>99</v>
      </c>
      <c r="G1425">
        <v>99</v>
      </c>
      <c r="H1425">
        <v>99</v>
      </c>
      <c r="I1425">
        <v>99</v>
      </c>
      <c r="J1425">
        <v>999</v>
      </c>
      <c r="K1425">
        <v>99</v>
      </c>
      <c r="L1425">
        <v>99</v>
      </c>
      <c r="M1425">
        <v>55</v>
      </c>
      <c r="N1425">
        <v>99</v>
      </c>
      <c r="O1425">
        <v>99</v>
      </c>
      <c r="P1425">
        <v>9999</v>
      </c>
      <c r="Q1425">
        <v>1512</v>
      </c>
      <c r="R1425">
        <v>20268</v>
      </c>
      <c r="S1425">
        <v>20268</v>
      </c>
      <c r="T1425">
        <v>13.999309255969999</v>
      </c>
      <c r="U1425">
        <v>55</v>
      </c>
      <c r="V1425">
        <v>92.314794323775445</v>
      </c>
      <c r="W1425">
        <v>85.206555160844346</v>
      </c>
      <c r="X1425">
        <v>0.84369449378330352</v>
      </c>
      <c r="Y1425">
        <v>1.687388987566607</v>
      </c>
      <c r="Z1425">
        <v>49.240181567002175</v>
      </c>
      <c r="AB1425">
        <v>0</v>
      </c>
      <c r="AD1425">
        <v>1.583610261982018</v>
      </c>
      <c r="AE1425">
        <v>1.6549806475540363</v>
      </c>
      <c r="AF1425">
        <v>278</v>
      </c>
      <c r="AG1425">
        <v>0</v>
      </c>
      <c r="AH1425">
        <v>0</v>
      </c>
      <c r="AI1425">
        <v>94</v>
      </c>
      <c r="AJ1425">
        <v>1143</v>
      </c>
      <c r="AK1425">
        <v>247</v>
      </c>
      <c r="AL1425">
        <v>1599</v>
      </c>
      <c r="AM1425">
        <v>0</v>
      </c>
      <c r="AN1425">
        <v>493</v>
      </c>
      <c r="AO1425">
        <v>229</v>
      </c>
      <c r="AP1425">
        <v>709</v>
      </c>
    </row>
    <row r="1426" spans="1:42">
      <c r="A1426">
        <v>10</v>
      </c>
      <c r="B1426">
        <v>93</v>
      </c>
      <c r="C1426">
        <v>2020</v>
      </c>
      <c r="D1426">
        <v>99</v>
      </c>
      <c r="E1426">
        <v>99</v>
      </c>
      <c r="F1426">
        <v>99</v>
      </c>
      <c r="G1426">
        <v>99</v>
      </c>
      <c r="H1426">
        <v>99</v>
      </c>
      <c r="I1426">
        <v>99</v>
      </c>
      <c r="J1426">
        <v>999</v>
      </c>
      <c r="K1426">
        <v>99</v>
      </c>
      <c r="L1426">
        <v>99</v>
      </c>
      <c r="M1426">
        <v>56</v>
      </c>
      <c r="N1426">
        <v>99</v>
      </c>
      <c r="O1426">
        <v>99</v>
      </c>
      <c r="P1426">
        <v>9999</v>
      </c>
      <c r="Q1426">
        <v>1573</v>
      </c>
      <c r="R1426">
        <v>33972</v>
      </c>
      <c r="S1426">
        <v>33972</v>
      </c>
      <c r="T1426">
        <v>14</v>
      </c>
      <c r="U1426">
        <v>56</v>
      </c>
      <c r="V1426">
        <v>92.373944369965827</v>
      </c>
      <c r="W1426">
        <v>85.261150653479305</v>
      </c>
      <c r="X1426">
        <v>0.95667019898740124</v>
      </c>
      <c r="Y1426">
        <v>1.9133403979748025</v>
      </c>
      <c r="Z1426">
        <v>50.12068762510301</v>
      </c>
      <c r="AA1426">
        <v>8.498765949444028</v>
      </c>
      <c r="AB1426">
        <v>0</v>
      </c>
      <c r="AD1426">
        <v>2.6543520732214887</v>
      </c>
      <c r="AE1426">
        <v>2.7757562189996339</v>
      </c>
      <c r="AF1426">
        <v>520</v>
      </c>
      <c r="AG1426">
        <v>0</v>
      </c>
      <c r="AH1426">
        <v>0</v>
      </c>
      <c r="AI1426">
        <v>117</v>
      </c>
      <c r="AJ1426">
        <v>1994</v>
      </c>
      <c r="AK1426">
        <v>449</v>
      </c>
      <c r="AL1426">
        <v>2577</v>
      </c>
      <c r="AM1426">
        <v>0</v>
      </c>
      <c r="AN1426">
        <v>730</v>
      </c>
      <c r="AO1426">
        <v>432</v>
      </c>
      <c r="AP1426">
        <v>748</v>
      </c>
    </row>
    <row r="1427" spans="1:42">
      <c r="A1427">
        <v>10</v>
      </c>
      <c r="B1427">
        <v>94</v>
      </c>
      <c r="C1427">
        <v>2020</v>
      </c>
      <c r="D1427">
        <v>99</v>
      </c>
      <c r="E1427">
        <v>99</v>
      </c>
      <c r="F1427">
        <v>99</v>
      </c>
      <c r="G1427">
        <v>99</v>
      </c>
      <c r="H1427">
        <v>99</v>
      </c>
      <c r="I1427">
        <v>99</v>
      </c>
      <c r="J1427">
        <v>999</v>
      </c>
      <c r="K1427">
        <v>99</v>
      </c>
      <c r="L1427">
        <v>99</v>
      </c>
      <c r="M1427">
        <v>57</v>
      </c>
      <c r="N1427">
        <v>99</v>
      </c>
      <c r="O1427">
        <v>99</v>
      </c>
      <c r="P1427">
        <v>9999</v>
      </c>
      <c r="Q1427">
        <v>1665</v>
      </c>
      <c r="R1427">
        <v>55591</v>
      </c>
      <c r="S1427">
        <v>55591</v>
      </c>
      <c r="T1427">
        <v>13.999856091813422</v>
      </c>
      <c r="U1427">
        <v>57</v>
      </c>
      <c r="V1427">
        <v>91.835138672317584</v>
      </c>
      <c r="W1427">
        <v>84.763832994549546</v>
      </c>
      <c r="X1427">
        <v>1.0055584537065352</v>
      </c>
      <c r="Y1427">
        <v>2.0111169074130704</v>
      </c>
      <c r="Z1427">
        <v>49.106869817056719</v>
      </c>
      <c r="AA1427">
        <v>8.4133159303019784</v>
      </c>
      <c r="AB1427">
        <v>0</v>
      </c>
      <c r="AD1427">
        <v>4.343520725964197</v>
      </c>
      <c r="AE1427">
        <v>4.5156896888539757</v>
      </c>
      <c r="AF1427">
        <v>890</v>
      </c>
      <c r="AG1427">
        <v>1</v>
      </c>
      <c r="AH1427">
        <v>0</v>
      </c>
      <c r="AI1427">
        <v>239</v>
      </c>
      <c r="AJ1427">
        <v>3234</v>
      </c>
      <c r="AK1427">
        <v>720</v>
      </c>
      <c r="AL1427">
        <v>4266</v>
      </c>
      <c r="AM1427">
        <v>3</v>
      </c>
      <c r="AN1427">
        <v>1182</v>
      </c>
      <c r="AO1427">
        <v>698</v>
      </c>
      <c r="AP1427">
        <v>783</v>
      </c>
    </row>
    <row r="1428" spans="1:42">
      <c r="A1428">
        <v>10</v>
      </c>
      <c r="B1428">
        <v>95</v>
      </c>
      <c r="C1428">
        <v>2020</v>
      </c>
      <c r="D1428">
        <v>99</v>
      </c>
      <c r="E1428">
        <v>99</v>
      </c>
      <c r="F1428">
        <v>99</v>
      </c>
      <c r="G1428">
        <v>99</v>
      </c>
      <c r="H1428">
        <v>99</v>
      </c>
      <c r="I1428">
        <v>99</v>
      </c>
      <c r="J1428">
        <v>999</v>
      </c>
      <c r="K1428">
        <v>99</v>
      </c>
      <c r="L1428">
        <v>99</v>
      </c>
      <c r="M1428">
        <v>58</v>
      </c>
      <c r="N1428">
        <v>99</v>
      </c>
      <c r="O1428">
        <v>99</v>
      </c>
      <c r="P1428">
        <v>9999</v>
      </c>
      <c r="Q1428">
        <v>1716</v>
      </c>
      <c r="R1428">
        <v>85021</v>
      </c>
      <c r="S1428">
        <v>85021</v>
      </c>
      <c r="T1428">
        <v>13.998953199797697</v>
      </c>
      <c r="U1428">
        <v>58</v>
      </c>
      <c r="V1428">
        <v>91.424249872725767</v>
      </c>
      <c r="W1428">
        <v>84.384582632525692</v>
      </c>
      <c r="X1428">
        <v>0.94564872208042738</v>
      </c>
      <c r="Y1428">
        <v>1.8912974441608548</v>
      </c>
      <c r="Z1428">
        <v>48.596229166911712</v>
      </c>
      <c r="AA1428">
        <v>8.3823744231909458</v>
      </c>
      <c r="AB1428">
        <v>0</v>
      </c>
      <c r="AD1428">
        <v>6.6429903337267202</v>
      </c>
      <c r="AE1428">
        <v>6.8754057358007747</v>
      </c>
      <c r="AF1428">
        <v>1358</v>
      </c>
      <c r="AG1428">
        <v>0</v>
      </c>
      <c r="AH1428">
        <v>0</v>
      </c>
      <c r="AI1428">
        <v>327</v>
      </c>
      <c r="AJ1428">
        <v>5092</v>
      </c>
      <c r="AK1428">
        <v>1100</v>
      </c>
      <c r="AL1428">
        <v>6416</v>
      </c>
      <c r="AM1428">
        <v>1</v>
      </c>
      <c r="AN1428">
        <v>1836</v>
      </c>
      <c r="AO1428">
        <v>1076</v>
      </c>
      <c r="AP1428">
        <v>807</v>
      </c>
    </row>
    <row r="1429" spans="1:42">
      <c r="A1429">
        <v>10</v>
      </c>
      <c r="B1429">
        <v>96</v>
      </c>
      <c r="C1429">
        <v>2020</v>
      </c>
      <c r="D1429">
        <v>99</v>
      </c>
      <c r="E1429">
        <v>99</v>
      </c>
      <c r="F1429">
        <v>99</v>
      </c>
      <c r="G1429">
        <v>99</v>
      </c>
      <c r="H1429">
        <v>99</v>
      </c>
      <c r="I1429">
        <v>99</v>
      </c>
      <c r="J1429">
        <v>999</v>
      </c>
      <c r="K1429">
        <v>99</v>
      </c>
      <c r="L1429">
        <v>99</v>
      </c>
      <c r="M1429">
        <v>59</v>
      </c>
      <c r="N1429">
        <v>99</v>
      </c>
      <c r="O1429">
        <v>99</v>
      </c>
      <c r="P1429">
        <v>9999</v>
      </c>
      <c r="Q1429">
        <v>1745</v>
      </c>
      <c r="R1429">
        <v>122434</v>
      </c>
      <c r="S1429">
        <v>122434</v>
      </c>
      <c r="T1429">
        <v>13.999273077739844</v>
      </c>
      <c r="U1429">
        <v>59</v>
      </c>
      <c r="V1429">
        <v>90.997607201323419</v>
      </c>
      <c r="W1429">
        <v>83.990791446820197</v>
      </c>
      <c r="X1429">
        <v>1.0797654246369472</v>
      </c>
      <c r="Y1429">
        <v>2.1595308492738945</v>
      </c>
      <c r="Z1429">
        <v>47.893558978715056</v>
      </c>
      <c r="AA1429">
        <v>19.065453972626695</v>
      </c>
      <c r="AB1429">
        <v>0</v>
      </c>
      <c r="AD1429">
        <v>9.5661998626162568</v>
      </c>
      <c r="AE1429">
        <v>9.8546845890914145</v>
      </c>
      <c r="AF1429">
        <v>1911</v>
      </c>
      <c r="AG1429">
        <v>0</v>
      </c>
      <c r="AH1429">
        <v>0</v>
      </c>
      <c r="AI1429">
        <v>490</v>
      </c>
      <c r="AJ1429">
        <v>7278</v>
      </c>
      <c r="AK1429">
        <v>1622</v>
      </c>
      <c r="AL1429">
        <v>9205</v>
      </c>
      <c r="AM1429">
        <v>1</v>
      </c>
      <c r="AN1429">
        <v>2445</v>
      </c>
      <c r="AO1429">
        <v>1595</v>
      </c>
      <c r="AP1429">
        <v>807</v>
      </c>
    </row>
    <row r="1430" spans="1:42">
      <c r="A1430">
        <v>10</v>
      </c>
      <c r="B1430">
        <v>97</v>
      </c>
      <c r="C1430">
        <v>2020</v>
      </c>
      <c r="D1430">
        <v>99</v>
      </c>
      <c r="E1430">
        <v>99</v>
      </c>
      <c r="F1430">
        <v>99</v>
      </c>
      <c r="G1430">
        <v>99</v>
      </c>
      <c r="H1430">
        <v>99</v>
      </c>
      <c r="I1430">
        <v>99</v>
      </c>
      <c r="J1430">
        <v>999</v>
      </c>
      <c r="K1430">
        <v>99</v>
      </c>
      <c r="L1430">
        <v>99</v>
      </c>
      <c r="M1430">
        <v>60</v>
      </c>
      <c r="N1430">
        <v>99</v>
      </c>
      <c r="O1430">
        <v>99</v>
      </c>
      <c r="P1430">
        <v>9999</v>
      </c>
      <c r="Q1430">
        <v>1849</v>
      </c>
      <c r="R1430">
        <v>169634</v>
      </c>
      <c r="S1430">
        <v>169634</v>
      </c>
      <c r="T1430">
        <v>16.552100404400061</v>
      </c>
      <c r="U1430">
        <v>60</v>
      </c>
      <c r="V1430">
        <v>88.696251483548352</v>
      </c>
      <c r="W1430">
        <v>81.866640119315221</v>
      </c>
      <c r="X1430">
        <v>1.1731138804720751</v>
      </c>
      <c r="Y1430">
        <v>2.3462277609441502</v>
      </c>
      <c r="Z1430">
        <v>45.944209297664386</v>
      </c>
      <c r="AA1430">
        <v>12.445156169740541</v>
      </c>
      <c r="AB1430">
        <v>0</v>
      </c>
      <c r="AD1430">
        <v>13.254102189710759</v>
      </c>
      <c r="AE1430">
        <v>13.308493184724052</v>
      </c>
      <c r="AF1430">
        <v>2960</v>
      </c>
      <c r="AG1430">
        <v>0</v>
      </c>
      <c r="AH1430">
        <v>1</v>
      </c>
      <c r="AI1430">
        <v>862</v>
      </c>
      <c r="AJ1430">
        <v>10750</v>
      </c>
      <c r="AK1430">
        <v>3162</v>
      </c>
      <c r="AL1430">
        <v>12990</v>
      </c>
      <c r="AM1430">
        <v>10</v>
      </c>
      <c r="AN1430">
        <v>3511</v>
      </c>
      <c r="AO1430">
        <v>2178</v>
      </c>
      <c r="AP1430">
        <v>845</v>
      </c>
    </row>
    <row r="1431" spans="1:42">
      <c r="A1431">
        <v>10</v>
      </c>
      <c r="B1431">
        <v>98</v>
      </c>
      <c r="C1431">
        <v>2020</v>
      </c>
      <c r="D1431">
        <v>99</v>
      </c>
      <c r="E1431">
        <v>99</v>
      </c>
      <c r="F1431">
        <v>99</v>
      </c>
      <c r="G1431">
        <v>99</v>
      </c>
      <c r="H1431">
        <v>99</v>
      </c>
      <c r="I1431">
        <v>99</v>
      </c>
      <c r="J1431">
        <v>999</v>
      </c>
      <c r="K1431">
        <v>99</v>
      </c>
      <c r="L1431">
        <v>99</v>
      </c>
      <c r="M1431">
        <v>61</v>
      </c>
      <c r="N1431">
        <v>99</v>
      </c>
      <c r="O1431">
        <v>99</v>
      </c>
      <c r="P1431">
        <v>9999</v>
      </c>
      <c r="Q1431">
        <v>1821</v>
      </c>
      <c r="R1431">
        <v>191699.88</v>
      </c>
      <c r="S1431">
        <v>191699.88</v>
      </c>
      <c r="T1431">
        <v>16.996635365655941</v>
      </c>
      <c r="U1431">
        <v>61</v>
      </c>
      <c r="V1431">
        <v>89.711768322973427</v>
      </c>
      <c r="W1431">
        <v>82.803962162104668</v>
      </c>
      <c r="X1431">
        <v>1.3860206902581265</v>
      </c>
      <c r="Y1431">
        <v>2.7720413805162529</v>
      </c>
      <c r="Z1431">
        <v>45.297367948274143</v>
      </c>
      <c r="AA1431">
        <v>8.4329735847118421</v>
      </c>
      <c r="AB1431">
        <v>0</v>
      </c>
      <c r="AD1431">
        <v>14.978187151604571</v>
      </c>
      <c r="AE1431">
        <v>15.211847955236571</v>
      </c>
      <c r="AF1431">
        <v>3286.88</v>
      </c>
      <c r="AG1431">
        <v>1</v>
      </c>
      <c r="AH1431">
        <v>0</v>
      </c>
      <c r="AI1431">
        <v>932</v>
      </c>
      <c r="AJ1431">
        <v>11922</v>
      </c>
      <c r="AK1431">
        <v>2685</v>
      </c>
      <c r="AL1431">
        <v>15369</v>
      </c>
      <c r="AM1431">
        <v>6</v>
      </c>
      <c r="AN1431">
        <v>3716</v>
      </c>
      <c r="AO1431">
        <v>2604</v>
      </c>
      <c r="AP1431">
        <v>834</v>
      </c>
    </row>
    <row r="1432" spans="1:42">
      <c r="A1432">
        <v>10</v>
      </c>
      <c r="B1432">
        <v>99</v>
      </c>
      <c r="C1432">
        <v>2020</v>
      </c>
      <c r="D1432">
        <v>99</v>
      </c>
      <c r="E1432">
        <v>99</v>
      </c>
      <c r="F1432">
        <v>99</v>
      </c>
      <c r="G1432">
        <v>99</v>
      </c>
      <c r="H1432">
        <v>99</v>
      </c>
      <c r="I1432">
        <v>99</v>
      </c>
      <c r="J1432">
        <v>999</v>
      </c>
      <c r="K1432">
        <v>99</v>
      </c>
      <c r="L1432">
        <v>99</v>
      </c>
      <c r="M1432">
        <v>62</v>
      </c>
      <c r="N1432">
        <v>99</v>
      </c>
      <c r="O1432">
        <v>99</v>
      </c>
      <c r="P1432">
        <v>9999</v>
      </c>
      <c r="Q1432">
        <v>1824</v>
      </c>
      <c r="R1432">
        <v>199707.91</v>
      </c>
      <c r="S1432">
        <v>199707.91</v>
      </c>
      <c r="T1432">
        <v>16.994927592001737</v>
      </c>
      <c r="U1432">
        <v>62</v>
      </c>
      <c r="V1432">
        <v>88.715865519166172</v>
      </c>
      <c r="W1432">
        <v>81.884743874191159</v>
      </c>
      <c r="X1432">
        <v>1.4991894912925583</v>
      </c>
      <c r="Y1432">
        <v>2.9983789825851166</v>
      </c>
      <c r="Z1432">
        <v>43.337291948025502</v>
      </c>
      <c r="AA1432">
        <v>8.6527653214821001</v>
      </c>
      <c r="AB1432">
        <v>0</v>
      </c>
      <c r="AD1432">
        <v>15.603882754834288</v>
      </c>
      <c r="AE1432">
        <v>15.671381326739956</v>
      </c>
      <c r="AF1432">
        <v>3580.91</v>
      </c>
      <c r="AG1432">
        <v>2</v>
      </c>
      <c r="AH1432">
        <v>0</v>
      </c>
      <c r="AI1432">
        <v>1096</v>
      </c>
      <c r="AJ1432">
        <v>12917</v>
      </c>
      <c r="AK1432">
        <v>2960</v>
      </c>
      <c r="AL1432">
        <v>16698</v>
      </c>
      <c r="AM1432">
        <v>7</v>
      </c>
      <c r="AN1432">
        <v>4089</v>
      </c>
      <c r="AO1432">
        <v>2633</v>
      </c>
      <c r="AP1432">
        <v>830</v>
      </c>
    </row>
    <row r="1433" spans="1:42">
      <c r="A1433">
        <v>10</v>
      </c>
      <c r="B1433">
        <v>100</v>
      </c>
      <c r="C1433">
        <v>2020</v>
      </c>
      <c r="D1433">
        <v>99</v>
      </c>
      <c r="E1433">
        <v>99</v>
      </c>
      <c r="F1433">
        <v>99</v>
      </c>
      <c r="G1433">
        <v>99</v>
      </c>
      <c r="H1433">
        <v>99</v>
      </c>
      <c r="I1433">
        <v>99</v>
      </c>
      <c r="J1433">
        <v>999</v>
      </c>
      <c r="K1433">
        <v>99</v>
      </c>
      <c r="L1433">
        <v>99</v>
      </c>
      <c r="M1433">
        <v>63</v>
      </c>
      <c r="N1433">
        <v>99</v>
      </c>
      <c r="O1433">
        <v>99</v>
      </c>
      <c r="P1433">
        <v>9999</v>
      </c>
      <c r="Q1433">
        <v>1821</v>
      </c>
      <c r="R1433">
        <v>172537.89</v>
      </c>
      <c r="S1433">
        <v>172537.89</v>
      </c>
      <c r="T1433">
        <v>16.998388759709531</v>
      </c>
      <c r="U1433">
        <v>63</v>
      </c>
      <c r="V1433">
        <v>87.364039215285558</v>
      </c>
      <c r="W1433">
        <v>80.637008195706755</v>
      </c>
      <c r="X1433">
        <v>1.7248385267722939</v>
      </c>
      <c r="Y1433">
        <v>3.4496770535445878</v>
      </c>
      <c r="Z1433">
        <v>40.722649384433751</v>
      </c>
      <c r="AA1433">
        <v>8.8952460656269672</v>
      </c>
      <c r="AB1433">
        <v>0</v>
      </c>
      <c r="AD1433">
        <v>13.480993348368097</v>
      </c>
      <c r="AE1433">
        <v>13.333000809607491</v>
      </c>
      <c r="AF1433">
        <v>3255</v>
      </c>
      <c r="AG1433">
        <v>2</v>
      </c>
      <c r="AH1433">
        <v>0</v>
      </c>
      <c r="AI1433">
        <v>1110</v>
      </c>
      <c r="AJ1433">
        <v>11752.89</v>
      </c>
      <c r="AK1433">
        <v>2828.89</v>
      </c>
      <c r="AL1433">
        <v>15092.89</v>
      </c>
      <c r="AM1433">
        <v>4</v>
      </c>
      <c r="AN1433">
        <v>3412</v>
      </c>
      <c r="AO1433">
        <v>2339</v>
      </c>
      <c r="AP1433">
        <v>827</v>
      </c>
    </row>
    <row r="1434" spans="1:42">
      <c r="A1434">
        <v>10</v>
      </c>
      <c r="B1434">
        <v>101</v>
      </c>
      <c r="C1434">
        <v>2020</v>
      </c>
      <c r="D1434">
        <v>99</v>
      </c>
      <c r="E1434">
        <v>99</v>
      </c>
      <c r="F1434">
        <v>99</v>
      </c>
      <c r="G1434">
        <v>99</v>
      </c>
      <c r="H1434">
        <v>99</v>
      </c>
      <c r="I1434">
        <v>99</v>
      </c>
      <c r="J1434">
        <v>999</v>
      </c>
      <c r="K1434">
        <v>99</v>
      </c>
      <c r="L1434">
        <v>99</v>
      </c>
      <c r="M1434">
        <v>64</v>
      </c>
      <c r="N1434">
        <v>99</v>
      </c>
      <c r="O1434">
        <v>99</v>
      </c>
      <c r="P1434">
        <v>9999</v>
      </c>
      <c r="Q1434">
        <v>1731</v>
      </c>
      <c r="R1434">
        <v>117390.67999999998</v>
      </c>
      <c r="S1434">
        <v>117390.67999999998</v>
      </c>
      <c r="T1434">
        <v>16.978396922140661</v>
      </c>
      <c r="U1434">
        <v>64</v>
      </c>
      <c r="V1434">
        <v>84.521844434892756</v>
      </c>
      <c r="W1434">
        <v>78.013662413405399</v>
      </c>
      <c r="X1434">
        <v>1.7028609085491275</v>
      </c>
      <c r="Y1434">
        <v>3.4057218170982551</v>
      </c>
      <c r="Z1434">
        <v>36.180896132469798</v>
      </c>
      <c r="AA1434">
        <v>9.9440814160850639</v>
      </c>
      <c r="AB1434">
        <v>0</v>
      </c>
      <c r="AD1434">
        <v>9.1721474989662166</v>
      </c>
      <c r="AE1434">
        <v>8.7763372110957345</v>
      </c>
      <c r="AF1434">
        <v>2570</v>
      </c>
      <c r="AG1434">
        <v>1</v>
      </c>
      <c r="AH1434">
        <v>0</v>
      </c>
      <c r="AI1434">
        <v>992</v>
      </c>
      <c r="AJ1434">
        <v>8838</v>
      </c>
      <c r="AK1434">
        <v>2212</v>
      </c>
      <c r="AL1434">
        <v>10912</v>
      </c>
      <c r="AM1434">
        <v>2</v>
      </c>
      <c r="AN1434">
        <v>2554</v>
      </c>
      <c r="AO1434">
        <v>1622</v>
      </c>
      <c r="AP1434">
        <v>809</v>
      </c>
    </row>
    <row r="1435" spans="1:42">
      <c r="A1435">
        <v>10</v>
      </c>
      <c r="B1435">
        <v>102</v>
      </c>
      <c r="C1435">
        <v>2020</v>
      </c>
      <c r="D1435">
        <v>99</v>
      </c>
      <c r="E1435">
        <v>99</v>
      </c>
      <c r="F1435">
        <v>99</v>
      </c>
      <c r="G1435">
        <v>99</v>
      </c>
      <c r="H1435">
        <v>99</v>
      </c>
      <c r="I1435">
        <v>99</v>
      </c>
      <c r="J1435">
        <v>999</v>
      </c>
      <c r="K1435">
        <v>99</v>
      </c>
      <c r="L1435">
        <v>99</v>
      </c>
      <c r="M1435">
        <v>65</v>
      </c>
      <c r="N1435">
        <v>99</v>
      </c>
      <c r="O1435">
        <v>99</v>
      </c>
      <c r="P1435">
        <v>9999</v>
      </c>
      <c r="Q1435">
        <v>1625</v>
      </c>
      <c r="R1435">
        <v>54423</v>
      </c>
      <c r="S1435">
        <v>54423</v>
      </c>
      <c r="T1435">
        <v>16.997133564853097</v>
      </c>
      <c r="U1435">
        <v>65</v>
      </c>
      <c r="V1435">
        <v>81.301411086451949</v>
      </c>
      <c r="W1435">
        <v>75.041202432795018</v>
      </c>
      <c r="X1435">
        <v>1.8521580949231025</v>
      </c>
      <c r="Y1435">
        <v>3.7043161898462049</v>
      </c>
      <c r="Z1435">
        <v>33.059552027635377</v>
      </c>
      <c r="AA1435">
        <v>9.9999252878477822</v>
      </c>
      <c r="AB1435">
        <v>0</v>
      </c>
      <c r="AD1435">
        <v>4.2522607700733852</v>
      </c>
      <c r="AE1435">
        <v>3.9137337652998681</v>
      </c>
      <c r="AF1435">
        <v>1346</v>
      </c>
      <c r="AG1435">
        <v>0</v>
      </c>
      <c r="AH1435">
        <v>0</v>
      </c>
      <c r="AI1435">
        <v>652</v>
      </c>
      <c r="AJ1435">
        <v>4513</v>
      </c>
      <c r="AK1435">
        <v>1187</v>
      </c>
      <c r="AL1435">
        <v>5713</v>
      </c>
      <c r="AM1435">
        <v>4</v>
      </c>
      <c r="AN1435">
        <v>1282</v>
      </c>
      <c r="AO1435">
        <v>898</v>
      </c>
      <c r="AP1435">
        <v>766</v>
      </c>
    </row>
    <row r="1436" spans="1:42">
      <c r="A1436">
        <v>10</v>
      </c>
      <c r="B1436">
        <v>103</v>
      </c>
      <c r="C1436">
        <v>2020</v>
      </c>
      <c r="D1436">
        <v>99</v>
      </c>
      <c r="E1436">
        <v>99</v>
      </c>
      <c r="F1436">
        <v>99</v>
      </c>
      <c r="G1436">
        <v>99</v>
      </c>
      <c r="H1436">
        <v>99</v>
      </c>
      <c r="I1436">
        <v>99</v>
      </c>
      <c r="J1436">
        <v>999</v>
      </c>
      <c r="K1436">
        <v>99</v>
      </c>
      <c r="L1436">
        <v>99</v>
      </c>
      <c r="M1436">
        <v>66</v>
      </c>
      <c r="N1436">
        <v>99</v>
      </c>
      <c r="O1436">
        <v>99</v>
      </c>
      <c r="P1436">
        <v>9999</v>
      </c>
      <c r="Q1436">
        <v>1431</v>
      </c>
      <c r="R1436">
        <v>20070</v>
      </c>
      <c r="S1436">
        <v>20070</v>
      </c>
      <c r="T1436">
        <v>16.999701046337819</v>
      </c>
      <c r="U1436">
        <v>66</v>
      </c>
      <c r="V1436">
        <v>76.57302690852822</v>
      </c>
      <c r="W1436">
        <v>70.67690383657218</v>
      </c>
      <c r="X1436">
        <v>1.4748380667663179</v>
      </c>
      <c r="Y1436">
        <v>2.9496761335326358</v>
      </c>
      <c r="Z1436">
        <v>30.6925759840558</v>
      </c>
      <c r="AA1436">
        <v>11.051881729192258</v>
      </c>
      <c r="AB1436">
        <v>0</v>
      </c>
      <c r="AD1436">
        <v>1.5681398242539524</v>
      </c>
      <c r="AE1436">
        <v>1.3593581806659989</v>
      </c>
      <c r="AF1436">
        <v>605</v>
      </c>
      <c r="AG1436">
        <v>0</v>
      </c>
      <c r="AH1436">
        <v>0</v>
      </c>
      <c r="AI1436">
        <v>317</v>
      </c>
      <c r="AJ1436">
        <v>1810</v>
      </c>
      <c r="AK1436">
        <v>478</v>
      </c>
      <c r="AL1436">
        <v>2314</v>
      </c>
      <c r="AM1436">
        <v>1</v>
      </c>
      <c r="AN1436">
        <v>519</v>
      </c>
      <c r="AO1436">
        <v>346</v>
      </c>
      <c r="AP1436">
        <v>691</v>
      </c>
    </row>
    <row r="1437" spans="1:42">
      <c r="A1437">
        <v>10</v>
      </c>
      <c r="B1437">
        <v>104</v>
      </c>
      <c r="C1437">
        <v>2020</v>
      </c>
      <c r="D1437">
        <v>99</v>
      </c>
      <c r="E1437">
        <v>99</v>
      </c>
      <c r="F1437">
        <v>99</v>
      </c>
      <c r="G1437">
        <v>99</v>
      </c>
      <c r="H1437">
        <v>99</v>
      </c>
      <c r="I1437">
        <v>99</v>
      </c>
      <c r="J1437">
        <v>999</v>
      </c>
      <c r="K1437">
        <v>99</v>
      </c>
      <c r="L1437">
        <v>99</v>
      </c>
      <c r="M1437">
        <v>67</v>
      </c>
      <c r="N1437">
        <v>99</v>
      </c>
      <c r="O1437">
        <v>99</v>
      </c>
      <c r="P1437">
        <v>9999</v>
      </c>
      <c r="Q1437">
        <v>1043</v>
      </c>
      <c r="R1437">
        <v>6269</v>
      </c>
      <c r="S1437">
        <v>6269</v>
      </c>
      <c r="T1437">
        <v>16.997288243739035</v>
      </c>
      <c r="U1437">
        <v>67</v>
      </c>
      <c r="V1437">
        <v>70.490763766125013</v>
      </c>
      <c r="W1437">
        <v>65.062974956133289</v>
      </c>
      <c r="X1437">
        <v>1.2761205933960758</v>
      </c>
      <c r="Y1437">
        <v>2.5522411867921515</v>
      </c>
      <c r="Z1437">
        <v>29.494337214866803</v>
      </c>
      <c r="AA1437">
        <v>12.221335664837316</v>
      </c>
      <c r="AB1437">
        <v>0</v>
      </c>
      <c r="AD1437">
        <v>0.48981906119820734</v>
      </c>
      <c r="AE1437">
        <v>0.39087797859050849</v>
      </c>
      <c r="AF1437">
        <v>224</v>
      </c>
      <c r="AG1437">
        <v>0</v>
      </c>
      <c r="AH1437">
        <v>0</v>
      </c>
      <c r="AI1437">
        <v>133</v>
      </c>
      <c r="AJ1437">
        <v>576</v>
      </c>
      <c r="AK1437">
        <v>177</v>
      </c>
      <c r="AL1437">
        <v>680</v>
      </c>
      <c r="AM1437">
        <v>0</v>
      </c>
      <c r="AN1437">
        <v>172</v>
      </c>
      <c r="AO1437">
        <v>116</v>
      </c>
      <c r="AP1437">
        <v>513</v>
      </c>
    </row>
    <row r="1438" spans="1:42">
      <c r="A1438">
        <v>10</v>
      </c>
      <c r="B1438">
        <v>105</v>
      </c>
      <c r="C1438">
        <v>2020</v>
      </c>
      <c r="D1438">
        <v>99</v>
      </c>
      <c r="E1438">
        <v>99</v>
      </c>
      <c r="F1438">
        <v>99</v>
      </c>
      <c r="G1438">
        <v>99</v>
      </c>
      <c r="H1438">
        <v>99</v>
      </c>
      <c r="I1438">
        <v>99</v>
      </c>
      <c r="J1438">
        <v>999</v>
      </c>
      <c r="K1438">
        <v>99</v>
      </c>
      <c r="L1438">
        <v>99</v>
      </c>
      <c r="M1438">
        <v>68</v>
      </c>
      <c r="N1438">
        <v>99</v>
      </c>
      <c r="O1438">
        <v>99</v>
      </c>
      <c r="P1438">
        <v>9999</v>
      </c>
      <c r="Q1438">
        <v>659</v>
      </c>
      <c r="R1438">
        <v>2125</v>
      </c>
      <c r="S1438">
        <v>2125</v>
      </c>
      <c r="T1438">
        <v>17</v>
      </c>
      <c r="U1438">
        <v>68</v>
      </c>
      <c r="V1438">
        <v>62.218617041616305</v>
      </c>
      <c r="W1438">
        <v>57.427783529411762</v>
      </c>
      <c r="X1438">
        <v>1.3176470588235298</v>
      </c>
      <c r="Y1438">
        <v>2.6352941176470597</v>
      </c>
      <c r="Z1438">
        <v>30.588235294117645</v>
      </c>
      <c r="AA1438">
        <v>13.008991903076859</v>
      </c>
      <c r="AB1438">
        <v>0</v>
      </c>
      <c r="AD1438">
        <v>0.16603373824313147</v>
      </c>
      <c r="AE1438">
        <v>0.11694724780169498</v>
      </c>
      <c r="AF1438">
        <v>88</v>
      </c>
      <c r="AG1438">
        <v>0</v>
      </c>
      <c r="AH1438">
        <v>0</v>
      </c>
      <c r="AI1438">
        <v>66</v>
      </c>
      <c r="AJ1438">
        <v>216</v>
      </c>
      <c r="AK1438">
        <v>85</v>
      </c>
      <c r="AL1438">
        <v>216</v>
      </c>
      <c r="AM1438">
        <v>0</v>
      </c>
      <c r="AN1438">
        <v>87</v>
      </c>
      <c r="AO1438">
        <v>47</v>
      </c>
      <c r="AP1438">
        <v>329</v>
      </c>
    </row>
    <row r="1439" spans="1:42">
      <c r="A1439">
        <v>10</v>
      </c>
      <c r="B1439">
        <v>106</v>
      </c>
      <c r="C1439">
        <v>2019</v>
      </c>
      <c r="D1439">
        <v>99</v>
      </c>
      <c r="E1439">
        <v>99</v>
      </c>
      <c r="F1439">
        <v>99</v>
      </c>
      <c r="G1439">
        <v>99</v>
      </c>
      <c r="H1439">
        <v>99</v>
      </c>
      <c r="I1439">
        <v>99</v>
      </c>
      <c r="J1439">
        <v>999</v>
      </c>
      <c r="K1439">
        <v>99</v>
      </c>
      <c r="L1439">
        <v>99</v>
      </c>
      <c r="M1439">
        <v>48</v>
      </c>
      <c r="N1439">
        <v>99</v>
      </c>
      <c r="O1439">
        <v>99</v>
      </c>
      <c r="P1439">
        <v>9999</v>
      </c>
      <c r="Q1439">
        <v>262</v>
      </c>
      <c r="R1439">
        <v>499</v>
      </c>
      <c r="S1439">
        <v>467</v>
      </c>
      <c r="T1439">
        <v>7.4869739478957955</v>
      </c>
      <c r="U1439">
        <v>48</v>
      </c>
      <c r="V1439">
        <v>93.034653316041855</v>
      </c>
      <c r="W1439">
        <v>83.512955032119876</v>
      </c>
      <c r="X1439">
        <v>0.40080160320641278</v>
      </c>
      <c r="Y1439">
        <v>0.80160320641282556</v>
      </c>
      <c r="Z1439">
        <v>40.480961923847694</v>
      </c>
      <c r="AA1439">
        <v>17.415812962957595</v>
      </c>
      <c r="AB1439">
        <v>0</v>
      </c>
      <c r="AD1439">
        <v>3.7420603079138207E-2</v>
      </c>
      <c r="AE1439">
        <v>3.7131585184898043E-2</v>
      </c>
      <c r="AF1439">
        <v>8</v>
      </c>
      <c r="AG1439">
        <v>0</v>
      </c>
      <c r="AH1439">
        <v>0</v>
      </c>
      <c r="AI1439">
        <v>2</v>
      </c>
      <c r="AJ1439">
        <v>19</v>
      </c>
      <c r="AK1439">
        <v>4</v>
      </c>
      <c r="AL1439">
        <v>49</v>
      </c>
      <c r="AM1439">
        <v>0</v>
      </c>
      <c r="AN1439">
        <v>17</v>
      </c>
      <c r="AO1439">
        <v>2</v>
      </c>
      <c r="AP1439">
        <v>112</v>
      </c>
    </row>
    <row r="1440" spans="1:42">
      <c r="A1440">
        <v>10</v>
      </c>
      <c r="B1440">
        <v>107</v>
      </c>
      <c r="C1440">
        <v>2019</v>
      </c>
      <c r="D1440">
        <v>99</v>
      </c>
      <c r="E1440">
        <v>99</v>
      </c>
      <c r="F1440">
        <v>99</v>
      </c>
      <c r="G1440">
        <v>99</v>
      </c>
      <c r="H1440">
        <v>99</v>
      </c>
      <c r="I1440">
        <v>99</v>
      </c>
      <c r="J1440">
        <v>999</v>
      </c>
      <c r="K1440">
        <v>99</v>
      </c>
      <c r="L1440">
        <v>99</v>
      </c>
      <c r="M1440">
        <v>49</v>
      </c>
      <c r="N1440">
        <v>99</v>
      </c>
      <c r="O1440">
        <v>99</v>
      </c>
      <c r="P1440">
        <v>9999</v>
      </c>
      <c r="Q1440">
        <v>212</v>
      </c>
      <c r="R1440">
        <v>292</v>
      </c>
      <c r="S1440">
        <v>292</v>
      </c>
      <c r="T1440">
        <v>8</v>
      </c>
      <c r="U1440">
        <v>49</v>
      </c>
      <c r="V1440">
        <v>92.459668442689818</v>
      </c>
      <c r="W1440">
        <v>85.340273972602716</v>
      </c>
      <c r="X1440">
        <v>0.34246575342465752</v>
      </c>
      <c r="Y1440">
        <v>0.68493150684931503</v>
      </c>
      <c r="Z1440">
        <v>63.356164383561641</v>
      </c>
      <c r="AA1440">
        <v>14.007072745982352</v>
      </c>
      <c r="AB1440">
        <v>0</v>
      </c>
      <c r="AD1440">
        <v>2.1897427052321353E-2</v>
      </c>
      <c r="AE1440">
        <v>2.3725186916418901E-2</v>
      </c>
      <c r="AF1440">
        <v>5</v>
      </c>
      <c r="AG1440">
        <v>0</v>
      </c>
      <c r="AH1440">
        <v>0</v>
      </c>
      <c r="AI1440">
        <v>0</v>
      </c>
      <c r="AJ1440">
        <v>10</v>
      </c>
      <c r="AK1440">
        <v>4</v>
      </c>
      <c r="AL1440">
        <v>43</v>
      </c>
      <c r="AM1440">
        <v>0</v>
      </c>
      <c r="AN1440">
        <v>3</v>
      </c>
      <c r="AO1440">
        <v>3</v>
      </c>
      <c r="AP1440">
        <v>92</v>
      </c>
    </row>
    <row r="1441" spans="1:42">
      <c r="A1441">
        <v>10</v>
      </c>
      <c r="B1441">
        <v>108</v>
      </c>
      <c r="C1441">
        <v>2019</v>
      </c>
      <c r="D1441">
        <v>99</v>
      </c>
      <c r="E1441">
        <v>99</v>
      </c>
      <c r="F1441">
        <v>99</v>
      </c>
      <c r="G1441">
        <v>99</v>
      </c>
      <c r="H1441">
        <v>99</v>
      </c>
      <c r="I1441">
        <v>99</v>
      </c>
      <c r="J1441">
        <v>999</v>
      </c>
      <c r="K1441">
        <v>99</v>
      </c>
      <c r="L1441">
        <v>99</v>
      </c>
      <c r="M1441">
        <v>50</v>
      </c>
      <c r="N1441">
        <v>99</v>
      </c>
      <c r="O1441">
        <v>99</v>
      </c>
      <c r="P1441">
        <v>9999</v>
      </c>
      <c r="Q1441">
        <v>349</v>
      </c>
      <c r="R1441">
        <v>527</v>
      </c>
      <c r="S1441">
        <v>525</v>
      </c>
      <c r="T1441">
        <v>10.958254269449718</v>
      </c>
      <c r="U1441">
        <v>50</v>
      </c>
      <c r="V1441">
        <v>90.732435639477899</v>
      </c>
      <c r="W1441">
        <v>83.609085714285655</v>
      </c>
      <c r="X1441">
        <v>0.94876660341555985</v>
      </c>
      <c r="Y1441">
        <v>1.8975332068311197</v>
      </c>
      <c r="Z1441">
        <v>65.275142314990518</v>
      </c>
      <c r="AA1441">
        <v>13.252817056233436</v>
      </c>
      <c r="AB1441">
        <v>0</v>
      </c>
      <c r="AD1441">
        <v>3.9520356358127902E-2</v>
      </c>
      <c r="AE1441">
        <v>4.1791266826403904E-2</v>
      </c>
      <c r="AF1441">
        <v>15</v>
      </c>
      <c r="AG1441">
        <v>0</v>
      </c>
      <c r="AH1441">
        <v>0</v>
      </c>
      <c r="AI1441">
        <v>2</v>
      </c>
      <c r="AJ1441">
        <v>29</v>
      </c>
      <c r="AK1441">
        <v>9</v>
      </c>
      <c r="AL1441">
        <v>44</v>
      </c>
      <c r="AM1441">
        <v>0</v>
      </c>
      <c r="AN1441">
        <v>14</v>
      </c>
      <c r="AO1441">
        <v>8</v>
      </c>
      <c r="AP1441">
        <v>147</v>
      </c>
    </row>
    <row r="1442" spans="1:42">
      <c r="A1442">
        <v>10</v>
      </c>
      <c r="B1442">
        <v>109</v>
      </c>
      <c r="C1442">
        <v>2019</v>
      </c>
      <c r="D1442">
        <v>99</v>
      </c>
      <c r="E1442">
        <v>99</v>
      </c>
      <c r="F1442">
        <v>99</v>
      </c>
      <c r="G1442">
        <v>99</v>
      </c>
      <c r="H1442">
        <v>99</v>
      </c>
      <c r="I1442">
        <v>99</v>
      </c>
      <c r="J1442">
        <v>999</v>
      </c>
      <c r="K1442">
        <v>99</v>
      </c>
      <c r="L1442">
        <v>99</v>
      </c>
      <c r="M1442">
        <v>51</v>
      </c>
      <c r="N1442">
        <v>99</v>
      </c>
      <c r="O1442">
        <v>99</v>
      </c>
      <c r="P1442">
        <v>9999</v>
      </c>
      <c r="Q1442">
        <v>548</v>
      </c>
      <c r="R1442">
        <v>957</v>
      </c>
      <c r="S1442">
        <v>957</v>
      </c>
      <c r="T1442">
        <v>11.006269592476485</v>
      </c>
      <c r="U1442">
        <v>51</v>
      </c>
      <c r="V1442">
        <v>91.867552877752132</v>
      </c>
      <c r="W1442">
        <v>84.793751306165177</v>
      </c>
      <c r="X1442">
        <v>0.73145245559038685</v>
      </c>
      <c r="Y1442">
        <v>1.4629049111807737</v>
      </c>
      <c r="Z1442">
        <v>68.54754440961338</v>
      </c>
      <c r="AA1442">
        <v>12.524426400821268</v>
      </c>
      <c r="AB1442">
        <v>0</v>
      </c>
      <c r="AD1442">
        <v>7.1766567428327183E-2</v>
      </c>
      <c r="AE1442">
        <v>7.7258904414982371E-2</v>
      </c>
      <c r="AF1442">
        <v>24</v>
      </c>
      <c r="AG1442">
        <v>0</v>
      </c>
      <c r="AH1442">
        <v>0</v>
      </c>
      <c r="AI1442">
        <v>6</v>
      </c>
      <c r="AJ1442">
        <v>48</v>
      </c>
      <c r="AK1442">
        <v>11</v>
      </c>
      <c r="AL1442">
        <v>82</v>
      </c>
      <c r="AM1442">
        <v>0</v>
      </c>
      <c r="AN1442">
        <v>20</v>
      </c>
      <c r="AO1442">
        <v>8</v>
      </c>
      <c r="AP1442">
        <v>236</v>
      </c>
    </row>
    <row r="1443" spans="1:42">
      <c r="A1443">
        <v>10</v>
      </c>
      <c r="B1443">
        <v>110</v>
      </c>
      <c r="C1443">
        <v>2019</v>
      </c>
      <c r="D1443">
        <v>99</v>
      </c>
      <c r="E1443">
        <v>99</v>
      </c>
      <c r="F1443">
        <v>99</v>
      </c>
      <c r="G1443">
        <v>99</v>
      </c>
      <c r="H1443">
        <v>99</v>
      </c>
      <c r="I1443">
        <v>99</v>
      </c>
      <c r="J1443">
        <v>999</v>
      </c>
      <c r="K1443">
        <v>99</v>
      </c>
      <c r="L1443">
        <v>99</v>
      </c>
      <c r="M1443">
        <v>52</v>
      </c>
      <c r="N1443">
        <v>99</v>
      </c>
      <c r="O1443">
        <v>99</v>
      </c>
      <c r="P1443">
        <v>9999</v>
      </c>
      <c r="Q1443">
        <v>765</v>
      </c>
      <c r="R1443">
        <v>1699</v>
      </c>
      <c r="S1443">
        <v>1698</v>
      </c>
      <c r="T1443">
        <v>10.99352560329606</v>
      </c>
      <c r="U1443">
        <v>52</v>
      </c>
      <c r="V1443">
        <v>91.09088890505312</v>
      </c>
      <c r="W1443">
        <v>84.055217903415709</v>
      </c>
      <c r="X1443">
        <v>0.76515597410241309</v>
      </c>
      <c r="Y1443">
        <v>1.5303119482048262</v>
      </c>
      <c r="Z1443">
        <v>69.746909947027689</v>
      </c>
      <c r="AA1443">
        <v>12.060442053513109</v>
      </c>
      <c r="AB1443">
        <v>0</v>
      </c>
      <c r="AD1443">
        <v>0.12741002932155471</v>
      </c>
      <c r="AE1443">
        <v>0.13588612764484884</v>
      </c>
      <c r="AF1443">
        <v>31</v>
      </c>
      <c r="AG1443">
        <v>0</v>
      </c>
      <c r="AH1443">
        <v>0</v>
      </c>
      <c r="AI1443">
        <v>11</v>
      </c>
      <c r="AJ1443">
        <v>89</v>
      </c>
      <c r="AK1443">
        <v>16</v>
      </c>
      <c r="AL1443">
        <v>156</v>
      </c>
      <c r="AM1443">
        <v>0</v>
      </c>
      <c r="AN1443">
        <v>38</v>
      </c>
      <c r="AO1443">
        <v>25</v>
      </c>
      <c r="AP1443">
        <v>350</v>
      </c>
    </row>
    <row r="1444" spans="1:42">
      <c r="A1444">
        <v>10</v>
      </c>
      <c r="B1444">
        <v>111</v>
      </c>
      <c r="C1444">
        <v>2019</v>
      </c>
      <c r="D1444">
        <v>99</v>
      </c>
      <c r="E1444">
        <v>99</v>
      </c>
      <c r="F1444">
        <v>99</v>
      </c>
      <c r="G1444">
        <v>99</v>
      </c>
      <c r="H1444">
        <v>99</v>
      </c>
      <c r="I1444">
        <v>99</v>
      </c>
      <c r="J1444">
        <v>999</v>
      </c>
      <c r="K1444">
        <v>99</v>
      </c>
      <c r="L1444">
        <v>99</v>
      </c>
      <c r="M1444">
        <v>53</v>
      </c>
      <c r="N1444">
        <v>99</v>
      </c>
      <c r="O1444">
        <v>99</v>
      </c>
      <c r="P1444">
        <v>9999</v>
      </c>
      <c r="Q1444">
        <v>1055</v>
      </c>
      <c r="R1444">
        <v>3232</v>
      </c>
      <c r="S1444">
        <v>3232</v>
      </c>
      <c r="T1444">
        <v>11</v>
      </c>
      <c r="U1444">
        <v>53</v>
      </c>
      <c r="V1444">
        <v>90.709843600828421</v>
      </c>
      <c r="W1444">
        <v>83.725185643564245</v>
      </c>
      <c r="X1444">
        <v>0.95915841584158412</v>
      </c>
      <c r="Y1444">
        <v>1.9183168316831685</v>
      </c>
      <c r="Z1444">
        <v>68.347772277227733</v>
      </c>
      <c r="AA1444">
        <v>11.321324995606631</v>
      </c>
      <c r="AB1444">
        <v>0</v>
      </c>
      <c r="AD1444">
        <v>0.24237152134624193</v>
      </c>
      <c r="AE1444">
        <v>0.25763225197378919</v>
      </c>
      <c r="AF1444">
        <v>59</v>
      </c>
      <c r="AG1444">
        <v>0</v>
      </c>
      <c r="AH1444">
        <v>0</v>
      </c>
      <c r="AI1444">
        <v>12</v>
      </c>
      <c r="AJ1444">
        <v>191</v>
      </c>
      <c r="AK1444">
        <v>49</v>
      </c>
      <c r="AL1444">
        <v>269</v>
      </c>
      <c r="AM1444">
        <v>0</v>
      </c>
      <c r="AN1444">
        <v>95</v>
      </c>
      <c r="AO1444">
        <v>51</v>
      </c>
      <c r="AP1444">
        <v>483</v>
      </c>
    </row>
    <row r="1445" spans="1:42">
      <c r="A1445">
        <v>10</v>
      </c>
      <c r="B1445">
        <v>112</v>
      </c>
      <c r="C1445">
        <v>2019</v>
      </c>
      <c r="D1445">
        <v>99</v>
      </c>
      <c r="E1445">
        <v>99</v>
      </c>
      <c r="F1445">
        <v>99</v>
      </c>
      <c r="G1445">
        <v>99</v>
      </c>
      <c r="H1445">
        <v>99</v>
      </c>
      <c r="I1445">
        <v>99</v>
      </c>
      <c r="J1445">
        <v>999</v>
      </c>
      <c r="K1445">
        <v>99</v>
      </c>
      <c r="L1445">
        <v>99</v>
      </c>
      <c r="M1445">
        <v>54</v>
      </c>
      <c r="N1445">
        <v>99</v>
      </c>
      <c r="O1445">
        <v>99</v>
      </c>
      <c r="P1445">
        <v>9999</v>
      </c>
      <c r="Q1445">
        <v>1332</v>
      </c>
      <c r="R1445">
        <v>7485</v>
      </c>
      <c r="S1445">
        <v>7480</v>
      </c>
      <c r="T1445">
        <v>10.995056780227118</v>
      </c>
      <c r="U1445">
        <v>54</v>
      </c>
      <c r="V1445">
        <v>89.400868187321791</v>
      </c>
      <c r="W1445">
        <v>82.502856951871522</v>
      </c>
      <c r="X1445">
        <v>0.78824315297261183</v>
      </c>
      <c r="Y1445">
        <v>1.5764863059452237</v>
      </c>
      <c r="Z1445">
        <v>71.36940547762191</v>
      </c>
      <c r="AA1445">
        <v>10.17733895417259</v>
      </c>
      <c r="AB1445">
        <v>0</v>
      </c>
      <c r="AD1445">
        <v>0.56130904618707278</v>
      </c>
      <c r="AE1445">
        <v>0.58754798892774485</v>
      </c>
      <c r="AF1445">
        <v>126</v>
      </c>
      <c r="AG1445">
        <v>0</v>
      </c>
      <c r="AH1445">
        <v>0</v>
      </c>
      <c r="AI1445">
        <v>27</v>
      </c>
      <c r="AJ1445">
        <v>400</v>
      </c>
      <c r="AK1445">
        <v>106</v>
      </c>
      <c r="AL1445">
        <v>634</v>
      </c>
      <c r="AM1445">
        <v>0</v>
      </c>
      <c r="AN1445">
        <v>170</v>
      </c>
      <c r="AO1445">
        <v>110</v>
      </c>
      <c r="AP1445">
        <v>612</v>
      </c>
    </row>
    <row r="1446" spans="1:42">
      <c r="A1446">
        <v>10</v>
      </c>
      <c r="B1446">
        <v>113</v>
      </c>
      <c r="C1446">
        <v>2019</v>
      </c>
      <c r="D1446">
        <v>99</v>
      </c>
      <c r="E1446">
        <v>99</v>
      </c>
      <c r="F1446">
        <v>99</v>
      </c>
      <c r="G1446">
        <v>99</v>
      </c>
      <c r="H1446">
        <v>99</v>
      </c>
      <c r="I1446">
        <v>99</v>
      </c>
      <c r="J1446">
        <v>999</v>
      </c>
      <c r="K1446">
        <v>99</v>
      </c>
      <c r="L1446">
        <v>99</v>
      </c>
      <c r="M1446">
        <v>55</v>
      </c>
      <c r="N1446">
        <v>99</v>
      </c>
      <c r="O1446">
        <v>99</v>
      </c>
      <c r="P1446">
        <v>9999</v>
      </c>
      <c r="Q1446">
        <v>1549</v>
      </c>
      <c r="R1446">
        <v>18440</v>
      </c>
      <c r="S1446">
        <v>18415</v>
      </c>
      <c r="T1446">
        <v>13.981182212581349</v>
      </c>
      <c r="U1446">
        <v>55</v>
      </c>
      <c r="V1446">
        <v>88.871725055736945</v>
      </c>
      <c r="W1446">
        <v>81.99001411892489</v>
      </c>
      <c r="X1446">
        <v>0.65618221258134479</v>
      </c>
      <c r="Y1446">
        <v>1.3123644251626896</v>
      </c>
      <c r="Z1446">
        <v>73.226681127982687</v>
      </c>
      <c r="AA1446">
        <v>9.2297181899377261</v>
      </c>
      <c r="AB1446">
        <v>0</v>
      </c>
      <c r="AD1446">
        <v>1.3828375165918003</v>
      </c>
      <c r="AE1446">
        <v>1.4374920212548803</v>
      </c>
      <c r="AF1446">
        <v>316</v>
      </c>
      <c r="AG1446">
        <v>0</v>
      </c>
      <c r="AH1446">
        <v>0</v>
      </c>
      <c r="AI1446">
        <v>83</v>
      </c>
      <c r="AJ1446">
        <v>1015</v>
      </c>
      <c r="AK1446">
        <v>251</v>
      </c>
      <c r="AL1446">
        <v>1304</v>
      </c>
      <c r="AM1446">
        <v>1</v>
      </c>
      <c r="AN1446">
        <v>432</v>
      </c>
      <c r="AO1446">
        <v>252</v>
      </c>
      <c r="AP1446">
        <v>737</v>
      </c>
    </row>
    <row r="1447" spans="1:42">
      <c r="A1447">
        <v>10</v>
      </c>
      <c r="B1447">
        <v>114</v>
      </c>
      <c r="C1447">
        <v>2019</v>
      </c>
      <c r="D1447">
        <v>99</v>
      </c>
      <c r="E1447">
        <v>99</v>
      </c>
      <c r="F1447">
        <v>99</v>
      </c>
      <c r="G1447">
        <v>99</v>
      </c>
      <c r="H1447">
        <v>99</v>
      </c>
      <c r="I1447">
        <v>99</v>
      </c>
      <c r="J1447">
        <v>999</v>
      </c>
      <c r="K1447">
        <v>99</v>
      </c>
      <c r="L1447">
        <v>99</v>
      </c>
      <c r="M1447">
        <v>56</v>
      </c>
      <c r="N1447">
        <v>99</v>
      </c>
      <c r="O1447">
        <v>99</v>
      </c>
      <c r="P1447">
        <v>9999</v>
      </c>
      <c r="Q1447">
        <v>1670</v>
      </c>
      <c r="R1447">
        <v>41201</v>
      </c>
      <c r="S1447">
        <v>41152</v>
      </c>
      <c r="T1447">
        <v>13.983422732457948</v>
      </c>
      <c r="U1447">
        <v>56</v>
      </c>
      <c r="V1447">
        <v>89.029852754220016</v>
      </c>
      <c r="W1447">
        <v>82.149160429626278</v>
      </c>
      <c r="X1447">
        <v>0.72813766656149115</v>
      </c>
      <c r="Y1447">
        <v>1.4562753331229823</v>
      </c>
      <c r="Z1447">
        <v>72.007960971821078</v>
      </c>
      <c r="AA1447">
        <v>8.6741354185805459</v>
      </c>
      <c r="AB1447">
        <v>0</v>
      </c>
      <c r="AD1447">
        <v>3.0897119588448358</v>
      </c>
      <c r="AE1447">
        <v>3.2185987228931991</v>
      </c>
      <c r="AF1447">
        <v>657</v>
      </c>
      <c r="AG1447">
        <v>0</v>
      </c>
      <c r="AH1447">
        <v>0</v>
      </c>
      <c r="AI1447">
        <v>159</v>
      </c>
      <c r="AJ1447">
        <v>2286</v>
      </c>
      <c r="AK1447">
        <v>554</v>
      </c>
      <c r="AL1447">
        <v>2935</v>
      </c>
      <c r="AM1447">
        <v>2</v>
      </c>
      <c r="AN1447">
        <v>997</v>
      </c>
      <c r="AO1447">
        <v>654</v>
      </c>
      <c r="AP1447">
        <v>807</v>
      </c>
    </row>
    <row r="1448" spans="1:42">
      <c r="A1448">
        <v>10</v>
      </c>
      <c r="B1448">
        <v>115</v>
      </c>
      <c r="C1448">
        <v>2019</v>
      </c>
      <c r="D1448">
        <v>99</v>
      </c>
      <c r="E1448">
        <v>99</v>
      </c>
      <c r="F1448">
        <v>99</v>
      </c>
      <c r="G1448">
        <v>99</v>
      </c>
      <c r="H1448">
        <v>99</v>
      </c>
      <c r="I1448">
        <v>99</v>
      </c>
      <c r="J1448">
        <v>999</v>
      </c>
      <c r="K1448">
        <v>99</v>
      </c>
      <c r="L1448">
        <v>99</v>
      </c>
      <c r="M1448">
        <v>57</v>
      </c>
      <c r="N1448">
        <v>99</v>
      </c>
      <c r="O1448">
        <v>99</v>
      </c>
      <c r="P1448">
        <v>9999</v>
      </c>
      <c r="Q1448">
        <v>1743</v>
      </c>
      <c r="R1448">
        <v>76141</v>
      </c>
      <c r="S1448">
        <v>75861</v>
      </c>
      <c r="T1448">
        <v>13.948595369117822</v>
      </c>
      <c r="U1448">
        <v>57</v>
      </c>
      <c r="V1448">
        <v>89.148481535261894</v>
      </c>
      <c r="W1448">
        <v>82.202607400376891</v>
      </c>
      <c r="X1448">
        <v>0.75386454078617315</v>
      </c>
      <c r="Y1448">
        <v>1.5077290815723463</v>
      </c>
      <c r="Z1448">
        <v>70.466634270629498</v>
      </c>
      <c r="AA1448">
        <v>8.4020276376212788</v>
      </c>
      <c r="AB1448">
        <v>0</v>
      </c>
      <c r="AD1448">
        <v>5.709904086269864</v>
      </c>
      <c r="AE1448">
        <v>5.9371348744732817</v>
      </c>
      <c r="AF1448">
        <v>1323</v>
      </c>
      <c r="AG1448">
        <v>1</v>
      </c>
      <c r="AH1448">
        <v>0</v>
      </c>
      <c r="AI1448">
        <v>332</v>
      </c>
      <c r="AJ1448">
        <v>4230</v>
      </c>
      <c r="AK1448">
        <v>1109</v>
      </c>
      <c r="AL1448">
        <v>5174</v>
      </c>
      <c r="AM1448">
        <v>5</v>
      </c>
      <c r="AN1448">
        <v>1765</v>
      </c>
      <c r="AO1448">
        <v>1137</v>
      </c>
      <c r="AP1448">
        <v>866</v>
      </c>
    </row>
    <row r="1449" spans="1:42">
      <c r="A1449">
        <v>10</v>
      </c>
      <c r="B1449">
        <v>116</v>
      </c>
      <c r="C1449">
        <v>2019</v>
      </c>
      <c r="D1449">
        <v>99</v>
      </c>
      <c r="E1449">
        <v>99</v>
      </c>
      <c r="F1449">
        <v>99</v>
      </c>
      <c r="G1449">
        <v>99</v>
      </c>
      <c r="H1449">
        <v>99</v>
      </c>
      <c r="I1449">
        <v>99</v>
      </c>
      <c r="J1449">
        <v>999</v>
      </c>
      <c r="K1449">
        <v>99</v>
      </c>
      <c r="L1449">
        <v>99</v>
      </c>
      <c r="M1449">
        <v>58</v>
      </c>
      <c r="N1449">
        <v>99</v>
      </c>
      <c r="O1449">
        <v>99</v>
      </c>
      <c r="P1449">
        <v>9999</v>
      </c>
      <c r="Q1449">
        <v>1796</v>
      </c>
      <c r="R1449">
        <v>117119</v>
      </c>
      <c r="S1449">
        <v>116533</v>
      </c>
      <c r="T1449">
        <v>13.930002817647008</v>
      </c>
      <c r="U1449">
        <v>58</v>
      </c>
      <c r="V1449">
        <v>89.066709480617803</v>
      </c>
      <c r="W1449">
        <v>82.101630611071982</v>
      </c>
      <c r="X1449">
        <v>0.82821745404246949</v>
      </c>
      <c r="Y1449">
        <v>1.6564349080849388</v>
      </c>
      <c r="Z1449">
        <v>68.033367771241203</v>
      </c>
      <c r="AA1449">
        <v>8.2999195528555401</v>
      </c>
      <c r="AB1449">
        <v>0</v>
      </c>
      <c r="AD1449">
        <v>8.7828930100713141</v>
      </c>
      <c r="AE1449">
        <v>9.1090580154971033</v>
      </c>
      <c r="AF1449">
        <v>1883</v>
      </c>
      <c r="AG1449">
        <v>0</v>
      </c>
      <c r="AH1449">
        <v>1</v>
      </c>
      <c r="AI1449">
        <v>412</v>
      </c>
      <c r="AJ1449">
        <v>6743</v>
      </c>
      <c r="AK1449">
        <v>1776</v>
      </c>
      <c r="AL1449">
        <v>7964</v>
      </c>
      <c r="AM1449">
        <v>4</v>
      </c>
      <c r="AN1449">
        <v>2528</v>
      </c>
      <c r="AO1449">
        <v>1760</v>
      </c>
      <c r="AP1449">
        <v>873</v>
      </c>
    </row>
    <row r="1450" spans="1:42">
      <c r="A1450">
        <v>10</v>
      </c>
      <c r="B1450">
        <v>117</v>
      </c>
      <c r="C1450">
        <v>2019</v>
      </c>
      <c r="D1450">
        <v>99</v>
      </c>
      <c r="E1450">
        <v>99</v>
      </c>
      <c r="F1450">
        <v>99</v>
      </c>
      <c r="G1450">
        <v>99</v>
      </c>
      <c r="H1450">
        <v>99</v>
      </c>
      <c r="I1450">
        <v>99</v>
      </c>
      <c r="J1450">
        <v>999</v>
      </c>
      <c r="K1450">
        <v>99</v>
      </c>
      <c r="L1450">
        <v>99</v>
      </c>
      <c r="M1450">
        <v>59</v>
      </c>
      <c r="N1450">
        <v>99</v>
      </c>
      <c r="O1450">
        <v>99</v>
      </c>
      <c r="P1450">
        <v>9999</v>
      </c>
      <c r="Q1450">
        <v>1855</v>
      </c>
      <c r="R1450">
        <v>154132</v>
      </c>
      <c r="S1450">
        <v>153684</v>
      </c>
      <c r="T1450">
        <v>13.959521708665301</v>
      </c>
      <c r="U1450">
        <v>59</v>
      </c>
      <c r="V1450">
        <v>88.675289388819749</v>
      </c>
      <c r="W1450">
        <v>81.785560826111507</v>
      </c>
      <c r="X1450">
        <v>0.976435782316456</v>
      </c>
      <c r="Y1450">
        <v>1.952871564632912</v>
      </c>
      <c r="Z1450">
        <v>65.845509044195879</v>
      </c>
      <c r="AA1450">
        <v>8.2944952116964856</v>
      </c>
      <c r="AB1450">
        <v>0</v>
      </c>
      <c r="AD1450">
        <v>11.558541871330123</v>
      </c>
      <c r="AE1450">
        <v>11.966800478078863</v>
      </c>
      <c r="AF1450">
        <v>2522</v>
      </c>
      <c r="AG1450">
        <v>0</v>
      </c>
      <c r="AH1450">
        <v>0</v>
      </c>
      <c r="AI1450">
        <v>622</v>
      </c>
      <c r="AJ1450">
        <v>8993.5</v>
      </c>
      <c r="AK1450">
        <v>2425</v>
      </c>
      <c r="AL1450">
        <v>10963.5</v>
      </c>
      <c r="AM1450">
        <v>2</v>
      </c>
      <c r="AN1450">
        <v>3274</v>
      </c>
      <c r="AO1450">
        <v>2286</v>
      </c>
      <c r="AP1450">
        <v>895</v>
      </c>
    </row>
    <row r="1451" spans="1:42">
      <c r="A1451">
        <v>10</v>
      </c>
      <c r="B1451">
        <v>118</v>
      </c>
      <c r="C1451">
        <v>2019</v>
      </c>
      <c r="D1451">
        <v>99</v>
      </c>
      <c r="E1451">
        <v>99</v>
      </c>
      <c r="F1451">
        <v>99</v>
      </c>
      <c r="G1451">
        <v>99</v>
      </c>
      <c r="H1451">
        <v>99</v>
      </c>
      <c r="I1451">
        <v>99</v>
      </c>
      <c r="J1451">
        <v>999</v>
      </c>
      <c r="K1451">
        <v>99</v>
      </c>
      <c r="L1451">
        <v>99</v>
      </c>
      <c r="M1451">
        <v>60</v>
      </c>
      <c r="N1451">
        <v>99</v>
      </c>
      <c r="O1451">
        <v>99</v>
      </c>
      <c r="P1451">
        <v>9999</v>
      </c>
      <c r="Q1451">
        <v>1938</v>
      </c>
      <c r="R1451">
        <v>184564</v>
      </c>
      <c r="S1451">
        <v>181896</v>
      </c>
      <c r="T1451">
        <v>16.753180468563752</v>
      </c>
      <c r="U1451">
        <v>60</v>
      </c>
      <c r="V1451">
        <v>88.287451508132818</v>
      </c>
      <c r="W1451">
        <v>81.109902581696502</v>
      </c>
      <c r="X1451">
        <v>1.0793004052794697</v>
      </c>
      <c r="Y1451">
        <v>2.1586008105589394</v>
      </c>
      <c r="Z1451">
        <v>62.87737586961704</v>
      </c>
      <c r="AA1451">
        <v>8.6454247268433857</v>
      </c>
      <c r="AB1451">
        <v>0</v>
      </c>
      <c r="AD1451">
        <v>13.840673720837803</v>
      </c>
      <c r="AE1451">
        <v>14.046553802460664</v>
      </c>
      <c r="AF1451">
        <v>3303</v>
      </c>
      <c r="AG1451">
        <v>3</v>
      </c>
      <c r="AH1451">
        <v>0</v>
      </c>
      <c r="AI1451">
        <v>772</v>
      </c>
      <c r="AJ1451">
        <v>11194</v>
      </c>
      <c r="AK1451">
        <v>3029</v>
      </c>
      <c r="AL1451">
        <v>13489</v>
      </c>
      <c r="AM1451">
        <v>4</v>
      </c>
      <c r="AN1451">
        <v>3883</v>
      </c>
      <c r="AO1451">
        <v>2648</v>
      </c>
      <c r="AP1451">
        <v>931</v>
      </c>
    </row>
    <row r="1452" spans="1:42">
      <c r="A1452">
        <v>10</v>
      </c>
      <c r="B1452">
        <v>119</v>
      </c>
      <c r="C1452">
        <v>2019</v>
      </c>
      <c r="D1452">
        <v>99</v>
      </c>
      <c r="E1452">
        <v>99</v>
      </c>
      <c r="F1452">
        <v>99</v>
      </c>
      <c r="G1452">
        <v>99</v>
      </c>
      <c r="H1452">
        <v>99</v>
      </c>
      <c r="I1452">
        <v>99</v>
      </c>
      <c r="J1452">
        <v>999</v>
      </c>
      <c r="K1452">
        <v>99</v>
      </c>
      <c r="L1452">
        <v>99</v>
      </c>
      <c r="M1452">
        <v>61</v>
      </c>
      <c r="N1452">
        <v>99</v>
      </c>
      <c r="O1452">
        <v>99</v>
      </c>
      <c r="P1452">
        <v>9999</v>
      </c>
      <c r="Q1452">
        <v>1889</v>
      </c>
      <c r="R1452">
        <v>186162</v>
      </c>
      <c r="S1452">
        <v>185967</v>
      </c>
      <c r="T1452">
        <v>16.982080123763179</v>
      </c>
      <c r="U1452">
        <v>61</v>
      </c>
      <c r="V1452">
        <v>87.301265679071989</v>
      </c>
      <c r="W1452">
        <v>80.555539853844721</v>
      </c>
      <c r="X1452">
        <v>1.2392432397589197</v>
      </c>
      <c r="Y1452">
        <v>2.4784864795178394</v>
      </c>
      <c r="Z1452">
        <v>62.130832285858546</v>
      </c>
      <c r="AA1452">
        <v>8.4835243107841496</v>
      </c>
      <c r="AB1452">
        <v>0</v>
      </c>
      <c r="AD1452">
        <v>13.960509640117284</v>
      </c>
      <c r="AE1452">
        <v>14.26277581894465</v>
      </c>
      <c r="AF1452">
        <v>3239</v>
      </c>
      <c r="AG1452">
        <v>2</v>
      </c>
      <c r="AH1452">
        <v>0</v>
      </c>
      <c r="AI1452">
        <v>836</v>
      </c>
      <c r="AJ1452">
        <v>11823</v>
      </c>
      <c r="AK1452">
        <v>2997</v>
      </c>
      <c r="AL1452">
        <v>14437</v>
      </c>
      <c r="AM1452">
        <v>7</v>
      </c>
      <c r="AN1452">
        <v>3784</v>
      </c>
      <c r="AO1452">
        <v>2641</v>
      </c>
      <c r="AP1452">
        <v>897</v>
      </c>
    </row>
    <row r="1453" spans="1:42">
      <c r="A1453">
        <v>10</v>
      </c>
      <c r="B1453">
        <v>120</v>
      </c>
      <c r="C1453">
        <v>2019</v>
      </c>
      <c r="D1453">
        <v>99</v>
      </c>
      <c r="E1453">
        <v>99</v>
      </c>
      <c r="F1453">
        <v>99</v>
      </c>
      <c r="G1453">
        <v>99</v>
      </c>
      <c r="H1453">
        <v>99</v>
      </c>
      <c r="I1453">
        <v>99</v>
      </c>
      <c r="J1453">
        <v>999</v>
      </c>
      <c r="K1453">
        <v>99</v>
      </c>
      <c r="L1453">
        <v>99</v>
      </c>
      <c r="M1453">
        <v>62</v>
      </c>
      <c r="N1453">
        <v>99</v>
      </c>
      <c r="O1453">
        <v>99</v>
      </c>
      <c r="P1453">
        <v>9999</v>
      </c>
      <c r="Q1453">
        <v>1875</v>
      </c>
      <c r="R1453">
        <v>177451</v>
      </c>
      <c r="S1453">
        <v>177286</v>
      </c>
      <c r="T1453">
        <v>16.984091382973329</v>
      </c>
      <c r="U1453">
        <v>62</v>
      </c>
      <c r="V1453">
        <v>86.258845954072868</v>
      </c>
      <c r="W1453">
        <v>79.591591891068788</v>
      </c>
      <c r="X1453">
        <v>1.4640661365672778</v>
      </c>
      <c r="Y1453">
        <v>2.9281322731345556</v>
      </c>
      <c r="Z1453">
        <v>60.060523750218387</v>
      </c>
      <c r="AA1453">
        <v>8.7260793746788714</v>
      </c>
      <c r="AB1453">
        <v>0</v>
      </c>
      <c r="AD1453">
        <v>13.307261396785879</v>
      </c>
      <c r="AE1453">
        <v>13.434279849299861</v>
      </c>
      <c r="AF1453">
        <v>3367</v>
      </c>
      <c r="AG1453">
        <v>5</v>
      </c>
      <c r="AH1453">
        <v>3</v>
      </c>
      <c r="AI1453">
        <v>940</v>
      </c>
      <c r="AJ1453">
        <v>11610</v>
      </c>
      <c r="AK1453">
        <v>2946</v>
      </c>
      <c r="AL1453">
        <v>14523</v>
      </c>
      <c r="AM1453">
        <v>12</v>
      </c>
      <c r="AN1453">
        <v>3500</v>
      </c>
      <c r="AO1453">
        <v>2539</v>
      </c>
      <c r="AP1453">
        <v>888</v>
      </c>
    </row>
    <row r="1454" spans="1:42">
      <c r="A1454">
        <v>10</v>
      </c>
      <c r="B1454">
        <v>121</v>
      </c>
      <c r="C1454">
        <v>2019</v>
      </c>
      <c r="D1454">
        <v>99</v>
      </c>
      <c r="E1454">
        <v>99</v>
      </c>
      <c r="F1454">
        <v>99</v>
      </c>
      <c r="G1454">
        <v>99</v>
      </c>
      <c r="H1454">
        <v>99</v>
      </c>
      <c r="I1454">
        <v>99</v>
      </c>
      <c r="J1454">
        <v>999</v>
      </c>
      <c r="K1454">
        <v>99</v>
      </c>
      <c r="L1454">
        <v>99</v>
      </c>
      <c r="M1454">
        <v>63</v>
      </c>
      <c r="N1454">
        <v>99</v>
      </c>
      <c r="O1454">
        <v>99</v>
      </c>
      <c r="P1454">
        <v>9999</v>
      </c>
      <c r="Q1454">
        <v>1868</v>
      </c>
      <c r="R1454">
        <v>146690</v>
      </c>
      <c r="S1454">
        <v>146634</v>
      </c>
      <c r="T1454">
        <v>16.99344876951394</v>
      </c>
      <c r="U1454">
        <v>63</v>
      </c>
      <c r="V1454">
        <v>84.989604795904299</v>
      </c>
      <c r="W1454">
        <v>78.43405110683706</v>
      </c>
      <c r="X1454">
        <v>1.7247256118344811</v>
      </c>
      <c r="Y1454">
        <v>3.4494512236689623</v>
      </c>
      <c r="Z1454">
        <v>56.945940418569755</v>
      </c>
      <c r="AA1454">
        <v>8.932457610894236</v>
      </c>
      <c r="AB1454">
        <v>0</v>
      </c>
      <c r="AD1454">
        <v>11.000457446250069</v>
      </c>
      <c r="AE1454">
        <v>10.949948763347928</v>
      </c>
      <c r="AF1454">
        <v>2789</v>
      </c>
      <c r="AG1454">
        <v>0</v>
      </c>
      <c r="AH1454">
        <v>1</v>
      </c>
      <c r="AI1454">
        <v>905</v>
      </c>
      <c r="AJ1454">
        <v>10099</v>
      </c>
      <c r="AK1454">
        <v>2551</v>
      </c>
      <c r="AL1454">
        <v>13133</v>
      </c>
      <c r="AM1454">
        <v>7</v>
      </c>
      <c r="AN1454">
        <v>2970</v>
      </c>
      <c r="AO1454">
        <v>2108</v>
      </c>
      <c r="AP1454">
        <v>887</v>
      </c>
    </row>
    <row r="1455" spans="1:42">
      <c r="A1455">
        <v>10</v>
      </c>
      <c r="B1455">
        <v>122</v>
      </c>
      <c r="C1455">
        <v>2019</v>
      </c>
      <c r="D1455">
        <v>99</v>
      </c>
      <c r="E1455">
        <v>99</v>
      </c>
      <c r="F1455">
        <v>99</v>
      </c>
      <c r="G1455">
        <v>99</v>
      </c>
      <c r="H1455">
        <v>99</v>
      </c>
      <c r="I1455">
        <v>99</v>
      </c>
      <c r="J1455">
        <v>999</v>
      </c>
      <c r="K1455">
        <v>99</v>
      </c>
      <c r="L1455">
        <v>99</v>
      </c>
      <c r="M1455">
        <v>64</v>
      </c>
      <c r="N1455">
        <v>99</v>
      </c>
      <c r="O1455">
        <v>99</v>
      </c>
      <c r="P1455">
        <v>9999</v>
      </c>
      <c r="Q1455">
        <v>1824</v>
      </c>
      <c r="R1455">
        <v>102940</v>
      </c>
      <c r="S1455">
        <v>102876</v>
      </c>
      <c r="T1455">
        <v>16.989430736351277</v>
      </c>
      <c r="U1455">
        <v>64</v>
      </c>
      <c r="V1455">
        <v>83.15411464019725</v>
      </c>
      <c r="W1455">
        <v>76.733928904701244</v>
      </c>
      <c r="X1455">
        <v>1.8185350689722168</v>
      </c>
      <c r="Y1455">
        <v>3.6370701379444337</v>
      </c>
      <c r="Z1455">
        <v>53.376724305420638</v>
      </c>
      <c r="AA1455">
        <v>9.3088663949969934</v>
      </c>
      <c r="AB1455">
        <v>0</v>
      </c>
      <c r="AD1455">
        <v>7.7195929478286276</v>
      </c>
      <c r="AE1455">
        <v>7.5157835395392798</v>
      </c>
      <c r="AF1455">
        <v>2201</v>
      </c>
      <c r="AG1455">
        <v>0</v>
      </c>
      <c r="AH1455">
        <v>4</v>
      </c>
      <c r="AI1455">
        <v>699</v>
      </c>
      <c r="AJ1455">
        <v>7675</v>
      </c>
      <c r="AK1455">
        <v>2024</v>
      </c>
      <c r="AL1455">
        <v>10162</v>
      </c>
      <c r="AM1455">
        <v>3</v>
      </c>
      <c r="AN1455">
        <v>2266</v>
      </c>
      <c r="AO1455">
        <v>1526</v>
      </c>
      <c r="AP1455">
        <v>876</v>
      </c>
    </row>
    <row r="1456" spans="1:42">
      <c r="A1456">
        <v>10</v>
      </c>
      <c r="B1456">
        <v>123</v>
      </c>
      <c r="C1456">
        <v>2019</v>
      </c>
      <c r="D1456">
        <v>99</v>
      </c>
      <c r="E1456">
        <v>99</v>
      </c>
      <c r="F1456">
        <v>99</v>
      </c>
      <c r="G1456">
        <v>99</v>
      </c>
      <c r="H1456">
        <v>99</v>
      </c>
      <c r="I1456">
        <v>99</v>
      </c>
      <c r="J1456">
        <v>999</v>
      </c>
      <c r="K1456">
        <v>99</v>
      </c>
      <c r="L1456">
        <v>99</v>
      </c>
      <c r="M1456">
        <v>65</v>
      </c>
      <c r="N1456">
        <v>99</v>
      </c>
      <c r="O1456">
        <v>99</v>
      </c>
      <c r="P1456">
        <v>9999</v>
      </c>
      <c r="Q1456">
        <v>1722</v>
      </c>
      <c r="R1456">
        <v>57518</v>
      </c>
      <c r="S1456">
        <v>57474</v>
      </c>
      <c r="T1456">
        <v>16.986943217775302</v>
      </c>
      <c r="U1456">
        <v>65</v>
      </c>
      <c r="V1456">
        <v>80.154910312075927</v>
      </c>
      <c r="W1456">
        <v>73.958633817030403</v>
      </c>
      <c r="X1456">
        <v>1.8724573177092387</v>
      </c>
      <c r="Y1456">
        <v>3.7449146354184775</v>
      </c>
      <c r="Z1456">
        <v>49.553183351298721</v>
      </c>
      <c r="AA1456">
        <v>9.8902043902428574</v>
      </c>
      <c r="AB1456">
        <v>0</v>
      </c>
      <c r="AD1456">
        <v>4.3133431821760944</v>
      </c>
      <c r="AE1456">
        <v>4.0469986754212526</v>
      </c>
      <c r="AF1456">
        <v>1406</v>
      </c>
      <c r="AG1456">
        <v>0</v>
      </c>
      <c r="AH1456">
        <v>2</v>
      </c>
      <c r="AI1456">
        <v>538</v>
      </c>
      <c r="AJ1456">
        <v>4700</v>
      </c>
      <c r="AK1456">
        <v>1303</v>
      </c>
      <c r="AL1456">
        <v>6235</v>
      </c>
      <c r="AM1456">
        <v>1</v>
      </c>
      <c r="AN1456">
        <v>1341</v>
      </c>
      <c r="AO1456">
        <v>919</v>
      </c>
      <c r="AP1456">
        <v>844</v>
      </c>
    </row>
    <row r="1457" spans="1:42">
      <c r="A1457">
        <v>10</v>
      </c>
      <c r="B1457">
        <v>124</v>
      </c>
      <c r="C1457">
        <v>2019</v>
      </c>
      <c r="D1457">
        <v>99</v>
      </c>
      <c r="E1457">
        <v>99</v>
      </c>
      <c r="F1457">
        <v>99</v>
      </c>
      <c r="G1457">
        <v>99</v>
      </c>
      <c r="H1457">
        <v>99</v>
      </c>
      <c r="I1457">
        <v>99</v>
      </c>
      <c r="J1457">
        <v>999</v>
      </c>
      <c r="K1457">
        <v>99</v>
      </c>
      <c r="L1457">
        <v>99</v>
      </c>
      <c r="M1457">
        <v>66</v>
      </c>
      <c r="N1457">
        <v>99</v>
      </c>
      <c r="O1457">
        <v>99</v>
      </c>
      <c r="P1457">
        <v>9999</v>
      </c>
      <c r="Q1457">
        <v>1581</v>
      </c>
      <c r="R1457">
        <v>26996</v>
      </c>
      <c r="S1457">
        <v>26974</v>
      </c>
      <c r="T1457">
        <v>16.986146095717881</v>
      </c>
      <c r="U1457">
        <v>66</v>
      </c>
      <c r="V1457">
        <v>76.828092394417283</v>
      </c>
      <c r="W1457">
        <v>70.884432045673648</v>
      </c>
      <c r="X1457">
        <v>1.8854645132612244</v>
      </c>
      <c r="Y1457">
        <v>3.7709290265224489</v>
      </c>
      <c r="Z1457">
        <v>46.117943399022074</v>
      </c>
      <c r="AA1457">
        <v>10.5579677165292</v>
      </c>
      <c r="AB1457">
        <v>0</v>
      </c>
      <c r="AD1457">
        <v>2.0244621257002304</v>
      </c>
      <c r="AE1457">
        <v>1.8204090067641063</v>
      </c>
      <c r="AF1457">
        <v>742</v>
      </c>
      <c r="AG1457">
        <v>0</v>
      </c>
      <c r="AH1457">
        <v>1</v>
      </c>
      <c r="AI1457">
        <v>351</v>
      </c>
      <c r="AJ1457">
        <v>2241</v>
      </c>
      <c r="AK1457">
        <v>632</v>
      </c>
      <c r="AL1457">
        <v>3059</v>
      </c>
      <c r="AM1457">
        <v>1</v>
      </c>
      <c r="AN1457">
        <v>684</v>
      </c>
      <c r="AO1457">
        <v>460</v>
      </c>
      <c r="AP1457">
        <v>773</v>
      </c>
    </row>
    <row r="1458" spans="1:42">
      <c r="A1458">
        <v>10</v>
      </c>
      <c r="B1458">
        <v>125</v>
      </c>
      <c r="C1458">
        <v>2019</v>
      </c>
      <c r="D1458">
        <v>99</v>
      </c>
      <c r="E1458">
        <v>99</v>
      </c>
      <c r="F1458">
        <v>99</v>
      </c>
      <c r="G1458">
        <v>99</v>
      </c>
      <c r="H1458">
        <v>99</v>
      </c>
      <c r="I1458">
        <v>99</v>
      </c>
      <c r="J1458">
        <v>999</v>
      </c>
      <c r="K1458">
        <v>99</v>
      </c>
      <c r="L1458">
        <v>99</v>
      </c>
      <c r="M1458">
        <v>67</v>
      </c>
      <c r="N1458">
        <v>99</v>
      </c>
      <c r="O1458">
        <v>99</v>
      </c>
      <c r="P1458">
        <v>9999</v>
      </c>
      <c r="Q1458">
        <v>1333</v>
      </c>
      <c r="R1458">
        <v>11274</v>
      </c>
      <c r="S1458">
        <v>11242</v>
      </c>
      <c r="T1458">
        <v>16.95174738335994</v>
      </c>
      <c r="U1458">
        <v>67</v>
      </c>
      <c r="V1458">
        <v>73.619047362053649</v>
      </c>
      <c r="W1458">
        <v>67.851795054260748</v>
      </c>
      <c r="X1458">
        <v>1.6675536632960797</v>
      </c>
      <c r="Y1458">
        <v>3.3351073265921594</v>
      </c>
      <c r="Z1458">
        <v>44.252261841405002</v>
      </c>
      <c r="AA1458">
        <v>11.249030020750411</v>
      </c>
      <c r="AB1458">
        <v>0</v>
      </c>
      <c r="AD1458">
        <v>0.84545065954750309</v>
      </c>
      <c r="AE1458">
        <v>0.72623584558161747</v>
      </c>
      <c r="AF1458">
        <v>352</v>
      </c>
      <c r="AG1458">
        <v>0</v>
      </c>
      <c r="AH1458">
        <v>0</v>
      </c>
      <c r="AI1458">
        <v>176</v>
      </c>
      <c r="AJ1458">
        <v>990</v>
      </c>
      <c r="AK1458">
        <v>306</v>
      </c>
      <c r="AL1458">
        <v>1147</v>
      </c>
      <c r="AM1458">
        <v>1</v>
      </c>
      <c r="AN1458">
        <v>321</v>
      </c>
      <c r="AO1458">
        <v>193</v>
      </c>
      <c r="AP1458">
        <v>656</v>
      </c>
    </row>
    <row r="1459" spans="1:42">
      <c r="A1459">
        <v>10</v>
      </c>
      <c r="B1459">
        <v>126</v>
      </c>
      <c r="C1459">
        <v>2019</v>
      </c>
      <c r="D1459">
        <v>99</v>
      </c>
      <c r="E1459">
        <v>99</v>
      </c>
      <c r="F1459">
        <v>99</v>
      </c>
      <c r="G1459">
        <v>99</v>
      </c>
      <c r="H1459">
        <v>99</v>
      </c>
      <c r="I1459">
        <v>99</v>
      </c>
      <c r="J1459">
        <v>999</v>
      </c>
      <c r="K1459">
        <v>99</v>
      </c>
      <c r="L1459">
        <v>99</v>
      </c>
      <c r="M1459">
        <v>68</v>
      </c>
      <c r="N1459">
        <v>99</v>
      </c>
      <c r="O1459">
        <v>99</v>
      </c>
      <c r="P1459">
        <v>9999</v>
      </c>
      <c r="Q1459">
        <v>1058</v>
      </c>
      <c r="R1459">
        <v>5994</v>
      </c>
      <c r="S1459">
        <v>5960</v>
      </c>
      <c r="T1459">
        <v>16.903570236903573</v>
      </c>
      <c r="U1459">
        <v>68</v>
      </c>
      <c r="V1459">
        <v>70.1708828084668</v>
      </c>
      <c r="W1459">
        <v>64.573614093959478</v>
      </c>
      <c r="X1459">
        <v>1.7183850517183843</v>
      </c>
      <c r="Y1459">
        <v>3.4367701034367686</v>
      </c>
      <c r="Z1459">
        <v>42.208875542208872</v>
      </c>
      <c r="AA1459">
        <v>12.322189601252809</v>
      </c>
      <c r="AB1459">
        <v>0</v>
      </c>
      <c r="AD1459">
        <v>0.44949718408087042</v>
      </c>
      <c r="AE1459">
        <v>0.36641573230281321</v>
      </c>
      <c r="AF1459">
        <v>270</v>
      </c>
      <c r="AG1459">
        <v>0</v>
      </c>
      <c r="AH1459">
        <v>0</v>
      </c>
      <c r="AI1459">
        <v>153</v>
      </c>
      <c r="AJ1459">
        <v>578</v>
      </c>
      <c r="AK1459">
        <v>192</v>
      </c>
      <c r="AL1459">
        <v>589</v>
      </c>
      <c r="AM1459">
        <v>0</v>
      </c>
      <c r="AN1459">
        <v>185</v>
      </c>
      <c r="AO1459">
        <v>141</v>
      </c>
      <c r="AP1459">
        <v>544</v>
      </c>
    </row>
    <row r="1460" spans="1:42">
      <c r="A1460">
        <v>10</v>
      </c>
      <c r="B1460">
        <v>127</v>
      </c>
      <c r="C1460">
        <v>2018</v>
      </c>
      <c r="D1460">
        <v>99</v>
      </c>
      <c r="E1460">
        <v>99</v>
      </c>
      <c r="F1460">
        <v>99</v>
      </c>
      <c r="G1460">
        <v>99</v>
      </c>
      <c r="H1460">
        <v>99</v>
      </c>
      <c r="I1460">
        <v>99</v>
      </c>
      <c r="J1460">
        <v>999</v>
      </c>
      <c r="K1460">
        <v>99</v>
      </c>
      <c r="L1460">
        <v>99</v>
      </c>
      <c r="M1460">
        <v>48</v>
      </c>
      <c r="N1460">
        <v>99</v>
      </c>
      <c r="O1460">
        <v>99</v>
      </c>
      <c r="P1460">
        <v>9999</v>
      </c>
      <c r="Q1460">
        <v>108</v>
      </c>
      <c r="R1460">
        <v>263</v>
      </c>
      <c r="S1460">
        <v>112</v>
      </c>
      <c r="T1460">
        <v>3.4182509505703425</v>
      </c>
      <c r="U1460">
        <v>48</v>
      </c>
      <c r="V1460">
        <v>144.6989630088222</v>
      </c>
      <c r="W1460">
        <v>92.244642857142949</v>
      </c>
      <c r="X1460">
        <v>1.1406844106463883</v>
      </c>
      <c r="Y1460">
        <v>2.2813688212927765</v>
      </c>
      <c r="Z1460">
        <v>15.969581749049423</v>
      </c>
      <c r="AA1460">
        <v>26.479688439867282</v>
      </c>
      <c r="AB1460">
        <v>0</v>
      </c>
      <c r="AD1460">
        <v>1.8607547022969358E-2</v>
      </c>
      <c r="AE1460">
        <v>9.4092640984994903E-3</v>
      </c>
      <c r="AF1460">
        <v>8</v>
      </c>
      <c r="AG1460">
        <v>0</v>
      </c>
      <c r="AH1460">
        <v>0</v>
      </c>
      <c r="AI1460">
        <v>7</v>
      </c>
      <c r="AJ1460">
        <v>10</v>
      </c>
      <c r="AK1460">
        <v>8</v>
      </c>
      <c r="AL1460">
        <v>20</v>
      </c>
      <c r="AM1460">
        <v>0</v>
      </c>
      <c r="AN1460">
        <v>15</v>
      </c>
      <c r="AO1460">
        <v>1</v>
      </c>
    </row>
    <row r="1461" spans="1:42">
      <c r="A1461">
        <v>10</v>
      </c>
      <c r="B1461">
        <v>128</v>
      </c>
      <c r="C1461">
        <v>2018</v>
      </c>
      <c r="D1461">
        <v>99</v>
      </c>
      <c r="E1461">
        <v>99</v>
      </c>
      <c r="F1461">
        <v>99</v>
      </c>
      <c r="G1461">
        <v>99</v>
      </c>
      <c r="H1461">
        <v>99</v>
      </c>
      <c r="I1461">
        <v>99</v>
      </c>
      <c r="J1461">
        <v>999</v>
      </c>
      <c r="K1461">
        <v>99</v>
      </c>
      <c r="L1461">
        <v>99</v>
      </c>
      <c r="M1461">
        <v>49</v>
      </c>
      <c r="N1461">
        <v>99</v>
      </c>
      <c r="O1461">
        <v>99</v>
      </c>
      <c r="P1461">
        <v>9999</v>
      </c>
      <c r="Q1461">
        <v>73</v>
      </c>
      <c r="R1461">
        <v>92</v>
      </c>
      <c r="S1461">
        <v>92</v>
      </c>
      <c r="T1461">
        <v>8.0652173913043494</v>
      </c>
      <c r="U1461">
        <v>49</v>
      </c>
      <c r="V1461">
        <v>102.95350699514812</v>
      </c>
      <c r="W1461">
        <v>95.026086956521695</v>
      </c>
      <c r="X1461">
        <v>1.0869565217391304</v>
      </c>
      <c r="Y1461">
        <v>2.1739130434782608</v>
      </c>
      <c r="Z1461">
        <v>44.565217391304358</v>
      </c>
      <c r="AA1461">
        <v>25.683901528614655</v>
      </c>
      <c r="AB1461">
        <v>0</v>
      </c>
      <c r="AD1461">
        <v>6.509103901571031E-3</v>
      </c>
      <c r="AE1461">
        <v>7.9620913385138412E-3</v>
      </c>
      <c r="AF1461">
        <v>3</v>
      </c>
      <c r="AG1461">
        <v>0</v>
      </c>
      <c r="AH1461">
        <v>0</v>
      </c>
      <c r="AI1461">
        <v>2</v>
      </c>
      <c r="AJ1461">
        <v>3</v>
      </c>
      <c r="AK1461">
        <v>2</v>
      </c>
      <c r="AL1461">
        <v>13</v>
      </c>
      <c r="AM1461">
        <v>0</v>
      </c>
      <c r="AN1461">
        <v>4</v>
      </c>
      <c r="AO1461">
        <v>2</v>
      </c>
    </row>
    <row r="1462" spans="1:42">
      <c r="A1462">
        <v>10</v>
      </c>
      <c r="B1462">
        <v>129</v>
      </c>
      <c r="C1462">
        <v>2018</v>
      </c>
      <c r="D1462">
        <v>99</v>
      </c>
      <c r="E1462">
        <v>99</v>
      </c>
      <c r="F1462">
        <v>99</v>
      </c>
      <c r="G1462">
        <v>99</v>
      </c>
      <c r="H1462">
        <v>99</v>
      </c>
      <c r="I1462">
        <v>99</v>
      </c>
      <c r="J1462">
        <v>999</v>
      </c>
      <c r="K1462">
        <v>99</v>
      </c>
      <c r="L1462">
        <v>99</v>
      </c>
      <c r="M1462">
        <v>50</v>
      </c>
      <c r="N1462">
        <v>99</v>
      </c>
      <c r="O1462">
        <v>99</v>
      </c>
      <c r="P1462">
        <v>9999</v>
      </c>
      <c r="Q1462">
        <v>136</v>
      </c>
      <c r="R1462">
        <v>182</v>
      </c>
      <c r="S1462">
        <v>180</v>
      </c>
      <c r="T1462">
        <v>10.895604395604392</v>
      </c>
      <c r="U1462">
        <v>50</v>
      </c>
      <c r="V1462">
        <v>100.20825809558204</v>
      </c>
      <c r="W1462">
        <v>92.062777777777683</v>
      </c>
      <c r="X1462">
        <v>1.648351648351648</v>
      </c>
      <c r="Y1462">
        <v>3.2967032967032961</v>
      </c>
      <c r="Z1462">
        <v>39.010989010989007</v>
      </c>
      <c r="AA1462">
        <v>25.59805120741218</v>
      </c>
      <c r="AB1462">
        <v>0</v>
      </c>
      <c r="AD1462">
        <v>1.287670554441225E-2</v>
      </c>
      <c r="AE1462">
        <v>1.5092217720295844E-2</v>
      </c>
      <c r="AF1462">
        <v>8</v>
      </c>
      <c r="AG1462">
        <v>0</v>
      </c>
      <c r="AH1462">
        <v>0</v>
      </c>
      <c r="AI1462">
        <v>0</v>
      </c>
      <c r="AJ1462">
        <v>4</v>
      </c>
      <c r="AK1462">
        <v>0</v>
      </c>
      <c r="AL1462">
        <v>6</v>
      </c>
      <c r="AM1462">
        <v>0</v>
      </c>
      <c r="AN1462">
        <v>14</v>
      </c>
      <c r="AO1462">
        <v>2</v>
      </c>
    </row>
    <row r="1463" spans="1:42">
      <c r="A1463">
        <v>10</v>
      </c>
      <c r="B1463">
        <v>130</v>
      </c>
      <c r="C1463">
        <v>2018</v>
      </c>
      <c r="D1463">
        <v>99</v>
      </c>
      <c r="E1463">
        <v>99</v>
      </c>
      <c r="F1463">
        <v>99</v>
      </c>
      <c r="G1463">
        <v>99</v>
      </c>
      <c r="H1463">
        <v>99</v>
      </c>
      <c r="I1463">
        <v>99</v>
      </c>
      <c r="J1463">
        <v>999</v>
      </c>
      <c r="K1463">
        <v>99</v>
      </c>
      <c r="L1463">
        <v>99</v>
      </c>
      <c r="M1463">
        <v>51</v>
      </c>
      <c r="N1463">
        <v>99</v>
      </c>
      <c r="O1463">
        <v>99</v>
      </c>
      <c r="P1463">
        <v>9999</v>
      </c>
      <c r="Q1463">
        <v>225</v>
      </c>
      <c r="R1463">
        <v>308</v>
      </c>
      <c r="S1463">
        <v>308</v>
      </c>
      <c r="T1463">
        <v>11</v>
      </c>
      <c r="U1463">
        <v>51</v>
      </c>
      <c r="V1463">
        <v>101.03628765600595</v>
      </c>
      <c r="W1463">
        <v>93.256493506493527</v>
      </c>
      <c r="X1463">
        <v>0.9740259740259738</v>
      </c>
      <c r="Y1463">
        <v>1.9480519480519476</v>
      </c>
      <c r="Z1463">
        <v>48.701298701298711</v>
      </c>
      <c r="AA1463">
        <v>22.655059998787195</v>
      </c>
      <c r="AB1463">
        <v>0</v>
      </c>
      <c r="AD1463">
        <v>2.1791347844389967E-2</v>
      </c>
      <c r="AE1463">
        <v>2.6159309745165314E-2</v>
      </c>
      <c r="AF1463">
        <v>7</v>
      </c>
      <c r="AG1463">
        <v>0</v>
      </c>
      <c r="AH1463">
        <v>0</v>
      </c>
      <c r="AI1463">
        <v>4</v>
      </c>
      <c r="AJ1463">
        <v>23</v>
      </c>
      <c r="AK1463">
        <v>4</v>
      </c>
      <c r="AL1463">
        <v>19</v>
      </c>
      <c r="AM1463">
        <v>0</v>
      </c>
      <c r="AN1463">
        <v>20</v>
      </c>
      <c r="AO1463">
        <v>14</v>
      </c>
    </row>
    <row r="1464" spans="1:42">
      <c r="A1464">
        <v>10</v>
      </c>
      <c r="B1464">
        <v>131</v>
      </c>
      <c r="C1464">
        <v>2018</v>
      </c>
      <c r="D1464">
        <v>99</v>
      </c>
      <c r="E1464">
        <v>99</v>
      </c>
      <c r="F1464">
        <v>99</v>
      </c>
      <c r="G1464">
        <v>99</v>
      </c>
      <c r="H1464">
        <v>99</v>
      </c>
      <c r="I1464">
        <v>99</v>
      </c>
      <c r="J1464">
        <v>999</v>
      </c>
      <c r="K1464">
        <v>99</v>
      </c>
      <c r="L1464">
        <v>99</v>
      </c>
      <c r="M1464">
        <v>52</v>
      </c>
      <c r="N1464">
        <v>99</v>
      </c>
      <c r="O1464">
        <v>99</v>
      </c>
      <c r="P1464">
        <v>9999</v>
      </c>
      <c r="Q1464">
        <v>470</v>
      </c>
      <c r="R1464">
        <v>743</v>
      </c>
      <c r="S1464">
        <v>742</v>
      </c>
      <c r="T1464">
        <v>10.989232839838493</v>
      </c>
      <c r="U1464">
        <v>52</v>
      </c>
      <c r="V1464">
        <v>94.483738424742967</v>
      </c>
      <c r="W1464">
        <v>87.158490566037685</v>
      </c>
      <c r="X1464">
        <v>1.8842530282637953</v>
      </c>
      <c r="Y1464">
        <v>3.7685060565275905</v>
      </c>
      <c r="Z1464">
        <v>55.316285329744282</v>
      </c>
      <c r="AA1464">
        <v>20.459522246421276</v>
      </c>
      <c r="AB1464">
        <v>0</v>
      </c>
      <c r="AD1464">
        <v>5.2568089118122531E-2</v>
      </c>
      <c r="AE1464">
        <v>5.8899293810376015E-2</v>
      </c>
      <c r="AF1464">
        <v>17</v>
      </c>
      <c r="AG1464">
        <v>0</v>
      </c>
      <c r="AH1464">
        <v>0</v>
      </c>
      <c r="AI1464">
        <v>3</v>
      </c>
      <c r="AJ1464">
        <v>36</v>
      </c>
      <c r="AK1464">
        <v>11</v>
      </c>
      <c r="AL1464">
        <v>64</v>
      </c>
      <c r="AM1464">
        <v>0</v>
      </c>
      <c r="AN1464">
        <v>47</v>
      </c>
      <c r="AO1464">
        <v>17</v>
      </c>
    </row>
    <row r="1465" spans="1:42">
      <c r="A1465">
        <v>10</v>
      </c>
      <c r="B1465">
        <v>132</v>
      </c>
      <c r="C1465">
        <v>2018</v>
      </c>
      <c r="D1465">
        <v>99</v>
      </c>
      <c r="E1465">
        <v>99</v>
      </c>
      <c r="F1465">
        <v>99</v>
      </c>
      <c r="G1465">
        <v>99</v>
      </c>
      <c r="H1465">
        <v>99</v>
      </c>
      <c r="I1465">
        <v>99</v>
      </c>
      <c r="J1465">
        <v>999</v>
      </c>
      <c r="K1465">
        <v>99</v>
      </c>
      <c r="L1465">
        <v>99</v>
      </c>
      <c r="M1465">
        <v>53</v>
      </c>
      <c r="N1465">
        <v>99</v>
      </c>
      <c r="O1465">
        <v>99</v>
      </c>
      <c r="P1465">
        <v>9999</v>
      </c>
      <c r="Q1465">
        <v>889</v>
      </c>
      <c r="R1465">
        <v>2194</v>
      </c>
      <c r="S1465">
        <v>2194</v>
      </c>
      <c r="T1465">
        <v>11</v>
      </c>
      <c r="U1465">
        <v>53</v>
      </c>
      <c r="V1465">
        <v>88.852341311031381</v>
      </c>
      <c r="W1465">
        <v>82.010711030082106</v>
      </c>
      <c r="X1465">
        <v>1.731996353691887</v>
      </c>
      <c r="Y1465">
        <v>3.463992707383774</v>
      </c>
      <c r="Z1465">
        <v>65.815861440291698</v>
      </c>
      <c r="AA1465">
        <v>15.961634699040848</v>
      </c>
      <c r="AB1465">
        <v>0</v>
      </c>
      <c r="AD1465">
        <v>0.15522797782659603</v>
      </c>
      <c r="AE1465">
        <v>0.16387159563458611</v>
      </c>
      <c r="AF1465">
        <v>39</v>
      </c>
      <c r="AG1465">
        <v>0</v>
      </c>
      <c r="AH1465">
        <v>0</v>
      </c>
      <c r="AI1465">
        <v>13</v>
      </c>
      <c r="AJ1465">
        <v>129</v>
      </c>
      <c r="AK1465">
        <v>26</v>
      </c>
      <c r="AL1465">
        <v>157</v>
      </c>
      <c r="AM1465">
        <v>0</v>
      </c>
      <c r="AN1465">
        <v>128</v>
      </c>
      <c r="AO1465">
        <v>45</v>
      </c>
    </row>
    <row r="1466" spans="1:42">
      <c r="A1466">
        <v>10</v>
      </c>
      <c r="B1466">
        <v>133</v>
      </c>
      <c r="C1466">
        <v>2018</v>
      </c>
      <c r="D1466">
        <v>99</v>
      </c>
      <c r="E1466">
        <v>99</v>
      </c>
      <c r="F1466">
        <v>99</v>
      </c>
      <c r="G1466">
        <v>99</v>
      </c>
      <c r="H1466">
        <v>99</v>
      </c>
      <c r="I1466">
        <v>99</v>
      </c>
      <c r="J1466">
        <v>999</v>
      </c>
      <c r="K1466">
        <v>99</v>
      </c>
      <c r="L1466">
        <v>99</v>
      </c>
      <c r="M1466">
        <v>54</v>
      </c>
      <c r="N1466">
        <v>99</v>
      </c>
      <c r="O1466">
        <v>99</v>
      </c>
      <c r="P1466">
        <v>9999</v>
      </c>
      <c r="Q1466">
        <v>1447</v>
      </c>
      <c r="R1466">
        <v>8394</v>
      </c>
      <c r="S1466">
        <v>8394</v>
      </c>
      <c r="T1466">
        <v>11.003931379556825</v>
      </c>
      <c r="U1466">
        <v>54</v>
      </c>
      <c r="V1466">
        <v>87.333546558948811</v>
      </c>
      <c r="W1466">
        <v>80.608863473909778</v>
      </c>
      <c r="X1466">
        <v>1.0602811532046701</v>
      </c>
      <c r="Y1466">
        <v>2.1205623064093402</v>
      </c>
      <c r="Z1466">
        <v>71.670240648081986</v>
      </c>
      <c r="AA1466">
        <v>11.638526909372713</v>
      </c>
      <c r="AB1466">
        <v>0</v>
      </c>
      <c r="AD1466">
        <v>0.59388497988899136</v>
      </c>
      <c r="AE1466">
        <v>0.61623767295613141</v>
      </c>
      <c r="AF1466">
        <v>109</v>
      </c>
      <c r="AG1466">
        <v>0</v>
      </c>
      <c r="AH1466">
        <v>0</v>
      </c>
      <c r="AI1466">
        <v>46</v>
      </c>
      <c r="AJ1466">
        <v>483</v>
      </c>
      <c r="AK1466">
        <v>127</v>
      </c>
      <c r="AL1466">
        <v>621</v>
      </c>
      <c r="AM1466">
        <v>0</v>
      </c>
      <c r="AN1466">
        <v>505</v>
      </c>
      <c r="AO1466">
        <v>131</v>
      </c>
    </row>
    <row r="1467" spans="1:42">
      <c r="A1467">
        <v>10</v>
      </c>
      <c r="B1467">
        <v>134</v>
      </c>
      <c r="C1467">
        <v>2018</v>
      </c>
      <c r="D1467">
        <v>99</v>
      </c>
      <c r="E1467">
        <v>99</v>
      </c>
      <c r="F1467">
        <v>99</v>
      </c>
      <c r="G1467">
        <v>99</v>
      </c>
      <c r="H1467">
        <v>99</v>
      </c>
      <c r="I1467">
        <v>99</v>
      </c>
      <c r="J1467">
        <v>999</v>
      </c>
      <c r="K1467">
        <v>99</v>
      </c>
      <c r="L1467">
        <v>99</v>
      </c>
      <c r="M1467">
        <v>55</v>
      </c>
      <c r="N1467">
        <v>99</v>
      </c>
      <c r="O1467">
        <v>99</v>
      </c>
      <c r="P1467">
        <v>9999</v>
      </c>
      <c r="Q1467">
        <v>1701</v>
      </c>
      <c r="R1467">
        <v>27080</v>
      </c>
      <c r="S1467">
        <v>27079</v>
      </c>
      <c r="T1467">
        <v>13.99948301329394</v>
      </c>
      <c r="U1467">
        <v>55</v>
      </c>
      <c r="V1467">
        <v>87.762562386678269</v>
      </c>
      <c r="W1467">
        <v>81.003364230584353</v>
      </c>
      <c r="X1467">
        <v>1.0782865583456422</v>
      </c>
      <c r="Y1467">
        <v>2.1565731166912845</v>
      </c>
      <c r="Z1467">
        <v>71.233382570162476</v>
      </c>
      <c r="AA1467">
        <v>9.5192333472859758</v>
      </c>
      <c r="AB1467">
        <v>0</v>
      </c>
      <c r="AD1467">
        <v>1.9159405832015592</v>
      </c>
      <c r="AE1467">
        <v>1.9977086985639887</v>
      </c>
      <c r="AF1467">
        <v>374</v>
      </c>
      <c r="AG1467">
        <v>0</v>
      </c>
      <c r="AH1467">
        <v>0</v>
      </c>
      <c r="AI1467">
        <v>99</v>
      </c>
      <c r="AJ1467">
        <v>1535</v>
      </c>
      <c r="AK1467">
        <v>419</v>
      </c>
      <c r="AL1467">
        <v>1890</v>
      </c>
      <c r="AM1467">
        <v>0</v>
      </c>
      <c r="AN1467">
        <v>1526</v>
      </c>
      <c r="AO1467">
        <v>433</v>
      </c>
    </row>
    <row r="1468" spans="1:42">
      <c r="A1468">
        <v>10</v>
      </c>
      <c r="B1468">
        <v>135</v>
      </c>
      <c r="C1468">
        <v>2018</v>
      </c>
      <c r="D1468">
        <v>99</v>
      </c>
      <c r="E1468">
        <v>99</v>
      </c>
      <c r="F1468">
        <v>99</v>
      </c>
      <c r="G1468">
        <v>99</v>
      </c>
      <c r="H1468">
        <v>99</v>
      </c>
      <c r="I1468">
        <v>99</v>
      </c>
      <c r="J1468">
        <v>999</v>
      </c>
      <c r="K1468">
        <v>99</v>
      </c>
      <c r="L1468">
        <v>99</v>
      </c>
      <c r="M1468">
        <v>56</v>
      </c>
      <c r="N1468">
        <v>99</v>
      </c>
      <c r="O1468">
        <v>99</v>
      </c>
      <c r="P1468">
        <v>9999</v>
      </c>
      <c r="Q1468">
        <v>1875</v>
      </c>
      <c r="R1468">
        <v>66027</v>
      </c>
      <c r="S1468">
        <v>66027</v>
      </c>
      <c r="T1468">
        <v>14.00004543595802</v>
      </c>
      <c r="U1468">
        <v>56</v>
      </c>
      <c r="V1468">
        <v>88.342626373292049</v>
      </c>
      <c r="W1468">
        <v>81.540244142547124</v>
      </c>
      <c r="X1468">
        <v>1.0980356520817243</v>
      </c>
      <c r="Y1468">
        <v>2.1960713041634485</v>
      </c>
      <c r="Z1468">
        <v>68.231178154391401</v>
      </c>
      <c r="AA1468">
        <v>8.8504481324646296</v>
      </c>
      <c r="AB1468">
        <v>0</v>
      </c>
      <c r="AD1468">
        <v>4.6714848185764177</v>
      </c>
      <c r="AE1468">
        <v>4.9033179402636282</v>
      </c>
      <c r="AF1468">
        <v>940</v>
      </c>
      <c r="AG1468">
        <v>0</v>
      </c>
      <c r="AH1468">
        <v>0</v>
      </c>
      <c r="AI1468">
        <v>252</v>
      </c>
      <c r="AJ1468">
        <v>3996</v>
      </c>
      <c r="AK1468">
        <v>965</v>
      </c>
      <c r="AL1468">
        <v>4732</v>
      </c>
      <c r="AM1468">
        <v>0</v>
      </c>
      <c r="AN1468">
        <v>3374</v>
      </c>
      <c r="AO1468">
        <v>1181</v>
      </c>
    </row>
    <row r="1469" spans="1:42">
      <c r="A1469">
        <v>10</v>
      </c>
      <c r="B1469">
        <v>136</v>
      </c>
      <c r="C1469">
        <v>2018</v>
      </c>
      <c r="D1469">
        <v>99</v>
      </c>
      <c r="E1469">
        <v>99</v>
      </c>
      <c r="F1469">
        <v>99</v>
      </c>
      <c r="G1469">
        <v>99</v>
      </c>
      <c r="H1469">
        <v>99</v>
      </c>
      <c r="I1469">
        <v>99</v>
      </c>
      <c r="J1469">
        <v>999</v>
      </c>
      <c r="K1469">
        <v>99</v>
      </c>
      <c r="L1469">
        <v>99</v>
      </c>
      <c r="M1469">
        <v>57</v>
      </c>
      <c r="N1469">
        <v>99</v>
      </c>
      <c r="O1469">
        <v>99</v>
      </c>
      <c r="P1469">
        <v>9999</v>
      </c>
      <c r="Q1469">
        <v>1969</v>
      </c>
      <c r="R1469">
        <v>117303</v>
      </c>
      <c r="S1469">
        <v>117293</v>
      </c>
      <c r="T1469">
        <v>13.998857659224402</v>
      </c>
      <c r="U1469">
        <v>57</v>
      </c>
      <c r="V1469">
        <v>88.586596378052491</v>
      </c>
      <c r="W1469">
        <v>81.763700306071485</v>
      </c>
      <c r="X1469">
        <v>1.1636531035011892</v>
      </c>
      <c r="Y1469">
        <v>2.3273062070023784</v>
      </c>
      <c r="Z1469">
        <v>65.331662446825746</v>
      </c>
      <c r="AA1469">
        <v>8.6614382388139219</v>
      </c>
      <c r="AB1469">
        <v>0</v>
      </c>
      <c r="AD1469">
        <v>8.2993197278911577</v>
      </c>
      <c r="AE1469">
        <v>8.7343203006080259</v>
      </c>
      <c r="AF1469">
        <v>1784</v>
      </c>
      <c r="AG1469">
        <v>1</v>
      </c>
      <c r="AH1469">
        <v>0</v>
      </c>
      <c r="AI1469">
        <v>441</v>
      </c>
      <c r="AJ1469">
        <v>7050</v>
      </c>
      <c r="AK1469">
        <v>1751</v>
      </c>
      <c r="AL1469">
        <v>8502</v>
      </c>
      <c r="AM1469">
        <v>0</v>
      </c>
      <c r="AN1469">
        <v>5919</v>
      </c>
      <c r="AO1469">
        <v>1986</v>
      </c>
    </row>
    <row r="1470" spans="1:42">
      <c r="A1470">
        <v>10</v>
      </c>
      <c r="B1470">
        <v>137</v>
      </c>
      <c r="C1470">
        <v>2018</v>
      </c>
      <c r="D1470">
        <v>99</v>
      </c>
      <c r="E1470">
        <v>99</v>
      </c>
      <c r="F1470">
        <v>99</v>
      </c>
      <c r="G1470">
        <v>99</v>
      </c>
      <c r="H1470">
        <v>99</v>
      </c>
      <c r="I1470">
        <v>99</v>
      </c>
      <c r="J1470">
        <v>999</v>
      </c>
      <c r="K1470">
        <v>99</v>
      </c>
      <c r="L1470">
        <v>99</v>
      </c>
      <c r="M1470">
        <v>58</v>
      </c>
      <c r="N1470">
        <v>99</v>
      </c>
      <c r="O1470">
        <v>99</v>
      </c>
      <c r="P1470">
        <v>9999</v>
      </c>
      <c r="Q1470">
        <v>2028</v>
      </c>
      <c r="R1470">
        <v>167167</v>
      </c>
      <c r="S1470">
        <v>167047</v>
      </c>
      <c r="T1470">
        <v>13.990021954093811</v>
      </c>
      <c r="U1470">
        <v>58</v>
      </c>
      <c r="V1470">
        <v>88.524862255666378</v>
      </c>
      <c r="W1470">
        <v>81.693573605034615</v>
      </c>
      <c r="X1470">
        <v>1.2269167957790712</v>
      </c>
      <c r="Y1470">
        <v>2.4538335915581424</v>
      </c>
      <c r="Z1470">
        <v>62.734271716307632</v>
      </c>
      <c r="AA1470">
        <v>8.5760389382637356</v>
      </c>
      <c r="AB1470">
        <v>0</v>
      </c>
      <c r="AD1470">
        <v>11.827254042542652</v>
      </c>
      <c r="AE1470">
        <v>12.42862420655754</v>
      </c>
      <c r="AF1470">
        <v>2404</v>
      </c>
      <c r="AG1470">
        <v>1</v>
      </c>
      <c r="AH1470">
        <v>0</v>
      </c>
      <c r="AI1470">
        <v>607</v>
      </c>
      <c r="AJ1470">
        <v>10169</v>
      </c>
      <c r="AK1470">
        <v>2623</v>
      </c>
      <c r="AL1470">
        <v>12132</v>
      </c>
      <c r="AM1470">
        <v>5</v>
      </c>
      <c r="AN1470">
        <v>8238</v>
      </c>
      <c r="AO1470">
        <v>2832</v>
      </c>
    </row>
    <row r="1471" spans="1:42">
      <c r="A1471">
        <v>10</v>
      </c>
      <c r="B1471">
        <v>138</v>
      </c>
      <c r="C1471">
        <v>2018</v>
      </c>
      <c r="D1471">
        <v>99</v>
      </c>
      <c r="E1471">
        <v>99</v>
      </c>
      <c r="F1471">
        <v>99</v>
      </c>
      <c r="G1471">
        <v>99</v>
      </c>
      <c r="H1471">
        <v>99</v>
      </c>
      <c r="I1471">
        <v>99</v>
      </c>
      <c r="J1471">
        <v>999</v>
      </c>
      <c r="K1471">
        <v>99</v>
      </c>
      <c r="L1471">
        <v>99</v>
      </c>
      <c r="M1471">
        <v>59</v>
      </c>
      <c r="N1471">
        <v>99</v>
      </c>
      <c r="O1471">
        <v>99</v>
      </c>
      <c r="P1471">
        <v>9999</v>
      </c>
      <c r="Q1471">
        <v>2063</v>
      </c>
      <c r="R1471">
        <v>195842</v>
      </c>
      <c r="S1471">
        <v>195507</v>
      </c>
      <c r="T1471">
        <v>13.97620530836082</v>
      </c>
      <c r="U1471">
        <v>59</v>
      </c>
      <c r="V1471">
        <v>88.045453573910521</v>
      </c>
      <c r="W1471">
        <v>81.229408665673901</v>
      </c>
      <c r="X1471">
        <v>1.3689606928033828</v>
      </c>
      <c r="Y1471">
        <v>2.7379213856067657</v>
      </c>
      <c r="Z1471">
        <v>59.949346922519155</v>
      </c>
      <c r="AA1471">
        <v>8.6533829656621588</v>
      </c>
      <c r="AB1471">
        <v>0</v>
      </c>
      <c r="AD1471">
        <v>13.856042677081231</v>
      </c>
      <c r="AE1471">
        <v>14.463456219739184</v>
      </c>
      <c r="AF1471">
        <v>3051</v>
      </c>
      <c r="AG1471">
        <v>2</v>
      </c>
      <c r="AH1471">
        <v>0</v>
      </c>
      <c r="AI1471">
        <v>755</v>
      </c>
      <c r="AJ1471">
        <v>12330</v>
      </c>
      <c r="AK1471">
        <v>3284</v>
      </c>
      <c r="AL1471">
        <v>14781</v>
      </c>
      <c r="AM1471">
        <v>4</v>
      </c>
      <c r="AN1471">
        <v>9576</v>
      </c>
      <c r="AO1471">
        <v>3286</v>
      </c>
    </row>
    <row r="1472" spans="1:42">
      <c r="A1472">
        <v>10</v>
      </c>
      <c r="B1472">
        <v>139</v>
      </c>
      <c r="C1472">
        <v>2018</v>
      </c>
      <c r="D1472">
        <v>99</v>
      </c>
      <c r="E1472">
        <v>99</v>
      </c>
      <c r="F1472">
        <v>99</v>
      </c>
      <c r="G1472">
        <v>99</v>
      </c>
      <c r="H1472">
        <v>99</v>
      </c>
      <c r="I1472">
        <v>99</v>
      </c>
      <c r="J1472">
        <v>999</v>
      </c>
      <c r="K1472">
        <v>99</v>
      </c>
      <c r="L1472">
        <v>99</v>
      </c>
      <c r="M1472">
        <v>60</v>
      </c>
      <c r="N1472">
        <v>99</v>
      </c>
      <c r="O1472">
        <v>99</v>
      </c>
      <c r="P1472">
        <v>9999</v>
      </c>
      <c r="Q1472">
        <v>2095</v>
      </c>
      <c r="R1472">
        <v>205325</v>
      </c>
      <c r="S1472">
        <v>203380</v>
      </c>
      <c r="T1472">
        <v>16.837618409838061</v>
      </c>
      <c r="U1472">
        <v>60</v>
      </c>
      <c r="V1472">
        <v>87.34560201287448</v>
      </c>
      <c r="W1472">
        <v>80.374386370341284</v>
      </c>
      <c r="X1472">
        <v>1.4903202240350661</v>
      </c>
      <c r="Y1472">
        <v>2.9806404480701323</v>
      </c>
      <c r="Z1472">
        <v>57.025690977718249</v>
      </c>
      <c r="AA1472">
        <v>8.9693414830972067</v>
      </c>
      <c r="AB1472">
        <v>0</v>
      </c>
      <c r="AD1472">
        <v>14.526975636848602</v>
      </c>
      <c r="AE1472">
        <v>14.887521280920202</v>
      </c>
      <c r="AF1472">
        <v>3453</v>
      </c>
      <c r="AG1472">
        <v>3</v>
      </c>
      <c r="AH1472">
        <v>2</v>
      </c>
      <c r="AI1472">
        <v>1000</v>
      </c>
      <c r="AJ1472">
        <v>13642</v>
      </c>
      <c r="AK1472">
        <v>3796</v>
      </c>
      <c r="AL1472">
        <v>16233</v>
      </c>
      <c r="AM1472">
        <v>8</v>
      </c>
      <c r="AN1472">
        <v>10115</v>
      </c>
      <c r="AO1472">
        <v>3489</v>
      </c>
    </row>
    <row r="1473" spans="1:41">
      <c r="A1473">
        <v>10</v>
      </c>
      <c r="B1473">
        <v>140</v>
      </c>
      <c r="C1473">
        <v>2018</v>
      </c>
      <c r="D1473">
        <v>99</v>
      </c>
      <c r="E1473">
        <v>99</v>
      </c>
      <c r="F1473">
        <v>99</v>
      </c>
      <c r="G1473">
        <v>99</v>
      </c>
      <c r="H1473">
        <v>99</v>
      </c>
      <c r="I1473">
        <v>99</v>
      </c>
      <c r="J1473">
        <v>999</v>
      </c>
      <c r="K1473">
        <v>99</v>
      </c>
      <c r="L1473">
        <v>99</v>
      </c>
      <c r="M1473">
        <v>61</v>
      </c>
      <c r="N1473">
        <v>99</v>
      </c>
      <c r="O1473">
        <v>99</v>
      </c>
      <c r="P1473">
        <v>9999</v>
      </c>
      <c r="Q1473">
        <v>1997</v>
      </c>
      <c r="R1473">
        <v>180954</v>
      </c>
      <c r="S1473">
        <v>180634</v>
      </c>
      <c r="T1473">
        <v>16.969705007902565</v>
      </c>
      <c r="U1473">
        <v>61</v>
      </c>
      <c r="V1473">
        <v>86.154953485072383</v>
      </c>
      <c r="W1473">
        <v>79.485050433473376</v>
      </c>
      <c r="X1473">
        <v>1.6689324358676796</v>
      </c>
      <c r="Y1473">
        <v>3.3378648717353592</v>
      </c>
      <c r="Z1473">
        <v>55.330083888723109</v>
      </c>
      <c r="AA1473">
        <v>8.8951429219463893</v>
      </c>
      <c r="AB1473">
        <v>0</v>
      </c>
      <c r="AD1473">
        <v>12.802699863096564</v>
      </c>
      <c r="AE1473">
        <v>13.07619641201706</v>
      </c>
      <c r="AF1473">
        <v>3084</v>
      </c>
      <c r="AG1473">
        <v>1</v>
      </c>
      <c r="AH1473">
        <v>1</v>
      </c>
      <c r="AI1473">
        <v>900</v>
      </c>
      <c r="AJ1473">
        <v>12617</v>
      </c>
      <c r="AK1473">
        <v>3353</v>
      </c>
      <c r="AL1473">
        <v>14924</v>
      </c>
      <c r="AM1473">
        <v>7</v>
      </c>
      <c r="AN1473">
        <v>9062</v>
      </c>
      <c r="AO1473">
        <v>3004</v>
      </c>
    </row>
    <row r="1474" spans="1:41">
      <c r="A1474">
        <v>10</v>
      </c>
      <c r="B1474">
        <v>141</v>
      </c>
      <c r="C1474">
        <v>2018</v>
      </c>
      <c r="D1474">
        <v>99</v>
      </c>
      <c r="E1474">
        <v>99</v>
      </c>
      <c r="F1474">
        <v>99</v>
      </c>
      <c r="G1474">
        <v>99</v>
      </c>
      <c r="H1474">
        <v>99</v>
      </c>
      <c r="I1474">
        <v>99</v>
      </c>
      <c r="J1474">
        <v>999</v>
      </c>
      <c r="K1474">
        <v>99</v>
      </c>
      <c r="L1474">
        <v>99</v>
      </c>
      <c r="M1474">
        <v>62</v>
      </c>
      <c r="N1474">
        <v>99</v>
      </c>
      <c r="O1474">
        <v>99</v>
      </c>
      <c r="P1474">
        <v>9999</v>
      </c>
      <c r="Q1474">
        <v>1948</v>
      </c>
      <c r="R1474">
        <v>147082</v>
      </c>
      <c r="S1474">
        <v>146926</v>
      </c>
      <c r="T1474">
        <v>16.981683686650989</v>
      </c>
      <c r="U1474">
        <v>62</v>
      </c>
      <c r="V1474">
        <v>84.830024545344244</v>
      </c>
      <c r="W1474">
        <v>78.275792575854567</v>
      </c>
      <c r="X1474">
        <v>1.9118586910702875</v>
      </c>
      <c r="Y1474">
        <v>3.823717382140575</v>
      </c>
      <c r="Z1474">
        <v>52.351069471451297</v>
      </c>
      <c r="AA1474">
        <v>9.1412066420229703</v>
      </c>
      <c r="AB1474">
        <v>0</v>
      </c>
      <c r="AD1474">
        <v>10.406217609248589</v>
      </c>
      <c r="AE1474">
        <v>10.474242175550303</v>
      </c>
      <c r="AF1474">
        <v>2901</v>
      </c>
      <c r="AG1474">
        <v>0</v>
      </c>
      <c r="AH1474">
        <v>1</v>
      </c>
      <c r="AI1474">
        <v>933</v>
      </c>
      <c r="AJ1474">
        <v>10677</v>
      </c>
      <c r="AK1474">
        <v>2901</v>
      </c>
      <c r="AL1474">
        <v>12605</v>
      </c>
      <c r="AM1474">
        <v>3</v>
      </c>
      <c r="AN1474">
        <v>7397</v>
      </c>
      <c r="AO1474">
        <v>2544</v>
      </c>
    </row>
    <row r="1475" spans="1:41">
      <c r="A1475">
        <v>10</v>
      </c>
      <c r="B1475">
        <v>142</v>
      </c>
      <c r="C1475">
        <v>2018</v>
      </c>
      <c r="D1475">
        <v>99</v>
      </c>
      <c r="E1475">
        <v>99</v>
      </c>
      <c r="F1475">
        <v>99</v>
      </c>
      <c r="G1475">
        <v>99</v>
      </c>
      <c r="H1475">
        <v>99</v>
      </c>
      <c r="I1475">
        <v>99</v>
      </c>
      <c r="J1475">
        <v>999</v>
      </c>
      <c r="K1475">
        <v>99</v>
      </c>
      <c r="L1475">
        <v>99</v>
      </c>
      <c r="M1475">
        <v>63</v>
      </c>
      <c r="N1475">
        <v>99</v>
      </c>
      <c r="O1475">
        <v>99</v>
      </c>
      <c r="P1475">
        <v>9999</v>
      </c>
      <c r="Q1475">
        <v>1913</v>
      </c>
      <c r="R1475">
        <v>107778</v>
      </c>
      <c r="S1475">
        <v>107722</v>
      </c>
      <c r="T1475">
        <v>16.991000018556662</v>
      </c>
      <c r="U1475">
        <v>63</v>
      </c>
      <c r="V1475">
        <v>83.476597991504946</v>
      </c>
      <c r="W1475">
        <v>77.03821225005079</v>
      </c>
      <c r="X1475">
        <v>2.1228822208614004</v>
      </c>
      <c r="Y1475">
        <v>4.2457644417228009</v>
      </c>
      <c r="Z1475">
        <v>48.667631613130688</v>
      </c>
      <c r="AA1475">
        <v>9.4448184572317064</v>
      </c>
      <c r="AB1475">
        <v>0</v>
      </c>
      <c r="AD1475">
        <v>7.6254152206904608</v>
      </c>
      <c r="AE1475">
        <v>7.5580034544822254</v>
      </c>
      <c r="AF1475">
        <v>2155</v>
      </c>
      <c r="AG1475">
        <v>0</v>
      </c>
      <c r="AH1475">
        <v>0</v>
      </c>
      <c r="AI1475">
        <v>734</v>
      </c>
      <c r="AJ1475">
        <v>8187</v>
      </c>
      <c r="AK1475">
        <v>2304</v>
      </c>
      <c r="AL1475">
        <v>9909</v>
      </c>
      <c r="AM1475">
        <v>4</v>
      </c>
      <c r="AN1475">
        <v>5479</v>
      </c>
      <c r="AO1475">
        <v>1845</v>
      </c>
    </row>
    <row r="1476" spans="1:41">
      <c r="A1476">
        <v>10</v>
      </c>
      <c r="B1476">
        <v>143</v>
      </c>
      <c r="C1476">
        <v>2018</v>
      </c>
      <c r="D1476">
        <v>99</v>
      </c>
      <c r="E1476">
        <v>99</v>
      </c>
      <c r="F1476">
        <v>99</v>
      </c>
      <c r="G1476">
        <v>99</v>
      </c>
      <c r="H1476">
        <v>99</v>
      </c>
      <c r="I1476">
        <v>99</v>
      </c>
      <c r="J1476">
        <v>999</v>
      </c>
      <c r="K1476">
        <v>99</v>
      </c>
      <c r="L1476">
        <v>99</v>
      </c>
      <c r="M1476">
        <v>64</v>
      </c>
      <c r="N1476">
        <v>99</v>
      </c>
      <c r="O1476">
        <v>99</v>
      </c>
      <c r="P1476">
        <v>9999</v>
      </c>
      <c r="Q1476">
        <v>1831</v>
      </c>
      <c r="R1476">
        <v>72392</v>
      </c>
      <c r="S1476">
        <v>72380</v>
      </c>
      <c r="T1476">
        <v>16.996974803845731</v>
      </c>
      <c r="U1476">
        <v>64</v>
      </c>
      <c r="V1476">
        <v>81.805825280505189</v>
      </c>
      <c r="W1476">
        <v>75.502267200883111</v>
      </c>
      <c r="X1476">
        <v>2.2792573765056914</v>
      </c>
      <c r="Y1476">
        <v>4.5585147530113828</v>
      </c>
      <c r="Z1476">
        <v>44.167863852359375</v>
      </c>
      <c r="AA1476">
        <v>9.8677480729106382</v>
      </c>
      <c r="AB1476">
        <v>0</v>
      </c>
      <c r="AD1476">
        <v>5.1218157569840193</v>
      </c>
      <c r="AE1476">
        <v>4.9770849533138737</v>
      </c>
      <c r="AF1476">
        <v>1628</v>
      </c>
      <c r="AG1476">
        <v>0</v>
      </c>
      <c r="AH1476">
        <v>0</v>
      </c>
      <c r="AI1476">
        <v>574</v>
      </c>
      <c r="AJ1476">
        <v>5850</v>
      </c>
      <c r="AK1476">
        <v>1768</v>
      </c>
      <c r="AL1476">
        <v>7098</v>
      </c>
      <c r="AM1476">
        <v>0</v>
      </c>
      <c r="AN1476">
        <v>3767</v>
      </c>
      <c r="AO1476">
        <v>1355</v>
      </c>
    </row>
    <row r="1477" spans="1:41">
      <c r="A1477">
        <v>10</v>
      </c>
      <c r="B1477">
        <v>144</v>
      </c>
      <c r="C1477">
        <v>2018</v>
      </c>
      <c r="D1477">
        <v>99</v>
      </c>
      <c r="E1477">
        <v>99</v>
      </c>
      <c r="F1477">
        <v>99</v>
      </c>
      <c r="G1477">
        <v>99</v>
      </c>
      <c r="H1477">
        <v>99</v>
      </c>
      <c r="I1477">
        <v>99</v>
      </c>
      <c r="J1477">
        <v>999</v>
      </c>
      <c r="K1477">
        <v>99</v>
      </c>
      <c r="L1477">
        <v>99</v>
      </c>
      <c r="M1477">
        <v>65</v>
      </c>
      <c r="N1477">
        <v>99</v>
      </c>
      <c r="O1477">
        <v>99</v>
      </c>
      <c r="P1477">
        <v>9999</v>
      </c>
      <c r="Q1477">
        <v>1771</v>
      </c>
      <c r="R1477">
        <v>43700</v>
      </c>
      <c r="S1477">
        <v>43672</v>
      </c>
      <c r="T1477">
        <v>16.988764302059497</v>
      </c>
      <c r="U1477">
        <v>65</v>
      </c>
      <c r="V1477">
        <v>80.048470753217757</v>
      </c>
      <c r="W1477">
        <v>73.867278805642087</v>
      </c>
      <c r="X1477">
        <v>2.4439359267734559</v>
      </c>
      <c r="Y1477">
        <v>4.8878718535469119</v>
      </c>
      <c r="Z1477">
        <v>39.093821510297488</v>
      </c>
      <c r="AA1477">
        <v>10.264874852552685</v>
      </c>
      <c r="AB1477">
        <v>0</v>
      </c>
      <c r="AD1477">
        <v>3.0918243532462393</v>
      </c>
      <c r="AE1477">
        <v>2.9379991356396844</v>
      </c>
      <c r="AF1477">
        <v>1059</v>
      </c>
      <c r="AG1477">
        <v>0</v>
      </c>
      <c r="AH1477">
        <v>0</v>
      </c>
      <c r="AI1477">
        <v>418</v>
      </c>
      <c r="AJ1477">
        <v>3624</v>
      </c>
      <c r="AK1477">
        <v>1163</v>
      </c>
      <c r="AL1477">
        <v>4437</v>
      </c>
      <c r="AM1477">
        <v>0</v>
      </c>
      <c r="AN1477">
        <v>2441</v>
      </c>
      <c r="AO1477">
        <v>838</v>
      </c>
    </row>
    <row r="1478" spans="1:41">
      <c r="A1478">
        <v>10</v>
      </c>
      <c r="B1478">
        <v>145</v>
      </c>
      <c r="C1478">
        <v>2018</v>
      </c>
      <c r="D1478">
        <v>99</v>
      </c>
      <c r="E1478">
        <v>99</v>
      </c>
      <c r="F1478">
        <v>99</v>
      </c>
      <c r="G1478">
        <v>99</v>
      </c>
      <c r="H1478">
        <v>99</v>
      </c>
      <c r="I1478">
        <v>99</v>
      </c>
      <c r="J1478">
        <v>999</v>
      </c>
      <c r="K1478">
        <v>99</v>
      </c>
      <c r="L1478">
        <v>99</v>
      </c>
      <c r="M1478">
        <v>66</v>
      </c>
      <c r="N1478">
        <v>99</v>
      </c>
      <c r="O1478">
        <v>99</v>
      </c>
      <c r="P1478">
        <v>9999</v>
      </c>
      <c r="Q1478">
        <v>1636</v>
      </c>
      <c r="R1478">
        <v>23857</v>
      </c>
      <c r="S1478">
        <v>23840</v>
      </c>
      <c r="T1478">
        <v>16.987886155006912</v>
      </c>
      <c r="U1478">
        <v>66</v>
      </c>
      <c r="V1478">
        <v>78.09796894427906</v>
      </c>
      <c r="W1478">
        <v>72.06544882550331</v>
      </c>
      <c r="X1478">
        <v>2.506601835939136</v>
      </c>
      <c r="Y1478">
        <v>5.013203671878272</v>
      </c>
      <c r="Z1478">
        <v>34.057090162216554</v>
      </c>
      <c r="AA1478">
        <v>10.677375901055456</v>
      </c>
      <c r="AB1478">
        <v>0</v>
      </c>
      <c r="AD1478">
        <v>1.6879096932584787</v>
      </c>
      <c r="AE1478">
        <v>1.5646954831451001</v>
      </c>
      <c r="AF1478">
        <v>628</v>
      </c>
      <c r="AG1478">
        <v>1</v>
      </c>
      <c r="AH1478">
        <v>0</v>
      </c>
      <c r="AI1478">
        <v>304</v>
      </c>
      <c r="AJ1478">
        <v>2066</v>
      </c>
      <c r="AK1478">
        <v>638</v>
      </c>
      <c r="AL1478">
        <v>2454</v>
      </c>
      <c r="AM1478">
        <v>2</v>
      </c>
      <c r="AN1478">
        <v>1345</v>
      </c>
      <c r="AO1478">
        <v>461</v>
      </c>
    </row>
    <row r="1479" spans="1:41">
      <c r="A1479">
        <v>10</v>
      </c>
      <c r="B1479">
        <v>146</v>
      </c>
      <c r="C1479">
        <v>2018</v>
      </c>
      <c r="D1479">
        <v>99</v>
      </c>
      <c r="E1479">
        <v>99</v>
      </c>
      <c r="F1479">
        <v>99</v>
      </c>
      <c r="G1479">
        <v>99</v>
      </c>
      <c r="H1479">
        <v>99</v>
      </c>
      <c r="I1479">
        <v>99</v>
      </c>
      <c r="J1479">
        <v>999</v>
      </c>
      <c r="K1479">
        <v>99</v>
      </c>
      <c r="L1479">
        <v>99</v>
      </c>
      <c r="M1479">
        <v>67</v>
      </c>
      <c r="N1479">
        <v>99</v>
      </c>
      <c r="O1479">
        <v>99</v>
      </c>
      <c r="P1479">
        <v>9999</v>
      </c>
      <c r="Q1479">
        <v>1368</v>
      </c>
      <c r="R1479">
        <v>11114</v>
      </c>
      <c r="S1479">
        <v>11113</v>
      </c>
      <c r="T1479">
        <v>16.998200467878341</v>
      </c>
      <c r="U1479">
        <v>67</v>
      </c>
      <c r="V1479">
        <v>75.477199211995114</v>
      </c>
      <c r="W1479">
        <v>69.662845316296483</v>
      </c>
      <c r="X1479">
        <v>2.6363145582148642</v>
      </c>
      <c r="Y1479">
        <v>5.2726291164297283</v>
      </c>
      <c r="Z1479">
        <v>29.422350188950873</v>
      </c>
      <c r="AA1479">
        <v>11.139793267641096</v>
      </c>
      <c r="AB1479">
        <v>0</v>
      </c>
      <c r="AD1479">
        <v>0.7863280517615262</v>
      </c>
      <c r="AE1479">
        <v>0.70506475445143002</v>
      </c>
      <c r="AF1479">
        <v>330</v>
      </c>
      <c r="AG1479">
        <v>0</v>
      </c>
      <c r="AH1479">
        <v>0</v>
      </c>
      <c r="AI1479">
        <v>170</v>
      </c>
      <c r="AJ1479">
        <v>1023</v>
      </c>
      <c r="AK1479">
        <v>330</v>
      </c>
      <c r="AL1479">
        <v>1184</v>
      </c>
      <c r="AM1479">
        <v>0</v>
      </c>
      <c r="AN1479">
        <v>682</v>
      </c>
      <c r="AO1479">
        <v>216</v>
      </c>
    </row>
    <row r="1480" spans="1:41">
      <c r="A1480">
        <v>10</v>
      </c>
      <c r="B1480">
        <v>147</v>
      </c>
      <c r="C1480">
        <v>2018</v>
      </c>
      <c r="D1480">
        <v>99</v>
      </c>
      <c r="E1480">
        <v>99</v>
      </c>
      <c r="F1480">
        <v>99</v>
      </c>
      <c r="G1480">
        <v>99</v>
      </c>
      <c r="H1480">
        <v>99</v>
      </c>
      <c r="I1480">
        <v>99</v>
      </c>
      <c r="J1480">
        <v>999</v>
      </c>
      <c r="K1480">
        <v>99</v>
      </c>
      <c r="L1480">
        <v>99</v>
      </c>
      <c r="M1480">
        <v>68</v>
      </c>
      <c r="N1480">
        <v>99</v>
      </c>
      <c r="O1480">
        <v>99</v>
      </c>
      <c r="P1480">
        <v>9999</v>
      </c>
      <c r="Q1480">
        <v>1143</v>
      </c>
      <c r="R1480">
        <v>6519</v>
      </c>
      <c r="S1480">
        <v>6519</v>
      </c>
      <c r="T1480">
        <v>17</v>
      </c>
      <c r="U1480">
        <v>68</v>
      </c>
      <c r="V1480">
        <v>71.903014723027354</v>
      </c>
      <c r="W1480">
        <v>66.366482589354106</v>
      </c>
      <c r="X1480">
        <v>2.8378585672649179</v>
      </c>
      <c r="Y1480">
        <v>5.6757171345298358</v>
      </c>
      <c r="Z1480">
        <v>29.820524620340535</v>
      </c>
      <c r="AA1480">
        <v>12.083631633997316</v>
      </c>
      <c r="AB1480">
        <v>0</v>
      </c>
      <c r="AD1480">
        <v>0.4612266123297995</v>
      </c>
      <c r="AE1480">
        <v>0.39402725557944895</v>
      </c>
      <c r="AF1480">
        <v>263</v>
      </c>
      <c r="AG1480">
        <v>0</v>
      </c>
      <c r="AH1480">
        <v>0</v>
      </c>
      <c r="AI1480">
        <v>147</v>
      </c>
      <c r="AJ1480">
        <v>636</v>
      </c>
      <c r="AK1480">
        <v>218</v>
      </c>
      <c r="AL1480">
        <v>606</v>
      </c>
      <c r="AM1480">
        <v>1</v>
      </c>
      <c r="AN1480">
        <v>404</v>
      </c>
      <c r="AO1480">
        <v>162</v>
      </c>
    </row>
    <row r="1481" spans="1:41">
      <c r="A1481">
        <v>10</v>
      </c>
      <c r="B1481">
        <v>148</v>
      </c>
      <c r="C1481">
        <v>2017</v>
      </c>
      <c r="D1481">
        <v>99</v>
      </c>
      <c r="E1481">
        <v>99</v>
      </c>
      <c r="F1481">
        <v>99</v>
      </c>
      <c r="G1481">
        <v>99</v>
      </c>
      <c r="H1481">
        <v>99</v>
      </c>
      <c r="I1481">
        <v>99</v>
      </c>
      <c r="J1481">
        <v>999</v>
      </c>
      <c r="K1481">
        <v>99</v>
      </c>
      <c r="L1481">
        <v>99</v>
      </c>
      <c r="M1481">
        <v>48</v>
      </c>
      <c r="N1481">
        <v>99</v>
      </c>
      <c r="O1481">
        <v>99</v>
      </c>
      <c r="P1481">
        <v>9999</v>
      </c>
      <c r="Q1481">
        <v>131</v>
      </c>
      <c r="R1481">
        <v>275</v>
      </c>
      <c r="S1481">
        <v>176</v>
      </c>
      <c r="T1481">
        <v>5.12</v>
      </c>
      <c r="U1481">
        <v>48</v>
      </c>
      <c r="V1481">
        <v>127.0437309169705</v>
      </c>
      <c r="W1481">
        <v>101.37272727272727</v>
      </c>
      <c r="X1481">
        <v>1.8181818181818179</v>
      </c>
      <c r="Y1481">
        <v>3.6363636363636358</v>
      </c>
      <c r="Z1481">
        <v>29.090909090909086</v>
      </c>
      <c r="AA1481">
        <v>20.765255767927155</v>
      </c>
      <c r="AB1481">
        <v>0</v>
      </c>
      <c r="AD1481">
        <v>2.0299847197513821E-2</v>
      </c>
      <c r="AE1481">
        <v>1.6257513184361312E-2</v>
      </c>
      <c r="AF1481">
        <v>5</v>
      </c>
      <c r="AG1481">
        <v>0</v>
      </c>
      <c r="AH1481">
        <v>0</v>
      </c>
      <c r="AI1481">
        <v>4</v>
      </c>
      <c r="AJ1481">
        <v>12</v>
      </c>
      <c r="AK1481">
        <v>12</v>
      </c>
      <c r="AL1481">
        <v>23</v>
      </c>
      <c r="AM1481">
        <v>0</v>
      </c>
      <c r="AN1481">
        <v>14</v>
      </c>
      <c r="AO1481">
        <v>6</v>
      </c>
    </row>
    <row r="1482" spans="1:41">
      <c r="A1482">
        <v>10</v>
      </c>
      <c r="B1482">
        <v>149</v>
      </c>
      <c r="C1482">
        <v>2017</v>
      </c>
      <c r="D1482">
        <v>99</v>
      </c>
      <c r="E1482">
        <v>99</v>
      </c>
      <c r="F1482">
        <v>99</v>
      </c>
      <c r="G1482">
        <v>99</v>
      </c>
      <c r="H1482">
        <v>99</v>
      </c>
      <c r="I1482">
        <v>99</v>
      </c>
      <c r="J1482">
        <v>999</v>
      </c>
      <c r="K1482">
        <v>99</v>
      </c>
      <c r="L1482">
        <v>99</v>
      </c>
      <c r="M1482">
        <v>49</v>
      </c>
      <c r="N1482">
        <v>99</v>
      </c>
      <c r="O1482">
        <v>99</v>
      </c>
      <c r="P1482">
        <v>9999</v>
      </c>
      <c r="Q1482">
        <v>89</v>
      </c>
      <c r="R1482">
        <v>143</v>
      </c>
      <c r="S1482">
        <v>134</v>
      </c>
      <c r="T1482">
        <v>7.4965034965034976</v>
      </c>
      <c r="U1482">
        <v>49</v>
      </c>
      <c r="V1482">
        <v>113.59454083860221</v>
      </c>
      <c r="W1482">
        <v>102.46641791044775</v>
      </c>
      <c r="X1482">
        <v>1.3986013986013983</v>
      </c>
      <c r="Y1482">
        <v>2.7972027972027966</v>
      </c>
      <c r="Z1482">
        <v>37.062937062937074</v>
      </c>
      <c r="AA1482">
        <v>18.745876935849363</v>
      </c>
      <c r="AB1482">
        <v>0</v>
      </c>
      <c r="AD1482">
        <v>1.0555920542707188E-2</v>
      </c>
      <c r="AE1482">
        <v>1.2511421889173221E-2</v>
      </c>
      <c r="AF1482">
        <v>3</v>
      </c>
      <c r="AG1482">
        <v>0</v>
      </c>
      <c r="AH1482">
        <v>0</v>
      </c>
      <c r="AI1482">
        <v>3</v>
      </c>
      <c r="AJ1482">
        <v>5</v>
      </c>
      <c r="AK1482">
        <v>1</v>
      </c>
      <c r="AL1482">
        <v>4</v>
      </c>
      <c r="AM1482">
        <v>0</v>
      </c>
      <c r="AN1482">
        <v>6</v>
      </c>
      <c r="AO1482">
        <v>4</v>
      </c>
    </row>
    <row r="1483" spans="1:41">
      <c r="A1483">
        <v>10</v>
      </c>
      <c r="B1483">
        <v>150</v>
      </c>
      <c r="C1483">
        <v>2017</v>
      </c>
      <c r="D1483">
        <v>99</v>
      </c>
      <c r="E1483">
        <v>99</v>
      </c>
      <c r="F1483">
        <v>99</v>
      </c>
      <c r="G1483">
        <v>99</v>
      </c>
      <c r="H1483">
        <v>99</v>
      </c>
      <c r="I1483">
        <v>99</v>
      </c>
      <c r="J1483">
        <v>999</v>
      </c>
      <c r="K1483">
        <v>99</v>
      </c>
      <c r="L1483">
        <v>99</v>
      </c>
      <c r="M1483">
        <v>50</v>
      </c>
      <c r="N1483">
        <v>99</v>
      </c>
      <c r="O1483">
        <v>99</v>
      </c>
      <c r="P1483">
        <v>9999</v>
      </c>
      <c r="Q1483">
        <v>156</v>
      </c>
      <c r="R1483">
        <v>268</v>
      </c>
      <c r="S1483">
        <v>266</v>
      </c>
      <c r="T1483">
        <v>10.917910447761194</v>
      </c>
      <c r="U1483">
        <v>50</v>
      </c>
      <c r="V1483">
        <v>110.28274912633702</v>
      </c>
      <c r="W1483">
        <v>101.56353383458639</v>
      </c>
      <c r="X1483">
        <v>2.2388059701492535</v>
      </c>
      <c r="Y1483">
        <v>4.4776119402985071</v>
      </c>
      <c r="Z1483">
        <v>52.985074626865682</v>
      </c>
      <c r="AA1483">
        <v>19.082972400344755</v>
      </c>
      <c r="AB1483">
        <v>0</v>
      </c>
      <c r="AD1483">
        <v>1.9783123814304381E-2</v>
      </c>
      <c r="AE1483">
        <v>2.4617262489764744E-2</v>
      </c>
      <c r="AF1483">
        <v>5</v>
      </c>
      <c r="AG1483">
        <v>0</v>
      </c>
      <c r="AH1483">
        <v>0</v>
      </c>
      <c r="AI1483">
        <v>1</v>
      </c>
      <c r="AJ1483">
        <v>16</v>
      </c>
      <c r="AK1483">
        <v>1</v>
      </c>
      <c r="AL1483">
        <v>13</v>
      </c>
      <c r="AM1483">
        <v>0</v>
      </c>
      <c r="AN1483">
        <v>15</v>
      </c>
      <c r="AO1483">
        <v>5</v>
      </c>
    </row>
    <row r="1484" spans="1:41">
      <c r="A1484">
        <v>10</v>
      </c>
      <c r="B1484">
        <v>151</v>
      </c>
      <c r="C1484">
        <v>2017</v>
      </c>
      <c r="D1484">
        <v>99</v>
      </c>
      <c r="E1484">
        <v>99</v>
      </c>
      <c r="F1484">
        <v>99</v>
      </c>
      <c r="G1484">
        <v>99</v>
      </c>
      <c r="H1484">
        <v>99</v>
      </c>
      <c r="I1484">
        <v>99</v>
      </c>
      <c r="J1484">
        <v>999</v>
      </c>
      <c r="K1484">
        <v>99</v>
      </c>
      <c r="L1484">
        <v>99</v>
      </c>
      <c r="M1484">
        <v>51</v>
      </c>
      <c r="N1484">
        <v>99</v>
      </c>
      <c r="O1484">
        <v>99</v>
      </c>
      <c r="P1484">
        <v>9999</v>
      </c>
      <c r="Q1484">
        <v>234</v>
      </c>
      <c r="R1484">
        <v>422</v>
      </c>
      <c r="S1484">
        <v>422</v>
      </c>
      <c r="T1484">
        <v>11</v>
      </c>
      <c r="U1484">
        <v>51</v>
      </c>
      <c r="V1484">
        <v>105.53624334413333</v>
      </c>
      <c r="W1484">
        <v>97.409952606635031</v>
      </c>
      <c r="X1484">
        <v>3.5545023696682456</v>
      </c>
      <c r="Y1484">
        <v>7.1090047393364912</v>
      </c>
      <c r="Z1484">
        <v>57.582938388625607</v>
      </c>
      <c r="AA1484">
        <v>20.194904464950408</v>
      </c>
      <c r="AB1484">
        <v>0</v>
      </c>
      <c r="AD1484">
        <v>3.1151038244912121E-2</v>
      </c>
      <c r="AE1484">
        <v>3.7457268096445409E-2</v>
      </c>
      <c r="AF1484">
        <v>12</v>
      </c>
      <c r="AG1484">
        <v>0</v>
      </c>
      <c r="AH1484">
        <v>0</v>
      </c>
      <c r="AI1484">
        <v>1</v>
      </c>
      <c r="AJ1484">
        <v>25</v>
      </c>
      <c r="AK1484">
        <v>7</v>
      </c>
      <c r="AL1484">
        <v>21</v>
      </c>
      <c r="AM1484">
        <v>0</v>
      </c>
      <c r="AN1484">
        <v>35</v>
      </c>
      <c r="AO1484">
        <v>10</v>
      </c>
    </row>
    <row r="1485" spans="1:41">
      <c r="A1485">
        <v>10</v>
      </c>
      <c r="B1485">
        <v>152</v>
      </c>
      <c r="C1485">
        <v>2017</v>
      </c>
      <c r="D1485">
        <v>99</v>
      </c>
      <c r="E1485">
        <v>99</v>
      </c>
      <c r="F1485">
        <v>99</v>
      </c>
      <c r="G1485">
        <v>99</v>
      </c>
      <c r="H1485">
        <v>99</v>
      </c>
      <c r="I1485">
        <v>99</v>
      </c>
      <c r="J1485">
        <v>999</v>
      </c>
      <c r="K1485">
        <v>99</v>
      </c>
      <c r="L1485">
        <v>99</v>
      </c>
      <c r="M1485">
        <v>52</v>
      </c>
      <c r="N1485">
        <v>99</v>
      </c>
      <c r="O1485">
        <v>99</v>
      </c>
      <c r="P1485">
        <v>9999</v>
      </c>
      <c r="Q1485">
        <v>526</v>
      </c>
      <c r="R1485">
        <v>940</v>
      </c>
      <c r="S1485">
        <v>940</v>
      </c>
      <c r="T1485">
        <v>11</v>
      </c>
      <c r="U1485">
        <v>52</v>
      </c>
      <c r="V1485">
        <v>98.061248011802434</v>
      </c>
      <c r="W1485">
        <v>90.510531914893676</v>
      </c>
      <c r="X1485">
        <v>2.23404255319149</v>
      </c>
      <c r="Y1485">
        <v>4.4680851063829801</v>
      </c>
      <c r="Z1485">
        <v>63.723404255319146</v>
      </c>
      <c r="AA1485">
        <v>19.378911704891745</v>
      </c>
      <c r="AB1485">
        <v>0</v>
      </c>
      <c r="AD1485">
        <v>6.9388568602410897E-2</v>
      </c>
      <c r="AE1485">
        <v>7.752598399101783E-2</v>
      </c>
      <c r="AF1485">
        <v>16</v>
      </c>
      <c r="AG1485">
        <v>0</v>
      </c>
      <c r="AH1485">
        <v>0</v>
      </c>
      <c r="AI1485">
        <v>6</v>
      </c>
      <c r="AJ1485">
        <v>46</v>
      </c>
      <c r="AK1485">
        <v>7</v>
      </c>
      <c r="AL1485">
        <v>61</v>
      </c>
      <c r="AM1485">
        <v>0</v>
      </c>
      <c r="AN1485">
        <v>62</v>
      </c>
      <c r="AO1485">
        <v>28</v>
      </c>
    </row>
    <row r="1486" spans="1:41">
      <c r="A1486">
        <v>10</v>
      </c>
      <c r="B1486">
        <v>153</v>
      </c>
      <c r="C1486">
        <v>2017</v>
      </c>
      <c r="D1486">
        <v>99</v>
      </c>
      <c r="E1486">
        <v>99</v>
      </c>
      <c r="F1486">
        <v>99</v>
      </c>
      <c r="G1486">
        <v>99</v>
      </c>
      <c r="H1486">
        <v>99</v>
      </c>
      <c r="I1486">
        <v>99</v>
      </c>
      <c r="J1486">
        <v>999</v>
      </c>
      <c r="K1486">
        <v>99</v>
      </c>
      <c r="L1486">
        <v>99</v>
      </c>
      <c r="M1486">
        <v>53</v>
      </c>
      <c r="N1486">
        <v>99</v>
      </c>
      <c r="O1486">
        <v>99</v>
      </c>
      <c r="P1486">
        <v>9999</v>
      </c>
      <c r="Q1486">
        <v>990</v>
      </c>
      <c r="R1486">
        <v>2835</v>
      </c>
      <c r="S1486">
        <v>2835</v>
      </c>
      <c r="T1486">
        <v>11</v>
      </c>
      <c r="U1486">
        <v>53</v>
      </c>
      <c r="V1486">
        <v>92.156280513087978</v>
      </c>
      <c r="W1486">
        <v>85.060246913580187</v>
      </c>
      <c r="X1486">
        <v>1.9047619047619055</v>
      </c>
      <c r="Y1486">
        <v>3.8095238095238111</v>
      </c>
      <c r="Z1486">
        <v>72.663139329805986</v>
      </c>
      <c r="AA1486">
        <v>15.950640904531612</v>
      </c>
      <c r="AB1486">
        <v>0</v>
      </c>
      <c r="AD1486">
        <v>0.20927297019982435</v>
      </c>
      <c r="AE1486">
        <v>0.21973539496756764</v>
      </c>
      <c r="AF1486">
        <v>57</v>
      </c>
      <c r="AG1486">
        <v>1</v>
      </c>
      <c r="AH1486">
        <v>0</v>
      </c>
      <c r="AI1486">
        <v>11</v>
      </c>
      <c r="AJ1486">
        <v>148</v>
      </c>
      <c r="AK1486">
        <v>35</v>
      </c>
      <c r="AL1486">
        <v>195</v>
      </c>
      <c r="AM1486">
        <v>0</v>
      </c>
      <c r="AN1486">
        <v>236</v>
      </c>
      <c r="AO1486">
        <v>65</v>
      </c>
    </row>
    <row r="1487" spans="1:41">
      <c r="A1487">
        <v>10</v>
      </c>
      <c r="B1487">
        <v>154</v>
      </c>
      <c r="C1487">
        <v>2017</v>
      </c>
      <c r="D1487">
        <v>99</v>
      </c>
      <c r="E1487">
        <v>99</v>
      </c>
      <c r="F1487">
        <v>99</v>
      </c>
      <c r="G1487">
        <v>99</v>
      </c>
      <c r="H1487">
        <v>99</v>
      </c>
      <c r="I1487">
        <v>99</v>
      </c>
      <c r="J1487">
        <v>999</v>
      </c>
      <c r="K1487">
        <v>99</v>
      </c>
      <c r="L1487">
        <v>99</v>
      </c>
      <c r="M1487">
        <v>54</v>
      </c>
      <c r="N1487">
        <v>99</v>
      </c>
      <c r="O1487">
        <v>99</v>
      </c>
      <c r="P1487">
        <v>9999</v>
      </c>
      <c r="Q1487">
        <v>1508</v>
      </c>
      <c r="R1487">
        <v>10910</v>
      </c>
      <c r="S1487">
        <v>10910</v>
      </c>
      <c r="T1487">
        <v>11.002199816681944</v>
      </c>
      <c r="U1487">
        <v>54</v>
      </c>
      <c r="V1487">
        <v>89.769789859512187</v>
      </c>
      <c r="W1487">
        <v>82.857516040330353</v>
      </c>
      <c r="X1487">
        <v>1.7690192483959675</v>
      </c>
      <c r="Y1487">
        <v>3.5380384967919349</v>
      </c>
      <c r="Z1487">
        <v>76.333638863428021</v>
      </c>
      <c r="AA1487">
        <v>11.403918066483303</v>
      </c>
      <c r="AB1487">
        <v>0</v>
      </c>
      <c r="AD1487">
        <v>0.80535030154500309</v>
      </c>
      <c r="AE1487">
        <v>0.82371500367622197</v>
      </c>
      <c r="AF1487">
        <v>181</v>
      </c>
      <c r="AG1487">
        <v>1</v>
      </c>
      <c r="AH1487">
        <v>0</v>
      </c>
      <c r="AI1487">
        <v>53</v>
      </c>
      <c r="AJ1487">
        <v>640</v>
      </c>
      <c r="AK1487">
        <v>151</v>
      </c>
      <c r="AL1487">
        <v>737</v>
      </c>
      <c r="AM1487">
        <v>0</v>
      </c>
      <c r="AN1487">
        <v>901</v>
      </c>
      <c r="AO1487">
        <v>275</v>
      </c>
    </row>
    <row r="1488" spans="1:41">
      <c r="A1488">
        <v>10</v>
      </c>
      <c r="B1488">
        <v>155</v>
      </c>
      <c r="C1488">
        <v>2017</v>
      </c>
      <c r="D1488">
        <v>99</v>
      </c>
      <c r="E1488">
        <v>99</v>
      </c>
      <c r="F1488">
        <v>99</v>
      </c>
      <c r="G1488">
        <v>99</v>
      </c>
      <c r="H1488">
        <v>99</v>
      </c>
      <c r="I1488">
        <v>99</v>
      </c>
      <c r="J1488">
        <v>999</v>
      </c>
      <c r="K1488">
        <v>99</v>
      </c>
      <c r="L1488">
        <v>99</v>
      </c>
      <c r="M1488">
        <v>55</v>
      </c>
      <c r="N1488">
        <v>99</v>
      </c>
      <c r="O1488">
        <v>99</v>
      </c>
      <c r="P1488">
        <v>9999</v>
      </c>
      <c r="Q1488">
        <v>1767</v>
      </c>
      <c r="R1488">
        <v>33765</v>
      </c>
      <c r="S1488">
        <v>33765</v>
      </c>
      <c r="T1488">
        <v>14</v>
      </c>
      <c r="U1488">
        <v>55</v>
      </c>
      <c r="V1488">
        <v>90.209992942422843</v>
      </c>
      <c r="W1488">
        <v>83.263823485858012</v>
      </c>
      <c r="X1488">
        <v>1.7681030653043097</v>
      </c>
      <c r="Y1488">
        <v>3.5362061306086194</v>
      </c>
      <c r="Z1488">
        <v>75.664149266992482</v>
      </c>
      <c r="AA1488">
        <v>9.4007650510341634</v>
      </c>
      <c r="AB1488">
        <v>0</v>
      </c>
      <c r="AD1488">
        <v>2.4924521477238328</v>
      </c>
      <c r="AE1488">
        <v>2.5617893764602342</v>
      </c>
      <c r="AF1488">
        <v>487</v>
      </c>
      <c r="AG1488">
        <v>9</v>
      </c>
      <c r="AH1488">
        <v>0</v>
      </c>
      <c r="AI1488">
        <v>146</v>
      </c>
      <c r="AJ1488">
        <v>1948</v>
      </c>
      <c r="AK1488">
        <v>439</v>
      </c>
      <c r="AL1488">
        <v>2111</v>
      </c>
      <c r="AM1488">
        <v>1</v>
      </c>
      <c r="AN1488">
        <v>2574</v>
      </c>
      <c r="AO1488">
        <v>752</v>
      </c>
    </row>
    <row r="1489" spans="1:41">
      <c r="A1489">
        <v>10</v>
      </c>
      <c r="B1489">
        <v>156</v>
      </c>
      <c r="C1489">
        <v>2017</v>
      </c>
      <c r="D1489">
        <v>99</v>
      </c>
      <c r="E1489">
        <v>99</v>
      </c>
      <c r="F1489">
        <v>99</v>
      </c>
      <c r="G1489">
        <v>99</v>
      </c>
      <c r="H1489">
        <v>99</v>
      </c>
      <c r="I1489">
        <v>99</v>
      </c>
      <c r="J1489">
        <v>999</v>
      </c>
      <c r="K1489">
        <v>99</v>
      </c>
      <c r="L1489">
        <v>99</v>
      </c>
      <c r="M1489">
        <v>56</v>
      </c>
      <c r="N1489">
        <v>99</v>
      </c>
      <c r="O1489">
        <v>99</v>
      </c>
      <c r="P1489">
        <v>9999</v>
      </c>
      <c r="Q1489">
        <v>1972</v>
      </c>
      <c r="R1489">
        <v>74736</v>
      </c>
      <c r="S1489">
        <v>74736</v>
      </c>
      <c r="T1489">
        <v>14.000040141297363</v>
      </c>
      <c r="U1489">
        <v>56</v>
      </c>
      <c r="V1489">
        <v>90.617566829099232</v>
      </c>
      <c r="W1489">
        <v>83.640014183258515</v>
      </c>
      <c r="X1489">
        <v>1.8973453222008128</v>
      </c>
      <c r="Y1489">
        <v>3.7946906444016255</v>
      </c>
      <c r="Z1489">
        <v>72.57546563904944</v>
      </c>
      <c r="AA1489">
        <v>8.8156602597563865</v>
      </c>
      <c r="AB1489">
        <v>0</v>
      </c>
      <c r="AD1489">
        <v>5.5168341096487028</v>
      </c>
      <c r="AE1489">
        <v>5.6959250257902445</v>
      </c>
      <c r="AF1489">
        <v>1144</v>
      </c>
      <c r="AG1489">
        <v>17</v>
      </c>
      <c r="AH1489">
        <v>0</v>
      </c>
      <c r="AI1489">
        <v>263</v>
      </c>
      <c r="AJ1489">
        <v>4152</v>
      </c>
      <c r="AK1489">
        <v>1114</v>
      </c>
      <c r="AL1489">
        <v>4808</v>
      </c>
      <c r="AM1489">
        <v>2</v>
      </c>
      <c r="AN1489">
        <v>5506</v>
      </c>
      <c r="AO1489">
        <v>1703</v>
      </c>
    </row>
    <row r="1490" spans="1:41">
      <c r="A1490">
        <v>10</v>
      </c>
      <c r="B1490">
        <v>157</v>
      </c>
      <c r="C1490">
        <v>2017</v>
      </c>
      <c r="D1490">
        <v>99</v>
      </c>
      <c r="E1490">
        <v>99</v>
      </c>
      <c r="F1490">
        <v>99</v>
      </c>
      <c r="G1490">
        <v>99</v>
      </c>
      <c r="H1490">
        <v>99</v>
      </c>
      <c r="I1490">
        <v>99</v>
      </c>
      <c r="J1490">
        <v>999</v>
      </c>
      <c r="K1490">
        <v>99</v>
      </c>
      <c r="L1490">
        <v>99</v>
      </c>
      <c r="M1490">
        <v>57</v>
      </c>
      <c r="N1490">
        <v>99</v>
      </c>
      <c r="O1490">
        <v>99</v>
      </c>
      <c r="P1490">
        <v>9999</v>
      </c>
      <c r="Q1490">
        <v>2071</v>
      </c>
      <c r="R1490">
        <v>124727</v>
      </c>
      <c r="S1490">
        <v>124727</v>
      </c>
      <c r="T1490">
        <v>14</v>
      </c>
      <c r="U1490">
        <v>57</v>
      </c>
      <c r="V1490">
        <v>90.637247088921086</v>
      </c>
      <c r="W1490">
        <v>83.658179063073462</v>
      </c>
      <c r="X1490">
        <v>1.8392168495995247</v>
      </c>
      <c r="Y1490">
        <v>3.6784336991990494</v>
      </c>
      <c r="Z1490">
        <v>68.795850136698547</v>
      </c>
      <c r="AA1490">
        <v>8.6520985424537358</v>
      </c>
      <c r="AB1490">
        <v>0</v>
      </c>
      <c r="AD1490">
        <v>9.2070510596520236</v>
      </c>
      <c r="AE1490">
        <v>9.5080005968687491</v>
      </c>
      <c r="AF1490">
        <v>2122</v>
      </c>
      <c r="AG1490">
        <v>81</v>
      </c>
      <c r="AH1490">
        <v>0</v>
      </c>
      <c r="AI1490">
        <v>563</v>
      </c>
      <c r="AJ1490">
        <v>7074</v>
      </c>
      <c r="AK1490">
        <v>1806</v>
      </c>
      <c r="AL1490">
        <v>8093</v>
      </c>
      <c r="AM1490">
        <v>1</v>
      </c>
      <c r="AN1490">
        <v>8825</v>
      </c>
      <c r="AO1490">
        <v>2887</v>
      </c>
    </row>
    <row r="1491" spans="1:41">
      <c r="A1491">
        <v>10</v>
      </c>
      <c r="B1491">
        <v>158</v>
      </c>
      <c r="C1491">
        <v>2017</v>
      </c>
      <c r="D1491">
        <v>99</v>
      </c>
      <c r="E1491">
        <v>99</v>
      </c>
      <c r="F1491">
        <v>99</v>
      </c>
      <c r="G1491">
        <v>99</v>
      </c>
      <c r="H1491">
        <v>99</v>
      </c>
      <c r="I1491">
        <v>99</v>
      </c>
      <c r="J1491">
        <v>999</v>
      </c>
      <c r="K1491">
        <v>99</v>
      </c>
      <c r="L1491">
        <v>99</v>
      </c>
      <c r="M1491">
        <v>58</v>
      </c>
      <c r="N1491">
        <v>99</v>
      </c>
      <c r="O1491">
        <v>99</v>
      </c>
      <c r="P1491">
        <v>9999</v>
      </c>
      <c r="Q1491">
        <v>2133</v>
      </c>
      <c r="R1491">
        <v>166947</v>
      </c>
      <c r="S1491">
        <v>166947</v>
      </c>
      <c r="T1491">
        <v>14.000125788423873</v>
      </c>
      <c r="U1491">
        <v>58</v>
      </c>
      <c r="V1491">
        <v>90.374159136705757</v>
      </c>
      <c r="W1491">
        <v>83.415348883179107</v>
      </c>
      <c r="X1491">
        <v>1.9425326600657695</v>
      </c>
      <c r="Y1491">
        <v>3.885065320131539</v>
      </c>
      <c r="Z1491">
        <v>64.963132011955878</v>
      </c>
      <c r="AA1491">
        <v>8.6190689350403016</v>
      </c>
      <c r="AB1491">
        <v>0</v>
      </c>
      <c r="AD1491">
        <v>12.32363123666669</v>
      </c>
      <c r="AE1491">
        <v>12.689511575981461</v>
      </c>
      <c r="AF1491">
        <v>2840</v>
      </c>
      <c r="AG1491">
        <v>118</v>
      </c>
      <c r="AH1491">
        <v>0</v>
      </c>
      <c r="AI1491">
        <v>725</v>
      </c>
      <c r="AJ1491">
        <v>9848</v>
      </c>
      <c r="AK1491">
        <v>2602</v>
      </c>
      <c r="AL1491">
        <v>11335</v>
      </c>
      <c r="AM1491">
        <v>5</v>
      </c>
      <c r="AN1491">
        <v>11590</v>
      </c>
      <c r="AO1491">
        <v>4031</v>
      </c>
    </row>
    <row r="1492" spans="1:41">
      <c r="A1492">
        <v>10</v>
      </c>
      <c r="B1492">
        <v>159</v>
      </c>
      <c r="C1492">
        <v>2017</v>
      </c>
      <c r="D1492">
        <v>99</v>
      </c>
      <c r="E1492">
        <v>99</v>
      </c>
      <c r="F1492">
        <v>99</v>
      </c>
      <c r="G1492">
        <v>99</v>
      </c>
      <c r="H1492">
        <v>99</v>
      </c>
      <c r="I1492">
        <v>99</v>
      </c>
      <c r="J1492">
        <v>999</v>
      </c>
      <c r="K1492">
        <v>99</v>
      </c>
      <c r="L1492">
        <v>99</v>
      </c>
      <c r="M1492">
        <v>59</v>
      </c>
      <c r="N1492">
        <v>99</v>
      </c>
      <c r="O1492">
        <v>99</v>
      </c>
      <c r="P1492">
        <v>9999</v>
      </c>
      <c r="Q1492">
        <v>2133</v>
      </c>
      <c r="R1492">
        <v>187924</v>
      </c>
      <c r="S1492">
        <v>187923</v>
      </c>
      <c r="T1492">
        <v>14.000053213000999</v>
      </c>
      <c r="U1492">
        <v>59</v>
      </c>
      <c r="V1492">
        <v>89.815420758908758</v>
      </c>
      <c r="W1492">
        <v>82.899432214258781</v>
      </c>
      <c r="X1492">
        <v>2.0082586577552624</v>
      </c>
      <c r="Y1492">
        <v>4.0165173155105247</v>
      </c>
      <c r="Z1492">
        <v>61.266256571805606</v>
      </c>
      <c r="AA1492">
        <v>8.6497965450396652</v>
      </c>
      <c r="AB1492">
        <v>0</v>
      </c>
      <c r="AD1492">
        <v>13.872103580893045</v>
      </c>
      <c r="AE1492">
        <v>14.195536455269936</v>
      </c>
      <c r="AF1492">
        <v>3282</v>
      </c>
      <c r="AG1492">
        <v>207</v>
      </c>
      <c r="AH1492">
        <v>0</v>
      </c>
      <c r="AI1492">
        <v>861</v>
      </c>
      <c r="AJ1492">
        <v>11456</v>
      </c>
      <c r="AK1492">
        <v>3152</v>
      </c>
      <c r="AL1492">
        <v>12964</v>
      </c>
      <c r="AM1492">
        <v>1</v>
      </c>
      <c r="AN1492">
        <v>12823</v>
      </c>
      <c r="AO1492">
        <v>4455</v>
      </c>
    </row>
    <row r="1493" spans="1:41">
      <c r="A1493">
        <v>10</v>
      </c>
      <c r="B1493">
        <v>160</v>
      </c>
      <c r="C1493">
        <v>2017</v>
      </c>
      <c r="D1493">
        <v>99</v>
      </c>
      <c r="E1493">
        <v>99</v>
      </c>
      <c r="F1493">
        <v>99</v>
      </c>
      <c r="G1493">
        <v>99</v>
      </c>
      <c r="H1493">
        <v>99</v>
      </c>
      <c r="I1493">
        <v>99</v>
      </c>
      <c r="J1493">
        <v>999</v>
      </c>
      <c r="K1493">
        <v>99</v>
      </c>
      <c r="L1493">
        <v>99</v>
      </c>
      <c r="M1493">
        <v>60</v>
      </c>
      <c r="N1493">
        <v>99</v>
      </c>
      <c r="O1493">
        <v>99</v>
      </c>
      <c r="P1493">
        <v>9999</v>
      </c>
      <c r="Q1493">
        <v>2170</v>
      </c>
      <c r="R1493">
        <v>190574</v>
      </c>
      <c r="S1493">
        <v>190142</v>
      </c>
      <c r="T1493">
        <v>16.960582241019235</v>
      </c>
      <c r="U1493">
        <v>60</v>
      </c>
      <c r="V1493">
        <v>89.009785843695482</v>
      </c>
      <c r="W1493">
        <v>82.0838462833036</v>
      </c>
      <c r="X1493">
        <v>2.1734339416709521</v>
      </c>
      <c r="Y1493">
        <v>4.3468678833419041</v>
      </c>
      <c r="Z1493">
        <v>57.622235981823351</v>
      </c>
      <c r="AA1493">
        <v>9.0199720354085891</v>
      </c>
      <c r="AB1493">
        <v>0</v>
      </c>
      <c r="AD1493">
        <v>14.067720290250907</v>
      </c>
      <c r="AE1493">
        <v>14.221849304508048</v>
      </c>
      <c r="AF1493">
        <v>3753</v>
      </c>
      <c r="AG1493">
        <v>244</v>
      </c>
      <c r="AH1493">
        <v>1</v>
      </c>
      <c r="AI1493">
        <v>1047</v>
      </c>
      <c r="AJ1493">
        <v>12087</v>
      </c>
      <c r="AK1493">
        <v>3239</v>
      </c>
      <c r="AL1493">
        <v>13740</v>
      </c>
      <c r="AM1493">
        <v>7</v>
      </c>
      <c r="AN1493">
        <v>13106</v>
      </c>
      <c r="AO1493">
        <v>4734</v>
      </c>
    </row>
    <row r="1494" spans="1:41">
      <c r="A1494">
        <v>10</v>
      </c>
      <c r="B1494">
        <v>161</v>
      </c>
      <c r="C1494">
        <v>2017</v>
      </c>
      <c r="D1494">
        <v>99</v>
      </c>
      <c r="E1494">
        <v>99</v>
      </c>
      <c r="F1494">
        <v>99</v>
      </c>
      <c r="G1494">
        <v>99</v>
      </c>
      <c r="H1494">
        <v>99</v>
      </c>
      <c r="I1494">
        <v>99</v>
      </c>
      <c r="J1494">
        <v>999</v>
      </c>
      <c r="K1494">
        <v>99</v>
      </c>
      <c r="L1494">
        <v>99</v>
      </c>
      <c r="M1494">
        <v>61</v>
      </c>
      <c r="N1494">
        <v>99</v>
      </c>
      <c r="O1494">
        <v>99</v>
      </c>
      <c r="P1494">
        <v>9999</v>
      </c>
      <c r="Q1494">
        <v>2085</v>
      </c>
      <c r="R1494">
        <v>165159</v>
      </c>
      <c r="S1494">
        <v>165153</v>
      </c>
      <c r="T1494">
        <v>16.999273427424484</v>
      </c>
      <c r="U1494">
        <v>61</v>
      </c>
      <c r="V1494">
        <v>87.865129349608608</v>
      </c>
      <c r="W1494">
        <v>81.098537114069387</v>
      </c>
      <c r="X1494">
        <v>2.3547006218250282</v>
      </c>
      <c r="Y1494">
        <v>4.7094012436500563</v>
      </c>
      <c r="Z1494">
        <v>54.823533685721031</v>
      </c>
      <c r="AA1494">
        <v>8.99772156364903</v>
      </c>
      <c r="AB1494">
        <v>0</v>
      </c>
      <c r="AD1494">
        <v>12.191645321069764</v>
      </c>
      <c r="AE1494">
        <v>12.204494718085233</v>
      </c>
      <c r="AF1494">
        <v>3312</v>
      </c>
      <c r="AG1494">
        <v>236</v>
      </c>
      <c r="AH1494">
        <v>1</v>
      </c>
      <c r="AI1494">
        <v>961</v>
      </c>
      <c r="AJ1494">
        <v>10872</v>
      </c>
      <c r="AK1494">
        <v>3074</v>
      </c>
      <c r="AL1494">
        <v>12497</v>
      </c>
      <c r="AM1494">
        <v>5</v>
      </c>
      <c r="AN1494">
        <v>11290</v>
      </c>
      <c r="AO1494">
        <v>4144</v>
      </c>
    </row>
    <row r="1495" spans="1:41">
      <c r="A1495">
        <v>10</v>
      </c>
      <c r="B1495">
        <v>162</v>
      </c>
      <c r="C1495">
        <v>2017</v>
      </c>
      <c r="D1495">
        <v>99</v>
      </c>
      <c r="E1495">
        <v>99</v>
      </c>
      <c r="F1495">
        <v>99</v>
      </c>
      <c r="G1495">
        <v>99</v>
      </c>
      <c r="H1495">
        <v>99</v>
      </c>
      <c r="I1495">
        <v>99</v>
      </c>
      <c r="J1495">
        <v>999</v>
      </c>
      <c r="K1495">
        <v>99</v>
      </c>
      <c r="L1495">
        <v>99</v>
      </c>
      <c r="M1495">
        <v>62</v>
      </c>
      <c r="N1495">
        <v>99</v>
      </c>
      <c r="O1495">
        <v>99</v>
      </c>
      <c r="P1495">
        <v>9999</v>
      </c>
      <c r="Q1495">
        <v>2014</v>
      </c>
      <c r="R1495">
        <v>135315</v>
      </c>
      <c r="S1495">
        <v>135303</v>
      </c>
      <c r="T1495">
        <v>16.998093337767429</v>
      </c>
      <c r="U1495">
        <v>62</v>
      </c>
      <c r="V1495">
        <v>86.60935154498695</v>
      </c>
      <c r="W1495">
        <v>79.937873513521012</v>
      </c>
      <c r="X1495">
        <v>2.5887743413516606</v>
      </c>
      <c r="Y1495">
        <v>5.1775486827033212</v>
      </c>
      <c r="Z1495">
        <v>51.606991094852752</v>
      </c>
      <c r="AA1495">
        <v>9.2007099897102851</v>
      </c>
      <c r="AB1495">
        <v>0</v>
      </c>
      <c r="AD1495">
        <v>9.9886320855693906</v>
      </c>
      <c r="AE1495">
        <v>9.8555379271261376</v>
      </c>
      <c r="AF1495">
        <v>3030</v>
      </c>
      <c r="AG1495">
        <v>265</v>
      </c>
      <c r="AH1495">
        <v>0</v>
      </c>
      <c r="AI1495">
        <v>944</v>
      </c>
      <c r="AJ1495">
        <v>9256</v>
      </c>
      <c r="AK1495">
        <v>2652</v>
      </c>
      <c r="AL1495">
        <v>10356</v>
      </c>
      <c r="AM1495">
        <v>4</v>
      </c>
      <c r="AN1495">
        <v>9301</v>
      </c>
      <c r="AO1495">
        <v>3327</v>
      </c>
    </row>
    <row r="1496" spans="1:41">
      <c r="A1496">
        <v>10</v>
      </c>
      <c r="B1496">
        <v>163</v>
      </c>
      <c r="C1496">
        <v>2017</v>
      </c>
      <c r="D1496">
        <v>99</v>
      </c>
      <c r="E1496">
        <v>99</v>
      </c>
      <c r="F1496">
        <v>99</v>
      </c>
      <c r="G1496">
        <v>99</v>
      </c>
      <c r="H1496">
        <v>99</v>
      </c>
      <c r="I1496">
        <v>99</v>
      </c>
      <c r="J1496">
        <v>999</v>
      </c>
      <c r="K1496">
        <v>99</v>
      </c>
      <c r="L1496">
        <v>99</v>
      </c>
      <c r="M1496">
        <v>63</v>
      </c>
      <c r="N1496">
        <v>99</v>
      </c>
      <c r="O1496">
        <v>99</v>
      </c>
      <c r="P1496">
        <v>9999</v>
      </c>
      <c r="Q1496">
        <v>1973</v>
      </c>
      <c r="R1496">
        <v>101693</v>
      </c>
      <c r="S1496">
        <v>101680</v>
      </c>
      <c r="T1496">
        <v>16.997413784626278</v>
      </c>
      <c r="U1496">
        <v>63</v>
      </c>
      <c r="V1496">
        <v>85.210984176561098</v>
      </c>
      <c r="W1496">
        <v>78.645834972462453</v>
      </c>
      <c r="X1496">
        <v>2.7897692073200706</v>
      </c>
      <c r="Y1496">
        <v>5.5795384146401412</v>
      </c>
      <c r="Z1496">
        <v>47.617830135800894</v>
      </c>
      <c r="AA1496">
        <v>9.4875161132697254</v>
      </c>
      <c r="AB1496">
        <v>0</v>
      </c>
      <c r="AD1496">
        <v>7.5067358583882688</v>
      </c>
      <c r="AE1496">
        <v>7.2867116105194558</v>
      </c>
      <c r="AF1496">
        <v>2426</v>
      </c>
      <c r="AG1496">
        <v>214</v>
      </c>
      <c r="AH1496">
        <v>0</v>
      </c>
      <c r="AI1496">
        <v>823</v>
      </c>
      <c r="AJ1496">
        <v>7086</v>
      </c>
      <c r="AK1496">
        <v>2154</v>
      </c>
      <c r="AL1496">
        <v>8384</v>
      </c>
      <c r="AM1496">
        <v>2</v>
      </c>
      <c r="AN1496">
        <v>6953</v>
      </c>
      <c r="AO1496">
        <v>2654</v>
      </c>
    </row>
    <row r="1497" spans="1:41">
      <c r="A1497">
        <v>10</v>
      </c>
      <c r="B1497">
        <v>164</v>
      </c>
      <c r="C1497">
        <v>2017</v>
      </c>
      <c r="D1497">
        <v>99</v>
      </c>
      <c r="E1497">
        <v>99</v>
      </c>
      <c r="F1497">
        <v>99</v>
      </c>
      <c r="G1497">
        <v>99</v>
      </c>
      <c r="H1497">
        <v>99</v>
      </c>
      <c r="I1497">
        <v>99</v>
      </c>
      <c r="J1497">
        <v>999</v>
      </c>
      <c r="K1497">
        <v>99</v>
      </c>
      <c r="L1497">
        <v>99</v>
      </c>
      <c r="M1497">
        <v>64</v>
      </c>
      <c r="N1497">
        <v>99</v>
      </c>
      <c r="O1497">
        <v>99</v>
      </c>
      <c r="P1497">
        <v>9999</v>
      </c>
      <c r="Q1497">
        <v>1904</v>
      </c>
      <c r="R1497">
        <v>69094</v>
      </c>
      <c r="S1497">
        <v>69089</v>
      </c>
      <c r="T1497">
        <v>16.998509277216542</v>
      </c>
      <c r="U1497">
        <v>64</v>
      </c>
      <c r="V1497">
        <v>83.789828645506148</v>
      </c>
      <c r="W1497">
        <v>77.335921782048416</v>
      </c>
      <c r="X1497">
        <v>2.933684545691376</v>
      </c>
      <c r="Y1497">
        <v>5.8673690913827521</v>
      </c>
      <c r="Z1497">
        <v>43.000839436130491</v>
      </c>
      <c r="AA1497">
        <v>9.9209270274128887</v>
      </c>
      <c r="AB1497">
        <v>0</v>
      </c>
      <c r="AD1497">
        <v>5.1003550627818912</v>
      </c>
      <c r="AE1497">
        <v>4.8686716875786047</v>
      </c>
      <c r="AF1497">
        <v>1806</v>
      </c>
      <c r="AG1497">
        <v>160</v>
      </c>
      <c r="AH1497">
        <v>1</v>
      </c>
      <c r="AI1497">
        <v>742</v>
      </c>
      <c r="AJ1497">
        <v>5208</v>
      </c>
      <c r="AK1497">
        <v>1598</v>
      </c>
      <c r="AL1497">
        <v>5866</v>
      </c>
      <c r="AM1497">
        <v>1</v>
      </c>
      <c r="AN1497">
        <v>4942</v>
      </c>
      <c r="AO1497">
        <v>1839</v>
      </c>
    </row>
    <row r="1498" spans="1:41">
      <c r="A1498">
        <v>10</v>
      </c>
      <c r="B1498">
        <v>165</v>
      </c>
      <c r="C1498">
        <v>2017</v>
      </c>
      <c r="D1498">
        <v>99</v>
      </c>
      <c r="E1498">
        <v>99</v>
      </c>
      <c r="F1498">
        <v>99</v>
      </c>
      <c r="G1498">
        <v>99</v>
      </c>
      <c r="H1498">
        <v>99</v>
      </c>
      <c r="I1498">
        <v>99</v>
      </c>
      <c r="J1498">
        <v>999</v>
      </c>
      <c r="K1498">
        <v>99</v>
      </c>
      <c r="L1498">
        <v>99</v>
      </c>
      <c r="M1498">
        <v>65</v>
      </c>
      <c r="N1498">
        <v>99</v>
      </c>
      <c r="O1498">
        <v>99</v>
      </c>
      <c r="P1498">
        <v>9999</v>
      </c>
      <c r="Q1498">
        <v>1801</v>
      </c>
      <c r="R1498">
        <v>42923</v>
      </c>
      <c r="S1498">
        <v>42922</v>
      </c>
      <c r="T1498">
        <v>16.999534049344181</v>
      </c>
      <c r="U1498">
        <v>65</v>
      </c>
      <c r="V1498">
        <v>82.018620993216615</v>
      </c>
      <c r="W1498">
        <v>75.702308839289728</v>
      </c>
      <c r="X1498">
        <v>3.2104000186380266</v>
      </c>
      <c r="Y1498">
        <v>6.4208000372760532</v>
      </c>
      <c r="Z1498">
        <v>38.40831255969993</v>
      </c>
      <c r="AA1498">
        <v>10.289679981574045</v>
      </c>
      <c r="AB1498">
        <v>0</v>
      </c>
      <c r="AD1498">
        <v>3.1684739682141303</v>
      </c>
      <c r="AE1498">
        <v>2.9608021799402842</v>
      </c>
      <c r="AF1498">
        <v>1230</v>
      </c>
      <c r="AG1498">
        <v>111</v>
      </c>
      <c r="AH1498">
        <v>0</v>
      </c>
      <c r="AI1498">
        <v>495</v>
      </c>
      <c r="AJ1498">
        <v>3306</v>
      </c>
      <c r="AK1498">
        <v>1027</v>
      </c>
      <c r="AL1498">
        <v>3821</v>
      </c>
      <c r="AM1498">
        <v>1</v>
      </c>
      <c r="AN1498">
        <v>3017</v>
      </c>
      <c r="AO1498">
        <v>1206</v>
      </c>
    </row>
    <row r="1499" spans="1:41">
      <c r="A1499">
        <v>10</v>
      </c>
      <c r="B1499">
        <v>166</v>
      </c>
      <c r="C1499">
        <v>2017</v>
      </c>
      <c r="D1499">
        <v>99</v>
      </c>
      <c r="E1499">
        <v>99</v>
      </c>
      <c r="F1499">
        <v>99</v>
      </c>
      <c r="G1499">
        <v>99</v>
      </c>
      <c r="H1499">
        <v>99</v>
      </c>
      <c r="I1499">
        <v>99</v>
      </c>
      <c r="J1499">
        <v>999</v>
      </c>
      <c r="K1499">
        <v>99</v>
      </c>
      <c r="L1499">
        <v>99</v>
      </c>
      <c r="M1499">
        <v>66</v>
      </c>
      <c r="N1499">
        <v>99</v>
      </c>
      <c r="O1499">
        <v>99</v>
      </c>
      <c r="P1499">
        <v>9999</v>
      </c>
      <c r="Q1499">
        <v>1680</v>
      </c>
      <c r="R1499">
        <v>23774</v>
      </c>
      <c r="S1499">
        <v>23771</v>
      </c>
      <c r="T1499">
        <v>16.997602422814843</v>
      </c>
      <c r="U1499">
        <v>66</v>
      </c>
      <c r="V1499">
        <v>79.955400557494428</v>
      </c>
      <c r="W1499">
        <v>73.795023347776507</v>
      </c>
      <c r="X1499">
        <v>3.0116934466223606</v>
      </c>
      <c r="Y1499">
        <v>6.0233868932447212</v>
      </c>
      <c r="Z1499">
        <v>34.180196853705738</v>
      </c>
      <c r="AA1499">
        <v>10.687199545242374</v>
      </c>
      <c r="AB1499">
        <v>0</v>
      </c>
      <c r="AD1499">
        <v>1.7549402446316127</v>
      </c>
      <c r="AE1499">
        <v>1.5984344937680839</v>
      </c>
      <c r="AF1499">
        <v>779</v>
      </c>
      <c r="AG1499">
        <v>77</v>
      </c>
      <c r="AH1499">
        <v>0</v>
      </c>
      <c r="AI1499">
        <v>347</v>
      </c>
      <c r="AJ1499">
        <v>1968</v>
      </c>
      <c r="AK1499">
        <v>609</v>
      </c>
      <c r="AL1499">
        <v>2067</v>
      </c>
      <c r="AM1499">
        <v>0</v>
      </c>
      <c r="AN1499">
        <v>1697</v>
      </c>
      <c r="AO1499">
        <v>726</v>
      </c>
    </row>
    <row r="1500" spans="1:41">
      <c r="A1500">
        <v>10</v>
      </c>
      <c r="B1500">
        <v>167</v>
      </c>
      <c r="C1500">
        <v>2017</v>
      </c>
      <c r="D1500">
        <v>99</v>
      </c>
      <c r="E1500">
        <v>99</v>
      </c>
      <c r="F1500">
        <v>99</v>
      </c>
      <c r="G1500">
        <v>99</v>
      </c>
      <c r="H1500">
        <v>99</v>
      </c>
      <c r="I1500">
        <v>99</v>
      </c>
      <c r="J1500">
        <v>999</v>
      </c>
      <c r="K1500">
        <v>99</v>
      </c>
      <c r="L1500">
        <v>99</v>
      </c>
      <c r="M1500">
        <v>67</v>
      </c>
      <c r="N1500">
        <v>99</v>
      </c>
      <c r="O1500">
        <v>99</v>
      </c>
      <c r="P1500">
        <v>9999</v>
      </c>
      <c r="Q1500">
        <v>1391</v>
      </c>
      <c r="R1500">
        <v>11338</v>
      </c>
      <c r="S1500">
        <v>11338</v>
      </c>
      <c r="T1500">
        <v>17</v>
      </c>
      <c r="U1500">
        <v>67</v>
      </c>
      <c r="V1500">
        <v>77.53849173442768</v>
      </c>
      <c r="W1500">
        <v>71.568027870876691</v>
      </c>
      <c r="X1500">
        <v>3.2545422473099315</v>
      </c>
      <c r="Y1500">
        <v>6.5090844946198629</v>
      </c>
      <c r="Z1500">
        <v>30.887281707532193</v>
      </c>
      <c r="AA1500">
        <v>11.179143730686553</v>
      </c>
      <c r="AB1500">
        <v>0</v>
      </c>
      <c r="AD1500">
        <v>0.83694424554695179</v>
      </c>
      <c r="AE1500">
        <v>0.73939382457547187</v>
      </c>
      <c r="AF1500">
        <v>404</v>
      </c>
      <c r="AG1500">
        <v>40</v>
      </c>
      <c r="AH1500">
        <v>0</v>
      </c>
      <c r="AI1500">
        <v>206</v>
      </c>
      <c r="AJ1500">
        <v>939</v>
      </c>
      <c r="AK1500">
        <v>362</v>
      </c>
      <c r="AL1500">
        <v>1018</v>
      </c>
      <c r="AM1500">
        <v>0</v>
      </c>
      <c r="AN1500">
        <v>810</v>
      </c>
      <c r="AO1500">
        <v>385</v>
      </c>
    </row>
    <row r="1501" spans="1:41">
      <c r="A1501">
        <v>10</v>
      </c>
      <c r="B1501">
        <v>168</v>
      </c>
      <c r="C1501">
        <v>2017</v>
      </c>
      <c r="D1501">
        <v>99</v>
      </c>
      <c r="E1501">
        <v>99</v>
      </c>
      <c r="F1501">
        <v>99</v>
      </c>
      <c r="G1501">
        <v>99</v>
      </c>
      <c r="H1501">
        <v>99</v>
      </c>
      <c r="I1501">
        <v>99</v>
      </c>
      <c r="J1501">
        <v>999</v>
      </c>
      <c r="K1501">
        <v>99</v>
      </c>
      <c r="L1501">
        <v>99</v>
      </c>
      <c r="M1501">
        <v>68</v>
      </c>
      <c r="N1501">
        <v>99</v>
      </c>
      <c r="O1501">
        <v>99</v>
      </c>
      <c r="P1501">
        <v>9999</v>
      </c>
      <c r="Q1501">
        <v>1165</v>
      </c>
      <c r="R1501">
        <v>6524</v>
      </c>
      <c r="S1501">
        <v>6523</v>
      </c>
      <c r="T1501">
        <v>16.997394236664626</v>
      </c>
      <c r="U1501">
        <v>68</v>
      </c>
      <c r="V1501">
        <v>73.163748110901466</v>
      </c>
      <c r="W1501">
        <v>67.525847002912798</v>
      </c>
      <c r="X1501">
        <v>3.4947884733292458</v>
      </c>
      <c r="Y1501">
        <v>6.9895769466584916</v>
      </c>
      <c r="Z1501">
        <v>31.023911710606995</v>
      </c>
      <c r="AA1501">
        <v>12.483574136017991</v>
      </c>
      <c r="AB1501">
        <v>0</v>
      </c>
      <c r="AD1501">
        <v>0.48158619315120071</v>
      </c>
      <c r="AE1501">
        <v>0.40136337075038864</v>
      </c>
      <c r="AF1501">
        <v>341</v>
      </c>
      <c r="AG1501">
        <v>30</v>
      </c>
      <c r="AH1501">
        <v>0</v>
      </c>
      <c r="AI1501">
        <v>185</v>
      </c>
      <c r="AJ1501">
        <v>600</v>
      </c>
      <c r="AK1501">
        <v>238</v>
      </c>
      <c r="AL1501">
        <v>618</v>
      </c>
      <c r="AM1501">
        <v>0</v>
      </c>
      <c r="AN1501">
        <v>491</v>
      </c>
      <c r="AO1501">
        <v>257</v>
      </c>
    </row>
    <row r="1502" spans="1:41">
      <c r="A1502">
        <v>10</v>
      </c>
      <c r="B1502">
        <v>169</v>
      </c>
      <c r="C1502">
        <v>2016</v>
      </c>
      <c r="D1502">
        <v>99</v>
      </c>
      <c r="E1502">
        <v>99</v>
      </c>
      <c r="F1502">
        <v>99</v>
      </c>
      <c r="G1502">
        <v>99</v>
      </c>
      <c r="H1502">
        <v>99</v>
      </c>
      <c r="I1502">
        <v>99</v>
      </c>
      <c r="J1502">
        <v>999</v>
      </c>
      <c r="K1502">
        <v>99</v>
      </c>
      <c r="L1502">
        <v>99</v>
      </c>
      <c r="M1502">
        <v>48</v>
      </c>
      <c r="N1502">
        <v>99</v>
      </c>
      <c r="O1502">
        <v>99</v>
      </c>
      <c r="P1502">
        <v>9999</v>
      </c>
      <c r="Q1502">
        <v>127</v>
      </c>
      <c r="R1502">
        <v>405</v>
      </c>
      <c r="S1502">
        <v>174</v>
      </c>
      <c r="T1502">
        <v>3.4814814814814823</v>
      </c>
      <c r="U1502">
        <v>48</v>
      </c>
      <c r="V1502">
        <v>147.16317355948249</v>
      </c>
      <c r="W1502">
        <v>98.75057471264374</v>
      </c>
      <c r="X1502">
        <v>1.9753086419753088</v>
      </c>
      <c r="Y1502">
        <v>3.9506172839506175</v>
      </c>
      <c r="Z1502">
        <v>17.777777777777779</v>
      </c>
      <c r="AA1502">
        <v>21.390530580616026</v>
      </c>
      <c r="AB1502">
        <v>0</v>
      </c>
      <c r="AD1502">
        <v>2.9766924977426761E-2</v>
      </c>
      <c r="AE1502">
        <v>1.55831310510495E-2</v>
      </c>
      <c r="AF1502">
        <v>21</v>
      </c>
      <c r="AG1502">
        <v>0</v>
      </c>
      <c r="AH1502">
        <v>0</v>
      </c>
      <c r="AI1502">
        <v>6</v>
      </c>
      <c r="AJ1502">
        <v>39</v>
      </c>
      <c r="AK1502">
        <v>34</v>
      </c>
      <c r="AL1502">
        <v>14</v>
      </c>
      <c r="AM1502">
        <v>0</v>
      </c>
      <c r="AN1502">
        <v>23</v>
      </c>
      <c r="AO1502">
        <v>78</v>
      </c>
    </row>
    <row r="1503" spans="1:41">
      <c r="A1503">
        <v>10</v>
      </c>
      <c r="B1503">
        <v>170</v>
      </c>
      <c r="C1503">
        <v>2016</v>
      </c>
      <c r="D1503">
        <v>99</v>
      </c>
      <c r="E1503">
        <v>99</v>
      </c>
      <c r="F1503">
        <v>99</v>
      </c>
      <c r="G1503">
        <v>99</v>
      </c>
      <c r="H1503">
        <v>99</v>
      </c>
      <c r="I1503">
        <v>99</v>
      </c>
      <c r="J1503">
        <v>999</v>
      </c>
      <c r="K1503">
        <v>99</v>
      </c>
      <c r="L1503">
        <v>99</v>
      </c>
      <c r="M1503">
        <v>49</v>
      </c>
      <c r="N1503">
        <v>99</v>
      </c>
      <c r="O1503">
        <v>99</v>
      </c>
      <c r="P1503">
        <v>9999</v>
      </c>
      <c r="Q1503">
        <v>99</v>
      </c>
      <c r="R1503">
        <v>182</v>
      </c>
      <c r="S1503">
        <v>152</v>
      </c>
      <c r="T1503">
        <v>6.6813186813186798</v>
      </c>
      <c r="U1503">
        <v>49</v>
      </c>
      <c r="V1503">
        <v>117.10383760050172</v>
      </c>
      <c r="W1503">
        <v>100.87105263157898</v>
      </c>
      <c r="X1503">
        <v>1.0989010989010985</v>
      </c>
      <c r="Y1503">
        <v>2.1978021978021971</v>
      </c>
      <c r="Z1503">
        <v>41.208791208791197</v>
      </c>
      <c r="AA1503">
        <v>17.941647490724851</v>
      </c>
      <c r="AB1503">
        <v>0</v>
      </c>
      <c r="AD1503">
        <v>1.3376741594794243E-2</v>
      </c>
      <c r="AE1503">
        <v>1.3905159785312548E-2</v>
      </c>
      <c r="AF1503">
        <v>0</v>
      </c>
      <c r="AG1503">
        <v>0</v>
      </c>
      <c r="AH1503">
        <v>0</v>
      </c>
      <c r="AI1503">
        <v>3</v>
      </c>
      <c r="AJ1503">
        <v>24</v>
      </c>
      <c r="AK1503">
        <v>1</v>
      </c>
      <c r="AL1503">
        <v>5</v>
      </c>
      <c r="AM1503">
        <v>0</v>
      </c>
      <c r="AN1503">
        <v>10</v>
      </c>
      <c r="AO1503">
        <v>1</v>
      </c>
    </row>
    <row r="1504" spans="1:41">
      <c r="A1504">
        <v>10</v>
      </c>
      <c r="B1504">
        <v>171</v>
      </c>
      <c r="C1504">
        <v>2016</v>
      </c>
      <c r="D1504">
        <v>99</v>
      </c>
      <c r="E1504">
        <v>99</v>
      </c>
      <c r="F1504">
        <v>99</v>
      </c>
      <c r="G1504">
        <v>99</v>
      </c>
      <c r="H1504">
        <v>99</v>
      </c>
      <c r="I1504">
        <v>99</v>
      </c>
      <c r="J1504">
        <v>999</v>
      </c>
      <c r="K1504">
        <v>99</v>
      </c>
      <c r="L1504">
        <v>99</v>
      </c>
      <c r="M1504">
        <v>50</v>
      </c>
      <c r="N1504">
        <v>99</v>
      </c>
      <c r="O1504">
        <v>99</v>
      </c>
      <c r="P1504">
        <v>9999</v>
      </c>
      <c r="Q1504">
        <v>189</v>
      </c>
      <c r="R1504">
        <v>368</v>
      </c>
      <c r="S1504">
        <v>368</v>
      </c>
      <c r="T1504">
        <v>11</v>
      </c>
      <c r="U1504">
        <v>50</v>
      </c>
      <c r="V1504">
        <v>103.72574073201741</v>
      </c>
      <c r="W1504">
        <v>95.738858695652169</v>
      </c>
      <c r="X1504">
        <v>1.902173913043478</v>
      </c>
      <c r="Y1504">
        <v>3.8043478260869561</v>
      </c>
      <c r="Z1504">
        <v>51.358695652173914</v>
      </c>
      <c r="AA1504">
        <v>19.282274914317803</v>
      </c>
      <c r="AB1504">
        <v>0</v>
      </c>
      <c r="AD1504">
        <v>2.7047477510353198E-2</v>
      </c>
      <c r="AE1504">
        <v>3.1952283989470205E-2</v>
      </c>
      <c r="AF1504">
        <v>6</v>
      </c>
      <c r="AG1504">
        <v>0</v>
      </c>
      <c r="AH1504">
        <v>0</v>
      </c>
      <c r="AI1504">
        <v>2</v>
      </c>
      <c r="AJ1504">
        <v>19</v>
      </c>
      <c r="AK1504">
        <v>2</v>
      </c>
      <c r="AL1504">
        <v>18</v>
      </c>
      <c r="AM1504">
        <v>0</v>
      </c>
      <c r="AN1504">
        <v>35</v>
      </c>
      <c r="AO1504">
        <v>1</v>
      </c>
    </row>
    <row r="1505" spans="1:41">
      <c r="A1505">
        <v>10</v>
      </c>
      <c r="B1505">
        <v>172</v>
      </c>
      <c r="C1505">
        <v>2016</v>
      </c>
      <c r="D1505">
        <v>99</v>
      </c>
      <c r="E1505">
        <v>99</v>
      </c>
      <c r="F1505">
        <v>99</v>
      </c>
      <c r="G1505">
        <v>99</v>
      </c>
      <c r="H1505">
        <v>99</v>
      </c>
      <c r="I1505">
        <v>99</v>
      </c>
      <c r="J1505">
        <v>999</v>
      </c>
      <c r="K1505">
        <v>99</v>
      </c>
      <c r="L1505">
        <v>99</v>
      </c>
      <c r="M1505">
        <v>51</v>
      </c>
      <c r="N1505">
        <v>99</v>
      </c>
      <c r="O1505">
        <v>99</v>
      </c>
      <c r="P1505">
        <v>9999</v>
      </c>
      <c r="Q1505">
        <v>260</v>
      </c>
      <c r="R1505">
        <v>510</v>
      </c>
      <c r="S1505">
        <v>510</v>
      </c>
      <c r="T1505">
        <v>11</v>
      </c>
      <c r="U1505">
        <v>51</v>
      </c>
      <c r="V1505">
        <v>99.770144244046378</v>
      </c>
      <c r="W1505">
        <v>92.087843137254907</v>
      </c>
      <c r="X1505">
        <v>4.1176470588235308</v>
      </c>
      <c r="Y1505">
        <v>8.2352941176470615</v>
      </c>
      <c r="Z1505">
        <v>60.392156862745104</v>
      </c>
      <c r="AA1505">
        <v>21.14854672740605</v>
      </c>
      <c r="AB1505">
        <v>0</v>
      </c>
      <c r="AD1505">
        <v>3.7484275897500349E-2</v>
      </c>
      <c r="AE1505">
        <v>4.2593008810443665E-2</v>
      </c>
      <c r="AF1505">
        <v>5</v>
      </c>
      <c r="AG1505">
        <v>0</v>
      </c>
      <c r="AH1505">
        <v>0</v>
      </c>
      <c r="AI1505">
        <v>3</v>
      </c>
      <c r="AJ1505">
        <v>40</v>
      </c>
      <c r="AK1505">
        <v>2</v>
      </c>
      <c r="AL1505">
        <v>22</v>
      </c>
      <c r="AM1505">
        <v>0</v>
      </c>
      <c r="AN1505">
        <v>24</v>
      </c>
      <c r="AO1505">
        <v>12</v>
      </c>
    </row>
    <row r="1506" spans="1:41">
      <c r="A1506">
        <v>10</v>
      </c>
      <c r="B1506">
        <v>173</v>
      </c>
      <c r="C1506">
        <v>2016</v>
      </c>
      <c r="D1506">
        <v>99</v>
      </c>
      <c r="E1506">
        <v>99</v>
      </c>
      <c r="F1506">
        <v>99</v>
      </c>
      <c r="G1506">
        <v>99</v>
      </c>
      <c r="H1506">
        <v>99</v>
      </c>
      <c r="I1506">
        <v>99</v>
      </c>
      <c r="J1506">
        <v>999</v>
      </c>
      <c r="K1506">
        <v>99</v>
      </c>
      <c r="L1506">
        <v>99</v>
      </c>
      <c r="M1506">
        <v>52</v>
      </c>
      <c r="N1506">
        <v>99</v>
      </c>
      <c r="O1506">
        <v>99</v>
      </c>
      <c r="P1506">
        <v>9999</v>
      </c>
      <c r="Q1506">
        <v>548</v>
      </c>
      <c r="R1506">
        <v>1180</v>
      </c>
      <c r="S1506">
        <v>1180</v>
      </c>
      <c r="T1506">
        <v>11.00762711864407</v>
      </c>
      <c r="U1506">
        <v>52</v>
      </c>
      <c r="V1506">
        <v>96.909855482307265</v>
      </c>
      <c r="W1506">
        <v>89.447796610169547</v>
      </c>
      <c r="X1506">
        <v>3.2203389830508473</v>
      </c>
      <c r="Y1506">
        <v>6.4406779661016946</v>
      </c>
      <c r="Z1506">
        <v>66.186440677966104</v>
      </c>
      <c r="AA1506">
        <v>19.528664379142807</v>
      </c>
      <c r="AB1506">
        <v>0</v>
      </c>
      <c r="AD1506">
        <v>8.6728324625589007E-2</v>
      </c>
      <c r="AE1506">
        <v>9.5723263617182155E-2</v>
      </c>
      <c r="AF1506">
        <v>17</v>
      </c>
      <c r="AG1506">
        <v>0</v>
      </c>
      <c r="AH1506">
        <v>0</v>
      </c>
      <c r="AI1506">
        <v>8</v>
      </c>
      <c r="AJ1506">
        <v>90</v>
      </c>
      <c r="AK1506">
        <v>19</v>
      </c>
      <c r="AL1506">
        <v>67</v>
      </c>
      <c r="AM1506">
        <v>0</v>
      </c>
      <c r="AN1506">
        <v>66</v>
      </c>
      <c r="AO1506">
        <v>37</v>
      </c>
    </row>
    <row r="1507" spans="1:41">
      <c r="A1507">
        <v>10</v>
      </c>
      <c r="B1507">
        <v>174</v>
      </c>
      <c r="C1507">
        <v>2016</v>
      </c>
      <c r="D1507">
        <v>99</v>
      </c>
      <c r="E1507">
        <v>99</v>
      </c>
      <c r="F1507">
        <v>99</v>
      </c>
      <c r="G1507">
        <v>99</v>
      </c>
      <c r="H1507">
        <v>99</v>
      </c>
      <c r="I1507">
        <v>99</v>
      </c>
      <c r="J1507">
        <v>999</v>
      </c>
      <c r="K1507">
        <v>99</v>
      </c>
      <c r="L1507">
        <v>99</v>
      </c>
      <c r="M1507">
        <v>53</v>
      </c>
      <c r="N1507">
        <v>99</v>
      </c>
      <c r="O1507">
        <v>99</v>
      </c>
      <c r="P1507">
        <v>9999</v>
      </c>
      <c r="Q1507">
        <v>952</v>
      </c>
      <c r="R1507">
        <v>3129</v>
      </c>
      <c r="S1507">
        <v>3129</v>
      </c>
      <c r="T1507">
        <v>11.000958772770852</v>
      </c>
      <c r="U1507">
        <v>53</v>
      </c>
      <c r="V1507">
        <v>91.85565985830641</v>
      </c>
      <c r="W1507">
        <v>84.782774049216997</v>
      </c>
      <c r="X1507">
        <v>2.3010546500479392</v>
      </c>
      <c r="Y1507">
        <v>4.6021093000958784</v>
      </c>
      <c r="Z1507">
        <v>72.994566954298492</v>
      </c>
      <c r="AA1507">
        <v>15.231106015356035</v>
      </c>
      <c r="AB1507">
        <v>0</v>
      </c>
      <c r="AD1507">
        <v>0.22997705741819327</v>
      </c>
      <c r="AE1507">
        <v>0.24059080673570832</v>
      </c>
      <c r="AF1507">
        <v>59</v>
      </c>
      <c r="AG1507">
        <v>1</v>
      </c>
      <c r="AH1507">
        <v>0</v>
      </c>
      <c r="AI1507">
        <v>29</v>
      </c>
      <c r="AJ1507">
        <v>230</v>
      </c>
      <c r="AK1507">
        <v>53</v>
      </c>
      <c r="AL1507">
        <v>214</v>
      </c>
      <c r="AM1507">
        <v>1</v>
      </c>
      <c r="AN1507">
        <v>210</v>
      </c>
      <c r="AO1507">
        <v>104</v>
      </c>
    </row>
    <row r="1508" spans="1:41">
      <c r="A1508">
        <v>10</v>
      </c>
      <c r="B1508">
        <v>175</v>
      </c>
      <c r="C1508">
        <v>2016</v>
      </c>
      <c r="D1508">
        <v>99</v>
      </c>
      <c r="E1508">
        <v>99</v>
      </c>
      <c r="F1508">
        <v>99</v>
      </c>
      <c r="G1508">
        <v>99</v>
      </c>
      <c r="H1508">
        <v>99</v>
      </c>
      <c r="I1508">
        <v>99</v>
      </c>
      <c r="J1508">
        <v>999</v>
      </c>
      <c r="K1508">
        <v>99</v>
      </c>
      <c r="L1508">
        <v>99</v>
      </c>
      <c r="M1508">
        <v>54</v>
      </c>
      <c r="N1508">
        <v>99</v>
      </c>
      <c r="O1508">
        <v>99</v>
      </c>
      <c r="P1508">
        <v>9999</v>
      </c>
      <c r="Q1508">
        <v>1450</v>
      </c>
      <c r="R1508">
        <v>10928</v>
      </c>
      <c r="S1508">
        <v>10928</v>
      </c>
      <c r="T1508">
        <v>11.002470717423131</v>
      </c>
      <c r="U1508">
        <v>54</v>
      </c>
      <c r="V1508">
        <v>90.016055053147809</v>
      </c>
      <c r="W1508">
        <v>83.084818814055652</v>
      </c>
      <c r="X1508">
        <v>1.9948755490483161</v>
      </c>
      <c r="Y1508">
        <v>3.9897510980966322</v>
      </c>
      <c r="Z1508">
        <v>76.683748169838978</v>
      </c>
      <c r="AA1508">
        <v>11.517617288379</v>
      </c>
      <c r="AB1508">
        <v>0</v>
      </c>
      <c r="AD1508">
        <v>0.803192484329184</v>
      </c>
      <c r="AE1508">
        <v>0.82343288341801268</v>
      </c>
      <c r="AF1508">
        <v>195</v>
      </c>
      <c r="AG1508">
        <v>0</v>
      </c>
      <c r="AH1508">
        <v>0</v>
      </c>
      <c r="AI1508">
        <v>52</v>
      </c>
      <c r="AJ1508">
        <v>776</v>
      </c>
      <c r="AK1508">
        <v>175</v>
      </c>
      <c r="AL1508">
        <v>656</v>
      </c>
      <c r="AM1508">
        <v>2</v>
      </c>
      <c r="AN1508">
        <v>702</v>
      </c>
      <c r="AO1508">
        <v>294</v>
      </c>
    </row>
    <row r="1509" spans="1:41">
      <c r="A1509">
        <v>10</v>
      </c>
      <c r="B1509">
        <v>176</v>
      </c>
      <c r="C1509">
        <v>2016</v>
      </c>
      <c r="D1509">
        <v>99</v>
      </c>
      <c r="E1509">
        <v>99</v>
      </c>
      <c r="F1509">
        <v>99</v>
      </c>
      <c r="G1509">
        <v>99</v>
      </c>
      <c r="H1509">
        <v>99</v>
      </c>
      <c r="I1509">
        <v>99</v>
      </c>
      <c r="J1509">
        <v>999</v>
      </c>
      <c r="K1509">
        <v>99</v>
      </c>
      <c r="L1509">
        <v>99</v>
      </c>
      <c r="M1509">
        <v>55</v>
      </c>
      <c r="N1509">
        <v>99</v>
      </c>
      <c r="O1509">
        <v>99</v>
      </c>
      <c r="P1509">
        <v>9999</v>
      </c>
      <c r="Q1509">
        <v>1719</v>
      </c>
      <c r="R1509">
        <v>31988</v>
      </c>
      <c r="S1509">
        <v>31988</v>
      </c>
      <c r="T1509">
        <v>14.000093785169438</v>
      </c>
      <c r="U1509">
        <v>55</v>
      </c>
      <c r="V1509">
        <v>90.611559237204972</v>
      </c>
      <c r="W1509">
        <v>83.634469175941121</v>
      </c>
      <c r="X1509">
        <v>2.2696011004126557</v>
      </c>
      <c r="Y1509">
        <v>4.5392022008253115</v>
      </c>
      <c r="Z1509">
        <v>76.916343628860844</v>
      </c>
      <c r="AA1509">
        <v>9.6992957385116476</v>
      </c>
      <c r="AB1509">
        <v>0</v>
      </c>
      <c r="AD1509">
        <v>2.3510725831553754</v>
      </c>
      <c r="AE1509">
        <v>2.4262650094278007</v>
      </c>
      <c r="AF1509">
        <v>501</v>
      </c>
      <c r="AG1509">
        <v>5</v>
      </c>
      <c r="AH1509">
        <v>0</v>
      </c>
      <c r="AI1509">
        <v>167</v>
      </c>
      <c r="AJ1509">
        <v>2302</v>
      </c>
      <c r="AK1509">
        <v>552</v>
      </c>
      <c r="AL1509">
        <v>2119</v>
      </c>
      <c r="AM1509">
        <v>2</v>
      </c>
      <c r="AN1509">
        <v>1951</v>
      </c>
      <c r="AO1509">
        <v>859</v>
      </c>
    </row>
    <row r="1510" spans="1:41">
      <c r="A1510">
        <v>10</v>
      </c>
      <c r="B1510">
        <v>177</v>
      </c>
      <c r="C1510">
        <v>2016</v>
      </c>
      <c r="D1510">
        <v>99</v>
      </c>
      <c r="E1510">
        <v>99</v>
      </c>
      <c r="F1510">
        <v>99</v>
      </c>
      <c r="G1510">
        <v>99</v>
      </c>
      <c r="H1510">
        <v>99</v>
      </c>
      <c r="I1510">
        <v>99</v>
      </c>
      <c r="J1510">
        <v>999</v>
      </c>
      <c r="K1510">
        <v>99</v>
      </c>
      <c r="L1510">
        <v>99</v>
      </c>
      <c r="M1510">
        <v>56</v>
      </c>
      <c r="N1510">
        <v>99</v>
      </c>
      <c r="O1510">
        <v>99</v>
      </c>
      <c r="P1510">
        <v>9999</v>
      </c>
      <c r="Q1510">
        <v>1886</v>
      </c>
      <c r="R1510">
        <v>70217</v>
      </c>
      <c r="S1510">
        <v>70217</v>
      </c>
      <c r="T1510">
        <v>14.000341797570391</v>
      </c>
      <c r="U1510">
        <v>56</v>
      </c>
      <c r="V1510">
        <v>90.84708476312862</v>
      </c>
      <c r="W1510">
        <v>83.851859236368199</v>
      </c>
      <c r="X1510">
        <v>2.422490280131592</v>
      </c>
      <c r="Y1510">
        <v>4.8449805602631839</v>
      </c>
      <c r="Z1510">
        <v>74.565988293433193</v>
      </c>
      <c r="AA1510">
        <v>9.1185909404147871</v>
      </c>
      <c r="AB1510">
        <v>0</v>
      </c>
      <c r="AD1510">
        <v>5.1608498052838883</v>
      </c>
      <c r="AE1510">
        <v>5.3397485924003121</v>
      </c>
      <c r="AF1510">
        <v>1065</v>
      </c>
      <c r="AG1510">
        <v>22</v>
      </c>
      <c r="AH1510">
        <v>0</v>
      </c>
      <c r="AI1510">
        <v>311</v>
      </c>
      <c r="AJ1510">
        <v>5037</v>
      </c>
      <c r="AK1510">
        <v>1211</v>
      </c>
      <c r="AL1510">
        <v>4431</v>
      </c>
      <c r="AM1510">
        <v>4</v>
      </c>
      <c r="AN1510">
        <v>3976</v>
      </c>
      <c r="AO1510">
        <v>1848</v>
      </c>
    </row>
    <row r="1511" spans="1:41">
      <c r="A1511">
        <v>10</v>
      </c>
      <c r="B1511">
        <v>178</v>
      </c>
      <c r="C1511">
        <v>2016</v>
      </c>
      <c r="D1511">
        <v>99</v>
      </c>
      <c r="E1511">
        <v>99</v>
      </c>
      <c r="F1511">
        <v>99</v>
      </c>
      <c r="G1511">
        <v>99</v>
      </c>
      <c r="H1511">
        <v>99</v>
      </c>
      <c r="I1511">
        <v>99</v>
      </c>
      <c r="J1511">
        <v>999</v>
      </c>
      <c r="K1511">
        <v>99</v>
      </c>
      <c r="L1511">
        <v>99</v>
      </c>
      <c r="M1511">
        <v>57</v>
      </c>
      <c r="N1511">
        <v>99</v>
      </c>
      <c r="O1511">
        <v>99</v>
      </c>
      <c r="P1511">
        <v>9999</v>
      </c>
      <c r="Q1511">
        <v>2002</v>
      </c>
      <c r="R1511">
        <v>117083</v>
      </c>
      <c r="S1511">
        <v>117083</v>
      </c>
      <c r="T1511">
        <v>14.000153737092491</v>
      </c>
      <c r="U1511">
        <v>57</v>
      </c>
      <c r="V1511">
        <v>91.06911859223267</v>
      </c>
      <c r="W1511">
        <v>84.056796460630949</v>
      </c>
      <c r="X1511">
        <v>2.5024982277529619</v>
      </c>
      <c r="Y1511">
        <v>5.0049964555059239</v>
      </c>
      <c r="Z1511">
        <v>70.9539386589001</v>
      </c>
      <c r="AA1511">
        <v>8.9605396775846113</v>
      </c>
      <c r="AB1511">
        <v>0</v>
      </c>
      <c r="AD1511">
        <v>8.6054342645235931</v>
      </c>
      <c r="AE1511">
        <v>8.9254992738339691</v>
      </c>
      <c r="AF1511">
        <v>1876</v>
      </c>
      <c r="AG1511">
        <v>27</v>
      </c>
      <c r="AH1511">
        <v>0</v>
      </c>
      <c r="AI1511">
        <v>576</v>
      </c>
      <c r="AJ1511">
        <v>8910</v>
      </c>
      <c r="AK1511">
        <v>2148</v>
      </c>
      <c r="AL1511">
        <v>7727</v>
      </c>
      <c r="AM1511">
        <v>7</v>
      </c>
      <c r="AN1511">
        <v>6605</v>
      </c>
      <c r="AO1511">
        <v>3073</v>
      </c>
    </row>
    <row r="1512" spans="1:41">
      <c r="A1512">
        <v>10</v>
      </c>
      <c r="B1512">
        <v>179</v>
      </c>
      <c r="C1512">
        <v>2016</v>
      </c>
      <c r="D1512">
        <v>99</v>
      </c>
      <c r="E1512">
        <v>99</v>
      </c>
      <c r="F1512">
        <v>99</v>
      </c>
      <c r="G1512">
        <v>99</v>
      </c>
      <c r="H1512">
        <v>99</v>
      </c>
      <c r="I1512">
        <v>99</v>
      </c>
      <c r="J1512">
        <v>999</v>
      </c>
      <c r="K1512">
        <v>99</v>
      </c>
      <c r="L1512">
        <v>99</v>
      </c>
      <c r="M1512">
        <v>58</v>
      </c>
      <c r="N1512">
        <v>99</v>
      </c>
      <c r="O1512">
        <v>99</v>
      </c>
      <c r="P1512">
        <v>9999</v>
      </c>
      <c r="Q1512">
        <v>2038</v>
      </c>
      <c r="R1512">
        <v>157610.5</v>
      </c>
      <c r="S1512">
        <v>157610.5</v>
      </c>
      <c r="T1512">
        <v>14.000180825516061</v>
      </c>
      <c r="U1512">
        <v>58</v>
      </c>
      <c r="V1512">
        <v>90.798163058024144</v>
      </c>
      <c r="W1512">
        <v>83.806704502555675</v>
      </c>
      <c r="X1512">
        <v>2.7675821090599926</v>
      </c>
      <c r="Y1512">
        <v>5.5351642181199852</v>
      </c>
      <c r="Z1512">
        <v>67.377173475117445</v>
      </c>
      <c r="AA1512">
        <v>8.9395206237141096</v>
      </c>
      <c r="AB1512">
        <v>0</v>
      </c>
      <c r="AD1512">
        <v>11.584147973221528</v>
      </c>
      <c r="AE1512">
        <v>11.979253437028088</v>
      </c>
      <c r="AF1512">
        <v>2511</v>
      </c>
      <c r="AG1512">
        <v>49</v>
      </c>
      <c r="AH1512">
        <v>0</v>
      </c>
      <c r="AI1512">
        <v>689</v>
      </c>
      <c r="AJ1512">
        <v>12627</v>
      </c>
      <c r="AK1512">
        <v>2931</v>
      </c>
      <c r="AL1512">
        <v>10812</v>
      </c>
      <c r="AM1512">
        <v>22</v>
      </c>
      <c r="AN1512">
        <v>8749</v>
      </c>
      <c r="AO1512">
        <v>4037</v>
      </c>
    </row>
    <row r="1513" spans="1:41">
      <c r="A1513">
        <v>10</v>
      </c>
      <c r="B1513">
        <v>180</v>
      </c>
      <c r="C1513">
        <v>2016</v>
      </c>
      <c r="D1513">
        <v>99</v>
      </c>
      <c r="E1513">
        <v>99</v>
      </c>
      <c r="F1513">
        <v>99</v>
      </c>
      <c r="G1513">
        <v>99</v>
      </c>
      <c r="H1513">
        <v>99</v>
      </c>
      <c r="I1513">
        <v>99</v>
      </c>
      <c r="J1513">
        <v>999</v>
      </c>
      <c r="K1513">
        <v>99</v>
      </c>
      <c r="L1513">
        <v>99</v>
      </c>
      <c r="M1513">
        <v>59</v>
      </c>
      <c r="N1513">
        <v>99</v>
      </c>
      <c r="O1513">
        <v>99</v>
      </c>
      <c r="P1513">
        <v>9999</v>
      </c>
      <c r="Q1513">
        <v>2073</v>
      </c>
      <c r="R1513">
        <v>179240</v>
      </c>
      <c r="S1513">
        <v>179240</v>
      </c>
      <c r="T1513">
        <v>14.000384958714571</v>
      </c>
      <c r="U1513">
        <v>59</v>
      </c>
      <c r="V1513">
        <v>90.234313629015546</v>
      </c>
      <c r="W1513">
        <v>83.286271479581103</v>
      </c>
      <c r="X1513">
        <v>2.8074090604775721</v>
      </c>
      <c r="Y1513">
        <v>5.6148181209551442</v>
      </c>
      <c r="Z1513">
        <v>63.836197277393431</v>
      </c>
      <c r="AA1513">
        <v>9.0690248985219597</v>
      </c>
      <c r="AB1513">
        <v>0</v>
      </c>
      <c r="AD1513">
        <v>13.173885513466598</v>
      </c>
      <c r="AE1513">
        <v>13.538613755094156</v>
      </c>
      <c r="AF1513">
        <v>3012</v>
      </c>
      <c r="AG1513">
        <v>51</v>
      </c>
      <c r="AH1513">
        <v>2</v>
      </c>
      <c r="AI1513">
        <v>932</v>
      </c>
      <c r="AJ1513">
        <v>15103</v>
      </c>
      <c r="AK1513">
        <v>3540</v>
      </c>
      <c r="AL1513">
        <v>12711</v>
      </c>
      <c r="AM1513">
        <v>18</v>
      </c>
      <c r="AN1513">
        <v>9786</v>
      </c>
      <c r="AO1513">
        <v>4563</v>
      </c>
    </row>
    <row r="1514" spans="1:41">
      <c r="A1514">
        <v>10</v>
      </c>
      <c r="B1514">
        <v>181</v>
      </c>
      <c r="C1514">
        <v>2016</v>
      </c>
      <c r="D1514">
        <v>99</v>
      </c>
      <c r="E1514">
        <v>99</v>
      </c>
      <c r="F1514">
        <v>99</v>
      </c>
      <c r="G1514">
        <v>99</v>
      </c>
      <c r="H1514">
        <v>99</v>
      </c>
      <c r="I1514">
        <v>99</v>
      </c>
      <c r="J1514">
        <v>999</v>
      </c>
      <c r="K1514">
        <v>99</v>
      </c>
      <c r="L1514">
        <v>99</v>
      </c>
      <c r="M1514">
        <v>60</v>
      </c>
      <c r="N1514">
        <v>99</v>
      </c>
      <c r="O1514">
        <v>99</v>
      </c>
      <c r="P1514">
        <v>9999</v>
      </c>
      <c r="Q1514">
        <v>2119</v>
      </c>
      <c r="R1514">
        <v>187127</v>
      </c>
      <c r="S1514">
        <v>186584</v>
      </c>
      <c r="T1514">
        <v>16.950172877243801</v>
      </c>
      <c r="U1514">
        <v>60</v>
      </c>
      <c r="V1514">
        <v>89.439185085945439</v>
      </c>
      <c r="W1514">
        <v>82.4657660892683</v>
      </c>
      <c r="X1514">
        <v>3.0294933387485505</v>
      </c>
      <c r="Y1514">
        <v>6.0589866774971011</v>
      </c>
      <c r="Z1514">
        <v>59.664826561639984</v>
      </c>
      <c r="AA1514">
        <v>9.4459229902442168</v>
      </c>
      <c r="AB1514">
        <v>0</v>
      </c>
      <c r="AD1514">
        <v>13.753568815434409</v>
      </c>
      <c r="AE1514">
        <v>13.954489075157777</v>
      </c>
      <c r="AF1514">
        <v>3288</v>
      </c>
      <c r="AG1514">
        <v>89</v>
      </c>
      <c r="AH1514">
        <v>0</v>
      </c>
      <c r="AI1514">
        <v>1124</v>
      </c>
      <c r="AJ1514">
        <v>16601</v>
      </c>
      <c r="AK1514">
        <v>4043</v>
      </c>
      <c r="AL1514">
        <v>13758</v>
      </c>
      <c r="AM1514">
        <v>16</v>
      </c>
      <c r="AN1514">
        <v>10068</v>
      </c>
      <c r="AO1514">
        <v>4629</v>
      </c>
    </row>
    <row r="1515" spans="1:41">
      <c r="A1515">
        <v>10</v>
      </c>
      <c r="B1515">
        <v>182</v>
      </c>
      <c r="C1515">
        <v>2016</v>
      </c>
      <c r="D1515">
        <v>99</v>
      </c>
      <c r="E1515">
        <v>99</v>
      </c>
      <c r="F1515">
        <v>99</v>
      </c>
      <c r="G1515">
        <v>99</v>
      </c>
      <c r="H1515">
        <v>99</v>
      </c>
      <c r="I1515">
        <v>99</v>
      </c>
      <c r="J1515">
        <v>999</v>
      </c>
      <c r="K1515">
        <v>99</v>
      </c>
      <c r="L1515">
        <v>99</v>
      </c>
      <c r="M1515">
        <v>61</v>
      </c>
      <c r="N1515">
        <v>99</v>
      </c>
      <c r="O1515">
        <v>99</v>
      </c>
      <c r="P1515">
        <v>9999</v>
      </c>
      <c r="Q1515">
        <v>2038</v>
      </c>
      <c r="R1515">
        <v>165699</v>
      </c>
      <c r="S1515">
        <v>165677</v>
      </c>
      <c r="T1515">
        <v>16.997525633830016</v>
      </c>
      <c r="U1515">
        <v>61</v>
      </c>
      <c r="V1515">
        <v>88.289285177334605</v>
      </c>
      <c r="W1515">
        <v>81.487591518436574</v>
      </c>
      <c r="X1515">
        <v>3.2546967694433877</v>
      </c>
      <c r="Y1515">
        <v>6.5093935388867754</v>
      </c>
      <c r="Z1515">
        <v>56.220616901731447</v>
      </c>
      <c r="AA1515">
        <v>9.410204006305106</v>
      </c>
      <c r="AB1515">
        <v>0</v>
      </c>
      <c r="AD1515">
        <v>12.178641239097862</v>
      </c>
      <c r="AE1515">
        <v>12.243893593256011</v>
      </c>
      <c r="AF1515">
        <v>3091</v>
      </c>
      <c r="AG1515">
        <v>71</v>
      </c>
      <c r="AH1515">
        <v>0</v>
      </c>
      <c r="AI1515">
        <v>1041</v>
      </c>
      <c r="AJ1515">
        <v>15144</v>
      </c>
      <c r="AK1515">
        <v>3563</v>
      </c>
      <c r="AL1515">
        <v>12957</v>
      </c>
      <c r="AM1515">
        <v>22</v>
      </c>
      <c r="AN1515">
        <v>9033</v>
      </c>
      <c r="AO1515">
        <v>4142</v>
      </c>
    </row>
    <row r="1516" spans="1:41">
      <c r="A1516">
        <v>10</v>
      </c>
      <c r="B1516">
        <v>183</v>
      </c>
      <c r="C1516">
        <v>2016</v>
      </c>
      <c r="D1516">
        <v>99</v>
      </c>
      <c r="E1516">
        <v>99</v>
      </c>
      <c r="F1516">
        <v>99</v>
      </c>
      <c r="G1516">
        <v>99</v>
      </c>
      <c r="H1516">
        <v>99</v>
      </c>
      <c r="I1516">
        <v>99</v>
      </c>
      <c r="J1516">
        <v>999</v>
      </c>
      <c r="K1516">
        <v>99</v>
      </c>
      <c r="L1516">
        <v>99</v>
      </c>
      <c r="M1516">
        <v>62</v>
      </c>
      <c r="N1516">
        <v>99</v>
      </c>
      <c r="O1516">
        <v>99</v>
      </c>
      <c r="P1516">
        <v>9999</v>
      </c>
      <c r="Q1516">
        <v>2016</v>
      </c>
      <c r="R1516">
        <v>140368</v>
      </c>
      <c r="S1516">
        <v>140359</v>
      </c>
      <c r="T1516">
        <v>16.998525304912796</v>
      </c>
      <c r="U1516">
        <v>62</v>
      </c>
      <c r="V1516">
        <v>87.096194600262692</v>
      </c>
      <c r="W1516">
        <v>80.388182446440794</v>
      </c>
      <c r="X1516">
        <v>3.4751510315741494</v>
      </c>
      <c r="Y1516">
        <v>6.9503020631482988</v>
      </c>
      <c r="Z1516">
        <v>52.145788213837903</v>
      </c>
      <c r="AA1516">
        <v>9.6750307622813736</v>
      </c>
      <c r="AB1516">
        <v>0</v>
      </c>
      <c r="AD1516">
        <v>10.316848704275158</v>
      </c>
      <c r="AE1516">
        <v>10.232890286251415</v>
      </c>
      <c r="AF1516">
        <v>2995</v>
      </c>
      <c r="AG1516">
        <v>75</v>
      </c>
      <c r="AH1516">
        <v>2</v>
      </c>
      <c r="AI1516">
        <v>978</v>
      </c>
      <c r="AJ1516">
        <v>13603</v>
      </c>
      <c r="AK1516">
        <v>3555</v>
      </c>
      <c r="AL1516">
        <v>11306</v>
      </c>
      <c r="AM1516">
        <v>11</v>
      </c>
      <c r="AN1516">
        <v>7636</v>
      </c>
      <c r="AO1516">
        <v>3612</v>
      </c>
    </row>
    <row r="1517" spans="1:41">
      <c r="A1517">
        <v>10</v>
      </c>
      <c r="B1517">
        <v>184</v>
      </c>
      <c r="C1517">
        <v>2016</v>
      </c>
      <c r="D1517">
        <v>99</v>
      </c>
      <c r="E1517">
        <v>99</v>
      </c>
      <c r="F1517">
        <v>99</v>
      </c>
      <c r="G1517">
        <v>99</v>
      </c>
      <c r="H1517">
        <v>99</v>
      </c>
      <c r="I1517">
        <v>99</v>
      </c>
      <c r="J1517">
        <v>999</v>
      </c>
      <c r="K1517">
        <v>99</v>
      </c>
      <c r="L1517">
        <v>99</v>
      </c>
      <c r="M1517">
        <v>63</v>
      </c>
      <c r="N1517">
        <v>99</v>
      </c>
      <c r="O1517">
        <v>99</v>
      </c>
      <c r="P1517">
        <v>9999</v>
      </c>
      <c r="Q1517">
        <v>1977</v>
      </c>
      <c r="R1517">
        <v>108193</v>
      </c>
      <c r="S1517">
        <v>108191</v>
      </c>
      <c r="T1517">
        <v>16.999500891924619</v>
      </c>
      <c r="U1517">
        <v>63</v>
      </c>
      <c r="V1517">
        <v>85.83993439714969</v>
      </c>
      <c r="W1517">
        <v>79.229277851207868</v>
      </c>
      <c r="X1517">
        <v>3.5187119314558246</v>
      </c>
      <c r="Y1517">
        <v>7.0374238629116492</v>
      </c>
      <c r="Z1517">
        <v>47.288641594188157</v>
      </c>
      <c r="AA1517">
        <v>9.993376562345885</v>
      </c>
      <c r="AB1517">
        <v>0</v>
      </c>
      <c r="AD1517">
        <v>7.95203188662403</v>
      </c>
      <c r="AE1517">
        <v>7.773966688639101</v>
      </c>
      <c r="AF1517">
        <v>2374</v>
      </c>
      <c r="AG1517">
        <v>59</v>
      </c>
      <c r="AH1517">
        <v>1</v>
      </c>
      <c r="AI1517">
        <v>835</v>
      </c>
      <c r="AJ1517">
        <v>10929</v>
      </c>
      <c r="AK1517">
        <v>2791</v>
      </c>
      <c r="AL1517">
        <v>9148</v>
      </c>
      <c r="AM1517">
        <v>16</v>
      </c>
      <c r="AN1517">
        <v>5930</v>
      </c>
      <c r="AO1517">
        <v>2777</v>
      </c>
    </row>
    <row r="1518" spans="1:41">
      <c r="A1518">
        <v>10</v>
      </c>
      <c r="B1518">
        <v>185</v>
      </c>
      <c r="C1518">
        <v>2016</v>
      </c>
      <c r="D1518">
        <v>99</v>
      </c>
      <c r="E1518">
        <v>99</v>
      </c>
      <c r="F1518">
        <v>99</v>
      </c>
      <c r="G1518">
        <v>99</v>
      </c>
      <c r="H1518">
        <v>99</v>
      </c>
      <c r="I1518">
        <v>99</v>
      </c>
      <c r="J1518">
        <v>999</v>
      </c>
      <c r="K1518">
        <v>99</v>
      </c>
      <c r="L1518">
        <v>99</v>
      </c>
      <c r="M1518">
        <v>64</v>
      </c>
      <c r="N1518">
        <v>99</v>
      </c>
      <c r="O1518">
        <v>99</v>
      </c>
      <c r="P1518">
        <v>9999</v>
      </c>
      <c r="Q1518">
        <v>1875</v>
      </c>
      <c r="R1518">
        <v>76354</v>
      </c>
      <c r="S1518">
        <v>76353</v>
      </c>
      <c r="T1518">
        <v>16.999580899494461</v>
      </c>
      <c r="U1518">
        <v>64</v>
      </c>
      <c r="V1518">
        <v>84.421033008017318</v>
      </c>
      <c r="W1518">
        <v>77.920083035374176</v>
      </c>
      <c r="X1518">
        <v>3.6278387510804926</v>
      </c>
      <c r="Y1518">
        <v>7.2556775021609852</v>
      </c>
      <c r="Z1518">
        <v>42.056735730937497</v>
      </c>
      <c r="AA1518">
        <v>10.37096778542594</v>
      </c>
      <c r="AB1518">
        <v>0</v>
      </c>
      <c r="AD1518">
        <v>5.611910591917141</v>
      </c>
      <c r="AE1518">
        <v>5.3956199931104392</v>
      </c>
      <c r="AF1518">
        <v>1703</v>
      </c>
      <c r="AG1518">
        <v>70</v>
      </c>
      <c r="AH1518">
        <v>0</v>
      </c>
      <c r="AI1518">
        <v>673</v>
      </c>
      <c r="AJ1518">
        <v>7946</v>
      </c>
      <c r="AK1518">
        <v>2147</v>
      </c>
      <c r="AL1518">
        <v>6830</v>
      </c>
      <c r="AM1518">
        <v>12</v>
      </c>
      <c r="AN1518">
        <v>4171</v>
      </c>
      <c r="AO1518">
        <v>2011</v>
      </c>
    </row>
    <row r="1519" spans="1:41">
      <c r="A1519">
        <v>10</v>
      </c>
      <c r="B1519">
        <v>186</v>
      </c>
      <c r="C1519">
        <v>2016</v>
      </c>
      <c r="D1519">
        <v>99</v>
      </c>
      <c r="E1519">
        <v>99</v>
      </c>
      <c r="F1519">
        <v>99</v>
      </c>
      <c r="G1519">
        <v>99</v>
      </c>
      <c r="H1519">
        <v>99</v>
      </c>
      <c r="I1519">
        <v>99</v>
      </c>
      <c r="J1519">
        <v>999</v>
      </c>
      <c r="K1519">
        <v>99</v>
      </c>
      <c r="L1519">
        <v>99</v>
      </c>
      <c r="M1519">
        <v>65</v>
      </c>
      <c r="N1519">
        <v>99</v>
      </c>
      <c r="O1519">
        <v>99</v>
      </c>
      <c r="P1519">
        <v>9999</v>
      </c>
      <c r="Q1519">
        <v>1799</v>
      </c>
      <c r="R1519">
        <v>49690</v>
      </c>
      <c r="S1519">
        <v>49690</v>
      </c>
      <c r="T1519">
        <v>16.999517005433692</v>
      </c>
      <c r="U1519">
        <v>65</v>
      </c>
      <c r="V1519">
        <v>82.66935389447022</v>
      </c>
      <c r="W1519">
        <v>76.303813644596659</v>
      </c>
      <c r="X1519">
        <v>3.6727711813242094</v>
      </c>
      <c r="Y1519">
        <v>7.3455423626484189</v>
      </c>
      <c r="Z1519">
        <v>35.940833165626877</v>
      </c>
      <c r="AA1519">
        <v>10.814299031384749</v>
      </c>
      <c r="AB1519">
        <v>0</v>
      </c>
      <c r="AD1519">
        <v>3.652144449699593</v>
      </c>
      <c r="AE1519">
        <v>3.4385954491367801</v>
      </c>
      <c r="AF1519">
        <v>1244</v>
      </c>
      <c r="AG1519">
        <v>43</v>
      </c>
      <c r="AH1519">
        <v>1</v>
      </c>
      <c r="AI1519">
        <v>558</v>
      </c>
      <c r="AJ1519">
        <v>5450</v>
      </c>
      <c r="AK1519">
        <v>1468</v>
      </c>
      <c r="AL1519">
        <v>4634</v>
      </c>
      <c r="AM1519">
        <v>2</v>
      </c>
      <c r="AN1519">
        <v>2843</v>
      </c>
      <c r="AO1519">
        <v>1315</v>
      </c>
    </row>
    <row r="1520" spans="1:41">
      <c r="A1520">
        <v>10</v>
      </c>
      <c r="B1520">
        <v>187</v>
      </c>
      <c r="C1520">
        <v>2016</v>
      </c>
      <c r="D1520">
        <v>99</v>
      </c>
      <c r="E1520">
        <v>99</v>
      </c>
      <c r="F1520">
        <v>99</v>
      </c>
      <c r="G1520">
        <v>99</v>
      </c>
      <c r="H1520">
        <v>99</v>
      </c>
      <c r="I1520">
        <v>99</v>
      </c>
      <c r="J1520">
        <v>999</v>
      </c>
      <c r="K1520">
        <v>99</v>
      </c>
      <c r="L1520">
        <v>99</v>
      </c>
      <c r="M1520">
        <v>66</v>
      </c>
      <c r="N1520">
        <v>99</v>
      </c>
      <c r="O1520">
        <v>99</v>
      </c>
      <c r="P1520">
        <v>9999</v>
      </c>
      <c r="Q1520">
        <v>1695</v>
      </c>
      <c r="R1520">
        <v>29021</v>
      </c>
      <c r="S1520">
        <v>29018</v>
      </c>
      <c r="T1520">
        <v>16.997622411357298</v>
      </c>
      <c r="U1520">
        <v>66</v>
      </c>
      <c r="V1520">
        <v>80.85148628560691</v>
      </c>
      <c r="W1520">
        <v>74.621889861465519</v>
      </c>
      <c r="X1520">
        <v>3.4595637641707735</v>
      </c>
      <c r="Y1520">
        <v>6.919127528341547</v>
      </c>
      <c r="Z1520">
        <v>30.667447710278761</v>
      </c>
      <c r="AA1520">
        <v>11.103875630617498</v>
      </c>
      <c r="AB1520">
        <v>0</v>
      </c>
      <c r="AD1520">
        <v>2.1330022957281529</v>
      </c>
      <c r="AE1520">
        <v>1.9638104331742312</v>
      </c>
      <c r="AF1520">
        <v>823</v>
      </c>
      <c r="AG1520">
        <v>35</v>
      </c>
      <c r="AH1520">
        <v>0</v>
      </c>
      <c r="AI1520">
        <v>395</v>
      </c>
      <c r="AJ1520">
        <v>3300</v>
      </c>
      <c r="AK1520">
        <v>940</v>
      </c>
      <c r="AL1520">
        <v>2835</v>
      </c>
      <c r="AM1520">
        <v>6</v>
      </c>
      <c r="AN1520">
        <v>1635</v>
      </c>
      <c r="AO1520">
        <v>842</v>
      </c>
    </row>
    <row r="1521" spans="1:41">
      <c r="A1521">
        <v>10</v>
      </c>
      <c r="B1521">
        <v>188</v>
      </c>
      <c r="C1521">
        <v>2016</v>
      </c>
      <c r="D1521">
        <v>99</v>
      </c>
      <c r="E1521">
        <v>99</v>
      </c>
      <c r="F1521">
        <v>99</v>
      </c>
      <c r="G1521">
        <v>99</v>
      </c>
      <c r="H1521">
        <v>99</v>
      </c>
      <c r="I1521">
        <v>99</v>
      </c>
      <c r="J1521">
        <v>999</v>
      </c>
      <c r="K1521">
        <v>99</v>
      </c>
      <c r="L1521">
        <v>99</v>
      </c>
      <c r="M1521">
        <v>67</v>
      </c>
      <c r="N1521">
        <v>99</v>
      </c>
      <c r="O1521">
        <v>99</v>
      </c>
      <c r="P1521">
        <v>9999</v>
      </c>
      <c r="Q1521">
        <v>1474</v>
      </c>
      <c r="R1521">
        <v>14756</v>
      </c>
      <c r="S1521">
        <v>14755</v>
      </c>
      <c r="T1521">
        <v>16.998847926267281</v>
      </c>
      <c r="U1521">
        <v>67</v>
      </c>
      <c r="V1521">
        <v>78.284034682773125</v>
      </c>
      <c r="W1521">
        <v>72.253791934937055</v>
      </c>
      <c r="X1521">
        <v>3.5104364326375723</v>
      </c>
      <c r="Y1521">
        <v>7.0208728652751446</v>
      </c>
      <c r="Z1521">
        <v>27.764976958525345</v>
      </c>
      <c r="AA1521">
        <v>11.453461519358996</v>
      </c>
      <c r="AB1521">
        <v>0</v>
      </c>
      <c r="AD1521">
        <v>1.0845450493010098</v>
      </c>
      <c r="AE1521">
        <v>0.96686469185337187</v>
      </c>
      <c r="AF1521">
        <v>459</v>
      </c>
      <c r="AG1521">
        <v>13</v>
      </c>
      <c r="AH1521">
        <v>0</v>
      </c>
      <c r="AI1521">
        <v>237</v>
      </c>
      <c r="AJ1521">
        <v>1708</v>
      </c>
      <c r="AK1521">
        <v>524</v>
      </c>
      <c r="AL1521">
        <v>1472</v>
      </c>
      <c r="AM1521">
        <v>2</v>
      </c>
      <c r="AN1521">
        <v>859</v>
      </c>
      <c r="AO1521">
        <v>461</v>
      </c>
    </row>
    <row r="1522" spans="1:41">
      <c r="A1522">
        <v>10</v>
      </c>
      <c r="B1522">
        <v>189</v>
      </c>
      <c r="C1522">
        <v>2016</v>
      </c>
      <c r="D1522">
        <v>99</v>
      </c>
      <c r="E1522">
        <v>99</v>
      </c>
      <c r="F1522">
        <v>99</v>
      </c>
      <c r="G1522">
        <v>99</v>
      </c>
      <c r="H1522">
        <v>99</v>
      </c>
      <c r="I1522">
        <v>99</v>
      </c>
      <c r="J1522">
        <v>999</v>
      </c>
      <c r="K1522">
        <v>99</v>
      </c>
      <c r="L1522">
        <v>99</v>
      </c>
      <c r="M1522">
        <v>68</v>
      </c>
      <c r="N1522">
        <v>99</v>
      </c>
      <c r="O1522">
        <v>99</v>
      </c>
      <c r="P1522">
        <v>9999</v>
      </c>
      <c r="Q1522">
        <v>1258</v>
      </c>
      <c r="R1522">
        <v>8925</v>
      </c>
      <c r="S1522">
        <v>8923</v>
      </c>
      <c r="T1522">
        <v>16.996190476190478</v>
      </c>
      <c r="U1522">
        <v>68</v>
      </c>
      <c r="V1522">
        <v>74.463099426913402</v>
      </c>
      <c r="W1522">
        <v>68.721640703799125</v>
      </c>
      <c r="X1522">
        <v>3.5630252100840329</v>
      </c>
      <c r="Y1522">
        <v>7.1260504201680659</v>
      </c>
      <c r="Z1522">
        <v>26.229691876750703</v>
      </c>
      <c r="AA1522">
        <v>12.459522678993231</v>
      </c>
      <c r="AB1522">
        <v>0</v>
      </c>
      <c r="AD1522">
        <v>0.65597482820625597</v>
      </c>
      <c r="AE1522">
        <v>0.5561222298443137</v>
      </c>
      <c r="AF1522">
        <v>365</v>
      </c>
      <c r="AG1522">
        <v>15</v>
      </c>
      <c r="AH1522">
        <v>0</v>
      </c>
      <c r="AI1522">
        <v>197</v>
      </c>
      <c r="AJ1522">
        <v>1127</v>
      </c>
      <c r="AK1522">
        <v>336</v>
      </c>
      <c r="AL1522">
        <v>886</v>
      </c>
      <c r="AM1522">
        <v>1</v>
      </c>
      <c r="AN1522">
        <v>526</v>
      </c>
      <c r="AO1522">
        <v>295</v>
      </c>
    </row>
    <row r="1523" spans="1:41">
      <c r="A1523">
        <v>10</v>
      </c>
      <c r="B1523">
        <v>190</v>
      </c>
      <c r="C1523">
        <v>2015</v>
      </c>
      <c r="D1523">
        <v>99</v>
      </c>
      <c r="E1523">
        <v>99</v>
      </c>
      <c r="F1523">
        <v>99</v>
      </c>
      <c r="G1523">
        <v>99</v>
      </c>
      <c r="H1523">
        <v>99</v>
      </c>
      <c r="I1523">
        <v>99</v>
      </c>
      <c r="J1523">
        <v>999</v>
      </c>
      <c r="K1523">
        <v>99</v>
      </c>
      <c r="L1523">
        <v>99</v>
      </c>
      <c r="M1523">
        <v>48</v>
      </c>
      <c r="N1523">
        <v>99</v>
      </c>
      <c r="O1523">
        <v>99</v>
      </c>
      <c r="P1523">
        <v>9999</v>
      </c>
      <c r="Q1523">
        <v>68</v>
      </c>
      <c r="R1523">
        <v>152</v>
      </c>
      <c r="S1523">
        <v>65</v>
      </c>
      <c r="T1523">
        <v>3.5197368421052619</v>
      </c>
      <c r="U1523">
        <v>48</v>
      </c>
      <c r="V1523">
        <v>131.61930160846731</v>
      </c>
      <c r="W1523">
        <v>79.416923076923098</v>
      </c>
      <c r="X1523">
        <v>0.65789473684210542</v>
      </c>
      <c r="Y1523">
        <v>1.3157894736842111</v>
      </c>
      <c r="AA1523">
        <v>19.820421242366432</v>
      </c>
      <c r="AB1523">
        <v>0</v>
      </c>
      <c r="AD1523">
        <v>1.1835065898736999E-2</v>
      </c>
      <c r="AE1523">
        <v>4.9536623179058797E-3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8</v>
      </c>
      <c r="AO1523">
        <v>2</v>
      </c>
    </row>
    <row r="1524" spans="1:41">
      <c r="A1524">
        <v>10</v>
      </c>
      <c r="B1524">
        <v>191</v>
      </c>
      <c r="C1524">
        <v>2015</v>
      </c>
      <c r="D1524">
        <v>99</v>
      </c>
      <c r="E1524">
        <v>99</v>
      </c>
      <c r="F1524">
        <v>99</v>
      </c>
      <c r="G1524">
        <v>99</v>
      </c>
      <c r="H1524">
        <v>99</v>
      </c>
      <c r="I1524">
        <v>99</v>
      </c>
      <c r="J1524">
        <v>999</v>
      </c>
      <c r="K1524">
        <v>99</v>
      </c>
      <c r="L1524">
        <v>99</v>
      </c>
      <c r="M1524">
        <v>49</v>
      </c>
      <c r="N1524">
        <v>99</v>
      </c>
      <c r="O1524">
        <v>99</v>
      </c>
      <c r="P1524">
        <v>9999</v>
      </c>
      <c r="Q1524">
        <v>47</v>
      </c>
      <c r="R1524">
        <v>62</v>
      </c>
      <c r="S1524">
        <v>62</v>
      </c>
      <c r="T1524">
        <v>8.0967741935483879</v>
      </c>
      <c r="U1524">
        <v>49</v>
      </c>
      <c r="V1524">
        <v>89.291580750008691</v>
      </c>
      <c r="W1524">
        <v>82.416129032258013</v>
      </c>
      <c r="X1524">
        <v>0</v>
      </c>
      <c r="Y1524">
        <v>0</v>
      </c>
      <c r="AA1524">
        <v>12.798515457616142</v>
      </c>
      <c r="AB1524">
        <v>0</v>
      </c>
      <c r="AD1524">
        <v>4.827461090274301E-3</v>
      </c>
      <c r="AE1524">
        <v>4.9034741117055984E-3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1</v>
      </c>
    </row>
    <row r="1525" spans="1:41">
      <c r="A1525">
        <v>10</v>
      </c>
      <c r="B1525">
        <v>192</v>
      </c>
      <c r="C1525">
        <v>2015</v>
      </c>
      <c r="D1525">
        <v>99</v>
      </c>
      <c r="E1525">
        <v>99</v>
      </c>
      <c r="F1525">
        <v>99</v>
      </c>
      <c r="G1525">
        <v>99</v>
      </c>
      <c r="H1525">
        <v>99</v>
      </c>
      <c r="I1525">
        <v>99</v>
      </c>
      <c r="J1525">
        <v>999</v>
      </c>
      <c r="K1525">
        <v>99</v>
      </c>
      <c r="L1525">
        <v>99</v>
      </c>
      <c r="M1525">
        <v>50</v>
      </c>
      <c r="N1525">
        <v>99</v>
      </c>
      <c r="O1525">
        <v>99</v>
      </c>
      <c r="P1525">
        <v>9999</v>
      </c>
      <c r="Q1525">
        <v>79</v>
      </c>
      <c r="R1525">
        <v>129</v>
      </c>
      <c r="S1525">
        <v>109</v>
      </c>
      <c r="T1525">
        <v>9.2945736434108568</v>
      </c>
      <c r="U1525">
        <v>50</v>
      </c>
      <c r="V1525">
        <v>101.40049897124452</v>
      </c>
      <c r="W1525">
        <v>87.156880733944945</v>
      </c>
      <c r="X1525">
        <v>0.77519379844961245</v>
      </c>
      <c r="Y1525">
        <v>1.5503875968992249</v>
      </c>
      <c r="AA1525">
        <v>21.34803502537148</v>
      </c>
      <c r="AB1525">
        <v>0</v>
      </c>
      <c r="AD1525">
        <v>1.0044233558796531E-2</v>
      </c>
      <c r="AE1525">
        <v>9.1165005300822641E-3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1</v>
      </c>
      <c r="AO1525">
        <v>3</v>
      </c>
    </row>
    <row r="1526" spans="1:41">
      <c r="A1526">
        <v>10</v>
      </c>
      <c r="B1526">
        <v>193</v>
      </c>
      <c r="C1526">
        <v>2015</v>
      </c>
      <c r="D1526">
        <v>99</v>
      </c>
      <c r="E1526">
        <v>99</v>
      </c>
      <c r="F1526">
        <v>99</v>
      </c>
      <c r="G1526">
        <v>99</v>
      </c>
      <c r="H1526">
        <v>99</v>
      </c>
      <c r="I1526">
        <v>99</v>
      </c>
      <c r="J1526">
        <v>999</v>
      </c>
      <c r="K1526">
        <v>99</v>
      </c>
      <c r="L1526">
        <v>99</v>
      </c>
      <c r="M1526">
        <v>51</v>
      </c>
      <c r="N1526">
        <v>99</v>
      </c>
      <c r="O1526">
        <v>99</v>
      </c>
      <c r="P1526">
        <v>9999</v>
      </c>
      <c r="Q1526">
        <v>146</v>
      </c>
      <c r="R1526">
        <v>207</v>
      </c>
      <c r="S1526">
        <v>207</v>
      </c>
      <c r="T1526">
        <v>11</v>
      </c>
      <c r="U1526">
        <v>51</v>
      </c>
      <c r="V1526">
        <v>86.926688335139062</v>
      </c>
      <c r="W1526">
        <v>80.233333333333292</v>
      </c>
      <c r="X1526">
        <v>2.4154589371980673</v>
      </c>
      <c r="Y1526">
        <v>4.8309178743961345</v>
      </c>
      <c r="AA1526">
        <v>12.44483867560519</v>
      </c>
      <c r="AB1526">
        <v>0</v>
      </c>
      <c r="AD1526">
        <v>1.6117491059464199E-2</v>
      </c>
      <c r="AE1526">
        <v>1.5937682314266718E-2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4</v>
      </c>
      <c r="AO1526">
        <v>2</v>
      </c>
    </row>
    <row r="1527" spans="1:41">
      <c r="A1527">
        <v>10</v>
      </c>
      <c r="B1527">
        <v>194</v>
      </c>
      <c r="C1527">
        <v>2015</v>
      </c>
      <c r="D1527">
        <v>99</v>
      </c>
      <c r="E1527">
        <v>99</v>
      </c>
      <c r="F1527">
        <v>99</v>
      </c>
      <c r="G1527">
        <v>99</v>
      </c>
      <c r="H1527">
        <v>99</v>
      </c>
      <c r="I1527">
        <v>99</v>
      </c>
      <c r="J1527">
        <v>999</v>
      </c>
      <c r="K1527">
        <v>99</v>
      </c>
      <c r="L1527">
        <v>99</v>
      </c>
      <c r="M1527">
        <v>52</v>
      </c>
      <c r="N1527">
        <v>99</v>
      </c>
      <c r="O1527">
        <v>99</v>
      </c>
      <c r="P1527">
        <v>9999</v>
      </c>
      <c r="Q1527">
        <v>350</v>
      </c>
      <c r="R1527">
        <v>556</v>
      </c>
      <c r="S1527">
        <v>556</v>
      </c>
      <c r="T1527">
        <v>11</v>
      </c>
      <c r="U1527">
        <v>52</v>
      </c>
      <c r="V1527">
        <v>86.437134149668395</v>
      </c>
      <c r="W1527">
        <v>79.781474820143899</v>
      </c>
      <c r="X1527">
        <v>0.71942446043165453</v>
      </c>
      <c r="Y1527">
        <v>1.4388489208633091</v>
      </c>
      <c r="AA1527">
        <v>11.115760991907829</v>
      </c>
      <c r="AB1527">
        <v>0</v>
      </c>
      <c r="AD1527">
        <v>4.3291425261169525E-2</v>
      </c>
      <c r="AE1527">
        <v>4.2567371792260528E-2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8</v>
      </c>
      <c r="AO1527">
        <v>7</v>
      </c>
    </row>
    <row r="1528" spans="1:41">
      <c r="A1528">
        <v>10</v>
      </c>
      <c r="B1528">
        <v>195</v>
      </c>
      <c r="C1528">
        <v>2015</v>
      </c>
      <c r="D1528">
        <v>99</v>
      </c>
      <c r="E1528">
        <v>99</v>
      </c>
      <c r="F1528">
        <v>99</v>
      </c>
      <c r="G1528">
        <v>99</v>
      </c>
      <c r="H1528">
        <v>99</v>
      </c>
      <c r="I1528">
        <v>99</v>
      </c>
      <c r="J1528">
        <v>999</v>
      </c>
      <c r="K1528">
        <v>99</v>
      </c>
      <c r="L1528">
        <v>99</v>
      </c>
      <c r="M1528">
        <v>53</v>
      </c>
      <c r="N1528">
        <v>99</v>
      </c>
      <c r="O1528">
        <v>99</v>
      </c>
      <c r="P1528">
        <v>9999</v>
      </c>
      <c r="Q1528">
        <v>741</v>
      </c>
      <c r="R1528">
        <v>1754</v>
      </c>
      <c r="S1528">
        <v>1754</v>
      </c>
      <c r="T1528">
        <v>11.001710376282782</v>
      </c>
      <c r="U1528">
        <v>53</v>
      </c>
      <c r="V1528">
        <v>87.344821494531814</v>
      </c>
      <c r="W1528">
        <v>80.619270239452689</v>
      </c>
      <c r="X1528">
        <v>1.7103762827822122</v>
      </c>
      <c r="Y1528">
        <v>3.4207525655644244</v>
      </c>
      <c r="AA1528">
        <v>9.0669349500049208</v>
      </c>
      <c r="AB1528">
        <v>0</v>
      </c>
      <c r="AD1528">
        <v>0.13657043148937301</v>
      </c>
      <c r="AE1528">
        <v>0.13569643448562849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29</v>
      </c>
      <c r="AO1528">
        <v>27</v>
      </c>
    </row>
    <row r="1529" spans="1:41">
      <c r="A1529">
        <v>10</v>
      </c>
      <c r="B1529">
        <v>196</v>
      </c>
      <c r="C1529">
        <v>2015</v>
      </c>
      <c r="D1529">
        <v>99</v>
      </c>
      <c r="E1529">
        <v>99</v>
      </c>
      <c r="F1529">
        <v>99</v>
      </c>
      <c r="G1529">
        <v>99</v>
      </c>
      <c r="H1529">
        <v>99</v>
      </c>
      <c r="I1529">
        <v>99</v>
      </c>
      <c r="J1529">
        <v>999</v>
      </c>
      <c r="K1529">
        <v>99</v>
      </c>
      <c r="L1529">
        <v>99</v>
      </c>
      <c r="M1529">
        <v>54</v>
      </c>
      <c r="N1529">
        <v>99</v>
      </c>
      <c r="O1529">
        <v>99</v>
      </c>
      <c r="P1529">
        <v>9999</v>
      </c>
      <c r="Q1529">
        <v>1300</v>
      </c>
      <c r="R1529">
        <v>7293</v>
      </c>
      <c r="S1529">
        <v>7293</v>
      </c>
      <c r="T1529">
        <v>11.002056766762648</v>
      </c>
      <c r="U1529">
        <v>54</v>
      </c>
      <c r="V1529">
        <v>88.650376241989278</v>
      </c>
      <c r="W1529">
        <v>81.824297271355803</v>
      </c>
      <c r="X1529">
        <v>2.2213081036610447</v>
      </c>
      <c r="Y1529">
        <v>4.4426162073220894</v>
      </c>
      <c r="AA1529">
        <v>8.4086753576443112</v>
      </c>
      <c r="AB1529">
        <v>0</v>
      </c>
      <c r="AD1529">
        <v>0.56784957631242705</v>
      </c>
      <c r="AE1529">
        <v>0.57264896813967325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105</v>
      </c>
      <c r="AO1529">
        <v>104</v>
      </c>
    </row>
    <row r="1530" spans="1:41">
      <c r="A1530">
        <v>10</v>
      </c>
      <c r="B1530">
        <v>197</v>
      </c>
      <c r="C1530">
        <v>2015</v>
      </c>
      <c r="D1530">
        <v>99</v>
      </c>
      <c r="E1530">
        <v>99</v>
      </c>
      <c r="F1530">
        <v>99</v>
      </c>
      <c r="G1530">
        <v>99</v>
      </c>
      <c r="H1530">
        <v>99</v>
      </c>
      <c r="I1530">
        <v>99</v>
      </c>
      <c r="J1530">
        <v>999</v>
      </c>
      <c r="K1530">
        <v>99</v>
      </c>
      <c r="L1530">
        <v>99</v>
      </c>
      <c r="M1530">
        <v>55</v>
      </c>
      <c r="N1530">
        <v>99</v>
      </c>
      <c r="O1530">
        <v>99</v>
      </c>
      <c r="P1530">
        <v>9999</v>
      </c>
      <c r="Q1530">
        <v>1615</v>
      </c>
      <c r="R1530">
        <v>23460</v>
      </c>
      <c r="S1530">
        <v>23390</v>
      </c>
      <c r="T1530">
        <v>13.95924978687127</v>
      </c>
      <c r="U1530">
        <v>55</v>
      </c>
      <c r="V1530">
        <v>90.412581054120352</v>
      </c>
      <c r="W1530">
        <v>83.356023941855938</v>
      </c>
      <c r="X1530">
        <v>2.3572037510656441</v>
      </c>
      <c r="Y1530">
        <v>4.7144075021312881</v>
      </c>
      <c r="AA1530">
        <v>8.1256844384989151</v>
      </c>
      <c r="AB1530">
        <v>0</v>
      </c>
      <c r="AD1530">
        <v>1.8266489867392763</v>
      </c>
      <c r="AE1530">
        <v>1.8709716087830757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286</v>
      </c>
      <c r="AO1530">
        <v>291</v>
      </c>
    </row>
    <row r="1531" spans="1:41">
      <c r="A1531">
        <v>10</v>
      </c>
      <c r="B1531">
        <v>198</v>
      </c>
      <c r="C1531">
        <v>2015</v>
      </c>
      <c r="D1531">
        <v>99</v>
      </c>
      <c r="E1531">
        <v>99</v>
      </c>
      <c r="F1531">
        <v>99</v>
      </c>
      <c r="G1531">
        <v>99</v>
      </c>
      <c r="H1531">
        <v>99</v>
      </c>
      <c r="I1531">
        <v>99</v>
      </c>
      <c r="J1531">
        <v>999</v>
      </c>
      <c r="K1531">
        <v>99</v>
      </c>
      <c r="L1531">
        <v>99</v>
      </c>
      <c r="M1531">
        <v>56</v>
      </c>
      <c r="N1531">
        <v>99</v>
      </c>
      <c r="O1531">
        <v>99</v>
      </c>
      <c r="P1531">
        <v>9999</v>
      </c>
      <c r="Q1531">
        <v>1790</v>
      </c>
      <c r="R1531">
        <v>53796</v>
      </c>
      <c r="S1531">
        <v>53796</v>
      </c>
      <c r="T1531">
        <v>14.000111532455945</v>
      </c>
      <c r="U1531">
        <v>56</v>
      </c>
      <c r="V1531">
        <v>90.988270201292124</v>
      </c>
      <c r="W1531">
        <v>83.982173395791989</v>
      </c>
      <c r="X1531">
        <v>2.4704438991746605</v>
      </c>
      <c r="Y1531">
        <v>4.9408877983493209</v>
      </c>
      <c r="AA1531">
        <v>8.135097447142579</v>
      </c>
      <c r="AB1531">
        <v>0</v>
      </c>
      <c r="AD1531">
        <v>4.1886789808451006</v>
      </c>
      <c r="AE1531">
        <v>4.3354789241546436</v>
      </c>
      <c r="AF1531">
        <v>1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625</v>
      </c>
      <c r="AO1531">
        <v>649</v>
      </c>
    </row>
    <row r="1532" spans="1:41">
      <c r="A1532">
        <v>10</v>
      </c>
      <c r="B1532">
        <v>199</v>
      </c>
      <c r="C1532">
        <v>2015</v>
      </c>
      <c r="D1532">
        <v>99</v>
      </c>
      <c r="E1532">
        <v>99</v>
      </c>
      <c r="F1532">
        <v>99</v>
      </c>
      <c r="G1532">
        <v>99</v>
      </c>
      <c r="H1532">
        <v>99</v>
      </c>
      <c r="I1532">
        <v>99</v>
      </c>
      <c r="J1532">
        <v>999</v>
      </c>
      <c r="K1532">
        <v>99</v>
      </c>
      <c r="L1532">
        <v>99</v>
      </c>
      <c r="M1532">
        <v>57</v>
      </c>
      <c r="N1532">
        <v>99</v>
      </c>
      <c r="O1532">
        <v>99</v>
      </c>
      <c r="P1532">
        <v>9999</v>
      </c>
      <c r="Q1532">
        <v>1882</v>
      </c>
      <c r="R1532">
        <v>94559</v>
      </c>
      <c r="S1532">
        <v>94557</v>
      </c>
      <c r="T1532">
        <v>13.999925972144377</v>
      </c>
      <c r="U1532">
        <v>57</v>
      </c>
      <c r="V1532">
        <v>91.225975914532313</v>
      </c>
      <c r="W1532">
        <v>84.200829129520514</v>
      </c>
      <c r="X1532">
        <v>2.422825960511426</v>
      </c>
      <c r="Y1532">
        <v>4.8456519210228519</v>
      </c>
      <c r="AA1532">
        <v>8.2486135287487325</v>
      </c>
      <c r="AB1532">
        <v>0</v>
      </c>
      <c r="AD1532">
        <v>7.3625789231491554</v>
      </c>
      <c r="AE1532">
        <v>7.6402934215532321</v>
      </c>
      <c r="AF1532">
        <v>4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1159</v>
      </c>
      <c r="AO1532">
        <v>969</v>
      </c>
    </row>
    <row r="1533" spans="1:41">
      <c r="A1533">
        <v>10</v>
      </c>
      <c r="B1533">
        <v>200</v>
      </c>
      <c r="C1533">
        <v>2015</v>
      </c>
      <c r="D1533">
        <v>99</v>
      </c>
      <c r="E1533">
        <v>99</v>
      </c>
      <c r="F1533">
        <v>99</v>
      </c>
      <c r="G1533">
        <v>99</v>
      </c>
      <c r="H1533">
        <v>99</v>
      </c>
      <c r="I1533">
        <v>99</v>
      </c>
      <c r="J1533">
        <v>999</v>
      </c>
      <c r="K1533">
        <v>99</v>
      </c>
      <c r="L1533">
        <v>99</v>
      </c>
      <c r="M1533">
        <v>58</v>
      </c>
      <c r="N1533">
        <v>99</v>
      </c>
      <c r="O1533">
        <v>99</v>
      </c>
      <c r="P1533">
        <v>9999</v>
      </c>
      <c r="Q1533">
        <v>1938</v>
      </c>
      <c r="R1533">
        <v>131793</v>
      </c>
      <c r="S1533">
        <v>131792</v>
      </c>
      <c r="T1533">
        <v>14.000098639533205</v>
      </c>
      <c r="U1533">
        <v>58</v>
      </c>
      <c r="V1533">
        <v>91.039851890456021</v>
      </c>
      <c r="W1533">
        <v>84.029513172271862</v>
      </c>
      <c r="X1533">
        <v>2.3643137344168501</v>
      </c>
      <c r="Y1533">
        <v>4.7286274688337002</v>
      </c>
      <c r="AA1533">
        <v>8.3161238384935192</v>
      </c>
      <c r="AB1533">
        <v>0</v>
      </c>
      <c r="AD1533">
        <v>10.261702894685822</v>
      </c>
      <c r="AE1533">
        <v>10.627249599557148</v>
      </c>
      <c r="AF1533">
        <v>5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1518</v>
      </c>
      <c r="AO1533">
        <v>1390</v>
      </c>
    </row>
    <row r="1534" spans="1:41">
      <c r="A1534">
        <v>10</v>
      </c>
      <c r="B1534">
        <v>201</v>
      </c>
      <c r="C1534">
        <v>2015</v>
      </c>
      <c r="D1534">
        <v>99</v>
      </c>
      <c r="E1534">
        <v>99</v>
      </c>
      <c r="F1534">
        <v>99</v>
      </c>
      <c r="G1534">
        <v>99</v>
      </c>
      <c r="H1534">
        <v>99</v>
      </c>
      <c r="I1534">
        <v>99</v>
      </c>
      <c r="J1534">
        <v>999</v>
      </c>
      <c r="K1534">
        <v>99</v>
      </c>
      <c r="L1534">
        <v>99</v>
      </c>
      <c r="M1534">
        <v>59</v>
      </c>
      <c r="N1534">
        <v>99</v>
      </c>
      <c r="O1534">
        <v>99</v>
      </c>
      <c r="P1534">
        <v>9999</v>
      </c>
      <c r="Q1534">
        <v>1947</v>
      </c>
      <c r="R1534">
        <v>158055</v>
      </c>
      <c r="S1534">
        <v>158051</v>
      </c>
      <c r="T1534">
        <v>13.999835500300524</v>
      </c>
      <c r="U1534">
        <v>59</v>
      </c>
      <c r="V1534">
        <v>90.524245047197354</v>
      </c>
      <c r="W1534">
        <v>83.553035412620062</v>
      </c>
      <c r="X1534">
        <v>2.4270032583594316</v>
      </c>
      <c r="Y1534">
        <v>4.8540065167188633</v>
      </c>
      <c r="AA1534">
        <v>8.4749168235653372</v>
      </c>
      <c r="AB1534">
        <v>0</v>
      </c>
      <c r="AD1534">
        <v>12.306521977795237</v>
      </c>
      <c r="AE1534">
        <v>12.672417274899855</v>
      </c>
      <c r="AF1534">
        <v>7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1925</v>
      </c>
      <c r="AO1534">
        <v>1551</v>
      </c>
    </row>
    <row r="1535" spans="1:41">
      <c r="A1535">
        <v>10</v>
      </c>
      <c r="B1535">
        <v>202</v>
      </c>
      <c r="C1535">
        <v>2015</v>
      </c>
      <c r="D1535">
        <v>99</v>
      </c>
      <c r="E1535">
        <v>99</v>
      </c>
      <c r="F1535">
        <v>99</v>
      </c>
      <c r="G1535">
        <v>99</v>
      </c>
      <c r="H1535">
        <v>99</v>
      </c>
      <c r="I1535">
        <v>99</v>
      </c>
      <c r="J1535">
        <v>999</v>
      </c>
      <c r="K1535">
        <v>99</v>
      </c>
      <c r="L1535">
        <v>99</v>
      </c>
      <c r="M1535">
        <v>60</v>
      </c>
      <c r="N1535">
        <v>99</v>
      </c>
      <c r="O1535">
        <v>99</v>
      </c>
      <c r="P1535">
        <v>9999</v>
      </c>
      <c r="Q1535">
        <v>1976</v>
      </c>
      <c r="R1535">
        <v>172862</v>
      </c>
      <c r="S1535">
        <v>172554</v>
      </c>
      <c r="T1535">
        <v>16.969258715044379</v>
      </c>
      <c r="U1535">
        <v>60</v>
      </c>
      <c r="V1535">
        <v>89.716747454731006</v>
      </c>
      <c r="W1535">
        <v>82.760199126071228</v>
      </c>
      <c r="X1535">
        <v>2.4221633441704942</v>
      </c>
      <c r="Y1535">
        <v>4.8443266883409883</v>
      </c>
      <c r="AA1535">
        <v>8.9869262511393764</v>
      </c>
      <c r="AB1535">
        <v>0</v>
      </c>
      <c r="AD1535">
        <v>13.459428693338651</v>
      </c>
      <c r="AE1535">
        <v>13.703974533530747</v>
      </c>
      <c r="AF1535">
        <v>10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2378</v>
      </c>
      <c r="AO1535">
        <v>1757</v>
      </c>
    </row>
    <row r="1536" spans="1:41">
      <c r="A1536">
        <v>10</v>
      </c>
      <c r="B1536">
        <v>203</v>
      </c>
      <c r="C1536">
        <v>2015</v>
      </c>
      <c r="D1536">
        <v>99</v>
      </c>
      <c r="E1536">
        <v>99</v>
      </c>
      <c r="F1536">
        <v>99</v>
      </c>
      <c r="G1536">
        <v>99</v>
      </c>
      <c r="H1536">
        <v>99</v>
      </c>
      <c r="I1536">
        <v>99</v>
      </c>
      <c r="J1536">
        <v>999</v>
      </c>
      <c r="K1536">
        <v>99</v>
      </c>
      <c r="L1536">
        <v>99</v>
      </c>
      <c r="M1536">
        <v>61</v>
      </c>
      <c r="N1536">
        <v>99</v>
      </c>
      <c r="O1536">
        <v>99</v>
      </c>
      <c r="P1536">
        <v>9999</v>
      </c>
      <c r="Q1536">
        <v>1944</v>
      </c>
      <c r="R1536">
        <v>161577</v>
      </c>
      <c r="S1536">
        <v>161503</v>
      </c>
      <c r="T1536">
        <v>16.992084269419529</v>
      </c>
      <c r="U1536">
        <v>61</v>
      </c>
      <c r="V1536">
        <v>88.724143795779284</v>
      </c>
      <c r="W1536">
        <v>81.879181253599739</v>
      </c>
      <c r="X1536">
        <v>2.3969995729590226</v>
      </c>
      <c r="Y1536">
        <v>4.7939991459180451</v>
      </c>
      <c r="AA1536">
        <v>8.8801455495482173</v>
      </c>
      <c r="AB1536">
        <v>0</v>
      </c>
      <c r="AD1536">
        <v>12.580752912633079</v>
      </c>
      <c r="AE1536">
        <v>12.689779333052561</v>
      </c>
      <c r="AF1536">
        <v>5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2353</v>
      </c>
      <c r="AO1536">
        <v>1605</v>
      </c>
    </row>
    <row r="1537" spans="1:41">
      <c r="A1537">
        <v>10</v>
      </c>
      <c r="B1537">
        <v>204</v>
      </c>
      <c r="C1537">
        <v>2015</v>
      </c>
      <c r="D1537">
        <v>99</v>
      </c>
      <c r="E1537">
        <v>99</v>
      </c>
      <c r="F1537">
        <v>99</v>
      </c>
      <c r="G1537">
        <v>99</v>
      </c>
      <c r="H1537">
        <v>99</v>
      </c>
      <c r="I1537">
        <v>99</v>
      </c>
      <c r="J1537">
        <v>999</v>
      </c>
      <c r="K1537">
        <v>99</v>
      </c>
      <c r="L1537">
        <v>99</v>
      </c>
      <c r="M1537">
        <v>62</v>
      </c>
      <c r="N1537">
        <v>99</v>
      </c>
      <c r="O1537">
        <v>99</v>
      </c>
      <c r="P1537">
        <v>9999</v>
      </c>
      <c r="Q1537">
        <v>1947</v>
      </c>
      <c r="R1537">
        <v>144008</v>
      </c>
      <c r="S1537">
        <v>143940</v>
      </c>
      <c r="T1537">
        <v>16.99164629742792</v>
      </c>
      <c r="U1537">
        <v>62</v>
      </c>
      <c r="V1537">
        <v>87.647716764132937</v>
      </c>
      <c r="W1537">
        <v>80.885040989302198</v>
      </c>
      <c r="X1537">
        <v>2.5276373534803622</v>
      </c>
      <c r="Y1537">
        <v>5.0552747069607245</v>
      </c>
      <c r="AA1537">
        <v>9.1335778650784949</v>
      </c>
      <c r="AB1537">
        <v>0</v>
      </c>
      <c r="AD1537">
        <v>11.212790591745508</v>
      </c>
      <c r="AE1537">
        <v>11.172482756258706</v>
      </c>
      <c r="AF1537">
        <v>14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2256</v>
      </c>
      <c r="AO1537">
        <v>1353</v>
      </c>
    </row>
    <row r="1538" spans="1:41">
      <c r="A1538">
        <v>10</v>
      </c>
      <c r="B1538">
        <v>205</v>
      </c>
      <c r="C1538">
        <v>2015</v>
      </c>
      <c r="D1538">
        <v>99</v>
      </c>
      <c r="E1538">
        <v>99</v>
      </c>
      <c r="F1538">
        <v>99</v>
      </c>
      <c r="G1538">
        <v>99</v>
      </c>
      <c r="H1538">
        <v>99</v>
      </c>
      <c r="I1538">
        <v>99</v>
      </c>
      <c r="J1538">
        <v>999</v>
      </c>
      <c r="K1538">
        <v>99</v>
      </c>
      <c r="L1538">
        <v>99</v>
      </c>
      <c r="M1538">
        <v>63</v>
      </c>
      <c r="N1538">
        <v>99</v>
      </c>
      <c r="O1538">
        <v>99</v>
      </c>
      <c r="P1538">
        <v>9999</v>
      </c>
      <c r="Q1538">
        <v>1923</v>
      </c>
      <c r="R1538">
        <v>117216</v>
      </c>
      <c r="S1538">
        <v>117151</v>
      </c>
      <c r="T1538">
        <v>16.990317021567019</v>
      </c>
      <c r="U1538">
        <v>63</v>
      </c>
      <c r="V1538">
        <v>86.379749194058974</v>
      </c>
      <c r="W1538">
        <v>79.712283292503599</v>
      </c>
      <c r="X1538">
        <v>2.5141618891618887</v>
      </c>
      <c r="Y1538">
        <v>5.0283237783237773</v>
      </c>
      <c r="AA1538">
        <v>9.4776613242073982</v>
      </c>
      <c r="AB1538">
        <v>0</v>
      </c>
      <c r="AD1538">
        <v>9.126704502541811</v>
      </c>
      <c r="AE1538">
        <v>8.9613044900745304</v>
      </c>
      <c r="AF1538">
        <v>5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1883</v>
      </c>
      <c r="AO1538">
        <v>1097</v>
      </c>
    </row>
    <row r="1539" spans="1:41">
      <c r="A1539">
        <v>10</v>
      </c>
      <c r="B1539">
        <v>206</v>
      </c>
      <c r="C1539">
        <v>2015</v>
      </c>
      <c r="D1539">
        <v>99</v>
      </c>
      <c r="E1539">
        <v>99</v>
      </c>
      <c r="F1539">
        <v>99</v>
      </c>
      <c r="G1539">
        <v>99</v>
      </c>
      <c r="H1539">
        <v>99</v>
      </c>
      <c r="I1539">
        <v>99</v>
      </c>
      <c r="J1539">
        <v>999</v>
      </c>
      <c r="K1539">
        <v>99</v>
      </c>
      <c r="L1539">
        <v>99</v>
      </c>
      <c r="M1539">
        <v>64</v>
      </c>
      <c r="N1539">
        <v>99</v>
      </c>
      <c r="O1539">
        <v>99</v>
      </c>
      <c r="P1539">
        <v>9999</v>
      </c>
      <c r="Q1539">
        <v>1879</v>
      </c>
      <c r="R1539">
        <v>87846</v>
      </c>
      <c r="S1539">
        <v>87844</v>
      </c>
      <c r="T1539">
        <v>16.999476356350886</v>
      </c>
      <c r="U1539">
        <v>64</v>
      </c>
      <c r="V1539">
        <v>85.05912406623888</v>
      </c>
      <c r="W1539">
        <v>78.508848640771603</v>
      </c>
      <c r="X1539">
        <v>2.408760785920816</v>
      </c>
      <c r="Y1539">
        <v>4.817521571841632</v>
      </c>
      <c r="AA1539">
        <v>9.9306023360255757</v>
      </c>
      <c r="AB1539">
        <v>0</v>
      </c>
      <c r="AD1539">
        <v>6.8398894667134869</v>
      </c>
      <c r="AE1539">
        <v>6.618059941703601</v>
      </c>
      <c r="AF1539">
        <v>9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1623</v>
      </c>
      <c r="AO1539">
        <v>846</v>
      </c>
    </row>
    <row r="1540" spans="1:41">
      <c r="A1540">
        <v>10</v>
      </c>
      <c r="B1540">
        <v>207</v>
      </c>
      <c r="C1540">
        <v>2015</v>
      </c>
      <c r="D1540">
        <v>99</v>
      </c>
      <c r="E1540">
        <v>99</v>
      </c>
      <c r="F1540">
        <v>99</v>
      </c>
      <c r="G1540">
        <v>99</v>
      </c>
      <c r="H1540">
        <v>99</v>
      </c>
      <c r="I1540">
        <v>99</v>
      </c>
      <c r="J1540">
        <v>999</v>
      </c>
      <c r="K1540">
        <v>99</v>
      </c>
      <c r="L1540">
        <v>99</v>
      </c>
      <c r="M1540">
        <v>65</v>
      </c>
      <c r="N1540">
        <v>99</v>
      </c>
      <c r="O1540">
        <v>99</v>
      </c>
      <c r="P1540">
        <v>9999</v>
      </c>
      <c r="Q1540">
        <v>1822</v>
      </c>
      <c r="R1540">
        <v>59067</v>
      </c>
      <c r="S1540">
        <v>59066</v>
      </c>
      <c r="T1540">
        <v>16.999559821897172</v>
      </c>
      <c r="U1540">
        <v>65</v>
      </c>
      <c r="V1540">
        <v>83.321408201979594</v>
      </c>
      <c r="W1540">
        <v>76.905133240781595</v>
      </c>
      <c r="X1540">
        <v>2.3346369377147984</v>
      </c>
      <c r="Y1540">
        <v>4.6692738754295968</v>
      </c>
      <c r="AA1540">
        <v>10.353248666909352</v>
      </c>
      <c r="AB1540">
        <v>0</v>
      </c>
      <c r="AD1540">
        <v>4.599091035794066</v>
      </c>
      <c r="AE1540">
        <v>4.3590602798694098</v>
      </c>
      <c r="AF1540">
        <v>8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1140</v>
      </c>
      <c r="AO1540">
        <v>593</v>
      </c>
    </row>
    <row r="1541" spans="1:41">
      <c r="A1541">
        <v>10</v>
      </c>
      <c r="B1541">
        <v>208</v>
      </c>
      <c r="C1541">
        <v>2015</v>
      </c>
      <c r="D1541">
        <v>99</v>
      </c>
      <c r="E1541">
        <v>99</v>
      </c>
      <c r="F1541">
        <v>99</v>
      </c>
      <c r="G1541">
        <v>99</v>
      </c>
      <c r="H1541">
        <v>99</v>
      </c>
      <c r="I1541">
        <v>99</v>
      </c>
      <c r="J1541">
        <v>999</v>
      </c>
      <c r="K1541">
        <v>99</v>
      </c>
      <c r="L1541">
        <v>99</v>
      </c>
      <c r="M1541">
        <v>66</v>
      </c>
      <c r="N1541">
        <v>99</v>
      </c>
      <c r="O1541">
        <v>99</v>
      </c>
      <c r="P1541">
        <v>9999</v>
      </c>
      <c r="Q1541">
        <v>1737</v>
      </c>
      <c r="R1541">
        <v>35679</v>
      </c>
      <c r="S1541">
        <v>35574</v>
      </c>
      <c r="T1541">
        <v>16.949886487849994</v>
      </c>
      <c r="U1541">
        <v>66</v>
      </c>
      <c r="V1541">
        <v>81.498225571757942</v>
      </c>
      <c r="W1541">
        <v>75.122786304604702</v>
      </c>
      <c r="X1541">
        <v>2.1188934667451438</v>
      </c>
      <c r="Y1541">
        <v>4.2377869334902876</v>
      </c>
      <c r="AA1541">
        <v>10.750343378855487</v>
      </c>
      <c r="AB1541">
        <v>0</v>
      </c>
      <c r="AD1541">
        <v>2.7780481329015618</v>
      </c>
      <c r="AE1541">
        <v>2.5645098592226878</v>
      </c>
      <c r="AF1541">
        <v>3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816</v>
      </c>
      <c r="AO1541">
        <v>370</v>
      </c>
    </row>
    <row r="1542" spans="1:41">
      <c r="A1542">
        <v>10</v>
      </c>
      <c r="B1542">
        <v>209</v>
      </c>
      <c r="C1542">
        <v>2015</v>
      </c>
      <c r="D1542">
        <v>99</v>
      </c>
      <c r="E1542">
        <v>99</v>
      </c>
      <c r="F1542">
        <v>99</v>
      </c>
      <c r="G1542">
        <v>99</v>
      </c>
      <c r="H1542">
        <v>99</v>
      </c>
      <c r="I1542">
        <v>99</v>
      </c>
      <c r="J1542">
        <v>999</v>
      </c>
      <c r="K1542">
        <v>99</v>
      </c>
      <c r="L1542">
        <v>99</v>
      </c>
      <c r="M1542">
        <v>67</v>
      </c>
      <c r="N1542">
        <v>99</v>
      </c>
      <c r="O1542">
        <v>99</v>
      </c>
      <c r="P1542">
        <v>9999</v>
      </c>
      <c r="Q1542">
        <v>1559</v>
      </c>
      <c r="R1542">
        <v>18019</v>
      </c>
      <c r="S1542">
        <v>18019</v>
      </c>
      <c r="T1542">
        <v>17</v>
      </c>
      <c r="U1542">
        <v>67</v>
      </c>
      <c r="V1542">
        <v>78.992927713175121</v>
      </c>
      <c r="W1542">
        <v>72.910472279260645</v>
      </c>
      <c r="X1542">
        <v>1.9479438370608799</v>
      </c>
      <c r="Y1542">
        <v>3.8958876741217598</v>
      </c>
      <c r="AA1542">
        <v>11.326574698683872</v>
      </c>
      <c r="AB1542">
        <v>0</v>
      </c>
      <c r="AD1542">
        <v>1.4030003449298809</v>
      </c>
      <c r="AE1542">
        <v>1.2607256285837165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486</v>
      </c>
      <c r="AO1542">
        <v>180</v>
      </c>
    </row>
    <row r="1543" spans="1:41">
      <c r="A1543">
        <v>10</v>
      </c>
      <c r="B1543">
        <v>210</v>
      </c>
      <c r="C1543">
        <v>2015</v>
      </c>
      <c r="D1543">
        <v>99</v>
      </c>
      <c r="E1543">
        <v>99</v>
      </c>
      <c r="F1543">
        <v>99</v>
      </c>
      <c r="G1543">
        <v>99</v>
      </c>
      <c r="H1543">
        <v>99</v>
      </c>
      <c r="I1543">
        <v>99</v>
      </c>
      <c r="J1543">
        <v>999</v>
      </c>
      <c r="K1543">
        <v>99</v>
      </c>
      <c r="L1543">
        <v>99</v>
      </c>
      <c r="M1543">
        <v>68</v>
      </c>
      <c r="N1543">
        <v>99</v>
      </c>
      <c r="O1543">
        <v>99</v>
      </c>
      <c r="P1543">
        <v>9999</v>
      </c>
      <c r="Q1543">
        <v>1414</v>
      </c>
      <c r="R1543">
        <v>11163</v>
      </c>
      <c r="S1543">
        <v>11163</v>
      </c>
      <c r="T1543">
        <v>17</v>
      </c>
      <c r="U1543">
        <v>68</v>
      </c>
      <c r="V1543">
        <v>74.569049645414864</v>
      </c>
      <c r="W1543">
        <v>68.827232822718074</v>
      </c>
      <c r="X1543">
        <v>1.5676789393532202</v>
      </c>
      <c r="Y1543">
        <v>3.1353578787064404</v>
      </c>
      <c r="AA1543">
        <v>12.358408360658022</v>
      </c>
      <c r="AB1543">
        <v>0</v>
      </c>
      <c r="AD1543">
        <v>0.86917658307632306</v>
      </c>
      <c r="AE1543">
        <v>0.73729488119830067</v>
      </c>
      <c r="AF1543">
        <v>1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424</v>
      </c>
      <c r="AO1543">
        <v>120</v>
      </c>
    </row>
    <row r="1544" spans="1:41">
      <c r="A1544">
        <v>10</v>
      </c>
      <c r="B1544">
        <v>211</v>
      </c>
      <c r="C1544">
        <v>2014</v>
      </c>
      <c r="D1544">
        <v>99</v>
      </c>
      <c r="E1544">
        <v>99</v>
      </c>
      <c r="F1544">
        <v>99</v>
      </c>
      <c r="G1544">
        <v>99</v>
      </c>
      <c r="H1544">
        <v>99</v>
      </c>
      <c r="I1544">
        <v>99</v>
      </c>
      <c r="J1544">
        <v>999</v>
      </c>
      <c r="K1544">
        <v>99</v>
      </c>
      <c r="L1544">
        <v>99</v>
      </c>
      <c r="M1544">
        <v>48</v>
      </c>
      <c r="N1544">
        <v>99</v>
      </c>
      <c r="O1544">
        <v>99</v>
      </c>
      <c r="P1544">
        <v>9999</v>
      </c>
      <c r="Q1544">
        <v>50</v>
      </c>
      <c r="R1544">
        <v>60</v>
      </c>
      <c r="S1544">
        <v>60</v>
      </c>
      <c r="T1544">
        <v>8</v>
      </c>
      <c r="U1544">
        <v>48</v>
      </c>
      <c r="V1544">
        <v>83.326110509209101</v>
      </c>
      <c r="W1544">
        <v>76.910000000000011</v>
      </c>
      <c r="X1544">
        <v>0</v>
      </c>
      <c r="Y1544">
        <v>0</v>
      </c>
      <c r="AA1544">
        <v>14.218528990956402</v>
      </c>
      <c r="AB1544">
        <v>0</v>
      </c>
      <c r="AD1544">
        <v>4.6588046749551967E-3</v>
      </c>
      <c r="AE1544">
        <v>4.5777406729848201E-3</v>
      </c>
    </row>
    <row r="1545" spans="1:41">
      <c r="A1545">
        <v>10</v>
      </c>
      <c r="B1545">
        <v>212</v>
      </c>
      <c r="C1545">
        <v>2014</v>
      </c>
      <c r="D1545">
        <v>99</v>
      </c>
      <c r="E1545">
        <v>99</v>
      </c>
      <c r="F1545">
        <v>99</v>
      </c>
      <c r="G1545">
        <v>99</v>
      </c>
      <c r="H1545">
        <v>99</v>
      </c>
      <c r="I1545">
        <v>99</v>
      </c>
      <c r="J1545">
        <v>999</v>
      </c>
      <c r="K1545">
        <v>99</v>
      </c>
      <c r="L1545">
        <v>99</v>
      </c>
      <c r="M1545">
        <v>49</v>
      </c>
      <c r="N1545">
        <v>99</v>
      </c>
      <c r="O1545">
        <v>99</v>
      </c>
      <c r="P1545">
        <v>9999</v>
      </c>
      <c r="Q1545">
        <v>43</v>
      </c>
      <c r="R1545">
        <v>50</v>
      </c>
      <c r="S1545">
        <v>50</v>
      </c>
      <c r="T1545">
        <v>8</v>
      </c>
      <c r="U1545">
        <v>49</v>
      </c>
      <c r="V1545">
        <v>87.193932827735651</v>
      </c>
      <c r="W1545">
        <v>80.480000000000018</v>
      </c>
      <c r="X1545">
        <v>0</v>
      </c>
      <c r="Y1545">
        <v>0</v>
      </c>
      <c r="AA1545">
        <v>12.685030547854382</v>
      </c>
      <c r="AB1545">
        <v>0</v>
      </c>
      <c r="AD1545">
        <v>3.8823372291293319E-3</v>
      </c>
      <c r="AE1545">
        <v>3.9918581172996397E-3</v>
      </c>
    </row>
    <row r="1546" spans="1:41">
      <c r="A1546">
        <v>10</v>
      </c>
      <c r="B1546">
        <v>213</v>
      </c>
      <c r="C1546">
        <v>2014</v>
      </c>
      <c r="D1546">
        <v>99</v>
      </c>
      <c r="E1546">
        <v>99</v>
      </c>
      <c r="F1546">
        <v>99</v>
      </c>
      <c r="G1546">
        <v>99</v>
      </c>
      <c r="H1546">
        <v>99</v>
      </c>
      <c r="I1546">
        <v>99</v>
      </c>
      <c r="J1546">
        <v>999</v>
      </c>
      <c r="K1546">
        <v>99</v>
      </c>
      <c r="L1546">
        <v>99</v>
      </c>
      <c r="M1546">
        <v>50</v>
      </c>
      <c r="N1546">
        <v>99</v>
      </c>
      <c r="O1546">
        <v>99</v>
      </c>
      <c r="P1546">
        <v>9999</v>
      </c>
      <c r="Q1546">
        <v>72</v>
      </c>
      <c r="R1546">
        <v>83</v>
      </c>
      <c r="S1546">
        <v>83</v>
      </c>
      <c r="T1546">
        <v>11</v>
      </c>
      <c r="U1546">
        <v>50</v>
      </c>
      <c r="V1546">
        <v>83.464083854377421</v>
      </c>
      <c r="W1546">
        <v>77.037349397590347</v>
      </c>
      <c r="X1546">
        <v>0</v>
      </c>
      <c r="Y1546">
        <v>0</v>
      </c>
      <c r="AA1546">
        <v>12.97709484301752</v>
      </c>
      <c r="AB1546">
        <v>0</v>
      </c>
      <c r="AD1546">
        <v>6.4446798003546897E-3</v>
      </c>
      <c r="AE1546">
        <v>6.3430268359407601E-3</v>
      </c>
    </row>
    <row r="1547" spans="1:41">
      <c r="A1547">
        <v>10</v>
      </c>
      <c r="B1547">
        <v>214</v>
      </c>
      <c r="C1547">
        <v>2014</v>
      </c>
      <c r="D1547">
        <v>99</v>
      </c>
      <c r="E1547">
        <v>99</v>
      </c>
      <c r="F1547">
        <v>99</v>
      </c>
      <c r="G1547">
        <v>99</v>
      </c>
      <c r="H1547">
        <v>99</v>
      </c>
      <c r="I1547">
        <v>99</v>
      </c>
      <c r="J1547">
        <v>999</v>
      </c>
      <c r="K1547">
        <v>99</v>
      </c>
      <c r="L1547">
        <v>99</v>
      </c>
      <c r="M1547">
        <v>51</v>
      </c>
      <c r="N1547">
        <v>99</v>
      </c>
      <c r="O1547">
        <v>99</v>
      </c>
      <c r="P1547">
        <v>9999</v>
      </c>
      <c r="Q1547">
        <v>154</v>
      </c>
      <c r="R1547">
        <v>188</v>
      </c>
      <c r="S1547">
        <v>188</v>
      </c>
      <c r="T1547">
        <v>11.06382978723404</v>
      </c>
      <c r="U1547">
        <v>51</v>
      </c>
      <c r="V1547">
        <v>82.980452271731906</v>
      </c>
      <c r="W1547">
        <v>76.590957446808503</v>
      </c>
      <c r="X1547">
        <v>0</v>
      </c>
      <c r="Y1547">
        <v>0</v>
      </c>
      <c r="AA1547">
        <v>10.855857970459327</v>
      </c>
      <c r="AB1547">
        <v>0</v>
      </c>
      <c r="AD1547">
        <v>1.4597587981526277E-2</v>
      </c>
      <c r="AE1547">
        <v>1.4284086534992356E-2</v>
      </c>
    </row>
    <row r="1548" spans="1:41">
      <c r="A1548">
        <v>10</v>
      </c>
      <c r="B1548">
        <v>215</v>
      </c>
      <c r="C1548">
        <v>2014</v>
      </c>
      <c r="D1548">
        <v>99</v>
      </c>
      <c r="E1548">
        <v>99</v>
      </c>
      <c r="F1548">
        <v>99</v>
      </c>
      <c r="G1548">
        <v>99</v>
      </c>
      <c r="H1548">
        <v>99</v>
      </c>
      <c r="I1548">
        <v>99</v>
      </c>
      <c r="J1548">
        <v>999</v>
      </c>
      <c r="K1548">
        <v>99</v>
      </c>
      <c r="L1548">
        <v>99</v>
      </c>
      <c r="M1548">
        <v>52</v>
      </c>
      <c r="N1548">
        <v>99</v>
      </c>
      <c r="O1548">
        <v>99</v>
      </c>
      <c r="P1548">
        <v>9999</v>
      </c>
      <c r="Q1548">
        <v>354</v>
      </c>
      <c r="R1548">
        <v>499</v>
      </c>
      <c r="S1548">
        <v>499</v>
      </c>
      <c r="T1548">
        <v>11</v>
      </c>
      <c r="U1548">
        <v>52</v>
      </c>
      <c r="V1548">
        <v>83.853079941030501</v>
      </c>
      <c r="W1548">
        <v>77.396392785571152</v>
      </c>
      <c r="X1548">
        <v>0</v>
      </c>
      <c r="Y1548">
        <v>0</v>
      </c>
      <c r="AA1548">
        <v>9.6279167307980895</v>
      </c>
      <c r="AB1548">
        <v>0</v>
      </c>
      <c r="AD1548">
        <v>3.8745725546710734E-2</v>
      </c>
      <c r="AE1548">
        <v>3.831231460651241E-2</v>
      </c>
    </row>
    <row r="1549" spans="1:41">
      <c r="A1549">
        <v>10</v>
      </c>
      <c r="B1549">
        <v>216</v>
      </c>
      <c r="C1549">
        <v>2014</v>
      </c>
      <c r="D1549">
        <v>99</v>
      </c>
      <c r="E1549">
        <v>99</v>
      </c>
      <c r="F1549">
        <v>99</v>
      </c>
      <c r="G1549">
        <v>99</v>
      </c>
      <c r="H1549">
        <v>99</v>
      </c>
      <c r="I1549">
        <v>99</v>
      </c>
      <c r="J1549">
        <v>999</v>
      </c>
      <c r="K1549">
        <v>99</v>
      </c>
      <c r="L1549">
        <v>99</v>
      </c>
      <c r="M1549">
        <v>53</v>
      </c>
      <c r="N1549">
        <v>99</v>
      </c>
      <c r="O1549">
        <v>99</v>
      </c>
      <c r="P1549">
        <v>9999</v>
      </c>
      <c r="Q1549">
        <v>740</v>
      </c>
      <c r="R1549">
        <v>1654</v>
      </c>
      <c r="S1549">
        <v>1654</v>
      </c>
      <c r="T1549">
        <v>11.014510278113661</v>
      </c>
      <c r="U1549">
        <v>53</v>
      </c>
      <c r="V1549">
        <v>84.370140478252182</v>
      </c>
      <c r="W1549">
        <v>77.873639661426736</v>
      </c>
      <c r="X1549">
        <v>0</v>
      </c>
      <c r="Y1549">
        <v>0</v>
      </c>
      <c r="AA1549">
        <v>8.773164903499362</v>
      </c>
      <c r="AB1549">
        <v>0</v>
      </c>
      <c r="AD1549">
        <v>0.12842771553959828</v>
      </c>
      <c r="AE1549">
        <v>0.12777418018949921</v>
      </c>
    </row>
    <row r="1550" spans="1:41">
      <c r="A1550">
        <v>10</v>
      </c>
      <c r="B1550">
        <v>217</v>
      </c>
      <c r="C1550">
        <v>2014</v>
      </c>
      <c r="D1550">
        <v>99</v>
      </c>
      <c r="E1550">
        <v>99</v>
      </c>
      <c r="F1550">
        <v>99</v>
      </c>
      <c r="G1550">
        <v>99</v>
      </c>
      <c r="H1550">
        <v>99</v>
      </c>
      <c r="I1550">
        <v>99</v>
      </c>
      <c r="J1550">
        <v>999</v>
      </c>
      <c r="K1550">
        <v>99</v>
      </c>
      <c r="L1550">
        <v>99</v>
      </c>
      <c r="M1550">
        <v>54</v>
      </c>
      <c r="N1550">
        <v>99</v>
      </c>
      <c r="O1550">
        <v>99</v>
      </c>
      <c r="P1550">
        <v>9999</v>
      </c>
      <c r="Q1550">
        <v>1246</v>
      </c>
      <c r="R1550">
        <v>6005</v>
      </c>
      <c r="S1550">
        <v>6005</v>
      </c>
      <c r="T1550">
        <v>11</v>
      </c>
      <c r="U1550">
        <v>54</v>
      </c>
      <c r="V1550">
        <v>85.900103110174484</v>
      </c>
      <c r="W1550">
        <v>79.285795170691216</v>
      </c>
      <c r="X1550">
        <v>0</v>
      </c>
      <c r="Y1550">
        <v>0</v>
      </c>
      <c r="AA1550">
        <v>8.1349819572695594</v>
      </c>
      <c r="AB1550">
        <v>0</v>
      </c>
      <c r="AD1550">
        <v>0.46626870121843278</v>
      </c>
      <c r="AE1550">
        <v>0.4723082401732791</v>
      </c>
    </row>
    <row r="1551" spans="1:41">
      <c r="A1551">
        <v>10</v>
      </c>
      <c r="B1551">
        <v>218</v>
      </c>
      <c r="C1551">
        <v>2014</v>
      </c>
      <c r="D1551">
        <v>99</v>
      </c>
      <c r="E1551">
        <v>99</v>
      </c>
      <c r="F1551">
        <v>99</v>
      </c>
      <c r="G1551">
        <v>99</v>
      </c>
      <c r="H1551">
        <v>99</v>
      </c>
      <c r="I1551">
        <v>99</v>
      </c>
      <c r="J1551">
        <v>999</v>
      </c>
      <c r="K1551">
        <v>99</v>
      </c>
      <c r="L1551">
        <v>99</v>
      </c>
      <c r="M1551">
        <v>55</v>
      </c>
      <c r="N1551">
        <v>99</v>
      </c>
      <c r="O1551">
        <v>99</v>
      </c>
      <c r="P1551">
        <v>9999</v>
      </c>
      <c r="Q1551">
        <v>1575</v>
      </c>
      <c r="R1551">
        <v>18738</v>
      </c>
      <c r="S1551">
        <v>18737</v>
      </c>
      <c r="T1551">
        <v>14.000160102465578</v>
      </c>
      <c r="U1551">
        <v>55.002935368522174</v>
      </c>
      <c r="V1551">
        <v>87.218480869740389</v>
      </c>
      <c r="W1551">
        <v>80.500752521748353</v>
      </c>
      <c r="X1551">
        <v>0</v>
      </c>
      <c r="Y1551">
        <v>0</v>
      </c>
      <c r="AA1551">
        <v>8.035544533554031</v>
      </c>
      <c r="AD1551">
        <v>1.4549446999885083</v>
      </c>
      <c r="AE1551">
        <v>1.4962946449997114</v>
      </c>
    </row>
    <row r="1552" spans="1:41">
      <c r="A1552">
        <v>10</v>
      </c>
      <c r="B1552">
        <v>219</v>
      </c>
      <c r="C1552">
        <v>2014</v>
      </c>
      <c r="D1552">
        <v>99</v>
      </c>
      <c r="E1552">
        <v>99</v>
      </c>
      <c r="F1552">
        <v>99</v>
      </c>
      <c r="G1552">
        <v>99</v>
      </c>
      <c r="H1552">
        <v>99</v>
      </c>
      <c r="I1552">
        <v>99</v>
      </c>
      <c r="J1552">
        <v>999</v>
      </c>
      <c r="K1552">
        <v>99</v>
      </c>
      <c r="L1552">
        <v>99</v>
      </c>
      <c r="M1552">
        <v>56</v>
      </c>
      <c r="N1552">
        <v>99</v>
      </c>
      <c r="O1552">
        <v>99</v>
      </c>
      <c r="P1552">
        <v>9999</v>
      </c>
      <c r="Q1552">
        <v>1764</v>
      </c>
      <c r="R1552">
        <v>43626</v>
      </c>
      <c r="S1552">
        <v>43626</v>
      </c>
      <c r="T1552">
        <v>14.000206298996009</v>
      </c>
      <c r="U1552">
        <v>56</v>
      </c>
      <c r="V1552">
        <v>87.972912571791241</v>
      </c>
      <c r="W1552">
        <v>81.198998303764483</v>
      </c>
      <c r="X1552">
        <v>0</v>
      </c>
      <c r="Y1552">
        <v>0</v>
      </c>
      <c r="AA1552">
        <v>8.1183878563883987</v>
      </c>
      <c r="AB1552">
        <v>0</v>
      </c>
      <c r="AD1552">
        <v>3.387416879159924</v>
      </c>
      <c r="AE1552">
        <v>3.5140925190099148</v>
      </c>
    </row>
    <row r="1553" spans="1:31">
      <c r="A1553">
        <v>10</v>
      </c>
      <c r="B1553">
        <v>220</v>
      </c>
      <c r="C1553">
        <v>2014</v>
      </c>
      <c r="D1553">
        <v>99</v>
      </c>
      <c r="E1553">
        <v>99</v>
      </c>
      <c r="F1553">
        <v>99</v>
      </c>
      <c r="G1553">
        <v>99</v>
      </c>
      <c r="H1553">
        <v>99</v>
      </c>
      <c r="I1553">
        <v>99</v>
      </c>
      <c r="J1553">
        <v>999</v>
      </c>
      <c r="K1553">
        <v>99</v>
      </c>
      <c r="L1553">
        <v>99</v>
      </c>
      <c r="M1553">
        <v>57</v>
      </c>
      <c r="N1553">
        <v>99</v>
      </c>
      <c r="O1553">
        <v>99</v>
      </c>
      <c r="P1553">
        <v>9999</v>
      </c>
      <c r="Q1553">
        <v>1881</v>
      </c>
      <c r="R1553">
        <v>79618</v>
      </c>
      <c r="S1553">
        <v>79618</v>
      </c>
      <c r="T1553">
        <v>14.000263759451379</v>
      </c>
      <c r="U1553">
        <v>57</v>
      </c>
      <c r="V1553">
        <v>88.101193763602737</v>
      </c>
      <c r="W1553">
        <v>81.317401843803935</v>
      </c>
      <c r="X1553">
        <v>0</v>
      </c>
      <c r="Y1553">
        <v>0</v>
      </c>
      <c r="AA1553">
        <v>8.2094098022503523</v>
      </c>
      <c r="AB1553">
        <v>0</v>
      </c>
      <c r="AD1553">
        <v>6.1820785101763827</v>
      </c>
      <c r="AE1553">
        <v>6.4226149039593876</v>
      </c>
    </row>
    <row r="1554" spans="1:31">
      <c r="A1554">
        <v>10</v>
      </c>
      <c r="B1554">
        <v>221</v>
      </c>
      <c r="C1554">
        <v>2014</v>
      </c>
      <c r="D1554">
        <v>99</v>
      </c>
      <c r="E1554">
        <v>99</v>
      </c>
      <c r="F1554">
        <v>99</v>
      </c>
      <c r="G1554">
        <v>99</v>
      </c>
      <c r="H1554">
        <v>99</v>
      </c>
      <c r="I1554">
        <v>99</v>
      </c>
      <c r="J1554">
        <v>999</v>
      </c>
      <c r="K1554">
        <v>99</v>
      </c>
      <c r="L1554">
        <v>99</v>
      </c>
      <c r="M1554">
        <v>58</v>
      </c>
      <c r="N1554">
        <v>99</v>
      </c>
      <c r="O1554">
        <v>99</v>
      </c>
      <c r="P1554">
        <v>9999</v>
      </c>
      <c r="Q1554">
        <v>1929</v>
      </c>
      <c r="R1554">
        <v>117057</v>
      </c>
      <c r="S1554">
        <v>117056</v>
      </c>
      <c r="T1554">
        <v>14.00017939977959</v>
      </c>
      <c r="U1554">
        <v>58.000495489338419</v>
      </c>
      <c r="V1554">
        <v>87.903557156965306</v>
      </c>
      <c r="W1554">
        <v>81.134700485237772</v>
      </c>
      <c r="X1554">
        <v>0</v>
      </c>
      <c r="Y1554">
        <v>0</v>
      </c>
      <c r="AA1554">
        <v>8.2189530461791911</v>
      </c>
      <c r="AD1554">
        <v>9.0890949806038428</v>
      </c>
      <c r="AE1554">
        <v>9.4214433570907676</v>
      </c>
    </row>
    <row r="1555" spans="1:31">
      <c r="A1555">
        <v>10</v>
      </c>
      <c r="B1555">
        <v>222</v>
      </c>
      <c r="C1555">
        <v>2014</v>
      </c>
      <c r="D1555">
        <v>99</v>
      </c>
      <c r="E1555">
        <v>99</v>
      </c>
      <c r="F1555">
        <v>99</v>
      </c>
      <c r="G1555">
        <v>99</v>
      </c>
      <c r="H1555">
        <v>99</v>
      </c>
      <c r="I1555">
        <v>99</v>
      </c>
      <c r="J1555">
        <v>999</v>
      </c>
      <c r="K1555">
        <v>99</v>
      </c>
      <c r="L1555">
        <v>99</v>
      </c>
      <c r="M1555">
        <v>59</v>
      </c>
      <c r="N1555">
        <v>99</v>
      </c>
      <c r="O1555">
        <v>99</v>
      </c>
      <c r="P1555">
        <v>9999</v>
      </c>
      <c r="Q1555">
        <v>1941</v>
      </c>
      <c r="R1555">
        <v>147809</v>
      </c>
      <c r="S1555">
        <v>147808</v>
      </c>
      <c r="T1555">
        <v>14.000304446955196</v>
      </c>
      <c r="U1555">
        <v>59.000399166486247</v>
      </c>
      <c r="V1555">
        <v>87.287528525191419</v>
      </c>
      <c r="W1555">
        <v>80.566133091579005</v>
      </c>
      <c r="X1555">
        <v>0</v>
      </c>
      <c r="Y1555">
        <v>0</v>
      </c>
      <c r="AA1555">
        <v>8.2920344361456753</v>
      </c>
      <c r="AD1555">
        <v>11.476887670007548</v>
      </c>
      <c r="AE1555">
        <v>11.813200761318088</v>
      </c>
    </row>
    <row r="1556" spans="1:31">
      <c r="A1556">
        <v>10</v>
      </c>
      <c r="B1556">
        <v>223</v>
      </c>
      <c r="C1556">
        <v>2014</v>
      </c>
      <c r="D1556">
        <v>99</v>
      </c>
      <c r="E1556">
        <v>99</v>
      </c>
      <c r="F1556">
        <v>99</v>
      </c>
      <c r="G1556">
        <v>99</v>
      </c>
      <c r="H1556">
        <v>99</v>
      </c>
      <c r="I1556">
        <v>99</v>
      </c>
      <c r="J1556">
        <v>999</v>
      </c>
      <c r="K1556">
        <v>99</v>
      </c>
      <c r="L1556">
        <v>99</v>
      </c>
      <c r="M1556">
        <v>60</v>
      </c>
      <c r="N1556">
        <v>99</v>
      </c>
      <c r="O1556">
        <v>99</v>
      </c>
      <c r="P1556">
        <v>9999</v>
      </c>
      <c r="Q1556">
        <v>2004</v>
      </c>
      <c r="R1556">
        <v>170230</v>
      </c>
      <c r="S1556">
        <v>170213</v>
      </c>
      <c r="T1556">
        <v>16.999718028549612</v>
      </c>
      <c r="U1556">
        <v>60.005992491760303</v>
      </c>
      <c r="V1556">
        <v>86.341394864006645</v>
      </c>
      <c r="W1556">
        <v>79.689520776908353</v>
      </c>
      <c r="X1556">
        <v>0</v>
      </c>
      <c r="Y1556">
        <v>0</v>
      </c>
      <c r="AA1556">
        <v>8.579742025439673</v>
      </c>
      <c r="AD1556">
        <v>13.217805330293722</v>
      </c>
      <c r="AE1556">
        <v>13.455847797354297</v>
      </c>
    </row>
    <row r="1557" spans="1:31">
      <c r="A1557">
        <v>10</v>
      </c>
      <c r="B1557">
        <v>224</v>
      </c>
      <c r="C1557">
        <v>2014</v>
      </c>
      <c r="D1557">
        <v>99</v>
      </c>
      <c r="E1557">
        <v>99</v>
      </c>
      <c r="F1557">
        <v>99</v>
      </c>
      <c r="G1557">
        <v>99</v>
      </c>
      <c r="H1557">
        <v>99</v>
      </c>
      <c r="I1557">
        <v>99</v>
      </c>
      <c r="J1557">
        <v>999</v>
      </c>
      <c r="K1557">
        <v>99</v>
      </c>
      <c r="L1557">
        <v>99</v>
      </c>
      <c r="M1557">
        <v>61</v>
      </c>
      <c r="N1557">
        <v>99</v>
      </c>
      <c r="O1557">
        <v>99</v>
      </c>
      <c r="P1557">
        <v>9999</v>
      </c>
      <c r="Q1557">
        <v>1957</v>
      </c>
      <c r="R1557">
        <v>165432</v>
      </c>
      <c r="S1557">
        <v>165429</v>
      </c>
      <c r="T1557">
        <v>16.999945596982442</v>
      </c>
      <c r="U1557">
        <v>61.001106214750735</v>
      </c>
      <c r="V1557">
        <v>85.508074619765395</v>
      </c>
      <c r="W1557">
        <v>78.923301234970367</v>
      </c>
      <c r="X1557">
        <v>0</v>
      </c>
      <c r="Y1557">
        <v>0</v>
      </c>
      <c r="AA1557">
        <v>8.5197436875717187</v>
      </c>
      <c r="AD1557">
        <v>12.84525624978647</v>
      </c>
      <c r="AE1557">
        <v>12.951915787348391</v>
      </c>
    </row>
    <row r="1558" spans="1:31">
      <c r="A1558">
        <v>10</v>
      </c>
      <c r="B1558">
        <v>225</v>
      </c>
      <c r="C1558">
        <v>2014</v>
      </c>
      <c r="D1558">
        <v>99</v>
      </c>
      <c r="E1558">
        <v>99</v>
      </c>
      <c r="F1558">
        <v>99</v>
      </c>
      <c r="G1558">
        <v>99</v>
      </c>
      <c r="H1558">
        <v>99</v>
      </c>
      <c r="I1558">
        <v>99</v>
      </c>
      <c r="J1558">
        <v>999</v>
      </c>
      <c r="K1558">
        <v>99</v>
      </c>
      <c r="L1558">
        <v>99</v>
      </c>
      <c r="M1558">
        <v>62</v>
      </c>
      <c r="N1558">
        <v>99</v>
      </c>
      <c r="O1558">
        <v>99</v>
      </c>
      <c r="P1558">
        <v>9999</v>
      </c>
      <c r="Q1558">
        <v>1971</v>
      </c>
      <c r="R1558">
        <v>154104</v>
      </c>
      <c r="S1558">
        <v>154100</v>
      </c>
      <c r="T1558">
        <v>16.999785858900488</v>
      </c>
      <c r="U1558">
        <v>62.001609344581439</v>
      </c>
      <c r="V1558">
        <v>84.385120185497286</v>
      </c>
      <c r="W1558">
        <v>77.886678131083499</v>
      </c>
      <c r="X1558">
        <v>0</v>
      </c>
      <c r="Y1558">
        <v>0</v>
      </c>
      <c r="AA1558">
        <v>8.6389239202171009</v>
      </c>
      <c r="AD1558">
        <v>11.96567392715493</v>
      </c>
      <c r="AE1558">
        <v>11.906467887475518</v>
      </c>
    </row>
    <row r="1559" spans="1:31">
      <c r="A1559">
        <v>10</v>
      </c>
      <c r="B1559">
        <v>226</v>
      </c>
      <c r="C1559">
        <v>2014</v>
      </c>
      <c r="D1559">
        <v>99</v>
      </c>
      <c r="E1559">
        <v>99</v>
      </c>
      <c r="F1559">
        <v>99</v>
      </c>
      <c r="G1559">
        <v>99</v>
      </c>
      <c r="H1559">
        <v>99</v>
      </c>
      <c r="I1559">
        <v>99</v>
      </c>
      <c r="J1559">
        <v>999</v>
      </c>
      <c r="K1559">
        <v>99</v>
      </c>
      <c r="L1559">
        <v>99</v>
      </c>
      <c r="M1559">
        <v>63</v>
      </c>
      <c r="N1559">
        <v>99</v>
      </c>
      <c r="O1559">
        <v>99</v>
      </c>
      <c r="P1559">
        <v>9999</v>
      </c>
      <c r="Q1559">
        <v>1962</v>
      </c>
      <c r="R1559">
        <v>129626</v>
      </c>
      <c r="S1559">
        <v>129624</v>
      </c>
      <c r="T1559">
        <v>16.99976856494839</v>
      </c>
      <c r="U1559">
        <v>63.0009720422144</v>
      </c>
      <c r="V1559">
        <v>83.181998050334812</v>
      </c>
      <c r="W1559">
        <v>76.776409461211742</v>
      </c>
      <c r="X1559">
        <v>0</v>
      </c>
      <c r="Y1559">
        <v>0</v>
      </c>
      <c r="AA1559">
        <v>8.8228725264770009</v>
      </c>
      <c r="AD1559">
        <v>10.065036913262375</v>
      </c>
      <c r="AE1559">
        <v>9.8725727265659824</v>
      </c>
    </row>
    <row r="1560" spans="1:31">
      <c r="A1560">
        <v>10</v>
      </c>
      <c r="B1560">
        <v>227</v>
      </c>
      <c r="C1560">
        <v>2014</v>
      </c>
      <c r="D1560">
        <v>99</v>
      </c>
      <c r="E1560">
        <v>99</v>
      </c>
      <c r="F1560">
        <v>99</v>
      </c>
      <c r="G1560">
        <v>99</v>
      </c>
      <c r="H1560">
        <v>99</v>
      </c>
      <c r="I1560">
        <v>99</v>
      </c>
      <c r="J1560">
        <v>999</v>
      </c>
      <c r="K1560">
        <v>99</v>
      </c>
      <c r="L1560">
        <v>99</v>
      </c>
      <c r="M1560">
        <v>64</v>
      </c>
      <c r="N1560">
        <v>99</v>
      </c>
      <c r="O1560">
        <v>99</v>
      </c>
      <c r="P1560">
        <v>9999</v>
      </c>
      <c r="Q1560">
        <v>1921</v>
      </c>
      <c r="R1560">
        <v>100192</v>
      </c>
      <c r="S1560">
        <v>100189</v>
      </c>
      <c r="T1560">
        <v>16.999880229958475</v>
      </c>
      <c r="U1560">
        <v>64.001916378045522</v>
      </c>
      <c r="V1560">
        <v>81.838033592134479</v>
      </c>
      <c r="W1560">
        <v>75.535405084390533</v>
      </c>
      <c r="X1560">
        <v>0</v>
      </c>
      <c r="Y1560">
        <v>0</v>
      </c>
      <c r="AA1560">
        <v>9.1489454723877994</v>
      </c>
      <c r="AD1560">
        <v>7.7795826332185181</v>
      </c>
      <c r="AE1560">
        <v>7.5073684205096383</v>
      </c>
    </row>
    <row r="1561" spans="1:31">
      <c r="A1561">
        <v>10</v>
      </c>
      <c r="B1561">
        <v>228</v>
      </c>
      <c r="C1561">
        <v>2014</v>
      </c>
      <c r="D1561">
        <v>99</v>
      </c>
      <c r="E1561">
        <v>99</v>
      </c>
      <c r="F1561">
        <v>99</v>
      </c>
      <c r="G1561">
        <v>99</v>
      </c>
      <c r="H1561">
        <v>99</v>
      </c>
      <c r="I1561">
        <v>99</v>
      </c>
      <c r="J1561">
        <v>999</v>
      </c>
      <c r="K1561">
        <v>99</v>
      </c>
      <c r="L1561">
        <v>99</v>
      </c>
      <c r="M1561">
        <v>65</v>
      </c>
      <c r="N1561">
        <v>99</v>
      </c>
      <c r="O1561">
        <v>99</v>
      </c>
      <c r="P1561">
        <v>9999</v>
      </c>
      <c r="Q1561">
        <v>1861</v>
      </c>
      <c r="R1561">
        <v>70021</v>
      </c>
      <c r="S1561">
        <v>70018</v>
      </c>
      <c r="T1561">
        <v>16.999871467131289</v>
      </c>
      <c r="U1561">
        <v>65.002784998143326</v>
      </c>
      <c r="V1561">
        <v>80.279853436233282</v>
      </c>
      <c r="W1561">
        <v>74.096917935387594</v>
      </c>
      <c r="X1561">
        <v>0</v>
      </c>
      <c r="Y1561">
        <v>0</v>
      </c>
      <c r="AA1561">
        <v>9.4432294963094403</v>
      </c>
      <c r="AD1561">
        <v>5.4369027024172993</v>
      </c>
      <c r="AE1561">
        <v>5.1466776719205374</v>
      </c>
    </row>
    <row r="1562" spans="1:31">
      <c r="A1562">
        <v>10</v>
      </c>
      <c r="B1562">
        <v>229</v>
      </c>
      <c r="C1562">
        <v>2014</v>
      </c>
      <c r="D1562">
        <v>99</v>
      </c>
      <c r="E1562">
        <v>99</v>
      </c>
      <c r="F1562">
        <v>99</v>
      </c>
      <c r="G1562">
        <v>99</v>
      </c>
      <c r="H1562">
        <v>99</v>
      </c>
      <c r="I1562">
        <v>99</v>
      </c>
      <c r="J1562">
        <v>999</v>
      </c>
      <c r="K1562">
        <v>99</v>
      </c>
      <c r="L1562">
        <v>99</v>
      </c>
      <c r="M1562">
        <v>66</v>
      </c>
      <c r="N1562">
        <v>99</v>
      </c>
      <c r="O1562">
        <v>99</v>
      </c>
      <c r="P1562">
        <v>9999</v>
      </c>
      <c r="Q1562">
        <v>1796</v>
      </c>
      <c r="R1562">
        <v>43661</v>
      </c>
      <c r="S1562">
        <v>43656</v>
      </c>
      <c r="T1562">
        <v>16.999931288793203</v>
      </c>
      <c r="U1562">
        <v>66.00755909840575</v>
      </c>
      <c r="V1562">
        <v>78.468794540831013</v>
      </c>
      <c r="W1562">
        <v>72.422400128275754</v>
      </c>
      <c r="X1562">
        <v>0</v>
      </c>
      <c r="Y1562">
        <v>0</v>
      </c>
      <c r="AA1562">
        <v>9.8323102723221059</v>
      </c>
      <c r="AD1562">
        <v>3.3901345152203128</v>
      </c>
      <c r="AE1562">
        <v>3.1364182989553804</v>
      </c>
    </row>
    <row r="1563" spans="1:31">
      <c r="A1563">
        <v>10</v>
      </c>
      <c r="B1563">
        <v>230</v>
      </c>
      <c r="C1563">
        <v>2014</v>
      </c>
      <c r="D1563">
        <v>99</v>
      </c>
      <c r="E1563">
        <v>99</v>
      </c>
      <c r="F1563">
        <v>99</v>
      </c>
      <c r="G1563">
        <v>99</v>
      </c>
      <c r="H1563">
        <v>99</v>
      </c>
      <c r="I1563">
        <v>99</v>
      </c>
      <c r="J1563">
        <v>999</v>
      </c>
      <c r="K1563">
        <v>99</v>
      </c>
      <c r="L1563">
        <v>99</v>
      </c>
      <c r="M1563">
        <v>67</v>
      </c>
      <c r="N1563">
        <v>99</v>
      </c>
      <c r="O1563">
        <v>99</v>
      </c>
      <c r="P1563">
        <v>9999</v>
      </c>
      <c r="Q1563">
        <v>1673</v>
      </c>
      <c r="R1563">
        <v>23278</v>
      </c>
      <c r="S1563">
        <v>23275</v>
      </c>
      <c r="T1563">
        <v>16.999871122948704</v>
      </c>
      <c r="U1563">
        <v>67.008635875402774</v>
      </c>
      <c r="V1563">
        <v>76.309391339359991</v>
      </c>
      <c r="W1563">
        <v>70.428730397422001</v>
      </c>
      <c r="X1563">
        <v>0</v>
      </c>
      <c r="Y1563">
        <v>0</v>
      </c>
      <c r="AA1563">
        <v>10.160932317618016</v>
      </c>
      <c r="AD1563">
        <v>1.8074609203934515</v>
      </c>
      <c r="AE1563">
        <v>1.6261352863333811</v>
      </c>
    </row>
    <row r="1564" spans="1:31">
      <c r="A1564">
        <v>10</v>
      </c>
      <c r="B1564">
        <v>231</v>
      </c>
      <c r="C1564">
        <v>2014</v>
      </c>
      <c r="D1564">
        <v>99</v>
      </c>
      <c r="E1564">
        <v>99</v>
      </c>
      <c r="F1564">
        <v>99</v>
      </c>
      <c r="G1564">
        <v>99</v>
      </c>
      <c r="H1564">
        <v>99</v>
      </c>
      <c r="I1564">
        <v>99</v>
      </c>
      <c r="J1564">
        <v>999</v>
      </c>
      <c r="K1564">
        <v>99</v>
      </c>
      <c r="L1564">
        <v>99</v>
      </c>
      <c r="M1564">
        <v>68</v>
      </c>
      <c r="N1564">
        <v>99</v>
      </c>
      <c r="O1564">
        <v>99</v>
      </c>
      <c r="P1564">
        <v>9999</v>
      </c>
      <c r="Q1564">
        <v>1533</v>
      </c>
      <c r="R1564">
        <v>15933</v>
      </c>
      <c r="S1564">
        <v>15927</v>
      </c>
      <c r="T1564">
        <v>16.99981171154208</v>
      </c>
      <c r="U1564">
        <v>68.025616877001326</v>
      </c>
      <c r="V1564">
        <v>72.793183362798345</v>
      </c>
      <c r="W1564">
        <v>67.17551327933694</v>
      </c>
      <c r="X1564">
        <v>0</v>
      </c>
      <c r="Y1564">
        <v>0</v>
      </c>
      <c r="AA1564">
        <v>10.822960062084512</v>
      </c>
      <c r="AD1564">
        <v>1.2371455814343528</v>
      </c>
      <c r="AE1564">
        <v>1.0613584900284783</v>
      </c>
    </row>
    <row r="1565" spans="1:31">
      <c r="A1565">
        <v>10</v>
      </c>
      <c r="B1565">
        <v>232</v>
      </c>
      <c r="C1565">
        <v>2013</v>
      </c>
      <c r="D1565">
        <v>99</v>
      </c>
      <c r="E1565">
        <v>99</v>
      </c>
      <c r="F1565">
        <v>99</v>
      </c>
      <c r="G1565">
        <v>99</v>
      </c>
      <c r="H1565">
        <v>99</v>
      </c>
      <c r="I1565">
        <v>99</v>
      </c>
      <c r="J1565">
        <v>999</v>
      </c>
      <c r="K1565">
        <v>99</v>
      </c>
      <c r="L1565">
        <v>99</v>
      </c>
      <c r="M1565">
        <v>48</v>
      </c>
      <c r="N1565">
        <v>99</v>
      </c>
      <c r="O1565">
        <v>99</v>
      </c>
      <c r="P1565">
        <v>9999</v>
      </c>
      <c r="Q1565">
        <v>251</v>
      </c>
      <c r="R1565">
        <v>391</v>
      </c>
      <c r="S1565">
        <v>391</v>
      </c>
      <c r="T1565">
        <v>8</v>
      </c>
      <c r="U1565">
        <v>48</v>
      </c>
      <c r="V1565">
        <v>91.99790519627706</v>
      </c>
      <c r="W1565">
        <v>84.914066496163699</v>
      </c>
      <c r="X1565">
        <v>0</v>
      </c>
      <c r="Y1565">
        <v>0</v>
      </c>
      <c r="AA1565">
        <v>13.84370120319195</v>
      </c>
      <c r="AB1565">
        <v>0</v>
      </c>
      <c r="AD1565">
        <v>3.0271428648849113E-2</v>
      </c>
      <c r="AE1565">
        <v>3.3552032282305591E-2</v>
      </c>
    </row>
    <row r="1566" spans="1:31">
      <c r="A1566">
        <v>10</v>
      </c>
      <c r="B1566">
        <v>233</v>
      </c>
      <c r="C1566">
        <v>2013</v>
      </c>
      <c r="D1566">
        <v>99</v>
      </c>
      <c r="E1566">
        <v>99</v>
      </c>
      <c r="F1566">
        <v>99</v>
      </c>
      <c r="G1566">
        <v>99</v>
      </c>
      <c r="H1566">
        <v>99</v>
      </c>
      <c r="I1566">
        <v>99</v>
      </c>
      <c r="J1566">
        <v>999</v>
      </c>
      <c r="K1566">
        <v>99</v>
      </c>
      <c r="L1566">
        <v>99</v>
      </c>
      <c r="M1566">
        <v>49</v>
      </c>
      <c r="N1566">
        <v>99</v>
      </c>
      <c r="O1566">
        <v>99</v>
      </c>
      <c r="P1566">
        <v>9999</v>
      </c>
      <c r="Q1566">
        <v>304</v>
      </c>
      <c r="R1566">
        <v>445</v>
      </c>
      <c r="S1566">
        <v>445</v>
      </c>
      <c r="T1566">
        <v>8</v>
      </c>
      <c r="U1566">
        <v>49</v>
      </c>
      <c r="V1566">
        <v>94.518119955689215</v>
      </c>
      <c r="W1566">
        <v>87.240224719101121</v>
      </c>
      <c r="X1566">
        <v>0</v>
      </c>
      <c r="Y1566">
        <v>0</v>
      </c>
      <c r="AA1566">
        <v>10.654933971031008</v>
      </c>
      <c r="AB1566">
        <v>0</v>
      </c>
      <c r="AD1566">
        <v>3.445213746480269E-2</v>
      </c>
      <c r="AE1566">
        <v>3.9231889078787011E-2</v>
      </c>
    </row>
    <row r="1567" spans="1:31">
      <c r="A1567">
        <v>10</v>
      </c>
      <c r="B1567">
        <v>234</v>
      </c>
      <c r="C1567">
        <v>2013</v>
      </c>
      <c r="D1567">
        <v>99</v>
      </c>
      <c r="E1567">
        <v>99</v>
      </c>
      <c r="F1567">
        <v>99</v>
      </c>
      <c r="G1567">
        <v>99</v>
      </c>
      <c r="H1567">
        <v>99</v>
      </c>
      <c r="I1567">
        <v>99</v>
      </c>
      <c r="J1567">
        <v>999</v>
      </c>
      <c r="K1567">
        <v>99</v>
      </c>
      <c r="L1567">
        <v>99</v>
      </c>
      <c r="M1567">
        <v>50</v>
      </c>
      <c r="N1567">
        <v>99</v>
      </c>
      <c r="O1567">
        <v>99</v>
      </c>
      <c r="P1567">
        <v>9999</v>
      </c>
      <c r="Q1567">
        <v>468</v>
      </c>
      <c r="R1567">
        <v>880</v>
      </c>
      <c r="S1567">
        <v>880</v>
      </c>
      <c r="T1567">
        <v>11.006818181818179</v>
      </c>
      <c r="U1567">
        <v>50</v>
      </c>
      <c r="V1567">
        <v>94.730129025903679</v>
      </c>
      <c r="W1567">
        <v>87.435909090908893</v>
      </c>
      <c r="X1567">
        <v>0</v>
      </c>
      <c r="Y1567">
        <v>0</v>
      </c>
      <c r="AA1567">
        <v>10.840929664552336</v>
      </c>
      <c r="AB1567">
        <v>0</v>
      </c>
      <c r="AD1567">
        <v>6.8130069593317674E-2</v>
      </c>
      <c r="AE1567">
        <v>7.775618350782805E-2</v>
      </c>
    </row>
    <row r="1568" spans="1:31">
      <c r="A1568">
        <v>10</v>
      </c>
      <c r="B1568">
        <v>235</v>
      </c>
      <c r="C1568">
        <v>2013</v>
      </c>
      <c r="D1568">
        <v>99</v>
      </c>
      <c r="E1568">
        <v>99</v>
      </c>
      <c r="F1568">
        <v>99</v>
      </c>
      <c r="G1568">
        <v>99</v>
      </c>
      <c r="H1568">
        <v>99</v>
      </c>
      <c r="I1568">
        <v>99</v>
      </c>
      <c r="J1568">
        <v>999</v>
      </c>
      <c r="K1568">
        <v>99</v>
      </c>
      <c r="L1568">
        <v>99</v>
      </c>
      <c r="M1568">
        <v>51</v>
      </c>
      <c r="N1568">
        <v>99</v>
      </c>
      <c r="O1568">
        <v>99</v>
      </c>
      <c r="P1568">
        <v>9999</v>
      </c>
      <c r="Q1568">
        <v>755</v>
      </c>
      <c r="R1568">
        <v>1888</v>
      </c>
      <c r="S1568">
        <v>1888</v>
      </c>
      <c r="T1568">
        <v>11.00158898305085</v>
      </c>
      <c r="U1568">
        <v>51</v>
      </c>
      <c r="V1568">
        <v>93.085714416879199</v>
      </c>
      <c r="W1568">
        <v>85.918114406779679</v>
      </c>
      <c r="X1568">
        <v>0</v>
      </c>
      <c r="Y1568">
        <v>0</v>
      </c>
      <c r="AA1568">
        <v>10.357009122809323</v>
      </c>
      <c r="AB1568">
        <v>0</v>
      </c>
      <c r="AD1568">
        <v>0.14616996749111788</v>
      </c>
      <c r="AE1568">
        <v>0.16392649808208537</v>
      </c>
    </row>
    <row r="1569" spans="1:31">
      <c r="A1569">
        <v>10</v>
      </c>
      <c r="B1569">
        <v>236</v>
      </c>
      <c r="C1569">
        <v>2013</v>
      </c>
      <c r="D1569">
        <v>99</v>
      </c>
      <c r="E1569">
        <v>99</v>
      </c>
      <c r="F1569">
        <v>99</v>
      </c>
      <c r="G1569">
        <v>99</v>
      </c>
      <c r="H1569">
        <v>99</v>
      </c>
      <c r="I1569">
        <v>99</v>
      </c>
      <c r="J1569">
        <v>999</v>
      </c>
      <c r="K1569">
        <v>99</v>
      </c>
      <c r="L1569">
        <v>99</v>
      </c>
      <c r="M1569">
        <v>52</v>
      </c>
      <c r="N1569">
        <v>99</v>
      </c>
      <c r="O1569">
        <v>99</v>
      </c>
      <c r="P1569">
        <v>9999</v>
      </c>
      <c r="Q1569">
        <v>1068</v>
      </c>
      <c r="R1569">
        <v>3651</v>
      </c>
      <c r="S1569">
        <v>3651</v>
      </c>
      <c r="T1569">
        <v>11.002465078060801</v>
      </c>
      <c r="U1569">
        <v>52</v>
      </c>
      <c r="V1569">
        <v>92.160861848502961</v>
      </c>
      <c r="W1569">
        <v>85.064475486168291</v>
      </c>
      <c r="X1569">
        <v>0</v>
      </c>
      <c r="Y1569">
        <v>0</v>
      </c>
      <c r="AA1569">
        <v>10.028131650322647</v>
      </c>
      <c r="AB1569">
        <v>0</v>
      </c>
      <c r="AD1569">
        <v>0.28266236827863961</v>
      </c>
      <c r="AE1569">
        <v>0.31385026193861032</v>
      </c>
    </row>
    <row r="1570" spans="1:31">
      <c r="A1570">
        <v>10</v>
      </c>
      <c r="B1570">
        <v>237</v>
      </c>
      <c r="C1570">
        <v>2013</v>
      </c>
      <c r="D1570">
        <v>99</v>
      </c>
      <c r="E1570">
        <v>99</v>
      </c>
      <c r="F1570">
        <v>99</v>
      </c>
      <c r="G1570">
        <v>99</v>
      </c>
      <c r="H1570">
        <v>99</v>
      </c>
      <c r="I1570">
        <v>99</v>
      </c>
      <c r="J1570">
        <v>999</v>
      </c>
      <c r="K1570">
        <v>99</v>
      </c>
      <c r="L1570">
        <v>99</v>
      </c>
      <c r="M1570">
        <v>53</v>
      </c>
      <c r="N1570">
        <v>99</v>
      </c>
      <c r="O1570">
        <v>99</v>
      </c>
      <c r="P1570">
        <v>9999</v>
      </c>
      <c r="Q1570">
        <v>1309</v>
      </c>
      <c r="R1570">
        <v>6665</v>
      </c>
      <c r="S1570">
        <v>6665</v>
      </c>
      <c r="T1570">
        <v>11.002250562640665</v>
      </c>
      <c r="U1570">
        <v>53</v>
      </c>
      <c r="V1570">
        <v>91.556041773173362</v>
      </c>
      <c r="W1570">
        <v>84.506226556639206</v>
      </c>
      <c r="X1570">
        <v>0</v>
      </c>
      <c r="Y1570">
        <v>0</v>
      </c>
      <c r="AA1570">
        <v>9.785948494482799</v>
      </c>
      <c r="AB1570">
        <v>0</v>
      </c>
      <c r="AD1570">
        <v>0.51600785663575244</v>
      </c>
      <c r="AE1570">
        <v>0.56918218359744222</v>
      </c>
    </row>
    <row r="1571" spans="1:31">
      <c r="A1571">
        <v>10</v>
      </c>
      <c r="B1571">
        <v>238</v>
      </c>
      <c r="C1571">
        <v>2013</v>
      </c>
      <c r="D1571">
        <v>99</v>
      </c>
      <c r="E1571">
        <v>99</v>
      </c>
      <c r="F1571">
        <v>99</v>
      </c>
      <c r="G1571">
        <v>99</v>
      </c>
      <c r="H1571">
        <v>99</v>
      </c>
      <c r="I1571">
        <v>99</v>
      </c>
      <c r="J1571">
        <v>999</v>
      </c>
      <c r="K1571">
        <v>99</v>
      </c>
      <c r="L1571">
        <v>99</v>
      </c>
      <c r="M1571">
        <v>54</v>
      </c>
      <c r="N1571">
        <v>99</v>
      </c>
      <c r="O1571">
        <v>99</v>
      </c>
      <c r="P1571">
        <v>9999</v>
      </c>
      <c r="Q1571">
        <v>1565</v>
      </c>
      <c r="R1571">
        <v>12138</v>
      </c>
      <c r="S1571">
        <v>12138</v>
      </c>
      <c r="T1571">
        <v>11.000988630746416</v>
      </c>
      <c r="U1571">
        <v>54</v>
      </c>
      <c r="V1571">
        <v>90.590593512276016</v>
      </c>
      <c r="W1571">
        <v>83.615117811830757</v>
      </c>
      <c r="X1571">
        <v>0</v>
      </c>
      <c r="Y1571">
        <v>0</v>
      </c>
      <c r="AA1571">
        <v>9.6003656485939199</v>
      </c>
      <c r="AB1571">
        <v>0</v>
      </c>
      <c r="AD1571">
        <v>0.93973043718601124</v>
      </c>
      <c r="AE1571">
        <v>1.0256386378154938</v>
      </c>
    </row>
    <row r="1572" spans="1:31">
      <c r="A1572">
        <v>10</v>
      </c>
      <c r="B1572">
        <v>239</v>
      </c>
      <c r="C1572">
        <v>2013</v>
      </c>
      <c r="D1572">
        <v>99</v>
      </c>
      <c r="E1572">
        <v>99</v>
      </c>
      <c r="F1572">
        <v>99</v>
      </c>
      <c r="G1572">
        <v>99</v>
      </c>
      <c r="H1572">
        <v>99</v>
      </c>
      <c r="I1572">
        <v>99</v>
      </c>
      <c r="J1572">
        <v>999</v>
      </c>
      <c r="K1572">
        <v>99</v>
      </c>
      <c r="L1572">
        <v>99</v>
      </c>
      <c r="M1572">
        <v>55</v>
      </c>
      <c r="N1572">
        <v>99</v>
      </c>
      <c r="O1572">
        <v>99</v>
      </c>
      <c r="P1572">
        <v>9999</v>
      </c>
      <c r="Q1572">
        <v>1700</v>
      </c>
      <c r="R1572">
        <v>21115</v>
      </c>
      <c r="S1572">
        <v>21115</v>
      </c>
      <c r="T1572">
        <v>14.000568316362772</v>
      </c>
      <c r="U1572">
        <v>55</v>
      </c>
      <c r="V1572">
        <v>89.5554833216124</v>
      </c>
      <c r="W1572">
        <v>82.659711105848814</v>
      </c>
      <c r="X1572">
        <v>0</v>
      </c>
      <c r="Y1572">
        <v>0</v>
      </c>
      <c r="AA1572">
        <v>9.3911150421651417</v>
      </c>
      <c r="AB1572">
        <v>0</v>
      </c>
      <c r="AD1572">
        <v>1.6347345675714804</v>
      </c>
      <c r="AE1572">
        <v>1.7637921399048937</v>
      </c>
    </row>
    <row r="1573" spans="1:31">
      <c r="A1573">
        <v>10</v>
      </c>
      <c r="B1573">
        <v>240</v>
      </c>
      <c r="C1573">
        <v>2013</v>
      </c>
      <c r="D1573">
        <v>99</v>
      </c>
      <c r="E1573">
        <v>99</v>
      </c>
      <c r="F1573">
        <v>99</v>
      </c>
      <c r="G1573">
        <v>99</v>
      </c>
      <c r="H1573">
        <v>99</v>
      </c>
      <c r="I1573">
        <v>99</v>
      </c>
      <c r="J1573">
        <v>999</v>
      </c>
      <c r="K1573">
        <v>99</v>
      </c>
      <c r="L1573">
        <v>99</v>
      </c>
      <c r="M1573">
        <v>56</v>
      </c>
      <c r="N1573">
        <v>99</v>
      </c>
      <c r="O1573">
        <v>99</v>
      </c>
      <c r="P1573">
        <v>9999</v>
      </c>
      <c r="Q1573">
        <v>1824</v>
      </c>
      <c r="R1573">
        <v>34848</v>
      </c>
      <c r="S1573">
        <v>34848</v>
      </c>
      <c r="T1573">
        <v>14.000344352617079</v>
      </c>
      <c r="U1573">
        <v>56</v>
      </c>
      <c r="V1573">
        <v>88.689984524650896</v>
      </c>
      <c r="W1573">
        <v>81.860855716252928</v>
      </c>
      <c r="X1573">
        <v>0</v>
      </c>
      <c r="Y1573">
        <v>0</v>
      </c>
      <c r="AA1573">
        <v>9.1337388078427022</v>
      </c>
      <c r="AB1573">
        <v>0</v>
      </c>
      <c r="AD1573">
        <v>2.6979507558953806</v>
      </c>
      <c r="AE1573">
        <v>2.8828136666079174</v>
      </c>
    </row>
    <row r="1574" spans="1:31">
      <c r="A1574">
        <v>10</v>
      </c>
      <c r="B1574">
        <v>241</v>
      </c>
      <c r="C1574">
        <v>2013</v>
      </c>
      <c r="D1574">
        <v>99</v>
      </c>
      <c r="E1574">
        <v>99</v>
      </c>
      <c r="F1574">
        <v>99</v>
      </c>
      <c r="G1574">
        <v>99</v>
      </c>
      <c r="H1574">
        <v>99</v>
      </c>
      <c r="I1574">
        <v>99</v>
      </c>
      <c r="J1574">
        <v>999</v>
      </c>
      <c r="K1574">
        <v>99</v>
      </c>
      <c r="L1574">
        <v>99</v>
      </c>
      <c r="M1574">
        <v>57</v>
      </c>
      <c r="N1574">
        <v>99</v>
      </c>
      <c r="O1574">
        <v>99</v>
      </c>
      <c r="P1574">
        <v>9999</v>
      </c>
      <c r="Q1574">
        <v>1906</v>
      </c>
      <c r="R1574">
        <v>54300</v>
      </c>
      <c r="S1574">
        <v>54300</v>
      </c>
      <c r="T1574">
        <v>14.000497237569062</v>
      </c>
      <c r="U1574">
        <v>57</v>
      </c>
      <c r="V1574">
        <v>87.754038895508117</v>
      </c>
      <c r="W1574">
        <v>80.996977900551741</v>
      </c>
      <c r="X1574">
        <v>0</v>
      </c>
      <c r="Y1574">
        <v>0</v>
      </c>
      <c r="AA1574">
        <v>8.871284415671461</v>
      </c>
      <c r="AB1574">
        <v>0</v>
      </c>
      <c r="AD1574">
        <v>4.203934976042218</v>
      </c>
      <c r="AE1574">
        <v>4.4445835928233679</v>
      </c>
    </row>
    <row r="1575" spans="1:31">
      <c r="A1575">
        <v>10</v>
      </c>
      <c r="B1575">
        <v>242</v>
      </c>
      <c r="C1575">
        <v>2013</v>
      </c>
      <c r="D1575">
        <v>99</v>
      </c>
      <c r="E1575">
        <v>99</v>
      </c>
      <c r="F1575">
        <v>99</v>
      </c>
      <c r="G1575">
        <v>99</v>
      </c>
      <c r="H1575">
        <v>99</v>
      </c>
      <c r="I1575">
        <v>99</v>
      </c>
      <c r="J1575">
        <v>999</v>
      </c>
      <c r="K1575">
        <v>99</v>
      </c>
      <c r="L1575">
        <v>99</v>
      </c>
      <c r="M1575">
        <v>58</v>
      </c>
      <c r="N1575">
        <v>99</v>
      </c>
      <c r="O1575">
        <v>99</v>
      </c>
      <c r="P1575">
        <v>9999</v>
      </c>
      <c r="Q1575">
        <v>1990</v>
      </c>
      <c r="R1575">
        <v>79623</v>
      </c>
      <c r="S1575">
        <v>79623</v>
      </c>
      <c r="T1575">
        <v>14.0003767755548</v>
      </c>
      <c r="U1575">
        <v>58</v>
      </c>
      <c r="V1575">
        <v>86.856872600429924</v>
      </c>
      <c r="W1575">
        <v>80.168893410195068</v>
      </c>
      <c r="X1575">
        <v>0</v>
      </c>
      <c r="Y1575">
        <v>0</v>
      </c>
      <c r="AA1575">
        <v>8.7675634936023581</v>
      </c>
      <c r="AB1575">
        <v>0</v>
      </c>
      <c r="AD1575">
        <v>6.16445514912356</v>
      </c>
      <c r="AE1575">
        <v>6.4507002214619344</v>
      </c>
    </row>
    <row r="1576" spans="1:31">
      <c r="A1576">
        <v>10</v>
      </c>
      <c r="B1576">
        <v>243</v>
      </c>
      <c r="C1576">
        <v>2013</v>
      </c>
      <c r="D1576">
        <v>99</v>
      </c>
      <c r="E1576">
        <v>99</v>
      </c>
      <c r="F1576">
        <v>99</v>
      </c>
      <c r="G1576">
        <v>99</v>
      </c>
      <c r="H1576">
        <v>99</v>
      </c>
      <c r="I1576">
        <v>99</v>
      </c>
      <c r="J1576">
        <v>999</v>
      </c>
      <c r="K1576">
        <v>99</v>
      </c>
      <c r="L1576">
        <v>99</v>
      </c>
      <c r="M1576">
        <v>59</v>
      </c>
      <c r="N1576">
        <v>99</v>
      </c>
      <c r="O1576">
        <v>99</v>
      </c>
      <c r="P1576">
        <v>9999</v>
      </c>
      <c r="Q1576">
        <v>2026</v>
      </c>
      <c r="R1576">
        <v>107787</v>
      </c>
      <c r="S1576">
        <v>107783</v>
      </c>
      <c r="T1576">
        <v>14.000528820729771</v>
      </c>
      <c r="U1576">
        <v>59.002189584628375</v>
      </c>
      <c r="V1576">
        <v>85.895266530523685</v>
      </c>
      <c r="W1576">
        <v>79.27996530065009</v>
      </c>
      <c r="X1576">
        <v>0</v>
      </c>
      <c r="Y1576">
        <v>0</v>
      </c>
      <c r="AA1576">
        <v>8.6262960349078792</v>
      </c>
      <c r="AD1576">
        <v>8.3449270582442381</v>
      </c>
      <c r="AE1576">
        <v>8.6352746056897995</v>
      </c>
    </row>
    <row r="1577" spans="1:31">
      <c r="A1577">
        <v>10</v>
      </c>
      <c r="B1577">
        <v>244</v>
      </c>
      <c r="C1577">
        <v>2013</v>
      </c>
      <c r="D1577">
        <v>99</v>
      </c>
      <c r="E1577">
        <v>99</v>
      </c>
      <c r="F1577">
        <v>99</v>
      </c>
      <c r="G1577">
        <v>99</v>
      </c>
      <c r="H1577">
        <v>99</v>
      </c>
      <c r="I1577">
        <v>99</v>
      </c>
      <c r="J1577">
        <v>999</v>
      </c>
      <c r="K1577">
        <v>99</v>
      </c>
      <c r="L1577">
        <v>99</v>
      </c>
      <c r="M1577">
        <v>60</v>
      </c>
      <c r="N1577">
        <v>99</v>
      </c>
      <c r="O1577">
        <v>99</v>
      </c>
      <c r="P1577">
        <v>9999</v>
      </c>
      <c r="Q1577">
        <v>2083</v>
      </c>
      <c r="R1577">
        <v>140839</v>
      </c>
      <c r="S1577">
        <v>140833</v>
      </c>
      <c r="T1577">
        <v>16.999339671539843</v>
      </c>
      <c r="U1577">
        <v>60.002556219067984</v>
      </c>
      <c r="V1577">
        <v>84.643267774203622</v>
      </c>
      <c r="W1577">
        <v>78.124178282078915</v>
      </c>
      <c r="X1577">
        <v>0</v>
      </c>
      <c r="Y1577">
        <v>0</v>
      </c>
      <c r="AA1577">
        <v>8.8715043140013439</v>
      </c>
      <c r="AD1577">
        <v>10.903830535742353</v>
      </c>
      <c r="AE1577">
        <v>11.118656852712659</v>
      </c>
    </row>
    <row r="1578" spans="1:31">
      <c r="A1578">
        <v>10</v>
      </c>
      <c r="B1578">
        <v>245</v>
      </c>
      <c r="C1578">
        <v>2013</v>
      </c>
      <c r="D1578">
        <v>99</v>
      </c>
      <c r="E1578">
        <v>99</v>
      </c>
      <c r="F1578">
        <v>99</v>
      </c>
      <c r="G1578">
        <v>99</v>
      </c>
      <c r="H1578">
        <v>99</v>
      </c>
      <c r="I1578">
        <v>99</v>
      </c>
      <c r="J1578">
        <v>999</v>
      </c>
      <c r="K1578">
        <v>99</v>
      </c>
      <c r="L1578">
        <v>99</v>
      </c>
      <c r="M1578">
        <v>61</v>
      </c>
      <c r="N1578">
        <v>99</v>
      </c>
      <c r="O1578">
        <v>99</v>
      </c>
      <c r="P1578">
        <v>9999</v>
      </c>
      <c r="Q1578">
        <v>2063</v>
      </c>
      <c r="R1578">
        <v>154613</v>
      </c>
      <c r="S1578">
        <v>154610</v>
      </c>
      <c r="T1578">
        <v>16.999747757303716</v>
      </c>
      <c r="U1578">
        <v>61.00118362331029</v>
      </c>
      <c r="V1578">
        <v>83.912030991480449</v>
      </c>
      <c r="W1578">
        <v>77.450065972446893</v>
      </c>
      <c r="X1578">
        <v>0</v>
      </c>
      <c r="Y1578">
        <v>0</v>
      </c>
      <c r="AA1578">
        <v>8.4831592642306752</v>
      </c>
      <c r="AD1578">
        <v>11.97022096594503</v>
      </c>
      <c r="AE1578">
        <v>12.101015193956719</v>
      </c>
    </row>
    <row r="1579" spans="1:31">
      <c r="A1579">
        <v>10</v>
      </c>
      <c r="B1579">
        <v>246</v>
      </c>
      <c r="C1579">
        <v>2013</v>
      </c>
      <c r="D1579">
        <v>99</v>
      </c>
      <c r="E1579">
        <v>99</v>
      </c>
      <c r="F1579">
        <v>99</v>
      </c>
      <c r="G1579">
        <v>99</v>
      </c>
      <c r="H1579">
        <v>99</v>
      </c>
      <c r="I1579">
        <v>99</v>
      </c>
      <c r="J1579">
        <v>999</v>
      </c>
      <c r="K1579">
        <v>99</v>
      </c>
      <c r="L1579">
        <v>99</v>
      </c>
      <c r="M1579">
        <v>62</v>
      </c>
      <c r="N1579">
        <v>99</v>
      </c>
      <c r="O1579">
        <v>99</v>
      </c>
      <c r="P1579">
        <v>9999</v>
      </c>
      <c r="Q1579">
        <v>2063</v>
      </c>
      <c r="R1579">
        <v>165163</v>
      </c>
      <c r="S1579">
        <v>165155</v>
      </c>
      <c r="T1579">
        <v>16.999691214133914</v>
      </c>
      <c r="U1579">
        <v>62.003003239381187</v>
      </c>
      <c r="V1579">
        <v>82.783089840455446</v>
      </c>
      <c r="W1579">
        <v>76.406969392388405</v>
      </c>
      <c r="X1579">
        <v>0</v>
      </c>
      <c r="Y1579">
        <v>0</v>
      </c>
      <c r="AA1579">
        <v>8.525155884360716</v>
      </c>
      <c r="AD1579">
        <v>12.787007595728552</v>
      </c>
      <c r="AE1579">
        <v>12.752259287642872</v>
      </c>
    </row>
    <row r="1580" spans="1:31">
      <c r="A1580">
        <v>10</v>
      </c>
      <c r="B1580">
        <v>247</v>
      </c>
      <c r="C1580">
        <v>2013</v>
      </c>
      <c r="D1580">
        <v>99</v>
      </c>
      <c r="E1580">
        <v>99</v>
      </c>
      <c r="F1580">
        <v>99</v>
      </c>
      <c r="G1580">
        <v>99</v>
      </c>
      <c r="H1580">
        <v>99</v>
      </c>
      <c r="I1580">
        <v>99</v>
      </c>
      <c r="J1580">
        <v>999</v>
      </c>
      <c r="K1580">
        <v>99</v>
      </c>
      <c r="L1580">
        <v>99</v>
      </c>
      <c r="M1580">
        <v>63</v>
      </c>
      <c r="N1580">
        <v>99</v>
      </c>
      <c r="O1580">
        <v>99</v>
      </c>
      <c r="P1580">
        <v>9999</v>
      </c>
      <c r="Q1580">
        <v>2062</v>
      </c>
      <c r="R1580">
        <v>158676</v>
      </c>
      <c r="S1580">
        <v>158666</v>
      </c>
      <c r="T1580">
        <v>16.99982984194207</v>
      </c>
      <c r="U1580">
        <v>63.003970604918514</v>
      </c>
      <c r="V1580">
        <v>81.563239768342044</v>
      </c>
      <c r="W1580">
        <v>75.280583111694071</v>
      </c>
      <c r="X1580">
        <v>0</v>
      </c>
      <c r="Y1580">
        <v>0</v>
      </c>
      <c r="AA1580">
        <v>8.5362811576956741</v>
      </c>
      <c r="AD1580">
        <v>12.284780594078727</v>
      </c>
      <c r="AE1580">
        <v>12.070611765859272</v>
      </c>
    </row>
    <row r="1581" spans="1:31">
      <c r="A1581">
        <v>10</v>
      </c>
      <c r="B1581">
        <v>248</v>
      </c>
      <c r="C1581">
        <v>2013</v>
      </c>
      <c r="D1581">
        <v>99</v>
      </c>
      <c r="E1581">
        <v>99</v>
      </c>
      <c r="F1581">
        <v>99</v>
      </c>
      <c r="G1581">
        <v>99</v>
      </c>
      <c r="H1581">
        <v>99</v>
      </c>
      <c r="I1581">
        <v>99</v>
      </c>
      <c r="J1581">
        <v>999</v>
      </c>
      <c r="K1581">
        <v>99</v>
      </c>
      <c r="L1581">
        <v>99</v>
      </c>
      <c r="M1581">
        <v>64</v>
      </c>
      <c r="N1581">
        <v>99</v>
      </c>
      <c r="O1581">
        <v>99</v>
      </c>
      <c r="P1581">
        <v>9999</v>
      </c>
      <c r="Q1581">
        <v>2043</v>
      </c>
      <c r="R1581">
        <v>136652</v>
      </c>
      <c r="S1581">
        <v>136644</v>
      </c>
      <c r="T1581">
        <v>16.999956092848997</v>
      </c>
      <c r="U1581">
        <v>64.003746962910895</v>
      </c>
      <c r="V1581">
        <v>80.262682416826976</v>
      </c>
      <c r="W1581">
        <v>74.080359913351074</v>
      </c>
      <c r="X1581">
        <v>0</v>
      </c>
      <c r="Y1581">
        <v>0</v>
      </c>
      <c r="AA1581">
        <v>8.5446331604486474</v>
      </c>
      <c r="AD1581">
        <v>10.579670761438688</v>
      </c>
      <c r="AE1581">
        <v>10.229539517624236</v>
      </c>
    </row>
    <row r="1582" spans="1:31">
      <c r="A1582">
        <v>10</v>
      </c>
      <c r="B1582">
        <v>249</v>
      </c>
      <c r="C1582">
        <v>2013</v>
      </c>
      <c r="D1582">
        <v>99</v>
      </c>
      <c r="E1582">
        <v>99</v>
      </c>
      <c r="F1582">
        <v>99</v>
      </c>
      <c r="G1582">
        <v>99</v>
      </c>
      <c r="H1582">
        <v>99</v>
      </c>
      <c r="I1582">
        <v>99</v>
      </c>
      <c r="J1582">
        <v>999</v>
      </c>
      <c r="K1582">
        <v>99</v>
      </c>
      <c r="L1582">
        <v>99</v>
      </c>
      <c r="M1582">
        <v>65</v>
      </c>
      <c r="N1582">
        <v>99</v>
      </c>
      <c r="O1582">
        <v>99</v>
      </c>
      <c r="P1582">
        <v>9999</v>
      </c>
      <c r="Q1582">
        <v>1974</v>
      </c>
      <c r="R1582">
        <v>103370</v>
      </c>
      <c r="S1582">
        <v>103364</v>
      </c>
      <c r="T1582">
        <v>16.999970978040054</v>
      </c>
      <c r="U1582">
        <v>65.003773073797461</v>
      </c>
      <c r="V1582">
        <v>78.823830062022793</v>
      </c>
      <c r="W1582">
        <v>72.752159359157517</v>
      </c>
      <c r="X1582">
        <v>0</v>
      </c>
      <c r="Y1582">
        <v>0</v>
      </c>
      <c r="AA1582">
        <v>8.4407790618500389</v>
      </c>
      <c r="AD1582">
        <v>8.0029605612059651</v>
      </c>
      <c r="AE1582">
        <v>7.5993706915930659</v>
      </c>
    </row>
    <row r="1583" spans="1:31">
      <c r="A1583">
        <v>10</v>
      </c>
      <c r="B1583">
        <v>250</v>
      </c>
      <c r="C1583">
        <v>2013</v>
      </c>
      <c r="D1583">
        <v>99</v>
      </c>
      <c r="E1583">
        <v>99</v>
      </c>
      <c r="F1583">
        <v>99</v>
      </c>
      <c r="G1583">
        <v>99</v>
      </c>
      <c r="H1583">
        <v>99</v>
      </c>
      <c r="I1583">
        <v>99</v>
      </c>
      <c r="J1583">
        <v>999</v>
      </c>
      <c r="K1583">
        <v>99</v>
      </c>
      <c r="L1583">
        <v>99</v>
      </c>
      <c r="M1583">
        <v>66</v>
      </c>
      <c r="N1583">
        <v>99</v>
      </c>
      <c r="O1583">
        <v>99</v>
      </c>
      <c r="P1583">
        <v>9999</v>
      </c>
      <c r="Q1583">
        <v>1912</v>
      </c>
      <c r="R1583">
        <v>63288</v>
      </c>
      <c r="S1583">
        <v>63284</v>
      </c>
      <c r="T1583">
        <v>17</v>
      </c>
      <c r="U1583">
        <v>66.00417167056446</v>
      </c>
      <c r="V1583">
        <v>77.290246660517582</v>
      </c>
      <c r="W1583">
        <v>71.336563744390887</v>
      </c>
      <c r="X1583">
        <v>0</v>
      </c>
      <c r="Y1583">
        <v>0</v>
      </c>
      <c r="AA1583">
        <v>8.28225997581211</v>
      </c>
      <c r="AD1583">
        <v>4.8997907322976006</v>
      </c>
      <c r="AE1583">
        <v>4.562139297393438</v>
      </c>
    </row>
    <row r="1584" spans="1:31">
      <c r="A1584">
        <v>10</v>
      </c>
      <c r="B1584">
        <v>251</v>
      </c>
      <c r="C1584">
        <v>2013</v>
      </c>
      <c r="D1584">
        <v>99</v>
      </c>
      <c r="E1584">
        <v>99</v>
      </c>
      <c r="F1584">
        <v>99</v>
      </c>
      <c r="G1584">
        <v>99</v>
      </c>
      <c r="H1584">
        <v>99</v>
      </c>
      <c r="I1584">
        <v>99</v>
      </c>
      <c r="J1584">
        <v>999</v>
      </c>
      <c r="K1584">
        <v>99</v>
      </c>
      <c r="L1584">
        <v>99</v>
      </c>
      <c r="M1584">
        <v>67</v>
      </c>
      <c r="N1584">
        <v>99</v>
      </c>
      <c r="O1584">
        <v>99</v>
      </c>
      <c r="P1584">
        <v>9999</v>
      </c>
      <c r="Q1584">
        <v>1766</v>
      </c>
      <c r="R1584">
        <v>31287</v>
      </c>
      <c r="S1584">
        <v>31287</v>
      </c>
      <c r="T1584">
        <v>17</v>
      </c>
      <c r="U1584">
        <v>67</v>
      </c>
      <c r="V1584">
        <v>75.696065998701741</v>
      </c>
      <c r="W1584">
        <v>69.867468916802792</v>
      </c>
      <c r="X1584">
        <v>0</v>
      </c>
      <c r="Y1584">
        <v>0</v>
      </c>
      <c r="AA1584">
        <v>8.0264168349783613</v>
      </c>
      <c r="AB1584">
        <v>0</v>
      </c>
      <c r="AD1584">
        <v>2.4222562356433301</v>
      </c>
      <c r="AE1584">
        <v>2.2090287421402817</v>
      </c>
    </row>
    <row r="1585" spans="1:31">
      <c r="A1585">
        <v>10</v>
      </c>
      <c r="B1585">
        <v>252</v>
      </c>
      <c r="C1585">
        <v>2013</v>
      </c>
      <c r="D1585">
        <v>99</v>
      </c>
      <c r="E1585">
        <v>99</v>
      </c>
      <c r="F1585">
        <v>99</v>
      </c>
      <c r="G1585">
        <v>99</v>
      </c>
      <c r="H1585">
        <v>99</v>
      </c>
      <c r="I1585">
        <v>99</v>
      </c>
      <c r="J1585">
        <v>999</v>
      </c>
      <c r="K1585">
        <v>99</v>
      </c>
      <c r="L1585">
        <v>99</v>
      </c>
      <c r="M1585">
        <v>68</v>
      </c>
      <c r="N1585">
        <v>99</v>
      </c>
      <c r="O1585">
        <v>99</v>
      </c>
      <c r="P1585">
        <v>9999</v>
      </c>
      <c r="Q1585">
        <v>1544</v>
      </c>
      <c r="R1585">
        <v>13992</v>
      </c>
      <c r="S1585">
        <v>13987</v>
      </c>
      <c r="T1585">
        <v>17</v>
      </c>
      <c r="U1585">
        <v>68.024308286265835</v>
      </c>
      <c r="V1585">
        <v>73.373751094209936</v>
      </c>
      <c r="W1585">
        <v>67.711081718738754</v>
      </c>
      <c r="X1585">
        <v>0</v>
      </c>
      <c r="Y1585">
        <v>0</v>
      </c>
      <c r="AA1585">
        <v>7.7722239848393917</v>
      </c>
      <c r="AD1585">
        <v>1.0832681065337511</v>
      </c>
      <c r="AE1585">
        <v>0.95707673828697892</v>
      </c>
    </row>
    <row r="1586" spans="1:31">
      <c r="A1586">
        <v>10</v>
      </c>
      <c r="B1586">
        <v>253</v>
      </c>
      <c r="C1586">
        <v>2012</v>
      </c>
      <c r="D1586">
        <v>99</v>
      </c>
      <c r="E1586">
        <v>99</v>
      </c>
      <c r="F1586">
        <v>99</v>
      </c>
      <c r="G1586">
        <v>99</v>
      </c>
      <c r="H1586">
        <v>99</v>
      </c>
      <c r="I1586">
        <v>99</v>
      </c>
      <c r="J1586">
        <v>999</v>
      </c>
      <c r="K1586">
        <v>99</v>
      </c>
      <c r="L1586">
        <v>99</v>
      </c>
      <c r="M1586">
        <v>48</v>
      </c>
      <c r="N1586">
        <v>99</v>
      </c>
      <c r="O1586">
        <v>99</v>
      </c>
      <c r="P1586">
        <v>9999</v>
      </c>
      <c r="Q1586">
        <v>403</v>
      </c>
      <c r="R1586">
        <v>658</v>
      </c>
      <c r="S1586">
        <v>653</v>
      </c>
      <c r="T1586">
        <v>7.9604863221884496</v>
      </c>
      <c r="U1586">
        <v>48</v>
      </c>
      <c r="V1586">
        <v>96.04641632336137</v>
      </c>
      <c r="W1586">
        <v>87.916692189892771</v>
      </c>
      <c r="X1586">
        <v>0</v>
      </c>
      <c r="Y1586">
        <v>0</v>
      </c>
      <c r="AA1586">
        <v>12.035878475694219</v>
      </c>
      <c r="AB1586">
        <v>0</v>
      </c>
      <c r="AD1586">
        <v>5.1020942235841603E-2</v>
      </c>
      <c r="AE1586">
        <v>5.5712849566844046E-2</v>
      </c>
    </row>
    <row r="1587" spans="1:31">
      <c r="A1587">
        <v>10</v>
      </c>
      <c r="B1587">
        <v>254</v>
      </c>
      <c r="C1587">
        <v>2012</v>
      </c>
      <c r="D1587">
        <v>99</v>
      </c>
      <c r="E1587">
        <v>99</v>
      </c>
      <c r="F1587">
        <v>99</v>
      </c>
      <c r="G1587">
        <v>99</v>
      </c>
      <c r="H1587">
        <v>99</v>
      </c>
      <c r="I1587">
        <v>99</v>
      </c>
      <c r="J1587">
        <v>999</v>
      </c>
      <c r="K1587">
        <v>99</v>
      </c>
      <c r="L1587">
        <v>99</v>
      </c>
      <c r="M1587">
        <v>49</v>
      </c>
      <c r="N1587">
        <v>99</v>
      </c>
      <c r="O1587">
        <v>99</v>
      </c>
      <c r="P1587">
        <v>9999</v>
      </c>
      <c r="Q1587">
        <v>435</v>
      </c>
      <c r="R1587">
        <v>689</v>
      </c>
      <c r="S1587">
        <v>689</v>
      </c>
      <c r="T1587">
        <v>8.0130624092888194</v>
      </c>
      <c r="U1587">
        <v>49</v>
      </c>
      <c r="V1587">
        <v>96.904459019383779</v>
      </c>
      <c r="W1587">
        <v>89.442815674891108</v>
      </c>
      <c r="X1587">
        <v>0</v>
      </c>
      <c r="Y1587">
        <v>0</v>
      </c>
      <c r="AA1587">
        <v>9.5079561014592038</v>
      </c>
      <c r="AB1587">
        <v>0</v>
      </c>
      <c r="AD1587">
        <v>5.3424664438442043E-2</v>
      </c>
      <c r="AE1587">
        <v>5.9804730196540111E-2</v>
      </c>
    </row>
    <row r="1588" spans="1:31">
      <c r="A1588">
        <v>10</v>
      </c>
      <c r="B1588">
        <v>255</v>
      </c>
      <c r="C1588">
        <v>2012</v>
      </c>
      <c r="D1588">
        <v>99</v>
      </c>
      <c r="E1588">
        <v>99</v>
      </c>
      <c r="F1588">
        <v>99</v>
      </c>
      <c r="G1588">
        <v>99</v>
      </c>
      <c r="H1588">
        <v>99</v>
      </c>
      <c r="I1588">
        <v>99</v>
      </c>
      <c r="J1588">
        <v>999</v>
      </c>
      <c r="K1588">
        <v>99</v>
      </c>
      <c r="L1588">
        <v>99</v>
      </c>
      <c r="M1588">
        <v>50</v>
      </c>
      <c r="N1588">
        <v>99</v>
      </c>
      <c r="O1588">
        <v>99</v>
      </c>
      <c r="P1588">
        <v>9999</v>
      </c>
      <c r="Q1588">
        <v>691</v>
      </c>
      <c r="R1588">
        <v>1378</v>
      </c>
      <c r="S1588">
        <v>1378</v>
      </c>
      <c r="T1588">
        <v>11.006531204644412</v>
      </c>
      <c r="U1588">
        <v>50</v>
      </c>
      <c r="V1588">
        <v>96.64382409225918</v>
      </c>
      <c r="W1588">
        <v>89.202249637155376</v>
      </c>
      <c r="X1588">
        <v>0</v>
      </c>
      <c r="Y1588">
        <v>0</v>
      </c>
      <c r="AA1588">
        <v>9.5887672789029352</v>
      </c>
      <c r="AB1588">
        <v>0</v>
      </c>
      <c r="AD1588">
        <v>0.10684932887688409</v>
      </c>
      <c r="AE1588">
        <v>0.1192877579316208</v>
      </c>
    </row>
    <row r="1589" spans="1:31">
      <c r="A1589">
        <v>10</v>
      </c>
      <c r="B1589">
        <v>256</v>
      </c>
      <c r="C1589">
        <v>2012</v>
      </c>
      <c r="D1589">
        <v>99</v>
      </c>
      <c r="E1589">
        <v>99</v>
      </c>
      <c r="F1589">
        <v>99</v>
      </c>
      <c r="G1589">
        <v>99</v>
      </c>
      <c r="H1589">
        <v>99</v>
      </c>
      <c r="I1589">
        <v>99</v>
      </c>
      <c r="J1589">
        <v>999</v>
      </c>
      <c r="K1589">
        <v>99</v>
      </c>
      <c r="L1589">
        <v>99</v>
      </c>
      <c r="M1589">
        <v>51</v>
      </c>
      <c r="N1589">
        <v>99</v>
      </c>
      <c r="O1589">
        <v>99</v>
      </c>
      <c r="P1589">
        <v>9999</v>
      </c>
      <c r="Q1589">
        <v>984</v>
      </c>
      <c r="R1589">
        <v>2673</v>
      </c>
      <c r="S1589">
        <v>2673</v>
      </c>
      <c r="T1589">
        <v>11</v>
      </c>
      <c r="U1589">
        <v>51</v>
      </c>
      <c r="V1589">
        <v>95.717132806334845</v>
      </c>
      <c r="W1589">
        <v>88.346913580246806</v>
      </c>
      <c r="X1589">
        <v>0</v>
      </c>
      <c r="Y1589">
        <v>0</v>
      </c>
      <c r="AA1589">
        <v>8.8270012464744507</v>
      </c>
      <c r="AB1589">
        <v>0</v>
      </c>
      <c r="AD1589">
        <v>0.20726288540487023</v>
      </c>
      <c r="AE1589">
        <v>0.22917180840686313</v>
      </c>
    </row>
    <row r="1590" spans="1:31">
      <c r="A1590">
        <v>10</v>
      </c>
      <c r="B1590">
        <v>257</v>
      </c>
      <c r="C1590">
        <v>2012</v>
      </c>
      <c r="D1590">
        <v>99</v>
      </c>
      <c r="E1590">
        <v>99</v>
      </c>
      <c r="F1590">
        <v>99</v>
      </c>
      <c r="G1590">
        <v>99</v>
      </c>
      <c r="H1590">
        <v>99</v>
      </c>
      <c r="I1590">
        <v>99</v>
      </c>
      <c r="J1590">
        <v>999</v>
      </c>
      <c r="K1590">
        <v>99</v>
      </c>
      <c r="L1590">
        <v>99</v>
      </c>
      <c r="M1590">
        <v>52</v>
      </c>
      <c r="N1590">
        <v>99</v>
      </c>
      <c r="O1590">
        <v>99</v>
      </c>
      <c r="P1590">
        <v>9999</v>
      </c>
      <c r="Q1590">
        <v>1294</v>
      </c>
      <c r="R1590">
        <v>5048</v>
      </c>
      <c r="S1590">
        <v>5048</v>
      </c>
      <c r="T1590">
        <v>11</v>
      </c>
      <c r="U1590">
        <v>52</v>
      </c>
      <c r="V1590">
        <v>95.086905683767213</v>
      </c>
      <c r="W1590">
        <v>87.765213946117058</v>
      </c>
      <c r="X1590">
        <v>0</v>
      </c>
      <c r="Y1590">
        <v>0</v>
      </c>
      <c r="AA1590">
        <v>8.8824018437406078</v>
      </c>
      <c r="AB1590">
        <v>0</v>
      </c>
      <c r="AD1590">
        <v>0.39141902189442002</v>
      </c>
      <c r="AE1590">
        <v>0.42994471336980344</v>
      </c>
    </row>
    <row r="1591" spans="1:31">
      <c r="A1591">
        <v>10</v>
      </c>
      <c r="B1591">
        <v>258</v>
      </c>
      <c r="C1591">
        <v>2012</v>
      </c>
      <c r="D1591">
        <v>99</v>
      </c>
      <c r="E1591">
        <v>99</v>
      </c>
      <c r="F1591">
        <v>99</v>
      </c>
      <c r="G1591">
        <v>99</v>
      </c>
      <c r="H1591">
        <v>99</v>
      </c>
      <c r="I1591">
        <v>99</v>
      </c>
      <c r="J1591">
        <v>999</v>
      </c>
      <c r="K1591">
        <v>99</v>
      </c>
      <c r="L1591">
        <v>99</v>
      </c>
      <c r="M1591">
        <v>53</v>
      </c>
      <c r="N1591">
        <v>99</v>
      </c>
      <c r="O1591">
        <v>99</v>
      </c>
      <c r="P1591">
        <v>9999</v>
      </c>
      <c r="Q1591">
        <v>1546</v>
      </c>
      <c r="R1591">
        <v>9142.5</v>
      </c>
      <c r="S1591">
        <v>9142.5</v>
      </c>
      <c r="T1591">
        <v>11.000601585999451</v>
      </c>
      <c r="U1591">
        <v>53.002898550724623</v>
      </c>
      <c r="V1591">
        <v>94.378290525213117</v>
      </c>
      <c r="W1591">
        <v>87.111162154771804</v>
      </c>
      <c r="X1591">
        <v>0</v>
      </c>
      <c r="Y1591">
        <v>0</v>
      </c>
      <c r="AA1591">
        <v>8.947175183727694</v>
      </c>
      <c r="AB1591">
        <v>0.39193722304678152</v>
      </c>
      <c r="AC1591">
        <v>-1.0341323069073394</v>
      </c>
      <c r="AD1591">
        <v>0.70890420120240383</v>
      </c>
      <c r="AE1591">
        <v>0.77287565550637372</v>
      </c>
    </row>
    <row r="1592" spans="1:31">
      <c r="A1592">
        <v>10</v>
      </c>
      <c r="B1592">
        <v>259</v>
      </c>
      <c r="C1592">
        <v>2012</v>
      </c>
      <c r="D1592">
        <v>99</v>
      </c>
      <c r="E1592">
        <v>99</v>
      </c>
      <c r="F1592">
        <v>99</v>
      </c>
      <c r="G1592">
        <v>99</v>
      </c>
      <c r="H1592">
        <v>99</v>
      </c>
      <c r="I1592">
        <v>99</v>
      </c>
      <c r="J1592">
        <v>999</v>
      </c>
      <c r="K1592">
        <v>99</v>
      </c>
      <c r="L1592">
        <v>99</v>
      </c>
      <c r="M1592">
        <v>54</v>
      </c>
      <c r="N1592">
        <v>99</v>
      </c>
      <c r="O1592">
        <v>99</v>
      </c>
      <c r="P1592">
        <v>9999</v>
      </c>
      <c r="Q1592">
        <v>1722</v>
      </c>
      <c r="R1592">
        <v>15880</v>
      </c>
      <c r="S1592">
        <v>15880</v>
      </c>
      <c r="T1592">
        <v>11.000566750629721</v>
      </c>
      <c r="U1592">
        <v>54</v>
      </c>
      <c r="V1592">
        <v>93.697415065864774</v>
      </c>
      <c r="W1592">
        <v>86.482714105793789</v>
      </c>
      <c r="X1592">
        <v>0</v>
      </c>
      <c r="Y1592">
        <v>0</v>
      </c>
      <c r="AA1592">
        <v>8.6282726971755022</v>
      </c>
      <c r="AB1592">
        <v>0</v>
      </c>
      <c r="AD1592">
        <v>1.2313260831385477</v>
      </c>
      <c r="AE1592">
        <v>1.3327560415819404</v>
      </c>
    </row>
    <row r="1593" spans="1:31">
      <c r="A1593">
        <v>10</v>
      </c>
      <c r="B1593">
        <v>260</v>
      </c>
      <c r="C1593">
        <v>2012</v>
      </c>
      <c r="D1593">
        <v>99</v>
      </c>
      <c r="E1593">
        <v>99</v>
      </c>
      <c r="F1593">
        <v>99</v>
      </c>
      <c r="G1593">
        <v>99</v>
      </c>
      <c r="H1593">
        <v>99</v>
      </c>
      <c r="I1593">
        <v>99</v>
      </c>
      <c r="J1593">
        <v>999</v>
      </c>
      <c r="K1593">
        <v>99</v>
      </c>
      <c r="L1593">
        <v>99</v>
      </c>
      <c r="M1593">
        <v>55</v>
      </c>
      <c r="N1593">
        <v>99</v>
      </c>
      <c r="O1593">
        <v>99</v>
      </c>
      <c r="P1593">
        <v>9999</v>
      </c>
      <c r="Q1593">
        <v>1850</v>
      </c>
      <c r="R1593">
        <v>26469</v>
      </c>
      <c r="S1593">
        <v>26469</v>
      </c>
      <c r="T1593">
        <v>14.000113340133741</v>
      </c>
      <c r="U1593">
        <v>55</v>
      </c>
      <c r="V1593">
        <v>92.849346812498879</v>
      </c>
      <c r="W1593">
        <v>85.699947107937206</v>
      </c>
      <c r="X1593">
        <v>0</v>
      </c>
      <c r="Y1593">
        <v>0</v>
      </c>
      <c r="AA1593">
        <v>8.5376804581462977</v>
      </c>
      <c r="AB1593">
        <v>0</v>
      </c>
      <c r="AD1593">
        <v>2.0523910638913234</v>
      </c>
      <c r="AE1593">
        <v>2.2013491939213479</v>
      </c>
    </row>
    <row r="1594" spans="1:31">
      <c r="A1594">
        <v>10</v>
      </c>
      <c r="B1594">
        <v>261</v>
      </c>
      <c r="C1594">
        <v>2012</v>
      </c>
      <c r="D1594">
        <v>99</v>
      </c>
      <c r="E1594">
        <v>99</v>
      </c>
      <c r="F1594">
        <v>99</v>
      </c>
      <c r="G1594">
        <v>99</v>
      </c>
      <c r="H1594">
        <v>99</v>
      </c>
      <c r="I1594">
        <v>99</v>
      </c>
      <c r="J1594">
        <v>999</v>
      </c>
      <c r="K1594">
        <v>99</v>
      </c>
      <c r="L1594">
        <v>99</v>
      </c>
      <c r="M1594">
        <v>56</v>
      </c>
      <c r="N1594">
        <v>99</v>
      </c>
      <c r="O1594">
        <v>99</v>
      </c>
      <c r="P1594">
        <v>9999</v>
      </c>
      <c r="Q1594">
        <v>1993</v>
      </c>
      <c r="R1594">
        <v>41360</v>
      </c>
      <c r="S1594">
        <v>41360</v>
      </c>
      <c r="T1594">
        <v>14.000362669245648</v>
      </c>
      <c r="U1594">
        <v>56</v>
      </c>
      <c r="V1594">
        <v>91.968789750853148</v>
      </c>
      <c r="W1594">
        <v>84.887192940038062</v>
      </c>
      <c r="X1594">
        <v>0</v>
      </c>
      <c r="Y1594">
        <v>0</v>
      </c>
      <c r="AA1594">
        <v>8.4039868700532629</v>
      </c>
      <c r="AB1594">
        <v>0</v>
      </c>
      <c r="AD1594">
        <v>3.2070306548243286</v>
      </c>
      <c r="AE1594">
        <v>3.4071680432361751</v>
      </c>
    </row>
    <row r="1595" spans="1:31">
      <c r="A1595">
        <v>10</v>
      </c>
      <c r="B1595">
        <v>262</v>
      </c>
      <c r="C1595">
        <v>2012</v>
      </c>
      <c r="D1595">
        <v>99</v>
      </c>
      <c r="E1595">
        <v>99</v>
      </c>
      <c r="F1595">
        <v>99</v>
      </c>
      <c r="G1595">
        <v>99</v>
      </c>
      <c r="H1595">
        <v>99</v>
      </c>
      <c r="I1595">
        <v>99</v>
      </c>
      <c r="J1595">
        <v>999</v>
      </c>
      <c r="K1595">
        <v>99</v>
      </c>
      <c r="L1595">
        <v>99</v>
      </c>
      <c r="M1595">
        <v>57</v>
      </c>
      <c r="N1595">
        <v>99</v>
      </c>
      <c r="O1595">
        <v>99</v>
      </c>
      <c r="P1595">
        <v>9999</v>
      </c>
      <c r="Q1595">
        <v>2054</v>
      </c>
      <c r="R1595">
        <v>62041</v>
      </c>
      <c r="S1595">
        <v>62038</v>
      </c>
      <c r="T1595">
        <v>14.000193420480008</v>
      </c>
      <c r="U1595">
        <v>57.002756375124918</v>
      </c>
      <c r="V1595">
        <v>91.129427645733628</v>
      </c>
      <c r="W1595">
        <v>84.110812727682941</v>
      </c>
      <c r="X1595">
        <v>0</v>
      </c>
      <c r="Y1595">
        <v>0</v>
      </c>
      <c r="AA1595">
        <v>8.2588234112635703</v>
      </c>
      <c r="AD1595">
        <v>4.8106235216623841</v>
      </c>
      <c r="AE1595">
        <v>5.0638457595171058</v>
      </c>
    </row>
    <row r="1596" spans="1:31">
      <c r="A1596">
        <v>10</v>
      </c>
      <c r="B1596">
        <v>263</v>
      </c>
      <c r="C1596">
        <v>2012</v>
      </c>
      <c r="D1596">
        <v>99</v>
      </c>
      <c r="E1596">
        <v>99</v>
      </c>
      <c r="F1596">
        <v>99</v>
      </c>
      <c r="G1596">
        <v>99</v>
      </c>
      <c r="H1596">
        <v>99</v>
      </c>
      <c r="I1596">
        <v>99</v>
      </c>
      <c r="J1596">
        <v>999</v>
      </c>
      <c r="K1596">
        <v>99</v>
      </c>
      <c r="L1596">
        <v>99</v>
      </c>
      <c r="M1596">
        <v>58</v>
      </c>
      <c r="N1596">
        <v>99</v>
      </c>
      <c r="O1596">
        <v>99</v>
      </c>
      <c r="P1596">
        <v>9999</v>
      </c>
      <c r="Q1596">
        <v>2096</v>
      </c>
      <c r="R1596">
        <v>87627</v>
      </c>
      <c r="S1596">
        <v>87626</v>
      </c>
      <c r="T1596">
        <v>14.000342360231436</v>
      </c>
      <c r="U1596">
        <v>58.000661904001085</v>
      </c>
      <c r="V1596">
        <v>90.260600806654523</v>
      </c>
      <c r="W1596">
        <v>83.310086047519988</v>
      </c>
      <c r="X1596">
        <v>0</v>
      </c>
      <c r="Y1596">
        <v>0</v>
      </c>
      <c r="AA1596">
        <v>8.2188040455803861</v>
      </c>
      <c r="AD1596">
        <v>6.7945472724925393</v>
      </c>
      <c r="AE1596">
        <v>7.0843730355770562</v>
      </c>
    </row>
    <row r="1597" spans="1:31">
      <c r="A1597">
        <v>10</v>
      </c>
      <c r="B1597">
        <v>264</v>
      </c>
      <c r="C1597">
        <v>2012</v>
      </c>
      <c r="D1597">
        <v>99</v>
      </c>
      <c r="E1597">
        <v>99</v>
      </c>
      <c r="F1597">
        <v>99</v>
      </c>
      <c r="G1597">
        <v>99</v>
      </c>
      <c r="H1597">
        <v>99</v>
      </c>
      <c r="I1597">
        <v>99</v>
      </c>
      <c r="J1597">
        <v>999</v>
      </c>
      <c r="K1597">
        <v>99</v>
      </c>
      <c r="L1597">
        <v>99</v>
      </c>
      <c r="M1597">
        <v>59</v>
      </c>
      <c r="N1597">
        <v>99</v>
      </c>
      <c r="O1597">
        <v>99</v>
      </c>
      <c r="P1597">
        <v>9999</v>
      </c>
      <c r="Q1597">
        <v>2142</v>
      </c>
      <c r="R1597">
        <v>114162</v>
      </c>
      <c r="S1597">
        <v>114159</v>
      </c>
      <c r="T1597">
        <v>14.000341619803439</v>
      </c>
      <c r="U1597">
        <v>59.001550469082602</v>
      </c>
      <c r="V1597">
        <v>89.395072772853453</v>
      </c>
      <c r="W1597">
        <v>82.510752546886224</v>
      </c>
      <c r="X1597">
        <v>0</v>
      </c>
      <c r="Y1597">
        <v>0</v>
      </c>
      <c r="AA1597">
        <v>8.131931090136014</v>
      </c>
      <c r="AD1597">
        <v>8.8520559384926258</v>
      </c>
      <c r="AE1597">
        <v>9.1409546661743644</v>
      </c>
    </row>
    <row r="1598" spans="1:31">
      <c r="A1598">
        <v>10</v>
      </c>
      <c r="B1598">
        <v>265</v>
      </c>
      <c r="C1598">
        <v>2012</v>
      </c>
      <c r="D1598">
        <v>99</v>
      </c>
      <c r="E1598">
        <v>99</v>
      </c>
      <c r="F1598">
        <v>99</v>
      </c>
      <c r="G1598">
        <v>99</v>
      </c>
      <c r="H1598">
        <v>99</v>
      </c>
      <c r="I1598">
        <v>99</v>
      </c>
      <c r="J1598">
        <v>999</v>
      </c>
      <c r="K1598">
        <v>99</v>
      </c>
      <c r="L1598">
        <v>99</v>
      </c>
      <c r="M1598">
        <v>60</v>
      </c>
      <c r="N1598">
        <v>99</v>
      </c>
      <c r="O1598">
        <v>99</v>
      </c>
      <c r="P1598">
        <v>9999</v>
      </c>
      <c r="Q1598">
        <v>2210</v>
      </c>
      <c r="R1598">
        <v>142772</v>
      </c>
      <c r="S1598">
        <v>142767</v>
      </c>
      <c r="T1598">
        <v>16.999180511584903</v>
      </c>
      <c r="U1598">
        <v>60.002101325936657</v>
      </c>
      <c r="V1598">
        <v>88.214741942035957</v>
      </c>
      <c r="W1598">
        <v>81.420986642570625</v>
      </c>
      <c r="X1598">
        <v>0</v>
      </c>
      <c r="Y1598">
        <v>0</v>
      </c>
      <c r="AA1598">
        <v>8.3883498081103589</v>
      </c>
      <c r="AD1598">
        <v>11.070458913215161</v>
      </c>
      <c r="AE1598">
        <v>11.280673917261039</v>
      </c>
    </row>
    <row r="1599" spans="1:31">
      <c r="A1599">
        <v>10</v>
      </c>
      <c r="B1599">
        <v>266</v>
      </c>
      <c r="C1599">
        <v>2012</v>
      </c>
      <c r="D1599">
        <v>99</v>
      </c>
      <c r="E1599">
        <v>99</v>
      </c>
      <c r="F1599">
        <v>99</v>
      </c>
      <c r="G1599">
        <v>99</v>
      </c>
      <c r="H1599">
        <v>99</v>
      </c>
      <c r="I1599">
        <v>99</v>
      </c>
      <c r="J1599">
        <v>999</v>
      </c>
      <c r="K1599">
        <v>99</v>
      </c>
      <c r="L1599">
        <v>99</v>
      </c>
      <c r="M1599">
        <v>61</v>
      </c>
      <c r="N1599">
        <v>99</v>
      </c>
      <c r="O1599">
        <v>99</v>
      </c>
      <c r="P1599">
        <v>9999</v>
      </c>
      <c r="Q1599">
        <v>2184</v>
      </c>
      <c r="R1599">
        <v>153051</v>
      </c>
      <c r="S1599">
        <v>153050</v>
      </c>
      <c r="T1599">
        <v>16.99974518297822</v>
      </c>
      <c r="U1599">
        <v>61.000398562561259</v>
      </c>
      <c r="V1599">
        <v>87.327053416927811</v>
      </c>
      <c r="W1599">
        <v>80.602608951323219</v>
      </c>
      <c r="X1599">
        <v>0</v>
      </c>
      <c r="Y1599">
        <v>0</v>
      </c>
      <c r="AA1599">
        <v>8.204254706203379</v>
      </c>
      <c r="AD1599">
        <v>11.867486671941936</v>
      </c>
      <c r="AE1599">
        <v>11.97162995758541</v>
      </c>
    </row>
    <row r="1600" spans="1:31">
      <c r="A1600">
        <v>10</v>
      </c>
      <c r="B1600">
        <v>267</v>
      </c>
      <c r="C1600">
        <v>2012</v>
      </c>
      <c r="D1600">
        <v>99</v>
      </c>
      <c r="E1600">
        <v>99</v>
      </c>
      <c r="F1600">
        <v>99</v>
      </c>
      <c r="G1600">
        <v>99</v>
      </c>
      <c r="H1600">
        <v>99</v>
      </c>
      <c r="I1600">
        <v>99</v>
      </c>
      <c r="J1600">
        <v>999</v>
      </c>
      <c r="K1600">
        <v>99</v>
      </c>
      <c r="L1600">
        <v>99</v>
      </c>
      <c r="M1600">
        <v>62</v>
      </c>
      <c r="N1600">
        <v>99</v>
      </c>
      <c r="O1600">
        <v>99</v>
      </c>
      <c r="P1600">
        <v>9999</v>
      </c>
      <c r="Q1600">
        <v>2198</v>
      </c>
      <c r="R1600">
        <v>158749</v>
      </c>
      <c r="S1600">
        <v>158745</v>
      </c>
      <c r="T1600">
        <v>16.999622044863276</v>
      </c>
      <c r="U1600">
        <v>62.001562253929237</v>
      </c>
      <c r="V1600">
        <v>86.187944872442685</v>
      </c>
      <c r="W1600">
        <v>79.550553403256387</v>
      </c>
      <c r="X1600">
        <v>0</v>
      </c>
      <c r="Y1600">
        <v>0</v>
      </c>
      <c r="AA1600">
        <v>8.3004811335103579</v>
      </c>
      <c r="AD1600">
        <v>12.309306320665071</v>
      </c>
      <c r="AE1600">
        <v>12.255022459586964</v>
      </c>
    </row>
    <row r="1601" spans="1:31">
      <c r="A1601">
        <v>10</v>
      </c>
      <c r="B1601">
        <v>268</v>
      </c>
      <c r="C1601">
        <v>2012</v>
      </c>
      <c r="D1601">
        <v>99</v>
      </c>
      <c r="E1601">
        <v>99</v>
      </c>
      <c r="F1601">
        <v>99</v>
      </c>
      <c r="G1601">
        <v>99</v>
      </c>
      <c r="H1601">
        <v>99</v>
      </c>
      <c r="I1601">
        <v>99</v>
      </c>
      <c r="J1601">
        <v>999</v>
      </c>
      <c r="K1601">
        <v>99</v>
      </c>
      <c r="L1601">
        <v>99</v>
      </c>
      <c r="M1601">
        <v>63</v>
      </c>
      <c r="N1601">
        <v>99</v>
      </c>
      <c r="O1601">
        <v>99</v>
      </c>
      <c r="P1601">
        <v>9999</v>
      </c>
      <c r="Q1601">
        <v>2180</v>
      </c>
      <c r="R1601">
        <v>149534</v>
      </c>
      <c r="S1601">
        <v>149528</v>
      </c>
      <c r="T1601">
        <v>16.999819439057337</v>
      </c>
      <c r="U1601">
        <v>63.002527954630551</v>
      </c>
      <c r="V1601">
        <v>84.912673279816218</v>
      </c>
      <c r="W1601">
        <v>78.37286862661152</v>
      </c>
      <c r="X1601">
        <v>0</v>
      </c>
      <c r="Y1601">
        <v>0</v>
      </c>
      <c r="AA1601">
        <v>8.3581157379388138</v>
      </c>
      <c r="AD1601">
        <v>11.594780511085618</v>
      </c>
      <c r="AE1601">
        <v>11.372583097444078</v>
      </c>
    </row>
    <row r="1602" spans="1:31">
      <c r="A1602">
        <v>10</v>
      </c>
      <c r="B1602">
        <v>269</v>
      </c>
      <c r="C1602">
        <v>2012</v>
      </c>
      <c r="D1602">
        <v>99</v>
      </c>
      <c r="E1602">
        <v>99</v>
      </c>
      <c r="F1602">
        <v>99</v>
      </c>
      <c r="G1602">
        <v>99</v>
      </c>
      <c r="H1602">
        <v>99</v>
      </c>
      <c r="I1602">
        <v>99</v>
      </c>
      <c r="J1602">
        <v>999</v>
      </c>
      <c r="K1602">
        <v>99</v>
      </c>
      <c r="L1602">
        <v>99</v>
      </c>
      <c r="M1602">
        <v>64</v>
      </c>
      <c r="N1602">
        <v>99</v>
      </c>
      <c r="O1602">
        <v>99</v>
      </c>
      <c r="P1602">
        <v>9999</v>
      </c>
      <c r="Q1602">
        <v>2167</v>
      </c>
      <c r="R1602">
        <v>126364</v>
      </c>
      <c r="S1602">
        <v>126357</v>
      </c>
      <c r="T1602">
        <v>16.999857554366745</v>
      </c>
      <c r="U1602">
        <v>64.003545509944061</v>
      </c>
      <c r="V1602">
        <v>83.438232682511313</v>
      </c>
      <c r="W1602">
        <v>77.011455637598019</v>
      </c>
      <c r="X1602">
        <v>0</v>
      </c>
      <c r="Y1602">
        <v>0</v>
      </c>
      <c r="AA1602">
        <v>8.3839480080465734</v>
      </c>
      <c r="AD1602">
        <v>9.7981920132065152</v>
      </c>
      <c r="AE1602">
        <v>9.4433370267169696</v>
      </c>
    </row>
    <row r="1603" spans="1:31">
      <c r="A1603">
        <v>10</v>
      </c>
      <c r="B1603">
        <v>270</v>
      </c>
      <c r="C1603">
        <v>2012</v>
      </c>
      <c r="D1603">
        <v>99</v>
      </c>
      <c r="E1603">
        <v>99</v>
      </c>
      <c r="F1603">
        <v>99</v>
      </c>
      <c r="G1603">
        <v>99</v>
      </c>
      <c r="H1603">
        <v>99</v>
      </c>
      <c r="I1603">
        <v>99</v>
      </c>
      <c r="J1603">
        <v>999</v>
      </c>
      <c r="K1603">
        <v>99</v>
      </c>
      <c r="L1603">
        <v>99</v>
      </c>
      <c r="M1603">
        <v>65</v>
      </c>
      <c r="N1603">
        <v>99</v>
      </c>
      <c r="O1603">
        <v>99</v>
      </c>
      <c r="P1603">
        <v>9999</v>
      </c>
      <c r="Q1603">
        <v>2131</v>
      </c>
      <c r="R1603">
        <v>93881</v>
      </c>
      <c r="S1603">
        <v>93879</v>
      </c>
      <c r="T1603">
        <v>16.999968044652267</v>
      </c>
      <c r="U1603">
        <v>65.001384761235201</v>
      </c>
      <c r="V1603">
        <v>81.669383852341738</v>
      </c>
      <c r="W1603">
        <v>75.380027482184062</v>
      </c>
      <c r="X1603">
        <v>0</v>
      </c>
      <c r="Y1603">
        <v>0</v>
      </c>
      <c r="AA1603">
        <v>8.3944155596345809</v>
      </c>
      <c r="AD1603">
        <v>7.2794788420107057</v>
      </c>
      <c r="AE1603">
        <v>6.8674514434046872</v>
      </c>
    </row>
    <row r="1604" spans="1:31">
      <c r="A1604">
        <v>10</v>
      </c>
      <c r="B1604">
        <v>271</v>
      </c>
      <c r="C1604">
        <v>2012</v>
      </c>
      <c r="D1604">
        <v>99</v>
      </c>
      <c r="E1604">
        <v>99</v>
      </c>
      <c r="F1604">
        <v>99</v>
      </c>
      <c r="G1604">
        <v>99</v>
      </c>
      <c r="H1604">
        <v>99</v>
      </c>
      <c r="I1604">
        <v>99</v>
      </c>
      <c r="J1604">
        <v>999</v>
      </c>
      <c r="K1604">
        <v>99</v>
      </c>
      <c r="L1604">
        <v>99</v>
      </c>
      <c r="M1604">
        <v>66</v>
      </c>
      <c r="N1604">
        <v>99</v>
      </c>
      <c r="O1604">
        <v>99</v>
      </c>
      <c r="P1604">
        <v>9999</v>
      </c>
      <c r="Q1604">
        <v>2018</v>
      </c>
      <c r="R1604">
        <v>57640</v>
      </c>
      <c r="S1604">
        <v>57639</v>
      </c>
      <c r="T1604">
        <v>16.999947952810551</v>
      </c>
      <c r="U1604">
        <v>66.001145058033615</v>
      </c>
      <c r="V1604">
        <v>79.885613367786348</v>
      </c>
      <c r="W1604">
        <v>73.733813910719988</v>
      </c>
      <c r="X1604">
        <v>0</v>
      </c>
      <c r="Y1604">
        <v>0</v>
      </c>
      <c r="AA1604">
        <v>8.2609420632606412</v>
      </c>
      <c r="AD1604">
        <v>4.4693725083190117</v>
      </c>
      <c r="AE1604">
        <v>4.1243355073109056</v>
      </c>
    </row>
    <row r="1605" spans="1:31">
      <c r="A1605">
        <v>10</v>
      </c>
      <c r="B1605">
        <v>272</v>
      </c>
      <c r="C1605">
        <v>2012</v>
      </c>
      <c r="D1605">
        <v>99</v>
      </c>
      <c r="E1605">
        <v>99</v>
      </c>
      <c r="F1605">
        <v>99</v>
      </c>
      <c r="G1605">
        <v>99</v>
      </c>
      <c r="H1605">
        <v>99</v>
      </c>
      <c r="I1605">
        <v>99</v>
      </c>
      <c r="J1605">
        <v>999</v>
      </c>
      <c r="K1605">
        <v>99</v>
      </c>
      <c r="L1605">
        <v>99</v>
      </c>
      <c r="M1605">
        <v>67</v>
      </c>
      <c r="N1605">
        <v>99</v>
      </c>
      <c r="O1605">
        <v>99</v>
      </c>
      <c r="P1605">
        <v>9999</v>
      </c>
      <c r="Q1605">
        <v>1847</v>
      </c>
      <c r="R1605">
        <v>27932</v>
      </c>
      <c r="S1605">
        <v>27930</v>
      </c>
      <c r="T1605">
        <v>16.999892596305312</v>
      </c>
      <c r="U1605">
        <v>67.004797708557106</v>
      </c>
      <c r="V1605">
        <v>77.894360572534083</v>
      </c>
      <c r="W1605">
        <v>71.893684210526416</v>
      </c>
      <c r="X1605">
        <v>0</v>
      </c>
      <c r="Y1605">
        <v>0</v>
      </c>
      <c r="AA1605">
        <v>8.0534950724520495</v>
      </c>
      <c r="AD1605">
        <v>2.1658312439688872</v>
      </c>
      <c r="AE1605">
        <v>1.9486440983639863</v>
      </c>
    </row>
    <row r="1606" spans="1:31">
      <c r="A1606">
        <v>10</v>
      </c>
      <c r="B1606">
        <v>273</v>
      </c>
      <c r="C1606">
        <v>2012</v>
      </c>
      <c r="D1606">
        <v>99</v>
      </c>
      <c r="E1606">
        <v>99</v>
      </c>
      <c r="F1606">
        <v>99</v>
      </c>
      <c r="G1606">
        <v>99</v>
      </c>
      <c r="H1606">
        <v>99</v>
      </c>
      <c r="I1606">
        <v>99</v>
      </c>
      <c r="J1606">
        <v>999</v>
      </c>
      <c r="K1606">
        <v>99</v>
      </c>
      <c r="L1606">
        <v>99</v>
      </c>
      <c r="M1606">
        <v>68</v>
      </c>
      <c r="N1606">
        <v>99</v>
      </c>
      <c r="O1606">
        <v>99</v>
      </c>
      <c r="P1606">
        <v>9999</v>
      </c>
      <c r="Q1606">
        <v>1583</v>
      </c>
      <c r="R1606">
        <v>12487</v>
      </c>
      <c r="S1606">
        <v>12484</v>
      </c>
      <c r="T1606">
        <v>17</v>
      </c>
      <c r="U1606">
        <v>68.016340916372954</v>
      </c>
      <c r="V1606">
        <v>74.849636353600985</v>
      </c>
      <c r="W1606">
        <v>69.077178788849892</v>
      </c>
      <c r="X1606">
        <v>0</v>
      </c>
      <c r="Y1606">
        <v>0</v>
      </c>
      <c r="AA1606">
        <v>8.0453724165581946</v>
      </c>
      <c r="AD1606">
        <v>0.96823481109263521</v>
      </c>
      <c r="AE1606">
        <v>0.83687231919468141</v>
      </c>
    </row>
    <row r="1607" spans="1:31">
      <c r="A1607">
        <v>10</v>
      </c>
      <c r="B1607">
        <v>274</v>
      </c>
      <c r="C1607">
        <v>2011</v>
      </c>
      <c r="D1607">
        <v>99</v>
      </c>
      <c r="E1607">
        <v>99</v>
      </c>
      <c r="F1607">
        <v>99</v>
      </c>
      <c r="G1607">
        <v>99</v>
      </c>
      <c r="H1607">
        <v>99</v>
      </c>
      <c r="I1607">
        <v>99</v>
      </c>
      <c r="J1607">
        <v>999</v>
      </c>
      <c r="K1607">
        <v>99</v>
      </c>
      <c r="L1607">
        <v>99</v>
      </c>
      <c r="M1607">
        <v>48</v>
      </c>
      <c r="N1607">
        <v>99</v>
      </c>
      <c r="O1607">
        <v>99</v>
      </c>
      <c r="P1607">
        <v>9999</v>
      </c>
      <c r="Q1607">
        <v>497</v>
      </c>
      <c r="R1607">
        <v>903</v>
      </c>
      <c r="S1607">
        <v>824</v>
      </c>
      <c r="T1607">
        <v>7.4108527131782944</v>
      </c>
      <c r="U1607">
        <v>48</v>
      </c>
      <c r="V1607">
        <v>106.60467660330924</v>
      </c>
      <c r="W1607">
        <v>89.482645631067939</v>
      </c>
      <c r="X1607">
        <v>0</v>
      </c>
      <c r="Y1607">
        <v>0</v>
      </c>
      <c r="AA1607">
        <v>10.707969416283388</v>
      </c>
      <c r="AB1607">
        <v>0</v>
      </c>
      <c r="AD1607">
        <v>7.0481239345859148E-2</v>
      </c>
      <c r="AE1607">
        <v>7.1603211771664871E-2</v>
      </c>
    </row>
    <row r="1608" spans="1:31">
      <c r="A1608">
        <v>10</v>
      </c>
      <c r="B1608">
        <v>275</v>
      </c>
      <c r="C1608">
        <v>2011</v>
      </c>
      <c r="D1608">
        <v>99</v>
      </c>
      <c r="E1608">
        <v>99</v>
      </c>
      <c r="F1608">
        <v>99</v>
      </c>
      <c r="G1608">
        <v>99</v>
      </c>
      <c r="H1608">
        <v>99</v>
      </c>
      <c r="I1608">
        <v>99</v>
      </c>
      <c r="J1608">
        <v>999</v>
      </c>
      <c r="K1608">
        <v>99</v>
      </c>
      <c r="L1608">
        <v>99</v>
      </c>
      <c r="M1608">
        <v>49</v>
      </c>
      <c r="N1608">
        <v>99</v>
      </c>
      <c r="O1608">
        <v>99</v>
      </c>
      <c r="P1608">
        <v>9999</v>
      </c>
      <c r="Q1608">
        <v>530</v>
      </c>
      <c r="R1608">
        <v>948</v>
      </c>
      <c r="S1608">
        <v>948</v>
      </c>
      <c r="T1608">
        <v>8.0221518987341778</v>
      </c>
      <c r="U1608">
        <v>49</v>
      </c>
      <c r="V1608">
        <v>97.53018271916477</v>
      </c>
      <c r="W1608">
        <v>90.02035864978906</v>
      </c>
      <c r="X1608">
        <v>0</v>
      </c>
      <c r="Y1608">
        <v>0</v>
      </c>
      <c r="AA1608">
        <v>9.0431313584333779</v>
      </c>
      <c r="AB1608">
        <v>0</v>
      </c>
      <c r="AD1608">
        <v>7.3993593466084681E-2</v>
      </c>
      <c r="AE1608">
        <v>8.2873475362631177E-2</v>
      </c>
    </row>
    <row r="1609" spans="1:31">
      <c r="A1609">
        <v>10</v>
      </c>
      <c r="B1609">
        <v>276</v>
      </c>
      <c r="C1609">
        <v>2011</v>
      </c>
      <c r="D1609">
        <v>99</v>
      </c>
      <c r="E1609">
        <v>99</v>
      </c>
      <c r="F1609">
        <v>99</v>
      </c>
      <c r="G1609">
        <v>99</v>
      </c>
      <c r="H1609">
        <v>99</v>
      </c>
      <c r="I1609">
        <v>99</v>
      </c>
      <c r="J1609">
        <v>999</v>
      </c>
      <c r="K1609">
        <v>99</v>
      </c>
      <c r="L1609">
        <v>99</v>
      </c>
      <c r="M1609">
        <v>50</v>
      </c>
      <c r="N1609">
        <v>99</v>
      </c>
      <c r="O1609">
        <v>99</v>
      </c>
      <c r="P1609">
        <v>9999</v>
      </c>
      <c r="Q1609">
        <v>816</v>
      </c>
      <c r="R1609">
        <v>1843</v>
      </c>
      <c r="S1609">
        <v>1843</v>
      </c>
      <c r="T1609">
        <v>11.00651112316875</v>
      </c>
      <c r="U1609">
        <v>50</v>
      </c>
      <c r="V1609">
        <v>96.98634227838771</v>
      </c>
      <c r="W1609">
        <v>89.518393922951702</v>
      </c>
      <c r="X1609">
        <v>0</v>
      </c>
      <c r="Y1609">
        <v>0</v>
      </c>
      <c r="AA1609">
        <v>8.6538806793092942</v>
      </c>
      <c r="AB1609">
        <v>0</v>
      </c>
      <c r="AD1609">
        <v>0.14385041430168152</v>
      </c>
      <c r="AE1609">
        <v>0.16021533879077712</v>
      </c>
    </row>
    <row r="1610" spans="1:31">
      <c r="A1610">
        <v>10</v>
      </c>
      <c r="B1610">
        <v>277</v>
      </c>
      <c r="C1610">
        <v>2011</v>
      </c>
      <c r="D1610">
        <v>99</v>
      </c>
      <c r="E1610">
        <v>99</v>
      </c>
      <c r="F1610">
        <v>99</v>
      </c>
      <c r="G1610">
        <v>99</v>
      </c>
      <c r="H1610">
        <v>99</v>
      </c>
      <c r="I1610">
        <v>99</v>
      </c>
      <c r="J1610">
        <v>999</v>
      </c>
      <c r="K1610">
        <v>99</v>
      </c>
      <c r="L1610">
        <v>99</v>
      </c>
      <c r="M1610">
        <v>51</v>
      </c>
      <c r="N1610">
        <v>99</v>
      </c>
      <c r="O1610">
        <v>99</v>
      </c>
      <c r="P1610">
        <v>9999</v>
      </c>
      <c r="Q1610">
        <v>1045</v>
      </c>
      <c r="R1610">
        <v>3112</v>
      </c>
      <c r="S1610">
        <v>3112</v>
      </c>
      <c r="T1610">
        <v>11</v>
      </c>
      <c r="U1610">
        <v>51</v>
      </c>
      <c r="V1610">
        <v>95.911921001985633</v>
      </c>
      <c r="W1610">
        <v>88.526703084832988</v>
      </c>
      <c r="X1610">
        <v>0</v>
      </c>
      <c r="Y1610">
        <v>0</v>
      </c>
      <c r="AA1610">
        <v>8.5138317630613294</v>
      </c>
      <c r="AB1610">
        <v>0</v>
      </c>
      <c r="AD1610">
        <v>0.24289880049204179</v>
      </c>
      <c r="AE1610">
        <v>0.26753484481798706</v>
      </c>
    </row>
    <row r="1611" spans="1:31">
      <c r="A1611">
        <v>10</v>
      </c>
      <c r="B1611">
        <v>278</v>
      </c>
      <c r="C1611">
        <v>2011</v>
      </c>
      <c r="D1611">
        <v>99</v>
      </c>
      <c r="E1611">
        <v>99</v>
      </c>
      <c r="F1611">
        <v>99</v>
      </c>
      <c r="G1611">
        <v>99</v>
      </c>
      <c r="H1611">
        <v>99</v>
      </c>
      <c r="I1611">
        <v>99</v>
      </c>
      <c r="J1611">
        <v>999</v>
      </c>
      <c r="K1611">
        <v>99</v>
      </c>
      <c r="L1611">
        <v>99</v>
      </c>
      <c r="M1611">
        <v>52</v>
      </c>
      <c r="N1611">
        <v>99</v>
      </c>
      <c r="O1611">
        <v>99</v>
      </c>
      <c r="P1611">
        <v>9999</v>
      </c>
      <c r="Q1611">
        <v>1344</v>
      </c>
      <c r="R1611">
        <v>5983</v>
      </c>
      <c r="S1611">
        <v>5982</v>
      </c>
      <c r="T1611">
        <v>11.003008524151761</v>
      </c>
      <c r="U1611">
        <v>52.008692744901367</v>
      </c>
      <c r="V1611">
        <v>95.54349215939618</v>
      </c>
      <c r="W1611">
        <v>88.180692076228567</v>
      </c>
      <c r="X1611">
        <v>0</v>
      </c>
      <c r="Y1611">
        <v>0</v>
      </c>
      <c r="AA1611">
        <v>8.6742562497867048</v>
      </c>
      <c r="AD1611">
        <v>0.46698699336243121</v>
      </c>
      <c r="AE1611">
        <v>0.51225521355359438</v>
      </c>
    </row>
    <row r="1612" spans="1:31">
      <c r="A1612">
        <v>10</v>
      </c>
      <c r="B1612">
        <v>279</v>
      </c>
      <c r="C1612">
        <v>2011</v>
      </c>
      <c r="D1612">
        <v>99</v>
      </c>
      <c r="E1612">
        <v>99</v>
      </c>
      <c r="F1612">
        <v>99</v>
      </c>
      <c r="G1612">
        <v>99</v>
      </c>
      <c r="H1612">
        <v>99</v>
      </c>
      <c r="I1612">
        <v>99</v>
      </c>
      <c r="J1612">
        <v>999</v>
      </c>
      <c r="K1612">
        <v>99</v>
      </c>
      <c r="L1612">
        <v>99</v>
      </c>
      <c r="M1612">
        <v>53</v>
      </c>
      <c r="N1612">
        <v>99</v>
      </c>
      <c r="O1612">
        <v>99</v>
      </c>
      <c r="P1612">
        <v>9999</v>
      </c>
      <c r="Q1612">
        <v>1588</v>
      </c>
      <c r="R1612">
        <v>10114</v>
      </c>
      <c r="S1612">
        <v>10114</v>
      </c>
      <c r="T1612">
        <v>11.000593237097092</v>
      </c>
      <c r="U1612">
        <v>53</v>
      </c>
      <c r="V1612">
        <v>94.608751671894012</v>
      </c>
      <c r="W1612">
        <v>87.32387779315782</v>
      </c>
      <c r="X1612">
        <v>0</v>
      </c>
      <c r="Y1612">
        <v>0</v>
      </c>
      <c r="AA1612">
        <v>8.6437673849318983</v>
      </c>
      <c r="AB1612">
        <v>0</v>
      </c>
      <c r="AD1612">
        <v>0.78942110159913581</v>
      </c>
      <c r="AE1612">
        <v>0.85767438140904517</v>
      </c>
    </row>
    <row r="1613" spans="1:31">
      <c r="A1613">
        <v>10</v>
      </c>
      <c r="B1613">
        <v>280</v>
      </c>
      <c r="C1613">
        <v>2011</v>
      </c>
      <c r="D1613">
        <v>99</v>
      </c>
      <c r="E1613">
        <v>99</v>
      </c>
      <c r="F1613">
        <v>99</v>
      </c>
      <c r="G1613">
        <v>99</v>
      </c>
      <c r="H1613">
        <v>99</v>
      </c>
      <c r="I1613">
        <v>99</v>
      </c>
      <c r="J1613">
        <v>999</v>
      </c>
      <c r="K1613">
        <v>99</v>
      </c>
      <c r="L1613">
        <v>99</v>
      </c>
      <c r="M1613">
        <v>54</v>
      </c>
      <c r="N1613">
        <v>99</v>
      </c>
      <c r="O1613">
        <v>99</v>
      </c>
      <c r="P1613">
        <v>9999</v>
      </c>
      <c r="Q1613">
        <v>1768</v>
      </c>
      <c r="R1613">
        <v>17293</v>
      </c>
      <c r="S1613">
        <v>17293</v>
      </c>
      <c r="T1613">
        <v>11.000693922396344</v>
      </c>
      <c r="U1613">
        <v>54</v>
      </c>
      <c r="V1613">
        <v>93.916701370095353</v>
      </c>
      <c r="W1613">
        <v>86.685115364598687</v>
      </c>
      <c r="X1613">
        <v>0</v>
      </c>
      <c r="Y1613">
        <v>0</v>
      </c>
      <c r="AA1613">
        <v>8.4259601820845731</v>
      </c>
      <c r="AB1613">
        <v>0</v>
      </c>
      <c r="AD1613">
        <v>1.3497586622457836</v>
      </c>
      <c r="AE1613">
        <v>1.4557317307079936</v>
      </c>
    </row>
    <row r="1614" spans="1:31">
      <c r="A1614">
        <v>10</v>
      </c>
      <c r="B1614">
        <v>281</v>
      </c>
      <c r="C1614">
        <v>2011</v>
      </c>
      <c r="D1614">
        <v>99</v>
      </c>
      <c r="E1614">
        <v>99</v>
      </c>
      <c r="F1614">
        <v>99</v>
      </c>
      <c r="G1614">
        <v>99</v>
      </c>
      <c r="H1614">
        <v>99</v>
      </c>
      <c r="I1614">
        <v>99</v>
      </c>
      <c r="J1614">
        <v>999</v>
      </c>
      <c r="K1614">
        <v>99</v>
      </c>
      <c r="L1614">
        <v>99</v>
      </c>
      <c r="M1614">
        <v>55</v>
      </c>
      <c r="N1614">
        <v>99</v>
      </c>
      <c r="O1614">
        <v>99</v>
      </c>
      <c r="P1614">
        <v>9999</v>
      </c>
      <c r="Q1614">
        <v>1951</v>
      </c>
      <c r="R1614">
        <v>28698</v>
      </c>
      <c r="S1614">
        <v>28698</v>
      </c>
      <c r="T1614">
        <v>14.000104536901524</v>
      </c>
      <c r="U1614">
        <v>55</v>
      </c>
      <c r="V1614">
        <v>93.251563504335806</v>
      </c>
      <c r="W1614">
        <v>86.071193114502947</v>
      </c>
      <c r="X1614">
        <v>0</v>
      </c>
      <c r="Y1614">
        <v>0</v>
      </c>
      <c r="AA1614">
        <v>8.3067166443013978</v>
      </c>
      <c r="AB1614">
        <v>0</v>
      </c>
      <c r="AD1614">
        <v>2.2399453009385017</v>
      </c>
      <c r="AE1614">
        <v>2.3986999711715207</v>
      </c>
    </row>
    <row r="1615" spans="1:31">
      <c r="A1615">
        <v>10</v>
      </c>
      <c r="B1615">
        <v>282</v>
      </c>
      <c r="C1615">
        <v>2011</v>
      </c>
      <c r="D1615">
        <v>99</v>
      </c>
      <c r="E1615">
        <v>99</v>
      </c>
      <c r="F1615">
        <v>99</v>
      </c>
      <c r="G1615">
        <v>99</v>
      </c>
      <c r="H1615">
        <v>99</v>
      </c>
      <c r="I1615">
        <v>99</v>
      </c>
      <c r="J1615">
        <v>999</v>
      </c>
      <c r="K1615">
        <v>99</v>
      </c>
      <c r="L1615">
        <v>99</v>
      </c>
      <c r="M1615">
        <v>56</v>
      </c>
      <c r="N1615">
        <v>99</v>
      </c>
      <c r="O1615">
        <v>99</v>
      </c>
      <c r="P1615">
        <v>9999</v>
      </c>
      <c r="Q1615">
        <v>2033</v>
      </c>
      <c r="R1615">
        <v>43989</v>
      </c>
      <c r="S1615">
        <v>43988</v>
      </c>
      <c r="T1615">
        <v>14.000272795471597</v>
      </c>
      <c r="U1615">
        <v>56.001273074474867</v>
      </c>
      <c r="V1615">
        <v>92.29762849732144</v>
      </c>
      <c r="W1615">
        <v>85.189847231062501</v>
      </c>
      <c r="X1615">
        <v>0</v>
      </c>
      <c r="Y1615">
        <v>0</v>
      </c>
      <c r="AA1615">
        <v>8.2490660226977361</v>
      </c>
      <c r="AD1615">
        <v>3.4334432309911391</v>
      </c>
      <c r="AE1615">
        <v>3.639054261098019</v>
      </c>
    </row>
    <row r="1616" spans="1:31">
      <c r="A1616">
        <v>10</v>
      </c>
      <c r="B1616">
        <v>283</v>
      </c>
      <c r="C1616">
        <v>2011</v>
      </c>
      <c r="D1616">
        <v>99</v>
      </c>
      <c r="E1616">
        <v>99</v>
      </c>
      <c r="F1616">
        <v>99</v>
      </c>
      <c r="G1616">
        <v>99</v>
      </c>
      <c r="H1616">
        <v>99</v>
      </c>
      <c r="I1616">
        <v>99</v>
      </c>
      <c r="J1616">
        <v>999</v>
      </c>
      <c r="K1616">
        <v>99</v>
      </c>
      <c r="L1616">
        <v>99</v>
      </c>
      <c r="M1616">
        <v>57</v>
      </c>
      <c r="N1616">
        <v>99</v>
      </c>
      <c r="O1616">
        <v>99</v>
      </c>
      <c r="P1616">
        <v>9999</v>
      </c>
      <c r="Q1616">
        <v>2142</v>
      </c>
      <c r="R1616">
        <v>64886</v>
      </c>
      <c r="S1616">
        <v>64885</v>
      </c>
      <c r="T1616">
        <v>14.00003082329008</v>
      </c>
      <c r="U1616">
        <v>57</v>
      </c>
      <c r="V1616">
        <v>91.538878143521885</v>
      </c>
      <c r="W1616">
        <v>84.489647838483776</v>
      </c>
      <c r="X1616">
        <v>0</v>
      </c>
      <c r="Y1616">
        <v>0</v>
      </c>
      <c r="AA1616">
        <v>8.1240078393863673</v>
      </c>
      <c r="AB1616">
        <v>0</v>
      </c>
      <c r="AD1616">
        <v>5.0645024321100989</v>
      </c>
      <c r="AE1616">
        <v>5.323708705356335</v>
      </c>
    </row>
    <row r="1617" spans="1:31">
      <c r="A1617">
        <v>10</v>
      </c>
      <c r="B1617">
        <v>284</v>
      </c>
      <c r="C1617">
        <v>2011</v>
      </c>
      <c r="D1617">
        <v>99</v>
      </c>
      <c r="E1617">
        <v>99</v>
      </c>
      <c r="F1617">
        <v>99</v>
      </c>
      <c r="G1617">
        <v>99</v>
      </c>
      <c r="H1617">
        <v>99</v>
      </c>
      <c r="I1617">
        <v>99</v>
      </c>
      <c r="J1617">
        <v>999</v>
      </c>
      <c r="K1617">
        <v>99</v>
      </c>
      <c r="L1617">
        <v>99</v>
      </c>
      <c r="M1617">
        <v>58</v>
      </c>
      <c r="N1617">
        <v>99</v>
      </c>
      <c r="O1617">
        <v>99</v>
      </c>
      <c r="P1617">
        <v>9999</v>
      </c>
      <c r="Q1617">
        <v>2184</v>
      </c>
      <c r="R1617">
        <v>91879</v>
      </c>
      <c r="S1617">
        <v>91879</v>
      </c>
      <c r="T1617">
        <v>14.000228561477597</v>
      </c>
      <c r="U1617">
        <v>58</v>
      </c>
      <c r="V1617">
        <v>90.691177903126217</v>
      </c>
      <c r="W1617">
        <v>83.707957204584503</v>
      </c>
      <c r="X1617">
        <v>0</v>
      </c>
      <c r="Y1617">
        <v>0</v>
      </c>
      <c r="AA1617">
        <v>8.1641097972017764</v>
      </c>
      <c r="AB1617">
        <v>0</v>
      </c>
      <c r="AD1617">
        <v>7.1713685380489451</v>
      </c>
      <c r="AE1617">
        <v>7.4687767626851187</v>
      </c>
    </row>
    <row r="1618" spans="1:31">
      <c r="A1618">
        <v>10</v>
      </c>
      <c r="B1618">
        <v>285</v>
      </c>
      <c r="C1618">
        <v>2011</v>
      </c>
      <c r="D1618">
        <v>99</v>
      </c>
      <c r="E1618">
        <v>99</v>
      </c>
      <c r="F1618">
        <v>99</v>
      </c>
      <c r="G1618">
        <v>99</v>
      </c>
      <c r="H1618">
        <v>99</v>
      </c>
      <c r="I1618">
        <v>99</v>
      </c>
      <c r="J1618">
        <v>999</v>
      </c>
      <c r="K1618">
        <v>99</v>
      </c>
      <c r="L1618">
        <v>99</v>
      </c>
      <c r="M1618">
        <v>59</v>
      </c>
      <c r="N1618">
        <v>99</v>
      </c>
      <c r="O1618">
        <v>99</v>
      </c>
      <c r="P1618">
        <v>9999</v>
      </c>
      <c r="Q1618">
        <v>2236</v>
      </c>
      <c r="R1618">
        <v>115961</v>
      </c>
      <c r="S1618">
        <v>115958</v>
      </c>
      <c r="T1618">
        <v>14.000362190736544</v>
      </c>
      <c r="U1618">
        <v>59.001526414736361</v>
      </c>
      <c r="V1618">
        <v>89.721370891995306</v>
      </c>
      <c r="W1618">
        <v>82.81189223684386</v>
      </c>
      <c r="X1618">
        <v>0</v>
      </c>
      <c r="Y1618">
        <v>0</v>
      </c>
      <c r="AA1618">
        <v>8.0688105884366372</v>
      </c>
      <c r="AD1618">
        <v>9.0510243585660834</v>
      </c>
      <c r="AE1618">
        <v>9.3252374684066854</v>
      </c>
    </row>
    <row r="1619" spans="1:31">
      <c r="A1619">
        <v>10</v>
      </c>
      <c r="B1619">
        <v>286</v>
      </c>
      <c r="C1619">
        <v>2011</v>
      </c>
      <c r="D1619">
        <v>99</v>
      </c>
      <c r="E1619">
        <v>99</v>
      </c>
      <c r="F1619">
        <v>99</v>
      </c>
      <c r="G1619">
        <v>99</v>
      </c>
      <c r="H1619">
        <v>99</v>
      </c>
      <c r="I1619">
        <v>99</v>
      </c>
      <c r="J1619">
        <v>999</v>
      </c>
      <c r="K1619">
        <v>99</v>
      </c>
      <c r="L1619">
        <v>99</v>
      </c>
      <c r="M1619">
        <v>60</v>
      </c>
      <c r="N1619">
        <v>99</v>
      </c>
      <c r="O1619">
        <v>99</v>
      </c>
      <c r="P1619">
        <v>9999</v>
      </c>
      <c r="Q1619">
        <v>2271</v>
      </c>
      <c r="R1619">
        <v>143854</v>
      </c>
      <c r="S1619">
        <v>143851</v>
      </c>
      <c r="T1619">
        <v>16.999353511198855</v>
      </c>
      <c r="U1619">
        <v>60.001251294742481</v>
      </c>
      <c r="V1619">
        <v>88.567813784508346</v>
      </c>
      <c r="W1619">
        <v>81.747278086353518</v>
      </c>
      <c r="X1619">
        <v>0</v>
      </c>
      <c r="Y1619">
        <v>0</v>
      </c>
      <c r="AA1619">
        <v>8.271379177222359</v>
      </c>
      <c r="AD1619">
        <v>11.228137546909439</v>
      </c>
      <c r="AE1619">
        <v>11.419646537698299</v>
      </c>
    </row>
    <row r="1620" spans="1:31">
      <c r="A1620">
        <v>10</v>
      </c>
      <c r="B1620">
        <v>287</v>
      </c>
      <c r="C1620">
        <v>2011</v>
      </c>
      <c r="D1620">
        <v>99</v>
      </c>
      <c r="E1620">
        <v>99</v>
      </c>
      <c r="F1620">
        <v>99</v>
      </c>
      <c r="G1620">
        <v>99</v>
      </c>
      <c r="H1620">
        <v>99</v>
      </c>
      <c r="I1620">
        <v>99</v>
      </c>
      <c r="J1620">
        <v>999</v>
      </c>
      <c r="K1620">
        <v>99</v>
      </c>
      <c r="L1620">
        <v>99</v>
      </c>
      <c r="M1620">
        <v>61</v>
      </c>
      <c r="N1620">
        <v>99</v>
      </c>
      <c r="O1620">
        <v>99</v>
      </c>
      <c r="P1620">
        <v>9999</v>
      </c>
      <c r="Q1620">
        <v>2252</v>
      </c>
      <c r="R1620">
        <v>152269</v>
      </c>
      <c r="S1620">
        <v>152265</v>
      </c>
      <c r="T1620">
        <v>16.999566556554523</v>
      </c>
      <c r="U1620">
        <v>61.001602469379051</v>
      </c>
      <c r="V1620">
        <v>87.760565906243684</v>
      </c>
      <c r="W1620">
        <v>81.002022460841772</v>
      </c>
      <c r="X1620">
        <v>0</v>
      </c>
      <c r="Y1620">
        <v>0</v>
      </c>
      <c r="AA1620">
        <v>8.0578277624022778</v>
      </c>
      <c r="AD1620">
        <v>11.884947767391623</v>
      </c>
      <c r="AE1620">
        <v>11.977396448062239</v>
      </c>
    </row>
    <row r="1621" spans="1:31">
      <c r="A1621">
        <v>10</v>
      </c>
      <c r="B1621">
        <v>288</v>
      </c>
      <c r="C1621">
        <v>2011</v>
      </c>
      <c r="D1621">
        <v>99</v>
      </c>
      <c r="E1621">
        <v>99</v>
      </c>
      <c r="F1621">
        <v>99</v>
      </c>
      <c r="G1621">
        <v>99</v>
      </c>
      <c r="H1621">
        <v>99</v>
      </c>
      <c r="I1621">
        <v>99</v>
      </c>
      <c r="J1621">
        <v>999</v>
      </c>
      <c r="K1621">
        <v>99</v>
      </c>
      <c r="L1621">
        <v>99</v>
      </c>
      <c r="M1621">
        <v>62</v>
      </c>
      <c r="N1621">
        <v>99</v>
      </c>
      <c r="O1621">
        <v>99</v>
      </c>
      <c r="P1621">
        <v>9999</v>
      </c>
      <c r="Q1621">
        <v>2260</v>
      </c>
      <c r="R1621">
        <v>155956</v>
      </c>
      <c r="S1621">
        <v>155951</v>
      </c>
      <c r="T1621">
        <v>16.999769165662112</v>
      </c>
      <c r="U1621">
        <v>62.001987803861482</v>
      </c>
      <c r="V1621">
        <v>86.576148564264898</v>
      </c>
      <c r="W1621">
        <v>79.908572564458879</v>
      </c>
      <c r="X1621">
        <v>0</v>
      </c>
      <c r="Y1621">
        <v>0</v>
      </c>
      <c r="AA1621">
        <v>8.2167149509052635</v>
      </c>
      <c r="AD1621">
        <v>12.172726648308762</v>
      </c>
      <c r="AE1621">
        <v>12.101745408220992</v>
      </c>
    </row>
    <row r="1622" spans="1:31">
      <c r="A1622">
        <v>10</v>
      </c>
      <c r="B1622">
        <v>289</v>
      </c>
      <c r="C1622">
        <v>2011</v>
      </c>
      <c r="D1622">
        <v>99</v>
      </c>
      <c r="E1622">
        <v>99</v>
      </c>
      <c r="F1622">
        <v>99</v>
      </c>
      <c r="G1622">
        <v>99</v>
      </c>
      <c r="H1622">
        <v>99</v>
      </c>
      <c r="I1622">
        <v>99</v>
      </c>
      <c r="J1622">
        <v>999</v>
      </c>
      <c r="K1622">
        <v>99</v>
      </c>
      <c r="L1622">
        <v>99</v>
      </c>
      <c r="M1622">
        <v>63</v>
      </c>
      <c r="N1622">
        <v>99</v>
      </c>
      <c r="O1622">
        <v>99</v>
      </c>
      <c r="P1622">
        <v>9999</v>
      </c>
      <c r="Q1622">
        <v>2258</v>
      </c>
      <c r="R1622">
        <v>144734</v>
      </c>
      <c r="S1622">
        <v>144732</v>
      </c>
      <c r="T1622">
        <v>16.999854906241797</v>
      </c>
      <c r="U1622">
        <v>63.000870574579238</v>
      </c>
      <c r="V1622">
        <v>85.274302630823314</v>
      </c>
      <c r="W1622">
        <v>78.707667274687012</v>
      </c>
      <c r="X1622">
        <v>0</v>
      </c>
      <c r="Y1622">
        <v>0</v>
      </c>
      <c r="AA1622">
        <v>8.2901970426974891</v>
      </c>
      <c r="AD1622">
        <v>11.296823583038289</v>
      </c>
      <c r="AE1622">
        <v>11.062367450908516</v>
      </c>
    </row>
    <row r="1623" spans="1:31">
      <c r="A1623">
        <v>10</v>
      </c>
      <c r="B1623">
        <v>290</v>
      </c>
      <c r="C1623">
        <v>2011</v>
      </c>
      <c r="D1623">
        <v>99</v>
      </c>
      <c r="E1623">
        <v>99</v>
      </c>
      <c r="F1623">
        <v>99</v>
      </c>
      <c r="G1623">
        <v>99</v>
      </c>
      <c r="H1623">
        <v>99</v>
      </c>
      <c r="I1623">
        <v>99</v>
      </c>
      <c r="J1623">
        <v>999</v>
      </c>
      <c r="K1623">
        <v>99</v>
      </c>
      <c r="L1623">
        <v>99</v>
      </c>
      <c r="M1623">
        <v>64</v>
      </c>
      <c r="N1623">
        <v>99</v>
      </c>
      <c r="O1623">
        <v>99</v>
      </c>
      <c r="P1623">
        <v>9999</v>
      </c>
      <c r="Q1623">
        <v>2232</v>
      </c>
      <c r="R1623">
        <v>121356</v>
      </c>
      <c r="S1623">
        <v>121351</v>
      </c>
      <c r="T1623">
        <v>17</v>
      </c>
      <c r="U1623">
        <v>64.00263697868165</v>
      </c>
      <c r="V1623">
        <v>83.819660942004646</v>
      </c>
      <c r="W1623">
        <v>77.364154395102304</v>
      </c>
      <c r="X1623">
        <v>0</v>
      </c>
      <c r="Y1623">
        <v>0</v>
      </c>
      <c r="AA1623">
        <v>8.2422376541145024</v>
      </c>
      <c r="AD1623">
        <v>9.4721165914242373</v>
      </c>
      <c r="AE1623">
        <v>9.1169509438825624</v>
      </c>
    </row>
    <row r="1624" spans="1:31">
      <c r="A1624">
        <v>10</v>
      </c>
      <c r="B1624">
        <v>291</v>
      </c>
      <c r="C1624">
        <v>2011</v>
      </c>
      <c r="D1624">
        <v>99</v>
      </c>
      <c r="E1624">
        <v>99</v>
      </c>
      <c r="F1624">
        <v>99</v>
      </c>
      <c r="G1624">
        <v>99</v>
      </c>
      <c r="H1624">
        <v>99</v>
      </c>
      <c r="I1624">
        <v>99</v>
      </c>
      <c r="J1624">
        <v>999</v>
      </c>
      <c r="K1624">
        <v>99</v>
      </c>
      <c r="L1624">
        <v>99</v>
      </c>
      <c r="M1624">
        <v>65</v>
      </c>
      <c r="N1624">
        <v>99</v>
      </c>
      <c r="O1624">
        <v>99</v>
      </c>
      <c r="P1624">
        <v>9999</v>
      </c>
      <c r="Q1624">
        <v>2192</v>
      </c>
      <c r="R1624">
        <v>88930</v>
      </c>
      <c r="S1624">
        <v>88925</v>
      </c>
      <c r="T1624">
        <v>16.999865062408634</v>
      </c>
      <c r="U1624">
        <v>65.003654765251611</v>
      </c>
      <c r="V1624">
        <v>82.044902532995593</v>
      </c>
      <c r="W1624">
        <v>75.725452347483582</v>
      </c>
      <c r="X1624">
        <v>0</v>
      </c>
      <c r="Y1624">
        <v>0</v>
      </c>
      <c r="AA1624">
        <v>8.272848718545518</v>
      </c>
      <c r="AD1624">
        <v>6.9411922647034947</v>
      </c>
      <c r="AE1624">
        <v>6.5393145137673239</v>
      </c>
    </row>
    <row r="1625" spans="1:31">
      <c r="A1625">
        <v>10</v>
      </c>
      <c r="B1625">
        <v>292</v>
      </c>
      <c r="C1625">
        <v>2011</v>
      </c>
      <c r="D1625">
        <v>99</v>
      </c>
      <c r="E1625">
        <v>99</v>
      </c>
      <c r="F1625">
        <v>99</v>
      </c>
      <c r="G1625">
        <v>99</v>
      </c>
      <c r="H1625">
        <v>99</v>
      </c>
      <c r="I1625">
        <v>99</v>
      </c>
      <c r="J1625">
        <v>999</v>
      </c>
      <c r="K1625">
        <v>99</v>
      </c>
      <c r="L1625">
        <v>99</v>
      </c>
      <c r="M1625">
        <v>66</v>
      </c>
      <c r="N1625">
        <v>99</v>
      </c>
      <c r="O1625">
        <v>99</v>
      </c>
      <c r="P1625">
        <v>9999</v>
      </c>
      <c r="Q1625">
        <v>2094</v>
      </c>
      <c r="R1625">
        <v>52916</v>
      </c>
      <c r="S1625">
        <v>52915</v>
      </c>
      <c r="T1625">
        <v>16.999943306372359</v>
      </c>
      <c r="U1625">
        <v>66.001247283378987</v>
      </c>
      <c r="V1625">
        <v>80.068721591866378</v>
      </c>
      <c r="W1625">
        <v>73.902704337144002</v>
      </c>
      <c r="X1625">
        <v>0</v>
      </c>
      <c r="Y1625">
        <v>0</v>
      </c>
      <c r="AA1625">
        <v>8.167891383088099</v>
      </c>
      <c r="AD1625">
        <v>4.1302162361301029</v>
      </c>
      <c r="AE1625">
        <v>3.7975684170323558</v>
      </c>
    </row>
    <row r="1626" spans="1:31">
      <c r="A1626">
        <v>10</v>
      </c>
      <c r="B1626">
        <v>293</v>
      </c>
      <c r="C1626">
        <v>2011</v>
      </c>
      <c r="D1626">
        <v>99</v>
      </c>
      <c r="E1626">
        <v>99</v>
      </c>
      <c r="F1626">
        <v>99</v>
      </c>
      <c r="G1626">
        <v>99</v>
      </c>
      <c r="H1626">
        <v>99</v>
      </c>
      <c r="I1626">
        <v>99</v>
      </c>
      <c r="J1626">
        <v>999</v>
      </c>
      <c r="K1626">
        <v>99</v>
      </c>
      <c r="L1626">
        <v>99</v>
      </c>
      <c r="M1626">
        <v>67</v>
      </c>
      <c r="N1626">
        <v>99</v>
      </c>
      <c r="O1626">
        <v>99</v>
      </c>
      <c r="P1626">
        <v>9999</v>
      </c>
      <c r="Q1626">
        <v>1921</v>
      </c>
      <c r="R1626">
        <v>25070</v>
      </c>
      <c r="S1626">
        <v>25069</v>
      </c>
      <c r="T1626">
        <v>17</v>
      </c>
      <c r="U1626">
        <v>67.002672623558979</v>
      </c>
      <c r="V1626">
        <v>78.019576045952306</v>
      </c>
      <c r="W1626">
        <v>72.010505006182925</v>
      </c>
      <c r="X1626">
        <v>0</v>
      </c>
      <c r="Y1626">
        <v>0</v>
      </c>
      <c r="AA1626">
        <v>7.907892430680211</v>
      </c>
      <c r="AD1626">
        <v>1.9567715065345399</v>
      </c>
      <c r="AE1626">
        <v>1.753070341660576</v>
      </c>
    </row>
    <row r="1627" spans="1:31">
      <c r="A1627">
        <v>10</v>
      </c>
      <c r="B1627">
        <v>294</v>
      </c>
      <c r="C1627">
        <v>2011</v>
      </c>
      <c r="D1627">
        <v>99</v>
      </c>
      <c r="E1627">
        <v>99</v>
      </c>
      <c r="F1627">
        <v>99</v>
      </c>
      <c r="G1627">
        <v>99</v>
      </c>
      <c r="H1627">
        <v>99</v>
      </c>
      <c r="I1627">
        <v>99</v>
      </c>
      <c r="J1627">
        <v>999</v>
      </c>
      <c r="K1627">
        <v>99</v>
      </c>
      <c r="L1627">
        <v>99</v>
      </c>
      <c r="M1627">
        <v>68</v>
      </c>
      <c r="N1627">
        <v>99</v>
      </c>
      <c r="O1627">
        <v>99</v>
      </c>
      <c r="P1627">
        <v>9999</v>
      </c>
      <c r="Q1627">
        <v>1561</v>
      </c>
      <c r="R1627">
        <v>9911</v>
      </c>
      <c r="S1627">
        <v>9911</v>
      </c>
      <c r="T1627">
        <v>16.999697306023609</v>
      </c>
      <c r="U1627">
        <v>68</v>
      </c>
      <c r="V1627">
        <v>75.055797245539907</v>
      </c>
      <c r="W1627">
        <v>69.27650085763274</v>
      </c>
      <c r="X1627">
        <v>0</v>
      </c>
      <c r="Y1627">
        <v>0</v>
      </c>
      <c r="AA1627">
        <v>7.8618186585107885</v>
      </c>
      <c r="AB1627">
        <v>0</v>
      </c>
      <c r="AD1627">
        <v>0.77357648190122941</v>
      </c>
      <c r="AE1627">
        <v>0.66676054830420628</v>
      </c>
    </row>
    <row r="1628" spans="1:31">
      <c r="A1628">
        <v>10</v>
      </c>
      <c r="B1628">
        <v>295</v>
      </c>
      <c r="C1628">
        <v>2010</v>
      </c>
      <c r="D1628">
        <v>99</v>
      </c>
      <c r="E1628">
        <v>99</v>
      </c>
      <c r="F1628">
        <v>99</v>
      </c>
      <c r="G1628">
        <v>99</v>
      </c>
      <c r="H1628">
        <v>99</v>
      </c>
      <c r="I1628">
        <v>99</v>
      </c>
      <c r="J1628">
        <v>999</v>
      </c>
      <c r="K1628">
        <v>99</v>
      </c>
      <c r="L1628">
        <v>99</v>
      </c>
      <c r="M1628">
        <v>48</v>
      </c>
      <c r="N1628">
        <v>99</v>
      </c>
      <c r="O1628">
        <v>99</v>
      </c>
      <c r="P1628">
        <v>9999</v>
      </c>
      <c r="Q1628">
        <v>462</v>
      </c>
      <c r="R1628">
        <v>930</v>
      </c>
      <c r="S1628">
        <v>930</v>
      </c>
      <c r="T1628">
        <v>8.0193548387096776</v>
      </c>
      <c r="U1628">
        <v>48</v>
      </c>
      <c r="V1628">
        <v>96.502871655075225</v>
      </c>
      <c r="W1628">
        <v>89.072150537634272</v>
      </c>
      <c r="X1628">
        <v>0</v>
      </c>
      <c r="Y1628">
        <v>0</v>
      </c>
      <c r="AA1628">
        <v>10.872811543435963</v>
      </c>
      <c r="AB1628">
        <v>0</v>
      </c>
      <c r="AD1628">
        <v>7.3308856320750709E-2</v>
      </c>
      <c r="AE1628">
        <v>8.1655848860880606E-2</v>
      </c>
    </row>
    <row r="1629" spans="1:31">
      <c r="A1629">
        <v>10</v>
      </c>
      <c r="B1629">
        <v>296</v>
      </c>
      <c r="C1629">
        <v>2010</v>
      </c>
      <c r="D1629">
        <v>99</v>
      </c>
      <c r="E1629">
        <v>99</v>
      </c>
      <c r="F1629">
        <v>99</v>
      </c>
      <c r="G1629">
        <v>99</v>
      </c>
      <c r="H1629">
        <v>99</v>
      </c>
      <c r="I1629">
        <v>99</v>
      </c>
      <c r="J1629">
        <v>999</v>
      </c>
      <c r="K1629">
        <v>99</v>
      </c>
      <c r="L1629">
        <v>99</v>
      </c>
      <c r="M1629">
        <v>49</v>
      </c>
      <c r="N1629">
        <v>99</v>
      </c>
      <c r="O1629">
        <v>99</v>
      </c>
      <c r="P1629">
        <v>9999</v>
      </c>
      <c r="Q1629">
        <v>514</v>
      </c>
      <c r="R1629">
        <v>912</v>
      </c>
      <c r="S1629">
        <v>912</v>
      </c>
      <c r="T1629">
        <v>8.0438596491228047</v>
      </c>
      <c r="U1629">
        <v>49</v>
      </c>
      <c r="V1629">
        <v>97.375311246697379</v>
      </c>
      <c r="W1629">
        <v>89.877412280701748</v>
      </c>
      <c r="X1629">
        <v>0</v>
      </c>
      <c r="Y1629">
        <v>0</v>
      </c>
      <c r="AA1629">
        <v>8.9664233988181952</v>
      </c>
      <c r="AB1629">
        <v>0</v>
      </c>
      <c r="AD1629">
        <v>7.1889975230671643E-2</v>
      </c>
      <c r="AE1629">
        <v>8.0799339312921895E-2</v>
      </c>
    </row>
    <row r="1630" spans="1:31">
      <c r="A1630">
        <v>10</v>
      </c>
      <c r="B1630">
        <v>297</v>
      </c>
      <c r="C1630">
        <v>2010</v>
      </c>
      <c r="D1630">
        <v>99</v>
      </c>
      <c r="E1630">
        <v>99</v>
      </c>
      <c r="F1630">
        <v>99</v>
      </c>
      <c r="G1630">
        <v>99</v>
      </c>
      <c r="H1630">
        <v>99</v>
      </c>
      <c r="I1630">
        <v>99</v>
      </c>
      <c r="J1630">
        <v>999</v>
      </c>
      <c r="K1630">
        <v>99</v>
      </c>
      <c r="L1630">
        <v>99</v>
      </c>
      <c r="M1630">
        <v>50</v>
      </c>
      <c r="N1630">
        <v>99</v>
      </c>
      <c r="O1630">
        <v>99</v>
      </c>
      <c r="P1630">
        <v>9999</v>
      </c>
      <c r="Q1630">
        <v>750</v>
      </c>
      <c r="R1630">
        <v>1661</v>
      </c>
      <c r="S1630">
        <v>1661</v>
      </c>
      <c r="T1630">
        <v>11.052980132450331</v>
      </c>
      <c r="U1630">
        <v>50</v>
      </c>
      <c r="V1630">
        <v>95.756514728625476</v>
      </c>
      <c r="W1630">
        <v>88.38326309452151</v>
      </c>
      <c r="X1630">
        <v>0</v>
      </c>
      <c r="Y1630">
        <v>0</v>
      </c>
      <c r="AA1630">
        <v>9.4043546958333017</v>
      </c>
      <c r="AB1630">
        <v>0</v>
      </c>
      <c r="AD1630">
        <v>0.13093119392340521</v>
      </c>
      <c r="AE1630">
        <v>0.14471117687222348</v>
      </c>
    </row>
    <row r="1631" spans="1:31">
      <c r="A1631">
        <v>10</v>
      </c>
      <c r="B1631">
        <v>298</v>
      </c>
      <c r="C1631">
        <v>2010</v>
      </c>
      <c r="D1631">
        <v>99</v>
      </c>
      <c r="E1631">
        <v>99</v>
      </c>
      <c r="F1631">
        <v>99</v>
      </c>
      <c r="G1631">
        <v>99</v>
      </c>
      <c r="H1631">
        <v>99</v>
      </c>
      <c r="I1631">
        <v>99</v>
      </c>
      <c r="J1631">
        <v>999</v>
      </c>
      <c r="K1631">
        <v>99</v>
      </c>
      <c r="L1631">
        <v>99</v>
      </c>
      <c r="M1631">
        <v>51</v>
      </c>
      <c r="N1631">
        <v>99</v>
      </c>
      <c r="O1631">
        <v>99</v>
      </c>
      <c r="P1631">
        <v>9999</v>
      </c>
      <c r="Q1631">
        <v>1060</v>
      </c>
      <c r="R1631">
        <v>3082</v>
      </c>
      <c r="S1631">
        <v>3082</v>
      </c>
      <c r="T1631">
        <v>11.028877352368594</v>
      </c>
      <c r="U1631">
        <v>51</v>
      </c>
      <c r="V1631">
        <v>95.255926313132633</v>
      </c>
      <c r="W1631">
        <v>87.921219987021601</v>
      </c>
      <c r="X1631">
        <v>0</v>
      </c>
      <c r="Y1631">
        <v>0</v>
      </c>
      <c r="AA1631">
        <v>9.1437139929522324</v>
      </c>
      <c r="AB1631">
        <v>0</v>
      </c>
      <c r="AD1631">
        <v>0.24294397331242312</v>
      </c>
      <c r="AE1631">
        <v>0.26710914149033754</v>
      </c>
    </row>
    <row r="1632" spans="1:31">
      <c r="A1632">
        <v>10</v>
      </c>
      <c r="B1632">
        <v>299</v>
      </c>
      <c r="C1632">
        <v>2010</v>
      </c>
      <c r="D1632">
        <v>99</v>
      </c>
      <c r="E1632">
        <v>99</v>
      </c>
      <c r="F1632">
        <v>99</v>
      </c>
      <c r="G1632">
        <v>99</v>
      </c>
      <c r="H1632">
        <v>99</v>
      </c>
      <c r="I1632">
        <v>99</v>
      </c>
      <c r="J1632">
        <v>999</v>
      </c>
      <c r="K1632">
        <v>99</v>
      </c>
      <c r="L1632">
        <v>99</v>
      </c>
      <c r="M1632">
        <v>52</v>
      </c>
      <c r="N1632">
        <v>99</v>
      </c>
      <c r="O1632">
        <v>99</v>
      </c>
      <c r="P1632">
        <v>9999</v>
      </c>
      <c r="Q1632">
        <v>1366</v>
      </c>
      <c r="R1632">
        <v>5651</v>
      </c>
      <c r="S1632">
        <v>5651</v>
      </c>
      <c r="T1632">
        <v>11.023358697575649</v>
      </c>
      <c r="U1632">
        <v>52</v>
      </c>
      <c r="V1632">
        <v>94.851293350125729</v>
      </c>
      <c r="W1632">
        <v>87.547743762165766</v>
      </c>
      <c r="X1632">
        <v>0</v>
      </c>
      <c r="Y1632">
        <v>0</v>
      </c>
      <c r="AA1632">
        <v>8.9054213596867946</v>
      </c>
      <c r="AB1632">
        <v>0</v>
      </c>
      <c r="AD1632">
        <v>0.4454498355575936</v>
      </c>
      <c r="AE1632">
        <v>0.48767745267996798</v>
      </c>
    </row>
    <row r="1633" spans="1:31">
      <c r="A1633">
        <v>10</v>
      </c>
      <c r="B1633">
        <v>300</v>
      </c>
      <c r="C1633">
        <v>2010</v>
      </c>
      <c r="D1633">
        <v>99</v>
      </c>
      <c r="E1633">
        <v>99</v>
      </c>
      <c r="F1633">
        <v>99</v>
      </c>
      <c r="G1633">
        <v>99</v>
      </c>
      <c r="H1633">
        <v>99</v>
      </c>
      <c r="I1633">
        <v>99</v>
      </c>
      <c r="J1633">
        <v>999</v>
      </c>
      <c r="K1633">
        <v>99</v>
      </c>
      <c r="L1633">
        <v>99</v>
      </c>
      <c r="M1633">
        <v>53</v>
      </c>
      <c r="N1633">
        <v>99</v>
      </c>
      <c r="O1633">
        <v>99</v>
      </c>
      <c r="P1633">
        <v>9999</v>
      </c>
      <c r="Q1633">
        <v>1629</v>
      </c>
      <c r="R1633">
        <v>10081</v>
      </c>
      <c r="S1633">
        <v>10081</v>
      </c>
      <c r="T1633">
        <v>11.010514829877987</v>
      </c>
      <c r="U1633">
        <v>52.99474258506099</v>
      </c>
      <c r="V1633">
        <v>94.034818511766503</v>
      </c>
      <c r="W1633">
        <v>86.794137486360384</v>
      </c>
      <c r="X1633">
        <v>0</v>
      </c>
      <c r="Y1633">
        <v>0</v>
      </c>
      <c r="AA1633">
        <v>8.7174675226505318</v>
      </c>
      <c r="AD1633">
        <v>0.79465223717149214</v>
      </c>
      <c r="AE1633">
        <v>0.86249466594977109</v>
      </c>
    </row>
    <row r="1634" spans="1:31">
      <c r="A1634">
        <v>10</v>
      </c>
      <c r="B1634">
        <v>301</v>
      </c>
      <c r="C1634">
        <v>2010</v>
      </c>
      <c r="D1634">
        <v>99</v>
      </c>
      <c r="E1634">
        <v>99</v>
      </c>
      <c r="F1634">
        <v>99</v>
      </c>
      <c r="G1634">
        <v>99</v>
      </c>
      <c r="H1634">
        <v>99</v>
      </c>
      <c r="I1634">
        <v>99</v>
      </c>
      <c r="J1634">
        <v>999</v>
      </c>
      <c r="K1634">
        <v>99</v>
      </c>
      <c r="L1634">
        <v>99</v>
      </c>
      <c r="M1634">
        <v>54</v>
      </c>
      <c r="N1634">
        <v>99</v>
      </c>
      <c r="O1634">
        <v>99</v>
      </c>
      <c r="P1634">
        <v>9999</v>
      </c>
      <c r="Q1634">
        <v>1853</v>
      </c>
      <c r="R1634">
        <v>17384</v>
      </c>
      <c r="S1634">
        <v>17384</v>
      </c>
      <c r="T1634">
        <v>11.018580303727568</v>
      </c>
      <c r="U1634">
        <v>53.996893695352043</v>
      </c>
      <c r="V1634">
        <v>93.442108632537526</v>
      </c>
      <c r="W1634">
        <v>86.247066267832224</v>
      </c>
      <c r="X1634">
        <v>0</v>
      </c>
      <c r="Y1634">
        <v>0</v>
      </c>
      <c r="AA1634">
        <v>8.5620373223746356</v>
      </c>
      <c r="AD1634">
        <v>1.3703238261074515</v>
      </c>
      <c r="AE1634">
        <v>1.4779388179722188</v>
      </c>
    </row>
    <row r="1635" spans="1:31">
      <c r="A1635">
        <v>10</v>
      </c>
      <c r="B1635">
        <v>302</v>
      </c>
      <c r="C1635">
        <v>2010</v>
      </c>
      <c r="D1635">
        <v>99</v>
      </c>
      <c r="E1635">
        <v>99</v>
      </c>
      <c r="F1635">
        <v>99</v>
      </c>
      <c r="G1635">
        <v>99</v>
      </c>
      <c r="H1635">
        <v>99</v>
      </c>
      <c r="I1635">
        <v>99</v>
      </c>
      <c r="J1635">
        <v>999</v>
      </c>
      <c r="K1635">
        <v>99</v>
      </c>
      <c r="L1635">
        <v>99</v>
      </c>
      <c r="M1635">
        <v>55</v>
      </c>
      <c r="N1635">
        <v>99</v>
      </c>
      <c r="O1635">
        <v>99</v>
      </c>
      <c r="P1635">
        <v>9999</v>
      </c>
      <c r="Q1635">
        <v>1991</v>
      </c>
      <c r="R1635">
        <v>29252.5</v>
      </c>
      <c r="S1635">
        <v>29251.5</v>
      </c>
      <c r="T1635">
        <v>14.015861892145971</v>
      </c>
      <c r="U1635">
        <v>54.99905987727125</v>
      </c>
      <c r="V1635">
        <v>92.652929300380833</v>
      </c>
      <c r="W1635">
        <v>85.517364921456604</v>
      </c>
      <c r="X1635">
        <v>0</v>
      </c>
      <c r="Y1635">
        <v>0</v>
      </c>
      <c r="AA1635">
        <v>8.4444767782481183</v>
      </c>
      <c r="AD1635">
        <v>2.3058788381965161</v>
      </c>
      <c r="AE1635">
        <v>2.4658398286637184</v>
      </c>
    </row>
    <row r="1636" spans="1:31">
      <c r="A1636">
        <v>10</v>
      </c>
      <c r="B1636">
        <v>303</v>
      </c>
      <c r="C1636">
        <v>2010</v>
      </c>
      <c r="D1636">
        <v>99</v>
      </c>
      <c r="E1636">
        <v>99</v>
      </c>
      <c r="F1636">
        <v>99</v>
      </c>
      <c r="G1636">
        <v>99</v>
      </c>
      <c r="H1636">
        <v>99</v>
      </c>
      <c r="I1636">
        <v>99</v>
      </c>
      <c r="J1636">
        <v>999</v>
      </c>
      <c r="K1636">
        <v>99</v>
      </c>
      <c r="L1636">
        <v>99</v>
      </c>
      <c r="M1636">
        <v>56</v>
      </c>
      <c r="N1636">
        <v>99</v>
      </c>
      <c r="O1636">
        <v>99</v>
      </c>
      <c r="P1636">
        <v>9999</v>
      </c>
      <c r="Q1636">
        <v>2099</v>
      </c>
      <c r="R1636">
        <v>45262</v>
      </c>
      <c r="S1636">
        <v>45260</v>
      </c>
      <c r="T1636">
        <v>14.008086253369276</v>
      </c>
      <c r="U1636">
        <v>56.001237295625295</v>
      </c>
      <c r="V1636">
        <v>91.712526014374404</v>
      </c>
      <c r="W1636">
        <v>84.648991162173886</v>
      </c>
      <c r="X1636">
        <v>0</v>
      </c>
      <c r="Y1636">
        <v>0</v>
      </c>
      <c r="AA1636">
        <v>8.2996747796532446</v>
      </c>
      <c r="AD1636">
        <v>3.5678553277309875</v>
      </c>
      <c r="AE1636">
        <v>3.7765805109646409</v>
      </c>
    </row>
    <row r="1637" spans="1:31">
      <c r="A1637">
        <v>10</v>
      </c>
      <c r="B1637">
        <v>304</v>
      </c>
      <c r="C1637">
        <v>2010</v>
      </c>
      <c r="D1637">
        <v>99</v>
      </c>
      <c r="E1637">
        <v>99</v>
      </c>
      <c r="F1637">
        <v>99</v>
      </c>
      <c r="G1637">
        <v>99</v>
      </c>
      <c r="H1637">
        <v>99</v>
      </c>
      <c r="I1637">
        <v>99</v>
      </c>
      <c r="J1637">
        <v>999</v>
      </c>
      <c r="K1637">
        <v>99</v>
      </c>
      <c r="L1637">
        <v>99</v>
      </c>
      <c r="M1637">
        <v>57</v>
      </c>
      <c r="N1637">
        <v>99</v>
      </c>
      <c r="O1637">
        <v>99</v>
      </c>
      <c r="P1637">
        <v>9999</v>
      </c>
      <c r="Q1637">
        <v>2216</v>
      </c>
      <c r="R1637">
        <v>67144.5</v>
      </c>
      <c r="S1637">
        <v>67143.5</v>
      </c>
      <c r="T1637">
        <v>14.006672177170133</v>
      </c>
      <c r="U1637">
        <v>56.999575535978899</v>
      </c>
      <c r="V1637">
        <v>90.950701542752242</v>
      </c>
      <c r="W1637">
        <v>83.946907742373114</v>
      </c>
      <c r="X1637">
        <v>0</v>
      </c>
      <c r="Y1637">
        <v>0</v>
      </c>
      <c r="AA1637">
        <v>8.2434279049745189</v>
      </c>
      <c r="AD1637">
        <v>5.2927811862673595</v>
      </c>
      <c r="AE1637">
        <v>5.5561132659302253</v>
      </c>
    </row>
    <row r="1638" spans="1:31">
      <c r="A1638">
        <v>10</v>
      </c>
      <c r="B1638">
        <v>305</v>
      </c>
      <c r="C1638">
        <v>2010</v>
      </c>
      <c r="D1638">
        <v>99</v>
      </c>
      <c r="E1638">
        <v>99</v>
      </c>
      <c r="F1638">
        <v>99</v>
      </c>
      <c r="G1638">
        <v>99</v>
      </c>
      <c r="H1638">
        <v>99</v>
      </c>
      <c r="I1638">
        <v>99</v>
      </c>
      <c r="J1638">
        <v>999</v>
      </c>
      <c r="K1638">
        <v>99</v>
      </c>
      <c r="L1638">
        <v>99</v>
      </c>
      <c r="M1638">
        <v>58</v>
      </c>
      <c r="N1638">
        <v>99</v>
      </c>
      <c r="O1638">
        <v>99</v>
      </c>
      <c r="P1638">
        <v>9999</v>
      </c>
      <c r="Q1638">
        <v>2299</v>
      </c>
      <c r="R1638">
        <v>95025</v>
      </c>
      <c r="S1638">
        <v>95025</v>
      </c>
      <c r="T1638">
        <v>14.010376216785057</v>
      </c>
      <c r="U1638">
        <v>57.998168902920256</v>
      </c>
      <c r="V1638">
        <v>89.906721815522971</v>
      </c>
      <c r="W1638">
        <v>82.983904235726939</v>
      </c>
      <c r="X1638">
        <v>0</v>
      </c>
      <c r="Y1638">
        <v>0</v>
      </c>
      <c r="AA1638">
        <v>8.295368221381116</v>
      </c>
      <c r="AD1638">
        <v>7.4905097547089596</v>
      </c>
      <c r="AE1638">
        <v>7.7730981834660353</v>
      </c>
    </row>
    <row r="1639" spans="1:31">
      <c r="A1639">
        <v>10</v>
      </c>
      <c r="B1639">
        <v>306</v>
      </c>
      <c r="C1639">
        <v>2010</v>
      </c>
      <c r="D1639">
        <v>99</v>
      </c>
      <c r="E1639">
        <v>99</v>
      </c>
      <c r="F1639">
        <v>99</v>
      </c>
      <c r="G1639">
        <v>99</v>
      </c>
      <c r="H1639">
        <v>99</v>
      </c>
      <c r="I1639">
        <v>99</v>
      </c>
      <c r="J1639">
        <v>999</v>
      </c>
      <c r="K1639">
        <v>99</v>
      </c>
      <c r="L1639">
        <v>99</v>
      </c>
      <c r="M1639">
        <v>59</v>
      </c>
      <c r="N1639">
        <v>99</v>
      </c>
      <c r="O1639">
        <v>99</v>
      </c>
      <c r="P1639">
        <v>9999</v>
      </c>
      <c r="Q1639">
        <v>2298</v>
      </c>
      <c r="R1639">
        <v>119489.5</v>
      </c>
      <c r="S1639">
        <v>119484.5</v>
      </c>
      <c r="T1639">
        <v>14.007774741713703</v>
      </c>
      <c r="U1639">
        <v>58.999753106051408</v>
      </c>
      <c r="V1639">
        <v>89.134107871951883</v>
      </c>
      <c r="W1639">
        <v>82.269185542894419</v>
      </c>
      <c r="X1639">
        <v>0</v>
      </c>
      <c r="Y1639">
        <v>0</v>
      </c>
      <c r="AA1639">
        <v>8.0614639193004791</v>
      </c>
      <c r="AD1639">
        <v>9.4189662229444515</v>
      </c>
      <c r="AE1639">
        <v>9.6897189338919674</v>
      </c>
    </row>
    <row r="1640" spans="1:31">
      <c r="A1640">
        <v>10</v>
      </c>
      <c r="B1640">
        <v>307</v>
      </c>
      <c r="C1640">
        <v>2010</v>
      </c>
      <c r="D1640">
        <v>99</v>
      </c>
      <c r="E1640">
        <v>99</v>
      </c>
      <c r="F1640">
        <v>99</v>
      </c>
      <c r="G1640">
        <v>99</v>
      </c>
      <c r="H1640">
        <v>99</v>
      </c>
      <c r="I1640">
        <v>99</v>
      </c>
      <c r="J1640">
        <v>999</v>
      </c>
      <c r="K1640">
        <v>99</v>
      </c>
      <c r="L1640">
        <v>99</v>
      </c>
      <c r="M1640">
        <v>60</v>
      </c>
      <c r="N1640">
        <v>99</v>
      </c>
      <c r="O1640">
        <v>99</v>
      </c>
      <c r="P1640">
        <v>9999</v>
      </c>
      <c r="Q1640">
        <v>2340</v>
      </c>
      <c r="R1640">
        <v>144435.25</v>
      </c>
      <c r="S1640">
        <v>144427.25</v>
      </c>
      <c r="T1640">
        <v>17.007524132786145</v>
      </c>
      <c r="U1640">
        <v>60.001973311823086</v>
      </c>
      <c r="V1640">
        <v>87.97070466674495</v>
      </c>
      <c r="W1640">
        <v>81.194840308876323</v>
      </c>
      <c r="X1640">
        <v>0</v>
      </c>
      <c r="Y1640">
        <v>0</v>
      </c>
      <c r="AA1640">
        <v>8.3662088492132298</v>
      </c>
      <c r="AD1640">
        <v>11.38535805365775</v>
      </c>
      <c r="AE1640">
        <v>11.559524916851547</v>
      </c>
    </row>
    <row r="1641" spans="1:31">
      <c r="A1641">
        <v>10</v>
      </c>
      <c r="B1641">
        <v>308</v>
      </c>
      <c r="C1641">
        <v>2010</v>
      </c>
      <c r="D1641">
        <v>99</v>
      </c>
      <c r="E1641">
        <v>99</v>
      </c>
      <c r="F1641">
        <v>99</v>
      </c>
      <c r="G1641">
        <v>99</v>
      </c>
      <c r="H1641">
        <v>99</v>
      </c>
      <c r="I1641">
        <v>99</v>
      </c>
      <c r="J1641">
        <v>999</v>
      </c>
      <c r="K1641">
        <v>99</v>
      </c>
      <c r="L1641">
        <v>99</v>
      </c>
      <c r="M1641">
        <v>61</v>
      </c>
      <c r="N1641">
        <v>99</v>
      </c>
      <c r="O1641">
        <v>99</v>
      </c>
      <c r="P1641">
        <v>9999</v>
      </c>
      <c r="Q1641">
        <v>2339</v>
      </c>
      <c r="R1641">
        <v>154946</v>
      </c>
      <c r="S1641">
        <v>154942</v>
      </c>
      <c r="T1641">
        <v>17.007015347282284</v>
      </c>
      <c r="U1641">
        <v>61.00039369570549</v>
      </c>
      <c r="V1641">
        <v>87.173373916748631</v>
      </c>
      <c r="W1641">
        <v>80.460048276129186</v>
      </c>
      <c r="X1641">
        <v>0</v>
      </c>
      <c r="Y1641">
        <v>0</v>
      </c>
      <c r="AA1641">
        <v>8.1025475065428854</v>
      </c>
      <c r="AD1641">
        <v>12.213886076854878</v>
      </c>
      <c r="AE1641">
        <v>12.28886739115311</v>
      </c>
    </row>
    <row r="1642" spans="1:31">
      <c r="A1642">
        <v>10</v>
      </c>
      <c r="B1642">
        <v>309</v>
      </c>
      <c r="C1642">
        <v>2010</v>
      </c>
      <c r="D1642">
        <v>99</v>
      </c>
      <c r="E1642">
        <v>99</v>
      </c>
      <c r="F1642">
        <v>99</v>
      </c>
      <c r="G1642">
        <v>99</v>
      </c>
      <c r="H1642">
        <v>99</v>
      </c>
      <c r="I1642">
        <v>99</v>
      </c>
      <c r="J1642">
        <v>999</v>
      </c>
      <c r="K1642">
        <v>99</v>
      </c>
      <c r="L1642">
        <v>99</v>
      </c>
      <c r="M1642">
        <v>62</v>
      </c>
      <c r="N1642">
        <v>99</v>
      </c>
      <c r="O1642">
        <v>99</v>
      </c>
      <c r="P1642">
        <v>9999</v>
      </c>
      <c r="Q1642">
        <v>2361</v>
      </c>
      <c r="R1642">
        <v>156084</v>
      </c>
      <c r="S1642">
        <v>156078</v>
      </c>
      <c r="T1642">
        <v>17.006727146920895</v>
      </c>
      <c r="U1642">
        <v>62.000794474557608</v>
      </c>
      <c r="V1642">
        <v>85.97286676271942</v>
      </c>
      <c r="W1642">
        <v>79.351713694434849</v>
      </c>
      <c r="X1642">
        <v>0</v>
      </c>
      <c r="Y1642">
        <v>0</v>
      </c>
      <c r="AA1642">
        <v>8.2018336617137493</v>
      </c>
      <c r="AD1642">
        <v>12.303590892438764</v>
      </c>
      <c r="AE1642">
        <v>12.20844674360338</v>
      </c>
    </row>
    <row r="1643" spans="1:31">
      <c r="A1643">
        <v>10</v>
      </c>
      <c r="B1643">
        <v>310</v>
      </c>
      <c r="C1643">
        <v>2010</v>
      </c>
      <c r="D1643">
        <v>99</v>
      </c>
      <c r="E1643">
        <v>99</v>
      </c>
      <c r="F1643">
        <v>99</v>
      </c>
      <c r="G1643">
        <v>99</v>
      </c>
      <c r="H1643">
        <v>99</v>
      </c>
      <c r="I1643">
        <v>99</v>
      </c>
      <c r="J1643">
        <v>999</v>
      </c>
      <c r="K1643">
        <v>99</v>
      </c>
      <c r="L1643">
        <v>99</v>
      </c>
      <c r="M1643">
        <v>63</v>
      </c>
      <c r="N1643">
        <v>99</v>
      </c>
      <c r="O1643">
        <v>99</v>
      </c>
      <c r="P1643">
        <v>9999</v>
      </c>
      <c r="Q1643">
        <v>2330</v>
      </c>
      <c r="R1643">
        <v>141974.5</v>
      </c>
      <c r="S1643">
        <v>141973.5</v>
      </c>
      <c r="T1643">
        <v>17.006856865141277</v>
      </c>
      <c r="U1643">
        <v>62.999334382824983</v>
      </c>
      <c r="V1643">
        <v>84.69802512738525</v>
      </c>
      <c r="W1643">
        <v>78.175998267282324</v>
      </c>
      <c r="X1643">
        <v>0</v>
      </c>
      <c r="Y1643">
        <v>0</v>
      </c>
      <c r="AA1643">
        <v>8.2598724970287698</v>
      </c>
      <c r="AD1643">
        <v>11.191385184634852</v>
      </c>
      <c r="AE1643">
        <v>10.940650280949399</v>
      </c>
    </row>
    <row r="1644" spans="1:31">
      <c r="A1644">
        <v>10</v>
      </c>
      <c r="B1644">
        <v>311</v>
      </c>
      <c r="C1644">
        <v>2010</v>
      </c>
      <c r="D1644">
        <v>99</v>
      </c>
      <c r="E1644">
        <v>99</v>
      </c>
      <c r="F1644">
        <v>99</v>
      </c>
      <c r="G1644">
        <v>99</v>
      </c>
      <c r="H1644">
        <v>99</v>
      </c>
      <c r="I1644">
        <v>99</v>
      </c>
      <c r="J1644">
        <v>999</v>
      </c>
      <c r="K1644">
        <v>99</v>
      </c>
      <c r="L1644">
        <v>99</v>
      </c>
      <c r="M1644">
        <v>64</v>
      </c>
      <c r="N1644">
        <v>99</v>
      </c>
      <c r="O1644">
        <v>99</v>
      </c>
      <c r="P1644">
        <v>9999</v>
      </c>
      <c r="Q1644">
        <v>2296</v>
      </c>
      <c r="R1644">
        <v>115512</v>
      </c>
      <c r="S1644">
        <v>115507</v>
      </c>
      <c r="T1644">
        <v>17.005834891612988</v>
      </c>
      <c r="U1644">
        <v>64.001108157947158</v>
      </c>
      <c r="V1644">
        <v>83.201617484391335</v>
      </c>
      <c r="W1644">
        <v>76.793551040196306</v>
      </c>
      <c r="X1644">
        <v>0</v>
      </c>
      <c r="Y1644">
        <v>0</v>
      </c>
      <c r="AA1644">
        <v>8.2305787034638893</v>
      </c>
      <c r="AD1644">
        <v>9.1054329154005984</v>
      </c>
      <c r="AE1644">
        <v>8.7437043846064615</v>
      </c>
    </row>
    <row r="1645" spans="1:31">
      <c r="A1645">
        <v>10</v>
      </c>
      <c r="B1645">
        <v>312</v>
      </c>
      <c r="C1645">
        <v>2010</v>
      </c>
      <c r="D1645">
        <v>99</v>
      </c>
      <c r="E1645">
        <v>99</v>
      </c>
      <c r="F1645">
        <v>99</v>
      </c>
      <c r="G1645">
        <v>99</v>
      </c>
      <c r="H1645">
        <v>99</v>
      </c>
      <c r="I1645">
        <v>99</v>
      </c>
      <c r="J1645">
        <v>999</v>
      </c>
      <c r="K1645">
        <v>99</v>
      </c>
      <c r="L1645">
        <v>99</v>
      </c>
      <c r="M1645">
        <v>65</v>
      </c>
      <c r="N1645">
        <v>99</v>
      </c>
      <c r="O1645">
        <v>99</v>
      </c>
      <c r="P1645">
        <v>9999</v>
      </c>
      <c r="Q1645">
        <v>2243</v>
      </c>
      <c r="R1645">
        <v>81614</v>
      </c>
      <c r="S1645">
        <v>81613</v>
      </c>
      <c r="T1645">
        <v>17.00710662386355</v>
      </c>
      <c r="U1645">
        <v>65.000796441743347</v>
      </c>
      <c r="V1645">
        <v>81.583252774282485</v>
      </c>
      <c r="W1645">
        <v>75.300950216264013</v>
      </c>
      <c r="X1645">
        <v>0</v>
      </c>
      <c r="Y1645">
        <v>0</v>
      </c>
      <c r="AA1645">
        <v>8.1816074258050051</v>
      </c>
      <c r="AD1645">
        <v>6.433364515872845</v>
      </c>
      <c r="AE1645">
        <v>6.0579015384438808</v>
      </c>
    </row>
    <row r="1646" spans="1:31">
      <c r="A1646">
        <v>10</v>
      </c>
      <c r="B1646">
        <v>313</v>
      </c>
      <c r="C1646">
        <v>2010</v>
      </c>
      <c r="D1646">
        <v>99</v>
      </c>
      <c r="E1646">
        <v>99</v>
      </c>
      <c r="F1646">
        <v>99</v>
      </c>
      <c r="G1646">
        <v>99</v>
      </c>
      <c r="H1646">
        <v>99</v>
      </c>
      <c r="I1646">
        <v>99</v>
      </c>
      <c r="J1646">
        <v>999</v>
      </c>
      <c r="K1646">
        <v>99</v>
      </c>
      <c r="L1646">
        <v>99</v>
      </c>
      <c r="M1646">
        <v>66</v>
      </c>
      <c r="N1646">
        <v>99</v>
      </c>
      <c r="O1646">
        <v>99</v>
      </c>
      <c r="P1646">
        <v>9999</v>
      </c>
      <c r="Q1646">
        <v>2135</v>
      </c>
      <c r="R1646">
        <v>47116</v>
      </c>
      <c r="S1646">
        <v>47115</v>
      </c>
      <c r="T1646">
        <v>17.004796672043472</v>
      </c>
      <c r="U1646">
        <v>66</v>
      </c>
      <c r="V1646">
        <v>79.726392707544946</v>
      </c>
      <c r="W1646">
        <v>73.586647564470098</v>
      </c>
      <c r="X1646">
        <v>0</v>
      </c>
      <c r="Y1646">
        <v>0</v>
      </c>
      <c r="AA1646">
        <v>8.0367924640410013</v>
      </c>
      <c r="AD1646">
        <v>3.7140000800091282</v>
      </c>
      <c r="AE1646">
        <v>3.4175952295505203</v>
      </c>
    </row>
    <row r="1647" spans="1:31">
      <c r="A1647">
        <v>10</v>
      </c>
      <c r="B1647">
        <v>314</v>
      </c>
      <c r="C1647">
        <v>2010</v>
      </c>
      <c r="D1647">
        <v>99</v>
      </c>
      <c r="E1647">
        <v>99</v>
      </c>
      <c r="F1647">
        <v>99</v>
      </c>
      <c r="G1647">
        <v>99</v>
      </c>
      <c r="H1647">
        <v>99</v>
      </c>
      <c r="I1647">
        <v>99</v>
      </c>
      <c r="J1647">
        <v>999</v>
      </c>
      <c r="K1647">
        <v>99</v>
      </c>
      <c r="L1647">
        <v>99</v>
      </c>
      <c r="M1647">
        <v>67</v>
      </c>
      <c r="N1647">
        <v>99</v>
      </c>
      <c r="O1647">
        <v>99</v>
      </c>
      <c r="P1647">
        <v>9999</v>
      </c>
      <c r="Q1647">
        <v>1931</v>
      </c>
      <c r="R1647">
        <v>21447.5</v>
      </c>
      <c r="S1647">
        <v>21448.5</v>
      </c>
      <c r="T1647">
        <v>17.00990791467537</v>
      </c>
      <c r="U1647">
        <v>66.995314357647388</v>
      </c>
      <c r="V1647">
        <v>77.705921142308398</v>
      </c>
      <c r="W1647">
        <v>71.723893978600302</v>
      </c>
      <c r="X1647">
        <v>0</v>
      </c>
      <c r="Y1647">
        <v>0</v>
      </c>
      <c r="AA1647">
        <v>7.9682490630732943</v>
      </c>
      <c r="AB1647">
        <v>0.56028214533436571</v>
      </c>
      <c r="AC1647">
        <v>4.6729656985305157</v>
      </c>
      <c r="AD1647">
        <v>1.6906362321927957</v>
      </c>
      <c r="AE1647">
        <v>1.5164328943524437</v>
      </c>
    </row>
    <row r="1648" spans="1:31">
      <c r="A1648">
        <v>10</v>
      </c>
      <c r="B1648">
        <v>315</v>
      </c>
      <c r="C1648">
        <v>2010</v>
      </c>
      <c r="D1648">
        <v>99</v>
      </c>
      <c r="E1648">
        <v>99</v>
      </c>
      <c r="F1648">
        <v>99</v>
      </c>
      <c r="G1648">
        <v>99</v>
      </c>
      <c r="H1648">
        <v>99</v>
      </c>
      <c r="I1648">
        <v>99</v>
      </c>
      <c r="J1648">
        <v>999</v>
      </c>
      <c r="K1648">
        <v>99</v>
      </c>
      <c r="L1648">
        <v>99</v>
      </c>
      <c r="M1648">
        <v>68</v>
      </c>
      <c r="N1648">
        <v>99</v>
      </c>
      <c r="O1648">
        <v>99</v>
      </c>
      <c r="P1648">
        <v>9999</v>
      </c>
      <c r="Q1648">
        <v>1489</v>
      </c>
      <c r="R1648">
        <v>8821</v>
      </c>
      <c r="S1648">
        <v>8821</v>
      </c>
      <c r="T1648">
        <v>17.001927219136153</v>
      </c>
      <c r="U1648">
        <v>68</v>
      </c>
      <c r="V1648">
        <v>74.97273017470485</v>
      </c>
      <c r="W1648">
        <v>69.19982995125261</v>
      </c>
      <c r="X1648">
        <v>0</v>
      </c>
      <c r="Y1648">
        <v>0</v>
      </c>
      <c r="AA1648">
        <v>7.7475491350163139</v>
      </c>
      <c r="AB1648">
        <v>0</v>
      </c>
      <c r="AD1648">
        <v>0.6953305608659589</v>
      </c>
      <c r="AE1648">
        <v>0.60170727268474133</v>
      </c>
    </row>
    <row r="1649" spans="1:31">
      <c r="A1649">
        <v>10</v>
      </c>
      <c r="B1649">
        <v>316</v>
      </c>
      <c r="C1649">
        <v>2009</v>
      </c>
      <c r="D1649">
        <v>99</v>
      </c>
      <c r="E1649">
        <v>99</v>
      </c>
      <c r="F1649">
        <v>99</v>
      </c>
      <c r="G1649">
        <v>99</v>
      </c>
      <c r="H1649">
        <v>99</v>
      </c>
      <c r="I1649">
        <v>99</v>
      </c>
      <c r="J1649">
        <v>999</v>
      </c>
      <c r="K1649">
        <v>99</v>
      </c>
      <c r="L1649">
        <v>99</v>
      </c>
      <c r="M1649">
        <v>35</v>
      </c>
      <c r="N1649">
        <v>99</v>
      </c>
      <c r="O1649">
        <v>99</v>
      </c>
      <c r="P1649">
        <v>9999</v>
      </c>
      <c r="Q1649">
        <v>11</v>
      </c>
      <c r="R1649">
        <v>12</v>
      </c>
      <c r="S1649">
        <v>10</v>
      </c>
      <c r="T1649">
        <v>1.8333333333333328</v>
      </c>
      <c r="U1649">
        <v>35</v>
      </c>
      <c r="V1649">
        <v>92.589382448537364</v>
      </c>
      <c r="W1649">
        <v>73.099999999999994</v>
      </c>
      <c r="X1649">
        <v>0</v>
      </c>
      <c r="Y1649">
        <v>0</v>
      </c>
      <c r="AA1649">
        <v>10.198823461556747</v>
      </c>
      <c r="AB1649">
        <v>0</v>
      </c>
      <c r="AD1649">
        <v>9.9536987114936994E-4</v>
      </c>
      <c r="AE1649">
        <v>7.6648109994966178E-4</v>
      </c>
    </row>
    <row r="1650" spans="1:31">
      <c r="A1650">
        <v>10</v>
      </c>
      <c r="B1650">
        <v>317</v>
      </c>
      <c r="C1650">
        <v>2009</v>
      </c>
      <c r="D1650">
        <v>99</v>
      </c>
      <c r="E1650">
        <v>99</v>
      </c>
      <c r="F1650">
        <v>99</v>
      </c>
      <c r="G1650">
        <v>99</v>
      </c>
      <c r="H1650">
        <v>99</v>
      </c>
      <c r="I1650">
        <v>99</v>
      </c>
      <c r="J1650">
        <v>999</v>
      </c>
      <c r="K1650">
        <v>99</v>
      </c>
      <c r="L1650">
        <v>99</v>
      </c>
      <c r="M1650">
        <v>36</v>
      </c>
      <c r="N1650">
        <v>99</v>
      </c>
      <c r="O1650">
        <v>99</v>
      </c>
      <c r="P1650">
        <v>9999</v>
      </c>
      <c r="Q1650">
        <v>3</v>
      </c>
      <c r="R1650">
        <v>3</v>
      </c>
      <c r="S1650">
        <v>3</v>
      </c>
      <c r="T1650">
        <v>2</v>
      </c>
      <c r="U1650">
        <v>36</v>
      </c>
      <c r="V1650">
        <v>81.220657276995297</v>
      </c>
      <c r="W1650">
        <v>74.966666666666683</v>
      </c>
      <c r="X1650">
        <v>0</v>
      </c>
      <c r="Y1650">
        <v>0</v>
      </c>
      <c r="AA1650">
        <v>11.641973868530869</v>
      </c>
      <c r="AB1650">
        <v>0</v>
      </c>
      <c r="AD1650">
        <v>2.4884246778734249E-4</v>
      </c>
      <c r="AE1650">
        <v>2.358161414209014E-4</v>
      </c>
    </row>
    <row r="1651" spans="1:31">
      <c r="A1651">
        <v>10</v>
      </c>
      <c r="B1651">
        <v>318</v>
      </c>
      <c r="C1651">
        <v>2009</v>
      </c>
      <c r="D1651">
        <v>99</v>
      </c>
      <c r="E1651">
        <v>99</v>
      </c>
      <c r="F1651">
        <v>99</v>
      </c>
      <c r="G1651">
        <v>99</v>
      </c>
      <c r="H1651">
        <v>99</v>
      </c>
      <c r="I1651">
        <v>99</v>
      </c>
      <c r="J1651">
        <v>999</v>
      </c>
      <c r="K1651">
        <v>99</v>
      </c>
      <c r="L1651">
        <v>99</v>
      </c>
      <c r="M1651">
        <v>37</v>
      </c>
      <c r="N1651">
        <v>99</v>
      </c>
      <c r="O1651">
        <v>99</v>
      </c>
      <c r="P1651">
        <v>9999</v>
      </c>
      <c r="Q1651">
        <v>5</v>
      </c>
      <c r="R1651">
        <v>5</v>
      </c>
      <c r="S1651">
        <v>5</v>
      </c>
      <c r="T1651">
        <v>2</v>
      </c>
      <c r="U1651">
        <v>37</v>
      </c>
      <c r="V1651">
        <v>90.59588299024918</v>
      </c>
      <c r="W1651">
        <v>83.62</v>
      </c>
      <c r="X1651">
        <v>0</v>
      </c>
      <c r="Y1651">
        <v>0</v>
      </c>
      <c r="AA1651">
        <v>7.8346410255990113</v>
      </c>
      <c r="AB1651">
        <v>0</v>
      </c>
      <c r="AD1651">
        <v>4.1473744631223753E-4</v>
      </c>
      <c r="AE1651">
        <v>4.3839363596300066E-4</v>
      </c>
    </row>
    <row r="1652" spans="1:31">
      <c r="A1652">
        <v>10</v>
      </c>
      <c r="B1652">
        <v>319</v>
      </c>
      <c r="C1652">
        <v>2009</v>
      </c>
      <c r="D1652">
        <v>99</v>
      </c>
      <c r="E1652">
        <v>99</v>
      </c>
      <c r="F1652">
        <v>99</v>
      </c>
      <c r="G1652">
        <v>99</v>
      </c>
      <c r="H1652">
        <v>99</v>
      </c>
      <c r="I1652">
        <v>99</v>
      </c>
      <c r="J1652">
        <v>999</v>
      </c>
      <c r="K1652">
        <v>99</v>
      </c>
      <c r="L1652">
        <v>99</v>
      </c>
      <c r="M1652">
        <v>38</v>
      </c>
      <c r="N1652">
        <v>99</v>
      </c>
      <c r="O1652">
        <v>99</v>
      </c>
      <c r="P1652">
        <v>9999</v>
      </c>
      <c r="Q1652">
        <v>5</v>
      </c>
      <c r="R1652">
        <v>5</v>
      </c>
      <c r="S1652">
        <v>5</v>
      </c>
      <c r="T1652">
        <v>2</v>
      </c>
      <c r="U1652">
        <v>38</v>
      </c>
      <c r="V1652">
        <v>89.057421451787647</v>
      </c>
      <c r="W1652">
        <v>82.200000000000017</v>
      </c>
      <c r="X1652">
        <v>0</v>
      </c>
      <c r="Y1652">
        <v>0</v>
      </c>
      <c r="AA1652">
        <v>12.853326417702048</v>
      </c>
      <c r="AB1652">
        <v>0</v>
      </c>
      <c r="AD1652">
        <v>4.1473744631223753E-4</v>
      </c>
      <c r="AE1652">
        <v>4.3094901789235423E-4</v>
      </c>
    </row>
    <row r="1653" spans="1:31">
      <c r="A1653">
        <v>10</v>
      </c>
      <c r="B1653">
        <v>320</v>
      </c>
      <c r="C1653">
        <v>2009</v>
      </c>
      <c r="D1653">
        <v>99</v>
      </c>
      <c r="E1653">
        <v>99</v>
      </c>
      <c r="F1653">
        <v>99</v>
      </c>
      <c r="G1653">
        <v>99</v>
      </c>
      <c r="H1653">
        <v>99</v>
      </c>
      <c r="I1653">
        <v>99</v>
      </c>
      <c r="J1653">
        <v>999</v>
      </c>
      <c r="K1653">
        <v>99</v>
      </c>
      <c r="L1653">
        <v>99</v>
      </c>
      <c r="M1653">
        <v>39</v>
      </c>
      <c r="N1653">
        <v>99</v>
      </c>
      <c r="O1653">
        <v>99</v>
      </c>
      <c r="P1653">
        <v>9999</v>
      </c>
      <c r="Q1653">
        <v>6</v>
      </c>
      <c r="R1653">
        <v>6</v>
      </c>
      <c r="S1653">
        <v>6</v>
      </c>
      <c r="T1653">
        <v>2</v>
      </c>
      <c r="U1653">
        <v>39</v>
      </c>
      <c r="V1653">
        <v>83.947273383893105</v>
      </c>
      <c r="W1653">
        <v>77.483333333333348</v>
      </c>
      <c r="X1653">
        <v>0</v>
      </c>
      <c r="Y1653">
        <v>0</v>
      </c>
      <c r="AA1653">
        <v>6.0998406172256745</v>
      </c>
      <c r="AB1653">
        <v>0</v>
      </c>
      <c r="AD1653">
        <v>4.9768493557468497E-4</v>
      </c>
      <c r="AE1653">
        <v>4.87465202963882E-4</v>
      </c>
    </row>
    <row r="1654" spans="1:31">
      <c r="A1654">
        <v>10</v>
      </c>
      <c r="B1654">
        <v>321</v>
      </c>
      <c r="C1654">
        <v>2009</v>
      </c>
      <c r="D1654">
        <v>99</v>
      </c>
      <c r="E1654">
        <v>99</v>
      </c>
      <c r="F1654">
        <v>99</v>
      </c>
      <c r="G1654">
        <v>99</v>
      </c>
      <c r="H1654">
        <v>99</v>
      </c>
      <c r="I1654">
        <v>99</v>
      </c>
      <c r="J1654">
        <v>999</v>
      </c>
      <c r="K1654">
        <v>99</v>
      </c>
      <c r="L1654">
        <v>99</v>
      </c>
      <c r="M1654">
        <v>40</v>
      </c>
      <c r="N1654">
        <v>99</v>
      </c>
      <c r="O1654">
        <v>99</v>
      </c>
      <c r="P1654">
        <v>9999</v>
      </c>
      <c r="Q1654">
        <v>20</v>
      </c>
      <c r="R1654">
        <v>20</v>
      </c>
      <c r="S1654">
        <v>20</v>
      </c>
      <c r="T1654">
        <v>5</v>
      </c>
      <c r="U1654">
        <v>40</v>
      </c>
      <c r="V1654">
        <v>86.435536294691261</v>
      </c>
      <c r="W1654">
        <v>79.78</v>
      </c>
      <c r="X1654">
        <v>0</v>
      </c>
      <c r="Y1654">
        <v>0</v>
      </c>
      <c r="AA1654">
        <v>12.095106448477409</v>
      </c>
      <c r="AB1654">
        <v>0</v>
      </c>
      <c r="AD1654">
        <v>1.6589497852489499E-3</v>
      </c>
      <c r="AE1654">
        <v>1.6730468441582497E-3</v>
      </c>
    </row>
    <row r="1655" spans="1:31">
      <c r="A1655">
        <v>10</v>
      </c>
      <c r="B1655">
        <v>322</v>
      </c>
      <c r="C1655">
        <v>2009</v>
      </c>
      <c r="D1655">
        <v>99</v>
      </c>
      <c r="E1655">
        <v>99</v>
      </c>
      <c r="F1655">
        <v>99</v>
      </c>
      <c r="G1655">
        <v>99</v>
      </c>
      <c r="H1655">
        <v>99</v>
      </c>
      <c r="I1655">
        <v>99</v>
      </c>
      <c r="J1655">
        <v>999</v>
      </c>
      <c r="K1655">
        <v>99</v>
      </c>
      <c r="L1655">
        <v>99</v>
      </c>
      <c r="M1655">
        <v>41</v>
      </c>
      <c r="N1655">
        <v>99</v>
      </c>
      <c r="O1655">
        <v>99</v>
      </c>
      <c r="P1655">
        <v>9999</v>
      </c>
      <c r="Q1655">
        <v>9</v>
      </c>
      <c r="R1655">
        <v>10</v>
      </c>
      <c r="S1655">
        <v>10</v>
      </c>
      <c r="T1655">
        <v>5</v>
      </c>
      <c r="U1655">
        <v>41</v>
      </c>
      <c r="V1655">
        <v>91.982665222101829</v>
      </c>
      <c r="W1655">
        <v>84.9</v>
      </c>
      <c r="X1655">
        <v>0</v>
      </c>
      <c r="Y1655">
        <v>0</v>
      </c>
      <c r="AA1655">
        <v>8.6564426873860647</v>
      </c>
      <c r="AB1655">
        <v>0</v>
      </c>
      <c r="AD1655">
        <v>8.2947489262447506E-4</v>
      </c>
      <c r="AE1655">
        <v>8.9020855520829392E-4</v>
      </c>
    </row>
    <row r="1656" spans="1:31">
      <c r="A1656">
        <v>10</v>
      </c>
      <c r="B1656">
        <v>323</v>
      </c>
      <c r="C1656">
        <v>2009</v>
      </c>
      <c r="D1656">
        <v>99</v>
      </c>
      <c r="E1656">
        <v>99</v>
      </c>
      <c r="F1656">
        <v>99</v>
      </c>
      <c r="G1656">
        <v>99</v>
      </c>
      <c r="H1656">
        <v>99</v>
      </c>
      <c r="I1656">
        <v>99</v>
      </c>
      <c r="J1656">
        <v>999</v>
      </c>
      <c r="K1656">
        <v>99</v>
      </c>
      <c r="L1656">
        <v>99</v>
      </c>
      <c r="M1656">
        <v>42</v>
      </c>
      <c r="N1656">
        <v>99</v>
      </c>
      <c r="O1656">
        <v>99</v>
      </c>
      <c r="P1656">
        <v>9999</v>
      </c>
      <c r="Q1656">
        <v>29</v>
      </c>
      <c r="R1656">
        <v>29</v>
      </c>
      <c r="S1656">
        <v>29</v>
      </c>
      <c r="T1656">
        <v>5</v>
      </c>
      <c r="U1656">
        <v>42</v>
      </c>
      <c r="V1656">
        <v>87.107258938244883</v>
      </c>
      <c r="W1656">
        <v>80.399999999999977</v>
      </c>
      <c r="X1656">
        <v>0</v>
      </c>
      <c r="Y1656">
        <v>0</v>
      </c>
      <c r="AA1656">
        <v>8.9228493979958063</v>
      </c>
      <c r="AB1656">
        <v>0</v>
      </c>
      <c r="AD1656">
        <v>2.4054771886109776E-3</v>
      </c>
      <c r="AE1656">
        <v>2.4447706328900561E-3</v>
      </c>
    </row>
    <row r="1657" spans="1:31">
      <c r="A1657">
        <v>10</v>
      </c>
      <c r="B1657">
        <v>324</v>
      </c>
      <c r="C1657">
        <v>2009</v>
      </c>
      <c r="D1657">
        <v>99</v>
      </c>
      <c r="E1657">
        <v>99</v>
      </c>
      <c r="F1657">
        <v>99</v>
      </c>
      <c r="G1657">
        <v>99</v>
      </c>
      <c r="H1657">
        <v>99</v>
      </c>
      <c r="I1657">
        <v>99</v>
      </c>
      <c r="J1657">
        <v>999</v>
      </c>
      <c r="K1657">
        <v>99</v>
      </c>
      <c r="L1657">
        <v>99</v>
      </c>
      <c r="M1657">
        <v>43</v>
      </c>
      <c r="N1657">
        <v>99</v>
      </c>
      <c r="O1657">
        <v>99</v>
      </c>
      <c r="P1657">
        <v>9999</v>
      </c>
      <c r="Q1657">
        <v>41</v>
      </c>
      <c r="R1657">
        <v>46</v>
      </c>
      <c r="S1657">
        <v>46</v>
      </c>
      <c r="T1657">
        <v>5</v>
      </c>
      <c r="U1657">
        <v>43</v>
      </c>
      <c r="V1657">
        <v>89.01738188327289</v>
      </c>
      <c r="W1657">
        <v>82.163043478260875</v>
      </c>
      <c r="X1657">
        <v>0</v>
      </c>
      <c r="Y1657">
        <v>0</v>
      </c>
      <c r="AA1657">
        <v>10.252472844777031</v>
      </c>
      <c r="AB1657">
        <v>0</v>
      </c>
      <c r="AD1657">
        <v>3.8155845060725857E-3</v>
      </c>
      <c r="AE1657">
        <v>3.9629484504237304E-3</v>
      </c>
    </row>
    <row r="1658" spans="1:31">
      <c r="A1658">
        <v>10</v>
      </c>
      <c r="B1658">
        <v>325</v>
      </c>
      <c r="C1658">
        <v>2009</v>
      </c>
      <c r="D1658">
        <v>99</v>
      </c>
      <c r="E1658">
        <v>99</v>
      </c>
      <c r="F1658">
        <v>99</v>
      </c>
      <c r="G1658">
        <v>99</v>
      </c>
      <c r="H1658">
        <v>99</v>
      </c>
      <c r="I1658">
        <v>99</v>
      </c>
      <c r="J1658">
        <v>999</v>
      </c>
      <c r="K1658">
        <v>99</v>
      </c>
      <c r="L1658">
        <v>99</v>
      </c>
      <c r="M1658">
        <v>44</v>
      </c>
      <c r="N1658">
        <v>99</v>
      </c>
      <c r="O1658">
        <v>99</v>
      </c>
      <c r="P1658">
        <v>9999</v>
      </c>
      <c r="Q1658">
        <v>97</v>
      </c>
      <c r="R1658">
        <v>106</v>
      </c>
      <c r="S1658">
        <v>106</v>
      </c>
      <c r="T1658">
        <v>5</v>
      </c>
      <c r="U1658">
        <v>44</v>
      </c>
      <c r="V1658">
        <v>91.018827040618149</v>
      </c>
      <c r="W1658">
        <v>84.010377358490587</v>
      </c>
      <c r="X1658">
        <v>0</v>
      </c>
      <c r="Y1658">
        <v>0</v>
      </c>
      <c r="AA1658">
        <v>8.3037037569999015</v>
      </c>
      <c r="AB1658">
        <v>0</v>
      </c>
      <c r="AD1658">
        <v>8.7924338618194358E-3</v>
      </c>
      <c r="AE1658">
        <v>9.3373335747766496E-3</v>
      </c>
    </row>
    <row r="1659" spans="1:31">
      <c r="A1659">
        <v>10</v>
      </c>
      <c r="B1659">
        <v>326</v>
      </c>
      <c r="C1659">
        <v>2009</v>
      </c>
      <c r="D1659">
        <v>99</v>
      </c>
      <c r="E1659">
        <v>99</v>
      </c>
      <c r="F1659">
        <v>99</v>
      </c>
      <c r="G1659">
        <v>99</v>
      </c>
      <c r="H1659">
        <v>99</v>
      </c>
      <c r="I1659">
        <v>99</v>
      </c>
      <c r="J1659">
        <v>999</v>
      </c>
      <c r="K1659">
        <v>99</v>
      </c>
      <c r="L1659">
        <v>99</v>
      </c>
      <c r="M1659">
        <v>45</v>
      </c>
      <c r="N1659">
        <v>99</v>
      </c>
      <c r="O1659">
        <v>99</v>
      </c>
      <c r="P1659">
        <v>9999</v>
      </c>
      <c r="Q1659">
        <v>158</v>
      </c>
      <c r="R1659">
        <v>193</v>
      </c>
      <c r="S1659">
        <v>193</v>
      </c>
      <c r="T1659">
        <v>8</v>
      </c>
      <c r="U1659">
        <v>45</v>
      </c>
      <c r="V1659">
        <v>90.778549335069755</v>
      </c>
      <c r="W1659">
        <v>83.788601036269398</v>
      </c>
      <c r="X1659">
        <v>0</v>
      </c>
      <c r="Y1659">
        <v>0</v>
      </c>
      <c r="AA1659">
        <v>9.2867321152110236</v>
      </c>
      <c r="AB1659">
        <v>0</v>
      </c>
      <c r="AD1659">
        <v>1.6008865427652372E-2</v>
      </c>
      <c r="AE1659">
        <v>1.6956113766766034E-2</v>
      </c>
    </row>
    <row r="1660" spans="1:31">
      <c r="A1660">
        <v>10</v>
      </c>
      <c r="B1660">
        <v>327</v>
      </c>
      <c r="C1660">
        <v>2009</v>
      </c>
      <c r="D1660">
        <v>99</v>
      </c>
      <c r="E1660">
        <v>99</v>
      </c>
      <c r="F1660">
        <v>99</v>
      </c>
      <c r="G1660">
        <v>99</v>
      </c>
      <c r="H1660">
        <v>99</v>
      </c>
      <c r="I1660">
        <v>99</v>
      </c>
      <c r="J1660">
        <v>999</v>
      </c>
      <c r="K1660">
        <v>99</v>
      </c>
      <c r="L1660">
        <v>99</v>
      </c>
      <c r="M1660">
        <v>46</v>
      </c>
      <c r="N1660">
        <v>99</v>
      </c>
      <c r="O1660">
        <v>99</v>
      </c>
      <c r="P1660">
        <v>9999</v>
      </c>
      <c r="Q1660">
        <v>212</v>
      </c>
      <c r="R1660">
        <v>289</v>
      </c>
      <c r="S1660">
        <v>289</v>
      </c>
      <c r="T1660">
        <v>8</v>
      </c>
      <c r="U1660">
        <v>46</v>
      </c>
      <c r="V1660">
        <v>91.934679677747042</v>
      </c>
      <c r="W1660">
        <v>84.855709342560601</v>
      </c>
      <c r="X1660">
        <v>0</v>
      </c>
      <c r="Y1660">
        <v>0</v>
      </c>
      <c r="AA1660">
        <v>8.5296781052903938</v>
      </c>
      <c r="AB1660">
        <v>0</v>
      </c>
      <c r="AD1660">
        <v>2.3971824396847339E-2</v>
      </c>
      <c r="AE1660">
        <v>2.5713605962237408E-2</v>
      </c>
    </row>
    <row r="1661" spans="1:31">
      <c r="A1661">
        <v>10</v>
      </c>
      <c r="B1661">
        <v>328</v>
      </c>
      <c r="C1661">
        <v>2009</v>
      </c>
      <c r="D1661">
        <v>99</v>
      </c>
      <c r="E1661">
        <v>99</v>
      </c>
      <c r="F1661">
        <v>99</v>
      </c>
      <c r="G1661">
        <v>99</v>
      </c>
      <c r="H1661">
        <v>99</v>
      </c>
      <c r="I1661">
        <v>99</v>
      </c>
      <c r="J1661">
        <v>999</v>
      </c>
      <c r="K1661">
        <v>99</v>
      </c>
      <c r="L1661">
        <v>99</v>
      </c>
      <c r="M1661">
        <v>47</v>
      </c>
      <c r="N1661">
        <v>99</v>
      </c>
      <c r="O1661">
        <v>99</v>
      </c>
      <c r="P1661">
        <v>9999</v>
      </c>
      <c r="Q1661">
        <v>370</v>
      </c>
      <c r="R1661">
        <v>544</v>
      </c>
      <c r="S1661">
        <v>544</v>
      </c>
      <c r="T1661">
        <v>7.9669117647058814</v>
      </c>
      <c r="U1661">
        <v>47</v>
      </c>
      <c r="V1661">
        <v>90.485588872602108</v>
      </c>
      <c r="W1661">
        <v>83.518198529411805</v>
      </c>
      <c r="X1661">
        <v>0</v>
      </c>
      <c r="Y1661">
        <v>0</v>
      </c>
      <c r="AA1661">
        <v>8.4872427876817405</v>
      </c>
      <c r="AB1661">
        <v>0</v>
      </c>
      <c r="AD1661">
        <v>4.5123434158771479E-2</v>
      </c>
      <c r="AE1661">
        <v>4.7639159571823485E-2</v>
      </c>
    </row>
    <row r="1662" spans="1:31">
      <c r="A1662">
        <v>10</v>
      </c>
      <c r="B1662">
        <v>329</v>
      </c>
      <c r="C1662">
        <v>2009</v>
      </c>
      <c r="D1662">
        <v>99</v>
      </c>
      <c r="E1662">
        <v>99</v>
      </c>
      <c r="F1662">
        <v>99</v>
      </c>
      <c r="G1662">
        <v>99</v>
      </c>
      <c r="H1662">
        <v>99</v>
      </c>
      <c r="I1662">
        <v>99</v>
      </c>
      <c r="J1662">
        <v>999</v>
      </c>
      <c r="K1662">
        <v>99</v>
      </c>
      <c r="L1662">
        <v>99</v>
      </c>
      <c r="M1662">
        <v>48</v>
      </c>
      <c r="N1662">
        <v>99</v>
      </c>
      <c r="O1662">
        <v>99</v>
      </c>
      <c r="P1662">
        <v>9999</v>
      </c>
      <c r="Q1662">
        <v>658</v>
      </c>
      <c r="R1662">
        <v>1341</v>
      </c>
      <c r="S1662">
        <v>1341</v>
      </c>
      <c r="T1662">
        <v>8</v>
      </c>
      <c r="U1662">
        <v>48</v>
      </c>
      <c r="V1662">
        <v>92.342998506151986</v>
      </c>
      <c r="W1662">
        <v>85.232587621178254</v>
      </c>
      <c r="X1662">
        <v>0</v>
      </c>
      <c r="Y1662">
        <v>0</v>
      </c>
      <c r="AA1662">
        <v>9.1676922721331877</v>
      </c>
      <c r="AB1662">
        <v>0</v>
      </c>
      <c r="AD1662">
        <v>0.11123258310094213</v>
      </c>
      <c r="AE1662">
        <v>0.11984461509279964</v>
      </c>
    </row>
    <row r="1663" spans="1:31">
      <c r="A1663">
        <v>10</v>
      </c>
      <c r="B1663">
        <v>330</v>
      </c>
      <c r="C1663">
        <v>2009</v>
      </c>
      <c r="D1663">
        <v>99</v>
      </c>
      <c r="E1663">
        <v>99</v>
      </c>
      <c r="F1663">
        <v>99</v>
      </c>
      <c r="G1663">
        <v>99</v>
      </c>
      <c r="H1663">
        <v>99</v>
      </c>
      <c r="I1663">
        <v>99</v>
      </c>
      <c r="J1663">
        <v>999</v>
      </c>
      <c r="K1663">
        <v>99</v>
      </c>
      <c r="L1663">
        <v>99</v>
      </c>
      <c r="M1663">
        <v>49</v>
      </c>
      <c r="N1663">
        <v>99</v>
      </c>
      <c r="O1663">
        <v>99</v>
      </c>
      <c r="P1663">
        <v>9999</v>
      </c>
      <c r="Q1663">
        <v>956</v>
      </c>
      <c r="R1663">
        <v>2410</v>
      </c>
      <c r="S1663">
        <v>2410</v>
      </c>
      <c r="T1663">
        <v>8</v>
      </c>
      <c r="U1663">
        <v>49</v>
      </c>
      <c r="V1663">
        <v>91.786525087325941</v>
      </c>
      <c r="W1663">
        <v>84.718962655601942</v>
      </c>
      <c r="X1663">
        <v>0</v>
      </c>
      <c r="Y1663">
        <v>0</v>
      </c>
      <c r="AA1663">
        <v>8.5810638626668947</v>
      </c>
      <c r="AB1663">
        <v>0</v>
      </c>
      <c r="AD1663">
        <v>0.19990344912249847</v>
      </c>
      <c r="AE1663">
        <v>0.21408278478206955</v>
      </c>
    </row>
    <row r="1664" spans="1:31">
      <c r="A1664">
        <v>10</v>
      </c>
      <c r="B1664">
        <v>331</v>
      </c>
      <c r="C1664">
        <v>2009</v>
      </c>
      <c r="D1664">
        <v>99</v>
      </c>
      <c r="E1664">
        <v>99</v>
      </c>
      <c r="F1664">
        <v>99</v>
      </c>
      <c r="G1664">
        <v>99</v>
      </c>
      <c r="H1664">
        <v>99</v>
      </c>
      <c r="I1664">
        <v>99</v>
      </c>
      <c r="J1664">
        <v>999</v>
      </c>
      <c r="K1664">
        <v>99</v>
      </c>
      <c r="L1664">
        <v>99</v>
      </c>
      <c r="M1664">
        <v>50</v>
      </c>
      <c r="N1664">
        <v>99</v>
      </c>
      <c r="O1664">
        <v>99</v>
      </c>
      <c r="P1664">
        <v>9999</v>
      </c>
      <c r="Q1664">
        <v>1249</v>
      </c>
      <c r="R1664">
        <v>4514</v>
      </c>
      <c r="S1664">
        <v>4514</v>
      </c>
      <c r="T1664">
        <v>10.998006202924238</v>
      </c>
      <c r="U1664">
        <v>50</v>
      </c>
      <c r="V1664">
        <v>91.617171760325903</v>
      </c>
      <c r="W1664">
        <v>84.562649534780775</v>
      </c>
      <c r="X1664">
        <v>0</v>
      </c>
      <c r="Y1664">
        <v>0</v>
      </c>
      <c r="AA1664">
        <v>8.3720440489583492</v>
      </c>
      <c r="AB1664">
        <v>0</v>
      </c>
      <c r="AD1664">
        <v>0.37442496653068807</v>
      </c>
      <c r="AE1664">
        <v>0.40024342852553402</v>
      </c>
    </row>
    <row r="1665" spans="1:31">
      <c r="A1665">
        <v>10</v>
      </c>
      <c r="B1665">
        <v>332</v>
      </c>
      <c r="C1665">
        <v>2009</v>
      </c>
      <c r="D1665">
        <v>99</v>
      </c>
      <c r="E1665">
        <v>99</v>
      </c>
      <c r="F1665">
        <v>99</v>
      </c>
      <c r="G1665">
        <v>99</v>
      </c>
      <c r="H1665">
        <v>99</v>
      </c>
      <c r="I1665">
        <v>99</v>
      </c>
      <c r="J1665">
        <v>999</v>
      </c>
      <c r="K1665">
        <v>99</v>
      </c>
      <c r="L1665">
        <v>99</v>
      </c>
      <c r="M1665">
        <v>51</v>
      </c>
      <c r="N1665">
        <v>99</v>
      </c>
      <c r="O1665">
        <v>99</v>
      </c>
      <c r="P1665">
        <v>9999</v>
      </c>
      <c r="Q1665">
        <v>1568</v>
      </c>
      <c r="R1665">
        <v>8263</v>
      </c>
      <c r="S1665">
        <v>8263</v>
      </c>
      <c r="T1665">
        <v>10.999636935737627</v>
      </c>
      <c r="U1665">
        <v>51</v>
      </c>
      <c r="V1665">
        <v>91.14462794042413</v>
      </c>
      <c r="W1665">
        <v>84.126491589011422</v>
      </c>
      <c r="X1665">
        <v>0</v>
      </c>
      <c r="Y1665">
        <v>0</v>
      </c>
      <c r="AA1665">
        <v>8.425256594658638</v>
      </c>
      <c r="AB1665">
        <v>0</v>
      </c>
      <c r="AD1665">
        <v>0.68539510377560398</v>
      </c>
      <c r="AE1665">
        <v>0.72887760009839808</v>
      </c>
    </row>
    <row r="1666" spans="1:31">
      <c r="A1666">
        <v>10</v>
      </c>
      <c r="B1666">
        <v>333</v>
      </c>
      <c r="C1666">
        <v>2009</v>
      </c>
      <c r="D1666">
        <v>99</v>
      </c>
      <c r="E1666">
        <v>99</v>
      </c>
      <c r="F1666">
        <v>99</v>
      </c>
      <c r="G1666">
        <v>99</v>
      </c>
      <c r="H1666">
        <v>99</v>
      </c>
      <c r="I1666">
        <v>99</v>
      </c>
      <c r="J1666">
        <v>999</v>
      </c>
      <c r="K1666">
        <v>99</v>
      </c>
      <c r="L1666">
        <v>99</v>
      </c>
      <c r="M1666">
        <v>52</v>
      </c>
      <c r="N1666">
        <v>99</v>
      </c>
      <c r="O1666">
        <v>99</v>
      </c>
      <c r="P1666">
        <v>9999</v>
      </c>
      <c r="Q1666">
        <v>1838</v>
      </c>
      <c r="R1666">
        <v>14730</v>
      </c>
      <c r="S1666">
        <v>14730</v>
      </c>
      <c r="T1666">
        <v>10.99938900203666</v>
      </c>
      <c r="U1666">
        <v>52</v>
      </c>
      <c r="V1666">
        <v>90.650855889948062</v>
      </c>
      <c r="W1666">
        <v>83.67073998642239</v>
      </c>
      <c r="X1666">
        <v>0</v>
      </c>
      <c r="Y1666">
        <v>0</v>
      </c>
      <c r="AA1666">
        <v>8.1679971300820995</v>
      </c>
      <c r="AB1666">
        <v>0</v>
      </c>
      <c r="AD1666">
        <v>1.2218165168358519</v>
      </c>
      <c r="AE1666">
        <v>1.2922913286661573</v>
      </c>
    </row>
    <row r="1667" spans="1:31">
      <c r="A1667">
        <v>10</v>
      </c>
      <c r="B1667">
        <v>334</v>
      </c>
      <c r="C1667">
        <v>2009</v>
      </c>
      <c r="D1667">
        <v>99</v>
      </c>
      <c r="E1667">
        <v>99</v>
      </c>
      <c r="F1667">
        <v>99</v>
      </c>
      <c r="G1667">
        <v>99</v>
      </c>
      <c r="H1667">
        <v>99</v>
      </c>
      <c r="I1667">
        <v>99</v>
      </c>
      <c r="J1667">
        <v>999</v>
      </c>
      <c r="K1667">
        <v>99</v>
      </c>
      <c r="L1667">
        <v>99</v>
      </c>
      <c r="M1667">
        <v>53</v>
      </c>
      <c r="N1667">
        <v>99</v>
      </c>
      <c r="O1667">
        <v>99</v>
      </c>
      <c r="P1667">
        <v>9999</v>
      </c>
      <c r="Q1667">
        <v>2015</v>
      </c>
      <c r="R1667">
        <v>25369</v>
      </c>
      <c r="S1667">
        <v>25369</v>
      </c>
      <c r="T1667">
        <v>10.999881745437344</v>
      </c>
      <c r="U1667">
        <v>53</v>
      </c>
      <c r="V1667">
        <v>90.13619432218178</v>
      </c>
      <c r="W1667">
        <v>83.195707359375348</v>
      </c>
      <c r="X1667">
        <v>0</v>
      </c>
      <c r="Y1667">
        <v>0</v>
      </c>
      <c r="AA1667">
        <v>8.1282966611523619</v>
      </c>
      <c r="AB1667">
        <v>0</v>
      </c>
      <c r="AD1667">
        <v>2.104294855099031</v>
      </c>
      <c r="AE1667">
        <v>2.2130352955633934</v>
      </c>
    </row>
    <row r="1668" spans="1:31">
      <c r="A1668">
        <v>10</v>
      </c>
      <c r="B1668">
        <v>335</v>
      </c>
      <c r="C1668">
        <v>2009</v>
      </c>
      <c r="D1668">
        <v>99</v>
      </c>
      <c r="E1668">
        <v>99</v>
      </c>
      <c r="F1668">
        <v>99</v>
      </c>
      <c r="G1668">
        <v>99</v>
      </c>
      <c r="H1668">
        <v>99</v>
      </c>
      <c r="I1668">
        <v>99</v>
      </c>
      <c r="J1668">
        <v>999</v>
      </c>
      <c r="K1668">
        <v>99</v>
      </c>
      <c r="L1668">
        <v>99</v>
      </c>
      <c r="M1668">
        <v>54</v>
      </c>
      <c r="N1668">
        <v>99</v>
      </c>
      <c r="O1668">
        <v>99</v>
      </c>
      <c r="P1668">
        <v>9999</v>
      </c>
      <c r="Q1668">
        <v>2158</v>
      </c>
      <c r="R1668">
        <v>41527</v>
      </c>
      <c r="S1668">
        <v>41527</v>
      </c>
      <c r="T1668">
        <v>11</v>
      </c>
      <c r="U1668">
        <v>54</v>
      </c>
      <c r="V1668">
        <v>89.486989641715212</v>
      </c>
      <c r="W1668">
        <v>82.596491439304145</v>
      </c>
      <c r="X1668">
        <v>0</v>
      </c>
      <c r="Y1668">
        <v>0</v>
      </c>
      <c r="AA1668">
        <v>8.1003875547391218</v>
      </c>
      <c r="AB1668">
        <v>0</v>
      </c>
      <c r="AD1668">
        <v>3.444560386601657</v>
      </c>
      <c r="AE1668">
        <v>3.5964682522165226</v>
      </c>
    </row>
    <row r="1669" spans="1:31">
      <c r="A1669">
        <v>10</v>
      </c>
      <c r="B1669">
        <v>336</v>
      </c>
      <c r="C1669">
        <v>2009</v>
      </c>
      <c r="D1669">
        <v>99</v>
      </c>
      <c r="E1669">
        <v>99</v>
      </c>
      <c r="F1669">
        <v>99</v>
      </c>
      <c r="G1669">
        <v>99</v>
      </c>
      <c r="H1669">
        <v>99</v>
      </c>
      <c r="I1669">
        <v>99</v>
      </c>
      <c r="J1669">
        <v>999</v>
      </c>
      <c r="K1669">
        <v>99</v>
      </c>
      <c r="L1669">
        <v>99</v>
      </c>
      <c r="M1669">
        <v>55</v>
      </c>
      <c r="N1669">
        <v>99</v>
      </c>
      <c r="O1669">
        <v>99</v>
      </c>
      <c r="P1669">
        <v>9999</v>
      </c>
      <c r="Q1669">
        <v>2258</v>
      </c>
      <c r="R1669">
        <v>62708</v>
      </c>
      <c r="S1669">
        <v>62707</v>
      </c>
      <c r="T1669">
        <v>13.999904318428271</v>
      </c>
      <c r="U1669">
        <v>55.000877095061163</v>
      </c>
      <c r="V1669">
        <v>88.783174827032624</v>
      </c>
      <c r="W1669">
        <v>81.946312213947749</v>
      </c>
      <c r="X1669">
        <v>0</v>
      </c>
      <c r="Y1669">
        <v>0</v>
      </c>
      <c r="AA1669">
        <v>8.1484605769396232</v>
      </c>
      <c r="AD1669">
        <v>5.2014711566695588</v>
      </c>
      <c r="AE1669">
        <v>5.3880238743659197</v>
      </c>
    </row>
    <row r="1670" spans="1:31">
      <c r="A1670">
        <v>10</v>
      </c>
      <c r="B1670">
        <v>337</v>
      </c>
      <c r="C1670">
        <v>2009</v>
      </c>
      <c r="D1670">
        <v>99</v>
      </c>
      <c r="E1670">
        <v>99</v>
      </c>
      <c r="F1670">
        <v>99</v>
      </c>
      <c r="G1670">
        <v>99</v>
      </c>
      <c r="H1670">
        <v>99</v>
      </c>
      <c r="I1670">
        <v>99</v>
      </c>
      <c r="J1670">
        <v>999</v>
      </c>
      <c r="K1670">
        <v>99</v>
      </c>
      <c r="L1670">
        <v>99</v>
      </c>
      <c r="M1670">
        <v>56</v>
      </c>
      <c r="N1670">
        <v>99</v>
      </c>
      <c r="O1670">
        <v>99</v>
      </c>
      <c r="P1670">
        <v>9999</v>
      </c>
      <c r="Q1670">
        <v>2329</v>
      </c>
      <c r="R1670">
        <v>87572</v>
      </c>
      <c r="S1670">
        <v>87571</v>
      </c>
      <c r="T1670">
        <v>13.999897227424295</v>
      </c>
      <c r="U1670">
        <v>56.000639481106759</v>
      </c>
      <c r="V1670">
        <v>87.997180384188255</v>
      </c>
      <c r="W1670">
        <v>81.220981831884075</v>
      </c>
      <c r="X1670">
        <v>0</v>
      </c>
      <c r="Y1670">
        <v>0</v>
      </c>
      <c r="AA1670">
        <v>8.1881253147401747</v>
      </c>
      <c r="AD1670">
        <v>7.2638775296910527</v>
      </c>
      <c r="AE1670">
        <v>7.4578323725755986</v>
      </c>
    </row>
    <row r="1671" spans="1:31">
      <c r="A1671">
        <v>10</v>
      </c>
      <c r="B1671">
        <v>338</v>
      </c>
      <c r="C1671">
        <v>2009</v>
      </c>
      <c r="D1671">
        <v>99</v>
      </c>
      <c r="E1671">
        <v>99</v>
      </c>
      <c r="F1671">
        <v>99</v>
      </c>
      <c r="G1671">
        <v>99</v>
      </c>
      <c r="H1671">
        <v>99</v>
      </c>
      <c r="I1671">
        <v>99</v>
      </c>
      <c r="J1671">
        <v>999</v>
      </c>
      <c r="K1671">
        <v>99</v>
      </c>
      <c r="L1671">
        <v>99</v>
      </c>
      <c r="M1671">
        <v>57</v>
      </c>
      <c r="N1671">
        <v>99</v>
      </c>
      <c r="O1671">
        <v>99</v>
      </c>
      <c r="P1671">
        <v>9999</v>
      </c>
      <c r="Q1671">
        <v>2391</v>
      </c>
      <c r="R1671">
        <v>112961</v>
      </c>
      <c r="S1671">
        <v>112959</v>
      </c>
      <c r="T1671">
        <v>13.99994688432291</v>
      </c>
      <c r="U1671">
        <v>57.001009215733134</v>
      </c>
      <c r="V1671">
        <v>87.288975701662366</v>
      </c>
      <c r="W1671">
        <v>80.567050876866546</v>
      </c>
      <c r="X1671">
        <v>0</v>
      </c>
      <c r="Y1671">
        <v>0</v>
      </c>
      <c r="AA1671">
        <v>8.3228473461109864</v>
      </c>
      <c r="AD1671">
        <v>9.3698313345753359</v>
      </c>
      <c r="AE1671">
        <v>9.5425046274592411</v>
      </c>
    </row>
    <row r="1672" spans="1:31">
      <c r="A1672">
        <v>10</v>
      </c>
      <c r="B1672">
        <v>339</v>
      </c>
      <c r="C1672">
        <v>2009</v>
      </c>
      <c r="D1672">
        <v>99</v>
      </c>
      <c r="E1672">
        <v>99</v>
      </c>
      <c r="F1672">
        <v>99</v>
      </c>
      <c r="G1672">
        <v>99</v>
      </c>
      <c r="H1672">
        <v>99</v>
      </c>
      <c r="I1672">
        <v>99</v>
      </c>
      <c r="J1672">
        <v>999</v>
      </c>
      <c r="K1672">
        <v>99</v>
      </c>
      <c r="L1672">
        <v>99</v>
      </c>
      <c r="M1672">
        <v>58</v>
      </c>
      <c r="N1672">
        <v>99</v>
      </c>
      <c r="O1672">
        <v>99</v>
      </c>
      <c r="P1672">
        <v>9999</v>
      </c>
      <c r="Q1672">
        <v>2432</v>
      </c>
      <c r="R1672">
        <v>137152</v>
      </c>
      <c r="S1672">
        <v>137149</v>
      </c>
      <c r="T1672">
        <v>13.999978126458238</v>
      </c>
      <c r="U1672">
        <v>58.001268693173117</v>
      </c>
      <c r="V1672">
        <v>86.37204776069656</v>
      </c>
      <c r="W1672">
        <v>79.720592202640447</v>
      </c>
      <c r="X1672">
        <v>0</v>
      </c>
      <c r="Y1672">
        <v>0</v>
      </c>
      <c r="AA1672">
        <v>8.5323585589577515</v>
      </c>
      <c r="AD1672">
        <v>11.3764140473232</v>
      </c>
      <c r="AE1672">
        <v>11.464291889424102</v>
      </c>
    </row>
    <row r="1673" spans="1:31">
      <c r="A1673">
        <v>10</v>
      </c>
      <c r="B1673">
        <v>340</v>
      </c>
      <c r="C1673">
        <v>2009</v>
      </c>
      <c r="D1673">
        <v>99</v>
      </c>
      <c r="E1673">
        <v>99</v>
      </c>
      <c r="F1673">
        <v>99</v>
      </c>
      <c r="G1673">
        <v>99</v>
      </c>
      <c r="H1673">
        <v>99</v>
      </c>
      <c r="I1673">
        <v>99</v>
      </c>
      <c r="J1673">
        <v>999</v>
      </c>
      <c r="K1673">
        <v>99</v>
      </c>
      <c r="L1673">
        <v>99</v>
      </c>
      <c r="M1673">
        <v>59</v>
      </c>
      <c r="N1673">
        <v>99</v>
      </c>
      <c r="O1673">
        <v>99</v>
      </c>
      <c r="P1673">
        <v>9999</v>
      </c>
      <c r="Q1673">
        <v>2418</v>
      </c>
      <c r="R1673">
        <v>144170</v>
      </c>
      <c r="S1673">
        <v>144169</v>
      </c>
      <c r="T1673">
        <v>13.99995838246514</v>
      </c>
      <c r="U1673">
        <v>59.000409241931351</v>
      </c>
      <c r="V1673">
        <v>85.719040748697807</v>
      </c>
      <c r="W1673">
        <v>79.118406176084292</v>
      </c>
      <c r="X1673">
        <v>0</v>
      </c>
      <c r="Y1673">
        <v>0</v>
      </c>
      <c r="AA1673">
        <v>8.5855149844652558</v>
      </c>
      <c r="AD1673">
        <v>11.958539526967057</v>
      </c>
      <c r="AE1673">
        <v>11.960063608494377</v>
      </c>
    </row>
    <row r="1674" spans="1:31">
      <c r="A1674">
        <v>10</v>
      </c>
      <c r="B1674">
        <v>341</v>
      </c>
      <c r="C1674">
        <v>2009</v>
      </c>
      <c r="D1674">
        <v>99</v>
      </c>
      <c r="E1674">
        <v>99</v>
      </c>
      <c r="F1674">
        <v>99</v>
      </c>
      <c r="G1674">
        <v>99</v>
      </c>
      <c r="H1674">
        <v>99</v>
      </c>
      <c r="I1674">
        <v>99</v>
      </c>
      <c r="J1674">
        <v>999</v>
      </c>
      <c r="K1674">
        <v>99</v>
      </c>
      <c r="L1674">
        <v>99</v>
      </c>
      <c r="M1674">
        <v>60</v>
      </c>
      <c r="N1674">
        <v>99</v>
      </c>
      <c r="O1674">
        <v>99</v>
      </c>
      <c r="P1674">
        <v>9999</v>
      </c>
      <c r="Q1674">
        <v>2427</v>
      </c>
      <c r="R1674">
        <v>140451</v>
      </c>
      <c r="S1674">
        <v>140448</v>
      </c>
      <c r="T1674">
        <v>16.999401926650577</v>
      </c>
      <c r="U1674">
        <v>60.001281613123709</v>
      </c>
      <c r="V1674">
        <v>85.124165894646623</v>
      </c>
      <c r="W1674">
        <v>78.568848969013189</v>
      </c>
      <c r="X1674">
        <v>0</v>
      </c>
      <c r="Y1674">
        <v>0</v>
      </c>
      <c r="AA1674">
        <v>8.6180209500676419</v>
      </c>
      <c r="AD1674">
        <v>11.650057814400018</v>
      </c>
      <c r="AE1674">
        <v>11.57044396451705</v>
      </c>
    </row>
    <row r="1675" spans="1:31">
      <c r="A1675">
        <v>10</v>
      </c>
      <c r="B1675">
        <v>342</v>
      </c>
      <c r="C1675">
        <v>2009</v>
      </c>
      <c r="D1675">
        <v>99</v>
      </c>
      <c r="E1675">
        <v>99</v>
      </c>
      <c r="F1675">
        <v>99</v>
      </c>
      <c r="G1675">
        <v>99</v>
      </c>
      <c r="H1675">
        <v>99</v>
      </c>
      <c r="I1675">
        <v>99</v>
      </c>
      <c r="J1675">
        <v>999</v>
      </c>
      <c r="K1675">
        <v>99</v>
      </c>
      <c r="L1675">
        <v>99</v>
      </c>
      <c r="M1675">
        <v>61</v>
      </c>
      <c r="N1675">
        <v>99</v>
      </c>
      <c r="O1675">
        <v>99</v>
      </c>
      <c r="P1675">
        <v>9999</v>
      </c>
      <c r="Q1675">
        <v>2397</v>
      </c>
      <c r="R1675">
        <v>122254</v>
      </c>
      <c r="S1675">
        <v>122253</v>
      </c>
      <c r="T1675">
        <v>16.999852765553683</v>
      </c>
      <c r="U1675">
        <v>61.000498965260562</v>
      </c>
      <c r="V1675">
        <v>84.807648816725489</v>
      </c>
      <c r="W1675">
        <v>78.277137575356576</v>
      </c>
      <c r="X1675">
        <v>0</v>
      </c>
      <c r="Y1675">
        <v>0</v>
      </c>
      <c r="AA1675">
        <v>8.4312648566251944</v>
      </c>
      <c r="AD1675">
        <v>10.140662352291258</v>
      </c>
      <c r="AE1675">
        <v>10.034102537136421</v>
      </c>
    </row>
    <row r="1676" spans="1:31">
      <c r="A1676">
        <v>10</v>
      </c>
      <c r="B1676">
        <v>343</v>
      </c>
      <c r="C1676">
        <v>2009</v>
      </c>
      <c r="D1676">
        <v>99</v>
      </c>
      <c r="E1676">
        <v>99</v>
      </c>
      <c r="F1676">
        <v>99</v>
      </c>
      <c r="G1676">
        <v>99</v>
      </c>
      <c r="H1676">
        <v>99</v>
      </c>
      <c r="I1676">
        <v>99</v>
      </c>
      <c r="J1676">
        <v>999</v>
      </c>
      <c r="K1676">
        <v>99</v>
      </c>
      <c r="L1676">
        <v>99</v>
      </c>
      <c r="M1676">
        <v>62</v>
      </c>
      <c r="N1676">
        <v>99</v>
      </c>
      <c r="O1676">
        <v>99</v>
      </c>
      <c r="P1676">
        <v>9999</v>
      </c>
      <c r="Q1676">
        <v>2348</v>
      </c>
      <c r="R1676">
        <v>98646</v>
      </c>
      <c r="S1676">
        <v>98644</v>
      </c>
      <c r="T1676">
        <v>16.999665470470163</v>
      </c>
      <c r="U1676">
        <v>62.001257045537486</v>
      </c>
      <c r="V1676">
        <v>84.394941451588934</v>
      </c>
      <c r="W1676">
        <v>77.895721990186942</v>
      </c>
      <c r="X1676">
        <v>0</v>
      </c>
      <c r="Y1676">
        <v>0</v>
      </c>
      <c r="AA1676">
        <v>8.2806470981911513</v>
      </c>
      <c r="AD1676">
        <v>8.182438025783398</v>
      </c>
      <c r="AE1676">
        <v>8.0569070799471483</v>
      </c>
    </row>
    <row r="1677" spans="1:31">
      <c r="A1677">
        <v>10</v>
      </c>
      <c r="B1677">
        <v>344</v>
      </c>
      <c r="C1677">
        <v>2009</v>
      </c>
      <c r="D1677">
        <v>99</v>
      </c>
      <c r="E1677">
        <v>99</v>
      </c>
      <c r="F1677">
        <v>99</v>
      </c>
      <c r="G1677">
        <v>99</v>
      </c>
      <c r="H1677">
        <v>99</v>
      </c>
      <c r="I1677">
        <v>99</v>
      </c>
      <c r="J1677">
        <v>999</v>
      </c>
      <c r="K1677">
        <v>99</v>
      </c>
      <c r="L1677">
        <v>99</v>
      </c>
      <c r="M1677">
        <v>63</v>
      </c>
      <c r="N1677">
        <v>99</v>
      </c>
      <c r="O1677">
        <v>99</v>
      </c>
      <c r="P1677">
        <v>9999</v>
      </c>
      <c r="Q1677">
        <v>2273</v>
      </c>
      <c r="R1677">
        <v>75628</v>
      </c>
      <c r="S1677">
        <v>75628</v>
      </c>
      <c r="T1677">
        <v>16.999484317977476</v>
      </c>
      <c r="U1677">
        <v>63</v>
      </c>
      <c r="V1677">
        <v>83.684439390596381</v>
      </c>
      <c r="W1677">
        <v>77.240737557518258</v>
      </c>
      <c r="X1677">
        <v>0</v>
      </c>
      <c r="Y1677">
        <v>0</v>
      </c>
      <c r="AA1677">
        <v>8.1444581249832169</v>
      </c>
      <c r="AB1677">
        <v>0</v>
      </c>
      <c r="AD1677">
        <v>6.2731527179403797</v>
      </c>
      <c r="AE1677">
        <v>6.1250988377902704</v>
      </c>
    </row>
    <row r="1678" spans="1:31">
      <c r="A1678">
        <v>10</v>
      </c>
      <c r="B1678">
        <v>345</v>
      </c>
      <c r="C1678">
        <v>2009</v>
      </c>
      <c r="D1678">
        <v>99</v>
      </c>
      <c r="E1678">
        <v>99</v>
      </c>
      <c r="F1678">
        <v>99</v>
      </c>
      <c r="G1678">
        <v>99</v>
      </c>
      <c r="H1678">
        <v>99</v>
      </c>
      <c r="I1678">
        <v>99</v>
      </c>
      <c r="J1678">
        <v>999</v>
      </c>
      <c r="K1678">
        <v>99</v>
      </c>
      <c r="L1678">
        <v>99</v>
      </c>
      <c r="M1678">
        <v>64</v>
      </c>
      <c r="N1678">
        <v>99</v>
      </c>
      <c r="O1678">
        <v>99</v>
      </c>
      <c r="P1678">
        <v>9999</v>
      </c>
      <c r="Q1678">
        <v>2230</v>
      </c>
      <c r="R1678">
        <v>57852</v>
      </c>
      <c r="S1678">
        <v>57851</v>
      </c>
      <c r="T1678">
        <v>16.999948143538685</v>
      </c>
      <c r="U1678">
        <v>64.001106290297486</v>
      </c>
      <c r="V1678">
        <v>82.651309197894719</v>
      </c>
      <c r="W1678">
        <v>76.286525729892304</v>
      </c>
      <c r="X1678">
        <v>0</v>
      </c>
      <c r="Y1678">
        <v>0</v>
      </c>
      <c r="AA1678">
        <v>8.1833356185950663</v>
      </c>
      <c r="AD1678">
        <v>4.7986781488111125</v>
      </c>
      <c r="AE1678">
        <v>4.6274611409286255</v>
      </c>
    </row>
    <row r="1679" spans="1:31">
      <c r="A1679">
        <v>10</v>
      </c>
      <c r="B1679">
        <v>346</v>
      </c>
      <c r="C1679">
        <v>2009</v>
      </c>
      <c r="D1679">
        <v>99</v>
      </c>
      <c r="E1679">
        <v>99</v>
      </c>
      <c r="F1679">
        <v>99</v>
      </c>
      <c r="G1679">
        <v>99</v>
      </c>
      <c r="H1679">
        <v>99</v>
      </c>
      <c r="I1679">
        <v>99</v>
      </c>
      <c r="J1679">
        <v>999</v>
      </c>
      <c r="K1679">
        <v>99</v>
      </c>
      <c r="L1679">
        <v>99</v>
      </c>
      <c r="M1679">
        <v>65</v>
      </c>
      <c r="N1679">
        <v>99</v>
      </c>
      <c r="O1679">
        <v>99</v>
      </c>
      <c r="P1679">
        <v>9999</v>
      </c>
      <c r="Q1679">
        <v>2039</v>
      </c>
      <c r="R1679">
        <v>35788</v>
      </c>
      <c r="S1679">
        <v>35788</v>
      </c>
      <c r="T1679">
        <v>16.999664692075555</v>
      </c>
      <c r="U1679">
        <v>65</v>
      </c>
      <c r="V1679">
        <v>80.786065794219184</v>
      </c>
      <c r="W1679">
        <v>74.565538728065349</v>
      </c>
      <c r="X1679">
        <v>0</v>
      </c>
      <c r="Y1679">
        <v>0</v>
      </c>
      <c r="AA1679">
        <v>8.0750581707212632</v>
      </c>
      <c r="AB1679">
        <v>0</v>
      </c>
      <c r="AD1679">
        <v>2.9685247457244723</v>
      </c>
      <c r="AE1679">
        <v>2.7980770027254742</v>
      </c>
    </row>
    <row r="1680" spans="1:31">
      <c r="A1680">
        <v>10</v>
      </c>
      <c r="B1680">
        <v>347</v>
      </c>
      <c r="C1680">
        <v>2009</v>
      </c>
      <c r="D1680">
        <v>99</v>
      </c>
      <c r="E1680">
        <v>99</v>
      </c>
      <c r="F1680">
        <v>99</v>
      </c>
      <c r="G1680">
        <v>99</v>
      </c>
      <c r="H1680">
        <v>99</v>
      </c>
      <c r="I1680">
        <v>99</v>
      </c>
      <c r="J1680">
        <v>999</v>
      </c>
      <c r="K1680">
        <v>99</v>
      </c>
      <c r="L1680">
        <v>99</v>
      </c>
      <c r="M1680">
        <v>66</v>
      </c>
      <c r="N1680">
        <v>99</v>
      </c>
      <c r="O1680">
        <v>99</v>
      </c>
      <c r="P1680">
        <v>9999</v>
      </c>
      <c r="Q1680">
        <v>1832</v>
      </c>
      <c r="R1680">
        <v>19096</v>
      </c>
      <c r="S1680">
        <v>19096</v>
      </c>
      <c r="T1680">
        <v>17</v>
      </c>
      <c r="U1680">
        <v>66</v>
      </c>
      <c r="V1680">
        <v>78.903235564979823</v>
      </c>
      <c r="W1680">
        <v>72.827686426476674</v>
      </c>
      <c r="X1680">
        <v>0</v>
      </c>
      <c r="Y1680">
        <v>0</v>
      </c>
      <c r="AA1680">
        <v>8.0092353877893743</v>
      </c>
      <c r="AB1680">
        <v>0</v>
      </c>
      <c r="AD1680">
        <v>1.5839652549556975</v>
      </c>
      <c r="AE1680">
        <v>1.4582198072766657</v>
      </c>
    </row>
    <row r="1681" spans="1:31">
      <c r="A1681">
        <v>10</v>
      </c>
      <c r="B1681">
        <v>348</v>
      </c>
      <c r="C1681">
        <v>2009</v>
      </c>
      <c r="D1681">
        <v>99</v>
      </c>
      <c r="E1681">
        <v>99</v>
      </c>
      <c r="F1681">
        <v>99</v>
      </c>
      <c r="G1681">
        <v>99</v>
      </c>
      <c r="H1681">
        <v>99</v>
      </c>
      <c r="I1681">
        <v>99</v>
      </c>
      <c r="J1681">
        <v>999</v>
      </c>
      <c r="K1681">
        <v>99</v>
      </c>
      <c r="L1681">
        <v>99</v>
      </c>
      <c r="M1681">
        <v>67</v>
      </c>
      <c r="N1681">
        <v>99</v>
      </c>
      <c r="O1681">
        <v>99</v>
      </c>
      <c r="P1681">
        <v>9999</v>
      </c>
      <c r="Q1681">
        <v>1481</v>
      </c>
      <c r="R1681">
        <v>8203</v>
      </c>
      <c r="S1681">
        <v>8202</v>
      </c>
      <c r="T1681">
        <v>17</v>
      </c>
      <c r="U1681">
        <v>67.00816873933185</v>
      </c>
      <c r="V1681">
        <v>76.981593951003745</v>
      </c>
      <c r="W1681">
        <v>71.049244086808002</v>
      </c>
      <c r="X1681">
        <v>0</v>
      </c>
      <c r="Y1681">
        <v>0</v>
      </c>
      <c r="AA1681">
        <v>7.8151011470878844</v>
      </c>
      <c r="AD1681">
        <v>0.68041825441985693</v>
      </c>
      <c r="AE1681">
        <v>0.61103107855424754</v>
      </c>
    </row>
    <row r="1682" spans="1:31">
      <c r="A1682">
        <v>10</v>
      </c>
      <c r="B1682">
        <v>349</v>
      </c>
      <c r="C1682">
        <v>2009</v>
      </c>
      <c r="D1682">
        <v>99</v>
      </c>
      <c r="E1682">
        <v>99</v>
      </c>
      <c r="F1682">
        <v>99</v>
      </c>
      <c r="G1682">
        <v>99</v>
      </c>
      <c r="H1682">
        <v>99</v>
      </c>
      <c r="I1682">
        <v>99</v>
      </c>
      <c r="J1682">
        <v>999</v>
      </c>
      <c r="K1682">
        <v>99</v>
      </c>
      <c r="L1682">
        <v>99</v>
      </c>
      <c r="M1682">
        <v>68</v>
      </c>
      <c r="N1682">
        <v>99</v>
      </c>
      <c r="O1682">
        <v>99</v>
      </c>
      <c r="P1682">
        <v>9999</v>
      </c>
      <c r="Q1682">
        <v>983</v>
      </c>
      <c r="R1682">
        <v>3196</v>
      </c>
      <c r="S1682">
        <v>3195</v>
      </c>
      <c r="T1682">
        <v>16.997183979974974</v>
      </c>
      <c r="U1682">
        <v>68.021283255086075</v>
      </c>
      <c r="V1682">
        <v>74.435339616850939</v>
      </c>
      <c r="W1682">
        <v>68.69170579029749</v>
      </c>
      <c r="X1682">
        <v>0</v>
      </c>
      <c r="Y1682">
        <v>0</v>
      </c>
      <c r="AA1682">
        <v>7.4757722439019902</v>
      </c>
      <c r="AD1682">
        <v>0.26510017568278221</v>
      </c>
      <c r="AE1682">
        <v>0.23012258140349195</v>
      </c>
    </row>
    <row r="1683" spans="1:31">
      <c r="A1683">
        <v>10</v>
      </c>
      <c r="B1683">
        <v>350</v>
      </c>
      <c r="C1683">
        <v>2008</v>
      </c>
      <c r="D1683">
        <v>99</v>
      </c>
      <c r="E1683">
        <v>99</v>
      </c>
      <c r="F1683">
        <v>99</v>
      </c>
      <c r="G1683">
        <v>99</v>
      </c>
      <c r="H1683">
        <v>99</v>
      </c>
      <c r="I1683">
        <v>99</v>
      </c>
      <c r="J1683">
        <v>999</v>
      </c>
      <c r="K1683">
        <v>99</v>
      </c>
      <c r="L1683">
        <v>99</v>
      </c>
      <c r="M1683">
        <v>35</v>
      </c>
      <c r="N1683">
        <v>99</v>
      </c>
      <c r="O1683">
        <v>99</v>
      </c>
      <c r="P1683">
        <v>9999</v>
      </c>
      <c r="Q1683">
        <v>52</v>
      </c>
      <c r="R1683">
        <v>63</v>
      </c>
      <c r="S1683">
        <v>63</v>
      </c>
      <c r="T1683">
        <v>2</v>
      </c>
      <c r="U1683">
        <v>35</v>
      </c>
      <c r="V1683">
        <v>81.311802438562992</v>
      </c>
      <c r="W1683">
        <v>75.050793650793651</v>
      </c>
      <c r="X1683">
        <v>0</v>
      </c>
      <c r="Y1683">
        <v>0</v>
      </c>
      <c r="AA1683">
        <v>11.799177708985152</v>
      </c>
      <c r="AB1683">
        <v>0</v>
      </c>
      <c r="AD1683">
        <v>5.2641517947415294E-3</v>
      </c>
      <c r="AE1683">
        <v>4.9678415004169914E-3</v>
      </c>
    </row>
    <row r="1684" spans="1:31">
      <c r="A1684">
        <v>10</v>
      </c>
      <c r="B1684">
        <v>351</v>
      </c>
      <c r="C1684">
        <v>2008</v>
      </c>
      <c r="D1684">
        <v>99</v>
      </c>
      <c r="E1684">
        <v>99</v>
      </c>
      <c r="F1684">
        <v>99</v>
      </c>
      <c r="G1684">
        <v>99</v>
      </c>
      <c r="H1684">
        <v>99</v>
      </c>
      <c r="I1684">
        <v>99</v>
      </c>
      <c r="J1684">
        <v>999</v>
      </c>
      <c r="K1684">
        <v>99</v>
      </c>
      <c r="L1684">
        <v>99</v>
      </c>
      <c r="M1684">
        <v>36</v>
      </c>
      <c r="N1684">
        <v>99</v>
      </c>
      <c r="O1684">
        <v>99</v>
      </c>
      <c r="P1684">
        <v>9999</v>
      </c>
      <c r="Q1684">
        <v>16</v>
      </c>
      <c r="R1684">
        <v>16</v>
      </c>
      <c r="S1684">
        <v>16</v>
      </c>
      <c r="T1684">
        <v>2</v>
      </c>
      <c r="U1684">
        <v>36</v>
      </c>
      <c r="V1684">
        <v>83.443932827735651</v>
      </c>
      <c r="W1684">
        <v>77.018749999999997</v>
      </c>
      <c r="X1684">
        <v>0</v>
      </c>
      <c r="Y1684">
        <v>0</v>
      </c>
      <c r="AA1684">
        <v>11.175655391855175</v>
      </c>
      <c r="AB1684">
        <v>0</v>
      </c>
      <c r="AD1684">
        <v>1.3369274399343571E-3</v>
      </c>
      <c r="AE1684">
        <v>1.29475721859563E-3</v>
      </c>
    </row>
    <row r="1685" spans="1:31">
      <c r="A1685">
        <v>10</v>
      </c>
      <c r="B1685">
        <v>352</v>
      </c>
      <c r="C1685">
        <v>2008</v>
      </c>
      <c r="D1685">
        <v>99</v>
      </c>
      <c r="E1685">
        <v>99</v>
      </c>
      <c r="F1685">
        <v>99</v>
      </c>
      <c r="G1685">
        <v>99</v>
      </c>
      <c r="H1685">
        <v>99</v>
      </c>
      <c r="I1685">
        <v>99</v>
      </c>
      <c r="J1685">
        <v>999</v>
      </c>
      <c r="K1685">
        <v>99</v>
      </c>
      <c r="L1685">
        <v>99</v>
      </c>
      <c r="M1685">
        <v>37</v>
      </c>
      <c r="N1685">
        <v>99</v>
      </c>
      <c r="O1685">
        <v>99</v>
      </c>
      <c r="P1685">
        <v>9999</v>
      </c>
      <c r="Q1685">
        <v>26</v>
      </c>
      <c r="R1685">
        <v>26</v>
      </c>
      <c r="S1685">
        <v>26</v>
      </c>
      <c r="T1685">
        <v>2</v>
      </c>
      <c r="U1685">
        <v>37</v>
      </c>
      <c r="V1685">
        <v>84.565380448370703</v>
      </c>
      <c r="W1685">
        <v>78.053846153846138</v>
      </c>
      <c r="X1685">
        <v>0</v>
      </c>
      <c r="Y1685">
        <v>0</v>
      </c>
      <c r="AA1685">
        <v>9.8763209737398316</v>
      </c>
      <c r="AB1685">
        <v>0</v>
      </c>
      <c r="AD1685">
        <v>2.1725070898933295E-3</v>
      </c>
      <c r="AE1685">
        <v>2.1322569986350483E-3</v>
      </c>
    </row>
    <row r="1686" spans="1:31">
      <c r="A1686">
        <v>10</v>
      </c>
      <c r="B1686">
        <v>353</v>
      </c>
      <c r="C1686">
        <v>2008</v>
      </c>
      <c r="D1686">
        <v>99</v>
      </c>
      <c r="E1686">
        <v>99</v>
      </c>
      <c r="F1686">
        <v>99</v>
      </c>
      <c r="G1686">
        <v>99</v>
      </c>
      <c r="H1686">
        <v>99</v>
      </c>
      <c r="I1686">
        <v>99</v>
      </c>
      <c r="J1686">
        <v>999</v>
      </c>
      <c r="K1686">
        <v>99</v>
      </c>
      <c r="L1686">
        <v>99</v>
      </c>
      <c r="M1686">
        <v>38</v>
      </c>
      <c r="N1686">
        <v>99</v>
      </c>
      <c r="O1686">
        <v>99</v>
      </c>
      <c r="P1686">
        <v>9999</v>
      </c>
      <c r="Q1686">
        <v>26</v>
      </c>
      <c r="R1686">
        <v>26</v>
      </c>
      <c r="S1686">
        <v>26</v>
      </c>
      <c r="T1686">
        <v>2</v>
      </c>
      <c r="U1686">
        <v>38</v>
      </c>
      <c r="V1686">
        <v>79.906658888240699</v>
      </c>
      <c r="W1686">
        <v>73.753846153846141</v>
      </c>
      <c r="X1686">
        <v>0</v>
      </c>
      <c r="Y1686">
        <v>0</v>
      </c>
      <c r="AA1686">
        <v>12.704548875508204</v>
      </c>
      <c r="AB1686">
        <v>0</v>
      </c>
      <c r="AD1686">
        <v>2.1725070898933295E-3</v>
      </c>
      <c r="AE1686">
        <v>2.0147905886383011E-3</v>
      </c>
    </row>
    <row r="1687" spans="1:31">
      <c r="A1687">
        <v>10</v>
      </c>
      <c r="B1687">
        <v>354</v>
      </c>
      <c r="C1687">
        <v>2008</v>
      </c>
      <c r="D1687">
        <v>99</v>
      </c>
      <c r="E1687">
        <v>99</v>
      </c>
      <c r="F1687">
        <v>99</v>
      </c>
      <c r="G1687">
        <v>99</v>
      </c>
      <c r="H1687">
        <v>99</v>
      </c>
      <c r="I1687">
        <v>99</v>
      </c>
      <c r="J1687">
        <v>999</v>
      </c>
      <c r="K1687">
        <v>99</v>
      </c>
      <c r="L1687">
        <v>99</v>
      </c>
      <c r="M1687">
        <v>39</v>
      </c>
      <c r="N1687">
        <v>99</v>
      </c>
      <c r="O1687">
        <v>99</v>
      </c>
      <c r="P1687">
        <v>9999</v>
      </c>
      <c r="Q1687">
        <v>28</v>
      </c>
      <c r="R1687">
        <v>29</v>
      </c>
      <c r="S1687">
        <v>29</v>
      </c>
      <c r="T1687">
        <v>2</v>
      </c>
      <c r="U1687">
        <v>39</v>
      </c>
      <c r="V1687">
        <v>83.083647775245609</v>
      </c>
      <c r="W1687">
        <v>76.686206896551738</v>
      </c>
      <c r="X1687">
        <v>0</v>
      </c>
      <c r="Y1687">
        <v>0</v>
      </c>
      <c r="AA1687">
        <v>9.4472299949710159</v>
      </c>
      <c r="AB1687">
        <v>0</v>
      </c>
      <c r="AD1687">
        <v>2.4231809848810214E-3</v>
      </c>
      <c r="AE1687">
        <v>2.3366149301589072E-3</v>
      </c>
    </row>
    <row r="1688" spans="1:31">
      <c r="A1688">
        <v>10</v>
      </c>
      <c r="B1688">
        <v>355</v>
      </c>
      <c r="C1688">
        <v>2008</v>
      </c>
      <c r="D1688">
        <v>99</v>
      </c>
      <c r="E1688">
        <v>99</v>
      </c>
      <c r="F1688">
        <v>99</v>
      </c>
      <c r="G1688">
        <v>99</v>
      </c>
      <c r="H1688">
        <v>99</v>
      </c>
      <c r="I1688">
        <v>99</v>
      </c>
      <c r="J1688">
        <v>999</v>
      </c>
      <c r="K1688">
        <v>99</v>
      </c>
      <c r="L1688">
        <v>99</v>
      </c>
      <c r="M1688">
        <v>40</v>
      </c>
      <c r="N1688">
        <v>99</v>
      </c>
      <c r="O1688">
        <v>99</v>
      </c>
      <c r="P1688">
        <v>9999</v>
      </c>
      <c r="Q1688">
        <v>36</v>
      </c>
      <c r="R1688">
        <v>41</v>
      </c>
      <c r="S1688">
        <v>41</v>
      </c>
      <c r="T1688">
        <v>5.2195121951219514</v>
      </c>
      <c r="U1688">
        <v>40</v>
      </c>
      <c r="V1688">
        <v>84.329994979256384</v>
      </c>
      <c r="W1688">
        <v>77.836585365853622</v>
      </c>
      <c r="X1688">
        <v>0</v>
      </c>
      <c r="Y1688">
        <v>0</v>
      </c>
      <c r="AA1688">
        <v>12.598330437152789</v>
      </c>
      <c r="AB1688">
        <v>0</v>
      </c>
      <c r="AD1688">
        <v>3.4258765648317912E-3</v>
      </c>
      <c r="AE1688">
        <v>3.3530461021701158E-3</v>
      </c>
    </row>
    <row r="1689" spans="1:31">
      <c r="A1689">
        <v>10</v>
      </c>
      <c r="B1689">
        <v>356</v>
      </c>
      <c r="C1689">
        <v>2008</v>
      </c>
      <c r="D1689">
        <v>99</v>
      </c>
      <c r="E1689">
        <v>99</v>
      </c>
      <c r="F1689">
        <v>99</v>
      </c>
      <c r="G1689">
        <v>99</v>
      </c>
      <c r="H1689">
        <v>99</v>
      </c>
      <c r="I1689">
        <v>99</v>
      </c>
      <c r="J1689">
        <v>999</v>
      </c>
      <c r="K1689">
        <v>99</v>
      </c>
      <c r="L1689">
        <v>99</v>
      </c>
      <c r="M1689">
        <v>41</v>
      </c>
      <c r="N1689">
        <v>99</v>
      </c>
      <c r="O1689">
        <v>99</v>
      </c>
      <c r="P1689">
        <v>9999</v>
      </c>
      <c r="Q1689">
        <v>37</v>
      </c>
      <c r="R1689">
        <v>39</v>
      </c>
      <c r="S1689">
        <v>39</v>
      </c>
      <c r="T1689">
        <v>5</v>
      </c>
      <c r="U1689">
        <v>41</v>
      </c>
      <c r="V1689">
        <v>83.923660305025408</v>
      </c>
      <c r="W1689">
        <v>77.461538461538481</v>
      </c>
      <c r="X1689">
        <v>0</v>
      </c>
      <c r="Y1689">
        <v>0</v>
      </c>
      <c r="AA1689">
        <v>8.4630604691760887</v>
      </c>
      <c r="AB1689">
        <v>0</v>
      </c>
      <c r="AD1689">
        <v>3.2587606348399947E-3</v>
      </c>
      <c r="AE1689">
        <v>3.1741147101983285E-3</v>
      </c>
    </row>
    <row r="1690" spans="1:31">
      <c r="A1690">
        <v>10</v>
      </c>
      <c r="B1690">
        <v>357</v>
      </c>
      <c r="C1690">
        <v>2008</v>
      </c>
      <c r="D1690">
        <v>99</v>
      </c>
      <c r="E1690">
        <v>99</v>
      </c>
      <c r="F1690">
        <v>99</v>
      </c>
      <c r="G1690">
        <v>99</v>
      </c>
      <c r="H1690">
        <v>99</v>
      </c>
      <c r="I1690">
        <v>99</v>
      </c>
      <c r="J1690">
        <v>999</v>
      </c>
      <c r="K1690">
        <v>99</v>
      </c>
      <c r="L1690">
        <v>99</v>
      </c>
      <c r="M1690">
        <v>42</v>
      </c>
      <c r="N1690">
        <v>99</v>
      </c>
      <c r="O1690">
        <v>99</v>
      </c>
      <c r="P1690">
        <v>9999</v>
      </c>
      <c r="Q1690">
        <v>78</v>
      </c>
      <c r="R1690">
        <v>82</v>
      </c>
      <c r="S1690">
        <v>82</v>
      </c>
      <c r="T1690">
        <v>5</v>
      </c>
      <c r="U1690">
        <v>42</v>
      </c>
      <c r="V1690">
        <v>88.062521470285134</v>
      </c>
      <c r="W1690">
        <v>81.281707317073142</v>
      </c>
      <c r="X1690">
        <v>0</v>
      </c>
      <c r="Y1690">
        <v>0</v>
      </c>
      <c r="AA1690">
        <v>10.213825255669894</v>
      </c>
      <c r="AB1690">
        <v>0</v>
      </c>
      <c r="AD1690">
        <v>6.8517531296635823E-3</v>
      </c>
      <c r="AE1690">
        <v>7.0029102796897906E-3</v>
      </c>
    </row>
    <row r="1691" spans="1:31">
      <c r="A1691">
        <v>10</v>
      </c>
      <c r="B1691">
        <v>358</v>
      </c>
      <c r="C1691">
        <v>2008</v>
      </c>
      <c r="D1691">
        <v>99</v>
      </c>
      <c r="E1691">
        <v>99</v>
      </c>
      <c r="F1691">
        <v>99</v>
      </c>
      <c r="G1691">
        <v>99</v>
      </c>
      <c r="H1691">
        <v>99</v>
      </c>
      <c r="I1691">
        <v>99</v>
      </c>
      <c r="J1691">
        <v>999</v>
      </c>
      <c r="K1691">
        <v>99</v>
      </c>
      <c r="L1691">
        <v>99</v>
      </c>
      <c r="M1691">
        <v>43</v>
      </c>
      <c r="N1691">
        <v>99</v>
      </c>
      <c r="O1691">
        <v>99</v>
      </c>
      <c r="P1691">
        <v>9999</v>
      </c>
      <c r="Q1691">
        <v>92</v>
      </c>
      <c r="R1691">
        <v>100</v>
      </c>
      <c r="S1691">
        <v>100</v>
      </c>
      <c r="T1691">
        <v>5</v>
      </c>
      <c r="U1691">
        <v>43</v>
      </c>
      <c r="V1691">
        <v>90.55254604550376</v>
      </c>
      <c r="W1691">
        <v>83.579999999999984</v>
      </c>
      <c r="X1691">
        <v>0</v>
      </c>
      <c r="Y1691">
        <v>0</v>
      </c>
      <c r="AA1691">
        <v>11.155106453996863</v>
      </c>
      <c r="AB1691">
        <v>0</v>
      </c>
      <c r="AD1691">
        <v>8.3557964995897311E-3</v>
      </c>
      <c r="AE1691">
        <v>8.7816122965367737E-3</v>
      </c>
    </row>
    <row r="1692" spans="1:31">
      <c r="A1692">
        <v>10</v>
      </c>
      <c r="B1692">
        <v>359</v>
      </c>
      <c r="C1692">
        <v>2008</v>
      </c>
      <c r="D1692">
        <v>99</v>
      </c>
      <c r="E1692">
        <v>99</v>
      </c>
      <c r="F1692">
        <v>99</v>
      </c>
      <c r="G1692">
        <v>99</v>
      </c>
      <c r="H1692">
        <v>99</v>
      </c>
      <c r="I1692">
        <v>99</v>
      </c>
      <c r="J1692">
        <v>999</v>
      </c>
      <c r="K1692">
        <v>99</v>
      </c>
      <c r="L1692">
        <v>99</v>
      </c>
      <c r="M1692">
        <v>44</v>
      </c>
      <c r="N1692">
        <v>99</v>
      </c>
      <c r="O1692">
        <v>99</v>
      </c>
      <c r="P1692">
        <v>9999</v>
      </c>
      <c r="Q1692">
        <v>143</v>
      </c>
      <c r="R1692">
        <v>173</v>
      </c>
      <c r="S1692">
        <v>173</v>
      </c>
      <c r="T1692">
        <v>5</v>
      </c>
      <c r="U1692">
        <v>44</v>
      </c>
      <c r="V1692">
        <v>91.683940906443482</v>
      </c>
      <c r="W1692">
        <v>84.624277456647377</v>
      </c>
      <c r="X1692">
        <v>0</v>
      </c>
      <c r="Y1692">
        <v>0</v>
      </c>
      <c r="AA1692">
        <v>10.352654021417868</v>
      </c>
      <c r="AB1692">
        <v>0</v>
      </c>
      <c r="AD1692">
        <v>1.4455527944290236E-2</v>
      </c>
      <c r="AE1692">
        <v>1.5382005745548988E-2</v>
      </c>
    </row>
    <row r="1693" spans="1:31">
      <c r="A1693">
        <v>10</v>
      </c>
      <c r="B1693">
        <v>360</v>
      </c>
      <c r="C1693">
        <v>2008</v>
      </c>
      <c r="D1693">
        <v>99</v>
      </c>
      <c r="E1693">
        <v>99</v>
      </c>
      <c r="F1693">
        <v>99</v>
      </c>
      <c r="G1693">
        <v>99</v>
      </c>
      <c r="H1693">
        <v>99</v>
      </c>
      <c r="I1693">
        <v>99</v>
      </c>
      <c r="J1693">
        <v>999</v>
      </c>
      <c r="K1693">
        <v>99</v>
      </c>
      <c r="L1693">
        <v>99</v>
      </c>
      <c r="M1693">
        <v>45</v>
      </c>
      <c r="N1693">
        <v>99</v>
      </c>
      <c r="O1693">
        <v>99</v>
      </c>
      <c r="P1693">
        <v>9999</v>
      </c>
      <c r="Q1693">
        <v>236</v>
      </c>
      <c r="R1693">
        <v>307</v>
      </c>
      <c r="S1693">
        <v>307</v>
      </c>
      <c r="T1693">
        <v>8</v>
      </c>
      <c r="U1693">
        <v>45</v>
      </c>
      <c r="V1693">
        <v>91.678812539481441</v>
      </c>
      <c r="W1693">
        <v>84.619543973941319</v>
      </c>
      <c r="X1693">
        <v>0</v>
      </c>
      <c r="Y1693">
        <v>0</v>
      </c>
      <c r="AA1693">
        <v>10.691142599610444</v>
      </c>
      <c r="AB1693">
        <v>0</v>
      </c>
      <c r="AD1693">
        <v>2.5652295253740472E-2</v>
      </c>
      <c r="AE1693">
        <v>2.729486486741944E-2</v>
      </c>
    </row>
    <row r="1694" spans="1:31">
      <c r="A1694">
        <v>10</v>
      </c>
      <c r="B1694">
        <v>361</v>
      </c>
      <c r="C1694">
        <v>2008</v>
      </c>
      <c r="D1694">
        <v>99</v>
      </c>
      <c r="E1694">
        <v>99</v>
      </c>
      <c r="F1694">
        <v>99</v>
      </c>
      <c r="G1694">
        <v>99</v>
      </c>
      <c r="H1694">
        <v>99</v>
      </c>
      <c r="I1694">
        <v>99</v>
      </c>
      <c r="J1694">
        <v>999</v>
      </c>
      <c r="K1694">
        <v>99</v>
      </c>
      <c r="L1694">
        <v>99</v>
      </c>
      <c r="M1694">
        <v>46</v>
      </c>
      <c r="N1694">
        <v>99</v>
      </c>
      <c r="O1694">
        <v>99</v>
      </c>
      <c r="P1694">
        <v>9999</v>
      </c>
      <c r="Q1694">
        <v>379</v>
      </c>
      <c r="R1694">
        <v>548</v>
      </c>
      <c r="S1694">
        <v>548</v>
      </c>
      <c r="T1694">
        <v>8</v>
      </c>
      <c r="U1694">
        <v>46</v>
      </c>
      <c r="V1694">
        <v>91.639646977880773</v>
      </c>
      <c r="W1694">
        <v>84.58339416058385</v>
      </c>
      <c r="X1694">
        <v>0</v>
      </c>
      <c r="Y1694">
        <v>0</v>
      </c>
      <c r="AA1694">
        <v>9.2193523537590174</v>
      </c>
      <c r="AB1694">
        <v>0</v>
      </c>
      <c r="AD1694">
        <v>4.578976481775171E-2</v>
      </c>
      <c r="AE1694">
        <v>4.8700964188248805E-2</v>
      </c>
    </row>
    <row r="1695" spans="1:31">
      <c r="A1695">
        <v>10</v>
      </c>
      <c r="B1695">
        <v>362</v>
      </c>
      <c r="C1695">
        <v>2008</v>
      </c>
      <c r="D1695">
        <v>99</v>
      </c>
      <c r="E1695">
        <v>99</v>
      </c>
      <c r="F1695">
        <v>99</v>
      </c>
      <c r="G1695">
        <v>99</v>
      </c>
      <c r="H1695">
        <v>99</v>
      </c>
      <c r="I1695">
        <v>99</v>
      </c>
      <c r="J1695">
        <v>999</v>
      </c>
      <c r="K1695">
        <v>99</v>
      </c>
      <c r="L1695">
        <v>99</v>
      </c>
      <c r="M1695">
        <v>47</v>
      </c>
      <c r="N1695">
        <v>99</v>
      </c>
      <c r="O1695">
        <v>99</v>
      </c>
      <c r="P1695">
        <v>9999</v>
      </c>
      <c r="Q1695">
        <v>627</v>
      </c>
      <c r="R1695">
        <v>1100</v>
      </c>
      <c r="S1695">
        <v>1100</v>
      </c>
      <c r="T1695">
        <v>8</v>
      </c>
      <c r="U1695">
        <v>47</v>
      </c>
      <c r="V1695">
        <v>92.509997045208237</v>
      </c>
      <c r="W1695">
        <v>85.386727272727214</v>
      </c>
      <c r="X1695">
        <v>0</v>
      </c>
      <c r="Y1695">
        <v>0</v>
      </c>
      <c r="AA1695">
        <v>8.8155578495267708</v>
      </c>
      <c r="AB1695">
        <v>0</v>
      </c>
      <c r="AD1695">
        <v>9.1913761495487037E-2</v>
      </c>
      <c r="AE1695">
        <v>9.8685863555531855E-2</v>
      </c>
    </row>
    <row r="1696" spans="1:31">
      <c r="A1696">
        <v>10</v>
      </c>
      <c r="B1696">
        <v>363</v>
      </c>
      <c r="C1696">
        <v>2008</v>
      </c>
      <c r="D1696">
        <v>99</v>
      </c>
      <c r="E1696">
        <v>99</v>
      </c>
      <c r="F1696">
        <v>99</v>
      </c>
      <c r="G1696">
        <v>99</v>
      </c>
      <c r="H1696">
        <v>99</v>
      </c>
      <c r="I1696">
        <v>99</v>
      </c>
      <c r="J1696">
        <v>999</v>
      </c>
      <c r="K1696">
        <v>99</v>
      </c>
      <c r="L1696">
        <v>99</v>
      </c>
      <c r="M1696">
        <v>48</v>
      </c>
      <c r="N1696">
        <v>99</v>
      </c>
      <c r="O1696">
        <v>99</v>
      </c>
      <c r="P1696">
        <v>9999</v>
      </c>
      <c r="Q1696">
        <v>900</v>
      </c>
      <c r="R1696">
        <v>2076</v>
      </c>
      <c r="S1696">
        <v>2076</v>
      </c>
      <c r="T1696">
        <v>7.997109826589595</v>
      </c>
      <c r="U1696">
        <v>48</v>
      </c>
      <c r="V1696">
        <v>91.785394447610699</v>
      </c>
      <c r="W1696">
        <v>84.717919075144451</v>
      </c>
      <c r="X1696">
        <v>0</v>
      </c>
      <c r="Y1696">
        <v>0</v>
      </c>
      <c r="AA1696">
        <v>8.8712258498047625</v>
      </c>
      <c r="AB1696">
        <v>0</v>
      </c>
      <c r="AD1696">
        <v>0.17346633533148284</v>
      </c>
      <c r="AE1696">
        <v>0.18478832180976637</v>
      </c>
    </row>
    <row r="1697" spans="1:31">
      <c r="A1697">
        <v>10</v>
      </c>
      <c r="B1697">
        <v>364</v>
      </c>
      <c r="C1697">
        <v>2008</v>
      </c>
      <c r="D1697">
        <v>99</v>
      </c>
      <c r="E1697">
        <v>99</v>
      </c>
      <c r="F1697">
        <v>99</v>
      </c>
      <c r="G1697">
        <v>99</v>
      </c>
      <c r="H1697">
        <v>99</v>
      </c>
      <c r="I1697">
        <v>99</v>
      </c>
      <c r="J1697">
        <v>999</v>
      </c>
      <c r="K1697">
        <v>99</v>
      </c>
      <c r="L1697">
        <v>99</v>
      </c>
      <c r="M1697">
        <v>49</v>
      </c>
      <c r="N1697">
        <v>99</v>
      </c>
      <c r="O1697">
        <v>99</v>
      </c>
      <c r="P1697">
        <v>9999</v>
      </c>
      <c r="Q1697">
        <v>1228</v>
      </c>
      <c r="R1697">
        <v>4040</v>
      </c>
      <c r="S1697">
        <v>4040</v>
      </c>
      <c r="T1697">
        <v>8</v>
      </c>
      <c r="U1697">
        <v>49</v>
      </c>
      <c r="V1697">
        <v>91.291553586561477</v>
      </c>
      <c r="W1697">
        <v>84.262103960396018</v>
      </c>
      <c r="X1697">
        <v>0</v>
      </c>
      <c r="Y1697">
        <v>0</v>
      </c>
      <c r="AA1697">
        <v>8.5128924956601271</v>
      </c>
      <c r="AB1697">
        <v>0</v>
      </c>
      <c r="AD1697">
        <v>0.3375741785834252</v>
      </c>
      <c r="AE1697">
        <v>0.35767250517031873</v>
      </c>
    </row>
    <row r="1698" spans="1:31">
      <c r="A1698">
        <v>10</v>
      </c>
      <c r="B1698">
        <v>365</v>
      </c>
      <c r="C1698">
        <v>2008</v>
      </c>
      <c r="D1698">
        <v>99</v>
      </c>
      <c r="E1698">
        <v>99</v>
      </c>
      <c r="F1698">
        <v>99</v>
      </c>
      <c r="G1698">
        <v>99</v>
      </c>
      <c r="H1698">
        <v>99</v>
      </c>
      <c r="I1698">
        <v>99</v>
      </c>
      <c r="J1698">
        <v>999</v>
      </c>
      <c r="K1698">
        <v>99</v>
      </c>
      <c r="L1698">
        <v>99</v>
      </c>
      <c r="M1698">
        <v>50</v>
      </c>
      <c r="N1698">
        <v>99</v>
      </c>
      <c r="O1698">
        <v>99</v>
      </c>
      <c r="P1698">
        <v>9999</v>
      </c>
      <c r="Q1698">
        <v>1613</v>
      </c>
      <c r="R1698">
        <v>7943</v>
      </c>
      <c r="S1698">
        <v>7943</v>
      </c>
      <c r="T1698">
        <v>10.999622308951279</v>
      </c>
      <c r="U1698">
        <v>50</v>
      </c>
      <c r="V1698">
        <v>90.815164766185518</v>
      </c>
      <c r="W1698">
        <v>83.822397079189187</v>
      </c>
      <c r="X1698">
        <v>0</v>
      </c>
      <c r="Y1698">
        <v>0</v>
      </c>
      <c r="AA1698">
        <v>8.2964076352349956</v>
      </c>
      <c r="AB1698">
        <v>0</v>
      </c>
      <c r="AD1698">
        <v>0.66370091596241221</v>
      </c>
      <c r="AE1698">
        <v>0.69954640860614636</v>
      </c>
    </row>
    <row r="1699" spans="1:31">
      <c r="A1699">
        <v>10</v>
      </c>
      <c r="B1699">
        <v>366</v>
      </c>
      <c r="C1699">
        <v>2008</v>
      </c>
      <c r="D1699">
        <v>99</v>
      </c>
      <c r="E1699">
        <v>99</v>
      </c>
      <c r="F1699">
        <v>99</v>
      </c>
      <c r="G1699">
        <v>99</v>
      </c>
      <c r="H1699">
        <v>99</v>
      </c>
      <c r="I1699">
        <v>99</v>
      </c>
      <c r="J1699">
        <v>999</v>
      </c>
      <c r="K1699">
        <v>99</v>
      </c>
      <c r="L1699">
        <v>99</v>
      </c>
      <c r="M1699">
        <v>51</v>
      </c>
      <c r="N1699">
        <v>99</v>
      </c>
      <c r="O1699">
        <v>99</v>
      </c>
      <c r="P1699">
        <v>9999</v>
      </c>
      <c r="Q1699">
        <v>1909</v>
      </c>
      <c r="R1699">
        <v>15177</v>
      </c>
      <c r="S1699">
        <v>15177</v>
      </c>
      <c r="T1699">
        <v>11</v>
      </c>
      <c r="U1699">
        <v>51</v>
      </c>
      <c r="V1699">
        <v>90.235488480423214</v>
      </c>
      <c r="W1699">
        <v>83.287355867430918</v>
      </c>
      <c r="X1699">
        <v>0</v>
      </c>
      <c r="Y1699">
        <v>0</v>
      </c>
      <c r="AA1699">
        <v>8.0318464253328923</v>
      </c>
      <c r="AB1699">
        <v>0</v>
      </c>
      <c r="AD1699">
        <v>1.2681592347427328</v>
      </c>
      <c r="AE1699">
        <v>1.3281187297181578</v>
      </c>
    </row>
    <row r="1700" spans="1:31">
      <c r="A1700">
        <v>10</v>
      </c>
      <c r="B1700">
        <v>367</v>
      </c>
      <c r="C1700">
        <v>2008</v>
      </c>
      <c r="D1700">
        <v>99</v>
      </c>
      <c r="E1700">
        <v>99</v>
      </c>
      <c r="F1700">
        <v>99</v>
      </c>
      <c r="G1700">
        <v>99</v>
      </c>
      <c r="H1700">
        <v>99</v>
      </c>
      <c r="I1700">
        <v>99</v>
      </c>
      <c r="J1700">
        <v>999</v>
      </c>
      <c r="K1700">
        <v>99</v>
      </c>
      <c r="L1700">
        <v>99</v>
      </c>
      <c r="M1700">
        <v>52</v>
      </c>
      <c r="N1700">
        <v>99</v>
      </c>
      <c r="O1700">
        <v>99</v>
      </c>
      <c r="P1700">
        <v>9999</v>
      </c>
      <c r="Q1700">
        <v>2144</v>
      </c>
      <c r="R1700">
        <v>28013</v>
      </c>
      <c r="S1700">
        <v>28012</v>
      </c>
      <c r="T1700">
        <v>11.00010709313533</v>
      </c>
      <c r="U1700">
        <v>52.00185634727972</v>
      </c>
      <c r="V1700">
        <v>89.594217398546533</v>
      </c>
      <c r="W1700">
        <v>82.69431315150662</v>
      </c>
      <c r="X1700">
        <v>0</v>
      </c>
      <c r="Y1700">
        <v>0</v>
      </c>
      <c r="AA1700">
        <v>8.0043906274107854</v>
      </c>
      <c r="AD1700">
        <v>2.3407092734300705</v>
      </c>
      <c r="AE1700">
        <v>2.4338379271434367</v>
      </c>
    </row>
    <row r="1701" spans="1:31">
      <c r="A1701">
        <v>10</v>
      </c>
      <c r="B1701">
        <v>368</v>
      </c>
      <c r="C1701">
        <v>2008</v>
      </c>
      <c r="D1701">
        <v>99</v>
      </c>
      <c r="E1701">
        <v>99</v>
      </c>
      <c r="F1701">
        <v>99</v>
      </c>
      <c r="G1701">
        <v>99</v>
      </c>
      <c r="H1701">
        <v>99</v>
      </c>
      <c r="I1701">
        <v>99</v>
      </c>
      <c r="J1701">
        <v>999</v>
      </c>
      <c r="K1701">
        <v>99</v>
      </c>
      <c r="L1701">
        <v>99</v>
      </c>
      <c r="M1701">
        <v>53</v>
      </c>
      <c r="N1701">
        <v>99</v>
      </c>
      <c r="O1701">
        <v>99</v>
      </c>
      <c r="P1701">
        <v>9999</v>
      </c>
      <c r="Q1701">
        <v>2316</v>
      </c>
      <c r="R1701">
        <v>49216</v>
      </c>
      <c r="S1701">
        <v>49215</v>
      </c>
      <c r="T1701">
        <v>11.000121911573476</v>
      </c>
      <c r="U1701">
        <v>53.001076907446915</v>
      </c>
      <c r="V1701">
        <v>88.705977453825028</v>
      </c>
      <c r="W1701">
        <v>81.874849131362382</v>
      </c>
      <c r="X1701">
        <v>0</v>
      </c>
      <c r="Y1701">
        <v>0</v>
      </c>
      <c r="AA1701">
        <v>8.0559648780225857</v>
      </c>
      <c r="AD1701">
        <v>4.1123888052380817</v>
      </c>
      <c r="AE1701">
        <v>4.2336981870847872</v>
      </c>
    </row>
    <row r="1702" spans="1:31">
      <c r="A1702">
        <v>10</v>
      </c>
      <c r="B1702">
        <v>369</v>
      </c>
      <c r="C1702">
        <v>2008</v>
      </c>
      <c r="D1702">
        <v>99</v>
      </c>
      <c r="E1702">
        <v>99</v>
      </c>
      <c r="F1702">
        <v>99</v>
      </c>
      <c r="G1702">
        <v>99</v>
      </c>
      <c r="H1702">
        <v>99</v>
      </c>
      <c r="I1702">
        <v>99</v>
      </c>
      <c r="J1702">
        <v>999</v>
      </c>
      <c r="K1702">
        <v>99</v>
      </c>
      <c r="L1702">
        <v>99</v>
      </c>
      <c r="M1702">
        <v>54</v>
      </c>
      <c r="N1702">
        <v>99</v>
      </c>
      <c r="O1702">
        <v>99</v>
      </c>
      <c r="P1702">
        <v>9999</v>
      </c>
      <c r="Q1702">
        <v>2435</v>
      </c>
      <c r="R1702">
        <v>81293</v>
      </c>
      <c r="S1702">
        <v>81292</v>
      </c>
      <c r="T1702">
        <v>11.000147614185723</v>
      </c>
      <c r="U1702">
        <v>54.000664272007079</v>
      </c>
      <c r="V1702">
        <v>88.139212871391749</v>
      </c>
      <c r="W1702">
        <v>81.352028489888511</v>
      </c>
      <c r="X1702">
        <v>0</v>
      </c>
      <c r="Y1702">
        <v>0</v>
      </c>
      <c r="AA1702">
        <v>8.0731248518747378</v>
      </c>
      <c r="AD1702">
        <v>6.7926776484114813</v>
      </c>
      <c r="AE1702">
        <v>6.9484524107282706</v>
      </c>
    </row>
    <row r="1703" spans="1:31">
      <c r="A1703">
        <v>10</v>
      </c>
      <c r="B1703">
        <v>370</v>
      </c>
      <c r="C1703">
        <v>2008</v>
      </c>
      <c r="D1703">
        <v>99</v>
      </c>
      <c r="E1703">
        <v>99</v>
      </c>
      <c r="F1703">
        <v>99</v>
      </c>
      <c r="G1703">
        <v>99</v>
      </c>
      <c r="H1703">
        <v>99</v>
      </c>
      <c r="I1703">
        <v>99</v>
      </c>
      <c r="J1703">
        <v>999</v>
      </c>
      <c r="K1703">
        <v>99</v>
      </c>
      <c r="L1703">
        <v>99</v>
      </c>
      <c r="M1703">
        <v>55</v>
      </c>
      <c r="N1703">
        <v>99</v>
      </c>
      <c r="O1703">
        <v>99</v>
      </c>
      <c r="P1703">
        <v>9999</v>
      </c>
      <c r="Q1703">
        <v>2503</v>
      </c>
      <c r="R1703">
        <v>120996</v>
      </c>
      <c r="S1703">
        <v>120992</v>
      </c>
      <c r="T1703">
        <v>13.999231379549743</v>
      </c>
      <c r="U1703">
        <v>55.001818302036497</v>
      </c>
      <c r="V1703">
        <v>87.460901043968619</v>
      </c>
      <c r="W1703">
        <v>80.725235552763493</v>
      </c>
      <c r="X1703">
        <v>0</v>
      </c>
      <c r="Y1703">
        <v>0</v>
      </c>
      <c r="AA1703">
        <v>8.1658648553265802</v>
      </c>
      <c r="AD1703">
        <v>10.11017953264359</v>
      </c>
      <c r="AE1703">
        <v>10.26213843980841</v>
      </c>
    </row>
    <row r="1704" spans="1:31">
      <c r="A1704">
        <v>10</v>
      </c>
      <c r="B1704">
        <v>371</v>
      </c>
      <c r="C1704">
        <v>2008</v>
      </c>
      <c r="D1704">
        <v>99</v>
      </c>
      <c r="E1704">
        <v>99</v>
      </c>
      <c r="F1704">
        <v>99</v>
      </c>
      <c r="G1704">
        <v>99</v>
      </c>
      <c r="H1704">
        <v>99</v>
      </c>
      <c r="I1704">
        <v>99</v>
      </c>
      <c r="J1704">
        <v>999</v>
      </c>
      <c r="K1704">
        <v>99</v>
      </c>
      <c r="L1704">
        <v>99</v>
      </c>
      <c r="M1704">
        <v>56</v>
      </c>
      <c r="N1704">
        <v>99</v>
      </c>
      <c r="O1704">
        <v>99</v>
      </c>
      <c r="P1704">
        <v>9999</v>
      </c>
      <c r="Q1704">
        <v>2574</v>
      </c>
      <c r="R1704">
        <v>161877</v>
      </c>
      <c r="S1704">
        <v>161875</v>
      </c>
      <c r="T1704">
        <v>13.999796141514851</v>
      </c>
      <c r="U1704">
        <v>56.000691891891883</v>
      </c>
      <c r="V1704">
        <v>86.728297937314636</v>
      </c>
      <c r="W1704">
        <v>80.049754440154686</v>
      </c>
      <c r="X1704">
        <v>0</v>
      </c>
      <c r="Y1704">
        <v>0</v>
      </c>
      <c r="AA1704">
        <v>8.336887597434572</v>
      </c>
      <c r="AD1704">
        <v>13.526112699640867</v>
      </c>
      <c r="AE1704">
        <v>13.614812915241444</v>
      </c>
    </row>
    <row r="1705" spans="1:31">
      <c r="A1705">
        <v>10</v>
      </c>
      <c r="B1705">
        <v>372</v>
      </c>
      <c r="C1705">
        <v>2008</v>
      </c>
      <c r="D1705">
        <v>99</v>
      </c>
      <c r="E1705">
        <v>99</v>
      </c>
      <c r="F1705">
        <v>99</v>
      </c>
      <c r="G1705">
        <v>99</v>
      </c>
      <c r="H1705">
        <v>99</v>
      </c>
      <c r="I1705">
        <v>99</v>
      </c>
      <c r="J1705">
        <v>999</v>
      </c>
      <c r="K1705">
        <v>99</v>
      </c>
      <c r="L1705">
        <v>99</v>
      </c>
      <c r="M1705">
        <v>57</v>
      </c>
      <c r="N1705">
        <v>99</v>
      </c>
      <c r="O1705">
        <v>99</v>
      </c>
      <c r="P1705">
        <v>9999</v>
      </c>
      <c r="Q1705">
        <v>2597</v>
      </c>
      <c r="R1705">
        <v>189067</v>
      </c>
      <c r="S1705">
        <v>189062</v>
      </c>
      <c r="T1705">
        <v>13.999952397827224</v>
      </c>
      <c r="U1705">
        <v>57.001507442003138</v>
      </c>
      <c r="V1705">
        <v>85.984897007595904</v>
      </c>
      <c r="W1705">
        <v>79.363140133923707</v>
      </c>
      <c r="X1705">
        <v>0</v>
      </c>
      <c r="Y1705">
        <v>0</v>
      </c>
      <c r="AA1705">
        <v>8.5142868293092722</v>
      </c>
      <c r="AD1705">
        <v>15.798053767879315</v>
      </c>
      <c r="AE1705">
        <v>15.76503660091519</v>
      </c>
    </row>
    <row r="1706" spans="1:31">
      <c r="A1706">
        <v>10</v>
      </c>
      <c r="B1706">
        <v>373</v>
      </c>
      <c r="C1706">
        <v>2008</v>
      </c>
      <c r="D1706">
        <v>99</v>
      </c>
      <c r="E1706">
        <v>99</v>
      </c>
      <c r="F1706">
        <v>99</v>
      </c>
      <c r="G1706">
        <v>99</v>
      </c>
      <c r="H1706">
        <v>99</v>
      </c>
      <c r="I1706">
        <v>99</v>
      </c>
      <c r="J1706">
        <v>999</v>
      </c>
      <c r="K1706">
        <v>99</v>
      </c>
      <c r="L1706">
        <v>99</v>
      </c>
      <c r="M1706">
        <v>58</v>
      </c>
      <c r="N1706">
        <v>99</v>
      </c>
      <c r="O1706">
        <v>99</v>
      </c>
      <c r="P1706">
        <v>9999</v>
      </c>
      <c r="Q1706">
        <v>2604</v>
      </c>
      <c r="R1706">
        <v>190526</v>
      </c>
      <c r="S1706">
        <v>190518</v>
      </c>
      <c r="T1706">
        <v>13.999622098821161</v>
      </c>
      <c r="U1706">
        <v>58.002435465415317</v>
      </c>
      <c r="V1706">
        <v>85.216737098474255</v>
      </c>
      <c r="W1706">
        <v>78.653492058492304</v>
      </c>
      <c r="X1706">
        <v>0</v>
      </c>
      <c r="Y1706">
        <v>0</v>
      </c>
      <c r="AA1706">
        <v>8.7403619753283195</v>
      </c>
      <c r="AD1706">
        <v>15.919964838808324</v>
      </c>
      <c r="AE1706">
        <v>15.74439277243914</v>
      </c>
    </row>
    <row r="1707" spans="1:31">
      <c r="A1707">
        <v>10</v>
      </c>
      <c r="B1707">
        <v>374</v>
      </c>
      <c r="C1707">
        <v>2008</v>
      </c>
      <c r="D1707">
        <v>99</v>
      </c>
      <c r="E1707">
        <v>99</v>
      </c>
      <c r="F1707">
        <v>99</v>
      </c>
      <c r="G1707">
        <v>99</v>
      </c>
      <c r="H1707">
        <v>99</v>
      </c>
      <c r="I1707">
        <v>99</v>
      </c>
      <c r="J1707">
        <v>999</v>
      </c>
      <c r="K1707">
        <v>99</v>
      </c>
      <c r="L1707">
        <v>99</v>
      </c>
      <c r="M1707">
        <v>59</v>
      </c>
      <c r="N1707">
        <v>99</v>
      </c>
      <c r="O1707">
        <v>99</v>
      </c>
      <c r="P1707">
        <v>9999</v>
      </c>
      <c r="Q1707">
        <v>2558</v>
      </c>
      <c r="R1707">
        <v>160065</v>
      </c>
      <c r="S1707">
        <v>160061</v>
      </c>
      <c r="T1707">
        <v>13.999962515228184</v>
      </c>
      <c r="U1707">
        <v>59.001474437870549</v>
      </c>
      <c r="V1707">
        <v>84.622882433983619</v>
      </c>
      <c r="W1707">
        <v>78.106020829559441</v>
      </c>
      <c r="X1707">
        <v>0</v>
      </c>
      <c r="Y1707">
        <v>0</v>
      </c>
      <c r="AA1707">
        <v>8.9295242059568309</v>
      </c>
      <c r="AD1707">
        <v>13.3747056670683</v>
      </c>
      <c r="AE1707">
        <v>13.13535852792973</v>
      </c>
    </row>
    <row r="1708" spans="1:31">
      <c r="A1708">
        <v>10</v>
      </c>
      <c r="B1708">
        <v>375</v>
      </c>
      <c r="C1708">
        <v>2008</v>
      </c>
      <c r="D1708">
        <v>99</v>
      </c>
      <c r="E1708">
        <v>99</v>
      </c>
      <c r="F1708">
        <v>99</v>
      </c>
      <c r="G1708">
        <v>99</v>
      </c>
      <c r="H1708">
        <v>99</v>
      </c>
      <c r="I1708">
        <v>99</v>
      </c>
      <c r="J1708">
        <v>999</v>
      </c>
      <c r="K1708">
        <v>99</v>
      </c>
      <c r="L1708">
        <v>99</v>
      </c>
      <c r="M1708">
        <v>60</v>
      </c>
      <c r="N1708">
        <v>99</v>
      </c>
      <c r="O1708">
        <v>99</v>
      </c>
      <c r="P1708">
        <v>9999</v>
      </c>
      <c r="Q1708">
        <v>2500</v>
      </c>
      <c r="R1708">
        <v>107927</v>
      </c>
      <c r="S1708">
        <v>107923</v>
      </c>
      <c r="T1708">
        <v>16.999583051507035</v>
      </c>
      <c r="U1708">
        <v>60.002223807714749</v>
      </c>
      <c r="V1708">
        <v>84.482342648516067</v>
      </c>
      <c r="W1708">
        <v>77.975880952160892</v>
      </c>
      <c r="X1708">
        <v>0</v>
      </c>
      <c r="Y1708">
        <v>0</v>
      </c>
      <c r="AA1708">
        <v>8.9571051600137928</v>
      </c>
      <c r="AD1708">
        <v>9.0181604881122119</v>
      </c>
      <c r="AE1708">
        <v>8.8419120705629908</v>
      </c>
    </row>
    <row r="1709" spans="1:31">
      <c r="A1709">
        <v>10</v>
      </c>
      <c r="B1709">
        <v>376</v>
      </c>
      <c r="C1709">
        <v>2008</v>
      </c>
      <c r="D1709">
        <v>99</v>
      </c>
      <c r="E1709">
        <v>99</v>
      </c>
      <c r="F1709">
        <v>99</v>
      </c>
      <c r="G1709">
        <v>99</v>
      </c>
      <c r="H1709">
        <v>99</v>
      </c>
      <c r="I1709">
        <v>99</v>
      </c>
      <c r="J1709">
        <v>999</v>
      </c>
      <c r="K1709">
        <v>99</v>
      </c>
      <c r="L1709">
        <v>99</v>
      </c>
      <c r="M1709">
        <v>61</v>
      </c>
      <c r="N1709">
        <v>99</v>
      </c>
      <c r="O1709">
        <v>99</v>
      </c>
      <c r="P1709">
        <v>9999</v>
      </c>
      <c r="Q1709">
        <v>2314</v>
      </c>
      <c r="R1709">
        <v>51771</v>
      </c>
      <c r="S1709">
        <v>51770</v>
      </c>
      <c r="T1709">
        <v>16.999768210001736</v>
      </c>
      <c r="U1709">
        <v>61.001178288584143</v>
      </c>
      <c r="V1709">
        <v>84.742992957223365</v>
      </c>
      <c r="W1709">
        <v>78.217062005023053</v>
      </c>
      <c r="X1709">
        <v>0</v>
      </c>
      <c r="Y1709">
        <v>0</v>
      </c>
      <c r="AA1709">
        <v>8.9066607947107048</v>
      </c>
      <c r="AD1709">
        <v>4.3258794058025991</v>
      </c>
      <c r="AE1709">
        <v>4.2545296676254569</v>
      </c>
    </row>
    <row r="1710" spans="1:31">
      <c r="A1710">
        <v>10</v>
      </c>
      <c r="B1710">
        <v>377</v>
      </c>
      <c r="C1710">
        <v>2008</v>
      </c>
      <c r="D1710">
        <v>99</v>
      </c>
      <c r="E1710">
        <v>99</v>
      </c>
      <c r="F1710">
        <v>99</v>
      </c>
      <c r="G1710">
        <v>99</v>
      </c>
      <c r="H1710">
        <v>99</v>
      </c>
      <c r="I1710">
        <v>99</v>
      </c>
      <c r="J1710">
        <v>999</v>
      </c>
      <c r="K1710">
        <v>99</v>
      </c>
      <c r="L1710">
        <v>99</v>
      </c>
      <c r="M1710">
        <v>62</v>
      </c>
      <c r="N1710">
        <v>99</v>
      </c>
      <c r="O1710">
        <v>99</v>
      </c>
      <c r="P1710">
        <v>9999</v>
      </c>
      <c r="Q1710">
        <v>1983</v>
      </c>
      <c r="R1710">
        <v>18226</v>
      </c>
      <c r="S1710">
        <v>18226</v>
      </c>
      <c r="T1710">
        <v>16.999341599912213</v>
      </c>
      <c r="U1710">
        <v>62</v>
      </c>
      <c r="V1710">
        <v>85.387916896069584</v>
      </c>
      <c r="W1710">
        <v>78.813047295073062</v>
      </c>
      <c r="X1710">
        <v>0</v>
      </c>
      <c r="Y1710">
        <v>0</v>
      </c>
      <c r="AA1710">
        <v>8.7966146279211017</v>
      </c>
      <c r="AB1710">
        <v>0</v>
      </c>
      <c r="AD1710">
        <v>1.5229274700152251</v>
      </c>
      <c r="AE1710">
        <v>1.509250673113002</v>
      </c>
    </row>
    <row r="1711" spans="1:31">
      <c r="A1711">
        <v>10</v>
      </c>
      <c r="B1711">
        <v>378</v>
      </c>
      <c r="C1711">
        <v>2008</v>
      </c>
      <c r="D1711">
        <v>99</v>
      </c>
      <c r="E1711">
        <v>99</v>
      </c>
      <c r="F1711">
        <v>99</v>
      </c>
      <c r="G1711">
        <v>99</v>
      </c>
      <c r="H1711">
        <v>99</v>
      </c>
      <c r="I1711">
        <v>99</v>
      </c>
      <c r="J1711">
        <v>999</v>
      </c>
      <c r="K1711">
        <v>99</v>
      </c>
      <c r="L1711">
        <v>99</v>
      </c>
      <c r="M1711">
        <v>63</v>
      </c>
      <c r="N1711">
        <v>99</v>
      </c>
      <c r="O1711">
        <v>99</v>
      </c>
      <c r="P1711">
        <v>9999</v>
      </c>
      <c r="Q1711">
        <v>1250</v>
      </c>
      <c r="R1711">
        <v>4445</v>
      </c>
      <c r="S1711">
        <v>4444</v>
      </c>
      <c r="T1711">
        <v>17</v>
      </c>
      <c r="U1711">
        <v>63.01417641764175</v>
      </c>
      <c r="V1711">
        <v>86.135810222409091</v>
      </c>
      <c r="W1711">
        <v>79.495927092709366</v>
      </c>
      <c r="X1711">
        <v>0</v>
      </c>
      <c r="Y1711">
        <v>0</v>
      </c>
      <c r="AA1711">
        <v>8.9575950742389807</v>
      </c>
      <c r="AD1711">
        <v>0.37141515440676359</v>
      </c>
      <c r="AE1711">
        <v>0.3711853450537555</v>
      </c>
    </row>
    <row r="1712" spans="1:31">
      <c r="A1712">
        <v>10</v>
      </c>
      <c r="B1712">
        <v>379</v>
      </c>
      <c r="C1712">
        <v>2008</v>
      </c>
      <c r="D1712">
        <v>99</v>
      </c>
      <c r="E1712">
        <v>99</v>
      </c>
      <c r="F1712">
        <v>99</v>
      </c>
      <c r="G1712">
        <v>99</v>
      </c>
      <c r="H1712">
        <v>99</v>
      </c>
      <c r="I1712">
        <v>99</v>
      </c>
      <c r="J1712">
        <v>999</v>
      </c>
      <c r="K1712">
        <v>99</v>
      </c>
      <c r="L1712">
        <v>99</v>
      </c>
      <c r="M1712">
        <v>64</v>
      </c>
      <c r="N1712">
        <v>99</v>
      </c>
      <c r="O1712">
        <v>99</v>
      </c>
      <c r="P1712">
        <v>9999</v>
      </c>
      <c r="Q1712">
        <v>574</v>
      </c>
      <c r="R1712">
        <v>989</v>
      </c>
      <c r="S1712">
        <v>989</v>
      </c>
      <c r="T1712">
        <v>17</v>
      </c>
      <c r="U1712">
        <v>64</v>
      </c>
      <c r="V1712">
        <v>87.016553705056893</v>
      </c>
      <c r="W1712">
        <v>80.316279069767489</v>
      </c>
      <c r="X1712">
        <v>0</v>
      </c>
      <c r="Y1712">
        <v>0</v>
      </c>
      <c r="AA1712">
        <v>9.694857439668656</v>
      </c>
      <c r="AB1712">
        <v>0</v>
      </c>
      <c r="AD1712">
        <v>8.2638827380942401E-2</v>
      </c>
      <c r="AE1712">
        <v>8.3458728550891009E-2</v>
      </c>
    </row>
    <row r="1713" spans="1:31">
      <c r="A1713">
        <v>10</v>
      </c>
      <c r="B1713">
        <v>380</v>
      </c>
      <c r="C1713">
        <v>2008</v>
      </c>
      <c r="D1713">
        <v>99</v>
      </c>
      <c r="E1713">
        <v>99</v>
      </c>
      <c r="F1713">
        <v>99</v>
      </c>
      <c r="G1713">
        <v>99</v>
      </c>
      <c r="H1713">
        <v>99</v>
      </c>
      <c r="I1713">
        <v>99</v>
      </c>
      <c r="J1713">
        <v>999</v>
      </c>
      <c r="K1713">
        <v>99</v>
      </c>
      <c r="L1713">
        <v>99</v>
      </c>
      <c r="M1713">
        <v>65</v>
      </c>
      <c r="N1713">
        <v>99</v>
      </c>
      <c r="O1713">
        <v>99</v>
      </c>
      <c r="P1713">
        <v>9999</v>
      </c>
      <c r="Q1713">
        <v>76</v>
      </c>
      <c r="R1713">
        <v>82</v>
      </c>
      <c r="S1713">
        <v>82</v>
      </c>
      <c r="T1713">
        <v>17</v>
      </c>
      <c r="U1713">
        <v>65</v>
      </c>
      <c r="V1713">
        <v>84.104061517321526</v>
      </c>
      <c r="W1713">
        <v>77.628048780487859</v>
      </c>
      <c r="X1713">
        <v>0</v>
      </c>
      <c r="Y1713">
        <v>0</v>
      </c>
      <c r="AA1713">
        <v>9.2218626020599928</v>
      </c>
      <c r="AB1713">
        <v>0</v>
      </c>
      <c r="AD1713">
        <v>6.8517531296635823E-3</v>
      </c>
      <c r="AE1713">
        <v>6.6881255173013776E-3</v>
      </c>
    </row>
    <row r="1714" spans="1:31">
      <c r="A1714">
        <v>10</v>
      </c>
      <c r="B1714">
        <v>381</v>
      </c>
      <c r="C1714">
        <v>2008</v>
      </c>
      <c r="D1714">
        <v>99</v>
      </c>
      <c r="E1714">
        <v>99</v>
      </c>
      <c r="F1714">
        <v>99</v>
      </c>
      <c r="G1714">
        <v>99</v>
      </c>
      <c r="H1714">
        <v>99</v>
      </c>
      <c r="I1714">
        <v>99</v>
      </c>
      <c r="J1714">
        <v>999</v>
      </c>
      <c r="K1714">
        <v>99</v>
      </c>
      <c r="L1714">
        <v>99</v>
      </c>
      <c r="M1714">
        <v>66</v>
      </c>
      <c r="N1714">
        <v>99</v>
      </c>
      <c r="O1714">
        <v>99</v>
      </c>
      <c r="P1714">
        <v>9999</v>
      </c>
    </row>
    <row r="1715" spans="1:31">
      <c r="A1715">
        <v>10</v>
      </c>
      <c r="B1715">
        <v>382</v>
      </c>
      <c r="C1715">
        <v>2008</v>
      </c>
      <c r="D1715">
        <v>99</v>
      </c>
      <c r="E1715">
        <v>99</v>
      </c>
      <c r="F1715">
        <v>99</v>
      </c>
      <c r="G1715">
        <v>99</v>
      </c>
      <c r="H1715">
        <v>99</v>
      </c>
      <c r="I1715">
        <v>99</v>
      </c>
      <c r="J1715">
        <v>999</v>
      </c>
      <c r="K1715">
        <v>99</v>
      </c>
      <c r="L1715">
        <v>99</v>
      </c>
      <c r="M1715">
        <v>67</v>
      </c>
      <c r="N1715">
        <v>99</v>
      </c>
      <c r="O1715">
        <v>99</v>
      </c>
      <c r="P1715">
        <v>9999</v>
      </c>
    </row>
    <row r="1716" spans="1:31">
      <c r="A1716">
        <v>10</v>
      </c>
      <c r="B1716">
        <v>383</v>
      </c>
      <c r="C1716">
        <v>2008</v>
      </c>
      <c r="D1716">
        <v>99</v>
      </c>
      <c r="E1716">
        <v>99</v>
      </c>
      <c r="F1716">
        <v>99</v>
      </c>
      <c r="G1716">
        <v>99</v>
      </c>
      <c r="H1716">
        <v>99</v>
      </c>
      <c r="I1716">
        <v>99</v>
      </c>
      <c r="J1716">
        <v>999</v>
      </c>
      <c r="K1716">
        <v>99</v>
      </c>
      <c r="L1716">
        <v>99</v>
      </c>
      <c r="M1716">
        <v>68</v>
      </c>
      <c r="N1716">
        <v>99</v>
      </c>
      <c r="O1716">
        <v>99</v>
      </c>
      <c r="P1716">
        <v>9999</v>
      </c>
    </row>
    <row r="1717" spans="1:31">
      <c r="A1717">
        <v>10</v>
      </c>
      <c r="B1717">
        <v>384</v>
      </c>
      <c r="C1717">
        <v>2007</v>
      </c>
      <c r="D1717">
        <v>99</v>
      </c>
      <c r="E1717">
        <v>99</v>
      </c>
      <c r="F1717">
        <v>99</v>
      </c>
      <c r="G1717">
        <v>99</v>
      </c>
      <c r="H1717">
        <v>99</v>
      </c>
      <c r="I1717">
        <v>99</v>
      </c>
      <c r="J1717">
        <v>999</v>
      </c>
      <c r="K1717">
        <v>99</v>
      </c>
      <c r="L1717">
        <v>99</v>
      </c>
      <c r="M1717">
        <v>35</v>
      </c>
      <c r="N1717">
        <v>99</v>
      </c>
      <c r="O1717">
        <v>99</v>
      </c>
      <c r="P1717">
        <v>9999</v>
      </c>
      <c r="Q1717">
        <v>6</v>
      </c>
      <c r="R1717">
        <v>7</v>
      </c>
      <c r="S1717">
        <v>7</v>
      </c>
      <c r="T1717">
        <v>2</v>
      </c>
      <c r="U1717">
        <v>35</v>
      </c>
      <c r="V1717">
        <v>69.555796316359675</v>
      </c>
      <c r="W1717">
        <v>64.2</v>
      </c>
      <c r="X1717">
        <v>0</v>
      </c>
      <c r="Y1717">
        <v>0</v>
      </c>
      <c r="AA1717">
        <v>13.643522796027201</v>
      </c>
      <c r="AB1717">
        <v>0</v>
      </c>
      <c r="AD1717">
        <v>5.9676095205537258E-4</v>
      </c>
      <c r="AE1717">
        <v>4.9524431344202639E-4</v>
      </c>
    </row>
    <row r="1718" spans="1:31">
      <c r="A1718">
        <v>10</v>
      </c>
      <c r="B1718">
        <v>385</v>
      </c>
      <c r="C1718">
        <v>2007</v>
      </c>
      <c r="D1718">
        <v>99</v>
      </c>
      <c r="E1718">
        <v>99</v>
      </c>
      <c r="F1718">
        <v>99</v>
      </c>
      <c r="G1718">
        <v>99</v>
      </c>
      <c r="H1718">
        <v>99</v>
      </c>
      <c r="I1718">
        <v>99</v>
      </c>
      <c r="J1718">
        <v>999</v>
      </c>
      <c r="K1718">
        <v>99</v>
      </c>
      <c r="L1718">
        <v>99</v>
      </c>
      <c r="M1718">
        <v>36</v>
      </c>
      <c r="N1718">
        <v>99</v>
      </c>
      <c r="O1718">
        <v>99</v>
      </c>
      <c r="P1718">
        <v>9999</v>
      </c>
      <c r="Q1718">
        <v>5</v>
      </c>
      <c r="R1718">
        <v>5</v>
      </c>
      <c r="S1718">
        <v>5</v>
      </c>
      <c r="T1718">
        <v>2</v>
      </c>
      <c r="U1718">
        <v>36</v>
      </c>
      <c r="V1718">
        <v>79.198266522210204</v>
      </c>
      <c r="W1718">
        <v>73.099999999999994</v>
      </c>
      <c r="X1718">
        <v>0</v>
      </c>
      <c r="Y1718">
        <v>0</v>
      </c>
      <c r="AA1718">
        <v>10.554051354811632</v>
      </c>
      <c r="AB1718">
        <v>0</v>
      </c>
      <c r="AD1718">
        <v>4.2625782289669456E-4</v>
      </c>
      <c r="AE1718">
        <v>4.0278548411895994E-4</v>
      </c>
    </row>
    <row r="1719" spans="1:31">
      <c r="A1719">
        <v>10</v>
      </c>
      <c r="B1719">
        <v>386</v>
      </c>
      <c r="C1719">
        <v>2007</v>
      </c>
      <c r="D1719">
        <v>99</v>
      </c>
      <c r="E1719">
        <v>99</v>
      </c>
      <c r="F1719">
        <v>99</v>
      </c>
      <c r="G1719">
        <v>99</v>
      </c>
      <c r="H1719">
        <v>99</v>
      </c>
      <c r="I1719">
        <v>99</v>
      </c>
      <c r="J1719">
        <v>999</v>
      </c>
      <c r="K1719">
        <v>99</v>
      </c>
      <c r="L1719">
        <v>99</v>
      </c>
      <c r="M1719">
        <v>37</v>
      </c>
      <c r="N1719">
        <v>99</v>
      </c>
      <c r="O1719">
        <v>99</v>
      </c>
      <c r="P1719">
        <v>9999</v>
      </c>
      <c r="Q1719">
        <v>5</v>
      </c>
      <c r="R1719">
        <v>5</v>
      </c>
      <c r="S1719">
        <v>5</v>
      </c>
      <c r="T1719">
        <v>2</v>
      </c>
      <c r="U1719">
        <v>37</v>
      </c>
      <c r="V1719">
        <v>74.777898158179852</v>
      </c>
      <c r="W1719">
        <v>69.019999999999982</v>
      </c>
      <c r="X1719">
        <v>0</v>
      </c>
      <c r="Y1719">
        <v>0</v>
      </c>
      <c r="AA1719">
        <v>16.114018741456174</v>
      </c>
      <c r="AB1719">
        <v>0</v>
      </c>
      <c r="AD1719">
        <v>4.2625782289669456E-4</v>
      </c>
      <c r="AE1719">
        <v>3.8030443384255279E-4</v>
      </c>
    </row>
    <row r="1720" spans="1:31">
      <c r="A1720">
        <v>10</v>
      </c>
      <c r="B1720">
        <v>387</v>
      </c>
      <c r="C1720">
        <v>2007</v>
      </c>
      <c r="D1720">
        <v>99</v>
      </c>
      <c r="E1720">
        <v>99</v>
      </c>
      <c r="F1720">
        <v>99</v>
      </c>
      <c r="G1720">
        <v>99</v>
      </c>
      <c r="H1720">
        <v>99</v>
      </c>
      <c r="I1720">
        <v>99</v>
      </c>
      <c r="J1720">
        <v>999</v>
      </c>
      <c r="K1720">
        <v>99</v>
      </c>
      <c r="L1720">
        <v>99</v>
      </c>
      <c r="M1720">
        <v>38</v>
      </c>
      <c r="N1720">
        <v>99</v>
      </c>
      <c r="O1720">
        <v>99</v>
      </c>
      <c r="P1720">
        <v>9999</v>
      </c>
      <c r="Q1720">
        <v>5</v>
      </c>
      <c r="R1720">
        <v>6</v>
      </c>
      <c r="S1720">
        <v>6</v>
      </c>
      <c r="T1720">
        <v>2</v>
      </c>
      <c r="U1720">
        <v>38</v>
      </c>
      <c r="V1720">
        <v>81.274828457927057</v>
      </c>
      <c r="W1720">
        <v>75.016666666666652</v>
      </c>
      <c r="X1720">
        <v>0</v>
      </c>
      <c r="Y1720">
        <v>0</v>
      </c>
      <c r="AA1720">
        <v>18.557246263626777</v>
      </c>
      <c r="AB1720">
        <v>0</v>
      </c>
      <c r="AD1720">
        <v>5.1150938747603362E-4</v>
      </c>
      <c r="AE1720">
        <v>4.9601572202994228E-4</v>
      </c>
    </row>
    <row r="1721" spans="1:31">
      <c r="A1721">
        <v>10</v>
      </c>
      <c r="B1721">
        <v>388</v>
      </c>
      <c r="C1721">
        <v>2007</v>
      </c>
      <c r="D1721">
        <v>99</v>
      </c>
      <c r="E1721">
        <v>99</v>
      </c>
      <c r="F1721">
        <v>99</v>
      </c>
      <c r="G1721">
        <v>99</v>
      </c>
      <c r="H1721">
        <v>99</v>
      </c>
      <c r="I1721">
        <v>99</v>
      </c>
      <c r="J1721">
        <v>999</v>
      </c>
      <c r="K1721">
        <v>99</v>
      </c>
      <c r="L1721">
        <v>99</v>
      </c>
      <c r="M1721">
        <v>39</v>
      </c>
      <c r="N1721">
        <v>99</v>
      </c>
      <c r="O1721">
        <v>99</v>
      </c>
      <c r="P1721">
        <v>9999</v>
      </c>
      <c r="Q1721">
        <v>10</v>
      </c>
      <c r="R1721">
        <v>10</v>
      </c>
      <c r="S1721">
        <v>10</v>
      </c>
      <c r="T1721">
        <v>2</v>
      </c>
      <c r="U1721">
        <v>39</v>
      </c>
      <c r="V1721">
        <v>86.901408450704196</v>
      </c>
      <c r="W1721">
        <v>80.210000000000022</v>
      </c>
      <c r="X1721">
        <v>0</v>
      </c>
      <c r="Y1721">
        <v>0</v>
      </c>
      <c r="AA1721">
        <v>18.515855367765173</v>
      </c>
      <c r="AB1721">
        <v>0</v>
      </c>
      <c r="AD1721">
        <v>8.5251564579338912E-4</v>
      </c>
      <c r="AE1721">
        <v>8.83924040524809E-4</v>
      </c>
    </row>
    <row r="1722" spans="1:31">
      <c r="A1722">
        <v>10</v>
      </c>
      <c r="B1722">
        <v>389</v>
      </c>
      <c r="C1722">
        <v>2007</v>
      </c>
      <c r="D1722">
        <v>99</v>
      </c>
      <c r="E1722">
        <v>99</v>
      </c>
      <c r="F1722">
        <v>99</v>
      </c>
      <c r="G1722">
        <v>99</v>
      </c>
      <c r="H1722">
        <v>99</v>
      </c>
      <c r="I1722">
        <v>99</v>
      </c>
      <c r="J1722">
        <v>999</v>
      </c>
      <c r="K1722">
        <v>99</v>
      </c>
      <c r="L1722">
        <v>99</v>
      </c>
      <c r="M1722">
        <v>40</v>
      </c>
      <c r="N1722">
        <v>99</v>
      </c>
      <c r="O1722">
        <v>99</v>
      </c>
      <c r="P1722">
        <v>9999</v>
      </c>
      <c r="Q1722">
        <v>10</v>
      </c>
      <c r="R1722">
        <v>11</v>
      </c>
      <c r="S1722">
        <v>11</v>
      </c>
      <c r="T1722">
        <v>5</v>
      </c>
      <c r="U1722">
        <v>40</v>
      </c>
      <c r="V1722">
        <v>89.559736038609273</v>
      </c>
      <c r="W1722">
        <v>82.663636363636385</v>
      </c>
      <c r="X1722">
        <v>0</v>
      </c>
      <c r="Y1722">
        <v>0</v>
      </c>
      <c r="AA1722">
        <v>14.985282035582443</v>
      </c>
      <c r="AB1722">
        <v>0</v>
      </c>
      <c r="AD1722">
        <v>9.3776721037272818E-4</v>
      </c>
      <c r="AE1722">
        <v>1.0020597557027914E-3</v>
      </c>
    </row>
    <row r="1723" spans="1:31">
      <c r="A1723">
        <v>10</v>
      </c>
      <c r="B1723">
        <v>390</v>
      </c>
      <c r="C1723">
        <v>2007</v>
      </c>
      <c r="D1723">
        <v>99</v>
      </c>
      <c r="E1723">
        <v>99</v>
      </c>
      <c r="F1723">
        <v>99</v>
      </c>
      <c r="G1723">
        <v>99</v>
      </c>
      <c r="H1723">
        <v>99</v>
      </c>
      <c r="I1723">
        <v>99</v>
      </c>
      <c r="J1723">
        <v>999</v>
      </c>
      <c r="K1723">
        <v>99</v>
      </c>
      <c r="L1723">
        <v>99</v>
      </c>
      <c r="M1723">
        <v>41</v>
      </c>
      <c r="N1723">
        <v>99</v>
      </c>
      <c r="O1723">
        <v>99</v>
      </c>
      <c r="P1723">
        <v>9999</v>
      </c>
      <c r="Q1723">
        <v>24</v>
      </c>
      <c r="R1723">
        <v>25</v>
      </c>
      <c r="S1723">
        <v>25</v>
      </c>
      <c r="T1723">
        <v>5</v>
      </c>
      <c r="U1723">
        <v>41</v>
      </c>
      <c r="V1723">
        <v>86.457204767063914</v>
      </c>
      <c r="W1723">
        <v>79.8</v>
      </c>
      <c r="X1723">
        <v>0</v>
      </c>
      <c r="Y1723">
        <v>0</v>
      </c>
      <c r="AA1723">
        <v>10.667145822571307</v>
      </c>
      <c r="AB1723">
        <v>0</v>
      </c>
      <c r="AD1723">
        <v>2.1312891144834728E-3</v>
      </c>
      <c r="AE1723">
        <v>2.1985144755603974E-3</v>
      </c>
    </row>
    <row r="1724" spans="1:31">
      <c r="A1724">
        <v>10</v>
      </c>
      <c r="B1724">
        <v>391</v>
      </c>
      <c r="C1724">
        <v>2007</v>
      </c>
      <c r="D1724">
        <v>99</v>
      </c>
      <c r="E1724">
        <v>99</v>
      </c>
      <c r="F1724">
        <v>99</v>
      </c>
      <c r="G1724">
        <v>99</v>
      </c>
      <c r="H1724">
        <v>99</v>
      </c>
      <c r="I1724">
        <v>99</v>
      </c>
      <c r="J1724">
        <v>999</v>
      </c>
      <c r="K1724">
        <v>99</v>
      </c>
      <c r="L1724">
        <v>99</v>
      </c>
      <c r="M1724">
        <v>42</v>
      </c>
      <c r="N1724">
        <v>99</v>
      </c>
      <c r="O1724">
        <v>99</v>
      </c>
      <c r="P1724">
        <v>9999</v>
      </c>
      <c r="Q1724">
        <v>43</v>
      </c>
      <c r="R1724">
        <v>45</v>
      </c>
      <c r="S1724">
        <v>45</v>
      </c>
      <c r="T1724">
        <v>5</v>
      </c>
      <c r="U1724">
        <v>42</v>
      </c>
      <c r="V1724">
        <v>92.228241242325765</v>
      </c>
      <c r="W1724">
        <v>85.126666666666637</v>
      </c>
      <c r="X1724">
        <v>0</v>
      </c>
      <c r="Y1724">
        <v>0</v>
      </c>
      <c r="AA1724">
        <v>11.37518546857337</v>
      </c>
      <c r="AB1724">
        <v>0</v>
      </c>
      <c r="AD1724">
        <v>3.8363204060702528E-3</v>
      </c>
      <c r="AE1724">
        <v>4.221478396756499E-3</v>
      </c>
    </row>
    <row r="1725" spans="1:31">
      <c r="A1725">
        <v>10</v>
      </c>
      <c r="B1725">
        <v>392</v>
      </c>
      <c r="C1725">
        <v>2007</v>
      </c>
      <c r="D1725">
        <v>99</v>
      </c>
      <c r="E1725">
        <v>99</v>
      </c>
      <c r="F1725">
        <v>99</v>
      </c>
      <c r="G1725">
        <v>99</v>
      </c>
      <c r="H1725">
        <v>99</v>
      </c>
      <c r="I1725">
        <v>99</v>
      </c>
      <c r="J1725">
        <v>999</v>
      </c>
      <c r="K1725">
        <v>99</v>
      </c>
      <c r="L1725">
        <v>99</v>
      </c>
      <c r="M1725">
        <v>43</v>
      </c>
      <c r="N1725">
        <v>99</v>
      </c>
      <c r="O1725">
        <v>99</v>
      </c>
      <c r="P1725">
        <v>9999</v>
      </c>
      <c r="Q1725">
        <v>45</v>
      </c>
      <c r="R1725">
        <v>53</v>
      </c>
      <c r="S1725">
        <v>53</v>
      </c>
      <c r="T1725">
        <v>5</v>
      </c>
      <c r="U1725">
        <v>43</v>
      </c>
      <c r="V1725">
        <v>91.449130194811843</v>
      </c>
      <c r="W1725">
        <v>84.407547169811309</v>
      </c>
      <c r="X1725">
        <v>0</v>
      </c>
      <c r="Y1725">
        <v>0</v>
      </c>
      <c r="AA1725">
        <v>10.673505357900648</v>
      </c>
      <c r="AB1725">
        <v>0</v>
      </c>
      <c r="AD1725">
        <v>4.5183329227049618E-3</v>
      </c>
      <c r="AE1725">
        <v>4.9299620841438564E-3</v>
      </c>
    </row>
    <row r="1726" spans="1:31">
      <c r="A1726">
        <v>10</v>
      </c>
      <c r="B1726">
        <v>393</v>
      </c>
      <c r="C1726">
        <v>2007</v>
      </c>
      <c r="D1726">
        <v>99</v>
      </c>
      <c r="E1726">
        <v>99</v>
      </c>
      <c r="F1726">
        <v>99</v>
      </c>
      <c r="G1726">
        <v>99</v>
      </c>
      <c r="H1726">
        <v>99</v>
      </c>
      <c r="I1726">
        <v>99</v>
      </c>
      <c r="J1726">
        <v>999</v>
      </c>
      <c r="K1726">
        <v>99</v>
      </c>
      <c r="L1726">
        <v>99</v>
      </c>
      <c r="M1726">
        <v>44</v>
      </c>
      <c r="N1726">
        <v>99</v>
      </c>
      <c r="O1726">
        <v>99</v>
      </c>
      <c r="P1726">
        <v>9999</v>
      </c>
      <c r="Q1726">
        <v>116</v>
      </c>
      <c r="R1726">
        <v>132</v>
      </c>
      <c r="S1726">
        <v>132</v>
      </c>
      <c r="T1726">
        <v>5</v>
      </c>
      <c r="U1726">
        <v>44</v>
      </c>
      <c r="V1726">
        <v>90.538100397255278</v>
      </c>
      <c r="W1726">
        <v>83.56666666666662</v>
      </c>
      <c r="X1726">
        <v>0</v>
      </c>
      <c r="Y1726">
        <v>0</v>
      </c>
      <c r="AA1726">
        <v>10.098279681473343</v>
      </c>
      <c r="AB1726">
        <v>0</v>
      </c>
      <c r="AD1726">
        <v>1.1253206524472741E-2</v>
      </c>
      <c r="AE1726">
        <v>1.215607693083289E-2</v>
      </c>
    </row>
    <row r="1727" spans="1:31">
      <c r="A1727">
        <v>10</v>
      </c>
      <c r="B1727">
        <v>394</v>
      </c>
      <c r="C1727">
        <v>2007</v>
      </c>
      <c r="D1727">
        <v>99</v>
      </c>
      <c r="E1727">
        <v>99</v>
      </c>
      <c r="F1727">
        <v>99</v>
      </c>
      <c r="G1727">
        <v>99</v>
      </c>
      <c r="H1727">
        <v>99</v>
      </c>
      <c r="I1727">
        <v>99</v>
      </c>
      <c r="J1727">
        <v>999</v>
      </c>
      <c r="K1727">
        <v>99</v>
      </c>
      <c r="L1727">
        <v>99</v>
      </c>
      <c r="M1727">
        <v>45</v>
      </c>
      <c r="N1727">
        <v>99</v>
      </c>
      <c r="O1727">
        <v>99</v>
      </c>
      <c r="P1727">
        <v>9999</v>
      </c>
      <c r="Q1727">
        <v>208</v>
      </c>
      <c r="R1727">
        <v>267</v>
      </c>
      <c r="S1727">
        <v>267</v>
      </c>
      <c r="T1727">
        <v>8</v>
      </c>
      <c r="U1727">
        <v>45</v>
      </c>
      <c r="V1727">
        <v>92.138483450399988</v>
      </c>
      <c r="W1727">
        <v>85.043820224719099</v>
      </c>
      <c r="X1727">
        <v>0</v>
      </c>
      <c r="Y1727">
        <v>0</v>
      </c>
      <c r="AA1727">
        <v>9.9501862861319204</v>
      </c>
      <c r="AB1727">
        <v>0</v>
      </c>
      <c r="AD1727">
        <v>2.2762167742683494E-2</v>
      </c>
      <c r="AE1727">
        <v>2.5023061976043745E-2</v>
      </c>
    </row>
    <row r="1728" spans="1:31">
      <c r="A1728">
        <v>10</v>
      </c>
      <c r="B1728">
        <v>395</v>
      </c>
      <c r="C1728">
        <v>2007</v>
      </c>
      <c r="D1728">
        <v>99</v>
      </c>
      <c r="E1728">
        <v>99</v>
      </c>
      <c r="F1728">
        <v>99</v>
      </c>
      <c r="G1728">
        <v>99</v>
      </c>
      <c r="H1728">
        <v>99</v>
      </c>
      <c r="I1728">
        <v>99</v>
      </c>
      <c r="J1728">
        <v>999</v>
      </c>
      <c r="K1728">
        <v>99</v>
      </c>
      <c r="L1728">
        <v>99</v>
      </c>
      <c r="M1728">
        <v>46</v>
      </c>
      <c r="N1728">
        <v>99</v>
      </c>
      <c r="O1728">
        <v>99</v>
      </c>
      <c r="P1728">
        <v>9999</v>
      </c>
      <c r="Q1728">
        <v>332</v>
      </c>
      <c r="R1728">
        <v>495</v>
      </c>
      <c r="S1728">
        <v>495</v>
      </c>
      <c r="T1728">
        <v>8</v>
      </c>
      <c r="U1728">
        <v>46</v>
      </c>
      <c r="V1728">
        <v>91.595259200893125</v>
      </c>
      <c r="W1728">
        <v>84.542424242424303</v>
      </c>
      <c r="X1728">
        <v>0</v>
      </c>
      <c r="Y1728">
        <v>0</v>
      </c>
      <c r="AA1728">
        <v>9.1059298130069433</v>
      </c>
      <c r="AB1728">
        <v>0</v>
      </c>
      <c r="AD1728">
        <v>4.2199524466772761E-2</v>
      </c>
      <c r="AE1728">
        <v>4.6117560416285362E-2</v>
      </c>
    </row>
    <row r="1729" spans="1:31">
      <c r="A1729">
        <v>10</v>
      </c>
      <c r="B1729">
        <v>396</v>
      </c>
      <c r="C1729">
        <v>2007</v>
      </c>
      <c r="D1729">
        <v>99</v>
      </c>
      <c r="E1729">
        <v>99</v>
      </c>
      <c r="F1729">
        <v>99</v>
      </c>
      <c r="G1729">
        <v>99</v>
      </c>
      <c r="H1729">
        <v>99</v>
      </c>
      <c r="I1729">
        <v>99</v>
      </c>
      <c r="J1729">
        <v>999</v>
      </c>
      <c r="K1729">
        <v>99</v>
      </c>
      <c r="L1729">
        <v>99</v>
      </c>
      <c r="M1729">
        <v>47</v>
      </c>
      <c r="N1729">
        <v>99</v>
      </c>
      <c r="O1729">
        <v>99</v>
      </c>
      <c r="P1729">
        <v>9999</v>
      </c>
      <c r="Q1729">
        <v>555</v>
      </c>
      <c r="R1729">
        <v>954</v>
      </c>
      <c r="S1729">
        <v>954</v>
      </c>
      <c r="T1729">
        <v>8</v>
      </c>
      <c r="U1729">
        <v>47</v>
      </c>
      <c r="V1729">
        <v>90.901172232556704</v>
      </c>
      <c r="W1729">
        <v>83.901781970649978</v>
      </c>
      <c r="X1729">
        <v>0</v>
      </c>
      <c r="Y1729">
        <v>0</v>
      </c>
      <c r="AA1729">
        <v>9.2578170816921634</v>
      </c>
      <c r="AB1729">
        <v>0</v>
      </c>
      <c r="AD1729">
        <v>8.1329992608689367E-2</v>
      </c>
      <c r="AE1729">
        <v>8.8207596595061694E-2</v>
      </c>
    </row>
    <row r="1730" spans="1:31">
      <c r="A1730">
        <v>10</v>
      </c>
      <c r="B1730">
        <v>397</v>
      </c>
      <c r="C1730">
        <v>2007</v>
      </c>
      <c r="D1730">
        <v>99</v>
      </c>
      <c r="E1730">
        <v>99</v>
      </c>
      <c r="F1730">
        <v>99</v>
      </c>
      <c r="G1730">
        <v>99</v>
      </c>
      <c r="H1730">
        <v>99</v>
      </c>
      <c r="I1730">
        <v>99</v>
      </c>
      <c r="J1730">
        <v>999</v>
      </c>
      <c r="K1730">
        <v>99</v>
      </c>
      <c r="L1730">
        <v>99</v>
      </c>
      <c r="M1730">
        <v>48</v>
      </c>
      <c r="N1730">
        <v>99</v>
      </c>
      <c r="O1730">
        <v>99</v>
      </c>
      <c r="P1730">
        <v>9999</v>
      </c>
      <c r="Q1730">
        <v>821</v>
      </c>
      <c r="R1730">
        <v>1827</v>
      </c>
      <c r="S1730">
        <v>1827</v>
      </c>
      <c r="T1730">
        <v>8</v>
      </c>
      <c r="U1730">
        <v>48</v>
      </c>
      <c r="V1730">
        <v>90.380360560059387</v>
      </c>
      <c r="W1730">
        <v>83.421072796934823</v>
      </c>
      <c r="X1730">
        <v>0</v>
      </c>
      <c r="Y1730">
        <v>0</v>
      </c>
      <c r="AA1730">
        <v>8.9836407512749314</v>
      </c>
      <c r="AB1730">
        <v>0</v>
      </c>
      <c r="AD1730">
        <v>0.15575460848645223</v>
      </c>
      <c r="AE1730">
        <v>0.16795802043834715</v>
      </c>
    </row>
    <row r="1731" spans="1:31">
      <c r="A1731">
        <v>10</v>
      </c>
      <c r="B1731">
        <v>398</v>
      </c>
      <c r="C1731">
        <v>2007</v>
      </c>
      <c r="D1731">
        <v>99</v>
      </c>
      <c r="E1731">
        <v>99</v>
      </c>
      <c r="F1731">
        <v>99</v>
      </c>
      <c r="G1731">
        <v>99</v>
      </c>
      <c r="H1731">
        <v>99</v>
      </c>
      <c r="I1731">
        <v>99</v>
      </c>
      <c r="J1731">
        <v>999</v>
      </c>
      <c r="K1731">
        <v>99</v>
      </c>
      <c r="L1731">
        <v>99</v>
      </c>
      <c r="M1731">
        <v>49</v>
      </c>
      <c r="N1731">
        <v>99</v>
      </c>
      <c r="O1731">
        <v>99</v>
      </c>
      <c r="P1731">
        <v>9999</v>
      </c>
      <c r="Q1731">
        <v>1155</v>
      </c>
      <c r="R1731">
        <v>3529</v>
      </c>
      <c r="S1731">
        <v>3529</v>
      </c>
      <c r="T1731">
        <v>8.0017001983564757</v>
      </c>
      <c r="U1731">
        <v>49</v>
      </c>
      <c r="V1731">
        <v>89.922625317482385</v>
      </c>
      <c r="W1731">
        <v>82.998583168036191</v>
      </c>
      <c r="X1731">
        <v>0</v>
      </c>
      <c r="Y1731">
        <v>0</v>
      </c>
      <c r="AA1731">
        <v>8.5227356315608152</v>
      </c>
      <c r="AB1731">
        <v>0</v>
      </c>
      <c r="AD1731">
        <v>0.30085277140048705</v>
      </c>
      <c r="AE1731">
        <v>0.32278159745392998</v>
      </c>
    </row>
    <row r="1732" spans="1:31">
      <c r="A1732">
        <v>10</v>
      </c>
      <c r="B1732">
        <v>399</v>
      </c>
      <c r="C1732">
        <v>2007</v>
      </c>
      <c r="D1732">
        <v>99</v>
      </c>
      <c r="E1732">
        <v>99</v>
      </c>
      <c r="F1732">
        <v>99</v>
      </c>
      <c r="G1732">
        <v>99</v>
      </c>
      <c r="H1732">
        <v>99</v>
      </c>
      <c r="I1732">
        <v>99</v>
      </c>
      <c r="J1732">
        <v>999</v>
      </c>
      <c r="K1732">
        <v>99</v>
      </c>
      <c r="L1732">
        <v>99</v>
      </c>
      <c r="M1732">
        <v>50</v>
      </c>
      <c r="N1732">
        <v>99</v>
      </c>
      <c r="O1732">
        <v>99</v>
      </c>
      <c r="P1732">
        <v>9999</v>
      </c>
      <c r="Q1732">
        <v>1538</v>
      </c>
      <c r="R1732">
        <v>7325</v>
      </c>
      <c r="S1732">
        <v>7325</v>
      </c>
      <c r="T1732">
        <v>11.000409556313993</v>
      </c>
      <c r="U1732">
        <v>50</v>
      </c>
      <c r="V1732">
        <v>89.340383598519551</v>
      </c>
      <c r="W1732">
        <v>82.461174061433852</v>
      </c>
      <c r="X1732">
        <v>0</v>
      </c>
      <c r="Y1732">
        <v>0</v>
      </c>
      <c r="AA1732">
        <v>8.4793967354373478</v>
      </c>
      <c r="AB1732">
        <v>0</v>
      </c>
      <c r="AD1732">
        <v>0.62446771054365779</v>
      </c>
      <c r="AE1732">
        <v>0.66564637668934801</v>
      </c>
    </row>
    <row r="1733" spans="1:31">
      <c r="A1733">
        <v>10</v>
      </c>
      <c r="B1733">
        <v>400</v>
      </c>
      <c r="C1733">
        <v>2007</v>
      </c>
      <c r="D1733">
        <v>99</v>
      </c>
      <c r="E1733">
        <v>99</v>
      </c>
      <c r="F1733">
        <v>99</v>
      </c>
      <c r="G1733">
        <v>99</v>
      </c>
      <c r="H1733">
        <v>99</v>
      </c>
      <c r="I1733">
        <v>99</v>
      </c>
      <c r="J1733">
        <v>999</v>
      </c>
      <c r="K1733">
        <v>99</v>
      </c>
      <c r="L1733">
        <v>99</v>
      </c>
      <c r="M1733">
        <v>51</v>
      </c>
      <c r="N1733">
        <v>99</v>
      </c>
      <c r="O1733">
        <v>99</v>
      </c>
      <c r="P1733">
        <v>9999</v>
      </c>
      <c r="Q1733">
        <v>1926</v>
      </c>
      <c r="R1733">
        <v>14060</v>
      </c>
      <c r="S1733">
        <v>14060</v>
      </c>
      <c r="T1733">
        <v>11</v>
      </c>
      <c r="U1733">
        <v>51</v>
      </c>
      <c r="V1733">
        <v>88.359098677852785</v>
      </c>
      <c r="W1733">
        <v>81.555448079658191</v>
      </c>
      <c r="X1733">
        <v>0</v>
      </c>
      <c r="Y1733">
        <v>0</v>
      </c>
      <c r="AA1733">
        <v>8.4154590555168252</v>
      </c>
      <c r="AB1733">
        <v>0</v>
      </c>
      <c r="AD1733">
        <v>1.1986369979855056</v>
      </c>
      <c r="AE1733">
        <v>1.2636439670601689</v>
      </c>
    </row>
    <row r="1734" spans="1:31">
      <c r="A1734">
        <v>10</v>
      </c>
      <c r="B1734">
        <v>401</v>
      </c>
      <c r="C1734">
        <v>2007</v>
      </c>
      <c r="D1734">
        <v>99</v>
      </c>
      <c r="E1734">
        <v>99</v>
      </c>
      <c r="F1734">
        <v>99</v>
      </c>
      <c r="G1734">
        <v>99</v>
      </c>
      <c r="H1734">
        <v>99</v>
      </c>
      <c r="I1734">
        <v>99</v>
      </c>
      <c r="J1734">
        <v>999</v>
      </c>
      <c r="K1734">
        <v>99</v>
      </c>
      <c r="L1734">
        <v>99</v>
      </c>
      <c r="M1734">
        <v>52</v>
      </c>
      <c r="N1734">
        <v>99</v>
      </c>
      <c r="O1734">
        <v>99</v>
      </c>
      <c r="P1734">
        <v>9999</v>
      </c>
      <c r="Q1734">
        <v>2174</v>
      </c>
      <c r="R1734">
        <v>26618</v>
      </c>
      <c r="S1734">
        <v>26618</v>
      </c>
      <c r="T1734">
        <v>11.000112705687881</v>
      </c>
      <c r="U1734">
        <v>52</v>
      </c>
      <c r="V1734">
        <v>87.427548233269917</v>
      </c>
      <c r="W1734">
        <v>80.69562701931001</v>
      </c>
      <c r="X1734">
        <v>0</v>
      </c>
      <c r="Y1734">
        <v>0</v>
      </c>
      <c r="AA1734">
        <v>8.3017971012944152</v>
      </c>
      <c r="AB1734">
        <v>0</v>
      </c>
      <c r="AD1734">
        <v>2.2692261459728442</v>
      </c>
      <c r="AE1734">
        <v>2.3670740844960845</v>
      </c>
    </row>
    <row r="1735" spans="1:31">
      <c r="A1735">
        <v>10</v>
      </c>
      <c r="B1735">
        <v>402</v>
      </c>
      <c r="C1735">
        <v>2007</v>
      </c>
      <c r="D1735">
        <v>99</v>
      </c>
      <c r="E1735">
        <v>99</v>
      </c>
      <c r="F1735">
        <v>99</v>
      </c>
      <c r="G1735">
        <v>99</v>
      </c>
      <c r="H1735">
        <v>99</v>
      </c>
      <c r="I1735">
        <v>99</v>
      </c>
      <c r="J1735">
        <v>999</v>
      </c>
      <c r="K1735">
        <v>99</v>
      </c>
      <c r="L1735">
        <v>99</v>
      </c>
      <c r="M1735">
        <v>53</v>
      </c>
      <c r="N1735">
        <v>99</v>
      </c>
      <c r="O1735">
        <v>99</v>
      </c>
      <c r="P1735">
        <v>9999</v>
      </c>
      <c r="Q1735">
        <v>2381</v>
      </c>
      <c r="R1735">
        <v>47301</v>
      </c>
      <c r="S1735">
        <v>47300</v>
      </c>
      <c r="T1735">
        <v>11.000190270818798</v>
      </c>
      <c r="U1735">
        <v>53.00112050739957</v>
      </c>
      <c r="V1735">
        <v>86.65136435788088</v>
      </c>
      <c r="W1735">
        <v>79.978403805497351</v>
      </c>
      <c r="X1735">
        <v>0</v>
      </c>
      <c r="Y1735">
        <v>0</v>
      </c>
      <c r="AA1735">
        <v>8.3383254709331229</v>
      </c>
      <c r="AD1735">
        <v>4.0324842561673115</v>
      </c>
      <c r="AE1735">
        <v>4.1688887182876222</v>
      </c>
    </row>
    <row r="1736" spans="1:31">
      <c r="A1736">
        <v>10</v>
      </c>
      <c r="B1736">
        <v>403</v>
      </c>
      <c r="C1736">
        <v>2007</v>
      </c>
      <c r="D1736">
        <v>99</v>
      </c>
      <c r="E1736">
        <v>99</v>
      </c>
      <c r="F1736">
        <v>99</v>
      </c>
      <c r="G1736">
        <v>99</v>
      </c>
      <c r="H1736">
        <v>99</v>
      </c>
      <c r="I1736">
        <v>99</v>
      </c>
      <c r="J1736">
        <v>999</v>
      </c>
      <c r="K1736">
        <v>99</v>
      </c>
      <c r="L1736">
        <v>99</v>
      </c>
      <c r="M1736">
        <v>54</v>
      </c>
      <c r="N1736">
        <v>99</v>
      </c>
      <c r="O1736">
        <v>99</v>
      </c>
      <c r="P1736">
        <v>9999</v>
      </c>
      <c r="Q1736">
        <v>2530</v>
      </c>
      <c r="R1736">
        <v>78071</v>
      </c>
      <c r="S1736">
        <v>78071</v>
      </c>
      <c r="T1736">
        <v>11.000230559362626</v>
      </c>
      <c r="U1736">
        <v>54</v>
      </c>
      <c r="V1736">
        <v>85.859265837874986</v>
      </c>
      <c r="W1736">
        <v>79.248102368356754</v>
      </c>
      <c r="X1736">
        <v>0</v>
      </c>
      <c r="Y1736">
        <v>0</v>
      </c>
      <c r="AA1736">
        <v>8.2912512218386976</v>
      </c>
      <c r="AB1736">
        <v>0</v>
      </c>
      <c r="AD1736">
        <v>6.6556748982735741</v>
      </c>
      <c r="AE1736">
        <v>6.8181263218457904</v>
      </c>
    </row>
    <row r="1737" spans="1:31">
      <c r="A1737">
        <v>10</v>
      </c>
      <c r="B1737">
        <v>404</v>
      </c>
      <c r="C1737">
        <v>2007</v>
      </c>
      <c r="D1737">
        <v>99</v>
      </c>
      <c r="E1737">
        <v>99</v>
      </c>
      <c r="F1737">
        <v>99</v>
      </c>
      <c r="G1737">
        <v>99</v>
      </c>
      <c r="H1737">
        <v>99</v>
      </c>
      <c r="I1737">
        <v>99</v>
      </c>
      <c r="J1737">
        <v>999</v>
      </c>
      <c r="K1737">
        <v>99</v>
      </c>
      <c r="L1737">
        <v>99</v>
      </c>
      <c r="M1737">
        <v>55</v>
      </c>
      <c r="N1737">
        <v>99</v>
      </c>
      <c r="O1737">
        <v>99</v>
      </c>
      <c r="P1737">
        <v>9999</v>
      </c>
      <c r="Q1737">
        <v>2629</v>
      </c>
      <c r="R1737">
        <v>118879</v>
      </c>
      <c r="S1737">
        <v>118874</v>
      </c>
      <c r="T1737">
        <v>13.999823349792647</v>
      </c>
      <c r="U1737">
        <v>55.002313373824371</v>
      </c>
      <c r="V1737">
        <v>85.107697360524242</v>
      </c>
      <c r="W1737">
        <v>78.552902232615054</v>
      </c>
      <c r="X1737">
        <v>0</v>
      </c>
      <c r="Y1737">
        <v>0</v>
      </c>
      <c r="AA1737">
        <v>8.3307579508701064</v>
      </c>
      <c r="AD1737">
        <v>10.134620745627233</v>
      </c>
      <c r="AE1737">
        <v>10.290477826943299</v>
      </c>
    </row>
    <row r="1738" spans="1:31">
      <c r="A1738">
        <v>10</v>
      </c>
      <c r="B1738">
        <v>405</v>
      </c>
      <c r="C1738">
        <v>2007</v>
      </c>
      <c r="D1738">
        <v>99</v>
      </c>
      <c r="E1738">
        <v>99</v>
      </c>
      <c r="F1738">
        <v>99</v>
      </c>
      <c r="G1738">
        <v>99</v>
      </c>
      <c r="H1738">
        <v>99</v>
      </c>
      <c r="I1738">
        <v>99</v>
      </c>
      <c r="J1738">
        <v>999</v>
      </c>
      <c r="K1738">
        <v>99</v>
      </c>
      <c r="L1738">
        <v>99</v>
      </c>
      <c r="M1738">
        <v>56</v>
      </c>
      <c r="N1738">
        <v>99</v>
      </c>
      <c r="O1738">
        <v>99</v>
      </c>
      <c r="P1738">
        <v>9999</v>
      </c>
      <c r="Q1738">
        <v>2688</v>
      </c>
      <c r="R1738">
        <v>159067</v>
      </c>
      <c r="S1738">
        <v>159066</v>
      </c>
      <c r="T1738">
        <v>13.999886840136551</v>
      </c>
      <c r="U1738">
        <v>56.000352055121759</v>
      </c>
      <c r="V1738">
        <v>84.395314065142429</v>
      </c>
      <c r="W1738">
        <v>77.896637244917585</v>
      </c>
      <c r="X1738">
        <v>0</v>
      </c>
      <c r="Y1738">
        <v>0</v>
      </c>
      <c r="AA1738">
        <v>8.3969618567399156</v>
      </c>
      <c r="AD1738">
        <v>13.560710622941702</v>
      </c>
      <c r="AE1738">
        <v>13.654710577779657</v>
      </c>
    </row>
    <row r="1739" spans="1:31">
      <c r="A1739">
        <v>10</v>
      </c>
      <c r="B1739">
        <v>406</v>
      </c>
      <c r="C1739">
        <v>2007</v>
      </c>
      <c r="D1739">
        <v>99</v>
      </c>
      <c r="E1739">
        <v>99</v>
      </c>
      <c r="F1739">
        <v>99</v>
      </c>
      <c r="G1739">
        <v>99</v>
      </c>
      <c r="H1739">
        <v>99</v>
      </c>
      <c r="I1739">
        <v>99</v>
      </c>
      <c r="J1739">
        <v>999</v>
      </c>
      <c r="K1739">
        <v>99</v>
      </c>
      <c r="L1739">
        <v>99</v>
      </c>
      <c r="M1739">
        <v>57</v>
      </c>
      <c r="N1739">
        <v>99</v>
      </c>
      <c r="O1739">
        <v>99</v>
      </c>
      <c r="P1739">
        <v>9999</v>
      </c>
      <c r="Q1739">
        <v>2721</v>
      </c>
      <c r="R1739">
        <v>187822</v>
      </c>
      <c r="S1739">
        <v>187813</v>
      </c>
      <c r="T1739">
        <v>13.999968054860451</v>
      </c>
      <c r="U1739">
        <v>57.002731440315614</v>
      </c>
      <c r="V1739">
        <v>83.583568887148985</v>
      </c>
      <c r="W1739">
        <v>77.145848263964709</v>
      </c>
      <c r="X1739">
        <v>0</v>
      </c>
      <c r="Y1739">
        <v>0</v>
      </c>
      <c r="AA1739">
        <v>8.533704779355288</v>
      </c>
      <c r="AD1739">
        <v>16.012119362420602</v>
      </c>
      <c r="AE1739">
        <v>15.96704826390785</v>
      </c>
    </row>
    <row r="1740" spans="1:31">
      <c r="A1740">
        <v>10</v>
      </c>
      <c r="B1740">
        <v>407</v>
      </c>
      <c r="C1740">
        <v>2007</v>
      </c>
      <c r="D1740">
        <v>99</v>
      </c>
      <c r="E1740">
        <v>99</v>
      </c>
      <c r="F1740">
        <v>99</v>
      </c>
      <c r="G1740">
        <v>99</v>
      </c>
      <c r="H1740">
        <v>99</v>
      </c>
      <c r="I1740">
        <v>99</v>
      </c>
      <c r="J1740">
        <v>999</v>
      </c>
      <c r="K1740">
        <v>99</v>
      </c>
      <c r="L1740">
        <v>99</v>
      </c>
      <c r="M1740">
        <v>58</v>
      </c>
      <c r="N1740">
        <v>99</v>
      </c>
      <c r="O1740">
        <v>99</v>
      </c>
      <c r="P1740">
        <v>9999</v>
      </c>
      <c r="Q1740">
        <v>2720</v>
      </c>
      <c r="R1740">
        <v>189859</v>
      </c>
      <c r="S1740">
        <v>189851</v>
      </c>
      <c r="T1740">
        <v>14</v>
      </c>
      <c r="U1740">
        <v>58.002444021890867</v>
      </c>
      <c r="V1740">
        <v>82.86909869725082</v>
      </c>
      <c r="W1740">
        <v>76.48666322537089</v>
      </c>
      <c r="X1740">
        <v>0</v>
      </c>
      <c r="Y1740">
        <v>0</v>
      </c>
      <c r="AA1740">
        <v>8.7217915979903999</v>
      </c>
      <c r="AD1740">
        <v>16.185776799468709</v>
      </c>
      <c r="AE1740">
        <v>16.002396740034257</v>
      </c>
    </row>
    <row r="1741" spans="1:31">
      <c r="A1741">
        <v>10</v>
      </c>
      <c r="B1741">
        <v>408</v>
      </c>
      <c r="C1741">
        <v>2007</v>
      </c>
      <c r="D1741">
        <v>99</v>
      </c>
      <c r="E1741">
        <v>99</v>
      </c>
      <c r="F1741">
        <v>99</v>
      </c>
      <c r="G1741">
        <v>99</v>
      </c>
      <c r="H1741">
        <v>99</v>
      </c>
      <c r="I1741">
        <v>99</v>
      </c>
      <c r="J1741">
        <v>999</v>
      </c>
      <c r="K1741">
        <v>99</v>
      </c>
      <c r="L1741">
        <v>99</v>
      </c>
      <c r="M1741">
        <v>59</v>
      </c>
      <c r="N1741">
        <v>99</v>
      </c>
      <c r="O1741">
        <v>99</v>
      </c>
      <c r="P1741">
        <v>9999</v>
      </c>
      <c r="Q1741">
        <v>2678</v>
      </c>
      <c r="R1741">
        <v>158341</v>
      </c>
      <c r="S1741">
        <v>158332</v>
      </c>
      <c r="T1741">
        <v>13.999924214195948</v>
      </c>
      <c r="U1741">
        <v>59.003353712452331</v>
      </c>
      <c r="V1741">
        <v>82.209677409203522</v>
      </c>
      <c r="W1741">
        <v>75.877421494076017</v>
      </c>
      <c r="X1741">
        <v>0</v>
      </c>
      <c r="Y1741">
        <v>0</v>
      </c>
      <c r="AA1741">
        <v>8.887796605043949</v>
      </c>
      <c r="AD1741">
        <v>13.498817987057102</v>
      </c>
      <c r="AE1741">
        <v>13.239381328813804</v>
      </c>
    </row>
    <row r="1742" spans="1:31">
      <c r="A1742">
        <v>10</v>
      </c>
      <c r="B1742">
        <v>409</v>
      </c>
      <c r="C1742">
        <v>2007</v>
      </c>
      <c r="D1742">
        <v>99</v>
      </c>
      <c r="E1742">
        <v>99</v>
      </c>
      <c r="F1742">
        <v>99</v>
      </c>
      <c r="G1742">
        <v>99</v>
      </c>
      <c r="H1742">
        <v>99</v>
      </c>
      <c r="I1742">
        <v>99</v>
      </c>
      <c r="J1742">
        <v>999</v>
      </c>
      <c r="K1742">
        <v>99</v>
      </c>
      <c r="L1742">
        <v>99</v>
      </c>
      <c r="M1742">
        <v>60</v>
      </c>
      <c r="N1742">
        <v>99</v>
      </c>
      <c r="O1742">
        <v>99</v>
      </c>
      <c r="P1742">
        <v>9999</v>
      </c>
      <c r="Q1742">
        <v>2576</v>
      </c>
      <c r="R1742">
        <v>105992</v>
      </c>
      <c r="S1742">
        <v>105987</v>
      </c>
      <c r="T1742">
        <v>16.999575439655825</v>
      </c>
      <c r="U1742">
        <v>60.002830535820415</v>
      </c>
      <c r="V1742">
        <v>82.057552367905728</v>
      </c>
      <c r="W1742">
        <v>75.737302688066137</v>
      </c>
      <c r="X1742">
        <v>0</v>
      </c>
      <c r="Y1742">
        <v>0</v>
      </c>
      <c r="AA1742">
        <v>8.9861893779578104</v>
      </c>
      <c r="AD1742">
        <v>9.0359838328932938</v>
      </c>
      <c r="AE1742">
        <v>8.8460392699383767</v>
      </c>
    </row>
    <row r="1743" spans="1:31">
      <c r="A1743">
        <v>10</v>
      </c>
      <c r="B1743">
        <v>410</v>
      </c>
      <c r="C1743">
        <v>2007</v>
      </c>
      <c r="D1743">
        <v>99</v>
      </c>
      <c r="E1743">
        <v>99</v>
      </c>
      <c r="F1743">
        <v>99</v>
      </c>
      <c r="G1743">
        <v>99</v>
      </c>
      <c r="H1743">
        <v>99</v>
      </c>
      <c r="I1743">
        <v>99</v>
      </c>
      <c r="J1743">
        <v>999</v>
      </c>
      <c r="K1743">
        <v>99</v>
      </c>
      <c r="L1743">
        <v>99</v>
      </c>
      <c r="M1743">
        <v>61</v>
      </c>
      <c r="N1743">
        <v>99</v>
      </c>
      <c r="O1743">
        <v>99</v>
      </c>
      <c r="P1743">
        <v>9999</v>
      </c>
      <c r="Q1743">
        <v>2401</v>
      </c>
      <c r="R1743">
        <v>50268</v>
      </c>
      <c r="S1743">
        <v>50265</v>
      </c>
      <c r="T1743">
        <v>16.99982095965624</v>
      </c>
      <c r="U1743">
        <v>61.00364070426739</v>
      </c>
      <c r="V1743">
        <v>82.387444054635623</v>
      </c>
      <c r="W1743">
        <v>76.041348851088998</v>
      </c>
      <c r="X1743">
        <v>0</v>
      </c>
      <c r="Y1743">
        <v>0</v>
      </c>
      <c r="AA1743">
        <v>8.8825340714153498</v>
      </c>
      <c r="AD1743">
        <v>4.2854256482742095</v>
      </c>
      <c r="AE1743">
        <v>4.2121315695003902</v>
      </c>
    </row>
    <row r="1744" spans="1:31">
      <c r="A1744">
        <v>10</v>
      </c>
      <c r="B1744">
        <v>411</v>
      </c>
      <c r="C1744">
        <v>2007</v>
      </c>
      <c r="D1744">
        <v>99</v>
      </c>
      <c r="E1744">
        <v>99</v>
      </c>
      <c r="F1744">
        <v>99</v>
      </c>
      <c r="G1744">
        <v>99</v>
      </c>
      <c r="H1744">
        <v>99</v>
      </c>
      <c r="I1744">
        <v>99</v>
      </c>
      <c r="J1744">
        <v>999</v>
      </c>
      <c r="K1744">
        <v>99</v>
      </c>
      <c r="L1744">
        <v>99</v>
      </c>
      <c r="M1744">
        <v>62</v>
      </c>
      <c r="N1744">
        <v>99</v>
      </c>
      <c r="O1744">
        <v>99</v>
      </c>
      <c r="P1744">
        <v>9999</v>
      </c>
      <c r="Q1744">
        <v>1927</v>
      </c>
      <c r="R1744">
        <v>17101</v>
      </c>
      <c r="S1744">
        <v>17101</v>
      </c>
      <c r="T1744">
        <v>16.998947429974852</v>
      </c>
      <c r="U1744">
        <v>62</v>
      </c>
      <c r="V1744">
        <v>83.172133338460455</v>
      </c>
      <c r="W1744">
        <v>76.767879071399648</v>
      </c>
      <c r="X1744">
        <v>0</v>
      </c>
      <c r="Y1744">
        <v>0</v>
      </c>
      <c r="AA1744">
        <v>8.7074917181189253</v>
      </c>
      <c r="AB1744">
        <v>0</v>
      </c>
      <c r="AD1744">
        <v>1.4578870058712752</v>
      </c>
      <c r="AE1744">
        <v>1.4467299711149215</v>
      </c>
    </row>
    <row r="1745" spans="1:31">
      <c r="A1745">
        <v>10</v>
      </c>
      <c r="B1745">
        <v>412</v>
      </c>
      <c r="C1745">
        <v>2007</v>
      </c>
      <c r="D1745">
        <v>99</v>
      </c>
      <c r="E1745">
        <v>99</v>
      </c>
      <c r="F1745">
        <v>99</v>
      </c>
      <c r="G1745">
        <v>99</v>
      </c>
      <c r="H1745">
        <v>99</v>
      </c>
      <c r="I1745">
        <v>99</v>
      </c>
      <c r="J1745">
        <v>999</v>
      </c>
      <c r="K1745">
        <v>99</v>
      </c>
      <c r="L1745">
        <v>99</v>
      </c>
      <c r="M1745">
        <v>63</v>
      </c>
      <c r="N1745">
        <v>99</v>
      </c>
      <c r="O1745">
        <v>99</v>
      </c>
      <c r="P1745">
        <v>9999</v>
      </c>
      <c r="Q1745">
        <v>1091</v>
      </c>
      <c r="R1745">
        <v>3615</v>
      </c>
      <c r="S1745">
        <v>3615</v>
      </c>
      <c r="T1745">
        <v>16.998340248962652</v>
      </c>
      <c r="U1745">
        <v>63</v>
      </c>
      <c r="V1745">
        <v>84.611278694616843</v>
      </c>
      <c r="W1745">
        <v>78.096210235130982</v>
      </c>
      <c r="X1745">
        <v>0</v>
      </c>
      <c r="Y1745">
        <v>0</v>
      </c>
      <c r="AA1745">
        <v>8.6540103045602148</v>
      </c>
      <c r="AB1745">
        <v>0</v>
      </c>
      <c r="AD1745">
        <v>0.30818440595431029</v>
      </c>
      <c r="AE1745">
        <v>0.3111176792021863</v>
      </c>
    </row>
    <row r="1746" spans="1:31">
      <c r="A1746">
        <v>10</v>
      </c>
      <c r="B1746">
        <v>413</v>
      </c>
      <c r="C1746">
        <v>2007</v>
      </c>
      <c r="D1746">
        <v>99</v>
      </c>
      <c r="E1746">
        <v>99</v>
      </c>
      <c r="F1746">
        <v>99</v>
      </c>
      <c r="G1746">
        <v>99</v>
      </c>
      <c r="H1746">
        <v>99</v>
      </c>
      <c r="I1746">
        <v>99</v>
      </c>
      <c r="J1746">
        <v>999</v>
      </c>
      <c r="K1746">
        <v>99</v>
      </c>
      <c r="L1746">
        <v>99</v>
      </c>
      <c r="M1746">
        <v>64</v>
      </c>
      <c r="N1746">
        <v>99</v>
      </c>
      <c r="O1746">
        <v>99</v>
      </c>
      <c r="P1746">
        <v>9999</v>
      </c>
      <c r="Q1746">
        <v>457</v>
      </c>
      <c r="R1746">
        <v>734</v>
      </c>
      <c r="S1746">
        <v>734</v>
      </c>
      <c r="T1746">
        <v>17</v>
      </c>
      <c r="U1746">
        <v>64</v>
      </c>
      <c r="V1746">
        <v>85.165509932367129</v>
      </c>
      <c r="W1746">
        <v>78.607765667574895</v>
      </c>
      <c r="X1746">
        <v>0</v>
      </c>
      <c r="Y1746">
        <v>0</v>
      </c>
      <c r="AA1746">
        <v>9.4346588229705954</v>
      </c>
      <c r="AB1746">
        <v>0</v>
      </c>
      <c r="AD1746">
        <v>6.2574648401234764E-2</v>
      </c>
      <c r="AE1746">
        <v>6.3584014066331476E-2</v>
      </c>
    </row>
    <row r="1747" spans="1:31">
      <c r="A1747">
        <v>10</v>
      </c>
      <c r="B1747">
        <v>414</v>
      </c>
      <c r="C1747">
        <v>2007</v>
      </c>
      <c r="D1747">
        <v>99</v>
      </c>
      <c r="E1747">
        <v>99</v>
      </c>
      <c r="F1747">
        <v>99</v>
      </c>
      <c r="G1747">
        <v>99</v>
      </c>
      <c r="H1747">
        <v>99</v>
      </c>
      <c r="I1747">
        <v>99</v>
      </c>
      <c r="J1747">
        <v>999</v>
      </c>
      <c r="K1747">
        <v>99</v>
      </c>
      <c r="L1747">
        <v>99</v>
      </c>
      <c r="M1747">
        <v>65</v>
      </c>
      <c r="N1747">
        <v>99</v>
      </c>
      <c r="O1747">
        <v>99</v>
      </c>
      <c r="P1747">
        <v>9999</v>
      </c>
      <c r="Q1747">
        <v>61</v>
      </c>
      <c r="R1747">
        <v>69</v>
      </c>
      <c r="S1747">
        <v>69</v>
      </c>
      <c r="T1747">
        <v>16.956521739130437</v>
      </c>
      <c r="U1747">
        <v>65</v>
      </c>
      <c r="V1747">
        <v>81.914676464584659</v>
      </c>
      <c r="W1747">
        <v>75.607246376811588</v>
      </c>
      <c r="X1747">
        <v>0</v>
      </c>
      <c r="Y1747">
        <v>0</v>
      </c>
      <c r="AA1747">
        <v>13.363299501881272</v>
      </c>
      <c r="AB1747">
        <v>0</v>
      </c>
      <c r="AD1747">
        <v>5.882357955974386E-3</v>
      </c>
      <c r="AE1747">
        <v>5.7490878032837268E-3</v>
      </c>
    </row>
    <row r="1748" spans="1:31">
      <c r="A1748">
        <v>10</v>
      </c>
      <c r="B1748">
        <v>415</v>
      </c>
      <c r="C1748">
        <v>2007</v>
      </c>
      <c r="D1748">
        <v>99</v>
      </c>
      <c r="E1748">
        <v>99</v>
      </c>
      <c r="F1748">
        <v>99</v>
      </c>
      <c r="G1748">
        <v>99</v>
      </c>
      <c r="H1748">
        <v>99</v>
      </c>
      <c r="I1748">
        <v>99</v>
      </c>
      <c r="J1748">
        <v>999</v>
      </c>
      <c r="K1748">
        <v>99</v>
      </c>
      <c r="L1748">
        <v>99</v>
      </c>
      <c r="M1748">
        <v>66</v>
      </c>
      <c r="N1748">
        <v>99</v>
      </c>
      <c r="O1748">
        <v>99</v>
      </c>
      <c r="P1748">
        <v>9999</v>
      </c>
    </row>
    <row r="1749" spans="1:31">
      <c r="A1749">
        <v>10</v>
      </c>
      <c r="B1749">
        <v>416</v>
      </c>
      <c r="C1749">
        <v>2007</v>
      </c>
      <c r="D1749">
        <v>99</v>
      </c>
      <c r="E1749">
        <v>99</v>
      </c>
      <c r="F1749">
        <v>99</v>
      </c>
      <c r="G1749">
        <v>99</v>
      </c>
      <c r="H1749">
        <v>99</v>
      </c>
      <c r="I1749">
        <v>99</v>
      </c>
      <c r="J1749">
        <v>999</v>
      </c>
      <c r="K1749">
        <v>99</v>
      </c>
      <c r="L1749">
        <v>99</v>
      </c>
      <c r="M1749">
        <v>67</v>
      </c>
      <c r="N1749">
        <v>99</v>
      </c>
      <c r="O1749">
        <v>99</v>
      </c>
      <c r="P1749">
        <v>9999</v>
      </c>
    </row>
    <row r="1750" spans="1:31">
      <c r="A1750">
        <v>10</v>
      </c>
      <c r="B1750">
        <v>417</v>
      </c>
      <c r="C1750">
        <v>2007</v>
      </c>
      <c r="D1750">
        <v>99</v>
      </c>
      <c r="E1750">
        <v>99</v>
      </c>
      <c r="F1750">
        <v>99</v>
      </c>
      <c r="G1750">
        <v>99</v>
      </c>
      <c r="H1750">
        <v>99</v>
      </c>
      <c r="I1750">
        <v>99</v>
      </c>
      <c r="J1750">
        <v>999</v>
      </c>
      <c r="K1750">
        <v>99</v>
      </c>
      <c r="L1750">
        <v>99</v>
      </c>
      <c r="M1750">
        <v>68</v>
      </c>
      <c r="N1750">
        <v>99</v>
      </c>
      <c r="O1750">
        <v>99</v>
      </c>
      <c r="P1750">
        <v>9999</v>
      </c>
    </row>
    <row r="1751" spans="1:31">
      <c r="A1751">
        <v>10</v>
      </c>
      <c r="B1751">
        <v>418</v>
      </c>
      <c r="C1751">
        <v>2006</v>
      </c>
      <c r="D1751">
        <v>99</v>
      </c>
      <c r="E1751">
        <v>99</v>
      </c>
      <c r="F1751">
        <v>99</v>
      </c>
      <c r="G1751">
        <v>99</v>
      </c>
      <c r="H1751">
        <v>99</v>
      </c>
      <c r="I1751">
        <v>99</v>
      </c>
      <c r="J1751">
        <v>999</v>
      </c>
      <c r="K1751">
        <v>99</v>
      </c>
      <c r="L1751">
        <v>99</v>
      </c>
      <c r="M1751">
        <v>35</v>
      </c>
      <c r="N1751">
        <v>99</v>
      </c>
      <c r="O1751">
        <v>99</v>
      </c>
      <c r="P1751">
        <v>9999</v>
      </c>
      <c r="Q1751">
        <v>4</v>
      </c>
      <c r="R1751">
        <v>6</v>
      </c>
      <c r="S1751">
        <v>6</v>
      </c>
      <c r="T1751">
        <v>2</v>
      </c>
      <c r="U1751">
        <v>35</v>
      </c>
      <c r="V1751">
        <v>86.547490068616852</v>
      </c>
      <c r="W1751">
        <v>79.883333333333312</v>
      </c>
      <c r="X1751">
        <v>0</v>
      </c>
      <c r="Y1751">
        <v>0</v>
      </c>
      <c r="AA1751">
        <v>16.487815366371482</v>
      </c>
      <c r="AB1751">
        <v>0</v>
      </c>
      <c r="AD1751">
        <v>5.0321428122130122E-4</v>
      </c>
      <c r="AE1751">
        <v>5.3659536743885686E-4</v>
      </c>
    </row>
    <row r="1752" spans="1:31">
      <c r="A1752">
        <v>10</v>
      </c>
      <c r="B1752">
        <v>419</v>
      </c>
      <c r="C1752">
        <v>2006</v>
      </c>
      <c r="D1752">
        <v>99</v>
      </c>
      <c r="E1752">
        <v>99</v>
      </c>
      <c r="F1752">
        <v>99</v>
      </c>
      <c r="G1752">
        <v>99</v>
      </c>
      <c r="H1752">
        <v>99</v>
      </c>
      <c r="I1752">
        <v>99</v>
      </c>
      <c r="J1752">
        <v>999</v>
      </c>
      <c r="K1752">
        <v>99</v>
      </c>
      <c r="L1752">
        <v>99</v>
      </c>
      <c r="M1752">
        <v>36</v>
      </c>
      <c r="N1752">
        <v>99</v>
      </c>
      <c r="O1752">
        <v>99</v>
      </c>
      <c r="P1752">
        <v>9999</v>
      </c>
    </row>
    <row r="1753" spans="1:31">
      <c r="A1753">
        <v>10</v>
      </c>
      <c r="B1753">
        <v>420</v>
      </c>
      <c r="C1753">
        <v>2006</v>
      </c>
      <c r="D1753">
        <v>99</v>
      </c>
      <c r="E1753">
        <v>99</v>
      </c>
      <c r="F1753">
        <v>99</v>
      </c>
      <c r="G1753">
        <v>99</v>
      </c>
      <c r="H1753">
        <v>99</v>
      </c>
      <c r="I1753">
        <v>99</v>
      </c>
      <c r="J1753">
        <v>999</v>
      </c>
      <c r="K1753">
        <v>99</v>
      </c>
      <c r="L1753">
        <v>99</v>
      </c>
      <c r="M1753">
        <v>37</v>
      </c>
      <c r="N1753">
        <v>99</v>
      </c>
      <c r="O1753">
        <v>99</v>
      </c>
      <c r="P1753">
        <v>9999</v>
      </c>
      <c r="Q1753">
        <v>3</v>
      </c>
      <c r="R1753">
        <v>3</v>
      </c>
      <c r="S1753">
        <v>3</v>
      </c>
      <c r="T1753">
        <v>2</v>
      </c>
      <c r="U1753">
        <v>37</v>
      </c>
      <c r="V1753">
        <v>75.695196821957381</v>
      </c>
      <c r="W1753">
        <v>69.866666666666646</v>
      </c>
      <c r="X1753">
        <v>0</v>
      </c>
      <c r="Y1753">
        <v>0</v>
      </c>
      <c r="AA1753">
        <v>8.4712585972937635</v>
      </c>
      <c r="AB1753">
        <v>0</v>
      </c>
      <c r="AD1753">
        <v>2.5160714061065061E-4</v>
      </c>
      <c r="AE1753">
        <v>2.3465551640973169E-4</v>
      </c>
    </row>
    <row r="1754" spans="1:31">
      <c r="A1754">
        <v>10</v>
      </c>
      <c r="B1754">
        <v>421</v>
      </c>
      <c r="C1754">
        <v>2006</v>
      </c>
      <c r="D1754">
        <v>99</v>
      </c>
      <c r="E1754">
        <v>99</v>
      </c>
      <c r="F1754">
        <v>99</v>
      </c>
      <c r="G1754">
        <v>99</v>
      </c>
      <c r="H1754">
        <v>99</v>
      </c>
      <c r="I1754">
        <v>99</v>
      </c>
      <c r="J1754">
        <v>999</v>
      </c>
      <c r="K1754">
        <v>99</v>
      </c>
      <c r="L1754">
        <v>99</v>
      </c>
      <c r="M1754">
        <v>38</v>
      </c>
      <c r="N1754">
        <v>99</v>
      </c>
      <c r="O1754">
        <v>99</v>
      </c>
      <c r="P1754">
        <v>9999</v>
      </c>
      <c r="Q1754">
        <v>8</v>
      </c>
      <c r="R1754">
        <v>9</v>
      </c>
      <c r="S1754">
        <v>9</v>
      </c>
      <c r="T1754">
        <v>2</v>
      </c>
      <c r="U1754">
        <v>38</v>
      </c>
      <c r="V1754">
        <v>76.778620440592292</v>
      </c>
      <c r="W1754">
        <v>70.866666666666646</v>
      </c>
      <c r="X1754">
        <v>0</v>
      </c>
      <c r="Y1754">
        <v>0</v>
      </c>
      <c r="AA1754">
        <v>16.692712981018619</v>
      </c>
      <c r="AB1754">
        <v>0</v>
      </c>
      <c r="AD1754">
        <v>7.5482142183195189E-4</v>
      </c>
      <c r="AE1754">
        <v>7.140424063269414E-4</v>
      </c>
    </row>
    <row r="1755" spans="1:31">
      <c r="A1755">
        <v>10</v>
      </c>
      <c r="B1755">
        <v>422</v>
      </c>
      <c r="C1755">
        <v>2006</v>
      </c>
      <c r="D1755">
        <v>99</v>
      </c>
      <c r="E1755">
        <v>99</v>
      </c>
      <c r="F1755">
        <v>99</v>
      </c>
      <c r="G1755">
        <v>99</v>
      </c>
      <c r="H1755">
        <v>99</v>
      </c>
      <c r="I1755">
        <v>99</v>
      </c>
      <c r="J1755">
        <v>999</v>
      </c>
      <c r="K1755">
        <v>99</v>
      </c>
      <c r="L1755">
        <v>99</v>
      </c>
      <c r="M1755">
        <v>39</v>
      </c>
      <c r="N1755">
        <v>99</v>
      </c>
      <c r="O1755">
        <v>99</v>
      </c>
      <c r="P1755">
        <v>9999</v>
      </c>
      <c r="Q1755">
        <v>8</v>
      </c>
      <c r="R1755">
        <v>8</v>
      </c>
      <c r="S1755">
        <v>8</v>
      </c>
      <c r="T1755">
        <v>2</v>
      </c>
      <c r="U1755">
        <v>39</v>
      </c>
      <c r="V1755">
        <v>86.877031419284947</v>
      </c>
      <c r="W1755">
        <v>80.1875</v>
      </c>
      <c r="X1755">
        <v>0</v>
      </c>
      <c r="Y1755">
        <v>0</v>
      </c>
      <c r="AA1755">
        <v>13.043047717079007</v>
      </c>
      <c r="AB1755">
        <v>0</v>
      </c>
      <c r="AD1755">
        <v>6.7095237496173478E-4</v>
      </c>
      <c r="AE1755">
        <v>7.181847031337928E-4</v>
      </c>
    </row>
    <row r="1756" spans="1:31">
      <c r="A1756">
        <v>10</v>
      </c>
      <c r="B1756">
        <v>423</v>
      </c>
      <c r="C1756">
        <v>2006</v>
      </c>
      <c r="D1756">
        <v>99</v>
      </c>
      <c r="E1756">
        <v>99</v>
      </c>
      <c r="F1756">
        <v>99</v>
      </c>
      <c r="G1756">
        <v>99</v>
      </c>
      <c r="H1756">
        <v>99</v>
      </c>
      <c r="I1756">
        <v>99</v>
      </c>
      <c r="J1756">
        <v>999</v>
      </c>
      <c r="K1756">
        <v>99</v>
      </c>
      <c r="L1756">
        <v>99</v>
      </c>
      <c r="M1756">
        <v>40</v>
      </c>
      <c r="N1756">
        <v>99</v>
      </c>
      <c r="O1756">
        <v>99</v>
      </c>
      <c r="P1756">
        <v>9999</v>
      </c>
      <c r="Q1756">
        <v>13</v>
      </c>
      <c r="R1756">
        <v>14</v>
      </c>
      <c r="S1756">
        <v>14</v>
      </c>
      <c r="T1756">
        <v>5</v>
      </c>
      <c r="U1756">
        <v>40</v>
      </c>
      <c r="V1756">
        <v>84.530258473920455</v>
      </c>
      <c r="W1756">
        <v>78.021428571428615</v>
      </c>
      <c r="X1756">
        <v>0</v>
      </c>
      <c r="Y1756">
        <v>0</v>
      </c>
      <c r="AA1756">
        <v>12.950575198005049</v>
      </c>
      <c r="AB1756">
        <v>0</v>
      </c>
      <c r="AD1756">
        <v>1.1741666561830356E-3</v>
      </c>
      <c r="AE1756">
        <v>1.2228731897631203E-3</v>
      </c>
    </row>
    <row r="1757" spans="1:31">
      <c r="A1757">
        <v>10</v>
      </c>
      <c r="B1757">
        <v>424</v>
      </c>
      <c r="C1757">
        <v>2006</v>
      </c>
      <c r="D1757">
        <v>99</v>
      </c>
      <c r="E1757">
        <v>99</v>
      </c>
      <c r="F1757">
        <v>99</v>
      </c>
      <c r="G1757">
        <v>99</v>
      </c>
      <c r="H1757">
        <v>99</v>
      </c>
      <c r="I1757">
        <v>99</v>
      </c>
      <c r="J1757">
        <v>999</v>
      </c>
      <c r="K1757">
        <v>99</v>
      </c>
      <c r="L1757">
        <v>99</v>
      </c>
      <c r="M1757">
        <v>41</v>
      </c>
      <c r="N1757">
        <v>99</v>
      </c>
      <c r="O1757">
        <v>99</v>
      </c>
      <c r="P1757">
        <v>9999</v>
      </c>
      <c r="Q1757">
        <v>12</v>
      </c>
      <c r="R1757">
        <v>14</v>
      </c>
      <c r="S1757">
        <v>14</v>
      </c>
      <c r="T1757">
        <v>5</v>
      </c>
      <c r="U1757">
        <v>41</v>
      </c>
      <c r="V1757">
        <v>90.868286642934564</v>
      </c>
      <c r="W1757">
        <v>83.871428571428609</v>
      </c>
      <c r="X1757">
        <v>0</v>
      </c>
      <c r="Y1757">
        <v>0</v>
      </c>
      <c r="AA1757">
        <v>13.405352266455049</v>
      </c>
      <c r="AB1757">
        <v>0</v>
      </c>
      <c r="AD1757">
        <v>1.1741666561830356E-3</v>
      </c>
      <c r="AE1757">
        <v>1.3145634893526102E-3</v>
      </c>
    </row>
    <row r="1758" spans="1:31">
      <c r="A1758">
        <v>10</v>
      </c>
      <c r="B1758">
        <v>425</v>
      </c>
      <c r="C1758">
        <v>2006</v>
      </c>
      <c r="D1758">
        <v>99</v>
      </c>
      <c r="E1758">
        <v>99</v>
      </c>
      <c r="F1758">
        <v>99</v>
      </c>
      <c r="G1758">
        <v>99</v>
      </c>
      <c r="H1758">
        <v>99</v>
      </c>
      <c r="I1758">
        <v>99</v>
      </c>
      <c r="J1758">
        <v>999</v>
      </c>
      <c r="K1758">
        <v>99</v>
      </c>
      <c r="L1758">
        <v>99</v>
      </c>
      <c r="M1758">
        <v>42</v>
      </c>
      <c r="N1758">
        <v>99</v>
      </c>
      <c r="O1758">
        <v>99</v>
      </c>
      <c r="P1758">
        <v>9999</v>
      </c>
      <c r="Q1758">
        <v>24</v>
      </c>
      <c r="R1758">
        <v>28</v>
      </c>
      <c r="S1758">
        <v>28</v>
      </c>
      <c r="T1758">
        <v>5</v>
      </c>
      <c r="U1758">
        <v>42</v>
      </c>
      <c r="V1758">
        <v>88.825259247794406</v>
      </c>
      <c r="W1758">
        <v>81.985714285714252</v>
      </c>
      <c r="X1758">
        <v>0</v>
      </c>
      <c r="Y1758">
        <v>0</v>
      </c>
      <c r="AA1758">
        <v>12.297610519519491</v>
      </c>
      <c r="AB1758">
        <v>0</v>
      </c>
      <c r="AD1758">
        <v>2.3483333123660711E-3</v>
      </c>
      <c r="AE1758">
        <v>2.5700152837317756E-3</v>
      </c>
    </row>
    <row r="1759" spans="1:31">
      <c r="A1759">
        <v>10</v>
      </c>
      <c r="B1759">
        <v>426</v>
      </c>
      <c r="C1759">
        <v>2006</v>
      </c>
      <c r="D1759">
        <v>99</v>
      </c>
      <c r="E1759">
        <v>99</v>
      </c>
      <c r="F1759">
        <v>99</v>
      </c>
      <c r="G1759">
        <v>99</v>
      </c>
      <c r="H1759">
        <v>99</v>
      </c>
      <c r="I1759">
        <v>99</v>
      </c>
      <c r="J1759">
        <v>999</v>
      </c>
      <c r="K1759">
        <v>99</v>
      </c>
      <c r="L1759">
        <v>99</v>
      </c>
      <c r="M1759">
        <v>43</v>
      </c>
      <c r="N1759">
        <v>99</v>
      </c>
      <c r="O1759">
        <v>99</v>
      </c>
      <c r="P1759">
        <v>9999</v>
      </c>
      <c r="Q1759">
        <v>45</v>
      </c>
      <c r="R1759">
        <v>54</v>
      </c>
      <c r="S1759">
        <v>54</v>
      </c>
      <c r="T1759">
        <v>5</v>
      </c>
      <c r="U1759">
        <v>43</v>
      </c>
      <c r="V1759">
        <v>90.142851410457055</v>
      </c>
      <c r="W1759">
        <v>83.201851851851856</v>
      </c>
      <c r="X1759">
        <v>0</v>
      </c>
      <c r="Y1759">
        <v>0</v>
      </c>
      <c r="AA1759">
        <v>13.097136960826496</v>
      </c>
      <c r="AB1759">
        <v>0</v>
      </c>
      <c r="AD1759">
        <v>4.5289285309917104E-3</v>
      </c>
      <c r="AE1759">
        <v>5.0299798171626123E-3</v>
      </c>
    </row>
    <row r="1760" spans="1:31">
      <c r="A1760">
        <v>10</v>
      </c>
      <c r="B1760">
        <v>427</v>
      </c>
      <c r="C1760">
        <v>2006</v>
      </c>
      <c r="D1760">
        <v>99</v>
      </c>
      <c r="E1760">
        <v>99</v>
      </c>
      <c r="F1760">
        <v>99</v>
      </c>
      <c r="G1760">
        <v>99</v>
      </c>
      <c r="H1760">
        <v>99</v>
      </c>
      <c r="I1760">
        <v>99</v>
      </c>
      <c r="J1760">
        <v>999</v>
      </c>
      <c r="K1760">
        <v>99</v>
      </c>
      <c r="L1760">
        <v>99</v>
      </c>
      <c r="M1760">
        <v>44</v>
      </c>
      <c r="N1760">
        <v>99</v>
      </c>
      <c r="O1760">
        <v>99</v>
      </c>
      <c r="P1760">
        <v>9999</v>
      </c>
      <c r="Q1760">
        <v>72</v>
      </c>
      <c r="R1760">
        <v>78</v>
      </c>
      <c r="S1760">
        <v>78</v>
      </c>
      <c r="T1760">
        <v>5</v>
      </c>
      <c r="U1760">
        <v>44</v>
      </c>
      <c r="V1760">
        <v>89.435230713670549</v>
      </c>
      <c r="W1760">
        <v>82.548717948717979</v>
      </c>
      <c r="X1760">
        <v>0</v>
      </c>
      <c r="Y1760">
        <v>0</v>
      </c>
      <c r="AA1760">
        <v>13.191991972499457</v>
      </c>
      <c r="AB1760">
        <v>0</v>
      </c>
      <c r="AD1760">
        <v>6.5417856558769132E-3</v>
      </c>
      <c r="AE1760">
        <v>7.2084920756630803E-3</v>
      </c>
    </row>
    <row r="1761" spans="1:31">
      <c r="A1761">
        <v>10</v>
      </c>
      <c r="B1761">
        <v>428</v>
      </c>
      <c r="C1761">
        <v>2006</v>
      </c>
      <c r="D1761">
        <v>99</v>
      </c>
      <c r="E1761">
        <v>99</v>
      </c>
      <c r="F1761">
        <v>99</v>
      </c>
      <c r="G1761">
        <v>99</v>
      </c>
      <c r="H1761">
        <v>99</v>
      </c>
      <c r="I1761">
        <v>99</v>
      </c>
      <c r="J1761">
        <v>999</v>
      </c>
      <c r="K1761">
        <v>99</v>
      </c>
      <c r="L1761">
        <v>99</v>
      </c>
      <c r="M1761">
        <v>45</v>
      </c>
      <c r="N1761">
        <v>99</v>
      </c>
      <c r="O1761">
        <v>99</v>
      </c>
      <c r="P1761">
        <v>9999</v>
      </c>
      <c r="Q1761">
        <v>128</v>
      </c>
      <c r="R1761">
        <v>152</v>
      </c>
      <c r="S1761">
        <v>152</v>
      </c>
      <c r="T1761">
        <v>8.0394736842105257</v>
      </c>
      <c r="U1761">
        <v>45</v>
      </c>
      <c r="V1761">
        <v>88.082340195016258</v>
      </c>
      <c r="W1761">
        <v>81.3</v>
      </c>
      <c r="X1761">
        <v>0</v>
      </c>
      <c r="Y1761">
        <v>0</v>
      </c>
      <c r="AA1761">
        <v>10.846773713874535</v>
      </c>
      <c r="AB1761">
        <v>0</v>
      </c>
      <c r="AD1761">
        <v>1.2748095124272964E-2</v>
      </c>
      <c r="AE1761">
        <v>1.3834823519011935E-2</v>
      </c>
    </row>
    <row r="1762" spans="1:31">
      <c r="A1762">
        <v>10</v>
      </c>
      <c r="B1762">
        <v>429</v>
      </c>
      <c r="C1762">
        <v>2006</v>
      </c>
      <c r="D1762">
        <v>99</v>
      </c>
      <c r="E1762">
        <v>99</v>
      </c>
      <c r="F1762">
        <v>99</v>
      </c>
      <c r="G1762">
        <v>99</v>
      </c>
      <c r="H1762">
        <v>99</v>
      </c>
      <c r="I1762">
        <v>99</v>
      </c>
      <c r="J1762">
        <v>999</v>
      </c>
      <c r="K1762">
        <v>99</v>
      </c>
      <c r="L1762">
        <v>99</v>
      </c>
      <c r="M1762">
        <v>46</v>
      </c>
      <c r="N1762">
        <v>99</v>
      </c>
      <c r="O1762">
        <v>99</v>
      </c>
      <c r="P1762">
        <v>9999</v>
      </c>
      <c r="Q1762">
        <v>245</v>
      </c>
      <c r="R1762">
        <v>307</v>
      </c>
      <c r="S1762">
        <v>307</v>
      </c>
      <c r="T1762">
        <v>8</v>
      </c>
      <c r="U1762">
        <v>46</v>
      </c>
      <c r="V1762">
        <v>88.405955653742055</v>
      </c>
      <c r="W1762">
        <v>81.598697068403823</v>
      </c>
      <c r="X1762">
        <v>0</v>
      </c>
      <c r="Y1762">
        <v>0</v>
      </c>
      <c r="AA1762">
        <v>10.744115801731201</v>
      </c>
      <c r="AB1762">
        <v>0</v>
      </c>
      <c r="AD1762">
        <v>2.5747797389156564E-2</v>
      </c>
      <c r="AE1762">
        <v>2.8045364553802007E-2</v>
      </c>
    </row>
    <row r="1763" spans="1:31">
      <c r="A1763">
        <v>10</v>
      </c>
      <c r="B1763">
        <v>430</v>
      </c>
      <c r="C1763">
        <v>2006</v>
      </c>
      <c r="D1763">
        <v>99</v>
      </c>
      <c r="E1763">
        <v>99</v>
      </c>
      <c r="F1763">
        <v>99</v>
      </c>
      <c r="G1763">
        <v>99</v>
      </c>
      <c r="H1763">
        <v>99</v>
      </c>
      <c r="I1763">
        <v>99</v>
      </c>
      <c r="J1763">
        <v>999</v>
      </c>
      <c r="K1763">
        <v>99</v>
      </c>
      <c r="L1763">
        <v>99</v>
      </c>
      <c r="M1763">
        <v>47</v>
      </c>
      <c r="N1763">
        <v>99</v>
      </c>
      <c r="O1763">
        <v>99</v>
      </c>
      <c r="P1763">
        <v>9999</v>
      </c>
      <c r="Q1763">
        <v>432</v>
      </c>
      <c r="R1763">
        <v>675</v>
      </c>
      <c r="S1763">
        <v>675</v>
      </c>
      <c r="T1763">
        <v>8</v>
      </c>
      <c r="U1763">
        <v>47</v>
      </c>
      <c r="V1763">
        <v>88.507844789534886</v>
      </c>
      <c r="W1763">
        <v>81.692740740740675</v>
      </c>
      <c r="X1763">
        <v>0</v>
      </c>
      <c r="Y1763">
        <v>0</v>
      </c>
      <c r="AA1763">
        <v>9.8957659804685836</v>
      </c>
      <c r="AB1763">
        <v>0</v>
      </c>
      <c r="AD1763">
        <v>5.6611606637396381E-2</v>
      </c>
      <c r="AE1763">
        <v>6.1734328622019392E-2</v>
      </c>
    </row>
    <row r="1764" spans="1:31">
      <c r="A1764">
        <v>10</v>
      </c>
      <c r="B1764">
        <v>431</v>
      </c>
      <c r="C1764">
        <v>2006</v>
      </c>
      <c r="D1764">
        <v>99</v>
      </c>
      <c r="E1764">
        <v>99</v>
      </c>
      <c r="F1764">
        <v>99</v>
      </c>
      <c r="G1764">
        <v>99</v>
      </c>
      <c r="H1764">
        <v>99</v>
      </c>
      <c r="I1764">
        <v>99</v>
      </c>
      <c r="J1764">
        <v>999</v>
      </c>
      <c r="K1764">
        <v>99</v>
      </c>
      <c r="L1764">
        <v>99</v>
      </c>
      <c r="M1764">
        <v>48</v>
      </c>
      <c r="N1764">
        <v>99</v>
      </c>
      <c r="O1764">
        <v>99</v>
      </c>
      <c r="P1764">
        <v>9999</v>
      </c>
      <c r="Q1764">
        <v>720</v>
      </c>
      <c r="R1764">
        <v>1263</v>
      </c>
      <c r="S1764">
        <v>1263</v>
      </c>
      <c r="T1764">
        <v>8.0023752969121151</v>
      </c>
      <c r="U1764">
        <v>48</v>
      </c>
      <c r="V1764">
        <v>88.493749512116239</v>
      </c>
      <c r="W1764">
        <v>81.679730799683341</v>
      </c>
      <c r="X1764">
        <v>0</v>
      </c>
      <c r="Y1764">
        <v>0</v>
      </c>
      <c r="AA1764">
        <v>9.295657518448456</v>
      </c>
      <c r="AB1764">
        <v>0</v>
      </c>
      <c r="AD1764">
        <v>0.10592660619708388</v>
      </c>
      <c r="AE1764">
        <v>0.11549339244323742</v>
      </c>
    </row>
    <row r="1765" spans="1:31">
      <c r="A1765">
        <v>10</v>
      </c>
      <c r="B1765">
        <v>432</v>
      </c>
      <c r="C1765">
        <v>2006</v>
      </c>
      <c r="D1765">
        <v>99</v>
      </c>
      <c r="E1765">
        <v>99</v>
      </c>
      <c r="F1765">
        <v>99</v>
      </c>
      <c r="G1765">
        <v>99</v>
      </c>
      <c r="H1765">
        <v>99</v>
      </c>
      <c r="I1765">
        <v>99</v>
      </c>
      <c r="J1765">
        <v>999</v>
      </c>
      <c r="K1765">
        <v>99</v>
      </c>
      <c r="L1765">
        <v>99</v>
      </c>
      <c r="M1765">
        <v>49</v>
      </c>
      <c r="N1765">
        <v>99</v>
      </c>
      <c r="O1765">
        <v>99</v>
      </c>
      <c r="P1765">
        <v>9999</v>
      </c>
      <c r="Q1765">
        <v>1103</v>
      </c>
      <c r="R1765">
        <v>2701</v>
      </c>
      <c r="S1765">
        <v>2701</v>
      </c>
      <c r="T1765">
        <v>8.0022213994816713</v>
      </c>
      <c r="U1765">
        <v>49</v>
      </c>
      <c r="V1765">
        <v>87.42655001578413</v>
      </c>
      <c r="W1765">
        <v>80.694705664568659</v>
      </c>
      <c r="X1765">
        <v>0</v>
      </c>
      <c r="Y1765">
        <v>0</v>
      </c>
      <c r="AA1765">
        <v>9.133594313909299</v>
      </c>
      <c r="AB1765">
        <v>0</v>
      </c>
      <c r="AD1765">
        <v>0.22653029559645563</v>
      </c>
      <c r="AE1765">
        <v>0.24401083777102139</v>
      </c>
    </row>
    <row r="1766" spans="1:31">
      <c r="A1766">
        <v>10</v>
      </c>
      <c r="B1766">
        <v>433</v>
      </c>
      <c r="C1766">
        <v>2006</v>
      </c>
      <c r="D1766">
        <v>99</v>
      </c>
      <c r="E1766">
        <v>99</v>
      </c>
      <c r="F1766">
        <v>99</v>
      </c>
      <c r="G1766">
        <v>99</v>
      </c>
      <c r="H1766">
        <v>99</v>
      </c>
      <c r="I1766">
        <v>99</v>
      </c>
      <c r="J1766">
        <v>999</v>
      </c>
      <c r="K1766">
        <v>99</v>
      </c>
      <c r="L1766">
        <v>99</v>
      </c>
      <c r="M1766">
        <v>50</v>
      </c>
      <c r="N1766">
        <v>99</v>
      </c>
      <c r="O1766">
        <v>99</v>
      </c>
      <c r="P1766">
        <v>9999</v>
      </c>
      <c r="Q1766">
        <v>1579</v>
      </c>
      <c r="R1766">
        <v>5672</v>
      </c>
      <c r="S1766">
        <v>5672</v>
      </c>
      <c r="T1766">
        <v>11.002115655853318</v>
      </c>
      <c r="U1766">
        <v>50</v>
      </c>
      <c r="V1766">
        <v>86.676105237260614</v>
      </c>
      <c r="W1766">
        <v>80.0020451339917</v>
      </c>
      <c r="X1766">
        <v>0</v>
      </c>
      <c r="Y1766">
        <v>0</v>
      </c>
      <c r="AA1766">
        <v>8.827711491415382</v>
      </c>
      <c r="AB1766">
        <v>0</v>
      </c>
      <c r="AD1766">
        <v>0.47570523384786995</v>
      </c>
      <c r="AE1766">
        <v>0.50801531073506889</v>
      </c>
    </row>
    <row r="1767" spans="1:31">
      <c r="A1767">
        <v>10</v>
      </c>
      <c r="B1767">
        <v>434</v>
      </c>
      <c r="C1767">
        <v>2006</v>
      </c>
      <c r="D1767">
        <v>99</v>
      </c>
      <c r="E1767">
        <v>99</v>
      </c>
      <c r="F1767">
        <v>99</v>
      </c>
      <c r="G1767">
        <v>99</v>
      </c>
      <c r="H1767">
        <v>99</v>
      </c>
      <c r="I1767">
        <v>99</v>
      </c>
      <c r="J1767">
        <v>999</v>
      </c>
      <c r="K1767">
        <v>99</v>
      </c>
      <c r="L1767">
        <v>99</v>
      </c>
      <c r="M1767">
        <v>51</v>
      </c>
      <c r="N1767">
        <v>99</v>
      </c>
      <c r="O1767">
        <v>99</v>
      </c>
      <c r="P1767">
        <v>9999</v>
      </c>
      <c r="Q1767">
        <v>2016</v>
      </c>
      <c r="R1767">
        <v>11422</v>
      </c>
      <c r="S1767">
        <v>11422</v>
      </c>
      <c r="T1767">
        <v>11</v>
      </c>
      <c r="U1767">
        <v>51</v>
      </c>
      <c r="V1767">
        <v>85.690603353699871</v>
      </c>
      <c r="W1767">
        <v>79.092426895464996</v>
      </c>
      <c r="X1767">
        <v>0</v>
      </c>
      <c r="Y1767">
        <v>0</v>
      </c>
      <c r="AA1767">
        <v>8.542866227442298</v>
      </c>
      <c r="AB1767">
        <v>0</v>
      </c>
      <c r="AD1767">
        <v>0.95795225335161682</v>
      </c>
      <c r="AE1767">
        <v>1.0113850915782376</v>
      </c>
    </row>
    <row r="1768" spans="1:31">
      <c r="A1768">
        <v>10</v>
      </c>
      <c r="B1768">
        <v>435</v>
      </c>
      <c r="C1768">
        <v>2006</v>
      </c>
      <c r="D1768">
        <v>99</v>
      </c>
      <c r="E1768">
        <v>99</v>
      </c>
      <c r="F1768">
        <v>99</v>
      </c>
      <c r="G1768">
        <v>99</v>
      </c>
      <c r="H1768">
        <v>99</v>
      </c>
      <c r="I1768">
        <v>99</v>
      </c>
      <c r="J1768">
        <v>999</v>
      </c>
      <c r="K1768">
        <v>99</v>
      </c>
      <c r="L1768">
        <v>99</v>
      </c>
      <c r="M1768">
        <v>52</v>
      </c>
      <c r="N1768">
        <v>99</v>
      </c>
      <c r="O1768">
        <v>99</v>
      </c>
      <c r="P1768">
        <v>9999</v>
      </c>
      <c r="Q1768">
        <v>2347</v>
      </c>
      <c r="R1768">
        <v>23062</v>
      </c>
      <c r="S1768">
        <v>23061</v>
      </c>
      <c r="T1768">
        <v>11.000260168242129</v>
      </c>
      <c r="U1768">
        <v>52.002254889206881</v>
      </c>
      <c r="V1768">
        <v>84.823251047917097</v>
      </c>
      <c r="W1768">
        <v>78.290343003339387</v>
      </c>
      <c r="X1768">
        <v>0</v>
      </c>
      <c r="Y1768">
        <v>0</v>
      </c>
      <c r="AA1768">
        <v>8.3262831441875864</v>
      </c>
      <c r="AD1768">
        <v>1.9341879589209408</v>
      </c>
      <c r="AE1768">
        <v>2.0212769411345985</v>
      </c>
    </row>
    <row r="1769" spans="1:31">
      <c r="A1769">
        <v>10</v>
      </c>
      <c r="B1769">
        <v>436</v>
      </c>
      <c r="C1769">
        <v>2006</v>
      </c>
      <c r="D1769">
        <v>99</v>
      </c>
      <c r="E1769">
        <v>99</v>
      </c>
      <c r="F1769">
        <v>99</v>
      </c>
      <c r="G1769">
        <v>99</v>
      </c>
      <c r="H1769">
        <v>99</v>
      </c>
      <c r="I1769">
        <v>99</v>
      </c>
      <c r="J1769">
        <v>999</v>
      </c>
      <c r="K1769">
        <v>99</v>
      </c>
      <c r="L1769">
        <v>99</v>
      </c>
      <c r="M1769">
        <v>53</v>
      </c>
      <c r="N1769">
        <v>99</v>
      </c>
      <c r="O1769">
        <v>99</v>
      </c>
      <c r="P1769">
        <v>9999</v>
      </c>
      <c r="Q1769">
        <v>2587</v>
      </c>
      <c r="R1769">
        <v>43167</v>
      </c>
      <c r="S1769">
        <v>43167</v>
      </c>
      <c r="T1769">
        <v>11.000347487664184</v>
      </c>
      <c r="U1769">
        <v>53</v>
      </c>
      <c r="V1769">
        <v>83.997024732561997</v>
      </c>
      <c r="W1769">
        <v>77.529253828156413</v>
      </c>
      <c r="X1769">
        <v>0</v>
      </c>
      <c r="Y1769">
        <v>0</v>
      </c>
      <c r="AA1769">
        <v>8.1246767179691002</v>
      </c>
      <c r="AB1769">
        <v>0</v>
      </c>
      <c r="AD1769">
        <v>3.6203751462466496</v>
      </c>
      <c r="AE1769">
        <v>3.7467693723410926</v>
      </c>
    </row>
    <row r="1770" spans="1:31">
      <c r="A1770">
        <v>10</v>
      </c>
      <c r="B1770">
        <v>437</v>
      </c>
      <c r="C1770">
        <v>2006</v>
      </c>
      <c r="D1770">
        <v>99</v>
      </c>
      <c r="E1770">
        <v>99</v>
      </c>
      <c r="F1770">
        <v>99</v>
      </c>
      <c r="G1770">
        <v>99</v>
      </c>
      <c r="H1770">
        <v>99</v>
      </c>
      <c r="I1770">
        <v>99</v>
      </c>
      <c r="J1770">
        <v>999</v>
      </c>
      <c r="K1770">
        <v>99</v>
      </c>
      <c r="L1770">
        <v>99</v>
      </c>
      <c r="M1770">
        <v>54</v>
      </c>
      <c r="N1770">
        <v>99</v>
      </c>
      <c r="O1770">
        <v>99</v>
      </c>
      <c r="P1770">
        <v>9999</v>
      </c>
      <c r="Q1770">
        <v>2758</v>
      </c>
      <c r="R1770">
        <v>74383</v>
      </c>
      <c r="S1770">
        <v>74380</v>
      </c>
      <c r="T1770">
        <v>11.00028232257371</v>
      </c>
      <c r="U1770">
        <v>54.002178004840005</v>
      </c>
      <c r="V1770">
        <v>83.281908340440978</v>
      </c>
      <c r="W1770">
        <v>76.867631083624076</v>
      </c>
      <c r="X1770">
        <v>0</v>
      </c>
      <c r="Y1770">
        <v>0</v>
      </c>
      <c r="AA1770">
        <v>7.961814291076811</v>
      </c>
      <c r="AD1770">
        <v>6.2384313133473395</v>
      </c>
      <c r="AE1770">
        <v>6.4008722736661614</v>
      </c>
    </row>
    <row r="1771" spans="1:31">
      <c r="A1771">
        <v>10</v>
      </c>
      <c r="B1771">
        <v>438</v>
      </c>
      <c r="C1771">
        <v>2006</v>
      </c>
      <c r="D1771">
        <v>99</v>
      </c>
      <c r="E1771">
        <v>99</v>
      </c>
      <c r="F1771">
        <v>99</v>
      </c>
      <c r="G1771">
        <v>99</v>
      </c>
      <c r="H1771">
        <v>99</v>
      </c>
      <c r="I1771">
        <v>99</v>
      </c>
      <c r="J1771">
        <v>999</v>
      </c>
      <c r="K1771">
        <v>99</v>
      </c>
      <c r="L1771">
        <v>99</v>
      </c>
      <c r="M1771">
        <v>55</v>
      </c>
      <c r="N1771">
        <v>99</v>
      </c>
      <c r="O1771">
        <v>99</v>
      </c>
      <c r="P1771">
        <v>9999</v>
      </c>
      <c r="Q1771">
        <v>2880</v>
      </c>
      <c r="R1771">
        <v>117060</v>
      </c>
      <c r="S1771">
        <v>117051</v>
      </c>
      <c r="T1771">
        <v>13.999974372116869</v>
      </c>
      <c r="U1771">
        <v>55.00422892585285</v>
      </c>
      <c r="V1771">
        <v>82.645393906649389</v>
      </c>
      <c r="W1771">
        <v>76.279204791074477</v>
      </c>
      <c r="X1771">
        <v>0</v>
      </c>
      <c r="Y1771">
        <v>0</v>
      </c>
      <c r="AA1771">
        <v>7.9390253541130642</v>
      </c>
      <c r="AD1771">
        <v>9.8177106266275818</v>
      </c>
      <c r="AE1771">
        <v>9.9958740484725315</v>
      </c>
    </row>
    <row r="1772" spans="1:31">
      <c r="A1772">
        <v>10</v>
      </c>
      <c r="B1772">
        <v>439</v>
      </c>
      <c r="C1772">
        <v>2006</v>
      </c>
      <c r="D1772">
        <v>99</v>
      </c>
      <c r="E1772">
        <v>99</v>
      </c>
      <c r="F1772">
        <v>99</v>
      </c>
      <c r="G1772">
        <v>99</v>
      </c>
      <c r="H1772">
        <v>99</v>
      </c>
      <c r="I1772">
        <v>99</v>
      </c>
      <c r="J1772">
        <v>999</v>
      </c>
      <c r="K1772">
        <v>99</v>
      </c>
      <c r="L1772">
        <v>99</v>
      </c>
      <c r="M1772">
        <v>56</v>
      </c>
      <c r="N1772">
        <v>99</v>
      </c>
      <c r="O1772">
        <v>99</v>
      </c>
      <c r="P1772">
        <v>9999</v>
      </c>
      <c r="Q1772">
        <v>2938</v>
      </c>
      <c r="R1772">
        <v>160422</v>
      </c>
      <c r="S1772">
        <v>160412</v>
      </c>
      <c r="T1772">
        <v>13.999906496615171</v>
      </c>
      <c r="U1772">
        <v>56.003491010647565</v>
      </c>
      <c r="V1772">
        <v>82.059729511786387</v>
      </c>
      <c r="W1772">
        <v>75.738957808642482</v>
      </c>
      <c r="X1772">
        <v>0</v>
      </c>
      <c r="Y1772">
        <v>0</v>
      </c>
      <c r="AA1772">
        <v>7.9476469917117489</v>
      </c>
      <c r="AD1772">
        <v>13.45444023701393</v>
      </c>
      <c r="AE1772">
        <v>13.601777564796528</v>
      </c>
    </row>
    <row r="1773" spans="1:31">
      <c r="A1773">
        <v>10</v>
      </c>
      <c r="B1773">
        <v>440</v>
      </c>
      <c r="C1773">
        <v>2006</v>
      </c>
      <c r="D1773">
        <v>99</v>
      </c>
      <c r="E1773">
        <v>99</v>
      </c>
      <c r="F1773">
        <v>99</v>
      </c>
      <c r="G1773">
        <v>99</v>
      </c>
      <c r="H1773">
        <v>99</v>
      </c>
      <c r="I1773">
        <v>99</v>
      </c>
      <c r="J1773">
        <v>999</v>
      </c>
      <c r="K1773">
        <v>99</v>
      </c>
      <c r="L1773">
        <v>99</v>
      </c>
      <c r="M1773">
        <v>57</v>
      </c>
      <c r="N1773">
        <v>99</v>
      </c>
      <c r="O1773">
        <v>99</v>
      </c>
      <c r="P1773">
        <v>9999</v>
      </c>
      <c r="Q1773">
        <v>2939</v>
      </c>
      <c r="R1773">
        <v>194570</v>
      </c>
      <c r="S1773">
        <v>194561</v>
      </c>
      <c r="T1773">
        <v>13.999984581384592</v>
      </c>
      <c r="U1773">
        <v>57.002636705197858</v>
      </c>
      <c r="V1773">
        <v>81.384204436399699</v>
      </c>
      <c r="W1773">
        <v>75.116056146914147</v>
      </c>
      <c r="X1773">
        <v>0</v>
      </c>
      <c r="Y1773">
        <v>0</v>
      </c>
      <c r="AA1773">
        <v>8.0334730359307738</v>
      </c>
      <c r="AD1773">
        <v>16.318400449538085</v>
      </c>
      <c r="AE1773">
        <v>16.361686145873158</v>
      </c>
    </row>
    <row r="1774" spans="1:31">
      <c r="A1774">
        <v>10</v>
      </c>
      <c r="B1774">
        <v>441</v>
      </c>
      <c r="C1774">
        <v>2006</v>
      </c>
      <c r="D1774">
        <v>99</v>
      </c>
      <c r="E1774">
        <v>99</v>
      </c>
      <c r="F1774">
        <v>99</v>
      </c>
      <c r="G1774">
        <v>99</v>
      </c>
      <c r="H1774">
        <v>99</v>
      </c>
      <c r="I1774">
        <v>99</v>
      </c>
      <c r="J1774">
        <v>999</v>
      </c>
      <c r="K1774">
        <v>99</v>
      </c>
      <c r="L1774">
        <v>99</v>
      </c>
      <c r="M1774">
        <v>58</v>
      </c>
      <c r="N1774">
        <v>99</v>
      </c>
      <c r="O1774">
        <v>99</v>
      </c>
      <c r="P1774">
        <v>9999</v>
      </c>
      <c r="Q1774">
        <v>2964</v>
      </c>
      <c r="R1774">
        <v>200827</v>
      </c>
      <c r="S1774">
        <v>200816</v>
      </c>
      <c r="T1774">
        <v>14.000044814691252</v>
      </c>
      <c r="U1774">
        <v>58.00317703768625</v>
      </c>
      <c r="V1774">
        <v>80.639913314027581</v>
      </c>
      <c r="W1774">
        <v>74.428726296709314</v>
      </c>
      <c r="X1774">
        <v>0</v>
      </c>
      <c r="Y1774">
        <v>0</v>
      </c>
      <c r="AA1774">
        <v>8.208713075995318</v>
      </c>
      <c r="AD1774">
        <v>16.843169075805037</v>
      </c>
      <c r="AE1774">
        <v>16.733176391783189</v>
      </c>
    </row>
    <row r="1775" spans="1:31">
      <c r="A1775">
        <v>10</v>
      </c>
      <c r="B1775">
        <v>442</v>
      </c>
      <c r="C1775">
        <v>2006</v>
      </c>
      <c r="D1775">
        <v>99</v>
      </c>
      <c r="E1775">
        <v>99</v>
      </c>
      <c r="F1775">
        <v>99</v>
      </c>
      <c r="G1775">
        <v>99</v>
      </c>
      <c r="H1775">
        <v>99</v>
      </c>
      <c r="I1775">
        <v>99</v>
      </c>
      <c r="J1775">
        <v>999</v>
      </c>
      <c r="K1775">
        <v>99</v>
      </c>
      <c r="L1775">
        <v>99</v>
      </c>
      <c r="M1775">
        <v>59</v>
      </c>
      <c r="N1775">
        <v>99</v>
      </c>
      <c r="O1775">
        <v>99</v>
      </c>
      <c r="P1775">
        <v>9999</v>
      </c>
      <c r="Q1775">
        <v>2898</v>
      </c>
      <c r="R1775">
        <v>168919</v>
      </c>
      <c r="S1775">
        <v>168915</v>
      </c>
      <c r="T1775">
        <v>14.000124319940328</v>
      </c>
      <c r="U1775">
        <v>59.001397152413951</v>
      </c>
      <c r="V1775">
        <v>80.102534469809825</v>
      </c>
      <c r="W1775">
        <v>73.933772015511309</v>
      </c>
      <c r="X1775">
        <v>0</v>
      </c>
      <c r="Y1775">
        <v>0</v>
      </c>
      <c r="AA1775">
        <v>8.3574115291381741</v>
      </c>
      <c r="AD1775">
        <v>14.167075528270161</v>
      </c>
      <c r="AE1775">
        <v>13.98139712416692</v>
      </c>
    </row>
    <row r="1776" spans="1:31">
      <c r="A1776">
        <v>10</v>
      </c>
      <c r="B1776">
        <v>443</v>
      </c>
      <c r="C1776">
        <v>2006</v>
      </c>
      <c r="D1776">
        <v>99</v>
      </c>
      <c r="E1776">
        <v>99</v>
      </c>
      <c r="F1776">
        <v>99</v>
      </c>
      <c r="G1776">
        <v>99</v>
      </c>
      <c r="H1776">
        <v>99</v>
      </c>
      <c r="I1776">
        <v>99</v>
      </c>
      <c r="J1776">
        <v>999</v>
      </c>
      <c r="K1776">
        <v>99</v>
      </c>
      <c r="L1776">
        <v>99</v>
      </c>
      <c r="M1776">
        <v>60</v>
      </c>
      <c r="N1776">
        <v>99</v>
      </c>
      <c r="O1776">
        <v>99</v>
      </c>
      <c r="P1776">
        <v>9999</v>
      </c>
      <c r="Q1776">
        <v>2801</v>
      </c>
      <c r="R1776">
        <v>112173</v>
      </c>
      <c r="S1776">
        <v>112168</v>
      </c>
      <c r="T1776">
        <v>16.999759300366403</v>
      </c>
      <c r="U1776">
        <v>60.002674559589181</v>
      </c>
      <c r="V1776">
        <v>79.938334256858454</v>
      </c>
      <c r="W1776">
        <v>73.781433207331332</v>
      </c>
      <c r="X1776">
        <v>0</v>
      </c>
      <c r="Y1776">
        <v>0</v>
      </c>
      <c r="AA1776">
        <v>8.4615585851260793</v>
      </c>
      <c r="AD1776">
        <v>9.4078425945728359</v>
      </c>
      <c r="AE1776">
        <v>9.2652161059754068</v>
      </c>
    </row>
    <row r="1777" spans="1:31">
      <c r="A1777">
        <v>10</v>
      </c>
      <c r="B1777">
        <v>444</v>
      </c>
      <c r="C1777">
        <v>2006</v>
      </c>
      <c r="D1777">
        <v>99</v>
      </c>
      <c r="E1777">
        <v>99</v>
      </c>
      <c r="F1777">
        <v>99</v>
      </c>
      <c r="G1777">
        <v>99</v>
      </c>
      <c r="H1777">
        <v>99</v>
      </c>
      <c r="I1777">
        <v>99</v>
      </c>
      <c r="J1777">
        <v>999</v>
      </c>
      <c r="K1777">
        <v>99</v>
      </c>
      <c r="L1777">
        <v>99</v>
      </c>
      <c r="M1777">
        <v>61</v>
      </c>
      <c r="N1777">
        <v>99</v>
      </c>
      <c r="O1777">
        <v>99</v>
      </c>
      <c r="P1777">
        <v>9999</v>
      </c>
      <c r="Q1777">
        <v>2580</v>
      </c>
      <c r="R1777">
        <v>50693</v>
      </c>
      <c r="S1777">
        <v>50692</v>
      </c>
      <c r="T1777">
        <v>16.999585741621129</v>
      </c>
      <c r="U1777">
        <v>61.001203345695565</v>
      </c>
      <c r="V1777">
        <v>80.228395239569622</v>
      </c>
      <c r="W1777">
        <v>74.050031563165589</v>
      </c>
      <c r="X1777">
        <v>0</v>
      </c>
      <c r="Y1777">
        <v>0</v>
      </c>
      <c r="AA1777">
        <v>8.4603193130795358</v>
      </c>
      <c r="AD1777">
        <v>4.2515735929919032</v>
      </c>
      <c r="AE1777">
        <v>4.2024655711881342</v>
      </c>
    </row>
    <row r="1778" spans="1:31">
      <c r="A1778">
        <v>10</v>
      </c>
      <c r="B1778">
        <v>445</v>
      </c>
      <c r="C1778">
        <v>2006</v>
      </c>
      <c r="D1778">
        <v>99</v>
      </c>
      <c r="E1778">
        <v>99</v>
      </c>
      <c r="F1778">
        <v>99</v>
      </c>
      <c r="G1778">
        <v>99</v>
      </c>
      <c r="H1778">
        <v>99</v>
      </c>
      <c r="I1778">
        <v>99</v>
      </c>
      <c r="J1778">
        <v>999</v>
      </c>
      <c r="K1778">
        <v>99</v>
      </c>
      <c r="L1778">
        <v>99</v>
      </c>
      <c r="M1778">
        <v>62</v>
      </c>
      <c r="N1778">
        <v>99</v>
      </c>
      <c r="O1778">
        <v>99</v>
      </c>
      <c r="P1778">
        <v>9999</v>
      </c>
      <c r="Q1778">
        <v>2057</v>
      </c>
      <c r="R1778">
        <v>16057</v>
      </c>
      <c r="S1778">
        <v>16057</v>
      </c>
      <c r="T1778">
        <v>16.999813165597562</v>
      </c>
      <c r="U1778">
        <v>62</v>
      </c>
      <c r="V1778">
        <v>81.095549974289185</v>
      </c>
      <c r="W1778">
        <v>74.851192626269253</v>
      </c>
      <c r="X1778">
        <v>0</v>
      </c>
      <c r="Y1778">
        <v>0</v>
      </c>
      <c r="AA1778">
        <v>8.4386745835143646</v>
      </c>
      <c r="AB1778">
        <v>0</v>
      </c>
      <c r="AD1778">
        <v>1.3466852855950719</v>
      </c>
      <c r="AE1778">
        <v>1.345558617048767</v>
      </c>
    </row>
    <row r="1779" spans="1:31">
      <c r="A1779">
        <v>10</v>
      </c>
      <c r="B1779">
        <v>446</v>
      </c>
      <c r="C1779">
        <v>2006</v>
      </c>
      <c r="D1779">
        <v>99</v>
      </c>
      <c r="E1779">
        <v>99</v>
      </c>
      <c r="F1779">
        <v>99</v>
      </c>
      <c r="G1779">
        <v>99</v>
      </c>
      <c r="H1779">
        <v>99</v>
      </c>
      <c r="I1779">
        <v>99</v>
      </c>
      <c r="J1779">
        <v>999</v>
      </c>
      <c r="K1779">
        <v>99</v>
      </c>
      <c r="L1779">
        <v>99</v>
      </c>
      <c r="M1779">
        <v>63</v>
      </c>
      <c r="N1779">
        <v>99</v>
      </c>
      <c r="O1779">
        <v>99</v>
      </c>
      <c r="P1779">
        <v>9999</v>
      </c>
      <c r="Q1779">
        <v>1138</v>
      </c>
      <c r="R1779">
        <v>3316</v>
      </c>
      <c r="S1779">
        <v>3316</v>
      </c>
      <c r="T1779">
        <v>17</v>
      </c>
      <c r="U1779">
        <v>63</v>
      </c>
      <c r="V1779">
        <v>82.210517442597492</v>
      </c>
      <c r="W1779">
        <v>75.880307599517337</v>
      </c>
      <c r="X1779">
        <v>0</v>
      </c>
      <c r="Y1779">
        <v>0</v>
      </c>
      <c r="AA1779">
        <v>8.620149972638476</v>
      </c>
      <c r="AB1779">
        <v>0</v>
      </c>
      <c r="AD1779">
        <v>0.27810975942163901</v>
      </c>
      <c r="AE1779">
        <v>0.2816975660737206</v>
      </c>
    </row>
    <row r="1780" spans="1:31">
      <c r="A1780">
        <v>10</v>
      </c>
      <c r="B1780">
        <v>447</v>
      </c>
      <c r="C1780">
        <v>2006</v>
      </c>
      <c r="D1780">
        <v>99</v>
      </c>
      <c r="E1780">
        <v>99</v>
      </c>
      <c r="F1780">
        <v>99</v>
      </c>
      <c r="G1780">
        <v>99</v>
      </c>
      <c r="H1780">
        <v>99</v>
      </c>
      <c r="I1780">
        <v>99</v>
      </c>
      <c r="J1780">
        <v>999</v>
      </c>
      <c r="K1780">
        <v>99</v>
      </c>
      <c r="L1780">
        <v>99</v>
      </c>
      <c r="M1780">
        <v>64</v>
      </c>
      <c r="N1780">
        <v>99</v>
      </c>
      <c r="O1780">
        <v>99</v>
      </c>
      <c r="P1780">
        <v>9999</v>
      </c>
      <c r="Q1780">
        <v>418</v>
      </c>
      <c r="R1780">
        <v>650</v>
      </c>
      <c r="S1780">
        <v>650</v>
      </c>
      <c r="T1780">
        <v>17</v>
      </c>
      <c r="U1780">
        <v>64</v>
      </c>
      <c r="V1780">
        <v>82.551545962163388</v>
      </c>
      <c r="W1780">
        <v>76.19507692307694</v>
      </c>
      <c r="X1780">
        <v>0</v>
      </c>
      <c r="Y1780">
        <v>0</v>
      </c>
      <c r="AA1780">
        <v>8.9296794882745623</v>
      </c>
      <c r="AB1780">
        <v>0</v>
      </c>
      <c r="AD1780">
        <v>5.4514880465640944E-2</v>
      </c>
      <c r="AE1780">
        <v>5.5447217700961379E-2</v>
      </c>
    </row>
    <row r="1781" spans="1:31">
      <c r="A1781">
        <v>10</v>
      </c>
      <c r="B1781">
        <v>448</v>
      </c>
      <c r="C1781">
        <v>2006</v>
      </c>
      <c r="D1781">
        <v>99</v>
      </c>
      <c r="E1781">
        <v>99</v>
      </c>
      <c r="F1781">
        <v>99</v>
      </c>
      <c r="G1781">
        <v>99</v>
      </c>
      <c r="H1781">
        <v>99</v>
      </c>
      <c r="I1781">
        <v>99</v>
      </c>
      <c r="J1781">
        <v>999</v>
      </c>
      <c r="K1781">
        <v>99</v>
      </c>
      <c r="L1781">
        <v>99</v>
      </c>
      <c r="M1781">
        <v>65</v>
      </c>
      <c r="N1781">
        <v>99</v>
      </c>
      <c r="O1781">
        <v>99</v>
      </c>
      <c r="P1781">
        <v>9999</v>
      </c>
      <c r="Q1781">
        <v>57</v>
      </c>
      <c r="R1781">
        <v>58</v>
      </c>
      <c r="S1781">
        <v>58</v>
      </c>
      <c r="T1781">
        <v>16.896551724137925</v>
      </c>
      <c r="U1781">
        <v>65</v>
      </c>
      <c r="V1781">
        <v>78.695782119774364</v>
      </c>
      <c r="W1781">
        <v>72.636206896551741</v>
      </c>
      <c r="X1781">
        <v>0</v>
      </c>
      <c r="Y1781">
        <v>0</v>
      </c>
      <c r="AA1781">
        <v>11.545721677774779</v>
      </c>
      <c r="AB1781">
        <v>0</v>
      </c>
      <c r="AD1781">
        <v>4.8644047184725776E-3</v>
      </c>
      <c r="AE1781">
        <v>4.7165087074549569E-3</v>
      </c>
    </row>
    <row r="1782" spans="1:31">
      <c r="A1782">
        <v>10</v>
      </c>
      <c r="B1782">
        <v>449</v>
      </c>
      <c r="C1782">
        <v>2006</v>
      </c>
      <c r="D1782">
        <v>99</v>
      </c>
      <c r="E1782">
        <v>99</v>
      </c>
      <c r="F1782">
        <v>99</v>
      </c>
      <c r="G1782">
        <v>99</v>
      </c>
      <c r="H1782">
        <v>99</v>
      </c>
      <c r="I1782">
        <v>99</v>
      </c>
      <c r="J1782">
        <v>999</v>
      </c>
      <c r="K1782">
        <v>99</v>
      </c>
      <c r="L1782">
        <v>99</v>
      </c>
      <c r="M1782">
        <v>66</v>
      </c>
      <c r="N1782">
        <v>99</v>
      </c>
      <c r="O1782">
        <v>99</v>
      </c>
      <c r="P1782">
        <v>9999</v>
      </c>
    </row>
    <row r="1783" spans="1:31">
      <c r="A1783">
        <v>10</v>
      </c>
      <c r="B1783">
        <v>450</v>
      </c>
      <c r="C1783">
        <v>2006</v>
      </c>
      <c r="D1783">
        <v>99</v>
      </c>
      <c r="E1783">
        <v>99</v>
      </c>
      <c r="F1783">
        <v>99</v>
      </c>
      <c r="G1783">
        <v>99</v>
      </c>
      <c r="H1783">
        <v>99</v>
      </c>
      <c r="I1783">
        <v>99</v>
      </c>
      <c r="J1783">
        <v>999</v>
      </c>
      <c r="K1783">
        <v>99</v>
      </c>
      <c r="L1783">
        <v>99</v>
      </c>
      <c r="M1783">
        <v>67</v>
      </c>
      <c r="N1783">
        <v>99</v>
      </c>
      <c r="O1783">
        <v>99</v>
      </c>
      <c r="P1783">
        <v>9999</v>
      </c>
    </row>
    <row r="1784" spans="1:31">
      <c r="A1784">
        <v>10</v>
      </c>
      <c r="B1784">
        <v>451</v>
      </c>
      <c r="C1784">
        <v>2006</v>
      </c>
      <c r="D1784">
        <v>99</v>
      </c>
      <c r="E1784">
        <v>99</v>
      </c>
      <c r="F1784">
        <v>99</v>
      </c>
      <c r="G1784">
        <v>99</v>
      </c>
      <c r="H1784">
        <v>99</v>
      </c>
      <c r="I1784">
        <v>99</v>
      </c>
      <c r="J1784">
        <v>999</v>
      </c>
      <c r="K1784">
        <v>99</v>
      </c>
      <c r="L1784">
        <v>99</v>
      </c>
      <c r="M1784">
        <v>68</v>
      </c>
      <c r="N1784">
        <v>99</v>
      </c>
      <c r="O1784">
        <v>99</v>
      </c>
      <c r="P1784">
        <v>9999</v>
      </c>
    </row>
    <row r="1785" spans="1:31">
      <c r="A1785">
        <v>10</v>
      </c>
      <c r="B1785">
        <v>452</v>
      </c>
      <c r="C1785">
        <v>2005</v>
      </c>
      <c r="D1785">
        <v>99</v>
      </c>
      <c r="E1785">
        <v>99</v>
      </c>
      <c r="F1785">
        <v>99</v>
      </c>
      <c r="G1785">
        <v>99</v>
      </c>
      <c r="H1785">
        <v>99</v>
      </c>
      <c r="I1785">
        <v>99</v>
      </c>
      <c r="J1785">
        <v>999</v>
      </c>
      <c r="K1785">
        <v>99</v>
      </c>
      <c r="L1785">
        <v>99</v>
      </c>
      <c r="M1785">
        <v>35</v>
      </c>
      <c r="N1785">
        <v>99</v>
      </c>
      <c r="O1785">
        <v>99</v>
      </c>
      <c r="P1785">
        <v>9999</v>
      </c>
      <c r="Q1785">
        <v>12</v>
      </c>
      <c r="R1785">
        <v>17</v>
      </c>
      <c r="S1785">
        <v>17</v>
      </c>
      <c r="T1785">
        <v>2</v>
      </c>
      <c r="U1785">
        <v>35</v>
      </c>
      <c r="V1785">
        <v>66.522210184181986</v>
      </c>
      <c r="W1785">
        <v>61.4</v>
      </c>
      <c r="X1785">
        <v>0</v>
      </c>
      <c r="Y1785">
        <v>0</v>
      </c>
      <c r="AA1785">
        <v>15.547347040572548</v>
      </c>
      <c r="AB1785">
        <v>0</v>
      </c>
      <c r="AD1785">
        <v>1.4715480512375722E-3</v>
      </c>
      <c r="AE1785">
        <v>1.2088187849244049E-3</v>
      </c>
    </row>
    <row r="1786" spans="1:31">
      <c r="A1786">
        <v>10</v>
      </c>
      <c r="B1786">
        <v>453</v>
      </c>
      <c r="C1786">
        <v>2005</v>
      </c>
      <c r="D1786">
        <v>99</v>
      </c>
      <c r="E1786">
        <v>99</v>
      </c>
      <c r="F1786">
        <v>99</v>
      </c>
      <c r="G1786">
        <v>99</v>
      </c>
      <c r="H1786">
        <v>99</v>
      </c>
      <c r="I1786">
        <v>99</v>
      </c>
      <c r="J1786">
        <v>999</v>
      </c>
      <c r="K1786">
        <v>99</v>
      </c>
      <c r="L1786">
        <v>99</v>
      </c>
      <c r="M1786">
        <v>36</v>
      </c>
      <c r="N1786">
        <v>99</v>
      </c>
      <c r="O1786">
        <v>99</v>
      </c>
      <c r="P1786">
        <v>9999</v>
      </c>
      <c r="Q1786">
        <v>5</v>
      </c>
      <c r="R1786">
        <v>5</v>
      </c>
      <c r="S1786">
        <v>5</v>
      </c>
      <c r="T1786">
        <v>2</v>
      </c>
      <c r="U1786">
        <v>36</v>
      </c>
      <c r="V1786">
        <v>76.164680390032501</v>
      </c>
      <c r="W1786">
        <v>70.3</v>
      </c>
      <c r="X1786">
        <v>0</v>
      </c>
      <c r="Y1786">
        <v>0</v>
      </c>
      <c r="AA1786">
        <v>12.587930727486563</v>
      </c>
      <c r="AB1786">
        <v>0</v>
      </c>
      <c r="AD1786">
        <v>4.3280825036399182E-4</v>
      </c>
      <c r="AE1786">
        <v>4.0707013115628314E-4</v>
      </c>
    </row>
    <row r="1787" spans="1:31">
      <c r="A1787">
        <v>10</v>
      </c>
      <c r="B1787">
        <v>454</v>
      </c>
      <c r="C1787">
        <v>2005</v>
      </c>
      <c r="D1787">
        <v>99</v>
      </c>
      <c r="E1787">
        <v>99</v>
      </c>
      <c r="F1787">
        <v>99</v>
      </c>
      <c r="G1787">
        <v>99</v>
      </c>
      <c r="H1787">
        <v>99</v>
      </c>
      <c r="I1787">
        <v>99</v>
      </c>
      <c r="J1787">
        <v>999</v>
      </c>
      <c r="K1787">
        <v>99</v>
      </c>
      <c r="L1787">
        <v>99</v>
      </c>
      <c r="M1787">
        <v>37</v>
      </c>
      <c r="N1787">
        <v>99</v>
      </c>
      <c r="O1787">
        <v>99</v>
      </c>
      <c r="P1787">
        <v>9999</v>
      </c>
      <c r="Q1787">
        <v>3</v>
      </c>
      <c r="R1787">
        <v>4</v>
      </c>
      <c r="S1787">
        <v>4</v>
      </c>
      <c r="T1787">
        <v>2</v>
      </c>
      <c r="U1787">
        <v>37</v>
      </c>
      <c r="V1787">
        <v>78.33152762730225</v>
      </c>
      <c r="W1787">
        <v>72.300000000000011</v>
      </c>
      <c r="X1787">
        <v>0</v>
      </c>
      <c r="Y1787">
        <v>0</v>
      </c>
      <c r="AA1787">
        <v>11.227199116431418</v>
      </c>
      <c r="AB1787">
        <v>0</v>
      </c>
      <c r="AD1787">
        <v>3.4624660029119347E-4</v>
      </c>
      <c r="AE1787">
        <v>3.3492085897694778E-4</v>
      </c>
    </row>
    <row r="1788" spans="1:31">
      <c r="A1788">
        <v>10</v>
      </c>
      <c r="B1788">
        <v>455</v>
      </c>
      <c r="C1788">
        <v>2005</v>
      </c>
      <c r="D1788">
        <v>99</v>
      </c>
      <c r="E1788">
        <v>99</v>
      </c>
      <c r="F1788">
        <v>99</v>
      </c>
      <c r="G1788">
        <v>99</v>
      </c>
      <c r="H1788">
        <v>99</v>
      </c>
      <c r="I1788">
        <v>99</v>
      </c>
      <c r="J1788">
        <v>999</v>
      </c>
      <c r="K1788">
        <v>99</v>
      </c>
      <c r="L1788">
        <v>99</v>
      </c>
      <c r="M1788">
        <v>38</v>
      </c>
      <c r="N1788">
        <v>99</v>
      </c>
      <c r="O1788">
        <v>99</v>
      </c>
      <c r="P1788">
        <v>9999</v>
      </c>
      <c r="Q1788">
        <v>6</v>
      </c>
      <c r="R1788">
        <v>8</v>
      </c>
      <c r="S1788">
        <v>8</v>
      </c>
      <c r="T1788">
        <v>2</v>
      </c>
      <c r="U1788">
        <v>38</v>
      </c>
      <c r="V1788">
        <v>75.812567713976151</v>
      </c>
      <c r="W1788">
        <v>69.975000000000023</v>
      </c>
      <c r="X1788">
        <v>0</v>
      </c>
      <c r="Y1788">
        <v>0</v>
      </c>
      <c r="AA1788">
        <v>8.8722530960291177</v>
      </c>
      <c r="AB1788">
        <v>0</v>
      </c>
      <c r="AD1788">
        <v>6.9249320058238693E-4</v>
      </c>
      <c r="AE1788">
        <v>6.4830116478317885E-4</v>
      </c>
    </row>
    <row r="1789" spans="1:31">
      <c r="A1789">
        <v>10</v>
      </c>
      <c r="B1789">
        <v>456</v>
      </c>
      <c r="C1789">
        <v>2005</v>
      </c>
      <c r="D1789">
        <v>99</v>
      </c>
      <c r="E1789">
        <v>99</v>
      </c>
      <c r="F1789">
        <v>99</v>
      </c>
      <c r="G1789">
        <v>99</v>
      </c>
      <c r="H1789">
        <v>99</v>
      </c>
      <c r="I1789">
        <v>99</v>
      </c>
      <c r="J1789">
        <v>999</v>
      </c>
      <c r="K1789">
        <v>99</v>
      </c>
      <c r="L1789">
        <v>99</v>
      </c>
      <c r="M1789">
        <v>39</v>
      </c>
      <c r="N1789">
        <v>99</v>
      </c>
      <c r="O1789">
        <v>99</v>
      </c>
      <c r="P1789">
        <v>9999</v>
      </c>
      <c r="Q1789">
        <v>11</v>
      </c>
      <c r="R1789">
        <v>13</v>
      </c>
      <c r="S1789">
        <v>13</v>
      </c>
      <c r="T1789">
        <v>2</v>
      </c>
      <c r="U1789">
        <v>39</v>
      </c>
      <c r="V1789">
        <v>80.815067922326861</v>
      </c>
      <c r="W1789">
        <v>74.592307692307713</v>
      </c>
      <c r="X1789">
        <v>0</v>
      </c>
      <c r="Y1789">
        <v>0</v>
      </c>
      <c r="AA1789">
        <v>10.533715944415544</v>
      </c>
      <c r="AB1789">
        <v>0</v>
      </c>
      <c r="AD1789">
        <v>1.1253014509463783E-3</v>
      </c>
      <c r="AE1789">
        <v>1.123004000518486E-3</v>
      </c>
    </row>
    <row r="1790" spans="1:31">
      <c r="A1790">
        <v>10</v>
      </c>
      <c r="B1790">
        <v>457</v>
      </c>
      <c r="C1790">
        <v>2005</v>
      </c>
      <c r="D1790">
        <v>99</v>
      </c>
      <c r="E1790">
        <v>99</v>
      </c>
      <c r="F1790">
        <v>99</v>
      </c>
      <c r="G1790">
        <v>99</v>
      </c>
      <c r="H1790">
        <v>99</v>
      </c>
      <c r="I1790">
        <v>99</v>
      </c>
      <c r="J1790">
        <v>999</v>
      </c>
      <c r="K1790">
        <v>99</v>
      </c>
      <c r="L1790">
        <v>99</v>
      </c>
      <c r="M1790">
        <v>40</v>
      </c>
      <c r="N1790">
        <v>99</v>
      </c>
      <c r="O1790">
        <v>99</v>
      </c>
      <c r="P1790">
        <v>9999</v>
      </c>
      <c r="Q1790">
        <v>12</v>
      </c>
      <c r="R1790">
        <v>18</v>
      </c>
      <c r="S1790">
        <v>18</v>
      </c>
      <c r="T1790">
        <v>5</v>
      </c>
      <c r="U1790">
        <v>40</v>
      </c>
      <c r="V1790">
        <v>87.8957505718069</v>
      </c>
      <c r="W1790">
        <v>81.12777777777778</v>
      </c>
      <c r="X1790">
        <v>0</v>
      </c>
      <c r="Y1790">
        <v>0</v>
      </c>
      <c r="AA1790">
        <v>14.87095624047665</v>
      </c>
      <c r="AB1790">
        <v>0</v>
      </c>
      <c r="AD1790">
        <v>1.55810970131037E-3</v>
      </c>
      <c r="AE1790">
        <v>1.6911650427525473E-3</v>
      </c>
    </row>
    <row r="1791" spans="1:31">
      <c r="A1791">
        <v>10</v>
      </c>
      <c r="B1791">
        <v>458</v>
      </c>
      <c r="C1791">
        <v>2005</v>
      </c>
      <c r="D1791">
        <v>99</v>
      </c>
      <c r="E1791">
        <v>99</v>
      </c>
      <c r="F1791">
        <v>99</v>
      </c>
      <c r="G1791">
        <v>99</v>
      </c>
      <c r="H1791">
        <v>99</v>
      </c>
      <c r="I1791">
        <v>99</v>
      </c>
      <c r="J1791">
        <v>999</v>
      </c>
      <c r="K1791">
        <v>99</v>
      </c>
      <c r="L1791">
        <v>99</v>
      </c>
      <c r="M1791">
        <v>41</v>
      </c>
      <c r="N1791">
        <v>99</v>
      </c>
      <c r="O1791">
        <v>99</v>
      </c>
      <c r="P1791">
        <v>9999</v>
      </c>
      <c r="Q1791">
        <v>21</v>
      </c>
      <c r="R1791">
        <v>22</v>
      </c>
      <c r="S1791">
        <v>22</v>
      </c>
      <c r="T1791">
        <v>5</v>
      </c>
      <c r="U1791">
        <v>41</v>
      </c>
      <c r="V1791">
        <v>79.759676942775499</v>
      </c>
      <c r="W1791">
        <v>73.61818181818181</v>
      </c>
      <c r="X1791">
        <v>0</v>
      </c>
      <c r="Y1791">
        <v>0</v>
      </c>
      <c r="AA1791">
        <v>14.295633038342244</v>
      </c>
      <c r="AB1791">
        <v>0</v>
      </c>
      <c r="AD1791">
        <v>1.9043563016015628E-3</v>
      </c>
      <c r="AE1791">
        <v>1.8756494578114256E-3</v>
      </c>
    </row>
    <row r="1792" spans="1:31">
      <c r="A1792">
        <v>10</v>
      </c>
      <c r="B1792">
        <v>459</v>
      </c>
      <c r="C1792">
        <v>2005</v>
      </c>
      <c r="D1792">
        <v>99</v>
      </c>
      <c r="E1792">
        <v>99</v>
      </c>
      <c r="F1792">
        <v>99</v>
      </c>
      <c r="G1792">
        <v>99</v>
      </c>
      <c r="H1792">
        <v>99</v>
      </c>
      <c r="I1792">
        <v>99</v>
      </c>
      <c r="J1792">
        <v>999</v>
      </c>
      <c r="K1792">
        <v>99</v>
      </c>
      <c r="L1792">
        <v>99</v>
      </c>
      <c r="M1792">
        <v>42</v>
      </c>
      <c r="N1792">
        <v>99</v>
      </c>
      <c r="O1792">
        <v>99</v>
      </c>
      <c r="P1792">
        <v>9999</v>
      </c>
      <c r="Q1792">
        <v>38</v>
      </c>
      <c r="R1792">
        <v>50</v>
      </c>
      <c r="S1792">
        <v>50</v>
      </c>
      <c r="T1792">
        <v>5</v>
      </c>
      <c r="U1792">
        <v>42</v>
      </c>
      <c r="V1792">
        <v>84.515709642470227</v>
      </c>
      <c r="W1792">
        <v>78.007999999999996</v>
      </c>
      <c r="X1792">
        <v>0</v>
      </c>
      <c r="Y1792">
        <v>0</v>
      </c>
      <c r="AA1792">
        <v>14.785044335408729</v>
      </c>
      <c r="AB1792">
        <v>0</v>
      </c>
      <c r="AD1792">
        <v>4.3280825036399184E-3</v>
      </c>
      <c r="AE1792">
        <v>4.5170308380141294E-3</v>
      </c>
    </row>
    <row r="1793" spans="1:31">
      <c r="A1793">
        <v>10</v>
      </c>
      <c r="B1793">
        <v>460</v>
      </c>
      <c r="C1793">
        <v>2005</v>
      </c>
      <c r="D1793">
        <v>99</v>
      </c>
      <c r="E1793">
        <v>99</v>
      </c>
      <c r="F1793">
        <v>99</v>
      </c>
      <c r="G1793">
        <v>99</v>
      </c>
      <c r="H1793">
        <v>99</v>
      </c>
      <c r="I1793">
        <v>99</v>
      </c>
      <c r="J1793">
        <v>999</v>
      </c>
      <c r="K1793">
        <v>99</v>
      </c>
      <c r="L1793">
        <v>99</v>
      </c>
      <c r="M1793">
        <v>43</v>
      </c>
      <c r="N1793">
        <v>99</v>
      </c>
      <c r="O1793">
        <v>99</v>
      </c>
      <c r="P1793">
        <v>9999</v>
      </c>
      <c r="Q1793">
        <v>53</v>
      </c>
      <c r="R1793">
        <v>60</v>
      </c>
      <c r="S1793">
        <v>60</v>
      </c>
      <c r="T1793">
        <v>5</v>
      </c>
      <c r="U1793">
        <v>43</v>
      </c>
      <c r="V1793">
        <v>86.86529433008306</v>
      </c>
      <c r="W1793">
        <v>80.176666666666691</v>
      </c>
      <c r="X1793">
        <v>0</v>
      </c>
      <c r="Y1793">
        <v>0</v>
      </c>
      <c r="AA1793">
        <v>13.43024406165245</v>
      </c>
      <c r="AB1793">
        <v>0</v>
      </c>
      <c r="AD1793">
        <v>5.1936990043679005E-3</v>
      </c>
      <c r="AE1793">
        <v>5.5711282302714554E-3</v>
      </c>
    </row>
    <row r="1794" spans="1:31">
      <c r="A1794">
        <v>10</v>
      </c>
      <c r="B1794">
        <v>461</v>
      </c>
      <c r="C1794">
        <v>2005</v>
      </c>
      <c r="D1794">
        <v>99</v>
      </c>
      <c r="E1794">
        <v>99</v>
      </c>
      <c r="F1794">
        <v>99</v>
      </c>
      <c r="G1794">
        <v>99</v>
      </c>
      <c r="H1794">
        <v>99</v>
      </c>
      <c r="I1794">
        <v>99</v>
      </c>
      <c r="J1794">
        <v>999</v>
      </c>
      <c r="K1794">
        <v>99</v>
      </c>
      <c r="L1794">
        <v>99</v>
      </c>
      <c r="M1794">
        <v>44</v>
      </c>
      <c r="N1794">
        <v>99</v>
      </c>
      <c r="O1794">
        <v>99</v>
      </c>
      <c r="P1794">
        <v>9999</v>
      </c>
      <c r="Q1794">
        <v>96</v>
      </c>
      <c r="R1794">
        <v>116</v>
      </c>
      <c r="S1794">
        <v>116</v>
      </c>
      <c r="T1794">
        <v>5</v>
      </c>
      <c r="U1794">
        <v>44</v>
      </c>
      <c r="V1794">
        <v>86.725258714088199</v>
      </c>
      <c r="W1794">
        <v>80.047413793103502</v>
      </c>
      <c r="X1794">
        <v>0</v>
      </c>
      <c r="Y1794">
        <v>0</v>
      </c>
      <c r="AA1794">
        <v>12.448580179439684</v>
      </c>
      <c r="AB1794">
        <v>0</v>
      </c>
      <c r="AD1794">
        <v>1.0041151408444608E-2</v>
      </c>
      <c r="AE1794">
        <v>1.0753484218639173E-2</v>
      </c>
    </row>
    <row r="1795" spans="1:31">
      <c r="A1795">
        <v>10</v>
      </c>
      <c r="B1795">
        <v>462</v>
      </c>
      <c r="C1795">
        <v>2005</v>
      </c>
      <c r="D1795">
        <v>99</v>
      </c>
      <c r="E1795">
        <v>99</v>
      </c>
      <c r="F1795">
        <v>99</v>
      </c>
      <c r="G1795">
        <v>99</v>
      </c>
      <c r="H1795">
        <v>99</v>
      </c>
      <c r="I1795">
        <v>99</v>
      </c>
      <c r="J1795">
        <v>999</v>
      </c>
      <c r="K1795">
        <v>99</v>
      </c>
      <c r="L1795">
        <v>99</v>
      </c>
      <c r="M1795">
        <v>45</v>
      </c>
      <c r="N1795">
        <v>99</v>
      </c>
      <c r="O1795">
        <v>99</v>
      </c>
      <c r="P1795">
        <v>9999</v>
      </c>
      <c r="Q1795">
        <v>158</v>
      </c>
      <c r="R1795">
        <v>205</v>
      </c>
      <c r="S1795">
        <v>205</v>
      </c>
      <c r="T1795">
        <v>8</v>
      </c>
      <c r="U1795">
        <v>45</v>
      </c>
      <c r="V1795">
        <v>89.85704093227281</v>
      </c>
      <c r="W1795">
        <v>82.938048780487804</v>
      </c>
      <c r="X1795">
        <v>0</v>
      </c>
      <c r="Y1795">
        <v>0</v>
      </c>
      <c r="AA1795">
        <v>12.138208816209657</v>
      </c>
      <c r="AB1795">
        <v>0</v>
      </c>
      <c r="AD1795">
        <v>1.774513826492366E-2</v>
      </c>
      <c r="AE1795">
        <v>1.9690265977122253E-2</v>
      </c>
    </row>
    <row r="1796" spans="1:31">
      <c r="A1796">
        <v>10</v>
      </c>
      <c r="B1796">
        <v>463</v>
      </c>
      <c r="C1796">
        <v>2005</v>
      </c>
      <c r="D1796">
        <v>99</v>
      </c>
      <c r="E1796">
        <v>99</v>
      </c>
      <c r="F1796">
        <v>99</v>
      </c>
      <c r="G1796">
        <v>99</v>
      </c>
      <c r="H1796">
        <v>99</v>
      </c>
      <c r="I1796">
        <v>99</v>
      </c>
      <c r="J1796">
        <v>999</v>
      </c>
      <c r="K1796">
        <v>99</v>
      </c>
      <c r="L1796">
        <v>99</v>
      </c>
      <c r="M1796">
        <v>46</v>
      </c>
      <c r="N1796">
        <v>99</v>
      </c>
      <c r="O1796">
        <v>99</v>
      </c>
      <c r="P1796">
        <v>9999</v>
      </c>
      <c r="Q1796">
        <v>261</v>
      </c>
      <c r="R1796">
        <v>385</v>
      </c>
      <c r="S1796">
        <v>385</v>
      </c>
      <c r="T1796">
        <v>8</v>
      </c>
      <c r="U1796">
        <v>46</v>
      </c>
      <c r="V1796">
        <v>89.603354392086814</v>
      </c>
      <c r="W1796">
        <v>82.703896103896142</v>
      </c>
      <c r="X1796">
        <v>0</v>
      </c>
      <c r="Y1796">
        <v>0</v>
      </c>
      <c r="AA1796">
        <v>10.631805280462279</v>
      </c>
      <c r="AB1796">
        <v>0</v>
      </c>
      <c r="AD1796">
        <v>3.3326235278027361E-2</v>
      </c>
      <c r="AE1796">
        <v>3.687487922090249E-2</v>
      </c>
    </row>
    <row r="1797" spans="1:31">
      <c r="A1797">
        <v>10</v>
      </c>
      <c r="B1797">
        <v>464</v>
      </c>
      <c r="C1797">
        <v>2005</v>
      </c>
      <c r="D1797">
        <v>99</v>
      </c>
      <c r="E1797">
        <v>99</v>
      </c>
      <c r="F1797">
        <v>99</v>
      </c>
      <c r="G1797">
        <v>99</v>
      </c>
      <c r="H1797">
        <v>99</v>
      </c>
      <c r="I1797">
        <v>99</v>
      </c>
      <c r="J1797">
        <v>999</v>
      </c>
      <c r="K1797">
        <v>99</v>
      </c>
      <c r="L1797">
        <v>99</v>
      </c>
      <c r="M1797">
        <v>47</v>
      </c>
      <c r="N1797">
        <v>99</v>
      </c>
      <c r="O1797">
        <v>99</v>
      </c>
      <c r="P1797">
        <v>9999</v>
      </c>
      <c r="Q1797">
        <v>478</v>
      </c>
      <c r="R1797">
        <v>735</v>
      </c>
      <c r="S1797">
        <v>735</v>
      </c>
      <c r="T1797">
        <v>8.0081632653061217</v>
      </c>
      <c r="U1797">
        <v>47</v>
      </c>
      <c r="V1797">
        <v>88.411936822399511</v>
      </c>
      <c r="W1797">
        <v>81.604217687074822</v>
      </c>
      <c r="X1797">
        <v>0</v>
      </c>
      <c r="Y1797">
        <v>0</v>
      </c>
      <c r="AA1797">
        <v>9.7649725905460123</v>
      </c>
      <c r="AB1797">
        <v>0</v>
      </c>
      <c r="AD1797">
        <v>6.362281280350679E-2</v>
      </c>
      <c r="AE1797">
        <v>6.9461451219447565E-2</v>
      </c>
    </row>
    <row r="1798" spans="1:31">
      <c r="A1798">
        <v>10</v>
      </c>
      <c r="B1798">
        <v>465</v>
      </c>
      <c r="C1798">
        <v>2005</v>
      </c>
      <c r="D1798">
        <v>99</v>
      </c>
      <c r="E1798">
        <v>99</v>
      </c>
      <c r="F1798">
        <v>99</v>
      </c>
      <c r="G1798">
        <v>99</v>
      </c>
      <c r="H1798">
        <v>99</v>
      </c>
      <c r="I1798">
        <v>99</v>
      </c>
      <c r="J1798">
        <v>999</v>
      </c>
      <c r="K1798">
        <v>99</v>
      </c>
      <c r="L1798">
        <v>99</v>
      </c>
      <c r="M1798">
        <v>48</v>
      </c>
      <c r="N1798">
        <v>99</v>
      </c>
      <c r="O1798">
        <v>99</v>
      </c>
      <c r="P1798">
        <v>9999</v>
      </c>
      <c r="Q1798">
        <v>814</v>
      </c>
      <c r="R1798">
        <v>1524</v>
      </c>
      <c r="S1798">
        <v>1524</v>
      </c>
      <c r="T1798">
        <v>8.0039370078740184</v>
      </c>
      <c r="U1798">
        <v>48</v>
      </c>
      <c r="V1798">
        <v>87.880371264534531</v>
      </c>
      <c r="W1798">
        <v>81.113582677165311</v>
      </c>
      <c r="X1798">
        <v>0</v>
      </c>
      <c r="Y1798">
        <v>0</v>
      </c>
      <c r="AA1798">
        <v>9.2976872084888509</v>
      </c>
      <c r="AB1798">
        <v>0</v>
      </c>
      <c r="AD1798">
        <v>0.1319199547109447</v>
      </c>
      <c r="AE1798">
        <v>0.14316025351396691</v>
      </c>
    </row>
    <row r="1799" spans="1:31">
      <c r="A1799">
        <v>10</v>
      </c>
      <c r="B1799">
        <v>466</v>
      </c>
      <c r="C1799">
        <v>2005</v>
      </c>
      <c r="D1799">
        <v>99</v>
      </c>
      <c r="E1799">
        <v>99</v>
      </c>
      <c r="F1799">
        <v>99</v>
      </c>
      <c r="G1799">
        <v>99</v>
      </c>
      <c r="H1799">
        <v>99</v>
      </c>
      <c r="I1799">
        <v>99</v>
      </c>
      <c r="J1799">
        <v>999</v>
      </c>
      <c r="K1799">
        <v>99</v>
      </c>
      <c r="L1799">
        <v>99</v>
      </c>
      <c r="M1799">
        <v>49</v>
      </c>
      <c r="N1799">
        <v>99</v>
      </c>
      <c r="O1799">
        <v>99</v>
      </c>
      <c r="P1799">
        <v>9999</v>
      </c>
      <c r="Q1799">
        <v>1196</v>
      </c>
      <c r="R1799">
        <v>3127</v>
      </c>
      <c r="S1799">
        <v>3127</v>
      </c>
      <c r="T1799">
        <v>8</v>
      </c>
      <c r="U1799">
        <v>49</v>
      </c>
      <c r="V1799">
        <v>87.146549068834318</v>
      </c>
      <c r="W1799">
        <v>80.43626479053421</v>
      </c>
      <c r="X1799">
        <v>0</v>
      </c>
      <c r="Y1799">
        <v>0</v>
      </c>
      <c r="AA1799">
        <v>9.4874954744765834</v>
      </c>
      <c r="AB1799">
        <v>0</v>
      </c>
      <c r="AD1799">
        <v>0.27067827977764042</v>
      </c>
      <c r="AE1799">
        <v>0.29128873138827699</v>
      </c>
    </row>
    <row r="1800" spans="1:31">
      <c r="A1800">
        <v>10</v>
      </c>
      <c r="B1800">
        <v>467</v>
      </c>
      <c r="C1800">
        <v>2005</v>
      </c>
      <c r="D1800">
        <v>99</v>
      </c>
      <c r="E1800">
        <v>99</v>
      </c>
      <c r="F1800">
        <v>99</v>
      </c>
      <c r="G1800">
        <v>99</v>
      </c>
      <c r="H1800">
        <v>99</v>
      </c>
      <c r="I1800">
        <v>99</v>
      </c>
      <c r="J1800">
        <v>999</v>
      </c>
      <c r="K1800">
        <v>99</v>
      </c>
      <c r="L1800">
        <v>99</v>
      </c>
      <c r="M1800">
        <v>50</v>
      </c>
      <c r="N1800">
        <v>99</v>
      </c>
      <c r="O1800">
        <v>99</v>
      </c>
      <c r="P1800">
        <v>9999</v>
      </c>
      <c r="Q1800">
        <v>1689</v>
      </c>
      <c r="R1800">
        <v>6557</v>
      </c>
      <c r="S1800">
        <v>6557</v>
      </c>
      <c r="T1800">
        <v>11.000457526307763</v>
      </c>
      <c r="U1800">
        <v>50</v>
      </c>
      <c r="V1800">
        <v>86.258794658591057</v>
      </c>
      <c r="W1800">
        <v>79.61686746987931</v>
      </c>
      <c r="X1800">
        <v>0</v>
      </c>
      <c r="Y1800">
        <v>0</v>
      </c>
      <c r="AA1800">
        <v>8.9578093186806722</v>
      </c>
      <c r="AB1800">
        <v>0</v>
      </c>
      <c r="AD1800">
        <v>0.56758473952733879</v>
      </c>
      <c r="AE1800">
        <v>0.60458055879331007</v>
      </c>
    </row>
    <row r="1801" spans="1:31">
      <c r="A1801">
        <v>10</v>
      </c>
      <c r="B1801">
        <v>468</v>
      </c>
      <c r="C1801">
        <v>2005</v>
      </c>
      <c r="D1801">
        <v>99</v>
      </c>
      <c r="E1801">
        <v>99</v>
      </c>
      <c r="F1801">
        <v>99</v>
      </c>
      <c r="G1801">
        <v>99</v>
      </c>
      <c r="H1801">
        <v>99</v>
      </c>
      <c r="I1801">
        <v>99</v>
      </c>
      <c r="J1801">
        <v>999</v>
      </c>
      <c r="K1801">
        <v>99</v>
      </c>
      <c r="L1801">
        <v>99</v>
      </c>
      <c r="M1801">
        <v>51</v>
      </c>
      <c r="N1801">
        <v>99</v>
      </c>
      <c r="O1801">
        <v>99</v>
      </c>
      <c r="P1801">
        <v>9999</v>
      </c>
      <c r="Q1801">
        <v>2146</v>
      </c>
      <c r="R1801">
        <v>12882</v>
      </c>
      <c r="S1801">
        <v>12882</v>
      </c>
      <c r="T1801">
        <v>11.000465766185377</v>
      </c>
      <c r="U1801">
        <v>51</v>
      </c>
      <c r="V1801">
        <v>85.19435435538449</v>
      </c>
      <c r="W1801">
        <v>78.634389070020177</v>
      </c>
      <c r="X1801">
        <v>0</v>
      </c>
      <c r="Y1801">
        <v>0</v>
      </c>
      <c r="AA1801">
        <v>8.8027542303658581</v>
      </c>
      <c r="AB1801">
        <v>0</v>
      </c>
      <c r="AD1801">
        <v>1.1150871762377883</v>
      </c>
      <c r="AE1801">
        <v>1.1731126544271522</v>
      </c>
    </row>
    <row r="1802" spans="1:31">
      <c r="A1802">
        <v>10</v>
      </c>
      <c r="B1802">
        <v>469</v>
      </c>
      <c r="C1802">
        <v>2005</v>
      </c>
      <c r="D1802">
        <v>99</v>
      </c>
      <c r="E1802">
        <v>99</v>
      </c>
      <c r="F1802">
        <v>99</v>
      </c>
      <c r="G1802">
        <v>99</v>
      </c>
      <c r="H1802">
        <v>99</v>
      </c>
      <c r="I1802">
        <v>99</v>
      </c>
      <c r="J1802">
        <v>999</v>
      </c>
      <c r="K1802">
        <v>99</v>
      </c>
      <c r="L1802">
        <v>99</v>
      </c>
      <c r="M1802">
        <v>52</v>
      </c>
      <c r="N1802">
        <v>99</v>
      </c>
      <c r="O1802">
        <v>99</v>
      </c>
      <c r="P1802">
        <v>9999</v>
      </c>
      <c r="Q1802">
        <v>2491</v>
      </c>
      <c r="R1802">
        <v>24835</v>
      </c>
      <c r="S1802">
        <v>24833</v>
      </c>
      <c r="T1802">
        <v>11.000724783571572</v>
      </c>
      <c r="U1802">
        <v>52.00418797567751</v>
      </c>
      <c r="V1802">
        <v>84.386405413513316</v>
      </c>
      <c r="W1802">
        <v>77.885700479201319</v>
      </c>
      <c r="X1802">
        <v>0</v>
      </c>
      <c r="Y1802">
        <v>0</v>
      </c>
      <c r="AA1802">
        <v>8.4313038659863206</v>
      </c>
      <c r="AD1802">
        <v>2.1497585795579472</v>
      </c>
      <c r="AE1802">
        <v>2.2399113296331112</v>
      </c>
    </row>
    <row r="1803" spans="1:31">
      <c r="A1803">
        <v>10</v>
      </c>
      <c r="B1803">
        <v>470</v>
      </c>
      <c r="C1803">
        <v>2005</v>
      </c>
      <c r="D1803">
        <v>99</v>
      </c>
      <c r="E1803">
        <v>99</v>
      </c>
      <c r="F1803">
        <v>99</v>
      </c>
      <c r="G1803">
        <v>99</v>
      </c>
      <c r="H1803">
        <v>99</v>
      </c>
      <c r="I1803">
        <v>99</v>
      </c>
      <c r="J1803">
        <v>999</v>
      </c>
      <c r="K1803">
        <v>99</v>
      </c>
      <c r="L1803">
        <v>99</v>
      </c>
      <c r="M1803">
        <v>53</v>
      </c>
      <c r="N1803">
        <v>99</v>
      </c>
      <c r="O1803">
        <v>99</v>
      </c>
      <c r="P1803">
        <v>9999</v>
      </c>
      <c r="Q1803">
        <v>2750</v>
      </c>
      <c r="R1803">
        <v>45643</v>
      </c>
      <c r="S1803">
        <v>45642</v>
      </c>
      <c r="T1803">
        <v>11.000394364962862</v>
      </c>
      <c r="U1803">
        <v>53.001161211165162</v>
      </c>
      <c r="V1803">
        <v>83.609128996437249</v>
      </c>
      <c r="W1803">
        <v>77.170406643004398</v>
      </c>
      <c r="X1803">
        <v>0</v>
      </c>
      <c r="Y1803">
        <v>0</v>
      </c>
      <c r="AA1803">
        <v>8.2530773370902892</v>
      </c>
      <c r="AD1803">
        <v>3.9509333942727354</v>
      </c>
      <c r="AE1803">
        <v>4.0790531399123688</v>
      </c>
    </row>
    <row r="1804" spans="1:31">
      <c r="A1804">
        <v>10</v>
      </c>
      <c r="B1804">
        <v>471</v>
      </c>
      <c r="C1804">
        <v>2005</v>
      </c>
      <c r="D1804">
        <v>99</v>
      </c>
      <c r="E1804">
        <v>99</v>
      </c>
      <c r="F1804">
        <v>99</v>
      </c>
      <c r="G1804">
        <v>99</v>
      </c>
      <c r="H1804">
        <v>99</v>
      </c>
      <c r="I1804">
        <v>99</v>
      </c>
      <c r="J1804">
        <v>999</v>
      </c>
      <c r="K1804">
        <v>99</v>
      </c>
      <c r="L1804">
        <v>99</v>
      </c>
      <c r="M1804">
        <v>54</v>
      </c>
      <c r="N1804">
        <v>99</v>
      </c>
      <c r="O1804">
        <v>99</v>
      </c>
      <c r="P1804">
        <v>9999</v>
      </c>
      <c r="Q1804">
        <v>2966</v>
      </c>
      <c r="R1804">
        <v>77351</v>
      </c>
      <c r="S1804">
        <v>77348</v>
      </c>
      <c r="T1804">
        <v>11.000465410919061</v>
      </c>
      <c r="U1804">
        <v>54.002094430366647</v>
      </c>
      <c r="V1804">
        <v>82.746120290671442</v>
      </c>
      <c r="W1804">
        <v>76.37322231990477</v>
      </c>
      <c r="X1804">
        <v>0</v>
      </c>
      <c r="Y1804">
        <v>0</v>
      </c>
      <c r="AA1804">
        <v>8.0846289713658024</v>
      </c>
      <c r="AD1804">
        <v>6.6956301947810255</v>
      </c>
      <c r="AE1804">
        <v>6.8412287308722819</v>
      </c>
    </row>
    <row r="1805" spans="1:31">
      <c r="A1805">
        <v>10</v>
      </c>
      <c r="B1805">
        <v>472</v>
      </c>
      <c r="C1805">
        <v>2005</v>
      </c>
      <c r="D1805">
        <v>99</v>
      </c>
      <c r="E1805">
        <v>99</v>
      </c>
      <c r="F1805">
        <v>99</v>
      </c>
      <c r="G1805">
        <v>99</v>
      </c>
      <c r="H1805">
        <v>99</v>
      </c>
      <c r="I1805">
        <v>99</v>
      </c>
      <c r="J1805">
        <v>999</v>
      </c>
      <c r="K1805">
        <v>99</v>
      </c>
      <c r="L1805">
        <v>99</v>
      </c>
      <c r="M1805">
        <v>55</v>
      </c>
      <c r="N1805">
        <v>99</v>
      </c>
      <c r="O1805">
        <v>99</v>
      </c>
      <c r="P1805">
        <v>9999</v>
      </c>
      <c r="Q1805">
        <v>3092</v>
      </c>
      <c r="R1805">
        <v>118558</v>
      </c>
      <c r="S1805">
        <v>118554</v>
      </c>
      <c r="T1805">
        <v>13.999924087788258</v>
      </c>
      <c r="U1805">
        <v>55.001855694451478</v>
      </c>
      <c r="V1805">
        <v>82.133063838176611</v>
      </c>
      <c r="W1805">
        <v>75.807611721240491</v>
      </c>
      <c r="X1805">
        <v>0</v>
      </c>
      <c r="Y1805">
        <v>0</v>
      </c>
      <c r="AA1805">
        <v>8.0103133493913816</v>
      </c>
      <c r="AD1805">
        <v>10.262576109330825</v>
      </c>
      <c r="AE1805">
        <v>10.408135415739016</v>
      </c>
    </row>
    <row r="1806" spans="1:31">
      <c r="A1806">
        <v>10</v>
      </c>
      <c r="B1806">
        <v>473</v>
      </c>
      <c r="C1806">
        <v>2005</v>
      </c>
      <c r="D1806">
        <v>99</v>
      </c>
      <c r="E1806">
        <v>99</v>
      </c>
      <c r="F1806">
        <v>99</v>
      </c>
      <c r="G1806">
        <v>99</v>
      </c>
      <c r="H1806">
        <v>99</v>
      </c>
      <c r="I1806">
        <v>99</v>
      </c>
      <c r="J1806">
        <v>999</v>
      </c>
      <c r="K1806">
        <v>99</v>
      </c>
      <c r="L1806">
        <v>99</v>
      </c>
      <c r="M1806">
        <v>56</v>
      </c>
      <c r="N1806">
        <v>99</v>
      </c>
      <c r="O1806">
        <v>99</v>
      </c>
      <c r="P1806">
        <v>9999</v>
      </c>
      <c r="Q1806">
        <v>3155</v>
      </c>
      <c r="R1806">
        <v>159045</v>
      </c>
      <c r="S1806">
        <v>159043</v>
      </c>
      <c r="T1806">
        <v>14.00003772517212</v>
      </c>
      <c r="U1806">
        <v>56.000704212068442</v>
      </c>
      <c r="V1806">
        <v>81.367649239011612</v>
      </c>
      <c r="W1806">
        <v>75.101861760656718</v>
      </c>
      <c r="X1806">
        <v>0</v>
      </c>
      <c r="Y1806">
        <v>0</v>
      </c>
      <c r="AA1806">
        <v>7.9249983980856253</v>
      </c>
      <c r="AD1806">
        <v>13.767197635828213</v>
      </c>
      <c r="AE1806">
        <v>13.832770452815057</v>
      </c>
    </row>
    <row r="1807" spans="1:31">
      <c r="A1807">
        <v>10</v>
      </c>
      <c r="B1807">
        <v>474</v>
      </c>
      <c r="C1807">
        <v>2005</v>
      </c>
      <c r="D1807">
        <v>99</v>
      </c>
      <c r="E1807">
        <v>99</v>
      </c>
      <c r="F1807">
        <v>99</v>
      </c>
      <c r="G1807">
        <v>99</v>
      </c>
      <c r="H1807">
        <v>99</v>
      </c>
      <c r="I1807">
        <v>99</v>
      </c>
      <c r="J1807">
        <v>999</v>
      </c>
      <c r="K1807">
        <v>99</v>
      </c>
      <c r="L1807">
        <v>99</v>
      </c>
      <c r="M1807">
        <v>57</v>
      </c>
      <c r="N1807">
        <v>99</v>
      </c>
      <c r="O1807">
        <v>99</v>
      </c>
      <c r="P1807">
        <v>9999</v>
      </c>
      <c r="Q1807">
        <v>3209</v>
      </c>
      <c r="R1807">
        <v>189423</v>
      </c>
      <c r="S1807">
        <v>189417</v>
      </c>
      <c r="T1807">
        <v>14.000147817318917</v>
      </c>
      <c r="U1807">
        <v>57.002407386876577</v>
      </c>
      <c r="V1807">
        <v>80.744680614364498</v>
      </c>
      <c r="W1807">
        <v>74.526291198783554</v>
      </c>
      <c r="X1807">
        <v>0</v>
      </c>
      <c r="Y1807">
        <v>0</v>
      </c>
      <c r="AA1807">
        <v>8.0012005445748926</v>
      </c>
      <c r="AD1807">
        <v>16.396767441739684</v>
      </c>
      <c r="AE1807">
        <v>16.348291423125925</v>
      </c>
    </row>
    <row r="1808" spans="1:31">
      <c r="A1808">
        <v>10</v>
      </c>
      <c r="B1808">
        <v>475</v>
      </c>
      <c r="C1808">
        <v>2005</v>
      </c>
      <c r="D1808">
        <v>99</v>
      </c>
      <c r="E1808">
        <v>99</v>
      </c>
      <c r="F1808">
        <v>99</v>
      </c>
      <c r="G1808">
        <v>99</v>
      </c>
      <c r="H1808">
        <v>99</v>
      </c>
      <c r="I1808">
        <v>99</v>
      </c>
      <c r="J1808">
        <v>999</v>
      </c>
      <c r="K1808">
        <v>99</v>
      </c>
      <c r="L1808">
        <v>99</v>
      </c>
      <c r="M1808">
        <v>58</v>
      </c>
      <c r="N1808">
        <v>99</v>
      </c>
      <c r="O1808">
        <v>99</v>
      </c>
      <c r="P1808">
        <v>9999</v>
      </c>
      <c r="Q1808">
        <v>3177</v>
      </c>
      <c r="R1808">
        <v>190658</v>
      </c>
      <c r="S1808">
        <v>190651</v>
      </c>
      <c r="T1808">
        <v>13.999984265019039</v>
      </c>
      <c r="U1808">
        <v>58.00212954560952</v>
      </c>
      <c r="V1808">
        <v>80.101678531766069</v>
      </c>
      <c r="W1808">
        <v>73.932445148464311</v>
      </c>
      <c r="X1808">
        <v>0</v>
      </c>
      <c r="Y1808">
        <v>0</v>
      </c>
      <c r="AA1808">
        <v>8.1396912802890569</v>
      </c>
      <c r="AD1808">
        <v>16.50367107957959</v>
      </c>
      <c r="AE1808">
        <v>16.323679719796292</v>
      </c>
    </row>
    <row r="1809" spans="1:31">
      <c r="A1809">
        <v>10</v>
      </c>
      <c r="B1809">
        <v>476</v>
      </c>
      <c r="C1809">
        <v>2005</v>
      </c>
      <c r="D1809">
        <v>99</v>
      </c>
      <c r="E1809">
        <v>99</v>
      </c>
      <c r="F1809">
        <v>99</v>
      </c>
      <c r="G1809">
        <v>99</v>
      </c>
      <c r="H1809">
        <v>99</v>
      </c>
      <c r="I1809">
        <v>99</v>
      </c>
      <c r="J1809">
        <v>999</v>
      </c>
      <c r="K1809">
        <v>99</v>
      </c>
      <c r="L1809">
        <v>99</v>
      </c>
      <c r="M1809">
        <v>59</v>
      </c>
      <c r="N1809">
        <v>99</v>
      </c>
      <c r="O1809">
        <v>99</v>
      </c>
      <c r="P1809">
        <v>9999</v>
      </c>
      <c r="Q1809">
        <v>3151</v>
      </c>
      <c r="R1809">
        <v>157627</v>
      </c>
      <c r="S1809">
        <v>157614</v>
      </c>
      <c r="T1809">
        <v>14.000019032272393</v>
      </c>
      <c r="U1809">
        <v>59.004866318981826</v>
      </c>
      <c r="V1809">
        <v>79.599253691917696</v>
      </c>
      <c r="W1809">
        <v>73.46712094103269</v>
      </c>
      <c r="X1809">
        <v>0</v>
      </c>
      <c r="Y1809">
        <v>0</v>
      </c>
      <c r="AA1809">
        <v>8.3204549316813345</v>
      </c>
      <c r="AD1809">
        <v>13.64445321602499</v>
      </c>
      <c r="AE1809">
        <v>13.410090832413008</v>
      </c>
    </row>
    <row r="1810" spans="1:31">
      <c r="A1810">
        <v>10</v>
      </c>
      <c r="B1810">
        <v>477</v>
      </c>
      <c r="C1810">
        <v>2005</v>
      </c>
      <c r="D1810">
        <v>99</v>
      </c>
      <c r="E1810">
        <v>99</v>
      </c>
      <c r="F1810">
        <v>99</v>
      </c>
      <c r="G1810">
        <v>99</v>
      </c>
      <c r="H1810">
        <v>99</v>
      </c>
      <c r="I1810">
        <v>99</v>
      </c>
      <c r="J1810">
        <v>999</v>
      </c>
      <c r="K1810">
        <v>99</v>
      </c>
      <c r="L1810">
        <v>99</v>
      </c>
      <c r="M1810">
        <v>60</v>
      </c>
      <c r="N1810">
        <v>99</v>
      </c>
      <c r="O1810">
        <v>99</v>
      </c>
      <c r="P1810">
        <v>9999</v>
      </c>
      <c r="Q1810">
        <v>3017</v>
      </c>
      <c r="R1810">
        <v>102246</v>
      </c>
      <c r="S1810">
        <v>102243</v>
      </c>
      <c r="T1810">
        <v>16.999559884983277</v>
      </c>
      <c r="U1810">
        <v>60.00176051172209</v>
      </c>
      <c r="V1810">
        <v>79.509521264686484</v>
      </c>
      <c r="W1810">
        <v>73.38653404145002</v>
      </c>
      <c r="X1810">
        <v>0</v>
      </c>
      <c r="Y1810">
        <v>0</v>
      </c>
      <c r="AA1810">
        <v>8.4435188270247306</v>
      </c>
      <c r="AD1810">
        <v>8.8505824733433425</v>
      </c>
      <c r="AE1810">
        <v>8.6894816160956001</v>
      </c>
    </row>
    <row r="1811" spans="1:31">
      <c r="A1811">
        <v>10</v>
      </c>
      <c r="B1811">
        <v>478</v>
      </c>
      <c r="C1811">
        <v>2005</v>
      </c>
      <c r="D1811">
        <v>99</v>
      </c>
      <c r="E1811">
        <v>99</v>
      </c>
      <c r="F1811">
        <v>99</v>
      </c>
      <c r="G1811">
        <v>99</v>
      </c>
      <c r="H1811">
        <v>99</v>
      </c>
      <c r="I1811">
        <v>99</v>
      </c>
      <c r="J1811">
        <v>999</v>
      </c>
      <c r="K1811">
        <v>99</v>
      </c>
      <c r="L1811">
        <v>99</v>
      </c>
      <c r="M1811">
        <v>61</v>
      </c>
      <c r="N1811">
        <v>99</v>
      </c>
      <c r="O1811">
        <v>99</v>
      </c>
      <c r="P1811">
        <v>9999</v>
      </c>
      <c r="Q1811">
        <v>2743</v>
      </c>
      <c r="R1811">
        <v>45898</v>
      </c>
      <c r="S1811">
        <v>45895</v>
      </c>
      <c r="T1811">
        <v>16.999673188374221</v>
      </c>
      <c r="U1811">
        <v>61.003987362457778</v>
      </c>
      <c r="V1811">
        <v>79.835030193394886</v>
      </c>
      <c r="W1811">
        <v>73.685340451029106</v>
      </c>
      <c r="X1811">
        <v>0</v>
      </c>
      <c r="Y1811">
        <v>0</v>
      </c>
      <c r="AA1811">
        <v>8.5204527834389747</v>
      </c>
      <c r="AD1811">
        <v>3.973006615041299</v>
      </c>
      <c r="AE1811">
        <v>3.9164300701332246</v>
      </c>
    </row>
    <row r="1812" spans="1:31">
      <c r="A1812">
        <v>10</v>
      </c>
      <c r="B1812">
        <v>479</v>
      </c>
      <c r="C1812">
        <v>2005</v>
      </c>
      <c r="D1812">
        <v>99</v>
      </c>
      <c r="E1812">
        <v>99</v>
      </c>
      <c r="F1812">
        <v>99</v>
      </c>
      <c r="G1812">
        <v>99</v>
      </c>
      <c r="H1812">
        <v>99</v>
      </c>
      <c r="I1812">
        <v>99</v>
      </c>
      <c r="J1812">
        <v>999</v>
      </c>
      <c r="K1812">
        <v>99</v>
      </c>
      <c r="L1812">
        <v>99</v>
      </c>
      <c r="M1812">
        <v>62</v>
      </c>
      <c r="N1812">
        <v>99</v>
      </c>
      <c r="O1812">
        <v>99</v>
      </c>
      <c r="P1812">
        <v>9999</v>
      </c>
      <c r="Q1812">
        <v>2166</v>
      </c>
      <c r="R1812">
        <v>14299</v>
      </c>
      <c r="S1812">
        <v>14299</v>
      </c>
      <c r="T1812">
        <v>17</v>
      </c>
      <c r="U1812">
        <v>62</v>
      </c>
      <c r="V1812">
        <v>80.697481136692119</v>
      </c>
      <c r="W1812">
        <v>74.483775089167011</v>
      </c>
      <c r="X1812">
        <v>0</v>
      </c>
      <c r="Y1812">
        <v>0</v>
      </c>
      <c r="AA1812">
        <v>8.5531185645295107</v>
      </c>
      <c r="AB1812">
        <v>0</v>
      </c>
      <c r="AD1812">
        <v>1.2377450343909437</v>
      </c>
      <c r="AE1812">
        <v>1.2334207602621521</v>
      </c>
    </row>
    <row r="1813" spans="1:31">
      <c r="A1813">
        <v>10</v>
      </c>
      <c r="B1813">
        <v>480</v>
      </c>
      <c r="C1813">
        <v>2005</v>
      </c>
      <c r="D1813">
        <v>99</v>
      </c>
      <c r="E1813">
        <v>99</v>
      </c>
      <c r="F1813">
        <v>99</v>
      </c>
      <c r="G1813">
        <v>99</v>
      </c>
      <c r="H1813">
        <v>99</v>
      </c>
      <c r="I1813">
        <v>99</v>
      </c>
      <c r="J1813">
        <v>999</v>
      </c>
      <c r="K1813">
        <v>99</v>
      </c>
      <c r="L1813">
        <v>99</v>
      </c>
      <c r="M1813">
        <v>63</v>
      </c>
      <c r="N1813">
        <v>99</v>
      </c>
      <c r="O1813">
        <v>99</v>
      </c>
      <c r="P1813">
        <v>9999</v>
      </c>
      <c r="Q1813">
        <v>1083</v>
      </c>
      <c r="R1813">
        <v>2918</v>
      </c>
      <c r="S1813">
        <v>2918</v>
      </c>
      <c r="T1813">
        <v>17</v>
      </c>
      <c r="U1813">
        <v>63</v>
      </c>
      <c r="V1813">
        <v>82.606855346238717</v>
      </c>
      <c r="W1813">
        <v>76.246127484578395</v>
      </c>
      <c r="X1813">
        <v>0</v>
      </c>
      <c r="Y1813">
        <v>0</v>
      </c>
      <c r="AA1813">
        <v>8.7676842003667126</v>
      </c>
      <c r="AB1813">
        <v>0</v>
      </c>
      <c r="AD1813">
        <v>0.25258689491242559</v>
      </c>
      <c r="AE1813">
        <v>0.25765999036831566</v>
      </c>
    </row>
    <row r="1814" spans="1:31">
      <c r="A1814">
        <v>10</v>
      </c>
      <c r="B1814">
        <v>481</v>
      </c>
      <c r="C1814">
        <v>2005</v>
      </c>
      <c r="D1814">
        <v>99</v>
      </c>
      <c r="E1814">
        <v>99</v>
      </c>
      <c r="F1814">
        <v>99</v>
      </c>
      <c r="G1814">
        <v>99</v>
      </c>
      <c r="H1814">
        <v>99</v>
      </c>
      <c r="I1814">
        <v>99</v>
      </c>
      <c r="J1814">
        <v>999</v>
      </c>
      <c r="K1814">
        <v>99</v>
      </c>
      <c r="L1814">
        <v>99</v>
      </c>
      <c r="M1814">
        <v>64</v>
      </c>
      <c r="N1814">
        <v>99</v>
      </c>
      <c r="O1814">
        <v>99</v>
      </c>
      <c r="P1814">
        <v>9999</v>
      </c>
      <c r="Q1814">
        <v>378</v>
      </c>
      <c r="R1814">
        <v>550</v>
      </c>
      <c r="S1814">
        <v>550</v>
      </c>
      <c r="T1814">
        <v>17</v>
      </c>
      <c r="U1814">
        <v>64</v>
      </c>
      <c r="V1814">
        <v>82.332512557864746</v>
      </c>
      <c r="W1814">
        <v>75.99290909090918</v>
      </c>
      <c r="X1814">
        <v>0</v>
      </c>
      <c r="Y1814">
        <v>0</v>
      </c>
      <c r="AA1814">
        <v>9.5088229216537528</v>
      </c>
      <c r="AB1814">
        <v>0</v>
      </c>
      <c r="AD1814">
        <v>4.7608907540039075E-2</v>
      </c>
      <c r="AE1814">
        <v>4.8403823353687488E-2</v>
      </c>
    </row>
    <row r="1815" spans="1:31">
      <c r="A1815">
        <v>10</v>
      </c>
      <c r="B1815">
        <v>482</v>
      </c>
      <c r="C1815">
        <v>2005</v>
      </c>
      <c r="D1815">
        <v>99</v>
      </c>
      <c r="E1815">
        <v>99</v>
      </c>
      <c r="F1815">
        <v>99</v>
      </c>
      <c r="G1815">
        <v>99</v>
      </c>
      <c r="H1815">
        <v>99</v>
      </c>
      <c r="I1815">
        <v>99</v>
      </c>
      <c r="J1815">
        <v>999</v>
      </c>
      <c r="K1815">
        <v>99</v>
      </c>
      <c r="L1815">
        <v>99</v>
      </c>
      <c r="M1815">
        <v>65</v>
      </c>
      <c r="N1815">
        <v>99</v>
      </c>
      <c r="O1815">
        <v>99</v>
      </c>
      <c r="P1815">
        <v>9999</v>
      </c>
      <c r="Q1815">
        <v>53</v>
      </c>
      <c r="R1815">
        <v>62</v>
      </c>
      <c r="S1815">
        <v>62</v>
      </c>
      <c r="T1815">
        <v>17</v>
      </c>
      <c r="U1815">
        <v>65</v>
      </c>
      <c r="V1815">
        <v>77.608080243246079</v>
      </c>
      <c r="W1815">
        <v>71.632258064516122</v>
      </c>
      <c r="X1815">
        <v>0</v>
      </c>
      <c r="Y1815">
        <v>0</v>
      </c>
      <c r="AA1815">
        <v>9.6723045623215356</v>
      </c>
      <c r="AB1815">
        <v>0</v>
      </c>
      <c r="AD1815">
        <v>5.3668223045134997E-3</v>
      </c>
      <c r="AE1815">
        <v>5.1433282119239991E-3</v>
      </c>
    </row>
    <row r="1816" spans="1:31">
      <c r="A1816">
        <v>10</v>
      </c>
      <c r="B1816">
        <v>483</v>
      </c>
      <c r="C1816">
        <v>2005</v>
      </c>
      <c r="D1816">
        <v>99</v>
      </c>
      <c r="E1816">
        <v>99</v>
      </c>
      <c r="F1816">
        <v>99</v>
      </c>
      <c r="G1816">
        <v>99</v>
      </c>
      <c r="H1816">
        <v>99</v>
      </c>
      <c r="I1816">
        <v>99</v>
      </c>
      <c r="J1816">
        <v>999</v>
      </c>
      <c r="K1816">
        <v>99</v>
      </c>
      <c r="L1816">
        <v>99</v>
      </c>
      <c r="M1816">
        <v>66</v>
      </c>
      <c r="N1816">
        <v>99</v>
      </c>
      <c r="O1816">
        <v>99</v>
      </c>
      <c r="P1816">
        <v>9999</v>
      </c>
    </row>
    <row r="1817" spans="1:31">
      <c r="A1817">
        <v>10</v>
      </c>
      <c r="B1817">
        <v>484</v>
      </c>
      <c r="C1817">
        <v>2005</v>
      </c>
      <c r="D1817">
        <v>99</v>
      </c>
      <c r="E1817">
        <v>99</v>
      </c>
      <c r="F1817">
        <v>99</v>
      </c>
      <c r="G1817">
        <v>99</v>
      </c>
      <c r="H1817">
        <v>99</v>
      </c>
      <c r="I1817">
        <v>99</v>
      </c>
      <c r="J1817">
        <v>999</v>
      </c>
      <c r="K1817">
        <v>99</v>
      </c>
      <c r="L1817">
        <v>99</v>
      </c>
      <c r="M1817">
        <v>67</v>
      </c>
      <c r="N1817">
        <v>99</v>
      </c>
      <c r="O1817">
        <v>99</v>
      </c>
      <c r="P1817">
        <v>9999</v>
      </c>
    </row>
    <row r="1818" spans="1:31">
      <c r="A1818">
        <v>10</v>
      </c>
      <c r="B1818">
        <v>485</v>
      </c>
      <c r="C1818">
        <v>2005</v>
      </c>
      <c r="D1818">
        <v>99</v>
      </c>
      <c r="E1818">
        <v>99</v>
      </c>
      <c r="F1818">
        <v>99</v>
      </c>
      <c r="G1818">
        <v>99</v>
      </c>
      <c r="H1818">
        <v>99</v>
      </c>
      <c r="I1818">
        <v>99</v>
      </c>
      <c r="J1818">
        <v>999</v>
      </c>
      <c r="K1818">
        <v>99</v>
      </c>
      <c r="L1818">
        <v>99</v>
      </c>
      <c r="M1818">
        <v>68</v>
      </c>
      <c r="N1818">
        <v>99</v>
      </c>
      <c r="O1818">
        <v>99</v>
      </c>
      <c r="P1818">
        <v>9999</v>
      </c>
    </row>
    <row r="1819" spans="1:31">
      <c r="A1819">
        <v>10</v>
      </c>
      <c r="B1819">
        <v>486</v>
      </c>
      <c r="C1819">
        <v>2004</v>
      </c>
      <c r="D1819">
        <v>99</v>
      </c>
      <c r="E1819">
        <v>99</v>
      </c>
      <c r="F1819">
        <v>99</v>
      </c>
      <c r="G1819">
        <v>99</v>
      </c>
      <c r="H1819">
        <v>99</v>
      </c>
      <c r="I1819">
        <v>99</v>
      </c>
      <c r="J1819">
        <v>999</v>
      </c>
      <c r="K1819">
        <v>99</v>
      </c>
      <c r="L1819">
        <v>99</v>
      </c>
      <c r="M1819">
        <v>35</v>
      </c>
      <c r="N1819">
        <v>99</v>
      </c>
      <c r="O1819">
        <v>99</v>
      </c>
      <c r="P1819">
        <v>9999</v>
      </c>
      <c r="Q1819">
        <v>16</v>
      </c>
      <c r="R1819">
        <v>28</v>
      </c>
      <c r="S1819">
        <v>28</v>
      </c>
      <c r="T1819">
        <v>2</v>
      </c>
      <c r="U1819">
        <v>35</v>
      </c>
      <c r="V1819">
        <v>81.837176907599485</v>
      </c>
      <c r="W1819">
        <v>75.535714285714306</v>
      </c>
      <c r="X1819">
        <v>0</v>
      </c>
      <c r="Y1819">
        <v>0</v>
      </c>
      <c r="AA1819">
        <v>14.809075747317751</v>
      </c>
      <c r="AB1819">
        <v>0</v>
      </c>
      <c r="AD1819">
        <v>2.4609002500450435E-3</v>
      </c>
      <c r="AE1819">
        <v>2.4593145363640441E-3</v>
      </c>
    </row>
    <row r="1820" spans="1:31">
      <c r="A1820">
        <v>10</v>
      </c>
      <c r="B1820">
        <v>487</v>
      </c>
      <c r="C1820">
        <v>2004</v>
      </c>
      <c r="D1820">
        <v>99</v>
      </c>
      <c r="E1820">
        <v>99</v>
      </c>
      <c r="F1820">
        <v>99</v>
      </c>
      <c r="G1820">
        <v>99</v>
      </c>
      <c r="H1820">
        <v>99</v>
      </c>
      <c r="I1820">
        <v>99</v>
      </c>
      <c r="J1820">
        <v>999</v>
      </c>
      <c r="K1820">
        <v>99</v>
      </c>
      <c r="L1820">
        <v>99</v>
      </c>
      <c r="M1820">
        <v>36</v>
      </c>
      <c r="N1820">
        <v>99</v>
      </c>
      <c r="O1820">
        <v>99</v>
      </c>
      <c r="P1820">
        <v>9999</v>
      </c>
      <c r="Q1820">
        <v>4</v>
      </c>
      <c r="R1820">
        <v>3</v>
      </c>
      <c r="S1820">
        <v>3</v>
      </c>
      <c r="T1820">
        <v>2</v>
      </c>
      <c r="U1820">
        <v>36</v>
      </c>
      <c r="V1820">
        <v>87.251715420729511</v>
      </c>
      <c r="W1820">
        <v>80.533333333333317</v>
      </c>
      <c r="X1820">
        <v>0</v>
      </c>
      <c r="Y1820">
        <v>0</v>
      </c>
      <c r="AA1820">
        <v>12.63601554640106</v>
      </c>
      <c r="AB1820">
        <v>0</v>
      </c>
      <c r="AD1820">
        <v>2.6366788393339738E-4</v>
      </c>
      <c r="AE1820">
        <v>2.8093162741633704E-4</v>
      </c>
    </row>
    <row r="1821" spans="1:31">
      <c r="A1821">
        <v>10</v>
      </c>
      <c r="B1821">
        <v>488</v>
      </c>
      <c r="C1821">
        <v>2004</v>
      </c>
      <c r="D1821">
        <v>99</v>
      </c>
      <c r="E1821">
        <v>99</v>
      </c>
      <c r="F1821">
        <v>99</v>
      </c>
      <c r="G1821">
        <v>99</v>
      </c>
      <c r="H1821">
        <v>99</v>
      </c>
      <c r="I1821">
        <v>99</v>
      </c>
      <c r="J1821">
        <v>999</v>
      </c>
      <c r="K1821">
        <v>99</v>
      </c>
      <c r="L1821">
        <v>99</v>
      </c>
      <c r="M1821">
        <v>37</v>
      </c>
      <c r="N1821">
        <v>99</v>
      </c>
      <c r="O1821">
        <v>99</v>
      </c>
      <c r="P1821">
        <v>9999</v>
      </c>
      <c r="Q1821">
        <v>6</v>
      </c>
      <c r="R1821">
        <v>5</v>
      </c>
      <c r="S1821">
        <v>5</v>
      </c>
      <c r="T1821">
        <v>2</v>
      </c>
      <c r="U1821">
        <v>37</v>
      </c>
      <c r="V1821">
        <v>92.264355362946901</v>
      </c>
      <c r="W1821">
        <v>85.16</v>
      </c>
      <c r="X1821">
        <v>0</v>
      </c>
      <c r="Y1821">
        <v>0</v>
      </c>
      <c r="AA1821">
        <v>12.60184113532627</v>
      </c>
      <c r="AB1821">
        <v>0</v>
      </c>
      <c r="AD1821">
        <v>4.3944647322232902E-4</v>
      </c>
      <c r="AE1821">
        <v>4.9511873739187251E-4</v>
      </c>
    </row>
    <row r="1822" spans="1:31">
      <c r="A1822">
        <v>10</v>
      </c>
      <c r="B1822">
        <v>489</v>
      </c>
      <c r="C1822">
        <v>2004</v>
      </c>
      <c r="D1822">
        <v>99</v>
      </c>
      <c r="E1822">
        <v>99</v>
      </c>
      <c r="F1822">
        <v>99</v>
      </c>
      <c r="G1822">
        <v>99</v>
      </c>
      <c r="H1822">
        <v>99</v>
      </c>
      <c r="I1822">
        <v>99</v>
      </c>
      <c r="J1822">
        <v>999</v>
      </c>
      <c r="K1822">
        <v>99</v>
      </c>
      <c r="L1822">
        <v>99</v>
      </c>
      <c r="M1822">
        <v>38</v>
      </c>
      <c r="N1822">
        <v>99</v>
      </c>
      <c r="O1822">
        <v>99</v>
      </c>
      <c r="P1822">
        <v>9999</v>
      </c>
      <c r="Q1822">
        <v>7</v>
      </c>
      <c r="R1822">
        <v>8</v>
      </c>
      <c r="S1822">
        <v>8</v>
      </c>
      <c r="T1822">
        <v>2</v>
      </c>
      <c r="U1822">
        <v>38</v>
      </c>
      <c r="V1822">
        <v>81.649512459371621</v>
      </c>
      <c r="W1822">
        <v>75.362500000000011</v>
      </c>
      <c r="X1822">
        <v>0</v>
      </c>
      <c r="Y1822">
        <v>0</v>
      </c>
      <c r="AA1822">
        <v>10.147405764529095</v>
      </c>
      <c r="AB1822">
        <v>0</v>
      </c>
      <c r="AD1822">
        <v>7.0311435715572645E-4</v>
      </c>
      <c r="AE1822">
        <v>7.0104999242263921E-4</v>
      </c>
    </row>
    <row r="1823" spans="1:31">
      <c r="A1823">
        <v>10</v>
      </c>
      <c r="B1823">
        <v>490</v>
      </c>
      <c r="C1823">
        <v>2004</v>
      </c>
      <c r="D1823">
        <v>99</v>
      </c>
      <c r="E1823">
        <v>99</v>
      </c>
      <c r="F1823">
        <v>99</v>
      </c>
      <c r="G1823">
        <v>99</v>
      </c>
      <c r="H1823">
        <v>99</v>
      </c>
      <c r="I1823">
        <v>99</v>
      </c>
      <c r="J1823">
        <v>999</v>
      </c>
      <c r="K1823">
        <v>99</v>
      </c>
      <c r="L1823">
        <v>99</v>
      </c>
      <c r="M1823">
        <v>39</v>
      </c>
      <c r="N1823">
        <v>99</v>
      </c>
      <c r="O1823">
        <v>99</v>
      </c>
      <c r="P1823">
        <v>9999</v>
      </c>
      <c r="Q1823">
        <v>13</v>
      </c>
      <c r="R1823">
        <v>13</v>
      </c>
      <c r="S1823">
        <v>13</v>
      </c>
      <c r="T1823">
        <v>2</v>
      </c>
      <c r="U1823">
        <v>39</v>
      </c>
      <c r="V1823">
        <v>85.807150595883002</v>
      </c>
      <c r="W1823">
        <v>79.199999999999989</v>
      </c>
      <c r="X1823">
        <v>0</v>
      </c>
      <c r="Y1823">
        <v>0</v>
      </c>
      <c r="AA1823">
        <v>17.817364045740973</v>
      </c>
      <c r="AB1823">
        <v>0</v>
      </c>
      <c r="AD1823">
        <v>1.1425608303780555E-3</v>
      </c>
      <c r="AE1823">
        <v>1.197215246638496E-3</v>
      </c>
    </row>
    <row r="1824" spans="1:31">
      <c r="A1824">
        <v>10</v>
      </c>
      <c r="B1824">
        <v>491</v>
      </c>
      <c r="C1824">
        <v>2004</v>
      </c>
      <c r="D1824">
        <v>99</v>
      </c>
      <c r="E1824">
        <v>99</v>
      </c>
      <c r="F1824">
        <v>99</v>
      </c>
      <c r="G1824">
        <v>99</v>
      </c>
      <c r="H1824">
        <v>99</v>
      </c>
      <c r="I1824">
        <v>99</v>
      </c>
      <c r="J1824">
        <v>999</v>
      </c>
      <c r="K1824">
        <v>99</v>
      </c>
      <c r="L1824">
        <v>99</v>
      </c>
      <c r="M1824">
        <v>40</v>
      </c>
      <c r="N1824">
        <v>99</v>
      </c>
      <c r="O1824">
        <v>99</v>
      </c>
      <c r="P1824">
        <v>9999</v>
      </c>
      <c r="Q1824">
        <v>18</v>
      </c>
      <c r="R1824">
        <v>22</v>
      </c>
      <c r="S1824">
        <v>22</v>
      </c>
      <c r="T1824">
        <v>5</v>
      </c>
      <c r="U1824">
        <v>40</v>
      </c>
      <c r="V1824">
        <v>86.033684625233889</v>
      </c>
      <c r="W1824">
        <v>79.409090909090907</v>
      </c>
      <c r="X1824">
        <v>0</v>
      </c>
      <c r="Y1824">
        <v>0</v>
      </c>
      <c r="AA1824">
        <v>14.362764645584784</v>
      </c>
      <c r="AB1824">
        <v>0</v>
      </c>
      <c r="AD1824">
        <v>1.9335644821782483E-3</v>
      </c>
      <c r="AE1824">
        <v>2.0314054350014112E-3</v>
      </c>
    </row>
    <row r="1825" spans="1:31">
      <c r="A1825">
        <v>10</v>
      </c>
      <c r="B1825">
        <v>492</v>
      </c>
      <c r="C1825">
        <v>2004</v>
      </c>
      <c r="D1825">
        <v>99</v>
      </c>
      <c r="E1825">
        <v>99</v>
      </c>
      <c r="F1825">
        <v>99</v>
      </c>
      <c r="G1825">
        <v>99</v>
      </c>
      <c r="H1825">
        <v>99</v>
      </c>
      <c r="I1825">
        <v>99</v>
      </c>
      <c r="J1825">
        <v>999</v>
      </c>
      <c r="K1825">
        <v>99</v>
      </c>
      <c r="L1825">
        <v>99</v>
      </c>
      <c r="M1825">
        <v>41</v>
      </c>
      <c r="N1825">
        <v>99</v>
      </c>
      <c r="O1825">
        <v>99</v>
      </c>
      <c r="P1825">
        <v>9999</v>
      </c>
      <c r="Q1825">
        <v>26</v>
      </c>
      <c r="R1825">
        <v>29</v>
      </c>
      <c r="S1825">
        <v>29</v>
      </c>
      <c r="T1825">
        <v>5</v>
      </c>
      <c r="U1825">
        <v>41</v>
      </c>
      <c r="V1825">
        <v>93.693727350842479</v>
      </c>
      <c r="W1825">
        <v>86.47931034482761</v>
      </c>
      <c r="X1825">
        <v>0</v>
      </c>
      <c r="Y1825">
        <v>0</v>
      </c>
      <c r="AA1825">
        <v>13.813920497974944</v>
      </c>
      <c r="AB1825">
        <v>0</v>
      </c>
      <c r="AD1825">
        <v>2.5487895446895097E-3</v>
      </c>
      <c r="AE1825">
        <v>2.9161772698569205E-3</v>
      </c>
    </row>
    <row r="1826" spans="1:31">
      <c r="A1826">
        <v>10</v>
      </c>
      <c r="B1826">
        <v>493</v>
      </c>
      <c r="C1826">
        <v>2004</v>
      </c>
      <c r="D1826">
        <v>99</v>
      </c>
      <c r="E1826">
        <v>99</v>
      </c>
      <c r="F1826">
        <v>99</v>
      </c>
      <c r="G1826">
        <v>99</v>
      </c>
      <c r="H1826">
        <v>99</v>
      </c>
      <c r="I1826">
        <v>99</v>
      </c>
      <c r="J1826">
        <v>999</v>
      </c>
      <c r="K1826">
        <v>99</v>
      </c>
      <c r="L1826">
        <v>99</v>
      </c>
      <c r="M1826">
        <v>42</v>
      </c>
      <c r="N1826">
        <v>99</v>
      </c>
      <c r="O1826">
        <v>99</v>
      </c>
      <c r="P1826">
        <v>9999</v>
      </c>
      <c r="Q1826">
        <v>45</v>
      </c>
      <c r="R1826">
        <v>50</v>
      </c>
      <c r="S1826">
        <v>50</v>
      </c>
      <c r="T1826">
        <v>5</v>
      </c>
      <c r="U1826">
        <v>42</v>
      </c>
      <c r="V1826">
        <v>89.419284940411714</v>
      </c>
      <c r="W1826">
        <v>82.53400000000002</v>
      </c>
      <c r="X1826">
        <v>0</v>
      </c>
      <c r="Y1826">
        <v>0</v>
      </c>
      <c r="AA1826">
        <v>12.25542508442671</v>
      </c>
      <c r="AB1826">
        <v>0</v>
      </c>
      <c r="AD1826">
        <v>4.3944647322232905E-3</v>
      </c>
      <c r="AE1826">
        <v>4.7985121972640692E-3</v>
      </c>
    </row>
    <row r="1827" spans="1:31">
      <c r="A1827">
        <v>10</v>
      </c>
      <c r="B1827">
        <v>494</v>
      </c>
      <c r="C1827">
        <v>2004</v>
      </c>
      <c r="D1827">
        <v>99</v>
      </c>
      <c r="E1827">
        <v>99</v>
      </c>
      <c r="F1827">
        <v>99</v>
      </c>
      <c r="G1827">
        <v>99</v>
      </c>
      <c r="H1827">
        <v>99</v>
      </c>
      <c r="I1827">
        <v>99</v>
      </c>
      <c r="J1827">
        <v>999</v>
      </c>
      <c r="K1827">
        <v>99</v>
      </c>
      <c r="L1827">
        <v>99</v>
      </c>
      <c r="M1827">
        <v>43</v>
      </c>
      <c r="N1827">
        <v>99</v>
      </c>
      <c r="O1827">
        <v>99</v>
      </c>
      <c r="P1827">
        <v>9999</v>
      </c>
      <c r="Q1827">
        <v>77</v>
      </c>
      <c r="R1827">
        <v>91</v>
      </c>
      <c r="S1827">
        <v>91</v>
      </c>
      <c r="T1827">
        <v>5</v>
      </c>
      <c r="U1827">
        <v>43</v>
      </c>
      <c r="V1827">
        <v>90.417058564404172</v>
      </c>
      <c r="W1827">
        <v>83.454945054945014</v>
      </c>
      <c r="X1827">
        <v>0</v>
      </c>
      <c r="Y1827">
        <v>0</v>
      </c>
      <c r="AA1827">
        <v>12.851324502964861</v>
      </c>
      <c r="AB1827">
        <v>0</v>
      </c>
      <c r="AD1827">
        <v>7.9979258126463889E-3</v>
      </c>
      <c r="AE1827">
        <v>8.8307415200771112E-3</v>
      </c>
    </row>
    <row r="1828" spans="1:31">
      <c r="A1828">
        <v>10</v>
      </c>
      <c r="B1828">
        <v>495</v>
      </c>
      <c r="C1828">
        <v>2004</v>
      </c>
      <c r="D1828">
        <v>99</v>
      </c>
      <c r="E1828">
        <v>99</v>
      </c>
      <c r="F1828">
        <v>99</v>
      </c>
      <c r="G1828">
        <v>99</v>
      </c>
      <c r="H1828">
        <v>99</v>
      </c>
      <c r="I1828">
        <v>99</v>
      </c>
      <c r="J1828">
        <v>999</v>
      </c>
      <c r="K1828">
        <v>99</v>
      </c>
      <c r="L1828">
        <v>99</v>
      </c>
      <c r="M1828">
        <v>44</v>
      </c>
      <c r="N1828">
        <v>99</v>
      </c>
      <c r="O1828">
        <v>99</v>
      </c>
      <c r="P1828">
        <v>9999</v>
      </c>
      <c r="Q1828">
        <v>139</v>
      </c>
      <c r="R1828">
        <v>171</v>
      </c>
      <c r="S1828">
        <v>171</v>
      </c>
      <c r="T1828">
        <v>5</v>
      </c>
      <c r="U1828">
        <v>44</v>
      </c>
      <c r="V1828">
        <v>90.844120050939921</v>
      </c>
      <c r="W1828">
        <v>83.849122807017523</v>
      </c>
      <c r="X1828">
        <v>0</v>
      </c>
      <c r="Y1828">
        <v>0</v>
      </c>
      <c r="AA1828">
        <v>11.076999870502856</v>
      </c>
      <c r="AB1828">
        <v>0</v>
      </c>
      <c r="AD1828">
        <v>1.5029069384203659E-2</v>
      </c>
      <c r="AE1828">
        <v>1.6672408361841574E-2</v>
      </c>
    </row>
    <row r="1829" spans="1:31">
      <c r="A1829">
        <v>10</v>
      </c>
      <c r="B1829">
        <v>496</v>
      </c>
      <c r="C1829">
        <v>2004</v>
      </c>
      <c r="D1829">
        <v>99</v>
      </c>
      <c r="E1829">
        <v>99</v>
      </c>
      <c r="F1829">
        <v>99</v>
      </c>
      <c r="G1829">
        <v>99</v>
      </c>
      <c r="H1829">
        <v>99</v>
      </c>
      <c r="I1829">
        <v>99</v>
      </c>
      <c r="J1829">
        <v>999</v>
      </c>
      <c r="K1829">
        <v>99</v>
      </c>
      <c r="L1829">
        <v>99</v>
      </c>
      <c r="M1829">
        <v>45</v>
      </c>
      <c r="N1829">
        <v>99</v>
      </c>
      <c r="O1829">
        <v>99</v>
      </c>
      <c r="P1829">
        <v>9999</v>
      </c>
      <c r="Q1829">
        <v>216</v>
      </c>
      <c r="R1829">
        <v>289</v>
      </c>
      <c r="S1829">
        <v>289</v>
      </c>
      <c r="T1829">
        <v>8</v>
      </c>
      <c r="U1829">
        <v>45</v>
      </c>
      <c r="V1829">
        <v>90.17795888988438</v>
      </c>
      <c r="W1829">
        <v>83.234256055363346</v>
      </c>
      <c r="X1829">
        <v>0</v>
      </c>
      <c r="Y1829">
        <v>0</v>
      </c>
      <c r="AA1829">
        <v>10.64314696824775</v>
      </c>
      <c r="AB1829">
        <v>0</v>
      </c>
      <c r="AD1829">
        <v>2.5400006152250625E-2</v>
      </c>
      <c r="AE1829">
        <v>2.7970720273227501E-2</v>
      </c>
    </row>
    <row r="1830" spans="1:31">
      <c r="A1830">
        <v>10</v>
      </c>
      <c r="B1830">
        <v>497</v>
      </c>
      <c r="C1830">
        <v>2004</v>
      </c>
      <c r="D1830">
        <v>99</v>
      </c>
      <c r="E1830">
        <v>99</v>
      </c>
      <c r="F1830">
        <v>99</v>
      </c>
      <c r="G1830">
        <v>99</v>
      </c>
      <c r="H1830">
        <v>99</v>
      </c>
      <c r="I1830">
        <v>99</v>
      </c>
      <c r="J1830">
        <v>999</v>
      </c>
      <c r="K1830">
        <v>99</v>
      </c>
      <c r="L1830">
        <v>99</v>
      </c>
      <c r="M1830">
        <v>46</v>
      </c>
      <c r="N1830">
        <v>99</v>
      </c>
      <c r="O1830">
        <v>99</v>
      </c>
      <c r="P1830">
        <v>9999</v>
      </c>
      <c r="Q1830">
        <v>373</v>
      </c>
      <c r="R1830">
        <v>564</v>
      </c>
      <c r="S1830">
        <v>564</v>
      </c>
      <c r="T1830">
        <v>8</v>
      </c>
      <c r="U1830">
        <v>46</v>
      </c>
      <c r="V1830">
        <v>89.977178949309689</v>
      </c>
      <c r="W1830">
        <v>83.048936170212798</v>
      </c>
      <c r="X1830">
        <v>0</v>
      </c>
      <c r="Y1830">
        <v>0</v>
      </c>
      <c r="AA1830">
        <v>9.5937543736402482</v>
      </c>
      <c r="AB1830">
        <v>0</v>
      </c>
      <c r="AD1830">
        <v>4.9569562179478735E-2</v>
      </c>
      <c r="AE1830">
        <v>5.4464921587459698E-2</v>
      </c>
    </row>
    <row r="1831" spans="1:31">
      <c r="A1831">
        <v>10</v>
      </c>
      <c r="B1831">
        <v>498</v>
      </c>
      <c r="C1831">
        <v>2004</v>
      </c>
      <c r="D1831">
        <v>99</v>
      </c>
      <c r="E1831">
        <v>99</v>
      </c>
      <c r="F1831">
        <v>99</v>
      </c>
      <c r="G1831">
        <v>99</v>
      </c>
      <c r="H1831">
        <v>99</v>
      </c>
      <c r="I1831">
        <v>99</v>
      </c>
      <c r="J1831">
        <v>999</v>
      </c>
      <c r="K1831">
        <v>99</v>
      </c>
      <c r="L1831">
        <v>99</v>
      </c>
      <c r="M1831">
        <v>47</v>
      </c>
      <c r="N1831">
        <v>99</v>
      </c>
      <c r="O1831">
        <v>99</v>
      </c>
      <c r="P1831">
        <v>9999</v>
      </c>
      <c r="Q1831">
        <v>669</v>
      </c>
      <c r="R1831">
        <v>1097</v>
      </c>
      <c r="S1831">
        <v>1097</v>
      </c>
      <c r="T1831">
        <v>8</v>
      </c>
      <c r="U1831">
        <v>47</v>
      </c>
      <c r="V1831">
        <v>89.497803030228397</v>
      </c>
      <c r="W1831">
        <v>82.606472196900768</v>
      </c>
      <c r="X1831">
        <v>0</v>
      </c>
      <c r="Y1831">
        <v>0</v>
      </c>
      <c r="AA1831">
        <v>9.4546937717984179</v>
      </c>
      <c r="AB1831">
        <v>0</v>
      </c>
      <c r="AD1831">
        <v>9.641455622497902E-2</v>
      </c>
      <c r="AE1831">
        <v>0.10537180225301863</v>
      </c>
    </row>
    <row r="1832" spans="1:31">
      <c r="A1832">
        <v>10</v>
      </c>
      <c r="B1832">
        <v>499</v>
      </c>
      <c r="C1832">
        <v>2004</v>
      </c>
      <c r="D1832">
        <v>99</v>
      </c>
      <c r="E1832">
        <v>99</v>
      </c>
      <c r="F1832">
        <v>99</v>
      </c>
      <c r="G1832">
        <v>99</v>
      </c>
      <c r="H1832">
        <v>99</v>
      </c>
      <c r="I1832">
        <v>99</v>
      </c>
      <c r="J1832">
        <v>999</v>
      </c>
      <c r="K1832">
        <v>99</v>
      </c>
      <c r="L1832">
        <v>99</v>
      </c>
      <c r="M1832">
        <v>48</v>
      </c>
      <c r="N1832">
        <v>99</v>
      </c>
      <c r="O1832">
        <v>99</v>
      </c>
      <c r="P1832">
        <v>9999</v>
      </c>
      <c r="Q1832">
        <v>1055</v>
      </c>
      <c r="R1832">
        <v>2337</v>
      </c>
      <c r="S1832">
        <v>2337</v>
      </c>
      <c r="T1832">
        <v>7.9948652118100147</v>
      </c>
      <c r="U1832">
        <v>48</v>
      </c>
      <c r="V1832">
        <v>88.235465920833505</v>
      </c>
      <c r="W1832">
        <v>81.441335044929247</v>
      </c>
      <c r="X1832">
        <v>0</v>
      </c>
      <c r="Y1832">
        <v>0</v>
      </c>
      <c r="AA1832">
        <v>9.244702817383839</v>
      </c>
      <c r="AB1832">
        <v>0</v>
      </c>
      <c r="AD1832">
        <v>0.20539728158411671</v>
      </c>
      <c r="AE1832">
        <v>0.22131319186898785</v>
      </c>
    </row>
    <row r="1833" spans="1:31">
      <c r="A1833">
        <v>10</v>
      </c>
      <c r="B1833">
        <v>500</v>
      </c>
      <c r="C1833">
        <v>2004</v>
      </c>
      <c r="D1833">
        <v>99</v>
      </c>
      <c r="E1833">
        <v>99</v>
      </c>
      <c r="F1833">
        <v>99</v>
      </c>
      <c r="G1833">
        <v>99</v>
      </c>
      <c r="H1833">
        <v>99</v>
      </c>
      <c r="I1833">
        <v>99</v>
      </c>
      <c r="J1833">
        <v>999</v>
      </c>
      <c r="K1833">
        <v>99</v>
      </c>
      <c r="L1833">
        <v>99</v>
      </c>
      <c r="M1833">
        <v>49</v>
      </c>
      <c r="N1833">
        <v>99</v>
      </c>
      <c r="O1833">
        <v>99</v>
      </c>
      <c r="P1833">
        <v>9999</v>
      </c>
      <c r="Q1833">
        <v>1587</v>
      </c>
      <c r="R1833">
        <v>4620</v>
      </c>
      <c r="S1833">
        <v>4620</v>
      </c>
      <c r="T1833">
        <v>7.9948051948051937</v>
      </c>
      <c r="U1833">
        <v>49</v>
      </c>
      <c r="V1833">
        <v>87.275588261503884</v>
      </c>
      <c r="W1833">
        <v>80.555367965368148</v>
      </c>
      <c r="X1833">
        <v>0</v>
      </c>
      <c r="Y1833">
        <v>0</v>
      </c>
      <c r="AA1833">
        <v>8.828371189046015</v>
      </c>
      <c r="AB1833">
        <v>0</v>
      </c>
      <c r="AD1833">
        <v>0.40604854125743217</v>
      </c>
      <c r="AE1833">
        <v>0.4327530789019175</v>
      </c>
    </row>
    <row r="1834" spans="1:31">
      <c r="A1834">
        <v>10</v>
      </c>
      <c r="B1834">
        <v>501</v>
      </c>
      <c r="C1834">
        <v>2004</v>
      </c>
      <c r="D1834">
        <v>99</v>
      </c>
      <c r="E1834">
        <v>99</v>
      </c>
      <c r="F1834">
        <v>99</v>
      </c>
      <c r="G1834">
        <v>99</v>
      </c>
      <c r="H1834">
        <v>99</v>
      </c>
      <c r="I1834">
        <v>99</v>
      </c>
      <c r="J1834">
        <v>999</v>
      </c>
      <c r="K1834">
        <v>99</v>
      </c>
      <c r="L1834">
        <v>99</v>
      </c>
      <c r="M1834">
        <v>50</v>
      </c>
      <c r="N1834">
        <v>99</v>
      </c>
      <c r="O1834">
        <v>99</v>
      </c>
      <c r="P1834">
        <v>9999</v>
      </c>
      <c r="Q1834">
        <v>2071</v>
      </c>
      <c r="R1834">
        <v>9163</v>
      </c>
      <c r="S1834">
        <v>9163</v>
      </c>
      <c r="T1834">
        <v>10.998690385245011</v>
      </c>
      <c r="U1834">
        <v>50</v>
      </c>
      <c r="V1834">
        <v>86.650832892991701</v>
      </c>
      <c r="W1834">
        <v>79.978718760231502</v>
      </c>
      <c r="X1834">
        <v>0</v>
      </c>
      <c r="Y1834">
        <v>0</v>
      </c>
      <c r="AA1834">
        <v>8.5613913102674619</v>
      </c>
      <c r="AB1834">
        <v>0</v>
      </c>
      <c r="AD1834">
        <v>0.8053296068272402</v>
      </c>
      <c r="AE1834">
        <v>0.852149579858965</v>
      </c>
    </row>
    <row r="1835" spans="1:31">
      <c r="A1835">
        <v>10</v>
      </c>
      <c r="B1835">
        <v>502</v>
      </c>
      <c r="C1835">
        <v>2004</v>
      </c>
      <c r="D1835">
        <v>99</v>
      </c>
      <c r="E1835">
        <v>99</v>
      </c>
      <c r="F1835">
        <v>99</v>
      </c>
      <c r="G1835">
        <v>99</v>
      </c>
      <c r="H1835">
        <v>99</v>
      </c>
      <c r="I1835">
        <v>99</v>
      </c>
      <c r="J1835">
        <v>999</v>
      </c>
      <c r="K1835">
        <v>99</v>
      </c>
      <c r="L1835">
        <v>99</v>
      </c>
      <c r="M1835">
        <v>51</v>
      </c>
      <c r="N1835">
        <v>99</v>
      </c>
      <c r="O1835">
        <v>99</v>
      </c>
      <c r="P1835">
        <v>9999</v>
      </c>
      <c r="Q1835">
        <v>2534</v>
      </c>
      <c r="R1835">
        <v>17372</v>
      </c>
      <c r="S1835">
        <v>17372</v>
      </c>
      <c r="T1835">
        <v>10.998445774810039</v>
      </c>
      <c r="U1835">
        <v>51</v>
      </c>
      <c r="V1835">
        <v>85.641075949666885</v>
      </c>
      <c r="W1835">
        <v>79.046713101542309</v>
      </c>
      <c r="X1835">
        <v>0</v>
      </c>
      <c r="Y1835">
        <v>0</v>
      </c>
      <c r="AA1835">
        <v>8.3385745820446484</v>
      </c>
      <c r="AB1835">
        <v>0</v>
      </c>
      <c r="AD1835">
        <v>1.5268128265636605</v>
      </c>
      <c r="AE1835">
        <v>1.5967515327081891</v>
      </c>
    </row>
    <row r="1836" spans="1:31">
      <c r="A1836">
        <v>10</v>
      </c>
      <c r="B1836">
        <v>503</v>
      </c>
      <c r="C1836">
        <v>2004</v>
      </c>
      <c r="D1836">
        <v>99</v>
      </c>
      <c r="E1836">
        <v>99</v>
      </c>
      <c r="F1836">
        <v>99</v>
      </c>
      <c r="G1836">
        <v>99</v>
      </c>
      <c r="H1836">
        <v>99</v>
      </c>
      <c r="I1836">
        <v>99</v>
      </c>
      <c r="J1836">
        <v>999</v>
      </c>
      <c r="K1836">
        <v>99</v>
      </c>
      <c r="L1836">
        <v>99</v>
      </c>
      <c r="M1836">
        <v>52</v>
      </c>
      <c r="N1836">
        <v>99</v>
      </c>
      <c r="O1836">
        <v>99</v>
      </c>
      <c r="P1836">
        <v>9999</v>
      </c>
      <c r="Q1836">
        <v>2882</v>
      </c>
      <c r="R1836">
        <v>32409</v>
      </c>
      <c r="S1836">
        <v>32407</v>
      </c>
      <c r="T1836">
        <v>10.999537165602147</v>
      </c>
      <c r="U1836">
        <v>52.003209183201157</v>
      </c>
      <c r="V1836">
        <v>84.845900065528994</v>
      </c>
      <c r="W1836">
        <v>78.310710648934077</v>
      </c>
      <c r="X1836">
        <v>0</v>
      </c>
      <c r="Y1836">
        <v>0</v>
      </c>
      <c r="AA1836">
        <v>8.0965786293379978</v>
      </c>
      <c r="AD1836">
        <v>2.8484041501324926</v>
      </c>
      <c r="AE1836">
        <v>2.9509625588490009</v>
      </c>
    </row>
    <row r="1837" spans="1:31">
      <c r="A1837">
        <v>10</v>
      </c>
      <c r="B1837">
        <v>504</v>
      </c>
      <c r="C1837">
        <v>2004</v>
      </c>
      <c r="D1837">
        <v>99</v>
      </c>
      <c r="E1837">
        <v>99</v>
      </c>
      <c r="F1837">
        <v>99</v>
      </c>
      <c r="G1837">
        <v>99</v>
      </c>
      <c r="H1837">
        <v>99</v>
      </c>
      <c r="I1837">
        <v>99</v>
      </c>
      <c r="J1837">
        <v>999</v>
      </c>
      <c r="K1837">
        <v>99</v>
      </c>
      <c r="L1837">
        <v>99</v>
      </c>
      <c r="M1837">
        <v>53</v>
      </c>
      <c r="N1837">
        <v>99</v>
      </c>
      <c r="O1837">
        <v>99</v>
      </c>
      <c r="P1837">
        <v>9999</v>
      </c>
      <c r="Q1837">
        <v>3164</v>
      </c>
      <c r="R1837">
        <v>56277</v>
      </c>
      <c r="S1837">
        <v>56274</v>
      </c>
      <c r="T1837">
        <v>10.999253691561387</v>
      </c>
      <c r="U1837">
        <v>53.002825461136595</v>
      </c>
      <c r="V1837">
        <v>84.059354610360941</v>
      </c>
      <c r="W1837">
        <v>77.584806482567274</v>
      </c>
      <c r="X1837">
        <v>0</v>
      </c>
      <c r="Y1837">
        <v>0</v>
      </c>
      <c r="AA1837">
        <v>7.8740719329914404</v>
      </c>
      <c r="AD1837">
        <v>4.946145834706603</v>
      </c>
      <c r="AE1837">
        <v>5.0767779974907636</v>
      </c>
    </row>
    <row r="1838" spans="1:31">
      <c r="A1838">
        <v>10</v>
      </c>
      <c r="B1838">
        <v>505</v>
      </c>
      <c r="C1838">
        <v>2004</v>
      </c>
      <c r="D1838">
        <v>99</v>
      </c>
      <c r="E1838">
        <v>99</v>
      </c>
      <c r="F1838">
        <v>99</v>
      </c>
      <c r="G1838">
        <v>99</v>
      </c>
      <c r="H1838">
        <v>99</v>
      </c>
      <c r="I1838">
        <v>99</v>
      </c>
      <c r="J1838">
        <v>999</v>
      </c>
      <c r="K1838">
        <v>99</v>
      </c>
      <c r="L1838">
        <v>99</v>
      </c>
      <c r="M1838">
        <v>54</v>
      </c>
      <c r="N1838">
        <v>99</v>
      </c>
      <c r="O1838">
        <v>99</v>
      </c>
      <c r="P1838">
        <v>9999</v>
      </c>
      <c r="Q1838">
        <v>3338</v>
      </c>
      <c r="R1838">
        <v>90247</v>
      </c>
      <c r="S1838">
        <v>90246</v>
      </c>
      <c r="T1838">
        <v>10.999301915853156</v>
      </c>
      <c r="U1838">
        <v>54.000598364470434</v>
      </c>
      <c r="V1838">
        <v>83.346752774870978</v>
      </c>
      <c r="W1838">
        <v>76.928626199498567</v>
      </c>
      <c r="X1838">
        <v>0</v>
      </c>
      <c r="Y1838">
        <v>0</v>
      </c>
      <c r="AA1838">
        <v>7.7879235826762718</v>
      </c>
      <c r="AD1838">
        <v>7.9317451737791069</v>
      </c>
      <c r="AE1838">
        <v>8.07271543080798</v>
      </c>
    </row>
    <row r="1839" spans="1:31">
      <c r="A1839">
        <v>10</v>
      </c>
      <c r="B1839">
        <v>506</v>
      </c>
      <c r="C1839">
        <v>2004</v>
      </c>
      <c r="D1839">
        <v>99</v>
      </c>
      <c r="E1839">
        <v>99</v>
      </c>
      <c r="F1839">
        <v>99</v>
      </c>
      <c r="G1839">
        <v>99</v>
      </c>
      <c r="H1839">
        <v>99</v>
      </c>
      <c r="I1839">
        <v>99</v>
      </c>
      <c r="J1839">
        <v>999</v>
      </c>
      <c r="K1839">
        <v>99</v>
      </c>
      <c r="L1839">
        <v>99</v>
      </c>
      <c r="M1839">
        <v>55</v>
      </c>
      <c r="N1839">
        <v>99</v>
      </c>
      <c r="O1839">
        <v>99</v>
      </c>
      <c r="P1839">
        <v>9999</v>
      </c>
      <c r="Q1839">
        <v>3502</v>
      </c>
      <c r="R1839">
        <v>130335</v>
      </c>
      <c r="S1839">
        <v>130330</v>
      </c>
      <c r="T1839">
        <v>13.999884911957649</v>
      </c>
      <c r="U1839">
        <v>55.002110028389453</v>
      </c>
      <c r="V1839">
        <v>82.675214238646177</v>
      </c>
      <c r="W1839">
        <v>76.307763369908017</v>
      </c>
      <c r="X1839">
        <v>0</v>
      </c>
      <c r="Y1839">
        <v>0</v>
      </c>
      <c r="AA1839">
        <v>7.7685602717909692</v>
      </c>
      <c r="AD1839">
        <v>11.455051217486456</v>
      </c>
      <c r="AE1839">
        <v>11.564232766597748</v>
      </c>
    </row>
    <row r="1840" spans="1:31">
      <c r="A1840">
        <v>10</v>
      </c>
      <c r="B1840">
        <v>507</v>
      </c>
      <c r="C1840">
        <v>2004</v>
      </c>
      <c r="D1840">
        <v>99</v>
      </c>
      <c r="E1840">
        <v>99</v>
      </c>
      <c r="F1840">
        <v>99</v>
      </c>
      <c r="G1840">
        <v>99</v>
      </c>
      <c r="H1840">
        <v>99</v>
      </c>
      <c r="I1840">
        <v>99</v>
      </c>
      <c r="J1840">
        <v>999</v>
      </c>
      <c r="K1840">
        <v>99</v>
      </c>
      <c r="L1840">
        <v>99</v>
      </c>
      <c r="M1840">
        <v>56</v>
      </c>
      <c r="N1840">
        <v>99</v>
      </c>
      <c r="O1840">
        <v>99</v>
      </c>
      <c r="P1840">
        <v>9999</v>
      </c>
      <c r="Q1840">
        <v>3538</v>
      </c>
      <c r="R1840">
        <v>163951</v>
      </c>
      <c r="S1840">
        <v>163947</v>
      </c>
      <c r="T1840">
        <v>13.999945105549831</v>
      </c>
      <c r="U1840">
        <v>56.001366295205159</v>
      </c>
      <c r="V1840">
        <v>82.085583494035049</v>
      </c>
      <c r="W1840">
        <v>75.764077415261468</v>
      </c>
      <c r="X1840">
        <v>0</v>
      </c>
      <c r="Y1840">
        <v>0</v>
      </c>
      <c r="AA1840">
        <v>7.749219625938534</v>
      </c>
      <c r="AD1840">
        <v>14.409537746254822</v>
      </c>
      <c r="AE1840">
        <v>14.44343589938512</v>
      </c>
    </row>
    <row r="1841" spans="1:31">
      <c r="A1841">
        <v>10</v>
      </c>
      <c r="B1841">
        <v>508</v>
      </c>
      <c r="C1841">
        <v>2004</v>
      </c>
      <c r="D1841">
        <v>99</v>
      </c>
      <c r="E1841">
        <v>99</v>
      </c>
      <c r="F1841">
        <v>99</v>
      </c>
      <c r="G1841">
        <v>99</v>
      </c>
      <c r="H1841">
        <v>99</v>
      </c>
      <c r="I1841">
        <v>99</v>
      </c>
      <c r="J1841">
        <v>999</v>
      </c>
      <c r="K1841">
        <v>99</v>
      </c>
      <c r="L1841">
        <v>99</v>
      </c>
      <c r="M1841">
        <v>57</v>
      </c>
      <c r="N1841">
        <v>99</v>
      </c>
      <c r="O1841">
        <v>99</v>
      </c>
      <c r="P1841">
        <v>9999</v>
      </c>
      <c r="Q1841">
        <v>3548</v>
      </c>
      <c r="R1841">
        <v>184400</v>
      </c>
      <c r="S1841">
        <v>184397</v>
      </c>
      <c r="T1841">
        <v>13.999983731019528</v>
      </c>
      <c r="U1841">
        <v>57.000927346974201</v>
      </c>
      <c r="V1841">
        <v>81.475070119772894</v>
      </c>
      <c r="W1841">
        <v>75.200891012326139</v>
      </c>
      <c r="X1841">
        <v>0</v>
      </c>
      <c r="Y1841">
        <v>0</v>
      </c>
      <c r="AA1841">
        <v>7.8172195593976577</v>
      </c>
      <c r="AD1841">
        <v>16.206785932439502</v>
      </c>
      <c r="AE1841">
        <v>16.124287849661709</v>
      </c>
    </row>
    <row r="1842" spans="1:31">
      <c r="A1842">
        <v>10</v>
      </c>
      <c r="B1842">
        <v>509</v>
      </c>
      <c r="C1842">
        <v>2004</v>
      </c>
      <c r="D1842">
        <v>99</v>
      </c>
      <c r="E1842">
        <v>99</v>
      </c>
      <c r="F1842">
        <v>99</v>
      </c>
      <c r="G1842">
        <v>99</v>
      </c>
      <c r="H1842">
        <v>99</v>
      </c>
      <c r="I1842">
        <v>99</v>
      </c>
      <c r="J1842">
        <v>999</v>
      </c>
      <c r="K1842">
        <v>99</v>
      </c>
      <c r="L1842">
        <v>99</v>
      </c>
      <c r="M1842">
        <v>58</v>
      </c>
      <c r="N1842">
        <v>99</v>
      </c>
      <c r="O1842">
        <v>99</v>
      </c>
      <c r="P1842">
        <v>9999</v>
      </c>
      <c r="Q1842">
        <v>3527</v>
      </c>
      <c r="R1842">
        <v>175254</v>
      </c>
      <c r="S1842">
        <v>175241</v>
      </c>
      <c r="T1842">
        <v>14.000131238088716</v>
      </c>
      <c r="U1842">
        <v>58.004633618844906</v>
      </c>
      <c r="V1842">
        <v>80.939563291891346</v>
      </c>
      <c r="W1842">
        <v>74.704447018677115</v>
      </c>
      <c r="X1842">
        <v>0</v>
      </c>
      <c r="Y1842">
        <v>0</v>
      </c>
      <c r="AA1842">
        <v>7.9960756742410144</v>
      </c>
      <c r="AD1842">
        <v>15.402950443621217</v>
      </c>
      <c r="AE1842">
        <v>15.222496511697839</v>
      </c>
    </row>
    <row r="1843" spans="1:31">
      <c r="A1843">
        <v>10</v>
      </c>
      <c r="B1843">
        <v>510</v>
      </c>
      <c r="C1843">
        <v>2004</v>
      </c>
      <c r="D1843">
        <v>99</v>
      </c>
      <c r="E1843">
        <v>99</v>
      </c>
      <c r="F1843">
        <v>99</v>
      </c>
      <c r="G1843">
        <v>99</v>
      </c>
      <c r="H1843">
        <v>99</v>
      </c>
      <c r="I1843">
        <v>99</v>
      </c>
      <c r="J1843">
        <v>999</v>
      </c>
      <c r="K1843">
        <v>99</v>
      </c>
      <c r="L1843">
        <v>99</v>
      </c>
      <c r="M1843">
        <v>59</v>
      </c>
      <c r="N1843">
        <v>99</v>
      </c>
      <c r="O1843">
        <v>99</v>
      </c>
      <c r="P1843">
        <v>9999</v>
      </c>
      <c r="Q1843">
        <v>3438</v>
      </c>
      <c r="R1843">
        <v>136289</v>
      </c>
      <c r="S1843">
        <v>136284</v>
      </c>
      <c r="T1843">
        <v>13.99997798795207</v>
      </c>
      <c r="U1843">
        <v>59.002164597458254</v>
      </c>
      <c r="V1843">
        <v>80.486369948321268</v>
      </c>
      <c r="W1843">
        <v>74.287535587448986</v>
      </c>
      <c r="X1843">
        <v>0</v>
      </c>
      <c r="Y1843">
        <v>0</v>
      </c>
      <c r="AA1843">
        <v>8.1151344815727509</v>
      </c>
      <c r="AD1843">
        <v>11.978344077799605</v>
      </c>
      <c r="AE1843">
        <v>11.772386939642059</v>
      </c>
    </row>
    <row r="1844" spans="1:31">
      <c r="A1844">
        <v>10</v>
      </c>
      <c r="B1844">
        <v>511</v>
      </c>
      <c r="C1844">
        <v>2004</v>
      </c>
      <c r="D1844">
        <v>99</v>
      </c>
      <c r="E1844">
        <v>99</v>
      </c>
      <c r="F1844">
        <v>99</v>
      </c>
      <c r="G1844">
        <v>99</v>
      </c>
      <c r="H1844">
        <v>99</v>
      </c>
      <c r="I1844">
        <v>99</v>
      </c>
      <c r="J1844">
        <v>999</v>
      </c>
      <c r="K1844">
        <v>99</v>
      </c>
      <c r="L1844">
        <v>99</v>
      </c>
      <c r="M1844">
        <v>60</v>
      </c>
      <c r="N1844">
        <v>99</v>
      </c>
      <c r="O1844">
        <v>99</v>
      </c>
      <c r="P1844">
        <v>9999</v>
      </c>
      <c r="Q1844">
        <v>3259</v>
      </c>
      <c r="R1844">
        <v>84188</v>
      </c>
      <c r="S1844">
        <v>84182</v>
      </c>
      <c r="T1844">
        <v>17.00099776690265</v>
      </c>
      <c r="U1844">
        <v>60.004276448646976</v>
      </c>
      <c r="V1844">
        <v>80.444898664461419</v>
      </c>
      <c r="W1844">
        <v>74.248035209426661</v>
      </c>
      <c r="X1844">
        <v>0</v>
      </c>
      <c r="Y1844">
        <v>0</v>
      </c>
      <c r="AA1844">
        <v>8.2183903800516855</v>
      </c>
      <c r="AD1844">
        <v>7.3992239375282898</v>
      </c>
      <c r="AE1844">
        <v>7.2678827137897315</v>
      </c>
    </row>
    <row r="1845" spans="1:31">
      <c r="A1845">
        <v>10</v>
      </c>
      <c r="B1845">
        <v>512</v>
      </c>
      <c r="C1845">
        <v>2004</v>
      </c>
      <c r="D1845">
        <v>99</v>
      </c>
      <c r="E1845">
        <v>99</v>
      </c>
      <c r="F1845">
        <v>99</v>
      </c>
      <c r="G1845">
        <v>99</v>
      </c>
      <c r="H1845">
        <v>99</v>
      </c>
      <c r="I1845">
        <v>99</v>
      </c>
      <c r="J1845">
        <v>999</v>
      </c>
      <c r="K1845">
        <v>99</v>
      </c>
      <c r="L1845">
        <v>99</v>
      </c>
      <c r="M1845">
        <v>61</v>
      </c>
      <c r="N1845">
        <v>99</v>
      </c>
      <c r="O1845">
        <v>99</v>
      </c>
      <c r="P1845">
        <v>9999</v>
      </c>
      <c r="Q1845">
        <v>2904</v>
      </c>
      <c r="R1845">
        <v>35090</v>
      </c>
      <c r="S1845">
        <v>35089</v>
      </c>
      <c r="T1845">
        <v>17.001025933314335</v>
      </c>
      <c r="U1845">
        <v>61.001738436547086</v>
      </c>
      <c r="V1845">
        <v>80.690108332172983</v>
      </c>
      <c r="W1845">
        <v>74.47593547835487</v>
      </c>
      <c r="X1845">
        <v>0</v>
      </c>
      <c r="Y1845">
        <v>0</v>
      </c>
      <c r="AA1845">
        <v>8.3178640958613403</v>
      </c>
      <c r="AD1845">
        <v>3.084035349074306</v>
      </c>
      <c r="AE1845">
        <v>3.0387198550392824</v>
      </c>
    </row>
    <row r="1846" spans="1:31">
      <c r="A1846">
        <v>10</v>
      </c>
      <c r="B1846">
        <v>513</v>
      </c>
      <c r="C1846">
        <v>2004</v>
      </c>
      <c r="D1846">
        <v>99</v>
      </c>
      <c r="E1846">
        <v>99</v>
      </c>
      <c r="F1846">
        <v>99</v>
      </c>
      <c r="G1846">
        <v>99</v>
      </c>
      <c r="H1846">
        <v>99</v>
      </c>
      <c r="I1846">
        <v>99</v>
      </c>
      <c r="J1846">
        <v>999</v>
      </c>
      <c r="K1846">
        <v>99</v>
      </c>
      <c r="L1846">
        <v>99</v>
      </c>
      <c r="M1846">
        <v>62</v>
      </c>
      <c r="N1846">
        <v>99</v>
      </c>
      <c r="O1846">
        <v>99</v>
      </c>
      <c r="P1846">
        <v>9999</v>
      </c>
      <c r="Q1846">
        <v>2055</v>
      </c>
      <c r="R1846">
        <v>10474</v>
      </c>
      <c r="S1846">
        <v>10474</v>
      </c>
      <c r="T1846">
        <v>17.003723505823942</v>
      </c>
      <c r="U1846">
        <v>62</v>
      </c>
      <c r="V1846">
        <v>81.341715781387578</v>
      </c>
      <c r="W1846">
        <v>75.078403666221604</v>
      </c>
      <c r="X1846">
        <v>0</v>
      </c>
      <c r="Y1846">
        <v>0</v>
      </c>
      <c r="AA1846">
        <v>8.2978917868702649</v>
      </c>
      <c r="AB1846">
        <v>0</v>
      </c>
      <c r="AD1846">
        <v>0.92055247210613522</v>
      </c>
      <c r="AE1846">
        <v>0.91438965633004676</v>
      </c>
    </row>
    <row r="1847" spans="1:31">
      <c r="A1847">
        <v>10</v>
      </c>
      <c r="B1847">
        <v>514</v>
      </c>
      <c r="C1847">
        <v>2004</v>
      </c>
      <c r="D1847">
        <v>99</v>
      </c>
      <c r="E1847">
        <v>99</v>
      </c>
      <c r="F1847">
        <v>99</v>
      </c>
      <c r="G1847">
        <v>99</v>
      </c>
      <c r="H1847">
        <v>99</v>
      </c>
      <c r="I1847">
        <v>99</v>
      </c>
      <c r="J1847">
        <v>999</v>
      </c>
      <c r="K1847">
        <v>99</v>
      </c>
      <c r="L1847">
        <v>99</v>
      </c>
      <c r="M1847">
        <v>63</v>
      </c>
      <c r="N1847">
        <v>99</v>
      </c>
      <c r="O1847">
        <v>99</v>
      </c>
      <c r="P1847">
        <v>9999</v>
      </c>
      <c r="Q1847">
        <v>942</v>
      </c>
      <c r="R1847">
        <v>1997</v>
      </c>
      <c r="S1847">
        <v>1997</v>
      </c>
      <c r="T1847">
        <v>17.006009013520277</v>
      </c>
      <c r="U1847">
        <v>63</v>
      </c>
      <c r="V1847">
        <v>82.069203480193138</v>
      </c>
      <c r="W1847">
        <v>75.749874812218309</v>
      </c>
      <c r="X1847">
        <v>0</v>
      </c>
      <c r="Y1847">
        <v>0</v>
      </c>
      <c r="AA1847">
        <v>8.5300479959121596</v>
      </c>
      <c r="AB1847">
        <v>0</v>
      </c>
      <c r="AD1847">
        <v>0.1755149214049983</v>
      </c>
      <c r="AE1847">
        <v>0.17589912917358375</v>
      </c>
    </row>
    <row r="1848" spans="1:31">
      <c r="A1848">
        <v>10</v>
      </c>
      <c r="B1848">
        <v>515</v>
      </c>
      <c r="C1848">
        <v>2004</v>
      </c>
      <c r="D1848">
        <v>99</v>
      </c>
      <c r="E1848">
        <v>99</v>
      </c>
      <c r="F1848">
        <v>99</v>
      </c>
      <c r="G1848">
        <v>99</v>
      </c>
      <c r="H1848">
        <v>99</v>
      </c>
      <c r="I1848">
        <v>99</v>
      </c>
      <c r="J1848">
        <v>999</v>
      </c>
      <c r="K1848">
        <v>99</v>
      </c>
      <c r="L1848">
        <v>99</v>
      </c>
      <c r="M1848">
        <v>64</v>
      </c>
      <c r="N1848">
        <v>99</v>
      </c>
      <c r="O1848">
        <v>99</v>
      </c>
      <c r="P1848">
        <v>9999</v>
      </c>
      <c r="Q1848">
        <v>358</v>
      </c>
      <c r="R1848">
        <v>454</v>
      </c>
      <c r="S1848">
        <v>454</v>
      </c>
      <c r="T1848">
        <v>17</v>
      </c>
      <c r="U1848">
        <v>64</v>
      </c>
      <c r="V1848">
        <v>82.833940273290011</v>
      </c>
      <c r="W1848">
        <v>76.455726872246757</v>
      </c>
      <c r="X1848">
        <v>0</v>
      </c>
      <c r="Y1848">
        <v>0</v>
      </c>
      <c r="AA1848">
        <v>9.9126182334726174</v>
      </c>
      <c r="AB1848">
        <v>0</v>
      </c>
      <c r="AD1848">
        <v>3.9901739768587498E-2</v>
      </c>
      <c r="AE1848">
        <v>4.0361712028500606E-2</v>
      </c>
    </row>
    <row r="1849" spans="1:31">
      <c r="A1849">
        <v>10</v>
      </c>
      <c r="B1849">
        <v>516</v>
      </c>
      <c r="C1849">
        <v>2004</v>
      </c>
      <c r="D1849">
        <v>99</v>
      </c>
      <c r="E1849">
        <v>99</v>
      </c>
      <c r="F1849">
        <v>99</v>
      </c>
      <c r="G1849">
        <v>99</v>
      </c>
      <c r="H1849">
        <v>99</v>
      </c>
      <c r="I1849">
        <v>99</v>
      </c>
      <c r="J1849">
        <v>999</v>
      </c>
      <c r="K1849">
        <v>99</v>
      </c>
      <c r="L1849">
        <v>99</v>
      </c>
      <c r="M1849">
        <v>65</v>
      </c>
      <c r="N1849">
        <v>99</v>
      </c>
      <c r="O1849">
        <v>99</v>
      </c>
      <c r="P1849">
        <v>9999</v>
      </c>
      <c r="Q1849">
        <v>48</v>
      </c>
      <c r="R1849">
        <v>50</v>
      </c>
      <c r="S1849">
        <v>50</v>
      </c>
      <c r="T1849">
        <v>16.82</v>
      </c>
      <c r="U1849">
        <v>65</v>
      </c>
      <c r="V1849">
        <v>80.004333694474511</v>
      </c>
      <c r="W1849">
        <v>73.843999999999994</v>
      </c>
      <c r="X1849">
        <v>0</v>
      </c>
      <c r="Y1849">
        <v>0</v>
      </c>
      <c r="AA1849">
        <v>12.718304289487731</v>
      </c>
      <c r="AB1849">
        <v>0</v>
      </c>
      <c r="AD1849">
        <v>4.3944647322232905E-3</v>
      </c>
      <c r="AE1849">
        <v>4.2932771305736741E-3</v>
      </c>
    </row>
    <row r="1850" spans="1:31">
      <c r="A1850">
        <v>10</v>
      </c>
      <c r="B1850">
        <v>517</v>
      </c>
      <c r="C1850">
        <v>2004</v>
      </c>
      <c r="D1850">
        <v>99</v>
      </c>
      <c r="E1850">
        <v>99</v>
      </c>
      <c r="F1850">
        <v>99</v>
      </c>
      <c r="G1850">
        <v>99</v>
      </c>
      <c r="H1850">
        <v>99</v>
      </c>
      <c r="I1850">
        <v>99</v>
      </c>
      <c r="J1850">
        <v>999</v>
      </c>
      <c r="K1850">
        <v>99</v>
      </c>
      <c r="L1850">
        <v>99</v>
      </c>
      <c r="M1850">
        <v>66</v>
      </c>
      <c r="N1850">
        <v>99</v>
      </c>
      <c r="O1850">
        <v>99</v>
      </c>
      <c r="P1850">
        <v>9999</v>
      </c>
    </row>
    <row r="1851" spans="1:31">
      <c r="A1851">
        <v>10</v>
      </c>
      <c r="B1851">
        <v>518</v>
      </c>
      <c r="C1851">
        <v>2004</v>
      </c>
      <c r="D1851">
        <v>99</v>
      </c>
      <c r="E1851">
        <v>99</v>
      </c>
      <c r="F1851">
        <v>99</v>
      </c>
      <c r="G1851">
        <v>99</v>
      </c>
      <c r="H1851">
        <v>99</v>
      </c>
      <c r="I1851">
        <v>99</v>
      </c>
      <c r="J1851">
        <v>999</v>
      </c>
      <c r="K1851">
        <v>99</v>
      </c>
      <c r="L1851">
        <v>99</v>
      </c>
      <c r="M1851">
        <v>67</v>
      </c>
      <c r="N1851">
        <v>99</v>
      </c>
      <c r="O1851">
        <v>99</v>
      </c>
      <c r="P1851">
        <v>9999</v>
      </c>
    </row>
    <row r="1852" spans="1:31">
      <c r="A1852">
        <v>10</v>
      </c>
      <c r="B1852">
        <v>519</v>
      </c>
      <c r="C1852">
        <v>2004</v>
      </c>
      <c r="D1852">
        <v>99</v>
      </c>
      <c r="E1852">
        <v>99</v>
      </c>
      <c r="F1852">
        <v>99</v>
      </c>
      <c r="G1852">
        <v>99</v>
      </c>
      <c r="H1852">
        <v>99</v>
      </c>
      <c r="I1852">
        <v>99</v>
      </c>
      <c r="J1852">
        <v>999</v>
      </c>
      <c r="K1852">
        <v>99</v>
      </c>
      <c r="L1852">
        <v>99</v>
      </c>
      <c r="M1852">
        <v>68</v>
      </c>
      <c r="N1852">
        <v>99</v>
      </c>
      <c r="O1852">
        <v>99</v>
      </c>
      <c r="P1852">
        <v>9999</v>
      </c>
    </row>
    <row r="1853" spans="1:31">
      <c r="A1853">
        <v>10</v>
      </c>
      <c r="B1853">
        <v>520</v>
      </c>
      <c r="C1853">
        <v>2003</v>
      </c>
      <c r="D1853">
        <v>99</v>
      </c>
      <c r="E1853">
        <v>99</v>
      </c>
      <c r="F1853">
        <v>99</v>
      </c>
      <c r="G1853">
        <v>99</v>
      </c>
      <c r="H1853">
        <v>99</v>
      </c>
      <c r="I1853">
        <v>99</v>
      </c>
      <c r="J1853">
        <v>999</v>
      </c>
      <c r="K1853">
        <v>99</v>
      </c>
      <c r="L1853">
        <v>99</v>
      </c>
      <c r="M1853">
        <v>35</v>
      </c>
      <c r="N1853">
        <v>99</v>
      </c>
      <c r="O1853">
        <v>99</v>
      </c>
      <c r="P1853">
        <v>9999</v>
      </c>
      <c r="Q1853">
        <v>17</v>
      </c>
      <c r="R1853">
        <v>28</v>
      </c>
      <c r="S1853">
        <v>27</v>
      </c>
      <c r="T1853">
        <v>1.964285714285714</v>
      </c>
      <c r="U1853">
        <v>35</v>
      </c>
      <c r="V1853">
        <v>83.050439388467524</v>
      </c>
      <c r="W1853">
        <v>72.851851851851862</v>
      </c>
      <c r="X1853">
        <v>0</v>
      </c>
      <c r="Y1853">
        <v>0</v>
      </c>
      <c r="AA1853">
        <v>15.973296474877904</v>
      </c>
      <c r="AB1853">
        <v>0</v>
      </c>
      <c r="AD1853">
        <v>2.6652781836509938E-3</v>
      </c>
      <c r="AE1853">
        <v>2.4336207575542858E-3</v>
      </c>
    </row>
    <row r="1854" spans="1:31">
      <c r="A1854">
        <v>10</v>
      </c>
      <c r="B1854">
        <v>521</v>
      </c>
      <c r="C1854">
        <v>2003</v>
      </c>
      <c r="D1854">
        <v>99</v>
      </c>
      <c r="E1854">
        <v>99</v>
      </c>
      <c r="F1854">
        <v>99</v>
      </c>
      <c r="G1854">
        <v>99</v>
      </c>
      <c r="H1854">
        <v>99</v>
      </c>
      <c r="I1854">
        <v>99</v>
      </c>
      <c r="J1854">
        <v>999</v>
      </c>
      <c r="K1854">
        <v>99</v>
      </c>
      <c r="L1854">
        <v>99</v>
      </c>
      <c r="M1854">
        <v>36</v>
      </c>
      <c r="N1854">
        <v>99</v>
      </c>
      <c r="O1854">
        <v>99</v>
      </c>
      <c r="P1854">
        <v>9999</v>
      </c>
      <c r="Q1854">
        <v>3</v>
      </c>
      <c r="R1854">
        <v>4</v>
      </c>
      <c r="S1854">
        <v>4</v>
      </c>
      <c r="T1854">
        <v>2</v>
      </c>
      <c r="U1854">
        <v>36</v>
      </c>
      <c r="V1854">
        <v>85.02166847237271</v>
      </c>
      <c r="W1854">
        <v>78.474999999999994</v>
      </c>
      <c r="X1854">
        <v>0</v>
      </c>
      <c r="Y1854">
        <v>0</v>
      </c>
      <c r="AA1854">
        <v>6.5606306861459478</v>
      </c>
      <c r="AB1854">
        <v>0</v>
      </c>
      <c r="AD1854">
        <v>3.8075402623585606E-4</v>
      </c>
      <c r="AE1854">
        <v>3.883647970494613E-4</v>
      </c>
    </row>
    <row r="1855" spans="1:31">
      <c r="A1855">
        <v>10</v>
      </c>
      <c r="B1855">
        <v>522</v>
      </c>
      <c r="C1855">
        <v>2003</v>
      </c>
      <c r="D1855">
        <v>99</v>
      </c>
      <c r="E1855">
        <v>99</v>
      </c>
      <c r="F1855">
        <v>99</v>
      </c>
      <c r="G1855">
        <v>99</v>
      </c>
      <c r="H1855">
        <v>99</v>
      </c>
      <c r="I1855">
        <v>99</v>
      </c>
      <c r="J1855">
        <v>999</v>
      </c>
      <c r="K1855">
        <v>99</v>
      </c>
      <c r="L1855">
        <v>99</v>
      </c>
      <c r="M1855">
        <v>37</v>
      </c>
      <c r="N1855">
        <v>99</v>
      </c>
      <c r="O1855">
        <v>99</v>
      </c>
      <c r="P1855">
        <v>9999</v>
      </c>
      <c r="Q1855">
        <v>9</v>
      </c>
      <c r="R1855">
        <v>9</v>
      </c>
      <c r="S1855">
        <v>9</v>
      </c>
      <c r="T1855">
        <v>2</v>
      </c>
      <c r="U1855">
        <v>37</v>
      </c>
      <c r="V1855">
        <v>82.89394486577585</v>
      </c>
      <c r="W1855">
        <v>76.511111111111106</v>
      </c>
      <c r="X1855">
        <v>0</v>
      </c>
      <c r="Y1855">
        <v>0</v>
      </c>
      <c r="AA1855">
        <v>14.177951932054661</v>
      </c>
      <c r="AB1855">
        <v>0</v>
      </c>
      <c r="AD1855">
        <v>8.5669655903067613E-4</v>
      </c>
      <c r="AE1855">
        <v>8.5195284883166306E-4</v>
      </c>
    </row>
    <row r="1856" spans="1:31">
      <c r="A1856">
        <v>10</v>
      </c>
      <c r="B1856">
        <v>523</v>
      </c>
      <c r="C1856">
        <v>2003</v>
      </c>
      <c r="D1856">
        <v>99</v>
      </c>
      <c r="E1856">
        <v>99</v>
      </c>
      <c r="F1856">
        <v>99</v>
      </c>
      <c r="G1856">
        <v>99</v>
      </c>
      <c r="H1856">
        <v>99</v>
      </c>
      <c r="I1856">
        <v>99</v>
      </c>
      <c r="J1856">
        <v>999</v>
      </c>
      <c r="K1856">
        <v>99</v>
      </c>
      <c r="L1856">
        <v>99</v>
      </c>
      <c r="M1856">
        <v>38</v>
      </c>
      <c r="N1856">
        <v>99</v>
      </c>
      <c r="O1856">
        <v>99</v>
      </c>
      <c r="P1856">
        <v>9999</v>
      </c>
      <c r="Q1856">
        <v>11</v>
      </c>
      <c r="R1856">
        <v>13</v>
      </c>
      <c r="S1856">
        <v>13</v>
      </c>
      <c r="T1856">
        <v>2</v>
      </c>
      <c r="U1856">
        <v>38</v>
      </c>
      <c r="V1856">
        <v>86.498874906242207</v>
      </c>
      <c r="W1856">
        <v>79.838461538461559</v>
      </c>
      <c r="X1856">
        <v>0</v>
      </c>
      <c r="Y1856">
        <v>0</v>
      </c>
      <c r="AA1856">
        <v>16.993235688696728</v>
      </c>
      <c r="AB1856">
        <v>0</v>
      </c>
      <c r="AD1856">
        <v>1.2374505852665329E-3</v>
      </c>
      <c r="AE1856">
        <v>1.2841153961695951E-3</v>
      </c>
    </row>
    <row r="1857" spans="1:31">
      <c r="A1857">
        <v>10</v>
      </c>
      <c r="B1857">
        <v>524</v>
      </c>
      <c r="C1857">
        <v>2003</v>
      </c>
      <c r="D1857">
        <v>99</v>
      </c>
      <c r="E1857">
        <v>99</v>
      </c>
      <c r="F1857">
        <v>99</v>
      </c>
      <c r="G1857">
        <v>99</v>
      </c>
      <c r="H1857">
        <v>99</v>
      </c>
      <c r="I1857">
        <v>99</v>
      </c>
      <c r="J1857">
        <v>999</v>
      </c>
      <c r="K1857">
        <v>99</v>
      </c>
      <c r="L1857">
        <v>99</v>
      </c>
      <c r="M1857">
        <v>39</v>
      </c>
      <c r="N1857">
        <v>99</v>
      </c>
      <c r="O1857">
        <v>99</v>
      </c>
      <c r="P1857">
        <v>9999</v>
      </c>
      <c r="Q1857">
        <v>16</v>
      </c>
      <c r="R1857">
        <v>17</v>
      </c>
      <c r="S1857">
        <v>17</v>
      </c>
      <c r="T1857">
        <v>2</v>
      </c>
      <c r="U1857">
        <v>39</v>
      </c>
      <c r="V1857">
        <v>82.830922184691872</v>
      </c>
      <c r="W1857">
        <v>76.452941176470588</v>
      </c>
      <c r="X1857">
        <v>0</v>
      </c>
      <c r="Y1857">
        <v>0</v>
      </c>
      <c r="AA1857">
        <v>13.258698261321747</v>
      </c>
      <c r="AB1857">
        <v>0</v>
      </c>
      <c r="AD1857">
        <v>1.6182046115023887E-3</v>
      </c>
      <c r="AE1857">
        <v>1.6080207923707701E-3</v>
      </c>
    </row>
    <row r="1858" spans="1:31">
      <c r="A1858">
        <v>10</v>
      </c>
      <c r="B1858">
        <v>525</v>
      </c>
      <c r="C1858">
        <v>2003</v>
      </c>
      <c r="D1858">
        <v>99</v>
      </c>
      <c r="E1858">
        <v>99</v>
      </c>
      <c r="F1858">
        <v>99</v>
      </c>
      <c r="G1858">
        <v>99</v>
      </c>
      <c r="H1858">
        <v>99</v>
      </c>
      <c r="I1858">
        <v>99</v>
      </c>
      <c r="J1858">
        <v>999</v>
      </c>
      <c r="K1858">
        <v>99</v>
      </c>
      <c r="L1858">
        <v>99</v>
      </c>
      <c r="M1858">
        <v>40</v>
      </c>
      <c r="N1858">
        <v>99</v>
      </c>
      <c r="O1858">
        <v>99</v>
      </c>
      <c r="P1858">
        <v>9999</v>
      </c>
      <c r="Q1858">
        <v>15</v>
      </c>
      <c r="R1858">
        <v>17</v>
      </c>
      <c r="S1858">
        <v>17</v>
      </c>
      <c r="T1858">
        <v>5</v>
      </c>
      <c r="U1858">
        <v>40</v>
      </c>
      <c r="V1858">
        <v>85.877254477088755</v>
      </c>
      <c r="W1858">
        <v>79.264705882352942</v>
      </c>
      <c r="X1858">
        <v>0</v>
      </c>
      <c r="Y1858">
        <v>0</v>
      </c>
      <c r="AA1858">
        <v>15.518411879649172</v>
      </c>
      <c r="AB1858">
        <v>0</v>
      </c>
      <c r="AD1858">
        <v>1.6182046115023887E-3</v>
      </c>
      <c r="AE1858">
        <v>1.66716012750605E-3</v>
      </c>
    </row>
    <row r="1859" spans="1:31">
      <c r="A1859">
        <v>10</v>
      </c>
      <c r="B1859">
        <v>526</v>
      </c>
      <c r="C1859">
        <v>2003</v>
      </c>
      <c r="D1859">
        <v>99</v>
      </c>
      <c r="E1859">
        <v>99</v>
      </c>
      <c r="F1859">
        <v>99</v>
      </c>
      <c r="G1859">
        <v>99</v>
      </c>
      <c r="H1859">
        <v>99</v>
      </c>
      <c r="I1859">
        <v>99</v>
      </c>
      <c r="J1859">
        <v>999</v>
      </c>
      <c r="K1859">
        <v>99</v>
      </c>
      <c r="L1859">
        <v>99</v>
      </c>
      <c r="M1859">
        <v>41</v>
      </c>
      <c r="N1859">
        <v>99</v>
      </c>
      <c r="O1859">
        <v>99</v>
      </c>
      <c r="P1859">
        <v>9999</v>
      </c>
      <c r="Q1859">
        <v>24</v>
      </c>
      <c r="R1859">
        <v>28</v>
      </c>
      <c r="S1859">
        <v>28</v>
      </c>
      <c r="T1859">
        <v>5</v>
      </c>
      <c r="U1859">
        <v>41</v>
      </c>
      <c r="V1859">
        <v>88.794304287262065</v>
      </c>
      <c r="W1859">
        <v>81.957142857142884</v>
      </c>
      <c r="X1859">
        <v>0</v>
      </c>
      <c r="Y1859">
        <v>0</v>
      </c>
      <c r="AA1859">
        <v>11.014063366293637</v>
      </c>
      <c r="AB1859">
        <v>0</v>
      </c>
      <c r="AD1859">
        <v>2.6652781836509938E-3</v>
      </c>
      <c r="AE1859">
        <v>2.8391829763271858E-3</v>
      </c>
    </row>
    <row r="1860" spans="1:31">
      <c r="A1860">
        <v>10</v>
      </c>
      <c r="B1860">
        <v>527</v>
      </c>
      <c r="C1860">
        <v>2003</v>
      </c>
      <c r="D1860">
        <v>99</v>
      </c>
      <c r="E1860">
        <v>99</v>
      </c>
      <c r="F1860">
        <v>99</v>
      </c>
      <c r="G1860">
        <v>99</v>
      </c>
      <c r="H1860">
        <v>99</v>
      </c>
      <c r="I1860">
        <v>99</v>
      </c>
      <c r="J1860">
        <v>999</v>
      </c>
      <c r="K1860">
        <v>99</v>
      </c>
      <c r="L1860">
        <v>99</v>
      </c>
      <c r="M1860">
        <v>42</v>
      </c>
      <c r="N1860">
        <v>99</v>
      </c>
      <c r="O1860">
        <v>99</v>
      </c>
      <c r="P1860">
        <v>9999</v>
      </c>
      <c r="Q1860">
        <v>46</v>
      </c>
      <c r="R1860">
        <v>52</v>
      </c>
      <c r="S1860">
        <v>52</v>
      </c>
      <c r="T1860">
        <v>5</v>
      </c>
      <c r="U1860">
        <v>42</v>
      </c>
      <c r="V1860">
        <v>92.420201683473621</v>
      </c>
      <c r="W1860">
        <v>85.303846153846109</v>
      </c>
      <c r="X1860">
        <v>0</v>
      </c>
      <c r="Y1860">
        <v>0</v>
      </c>
      <c r="AA1860">
        <v>9.3569998795320455</v>
      </c>
      <c r="AB1860">
        <v>0</v>
      </c>
      <c r="AD1860">
        <v>4.9498023410661316E-3</v>
      </c>
      <c r="AE1860">
        <v>5.4880808115705618E-3</v>
      </c>
    </row>
    <row r="1861" spans="1:31">
      <c r="A1861">
        <v>10</v>
      </c>
      <c r="B1861">
        <v>528</v>
      </c>
      <c r="C1861">
        <v>2003</v>
      </c>
      <c r="D1861">
        <v>99</v>
      </c>
      <c r="E1861">
        <v>99</v>
      </c>
      <c r="F1861">
        <v>99</v>
      </c>
      <c r="G1861">
        <v>99</v>
      </c>
      <c r="H1861">
        <v>99</v>
      </c>
      <c r="I1861">
        <v>99</v>
      </c>
      <c r="J1861">
        <v>999</v>
      </c>
      <c r="K1861">
        <v>99</v>
      </c>
      <c r="L1861">
        <v>99</v>
      </c>
      <c r="M1861">
        <v>43</v>
      </c>
      <c r="N1861">
        <v>99</v>
      </c>
      <c r="O1861">
        <v>99</v>
      </c>
      <c r="P1861">
        <v>9999</v>
      </c>
      <c r="Q1861">
        <v>95</v>
      </c>
      <c r="R1861">
        <v>113</v>
      </c>
      <c r="S1861">
        <v>113</v>
      </c>
      <c r="T1861">
        <v>5</v>
      </c>
      <c r="U1861">
        <v>43</v>
      </c>
      <c r="V1861">
        <v>89.899232015647314</v>
      </c>
      <c r="W1861">
        <v>82.976991150442515</v>
      </c>
      <c r="X1861">
        <v>0</v>
      </c>
      <c r="Y1861">
        <v>0</v>
      </c>
      <c r="AA1861">
        <v>11.150927647823382</v>
      </c>
      <c r="AB1861">
        <v>0</v>
      </c>
      <c r="AD1861">
        <v>1.0756301241162938E-2</v>
      </c>
      <c r="AE1861">
        <v>1.1600712593356389E-2</v>
      </c>
    </row>
    <row r="1862" spans="1:31">
      <c r="A1862">
        <v>10</v>
      </c>
      <c r="B1862">
        <v>529</v>
      </c>
      <c r="C1862">
        <v>2003</v>
      </c>
      <c r="D1862">
        <v>99</v>
      </c>
      <c r="E1862">
        <v>99</v>
      </c>
      <c r="F1862">
        <v>99</v>
      </c>
      <c r="G1862">
        <v>99</v>
      </c>
      <c r="H1862">
        <v>99</v>
      </c>
      <c r="I1862">
        <v>99</v>
      </c>
      <c r="J1862">
        <v>999</v>
      </c>
      <c r="K1862">
        <v>99</v>
      </c>
      <c r="L1862">
        <v>99</v>
      </c>
      <c r="M1862">
        <v>44</v>
      </c>
      <c r="N1862">
        <v>99</v>
      </c>
      <c r="O1862">
        <v>99</v>
      </c>
      <c r="P1862">
        <v>9999</v>
      </c>
      <c r="Q1862">
        <v>166</v>
      </c>
      <c r="R1862">
        <v>206</v>
      </c>
      <c r="S1862">
        <v>206</v>
      </c>
      <c r="T1862">
        <v>5</v>
      </c>
      <c r="U1862">
        <v>44</v>
      </c>
      <c r="V1862">
        <v>90.094036962627044</v>
      </c>
      <c r="W1862">
        <v>83.156796116504822</v>
      </c>
      <c r="X1862">
        <v>0</v>
      </c>
      <c r="Y1862">
        <v>0</v>
      </c>
      <c r="AA1862">
        <v>9.1809018438919434</v>
      </c>
      <c r="AB1862">
        <v>0</v>
      </c>
      <c r="AD1862">
        <v>1.9608832351146598E-2</v>
      </c>
      <c r="AE1862">
        <v>2.119402829849118E-2</v>
      </c>
    </row>
    <row r="1863" spans="1:31">
      <c r="A1863">
        <v>10</v>
      </c>
      <c r="B1863">
        <v>530</v>
      </c>
      <c r="C1863">
        <v>2003</v>
      </c>
      <c r="D1863">
        <v>99</v>
      </c>
      <c r="E1863">
        <v>99</v>
      </c>
      <c r="F1863">
        <v>99</v>
      </c>
      <c r="G1863">
        <v>99</v>
      </c>
      <c r="H1863">
        <v>99</v>
      </c>
      <c r="I1863">
        <v>99</v>
      </c>
      <c r="J1863">
        <v>999</v>
      </c>
      <c r="K1863">
        <v>99</v>
      </c>
      <c r="L1863">
        <v>99</v>
      </c>
      <c r="M1863">
        <v>45</v>
      </c>
      <c r="N1863">
        <v>99</v>
      </c>
      <c r="O1863">
        <v>99</v>
      </c>
      <c r="P1863">
        <v>9999</v>
      </c>
      <c r="Q1863">
        <v>303</v>
      </c>
      <c r="R1863">
        <v>425</v>
      </c>
      <c r="S1863">
        <v>425</v>
      </c>
      <c r="T1863">
        <v>8</v>
      </c>
      <c r="U1863">
        <v>45</v>
      </c>
      <c r="V1863">
        <v>90.165317698043495</v>
      </c>
      <c r="W1863">
        <v>83.222588235294097</v>
      </c>
      <c r="X1863">
        <v>0</v>
      </c>
      <c r="Y1863">
        <v>0</v>
      </c>
      <c r="AA1863">
        <v>9.2113054772462171</v>
      </c>
      <c r="AB1863">
        <v>0</v>
      </c>
      <c r="AD1863">
        <v>4.0455115287559719E-2</v>
      </c>
      <c r="AE1863">
        <v>4.3760138661104259E-2</v>
      </c>
    </row>
    <row r="1864" spans="1:31">
      <c r="A1864">
        <v>10</v>
      </c>
      <c r="B1864">
        <v>531</v>
      </c>
      <c r="C1864">
        <v>2003</v>
      </c>
      <c r="D1864">
        <v>99</v>
      </c>
      <c r="E1864">
        <v>99</v>
      </c>
      <c r="F1864">
        <v>99</v>
      </c>
      <c r="G1864">
        <v>99</v>
      </c>
      <c r="H1864">
        <v>99</v>
      </c>
      <c r="I1864">
        <v>99</v>
      </c>
      <c r="J1864">
        <v>999</v>
      </c>
      <c r="K1864">
        <v>99</v>
      </c>
      <c r="L1864">
        <v>99</v>
      </c>
      <c r="M1864">
        <v>46</v>
      </c>
      <c r="N1864">
        <v>99</v>
      </c>
      <c r="O1864">
        <v>99</v>
      </c>
      <c r="P1864">
        <v>9999</v>
      </c>
      <c r="Q1864">
        <v>453</v>
      </c>
      <c r="R1864">
        <v>744</v>
      </c>
      <c r="S1864">
        <v>744</v>
      </c>
      <c r="T1864">
        <v>8</v>
      </c>
      <c r="U1864">
        <v>46</v>
      </c>
      <c r="V1864">
        <v>89.398466897330948</v>
      </c>
      <c r="W1864">
        <v>82.514784946236574</v>
      </c>
      <c r="X1864">
        <v>0</v>
      </c>
      <c r="Y1864">
        <v>0</v>
      </c>
      <c r="AA1864">
        <v>8.6609553166358211</v>
      </c>
      <c r="AB1864">
        <v>0</v>
      </c>
      <c r="AD1864">
        <v>7.0820248879869249E-2</v>
      </c>
      <c r="AE1864">
        <v>7.5954454462132795E-2</v>
      </c>
    </row>
    <row r="1865" spans="1:31">
      <c r="A1865">
        <v>10</v>
      </c>
      <c r="B1865">
        <v>532</v>
      </c>
      <c r="C1865">
        <v>2003</v>
      </c>
      <c r="D1865">
        <v>99</v>
      </c>
      <c r="E1865">
        <v>99</v>
      </c>
      <c r="F1865">
        <v>99</v>
      </c>
      <c r="G1865">
        <v>99</v>
      </c>
      <c r="H1865">
        <v>99</v>
      </c>
      <c r="I1865">
        <v>99</v>
      </c>
      <c r="J1865">
        <v>999</v>
      </c>
      <c r="K1865">
        <v>99</v>
      </c>
      <c r="L1865">
        <v>99</v>
      </c>
      <c r="M1865">
        <v>47</v>
      </c>
      <c r="N1865">
        <v>99</v>
      </c>
      <c r="O1865">
        <v>99</v>
      </c>
      <c r="P1865">
        <v>9999</v>
      </c>
      <c r="Q1865">
        <v>781</v>
      </c>
      <c r="R1865">
        <v>1494</v>
      </c>
      <c r="S1865">
        <v>1494</v>
      </c>
      <c r="T1865">
        <v>8</v>
      </c>
      <c r="U1865">
        <v>47</v>
      </c>
      <c r="V1865">
        <v>88.953720262052229</v>
      </c>
      <c r="W1865">
        <v>82.104283801874146</v>
      </c>
      <c r="X1865">
        <v>0</v>
      </c>
      <c r="Y1865">
        <v>0</v>
      </c>
      <c r="AA1865">
        <v>8.4087316997053438</v>
      </c>
      <c r="AB1865">
        <v>0</v>
      </c>
      <c r="AD1865">
        <v>0.14221162879909224</v>
      </c>
      <c r="AE1865">
        <v>0.15176266897838711</v>
      </c>
    </row>
    <row r="1866" spans="1:31">
      <c r="A1866">
        <v>10</v>
      </c>
      <c r="B1866">
        <v>533</v>
      </c>
      <c r="C1866">
        <v>2003</v>
      </c>
      <c r="D1866">
        <v>99</v>
      </c>
      <c r="E1866">
        <v>99</v>
      </c>
      <c r="F1866">
        <v>99</v>
      </c>
      <c r="G1866">
        <v>99</v>
      </c>
      <c r="H1866">
        <v>99</v>
      </c>
      <c r="I1866">
        <v>99</v>
      </c>
      <c r="J1866">
        <v>999</v>
      </c>
      <c r="K1866">
        <v>99</v>
      </c>
      <c r="L1866">
        <v>99</v>
      </c>
      <c r="M1866">
        <v>48</v>
      </c>
      <c r="N1866">
        <v>99</v>
      </c>
      <c r="O1866">
        <v>99</v>
      </c>
      <c r="P1866">
        <v>9999</v>
      </c>
      <c r="Q1866">
        <v>1225</v>
      </c>
      <c r="R1866">
        <v>2866</v>
      </c>
      <c r="S1866">
        <v>2866</v>
      </c>
      <c r="T1866">
        <v>8.0020935101186321</v>
      </c>
      <c r="U1866">
        <v>48</v>
      </c>
      <c r="V1866">
        <v>88.633805085059748</v>
      </c>
      <c r="W1866">
        <v>81.809002093510358</v>
      </c>
      <c r="X1866">
        <v>0</v>
      </c>
      <c r="Y1866">
        <v>0</v>
      </c>
      <c r="AA1866">
        <v>8.062971538457349</v>
      </c>
      <c r="AB1866">
        <v>0</v>
      </c>
      <c r="AD1866">
        <v>0.27281025979799078</v>
      </c>
      <c r="AE1866">
        <v>0.29008536729621959</v>
      </c>
    </row>
    <row r="1867" spans="1:31">
      <c r="A1867">
        <v>10</v>
      </c>
      <c r="B1867">
        <v>534</v>
      </c>
      <c r="C1867">
        <v>2003</v>
      </c>
      <c r="D1867">
        <v>99</v>
      </c>
      <c r="E1867">
        <v>99</v>
      </c>
      <c r="F1867">
        <v>99</v>
      </c>
      <c r="G1867">
        <v>99</v>
      </c>
      <c r="H1867">
        <v>99</v>
      </c>
      <c r="I1867">
        <v>99</v>
      </c>
      <c r="J1867">
        <v>999</v>
      </c>
      <c r="K1867">
        <v>99</v>
      </c>
      <c r="L1867">
        <v>99</v>
      </c>
      <c r="M1867">
        <v>49</v>
      </c>
      <c r="N1867">
        <v>99</v>
      </c>
      <c r="O1867">
        <v>99</v>
      </c>
      <c r="P1867">
        <v>9999</v>
      </c>
      <c r="Q1867">
        <v>1724</v>
      </c>
      <c r="R1867">
        <v>5726</v>
      </c>
      <c r="S1867">
        <v>5726</v>
      </c>
      <c r="T1867">
        <v>7.9994760740482</v>
      </c>
      <c r="U1867">
        <v>49</v>
      </c>
      <c r="V1867">
        <v>87.815930754736982</v>
      </c>
      <c r="W1867">
        <v>81.054104086622417</v>
      </c>
      <c r="X1867">
        <v>0</v>
      </c>
      <c r="Y1867">
        <v>0</v>
      </c>
      <c r="AA1867">
        <v>7.9822283236234384</v>
      </c>
      <c r="AB1867">
        <v>0</v>
      </c>
      <c r="AD1867">
        <v>0.54504938855662821</v>
      </c>
      <c r="AE1867">
        <v>0.57421547777779025</v>
      </c>
    </row>
    <row r="1868" spans="1:31">
      <c r="A1868">
        <v>10</v>
      </c>
      <c r="B1868">
        <v>535</v>
      </c>
      <c r="C1868">
        <v>2003</v>
      </c>
      <c r="D1868">
        <v>99</v>
      </c>
      <c r="E1868">
        <v>99</v>
      </c>
      <c r="F1868">
        <v>99</v>
      </c>
      <c r="G1868">
        <v>99</v>
      </c>
      <c r="H1868">
        <v>99</v>
      </c>
      <c r="I1868">
        <v>99</v>
      </c>
      <c r="J1868">
        <v>999</v>
      </c>
      <c r="K1868">
        <v>99</v>
      </c>
      <c r="L1868">
        <v>99</v>
      </c>
      <c r="M1868">
        <v>50</v>
      </c>
      <c r="N1868">
        <v>99</v>
      </c>
      <c r="O1868">
        <v>99</v>
      </c>
      <c r="P1868">
        <v>9999</v>
      </c>
      <c r="Q1868">
        <v>2217</v>
      </c>
      <c r="R1868">
        <v>10827</v>
      </c>
      <c r="S1868">
        <v>10827</v>
      </c>
      <c r="T1868">
        <v>11</v>
      </c>
      <c r="U1868">
        <v>50</v>
      </c>
      <c r="V1868">
        <v>87.135087524957626</v>
      </c>
      <c r="W1868">
        <v>80.425685785536302</v>
      </c>
      <c r="X1868">
        <v>0</v>
      </c>
      <c r="Y1868">
        <v>0</v>
      </c>
      <c r="AA1868">
        <v>7.8876580675514898</v>
      </c>
      <c r="AB1868">
        <v>0</v>
      </c>
      <c r="AD1868">
        <v>1.0306059605139037</v>
      </c>
      <c r="AE1868">
        <v>1.0773366904284267</v>
      </c>
    </row>
    <row r="1869" spans="1:31">
      <c r="A1869">
        <v>10</v>
      </c>
      <c r="B1869">
        <v>536</v>
      </c>
      <c r="C1869">
        <v>2003</v>
      </c>
      <c r="D1869">
        <v>99</v>
      </c>
      <c r="E1869">
        <v>99</v>
      </c>
      <c r="F1869">
        <v>99</v>
      </c>
      <c r="G1869">
        <v>99</v>
      </c>
      <c r="H1869">
        <v>99</v>
      </c>
      <c r="I1869">
        <v>99</v>
      </c>
      <c r="J1869">
        <v>999</v>
      </c>
      <c r="K1869">
        <v>99</v>
      </c>
      <c r="L1869">
        <v>99</v>
      </c>
      <c r="M1869">
        <v>51</v>
      </c>
      <c r="N1869">
        <v>99</v>
      </c>
      <c r="O1869">
        <v>99</v>
      </c>
      <c r="P1869">
        <v>9999</v>
      </c>
      <c r="Q1869">
        <v>2613</v>
      </c>
      <c r="R1869">
        <v>19541</v>
      </c>
      <c r="S1869">
        <v>19541</v>
      </c>
      <c r="T1869">
        <v>11.000153523361131</v>
      </c>
      <c r="U1869">
        <v>51</v>
      </c>
      <c r="V1869">
        <v>86.367746499386499</v>
      </c>
      <c r="W1869">
        <v>79.717430018935005</v>
      </c>
      <c r="X1869">
        <v>0</v>
      </c>
      <c r="Y1869">
        <v>0</v>
      </c>
      <c r="AA1869">
        <v>7.63807847155035</v>
      </c>
      <c r="AB1869">
        <v>0</v>
      </c>
      <c r="AD1869">
        <v>1.8600786066687167</v>
      </c>
      <c r="AE1869">
        <v>1.9272968653444316</v>
      </c>
    </row>
    <row r="1870" spans="1:31">
      <c r="A1870">
        <v>10</v>
      </c>
      <c r="B1870">
        <v>537</v>
      </c>
      <c r="C1870">
        <v>2003</v>
      </c>
      <c r="D1870">
        <v>99</v>
      </c>
      <c r="E1870">
        <v>99</v>
      </c>
      <c r="F1870">
        <v>99</v>
      </c>
      <c r="G1870">
        <v>99</v>
      </c>
      <c r="H1870">
        <v>99</v>
      </c>
      <c r="I1870">
        <v>99</v>
      </c>
      <c r="J1870">
        <v>999</v>
      </c>
      <c r="K1870">
        <v>99</v>
      </c>
      <c r="L1870">
        <v>99</v>
      </c>
      <c r="M1870">
        <v>52</v>
      </c>
      <c r="N1870">
        <v>99</v>
      </c>
      <c r="O1870">
        <v>99</v>
      </c>
      <c r="P1870">
        <v>9999</v>
      </c>
      <c r="Q1870">
        <v>3024</v>
      </c>
      <c r="R1870">
        <v>35638</v>
      </c>
      <c r="S1870">
        <v>35638</v>
      </c>
      <c r="T1870">
        <v>11.000336719232278</v>
      </c>
      <c r="U1870">
        <v>52</v>
      </c>
      <c r="V1870">
        <v>85.785015775277486</v>
      </c>
      <c r="W1870">
        <v>79.179569560581598</v>
      </c>
      <c r="X1870">
        <v>0</v>
      </c>
      <c r="Y1870">
        <v>0</v>
      </c>
      <c r="AA1870">
        <v>7.3874987392678531</v>
      </c>
      <c r="AB1870">
        <v>0</v>
      </c>
      <c r="AD1870">
        <v>3.3923279967483597</v>
      </c>
      <c r="AE1870">
        <v>3.4912021881534514</v>
      </c>
    </row>
    <row r="1871" spans="1:31">
      <c r="A1871">
        <v>10</v>
      </c>
      <c r="B1871">
        <v>538</v>
      </c>
      <c r="C1871">
        <v>2003</v>
      </c>
      <c r="D1871">
        <v>99</v>
      </c>
      <c r="E1871">
        <v>99</v>
      </c>
      <c r="F1871">
        <v>99</v>
      </c>
      <c r="G1871">
        <v>99</v>
      </c>
      <c r="H1871">
        <v>99</v>
      </c>
      <c r="I1871">
        <v>99</v>
      </c>
      <c r="J1871">
        <v>999</v>
      </c>
      <c r="K1871">
        <v>99</v>
      </c>
      <c r="L1871">
        <v>99</v>
      </c>
      <c r="M1871">
        <v>53</v>
      </c>
      <c r="N1871">
        <v>99</v>
      </c>
      <c r="O1871">
        <v>99</v>
      </c>
      <c r="P1871">
        <v>9999</v>
      </c>
      <c r="Q1871">
        <v>3252</v>
      </c>
      <c r="R1871">
        <v>58259</v>
      </c>
      <c r="S1871">
        <v>58258</v>
      </c>
      <c r="T1871">
        <v>11.000051494189742</v>
      </c>
      <c r="U1871">
        <v>53.000909746300941</v>
      </c>
      <c r="V1871">
        <v>85.171542568869882</v>
      </c>
      <c r="W1871">
        <v>78.612733015208249</v>
      </c>
      <c r="X1871">
        <v>0</v>
      </c>
      <c r="Y1871">
        <v>0</v>
      </c>
      <c r="AA1871">
        <v>7.3812977983432013</v>
      </c>
      <c r="AD1871">
        <v>5.5455872036186884</v>
      </c>
      <c r="AE1871">
        <v>5.6662666385534992</v>
      </c>
    </row>
    <row r="1872" spans="1:31">
      <c r="A1872">
        <v>10</v>
      </c>
      <c r="B1872">
        <v>539</v>
      </c>
      <c r="C1872">
        <v>2003</v>
      </c>
      <c r="D1872">
        <v>99</v>
      </c>
      <c r="E1872">
        <v>99</v>
      </c>
      <c r="F1872">
        <v>99</v>
      </c>
      <c r="G1872">
        <v>99</v>
      </c>
      <c r="H1872">
        <v>99</v>
      </c>
      <c r="I1872">
        <v>99</v>
      </c>
      <c r="J1872">
        <v>999</v>
      </c>
      <c r="K1872">
        <v>99</v>
      </c>
      <c r="L1872">
        <v>99</v>
      </c>
      <c r="M1872">
        <v>54</v>
      </c>
      <c r="N1872">
        <v>99</v>
      </c>
      <c r="O1872">
        <v>99</v>
      </c>
      <c r="P1872">
        <v>9999</v>
      </c>
      <c r="Q1872">
        <v>3451</v>
      </c>
      <c r="R1872">
        <v>91360</v>
      </c>
      <c r="S1872">
        <v>91358</v>
      </c>
      <c r="T1872">
        <v>11.000229859894921</v>
      </c>
      <c r="U1872">
        <v>54.001182162481648</v>
      </c>
      <c r="V1872">
        <v>84.554175058858689</v>
      </c>
      <c r="W1872">
        <v>78.042699052080422</v>
      </c>
      <c r="X1872">
        <v>0</v>
      </c>
      <c r="Y1872">
        <v>0</v>
      </c>
      <c r="AA1872">
        <v>7.2596801213206001</v>
      </c>
      <c r="AD1872">
        <v>8.6964219592269512</v>
      </c>
      <c r="AE1872">
        <v>8.8211946488903497</v>
      </c>
    </row>
    <row r="1873" spans="1:31">
      <c r="A1873">
        <v>10</v>
      </c>
      <c r="B1873">
        <v>540</v>
      </c>
      <c r="C1873">
        <v>2003</v>
      </c>
      <c r="D1873">
        <v>99</v>
      </c>
      <c r="E1873">
        <v>99</v>
      </c>
      <c r="F1873">
        <v>99</v>
      </c>
      <c r="G1873">
        <v>99</v>
      </c>
      <c r="H1873">
        <v>99</v>
      </c>
      <c r="I1873">
        <v>99</v>
      </c>
      <c r="J1873">
        <v>999</v>
      </c>
      <c r="K1873">
        <v>99</v>
      </c>
      <c r="L1873">
        <v>99</v>
      </c>
      <c r="M1873">
        <v>55</v>
      </c>
      <c r="N1873">
        <v>99</v>
      </c>
      <c r="O1873">
        <v>99</v>
      </c>
      <c r="P1873">
        <v>9999</v>
      </c>
      <c r="Q1873">
        <v>3550</v>
      </c>
      <c r="R1873">
        <v>126629</v>
      </c>
      <c r="S1873">
        <v>126603</v>
      </c>
      <c r="T1873">
        <v>13.999763087444421</v>
      </c>
      <c r="U1873">
        <v>55.011295150983791</v>
      </c>
      <c r="V1873">
        <v>84.064559769163679</v>
      </c>
      <c r="W1873">
        <v>77.583955356508255</v>
      </c>
      <c r="X1873">
        <v>0</v>
      </c>
      <c r="Y1873">
        <v>0</v>
      </c>
      <c r="AA1873">
        <v>7.3270858494645772</v>
      </c>
      <c r="AD1873">
        <v>12.053625397055056</v>
      </c>
      <c r="AE1873">
        <v>12.152467124861252</v>
      </c>
    </row>
    <row r="1874" spans="1:31">
      <c r="A1874">
        <v>10</v>
      </c>
      <c r="B1874">
        <v>541</v>
      </c>
      <c r="C1874">
        <v>2003</v>
      </c>
      <c r="D1874">
        <v>99</v>
      </c>
      <c r="E1874">
        <v>99</v>
      </c>
      <c r="F1874">
        <v>99</v>
      </c>
      <c r="G1874">
        <v>99</v>
      </c>
      <c r="H1874">
        <v>99</v>
      </c>
      <c r="I1874">
        <v>99</v>
      </c>
      <c r="J1874">
        <v>999</v>
      </c>
      <c r="K1874">
        <v>99</v>
      </c>
      <c r="L1874">
        <v>99</v>
      </c>
      <c r="M1874">
        <v>56</v>
      </c>
      <c r="N1874">
        <v>99</v>
      </c>
      <c r="O1874">
        <v>99</v>
      </c>
      <c r="P1874">
        <v>9999</v>
      </c>
      <c r="Q1874">
        <v>3587</v>
      </c>
      <c r="R1874">
        <v>154684</v>
      </c>
      <c r="S1874">
        <v>154681</v>
      </c>
      <c r="T1874">
        <v>13.99986423935249</v>
      </c>
      <c r="U1874">
        <v>56.001086106244472</v>
      </c>
      <c r="V1874">
        <v>83.510026503155004</v>
      </c>
      <c r="W1874">
        <v>77.079051079316997</v>
      </c>
      <c r="X1874">
        <v>0</v>
      </c>
      <c r="Y1874">
        <v>0</v>
      </c>
      <c r="AA1874">
        <v>7.3610609165390608</v>
      </c>
      <c r="AD1874">
        <v>14.724138948566797</v>
      </c>
      <c r="AE1874">
        <v>14.751013878637185</v>
      </c>
    </row>
    <row r="1875" spans="1:31">
      <c r="A1875">
        <v>10</v>
      </c>
      <c r="B1875">
        <v>542</v>
      </c>
      <c r="C1875">
        <v>2003</v>
      </c>
      <c r="D1875">
        <v>99</v>
      </c>
      <c r="E1875">
        <v>99</v>
      </c>
      <c r="F1875">
        <v>99</v>
      </c>
      <c r="G1875">
        <v>99</v>
      </c>
      <c r="H1875">
        <v>99</v>
      </c>
      <c r="I1875">
        <v>99</v>
      </c>
      <c r="J1875">
        <v>999</v>
      </c>
      <c r="K1875">
        <v>99</v>
      </c>
      <c r="L1875">
        <v>99</v>
      </c>
      <c r="M1875">
        <v>57</v>
      </c>
      <c r="N1875">
        <v>99</v>
      </c>
      <c r="O1875">
        <v>99</v>
      </c>
      <c r="P1875">
        <v>9999</v>
      </c>
      <c r="Q1875">
        <v>3621</v>
      </c>
      <c r="R1875">
        <v>166200</v>
      </c>
      <c r="S1875">
        <v>166193</v>
      </c>
      <c r="T1875">
        <v>13.999927797833935</v>
      </c>
      <c r="U1875">
        <v>57.002400823139361</v>
      </c>
      <c r="V1875">
        <v>83.058043592611554</v>
      </c>
      <c r="W1875">
        <v>76.660947813685354</v>
      </c>
      <c r="X1875">
        <v>0</v>
      </c>
      <c r="Y1875">
        <v>0</v>
      </c>
      <c r="AA1875">
        <v>7.4959100216705101</v>
      </c>
      <c r="AD1875">
        <v>15.820329790099825</v>
      </c>
      <c r="AE1875">
        <v>15.762875778000859</v>
      </c>
    </row>
    <row r="1876" spans="1:31">
      <c r="A1876">
        <v>10</v>
      </c>
      <c r="B1876">
        <v>543</v>
      </c>
      <c r="C1876">
        <v>2003</v>
      </c>
      <c r="D1876">
        <v>99</v>
      </c>
      <c r="E1876">
        <v>99</v>
      </c>
      <c r="F1876">
        <v>99</v>
      </c>
      <c r="G1876">
        <v>99</v>
      </c>
      <c r="H1876">
        <v>99</v>
      </c>
      <c r="I1876">
        <v>99</v>
      </c>
      <c r="J1876">
        <v>999</v>
      </c>
      <c r="K1876">
        <v>99</v>
      </c>
      <c r="L1876">
        <v>99</v>
      </c>
      <c r="M1876">
        <v>58</v>
      </c>
      <c r="N1876">
        <v>99</v>
      </c>
      <c r="O1876">
        <v>99</v>
      </c>
      <c r="P1876">
        <v>9999</v>
      </c>
      <c r="Q1876">
        <v>3590</v>
      </c>
      <c r="R1876">
        <v>152924</v>
      </c>
      <c r="S1876">
        <v>152916</v>
      </c>
      <c r="T1876">
        <v>14.000039235175644</v>
      </c>
      <c r="U1876">
        <v>58.003034345653823</v>
      </c>
      <c r="V1876">
        <v>82.432816980479302</v>
      </c>
      <c r="W1876">
        <v>76.083719820031646</v>
      </c>
      <c r="X1876">
        <v>0</v>
      </c>
      <c r="Y1876">
        <v>0</v>
      </c>
      <c r="AA1876">
        <v>7.7290639282005085</v>
      </c>
      <c r="AD1876">
        <v>14.55660717702302</v>
      </c>
      <c r="AE1876">
        <v>14.394388098741841</v>
      </c>
    </row>
    <row r="1877" spans="1:31">
      <c r="A1877">
        <v>10</v>
      </c>
      <c r="B1877">
        <v>544</v>
      </c>
      <c r="C1877">
        <v>2003</v>
      </c>
      <c r="D1877">
        <v>99</v>
      </c>
      <c r="E1877">
        <v>99</v>
      </c>
      <c r="F1877">
        <v>99</v>
      </c>
      <c r="G1877">
        <v>99</v>
      </c>
      <c r="H1877">
        <v>99</v>
      </c>
      <c r="I1877">
        <v>99</v>
      </c>
      <c r="J1877">
        <v>999</v>
      </c>
      <c r="K1877">
        <v>99</v>
      </c>
      <c r="L1877">
        <v>99</v>
      </c>
      <c r="M1877">
        <v>59</v>
      </c>
      <c r="N1877">
        <v>99</v>
      </c>
      <c r="O1877">
        <v>99</v>
      </c>
      <c r="P1877">
        <v>9999</v>
      </c>
      <c r="Q1877">
        <v>3503</v>
      </c>
      <c r="R1877">
        <v>115428</v>
      </c>
      <c r="S1877">
        <v>115419</v>
      </c>
      <c r="T1877">
        <v>13.99994801954465</v>
      </c>
      <c r="U1877">
        <v>59.004600629012558</v>
      </c>
      <c r="V1877">
        <v>81.909621918584449</v>
      </c>
      <c r="W1877">
        <v>75.599760004851674</v>
      </c>
      <c r="X1877">
        <v>0</v>
      </c>
      <c r="Y1877">
        <v>0</v>
      </c>
      <c r="AA1877">
        <v>7.9163753086715491</v>
      </c>
      <c r="AD1877">
        <v>10.987418935088103</v>
      </c>
      <c r="AE1877">
        <v>10.795587086653031</v>
      </c>
    </row>
    <row r="1878" spans="1:31">
      <c r="A1878">
        <v>10</v>
      </c>
      <c r="B1878">
        <v>545</v>
      </c>
      <c r="C1878">
        <v>2003</v>
      </c>
      <c r="D1878">
        <v>99</v>
      </c>
      <c r="E1878">
        <v>99</v>
      </c>
      <c r="F1878">
        <v>99</v>
      </c>
      <c r="G1878">
        <v>99</v>
      </c>
      <c r="H1878">
        <v>99</v>
      </c>
      <c r="I1878">
        <v>99</v>
      </c>
      <c r="J1878">
        <v>999</v>
      </c>
      <c r="K1878">
        <v>99</v>
      </c>
      <c r="L1878">
        <v>99</v>
      </c>
      <c r="M1878">
        <v>60</v>
      </c>
      <c r="N1878">
        <v>99</v>
      </c>
      <c r="O1878">
        <v>99</v>
      </c>
      <c r="P1878">
        <v>9999</v>
      </c>
      <c r="Q1878">
        <v>3330</v>
      </c>
      <c r="R1878">
        <v>67981</v>
      </c>
      <c r="S1878">
        <v>67977</v>
      </c>
      <c r="T1878">
        <v>16.99969109015754</v>
      </c>
      <c r="U1878">
        <v>60.003530605940242</v>
      </c>
      <c r="V1878">
        <v>81.770221783797609</v>
      </c>
      <c r="W1878">
        <v>75.471711019902713</v>
      </c>
      <c r="X1878">
        <v>0</v>
      </c>
      <c r="Y1878">
        <v>0</v>
      </c>
      <c r="AA1878">
        <v>8.0622829105619527</v>
      </c>
      <c r="AD1878">
        <v>6.4710098643849356</v>
      </c>
      <c r="AE1878">
        <v>6.3473833930458836</v>
      </c>
    </row>
    <row r="1879" spans="1:31">
      <c r="A1879">
        <v>10</v>
      </c>
      <c r="B1879">
        <v>546</v>
      </c>
      <c r="C1879">
        <v>2003</v>
      </c>
      <c r="D1879">
        <v>99</v>
      </c>
      <c r="E1879">
        <v>99</v>
      </c>
      <c r="F1879">
        <v>99</v>
      </c>
      <c r="G1879">
        <v>99</v>
      </c>
      <c r="H1879">
        <v>99</v>
      </c>
      <c r="I1879">
        <v>99</v>
      </c>
      <c r="J1879">
        <v>999</v>
      </c>
      <c r="K1879">
        <v>99</v>
      </c>
      <c r="L1879">
        <v>99</v>
      </c>
      <c r="M1879">
        <v>61</v>
      </c>
      <c r="N1879">
        <v>99</v>
      </c>
      <c r="O1879">
        <v>99</v>
      </c>
      <c r="P1879">
        <v>9999</v>
      </c>
      <c r="Q1879">
        <v>2895</v>
      </c>
      <c r="R1879">
        <v>28057</v>
      </c>
      <c r="S1879">
        <v>28056</v>
      </c>
      <c r="T1879">
        <v>16.999893074811997</v>
      </c>
      <c r="U1879">
        <v>61.00217422298261</v>
      </c>
      <c r="V1879">
        <v>81.820286064613214</v>
      </c>
      <c r="W1879">
        <v>75.518701881950619</v>
      </c>
      <c r="X1879">
        <v>0</v>
      </c>
      <c r="Y1879">
        <v>0</v>
      </c>
      <c r="AA1879">
        <v>8.0489688043813423</v>
      </c>
      <c r="AD1879">
        <v>2.6707039285248539</v>
      </c>
      <c r="AE1879">
        <v>2.6213729287464176</v>
      </c>
    </row>
    <row r="1880" spans="1:31">
      <c r="A1880">
        <v>10</v>
      </c>
      <c r="B1880">
        <v>547</v>
      </c>
      <c r="C1880">
        <v>2003</v>
      </c>
      <c r="D1880">
        <v>99</v>
      </c>
      <c r="E1880">
        <v>99</v>
      </c>
      <c r="F1880">
        <v>99</v>
      </c>
      <c r="G1880">
        <v>99</v>
      </c>
      <c r="H1880">
        <v>99</v>
      </c>
      <c r="I1880">
        <v>99</v>
      </c>
      <c r="J1880">
        <v>999</v>
      </c>
      <c r="K1880">
        <v>99</v>
      </c>
      <c r="L1880">
        <v>99</v>
      </c>
      <c r="M1880">
        <v>62</v>
      </c>
      <c r="N1880">
        <v>99</v>
      </c>
      <c r="O1880">
        <v>99</v>
      </c>
      <c r="P1880">
        <v>9999</v>
      </c>
      <c r="Q1880">
        <v>1952</v>
      </c>
      <c r="R1880">
        <v>8378</v>
      </c>
      <c r="S1880">
        <v>8378</v>
      </c>
      <c r="T1880">
        <v>16.998925757937457</v>
      </c>
      <c r="U1880">
        <v>62</v>
      </c>
      <c r="V1880">
        <v>82.308163024089254</v>
      </c>
      <c r="W1880">
        <v>75.970434471234185</v>
      </c>
      <c r="X1880">
        <v>0</v>
      </c>
      <c r="Y1880">
        <v>0</v>
      </c>
      <c r="AA1880">
        <v>8.0204590878142152</v>
      </c>
      <c r="AB1880">
        <v>0</v>
      </c>
      <c r="AD1880">
        <v>0.79748930795100081</v>
      </c>
      <c r="AE1880">
        <v>0.78746907465906379</v>
      </c>
    </row>
    <row r="1881" spans="1:31">
      <c r="A1881">
        <v>10</v>
      </c>
      <c r="B1881">
        <v>548</v>
      </c>
      <c r="C1881">
        <v>2003</v>
      </c>
      <c r="D1881">
        <v>99</v>
      </c>
      <c r="E1881">
        <v>99</v>
      </c>
      <c r="F1881">
        <v>99</v>
      </c>
      <c r="G1881">
        <v>99</v>
      </c>
      <c r="H1881">
        <v>99</v>
      </c>
      <c r="I1881">
        <v>99</v>
      </c>
      <c r="J1881">
        <v>999</v>
      </c>
      <c r="K1881">
        <v>99</v>
      </c>
      <c r="L1881">
        <v>99</v>
      </c>
      <c r="M1881">
        <v>63</v>
      </c>
      <c r="N1881">
        <v>99</v>
      </c>
      <c r="O1881">
        <v>99</v>
      </c>
      <c r="P1881">
        <v>9999</v>
      </c>
      <c r="Q1881">
        <v>838</v>
      </c>
      <c r="R1881">
        <v>1717</v>
      </c>
      <c r="S1881">
        <v>1717</v>
      </c>
      <c r="T1881">
        <v>17</v>
      </c>
      <c r="U1881">
        <v>63</v>
      </c>
      <c r="V1881">
        <v>82.967974956950087</v>
      </c>
      <c r="W1881">
        <v>76.579440885264901</v>
      </c>
      <c r="X1881">
        <v>0</v>
      </c>
      <c r="Y1881">
        <v>0</v>
      </c>
      <c r="AA1881">
        <v>7.9605530176424173</v>
      </c>
      <c r="AB1881">
        <v>0</v>
      </c>
      <c r="AD1881">
        <v>0.16343866576174124</v>
      </c>
      <c r="AE1881">
        <v>0.16267882520918361</v>
      </c>
    </row>
    <row r="1882" spans="1:31">
      <c r="A1882">
        <v>10</v>
      </c>
      <c r="B1882">
        <v>549</v>
      </c>
      <c r="C1882">
        <v>2003</v>
      </c>
      <c r="D1882">
        <v>99</v>
      </c>
      <c r="E1882">
        <v>99</v>
      </c>
      <c r="F1882">
        <v>99</v>
      </c>
      <c r="G1882">
        <v>99</v>
      </c>
      <c r="H1882">
        <v>99</v>
      </c>
      <c r="I1882">
        <v>99</v>
      </c>
      <c r="J1882">
        <v>999</v>
      </c>
      <c r="K1882">
        <v>99</v>
      </c>
      <c r="L1882">
        <v>99</v>
      </c>
      <c r="M1882">
        <v>64</v>
      </c>
      <c r="N1882">
        <v>99</v>
      </c>
      <c r="O1882">
        <v>99</v>
      </c>
      <c r="P1882">
        <v>9999</v>
      </c>
      <c r="Q1882">
        <v>314</v>
      </c>
      <c r="R1882">
        <v>540</v>
      </c>
      <c r="S1882">
        <v>540</v>
      </c>
      <c r="T1882">
        <v>16.994444444444444</v>
      </c>
      <c r="U1882">
        <v>64</v>
      </c>
      <c r="V1882">
        <v>83.007303077725595</v>
      </c>
      <c r="W1882">
        <v>76.615740740740762</v>
      </c>
      <c r="X1882">
        <v>0</v>
      </c>
      <c r="Y1882">
        <v>0</v>
      </c>
      <c r="AA1882">
        <v>8.2589767328361319</v>
      </c>
      <c r="AB1882">
        <v>0</v>
      </c>
      <c r="AD1882">
        <v>5.1401793541840574E-2</v>
      </c>
      <c r="AE1882">
        <v>5.1187074118919533E-2</v>
      </c>
    </row>
    <row r="1883" spans="1:31">
      <c r="A1883">
        <v>10</v>
      </c>
      <c r="B1883">
        <v>550</v>
      </c>
      <c r="C1883">
        <v>2003</v>
      </c>
      <c r="D1883">
        <v>99</v>
      </c>
      <c r="E1883">
        <v>99</v>
      </c>
      <c r="F1883">
        <v>99</v>
      </c>
      <c r="G1883">
        <v>99</v>
      </c>
      <c r="H1883">
        <v>99</v>
      </c>
      <c r="I1883">
        <v>99</v>
      </c>
      <c r="J1883">
        <v>999</v>
      </c>
      <c r="K1883">
        <v>99</v>
      </c>
      <c r="L1883">
        <v>99</v>
      </c>
      <c r="M1883">
        <v>65</v>
      </c>
      <c r="N1883">
        <v>99</v>
      </c>
      <c r="O1883">
        <v>99</v>
      </c>
      <c r="P1883">
        <v>9999</v>
      </c>
      <c r="Q1883">
        <v>48</v>
      </c>
      <c r="R1883">
        <v>55</v>
      </c>
      <c r="S1883">
        <v>55</v>
      </c>
      <c r="T1883">
        <v>17</v>
      </c>
      <c r="U1883">
        <v>65</v>
      </c>
      <c r="V1883">
        <v>81.93834334679407</v>
      </c>
      <c r="W1883">
        <v>75.629090909090891</v>
      </c>
      <c r="X1883">
        <v>0</v>
      </c>
      <c r="Y1883">
        <v>0</v>
      </c>
      <c r="AA1883">
        <v>10.813437309490528</v>
      </c>
      <c r="AB1883">
        <v>0</v>
      </c>
      <c r="AD1883">
        <v>5.2353678607430241E-3</v>
      </c>
      <c r="AE1883">
        <v>5.1463593813537408E-3</v>
      </c>
    </row>
    <row r="1884" spans="1:31">
      <c r="A1884">
        <v>10</v>
      </c>
      <c r="B1884">
        <v>551</v>
      </c>
      <c r="C1884">
        <v>2003</v>
      </c>
      <c r="D1884">
        <v>99</v>
      </c>
      <c r="E1884">
        <v>99</v>
      </c>
      <c r="F1884">
        <v>99</v>
      </c>
      <c r="G1884">
        <v>99</v>
      </c>
      <c r="H1884">
        <v>99</v>
      </c>
      <c r="I1884">
        <v>99</v>
      </c>
      <c r="J1884">
        <v>999</v>
      </c>
      <c r="K1884">
        <v>99</v>
      </c>
      <c r="L1884">
        <v>99</v>
      </c>
      <c r="M1884">
        <v>66</v>
      </c>
      <c r="N1884">
        <v>99</v>
      </c>
      <c r="O1884">
        <v>99</v>
      </c>
      <c r="P1884">
        <v>9999</v>
      </c>
    </row>
    <row r="1885" spans="1:31">
      <c r="A1885">
        <v>10</v>
      </c>
      <c r="B1885">
        <v>552</v>
      </c>
      <c r="C1885">
        <v>2003</v>
      </c>
      <c r="D1885">
        <v>99</v>
      </c>
      <c r="E1885">
        <v>99</v>
      </c>
      <c r="F1885">
        <v>99</v>
      </c>
      <c r="G1885">
        <v>99</v>
      </c>
      <c r="H1885">
        <v>99</v>
      </c>
      <c r="I1885">
        <v>99</v>
      </c>
      <c r="J1885">
        <v>999</v>
      </c>
      <c r="K1885">
        <v>99</v>
      </c>
      <c r="L1885">
        <v>99</v>
      </c>
      <c r="M1885">
        <v>67</v>
      </c>
      <c r="N1885">
        <v>99</v>
      </c>
      <c r="O1885">
        <v>99</v>
      </c>
      <c r="P1885">
        <v>9999</v>
      </c>
    </row>
    <row r="1886" spans="1:31">
      <c r="A1886">
        <v>10</v>
      </c>
      <c r="B1886">
        <v>553</v>
      </c>
      <c r="C1886">
        <v>2003</v>
      </c>
      <c r="D1886">
        <v>99</v>
      </c>
      <c r="E1886">
        <v>99</v>
      </c>
      <c r="F1886">
        <v>99</v>
      </c>
      <c r="G1886">
        <v>99</v>
      </c>
      <c r="H1886">
        <v>99</v>
      </c>
      <c r="I1886">
        <v>99</v>
      </c>
      <c r="J1886">
        <v>999</v>
      </c>
      <c r="K1886">
        <v>99</v>
      </c>
      <c r="L1886">
        <v>99</v>
      </c>
      <c r="M1886">
        <v>68</v>
      </c>
      <c r="N1886">
        <v>99</v>
      </c>
      <c r="O1886">
        <v>99</v>
      </c>
      <c r="P1886">
        <v>9999</v>
      </c>
    </row>
    <row r="1887" spans="1:31">
      <c r="A1887">
        <v>10</v>
      </c>
      <c r="B1887">
        <v>554</v>
      </c>
      <c r="C1887">
        <v>2002</v>
      </c>
      <c r="D1887">
        <v>99</v>
      </c>
      <c r="E1887">
        <v>99</v>
      </c>
      <c r="F1887">
        <v>99</v>
      </c>
      <c r="G1887">
        <v>99</v>
      </c>
      <c r="H1887">
        <v>99</v>
      </c>
      <c r="I1887">
        <v>99</v>
      </c>
      <c r="J1887">
        <v>999</v>
      </c>
      <c r="K1887">
        <v>99</v>
      </c>
      <c r="L1887">
        <v>99</v>
      </c>
      <c r="M1887">
        <v>35</v>
      </c>
      <c r="N1887">
        <v>99</v>
      </c>
      <c r="O1887">
        <v>99</v>
      </c>
      <c r="P1887">
        <v>9999</v>
      </c>
      <c r="Q1887">
        <v>17</v>
      </c>
      <c r="R1887">
        <v>20</v>
      </c>
      <c r="S1887">
        <v>20</v>
      </c>
      <c r="T1887">
        <v>2</v>
      </c>
      <c r="U1887">
        <v>35</v>
      </c>
      <c r="V1887">
        <v>64.014084507042256</v>
      </c>
      <c r="W1887">
        <v>59.084999999999987</v>
      </c>
      <c r="X1887">
        <v>0</v>
      </c>
      <c r="Y1887">
        <v>0</v>
      </c>
      <c r="AA1887">
        <v>15.680825073955782</v>
      </c>
      <c r="AB1887">
        <v>0</v>
      </c>
      <c r="AD1887">
        <v>1.9258777789814515E-3</v>
      </c>
      <c r="AE1887">
        <v>1.4995908884588576E-3</v>
      </c>
    </row>
    <row r="1888" spans="1:31">
      <c r="A1888">
        <v>10</v>
      </c>
      <c r="B1888">
        <v>555</v>
      </c>
      <c r="C1888">
        <v>2002</v>
      </c>
      <c r="D1888">
        <v>99</v>
      </c>
      <c r="E1888">
        <v>99</v>
      </c>
      <c r="F1888">
        <v>99</v>
      </c>
      <c r="G1888">
        <v>99</v>
      </c>
      <c r="H1888">
        <v>99</v>
      </c>
      <c r="I1888">
        <v>99</v>
      </c>
      <c r="J1888">
        <v>999</v>
      </c>
      <c r="K1888">
        <v>99</v>
      </c>
      <c r="L1888">
        <v>99</v>
      </c>
      <c r="M1888">
        <v>36</v>
      </c>
      <c r="N1888">
        <v>99</v>
      </c>
      <c r="O1888">
        <v>99</v>
      </c>
      <c r="P1888">
        <v>9999</v>
      </c>
      <c r="Q1888">
        <v>3</v>
      </c>
      <c r="R1888">
        <v>4</v>
      </c>
      <c r="S1888">
        <v>4</v>
      </c>
      <c r="T1888">
        <v>2</v>
      </c>
      <c r="U1888">
        <v>36</v>
      </c>
      <c r="V1888">
        <v>65.249187432286007</v>
      </c>
      <c r="W1888">
        <v>60.225000000000001</v>
      </c>
      <c r="X1888">
        <v>0</v>
      </c>
      <c r="Y1888">
        <v>0</v>
      </c>
      <c r="AA1888">
        <v>11.442765181545973</v>
      </c>
      <c r="AB1888">
        <v>0</v>
      </c>
      <c r="AD1888">
        <v>3.8517555579629031E-4</v>
      </c>
      <c r="AE1888">
        <v>3.0570487012756105E-4</v>
      </c>
    </row>
    <row r="1889" spans="1:31">
      <c r="A1889">
        <v>10</v>
      </c>
      <c r="B1889">
        <v>556</v>
      </c>
      <c r="C1889">
        <v>2002</v>
      </c>
      <c r="D1889">
        <v>99</v>
      </c>
      <c r="E1889">
        <v>99</v>
      </c>
      <c r="F1889">
        <v>99</v>
      </c>
      <c r="G1889">
        <v>99</v>
      </c>
      <c r="H1889">
        <v>99</v>
      </c>
      <c r="I1889">
        <v>99</v>
      </c>
      <c r="J1889">
        <v>999</v>
      </c>
      <c r="K1889">
        <v>99</v>
      </c>
      <c r="L1889">
        <v>99</v>
      </c>
      <c r="M1889">
        <v>37</v>
      </c>
      <c r="N1889">
        <v>99</v>
      </c>
      <c r="O1889">
        <v>99</v>
      </c>
      <c r="P1889">
        <v>9999</v>
      </c>
      <c r="Q1889">
        <v>8</v>
      </c>
      <c r="R1889">
        <v>8</v>
      </c>
      <c r="S1889">
        <v>8</v>
      </c>
      <c r="T1889">
        <v>2</v>
      </c>
      <c r="U1889">
        <v>37</v>
      </c>
      <c r="V1889">
        <v>81.310942578548193</v>
      </c>
      <c r="W1889">
        <v>75.05</v>
      </c>
      <c r="X1889">
        <v>0</v>
      </c>
      <c r="Y1889">
        <v>0</v>
      </c>
      <c r="AA1889">
        <v>14.286269632062838</v>
      </c>
      <c r="AB1889">
        <v>0</v>
      </c>
      <c r="AD1889">
        <v>7.7035111159258062E-4</v>
      </c>
      <c r="AE1889">
        <v>7.6191450404561052E-4</v>
      </c>
    </row>
    <row r="1890" spans="1:31">
      <c r="A1890">
        <v>10</v>
      </c>
      <c r="B1890">
        <v>557</v>
      </c>
      <c r="C1890">
        <v>2002</v>
      </c>
      <c r="D1890">
        <v>99</v>
      </c>
      <c r="E1890">
        <v>99</v>
      </c>
      <c r="F1890">
        <v>99</v>
      </c>
      <c r="G1890">
        <v>99</v>
      </c>
      <c r="H1890">
        <v>99</v>
      </c>
      <c r="I1890">
        <v>99</v>
      </c>
      <c r="J1890">
        <v>999</v>
      </c>
      <c r="K1890">
        <v>99</v>
      </c>
      <c r="L1890">
        <v>99</v>
      </c>
      <c r="M1890">
        <v>38</v>
      </c>
      <c r="N1890">
        <v>99</v>
      </c>
      <c r="O1890">
        <v>99</v>
      </c>
      <c r="P1890">
        <v>9999</v>
      </c>
      <c r="Q1890">
        <v>13</v>
      </c>
      <c r="R1890">
        <v>13</v>
      </c>
      <c r="S1890">
        <v>13</v>
      </c>
      <c r="T1890">
        <v>2</v>
      </c>
      <c r="U1890">
        <v>38</v>
      </c>
      <c r="V1890">
        <v>89.099091590965926</v>
      </c>
      <c r="W1890">
        <v>82.23846153846155</v>
      </c>
      <c r="X1890">
        <v>0</v>
      </c>
      <c r="Y1890">
        <v>0</v>
      </c>
      <c r="AA1890">
        <v>6.9726430770039443</v>
      </c>
      <c r="AB1890">
        <v>0</v>
      </c>
      <c r="AD1890">
        <v>1.2518205563379437E-3</v>
      </c>
      <c r="AE1890">
        <v>1.3567001936628281E-3</v>
      </c>
    </row>
    <row r="1891" spans="1:31">
      <c r="A1891">
        <v>10</v>
      </c>
      <c r="B1891">
        <v>558</v>
      </c>
      <c r="C1891">
        <v>2002</v>
      </c>
      <c r="D1891">
        <v>99</v>
      </c>
      <c r="E1891">
        <v>99</v>
      </c>
      <c r="F1891">
        <v>99</v>
      </c>
      <c r="G1891">
        <v>99</v>
      </c>
      <c r="H1891">
        <v>99</v>
      </c>
      <c r="I1891">
        <v>99</v>
      </c>
      <c r="J1891">
        <v>999</v>
      </c>
      <c r="K1891">
        <v>99</v>
      </c>
      <c r="L1891">
        <v>99</v>
      </c>
      <c r="M1891">
        <v>39</v>
      </c>
      <c r="N1891">
        <v>99</v>
      </c>
      <c r="O1891">
        <v>99</v>
      </c>
      <c r="P1891">
        <v>9999</v>
      </c>
      <c r="Q1891">
        <v>22</v>
      </c>
      <c r="R1891">
        <v>27</v>
      </c>
      <c r="S1891">
        <v>27</v>
      </c>
      <c r="T1891">
        <v>2</v>
      </c>
      <c r="U1891">
        <v>39</v>
      </c>
      <c r="V1891">
        <v>84.053609405722113</v>
      </c>
      <c r="W1891">
        <v>77.581481481481475</v>
      </c>
      <c r="X1891">
        <v>0</v>
      </c>
      <c r="Y1891">
        <v>0</v>
      </c>
      <c r="AA1891">
        <v>13.511285736363336</v>
      </c>
      <c r="AB1891">
        <v>0</v>
      </c>
      <c r="AD1891">
        <v>2.59993500162496E-3</v>
      </c>
      <c r="AE1891">
        <v>2.6581983871158243E-3</v>
      </c>
    </row>
    <row r="1892" spans="1:31">
      <c r="A1892">
        <v>10</v>
      </c>
      <c r="B1892">
        <v>559</v>
      </c>
      <c r="C1892">
        <v>2002</v>
      </c>
      <c r="D1892">
        <v>99</v>
      </c>
      <c r="E1892">
        <v>99</v>
      </c>
      <c r="F1892">
        <v>99</v>
      </c>
      <c r="G1892">
        <v>99</v>
      </c>
      <c r="H1892">
        <v>99</v>
      </c>
      <c r="I1892">
        <v>99</v>
      </c>
      <c r="J1892">
        <v>999</v>
      </c>
      <c r="K1892">
        <v>99</v>
      </c>
      <c r="L1892">
        <v>99</v>
      </c>
      <c r="M1892">
        <v>40</v>
      </c>
      <c r="N1892">
        <v>99</v>
      </c>
      <c r="O1892">
        <v>99</v>
      </c>
      <c r="P1892">
        <v>9999</v>
      </c>
      <c r="Q1892">
        <v>34</v>
      </c>
      <c r="R1892">
        <v>46</v>
      </c>
      <c r="S1892">
        <v>45</v>
      </c>
      <c r="T1892">
        <v>5</v>
      </c>
      <c r="U1892">
        <v>40.888888888888886</v>
      </c>
      <c r="V1892">
        <v>90.010834236186355</v>
      </c>
      <c r="W1892">
        <v>82.248888888888899</v>
      </c>
      <c r="X1892">
        <v>0</v>
      </c>
      <c r="Y1892">
        <v>0</v>
      </c>
      <c r="AA1892">
        <v>12.883902483714937</v>
      </c>
      <c r="AD1892">
        <v>4.4295188916573377E-3</v>
      </c>
      <c r="AE1892">
        <v>4.696865360382438E-3</v>
      </c>
    </row>
    <row r="1893" spans="1:31">
      <c r="A1893">
        <v>10</v>
      </c>
      <c r="B1893">
        <v>560</v>
      </c>
      <c r="C1893">
        <v>2002</v>
      </c>
      <c r="D1893">
        <v>99</v>
      </c>
      <c r="E1893">
        <v>99</v>
      </c>
      <c r="F1893">
        <v>99</v>
      </c>
      <c r="G1893">
        <v>99</v>
      </c>
      <c r="H1893">
        <v>99</v>
      </c>
      <c r="I1893">
        <v>99</v>
      </c>
      <c r="J1893">
        <v>999</v>
      </c>
      <c r="K1893">
        <v>99</v>
      </c>
      <c r="L1893">
        <v>99</v>
      </c>
      <c r="M1893">
        <v>41</v>
      </c>
      <c r="N1893">
        <v>99</v>
      </c>
      <c r="O1893">
        <v>99</v>
      </c>
      <c r="P1893">
        <v>9999</v>
      </c>
      <c r="Q1893">
        <v>52</v>
      </c>
      <c r="R1893">
        <v>60</v>
      </c>
      <c r="S1893">
        <v>60</v>
      </c>
      <c r="T1893">
        <v>5</v>
      </c>
      <c r="U1893">
        <v>41</v>
      </c>
      <c r="V1893">
        <v>87.88912964969299</v>
      </c>
      <c r="W1893">
        <v>81.121666666666684</v>
      </c>
      <c r="X1893">
        <v>0</v>
      </c>
      <c r="Y1893">
        <v>0</v>
      </c>
      <c r="AA1893">
        <v>12.012591888884236</v>
      </c>
      <c r="AB1893">
        <v>0</v>
      </c>
      <c r="AD1893">
        <v>5.777633336944356E-3</v>
      </c>
      <c r="AE1893">
        <v>6.1766596694556994E-3</v>
      </c>
    </row>
    <row r="1894" spans="1:31">
      <c r="A1894">
        <v>10</v>
      </c>
      <c r="B1894">
        <v>561</v>
      </c>
      <c r="C1894">
        <v>2002</v>
      </c>
      <c r="D1894">
        <v>99</v>
      </c>
      <c r="E1894">
        <v>99</v>
      </c>
      <c r="F1894">
        <v>99</v>
      </c>
      <c r="G1894">
        <v>99</v>
      </c>
      <c r="H1894">
        <v>99</v>
      </c>
      <c r="I1894">
        <v>99</v>
      </c>
      <c r="J1894">
        <v>999</v>
      </c>
      <c r="K1894">
        <v>99</v>
      </c>
      <c r="L1894">
        <v>99</v>
      </c>
      <c r="M1894">
        <v>42</v>
      </c>
      <c r="N1894">
        <v>99</v>
      </c>
      <c r="O1894">
        <v>99</v>
      </c>
      <c r="P1894">
        <v>9999</v>
      </c>
      <c r="Q1894">
        <v>95</v>
      </c>
      <c r="R1894">
        <v>122</v>
      </c>
      <c r="S1894">
        <v>122</v>
      </c>
      <c r="T1894">
        <v>5</v>
      </c>
      <c r="U1894">
        <v>42</v>
      </c>
      <c r="V1894">
        <v>87.456263431788713</v>
      </c>
      <c r="W1894">
        <v>80.722131147540992</v>
      </c>
      <c r="X1894">
        <v>0</v>
      </c>
      <c r="Y1894">
        <v>0</v>
      </c>
      <c r="AA1894">
        <v>10.702102691321157</v>
      </c>
      <c r="AB1894">
        <v>0</v>
      </c>
      <c r="AD1894">
        <v>1.1747854451786851E-2</v>
      </c>
      <c r="AE1894">
        <v>1.2497352144056598E-2</v>
      </c>
    </row>
    <row r="1895" spans="1:31">
      <c r="A1895">
        <v>10</v>
      </c>
      <c r="B1895">
        <v>562</v>
      </c>
      <c r="C1895">
        <v>2002</v>
      </c>
      <c r="D1895">
        <v>99</v>
      </c>
      <c r="E1895">
        <v>99</v>
      </c>
      <c r="F1895">
        <v>99</v>
      </c>
      <c r="G1895">
        <v>99</v>
      </c>
      <c r="H1895">
        <v>99</v>
      </c>
      <c r="I1895">
        <v>99</v>
      </c>
      <c r="J1895">
        <v>999</v>
      </c>
      <c r="K1895">
        <v>99</v>
      </c>
      <c r="L1895">
        <v>99</v>
      </c>
      <c r="M1895">
        <v>43</v>
      </c>
      <c r="N1895">
        <v>99</v>
      </c>
      <c r="O1895">
        <v>99</v>
      </c>
      <c r="P1895">
        <v>9999</v>
      </c>
      <c r="Q1895">
        <v>148</v>
      </c>
      <c r="R1895">
        <v>181</v>
      </c>
      <c r="S1895">
        <v>181</v>
      </c>
      <c r="T1895">
        <v>5</v>
      </c>
      <c r="U1895">
        <v>43</v>
      </c>
      <c r="V1895">
        <v>88.015299617509555</v>
      </c>
      <c r="W1895">
        <v>81.23812154696131</v>
      </c>
      <c r="X1895">
        <v>0</v>
      </c>
      <c r="Y1895">
        <v>0</v>
      </c>
      <c r="AA1895">
        <v>10.495973171888382</v>
      </c>
      <c r="AB1895">
        <v>0</v>
      </c>
      <c r="AD1895">
        <v>1.7429193899782133E-2</v>
      </c>
      <c r="AE1895">
        <v>1.8659671983572722E-2</v>
      </c>
    </row>
    <row r="1896" spans="1:31">
      <c r="A1896">
        <v>10</v>
      </c>
      <c r="B1896">
        <v>563</v>
      </c>
      <c r="C1896">
        <v>2002</v>
      </c>
      <c r="D1896">
        <v>99</v>
      </c>
      <c r="E1896">
        <v>99</v>
      </c>
      <c r="F1896">
        <v>99</v>
      </c>
      <c r="G1896">
        <v>99</v>
      </c>
      <c r="H1896">
        <v>99</v>
      </c>
      <c r="I1896">
        <v>99</v>
      </c>
      <c r="J1896">
        <v>999</v>
      </c>
      <c r="K1896">
        <v>99</v>
      </c>
      <c r="L1896">
        <v>99</v>
      </c>
      <c r="M1896">
        <v>44</v>
      </c>
      <c r="N1896">
        <v>99</v>
      </c>
      <c r="O1896">
        <v>99</v>
      </c>
      <c r="P1896">
        <v>9999</v>
      </c>
      <c r="Q1896">
        <v>256</v>
      </c>
      <c r="R1896">
        <v>337</v>
      </c>
      <c r="S1896">
        <v>337</v>
      </c>
      <c r="T1896">
        <v>5</v>
      </c>
      <c r="U1896">
        <v>44</v>
      </c>
      <c r="V1896">
        <v>87.465078074013604</v>
      </c>
      <c r="W1896">
        <v>80.730267062314596</v>
      </c>
      <c r="X1896">
        <v>0</v>
      </c>
      <c r="Y1896">
        <v>0</v>
      </c>
      <c r="AA1896">
        <v>9.5404824287444168</v>
      </c>
      <c r="AB1896">
        <v>0</v>
      </c>
      <c r="AD1896">
        <v>3.2451040575837448E-2</v>
      </c>
      <c r="AE1896">
        <v>3.4524853745028818E-2</v>
      </c>
    </row>
    <row r="1897" spans="1:31">
      <c r="A1897">
        <v>10</v>
      </c>
      <c r="B1897">
        <v>564</v>
      </c>
      <c r="C1897">
        <v>2002</v>
      </c>
      <c r="D1897">
        <v>99</v>
      </c>
      <c r="E1897">
        <v>99</v>
      </c>
      <c r="F1897">
        <v>99</v>
      </c>
      <c r="G1897">
        <v>99</v>
      </c>
      <c r="H1897">
        <v>99</v>
      </c>
      <c r="I1897">
        <v>99</v>
      </c>
      <c r="J1897">
        <v>999</v>
      </c>
      <c r="K1897">
        <v>99</v>
      </c>
      <c r="L1897">
        <v>99</v>
      </c>
      <c r="M1897">
        <v>45</v>
      </c>
      <c r="N1897">
        <v>99</v>
      </c>
      <c r="O1897">
        <v>99</v>
      </c>
      <c r="P1897">
        <v>9999</v>
      </c>
      <c r="Q1897">
        <v>461</v>
      </c>
      <c r="R1897">
        <v>682</v>
      </c>
      <c r="S1897">
        <v>682</v>
      </c>
      <c r="T1897">
        <v>8</v>
      </c>
      <c r="U1897">
        <v>45</v>
      </c>
      <c r="V1897">
        <v>87.28200468318586</v>
      </c>
      <c r="W1897">
        <v>80.561290322580575</v>
      </c>
      <c r="X1897">
        <v>0</v>
      </c>
      <c r="Y1897">
        <v>0</v>
      </c>
      <c r="AA1897">
        <v>9.3849506772728901</v>
      </c>
      <c r="AB1897">
        <v>0</v>
      </c>
      <c r="AD1897">
        <v>6.5672432263267508E-2</v>
      </c>
      <c r="AE1897">
        <v>6.97230449914676E-2</v>
      </c>
    </row>
    <row r="1898" spans="1:31">
      <c r="A1898">
        <v>10</v>
      </c>
      <c r="B1898">
        <v>565</v>
      </c>
      <c r="C1898">
        <v>2002</v>
      </c>
      <c r="D1898">
        <v>99</v>
      </c>
      <c r="E1898">
        <v>99</v>
      </c>
      <c r="F1898">
        <v>99</v>
      </c>
      <c r="G1898">
        <v>99</v>
      </c>
      <c r="H1898">
        <v>99</v>
      </c>
      <c r="I1898">
        <v>99</v>
      </c>
      <c r="J1898">
        <v>999</v>
      </c>
      <c r="K1898">
        <v>99</v>
      </c>
      <c r="L1898">
        <v>99</v>
      </c>
      <c r="M1898">
        <v>46</v>
      </c>
      <c r="N1898">
        <v>99</v>
      </c>
      <c r="O1898">
        <v>99</v>
      </c>
      <c r="P1898">
        <v>9999</v>
      </c>
      <c r="Q1898">
        <v>696</v>
      </c>
      <c r="R1898">
        <v>1230</v>
      </c>
      <c r="S1898">
        <v>1230</v>
      </c>
      <c r="T1898">
        <v>8</v>
      </c>
      <c r="U1898">
        <v>46</v>
      </c>
      <c r="V1898">
        <v>86.438002624880198</v>
      </c>
      <c r="W1898">
        <v>79.782276422764383</v>
      </c>
      <c r="X1898">
        <v>0</v>
      </c>
      <c r="Y1898">
        <v>0</v>
      </c>
      <c r="AA1898">
        <v>8.7043281275012134</v>
      </c>
      <c r="AB1898">
        <v>0</v>
      </c>
      <c r="AD1898">
        <v>0.11844148340735929</v>
      </c>
      <c r="AE1898">
        <v>0.12453089022968825</v>
      </c>
    </row>
    <row r="1899" spans="1:31">
      <c r="A1899">
        <v>10</v>
      </c>
      <c r="B1899">
        <v>566</v>
      </c>
      <c r="C1899">
        <v>2002</v>
      </c>
      <c r="D1899">
        <v>99</v>
      </c>
      <c r="E1899">
        <v>99</v>
      </c>
      <c r="F1899">
        <v>99</v>
      </c>
      <c r="G1899">
        <v>99</v>
      </c>
      <c r="H1899">
        <v>99</v>
      </c>
      <c r="I1899">
        <v>99</v>
      </c>
      <c r="J1899">
        <v>999</v>
      </c>
      <c r="K1899">
        <v>99</v>
      </c>
      <c r="L1899">
        <v>99</v>
      </c>
      <c r="M1899">
        <v>47</v>
      </c>
      <c r="N1899">
        <v>99</v>
      </c>
      <c r="O1899">
        <v>99</v>
      </c>
      <c r="P1899">
        <v>9999</v>
      </c>
      <c r="Q1899">
        <v>1112</v>
      </c>
      <c r="R1899">
        <v>2322</v>
      </c>
      <c r="S1899">
        <v>2322</v>
      </c>
      <c r="T1899">
        <v>8</v>
      </c>
      <c r="U1899">
        <v>47</v>
      </c>
      <c r="V1899">
        <v>85.977642839745954</v>
      </c>
      <c r="W1899">
        <v>79.357364341085216</v>
      </c>
      <c r="X1899">
        <v>0</v>
      </c>
      <c r="Y1899">
        <v>0</v>
      </c>
      <c r="AA1899">
        <v>8.9752957688635977</v>
      </c>
      <c r="AB1899">
        <v>0</v>
      </c>
      <c r="AD1899">
        <v>0.22359441013974643</v>
      </c>
      <c r="AE1899">
        <v>0.23383795710955316</v>
      </c>
    </row>
    <row r="1900" spans="1:31">
      <c r="A1900">
        <v>10</v>
      </c>
      <c r="B1900">
        <v>567</v>
      </c>
      <c r="C1900">
        <v>2002</v>
      </c>
      <c r="D1900">
        <v>99</v>
      </c>
      <c r="E1900">
        <v>99</v>
      </c>
      <c r="F1900">
        <v>99</v>
      </c>
      <c r="G1900">
        <v>99</v>
      </c>
      <c r="H1900">
        <v>99</v>
      </c>
      <c r="I1900">
        <v>99</v>
      </c>
      <c r="J1900">
        <v>999</v>
      </c>
      <c r="K1900">
        <v>99</v>
      </c>
      <c r="L1900">
        <v>99</v>
      </c>
      <c r="M1900">
        <v>48</v>
      </c>
      <c r="N1900">
        <v>99</v>
      </c>
      <c r="O1900">
        <v>99</v>
      </c>
      <c r="P1900">
        <v>9999</v>
      </c>
      <c r="Q1900">
        <v>1639</v>
      </c>
      <c r="R1900">
        <v>4437</v>
      </c>
      <c r="S1900">
        <v>4437</v>
      </c>
      <c r="T1900">
        <v>8</v>
      </c>
      <c r="U1900">
        <v>48</v>
      </c>
      <c r="V1900">
        <v>85.359154807487485</v>
      </c>
      <c r="W1900">
        <v>78.786499887311322</v>
      </c>
      <c r="X1900">
        <v>0</v>
      </c>
      <c r="Y1900">
        <v>0</v>
      </c>
      <c r="AA1900">
        <v>8.362096962911103</v>
      </c>
      <c r="AB1900">
        <v>0</v>
      </c>
      <c r="AD1900">
        <v>0.4272559852670349</v>
      </c>
      <c r="AE1900">
        <v>0.44361558309776405</v>
      </c>
    </row>
    <row r="1901" spans="1:31">
      <c r="A1901">
        <v>10</v>
      </c>
      <c r="B1901">
        <v>568</v>
      </c>
      <c r="C1901">
        <v>2002</v>
      </c>
      <c r="D1901">
        <v>99</v>
      </c>
      <c r="E1901">
        <v>99</v>
      </c>
      <c r="F1901">
        <v>99</v>
      </c>
      <c r="G1901">
        <v>99</v>
      </c>
      <c r="H1901">
        <v>99</v>
      </c>
      <c r="I1901">
        <v>99</v>
      </c>
      <c r="J1901">
        <v>999</v>
      </c>
      <c r="K1901">
        <v>99</v>
      </c>
      <c r="L1901">
        <v>99</v>
      </c>
      <c r="M1901">
        <v>49</v>
      </c>
      <c r="N1901">
        <v>99</v>
      </c>
      <c r="O1901">
        <v>99</v>
      </c>
      <c r="P1901">
        <v>9999</v>
      </c>
      <c r="Q1901">
        <v>2184</v>
      </c>
      <c r="R1901">
        <v>8654</v>
      </c>
      <c r="S1901">
        <v>8654</v>
      </c>
      <c r="T1901">
        <v>8.0013866420152553</v>
      </c>
      <c r="U1901">
        <v>49</v>
      </c>
      <c r="V1901">
        <v>84.743883113439551</v>
      </c>
      <c r="W1901">
        <v>78.218604113704814</v>
      </c>
      <c r="X1901">
        <v>0</v>
      </c>
      <c r="Y1901">
        <v>0</v>
      </c>
      <c r="AA1901">
        <v>8.149059565233026</v>
      </c>
      <c r="AB1901">
        <v>0</v>
      </c>
      <c r="AD1901">
        <v>0.8333273149652739</v>
      </c>
      <c r="AE1901">
        <v>0.85899870596867189</v>
      </c>
    </row>
    <row r="1902" spans="1:31">
      <c r="A1902">
        <v>10</v>
      </c>
      <c r="B1902">
        <v>569</v>
      </c>
      <c r="C1902">
        <v>2002</v>
      </c>
      <c r="D1902">
        <v>99</v>
      </c>
      <c r="E1902">
        <v>99</v>
      </c>
      <c r="F1902">
        <v>99</v>
      </c>
      <c r="G1902">
        <v>99</v>
      </c>
      <c r="H1902">
        <v>99</v>
      </c>
      <c r="I1902">
        <v>99</v>
      </c>
      <c r="J1902">
        <v>999</v>
      </c>
      <c r="K1902">
        <v>99</v>
      </c>
      <c r="L1902">
        <v>99</v>
      </c>
      <c r="M1902">
        <v>50</v>
      </c>
      <c r="N1902">
        <v>99</v>
      </c>
      <c r="O1902">
        <v>99</v>
      </c>
      <c r="P1902">
        <v>9999</v>
      </c>
      <c r="Q1902">
        <v>2709</v>
      </c>
      <c r="R1902">
        <v>16193</v>
      </c>
      <c r="S1902">
        <v>16193</v>
      </c>
      <c r="T1902">
        <v>11.000370530476133</v>
      </c>
      <c r="U1902">
        <v>50</v>
      </c>
      <c r="V1902">
        <v>84.267281336002213</v>
      </c>
      <c r="W1902">
        <v>77.778700673130814</v>
      </c>
      <c r="X1902">
        <v>0</v>
      </c>
      <c r="Y1902">
        <v>0</v>
      </c>
      <c r="AA1902">
        <v>7.9267285572172561</v>
      </c>
      <c r="AB1902">
        <v>0</v>
      </c>
      <c r="AD1902">
        <v>1.5592869437523322</v>
      </c>
      <c r="AE1902">
        <v>1.5982825472478064</v>
      </c>
    </row>
    <row r="1903" spans="1:31">
      <c r="A1903">
        <v>10</v>
      </c>
      <c r="B1903">
        <v>570</v>
      </c>
      <c r="C1903">
        <v>2002</v>
      </c>
      <c r="D1903">
        <v>99</v>
      </c>
      <c r="E1903">
        <v>99</v>
      </c>
      <c r="F1903">
        <v>99</v>
      </c>
      <c r="G1903">
        <v>99</v>
      </c>
      <c r="H1903">
        <v>99</v>
      </c>
      <c r="I1903">
        <v>99</v>
      </c>
      <c r="J1903">
        <v>999</v>
      </c>
      <c r="K1903">
        <v>99</v>
      </c>
      <c r="L1903">
        <v>99</v>
      </c>
      <c r="M1903">
        <v>51</v>
      </c>
      <c r="N1903">
        <v>99</v>
      </c>
      <c r="O1903">
        <v>99</v>
      </c>
      <c r="P1903">
        <v>9999</v>
      </c>
      <c r="Q1903">
        <v>3066</v>
      </c>
      <c r="R1903">
        <v>28434</v>
      </c>
      <c r="S1903">
        <v>28434</v>
      </c>
      <c r="T1903">
        <v>11.000316522473097</v>
      </c>
      <c r="U1903">
        <v>51</v>
      </c>
      <c r="V1903">
        <v>83.811824474856849</v>
      </c>
      <c r="W1903">
        <v>77.358313990292814</v>
      </c>
      <c r="X1903">
        <v>0</v>
      </c>
      <c r="Y1903">
        <v>0</v>
      </c>
      <c r="AA1903">
        <v>7.6431754589143761</v>
      </c>
      <c r="AB1903">
        <v>0</v>
      </c>
      <c r="AD1903">
        <v>2.7380204383779296</v>
      </c>
      <c r="AE1903">
        <v>2.7913256881413888</v>
      </c>
    </row>
    <row r="1904" spans="1:31">
      <c r="A1904">
        <v>10</v>
      </c>
      <c r="B1904">
        <v>571</v>
      </c>
      <c r="C1904">
        <v>2002</v>
      </c>
      <c r="D1904">
        <v>99</v>
      </c>
      <c r="E1904">
        <v>99</v>
      </c>
      <c r="F1904">
        <v>99</v>
      </c>
      <c r="G1904">
        <v>99</v>
      </c>
      <c r="H1904">
        <v>99</v>
      </c>
      <c r="I1904">
        <v>99</v>
      </c>
      <c r="J1904">
        <v>999</v>
      </c>
      <c r="K1904">
        <v>99</v>
      </c>
      <c r="L1904">
        <v>99</v>
      </c>
      <c r="M1904">
        <v>52</v>
      </c>
      <c r="N1904">
        <v>99</v>
      </c>
      <c r="O1904">
        <v>99</v>
      </c>
      <c r="P1904">
        <v>9999</v>
      </c>
      <c r="Q1904">
        <v>3360</v>
      </c>
      <c r="R1904">
        <v>48294</v>
      </c>
      <c r="S1904">
        <v>48294</v>
      </c>
      <c r="T1904">
        <v>11.000496956143618</v>
      </c>
      <c r="U1904">
        <v>52</v>
      </c>
      <c r="V1904">
        <v>83.350580529216188</v>
      </c>
      <c r="W1904">
        <v>76.932585828467097</v>
      </c>
      <c r="X1904">
        <v>0</v>
      </c>
      <c r="Y1904">
        <v>0</v>
      </c>
      <c r="AA1904">
        <v>7.4516989831014353</v>
      </c>
      <c r="AB1904">
        <v>0</v>
      </c>
      <c r="AD1904">
        <v>4.650417072906512</v>
      </c>
      <c r="AE1904">
        <v>4.714862862165778</v>
      </c>
    </row>
    <row r="1905" spans="1:31">
      <c r="A1905">
        <v>10</v>
      </c>
      <c r="B1905">
        <v>572</v>
      </c>
      <c r="C1905">
        <v>2002</v>
      </c>
      <c r="D1905">
        <v>99</v>
      </c>
      <c r="E1905">
        <v>99</v>
      </c>
      <c r="F1905">
        <v>99</v>
      </c>
      <c r="G1905">
        <v>99</v>
      </c>
      <c r="H1905">
        <v>99</v>
      </c>
      <c r="I1905">
        <v>99</v>
      </c>
      <c r="J1905">
        <v>999</v>
      </c>
      <c r="K1905">
        <v>99</v>
      </c>
      <c r="L1905">
        <v>99</v>
      </c>
      <c r="M1905">
        <v>53</v>
      </c>
      <c r="N1905">
        <v>99</v>
      </c>
      <c r="O1905">
        <v>99</v>
      </c>
      <c r="P1905">
        <v>9999</v>
      </c>
      <c r="Q1905">
        <v>3564</v>
      </c>
      <c r="R1905">
        <v>75612</v>
      </c>
      <c r="S1905">
        <v>75611</v>
      </c>
      <c r="T1905">
        <v>11.000436438660531</v>
      </c>
      <c r="U1905">
        <v>53.000700956210082</v>
      </c>
      <c r="V1905">
        <v>83.077942149384143</v>
      </c>
      <c r="W1905">
        <v>76.680419515678949</v>
      </c>
      <c r="X1905">
        <v>0</v>
      </c>
      <c r="Y1905">
        <v>0</v>
      </c>
      <c r="AA1905">
        <v>7.3501611467151555</v>
      </c>
      <c r="AD1905">
        <v>7.280973531217275</v>
      </c>
      <c r="AE1905">
        <v>7.357580451103229</v>
      </c>
    </row>
    <row r="1906" spans="1:31">
      <c r="A1906">
        <v>10</v>
      </c>
      <c r="B1906">
        <v>573</v>
      </c>
      <c r="C1906">
        <v>2002</v>
      </c>
      <c r="D1906">
        <v>99</v>
      </c>
      <c r="E1906">
        <v>99</v>
      </c>
      <c r="F1906">
        <v>99</v>
      </c>
      <c r="G1906">
        <v>99</v>
      </c>
      <c r="H1906">
        <v>99</v>
      </c>
      <c r="I1906">
        <v>99</v>
      </c>
      <c r="J1906">
        <v>999</v>
      </c>
      <c r="K1906">
        <v>99</v>
      </c>
      <c r="L1906">
        <v>99</v>
      </c>
      <c r="M1906">
        <v>54</v>
      </c>
      <c r="N1906">
        <v>99</v>
      </c>
      <c r="O1906">
        <v>99</v>
      </c>
      <c r="P1906">
        <v>9999</v>
      </c>
      <c r="Q1906">
        <v>3689</v>
      </c>
      <c r="R1906">
        <v>108596</v>
      </c>
      <c r="S1906">
        <v>108593</v>
      </c>
      <c r="T1906">
        <v>11.000607757191794</v>
      </c>
      <c r="U1906">
        <v>54.001491808864301</v>
      </c>
      <c r="V1906">
        <v>82.68770908069115</v>
      </c>
      <c r="W1906">
        <v>76.319735157883102</v>
      </c>
      <c r="X1906">
        <v>0</v>
      </c>
      <c r="Y1906">
        <v>0</v>
      </c>
      <c r="AA1906">
        <v>7.29936380623157</v>
      </c>
      <c r="AD1906">
        <v>10.457131164313482</v>
      </c>
      <c r="AE1906">
        <v>10.517299542920837</v>
      </c>
    </row>
    <row r="1907" spans="1:31">
      <c r="A1907">
        <v>10</v>
      </c>
      <c r="B1907">
        <v>574</v>
      </c>
      <c r="C1907">
        <v>2002</v>
      </c>
      <c r="D1907">
        <v>99</v>
      </c>
      <c r="E1907">
        <v>99</v>
      </c>
      <c r="F1907">
        <v>99</v>
      </c>
      <c r="G1907">
        <v>99</v>
      </c>
      <c r="H1907">
        <v>99</v>
      </c>
      <c r="I1907">
        <v>99</v>
      </c>
      <c r="J1907">
        <v>999</v>
      </c>
      <c r="K1907">
        <v>99</v>
      </c>
      <c r="L1907">
        <v>99</v>
      </c>
      <c r="M1907">
        <v>55</v>
      </c>
      <c r="N1907">
        <v>99</v>
      </c>
      <c r="O1907">
        <v>99</v>
      </c>
      <c r="P1907">
        <v>9999</v>
      </c>
      <c r="Q1907">
        <v>3762</v>
      </c>
      <c r="R1907">
        <v>139301.5</v>
      </c>
      <c r="S1907">
        <v>139279.5</v>
      </c>
      <c r="T1907">
        <v>13.999511850195438</v>
      </c>
      <c r="U1907">
        <v>55.008885011792813</v>
      </c>
      <c r="V1907">
        <v>82.314696198250644</v>
      </c>
      <c r="W1907">
        <v>75.970858597281264</v>
      </c>
      <c r="X1907">
        <v>0</v>
      </c>
      <c r="Y1907">
        <v>0</v>
      </c>
      <c r="AA1907">
        <v>7.3022486034144292</v>
      </c>
      <c r="AD1907">
        <v>13.413883171439229</v>
      </c>
      <c r="AE1907">
        <v>13.42764315463654</v>
      </c>
    </row>
    <row r="1908" spans="1:31">
      <c r="A1908">
        <v>10</v>
      </c>
      <c r="B1908">
        <v>575</v>
      </c>
      <c r="C1908">
        <v>2002</v>
      </c>
      <c r="D1908">
        <v>99</v>
      </c>
      <c r="E1908">
        <v>99</v>
      </c>
      <c r="F1908">
        <v>99</v>
      </c>
      <c r="G1908">
        <v>99</v>
      </c>
      <c r="H1908">
        <v>99</v>
      </c>
      <c r="I1908">
        <v>99</v>
      </c>
      <c r="J1908">
        <v>999</v>
      </c>
      <c r="K1908">
        <v>99</v>
      </c>
      <c r="L1908">
        <v>99</v>
      </c>
      <c r="M1908">
        <v>56</v>
      </c>
      <c r="N1908">
        <v>99</v>
      </c>
      <c r="O1908">
        <v>99</v>
      </c>
      <c r="P1908">
        <v>9999</v>
      </c>
      <c r="Q1908">
        <v>3803</v>
      </c>
      <c r="R1908">
        <v>156403</v>
      </c>
      <c r="S1908">
        <v>156402</v>
      </c>
      <c r="T1908">
        <v>13.999904093911242</v>
      </c>
      <c r="U1908">
        <v>56.000358051687314</v>
      </c>
      <c r="V1908">
        <v>82.053400380605154</v>
      </c>
      <c r="W1908">
        <v>75.735040472628441</v>
      </c>
      <c r="X1908">
        <v>0</v>
      </c>
      <c r="Y1908">
        <v>0</v>
      </c>
      <c r="AA1908">
        <v>7.3054506964542094</v>
      </c>
      <c r="AD1908">
        <v>15.060653113301797</v>
      </c>
      <c r="AE1908">
        <v>15.031583082048362</v>
      </c>
    </row>
    <row r="1909" spans="1:31">
      <c r="A1909">
        <v>10</v>
      </c>
      <c r="B1909">
        <v>576</v>
      </c>
      <c r="C1909">
        <v>2002</v>
      </c>
      <c r="D1909">
        <v>99</v>
      </c>
      <c r="E1909">
        <v>99</v>
      </c>
      <c r="F1909">
        <v>99</v>
      </c>
      <c r="G1909">
        <v>99</v>
      </c>
      <c r="H1909">
        <v>99</v>
      </c>
      <c r="I1909">
        <v>99</v>
      </c>
      <c r="J1909">
        <v>999</v>
      </c>
      <c r="K1909">
        <v>99</v>
      </c>
      <c r="L1909">
        <v>99</v>
      </c>
      <c r="M1909">
        <v>57</v>
      </c>
      <c r="N1909">
        <v>99</v>
      </c>
      <c r="O1909">
        <v>99</v>
      </c>
      <c r="P1909">
        <v>9999</v>
      </c>
      <c r="Q1909">
        <v>3783</v>
      </c>
      <c r="R1909">
        <v>153536</v>
      </c>
      <c r="S1909">
        <v>153535</v>
      </c>
      <c r="T1909">
        <v>13.99998046060858</v>
      </c>
      <c r="U1909">
        <v>57.000371250854883</v>
      </c>
      <c r="V1909">
        <v>81.801305817072972</v>
      </c>
      <c r="W1909">
        <v>75.502366235711676</v>
      </c>
      <c r="X1909">
        <v>0</v>
      </c>
      <c r="Y1909">
        <v>0</v>
      </c>
      <c r="AA1909">
        <v>7.3939453905694688</v>
      </c>
      <c r="AD1909">
        <v>14.78457853368481</v>
      </c>
      <c r="AE1909">
        <v>14.710705910437788</v>
      </c>
    </row>
    <row r="1910" spans="1:31">
      <c r="A1910">
        <v>10</v>
      </c>
      <c r="B1910">
        <v>577</v>
      </c>
      <c r="C1910">
        <v>2002</v>
      </c>
      <c r="D1910">
        <v>99</v>
      </c>
      <c r="E1910">
        <v>99</v>
      </c>
      <c r="F1910">
        <v>99</v>
      </c>
      <c r="G1910">
        <v>99</v>
      </c>
      <c r="H1910">
        <v>99</v>
      </c>
      <c r="I1910">
        <v>99</v>
      </c>
      <c r="J1910">
        <v>999</v>
      </c>
      <c r="K1910">
        <v>99</v>
      </c>
      <c r="L1910">
        <v>99</v>
      </c>
      <c r="M1910">
        <v>58</v>
      </c>
      <c r="N1910">
        <v>99</v>
      </c>
      <c r="O1910">
        <v>99</v>
      </c>
      <c r="P1910">
        <v>9999</v>
      </c>
      <c r="Q1910">
        <v>3752</v>
      </c>
      <c r="R1910">
        <v>128433</v>
      </c>
      <c r="S1910">
        <v>128423</v>
      </c>
      <c r="T1910">
        <v>13.999766415173672</v>
      </c>
      <c r="U1910">
        <v>58.004516324957379</v>
      </c>
      <c r="V1910">
        <v>81.580549900823598</v>
      </c>
      <c r="W1910">
        <v>75.296221081893279</v>
      </c>
      <c r="X1910">
        <v>0</v>
      </c>
      <c r="Y1910">
        <v>0</v>
      </c>
      <c r="AA1910">
        <v>7.4529605147736078</v>
      </c>
      <c r="AD1910">
        <v>12.367313039396238</v>
      </c>
      <c r="AE1910">
        <v>12.271045008787141</v>
      </c>
    </row>
    <row r="1911" spans="1:31">
      <c r="A1911">
        <v>10</v>
      </c>
      <c r="B1911">
        <v>578</v>
      </c>
      <c r="C1911">
        <v>2002</v>
      </c>
      <c r="D1911">
        <v>99</v>
      </c>
      <c r="E1911">
        <v>99</v>
      </c>
      <c r="F1911">
        <v>99</v>
      </c>
      <c r="G1911">
        <v>99</v>
      </c>
      <c r="H1911">
        <v>99</v>
      </c>
      <c r="I1911">
        <v>99</v>
      </c>
      <c r="J1911">
        <v>999</v>
      </c>
      <c r="K1911">
        <v>99</v>
      </c>
      <c r="L1911">
        <v>99</v>
      </c>
      <c r="M1911">
        <v>59</v>
      </c>
      <c r="N1911">
        <v>99</v>
      </c>
      <c r="O1911">
        <v>99</v>
      </c>
      <c r="P1911">
        <v>9999</v>
      </c>
      <c r="Q1911">
        <v>3547</v>
      </c>
      <c r="R1911">
        <v>87649</v>
      </c>
      <c r="S1911">
        <v>87646</v>
      </c>
      <c r="T1911">
        <v>13.999965772570137</v>
      </c>
      <c r="U1911">
        <v>59.00201948748375</v>
      </c>
      <c r="V1911">
        <v>81.426981122154487</v>
      </c>
      <c r="W1911">
        <v>75.15584510416906</v>
      </c>
      <c r="X1911">
        <v>0</v>
      </c>
      <c r="Y1911">
        <v>0</v>
      </c>
      <c r="AA1911">
        <v>7.554154878085126</v>
      </c>
      <c r="AD1911">
        <v>8.4400630724972601</v>
      </c>
      <c r="AE1911">
        <v>8.3591173204734872</v>
      </c>
    </row>
    <row r="1912" spans="1:31">
      <c r="A1912">
        <v>10</v>
      </c>
      <c r="B1912">
        <v>579</v>
      </c>
      <c r="C1912">
        <v>2002</v>
      </c>
      <c r="D1912">
        <v>99</v>
      </c>
      <c r="E1912">
        <v>99</v>
      </c>
      <c r="F1912">
        <v>99</v>
      </c>
      <c r="G1912">
        <v>99</v>
      </c>
      <c r="H1912">
        <v>99</v>
      </c>
      <c r="I1912">
        <v>99</v>
      </c>
      <c r="J1912">
        <v>999</v>
      </c>
      <c r="K1912">
        <v>99</v>
      </c>
      <c r="L1912">
        <v>99</v>
      </c>
      <c r="M1912">
        <v>60</v>
      </c>
      <c r="N1912">
        <v>99</v>
      </c>
      <c r="O1912">
        <v>99</v>
      </c>
      <c r="P1912">
        <v>9999</v>
      </c>
      <c r="Q1912">
        <v>3323</v>
      </c>
      <c r="R1912">
        <v>47875</v>
      </c>
      <c r="S1912">
        <v>47873</v>
      </c>
      <c r="T1912">
        <v>16.999812010443861</v>
      </c>
      <c r="U1912">
        <v>60.002506632130839</v>
      </c>
      <c r="V1912">
        <v>81.595608043754581</v>
      </c>
      <c r="W1912">
        <v>75.311146157542254</v>
      </c>
      <c r="X1912">
        <v>0</v>
      </c>
      <c r="Y1912">
        <v>0</v>
      </c>
      <c r="AA1912">
        <v>7.5708834710244384</v>
      </c>
      <c r="AD1912">
        <v>4.610069933436848</v>
      </c>
      <c r="AE1912">
        <v>4.5752566229317004</v>
      </c>
    </row>
    <row r="1913" spans="1:31">
      <c r="A1913">
        <v>10</v>
      </c>
      <c r="B1913">
        <v>580</v>
      </c>
      <c r="C1913">
        <v>2002</v>
      </c>
      <c r="D1913">
        <v>99</v>
      </c>
      <c r="E1913">
        <v>99</v>
      </c>
      <c r="F1913">
        <v>99</v>
      </c>
      <c r="G1913">
        <v>99</v>
      </c>
      <c r="H1913">
        <v>99</v>
      </c>
      <c r="I1913">
        <v>99</v>
      </c>
      <c r="J1913">
        <v>999</v>
      </c>
      <c r="K1913">
        <v>99</v>
      </c>
      <c r="L1913">
        <v>99</v>
      </c>
      <c r="M1913">
        <v>61</v>
      </c>
      <c r="N1913">
        <v>99</v>
      </c>
      <c r="O1913">
        <v>99</v>
      </c>
      <c r="P1913">
        <v>9999</v>
      </c>
      <c r="Q1913">
        <v>2794</v>
      </c>
      <c r="R1913">
        <v>19832</v>
      </c>
      <c r="S1913">
        <v>19831</v>
      </c>
      <c r="T1913">
        <v>16.999546187979028</v>
      </c>
      <c r="U1913">
        <v>61.003075992133518</v>
      </c>
      <c r="V1913">
        <v>82.07912111950499</v>
      </c>
      <c r="W1913">
        <v>75.757047047551751</v>
      </c>
      <c r="X1913">
        <v>0</v>
      </c>
      <c r="Y1913">
        <v>0</v>
      </c>
      <c r="AA1913">
        <v>7.6308862344207373</v>
      </c>
      <c r="AD1913">
        <v>1.9097004056380071</v>
      </c>
      <c r="AE1913">
        <v>1.9064841974997899</v>
      </c>
    </row>
    <row r="1914" spans="1:31">
      <c r="A1914">
        <v>10</v>
      </c>
      <c r="B1914">
        <v>581</v>
      </c>
      <c r="C1914">
        <v>2002</v>
      </c>
      <c r="D1914">
        <v>99</v>
      </c>
      <c r="E1914">
        <v>99</v>
      </c>
      <c r="F1914">
        <v>99</v>
      </c>
      <c r="G1914">
        <v>99</v>
      </c>
      <c r="H1914">
        <v>99</v>
      </c>
      <c r="I1914">
        <v>99</v>
      </c>
      <c r="J1914">
        <v>999</v>
      </c>
      <c r="K1914">
        <v>99</v>
      </c>
      <c r="L1914">
        <v>99</v>
      </c>
      <c r="M1914">
        <v>62</v>
      </c>
      <c r="N1914">
        <v>99</v>
      </c>
      <c r="O1914">
        <v>99</v>
      </c>
      <c r="P1914">
        <v>9999</v>
      </c>
      <c r="Q1914">
        <v>1938</v>
      </c>
      <c r="R1914">
        <v>6698</v>
      </c>
      <c r="S1914">
        <v>6698</v>
      </c>
      <c r="T1914">
        <v>17</v>
      </c>
      <c r="U1914">
        <v>62</v>
      </c>
      <c r="V1914">
        <v>82.578085597906494</v>
      </c>
      <c r="W1914">
        <v>76.219573006867861</v>
      </c>
      <c r="X1914">
        <v>0</v>
      </c>
      <c r="Y1914">
        <v>0</v>
      </c>
      <c r="AA1914">
        <v>7.6115795158413917</v>
      </c>
      <c r="AB1914">
        <v>0</v>
      </c>
      <c r="AD1914">
        <v>0.64497646818088816</v>
      </c>
      <c r="AE1914">
        <v>0.64785410079365524</v>
      </c>
    </row>
    <row r="1915" spans="1:31">
      <c r="A1915">
        <v>10</v>
      </c>
      <c r="B1915">
        <v>582</v>
      </c>
      <c r="C1915">
        <v>2002</v>
      </c>
      <c r="D1915">
        <v>99</v>
      </c>
      <c r="E1915">
        <v>99</v>
      </c>
      <c r="F1915">
        <v>99</v>
      </c>
      <c r="G1915">
        <v>99</v>
      </c>
      <c r="H1915">
        <v>99</v>
      </c>
      <c r="I1915">
        <v>99</v>
      </c>
      <c r="J1915">
        <v>999</v>
      </c>
      <c r="K1915">
        <v>99</v>
      </c>
      <c r="L1915">
        <v>99</v>
      </c>
      <c r="M1915">
        <v>63</v>
      </c>
      <c r="N1915">
        <v>99</v>
      </c>
      <c r="O1915">
        <v>99</v>
      </c>
      <c r="P1915">
        <v>9999</v>
      </c>
      <c r="Q1915">
        <v>1003</v>
      </c>
      <c r="R1915">
        <v>1856</v>
      </c>
      <c r="S1915">
        <v>1856</v>
      </c>
      <c r="T1915">
        <v>16.998383620689651</v>
      </c>
      <c r="U1915">
        <v>63</v>
      </c>
      <c r="V1915">
        <v>83.321405555348292</v>
      </c>
      <c r="W1915">
        <v>76.905657327586141</v>
      </c>
      <c r="X1915">
        <v>0</v>
      </c>
      <c r="Y1915">
        <v>0</v>
      </c>
      <c r="AA1915">
        <v>7.8225576845050302</v>
      </c>
      <c r="AB1915">
        <v>0</v>
      </c>
      <c r="AD1915">
        <v>0.17872145788947871</v>
      </c>
      <c r="AE1915">
        <v>0.18113476744255139</v>
      </c>
    </row>
    <row r="1916" spans="1:31">
      <c r="A1916">
        <v>10</v>
      </c>
      <c r="B1916">
        <v>583</v>
      </c>
      <c r="C1916">
        <v>2002</v>
      </c>
      <c r="D1916">
        <v>99</v>
      </c>
      <c r="E1916">
        <v>99</v>
      </c>
      <c r="F1916">
        <v>99</v>
      </c>
      <c r="G1916">
        <v>99</v>
      </c>
      <c r="H1916">
        <v>99</v>
      </c>
      <c r="I1916">
        <v>99</v>
      </c>
      <c r="J1916">
        <v>999</v>
      </c>
      <c r="K1916">
        <v>99</v>
      </c>
      <c r="L1916">
        <v>99</v>
      </c>
      <c r="M1916">
        <v>64</v>
      </c>
      <c r="N1916">
        <v>99</v>
      </c>
      <c r="O1916">
        <v>99</v>
      </c>
      <c r="P1916">
        <v>9999</v>
      </c>
      <c r="Q1916">
        <v>522</v>
      </c>
      <c r="R1916">
        <v>841</v>
      </c>
      <c r="S1916">
        <v>841</v>
      </c>
      <c r="T1916">
        <v>17</v>
      </c>
      <c r="U1916">
        <v>64</v>
      </c>
      <c r="V1916">
        <v>83.27920509428094</v>
      </c>
      <c r="W1916">
        <v>76.866706302021413</v>
      </c>
      <c r="X1916">
        <v>0</v>
      </c>
      <c r="Y1916">
        <v>0</v>
      </c>
      <c r="AA1916">
        <v>7.81538223610257</v>
      </c>
      <c r="AB1916">
        <v>0</v>
      </c>
      <c r="AD1916">
        <v>8.0983160606170015E-2</v>
      </c>
      <c r="AE1916">
        <v>8.2035121456659102E-2</v>
      </c>
    </row>
    <row r="1917" spans="1:31">
      <c r="A1917">
        <v>10</v>
      </c>
      <c r="B1917">
        <v>584</v>
      </c>
      <c r="C1917">
        <v>2002</v>
      </c>
      <c r="D1917">
        <v>99</v>
      </c>
      <c r="E1917">
        <v>99</v>
      </c>
      <c r="F1917">
        <v>99</v>
      </c>
      <c r="G1917">
        <v>99</v>
      </c>
      <c r="H1917">
        <v>99</v>
      </c>
      <c r="I1917">
        <v>99</v>
      </c>
      <c r="J1917">
        <v>999</v>
      </c>
      <c r="K1917">
        <v>99</v>
      </c>
      <c r="L1917">
        <v>99</v>
      </c>
      <c r="M1917">
        <v>65</v>
      </c>
      <c r="N1917">
        <v>99</v>
      </c>
      <c r="O1917">
        <v>99</v>
      </c>
      <c r="P1917">
        <v>9999</v>
      </c>
      <c r="Q1917">
        <v>129</v>
      </c>
      <c r="R1917">
        <v>145</v>
      </c>
      <c r="S1917">
        <v>145</v>
      </c>
      <c r="T1917">
        <v>17</v>
      </c>
      <c r="U1917">
        <v>65</v>
      </c>
      <c r="V1917">
        <v>82.113049650689305</v>
      </c>
      <c r="W1917">
        <v>75.790344827586239</v>
      </c>
      <c r="X1917">
        <v>0</v>
      </c>
      <c r="Y1917">
        <v>0</v>
      </c>
      <c r="AA1917">
        <v>8.3676085170664507</v>
      </c>
      <c r="AB1917">
        <v>0</v>
      </c>
      <c r="AD1917">
        <v>1.3962613897615524E-2</v>
      </c>
      <c r="AE1917">
        <v>1.394592877025258E-2</v>
      </c>
    </row>
    <row r="1918" spans="1:31">
      <c r="A1918">
        <v>10</v>
      </c>
      <c r="B1918">
        <v>585</v>
      </c>
      <c r="C1918">
        <v>2002</v>
      </c>
      <c r="D1918">
        <v>99</v>
      </c>
      <c r="E1918">
        <v>99</v>
      </c>
      <c r="F1918">
        <v>99</v>
      </c>
      <c r="G1918">
        <v>99</v>
      </c>
      <c r="H1918">
        <v>99</v>
      </c>
      <c r="I1918">
        <v>99</v>
      </c>
      <c r="J1918">
        <v>999</v>
      </c>
      <c r="K1918">
        <v>99</v>
      </c>
      <c r="L1918">
        <v>99</v>
      </c>
      <c r="M1918">
        <v>66</v>
      </c>
      <c r="N1918">
        <v>99</v>
      </c>
      <c r="O1918">
        <v>99</v>
      </c>
      <c r="P1918">
        <v>9999</v>
      </c>
    </row>
    <row r="1919" spans="1:31">
      <c r="A1919">
        <v>10</v>
      </c>
      <c r="B1919">
        <v>586</v>
      </c>
      <c r="C1919">
        <v>2002</v>
      </c>
      <c r="D1919">
        <v>99</v>
      </c>
      <c r="E1919">
        <v>99</v>
      </c>
      <c r="F1919">
        <v>99</v>
      </c>
      <c r="G1919">
        <v>99</v>
      </c>
      <c r="H1919">
        <v>99</v>
      </c>
      <c r="I1919">
        <v>99</v>
      </c>
      <c r="J1919">
        <v>999</v>
      </c>
      <c r="K1919">
        <v>99</v>
      </c>
      <c r="L1919">
        <v>99</v>
      </c>
      <c r="M1919">
        <v>67</v>
      </c>
      <c r="N1919">
        <v>99</v>
      </c>
      <c r="O1919">
        <v>99</v>
      </c>
      <c r="P1919">
        <v>9999</v>
      </c>
    </row>
    <row r="1920" spans="1:31">
      <c r="A1920">
        <v>10</v>
      </c>
      <c r="B1920">
        <v>587</v>
      </c>
      <c r="C1920">
        <v>2002</v>
      </c>
      <c r="D1920">
        <v>99</v>
      </c>
      <c r="E1920">
        <v>99</v>
      </c>
      <c r="F1920">
        <v>99</v>
      </c>
      <c r="G1920">
        <v>99</v>
      </c>
      <c r="H1920">
        <v>99</v>
      </c>
      <c r="I1920">
        <v>99</v>
      </c>
      <c r="J1920">
        <v>999</v>
      </c>
      <c r="K1920">
        <v>99</v>
      </c>
      <c r="L1920">
        <v>99</v>
      </c>
      <c r="M1920">
        <v>68</v>
      </c>
      <c r="N1920">
        <v>99</v>
      </c>
      <c r="O1920">
        <v>99</v>
      </c>
      <c r="P1920">
        <v>9999</v>
      </c>
    </row>
    <row r="1921" spans="1:31">
      <c r="A1921">
        <v>10</v>
      </c>
      <c r="B1921">
        <v>588</v>
      </c>
      <c r="C1921">
        <v>2001</v>
      </c>
      <c r="D1921">
        <v>99</v>
      </c>
      <c r="E1921">
        <v>99</v>
      </c>
      <c r="F1921">
        <v>99</v>
      </c>
      <c r="G1921">
        <v>99</v>
      </c>
      <c r="H1921">
        <v>99</v>
      </c>
      <c r="I1921">
        <v>99</v>
      </c>
      <c r="J1921">
        <v>999</v>
      </c>
      <c r="K1921">
        <v>99</v>
      </c>
      <c r="L1921">
        <v>99</v>
      </c>
      <c r="M1921">
        <v>35</v>
      </c>
      <c r="N1921">
        <v>99</v>
      </c>
      <c r="O1921">
        <v>99</v>
      </c>
      <c r="P1921">
        <v>9999</v>
      </c>
      <c r="Q1921">
        <v>31</v>
      </c>
      <c r="R1921">
        <v>36</v>
      </c>
      <c r="S1921">
        <v>36</v>
      </c>
      <c r="T1921">
        <v>2</v>
      </c>
      <c r="U1921">
        <v>35</v>
      </c>
      <c r="V1921">
        <v>71.261111111111077</v>
      </c>
      <c r="W1921">
        <v>65.774005555555561</v>
      </c>
      <c r="X1921">
        <v>0</v>
      </c>
      <c r="Y1921">
        <v>0</v>
      </c>
      <c r="AA1921">
        <v>15.633588701662411</v>
      </c>
      <c r="AB1921">
        <v>0</v>
      </c>
      <c r="AD1921">
        <v>3.484630504784543E-3</v>
      </c>
      <c r="AE1921">
        <v>3.1037529101993651E-3</v>
      </c>
    </row>
    <row r="1922" spans="1:31">
      <c r="A1922">
        <v>10</v>
      </c>
      <c r="B1922">
        <v>589</v>
      </c>
      <c r="C1922">
        <v>2001</v>
      </c>
      <c r="D1922">
        <v>99</v>
      </c>
      <c r="E1922">
        <v>99</v>
      </c>
      <c r="F1922">
        <v>99</v>
      </c>
      <c r="G1922">
        <v>99</v>
      </c>
      <c r="H1922">
        <v>99</v>
      </c>
      <c r="I1922">
        <v>99</v>
      </c>
      <c r="J1922">
        <v>999</v>
      </c>
      <c r="K1922">
        <v>99</v>
      </c>
      <c r="L1922">
        <v>99</v>
      </c>
      <c r="M1922">
        <v>36</v>
      </c>
      <c r="N1922">
        <v>99</v>
      </c>
      <c r="O1922">
        <v>99</v>
      </c>
      <c r="P1922">
        <v>9999</v>
      </c>
      <c r="Q1922">
        <v>11</v>
      </c>
      <c r="R1922">
        <v>11</v>
      </c>
      <c r="S1922">
        <v>11</v>
      </c>
      <c r="T1922">
        <v>2</v>
      </c>
      <c r="U1922">
        <v>36</v>
      </c>
      <c r="V1922">
        <v>81.081818181818221</v>
      </c>
      <c r="W1922">
        <v>74.838518181818188</v>
      </c>
      <c r="X1922">
        <v>0</v>
      </c>
      <c r="Y1922">
        <v>0</v>
      </c>
      <c r="AA1922">
        <v>11.153402662442444</v>
      </c>
      <c r="AB1922">
        <v>0</v>
      </c>
      <c r="AD1922">
        <v>1.0647482097952772E-3</v>
      </c>
      <c r="AE1922">
        <v>1.0790665083834155E-3</v>
      </c>
    </row>
    <row r="1923" spans="1:31">
      <c r="A1923">
        <v>10</v>
      </c>
      <c r="B1923">
        <v>590</v>
      </c>
      <c r="C1923">
        <v>2001</v>
      </c>
      <c r="D1923">
        <v>99</v>
      </c>
      <c r="E1923">
        <v>99</v>
      </c>
      <c r="F1923">
        <v>99</v>
      </c>
      <c r="G1923">
        <v>99</v>
      </c>
      <c r="H1923">
        <v>99</v>
      </c>
      <c r="I1923">
        <v>99</v>
      </c>
      <c r="J1923">
        <v>999</v>
      </c>
      <c r="K1923">
        <v>99</v>
      </c>
      <c r="L1923">
        <v>99</v>
      </c>
      <c r="M1923">
        <v>37</v>
      </c>
      <c r="N1923">
        <v>99</v>
      </c>
      <c r="O1923">
        <v>99</v>
      </c>
      <c r="P1923">
        <v>9999</v>
      </c>
      <c r="Q1923">
        <v>6</v>
      </c>
      <c r="R1923">
        <v>6</v>
      </c>
      <c r="S1923">
        <v>6</v>
      </c>
      <c r="T1923">
        <v>2</v>
      </c>
      <c r="U1923">
        <v>37</v>
      </c>
      <c r="V1923">
        <v>80.149999999999977</v>
      </c>
      <c r="W1923">
        <v>73.978449999999995</v>
      </c>
      <c r="X1923">
        <v>0</v>
      </c>
      <c r="Y1923">
        <v>0</v>
      </c>
      <c r="AA1923">
        <v>13.350331686859628</v>
      </c>
      <c r="AB1923">
        <v>0</v>
      </c>
      <c r="AD1923">
        <v>5.807717507974238E-4</v>
      </c>
      <c r="AE1923">
        <v>5.8181756237423951E-4</v>
      </c>
    </row>
    <row r="1924" spans="1:31">
      <c r="A1924">
        <v>10</v>
      </c>
      <c r="B1924">
        <v>591</v>
      </c>
      <c r="C1924">
        <v>2001</v>
      </c>
      <c r="D1924">
        <v>99</v>
      </c>
      <c r="E1924">
        <v>99</v>
      </c>
      <c r="F1924">
        <v>99</v>
      </c>
      <c r="G1924">
        <v>99</v>
      </c>
      <c r="H1924">
        <v>99</v>
      </c>
      <c r="I1924">
        <v>99</v>
      </c>
      <c r="J1924">
        <v>999</v>
      </c>
      <c r="K1924">
        <v>99</v>
      </c>
      <c r="L1924">
        <v>99</v>
      </c>
      <c r="M1924">
        <v>38</v>
      </c>
      <c r="N1924">
        <v>99</v>
      </c>
      <c r="O1924">
        <v>99</v>
      </c>
      <c r="P1924">
        <v>9999</v>
      </c>
      <c r="Q1924">
        <v>14</v>
      </c>
      <c r="R1924">
        <v>15</v>
      </c>
      <c r="S1924">
        <v>15</v>
      </c>
      <c r="T1924">
        <v>2</v>
      </c>
      <c r="U1924">
        <v>38</v>
      </c>
      <c r="V1924">
        <v>75.680000000000021</v>
      </c>
      <c r="W1924">
        <v>69.852640000000022</v>
      </c>
      <c r="X1924">
        <v>0</v>
      </c>
      <c r="Y1924">
        <v>0</v>
      </c>
      <c r="AA1924">
        <v>12.48434755496122</v>
      </c>
      <c r="AB1924">
        <v>0</v>
      </c>
      <c r="AD1924">
        <v>1.4519293769935597E-3</v>
      </c>
      <c r="AE1924">
        <v>1.3734233662034453E-3</v>
      </c>
    </row>
    <row r="1925" spans="1:31">
      <c r="A1925">
        <v>10</v>
      </c>
      <c r="B1925">
        <v>592</v>
      </c>
      <c r="C1925">
        <v>2001</v>
      </c>
      <c r="D1925">
        <v>99</v>
      </c>
      <c r="E1925">
        <v>99</v>
      </c>
      <c r="F1925">
        <v>99</v>
      </c>
      <c r="G1925">
        <v>99</v>
      </c>
      <c r="H1925">
        <v>99</v>
      </c>
      <c r="I1925">
        <v>99</v>
      </c>
      <c r="J1925">
        <v>999</v>
      </c>
      <c r="K1925">
        <v>99</v>
      </c>
      <c r="L1925">
        <v>99</v>
      </c>
      <c r="M1925">
        <v>39</v>
      </c>
      <c r="N1925">
        <v>99</v>
      </c>
      <c r="O1925">
        <v>99</v>
      </c>
      <c r="P1925">
        <v>9999</v>
      </c>
      <c r="Q1925">
        <v>19</v>
      </c>
      <c r="R1925">
        <v>20</v>
      </c>
      <c r="S1925">
        <v>20</v>
      </c>
      <c r="T1925">
        <v>2</v>
      </c>
      <c r="U1925">
        <v>39</v>
      </c>
      <c r="V1925">
        <v>77.254999999999995</v>
      </c>
      <c r="W1925">
        <v>71.306365</v>
      </c>
      <c r="X1925">
        <v>0</v>
      </c>
      <c r="Y1925">
        <v>0</v>
      </c>
      <c r="AA1925">
        <v>16.271484118797371</v>
      </c>
      <c r="AB1925">
        <v>0</v>
      </c>
      <c r="AD1925">
        <v>1.9359058359914123E-3</v>
      </c>
      <c r="AE1925">
        <v>1.8693414756174619E-3</v>
      </c>
    </row>
    <row r="1926" spans="1:31">
      <c r="A1926">
        <v>10</v>
      </c>
      <c r="B1926">
        <v>593</v>
      </c>
      <c r="C1926">
        <v>2001</v>
      </c>
      <c r="D1926">
        <v>99</v>
      </c>
      <c r="E1926">
        <v>99</v>
      </c>
      <c r="F1926">
        <v>99</v>
      </c>
      <c r="G1926">
        <v>99</v>
      </c>
      <c r="H1926">
        <v>99</v>
      </c>
      <c r="I1926">
        <v>99</v>
      </c>
      <c r="J1926">
        <v>999</v>
      </c>
      <c r="K1926">
        <v>99</v>
      </c>
      <c r="L1926">
        <v>99</v>
      </c>
      <c r="M1926">
        <v>40</v>
      </c>
      <c r="N1926">
        <v>99</v>
      </c>
      <c r="O1926">
        <v>99</v>
      </c>
      <c r="P1926">
        <v>9999</v>
      </c>
      <c r="Q1926">
        <v>40</v>
      </c>
      <c r="R1926">
        <v>43</v>
      </c>
      <c r="S1926">
        <v>40</v>
      </c>
      <c r="T1926">
        <v>5</v>
      </c>
      <c r="U1926">
        <v>43</v>
      </c>
      <c r="V1926">
        <v>83.24</v>
      </c>
      <c r="W1926">
        <v>74.015370000000004</v>
      </c>
      <c r="X1926">
        <v>0</v>
      </c>
      <c r="Y1926">
        <v>0</v>
      </c>
      <c r="AA1926">
        <v>16.281649362091674</v>
      </c>
      <c r="AD1926">
        <v>4.162197547381538E-3</v>
      </c>
      <c r="AE1926">
        <v>3.8807195114818286E-3</v>
      </c>
    </row>
    <row r="1927" spans="1:31">
      <c r="A1927">
        <v>10</v>
      </c>
      <c r="B1927">
        <v>594</v>
      </c>
      <c r="C1927">
        <v>2001</v>
      </c>
      <c r="D1927">
        <v>99</v>
      </c>
      <c r="E1927">
        <v>99</v>
      </c>
      <c r="F1927">
        <v>99</v>
      </c>
      <c r="G1927">
        <v>99</v>
      </c>
      <c r="H1927">
        <v>99</v>
      </c>
      <c r="I1927">
        <v>99</v>
      </c>
      <c r="J1927">
        <v>999</v>
      </c>
      <c r="K1927">
        <v>99</v>
      </c>
      <c r="L1927">
        <v>99</v>
      </c>
      <c r="M1927">
        <v>41</v>
      </c>
      <c r="N1927">
        <v>99</v>
      </c>
      <c r="O1927">
        <v>99</v>
      </c>
      <c r="P1927">
        <v>9999</v>
      </c>
      <c r="Q1927">
        <v>60</v>
      </c>
      <c r="R1927">
        <v>71</v>
      </c>
      <c r="S1927">
        <v>71</v>
      </c>
      <c r="T1927">
        <v>5</v>
      </c>
      <c r="U1927">
        <v>41</v>
      </c>
      <c r="V1927">
        <v>83.621126760563371</v>
      </c>
      <c r="W1927">
        <v>77.182299999999984</v>
      </c>
      <c r="X1927">
        <v>0</v>
      </c>
      <c r="Y1927">
        <v>0</v>
      </c>
      <c r="AA1927">
        <v>10.038150326628887</v>
      </c>
      <c r="AB1927">
        <v>0</v>
      </c>
      <c r="AD1927">
        <v>6.8724657177695186E-3</v>
      </c>
      <c r="AE1927">
        <v>7.1830090446498148E-3</v>
      </c>
    </row>
    <row r="1928" spans="1:31">
      <c r="A1928">
        <v>10</v>
      </c>
      <c r="B1928">
        <v>595</v>
      </c>
      <c r="C1928">
        <v>2001</v>
      </c>
      <c r="D1928">
        <v>99</v>
      </c>
      <c r="E1928">
        <v>99</v>
      </c>
      <c r="F1928">
        <v>99</v>
      </c>
      <c r="G1928">
        <v>99</v>
      </c>
      <c r="H1928">
        <v>99</v>
      </c>
      <c r="I1928">
        <v>99</v>
      </c>
      <c r="J1928">
        <v>999</v>
      </c>
      <c r="K1928">
        <v>99</v>
      </c>
      <c r="L1928">
        <v>99</v>
      </c>
      <c r="M1928">
        <v>42</v>
      </c>
      <c r="N1928">
        <v>99</v>
      </c>
      <c r="O1928">
        <v>99</v>
      </c>
      <c r="P1928">
        <v>9999</v>
      </c>
      <c r="Q1928">
        <v>123</v>
      </c>
      <c r="R1928">
        <v>165</v>
      </c>
      <c r="S1928">
        <v>165</v>
      </c>
      <c r="T1928">
        <v>5</v>
      </c>
      <c r="U1928">
        <v>42</v>
      </c>
      <c r="V1928">
        <v>84.32121212121217</v>
      </c>
      <c r="W1928">
        <v>77.828478787878751</v>
      </c>
      <c r="X1928">
        <v>0</v>
      </c>
      <c r="Y1928">
        <v>0</v>
      </c>
      <c r="AA1928">
        <v>8.4983209384888685</v>
      </c>
      <c r="AB1928">
        <v>0</v>
      </c>
      <c r="AD1928">
        <v>1.5971223146929153E-2</v>
      </c>
      <c r="AE1928">
        <v>1.6832663225853178E-2</v>
      </c>
    </row>
    <row r="1929" spans="1:31">
      <c r="A1929">
        <v>10</v>
      </c>
      <c r="B1929">
        <v>596</v>
      </c>
      <c r="C1929">
        <v>2001</v>
      </c>
      <c r="D1929">
        <v>99</v>
      </c>
      <c r="E1929">
        <v>99</v>
      </c>
      <c r="F1929">
        <v>99</v>
      </c>
      <c r="G1929">
        <v>99</v>
      </c>
      <c r="H1929">
        <v>99</v>
      </c>
      <c r="I1929">
        <v>99</v>
      </c>
      <c r="J1929">
        <v>999</v>
      </c>
      <c r="K1929">
        <v>99</v>
      </c>
      <c r="L1929">
        <v>99</v>
      </c>
      <c r="M1929">
        <v>43</v>
      </c>
      <c r="N1929">
        <v>99</v>
      </c>
      <c r="O1929">
        <v>99</v>
      </c>
      <c r="P1929">
        <v>9999</v>
      </c>
      <c r="Q1929">
        <v>194</v>
      </c>
      <c r="R1929">
        <v>248</v>
      </c>
      <c r="S1929">
        <v>248</v>
      </c>
      <c r="T1929">
        <v>5</v>
      </c>
      <c r="U1929">
        <v>43</v>
      </c>
      <c r="V1929">
        <v>83.8633064516129</v>
      </c>
      <c r="W1929">
        <v>77.405831854838695</v>
      </c>
      <c r="X1929">
        <v>0</v>
      </c>
      <c r="Y1929">
        <v>0</v>
      </c>
      <c r="AA1929">
        <v>8.8199789224380982</v>
      </c>
      <c r="AB1929">
        <v>0</v>
      </c>
      <c r="AD1929">
        <v>2.4005232366293518E-2</v>
      </c>
      <c r="AE1929">
        <v>2.5162611445239489E-2</v>
      </c>
    </row>
    <row r="1930" spans="1:31">
      <c r="A1930">
        <v>10</v>
      </c>
      <c r="B1930">
        <v>597</v>
      </c>
      <c r="C1930">
        <v>2001</v>
      </c>
      <c r="D1930">
        <v>99</v>
      </c>
      <c r="E1930">
        <v>99</v>
      </c>
      <c r="F1930">
        <v>99</v>
      </c>
      <c r="G1930">
        <v>99</v>
      </c>
      <c r="H1930">
        <v>99</v>
      </c>
      <c r="I1930">
        <v>99</v>
      </c>
      <c r="J1930">
        <v>999</v>
      </c>
      <c r="K1930">
        <v>99</v>
      </c>
      <c r="L1930">
        <v>99</v>
      </c>
      <c r="M1930">
        <v>44</v>
      </c>
      <c r="N1930">
        <v>99</v>
      </c>
      <c r="O1930">
        <v>99</v>
      </c>
      <c r="P1930">
        <v>9999</v>
      </c>
      <c r="Q1930">
        <v>362</v>
      </c>
      <c r="R1930">
        <v>512</v>
      </c>
      <c r="S1930">
        <v>512</v>
      </c>
      <c r="T1930">
        <v>5</v>
      </c>
      <c r="U1930">
        <v>44</v>
      </c>
      <c r="V1930">
        <v>83.691210937500145</v>
      </c>
      <c r="W1930">
        <v>77.246987695312541</v>
      </c>
      <c r="X1930">
        <v>0</v>
      </c>
      <c r="Y1930">
        <v>0</v>
      </c>
      <c r="AA1930">
        <v>8.471003318454482</v>
      </c>
      <c r="AB1930">
        <v>0</v>
      </c>
      <c r="AD1930">
        <v>4.9559189401380162E-2</v>
      </c>
      <c r="AE1930">
        <v>5.1842013653524512E-2</v>
      </c>
    </row>
    <row r="1931" spans="1:31">
      <c r="A1931">
        <v>10</v>
      </c>
      <c r="B1931">
        <v>598</v>
      </c>
      <c r="C1931">
        <v>2001</v>
      </c>
      <c r="D1931">
        <v>99</v>
      </c>
      <c r="E1931">
        <v>99</v>
      </c>
      <c r="F1931">
        <v>99</v>
      </c>
      <c r="G1931">
        <v>99</v>
      </c>
      <c r="H1931">
        <v>99</v>
      </c>
      <c r="I1931">
        <v>99</v>
      </c>
      <c r="J1931">
        <v>999</v>
      </c>
      <c r="K1931">
        <v>99</v>
      </c>
      <c r="L1931">
        <v>99</v>
      </c>
      <c r="M1931">
        <v>45</v>
      </c>
      <c r="N1931">
        <v>99</v>
      </c>
      <c r="O1931">
        <v>99</v>
      </c>
      <c r="P1931">
        <v>9999</v>
      </c>
      <c r="Q1931">
        <v>613</v>
      </c>
      <c r="R1931">
        <v>993</v>
      </c>
      <c r="S1931">
        <v>993</v>
      </c>
      <c r="T1931">
        <v>8</v>
      </c>
      <c r="U1931">
        <v>45</v>
      </c>
      <c r="V1931">
        <v>82.729405840886116</v>
      </c>
      <c r="W1931">
        <v>76.359241591138002</v>
      </c>
      <c r="X1931">
        <v>0</v>
      </c>
      <c r="Y1931">
        <v>0</v>
      </c>
      <c r="AA1931">
        <v>7.7852945729867056</v>
      </c>
      <c r="AB1931">
        <v>0</v>
      </c>
      <c r="AD1931">
        <v>9.611772475697361E-2</v>
      </c>
      <c r="AE1931">
        <v>9.9389659584763035E-2</v>
      </c>
    </row>
    <row r="1932" spans="1:31">
      <c r="A1932">
        <v>10</v>
      </c>
      <c r="B1932">
        <v>599</v>
      </c>
      <c r="C1932">
        <v>2001</v>
      </c>
      <c r="D1932">
        <v>99</v>
      </c>
      <c r="E1932">
        <v>99</v>
      </c>
      <c r="F1932">
        <v>99</v>
      </c>
      <c r="G1932">
        <v>99</v>
      </c>
      <c r="H1932">
        <v>99</v>
      </c>
      <c r="I1932">
        <v>99</v>
      </c>
      <c r="J1932">
        <v>999</v>
      </c>
      <c r="K1932">
        <v>99</v>
      </c>
      <c r="L1932">
        <v>99</v>
      </c>
      <c r="M1932">
        <v>46</v>
      </c>
      <c r="N1932">
        <v>99</v>
      </c>
      <c r="O1932">
        <v>99</v>
      </c>
      <c r="P1932">
        <v>9999</v>
      </c>
      <c r="Q1932">
        <v>999</v>
      </c>
      <c r="R1932">
        <v>2019</v>
      </c>
      <c r="S1932">
        <v>2019</v>
      </c>
      <c r="T1932">
        <v>8</v>
      </c>
      <c r="U1932">
        <v>46</v>
      </c>
      <c r="V1932">
        <v>82.64452699356093</v>
      </c>
      <c r="W1932">
        <v>76.280898415056939</v>
      </c>
      <c r="X1932">
        <v>0</v>
      </c>
      <c r="Y1932">
        <v>0</v>
      </c>
      <c r="AA1932">
        <v>7.9436305182410996</v>
      </c>
      <c r="AB1932">
        <v>0</v>
      </c>
      <c r="AD1932">
        <v>0.19542969414333311</v>
      </c>
      <c r="AE1932">
        <v>0.20187496607500913</v>
      </c>
    </row>
    <row r="1933" spans="1:31">
      <c r="A1933">
        <v>10</v>
      </c>
      <c r="B1933">
        <v>600</v>
      </c>
      <c r="C1933">
        <v>2001</v>
      </c>
      <c r="D1933">
        <v>99</v>
      </c>
      <c r="E1933">
        <v>99</v>
      </c>
      <c r="F1933">
        <v>99</v>
      </c>
      <c r="G1933">
        <v>99</v>
      </c>
      <c r="H1933">
        <v>99</v>
      </c>
      <c r="I1933">
        <v>99</v>
      </c>
      <c r="J1933">
        <v>999</v>
      </c>
      <c r="K1933">
        <v>99</v>
      </c>
      <c r="L1933">
        <v>99</v>
      </c>
      <c r="M1933">
        <v>47</v>
      </c>
      <c r="N1933">
        <v>99</v>
      </c>
      <c r="O1933">
        <v>99</v>
      </c>
      <c r="P1933">
        <v>9999</v>
      </c>
      <c r="Q1933">
        <v>1452</v>
      </c>
      <c r="R1933">
        <v>3658</v>
      </c>
      <c r="S1933">
        <v>3658</v>
      </c>
      <c r="T1933">
        <v>8.0016402405686229</v>
      </c>
      <c r="U1933">
        <v>47</v>
      </c>
      <c r="V1933">
        <v>82.339912520502949</v>
      </c>
      <c r="W1933">
        <v>75.999739256424078</v>
      </c>
      <c r="X1933">
        <v>0</v>
      </c>
      <c r="Y1933">
        <v>0</v>
      </c>
      <c r="AA1933">
        <v>7.8500884669885567</v>
      </c>
      <c r="AB1933">
        <v>0</v>
      </c>
      <c r="AD1933">
        <v>0.35407717740282951</v>
      </c>
      <c r="AE1933">
        <v>0.36440653087249536</v>
      </c>
    </row>
    <row r="1934" spans="1:31">
      <c r="A1934">
        <v>10</v>
      </c>
      <c r="B1934">
        <v>601</v>
      </c>
      <c r="C1934">
        <v>2001</v>
      </c>
      <c r="D1934">
        <v>99</v>
      </c>
      <c r="E1934">
        <v>99</v>
      </c>
      <c r="F1934">
        <v>99</v>
      </c>
      <c r="G1934">
        <v>99</v>
      </c>
      <c r="H1934">
        <v>99</v>
      </c>
      <c r="I1934">
        <v>99</v>
      </c>
      <c r="J1934">
        <v>999</v>
      </c>
      <c r="K1934">
        <v>99</v>
      </c>
      <c r="L1934">
        <v>99</v>
      </c>
      <c r="M1934">
        <v>48</v>
      </c>
      <c r="N1934">
        <v>99</v>
      </c>
      <c r="O1934">
        <v>99</v>
      </c>
      <c r="P1934">
        <v>9999</v>
      </c>
      <c r="Q1934">
        <v>2011</v>
      </c>
      <c r="R1934">
        <v>6923</v>
      </c>
      <c r="S1934">
        <v>6923</v>
      </c>
      <c r="T1934">
        <v>8.0013000144446025</v>
      </c>
      <c r="U1934">
        <v>48</v>
      </c>
      <c r="V1934">
        <v>81.953098367759594</v>
      </c>
      <c r="W1934">
        <v>75.642709793442066</v>
      </c>
      <c r="X1934">
        <v>0</v>
      </c>
      <c r="Y1934">
        <v>0</v>
      </c>
      <c r="AA1934">
        <v>7.274748954778528</v>
      </c>
      <c r="AB1934">
        <v>0</v>
      </c>
      <c r="AD1934">
        <v>0.67011380512842766</v>
      </c>
      <c r="AE1934">
        <v>0.68642289156057212</v>
      </c>
    </row>
    <row r="1935" spans="1:31">
      <c r="A1935">
        <v>10</v>
      </c>
      <c r="B1935">
        <v>602</v>
      </c>
      <c r="C1935">
        <v>2001</v>
      </c>
      <c r="D1935">
        <v>99</v>
      </c>
      <c r="E1935">
        <v>99</v>
      </c>
      <c r="F1935">
        <v>99</v>
      </c>
      <c r="G1935">
        <v>99</v>
      </c>
      <c r="H1935">
        <v>99</v>
      </c>
      <c r="I1935">
        <v>99</v>
      </c>
      <c r="J1935">
        <v>999</v>
      </c>
      <c r="K1935">
        <v>99</v>
      </c>
      <c r="L1935">
        <v>99</v>
      </c>
      <c r="M1935">
        <v>49</v>
      </c>
      <c r="N1935">
        <v>99</v>
      </c>
      <c r="O1935">
        <v>99</v>
      </c>
      <c r="P1935">
        <v>9999</v>
      </c>
      <c r="Q1935">
        <v>2484</v>
      </c>
      <c r="R1935">
        <v>12536</v>
      </c>
      <c r="S1935">
        <v>12536</v>
      </c>
      <c r="T1935">
        <v>8.000717932354819</v>
      </c>
      <c r="U1935">
        <v>49</v>
      </c>
      <c r="V1935">
        <v>81.655488194001379</v>
      </c>
      <c r="W1935">
        <v>75.368015603062972</v>
      </c>
      <c r="X1935">
        <v>0</v>
      </c>
      <c r="Y1935">
        <v>0</v>
      </c>
      <c r="AA1935">
        <v>7.2095558653567773</v>
      </c>
      <c r="AB1935">
        <v>0</v>
      </c>
      <c r="AD1935">
        <v>1.2134257779994175</v>
      </c>
      <c r="AE1935">
        <v>1.238444111435518</v>
      </c>
    </row>
    <row r="1936" spans="1:31">
      <c r="A1936">
        <v>10</v>
      </c>
      <c r="B1936">
        <v>603</v>
      </c>
      <c r="C1936">
        <v>2001</v>
      </c>
      <c r="D1936">
        <v>99</v>
      </c>
      <c r="E1936">
        <v>99</v>
      </c>
      <c r="F1936">
        <v>99</v>
      </c>
      <c r="G1936">
        <v>99</v>
      </c>
      <c r="H1936">
        <v>99</v>
      </c>
      <c r="I1936">
        <v>99</v>
      </c>
      <c r="J1936">
        <v>999</v>
      </c>
      <c r="K1936">
        <v>99</v>
      </c>
      <c r="L1936">
        <v>99</v>
      </c>
      <c r="M1936">
        <v>50</v>
      </c>
      <c r="N1936">
        <v>99</v>
      </c>
      <c r="O1936">
        <v>99</v>
      </c>
      <c r="P1936">
        <v>9999</v>
      </c>
      <c r="Q1936">
        <v>2982</v>
      </c>
      <c r="R1936">
        <v>23032</v>
      </c>
      <c r="S1936">
        <v>23017</v>
      </c>
      <c r="T1936">
        <v>11.000260507120529</v>
      </c>
      <c r="U1936">
        <v>50.032584611374197</v>
      </c>
      <c r="V1936">
        <v>81.214519702828085</v>
      </c>
      <c r="W1936">
        <v>74.939343246296076</v>
      </c>
      <c r="X1936">
        <v>0</v>
      </c>
      <c r="Y1936">
        <v>0</v>
      </c>
      <c r="AA1936">
        <v>7.1417077655060561</v>
      </c>
      <c r="AD1936">
        <v>2.229389160727711</v>
      </c>
      <c r="AE1936">
        <v>2.2609395388170856</v>
      </c>
    </row>
    <row r="1937" spans="1:31">
      <c r="A1937">
        <v>10</v>
      </c>
      <c r="B1937">
        <v>604</v>
      </c>
      <c r="C1937">
        <v>2001</v>
      </c>
      <c r="D1937">
        <v>99</v>
      </c>
      <c r="E1937">
        <v>99</v>
      </c>
      <c r="F1937">
        <v>99</v>
      </c>
      <c r="G1937">
        <v>99</v>
      </c>
      <c r="H1937">
        <v>99</v>
      </c>
      <c r="I1937">
        <v>99</v>
      </c>
      <c r="J1937">
        <v>999</v>
      </c>
      <c r="K1937">
        <v>99</v>
      </c>
      <c r="L1937">
        <v>99</v>
      </c>
      <c r="M1937">
        <v>51</v>
      </c>
      <c r="N1937">
        <v>99</v>
      </c>
      <c r="O1937">
        <v>99</v>
      </c>
      <c r="P1937">
        <v>9999</v>
      </c>
      <c r="Q1937">
        <v>3286</v>
      </c>
      <c r="R1937">
        <v>38637</v>
      </c>
      <c r="S1937">
        <v>38634</v>
      </c>
      <c r="T1937">
        <v>11.00023293733986</v>
      </c>
      <c r="U1937">
        <v>51.003960242273635</v>
      </c>
      <c r="V1937">
        <v>80.902829114251745</v>
      </c>
      <c r="W1937">
        <v>74.671734474814983</v>
      </c>
      <c r="X1937">
        <v>0</v>
      </c>
      <c r="Y1937">
        <v>0</v>
      </c>
      <c r="AA1937">
        <v>6.9870477554301029</v>
      </c>
      <c r="AD1937">
        <v>3.7398796892600097</v>
      </c>
      <c r="AE1937">
        <v>3.7814317213891688</v>
      </c>
    </row>
    <row r="1938" spans="1:31">
      <c r="A1938">
        <v>10</v>
      </c>
      <c r="B1938">
        <v>605</v>
      </c>
      <c r="C1938">
        <v>2001</v>
      </c>
      <c r="D1938">
        <v>99</v>
      </c>
      <c r="E1938">
        <v>99</v>
      </c>
      <c r="F1938">
        <v>99</v>
      </c>
      <c r="G1938">
        <v>99</v>
      </c>
      <c r="H1938">
        <v>99</v>
      </c>
      <c r="I1938">
        <v>99</v>
      </c>
      <c r="J1938">
        <v>999</v>
      </c>
      <c r="K1938">
        <v>99</v>
      </c>
      <c r="L1938">
        <v>99</v>
      </c>
      <c r="M1938">
        <v>52</v>
      </c>
      <c r="N1938">
        <v>99</v>
      </c>
      <c r="O1938">
        <v>99</v>
      </c>
      <c r="P1938">
        <v>9999</v>
      </c>
      <c r="Q1938">
        <v>3566</v>
      </c>
      <c r="R1938">
        <v>61636</v>
      </c>
      <c r="S1938">
        <v>61630</v>
      </c>
      <c r="T1938">
        <v>11.000389382828216</v>
      </c>
      <c r="U1938">
        <v>52.005062469576494</v>
      </c>
      <c r="V1938">
        <v>80.623233814700313</v>
      </c>
      <c r="W1938">
        <v>74.412755721240288</v>
      </c>
      <c r="X1938">
        <v>0</v>
      </c>
      <c r="Y1938">
        <v>0</v>
      </c>
      <c r="AA1938">
        <v>6.852741794114336</v>
      </c>
      <c r="AD1938">
        <v>5.9660746053583358</v>
      </c>
      <c r="AE1938">
        <v>6.0113207856937985</v>
      </c>
    </row>
    <row r="1939" spans="1:31">
      <c r="A1939">
        <v>10</v>
      </c>
      <c r="B1939">
        <v>606</v>
      </c>
      <c r="C1939">
        <v>2001</v>
      </c>
      <c r="D1939">
        <v>99</v>
      </c>
      <c r="E1939">
        <v>99</v>
      </c>
      <c r="F1939">
        <v>99</v>
      </c>
      <c r="G1939">
        <v>99</v>
      </c>
      <c r="H1939">
        <v>99</v>
      </c>
      <c r="I1939">
        <v>99</v>
      </c>
      <c r="J1939">
        <v>999</v>
      </c>
      <c r="K1939">
        <v>99</v>
      </c>
      <c r="L1939">
        <v>99</v>
      </c>
      <c r="M1939">
        <v>53</v>
      </c>
      <c r="N1939">
        <v>99</v>
      </c>
      <c r="O1939">
        <v>99</v>
      </c>
      <c r="P1939">
        <v>9999</v>
      </c>
      <c r="Q1939">
        <v>3736</v>
      </c>
      <c r="R1939">
        <v>89622</v>
      </c>
      <c r="S1939">
        <v>89617</v>
      </c>
      <c r="T1939">
        <v>11.000301265314318</v>
      </c>
      <c r="U1939">
        <v>53.002957028242406</v>
      </c>
      <c r="V1939">
        <v>80.345650936764812</v>
      </c>
      <c r="W1939">
        <v>74.157206643828019</v>
      </c>
      <c r="X1939">
        <v>0</v>
      </c>
      <c r="Y1939">
        <v>0</v>
      </c>
      <c r="AA1939">
        <v>6.8465531823399655</v>
      </c>
      <c r="AD1939">
        <v>8.6749876416611222</v>
      </c>
      <c r="AE1939">
        <v>8.7111223234765625</v>
      </c>
    </row>
    <row r="1940" spans="1:31">
      <c r="A1940">
        <v>10</v>
      </c>
      <c r="B1940">
        <v>607</v>
      </c>
      <c r="C1940">
        <v>2001</v>
      </c>
      <c r="D1940">
        <v>99</v>
      </c>
      <c r="E1940">
        <v>99</v>
      </c>
      <c r="F1940">
        <v>99</v>
      </c>
      <c r="G1940">
        <v>99</v>
      </c>
      <c r="H1940">
        <v>99</v>
      </c>
      <c r="I1940">
        <v>99</v>
      </c>
      <c r="J1940">
        <v>999</v>
      </c>
      <c r="K1940">
        <v>99</v>
      </c>
      <c r="L1940">
        <v>99</v>
      </c>
      <c r="M1940">
        <v>54</v>
      </c>
      <c r="N1940">
        <v>99</v>
      </c>
      <c r="O1940">
        <v>99</v>
      </c>
      <c r="P1940">
        <v>9999</v>
      </c>
      <c r="Q1940">
        <v>3875</v>
      </c>
      <c r="R1940">
        <v>119516</v>
      </c>
      <c r="S1940">
        <v>119512</v>
      </c>
      <c r="T1940">
        <v>11.000502024833494</v>
      </c>
      <c r="U1940">
        <v>54.001807349889539</v>
      </c>
      <c r="V1940">
        <v>80.158452707677981</v>
      </c>
      <c r="W1940">
        <v>73.984999938917611</v>
      </c>
      <c r="X1940">
        <v>0</v>
      </c>
      <c r="Y1940">
        <v>0</v>
      </c>
      <c r="AA1940">
        <v>6.855121562655957</v>
      </c>
      <c r="AD1940">
        <v>11.568586094717482</v>
      </c>
      <c r="AE1940">
        <v>11.590056160759785</v>
      </c>
    </row>
    <row r="1941" spans="1:31">
      <c r="A1941">
        <v>10</v>
      </c>
      <c r="B1941">
        <v>608</v>
      </c>
      <c r="C1941">
        <v>2001</v>
      </c>
      <c r="D1941">
        <v>99</v>
      </c>
      <c r="E1941">
        <v>99</v>
      </c>
      <c r="F1941">
        <v>99</v>
      </c>
      <c r="G1941">
        <v>99</v>
      </c>
      <c r="H1941">
        <v>99</v>
      </c>
      <c r="I1941">
        <v>99</v>
      </c>
      <c r="J1941">
        <v>999</v>
      </c>
      <c r="K1941">
        <v>99</v>
      </c>
      <c r="L1941">
        <v>99</v>
      </c>
      <c r="M1941">
        <v>55</v>
      </c>
      <c r="N1941">
        <v>99</v>
      </c>
      <c r="O1941">
        <v>99</v>
      </c>
      <c r="P1941">
        <v>9999</v>
      </c>
      <c r="Q1941">
        <v>3967</v>
      </c>
      <c r="R1941">
        <v>142768</v>
      </c>
      <c r="S1941">
        <v>142758</v>
      </c>
      <c r="T1941">
        <v>13.999355597893084</v>
      </c>
      <c r="U1941">
        <v>55.003467406379997</v>
      </c>
      <c r="V1941">
        <v>79.871196710516799</v>
      </c>
      <c r="W1941">
        <v>73.719315218761977</v>
      </c>
      <c r="X1941">
        <v>0</v>
      </c>
      <c r="Y1941">
        <v>0</v>
      </c>
      <c r="AA1941">
        <v>6.9071301337380389</v>
      </c>
      <c r="AD1941">
        <v>13.819270219641101</v>
      </c>
      <c r="AE1941">
        <v>13.794694778403978</v>
      </c>
    </row>
    <row r="1942" spans="1:31">
      <c r="A1942">
        <v>10</v>
      </c>
      <c r="B1942">
        <v>609</v>
      </c>
      <c r="C1942">
        <v>2001</v>
      </c>
      <c r="D1942">
        <v>99</v>
      </c>
      <c r="E1942">
        <v>99</v>
      </c>
      <c r="F1942">
        <v>99</v>
      </c>
      <c r="G1942">
        <v>99</v>
      </c>
      <c r="H1942">
        <v>99</v>
      </c>
      <c r="I1942">
        <v>99</v>
      </c>
      <c r="J1942">
        <v>999</v>
      </c>
      <c r="K1942">
        <v>99</v>
      </c>
      <c r="L1942">
        <v>99</v>
      </c>
      <c r="M1942">
        <v>56</v>
      </c>
      <c r="N1942">
        <v>99</v>
      </c>
      <c r="O1942">
        <v>99</v>
      </c>
      <c r="P1942">
        <v>9999</v>
      </c>
      <c r="Q1942">
        <v>3924</v>
      </c>
      <c r="R1942">
        <v>149816</v>
      </c>
      <c r="S1942">
        <v>149816</v>
      </c>
      <c r="T1942">
        <v>13.999919901746143</v>
      </c>
      <c r="U1942">
        <v>56</v>
      </c>
      <c r="V1942">
        <v>79.753029048966496</v>
      </c>
      <c r="W1942">
        <v>73.612045812196484</v>
      </c>
      <c r="X1942">
        <v>0</v>
      </c>
      <c r="Y1942">
        <v>0</v>
      </c>
      <c r="AA1942">
        <v>6.9498633387300783</v>
      </c>
      <c r="AB1942">
        <v>0</v>
      </c>
      <c r="AD1942">
        <v>14.501483436244474</v>
      </c>
      <c r="AE1942">
        <v>14.455643642756044</v>
      </c>
    </row>
    <row r="1943" spans="1:31">
      <c r="A1943">
        <v>10</v>
      </c>
      <c r="B1943">
        <v>610</v>
      </c>
      <c r="C1943">
        <v>2001</v>
      </c>
      <c r="D1943">
        <v>99</v>
      </c>
      <c r="E1943">
        <v>99</v>
      </c>
      <c r="F1943">
        <v>99</v>
      </c>
      <c r="G1943">
        <v>99</v>
      </c>
      <c r="H1943">
        <v>99</v>
      </c>
      <c r="I1943">
        <v>99</v>
      </c>
      <c r="J1943">
        <v>999</v>
      </c>
      <c r="K1943">
        <v>99</v>
      </c>
      <c r="L1943">
        <v>99</v>
      </c>
      <c r="M1943">
        <v>57</v>
      </c>
      <c r="N1943">
        <v>99</v>
      </c>
      <c r="O1943">
        <v>99</v>
      </c>
      <c r="P1943">
        <v>9999</v>
      </c>
      <c r="Q1943">
        <v>3883</v>
      </c>
      <c r="R1943">
        <v>137982.6</v>
      </c>
      <c r="S1943">
        <v>137808</v>
      </c>
      <c r="T1943">
        <v>13.982784785907789</v>
      </c>
      <c r="U1943">
        <v>57.002481713688603</v>
      </c>
      <c r="V1943">
        <v>79.642981539533622</v>
      </c>
      <c r="W1943">
        <v>73.509348082840091</v>
      </c>
      <c r="X1943">
        <v>0</v>
      </c>
      <c r="Y1943">
        <v>0</v>
      </c>
      <c r="AA1943">
        <v>7.0360792282894824</v>
      </c>
      <c r="AD1943">
        <v>13.356066030263436</v>
      </c>
      <c r="AE1943">
        <v>13.278448986894938</v>
      </c>
    </row>
    <row r="1944" spans="1:31">
      <c r="A1944">
        <v>10</v>
      </c>
      <c r="B1944">
        <v>611</v>
      </c>
      <c r="C1944">
        <v>2001</v>
      </c>
      <c r="D1944">
        <v>99</v>
      </c>
      <c r="E1944">
        <v>99</v>
      </c>
      <c r="F1944">
        <v>99</v>
      </c>
      <c r="G1944">
        <v>99</v>
      </c>
      <c r="H1944">
        <v>99</v>
      </c>
      <c r="I1944">
        <v>99</v>
      </c>
      <c r="J1944">
        <v>999</v>
      </c>
      <c r="K1944">
        <v>99</v>
      </c>
      <c r="L1944">
        <v>99</v>
      </c>
      <c r="M1944">
        <v>58</v>
      </c>
      <c r="N1944">
        <v>99</v>
      </c>
      <c r="O1944">
        <v>99</v>
      </c>
      <c r="P1944">
        <v>9999</v>
      </c>
      <c r="Q1944">
        <v>3793</v>
      </c>
      <c r="R1944">
        <v>109369</v>
      </c>
      <c r="S1944">
        <v>109367</v>
      </c>
      <c r="T1944">
        <v>13.999862849619184</v>
      </c>
      <c r="U1944">
        <v>58.001060649007464</v>
      </c>
      <c r="V1944">
        <v>79.660180858943008</v>
      </c>
      <c r="W1944">
        <v>73.525653208005949</v>
      </c>
      <c r="X1944">
        <v>0</v>
      </c>
      <c r="Y1944">
        <v>0</v>
      </c>
      <c r="AA1944">
        <v>7.0181390571252633</v>
      </c>
      <c r="AD1944">
        <v>10.586404268827245</v>
      </c>
      <c r="AE1944">
        <v>10.540362304897906</v>
      </c>
    </row>
    <row r="1945" spans="1:31">
      <c r="A1945">
        <v>10</v>
      </c>
      <c r="B1945">
        <v>612</v>
      </c>
      <c r="C1945">
        <v>2001</v>
      </c>
      <c r="D1945">
        <v>99</v>
      </c>
      <c r="E1945">
        <v>99</v>
      </c>
      <c r="F1945">
        <v>99</v>
      </c>
      <c r="G1945">
        <v>99</v>
      </c>
      <c r="H1945">
        <v>99</v>
      </c>
      <c r="I1945">
        <v>99</v>
      </c>
      <c r="J1945">
        <v>999</v>
      </c>
      <c r="K1945">
        <v>99</v>
      </c>
      <c r="L1945">
        <v>99</v>
      </c>
      <c r="M1945">
        <v>59</v>
      </c>
      <c r="N1945">
        <v>99</v>
      </c>
      <c r="O1945">
        <v>99</v>
      </c>
      <c r="P1945">
        <v>9999</v>
      </c>
      <c r="Q1945">
        <v>3633</v>
      </c>
      <c r="R1945">
        <v>70771</v>
      </c>
      <c r="S1945">
        <v>70768</v>
      </c>
      <c r="T1945">
        <v>13.99978804877704</v>
      </c>
      <c r="U1945">
        <v>59.002501130454448</v>
      </c>
      <c r="V1945">
        <v>79.843153685281351</v>
      </c>
      <c r="W1945">
        <v>73.693609654080944</v>
      </c>
      <c r="X1945">
        <v>0</v>
      </c>
      <c r="Y1945">
        <v>0</v>
      </c>
      <c r="AA1945">
        <v>7.0708190099042003</v>
      </c>
      <c r="AD1945">
        <v>6.8502995959474156</v>
      </c>
      <c r="AE1945">
        <v>6.8359220212267111</v>
      </c>
    </row>
    <row r="1946" spans="1:31">
      <c r="A1946">
        <v>10</v>
      </c>
      <c r="B1946">
        <v>613</v>
      </c>
      <c r="C1946">
        <v>2001</v>
      </c>
      <c r="D1946">
        <v>99</v>
      </c>
      <c r="E1946">
        <v>99</v>
      </c>
      <c r="F1946">
        <v>99</v>
      </c>
      <c r="G1946">
        <v>99</v>
      </c>
      <c r="H1946">
        <v>99</v>
      </c>
      <c r="I1946">
        <v>99</v>
      </c>
      <c r="J1946">
        <v>999</v>
      </c>
      <c r="K1946">
        <v>99</v>
      </c>
      <c r="L1946">
        <v>99</v>
      </c>
      <c r="M1946">
        <v>60</v>
      </c>
      <c r="N1946">
        <v>99</v>
      </c>
      <c r="O1946">
        <v>99</v>
      </c>
      <c r="P1946">
        <v>9999</v>
      </c>
      <c r="Q1946">
        <v>3323</v>
      </c>
      <c r="R1946">
        <v>37936</v>
      </c>
      <c r="S1946">
        <v>37936</v>
      </c>
      <c r="T1946">
        <v>16.999209194432737</v>
      </c>
      <c r="U1946">
        <v>60</v>
      </c>
      <c r="V1946">
        <v>80.255580451285951</v>
      </c>
      <c r="W1946">
        <v>74.075900756537493</v>
      </c>
      <c r="X1946">
        <v>0</v>
      </c>
      <c r="Y1946">
        <v>0</v>
      </c>
      <c r="AA1946">
        <v>7.061874399027162</v>
      </c>
      <c r="AB1946">
        <v>0</v>
      </c>
      <c r="AD1946">
        <v>3.6720261897085118</v>
      </c>
      <c r="AE1946">
        <v>3.6834843257181289</v>
      </c>
    </row>
    <row r="1947" spans="1:31">
      <c r="A1947">
        <v>10</v>
      </c>
      <c r="B1947">
        <v>614</v>
      </c>
      <c r="C1947">
        <v>2001</v>
      </c>
      <c r="D1947">
        <v>99</v>
      </c>
      <c r="E1947">
        <v>99</v>
      </c>
      <c r="F1947">
        <v>99</v>
      </c>
      <c r="G1947">
        <v>99</v>
      </c>
      <c r="H1947">
        <v>99</v>
      </c>
      <c r="I1947">
        <v>99</v>
      </c>
      <c r="J1947">
        <v>999</v>
      </c>
      <c r="K1947">
        <v>99</v>
      </c>
      <c r="L1947">
        <v>99</v>
      </c>
      <c r="M1947">
        <v>61</v>
      </c>
      <c r="N1947">
        <v>99</v>
      </c>
      <c r="O1947">
        <v>99</v>
      </c>
      <c r="P1947">
        <v>9999</v>
      </c>
      <c r="Q1947">
        <v>2800</v>
      </c>
      <c r="R1947">
        <v>15793</v>
      </c>
      <c r="S1947">
        <v>15793</v>
      </c>
      <c r="T1947">
        <v>16.999620084847717</v>
      </c>
      <c r="U1947">
        <v>61</v>
      </c>
      <c r="V1947">
        <v>80.844766668777211</v>
      </c>
      <c r="W1947">
        <v>74.619719635281356</v>
      </c>
      <c r="X1947">
        <v>0</v>
      </c>
      <c r="Y1947">
        <v>0</v>
      </c>
      <c r="AA1947">
        <v>7.0733794803914067</v>
      </c>
      <c r="AB1947">
        <v>0</v>
      </c>
      <c r="AD1947">
        <v>1.5286880433906187</v>
      </c>
      <c r="AE1947">
        <v>1.5447158283068576</v>
      </c>
    </row>
    <row r="1948" spans="1:31">
      <c r="A1948">
        <v>10</v>
      </c>
      <c r="B1948">
        <v>615</v>
      </c>
      <c r="C1948">
        <v>2001</v>
      </c>
      <c r="D1948">
        <v>99</v>
      </c>
      <c r="E1948">
        <v>99</v>
      </c>
      <c r="F1948">
        <v>99</v>
      </c>
      <c r="G1948">
        <v>99</v>
      </c>
      <c r="H1948">
        <v>99</v>
      </c>
      <c r="I1948">
        <v>99</v>
      </c>
      <c r="J1948">
        <v>999</v>
      </c>
      <c r="K1948">
        <v>99</v>
      </c>
      <c r="L1948">
        <v>99</v>
      </c>
      <c r="M1948">
        <v>62</v>
      </c>
      <c r="N1948">
        <v>99</v>
      </c>
      <c r="O1948">
        <v>99</v>
      </c>
      <c r="P1948">
        <v>9999</v>
      </c>
      <c r="Q1948">
        <v>1924</v>
      </c>
      <c r="R1948">
        <v>5463</v>
      </c>
      <c r="S1948">
        <v>5462</v>
      </c>
      <c r="T1948">
        <v>16.999450851180665</v>
      </c>
      <c r="U1948">
        <v>62.011351153423639</v>
      </c>
      <c r="V1948">
        <v>81.45660930062256</v>
      </c>
      <c r="W1948">
        <v>75.17750507140272</v>
      </c>
      <c r="X1948">
        <v>0</v>
      </c>
      <c r="Y1948">
        <v>0</v>
      </c>
      <c r="AA1948">
        <v>7.0872076751662476</v>
      </c>
      <c r="AD1948">
        <v>0.52879267910105443</v>
      </c>
      <c r="AE1948">
        <v>0.53823254289765987</v>
      </c>
    </row>
    <row r="1949" spans="1:31">
      <c r="A1949">
        <v>10</v>
      </c>
      <c r="B1949">
        <v>616</v>
      </c>
      <c r="C1949">
        <v>2001</v>
      </c>
      <c r="D1949">
        <v>99</v>
      </c>
      <c r="E1949">
        <v>99</v>
      </c>
      <c r="F1949">
        <v>99</v>
      </c>
      <c r="G1949">
        <v>99</v>
      </c>
      <c r="H1949">
        <v>99</v>
      </c>
      <c r="I1949">
        <v>99</v>
      </c>
      <c r="J1949">
        <v>999</v>
      </c>
      <c r="K1949">
        <v>99</v>
      </c>
      <c r="L1949">
        <v>99</v>
      </c>
      <c r="M1949">
        <v>63</v>
      </c>
      <c r="N1949">
        <v>99</v>
      </c>
      <c r="O1949">
        <v>99</v>
      </c>
      <c r="P1949">
        <v>9999</v>
      </c>
      <c r="Q1949">
        <v>984</v>
      </c>
      <c r="R1949">
        <v>1679</v>
      </c>
      <c r="S1949">
        <v>1679</v>
      </c>
      <c r="T1949">
        <v>17</v>
      </c>
      <c r="U1949">
        <v>63</v>
      </c>
      <c r="V1949">
        <v>82.118701608100224</v>
      </c>
      <c r="W1949">
        <v>75.795561584276442</v>
      </c>
      <c r="X1949">
        <v>0</v>
      </c>
      <c r="Y1949">
        <v>0</v>
      </c>
      <c r="AA1949">
        <v>7.2632477978110543</v>
      </c>
      <c r="AB1949">
        <v>0</v>
      </c>
      <c r="AD1949">
        <v>0.16251929493147904</v>
      </c>
      <c r="AE1949">
        <v>0.16681105134693669</v>
      </c>
    </row>
    <row r="1950" spans="1:31">
      <c r="A1950">
        <v>10</v>
      </c>
      <c r="B1950">
        <v>617</v>
      </c>
      <c r="C1950">
        <v>2001</v>
      </c>
      <c r="D1950">
        <v>99</v>
      </c>
      <c r="E1950">
        <v>99</v>
      </c>
      <c r="F1950">
        <v>99</v>
      </c>
      <c r="G1950">
        <v>99</v>
      </c>
      <c r="H1950">
        <v>99</v>
      </c>
      <c r="I1950">
        <v>99</v>
      </c>
      <c r="J1950">
        <v>999</v>
      </c>
      <c r="K1950">
        <v>99</v>
      </c>
      <c r="L1950">
        <v>99</v>
      </c>
      <c r="M1950">
        <v>64</v>
      </c>
      <c r="N1950">
        <v>99</v>
      </c>
      <c r="O1950">
        <v>99</v>
      </c>
      <c r="P1950">
        <v>9999</v>
      </c>
      <c r="Q1950">
        <v>575</v>
      </c>
      <c r="R1950">
        <v>822</v>
      </c>
      <c r="S1950">
        <v>822</v>
      </c>
      <c r="T1950">
        <v>17</v>
      </c>
      <c r="U1950">
        <v>64</v>
      </c>
      <c r="V1950">
        <v>82.220681265206807</v>
      </c>
      <c r="W1950">
        <v>75.889688807785859</v>
      </c>
      <c r="X1950">
        <v>0</v>
      </c>
      <c r="Y1950">
        <v>0</v>
      </c>
      <c r="AA1950">
        <v>7.4578572056507522</v>
      </c>
      <c r="AB1950">
        <v>0</v>
      </c>
      <c r="AD1950">
        <v>7.956572985924705E-2</v>
      </c>
      <c r="AE1950">
        <v>8.1768294198560812E-2</v>
      </c>
    </row>
    <row r="1951" spans="1:31">
      <c r="A1951">
        <v>10</v>
      </c>
      <c r="B1951">
        <v>618</v>
      </c>
      <c r="C1951">
        <v>2001</v>
      </c>
      <c r="D1951">
        <v>99</v>
      </c>
      <c r="E1951">
        <v>99</v>
      </c>
      <c r="F1951">
        <v>99</v>
      </c>
      <c r="G1951">
        <v>99</v>
      </c>
      <c r="H1951">
        <v>99</v>
      </c>
      <c r="I1951">
        <v>99</v>
      </c>
      <c r="J1951">
        <v>999</v>
      </c>
      <c r="K1951">
        <v>99</v>
      </c>
      <c r="L1951">
        <v>99</v>
      </c>
      <c r="M1951">
        <v>65</v>
      </c>
      <c r="N1951">
        <v>99</v>
      </c>
      <c r="O1951">
        <v>99</v>
      </c>
      <c r="P1951">
        <v>9999</v>
      </c>
      <c r="Q1951">
        <v>186</v>
      </c>
      <c r="R1951">
        <v>221</v>
      </c>
      <c r="S1951">
        <v>221</v>
      </c>
      <c r="T1951">
        <v>17</v>
      </c>
      <c r="U1951">
        <v>65</v>
      </c>
      <c r="V1951">
        <v>80.781447963800929</v>
      </c>
      <c r="W1951">
        <v>74.561276470588282</v>
      </c>
      <c r="X1951">
        <v>0</v>
      </c>
      <c r="Y1951">
        <v>0</v>
      </c>
      <c r="AA1951">
        <v>8.7461480420556885</v>
      </c>
      <c r="AB1951">
        <v>0</v>
      </c>
      <c r="AD1951">
        <v>2.1391759487705112E-2</v>
      </c>
      <c r="AE1951">
        <v>2.1599114983985424E-2</v>
      </c>
    </row>
    <row r="1952" spans="1:31">
      <c r="A1952">
        <v>10</v>
      </c>
      <c r="B1952">
        <v>619</v>
      </c>
      <c r="C1952">
        <v>2001</v>
      </c>
      <c r="D1952">
        <v>99</v>
      </c>
      <c r="E1952">
        <v>99</v>
      </c>
      <c r="F1952">
        <v>99</v>
      </c>
      <c r="G1952">
        <v>99</v>
      </c>
      <c r="H1952">
        <v>99</v>
      </c>
      <c r="I1952">
        <v>99</v>
      </c>
      <c r="J1952">
        <v>999</v>
      </c>
      <c r="K1952">
        <v>99</v>
      </c>
      <c r="L1952">
        <v>99</v>
      </c>
      <c r="M1952">
        <v>66</v>
      </c>
      <c r="N1952">
        <v>99</v>
      </c>
      <c r="O1952">
        <v>99</v>
      </c>
      <c r="P1952">
        <v>9999</v>
      </c>
    </row>
    <row r="1953" spans="1:31">
      <c r="A1953">
        <v>10</v>
      </c>
      <c r="B1953">
        <v>620</v>
      </c>
      <c r="C1953">
        <v>2001</v>
      </c>
      <c r="D1953">
        <v>99</v>
      </c>
      <c r="E1953">
        <v>99</v>
      </c>
      <c r="F1953">
        <v>99</v>
      </c>
      <c r="G1953">
        <v>99</v>
      </c>
      <c r="H1953">
        <v>99</v>
      </c>
      <c r="I1953">
        <v>99</v>
      </c>
      <c r="J1953">
        <v>999</v>
      </c>
      <c r="K1953">
        <v>99</v>
      </c>
      <c r="L1953">
        <v>99</v>
      </c>
      <c r="M1953">
        <v>67</v>
      </c>
      <c r="N1953">
        <v>99</v>
      </c>
      <c r="O1953">
        <v>99</v>
      </c>
      <c r="P1953">
        <v>9999</v>
      </c>
    </row>
    <row r="1954" spans="1:31">
      <c r="A1954">
        <v>10</v>
      </c>
      <c r="B1954">
        <v>621</v>
      </c>
      <c r="C1954">
        <v>2001</v>
      </c>
      <c r="D1954">
        <v>99</v>
      </c>
      <c r="E1954">
        <v>99</v>
      </c>
      <c r="F1954">
        <v>99</v>
      </c>
      <c r="G1954">
        <v>99</v>
      </c>
      <c r="H1954">
        <v>99</v>
      </c>
      <c r="I1954">
        <v>99</v>
      </c>
      <c r="J1954">
        <v>999</v>
      </c>
      <c r="K1954">
        <v>99</v>
      </c>
      <c r="L1954">
        <v>99</v>
      </c>
      <c r="M1954">
        <v>68</v>
      </c>
      <c r="N1954">
        <v>99</v>
      </c>
      <c r="O1954">
        <v>99</v>
      </c>
      <c r="P1954">
        <v>9999</v>
      </c>
    </row>
    <row r="1955" spans="1:31">
      <c r="A1955">
        <v>10</v>
      </c>
      <c r="B1955">
        <v>622</v>
      </c>
      <c r="C1955">
        <v>2000</v>
      </c>
      <c r="D1955">
        <v>99</v>
      </c>
      <c r="E1955">
        <v>99</v>
      </c>
      <c r="F1955">
        <v>99</v>
      </c>
      <c r="G1955">
        <v>99</v>
      </c>
      <c r="H1955">
        <v>99</v>
      </c>
      <c r="I1955">
        <v>99</v>
      </c>
      <c r="J1955">
        <v>999</v>
      </c>
      <c r="K1955">
        <v>99</v>
      </c>
      <c r="L1955">
        <v>99</v>
      </c>
      <c r="M1955">
        <v>35</v>
      </c>
      <c r="N1955">
        <v>99</v>
      </c>
      <c r="O1955">
        <v>99</v>
      </c>
      <c r="P1955">
        <v>9999</v>
      </c>
      <c r="Q1955">
        <v>24</v>
      </c>
      <c r="R1955">
        <v>29</v>
      </c>
      <c r="S1955">
        <v>29</v>
      </c>
      <c r="T1955">
        <v>2</v>
      </c>
      <c r="U1955">
        <v>35</v>
      </c>
      <c r="V1955">
        <v>65.768965517241398</v>
      </c>
      <c r="W1955">
        <v>60.704755172413805</v>
      </c>
      <c r="X1955">
        <v>0</v>
      </c>
      <c r="Y1955">
        <v>0</v>
      </c>
      <c r="AA1955">
        <v>12.650572311562001</v>
      </c>
      <c r="AB1955">
        <v>0</v>
      </c>
      <c r="AD1955">
        <v>2.7719371945940543E-3</v>
      </c>
      <c r="AE1955">
        <v>2.481723188041299E-3</v>
      </c>
    </row>
    <row r="1956" spans="1:31">
      <c r="A1956">
        <v>10</v>
      </c>
      <c r="B1956">
        <v>623</v>
      </c>
      <c r="C1956">
        <v>2000</v>
      </c>
      <c r="D1956">
        <v>99</v>
      </c>
      <c r="E1956">
        <v>99</v>
      </c>
      <c r="F1956">
        <v>99</v>
      </c>
      <c r="G1956">
        <v>99</v>
      </c>
      <c r="H1956">
        <v>99</v>
      </c>
      <c r="I1956">
        <v>99</v>
      </c>
      <c r="J1956">
        <v>999</v>
      </c>
      <c r="K1956">
        <v>99</v>
      </c>
      <c r="L1956">
        <v>99</v>
      </c>
      <c r="M1956">
        <v>36</v>
      </c>
      <c r="N1956">
        <v>99</v>
      </c>
      <c r="O1956">
        <v>99</v>
      </c>
      <c r="P1956">
        <v>9999</v>
      </c>
      <c r="Q1956">
        <v>9</v>
      </c>
      <c r="R1956">
        <v>9</v>
      </c>
      <c r="S1956">
        <v>9</v>
      </c>
      <c r="T1956">
        <v>2</v>
      </c>
      <c r="U1956">
        <v>36</v>
      </c>
      <c r="V1956">
        <v>72.077777777777783</v>
      </c>
      <c r="W1956">
        <v>66.527788888888878</v>
      </c>
      <c r="X1956">
        <v>0</v>
      </c>
      <c r="Y1956">
        <v>0</v>
      </c>
      <c r="AA1956">
        <v>13.664195260236728</v>
      </c>
      <c r="AB1956">
        <v>0</v>
      </c>
      <c r="AD1956">
        <v>8.6025637073608571E-4</v>
      </c>
      <c r="AE1956">
        <v>8.4406953918229443E-4</v>
      </c>
    </row>
    <row r="1957" spans="1:31">
      <c r="A1957">
        <v>10</v>
      </c>
      <c r="B1957">
        <v>624</v>
      </c>
      <c r="C1957">
        <v>2000</v>
      </c>
      <c r="D1957">
        <v>99</v>
      </c>
      <c r="E1957">
        <v>99</v>
      </c>
      <c r="F1957">
        <v>99</v>
      </c>
      <c r="G1957">
        <v>99</v>
      </c>
      <c r="H1957">
        <v>99</v>
      </c>
      <c r="I1957">
        <v>99</v>
      </c>
      <c r="J1957">
        <v>999</v>
      </c>
      <c r="K1957">
        <v>99</v>
      </c>
      <c r="L1957">
        <v>99</v>
      </c>
      <c r="M1957">
        <v>37</v>
      </c>
      <c r="N1957">
        <v>99</v>
      </c>
      <c r="O1957">
        <v>99</v>
      </c>
      <c r="P1957">
        <v>9999</v>
      </c>
      <c r="Q1957">
        <v>14</v>
      </c>
      <c r="R1957">
        <v>14</v>
      </c>
      <c r="S1957">
        <v>14</v>
      </c>
      <c r="T1957">
        <v>2</v>
      </c>
      <c r="U1957">
        <v>37</v>
      </c>
      <c r="V1957">
        <v>77.585714285714261</v>
      </c>
      <c r="W1957">
        <v>71.61161428571431</v>
      </c>
      <c r="X1957">
        <v>0</v>
      </c>
      <c r="Y1957">
        <v>0</v>
      </c>
      <c r="AA1957">
        <v>13.235817110124023</v>
      </c>
      <c r="AB1957">
        <v>0</v>
      </c>
      <c r="AD1957">
        <v>1.3381765767005781E-3</v>
      </c>
      <c r="AE1957">
        <v>1.4133317919836727E-3</v>
      </c>
    </row>
    <row r="1958" spans="1:31">
      <c r="A1958">
        <v>10</v>
      </c>
      <c r="B1958">
        <v>625</v>
      </c>
      <c r="C1958">
        <v>2000</v>
      </c>
      <c r="D1958">
        <v>99</v>
      </c>
      <c r="E1958">
        <v>99</v>
      </c>
      <c r="F1958">
        <v>99</v>
      </c>
      <c r="G1958">
        <v>99</v>
      </c>
      <c r="H1958">
        <v>99</v>
      </c>
      <c r="I1958">
        <v>99</v>
      </c>
      <c r="J1958">
        <v>999</v>
      </c>
      <c r="K1958">
        <v>99</v>
      </c>
      <c r="L1958">
        <v>99</v>
      </c>
      <c r="M1958">
        <v>38</v>
      </c>
      <c r="N1958">
        <v>99</v>
      </c>
      <c r="O1958">
        <v>99</v>
      </c>
      <c r="P1958">
        <v>9999</v>
      </c>
      <c r="Q1958">
        <v>26</v>
      </c>
      <c r="R1958">
        <v>30</v>
      </c>
      <c r="S1958">
        <v>30</v>
      </c>
      <c r="T1958">
        <v>2</v>
      </c>
      <c r="U1958">
        <v>38</v>
      </c>
      <c r="V1958">
        <v>75.516666666666652</v>
      </c>
      <c r="W1958">
        <v>69.701883333333356</v>
      </c>
      <c r="X1958">
        <v>0</v>
      </c>
      <c r="Y1958">
        <v>0</v>
      </c>
      <c r="AA1958">
        <v>14.775998769582998</v>
      </c>
      <c r="AB1958">
        <v>0</v>
      </c>
      <c r="AD1958">
        <v>2.8675212357869525E-3</v>
      </c>
      <c r="AE1958">
        <v>2.9478025913634793E-3</v>
      </c>
    </row>
    <row r="1959" spans="1:31">
      <c r="A1959">
        <v>10</v>
      </c>
      <c r="B1959">
        <v>626</v>
      </c>
      <c r="C1959">
        <v>2000</v>
      </c>
      <c r="D1959">
        <v>99</v>
      </c>
      <c r="E1959">
        <v>99</v>
      </c>
      <c r="F1959">
        <v>99</v>
      </c>
      <c r="G1959">
        <v>99</v>
      </c>
      <c r="H1959">
        <v>99</v>
      </c>
      <c r="I1959">
        <v>99</v>
      </c>
      <c r="J1959">
        <v>999</v>
      </c>
      <c r="K1959">
        <v>99</v>
      </c>
      <c r="L1959">
        <v>99</v>
      </c>
      <c r="M1959">
        <v>39</v>
      </c>
      <c r="N1959">
        <v>99</v>
      </c>
      <c r="O1959">
        <v>99</v>
      </c>
      <c r="P1959">
        <v>9999</v>
      </c>
      <c r="Q1959">
        <v>42</v>
      </c>
      <c r="R1959">
        <v>44</v>
      </c>
      <c r="S1959">
        <v>44</v>
      </c>
      <c r="T1959">
        <v>2</v>
      </c>
      <c r="U1959">
        <v>39</v>
      </c>
      <c r="V1959">
        <v>74.402272727272717</v>
      </c>
      <c r="W1959">
        <v>68.673297727272754</v>
      </c>
      <c r="X1959">
        <v>0</v>
      </c>
      <c r="Y1959">
        <v>0</v>
      </c>
      <c r="AA1959">
        <v>13.304820798671644</v>
      </c>
      <c r="AB1959">
        <v>0</v>
      </c>
      <c r="AD1959">
        <v>4.2056978124875299E-3</v>
      </c>
      <c r="AE1959">
        <v>4.2596430559905633E-3</v>
      </c>
    </row>
    <row r="1960" spans="1:31">
      <c r="A1960">
        <v>10</v>
      </c>
      <c r="B1960">
        <v>627</v>
      </c>
      <c r="C1960">
        <v>2000</v>
      </c>
      <c r="D1960">
        <v>99</v>
      </c>
      <c r="E1960">
        <v>99</v>
      </c>
      <c r="F1960">
        <v>99</v>
      </c>
      <c r="G1960">
        <v>99</v>
      </c>
      <c r="H1960">
        <v>99</v>
      </c>
      <c r="I1960">
        <v>99</v>
      </c>
      <c r="J1960">
        <v>999</v>
      </c>
      <c r="K1960">
        <v>99</v>
      </c>
      <c r="L1960">
        <v>99</v>
      </c>
      <c r="M1960">
        <v>40</v>
      </c>
      <c r="N1960">
        <v>99</v>
      </c>
      <c r="O1960">
        <v>99</v>
      </c>
      <c r="P1960">
        <v>9999</v>
      </c>
      <c r="Q1960">
        <v>65</v>
      </c>
      <c r="R1960">
        <v>73</v>
      </c>
      <c r="S1960">
        <v>73</v>
      </c>
      <c r="T1960">
        <v>5</v>
      </c>
      <c r="U1960">
        <v>40</v>
      </c>
      <c r="V1960">
        <v>74.690410958904124</v>
      </c>
      <c r="W1960">
        <v>68.939249315068523</v>
      </c>
      <c r="X1960">
        <v>0</v>
      </c>
      <c r="Y1960">
        <v>0</v>
      </c>
      <c r="AA1960">
        <v>11.85672218068281</v>
      </c>
      <c r="AB1960">
        <v>0</v>
      </c>
      <c r="AD1960">
        <v>6.9776350070815804E-3</v>
      </c>
      <c r="AE1960">
        <v>7.0945040163982488E-3</v>
      </c>
    </row>
    <row r="1961" spans="1:31">
      <c r="A1961">
        <v>10</v>
      </c>
      <c r="B1961">
        <v>628</v>
      </c>
      <c r="C1961">
        <v>2000</v>
      </c>
      <c r="D1961">
        <v>99</v>
      </c>
      <c r="E1961">
        <v>99</v>
      </c>
      <c r="F1961">
        <v>99</v>
      </c>
      <c r="G1961">
        <v>99</v>
      </c>
      <c r="H1961">
        <v>99</v>
      </c>
      <c r="I1961">
        <v>99</v>
      </c>
      <c r="J1961">
        <v>999</v>
      </c>
      <c r="K1961">
        <v>99</v>
      </c>
      <c r="L1961">
        <v>99</v>
      </c>
      <c r="M1961">
        <v>41</v>
      </c>
      <c r="N1961">
        <v>99</v>
      </c>
      <c r="O1961">
        <v>99</v>
      </c>
      <c r="P1961">
        <v>9999</v>
      </c>
      <c r="Q1961">
        <v>95</v>
      </c>
      <c r="R1961">
        <v>103</v>
      </c>
      <c r="S1961">
        <v>103</v>
      </c>
      <c r="T1961">
        <v>5</v>
      </c>
      <c r="U1961">
        <v>41</v>
      </c>
      <c r="V1961">
        <v>75.887378640776689</v>
      </c>
      <c r="W1961">
        <v>70.044050485436884</v>
      </c>
      <c r="X1961">
        <v>0</v>
      </c>
      <c r="Y1961">
        <v>0</v>
      </c>
      <c r="AA1961">
        <v>11.256645225328498</v>
      </c>
      <c r="AB1961">
        <v>0</v>
      </c>
      <c r="AD1961">
        <v>9.8451562428685368E-3</v>
      </c>
      <c r="AE1961">
        <v>1.0170471937821005E-2</v>
      </c>
    </row>
    <row r="1962" spans="1:31">
      <c r="A1962">
        <v>10</v>
      </c>
      <c r="B1962">
        <v>629</v>
      </c>
      <c r="C1962">
        <v>2000</v>
      </c>
      <c r="D1962">
        <v>99</v>
      </c>
      <c r="E1962">
        <v>99</v>
      </c>
      <c r="F1962">
        <v>99</v>
      </c>
      <c r="G1962">
        <v>99</v>
      </c>
      <c r="H1962">
        <v>99</v>
      </c>
      <c r="I1962">
        <v>99</v>
      </c>
      <c r="J1962">
        <v>999</v>
      </c>
      <c r="K1962">
        <v>99</v>
      </c>
      <c r="L1962">
        <v>99</v>
      </c>
      <c r="M1962">
        <v>42</v>
      </c>
      <c r="N1962">
        <v>99</v>
      </c>
      <c r="O1962">
        <v>99</v>
      </c>
      <c r="P1962">
        <v>9999</v>
      </c>
      <c r="Q1962">
        <v>164</v>
      </c>
      <c r="R1962">
        <v>206</v>
      </c>
      <c r="S1962">
        <v>206</v>
      </c>
      <c r="T1962">
        <v>5</v>
      </c>
      <c r="U1962">
        <v>42</v>
      </c>
      <c r="V1962">
        <v>77.101941747572795</v>
      </c>
      <c r="W1962">
        <v>71.165092233009716</v>
      </c>
      <c r="X1962">
        <v>0</v>
      </c>
      <c r="Y1962">
        <v>0</v>
      </c>
      <c r="AA1962">
        <v>9.1531922223802553</v>
      </c>
      <c r="AB1962">
        <v>0</v>
      </c>
      <c r="AD1962">
        <v>1.9690312485737077E-2</v>
      </c>
      <c r="AE1962">
        <v>2.0666496825701219E-2</v>
      </c>
    </row>
    <row r="1963" spans="1:31">
      <c r="A1963">
        <v>10</v>
      </c>
      <c r="B1963">
        <v>630</v>
      </c>
      <c r="C1963">
        <v>2000</v>
      </c>
      <c r="D1963">
        <v>99</v>
      </c>
      <c r="E1963">
        <v>99</v>
      </c>
      <c r="F1963">
        <v>99</v>
      </c>
      <c r="G1963">
        <v>99</v>
      </c>
      <c r="H1963">
        <v>99</v>
      </c>
      <c r="I1963">
        <v>99</v>
      </c>
      <c r="J1963">
        <v>999</v>
      </c>
      <c r="K1963">
        <v>99</v>
      </c>
      <c r="L1963">
        <v>99</v>
      </c>
      <c r="M1963">
        <v>43</v>
      </c>
      <c r="N1963">
        <v>99</v>
      </c>
      <c r="O1963">
        <v>99</v>
      </c>
      <c r="P1963">
        <v>9999</v>
      </c>
      <c r="Q1963">
        <v>293</v>
      </c>
      <c r="R1963">
        <v>386</v>
      </c>
      <c r="S1963">
        <v>386</v>
      </c>
      <c r="T1963">
        <v>5</v>
      </c>
      <c r="U1963">
        <v>43</v>
      </c>
      <c r="V1963">
        <v>75.629274611398998</v>
      </c>
      <c r="W1963">
        <v>69.80582046632118</v>
      </c>
      <c r="X1963">
        <v>0</v>
      </c>
      <c r="Y1963">
        <v>0</v>
      </c>
      <c r="AA1963">
        <v>8.215849733061436</v>
      </c>
      <c r="AB1963">
        <v>0</v>
      </c>
      <c r="AD1963">
        <v>3.6895439900458793E-2</v>
      </c>
      <c r="AE1963">
        <v>3.7984950902412176E-2</v>
      </c>
    </row>
    <row r="1964" spans="1:31">
      <c r="A1964">
        <v>10</v>
      </c>
      <c r="B1964">
        <v>631</v>
      </c>
      <c r="C1964">
        <v>2000</v>
      </c>
      <c r="D1964">
        <v>99</v>
      </c>
      <c r="E1964">
        <v>99</v>
      </c>
      <c r="F1964">
        <v>99</v>
      </c>
      <c r="G1964">
        <v>99</v>
      </c>
      <c r="H1964">
        <v>99</v>
      </c>
      <c r="I1964">
        <v>99</v>
      </c>
      <c r="J1964">
        <v>999</v>
      </c>
      <c r="K1964">
        <v>99</v>
      </c>
      <c r="L1964">
        <v>99</v>
      </c>
      <c r="M1964">
        <v>44</v>
      </c>
      <c r="N1964">
        <v>99</v>
      </c>
      <c r="O1964">
        <v>99</v>
      </c>
      <c r="P1964">
        <v>9999</v>
      </c>
      <c r="Q1964">
        <v>507</v>
      </c>
      <c r="R1964">
        <v>787</v>
      </c>
      <c r="S1964">
        <v>787</v>
      </c>
      <c r="T1964">
        <v>5</v>
      </c>
      <c r="U1964">
        <v>44</v>
      </c>
      <c r="V1964">
        <v>75.659847522236348</v>
      </c>
      <c r="W1964">
        <v>69.834039263024138</v>
      </c>
      <c r="X1964">
        <v>0</v>
      </c>
      <c r="Y1964">
        <v>0</v>
      </c>
      <c r="AA1964">
        <v>7.7417882193232499</v>
      </c>
      <c r="AB1964">
        <v>0</v>
      </c>
      <c r="AD1964">
        <v>7.5224640418811051E-2</v>
      </c>
      <c r="AE1964">
        <v>7.7477308250242502E-2</v>
      </c>
    </row>
    <row r="1965" spans="1:31">
      <c r="A1965">
        <v>10</v>
      </c>
      <c r="B1965">
        <v>632</v>
      </c>
      <c r="C1965">
        <v>2000</v>
      </c>
      <c r="D1965">
        <v>99</v>
      </c>
      <c r="E1965">
        <v>99</v>
      </c>
      <c r="F1965">
        <v>99</v>
      </c>
      <c r="G1965">
        <v>99</v>
      </c>
      <c r="H1965">
        <v>99</v>
      </c>
      <c r="I1965">
        <v>99</v>
      </c>
      <c r="J1965">
        <v>999</v>
      </c>
      <c r="K1965">
        <v>99</v>
      </c>
      <c r="L1965">
        <v>99</v>
      </c>
      <c r="M1965">
        <v>45</v>
      </c>
      <c r="N1965">
        <v>99</v>
      </c>
      <c r="O1965">
        <v>99</v>
      </c>
      <c r="P1965">
        <v>9999</v>
      </c>
      <c r="Q1965">
        <v>780</v>
      </c>
      <c r="R1965">
        <v>1359</v>
      </c>
      <c r="S1965">
        <v>1357</v>
      </c>
      <c r="T1965">
        <v>7.9941133186166269</v>
      </c>
      <c r="U1965">
        <v>45</v>
      </c>
      <c r="V1965">
        <v>75.878924097273426</v>
      </c>
      <c r="W1965">
        <v>69.971902210759055</v>
      </c>
      <c r="X1965">
        <v>0</v>
      </c>
      <c r="Y1965">
        <v>0</v>
      </c>
      <c r="AA1965">
        <v>7.7312833145619138</v>
      </c>
      <c r="AB1965">
        <v>0</v>
      </c>
      <c r="AD1965">
        <v>0.12989871198114888</v>
      </c>
      <c r="AE1965">
        <v>0.13385548036265471</v>
      </c>
    </row>
    <row r="1966" spans="1:31">
      <c r="A1966">
        <v>10</v>
      </c>
      <c r="B1966">
        <v>633</v>
      </c>
      <c r="C1966">
        <v>2000</v>
      </c>
      <c r="D1966">
        <v>99</v>
      </c>
      <c r="E1966">
        <v>99</v>
      </c>
      <c r="F1966">
        <v>99</v>
      </c>
      <c r="G1966">
        <v>99</v>
      </c>
      <c r="H1966">
        <v>99</v>
      </c>
      <c r="I1966">
        <v>99</v>
      </c>
      <c r="J1966">
        <v>999</v>
      </c>
      <c r="K1966">
        <v>99</v>
      </c>
      <c r="L1966">
        <v>99</v>
      </c>
      <c r="M1966">
        <v>46</v>
      </c>
      <c r="N1966">
        <v>99</v>
      </c>
      <c r="O1966">
        <v>99</v>
      </c>
      <c r="P1966">
        <v>9999</v>
      </c>
      <c r="Q1966">
        <v>1261</v>
      </c>
      <c r="R1966">
        <v>2676</v>
      </c>
      <c r="S1966">
        <v>2676</v>
      </c>
      <c r="T1966">
        <v>8</v>
      </c>
      <c r="U1966">
        <v>46</v>
      </c>
      <c r="V1966">
        <v>75.579708520179437</v>
      </c>
      <c r="W1966">
        <v>69.760070964125617</v>
      </c>
      <c r="X1966">
        <v>0</v>
      </c>
      <c r="Y1966">
        <v>0</v>
      </c>
      <c r="AA1966">
        <v>7.5113837149233502</v>
      </c>
      <c r="AB1966">
        <v>0</v>
      </c>
      <c r="AD1966">
        <v>0.25578289423219608</v>
      </c>
      <c r="AE1966">
        <v>0.26316349867430272</v>
      </c>
    </row>
    <row r="1967" spans="1:31">
      <c r="A1967">
        <v>10</v>
      </c>
      <c r="B1967">
        <v>634</v>
      </c>
      <c r="C1967">
        <v>2000</v>
      </c>
      <c r="D1967">
        <v>99</v>
      </c>
      <c r="E1967">
        <v>99</v>
      </c>
      <c r="F1967">
        <v>99</v>
      </c>
      <c r="G1967">
        <v>99</v>
      </c>
      <c r="H1967">
        <v>99</v>
      </c>
      <c r="I1967">
        <v>99</v>
      </c>
      <c r="J1967">
        <v>999</v>
      </c>
      <c r="K1967">
        <v>99</v>
      </c>
      <c r="L1967">
        <v>99</v>
      </c>
      <c r="M1967">
        <v>47</v>
      </c>
      <c r="N1967">
        <v>99</v>
      </c>
      <c r="O1967">
        <v>99</v>
      </c>
      <c r="P1967">
        <v>9999</v>
      </c>
      <c r="Q1967">
        <v>1781</v>
      </c>
      <c r="R1967">
        <v>4848</v>
      </c>
      <c r="S1967">
        <v>4848</v>
      </c>
      <c r="T1967">
        <v>8.0012376237623766</v>
      </c>
      <c r="U1967">
        <v>47</v>
      </c>
      <c r="V1967">
        <v>75.181868811881301</v>
      </c>
      <c r="W1967">
        <v>69.392864913366324</v>
      </c>
      <c r="X1967">
        <v>0</v>
      </c>
      <c r="Y1967">
        <v>0</v>
      </c>
      <c r="AA1967">
        <v>7.3973652199065212</v>
      </c>
      <c r="AB1967">
        <v>0</v>
      </c>
      <c r="AD1967">
        <v>0.46339143170317154</v>
      </c>
      <c r="AE1967">
        <v>0.4742529683357164</v>
      </c>
    </row>
    <row r="1968" spans="1:31">
      <c r="A1968">
        <v>10</v>
      </c>
      <c r="B1968">
        <v>635</v>
      </c>
      <c r="C1968">
        <v>2000</v>
      </c>
      <c r="D1968">
        <v>99</v>
      </c>
      <c r="E1968">
        <v>99</v>
      </c>
      <c r="F1968">
        <v>99</v>
      </c>
      <c r="G1968">
        <v>99</v>
      </c>
      <c r="H1968">
        <v>99</v>
      </c>
      <c r="I1968">
        <v>99</v>
      </c>
      <c r="J1968">
        <v>999</v>
      </c>
      <c r="K1968">
        <v>99</v>
      </c>
      <c r="L1968">
        <v>99</v>
      </c>
      <c r="M1968">
        <v>48</v>
      </c>
      <c r="N1968">
        <v>99</v>
      </c>
      <c r="O1968">
        <v>99</v>
      </c>
      <c r="P1968">
        <v>9999</v>
      </c>
      <c r="Q1968">
        <v>2388</v>
      </c>
      <c r="R1968">
        <v>9130</v>
      </c>
      <c r="S1968">
        <v>9129</v>
      </c>
      <c r="T1968">
        <v>8</v>
      </c>
      <c r="U1968">
        <v>48.005257969109437</v>
      </c>
      <c r="V1968">
        <v>74.977105926169571</v>
      </c>
      <c r="W1968">
        <v>69.199602081279181</v>
      </c>
      <c r="X1968">
        <v>0</v>
      </c>
      <c r="Y1968">
        <v>0</v>
      </c>
      <c r="AA1968">
        <v>7.2075490187996483</v>
      </c>
      <c r="AD1968">
        <v>0.87268229609116221</v>
      </c>
      <c r="AE1968">
        <v>0.89055230687743547</v>
      </c>
    </row>
    <row r="1969" spans="1:31">
      <c r="A1969">
        <v>10</v>
      </c>
      <c r="B1969">
        <v>636</v>
      </c>
      <c r="C1969">
        <v>2000</v>
      </c>
      <c r="D1969">
        <v>99</v>
      </c>
      <c r="E1969">
        <v>99</v>
      </c>
      <c r="F1969">
        <v>99</v>
      </c>
      <c r="G1969">
        <v>99</v>
      </c>
      <c r="H1969">
        <v>99</v>
      </c>
      <c r="I1969">
        <v>99</v>
      </c>
      <c r="J1969">
        <v>999</v>
      </c>
      <c r="K1969">
        <v>99</v>
      </c>
      <c r="L1969">
        <v>99</v>
      </c>
      <c r="M1969">
        <v>49</v>
      </c>
      <c r="N1969">
        <v>99</v>
      </c>
      <c r="O1969">
        <v>99</v>
      </c>
      <c r="P1969">
        <v>9999</v>
      </c>
      <c r="Q1969">
        <v>3022</v>
      </c>
      <c r="R1969">
        <v>16911</v>
      </c>
      <c r="S1969">
        <v>16911</v>
      </c>
      <c r="T1969">
        <v>8</v>
      </c>
      <c r="U1969">
        <v>49</v>
      </c>
      <c r="V1969">
        <v>74.377896043995264</v>
      </c>
      <c r="W1969">
        <v>68.650798048607442</v>
      </c>
      <c r="X1969">
        <v>0</v>
      </c>
      <c r="Y1969">
        <v>0</v>
      </c>
      <c r="AA1969">
        <v>6.7834103831580004</v>
      </c>
      <c r="AB1969">
        <v>0</v>
      </c>
      <c r="AD1969">
        <v>1.6164217206131044</v>
      </c>
      <c r="AE1969">
        <v>1.6366186975541404</v>
      </c>
    </row>
    <row r="1970" spans="1:31">
      <c r="A1970">
        <v>10</v>
      </c>
      <c r="B1970">
        <v>637</v>
      </c>
      <c r="C1970">
        <v>2000</v>
      </c>
      <c r="D1970">
        <v>99</v>
      </c>
      <c r="E1970">
        <v>99</v>
      </c>
      <c r="F1970">
        <v>99</v>
      </c>
      <c r="G1970">
        <v>99</v>
      </c>
      <c r="H1970">
        <v>99</v>
      </c>
      <c r="I1970">
        <v>99</v>
      </c>
      <c r="J1970">
        <v>999</v>
      </c>
      <c r="K1970">
        <v>99</v>
      </c>
      <c r="L1970">
        <v>99</v>
      </c>
      <c r="M1970">
        <v>50</v>
      </c>
      <c r="N1970">
        <v>99</v>
      </c>
      <c r="O1970">
        <v>99</v>
      </c>
      <c r="P1970">
        <v>9999</v>
      </c>
      <c r="Q1970">
        <v>3526</v>
      </c>
      <c r="R1970">
        <v>29793.5</v>
      </c>
      <c r="S1970">
        <v>29785.5</v>
      </c>
      <c r="T1970">
        <v>10.999278366086562</v>
      </c>
      <c r="U1970">
        <v>50.007554011179927</v>
      </c>
      <c r="V1970">
        <v>74.180913531752012</v>
      </c>
      <c r="W1970">
        <v>68.457616706115246</v>
      </c>
      <c r="X1970">
        <v>0</v>
      </c>
      <c r="Y1970">
        <v>0</v>
      </c>
      <c r="AA1970">
        <v>6.707653902219282</v>
      </c>
      <c r="AD1970">
        <v>2.8477831312806181</v>
      </c>
      <c r="AE1970">
        <v>2.8744800517976179</v>
      </c>
    </row>
    <row r="1971" spans="1:31">
      <c r="A1971">
        <v>10</v>
      </c>
      <c r="B1971">
        <v>638</v>
      </c>
      <c r="C1971">
        <v>2000</v>
      </c>
      <c r="D1971">
        <v>99</v>
      </c>
      <c r="E1971">
        <v>99</v>
      </c>
      <c r="F1971">
        <v>99</v>
      </c>
      <c r="G1971">
        <v>99</v>
      </c>
      <c r="H1971">
        <v>99</v>
      </c>
      <c r="I1971">
        <v>99</v>
      </c>
      <c r="J1971">
        <v>999</v>
      </c>
      <c r="K1971">
        <v>99</v>
      </c>
      <c r="L1971">
        <v>99</v>
      </c>
      <c r="M1971">
        <v>51</v>
      </c>
      <c r="N1971">
        <v>99</v>
      </c>
      <c r="O1971">
        <v>99</v>
      </c>
      <c r="P1971">
        <v>9999</v>
      </c>
      <c r="Q1971">
        <v>3907</v>
      </c>
      <c r="R1971">
        <v>49259.5</v>
      </c>
      <c r="S1971">
        <v>49258.5</v>
      </c>
      <c r="T1971">
        <v>11.000294359463656</v>
      </c>
      <c r="U1971">
        <v>51.001553031456488</v>
      </c>
      <c r="V1971">
        <v>73.907887978724148</v>
      </c>
      <c r="W1971">
        <v>68.216193613284588</v>
      </c>
      <c r="X1971">
        <v>0</v>
      </c>
      <c r="Y1971">
        <v>0</v>
      </c>
      <c r="AA1971">
        <v>6.5636240444385745</v>
      </c>
      <c r="AD1971">
        <v>4.7084220771415772</v>
      </c>
      <c r="AE1971">
        <v>4.7369771969311216</v>
      </c>
    </row>
    <row r="1972" spans="1:31">
      <c r="A1972">
        <v>10</v>
      </c>
      <c r="B1972">
        <v>639</v>
      </c>
      <c r="C1972">
        <v>2000</v>
      </c>
      <c r="D1972">
        <v>99</v>
      </c>
      <c r="E1972">
        <v>99</v>
      </c>
      <c r="F1972">
        <v>99</v>
      </c>
      <c r="G1972">
        <v>99</v>
      </c>
      <c r="H1972">
        <v>99</v>
      </c>
      <c r="I1972">
        <v>99</v>
      </c>
      <c r="J1972">
        <v>999</v>
      </c>
      <c r="K1972">
        <v>99</v>
      </c>
      <c r="L1972">
        <v>99</v>
      </c>
      <c r="M1972">
        <v>52</v>
      </c>
      <c r="N1972">
        <v>99</v>
      </c>
      <c r="O1972">
        <v>99</v>
      </c>
      <c r="P1972">
        <v>9999</v>
      </c>
      <c r="Q1972">
        <v>4228</v>
      </c>
      <c r="R1972">
        <v>76209</v>
      </c>
      <c r="S1972">
        <v>76204</v>
      </c>
      <c r="T1972">
        <v>11.000380532483039</v>
      </c>
      <c r="U1972">
        <v>52.004094273266489</v>
      </c>
      <c r="V1972">
        <v>73.763971707522501</v>
      </c>
      <c r="W1972">
        <v>68.081851830612777</v>
      </c>
      <c r="X1972">
        <v>0</v>
      </c>
      <c r="Y1972">
        <v>0</v>
      </c>
      <c r="AA1972">
        <v>6.52238727222701</v>
      </c>
      <c r="AD1972">
        <v>7.2843641952695917</v>
      </c>
      <c r="AE1972">
        <v>7.3137777206743024</v>
      </c>
    </row>
    <row r="1973" spans="1:31">
      <c r="A1973">
        <v>10</v>
      </c>
      <c r="B1973">
        <v>640</v>
      </c>
      <c r="C1973">
        <v>2000</v>
      </c>
      <c r="D1973">
        <v>99</v>
      </c>
      <c r="E1973">
        <v>99</v>
      </c>
      <c r="F1973">
        <v>99</v>
      </c>
      <c r="G1973">
        <v>99</v>
      </c>
      <c r="H1973">
        <v>99</v>
      </c>
      <c r="I1973">
        <v>99</v>
      </c>
      <c r="J1973">
        <v>999</v>
      </c>
      <c r="K1973">
        <v>99</v>
      </c>
      <c r="L1973">
        <v>99</v>
      </c>
      <c r="M1973">
        <v>53</v>
      </c>
      <c r="N1973">
        <v>99</v>
      </c>
      <c r="O1973">
        <v>99</v>
      </c>
      <c r="P1973">
        <v>9999</v>
      </c>
      <c r="Q1973">
        <v>4418</v>
      </c>
      <c r="R1973">
        <v>106935.5</v>
      </c>
      <c r="S1973">
        <v>106931.5</v>
      </c>
      <c r="T1973">
        <v>11.000547058741018</v>
      </c>
      <c r="U1973">
        <v>53.004212977466878</v>
      </c>
      <c r="V1973">
        <v>73.658717964304145</v>
      </c>
      <c r="W1973">
        <v>67.985745948573921</v>
      </c>
      <c r="X1973">
        <v>0</v>
      </c>
      <c r="Y1973">
        <v>0</v>
      </c>
      <c r="AA1973">
        <v>6.516296511902131</v>
      </c>
      <c r="AD1973">
        <v>10.221327236983186</v>
      </c>
      <c r="AE1973">
        <v>10.248402053531663</v>
      </c>
    </row>
    <row r="1974" spans="1:31">
      <c r="A1974">
        <v>10</v>
      </c>
      <c r="B1974">
        <v>641</v>
      </c>
      <c r="C1974">
        <v>2000</v>
      </c>
      <c r="D1974">
        <v>99</v>
      </c>
      <c r="E1974">
        <v>99</v>
      </c>
      <c r="F1974">
        <v>99</v>
      </c>
      <c r="G1974">
        <v>99</v>
      </c>
      <c r="H1974">
        <v>99</v>
      </c>
      <c r="I1974">
        <v>99</v>
      </c>
      <c r="J1974">
        <v>999</v>
      </c>
      <c r="K1974">
        <v>99</v>
      </c>
      <c r="L1974">
        <v>99</v>
      </c>
      <c r="M1974">
        <v>54</v>
      </c>
      <c r="N1974">
        <v>99</v>
      </c>
      <c r="O1974">
        <v>99</v>
      </c>
      <c r="P1974">
        <v>9999</v>
      </c>
      <c r="Q1974">
        <v>4605</v>
      </c>
      <c r="R1974">
        <v>135816.25</v>
      </c>
      <c r="S1974">
        <v>135811.25</v>
      </c>
      <c r="T1974">
        <v>11.000509880076944</v>
      </c>
      <c r="U1974">
        <v>54.00308148257232</v>
      </c>
      <c r="V1974">
        <v>73.473655532954453</v>
      </c>
      <c r="W1974">
        <v>67.814902294176889</v>
      </c>
      <c r="X1974">
        <v>0</v>
      </c>
      <c r="Y1974">
        <v>0</v>
      </c>
      <c r="AA1974">
        <v>6.5098090414546412</v>
      </c>
      <c r="AD1974">
        <v>12.981866034664984</v>
      </c>
      <c r="AE1974">
        <v>12.983551818441324</v>
      </c>
    </row>
    <row r="1975" spans="1:31">
      <c r="A1975">
        <v>10</v>
      </c>
      <c r="B1975">
        <v>642</v>
      </c>
      <c r="C1975">
        <v>2000</v>
      </c>
      <c r="D1975">
        <v>99</v>
      </c>
      <c r="E1975">
        <v>99</v>
      </c>
      <c r="F1975">
        <v>99</v>
      </c>
      <c r="G1975">
        <v>99</v>
      </c>
      <c r="H1975">
        <v>99</v>
      </c>
      <c r="I1975">
        <v>99</v>
      </c>
      <c r="J1975">
        <v>999</v>
      </c>
      <c r="K1975">
        <v>99</v>
      </c>
      <c r="L1975">
        <v>99</v>
      </c>
      <c r="M1975">
        <v>55</v>
      </c>
      <c r="N1975">
        <v>99</v>
      </c>
      <c r="O1975">
        <v>99</v>
      </c>
      <c r="P1975">
        <v>9999</v>
      </c>
      <c r="Q1975">
        <v>4669</v>
      </c>
      <c r="R1975">
        <v>153383</v>
      </c>
      <c r="S1975">
        <v>153372</v>
      </c>
      <c r="T1975">
        <v>14.000104314037404</v>
      </c>
      <c r="U1975">
        <v>55.005020473098085</v>
      </c>
      <c r="V1975">
        <v>73.286957854106063</v>
      </c>
      <c r="W1975">
        <v>67.64114134001079</v>
      </c>
      <c r="X1975">
        <v>0</v>
      </c>
      <c r="Y1975">
        <v>0</v>
      </c>
      <c r="AA1975">
        <v>6.5569267460849598</v>
      </c>
      <c r="AD1975">
        <v>14.66096699029033</v>
      </c>
      <c r="AE1975">
        <v>14.624789932795364</v>
      </c>
    </row>
    <row r="1976" spans="1:31">
      <c r="A1976">
        <v>10</v>
      </c>
      <c r="B1976">
        <v>643</v>
      </c>
      <c r="C1976">
        <v>2000</v>
      </c>
      <c r="D1976">
        <v>99</v>
      </c>
      <c r="E1976">
        <v>99</v>
      </c>
      <c r="F1976">
        <v>99</v>
      </c>
      <c r="G1976">
        <v>99</v>
      </c>
      <c r="H1976">
        <v>99</v>
      </c>
      <c r="I1976">
        <v>99</v>
      </c>
      <c r="J1976">
        <v>999</v>
      </c>
      <c r="K1976">
        <v>99</v>
      </c>
      <c r="L1976">
        <v>99</v>
      </c>
      <c r="M1976">
        <v>56</v>
      </c>
      <c r="N1976">
        <v>99</v>
      </c>
      <c r="O1976">
        <v>99</v>
      </c>
      <c r="P1976">
        <v>9999</v>
      </c>
      <c r="Q1976">
        <v>4599</v>
      </c>
      <c r="R1976">
        <v>150002.5</v>
      </c>
      <c r="S1976">
        <v>149993.5</v>
      </c>
      <c r="T1976">
        <v>14.000173330444499</v>
      </c>
      <c r="U1976">
        <v>56.004293519385826</v>
      </c>
      <c r="V1976">
        <v>73.28961254987631</v>
      </c>
      <c r="W1976">
        <v>67.644218313460712</v>
      </c>
      <c r="X1976">
        <v>0</v>
      </c>
      <c r="Y1976">
        <v>0</v>
      </c>
      <c r="AA1976">
        <v>6.5648165588581611</v>
      </c>
      <c r="AD1976">
        <v>14.337845139037745</v>
      </c>
      <c r="AE1976">
        <v>14.30328362412169</v>
      </c>
    </row>
    <row r="1977" spans="1:31">
      <c r="A1977">
        <v>10</v>
      </c>
      <c r="B1977">
        <v>644</v>
      </c>
      <c r="C1977">
        <v>2000</v>
      </c>
      <c r="D1977">
        <v>99</v>
      </c>
      <c r="E1977">
        <v>99</v>
      </c>
      <c r="F1977">
        <v>99</v>
      </c>
      <c r="G1977">
        <v>99</v>
      </c>
      <c r="H1977">
        <v>99</v>
      </c>
      <c r="I1977">
        <v>99</v>
      </c>
      <c r="J1977">
        <v>999</v>
      </c>
      <c r="K1977">
        <v>99</v>
      </c>
      <c r="L1977">
        <v>99</v>
      </c>
      <c r="M1977">
        <v>57</v>
      </c>
      <c r="N1977">
        <v>99</v>
      </c>
      <c r="O1977">
        <v>99</v>
      </c>
      <c r="P1977">
        <v>9999</v>
      </c>
      <c r="Q1977">
        <v>4541</v>
      </c>
      <c r="R1977">
        <v>127654</v>
      </c>
      <c r="S1977">
        <v>127652</v>
      </c>
      <c r="T1977">
        <v>14.000391683770189</v>
      </c>
      <c r="U1977">
        <v>57.002679158963424</v>
      </c>
      <c r="V1977">
        <v>73.304697928743892</v>
      </c>
      <c r="W1977">
        <v>67.659640387146638</v>
      </c>
      <c r="X1977">
        <v>0</v>
      </c>
      <c r="Y1977">
        <v>0</v>
      </c>
      <c r="AA1977">
        <v>6.6617249882526357</v>
      </c>
      <c r="AD1977">
        <v>12.20168519443825</v>
      </c>
      <c r="AE1977">
        <v>12.175587818966141</v>
      </c>
    </row>
    <row r="1978" spans="1:31">
      <c r="A1978">
        <v>10</v>
      </c>
      <c r="B1978">
        <v>645</v>
      </c>
      <c r="C1978">
        <v>2000</v>
      </c>
      <c r="D1978">
        <v>99</v>
      </c>
      <c r="E1978">
        <v>99</v>
      </c>
      <c r="F1978">
        <v>99</v>
      </c>
      <c r="G1978">
        <v>99</v>
      </c>
      <c r="H1978">
        <v>99</v>
      </c>
      <c r="I1978">
        <v>99</v>
      </c>
      <c r="J1978">
        <v>999</v>
      </c>
      <c r="K1978">
        <v>99</v>
      </c>
      <c r="L1978">
        <v>99</v>
      </c>
      <c r="M1978">
        <v>58</v>
      </c>
      <c r="N1978">
        <v>99</v>
      </c>
      <c r="O1978">
        <v>99</v>
      </c>
      <c r="P1978">
        <v>9999</v>
      </c>
      <c r="Q1978">
        <v>4346</v>
      </c>
      <c r="R1978">
        <v>90306.75</v>
      </c>
      <c r="S1978">
        <v>90302.75</v>
      </c>
      <c r="T1978">
        <v>14.000315591027247</v>
      </c>
      <c r="U1978">
        <v>58.004014274205389</v>
      </c>
      <c r="V1978">
        <v>73.402765696505057</v>
      </c>
      <c r="W1978">
        <v>67.749046824155982</v>
      </c>
      <c r="X1978">
        <v>0</v>
      </c>
      <c r="Y1978">
        <v>0</v>
      </c>
      <c r="AA1978">
        <v>6.709841351764565</v>
      </c>
      <c r="AD1978">
        <v>8.6318841119967775</v>
      </c>
      <c r="AE1978">
        <v>8.6245569503451254</v>
      </c>
    </row>
    <row r="1979" spans="1:31">
      <c r="A1979">
        <v>10</v>
      </c>
      <c r="B1979">
        <v>646</v>
      </c>
      <c r="C1979">
        <v>2000</v>
      </c>
      <c r="D1979">
        <v>99</v>
      </c>
      <c r="E1979">
        <v>99</v>
      </c>
      <c r="F1979">
        <v>99</v>
      </c>
      <c r="G1979">
        <v>99</v>
      </c>
      <c r="H1979">
        <v>99</v>
      </c>
      <c r="I1979">
        <v>99</v>
      </c>
      <c r="J1979">
        <v>999</v>
      </c>
      <c r="K1979">
        <v>99</v>
      </c>
      <c r="L1979">
        <v>99</v>
      </c>
      <c r="M1979">
        <v>59</v>
      </c>
      <c r="N1979">
        <v>99</v>
      </c>
      <c r="O1979">
        <v>99</v>
      </c>
      <c r="P1979">
        <v>9999</v>
      </c>
      <c r="Q1979">
        <v>4024</v>
      </c>
      <c r="R1979">
        <v>51725</v>
      </c>
      <c r="S1979">
        <v>51724</v>
      </c>
      <c r="T1979">
        <v>14</v>
      </c>
      <c r="U1979">
        <v>59.001140669708477</v>
      </c>
      <c r="V1979">
        <v>73.710832495552779</v>
      </c>
      <c r="W1979">
        <v>68.034329286212113</v>
      </c>
      <c r="X1979">
        <v>0</v>
      </c>
      <c r="Y1979">
        <v>0</v>
      </c>
      <c r="AA1979">
        <v>6.8575482049201684</v>
      </c>
      <c r="AD1979">
        <v>4.9440845307026677</v>
      </c>
      <c r="AE1979">
        <v>4.9608128062548289</v>
      </c>
    </row>
    <row r="1980" spans="1:31">
      <c r="A1980">
        <v>10</v>
      </c>
      <c r="B1980">
        <v>647</v>
      </c>
      <c r="C1980">
        <v>2000</v>
      </c>
      <c r="D1980">
        <v>99</v>
      </c>
      <c r="E1980">
        <v>99</v>
      </c>
      <c r="F1980">
        <v>99</v>
      </c>
      <c r="G1980">
        <v>99</v>
      </c>
      <c r="H1980">
        <v>99</v>
      </c>
      <c r="I1980">
        <v>99</v>
      </c>
      <c r="J1980">
        <v>999</v>
      </c>
      <c r="K1980">
        <v>99</v>
      </c>
      <c r="L1980">
        <v>99</v>
      </c>
      <c r="M1980">
        <v>60</v>
      </c>
      <c r="N1980">
        <v>99</v>
      </c>
      <c r="O1980">
        <v>99</v>
      </c>
      <c r="P1980">
        <v>9999</v>
      </c>
      <c r="Q1980">
        <v>3392</v>
      </c>
      <c r="R1980">
        <v>23734.25</v>
      </c>
      <c r="S1980">
        <v>23733.25</v>
      </c>
      <c r="T1980">
        <v>17.0000315999031</v>
      </c>
      <c r="U1980">
        <v>60.00442417283768</v>
      </c>
      <c r="V1980">
        <v>74.169142447832016</v>
      </c>
      <c r="W1980">
        <v>68.456648415197677</v>
      </c>
      <c r="X1980">
        <v>0</v>
      </c>
      <c r="Y1980">
        <v>0</v>
      </c>
      <c r="AA1980">
        <v>6.9709098685183823</v>
      </c>
      <c r="AD1980">
        <v>2.2686155296825485</v>
      </c>
      <c r="AE1980">
        <v>2.290369097335617</v>
      </c>
    </row>
    <row r="1981" spans="1:31">
      <c r="A1981">
        <v>10</v>
      </c>
      <c r="B1981">
        <v>648</v>
      </c>
      <c r="C1981">
        <v>2000</v>
      </c>
      <c r="D1981">
        <v>99</v>
      </c>
      <c r="E1981">
        <v>99</v>
      </c>
      <c r="F1981">
        <v>99</v>
      </c>
      <c r="G1981">
        <v>99</v>
      </c>
      <c r="H1981">
        <v>99</v>
      </c>
      <c r="I1981">
        <v>99</v>
      </c>
      <c r="J1981">
        <v>999</v>
      </c>
      <c r="K1981">
        <v>99</v>
      </c>
      <c r="L1981">
        <v>99</v>
      </c>
      <c r="M1981">
        <v>61</v>
      </c>
      <c r="N1981">
        <v>99</v>
      </c>
      <c r="O1981">
        <v>99</v>
      </c>
      <c r="P1981">
        <v>9999</v>
      </c>
      <c r="Q1981">
        <v>2468</v>
      </c>
      <c r="R1981">
        <v>8890</v>
      </c>
      <c r="S1981">
        <v>8890</v>
      </c>
      <c r="T1981">
        <v>17</v>
      </c>
      <c r="U1981">
        <v>61</v>
      </c>
      <c r="V1981">
        <v>74.7754780652417</v>
      </c>
      <c r="W1981">
        <v>69.017766254218316</v>
      </c>
      <c r="X1981">
        <v>0</v>
      </c>
      <c r="Y1981">
        <v>0</v>
      </c>
      <c r="AA1981">
        <v>7.2342096324658893</v>
      </c>
      <c r="AB1981">
        <v>0</v>
      </c>
      <c r="AD1981">
        <v>0.84974212620486689</v>
      </c>
      <c r="AE1981">
        <v>0.86495853622566354</v>
      </c>
    </row>
    <row r="1982" spans="1:31">
      <c r="A1982">
        <v>10</v>
      </c>
      <c r="B1982">
        <v>649</v>
      </c>
      <c r="C1982">
        <v>2000</v>
      </c>
      <c r="D1982">
        <v>99</v>
      </c>
      <c r="E1982">
        <v>99</v>
      </c>
      <c r="F1982">
        <v>99</v>
      </c>
      <c r="G1982">
        <v>99</v>
      </c>
      <c r="H1982">
        <v>99</v>
      </c>
      <c r="I1982">
        <v>99</v>
      </c>
      <c r="J1982">
        <v>999</v>
      </c>
      <c r="K1982">
        <v>99</v>
      </c>
      <c r="L1982">
        <v>99</v>
      </c>
      <c r="M1982">
        <v>62</v>
      </c>
      <c r="N1982">
        <v>99</v>
      </c>
      <c r="O1982">
        <v>99</v>
      </c>
      <c r="P1982">
        <v>9999</v>
      </c>
      <c r="Q1982">
        <v>1364</v>
      </c>
      <c r="R1982">
        <v>2774</v>
      </c>
      <c r="S1982">
        <v>2774</v>
      </c>
      <c r="T1982">
        <v>16.998918529199713</v>
      </c>
      <c r="U1982">
        <v>62</v>
      </c>
      <c r="V1982">
        <v>75.521341023792402</v>
      </c>
      <c r="W1982">
        <v>69.706197764960208</v>
      </c>
      <c r="X1982">
        <v>0</v>
      </c>
      <c r="Y1982">
        <v>0</v>
      </c>
      <c r="AA1982">
        <v>7.673450904774211</v>
      </c>
      <c r="AB1982">
        <v>0</v>
      </c>
      <c r="AD1982">
        <v>0.26515013026910017</v>
      </c>
      <c r="AE1982">
        <v>0.27259035146360638</v>
      </c>
    </row>
    <row r="1983" spans="1:31">
      <c r="A1983">
        <v>10</v>
      </c>
      <c r="B1983">
        <v>650</v>
      </c>
      <c r="C1983">
        <v>2000</v>
      </c>
      <c r="D1983">
        <v>99</v>
      </c>
      <c r="E1983">
        <v>99</v>
      </c>
      <c r="F1983">
        <v>99</v>
      </c>
      <c r="G1983">
        <v>99</v>
      </c>
      <c r="H1983">
        <v>99</v>
      </c>
      <c r="I1983">
        <v>99</v>
      </c>
      <c r="J1983">
        <v>999</v>
      </c>
      <c r="K1983">
        <v>99</v>
      </c>
      <c r="L1983">
        <v>99</v>
      </c>
      <c r="M1983">
        <v>63</v>
      </c>
      <c r="N1983">
        <v>99</v>
      </c>
      <c r="O1983">
        <v>99</v>
      </c>
      <c r="P1983">
        <v>9999</v>
      </c>
      <c r="Q1983">
        <v>606</v>
      </c>
      <c r="R1983">
        <v>875</v>
      </c>
      <c r="S1983">
        <v>875</v>
      </c>
      <c r="T1983">
        <v>17</v>
      </c>
      <c r="U1983">
        <v>63</v>
      </c>
      <c r="V1983">
        <v>75.909257142857186</v>
      </c>
      <c r="W1983">
        <v>70.064244342857194</v>
      </c>
      <c r="X1983">
        <v>0</v>
      </c>
      <c r="Y1983">
        <v>0</v>
      </c>
      <c r="AA1983">
        <v>8.0812639889389501</v>
      </c>
      <c r="AB1983">
        <v>0</v>
      </c>
      <c r="AD1983">
        <v>8.3636036043786111E-2</v>
      </c>
      <c r="AE1983">
        <v>8.6424549459243924E-2</v>
      </c>
    </row>
    <row r="1984" spans="1:31">
      <c r="A1984">
        <v>10</v>
      </c>
      <c r="B1984">
        <v>651</v>
      </c>
      <c r="C1984">
        <v>2000</v>
      </c>
      <c r="D1984">
        <v>99</v>
      </c>
      <c r="E1984">
        <v>99</v>
      </c>
      <c r="F1984">
        <v>99</v>
      </c>
      <c r="G1984">
        <v>99</v>
      </c>
      <c r="H1984">
        <v>99</v>
      </c>
      <c r="I1984">
        <v>99</v>
      </c>
      <c r="J1984">
        <v>999</v>
      </c>
      <c r="K1984">
        <v>99</v>
      </c>
      <c r="L1984">
        <v>99</v>
      </c>
      <c r="M1984">
        <v>64</v>
      </c>
      <c r="N1984">
        <v>99</v>
      </c>
      <c r="O1984">
        <v>99</v>
      </c>
      <c r="P1984">
        <v>9999</v>
      </c>
      <c r="Q1984">
        <v>347</v>
      </c>
      <c r="R1984">
        <v>536</v>
      </c>
      <c r="S1984">
        <v>536</v>
      </c>
      <c r="T1984">
        <v>17</v>
      </c>
      <c r="U1984">
        <v>64</v>
      </c>
      <c r="V1984">
        <v>74.99104477611931</v>
      </c>
      <c r="W1984">
        <v>69.216734328358157</v>
      </c>
      <c r="X1984">
        <v>0</v>
      </c>
      <c r="Y1984">
        <v>0</v>
      </c>
      <c r="AA1984">
        <v>7.3262629562348947</v>
      </c>
      <c r="AB1984">
        <v>0</v>
      </c>
      <c r="AD1984">
        <v>5.1233046079393552E-2</v>
      </c>
      <c r="AE1984">
        <v>5.2300823094404411E-2</v>
      </c>
    </row>
    <row r="1985" spans="1:31">
      <c r="A1985">
        <v>10</v>
      </c>
      <c r="B1985">
        <v>652</v>
      </c>
      <c r="C1985">
        <v>2000</v>
      </c>
      <c r="D1985">
        <v>99</v>
      </c>
      <c r="E1985">
        <v>99</v>
      </c>
      <c r="F1985">
        <v>99</v>
      </c>
      <c r="G1985">
        <v>99</v>
      </c>
      <c r="H1985">
        <v>99</v>
      </c>
      <c r="I1985">
        <v>99</v>
      </c>
      <c r="J1985">
        <v>999</v>
      </c>
      <c r="K1985">
        <v>99</v>
      </c>
      <c r="L1985">
        <v>99</v>
      </c>
      <c r="M1985">
        <v>65</v>
      </c>
      <c r="N1985">
        <v>99</v>
      </c>
      <c r="O1985">
        <v>99</v>
      </c>
      <c r="P1985">
        <v>9999</v>
      </c>
      <c r="Q1985">
        <v>198</v>
      </c>
      <c r="R1985">
        <v>244</v>
      </c>
      <c r="S1985">
        <v>244</v>
      </c>
      <c r="T1985">
        <v>17</v>
      </c>
      <c r="U1985">
        <v>65</v>
      </c>
      <c r="V1985">
        <v>73.557377049180346</v>
      </c>
      <c r="W1985">
        <v>67.89345901639345</v>
      </c>
      <c r="X1985">
        <v>0</v>
      </c>
      <c r="Y1985">
        <v>0</v>
      </c>
      <c r="AA1985">
        <v>8.5112758045157939</v>
      </c>
      <c r="AB1985">
        <v>0</v>
      </c>
      <c r="AD1985">
        <v>2.3322506051067202E-2</v>
      </c>
      <c r="AE1985">
        <v>2.3353414658923724E-2</v>
      </c>
    </row>
    <row r="1986" spans="1:31">
      <c r="A1986">
        <v>10</v>
      </c>
      <c r="B1986">
        <v>653</v>
      </c>
      <c r="C1986">
        <v>2000</v>
      </c>
      <c r="D1986">
        <v>99</v>
      </c>
      <c r="E1986">
        <v>99</v>
      </c>
      <c r="F1986">
        <v>99</v>
      </c>
      <c r="G1986">
        <v>99</v>
      </c>
      <c r="H1986">
        <v>99</v>
      </c>
      <c r="I1986">
        <v>99</v>
      </c>
      <c r="J1986">
        <v>999</v>
      </c>
      <c r="K1986">
        <v>99</v>
      </c>
      <c r="L1986">
        <v>99</v>
      </c>
      <c r="M1986">
        <v>66</v>
      </c>
      <c r="N1986">
        <v>99</v>
      </c>
      <c r="O1986">
        <v>99</v>
      </c>
      <c r="P1986">
        <v>9999</v>
      </c>
    </row>
    <row r="1987" spans="1:31">
      <c r="A1987">
        <v>10</v>
      </c>
      <c r="B1987">
        <v>654</v>
      </c>
      <c r="C1987">
        <v>2000</v>
      </c>
      <c r="D1987">
        <v>99</v>
      </c>
      <c r="E1987">
        <v>99</v>
      </c>
      <c r="F1987">
        <v>99</v>
      </c>
      <c r="G1987">
        <v>99</v>
      </c>
      <c r="H1987">
        <v>99</v>
      </c>
      <c r="I1987">
        <v>99</v>
      </c>
      <c r="J1987">
        <v>999</v>
      </c>
      <c r="K1987">
        <v>99</v>
      </c>
      <c r="L1987">
        <v>99</v>
      </c>
      <c r="M1987">
        <v>67</v>
      </c>
      <c r="N1987">
        <v>99</v>
      </c>
      <c r="O1987">
        <v>99</v>
      </c>
      <c r="P1987">
        <v>9999</v>
      </c>
    </row>
    <row r="1988" spans="1:31">
      <c r="A1988">
        <v>10</v>
      </c>
      <c r="B1988">
        <v>655</v>
      </c>
      <c r="C1988">
        <v>2000</v>
      </c>
      <c r="D1988">
        <v>99</v>
      </c>
      <c r="E1988">
        <v>99</v>
      </c>
      <c r="F1988">
        <v>99</v>
      </c>
      <c r="G1988">
        <v>99</v>
      </c>
      <c r="H1988">
        <v>99</v>
      </c>
      <c r="I1988">
        <v>99</v>
      </c>
      <c r="J1988">
        <v>999</v>
      </c>
      <c r="K1988">
        <v>99</v>
      </c>
      <c r="L1988">
        <v>99</v>
      </c>
      <c r="M1988">
        <v>68</v>
      </c>
      <c r="N1988">
        <v>99</v>
      </c>
      <c r="O1988">
        <v>99</v>
      </c>
      <c r="P1988">
        <v>9999</v>
      </c>
    </row>
    <row r="1989" spans="1:31">
      <c r="A1989">
        <v>10</v>
      </c>
      <c r="B1989">
        <v>656</v>
      </c>
      <c r="C1989">
        <v>1999</v>
      </c>
      <c r="D1989">
        <v>99</v>
      </c>
      <c r="E1989">
        <v>99</v>
      </c>
      <c r="F1989">
        <v>99</v>
      </c>
      <c r="G1989">
        <v>99</v>
      </c>
      <c r="H1989">
        <v>99</v>
      </c>
      <c r="I1989">
        <v>99</v>
      </c>
      <c r="J1989">
        <v>999</v>
      </c>
      <c r="K1989">
        <v>99</v>
      </c>
      <c r="L1989">
        <v>99</v>
      </c>
      <c r="M1989">
        <v>35</v>
      </c>
      <c r="N1989">
        <v>99</v>
      </c>
      <c r="O1989">
        <v>99</v>
      </c>
      <c r="P1989">
        <v>9999</v>
      </c>
      <c r="Q1989">
        <v>26</v>
      </c>
      <c r="R1989">
        <v>35</v>
      </c>
      <c r="S1989">
        <v>34</v>
      </c>
      <c r="T1989">
        <v>1.971428571428572</v>
      </c>
      <c r="U1989">
        <v>35</v>
      </c>
      <c r="V1989">
        <v>73.302941176470611</v>
      </c>
      <c r="W1989">
        <v>66.168241176470545</v>
      </c>
      <c r="X1989">
        <v>0</v>
      </c>
      <c r="Y1989">
        <v>0</v>
      </c>
      <c r="AA1989">
        <v>11.520542663666768</v>
      </c>
      <c r="AB1989">
        <v>0</v>
      </c>
      <c r="AD1989">
        <v>3.1262065203289395E-3</v>
      </c>
      <c r="AE1989">
        <v>2.8856976453167731E-3</v>
      </c>
    </row>
    <row r="1990" spans="1:31">
      <c r="A1990">
        <v>10</v>
      </c>
      <c r="B1990">
        <v>657</v>
      </c>
      <c r="C1990">
        <v>1999</v>
      </c>
      <c r="D1990">
        <v>99</v>
      </c>
      <c r="E1990">
        <v>99</v>
      </c>
      <c r="F1990">
        <v>99</v>
      </c>
      <c r="G1990">
        <v>99</v>
      </c>
      <c r="H1990">
        <v>99</v>
      </c>
      <c r="I1990">
        <v>99</v>
      </c>
      <c r="J1990">
        <v>999</v>
      </c>
      <c r="K1990">
        <v>99</v>
      </c>
      <c r="L1990">
        <v>99</v>
      </c>
      <c r="M1990">
        <v>36</v>
      </c>
      <c r="N1990">
        <v>99</v>
      </c>
      <c r="O1990">
        <v>99</v>
      </c>
      <c r="P1990">
        <v>9999</v>
      </c>
      <c r="Q1990">
        <v>17</v>
      </c>
      <c r="R1990">
        <v>17</v>
      </c>
      <c r="S1990">
        <v>17</v>
      </c>
      <c r="T1990">
        <v>2</v>
      </c>
      <c r="U1990">
        <v>36</v>
      </c>
      <c r="V1990">
        <v>77.658823529411762</v>
      </c>
      <c r="W1990">
        <v>71.679094117647054</v>
      </c>
      <c r="X1990">
        <v>0</v>
      </c>
      <c r="Y1990">
        <v>0</v>
      </c>
      <c r="AA1990">
        <v>11.681353860821485</v>
      </c>
      <c r="AB1990">
        <v>0</v>
      </c>
      <c r="AD1990">
        <v>1.5184431670169139E-3</v>
      </c>
      <c r="AE1990">
        <v>1.5630171622824345E-3</v>
      </c>
    </row>
    <row r="1991" spans="1:31">
      <c r="A1991">
        <v>10</v>
      </c>
      <c r="B1991">
        <v>658</v>
      </c>
      <c r="C1991">
        <v>1999</v>
      </c>
      <c r="D1991">
        <v>99</v>
      </c>
      <c r="E1991">
        <v>99</v>
      </c>
      <c r="F1991">
        <v>99</v>
      </c>
      <c r="G1991">
        <v>99</v>
      </c>
      <c r="H1991">
        <v>99</v>
      </c>
      <c r="I1991">
        <v>99</v>
      </c>
      <c r="J1991">
        <v>999</v>
      </c>
      <c r="K1991">
        <v>99</v>
      </c>
      <c r="L1991">
        <v>99</v>
      </c>
      <c r="M1991">
        <v>37</v>
      </c>
      <c r="N1991">
        <v>99</v>
      </c>
      <c r="O1991">
        <v>99</v>
      </c>
      <c r="P1991">
        <v>9999</v>
      </c>
      <c r="Q1991">
        <v>20</v>
      </c>
      <c r="R1991">
        <v>20</v>
      </c>
      <c r="S1991">
        <v>20</v>
      </c>
      <c r="T1991">
        <v>2</v>
      </c>
      <c r="U1991">
        <v>37</v>
      </c>
      <c r="V1991">
        <v>82.61</v>
      </c>
      <c r="W1991">
        <v>76.249030000000005</v>
      </c>
      <c r="X1991">
        <v>0</v>
      </c>
      <c r="Y1991">
        <v>0</v>
      </c>
      <c r="AA1991">
        <v>13.315083600229462</v>
      </c>
      <c r="AB1991">
        <v>0</v>
      </c>
      <c r="AD1991">
        <v>1.7864037259022502E-3</v>
      </c>
      <c r="AE1991">
        <v>1.9560801056832579E-3</v>
      </c>
    </row>
    <row r="1992" spans="1:31">
      <c r="A1992">
        <v>10</v>
      </c>
      <c r="B1992">
        <v>659</v>
      </c>
      <c r="C1992">
        <v>1999</v>
      </c>
      <c r="D1992">
        <v>99</v>
      </c>
      <c r="E1992">
        <v>99</v>
      </c>
      <c r="F1992">
        <v>99</v>
      </c>
      <c r="G1992">
        <v>99</v>
      </c>
      <c r="H1992">
        <v>99</v>
      </c>
      <c r="I1992">
        <v>99</v>
      </c>
      <c r="J1992">
        <v>999</v>
      </c>
      <c r="K1992">
        <v>99</v>
      </c>
      <c r="L1992">
        <v>99</v>
      </c>
      <c r="M1992">
        <v>38</v>
      </c>
      <c r="N1992">
        <v>99</v>
      </c>
      <c r="O1992">
        <v>99</v>
      </c>
      <c r="P1992">
        <v>9999</v>
      </c>
      <c r="Q1992">
        <v>31</v>
      </c>
      <c r="R1992">
        <v>37</v>
      </c>
      <c r="S1992">
        <v>37</v>
      </c>
      <c r="T1992">
        <v>2</v>
      </c>
      <c r="U1992">
        <v>38</v>
      </c>
      <c r="V1992">
        <v>78.802702702702717</v>
      </c>
      <c r="W1992">
        <v>72.734894594594593</v>
      </c>
      <c r="X1992">
        <v>0</v>
      </c>
      <c r="Y1992">
        <v>0</v>
      </c>
      <c r="AA1992">
        <v>11.474082476394798</v>
      </c>
      <c r="AB1992">
        <v>0</v>
      </c>
      <c r="AD1992">
        <v>3.3048468929191641E-3</v>
      </c>
      <c r="AE1992">
        <v>3.451968747210188E-3</v>
      </c>
    </row>
    <row r="1993" spans="1:31">
      <c r="A1993">
        <v>10</v>
      </c>
      <c r="B1993">
        <v>660</v>
      </c>
      <c r="C1993">
        <v>1999</v>
      </c>
      <c r="D1993">
        <v>99</v>
      </c>
      <c r="E1993">
        <v>99</v>
      </c>
      <c r="F1993">
        <v>99</v>
      </c>
      <c r="G1993">
        <v>99</v>
      </c>
      <c r="H1993">
        <v>99</v>
      </c>
      <c r="I1993">
        <v>99</v>
      </c>
      <c r="J1993">
        <v>999</v>
      </c>
      <c r="K1993">
        <v>99</v>
      </c>
      <c r="L1993">
        <v>99</v>
      </c>
      <c r="M1993">
        <v>39</v>
      </c>
      <c r="N1993">
        <v>99</v>
      </c>
      <c r="O1993">
        <v>99</v>
      </c>
      <c r="P1993">
        <v>9999</v>
      </c>
      <c r="Q1993">
        <v>77</v>
      </c>
      <c r="R1993">
        <v>87</v>
      </c>
      <c r="S1993">
        <v>87</v>
      </c>
      <c r="T1993">
        <v>2</v>
      </c>
      <c r="U1993">
        <v>39</v>
      </c>
      <c r="V1993">
        <v>78.433333333333294</v>
      </c>
      <c r="W1993">
        <v>72.393966666666742</v>
      </c>
      <c r="X1993">
        <v>0</v>
      </c>
      <c r="Y1993">
        <v>0</v>
      </c>
      <c r="AA1993">
        <v>11.829497405853148</v>
      </c>
      <c r="AB1993">
        <v>0</v>
      </c>
      <c r="AD1993">
        <v>7.7708562076747902E-3</v>
      </c>
      <c r="AE1993">
        <v>8.0787458038680902E-3</v>
      </c>
    </row>
    <row r="1994" spans="1:31">
      <c r="A1994">
        <v>10</v>
      </c>
      <c r="B1994">
        <v>661</v>
      </c>
      <c r="C1994">
        <v>1999</v>
      </c>
      <c r="D1994">
        <v>99</v>
      </c>
      <c r="E1994">
        <v>99</v>
      </c>
      <c r="F1994">
        <v>99</v>
      </c>
      <c r="G1994">
        <v>99</v>
      </c>
      <c r="H1994">
        <v>99</v>
      </c>
      <c r="I1994">
        <v>99</v>
      </c>
      <c r="J1994">
        <v>999</v>
      </c>
      <c r="K1994">
        <v>99</v>
      </c>
      <c r="L1994">
        <v>99</v>
      </c>
      <c r="M1994">
        <v>40</v>
      </c>
      <c r="N1994">
        <v>99</v>
      </c>
      <c r="O1994">
        <v>99</v>
      </c>
      <c r="P1994">
        <v>9999</v>
      </c>
      <c r="Q1994">
        <v>97</v>
      </c>
      <c r="R1994">
        <v>123</v>
      </c>
      <c r="S1994">
        <v>123</v>
      </c>
      <c r="T1994">
        <v>5</v>
      </c>
      <c r="U1994">
        <v>40</v>
      </c>
      <c r="V1994">
        <v>78.902439024390276</v>
      </c>
      <c r="W1994">
        <v>72.826951219512196</v>
      </c>
      <c r="X1994">
        <v>0</v>
      </c>
      <c r="Y1994">
        <v>0</v>
      </c>
      <c r="AA1994">
        <v>9.6963725825554707</v>
      </c>
      <c r="AB1994">
        <v>0</v>
      </c>
      <c r="AD1994">
        <v>1.0986382914298844E-2</v>
      </c>
      <c r="AE1994">
        <v>1.1489987547304211E-2</v>
      </c>
    </row>
    <row r="1995" spans="1:31">
      <c r="A1995">
        <v>10</v>
      </c>
      <c r="B1995">
        <v>662</v>
      </c>
      <c r="C1995">
        <v>1999</v>
      </c>
      <c r="D1995">
        <v>99</v>
      </c>
      <c r="E1995">
        <v>99</v>
      </c>
      <c r="F1995">
        <v>99</v>
      </c>
      <c r="G1995">
        <v>99</v>
      </c>
      <c r="H1995">
        <v>99</v>
      </c>
      <c r="I1995">
        <v>99</v>
      </c>
      <c r="J1995">
        <v>999</v>
      </c>
      <c r="K1995">
        <v>99</v>
      </c>
      <c r="L1995">
        <v>99</v>
      </c>
      <c r="M1995">
        <v>41</v>
      </c>
      <c r="N1995">
        <v>99</v>
      </c>
      <c r="O1995">
        <v>99</v>
      </c>
      <c r="P1995">
        <v>9999</v>
      </c>
      <c r="Q1995">
        <v>153</v>
      </c>
      <c r="R1995">
        <v>209</v>
      </c>
      <c r="S1995">
        <v>209</v>
      </c>
      <c r="T1995">
        <v>5</v>
      </c>
      <c r="U1995">
        <v>41</v>
      </c>
      <c r="V1995">
        <v>77.765071770334899</v>
      </c>
      <c r="W1995">
        <v>71.777161244019155</v>
      </c>
      <c r="X1995">
        <v>0</v>
      </c>
      <c r="Y1995">
        <v>0</v>
      </c>
      <c r="AA1995">
        <v>8.8101244813520072</v>
      </c>
      <c r="AB1995">
        <v>0</v>
      </c>
      <c r="AD1995">
        <v>1.8667918935678523E-2</v>
      </c>
      <c r="AE1995">
        <v>1.9242206966262821E-2</v>
      </c>
    </row>
    <row r="1996" spans="1:31">
      <c r="A1996">
        <v>10</v>
      </c>
      <c r="B1996">
        <v>663</v>
      </c>
      <c r="C1996">
        <v>1999</v>
      </c>
      <c r="D1996">
        <v>99</v>
      </c>
      <c r="E1996">
        <v>99</v>
      </c>
      <c r="F1996">
        <v>99</v>
      </c>
      <c r="G1996">
        <v>99</v>
      </c>
      <c r="H1996">
        <v>99</v>
      </c>
      <c r="I1996">
        <v>99</v>
      </c>
      <c r="J1996">
        <v>999</v>
      </c>
      <c r="K1996">
        <v>99</v>
      </c>
      <c r="L1996">
        <v>99</v>
      </c>
      <c r="M1996">
        <v>42</v>
      </c>
      <c r="N1996">
        <v>99</v>
      </c>
      <c r="O1996">
        <v>99</v>
      </c>
      <c r="P1996">
        <v>9999</v>
      </c>
      <c r="Q1996">
        <v>280</v>
      </c>
      <c r="R1996">
        <v>390</v>
      </c>
      <c r="S1996">
        <v>390</v>
      </c>
      <c r="T1996">
        <v>5</v>
      </c>
      <c r="U1996">
        <v>42</v>
      </c>
      <c r="V1996">
        <v>79.078205128205127</v>
      </c>
      <c r="W1996">
        <v>72.989183333333301</v>
      </c>
      <c r="X1996">
        <v>0</v>
      </c>
      <c r="Y1996">
        <v>0</v>
      </c>
      <c r="AA1996">
        <v>9.0336441239805598</v>
      </c>
      <c r="AB1996">
        <v>0</v>
      </c>
      <c r="AD1996">
        <v>3.4834872655093899E-2</v>
      </c>
      <c r="AE1996">
        <v>3.6512824415521429E-2</v>
      </c>
    </row>
    <row r="1997" spans="1:31">
      <c r="A1997">
        <v>10</v>
      </c>
      <c r="B1997">
        <v>664</v>
      </c>
      <c r="C1997">
        <v>1999</v>
      </c>
      <c r="D1997">
        <v>99</v>
      </c>
      <c r="E1997">
        <v>99</v>
      </c>
      <c r="F1997">
        <v>99</v>
      </c>
      <c r="G1997">
        <v>99</v>
      </c>
      <c r="H1997">
        <v>99</v>
      </c>
      <c r="I1997">
        <v>99</v>
      </c>
      <c r="J1997">
        <v>999</v>
      </c>
      <c r="K1997">
        <v>99</v>
      </c>
      <c r="L1997">
        <v>99</v>
      </c>
      <c r="M1997">
        <v>43</v>
      </c>
      <c r="N1997">
        <v>99</v>
      </c>
      <c r="O1997">
        <v>99</v>
      </c>
      <c r="P1997">
        <v>9999</v>
      </c>
      <c r="Q1997">
        <v>436</v>
      </c>
      <c r="R1997">
        <v>640</v>
      </c>
      <c r="S1997">
        <v>640</v>
      </c>
      <c r="T1997">
        <v>5</v>
      </c>
      <c r="U1997">
        <v>43</v>
      </c>
      <c r="V1997">
        <v>78.927031250000013</v>
      </c>
      <c r="W1997">
        <v>72.849649843750015</v>
      </c>
      <c r="X1997">
        <v>0</v>
      </c>
      <c r="Y1997">
        <v>0</v>
      </c>
      <c r="AA1997">
        <v>8.5207060041476357</v>
      </c>
      <c r="AB1997">
        <v>0</v>
      </c>
      <c r="AD1997">
        <v>5.7164919228872013E-2</v>
      </c>
      <c r="AE1997">
        <v>5.9803934876171291E-2</v>
      </c>
    </row>
    <row r="1998" spans="1:31">
      <c r="A1998">
        <v>10</v>
      </c>
      <c r="B1998">
        <v>665</v>
      </c>
      <c r="C1998">
        <v>1999</v>
      </c>
      <c r="D1998">
        <v>99</v>
      </c>
      <c r="E1998">
        <v>99</v>
      </c>
      <c r="F1998">
        <v>99</v>
      </c>
      <c r="G1998">
        <v>99</v>
      </c>
      <c r="H1998">
        <v>99</v>
      </c>
      <c r="I1998">
        <v>99</v>
      </c>
      <c r="J1998">
        <v>999</v>
      </c>
      <c r="K1998">
        <v>99</v>
      </c>
      <c r="L1998">
        <v>99</v>
      </c>
      <c r="M1998">
        <v>44</v>
      </c>
      <c r="N1998">
        <v>99</v>
      </c>
      <c r="O1998">
        <v>99</v>
      </c>
      <c r="P1998">
        <v>9999</v>
      </c>
      <c r="Q1998">
        <v>685</v>
      </c>
      <c r="R1998">
        <v>1123.5</v>
      </c>
      <c r="S1998">
        <v>1123.5</v>
      </c>
      <c r="T1998">
        <v>5.0022251891410781</v>
      </c>
      <c r="U1998">
        <v>44.019581664441475</v>
      </c>
      <c r="V1998">
        <v>78.293012906096948</v>
      </c>
      <c r="W1998">
        <v>72.264450912327604</v>
      </c>
      <c r="X1998">
        <v>0</v>
      </c>
      <c r="Y1998">
        <v>0</v>
      </c>
      <c r="AA1998">
        <v>7.9853242466948924</v>
      </c>
      <c r="AB1998">
        <v>0.92801389744053675</v>
      </c>
      <c r="AC1998">
        <v>3.6357511069422359</v>
      </c>
      <c r="AD1998">
        <v>0.10035122930255889</v>
      </c>
      <c r="AE1998">
        <v>0.10414060614461439</v>
      </c>
    </row>
    <row r="1999" spans="1:31">
      <c r="A1999">
        <v>10</v>
      </c>
      <c r="B1999">
        <v>666</v>
      </c>
      <c r="C1999">
        <v>1999</v>
      </c>
      <c r="D1999">
        <v>99</v>
      </c>
      <c r="E1999">
        <v>99</v>
      </c>
      <c r="F1999">
        <v>99</v>
      </c>
      <c r="G1999">
        <v>99</v>
      </c>
      <c r="H1999">
        <v>99</v>
      </c>
      <c r="I1999">
        <v>99</v>
      </c>
      <c r="J1999">
        <v>999</v>
      </c>
      <c r="K1999">
        <v>99</v>
      </c>
      <c r="L1999">
        <v>99</v>
      </c>
      <c r="M1999">
        <v>45</v>
      </c>
      <c r="N1999">
        <v>99</v>
      </c>
      <c r="O1999">
        <v>99</v>
      </c>
      <c r="P1999">
        <v>9999</v>
      </c>
      <c r="Q1999">
        <v>1133</v>
      </c>
      <c r="R1999">
        <v>2188</v>
      </c>
      <c r="S1999">
        <v>2188</v>
      </c>
      <c r="T1999">
        <v>8</v>
      </c>
      <c r="U1999">
        <v>45</v>
      </c>
      <c r="V1999">
        <v>77.602330895795262</v>
      </c>
      <c r="W1999">
        <v>71.626951416818997</v>
      </c>
      <c r="X1999">
        <v>0</v>
      </c>
      <c r="Y1999">
        <v>0</v>
      </c>
      <c r="AA1999">
        <v>7.8635738651801423</v>
      </c>
      <c r="AB1999">
        <v>0</v>
      </c>
      <c r="AD1999">
        <v>0.19543256761370628</v>
      </c>
      <c r="AE1999">
        <v>0.20102316296838912</v>
      </c>
    </row>
    <row r="2000" spans="1:31">
      <c r="A2000">
        <v>10</v>
      </c>
      <c r="B2000">
        <v>667</v>
      </c>
      <c r="C2000">
        <v>1999</v>
      </c>
      <c r="D2000">
        <v>99</v>
      </c>
      <c r="E2000">
        <v>99</v>
      </c>
      <c r="F2000">
        <v>99</v>
      </c>
      <c r="G2000">
        <v>99</v>
      </c>
      <c r="H2000">
        <v>99</v>
      </c>
      <c r="I2000">
        <v>99</v>
      </c>
      <c r="J2000">
        <v>999</v>
      </c>
      <c r="K2000">
        <v>99</v>
      </c>
      <c r="L2000">
        <v>99</v>
      </c>
      <c r="M2000">
        <v>46</v>
      </c>
      <c r="N2000">
        <v>99</v>
      </c>
      <c r="O2000">
        <v>99</v>
      </c>
      <c r="P2000">
        <v>9999</v>
      </c>
      <c r="Q2000">
        <v>1738</v>
      </c>
      <c r="R2000">
        <v>4051.5</v>
      </c>
      <c r="S2000">
        <v>4051.5</v>
      </c>
      <c r="T2000">
        <v>8.0024682216463017</v>
      </c>
      <c r="U2000">
        <v>46.005676909786494</v>
      </c>
      <c r="V2000">
        <v>77.338936196470257</v>
      </c>
      <c r="W2000">
        <v>71.383838109342193</v>
      </c>
      <c r="X2000">
        <v>0</v>
      </c>
      <c r="Y2000">
        <v>0</v>
      </c>
      <c r="AA2000">
        <v>7.6074901452024051</v>
      </c>
      <c r="AB2000">
        <v>0.51098495366665375</v>
      </c>
      <c r="AC2000">
        <v>1.7066103711624461</v>
      </c>
      <c r="AD2000">
        <v>0.36188073477464849</v>
      </c>
      <c r="AE2000">
        <v>0.37096937260056578</v>
      </c>
    </row>
    <row r="2001" spans="1:31">
      <c r="A2001">
        <v>10</v>
      </c>
      <c r="B2001">
        <v>668</v>
      </c>
      <c r="C2001">
        <v>1999</v>
      </c>
      <c r="D2001">
        <v>99</v>
      </c>
      <c r="E2001">
        <v>99</v>
      </c>
      <c r="F2001">
        <v>99</v>
      </c>
      <c r="G2001">
        <v>99</v>
      </c>
      <c r="H2001">
        <v>99</v>
      </c>
      <c r="I2001">
        <v>99</v>
      </c>
      <c r="J2001">
        <v>999</v>
      </c>
      <c r="K2001">
        <v>99</v>
      </c>
      <c r="L2001">
        <v>99</v>
      </c>
      <c r="M2001">
        <v>47</v>
      </c>
      <c r="N2001">
        <v>99</v>
      </c>
      <c r="O2001">
        <v>99</v>
      </c>
      <c r="P2001">
        <v>9999</v>
      </c>
      <c r="Q2001">
        <v>2366</v>
      </c>
      <c r="R2001">
        <v>7426</v>
      </c>
      <c r="S2001">
        <v>7427</v>
      </c>
      <c r="T2001">
        <v>8.0008079719903051</v>
      </c>
      <c r="U2001">
        <v>46.993671738252338</v>
      </c>
      <c r="V2001">
        <v>76.815632152955615</v>
      </c>
      <c r="W2001">
        <v>70.900828477178109</v>
      </c>
      <c r="X2001">
        <v>0</v>
      </c>
      <c r="Y2001">
        <v>0</v>
      </c>
      <c r="AA2001">
        <v>7.50809426614095</v>
      </c>
      <c r="AB2001">
        <v>0.77124351367443211</v>
      </c>
      <c r="AC2001">
        <v>7.7484440733673585</v>
      </c>
      <c r="AD2001">
        <v>0.66329170342750587</v>
      </c>
      <c r="AE2001">
        <v>0.67544042747205357</v>
      </c>
    </row>
    <row r="2002" spans="1:31">
      <c r="A2002">
        <v>10</v>
      </c>
      <c r="B2002">
        <v>669</v>
      </c>
      <c r="C2002">
        <v>1999</v>
      </c>
      <c r="D2002">
        <v>99</v>
      </c>
      <c r="E2002">
        <v>99</v>
      </c>
      <c r="F2002">
        <v>99</v>
      </c>
      <c r="G2002">
        <v>99</v>
      </c>
      <c r="H2002">
        <v>99</v>
      </c>
      <c r="I2002">
        <v>99</v>
      </c>
      <c r="J2002">
        <v>999</v>
      </c>
      <c r="K2002">
        <v>99</v>
      </c>
      <c r="L2002">
        <v>99</v>
      </c>
      <c r="M2002">
        <v>48</v>
      </c>
      <c r="N2002">
        <v>99</v>
      </c>
      <c r="O2002">
        <v>99</v>
      </c>
      <c r="P2002">
        <v>9999</v>
      </c>
      <c r="Q2002">
        <v>3048</v>
      </c>
      <c r="R2002">
        <v>13124.75</v>
      </c>
      <c r="S2002">
        <v>13124.75</v>
      </c>
      <c r="T2002">
        <v>8.00015238385493</v>
      </c>
      <c r="U2002">
        <v>48.000914303129584</v>
      </c>
      <c r="V2002">
        <v>76.524703327682019</v>
      </c>
      <c r="W2002">
        <v>70.632301171450706</v>
      </c>
      <c r="X2002">
        <v>0</v>
      </c>
      <c r="Y2002">
        <v>0</v>
      </c>
      <c r="AA2002">
        <v>6.985863599866974</v>
      </c>
      <c r="AB2002">
        <v>0.12094632744846961</v>
      </c>
      <c r="AC2002">
        <v>0.58682542466212251</v>
      </c>
      <c r="AD2002">
        <v>1.1723051150767785</v>
      </c>
      <c r="AE2002">
        <v>1.1890954370856044</v>
      </c>
    </row>
    <row r="2003" spans="1:31">
      <c r="A2003">
        <v>10</v>
      </c>
      <c r="B2003">
        <v>670</v>
      </c>
      <c r="C2003">
        <v>1999</v>
      </c>
      <c r="D2003">
        <v>99</v>
      </c>
      <c r="E2003">
        <v>99</v>
      </c>
      <c r="F2003">
        <v>99</v>
      </c>
      <c r="G2003">
        <v>99</v>
      </c>
      <c r="H2003">
        <v>99</v>
      </c>
      <c r="I2003">
        <v>99</v>
      </c>
      <c r="J2003">
        <v>999</v>
      </c>
      <c r="K2003">
        <v>99</v>
      </c>
      <c r="L2003">
        <v>99</v>
      </c>
      <c r="M2003">
        <v>49</v>
      </c>
      <c r="N2003">
        <v>99</v>
      </c>
      <c r="O2003">
        <v>99</v>
      </c>
      <c r="P2003">
        <v>9999</v>
      </c>
      <c r="Q2003">
        <v>3697</v>
      </c>
      <c r="R2003">
        <v>22650.5</v>
      </c>
      <c r="S2003">
        <v>22652.5</v>
      </c>
      <c r="T2003">
        <v>8.0004414913578046</v>
      </c>
      <c r="U2003">
        <v>48.996755325019315</v>
      </c>
      <c r="V2003">
        <v>76.236375675973733</v>
      </c>
      <c r="W2003">
        <v>70.366174748923797</v>
      </c>
      <c r="X2003">
        <v>0</v>
      </c>
      <c r="Y2003">
        <v>0</v>
      </c>
      <c r="AA2003">
        <v>6.8034985844313267</v>
      </c>
      <c r="AB2003">
        <v>0.69062051391845913</v>
      </c>
      <c r="AC2003">
        <v>6.8690683560317849</v>
      </c>
      <c r="AD2003">
        <v>2.023146879677447</v>
      </c>
      <c r="AE2003">
        <v>2.0445719525899499</v>
      </c>
    </row>
    <row r="2004" spans="1:31">
      <c r="A2004">
        <v>10</v>
      </c>
      <c r="B2004">
        <v>671</v>
      </c>
      <c r="C2004">
        <v>1999</v>
      </c>
      <c r="D2004">
        <v>99</v>
      </c>
      <c r="E2004">
        <v>99</v>
      </c>
      <c r="F2004">
        <v>99</v>
      </c>
      <c r="G2004">
        <v>99</v>
      </c>
      <c r="H2004">
        <v>99</v>
      </c>
      <c r="I2004">
        <v>99</v>
      </c>
      <c r="J2004">
        <v>999</v>
      </c>
      <c r="K2004">
        <v>99</v>
      </c>
      <c r="L2004">
        <v>99</v>
      </c>
      <c r="M2004">
        <v>50</v>
      </c>
      <c r="N2004">
        <v>99</v>
      </c>
      <c r="O2004">
        <v>99</v>
      </c>
      <c r="P2004">
        <v>9999</v>
      </c>
      <c r="Q2004">
        <v>4295</v>
      </c>
      <c r="R2004">
        <v>38123</v>
      </c>
      <c r="S2004">
        <v>38124</v>
      </c>
      <c r="T2004">
        <v>10.999055688167248</v>
      </c>
      <c r="U2004">
        <v>49.998688490189913</v>
      </c>
      <c r="V2004">
        <v>75.960917007658452</v>
      </c>
      <c r="W2004">
        <v>70.109984718287947</v>
      </c>
      <c r="X2004">
        <v>0</v>
      </c>
      <c r="Y2004">
        <v>0</v>
      </c>
      <c r="AA2004">
        <v>6.6462308019859799</v>
      </c>
      <c r="AB2004">
        <v>0.36214535887074328</v>
      </c>
      <c r="AC2004">
        <v>3.8202613367396592</v>
      </c>
      <c r="AD2004">
        <v>3.4051534621285762</v>
      </c>
      <c r="AE2004">
        <v>3.4284723442363432</v>
      </c>
    </row>
    <row r="2005" spans="1:31">
      <c r="A2005">
        <v>10</v>
      </c>
      <c r="B2005">
        <v>672</v>
      </c>
      <c r="C2005">
        <v>1999</v>
      </c>
      <c r="D2005">
        <v>99</v>
      </c>
      <c r="E2005">
        <v>99</v>
      </c>
      <c r="F2005">
        <v>99</v>
      </c>
      <c r="G2005">
        <v>99</v>
      </c>
      <c r="H2005">
        <v>99</v>
      </c>
      <c r="I2005">
        <v>99</v>
      </c>
      <c r="J2005">
        <v>999</v>
      </c>
      <c r="K2005">
        <v>99</v>
      </c>
      <c r="L2005">
        <v>99</v>
      </c>
      <c r="M2005">
        <v>51</v>
      </c>
      <c r="N2005">
        <v>99</v>
      </c>
      <c r="O2005">
        <v>99</v>
      </c>
      <c r="P2005">
        <v>9999</v>
      </c>
      <c r="Q2005">
        <v>4714</v>
      </c>
      <c r="R2005">
        <v>60057</v>
      </c>
      <c r="S2005">
        <v>60061</v>
      </c>
      <c r="T2005">
        <v>11</v>
      </c>
      <c r="U2005">
        <v>50.999150863288989</v>
      </c>
      <c r="V2005">
        <v>75.741527780090195</v>
      </c>
      <c r="W2005">
        <v>69.909430141023819</v>
      </c>
      <c r="X2005">
        <v>0</v>
      </c>
      <c r="Y2005">
        <v>0</v>
      </c>
      <c r="AA2005">
        <v>6.5100858442406802</v>
      </c>
      <c r="AB2005">
        <v>0.46532691763389961</v>
      </c>
      <c r="AC2005">
        <v>4.0242114052002407</v>
      </c>
      <c r="AD2005">
        <v>5.3643024283255745</v>
      </c>
      <c r="AE2005">
        <v>5.3858051604630415</v>
      </c>
    </row>
    <row r="2006" spans="1:31">
      <c r="A2006">
        <v>10</v>
      </c>
      <c r="B2006">
        <v>673</v>
      </c>
      <c r="C2006">
        <v>1999</v>
      </c>
      <c r="D2006">
        <v>99</v>
      </c>
      <c r="E2006">
        <v>99</v>
      </c>
      <c r="F2006">
        <v>99</v>
      </c>
      <c r="G2006">
        <v>99</v>
      </c>
      <c r="H2006">
        <v>99</v>
      </c>
      <c r="I2006">
        <v>99</v>
      </c>
      <c r="J2006">
        <v>999</v>
      </c>
      <c r="K2006">
        <v>99</v>
      </c>
      <c r="L2006">
        <v>99</v>
      </c>
      <c r="M2006">
        <v>52</v>
      </c>
      <c r="N2006">
        <v>99</v>
      </c>
      <c r="O2006">
        <v>99</v>
      </c>
      <c r="P2006">
        <v>9999</v>
      </c>
      <c r="Q2006">
        <v>5070</v>
      </c>
      <c r="R2006">
        <v>89567.75</v>
      </c>
      <c r="S2006">
        <v>89571.75</v>
      </c>
      <c r="T2006">
        <v>11.000320986069202</v>
      </c>
      <c r="U2006">
        <v>52.000145135045379</v>
      </c>
      <c r="V2006">
        <v>75.604942406506979</v>
      </c>
      <c r="W2006">
        <v>69.783361841204979</v>
      </c>
      <c r="X2006">
        <v>0</v>
      </c>
      <c r="Y2006">
        <v>0</v>
      </c>
      <c r="AA2006">
        <v>6.4220289760389697</v>
      </c>
      <c r="AB2006">
        <v>0.52364917452920468</v>
      </c>
      <c r="AC2006">
        <v>4.0232827816185903</v>
      </c>
      <c r="AD2006">
        <v>8.0002081160340701</v>
      </c>
      <c r="AE2006">
        <v>8.0176162286974915</v>
      </c>
    </row>
    <row r="2007" spans="1:31">
      <c r="A2007">
        <v>10</v>
      </c>
      <c r="B2007">
        <v>674</v>
      </c>
      <c r="C2007">
        <v>1999</v>
      </c>
      <c r="D2007">
        <v>99</v>
      </c>
      <c r="E2007">
        <v>99</v>
      </c>
      <c r="F2007">
        <v>99</v>
      </c>
      <c r="G2007">
        <v>99</v>
      </c>
      <c r="H2007">
        <v>99</v>
      </c>
      <c r="I2007">
        <v>99</v>
      </c>
      <c r="J2007">
        <v>999</v>
      </c>
      <c r="K2007">
        <v>99</v>
      </c>
      <c r="L2007">
        <v>99</v>
      </c>
      <c r="M2007">
        <v>53</v>
      </c>
      <c r="N2007">
        <v>99</v>
      </c>
      <c r="O2007">
        <v>99</v>
      </c>
      <c r="P2007">
        <v>9999</v>
      </c>
      <c r="Q2007">
        <v>5306</v>
      </c>
      <c r="R2007">
        <v>119959</v>
      </c>
      <c r="S2007">
        <v>119965</v>
      </c>
      <c r="T2007">
        <v>11.000775264882169</v>
      </c>
      <c r="U2007">
        <v>53.001325386571089</v>
      </c>
      <c r="V2007">
        <v>75.503767765598411</v>
      </c>
      <c r="W2007">
        <v>69.689651425832508</v>
      </c>
      <c r="X2007">
        <v>0</v>
      </c>
      <c r="Y2007">
        <v>0</v>
      </c>
      <c r="AA2007">
        <v>6.3746931014033681</v>
      </c>
      <c r="AB2007">
        <v>0.64920811220670893</v>
      </c>
      <c r="AC2007">
        <v>4.4121873820202691</v>
      </c>
      <c r="AD2007">
        <v>10.714760227775406</v>
      </c>
      <c r="AE2007">
        <v>10.723712641461288</v>
      </c>
    </row>
    <row r="2008" spans="1:31">
      <c r="A2008">
        <v>10</v>
      </c>
      <c r="B2008">
        <v>675</v>
      </c>
      <c r="C2008">
        <v>1999</v>
      </c>
      <c r="D2008">
        <v>99</v>
      </c>
      <c r="E2008">
        <v>99</v>
      </c>
      <c r="F2008">
        <v>99</v>
      </c>
      <c r="G2008">
        <v>99</v>
      </c>
      <c r="H2008">
        <v>99</v>
      </c>
      <c r="I2008">
        <v>99</v>
      </c>
      <c r="J2008">
        <v>999</v>
      </c>
      <c r="K2008">
        <v>99</v>
      </c>
      <c r="L2008">
        <v>99</v>
      </c>
      <c r="M2008">
        <v>54</v>
      </c>
      <c r="N2008">
        <v>99</v>
      </c>
      <c r="O2008">
        <v>99</v>
      </c>
      <c r="P2008">
        <v>9999</v>
      </c>
      <c r="Q2008">
        <v>5395</v>
      </c>
      <c r="R2008">
        <v>147380.5</v>
      </c>
      <c r="S2008">
        <v>147387.5</v>
      </c>
      <c r="T2008">
        <v>11.001251861677764</v>
      </c>
      <c r="U2008">
        <v>53.999450428292761</v>
      </c>
      <c r="V2008">
        <v>75.397148333475698</v>
      </c>
      <c r="W2008">
        <v>69.590997406836451</v>
      </c>
      <c r="X2008">
        <v>0</v>
      </c>
      <c r="Y2008">
        <v>0</v>
      </c>
      <c r="AA2008">
        <v>6.4284912959845952</v>
      </c>
      <c r="AB2008">
        <v>0.55969238970534507</v>
      </c>
      <c r="AC2008">
        <v>4.8109271337141939</v>
      </c>
      <c r="AD2008">
        <v>13.164053716266835</v>
      </c>
      <c r="AE2008">
        <v>13.156368542848377</v>
      </c>
    </row>
    <row r="2009" spans="1:31">
      <c r="A2009">
        <v>10</v>
      </c>
      <c r="B2009">
        <v>676</v>
      </c>
      <c r="C2009">
        <v>1999</v>
      </c>
      <c r="D2009">
        <v>99</v>
      </c>
      <c r="E2009">
        <v>99</v>
      </c>
      <c r="F2009">
        <v>99</v>
      </c>
      <c r="G2009">
        <v>99</v>
      </c>
      <c r="H2009">
        <v>99</v>
      </c>
      <c r="I2009">
        <v>99</v>
      </c>
      <c r="J2009">
        <v>999</v>
      </c>
      <c r="K2009">
        <v>99</v>
      </c>
      <c r="L2009">
        <v>99</v>
      </c>
      <c r="M2009">
        <v>55</v>
      </c>
      <c r="N2009">
        <v>99</v>
      </c>
      <c r="O2009">
        <v>99</v>
      </c>
      <c r="P2009">
        <v>9999</v>
      </c>
      <c r="Q2009">
        <v>5480</v>
      </c>
      <c r="R2009">
        <v>159890</v>
      </c>
      <c r="S2009">
        <v>159895</v>
      </c>
      <c r="T2009">
        <v>14.00031271499156</v>
      </c>
      <c r="U2009">
        <v>55.000687951468159</v>
      </c>
      <c r="V2009">
        <v>75.296719096907395</v>
      </c>
      <c r="W2009">
        <v>69.498176135588452</v>
      </c>
      <c r="X2009">
        <v>0</v>
      </c>
      <c r="Y2009">
        <v>0</v>
      </c>
      <c r="AA2009">
        <v>6.4966023236649244</v>
      </c>
      <c r="AB2009">
        <v>0.38903579490282358</v>
      </c>
      <c r="AC2009">
        <v>2.0074852611370897</v>
      </c>
      <c r="AD2009">
        <v>14.281404586725545</v>
      </c>
      <c r="AE2009">
        <v>14.253798268151524</v>
      </c>
    </row>
    <row r="2010" spans="1:31">
      <c r="A2010">
        <v>10</v>
      </c>
      <c r="B2010">
        <v>677</v>
      </c>
      <c r="C2010">
        <v>1999</v>
      </c>
      <c r="D2010">
        <v>99</v>
      </c>
      <c r="E2010">
        <v>99</v>
      </c>
      <c r="F2010">
        <v>99</v>
      </c>
      <c r="G2010">
        <v>99</v>
      </c>
      <c r="H2010">
        <v>99</v>
      </c>
      <c r="I2010">
        <v>99</v>
      </c>
      <c r="J2010">
        <v>999</v>
      </c>
      <c r="K2010">
        <v>99</v>
      </c>
      <c r="L2010">
        <v>99</v>
      </c>
      <c r="M2010">
        <v>56</v>
      </c>
      <c r="N2010">
        <v>99</v>
      </c>
      <c r="O2010">
        <v>99</v>
      </c>
      <c r="P2010">
        <v>9999</v>
      </c>
      <c r="Q2010">
        <v>5438</v>
      </c>
      <c r="R2010">
        <v>152820.75</v>
      </c>
      <c r="S2010">
        <v>152823.75</v>
      </c>
      <c r="T2010">
        <v>14.00048095562939</v>
      </c>
      <c r="U2010">
        <v>56.001923784752037</v>
      </c>
      <c r="V2010">
        <v>75.287559034508789</v>
      </c>
      <c r="W2010">
        <v>69.490163324090545</v>
      </c>
      <c r="X2010">
        <v>0</v>
      </c>
      <c r="Y2010">
        <v>0</v>
      </c>
      <c r="AA2010">
        <v>6.5380456150294606</v>
      </c>
      <c r="AB2010">
        <v>0.47689664238311119</v>
      </c>
      <c r="AC2010">
        <v>2.3456662980518512</v>
      </c>
      <c r="AD2010">
        <v>13.649977859758827</v>
      </c>
      <c r="AE2010">
        <v>13.62186280496686</v>
      </c>
    </row>
    <row r="2011" spans="1:31">
      <c r="A2011">
        <v>10</v>
      </c>
      <c r="B2011">
        <v>678</v>
      </c>
      <c r="C2011">
        <v>1999</v>
      </c>
      <c r="D2011">
        <v>99</v>
      </c>
      <c r="E2011">
        <v>99</v>
      </c>
      <c r="F2011">
        <v>99</v>
      </c>
      <c r="G2011">
        <v>99</v>
      </c>
      <c r="H2011">
        <v>99</v>
      </c>
      <c r="I2011">
        <v>99</v>
      </c>
      <c r="J2011">
        <v>999</v>
      </c>
      <c r="K2011">
        <v>99</v>
      </c>
      <c r="L2011">
        <v>99</v>
      </c>
      <c r="M2011">
        <v>57</v>
      </c>
      <c r="N2011">
        <v>99</v>
      </c>
      <c r="O2011">
        <v>99</v>
      </c>
      <c r="P2011">
        <v>9999</v>
      </c>
      <c r="Q2011">
        <v>5289</v>
      </c>
      <c r="R2011">
        <v>125834.5</v>
      </c>
      <c r="S2011">
        <v>125836.5</v>
      </c>
      <c r="T2011">
        <v>14.000429135094112</v>
      </c>
      <c r="U2011">
        <v>57.001132421833091</v>
      </c>
      <c r="V2011">
        <v>75.309422146992816</v>
      </c>
      <c r="W2011">
        <v>69.510404466907985</v>
      </c>
      <c r="X2011">
        <v>0</v>
      </c>
      <c r="Y2011">
        <v>0</v>
      </c>
      <c r="AA2011">
        <v>6.569431038443394</v>
      </c>
      <c r="AB2011">
        <v>0.46846778851304638</v>
      </c>
      <c r="AC2011">
        <v>2.4456820370506094</v>
      </c>
      <c r="AD2011">
        <v>11.239560982352343</v>
      </c>
      <c r="AE2011">
        <v>11.219635895021893</v>
      </c>
    </row>
    <row r="2012" spans="1:31">
      <c r="A2012">
        <v>10</v>
      </c>
      <c r="B2012">
        <v>679</v>
      </c>
      <c r="C2012">
        <v>1999</v>
      </c>
      <c r="D2012">
        <v>99</v>
      </c>
      <c r="E2012">
        <v>99</v>
      </c>
      <c r="F2012">
        <v>99</v>
      </c>
      <c r="G2012">
        <v>99</v>
      </c>
      <c r="H2012">
        <v>99</v>
      </c>
      <c r="I2012">
        <v>99</v>
      </c>
      <c r="J2012">
        <v>999</v>
      </c>
      <c r="K2012">
        <v>99</v>
      </c>
      <c r="L2012">
        <v>99</v>
      </c>
      <c r="M2012">
        <v>58</v>
      </c>
      <c r="N2012">
        <v>99</v>
      </c>
      <c r="O2012">
        <v>99</v>
      </c>
      <c r="P2012">
        <v>9999</v>
      </c>
      <c r="Q2012">
        <v>5021</v>
      </c>
      <c r="R2012">
        <v>87688</v>
      </c>
      <c r="S2012">
        <v>87691</v>
      </c>
      <c r="T2012">
        <v>14.000444758689904</v>
      </c>
      <c r="U2012">
        <v>58</v>
      </c>
      <c r="V2012">
        <v>75.473408901711181</v>
      </c>
      <c r="W2012">
        <v>69.661956416280063</v>
      </c>
      <c r="X2012">
        <v>0</v>
      </c>
      <c r="Y2012">
        <v>0</v>
      </c>
      <c r="AA2012">
        <v>6.6790387628717101</v>
      </c>
      <c r="AB2012">
        <v>0.5766025103734802</v>
      </c>
      <c r="AC2012">
        <v>4.1199358956297827</v>
      </c>
      <c r="AD2012">
        <v>7.8323084958458304</v>
      </c>
      <c r="AE2012">
        <v>7.8356135236312996</v>
      </c>
    </row>
    <row r="2013" spans="1:31">
      <c r="A2013">
        <v>10</v>
      </c>
      <c r="B2013">
        <v>680</v>
      </c>
      <c r="C2013">
        <v>1999</v>
      </c>
      <c r="D2013">
        <v>99</v>
      </c>
      <c r="E2013">
        <v>99</v>
      </c>
      <c r="F2013">
        <v>99</v>
      </c>
      <c r="G2013">
        <v>99</v>
      </c>
      <c r="H2013">
        <v>99</v>
      </c>
      <c r="I2013">
        <v>99</v>
      </c>
      <c r="J2013">
        <v>999</v>
      </c>
      <c r="K2013">
        <v>99</v>
      </c>
      <c r="L2013">
        <v>99</v>
      </c>
      <c r="M2013">
        <v>59</v>
      </c>
      <c r="N2013">
        <v>99</v>
      </c>
      <c r="O2013">
        <v>99</v>
      </c>
      <c r="P2013">
        <v>9999</v>
      </c>
      <c r="Q2013">
        <v>4571</v>
      </c>
      <c r="R2013">
        <v>49173</v>
      </c>
      <c r="S2013">
        <v>49174</v>
      </c>
      <c r="T2013">
        <v>14.000630427266996</v>
      </c>
      <c r="U2013">
        <v>59.001199821043635</v>
      </c>
      <c r="V2013">
        <v>75.668233212672604</v>
      </c>
      <c r="W2013">
        <v>69.841779255297411</v>
      </c>
      <c r="X2013">
        <v>0</v>
      </c>
      <c r="Y2013">
        <v>0</v>
      </c>
      <c r="AA2013">
        <v>6.7792728160674098</v>
      </c>
      <c r="AB2013">
        <v>0.53212435269308278</v>
      </c>
      <c r="AC2013">
        <v>2.6134462720378222</v>
      </c>
      <c r="AD2013">
        <v>4.3921415206895684</v>
      </c>
      <c r="AE2013">
        <v>4.4052762614779377</v>
      </c>
    </row>
    <row r="2014" spans="1:31">
      <c r="A2014">
        <v>10</v>
      </c>
      <c r="B2014">
        <v>681</v>
      </c>
      <c r="C2014">
        <v>1999</v>
      </c>
      <c r="D2014">
        <v>99</v>
      </c>
      <c r="E2014">
        <v>99</v>
      </c>
      <c r="F2014">
        <v>99</v>
      </c>
      <c r="G2014">
        <v>99</v>
      </c>
      <c r="H2014">
        <v>99</v>
      </c>
      <c r="I2014">
        <v>99</v>
      </c>
      <c r="J2014">
        <v>999</v>
      </c>
      <c r="K2014">
        <v>99</v>
      </c>
      <c r="L2014">
        <v>99</v>
      </c>
      <c r="M2014">
        <v>60</v>
      </c>
      <c r="N2014">
        <v>99</v>
      </c>
      <c r="O2014">
        <v>99</v>
      </c>
      <c r="P2014">
        <v>9999</v>
      </c>
      <c r="Q2014">
        <v>3807</v>
      </c>
      <c r="R2014">
        <v>22899.5</v>
      </c>
      <c r="S2014">
        <v>22900.5</v>
      </c>
      <c r="T2014">
        <v>16.999323129325973</v>
      </c>
      <c r="U2014">
        <v>59.998689984934806</v>
      </c>
      <c r="V2014">
        <v>76.067561843627814</v>
      </c>
      <c r="W2014">
        <v>70.21035958166766</v>
      </c>
      <c r="X2014">
        <v>0</v>
      </c>
      <c r="Y2014">
        <v>0</v>
      </c>
      <c r="AA2014">
        <v>6.9278521902915955</v>
      </c>
      <c r="AB2014">
        <v>0.62689935668518515</v>
      </c>
      <c r="AC2014">
        <v>4.8461784273734558</v>
      </c>
      <c r="AD2014">
        <v>2.0453876060649305</v>
      </c>
      <c r="AE2014">
        <v>2.062379006242967</v>
      </c>
    </row>
    <row r="2015" spans="1:31">
      <c r="A2015">
        <v>10</v>
      </c>
      <c r="B2015">
        <v>682</v>
      </c>
      <c r="C2015">
        <v>1999</v>
      </c>
      <c r="D2015">
        <v>99</v>
      </c>
      <c r="E2015">
        <v>99</v>
      </c>
      <c r="F2015">
        <v>99</v>
      </c>
      <c r="G2015">
        <v>99</v>
      </c>
      <c r="H2015">
        <v>99</v>
      </c>
      <c r="I2015">
        <v>99</v>
      </c>
      <c r="J2015">
        <v>999</v>
      </c>
      <c r="K2015">
        <v>99</v>
      </c>
      <c r="L2015">
        <v>99</v>
      </c>
      <c r="M2015">
        <v>61</v>
      </c>
      <c r="N2015">
        <v>99</v>
      </c>
      <c r="O2015">
        <v>99</v>
      </c>
      <c r="P2015">
        <v>9999</v>
      </c>
      <c r="Q2015">
        <v>2717</v>
      </c>
      <c r="R2015">
        <v>8477</v>
      </c>
      <c r="S2015">
        <v>8477</v>
      </c>
      <c r="T2015">
        <v>17.001297628878149</v>
      </c>
      <c r="U2015">
        <v>61.007195941960603</v>
      </c>
      <c r="V2015">
        <v>76.646820809248652</v>
      </c>
      <c r="W2015">
        <v>70.745015606936349</v>
      </c>
      <c r="X2015">
        <v>0</v>
      </c>
      <c r="Y2015">
        <v>0</v>
      </c>
      <c r="AA2015">
        <v>7.2354301030352897</v>
      </c>
      <c r="AD2015">
        <v>0.75716721922366892</v>
      </c>
      <c r="AE2015">
        <v>0.76923732179767679</v>
      </c>
    </row>
    <row r="2016" spans="1:31">
      <c r="A2016">
        <v>10</v>
      </c>
      <c r="B2016">
        <v>683</v>
      </c>
      <c r="C2016">
        <v>1999</v>
      </c>
      <c r="D2016">
        <v>99</v>
      </c>
      <c r="E2016">
        <v>99</v>
      </c>
      <c r="F2016">
        <v>99</v>
      </c>
      <c r="G2016">
        <v>99</v>
      </c>
      <c r="H2016">
        <v>99</v>
      </c>
      <c r="I2016">
        <v>99</v>
      </c>
      <c r="J2016">
        <v>999</v>
      </c>
      <c r="K2016">
        <v>99</v>
      </c>
      <c r="L2016">
        <v>99</v>
      </c>
      <c r="M2016">
        <v>62</v>
      </c>
      <c r="N2016">
        <v>99</v>
      </c>
      <c r="O2016">
        <v>99</v>
      </c>
      <c r="P2016">
        <v>9999</v>
      </c>
      <c r="Q2016">
        <v>1504</v>
      </c>
      <c r="R2016">
        <v>2785</v>
      </c>
      <c r="S2016">
        <v>2785</v>
      </c>
      <c r="T2016">
        <v>17</v>
      </c>
      <c r="U2016">
        <v>62</v>
      </c>
      <c r="V2016">
        <v>77.394578096947683</v>
      </c>
      <c r="W2016">
        <v>71.435195583482979</v>
      </c>
      <c r="X2016">
        <v>0</v>
      </c>
      <c r="Y2016">
        <v>0</v>
      </c>
      <c r="AA2016">
        <v>7.5781951090117774</v>
      </c>
      <c r="AB2016">
        <v>0</v>
      </c>
      <c r="AD2016">
        <v>0.24875671883188843</v>
      </c>
      <c r="AE2016">
        <v>0.25518771013883407</v>
      </c>
    </row>
    <row r="2017" spans="1:31">
      <c r="A2017">
        <v>10</v>
      </c>
      <c r="B2017">
        <v>684</v>
      </c>
      <c r="C2017">
        <v>1999</v>
      </c>
      <c r="D2017">
        <v>99</v>
      </c>
      <c r="E2017">
        <v>99</v>
      </c>
      <c r="F2017">
        <v>99</v>
      </c>
      <c r="G2017">
        <v>99</v>
      </c>
      <c r="H2017">
        <v>99</v>
      </c>
      <c r="I2017">
        <v>99</v>
      </c>
      <c r="J2017">
        <v>999</v>
      </c>
      <c r="K2017">
        <v>99</v>
      </c>
      <c r="L2017">
        <v>99</v>
      </c>
      <c r="M2017">
        <v>63</v>
      </c>
      <c r="N2017">
        <v>99</v>
      </c>
      <c r="O2017">
        <v>99</v>
      </c>
      <c r="P2017">
        <v>9999</v>
      </c>
      <c r="Q2017">
        <v>630</v>
      </c>
      <c r="R2017">
        <v>857</v>
      </c>
      <c r="S2017">
        <v>857</v>
      </c>
      <c r="T2017">
        <v>17.012835472578761</v>
      </c>
      <c r="U2017">
        <v>63.073512252042001</v>
      </c>
      <c r="V2017">
        <v>78.01598599766622</v>
      </c>
      <c r="W2017">
        <v>72.008755075845997</v>
      </c>
      <c r="X2017">
        <v>0</v>
      </c>
      <c r="Y2017">
        <v>0</v>
      </c>
      <c r="AA2017">
        <v>8.1515769282939985</v>
      </c>
      <c r="AB2017">
        <v>2.150783073079678</v>
      </c>
      <c r="AC2017">
        <v>5.721574437302456</v>
      </c>
      <c r="AD2017">
        <v>7.6547399654911488E-2</v>
      </c>
      <c r="AE2017">
        <v>7.9156838785831601E-2</v>
      </c>
    </row>
    <row r="2018" spans="1:31">
      <c r="A2018">
        <v>10</v>
      </c>
      <c r="B2018">
        <v>685</v>
      </c>
      <c r="C2018">
        <v>1999</v>
      </c>
      <c r="D2018">
        <v>99</v>
      </c>
      <c r="E2018">
        <v>99</v>
      </c>
      <c r="F2018">
        <v>99</v>
      </c>
      <c r="G2018">
        <v>99</v>
      </c>
      <c r="H2018">
        <v>99</v>
      </c>
      <c r="I2018">
        <v>99</v>
      </c>
      <c r="J2018">
        <v>999</v>
      </c>
      <c r="K2018">
        <v>99</v>
      </c>
      <c r="L2018">
        <v>99</v>
      </c>
      <c r="M2018">
        <v>64</v>
      </c>
      <c r="N2018">
        <v>99</v>
      </c>
      <c r="O2018">
        <v>99</v>
      </c>
      <c r="P2018">
        <v>9999</v>
      </c>
      <c r="Q2018">
        <v>316</v>
      </c>
      <c r="R2018">
        <v>380</v>
      </c>
      <c r="S2018">
        <v>380</v>
      </c>
      <c r="T2018">
        <v>17</v>
      </c>
      <c r="U2018">
        <v>64</v>
      </c>
      <c r="V2018">
        <v>77.811842105263182</v>
      </c>
      <c r="W2018">
        <v>71.820330263157828</v>
      </c>
      <c r="X2018">
        <v>0</v>
      </c>
      <c r="Y2018">
        <v>0</v>
      </c>
      <c r="AA2018">
        <v>8.6574712981278807</v>
      </c>
      <c r="AB2018">
        <v>0</v>
      </c>
      <c r="AD2018">
        <v>3.3941670792142761E-2</v>
      </c>
      <c r="AE2018">
        <v>3.5006872415503799E-2</v>
      </c>
    </row>
    <row r="2019" spans="1:31">
      <c r="A2019">
        <v>10</v>
      </c>
      <c r="B2019">
        <v>686</v>
      </c>
      <c r="C2019">
        <v>1999</v>
      </c>
      <c r="D2019">
        <v>99</v>
      </c>
      <c r="E2019">
        <v>99</v>
      </c>
      <c r="F2019">
        <v>99</v>
      </c>
      <c r="G2019">
        <v>99</v>
      </c>
      <c r="H2019">
        <v>99</v>
      </c>
      <c r="I2019">
        <v>99</v>
      </c>
      <c r="J2019">
        <v>999</v>
      </c>
      <c r="K2019">
        <v>99</v>
      </c>
      <c r="L2019">
        <v>99</v>
      </c>
      <c r="M2019">
        <v>65</v>
      </c>
      <c r="N2019">
        <v>99</v>
      </c>
      <c r="O2019">
        <v>99</v>
      </c>
      <c r="P2019">
        <v>9999</v>
      </c>
      <c r="Q2019">
        <v>182</v>
      </c>
      <c r="R2019">
        <v>220</v>
      </c>
      <c r="S2019">
        <v>220</v>
      </c>
      <c r="T2019">
        <v>17</v>
      </c>
      <c r="U2019">
        <v>65</v>
      </c>
      <c r="V2019">
        <v>79.26318181818182</v>
      </c>
      <c r="W2019">
        <v>73.159916818181813</v>
      </c>
      <c r="X2019">
        <v>0</v>
      </c>
      <c r="Y2019">
        <v>0</v>
      </c>
      <c r="AA2019">
        <v>9.3034953196947328</v>
      </c>
      <c r="AB2019">
        <v>0</v>
      </c>
      <c r="AD2019">
        <v>1.9650440984924768E-2</v>
      </c>
      <c r="AE2019">
        <v>2.0645157532316955E-2</v>
      </c>
    </row>
    <row r="2020" spans="1:31">
      <c r="A2020">
        <v>10</v>
      </c>
      <c r="B2020">
        <v>687</v>
      </c>
      <c r="C2020">
        <v>1999</v>
      </c>
      <c r="D2020">
        <v>99</v>
      </c>
      <c r="E2020">
        <v>99</v>
      </c>
      <c r="F2020">
        <v>99</v>
      </c>
      <c r="G2020">
        <v>99</v>
      </c>
      <c r="H2020">
        <v>99</v>
      </c>
      <c r="I2020">
        <v>99</v>
      </c>
      <c r="J2020">
        <v>999</v>
      </c>
      <c r="K2020">
        <v>99</v>
      </c>
      <c r="L2020">
        <v>99</v>
      </c>
      <c r="M2020">
        <v>66</v>
      </c>
      <c r="N2020">
        <v>99</v>
      </c>
      <c r="O2020">
        <v>99</v>
      </c>
      <c r="P2020">
        <v>9999</v>
      </c>
    </row>
    <row r="2021" spans="1:31">
      <c r="A2021">
        <v>10</v>
      </c>
      <c r="B2021">
        <v>688</v>
      </c>
      <c r="C2021">
        <v>1999</v>
      </c>
      <c r="D2021">
        <v>99</v>
      </c>
      <c r="E2021">
        <v>99</v>
      </c>
      <c r="F2021">
        <v>99</v>
      </c>
      <c r="G2021">
        <v>99</v>
      </c>
      <c r="H2021">
        <v>99</v>
      </c>
      <c r="I2021">
        <v>99</v>
      </c>
      <c r="J2021">
        <v>999</v>
      </c>
      <c r="K2021">
        <v>99</v>
      </c>
      <c r="L2021">
        <v>99</v>
      </c>
      <c r="M2021">
        <v>67</v>
      </c>
      <c r="N2021">
        <v>99</v>
      </c>
      <c r="O2021">
        <v>99</v>
      </c>
      <c r="P2021">
        <v>9999</v>
      </c>
    </row>
    <row r="2022" spans="1:31">
      <c r="A2022">
        <v>10</v>
      </c>
      <c r="B2022">
        <v>689</v>
      </c>
      <c r="C2022">
        <v>1999</v>
      </c>
      <c r="D2022">
        <v>99</v>
      </c>
      <c r="E2022">
        <v>99</v>
      </c>
      <c r="F2022">
        <v>99</v>
      </c>
      <c r="G2022">
        <v>99</v>
      </c>
      <c r="H2022">
        <v>99</v>
      </c>
      <c r="I2022">
        <v>99</v>
      </c>
      <c r="J2022">
        <v>999</v>
      </c>
      <c r="K2022">
        <v>99</v>
      </c>
      <c r="L2022">
        <v>99</v>
      </c>
      <c r="M2022">
        <v>68</v>
      </c>
      <c r="N2022">
        <v>99</v>
      </c>
      <c r="O2022">
        <v>99</v>
      </c>
      <c r="P2022">
        <v>9999</v>
      </c>
    </row>
    <row r="2023" spans="1:31">
      <c r="A2023">
        <v>10</v>
      </c>
      <c r="B2023">
        <v>690</v>
      </c>
      <c r="C2023">
        <v>1998</v>
      </c>
      <c r="D2023">
        <v>99</v>
      </c>
      <c r="E2023">
        <v>99</v>
      </c>
      <c r="F2023">
        <v>99</v>
      </c>
      <c r="G2023">
        <v>99</v>
      </c>
      <c r="H2023">
        <v>99</v>
      </c>
      <c r="I2023">
        <v>99</v>
      </c>
      <c r="J2023">
        <v>999</v>
      </c>
      <c r="K2023">
        <v>99</v>
      </c>
      <c r="L2023">
        <v>99</v>
      </c>
      <c r="M2023">
        <v>35</v>
      </c>
      <c r="N2023">
        <v>99</v>
      </c>
      <c r="O2023">
        <v>99</v>
      </c>
      <c r="P2023">
        <v>9999</v>
      </c>
      <c r="Q2023">
        <v>23</v>
      </c>
      <c r="R2023">
        <v>41</v>
      </c>
      <c r="S2023">
        <v>41</v>
      </c>
      <c r="T2023">
        <v>2</v>
      </c>
      <c r="U2023">
        <v>35</v>
      </c>
      <c r="V2023">
        <v>79.219512195121951</v>
      </c>
      <c r="W2023">
        <v>73.119609756097546</v>
      </c>
      <c r="X2023">
        <v>0</v>
      </c>
      <c r="Y2023">
        <v>0</v>
      </c>
      <c r="AA2023">
        <v>14.797324248937684</v>
      </c>
      <c r="AB2023">
        <v>0</v>
      </c>
      <c r="AD2023">
        <v>4.054737973684254E-3</v>
      </c>
      <c r="AE2023">
        <v>4.2466828010715458E-3</v>
      </c>
    </row>
    <row r="2024" spans="1:31">
      <c r="A2024">
        <v>10</v>
      </c>
      <c r="B2024">
        <v>691</v>
      </c>
      <c r="C2024">
        <v>1998</v>
      </c>
      <c r="D2024">
        <v>99</v>
      </c>
      <c r="E2024">
        <v>99</v>
      </c>
      <c r="F2024">
        <v>99</v>
      </c>
      <c r="G2024">
        <v>99</v>
      </c>
      <c r="H2024">
        <v>99</v>
      </c>
      <c r="I2024">
        <v>99</v>
      </c>
      <c r="J2024">
        <v>999</v>
      </c>
      <c r="K2024">
        <v>99</v>
      </c>
      <c r="L2024">
        <v>99</v>
      </c>
      <c r="M2024">
        <v>36</v>
      </c>
      <c r="N2024">
        <v>99</v>
      </c>
      <c r="O2024">
        <v>99</v>
      </c>
      <c r="P2024">
        <v>9999</v>
      </c>
      <c r="Q2024">
        <v>19</v>
      </c>
      <c r="R2024">
        <v>27</v>
      </c>
      <c r="S2024">
        <v>27</v>
      </c>
      <c r="T2024">
        <v>2</v>
      </c>
      <c r="U2024">
        <v>36</v>
      </c>
      <c r="V2024">
        <v>79.274074074074079</v>
      </c>
      <c r="W2024">
        <v>73.169970370370379</v>
      </c>
      <c r="X2024">
        <v>0</v>
      </c>
      <c r="Y2024">
        <v>0</v>
      </c>
      <c r="AA2024">
        <v>11.642018653736136</v>
      </c>
      <c r="AB2024">
        <v>0</v>
      </c>
      <c r="AD2024">
        <v>2.6701932997432905E-3</v>
      </c>
      <c r="AE2024">
        <v>2.7985221266667287E-3</v>
      </c>
    </row>
    <row r="2025" spans="1:31">
      <c r="A2025">
        <v>10</v>
      </c>
      <c r="B2025">
        <v>692</v>
      </c>
      <c r="C2025">
        <v>1998</v>
      </c>
      <c r="D2025">
        <v>99</v>
      </c>
      <c r="E2025">
        <v>99</v>
      </c>
      <c r="F2025">
        <v>99</v>
      </c>
      <c r="G2025">
        <v>99</v>
      </c>
      <c r="H2025">
        <v>99</v>
      </c>
      <c r="I2025">
        <v>99</v>
      </c>
      <c r="J2025">
        <v>999</v>
      </c>
      <c r="K2025">
        <v>99</v>
      </c>
      <c r="L2025">
        <v>99</v>
      </c>
      <c r="M2025">
        <v>37</v>
      </c>
      <c r="N2025">
        <v>99</v>
      </c>
      <c r="O2025">
        <v>99</v>
      </c>
      <c r="P2025">
        <v>9999</v>
      </c>
      <c r="Q2025">
        <v>26</v>
      </c>
      <c r="R2025">
        <v>26</v>
      </c>
      <c r="S2025">
        <v>26</v>
      </c>
      <c r="T2025">
        <v>2</v>
      </c>
      <c r="U2025">
        <v>37</v>
      </c>
      <c r="V2025">
        <v>81.257692307692281</v>
      </c>
      <c r="W2025">
        <v>75.00085</v>
      </c>
      <c r="X2025">
        <v>0</v>
      </c>
      <c r="Y2025">
        <v>0</v>
      </c>
      <c r="AA2025">
        <v>10.665502808236463</v>
      </c>
      <c r="AB2025">
        <v>0</v>
      </c>
      <c r="AD2025">
        <v>2.5712972516046505E-3</v>
      </c>
      <c r="AE2025">
        <v>2.7623050350442913E-3</v>
      </c>
    </row>
    <row r="2026" spans="1:31">
      <c r="A2026">
        <v>10</v>
      </c>
      <c r="B2026">
        <v>693</v>
      </c>
      <c r="C2026">
        <v>1998</v>
      </c>
      <c r="D2026">
        <v>99</v>
      </c>
      <c r="E2026">
        <v>99</v>
      </c>
      <c r="F2026">
        <v>99</v>
      </c>
      <c r="G2026">
        <v>99</v>
      </c>
      <c r="H2026">
        <v>99</v>
      </c>
      <c r="I2026">
        <v>99</v>
      </c>
      <c r="J2026">
        <v>999</v>
      </c>
      <c r="K2026">
        <v>99</v>
      </c>
      <c r="L2026">
        <v>99</v>
      </c>
      <c r="M2026">
        <v>38</v>
      </c>
      <c r="N2026">
        <v>99</v>
      </c>
      <c r="O2026">
        <v>99</v>
      </c>
      <c r="P2026">
        <v>9999</v>
      </c>
      <c r="Q2026">
        <v>35</v>
      </c>
      <c r="R2026">
        <v>38</v>
      </c>
      <c r="S2026">
        <v>38</v>
      </c>
      <c r="T2026">
        <v>2</v>
      </c>
      <c r="U2026">
        <v>38</v>
      </c>
      <c r="V2026">
        <v>80.473684210526272</v>
      </c>
      <c r="W2026">
        <v>74.27721052631577</v>
      </c>
      <c r="X2026">
        <v>0</v>
      </c>
      <c r="Y2026">
        <v>0</v>
      </c>
      <c r="AA2026">
        <v>8.7105425727975447</v>
      </c>
      <c r="AB2026">
        <v>0</v>
      </c>
      <c r="AD2026">
        <v>3.7580498292683344E-3</v>
      </c>
      <c r="AE2026">
        <v>3.9982623170187132E-3</v>
      </c>
    </row>
    <row r="2027" spans="1:31">
      <c r="A2027">
        <v>10</v>
      </c>
      <c r="B2027">
        <v>694</v>
      </c>
      <c r="C2027">
        <v>1998</v>
      </c>
      <c r="D2027">
        <v>99</v>
      </c>
      <c r="E2027">
        <v>99</v>
      </c>
      <c r="F2027">
        <v>99</v>
      </c>
      <c r="G2027">
        <v>99</v>
      </c>
      <c r="H2027">
        <v>99</v>
      </c>
      <c r="I2027">
        <v>99</v>
      </c>
      <c r="J2027">
        <v>999</v>
      </c>
      <c r="K2027">
        <v>99</v>
      </c>
      <c r="L2027">
        <v>99</v>
      </c>
      <c r="M2027">
        <v>39</v>
      </c>
      <c r="N2027">
        <v>99</v>
      </c>
      <c r="O2027">
        <v>99</v>
      </c>
      <c r="P2027">
        <v>9999</v>
      </c>
      <c r="Q2027">
        <v>58</v>
      </c>
      <c r="R2027">
        <v>78</v>
      </c>
      <c r="S2027">
        <v>78</v>
      </c>
      <c r="T2027">
        <v>2</v>
      </c>
      <c r="U2027">
        <v>39</v>
      </c>
      <c r="V2027">
        <v>81.226923076923057</v>
      </c>
      <c r="W2027">
        <v>74.972449999999981</v>
      </c>
      <c r="X2027">
        <v>0</v>
      </c>
      <c r="Y2027">
        <v>0</v>
      </c>
      <c r="AA2027">
        <v>10.038296736291329</v>
      </c>
      <c r="AB2027">
        <v>0</v>
      </c>
      <c r="AD2027">
        <v>7.7138917548139488E-3</v>
      </c>
      <c r="AE2027">
        <v>8.2837771621764138E-3</v>
      </c>
    </row>
    <row r="2028" spans="1:31">
      <c r="A2028">
        <v>10</v>
      </c>
      <c r="B2028">
        <v>695</v>
      </c>
      <c r="C2028">
        <v>1998</v>
      </c>
      <c r="D2028">
        <v>99</v>
      </c>
      <c r="E2028">
        <v>99</v>
      </c>
      <c r="F2028">
        <v>99</v>
      </c>
      <c r="G2028">
        <v>99</v>
      </c>
      <c r="H2028">
        <v>99</v>
      </c>
      <c r="I2028">
        <v>99</v>
      </c>
      <c r="J2028">
        <v>999</v>
      </c>
      <c r="K2028">
        <v>99</v>
      </c>
      <c r="L2028">
        <v>99</v>
      </c>
      <c r="M2028">
        <v>40</v>
      </c>
      <c r="N2028">
        <v>99</v>
      </c>
      <c r="O2028">
        <v>99</v>
      </c>
      <c r="P2028">
        <v>9999</v>
      </c>
      <c r="Q2028">
        <v>106</v>
      </c>
      <c r="R2028">
        <v>134</v>
      </c>
      <c r="S2028">
        <v>133</v>
      </c>
      <c r="T2028">
        <v>5</v>
      </c>
      <c r="U2028">
        <v>40.300751879699249</v>
      </c>
      <c r="V2028">
        <v>81.021804511278205</v>
      </c>
      <c r="W2028">
        <v>74.545088721804547</v>
      </c>
      <c r="X2028">
        <v>0</v>
      </c>
      <c r="Y2028">
        <v>0</v>
      </c>
      <c r="AA2028">
        <v>9.0272485153637376</v>
      </c>
      <c r="AD2028">
        <v>1.3252070450577812E-2</v>
      </c>
      <c r="AE2028">
        <v>1.4044386692115189E-2</v>
      </c>
    </row>
    <row r="2029" spans="1:31">
      <c r="A2029">
        <v>10</v>
      </c>
      <c r="B2029">
        <v>696</v>
      </c>
      <c r="C2029">
        <v>1998</v>
      </c>
      <c r="D2029">
        <v>99</v>
      </c>
      <c r="E2029">
        <v>99</v>
      </c>
      <c r="F2029">
        <v>99</v>
      </c>
      <c r="G2029">
        <v>99</v>
      </c>
      <c r="H2029">
        <v>99</v>
      </c>
      <c r="I2029">
        <v>99</v>
      </c>
      <c r="J2029">
        <v>999</v>
      </c>
      <c r="K2029">
        <v>99</v>
      </c>
      <c r="L2029">
        <v>99</v>
      </c>
      <c r="M2029">
        <v>41</v>
      </c>
      <c r="N2029">
        <v>99</v>
      </c>
      <c r="O2029">
        <v>99</v>
      </c>
      <c r="P2029">
        <v>9999</v>
      </c>
      <c r="Q2029">
        <v>180</v>
      </c>
      <c r="R2029">
        <v>226</v>
      </c>
      <c r="S2029">
        <v>226</v>
      </c>
      <c r="T2029">
        <v>5</v>
      </c>
      <c r="U2029">
        <v>41</v>
      </c>
      <c r="V2029">
        <v>81.092035398229996</v>
      </c>
      <c r="W2029">
        <v>74.847948672566304</v>
      </c>
      <c r="X2029">
        <v>0</v>
      </c>
      <c r="Y2029">
        <v>0</v>
      </c>
      <c r="AA2029">
        <v>9.318636892595471</v>
      </c>
      <c r="AB2029">
        <v>0</v>
      </c>
      <c r="AD2029">
        <v>2.2350506879332724E-2</v>
      </c>
      <c r="AE2029">
        <v>2.3961855405996903E-2</v>
      </c>
    </row>
    <row r="2030" spans="1:31">
      <c r="A2030">
        <v>10</v>
      </c>
      <c r="B2030">
        <v>697</v>
      </c>
      <c r="C2030">
        <v>1998</v>
      </c>
      <c r="D2030">
        <v>99</v>
      </c>
      <c r="E2030">
        <v>99</v>
      </c>
      <c r="F2030">
        <v>99</v>
      </c>
      <c r="G2030">
        <v>99</v>
      </c>
      <c r="H2030">
        <v>99</v>
      </c>
      <c r="I2030">
        <v>99</v>
      </c>
      <c r="J2030">
        <v>999</v>
      </c>
      <c r="K2030">
        <v>99</v>
      </c>
      <c r="L2030">
        <v>99</v>
      </c>
      <c r="M2030">
        <v>42</v>
      </c>
      <c r="N2030">
        <v>99</v>
      </c>
      <c r="O2030">
        <v>99</v>
      </c>
      <c r="P2030">
        <v>9999</v>
      </c>
      <c r="Q2030">
        <v>288</v>
      </c>
      <c r="R2030">
        <v>378</v>
      </c>
      <c r="S2030">
        <v>378</v>
      </c>
      <c r="T2030">
        <v>5</v>
      </c>
      <c r="U2030">
        <v>42</v>
      </c>
      <c r="V2030">
        <v>80.278042328042389</v>
      </c>
      <c r="W2030">
        <v>74.096633068783049</v>
      </c>
      <c r="X2030">
        <v>0</v>
      </c>
      <c r="Y2030">
        <v>0</v>
      </c>
      <c r="AA2030">
        <v>8.4172599185542296</v>
      </c>
      <c r="AB2030">
        <v>0</v>
      </c>
      <c r="AD2030">
        <v>3.7382706196406067E-2</v>
      </c>
      <c r="AE2030">
        <v>3.9675497003323942E-2</v>
      </c>
    </row>
    <row r="2031" spans="1:31">
      <c r="A2031">
        <v>10</v>
      </c>
      <c r="B2031">
        <v>698</v>
      </c>
      <c r="C2031">
        <v>1998</v>
      </c>
      <c r="D2031">
        <v>99</v>
      </c>
      <c r="E2031">
        <v>99</v>
      </c>
      <c r="F2031">
        <v>99</v>
      </c>
      <c r="G2031">
        <v>99</v>
      </c>
      <c r="H2031">
        <v>99</v>
      </c>
      <c r="I2031">
        <v>99</v>
      </c>
      <c r="J2031">
        <v>999</v>
      </c>
      <c r="K2031">
        <v>99</v>
      </c>
      <c r="L2031">
        <v>99</v>
      </c>
      <c r="M2031">
        <v>43</v>
      </c>
      <c r="N2031">
        <v>99</v>
      </c>
      <c r="O2031">
        <v>99</v>
      </c>
      <c r="P2031">
        <v>9999</v>
      </c>
      <c r="Q2031">
        <v>490</v>
      </c>
      <c r="R2031">
        <v>718</v>
      </c>
      <c r="S2031">
        <v>718</v>
      </c>
      <c r="T2031">
        <v>5.0083565459610044</v>
      </c>
      <c r="U2031">
        <v>43</v>
      </c>
      <c r="V2031">
        <v>80.482729805013889</v>
      </c>
      <c r="W2031">
        <v>74.28555961002786</v>
      </c>
      <c r="X2031">
        <v>0</v>
      </c>
      <c r="Y2031">
        <v>0</v>
      </c>
      <c r="AA2031">
        <v>8.3354658036791811</v>
      </c>
      <c r="AB2031">
        <v>0</v>
      </c>
      <c r="AD2031">
        <v>7.1007362563543786E-2</v>
      </c>
      <c r="AE2031">
        <v>7.5554606019827886E-2</v>
      </c>
    </row>
    <row r="2032" spans="1:31">
      <c r="A2032">
        <v>10</v>
      </c>
      <c r="B2032">
        <v>699</v>
      </c>
      <c r="C2032">
        <v>1998</v>
      </c>
      <c r="D2032">
        <v>99</v>
      </c>
      <c r="E2032">
        <v>99</v>
      </c>
      <c r="F2032">
        <v>99</v>
      </c>
      <c r="G2032">
        <v>99</v>
      </c>
      <c r="H2032">
        <v>99</v>
      </c>
      <c r="I2032">
        <v>99</v>
      </c>
      <c r="J2032">
        <v>999</v>
      </c>
      <c r="K2032">
        <v>99</v>
      </c>
      <c r="L2032">
        <v>99</v>
      </c>
      <c r="M2032">
        <v>44</v>
      </c>
      <c r="N2032">
        <v>99</v>
      </c>
      <c r="O2032">
        <v>99</v>
      </c>
      <c r="P2032">
        <v>9999</v>
      </c>
      <c r="Q2032">
        <v>740</v>
      </c>
      <c r="R2032">
        <v>1205</v>
      </c>
      <c r="S2032">
        <v>1205</v>
      </c>
      <c r="T2032">
        <v>5.0074688796680515</v>
      </c>
      <c r="U2032">
        <v>44</v>
      </c>
      <c r="V2032">
        <v>79.562406639004053</v>
      </c>
      <c r="W2032">
        <v>73.436101327800841</v>
      </c>
      <c r="X2032">
        <v>0</v>
      </c>
      <c r="Y2032">
        <v>0</v>
      </c>
      <c r="AA2032">
        <v>7.7668026830112495</v>
      </c>
      <c r="AB2032">
        <v>0</v>
      </c>
      <c r="AD2032">
        <v>0.1191697380070617</v>
      </c>
      <c r="AE2032">
        <v>0.12535127653395689</v>
      </c>
    </row>
    <row r="2033" spans="1:31">
      <c r="A2033">
        <v>10</v>
      </c>
      <c r="B2033">
        <v>700</v>
      </c>
      <c r="C2033">
        <v>1998</v>
      </c>
      <c r="D2033">
        <v>99</v>
      </c>
      <c r="E2033">
        <v>99</v>
      </c>
      <c r="F2033">
        <v>99</v>
      </c>
      <c r="G2033">
        <v>99</v>
      </c>
      <c r="H2033">
        <v>99</v>
      </c>
      <c r="I2033">
        <v>99</v>
      </c>
      <c r="J2033">
        <v>999</v>
      </c>
      <c r="K2033">
        <v>99</v>
      </c>
      <c r="L2033">
        <v>99</v>
      </c>
      <c r="M2033">
        <v>45</v>
      </c>
      <c r="N2033">
        <v>99</v>
      </c>
      <c r="O2033">
        <v>99</v>
      </c>
      <c r="P2033">
        <v>9999</v>
      </c>
      <c r="Q2033">
        <v>1165</v>
      </c>
      <c r="R2033">
        <v>2311</v>
      </c>
      <c r="S2033">
        <v>2311</v>
      </c>
      <c r="T2033">
        <v>8</v>
      </c>
      <c r="U2033">
        <v>45</v>
      </c>
      <c r="V2033">
        <v>79.464604067503444</v>
      </c>
      <c r="W2033">
        <v>73.345829554305411</v>
      </c>
      <c r="X2033">
        <v>0</v>
      </c>
      <c r="Y2033">
        <v>0</v>
      </c>
      <c r="AA2033">
        <v>7.2947725295824482</v>
      </c>
      <c r="AB2033">
        <v>0</v>
      </c>
      <c r="AD2033">
        <v>0.22854876724839801</v>
      </c>
      <c r="AE2033">
        <v>0.24010846540404593</v>
      </c>
    </row>
    <row r="2034" spans="1:31">
      <c r="A2034">
        <v>10</v>
      </c>
      <c r="B2034">
        <v>701</v>
      </c>
      <c r="C2034">
        <v>1998</v>
      </c>
      <c r="D2034">
        <v>99</v>
      </c>
      <c r="E2034">
        <v>99</v>
      </c>
      <c r="F2034">
        <v>99</v>
      </c>
      <c r="G2034">
        <v>99</v>
      </c>
      <c r="H2034">
        <v>99</v>
      </c>
      <c r="I2034">
        <v>99</v>
      </c>
      <c r="J2034">
        <v>999</v>
      </c>
      <c r="K2034">
        <v>99</v>
      </c>
      <c r="L2034">
        <v>99</v>
      </c>
      <c r="M2034">
        <v>46</v>
      </c>
      <c r="N2034">
        <v>99</v>
      </c>
      <c r="O2034">
        <v>99</v>
      </c>
      <c r="P2034">
        <v>9999</v>
      </c>
      <c r="Q2034">
        <v>1741</v>
      </c>
      <c r="R2034">
        <v>4078</v>
      </c>
      <c r="S2034">
        <v>4078</v>
      </c>
      <c r="T2034">
        <v>8</v>
      </c>
      <c r="U2034">
        <v>46</v>
      </c>
      <c r="V2034">
        <v>79.206449239823741</v>
      </c>
      <c r="W2034">
        <v>73.107552648356943</v>
      </c>
      <c r="X2034">
        <v>0</v>
      </c>
      <c r="Y2034">
        <v>0</v>
      </c>
      <c r="AA2034">
        <v>7.5172069621904924</v>
      </c>
      <c r="AB2034">
        <v>0</v>
      </c>
      <c r="AD2034">
        <v>0.40329808430937536</v>
      </c>
      <c r="AE2034">
        <v>0.42231992204711577</v>
      </c>
    </row>
    <row r="2035" spans="1:31">
      <c r="A2035">
        <v>10</v>
      </c>
      <c r="B2035">
        <v>702</v>
      </c>
      <c r="C2035">
        <v>1998</v>
      </c>
      <c r="D2035">
        <v>99</v>
      </c>
      <c r="E2035">
        <v>99</v>
      </c>
      <c r="F2035">
        <v>99</v>
      </c>
      <c r="G2035">
        <v>99</v>
      </c>
      <c r="H2035">
        <v>99</v>
      </c>
      <c r="I2035">
        <v>99</v>
      </c>
      <c r="J2035">
        <v>999</v>
      </c>
      <c r="K2035">
        <v>99</v>
      </c>
      <c r="L2035">
        <v>99</v>
      </c>
      <c r="M2035">
        <v>47</v>
      </c>
      <c r="N2035">
        <v>99</v>
      </c>
      <c r="O2035">
        <v>99</v>
      </c>
      <c r="P2035">
        <v>9999</v>
      </c>
      <c r="Q2035">
        <v>2422</v>
      </c>
      <c r="R2035">
        <v>7572.5</v>
      </c>
      <c r="S2035">
        <v>7572.5</v>
      </c>
      <c r="T2035">
        <v>8.0005282271376696</v>
      </c>
      <c r="U2035">
        <v>47.00310333443381</v>
      </c>
      <c r="V2035">
        <v>78.644291845493612</v>
      </c>
      <c r="W2035">
        <v>72.588681373390685</v>
      </c>
      <c r="X2035">
        <v>0</v>
      </c>
      <c r="Y2035">
        <v>0</v>
      </c>
      <c r="AA2035">
        <v>7.1871562466774117</v>
      </c>
      <c r="AB2035">
        <v>0.38189931618652606</v>
      </c>
      <c r="AC2035">
        <v>1.4981280477394427</v>
      </c>
      <c r="AD2035">
        <v>0.74889032452985405</v>
      </c>
      <c r="AE2035">
        <v>0.7786464195151066</v>
      </c>
    </row>
    <row r="2036" spans="1:31">
      <c r="A2036">
        <v>10</v>
      </c>
      <c r="B2036">
        <v>703</v>
      </c>
      <c r="C2036">
        <v>1998</v>
      </c>
      <c r="D2036">
        <v>99</v>
      </c>
      <c r="E2036">
        <v>99</v>
      </c>
      <c r="F2036">
        <v>99</v>
      </c>
      <c r="G2036">
        <v>99</v>
      </c>
      <c r="H2036">
        <v>99</v>
      </c>
      <c r="I2036">
        <v>99</v>
      </c>
      <c r="J2036">
        <v>999</v>
      </c>
      <c r="K2036">
        <v>99</v>
      </c>
      <c r="L2036">
        <v>99</v>
      </c>
      <c r="M2036">
        <v>48</v>
      </c>
      <c r="N2036">
        <v>99</v>
      </c>
      <c r="O2036">
        <v>99</v>
      </c>
      <c r="P2036">
        <v>9999</v>
      </c>
      <c r="Q2036">
        <v>3119</v>
      </c>
      <c r="R2036">
        <v>13231.5</v>
      </c>
      <c r="S2036">
        <v>13231.5</v>
      </c>
      <c r="T2036">
        <v>8.0009069266523056</v>
      </c>
      <c r="U2036">
        <v>48.005441559913841</v>
      </c>
      <c r="V2036">
        <v>78.485734799531485</v>
      </c>
      <c r="W2036">
        <v>72.44233321996731</v>
      </c>
      <c r="X2036">
        <v>0</v>
      </c>
      <c r="Y2036">
        <v>0</v>
      </c>
      <c r="AA2036">
        <v>6.9384719048039987</v>
      </c>
      <c r="AB2036">
        <v>0.51104331058163188</v>
      </c>
      <c r="AC2036">
        <v>0.28059059754217913</v>
      </c>
      <c r="AD2036">
        <v>1.3085430609464199</v>
      </c>
      <c r="AE2036">
        <v>1.3577931471637843</v>
      </c>
    </row>
    <row r="2037" spans="1:31">
      <c r="A2037">
        <v>10</v>
      </c>
      <c r="B2037">
        <v>704</v>
      </c>
      <c r="C2037">
        <v>1998</v>
      </c>
      <c r="D2037">
        <v>99</v>
      </c>
      <c r="E2037">
        <v>99</v>
      </c>
      <c r="F2037">
        <v>99</v>
      </c>
      <c r="G2037">
        <v>99</v>
      </c>
      <c r="H2037">
        <v>99</v>
      </c>
      <c r="I2037">
        <v>99</v>
      </c>
      <c r="J2037">
        <v>999</v>
      </c>
      <c r="K2037">
        <v>99</v>
      </c>
      <c r="L2037">
        <v>99</v>
      </c>
      <c r="M2037">
        <v>49</v>
      </c>
      <c r="N2037">
        <v>99</v>
      </c>
      <c r="O2037">
        <v>99</v>
      </c>
      <c r="P2037">
        <v>9999</v>
      </c>
      <c r="Q2037">
        <v>3742</v>
      </c>
      <c r="R2037">
        <v>22733</v>
      </c>
      <c r="S2037">
        <v>22734</v>
      </c>
      <c r="T2037">
        <v>8.0010557339550434</v>
      </c>
      <c r="U2037">
        <v>49.004310724025686</v>
      </c>
      <c r="V2037">
        <v>78.163024544734682</v>
      </c>
      <c r="W2037">
        <v>72.144471654789825</v>
      </c>
      <c r="X2037">
        <v>0</v>
      </c>
      <c r="Y2037">
        <v>0</v>
      </c>
      <c r="AA2037">
        <v>6.7272711574372943</v>
      </c>
      <c r="AB2037">
        <v>0.72666712517170018</v>
      </c>
      <c r="AC2037">
        <v>4.7643949326647936</v>
      </c>
      <c r="AD2037">
        <v>2.2482038623357119</v>
      </c>
      <c r="AE2037">
        <v>2.3233306115033914</v>
      </c>
    </row>
    <row r="2038" spans="1:31">
      <c r="A2038">
        <v>10</v>
      </c>
      <c r="B2038">
        <v>705</v>
      </c>
      <c r="C2038">
        <v>1998</v>
      </c>
      <c r="D2038">
        <v>99</v>
      </c>
      <c r="E2038">
        <v>99</v>
      </c>
      <c r="F2038">
        <v>99</v>
      </c>
      <c r="G2038">
        <v>99</v>
      </c>
      <c r="H2038">
        <v>99</v>
      </c>
      <c r="I2038">
        <v>99</v>
      </c>
      <c r="J2038">
        <v>999</v>
      </c>
      <c r="K2038">
        <v>99</v>
      </c>
      <c r="L2038">
        <v>99</v>
      </c>
      <c r="M2038">
        <v>50</v>
      </c>
      <c r="N2038">
        <v>99</v>
      </c>
      <c r="O2038">
        <v>99</v>
      </c>
      <c r="P2038">
        <v>9999</v>
      </c>
      <c r="Q2038">
        <v>4323</v>
      </c>
      <c r="R2038">
        <v>38158.75</v>
      </c>
      <c r="S2038">
        <v>38158.75</v>
      </c>
      <c r="T2038">
        <v>11.000858256625282</v>
      </c>
      <c r="U2038">
        <v>50.004258525239955</v>
      </c>
      <c r="V2038">
        <v>77.961429554164866</v>
      </c>
      <c r="W2038">
        <v>71.957555302519452</v>
      </c>
      <c r="X2038">
        <v>0</v>
      </c>
      <c r="Y2038">
        <v>0</v>
      </c>
      <c r="AA2038">
        <v>6.6669862897087588</v>
      </c>
      <c r="AD2038">
        <v>3.7737495769103448</v>
      </c>
      <c r="AE2038">
        <v>3.8895794012266065</v>
      </c>
    </row>
    <row r="2039" spans="1:31">
      <c r="A2039">
        <v>10</v>
      </c>
      <c r="B2039">
        <v>706</v>
      </c>
      <c r="C2039">
        <v>1998</v>
      </c>
      <c r="D2039">
        <v>99</v>
      </c>
      <c r="E2039">
        <v>99</v>
      </c>
      <c r="F2039">
        <v>99</v>
      </c>
      <c r="G2039">
        <v>99</v>
      </c>
      <c r="H2039">
        <v>99</v>
      </c>
      <c r="I2039">
        <v>99</v>
      </c>
      <c r="J2039">
        <v>999</v>
      </c>
      <c r="K2039">
        <v>99</v>
      </c>
      <c r="L2039">
        <v>99</v>
      </c>
      <c r="M2039">
        <v>51</v>
      </c>
      <c r="N2039">
        <v>99</v>
      </c>
      <c r="O2039">
        <v>99</v>
      </c>
      <c r="P2039">
        <v>9999</v>
      </c>
      <c r="Q2039">
        <v>4691</v>
      </c>
      <c r="R2039">
        <v>59258.75</v>
      </c>
      <c r="S2039">
        <v>59258.75</v>
      </c>
      <c r="T2039">
        <v>11.00097453962495</v>
      </c>
      <c r="U2039">
        <v>51.004518320079313</v>
      </c>
      <c r="V2039">
        <v>77.719599215305024</v>
      </c>
      <c r="W2039">
        <v>71.735190075727203</v>
      </c>
      <c r="X2039">
        <v>0</v>
      </c>
      <c r="Y2039">
        <v>0</v>
      </c>
      <c r="AA2039">
        <v>6.5260596821633294</v>
      </c>
      <c r="AB2039">
        <v>0.47233307470721991</v>
      </c>
      <c r="AC2039">
        <v>0.54990718156906471</v>
      </c>
      <c r="AD2039">
        <v>5.860456192635656</v>
      </c>
      <c r="AE2039">
        <v>6.0216684714916004</v>
      </c>
    </row>
    <row r="2040" spans="1:31">
      <c r="A2040">
        <v>10</v>
      </c>
      <c r="B2040">
        <v>707</v>
      </c>
      <c r="C2040">
        <v>1998</v>
      </c>
      <c r="D2040">
        <v>99</v>
      </c>
      <c r="E2040">
        <v>99</v>
      </c>
      <c r="F2040">
        <v>99</v>
      </c>
      <c r="G2040">
        <v>99</v>
      </c>
      <c r="H2040">
        <v>99</v>
      </c>
      <c r="I2040">
        <v>99</v>
      </c>
      <c r="J2040">
        <v>999</v>
      </c>
      <c r="K2040">
        <v>99</v>
      </c>
      <c r="L2040">
        <v>99</v>
      </c>
      <c r="M2040">
        <v>52</v>
      </c>
      <c r="N2040">
        <v>99</v>
      </c>
      <c r="O2040">
        <v>99</v>
      </c>
      <c r="P2040">
        <v>9999</v>
      </c>
      <c r="Q2040">
        <v>4947</v>
      </c>
      <c r="R2040">
        <v>85438</v>
      </c>
      <c r="S2040">
        <v>85440</v>
      </c>
      <c r="T2040">
        <v>11.000678854842111</v>
      </c>
      <c r="U2040">
        <v>52.00182584269664</v>
      </c>
      <c r="V2040">
        <v>77.579439372659678</v>
      </c>
      <c r="W2040">
        <v>71.605822540963729</v>
      </c>
      <c r="X2040">
        <v>0</v>
      </c>
      <c r="Y2040">
        <v>0</v>
      </c>
      <c r="AA2040">
        <v>6.4573928461835983</v>
      </c>
      <c r="AB2040">
        <v>0.53369291448567435</v>
      </c>
      <c r="AC2040">
        <v>2.7769437269454724</v>
      </c>
      <c r="AD2040">
        <v>8.4494805608691603</v>
      </c>
      <c r="AE2040">
        <v>8.6664588502927256</v>
      </c>
    </row>
    <row r="2041" spans="1:31">
      <c r="A2041">
        <v>10</v>
      </c>
      <c r="B2041">
        <v>708</v>
      </c>
      <c r="C2041">
        <v>1998</v>
      </c>
      <c r="D2041">
        <v>99</v>
      </c>
      <c r="E2041">
        <v>99</v>
      </c>
      <c r="F2041">
        <v>99</v>
      </c>
      <c r="G2041">
        <v>99</v>
      </c>
      <c r="H2041">
        <v>99</v>
      </c>
      <c r="I2041">
        <v>99</v>
      </c>
      <c r="J2041">
        <v>999</v>
      </c>
      <c r="K2041">
        <v>99</v>
      </c>
      <c r="L2041">
        <v>99</v>
      </c>
      <c r="M2041">
        <v>53</v>
      </c>
      <c r="N2041">
        <v>99</v>
      </c>
      <c r="O2041">
        <v>99</v>
      </c>
      <c r="P2041">
        <v>9999</v>
      </c>
      <c r="Q2041">
        <v>5166</v>
      </c>
      <c r="R2041">
        <v>112579.75</v>
      </c>
      <c r="S2041">
        <v>112581.75</v>
      </c>
      <c r="T2041">
        <v>11.000566265247528</v>
      </c>
      <c r="U2041">
        <v>53.001529999311629</v>
      </c>
      <c r="V2041">
        <v>77.4680905208875</v>
      </c>
      <c r="W2041">
        <v>71.5025359651993</v>
      </c>
      <c r="X2041">
        <v>0</v>
      </c>
      <c r="Y2041">
        <v>0</v>
      </c>
      <c r="AA2041">
        <v>6.426078704817666</v>
      </c>
      <c r="AB2041">
        <v>0.27736106963688545</v>
      </c>
      <c r="AC2041">
        <v>0.32498603239200952</v>
      </c>
      <c r="AD2041">
        <v>11.133692375436096</v>
      </c>
      <c r="AE2041">
        <v>11.403063478785716</v>
      </c>
    </row>
    <row r="2042" spans="1:31">
      <c r="A2042">
        <v>10</v>
      </c>
      <c r="B2042">
        <v>709</v>
      </c>
      <c r="C2042">
        <v>1998</v>
      </c>
      <c r="D2042">
        <v>99</v>
      </c>
      <c r="E2042">
        <v>99</v>
      </c>
      <c r="F2042">
        <v>99</v>
      </c>
      <c r="G2042">
        <v>99</v>
      </c>
      <c r="H2042">
        <v>99</v>
      </c>
      <c r="I2042">
        <v>99</v>
      </c>
      <c r="J2042">
        <v>999</v>
      </c>
      <c r="K2042">
        <v>99</v>
      </c>
      <c r="L2042">
        <v>99</v>
      </c>
      <c r="M2042">
        <v>54</v>
      </c>
      <c r="N2042">
        <v>99</v>
      </c>
      <c r="O2042">
        <v>99</v>
      </c>
      <c r="P2042">
        <v>9999</v>
      </c>
      <c r="Q2042">
        <v>5255</v>
      </c>
      <c r="R2042">
        <v>133551</v>
      </c>
      <c r="S2042">
        <v>133554</v>
      </c>
      <c r="T2042">
        <v>11.000868582039816</v>
      </c>
      <c r="U2042">
        <v>54.002830315827296</v>
      </c>
      <c r="V2042">
        <v>77.355135001571952</v>
      </c>
      <c r="W2042">
        <v>71.397696967518314</v>
      </c>
      <c r="X2042">
        <v>0</v>
      </c>
      <c r="Y2042">
        <v>0</v>
      </c>
      <c r="AA2042">
        <v>6.5294715133871719</v>
      </c>
      <c r="AB2042">
        <v>0.39093355443963962</v>
      </c>
      <c r="AC2042">
        <v>0.93310456736186176</v>
      </c>
      <c r="AD2042">
        <v>13.207666124963565</v>
      </c>
      <c r="AE2042">
        <v>13.507444904987896</v>
      </c>
    </row>
    <row r="2043" spans="1:31">
      <c r="A2043">
        <v>10</v>
      </c>
      <c r="B2043">
        <v>710</v>
      </c>
      <c r="C2043">
        <v>1998</v>
      </c>
      <c r="D2043">
        <v>99</v>
      </c>
      <c r="E2043">
        <v>99</v>
      </c>
      <c r="F2043">
        <v>99</v>
      </c>
      <c r="G2043">
        <v>99</v>
      </c>
      <c r="H2043">
        <v>99</v>
      </c>
      <c r="I2043">
        <v>99</v>
      </c>
      <c r="J2043">
        <v>999</v>
      </c>
      <c r="K2043">
        <v>99</v>
      </c>
      <c r="L2043">
        <v>99</v>
      </c>
      <c r="M2043">
        <v>55</v>
      </c>
      <c r="N2043">
        <v>99</v>
      </c>
      <c r="O2043">
        <v>99</v>
      </c>
      <c r="P2043">
        <v>9999</v>
      </c>
      <c r="Q2043">
        <v>5306</v>
      </c>
      <c r="R2043">
        <v>141013.25</v>
      </c>
      <c r="S2043">
        <v>141023.25</v>
      </c>
      <c r="T2043">
        <v>14.000663058258709</v>
      </c>
      <c r="U2043">
        <v>54.999122485122122</v>
      </c>
      <c r="V2043">
        <v>77.237261231747809</v>
      </c>
      <c r="W2043">
        <v>71.288889935524566</v>
      </c>
      <c r="X2043">
        <v>0</v>
      </c>
      <c r="Y2043">
        <v>0</v>
      </c>
      <c r="AA2043">
        <v>6.5713456346845778</v>
      </c>
      <c r="AB2043">
        <v>0.76454014955365435</v>
      </c>
      <c r="AC2043">
        <v>6.0113396582426155</v>
      </c>
      <c r="AD2043">
        <v>13.945653160186136</v>
      </c>
      <c r="AE2043">
        <v>14.241137284456457</v>
      </c>
    </row>
    <row r="2044" spans="1:31">
      <c r="A2044">
        <v>10</v>
      </c>
      <c r="B2044">
        <v>711</v>
      </c>
      <c r="C2044">
        <v>1998</v>
      </c>
      <c r="D2044">
        <v>99</v>
      </c>
      <c r="E2044">
        <v>99</v>
      </c>
      <c r="F2044">
        <v>99</v>
      </c>
      <c r="G2044">
        <v>99</v>
      </c>
      <c r="H2044">
        <v>99</v>
      </c>
      <c r="I2044">
        <v>99</v>
      </c>
      <c r="J2044">
        <v>999</v>
      </c>
      <c r="K2044">
        <v>99</v>
      </c>
      <c r="L2044">
        <v>99</v>
      </c>
      <c r="M2044">
        <v>56</v>
      </c>
      <c r="N2044">
        <v>99</v>
      </c>
      <c r="O2044">
        <v>99</v>
      </c>
      <c r="P2044">
        <v>9999</v>
      </c>
      <c r="Q2044">
        <v>5216</v>
      </c>
      <c r="R2044">
        <v>130436.5</v>
      </c>
      <c r="S2044">
        <v>130447.5</v>
      </c>
      <c r="T2044">
        <v>14.000804989400972</v>
      </c>
      <c r="U2044">
        <v>55.998497479829048</v>
      </c>
      <c r="V2044">
        <v>77.198109584314821</v>
      </c>
      <c r="W2044">
        <v>71.253509147358827</v>
      </c>
      <c r="X2044">
        <v>0</v>
      </c>
      <c r="Y2044">
        <v>0</v>
      </c>
      <c r="AA2044">
        <v>6.6090449083142548</v>
      </c>
      <c r="AB2044">
        <v>0.83736122564294813</v>
      </c>
      <c r="AC2044">
        <v>6.2614490071989524</v>
      </c>
      <c r="AD2044">
        <v>12.899654383035765</v>
      </c>
      <c r="AE2044">
        <v>13.16661448507246</v>
      </c>
    </row>
    <row r="2045" spans="1:31">
      <c r="A2045">
        <v>10</v>
      </c>
      <c r="B2045">
        <v>712</v>
      </c>
      <c r="C2045">
        <v>1998</v>
      </c>
      <c r="D2045">
        <v>99</v>
      </c>
      <c r="E2045">
        <v>99</v>
      </c>
      <c r="F2045">
        <v>99</v>
      </c>
      <c r="G2045">
        <v>99</v>
      </c>
      <c r="H2045">
        <v>99</v>
      </c>
      <c r="I2045">
        <v>99</v>
      </c>
      <c r="J2045">
        <v>999</v>
      </c>
      <c r="K2045">
        <v>99</v>
      </c>
      <c r="L2045">
        <v>99</v>
      </c>
      <c r="M2045">
        <v>57</v>
      </c>
      <c r="N2045">
        <v>99</v>
      </c>
      <c r="O2045">
        <v>99</v>
      </c>
      <c r="P2045">
        <v>9999</v>
      </c>
      <c r="Q2045">
        <v>5074</v>
      </c>
      <c r="R2045">
        <v>103104.25</v>
      </c>
      <c r="S2045">
        <v>103115.25</v>
      </c>
      <c r="T2045">
        <v>14.000693472868479</v>
      </c>
      <c r="U2045">
        <v>56.997097907438508</v>
      </c>
      <c r="V2045">
        <v>77.254838639290526</v>
      </c>
      <c r="W2045">
        <v>71.30546595775138</v>
      </c>
      <c r="X2045">
        <v>0</v>
      </c>
      <c r="Y2045">
        <v>0</v>
      </c>
      <c r="AA2045">
        <v>6.7054980670481195</v>
      </c>
      <c r="AB2045">
        <v>0.88009880241107008</v>
      </c>
      <c r="AC2045">
        <v>7.0525866327110167</v>
      </c>
      <c r="AD2045">
        <v>10.19660287129841</v>
      </c>
      <c r="AE2045">
        <v>10.41544483285193</v>
      </c>
    </row>
    <row r="2046" spans="1:31">
      <c r="A2046">
        <v>10</v>
      </c>
      <c r="B2046">
        <v>713</v>
      </c>
      <c r="C2046">
        <v>1998</v>
      </c>
      <c r="D2046">
        <v>99</v>
      </c>
      <c r="E2046">
        <v>99</v>
      </c>
      <c r="F2046">
        <v>99</v>
      </c>
      <c r="G2046">
        <v>99</v>
      </c>
      <c r="H2046">
        <v>99</v>
      </c>
      <c r="I2046">
        <v>99</v>
      </c>
      <c r="J2046">
        <v>999</v>
      </c>
      <c r="K2046">
        <v>99</v>
      </c>
      <c r="L2046">
        <v>99</v>
      </c>
      <c r="M2046">
        <v>58</v>
      </c>
      <c r="N2046">
        <v>99</v>
      </c>
      <c r="O2046">
        <v>99</v>
      </c>
      <c r="P2046">
        <v>9999</v>
      </c>
      <c r="Q2046">
        <v>4845</v>
      </c>
      <c r="R2046">
        <v>68667.75</v>
      </c>
      <c r="S2046">
        <v>68671.75</v>
      </c>
      <c r="T2046">
        <v>14.000458730626828</v>
      </c>
      <c r="U2046">
        <v>57.998521954078655</v>
      </c>
      <c r="V2046">
        <v>77.323732102356303</v>
      </c>
      <c r="W2046">
        <v>71.36980473047511</v>
      </c>
      <c r="X2046">
        <v>0</v>
      </c>
      <c r="Y2046">
        <v>0</v>
      </c>
      <c r="AA2046">
        <v>6.8146744088235662</v>
      </c>
      <c r="AB2046">
        <v>0.70281340743515397</v>
      </c>
      <c r="AC2046">
        <v>5.0286850930811475</v>
      </c>
      <c r="AD2046">
        <v>6.7909691095721199</v>
      </c>
      <c r="AE2046">
        <v>6.9426412622064921</v>
      </c>
    </row>
    <row r="2047" spans="1:31">
      <c r="A2047">
        <v>10</v>
      </c>
      <c r="B2047">
        <v>714</v>
      </c>
      <c r="C2047">
        <v>1998</v>
      </c>
      <c r="D2047">
        <v>99</v>
      </c>
      <c r="E2047">
        <v>99</v>
      </c>
      <c r="F2047">
        <v>99</v>
      </c>
      <c r="G2047">
        <v>99</v>
      </c>
      <c r="H2047">
        <v>99</v>
      </c>
      <c r="I2047">
        <v>99</v>
      </c>
      <c r="J2047">
        <v>999</v>
      </c>
      <c r="K2047">
        <v>99</v>
      </c>
      <c r="L2047">
        <v>99</v>
      </c>
      <c r="M2047">
        <v>59</v>
      </c>
      <c r="N2047">
        <v>99</v>
      </c>
      <c r="O2047">
        <v>99</v>
      </c>
      <c r="P2047">
        <v>9999</v>
      </c>
      <c r="Q2047">
        <v>4329</v>
      </c>
      <c r="R2047">
        <v>37356</v>
      </c>
      <c r="S2047">
        <v>37357</v>
      </c>
      <c r="T2047">
        <v>14.000374772459576</v>
      </c>
      <c r="U2047">
        <v>59</v>
      </c>
      <c r="V2047">
        <v>77.54272023984791</v>
      </c>
      <c r="W2047">
        <v>71.571930781379692</v>
      </c>
      <c r="X2047">
        <v>0</v>
      </c>
      <c r="Y2047">
        <v>0</v>
      </c>
      <c r="AA2047">
        <v>6.9267769935065742</v>
      </c>
      <c r="AB2047">
        <v>0.52872110047544174</v>
      </c>
      <c r="AC2047">
        <v>3.4430234378629025</v>
      </c>
      <c r="AD2047">
        <v>3.6943607742670506</v>
      </c>
      <c r="AE2047">
        <v>3.787449294813285</v>
      </c>
    </row>
    <row r="2048" spans="1:31">
      <c r="A2048">
        <v>10</v>
      </c>
      <c r="B2048">
        <v>715</v>
      </c>
      <c r="C2048">
        <v>1998</v>
      </c>
      <c r="D2048">
        <v>99</v>
      </c>
      <c r="E2048">
        <v>99</v>
      </c>
      <c r="F2048">
        <v>99</v>
      </c>
      <c r="G2048">
        <v>99</v>
      </c>
      <c r="H2048">
        <v>99</v>
      </c>
      <c r="I2048">
        <v>99</v>
      </c>
      <c r="J2048">
        <v>999</v>
      </c>
      <c r="K2048">
        <v>99</v>
      </c>
      <c r="L2048">
        <v>99</v>
      </c>
      <c r="M2048">
        <v>60</v>
      </c>
      <c r="N2048">
        <v>99</v>
      </c>
      <c r="O2048">
        <v>99</v>
      </c>
      <c r="P2048">
        <v>9999</v>
      </c>
      <c r="Q2048">
        <v>3531</v>
      </c>
      <c r="R2048">
        <v>16202.75</v>
      </c>
      <c r="S2048">
        <v>16202.75</v>
      </c>
      <c r="T2048">
        <v>17.000941198253379</v>
      </c>
      <c r="U2048">
        <v>60.004628843869106</v>
      </c>
      <c r="V2048">
        <v>78.128904044066701</v>
      </c>
      <c r="W2048">
        <v>72.112978432672975</v>
      </c>
      <c r="X2048">
        <v>0</v>
      </c>
      <c r="Y2048">
        <v>0</v>
      </c>
      <c r="AA2048">
        <v>7.0311822187236714</v>
      </c>
      <c r="AB2048">
        <v>0.49058990511119127</v>
      </c>
      <c r="AC2048">
        <v>1.5099759233397001</v>
      </c>
      <c r="AD2048">
        <v>1.6023879439783555</v>
      </c>
      <c r="AE2048">
        <v>1.6551382150840881</v>
      </c>
    </row>
    <row r="2049" spans="1:31">
      <c r="A2049">
        <v>10</v>
      </c>
      <c r="B2049">
        <v>716</v>
      </c>
      <c r="C2049">
        <v>1998</v>
      </c>
      <c r="D2049">
        <v>99</v>
      </c>
      <c r="E2049">
        <v>99</v>
      </c>
      <c r="F2049">
        <v>99</v>
      </c>
      <c r="G2049">
        <v>99</v>
      </c>
      <c r="H2049">
        <v>99</v>
      </c>
      <c r="I2049">
        <v>99</v>
      </c>
      <c r="J2049">
        <v>999</v>
      </c>
      <c r="K2049">
        <v>99</v>
      </c>
      <c r="L2049">
        <v>99</v>
      </c>
      <c r="M2049">
        <v>61</v>
      </c>
      <c r="N2049">
        <v>99</v>
      </c>
      <c r="O2049">
        <v>99</v>
      </c>
      <c r="P2049">
        <v>9999</v>
      </c>
      <c r="Q2049">
        <v>2284</v>
      </c>
      <c r="R2049">
        <v>5733</v>
      </c>
      <c r="S2049">
        <v>5734</v>
      </c>
      <c r="T2049">
        <v>17</v>
      </c>
      <c r="U2049">
        <v>60.989361702127638</v>
      </c>
      <c r="V2049">
        <v>78.695361004534362</v>
      </c>
      <c r="W2049">
        <v>72.635818207185295</v>
      </c>
      <c r="X2049">
        <v>0</v>
      </c>
      <c r="Y2049">
        <v>0</v>
      </c>
      <c r="AA2049">
        <v>7.4111986153487104</v>
      </c>
      <c r="AB2049">
        <v>1.1391923310151622</v>
      </c>
      <c r="AC2049">
        <v>9.1524523083228626</v>
      </c>
      <c r="AD2049">
        <v>0.56697104397882547</v>
      </c>
      <c r="AE2049">
        <v>0.58998452888216946</v>
      </c>
    </row>
    <row r="2050" spans="1:31">
      <c r="A2050">
        <v>10</v>
      </c>
      <c r="B2050">
        <v>717</v>
      </c>
      <c r="C2050">
        <v>1998</v>
      </c>
      <c r="D2050">
        <v>99</v>
      </c>
      <c r="E2050">
        <v>99</v>
      </c>
      <c r="F2050">
        <v>99</v>
      </c>
      <c r="G2050">
        <v>99</v>
      </c>
      <c r="H2050">
        <v>99</v>
      </c>
      <c r="I2050">
        <v>99</v>
      </c>
      <c r="J2050">
        <v>999</v>
      </c>
      <c r="K2050">
        <v>99</v>
      </c>
      <c r="L2050">
        <v>99</v>
      </c>
      <c r="M2050">
        <v>62</v>
      </c>
      <c r="N2050">
        <v>99</v>
      </c>
      <c r="O2050">
        <v>99</v>
      </c>
      <c r="P2050">
        <v>9999</v>
      </c>
      <c r="Q2050">
        <v>1111</v>
      </c>
      <c r="R2050">
        <v>1798</v>
      </c>
      <c r="S2050">
        <v>1798</v>
      </c>
      <c r="T2050">
        <v>17</v>
      </c>
      <c r="U2050">
        <v>62</v>
      </c>
      <c r="V2050">
        <v>79.110567296996578</v>
      </c>
      <c r="W2050">
        <v>73.01905361512793</v>
      </c>
      <c r="X2050">
        <v>0</v>
      </c>
      <c r="Y2050">
        <v>0</v>
      </c>
      <c r="AA2050">
        <v>7.5766952787049986</v>
      </c>
      <c r="AB2050">
        <v>0</v>
      </c>
      <c r="AD2050">
        <v>0.17781509455327546</v>
      </c>
      <c r="AE2050">
        <v>0.18597646520032568</v>
      </c>
    </row>
    <row r="2051" spans="1:31">
      <c r="A2051">
        <v>10</v>
      </c>
      <c r="B2051">
        <v>718</v>
      </c>
      <c r="C2051">
        <v>1998</v>
      </c>
      <c r="D2051">
        <v>99</v>
      </c>
      <c r="E2051">
        <v>99</v>
      </c>
      <c r="F2051">
        <v>99</v>
      </c>
      <c r="G2051">
        <v>99</v>
      </c>
      <c r="H2051">
        <v>99</v>
      </c>
      <c r="I2051">
        <v>99</v>
      </c>
      <c r="J2051">
        <v>999</v>
      </c>
      <c r="K2051">
        <v>99</v>
      </c>
      <c r="L2051">
        <v>99</v>
      </c>
      <c r="M2051">
        <v>63</v>
      </c>
      <c r="N2051">
        <v>99</v>
      </c>
      <c r="O2051">
        <v>99</v>
      </c>
      <c r="P2051">
        <v>9999</v>
      </c>
      <c r="Q2051">
        <v>469</v>
      </c>
      <c r="R2051">
        <v>599</v>
      </c>
      <c r="S2051">
        <v>599</v>
      </c>
      <c r="T2051">
        <v>16.994991652754596</v>
      </c>
      <c r="U2051">
        <v>63</v>
      </c>
      <c r="V2051">
        <v>78.832220367278822</v>
      </c>
      <c r="W2051">
        <v>72.762139398998357</v>
      </c>
      <c r="X2051">
        <v>0</v>
      </c>
      <c r="Y2051">
        <v>0</v>
      </c>
      <c r="AA2051">
        <v>7.8446749531421247</v>
      </c>
      <c r="AB2051">
        <v>0</v>
      </c>
      <c r="AD2051">
        <v>5.9238732835045591E-2</v>
      </c>
      <c r="AE2051">
        <v>6.173968140640361E-2</v>
      </c>
    </row>
    <row r="2052" spans="1:31">
      <c r="A2052">
        <v>10</v>
      </c>
      <c r="B2052">
        <v>719</v>
      </c>
      <c r="C2052">
        <v>1998</v>
      </c>
      <c r="D2052">
        <v>99</v>
      </c>
      <c r="E2052">
        <v>99</v>
      </c>
      <c r="F2052">
        <v>99</v>
      </c>
      <c r="G2052">
        <v>99</v>
      </c>
      <c r="H2052">
        <v>99</v>
      </c>
      <c r="I2052">
        <v>99</v>
      </c>
      <c r="J2052">
        <v>999</v>
      </c>
      <c r="K2052">
        <v>99</v>
      </c>
      <c r="L2052">
        <v>99</v>
      </c>
      <c r="M2052">
        <v>64</v>
      </c>
      <c r="N2052">
        <v>99</v>
      </c>
      <c r="O2052">
        <v>99</v>
      </c>
      <c r="P2052">
        <v>9999</v>
      </c>
      <c r="Q2052">
        <v>213</v>
      </c>
      <c r="R2052">
        <v>236.5</v>
      </c>
      <c r="S2052">
        <v>236.5</v>
      </c>
      <c r="T2052">
        <v>17.035940803382662</v>
      </c>
      <c r="U2052">
        <v>64.135306553911207</v>
      </c>
      <c r="V2052">
        <v>78.850317124735739</v>
      </c>
      <c r="W2052">
        <v>72.778842706131101</v>
      </c>
      <c r="X2052">
        <v>0</v>
      </c>
      <c r="Y2052">
        <v>0</v>
      </c>
      <c r="AA2052">
        <v>7.4092712563933407</v>
      </c>
      <c r="AB2052">
        <v>2.9396107883163305</v>
      </c>
      <c r="AC2052">
        <v>6.7372296623053041</v>
      </c>
      <c r="AD2052">
        <v>2.3388915384788454E-2</v>
      </c>
      <c r="AE2052">
        <v>2.4381947519292596E-2</v>
      </c>
    </row>
    <row r="2053" spans="1:31">
      <c r="A2053">
        <v>10</v>
      </c>
      <c r="B2053">
        <v>720</v>
      </c>
      <c r="C2053">
        <v>1998</v>
      </c>
      <c r="D2053">
        <v>99</v>
      </c>
      <c r="E2053">
        <v>99</v>
      </c>
      <c r="F2053">
        <v>99</v>
      </c>
      <c r="G2053">
        <v>99</v>
      </c>
      <c r="H2053">
        <v>99</v>
      </c>
      <c r="I2053">
        <v>99</v>
      </c>
      <c r="J2053">
        <v>999</v>
      </c>
      <c r="K2053">
        <v>99</v>
      </c>
      <c r="L2053">
        <v>99</v>
      </c>
      <c r="M2053">
        <v>65</v>
      </c>
      <c r="N2053">
        <v>99</v>
      </c>
      <c r="O2053">
        <v>99</v>
      </c>
      <c r="P2053">
        <v>9999</v>
      </c>
      <c r="Q2053">
        <v>156</v>
      </c>
      <c r="R2053">
        <v>177</v>
      </c>
      <c r="S2053">
        <v>177</v>
      </c>
      <c r="T2053">
        <v>17</v>
      </c>
      <c r="U2053">
        <v>65</v>
      </c>
      <c r="V2053">
        <v>79.512994350282483</v>
      </c>
      <c r="W2053">
        <v>73.390493785310753</v>
      </c>
      <c r="X2053">
        <v>0</v>
      </c>
      <c r="Y2053">
        <v>0</v>
      </c>
      <c r="AA2053">
        <v>10.006524721051321</v>
      </c>
      <c r="AB2053">
        <v>0</v>
      </c>
      <c r="AD2053">
        <v>1.7504600520539353E-2</v>
      </c>
      <c r="AE2053">
        <v>1.8401158991909101E-2</v>
      </c>
    </row>
    <row r="2054" spans="1:31">
      <c r="A2054">
        <v>10</v>
      </c>
      <c r="B2054">
        <v>721</v>
      </c>
      <c r="C2054">
        <v>1998</v>
      </c>
      <c r="D2054">
        <v>99</v>
      </c>
      <c r="E2054">
        <v>99</v>
      </c>
      <c r="F2054">
        <v>99</v>
      </c>
      <c r="G2054">
        <v>99</v>
      </c>
      <c r="H2054">
        <v>99</v>
      </c>
      <c r="I2054">
        <v>99</v>
      </c>
      <c r="J2054">
        <v>999</v>
      </c>
      <c r="K2054">
        <v>99</v>
      </c>
      <c r="L2054">
        <v>99</v>
      </c>
      <c r="M2054">
        <v>66</v>
      </c>
      <c r="N2054">
        <v>99</v>
      </c>
      <c r="O2054">
        <v>99</v>
      </c>
      <c r="P2054">
        <v>9999</v>
      </c>
    </row>
    <row r="2055" spans="1:31">
      <c r="A2055">
        <v>10</v>
      </c>
      <c r="B2055">
        <v>722</v>
      </c>
      <c r="C2055">
        <v>1998</v>
      </c>
      <c r="D2055">
        <v>99</v>
      </c>
      <c r="E2055">
        <v>99</v>
      </c>
      <c r="F2055">
        <v>99</v>
      </c>
      <c r="G2055">
        <v>99</v>
      </c>
      <c r="H2055">
        <v>99</v>
      </c>
      <c r="I2055">
        <v>99</v>
      </c>
      <c r="J2055">
        <v>999</v>
      </c>
      <c r="K2055">
        <v>99</v>
      </c>
      <c r="L2055">
        <v>99</v>
      </c>
      <c r="M2055">
        <v>67</v>
      </c>
      <c r="N2055">
        <v>99</v>
      </c>
      <c r="O2055">
        <v>99</v>
      </c>
      <c r="P2055">
        <v>9999</v>
      </c>
    </row>
    <row r="2056" spans="1:31">
      <c r="A2056">
        <v>10</v>
      </c>
      <c r="B2056">
        <v>723</v>
      </c>
      <c r="C2056">
        <v>1998</v>
      </c>
      <c r="D2056">
        <v>99</v>
      </c>
      <c r="E2056">
        <v>99</v>
      </c>
      <c r="F2056">
        <v>99</v>
      </c>
      <c r="G2056">
        <v>99</v>
      </c>
      <c r="H2056">
        <v>99</v>
      </c>
      <c r="I2056">
        <v>99</v>
      </c>
      <c r="J2056">
        <v>999</v>
      </c>
      <c r="K2056">
        <v>99</v>
      </c>
      <c r="L2056">
        <v>99</v>
      </c>
      <c r="M2056">
        <v>68</v>
      </c>
      <c r="N2056">
        <v>99</v>
      </c>
      <c r="O2056">
        <v>99</v>
      </c>
      <c r="P2056">
        <v>9999</v>
      </c>
    </row>
    <row r="2057" spans="1:31">
      <c r="A2057">
        <v>10</v>
      </c>
      <c r="B2057">
        <v>724</v>
      </c>
      <c r="C2057">
        <v>1997</v>
      </c>
      <c r="D2057">
        <v>99</v>
      </c>
      <c r="E2057">
        <v>99</v>
      </c>
      <c r="F2057">
        <v>99</v>
      </c>
      <c r="G2057">
        <v>99</v>
      </c>
      <c r="H2057">
        <v>99</v>
      </c>
      <c r="I2057">
        <v>99</v>
      </c>
      <c r="J2057">
        <v>999</v>
      </c>
      <c r="K2057">
        <v>99</v>
      </c>
      <c r="L2057">
        <v>99</v>
      </c>
      <c r="M2057">
        <v>35</v>
      </c>
      <c r="N2057">
        <v>99</v>
      </c>
      <c r="O2057">
        <v>99</v>
      </c>
      <c r="P2057">
        <v>9999</v>
      </c>
      <c r="Q2057">
        <v>19</v>
      </c>
      <c r="R2057">
        <v>26</v>
      </c>
      <c r="S2057">
        <v>26</v>
      </c>
      <c r="T2057">
        <v>2</v>
      </c>
      <c r="U2057">
        <v>35</v>
      </c>
      <c r="V2057">
        <v>75.603846153846149</v>
      </c>
      <c r="W2057">
        <v>69.782349999999994</v>
      </c>
      <c r="X2057">
        <v>0</v>
      </c>
      <c r="Y2057">
        <v>0</v>
      </c>
      <c r="AA2057">
        <v>11.150961390055137</v>
      </c>
      <c r="AB2057">
        <v>0</v>
      </c>
      <c r="AD2057">
        <v>2.4594992601400544E-3</v>
      </c>
      <c r="AE2057">
        <v>2.451101580252009E-3</v>
      </c>
    </row>
    <row r="2058" spans="1:31">
      <c r="A2058">
        <v>10</v>
      </c>
      <c r="B2058">
        <v>725</v>
      </c>
      <c r="C2058">
        <v>1997</v>
      </c>
      <c r="D2058">
        <v>99</v>
      </c>
      <c r="E2058">
        <v>99</v>
      </c>
      <c r="F2058">
        <v>99</v>
      </c>
      <c r="G2058">
        <v>99</v>
      </c>
      <c r="H2058">
        <v>99</v>
      </c>
      <c r="I2058">
        <v>99</v>
      </c>
      <c r="J2058">
        <v>999</v>
      </c>
      <c r="K2058">
        <v>99</v>
      </c>
      <c r="L2058">
        <v>99</v>
      </c>
      <c r="M2058">
        <v>36</v>
      </c>
      <c r="N2058">
        <v>99</v>
      </c>
      <c r="O2058">
        <v>99</v>
      </c>
      <c r="P2058">
        <v>9999</v>
      </c>
      <c r="Q2058">
        <v>16</v>
      </c>
      <c r="R2058">
        <v>21</v>
      </c>
      <c r="S2058">
        <v>21</v>
      </c>
      <c r="T2058">
        <v>2</v>
      </c>
      <c r="U2058">
        <v>36</v>
      </c>
      <c r="V2058">
        <v>75.704761904761909</v>
      </c>
      <c r="W2058">
        <v>69.875495238095212</v>
      </c>
      <c r="X2058">
        <v>0</v>
      </c>
      <c r="Y2058">
        <v>0</v>
      </c>
      <c r="AA2058">
        <v>11.53521341241589</v>
      </c>
      <c r="AB2058">
        <v>0</v>
      </c>
      <c r="AD2058">
        <v>1.9865186331900434E-3</v>
      </c>
      <c r="AE2058">
        <v>1.9823784363253E-3</v>
      </c>
    </row>
    <row r="2059" spans="1:31">
      <c r="A2059">
        <v>10</v>
      </c>
      <c r="B2059">
        <v>726</v>
      </c>
      <c r="C2059">
        <v>1997</v>
      </c>
      <c r="D2059">
        <v>99</v>
      </c>
      <c r="E2059">
        <v>99</v>
      </c>
      <c r="F2059">
        <v>99</v>
      </c>
      <c r="G2059">
        <v>99</v>
      </c>
      <c r="H2059">
        <v>99</v>
      </c>
      <c r="I2059">
        <v>99</v>
      </c>
      <c r="J2059">
        <v>999</v>
      </c>
      <c r="K2059">
        <v>99</v>
      </c>
      <c r="L2059">
        <v>99</v>
      </c>
      <c r="M2059">
        <v>37</v>
      </c>
      <c r="N2059">
        <v>99</v>
      </c>
      <c r="O2059">
        <v>99</v>
      </c>
      <c r="P2059">
        <v>9999</v>
      </c>
      <c r="Q2059">
        <v>24</v>
      </c>
      <c r="R2059">
        <v>25</v>
      </c>
      <c r="S2059">
        <v>25</v>
      </c>
      <c r="T2059">
        <v>2.48</v>
      </c>
      <c r="U2059">
        <v>37</v>
      </c>
      <c r="V2059">
        <v>77.684000000000012</v>
      </c>
      <c r="W2059">
        <v>71.702332000000013</v>
      </c>
      <c r="X2059">
        <v>0</v>
      </c>
      <c r="Y2059">
        <v>0</v>
      </c>
      <c r="AA2059">
        <v>6.4447178061241619</v>
      </c>
      <c r="AB2059">
        <v>0</v>
      </c>
      <c r="AD2059">
        <v>2.3649031347500516E-3</v>
      </c>
      <c r="AE2059">
        <v>2.4216738968344223E-3</v>
      </c>
    </row>
    <row r="2060" spans="1:31">
      <c r="A2060">
        <v>10</v>
      </c>
      <c r="B2060">
        <v>727</v>
      </c>
      <c r="C2060">
        <v>1997</v>
      </c>
      <c r="D2060">
        <v>99</v>
      </c>
      <c r="E2060">
        <v>99</v>
      </c>
      <c r="F2060">
        <v>99</v>
      </c>
      <c r="G2060">
        <v>99</v>
      </c>
      <c r="H2060">
        <v>99</v>
      </c>
      <c r="I2060">
        <v>99</v>
      </c>
      <c r="J2060">
        <v>999</v>
      </c>
      <c r="K2060">
        <v>99</v>
      </c>
      <c r="L2060">
        <v>99</v>
      </c>
      <c r="M2060">
        <v>38</v>
      </c>
      <c r="N2060">
        <v>99</v>
      </c>
      <c r="O2060">
        <v>99</v>
      </c>
      <c r="P2060">
        <v>9999</v>
      </c>
      <c r="Q2060">
        <v>39</v>
      </c>
      <c r="R2060">
        <v>53</v>
      </c>
      <c r="S2060">
        <v>53</v>
      </c>
      <c r="T2060">
        <v>2</v>
      </c>
      <c r="U2060">
        <v>38</v>
      </c>
      <c r="V2060">
        <v>80.575471698113247</v>
      </c>
      <c r="W2060">
        <v>74.371160377358521</v>
      </c>
      <c r="X2060">
        <v>0</v>
      </c>
      <c r="Y2060">
        <v>0</v>
      </c>
      <c r="AA2060">
        <v>11.16293609573596</v>
      </c>
      <c r="AB2060">
        <v>0</v>
      </c>
      <c r="AD2060">
        <v>5.0135946456701091E-3</v>
      </c>
      <c r="AE2060">
        <v>5.3250390692711012E-3</v>
      </c>
    </row>
    <row r="2061" spans="1:31">
      <c r="A2061">
        <v>10</v>
      </c>
      <c r="B2061">
        <v>728</v>
      </c>
      <c r="C2061">
        <v>1997</v>
      </c>
      <c r="D2061">
        <v>99</v>
      </c>
      <c r="E2061">
        <v>99</v>
      </c>
      <c r="F2061">
        <v>99</v>
      </c>
      <c r="G2061">
        <v>99</v>
      </c>
      <c r="H2061">
        <v>99</v>
      </c>
      <c r="I2061">
        <v>99</v>
      </c>
      <c r="J2061">
        <v>999</v>
      </c>
      <c r="K2061">
        <v>99</v>
      </c>
      <c r="L2061">
        <v>99</v>
      </c>
      <c r="M2061">
        <v>39</v>
      </c>
      <c r="N2061">
        <v>99</v>
      </c>
      <c r="O2061">
        <v>99</v>
      </c>
      <c r="P2061">
        <v>9999</v>
      </c>
      <c r="Q2061">
        <v>56</v>
      </c>
      <c r="R2061">
        <v>66</v>
      </c>
      <c r="S2061">
        <v>66</v>
      </c>
      <c r="T2061">
        <v>2</v>
      </c>
      <c r="U2061">
        <v>39</v>
      </c>
      <c r="V2061">
        <v>78.319696969696992</v>
      </c>
      <c r="W2061">
        <v>72.289080303030346</v>
      </c>
      <c r="X2061">
        <v>0</v>
      </c>
      <c r="Y2061">
        <v>0</v>
      </c>
      <c r="AA2061">
        <v>10.84340467254105</v>
      </c>
      <c r="AB2061">
        <v>0</v>
      </c>
      <c r="AD2061">
        <v>6.243344275740137E-3</v>
      </c>
      <c r="AE2061">
        <v>6.4455355234678043E-3</v>
      </c>
    </row>
    <row r="2062" spans="1:31">
      <c r="A2062">
        <v>10</v>
      </c>
      <c r="B2062">
        <v>729</v>
      </c>
      <c r="C2062">
        <v>1997</v>
      </c>
      <c r="D2062">
        <v>99</v>
      </c>
      <c r="E2062">
        <v>99</v>
      </c>
      <c r="F2062">
        <v>99</v>
      </c>
      <c r="G2062">
        <v>99</v>
      </c>
      <c r="H2062">
        <v>99</v>
      </c>
      <c r="I2062">
        <v>99</v>
      </c>
      <c r="J2062">
        <v>999</v>
      </c>
      <c r="K2062">
        <v>99</v>
      </c>
      <c r="L2062">
        <v>99</v>
      </c>
      <c r="M2062">
        <v>40</v>
      </c>
      <c r="N2062">
        <v>99</v>
      </c>
      <c r="O2062">
        <v>99</v>
      </c>
      <c r="P2062">
        <v>9999</v>
      </c>
      <c r="Q2062">
        <v>112</v>
      </c>
      <c r="R2062">
        <v>145</v>
      </c>
      <c r="S2062">
        <v>145</v>
      </c>
      <c r="T2062">
        <v>5</v>
      </c>
      <c r="U2062">
        <v>40</v>
      </c>
      <c r="V2062">
        <v>76.881379310344812</v>
      </c>
      <c r="W2062">
        <v>70.961513103448212</v>
      </c>
      <c r="X2062">
        <v>0</v>
      </c>
      <c r="Y2062">
        <v>0</v>
      </c>
      <c r="AA2062">
        <v>9.8973895559719107</v>
      </c>
      <c r="AB2062">
        <v>0</v>
      </c>
      <c r="AD2062">
        <v>1.37164381815503E-2</v>
      </c>
      <c r="AE2062">
        <v>1.3900590220447337E-2</v>
      </c>
    </row>
    <row r="2063" spans="1:31">
      <c r="A2063">
        <v>10</v>
      </c>
      <c r="B2063">
        <v>730</v>
      </c>
      <c r="C2063">
        <v>1997</v>
      </c>
      <c r="D2063">
        <v>99</v>
      </c>
      <c r="E2063">
        <v>99</v>
      </c>
      <c r="F2063">
        <v>99</v>
      </c>
      <c r="G2063">
        <v>99</v>
      </c>
      <c r="H2063">
        <v>99</v>
      </c>
      <c r="I2063">
        <v>99</v>
      </c>
      <c r="J2063">
        <v>999</v>
      </c>
      <c r="K2063">
        <v>99</v>
      </c>
      <c r="L2063">
        <v>99</v>
      </c>
      <c r="M2063">
        <v>41</v>
      </c>
      <c r="N2063">
        <v>99</v>
      </c>
      <c r="O2063">
        <v>99</v>
      </c>
      <c r="P2063">
        <v>9999</v>
      </c>
      <c r="Q2063">
        <v>182</v>
      </c>
      <c r="R2063">
        <v>215</v>
      </c>
      <c r="S2063">
        <v>215</v>
      </c>
      <c r="T2063">
        <v>5</v>
      </c>
      <c r="U2063">
        <v>41</v>
      </c>
      <c r="V2063">
        <v>79.713488372093011</v>
      </c>
      <c r="W2063">
        <v>73.575549767441885</v>
      </c>
      <c r="X2063">
        <v>0</v>
      </c>
      <c r="Y2063">
        <v>0</v>
      </c>
      <c r="AA2063">
        <v>9.4139541059045957</v>
      </c>
      <c r="AB2063">
        <v>0</v>
      </c>
      <c r="AD2063">
        <v>2.0338166958850466E-2</v>
      </c>
      <c r="AE2063">
        <v>2.1370483452709477E-2</v>
      </c>
    </row>
    <row r="2064" spans="1:31">
      <c r="A2064">
        <v>10</v>
      </c>
      <c r="B2064">
        <v>731</v>
      </c>
      <c r="C2064">
        <v>1997</v>
      </c>
      <c r="D2064">
        <v>99</v>
      </c>
      <c r="E2064">
        <v>99</v>
      </c>
      <c r="F2064">
        <v>99</v>
      </c>
      <c r="G2064">
        <v>99</v>
      </c>
      <c r="H2064">
        <v>99</v>
      </c>
      <c r="I2064">
        <v>99</v>
      </c>
      <c r="J2064">
        <v>999</v>
      </c>
      <c r="K2064">
        <v>99</v>
      </c>
      <c r="L2064">
        <v>99</v>
      </c>
      <c r="M2064">
        <v>42</v>
      </c>
      <c r="N2064">
        <v>99</v>
      </c>
      <c r="O2064">
        <v>99</v>
      </c>
      <c r="P2064">
        <v>9999</v>
      </c>
      <c r="Q2064">
        <v>297</v>
      </c>
      <c r="R2064">
        <v>382</v>
      </c>
      <c r="S2064">
        <v>382</v>
      </c>
      <c r="T2064">
        <v>5.0392670157068062</v>
      </c>
      <c r="U2064">
        <v>42</v>
      </c>
      <c r="V2064">
        <v>78.954712041884761</v>
      </c>
      <c r="W2064">
        <v>72.875199214659645</v>
      </c>
      <c r="X2064">
        <v>0</v>
      </c>
      <c r="Y2064">
        <v>0</v>
      </c>
      <c r="AA2064">
        <v>8.1888145805985211</v>
      </c>
      <c r="AB2064">
        <v>0</v>
      </c>
      <c r="AD2064">
        <v>3.6135719898980803E-2</v>
      </c>
      <c r="AE2064">
        <v>3.7608454714100154E-2</v>
      </c>
    </row>
    <row r="2065" spans="1:31">
      <c r="A2065">
        <v>10</v>
      </c>
      <c r="B2065">
        <v>732</v>
      </c>
      <c r="C2065">
        <v>1997</v>
      </c>
      <c r="D2065">
        <v>99</v>
      </c>
      <c r="E2065">
        <v>99</v>
      </c>
      <c r="F2065">
        <v>99</v>
      </c>
      <c r="G2065">
        <v>99</v>
      </c>
      <c r="H2065">
        <v>99</v>
      </c>
      <c r="I2065">
        <v>99</v>
      </c>
      <c r="J2065">
        <v>999</v>
      </c>
      <c r="K2065">
        <v>99</v>
      </c>
      <c r="L2065">
        <v>99</v>
      </c>
      <c r="M2065">
        <v>43</v>
      </c>
      <c r="N2065">
        <v>99</v>
      </c>
      <c r="O2065">
        <v>99</v>
      </c>
      <c r="P2065">
        <v>9999</v>
      </c>
      <c r="Q2065">
        <v>486</v>
      </c>
      <c r="R2065">
        <v>717</v>
      </c>
      <c r="S2065">
        <v>717</v>
      </c>
      <c r="T2065">
        <v>5</v>
      </c>
      <c r="U2065">
        <v>43</v>
      </c>
      <c r="V2065">
        <v>78.479079497907989</v>
      </c>
      <c r="W2065">
        <v>72.436190376569158</v>
      </c>
      <c r="X2065">
        <v>0</v>
      </c>
      <c r="Y2065">
        <v>0</v>
      </c>
      <c r="AA2065">
        <v>8.5288060863911923</v>
      </c>
      <c r="AB2065">
        <v>0</v>
      </c>
      <c r="AD2065">
        <v>6.7825421904631492E-2</v>
      </c>
      <c r="AE2065">
        <v>7.0164450511263451E-2</v>
      </c>
    </row>
    <row r="2066" spans="1:31">
      <c r="A2066">
        <v>10</v>
      </c>
      <c r="B2066">
        <v>733</v>
      </c>
      <c r="C2066">
        <v>1997</v>
      </c>
      <c r="D2066">
        <v>99</v>
      </c>
      <c r="E2066">
        <v>99</v>
      </c>
      <c r="F2066">
        <v>99</v>
      </c>
      <c r="G2066">
        <v>99</v>
      </c>
      <c r="H2066">
        <v>99</v>
      </c>
      <c r="I2066">
        <v>99</v>
      </c>
      <c r="J2066">
        <v>999</v>
      </c>
      <c r="K2066">
        <v>99</v>
      </c>
      <c r="L2066">
        <v>99</v>
      </c>
      <c r="M2066">
        <v>44</v>
      </c>
      <c r="N2066">
        <v>99</v>
      </c>
      <c r="O2066">
        <v>99</v>
      </c>
      <c r="P2066">
        <v>9999</v>
      </c>
      <c r="Q2066">
        <v>804</v>
      </c>
      <c r="R2066">
        <v>1297</v>
      </c>
      <c r="S2066">
        <v>1297</v>
      </c>
      <c r="T2066">
        <v>5.0115651503469554</v>
      </c>
      <c r="U2066">
        <v>44</v>
      </c>
      <c r="V2066">
        <v>77.696222050886718</v>
      </c>
      <c r="W2066">
        <v>71.713612952968361</v>
      </c>
      <c r="X2066">
        <v>0</v>
      </c>
      <c r="Y2066">
        <v>0</v>
      </c>
      <c r="AA2066">
        <v>7.7419178314086814</v>
      </c>
      <c r="AB2066">
        <v>0</v>
      </c>
      <c r="AD2066">
        <v>0.12269117463083264</v>
      </c>
      <c r="AE2066">
        <v>0.12565620819308909</v>
      </c>
    </row>
    <row r="2067" spans="1:31">
      <c r="A2067">
        <v>10</v>
      </c>
      <c r="B2067">
        <v>734</v>
      </c>
      <c r="C2067">
        <v>1997</v>
      </c>
      <c r="D2067">
        <v>99</v>
      </c>
      <c r="E2067">
        <v>99</v>
      </c>
      <c r="F2067">
        <v>99</v>
      </c>
      <c r="G2067">
        <v>99</v>
      </c>
      <c r="H2067">
        <v>99</v>
      </c>
      <c r="I2067">
        <v>99</v>
      </c>
      <c r="J2067">
        <v>999</v>
      </c>
      <c r="K2067">
        <v>99</v>
      </c>
      <c r="L2067">
        <v>99</v>
      </c>
      <c r="M2067">
        <v>45</v>
      </c>
      <c r="N2067">
        <v>99</v>
      </c>
      <c r="O2067">
        <v>99</v>
      </c>
      <c r="P2067">
        <v>9999</v>
      </c>
      <c r="Q2067">
        <v>1304</v>
      </c>
      <c r="R2067">
        <v>2356</v>
      </c>
      <c r="S2067">
        <v>2356</v>
      </c>
      <c r="T2067">
        <v>8.0012733446519544</v>
      </c>
      <c r="U2067">
        <v>45</v>
      </c>
      <c r="V2067">
        <v>77.616086587436229</v>
      </c>
      <c r="W2067">
        <v>71.639647920204013</v>
      </c>
      <c r="X2067">
        <v>0</v>
      </c>
      <c r="Y2067">
        <v>0</v>
      </c>
      <c r="AA2067">
        <v>7.4318397614509104</v>
      </c>
      <c r="AB2067">
        <v>0</v>
      </c>
      <c r="AD2067">
        <v>0.22286847141884497</v>
      </c>
      <c r="AE2067">
        <v>0.22801903333184873</v>
      </c>
    </row>
    <row r="2068" spans="1:31">
      <c r="A2068">
        <v>10</v>
      </c>
      <c r="B2068">
        <v>735</v>
      </c>
      <c r="C2068">
        <v>1997</v>
      </c>
      <c r="D2068">
        <v>99</v>
      </c>
      <c r="E2068">
        <v>99</v>
      </c>
      <c r="F2068">
        <v>99</v>
      </c>
      <c r="G2068">
        <v>99</v>
      </c>
      <c r="H2068">
        <v>99</v>
      </c>
      <c r="I2068">
        <v>99</v>
      </c>
      <c r="J2068">
        <v>999</v>
      </c>
      <c r="K2068">
        <v>99</v>
      </c>
      <c r="L2068">
        <v>99</v>
      </c>
      <c r="M2068">
        <v>46</v>
      </c>
      <c r="N2068">
        <v>99</v>
      </c>
      <c r="O2068">
        <v>99</v>
      </c>
      <c r="P2068">
        <v>9999</v>
      </c>
      <c r="Q2068">
        <v>1907</v>
      </c>
      <c r="R2068">
        <v>4411</v>
      </c>
      <c r="S2068">
        <v>4410</v>
      </c>
      <c r="T2068">
        <v>8.001360235774202</v>
      </c>
      <c r="U2068">
        <v>46.010430839002254</v>
      </c>
      <c r="V2068">
        <v>77.169455782313051</v>
      </c>
      <c r="W2068">
        <v>71.219768344670996</v>
      </c>
      <c r="X2068">
        <v>0</v>
      </c>
      <c r="Y2068">
        <v>0</v>
      </c>
      <c r="AA2068">
        <v>7.4062586002503519</v>
      </c>
      <c r="AD2068">
        <v>0.4172635090952993</v>
      </c>
      <c r="AE2068">
        <v>0.42430829048655216</v>
      </c>
    </row>
    <row r="2069" spans="1:31">
      <c r="A2069">
        <v>10</v>
      </c>
      <c r="B2069">
        <v>736</v>
      </c>
      <c r="C2069">
        <v>1997</v>
      </c>
      <c r="D2069">
        <v>99</v>
      </c>
      <c r="E2069">
        <v>99</v>
      </c>
      <c r="F2069">
        <v>99</v>
      </c>
      <c r="G2069">
        <v>99</v>
      </c>
      <c r="H2069">
        <v>99</v>
      </c>
      <c r="I2069">
        <v>99</v>
      </c>
      <c r="J2069">
        <v>999</v>
      </c>
      <c r="K2069">
        <v>99</v>
      </c>
      <c r="L2069">
        <v>99</v>
      </c>
      <c r="M2069">
        <v>47</v>
      </c>
      <c r="N2069">
        <v>99</v>
      </c>
      <c r="O2069">
        <v>99</v>
      </c>
      <c r="P2069">
        <v>9999</v>
      </c>
      <c r="Q2069">
        <v>2659</v>
      </c>
      <c r="R2069">
        <v>8175.5</v>
      </c>
      <c r="S2069">
        <v>8175.5</v>
      </c>
      <c r="T2069">
        <v>8.0012231667787894</v>
      </c>
      <c r="U2069">
        <v>47.00287444193016</v>
      </c>
      <c r="V2069">
        <v>76.968760320469613</v>
      </c>
      <c r="W2069">
        <v>71.04216577579362</v>
      </c>
      <c r="X2069">
        <v>0</v>
      </c>
      <c r="Y2069">
        <v>0</v>
      </c>
      <c r="AA2069">
        <v>7.0731598544675132</v>
      </c>
      <c r="AB2069">
        <v>0.36754660697733249</v>
      </c>
      <c r="AC2069">
        <v>-0.22133031823428301</v>
      </c>
      <c r="AD2069">
        <v>0.77337062312596228</v>
      </c>
      <c r="AE2069">
        <v>0.78464441333691715</v>
      </c>
    </row>
    <row r="2070" spans="1:31">
      <c r="A2070">
        <v>10</v>
      </c>
      <c r="B2070">
        <v>737</v>
      </c>
      <c r="C2070">
        <v>1997</v>
      </c>
      <c r="D2070">
        <v>99</v>
      </c>
      <c r="E2070">
        <v>99</v>
      </c>
      <c r="F2070">
        <v>99</v>
      </c>
      <c r="G2070">
        <v>99</v>
      </c>
      <c r="H2070">
        <v>99</v>
      </c>
      <c r="I2070">
        <v>99</v>
      </c>
      <c r="J2070">
        <v>999</v>
      </c>
      <c r="K2070">
        <v>99</v>
      </c>
      <c r="L2070">
        <v>99</v>
      </c>
      <c r="M2070">
        <v>48</v>
      </c>
      <c r="N2070">
        <v>99</v>
      </c>
      <c r="O2070">
        <v>99</v>
      </c>
      <c r="P2070">
        <v>9999</v>
      </c>
      <c r="Q2070">
        <v>3471</v>
      </c>
      <c r="R2070">
        <v>14896.5</v>
      </c>
      <c r="S2070">
        <v>14896.5</v>
      </c>
      <c r="T2070">
        <v>8.0019467660188628</v>
      </c>
      <c r="U2070">
        <v>48.008055583526321</v>
      </c>
      <c r="V2070">
        <v>76.630698486221775</v>
      </c>
      <c r="W2070">
        <v>70.730134702782294</v>
      </c>
      <c r="X2070">
        <v>0</v>
      </c>
      <c r="Y2070">
        <v>0</v>
      </c>
      <c r="AA2070">
        <v>6.8120754744773722</v>
      </c>
      <c r="AD2070">
        <v>1.4091511818721656</v>
      </c>
      <c r="AE2070">
        <v>1.423413555488529</v>
      </c>
    </row>
    <row r="2071" spans="1:31">
      <c r="A2071">
        <v>10</v>
      </c>
      <c r="B2071">
        <v>738</v>
      </c>
      <c r="C2071">
        <v>1997</v>
      </c>
      <c r="D2071">
        <v>99</v>
      </c>
      <c r="E2071">
        <v>99</v>
      </c>
      <c r="F2071">
        <v>99</v>
      </c>
      <c r="G2071">
        <v>99</v>
      </c>
      <c r="H2071">
        <v>99</v>
      </c>
      <c r="I2071">
        <v>99</v>
      </c>
      <c r="J2071">
        <v>999</v>
      </c>
      <c r="K2071">
        <v>99</v>
      </c>
      <c r="L2071">
        <v>99</v>
      </c>
      <c r="M2071">
        <v>49</v>
      </c>
      <c r="N2071">
        <v>99</v>
      </c>
      <c r="O2071">
        <v>99</v>
      </c>
      <c r="P2071">
        <v>9999</v>
      </c>
      <c r="Q2071">
        <v>4134</v>
      </c>
      <c r="R2071">
        <v>25630.75</v>
      </c>
      <c r="S2071">
        <v>25630.75</v>
      </c>
      <c r="T2071">
        <v>8.0005072032617051</v>
      </c>
      <c r="U2071">
        <v>49.002389707675349</v>
      </c>
      <c r="V2071">
        <v>76.383063312622454</v>
      </c>
      <c r="W2071">
        <v>70.501567437550506</v>
      </c>
      <c r="X2071">
        <v>0</v>
      </c>
      <c r="Y2071">
        <v>0</v>
      </c>
      <c r="AA2071">
        <v>6.7069104386934386</v>
      </c>
      <c r="AB2071">
        <v>0.31855487529995735</v>
      </c>
      <c r="AC2071">
        <v>1.0231167704740769</v>
      </c>
      <c r="AD2071">
        <v>2.4245696408397954</v>
      </c>
      <c r="AE2071">
        <v>2.4411949252004796</v>
      </c>
    </row>
    <row r="2072" spans="1:31">
      <c r="A2072">
        <v>10</v>
      </c>
      <c r="B2072">
        <v>739</v>
      </c>
      <c r="C2072">
        <v>1997</v>
      </c>
      <c r="D2072">
        <v>99</v>
      </c>
      <c r="E2072">
        <v>99</v>
      </c>
      <c r="F2072">
        <v>99</v>
      </c>
      <c r="G2072">
        <v>99</v>
      </c>
      <c r="H2072">
        <v>99</v>
      </c>
      <c r="I2072">
        <v>99</v>
      </c>
      <c r="J2072">
        <v>999</v>
      </c>
      <c r="K2072">
        <v>99</v>
      </c>
      <c r="L2072">
        <v>99</v>
      </c>
      <c r="M2072">
        <v>50</v>
      </c>
      <c r="N2072">
        <v>99</v>
      </c>
      <c r="O2072">
        <v>99</v>
      </c>
      <c r="P2072">
        <v>9999</v>
      </c>
      <c r="Q2072">
        <v>4708</v>
      </c>
      <c r="R2072">
        <v>43584.5</v>
      </c>
      <c r="S2072">
        <v>43581.5</v>
      </c>
      <c r="T2072">
        <v>10.999988528031752</v>
      </c>
      <c r="U2072">
        <v>50.007457292658579</v>
      </c>
      <c r="V2072">
        <v>76.260328350331548</v>
      </c>
      <c r="W2072">
        <v>70.386099542237488</v>
      </c>
      <c r="X2072">
        <v>0</v>
      </c>
      <c r="Y2072">
        <v>0</v>
      </c>
      <c r="AA2072">
        <v>6.5801417768005361</v>
      </c>
      <c r="AD2072">
        <v>4.1229248270605456</v>
      </c>
      <c r="AE2072">
        <v>4.1441116202406807</v>
      </c>
    </row>
    <row r="2073" spans="1:31">
      <c r="A2073">
        <v>10</v>
      </c>
      <c r="B2073">
        <v>740</v>
      </c>
      <c r="C2073">
        <v>1997</v>
      </c>
      <c r="D2073">
        <v>99</v>
      </c>
      <c r="E2073">
        <v>99</v>
      </c>
      <c r="F2073">
        <v>99</v>
      </c>
      <c r="G2073">
        <v>99</v>
      </c>
      <c r="H2073">
        <v>99</v>
      </c>
      <c r="I2073">
        <v>99</v>
      </c>
      <c r="J2073">
        <v>999</v>
      </c>
      <c r="K2073">
        <v>99</v>
      </c>
      <c r="L2073">
        <v>99</v>
      </c>
      <c r="M2073">
        <v>51</v>
      </c>
      <c r="N2073">
        <v>99</v>
      </c>
      <c r="O2073">
        <v>99</v>
      </c>
      <c r="P2073">
        <v>9999</v>
      </c>
      <c r="Q2073">
        <v>5097</v>
      </c>
      <c r="R2073">
        <v>66554.5</v>
      </c>
      <c r="S2073">
        <v>66554.5</v>
      </c>
      <c r="T2073">
        <v>11.0006686249615</v>
      </c>
      <c r="U2073">
        <v>51.002682012485998</v>
      </c>
      <c r="V2073">
        <v>76.090408612489981</v>
      </c>
      <c r="W2073">
        <v>70.231447149329654</v>
      </c>
      <c r="X2073">
        <v>0</v>
      </c>
      <c r="Y2073">
        <v>0</v>
      </c>
      <c r="AA2073">
        <v>6.4034713929704408</v>
      </c>
      <c r="AB2073">
        <v>0.36983164223112641</v>
      </c>
      <c r="AC2073">
        <v>0.57293366192555395</v>
      </c>
      <c r="AD2073">
        <v>6.2957978272688946</v>
      </c>
      <c r="AE2073">
        <v>6.3146809648765059</v>
      </c>
    </row>
    <row r="2074" spans="1:31">
      <c r="A2074">
        <v>10</v>
      </c>
      <c r="B2074">
        <v>741</v>
      </c>
      <c r="C2074">
        <v>1997</v>
      </c>
      <c r="D2074">
        <v>99</v>
      </c>
      <c r="E2074">
        <v>99</v>
      </c>
      <c r="F2074">
        <v>99</v>
      </c>
      <c r="G2074">
        <v>99</v>
      </c>
      <c r="H2074">
        <v>99</v>
      </c>
      <c r="I2074">
        <v>99</v>
      </c>
      <c r="J2074">
        <v>999</v>
      </c>
      <c r="K2074">
        <v>99</v>
      </c>
      <c r="L2074">
        <v>99</v>
      </c>
      <c r="M2074">
        <v>52</v>
      </c>
      <c r="N2074">
        <v>99</v>
      </c>
      <c r="O2074">
        <v>99</v>
      </c>
      <c r="P2074">
        <v>9999</v>
      </c>
      <c r="Q2074">
        <v>5396</v>
      </c>
      <c r="R2074">
        <v>96750.25</v>
      </c>
      <c r="S2074">
        <v>96749.25</v>
      </c>
      <c r="T2074">
        <v>11.001036173033144</v>
      </c>
      <c r="U2074">
        <v>52.004702878833683</v>
      </c>
      <c r="V2074">
        <v>76.036015783068478</v>
      </c>
      <c r="W2074">
        <v>70.181122362188859</v>
      </c>
      <c r="X2074">
        <v>0</v>
      </c>
      <c r="Y2074">
        <v>0</v>
      </c>
      <c r="AA2074">
        <v>6.4120771528909595</v>
      </c>
      <c r="AB2074">
        <v>0.26866013913298659</v>
      </c>
      <c r="AC2074">
        <v>-2.6046610952721236</v>
      </c>
      <c r="AD2074">
        <v>9.1521987805140501</v>
      </c>
      <c r="AE2074">
        <v>9.1729766426104771</v>
      </c>
    </row>
    <row r="2075" spans="1:31">
      <c r="A2075">
        <v>10</v>
      </c>
      <c r="B2075">
        <v>742</v>
      </c>
      <c r="C2075">
        <v>1997</v>
      </c>
      <c r="D2075">
        <v>99</v>
      </c>
      <c r="E2075">
        <v>99</v>
      </c>
      <c r="F2075">
        <v>99</v>
      </c>
      <c r="G2075">
        <v>99</v>
      </c>
      <c r="H2075">
        <v>99</v>
      </c>
      <c r="I2075">
        <v>99</v>
      </c>
      <c r="J2075">
        <v>999</v>
      </c>
      <c r="K2075">
        <v>99</v>
      </c>
      <c r="L2075">
        <v>99</v>
      </c>
      <c r="M2075">
        <v>53</v>
      </c>
      <c r="N2075">
        <v>99</v>
      </c>
      <c r="O2075">
        <v>99</v>
      </c>
      <c r="P2075">
        <v>9999</v>
      </c>
      <c r="Q2075">
        <v>5559</v>
      </c>
      <c r="R2075">
        <v>122422.25</v>
      </c>
      <c r="S2075">
        <v>122421.25</v>
      </c>
      <c r="T2075">
        <v>11.000982256084985</v>
      </c>
      <c r="U2075">
        <v>53.004221080898944</v>
      </c>
      <c r="V2075">
        <v>75.921308596342897</v>
      </c>
      <c r="W2075">
        <v>70.075041372310764</v>
      </c>
      <c r="X2075">
        <v>0</v>
      </c>
      <c r="Y2075">
        <v>0</v>
      </c>
      <c r="AA2075">
        <v>6.3904685404596329</v>
      </c>
      <c r="AB2075">
        <v>0.115615645408673</v>
      </c>
      <c r="AC2075">
        <v>-9.8575529168253126</v>
      </c>
      <c r="AD2075">
        <v>11.580670511526185</v>
      </c>
      <c r="AE2075">
        <v>11.589442462947856</v>
      </c>
    </row>
    <row r="2076" spans="1:31">
      <c r="A2076">
        <v>10</v>
      </c>
      <c r="B2076">
        <v>743</v>
      </c>
      <c r="C2076">
        <v>1997</v>
      </c>
      <c r="D2076">
        <v>99</v>
      </c>
      <c r="E2076">
        <v>99</v>
      </c>
      <c r="F2076">
        <v>99</v>
      </c>
      <c r="G2076">
        <v>99</v>
      </c>
      <c r="H2076">
        <v>99</v>
      </c>
      <c r="I2076">
        <v>99</v>
      </c>
      <c r="J2076">
        <v>999</v>
      </c>
      <c r="K2076">
        <v>99</v>
      </c>
      <c r="L2076">
        <v>99</v>
      </c>
      <c r="M2076">
        <v>54</v>
      </c>
      <c r="N2076">
        <v>99</v>
      </c>
      <c r="O2076">
        <v>99</v>
      </c>
      <c r="P2076">
        <v>9999</v>
      </c>
      <c r="Q2076">
        <v>5664</v>
      </c>
      <c r="R2076">
        <v>145036.5</v>
      </c>
      <c r="S2076">
        <v>145028.5</v>
      </c>
      <c r="T2076">
        <v>11.001216935047385</v>
      </c>
      <c r="U2076">
        <v>54.007632982482761</v>
      </c>
      <c r="V2076">
        <v>75.805277583371762</v>
      </c>
      <c r="W2076">
        <v>69.966347928166215</v>
      </c>
      <c r="X2076">
        <v>0</v>
      </c>
      <c r="Y2076">
        <v>0</v>
      </c>
      <c r="AA2076">
        <v>6.4584618399506253</v>
      </c>
      <c r="AD2076">
        <v>13.719890940127041</v>
      </c>
      <c r="AE2076">
        <v>13.708342032632522</v>
      </c>
    </row>
    <row r="2077" spans="1:31">
      <c r="A2077">
        <v>10</v>
      </c>
      <c r="B2077">
        <v>744</v>
      </c>
      <c r="C2077">
        <v>1997</v>
      </c>
      <c r="D2077">
        <v>99</v>
      </c>
      <c r="E2077">
        <v>99</v>
      </c>
      <c r="F2077">
        <v>99</v>
      </c>
      <c r="G2077">
        <v>99</v>
      </c>
      <c r="H2077">
        <v>99</v>
      </c>
      <c r="I2077">
        <v>99</v>
      </c>
      <c r="J2077">
        <v>999</v>
      </c>
      <c r="K2077">
        <v>99</v>
      </c>
      <c r="L2077">
        <v>99</v>
      </c>
      <c r="M2077">
        <v>55</v>
      </c>
      <c r="N2077">
        <v>99</v>
      </c>
      <c r="O2077">
        <v>99</v>
      </c>
      <c r="P2077">
        <v>9999</v>
      </c>
      <c r="Q2077">
        <v>5686</v>
      </c>
      <c r="R2077">
        <v>150418.5</v>
      </c>
      <c r="S2077">
        <v>150416.5</v>
      </c>
      <c r="T2077">
        <v>14.000578386302211</v>
      </c>
      <c r="U2077">
        <v>55.003473688059486</v>
      </c>
      <c r="V2077">
        <v>75.753685932061401</v>
      </c>
      <c r="W2077">
        <v>69.920232392722966</v>
      </c>
      <c r="X2077">
        <v>0</v>
      </c>
      <c r="Y2077">
        <v>0</v>
      </c>
      <c r="AA2077">
        <v>6.4685414359927345</v>
      </c>
      <c r="AB2077">
        <v>0.26528441929002378</v>
      </c>
      <c r="AC2077">
        <v>-1.3896261787030244</v>
      </c>
      <c r="AD2077">
        <v>14.22900728697603</v>
      </c>
      <c r="AE2077">
        <v>14.208254032013157</v>
      </c>
    </row>
    <row r="2078" spans="1:31">
      <c r="A2078">
        <v>10</v>
      </c>
      <c r="B2078">
        <v>745</v>
      </c>
      <c r="C2078">
        <v>1997</v>
      </c>
      <c r="D2078">
        <v>99</v>
      </c>
      <c r="E2078">
        <v>99</v>
      </c>
      <c r="F2078">
        <v>99</v>
      </c>
      <c r="G2078">
        <v>99</v>
      </c>
      <c r="H2078">
        <v>99</v>
      </c>
      <c r="I2078">
        <v>99</v>
      </c>
      <c r="J2078">
        <v>999</v>
      </c>
      <c r="K2078">
        <v>99</v>
      </c>
      <c r="L2078">
        <v>99</v>
      </c>
      <c r="M2078">
        <v>56</v>
      </c>
      <c r="N2078">
        <v>99</v>
      </c>
      <c r="O2078">
        <v>99</v>
      </c>
      <c r="P2078">
        <v>9999</v>
      </c>
      <c r="Q2078">
        <v>5618</v>
      </c>
      <c r="R2078">
        <v>137428.25</v>
      </c>
      <c r="S2078">
        <v>137428.25</v>
      </c>
      <c r="T2078">
        <v>14.000658525448737</v>
      </c>
      <c r="U2078">
        <v>56.003158011544222</v>
      </c>
      <c r="V2078">
        <v>75.722848832026841</v>
      </c>
      <c r="W2078">
        <v>69.892189471960918</v>
      </c>
      <c r="X2078">
        <v>0</v>
      </c>
      <c r="Y2078">
        <v>0</v>
      </c>
      <c r="AA2078">
        <v>6.4744826540066764</v>
      </c>
      <c r="AB2078">
        <v>0.4159753318891693</v>
      </c>
      <c r="AC2078">
        <v>1.0215110137043872</v>
      </c>
      <c r="AD2078">
        <v>13.000179969128556</v>
      </c>
      <c r="AE2078">
        <v>12.976185134703735</v>
      </c>
    </row>
    <row r="2079" spans="1:31">
      <c r="A2079">
        <v>10</v>
      </c>
      <c r="B2079">
        <v>746</v>
      </c>
      <c r="C2079">
        <v>1997</v>
      </c>
      <c r="D2079">
        <v>99</v>
      </c>
      <c r="E2079">
        <v>99</v>
      </c>
      <c r="F2079">
        <v>99</v>
      </c>
      <c r="G2079">
        <v>99</v>
      </c>
      <c r="H2079">
        <v>99</v>
      </c>
      <c r="I2079">
        <v>99</v>
      </c>
      <c r="J2079">
        <v>999</v>
      </c>
      <c r="K2079">
        <v>99</v>
      </c>
      <c r="L2079">
        <v>99</v>
      </c>
      <c r="M2079">
        <v>57</v>
      </c>
      <c r="N2079">
        <v>99</v>
      </c>
      <c r="O2079">
        <v>99</v>
      </c>
      <c r="P2079">
        <v>9999</v>
      </c>
      <c r="Q2079">
        <v>5404</v>
      </c>
      <c r="R2079">
        <v>105430</v>
      </c>
      <c r="S2079">
        <v>105428</v>
      </c>
      <c r="T2079">
        <v>14.000417338518448</v>
      </c>
      <c r="U2079">
        <v>57.003243920021248</v>
      </c>
      <c r="V2079">
        <v>75.782869825852757</v>
      </c>
      <c r="W2079">
        <v>69.947262295594101</v>
      </c>
      <c r="X2079">
        <v>0</v>
      </c>
      <c r="Y2079">
        <v>0</v>
      </c>
      <c r="AA2079">
        <v>6.5783675357366835</v>
      </c>
      <c r="AD2079">
        <v>9.9732694998679179</v>
      </c>
      <c r="AE2079">
        <v>9.9625166503483431</v>
      </c>
    </row>
    <row r="2080" spans="1:31">
      <c r="A2080">
        <v>10</v>
      </c>
      <c r="B2080">
        <v>747</v>
      </c>
      <c r="C2080">
        <v>1997</v>
      </c>
      <c r="D2080">
        <v>99</v>
      </c>
      <c r="E2080">
        <v>99</v>
      </c>
      <c r="F2080">
        <v>99</v>
      </c>
      <c r="G2080">
        <v>99</v>
      </c>
      <c r="H2080">
        <v>99</v>
      </c>
      <c r="I2080">
        <v>99</v>
      </c>
      <c r="J2080">
        <v>999</v>
      </c>
      <c r="K2080">
        <v>99</v>
      </c>
      <c r="L2080">
        <v>99</v>
      </c>
      <c r="M2080">
        <v>58</v>
      </c>
      <c r="N2080">
        <v>99</v>
      </c>
      <c r="O2080">
        <v>99</v>
      </c>
      <c r="P2080">
        <v>9999</v>
      </c>
      <c r="Q2080">
        <v>5054</v>
      </c>
      <c r="R2080">
        <v>69684.75</v>
      </c>
      <c r="S2080">
        <v>69682.75</v>
      </c>
      <c r="T2080">
        <v>14.000121977907648</v>
      </c>
      <c r="U2080">
        <v>58.002705117120101</v>
      </c>
      <c r="V2080">
        <v>75.963342434103126</v>
      </c>
      <c r="W2080">
        <v>70.113232566165934</v>
      </c>
      <c r="X2080">
        <v>0</v>
      </c>
      <c r="Y2080">
        <v>0</v>
      </c>
      <c r="AA2080">
        <v>6.554190269984864</v>
      </c>
      <c r="AD2080">
        <v>6.5919073487709481</v>
      </c>
      <c r="AE2080">
        <v>6.6003603018321133</v>
      </c>
    </row>
    <row r="2081" spans="1:31">
      <c r="A2081">
        <v>10</v>
      </c>
      <c r="B2081">
        <v>748</v>
      </c>
      <c r="C2081">
        <v>1997</v>
      </c>
      <c r="D2081">
        <v>99</v>
      </c>
      <c r="E2081">
        <v>99</v>
      </c>
      <c r="F2081">
        <v>99</v>
      </c>
      <c r="G2081">
        <v>99</v>
      </c>
      <c r="H2081">
        <v>99</v>
      </c>
      <c r="I2081">
        <v>99</v>
      </c>
      <c r="J2081">
        <v>999</v>
      </c>
      <c r="K2081">
        <v>99</v>
      </c>
      <c r="L2081">
        <v>99</v>
      </c>
      <c r="M2081">
        <v>59</v>
      </c>
      <c r="N2081">
        <v>99</v>
      </c>
      <c r="O2081">
        <v>99</v>
      </c>
      <c r="P2081">
        <v>9999</v>
      </c>
      <c r="Q2081">
        <v>4463</v>
      </c>
      <c r="R2081">
        <v>36290</v>
      </c>
      <c r="S2081">
        <v>36290</v>
      </c>
      <c r="T2081">
        <v>14.000358225406444</v>
      </c>
      <c r="U2081">
        <v>59.003251584458518</v>
      </c>
      <c r="V2081">
        <v>76.30206668503638</v>
      </c>
      <c r="W2081">
        <v>70.426807550289567</v>
      </c>
      <c r="X2081">
        <v>0</v>
      </c>
      <c r="Y2081">
        <v>0</v>
      </c>
      <c r="AA2081">
        <v>6.7350307208677354</v>
      </c>
      <c r="AB2081">
        <v>0.43798734028674441</v>
      </c>
      <c r="AC2081">
        <v>0.99685061379405293</v>
      </c>
      <c r="AD2081">
        <v>3.4328933904031751</v>
      </c>
      <c r="AE2081">
        <v>3.4527675524856254</v>
      </c>
    </row>
    <row r="2082" spans="1:31">
      <c r="A2082">
        <v>10</v>
      </c>
      <c r="B2082">
        <v>749</v>
      </c>
      <c r="C2082">
        <v>1997</v>
      </c>
      <c r="D2082">
        <v>99</v>
      </c>
      <c r="E2082">
        <v>99</v>
      </c>
      <c r="F2082">
        <v>99</v>
      </c>
      <c r="G2082">
        <v>99</v>
      </c>
      <c r="H2082">
        <v>99</v>
      </c>
      <c r="I2082">
        <v>99</v>
      </c>
      <c r="J2082">
        <v>999</v>
      </c>
      <c r="K2082">
        <v>99</v>
      </c>
      <c r="L2082">
        <v>99</v>
      </c>
      <c r="M2082">
        <v>60</v>
      </c>
      <c r="N2082">
        <v>99</v>
      </c>
      <c r="O2082">
        <v>99</v>
      </c>
      <c r="P2082">
        <v>9999</v>
      </c>
      <c r="Q2082">
        <v>3589</v>
      </c>
      <c r="R2082">
        <v>15593</v>
      </c>
      <c r="S2082">
        <v>15593</v>
      </c>
      <c r="T2082">
        <v>17.000897838773813</v>
      </c>
      <c r="U2082">
        <v>60.003847880459197</v>
      </c>
      <c r="V2082">
        <v>76.542185596101092</v>
      </c>
      <c r="W2082">
        <v>70.648437305200787</v>
      </c>
      <c r="X2082">
        <v>0</v>
      </c>
      <c r="Y2082">
        <v>0</v>
      </c>
      <c r="AA2082">
        <v>6.9391551319380635</v>
      </c>
      <c r="AB2082">
        <v>0.48047686871117457</v>
      </c>
      <c r="AC2082">
        <v>-1.687560253767022</v>
      </c>
      <c r="AD2082">
        <v>1.4750373832063024</v>
      </c>
      <c r="AE2082">
        <v>1.4882456100096668</v>
      </c>
    </row>
    <row r="2083" spans="1:31">
      <c r="A2083">
        <v>10</v>
      </c>
      <c r="B2083">
        <v>750</v>
      </c>
      <c r="C2083">
        <v>1997</v>
      </c>
      <c r="D2083">
        <v>99</v>
      </c>
      <c r="E2083">
        <v>99</v>
      </c>
      <c r="F2083">
        <v>99</v>
      </c>
      <c r="G2083">
        <v>99</v>
      </c>
      <c r="H2083">
        <v>99</v>
      </c>
      <c r="I2083">
        <v>99</v>
      </c>
      <c r="J2083">
        <v>999</v>
      </c>
      <c r="K2083">
        <v>99</v>
      </c>
      <c r="L2083">
        <v>99</v>
      </c>
      <c r="M2083">
        <v>61</v>
      </c>
      <c r="N2083">
        <v>99</v>
      </c>
      <c r="O2083">
        <v>99</v>
      </c>
      <c r="P2083">
        <v>9999</v>
      </c>
      <c r="Q2083">
        <v>2285</v>
      </c>
      <c r="R2083">
        <v>5499.5</v>
      </c>
      <c r="S2083">
        <v>5499.5</v>
      </c>
      <c r="T2083">
        <v>17.00045458678062</v>
      </c>
      <c r="U2083">
        <v>61.005545958723523</v>
      </c>
      <c r="V2083">
        <v>77.375652332030143</v>
      </c>
      <c r="W2083">
        <v>71.417727102463886</v>
      </c>
      <c r="X2083">
        <v>0</v>
      </c>
      <c r="Y2083">
        <v>0</v>
      </c>
      <c r="AA2083">
        <v>7.2700706764169212</v>
      </c>
      <c r="AB2083">
        <v>0.58161217703587043</v>
      </c>
      <c r="AC2083">
        <v>3.7316431386294799</v>
      </c>
      <c r="AD2083">
        <v>0.52023139158231646</v>
      </c>
      <c r="AE2083">
        <v>0.53060532257238091</v>
      </c>
    </row>
    <row r="2084" spans="1:31">
      <c r="A2084">
        <v>10</v>
      </c>
      <c r="B2084">
        <v>751</v>
      </c>
      <c r="C2084">
        <v>1997</v>
      </c>
      <c r="D2084">
        <v>99</v>
      </c>
      <c r="E2084">
        <v>99</v>
      </c>
      <c r="F2084">
        <v>99</v>
      </c>
      <c r="G2084">
        <v>99</v>
      </c>
      <c r="H2084">
        <v>99</v>
      </c>
      <c r="I2084">
        <v>99</v>
      </c>
      <c r="J2084">
        <v>999</v>
      </c>
      <c r="K2084">
        <v>99</v>
      </c>
      <c r="L2084">
        <v>99</v>
      </c>
      <c r="M2084">
        <v>62</v>
      </c>
      <c r="N2084">
        <v>99</v>
      </c>
      <c r="O2084">
        <v>99</v>
      </c>
      <c r="P2084">
        <v>9999</v>
      </c>
      <c r="Q2084">
        <v>1086</v>
      </c>
      <c r="R2084">
        <v>1734</v>
      </c>
      <c r="S2084">
        <v>1734</v>
      </c>
      <c r="T2084">
        <v>17.008073817762401</v>
      </c>
      <c r="U2084">
        <v>62.035755478662018</v>
      </c>
      <c r="V2084">
        <v>77.699538638984933</v>
      </c>
      <c r="W2084">
        <v>71.716674163782983</v>
      </c>
      <c r="X2084">
        <v>0</v>
      </c>
      <c r="Y2084">
        <v>0</v>
      </c>
      <c r="AA2084">
        <v>7.297357304498858</v>
      </c>
      <c r="AB2084">
        <v>1.4884761411568288</v>
      </c>
      <c r="AC2084">
        <v>6.8060286273432808</v>
      </c>
      <c r="AD2084">
        <v>0.16402968142626362</v>
      </c>
      <c r="AE2084">
        <v>0.16800089892096071</v>
      </c>
    </row>
    <row r="2085" spans="1:31">
      <c r="A2085">
        <v>10</v>
      </c>
      <c r="B2085">
        <v>752</v>
      </c>
      <c r="C2085">
        <v>1997</v>
      </c>
      <c r="D2085">
        <v>99</v>
      </c>
      <c r="E2085">
        <v>99</v>
      </c>
      <c r="F2085">
        <v>99</v>
      </c>
      <c r="G2085">
        <v>99</v>
      </c>
      <c r="H2085">
        <v>99</v>
      </c>
      <c r="I2085">
        <v>99</v>
      </c>
      <c r="J2085">
        <v>999</v>
      </c>
      <c r="K2085">
        <v>99</v>
      </c>
      <c r="L2085">
        <v>99</v>
      </c>
      <c r="M2085">
        <v>63</v>
      </c>
      <c r="N2085">
        <v>99</v>
      </c>
      <c r="O2085">
        <v>99</v>
      </c>
      <c r="P2085">
        <v>9999</v>
      </c>
      <c r="Q2085">
        <v>454</v>
      </c>
      <c r="R2085">
        <v>577</v>
      </c>
      <c r="S2085">
        <v>577</v>
      </c>
      <c r="T2085">
        <v>17</v>
      </c>
      <c r="U2085">
        <v>63</v>
      </c>
      <c r="V2085">
        <v>77.44107452339685</v>
      </c>
      <c r="W2085">
        <v>71.478111785095322</v>
      </c>
      <c r="X2085">
        <v>0</v>
      </c>
      <c r="Y2085">
        <v>0</v>
      </c>
      <c r="AA2085">
        <v>7.5802993021212144</v>
      </c>
      <c r="AB2085">
        <v>0</v>
      </c>
      <c r="AD2085">
        <v>5.4581964350031202E-2</v>
      </c>
      <c r="AE2085">
        <v>5.5717453050409843E-2</v>
      </c>
    </row>
    <row r="2086" spans="1:31">
      <c r="A2086">
        <v>10</v>
      </c>
      <c r="B2086">
        <v>753</v>
      </c>
      <c r="C2086">
        <v>1997</v>
      </c>
      <c r="D2086">
        <v>99</v>
      </c>
      <c r="E2086">
        <v>99</v>
      </c>
      <c r="F2086">
        <v>99</v>
      </c>
      <c r="G2086">
        <v>99</v>
      </c>
      <c r="H2086">
        <v>99</v>
      </c>
      <c r="I2086">
        <v>99</v>
      </c>
      <c r="J2086">
        <v>999</v>
      </c>
      <c r="K2086">
        <v>99</v>
      </c>
      <c r="L2086">
        <v>99</v>
      </c>
      <c r="M2086">
        <v>64</v>
      </c>
      <c r="N2086">
        <v>99</v>
      </c>
      <c r="O2086">
        <v>99</v>
      </c>
      <c r="P2086">
        <v>9999</v>
      </c>
      <c r="Q2086">
        <v>233</v>
      </c>
      <c r="R2086">
        <v>261</v>
      </c>
      <c r="S2086">
        <v>261</v>
      </c>
      <c r="T2086">
        <v>17</v>
      </c>
      <c r="U2086">
        <v>64</v>
      </c>
      <c r="V2086">
        <v>77.367816091954055</v>
      </c>
      <c r="W2086">
        <v>71.410494252873605</v>
      </c>
      <c r="X2086">
        <v>0</v>
      </c>
      <c r="Y2086">
        <v>0</v>
      </c>
      <c r="AA2086">
        <v>8.3615700348063928</v>
      </c>
      <c r="AB2086">
        <v>0</v>
      </c>
      <c r="AD2086">
        <v>2.4689588726790543E-2</v>
      </c>
      <c r="AE2086">
        <v>2.5179373358105928E-2</v>
      </c>
    </row>
    <row r="2087" spans="1:31">
      <c r="A2087">
        <v>10</v>
      </c>
      <c r="B2087">
        <v>754</v>
      </c>
      <c r="C2087">
        <v>1997</v>
      </c>
      <c r="D2087">
        <v>99</v>
      </c>
      <c r="E2087">
        <v>99</v>
      </c>
      <c r="F2087">
        <v>99</v>
      </c>
      <c r="G2087">
        <v>99</v>
      </c>
      <c r="H2087">
        <v>99</v>
      </c>
      <c r="I2087">
        <v>99</v>
      </c>
      <c r="J2087">
        <v>999</v>
      </c>
      <c r="K2087">
        <v>99</v>
      </c>
      <c r="L2087">
        <v>99</v>
      </c>
      <c r="M2087">
        <v>65</v>
      </c>
      <c r="N2087">
        <v>99</v>
      </c>
      <c r="O2087">
        <v>99</v>
      </c>
      <c r="P2087">
        <v>9999</v>
      </c>
      <c r="Q2087">
        <v>127</v>
      </c>
      <c r="R2087">
        <v>142</v>
      </c>
      <c r="S2087">
        <v>142</v>
      </c>
      <c r="T2087">
        <v>17</v>
      </c>
      <c r="U2087">
        <v>65</v>
      </c>
      <c r="V2087">
        <v>77.416901408450684</v>
      </c>
      <c r="W2087">
        <v>71.455800000000011</v>
      </c>
      <c r="X2087">
        <v>0</v>
      </c>
      <c r="Y2087">
        <v>0</v>
      </c>
      <c r="AA2087">
        <v>10.05085556607008</v>
      </c>
      <c r="AB2087">
        <v>0</v>
      </c>
      <c r="AD2087">
        <v>1.3432649805380299E-2</v>
      </c>
      <c r="AE2087">
        <v>1.3707813955347399E-2</v>
      </c>
    </row>
    <row r="2088" spans="1:31">
      <c r="A2088">
        <v>10</v>
      </c>
      <c r="B2088">
        <v>755</v>
      </c>
      <c r="C2088">
        <v>1997</v>
      </c>
      <c r="D2088">
        <v>99</v>
      </c>
      <c r="E2088">
        <v>99</v>
      </c>
      <c r="F2088">
        <v>99</v>
      </c>
      <c r="G2088">
        <v>99</v>
      </c>
      <c r="H2088">
        <v>99</v>
      </c>
      <c r="I2088">
        <v>99</v>
      </c>
      <c r="J2088">
        <v>999</v>
      </c>
      <c r="K2088">
        <v>99</v>
      </c>
      <c r="L2088">
        <v>99</v>
      </c>
      <c r="M2088">
        <v>66</v>
      </c>
      <c r="N2088">
        <v>99</v>
      </c>
      <c r="O2088">
        <v>99</v>
      </c>
      <c r="P2088">
        <v>9999</v>
      </c>
    </row>
    <row r="2089" spans="1:31">
      <c r="A2089">
        <v>10</v>
      </c>
      <c r="B2089">
        <v>756</v>
      </c>
      <c r="C2089">
        <v>1997</v>
      </c>
      <c r="D2089">
        <v>99</v>
      </c>
      <c r="E2089">
        <v>99</v>
      </c>
      <c r="F2089">
        <v>99</v>
      </c>
      <c r="G2089">
        <v>99</v>
      </c>
      <c r="H2089">
        <v>99</v>
      </c>
      <c r="I2089">
        <v>99</v>
      </c>
      <c r="J2089">
        <v>999</v>
      </c>
      <c r="K2089">
        <v>99</v>
      </c>
      <c r="L2089">
        <v>99</v>
      </c>
      <c r="M2089">
        <v>67</v>
      </c>
      <c r="N2089">
        <v>99</v>
      </c>
      <c r="O2089">
        <v>99</v>
      </c>
      <c r="P2089">
        <v>9999</v>
      </c>
    </row>
    <row r="2090" spans="1:31">
      <c r="A2090">
        <v>10</v>
      </c>
      <c r="B2090">
        <v>757</v>
      </c>
      <c r="C2090">
        <v>1997</v>
      </c>
      <c r="D2090">
        <v>99</v>
      </c>
      <c r="E2090">
        <v>99</v>
      </c>
      <c r="F2090">
        <v>99</v>
      </c>
      <c r="G2090">
        <v>99</v>
      </c>
      <c r="H2090">
        <v>99</v>
      </c>
      <c r="I2090">
        <v>99</v>
      </c>
      <c r="J2090">
        <v>999</v>
      </c>
      <c r="K2090">
        <v>99</v>
      </c>
      <c r="L2090">
        <v>99</v>
      </c>
      <c r="M2090">
        <v>68</v>
      </c>
      <c r="N2090">
        <v>99</v>
      </c>
      <c r="O2090">
        <v>99</v>
      </c>
      <c r="P2090">
        <v>9999</v>
      </c>
    </row>
    <row r="2091" spans="1:31">
      <c r="A2091">
        <v>10</v>
      </c>
      <c r="B2091">
        <v>758</v>
      </c>
      <c r="C2091">
        <v>1996</v>
      </c>
      <c r="D2091">
        <v>99</v>
      </c>
      <c r="E2091">
        <v>99</v>
      </c>
      <c r="F2091">
        <v>99</v>
      </c>
      <c r="G2091">
        <v>99</v>
      </c>
      <c r="H2091">
        <v>99</v>
      </c>
      <c r="I2091">
        <v>99</v>
      </c>
      <c r="J2091">
        <v>999</v>
      </c>
      <c r="K2091">
        <v>99</v>
      </c>
      <c r="L2091">
        <v>99</v>
      </c>
      <c r="M2091">
        <v>35</v>
      </c>
      <c r="N2091">
        <v>99</v>
      </c>
      <c r="O2091">
        <v>99</v>
      </c>
      <c r="P2091">
        <v>9999</v>
      </c>
      <c r="Q2091">
        <v>30</v>
      </c>
      <c r="R2091">
        <v>69</v>
      </c>
      <c r="S2091">
        <v>69</v>
      </c>
      <c r="T2091">
        <v>2</v>
      </c>
      <c r="U2091">
        <v>35</v>
      </c>
      <c r="V2091">
        <v>79.7130434782609</v>
      </c>
      <c r="W2091">
        <v>73.575139130434778</v>
      </c>
      <c r="X2091">
        <v>0</v>
      </c>
      <c r="Y2091">
        <v>0</v>
      </c>
      <c r="AA2091">
        <v>9.433765895468067</v>
      </c>
      <c r="AB2091">
        <v>0</v>
      </c>
      <c r="AD2091">
        <v>6.9287682457563789E-3</v>
      </c>
      <c r="AE2091">
        <v>7.0344407572597014E-3</v>
      </c>
    </row>
    <row r="2092" spans="1:31">
      <c r="A2092">
        <v>10</v>
      </c>
      <c r="B2092">
        <v>759</v>
      </c>
      <c r="C2092">
        <v>1996</v>
      </c>
      <c r="D2092">
        <v>99</v>
      </c>
      <c r="E2092">
        <v>99</v>
      </c>
      <c r="F2092">
        <v>99</v>
      </c>
      <c r="G2092">
        <v>99</v>
      </c>
      <c r="H2092">
        <v>99</v>
      </c>
      <c r="I2092">
        <v>99</v>
      </c>
      <c r="J2092">
        <v>999</v>
      </c>
      <c r="K2092">
        <v>99</v>
      </c>
      <c r="L2092">
        <v>99</v>
      </c>
      <c r="M2092">
        <v>36</v>
      </c>
      <c r="N2092">
        <v>99</v>
      </c>
      <c r="O2092">
        <v>99</v>
      </c>
      <c r="P2092">
        <v>9999</v>
      </c>
      <c r="Q2092">
        <v>21</v>
      </c>
      <c r="R2092">
        <v>24</v>
      </c>
      <c r="S2092">
        <v>24</v>
      </c>
      <c r="T2092">
        <v>2</v>
      </c>
      <c r="U2092">
        <v>36</v>
      </c>
      <c r="V2092">
        <v>81.762500000000003</v>
      </c>
      <c r="W2092">
        <v>75.466787499999995</v>
      </c>
      <c r="X2092">
        <v>0</v>
      </c>
      <c r="Y2092">
        <v>0</v>
      </c>
      <c r="AA2092">
        <v>7.3828852250951646</v>
      </c>
      <c r="AB2092">
        <v>0</v>
      </c>
      <c r="AD2092">
        <v>2.410006346350046E-3</v>
      </c>
      <c r="AE2092">
        <v>2.5096693025654904E-3</v>
      </c>
    </row>
    <row r="2093" spans="1:31">
      <c r="A2093">
        <v>10</v>
      </c>
      <c r="B2093">
        <v>760</v>
      </c>
      <c r="C2093">
        <v>1996</v>
      </c>
      <c r="D2093">
        <v>99</v>
      </c>
      <c r="E2093">
        <v>99</v>
      </c>
      <c r="F2093">
        <v>99</v>
      </c>
      <c r="G2093">
        <v>99</v>
      </c>
      <c r="H2093">
        <v>99</v>
      </c>
      <c r="I2093">
        <v>99</v>
      </c>
      <c r="J2093">
        <v>999</v>
      </c>
      <c r="K2093">
        <v>99</v>
      </c>
      <c r="L2093">
        <v>99</v>
      </c>
      <c r="M2093">
        <v>37</v>
      </c>
      <c r="N2093">
        <v>99</v>
      </c>
      <c r="O2093">
        <v>99</v>
      </c>
      <c r="P2093">
        <v>9999</v>
      </c>
      <c r="Q2093">
        <v>39</v>
      </c>
      <c r="R2093">
        <v>42</v>
      </c>
      <c r="S2093">
        <v>42</v>
      </c>
      <c r="T2093">
        <v>2</v>
      </c>
      <c r="U2093">
        <v>37</v>
      </c>
      <c r="V2093">
        <v>83.628571428571391</v>
      </c>
      <c r="W2093">
        <v>77.189171428571484</v>
      </c>
      <c r="X2093">
        <v>0</v>
      </c>
      <c r="Y2093">
        <v>0</v>
      </c>
      <c r="AA2093">
        <v>9.3243295460313096</v>
      </c>
      <c r="AB2093">
        <v>0</v>
      </c>
      <c r="AD2093">
        <v>4.2175111061125798E-3</v>
      </c>
      <c r="AE2093">
        <v>4.492158415293805E-3</v>
      </c>
    </row>
    <row r="2094" spans="1:31">
      <c r="A2094">
        <v>10</v>
      </c>
      <c r="B2094">
        <v>761</v>
      </c>
      <c r="C2094">
        <v>1996</v>
      </c>
      <c r="D2094">
        <v>99</v>
      </c>
      <c r="E2094">
        <v>99</v>
      </c>
      <c r="F2094">
        <v>99</v>
      </c>
      <c r="G2094">
        <v>99</v>
      </c>
      <c r="H2094">
        <v>99</v>
      </c>
      <c r="I2094">
        <v>99</v>
      </c>
      <c r="J2094">
        <v>999</v>
      </c>
      <c r="K2094">
        <v>99</v>
      </c>
      <c r="L2094">
        <v>99</v>
      </c>
      <c r="M2094">
        <v>38</v>
      </c>
      <c r="N2094">
        <v>99</v>
      </c>
      <c r="O2094">
        <v>99</v>
      </c>
      <c r="P2094">
        <v>9999</v>
      </c>
      <c r="Q2094">
        <v>57</v>
      </c>
      <c r="R2094">
        <v>63</v>
      </c>
      <c r="S2094">
        <v>63</v>
      </c>
      <c r="T2094">
        <v>2</v>
      </c>
      <c r="U2094">
        <v>38</v>
      </c>
      <c r="V2094">
        <v>79.896825396825378</v>
      </c>
      <c r="W2094">
        <v>73.744769841269829</v>
      </c>
      <c r="X2094">
        <v>0</v>
      </c>
      <c r="Y2094">
        <v>0</v>
      </c>
      <c r="AA2094">
        <v>8.1201182887944015</v>
      </c>
      <c r="AB2094">
        <v>0</v>
      </c>
      <c r="AD2094">
        <v>6.3262666591688685E-3</v>
      </c>
      <c r="AE2094">
        <v>6.4375581890961618E-3</v>
      </c>
    </row>
    <row r="2095" spans="1:31">
      <c r="A2095">
        <v>10</v>
      </c>
      <c r="B2095">
        <v>762</v>
      </c>
      <c r="C2095">
        <v>1996</v>
      </c>
      <c r="D2095">
        <v>99</v>
      </c>
      <c r="E2095">
        <v>99</v>
      </c>
      <c r="F2095">
        <v>99</v>
      </c>
      <c r="G2095">
        <v>99</v>
      </c>
      <c r="H2095">
        <v>99</v>
      </c>
      <c r="I2095">
        <v>99</v>
      </c>
      <c r="J2095">
        <v>999</v>
      </c>
      <c r="K2095">
        <v>99</v>
      </c>
      <c r="L2095">
        <v>99</v>
      </c>
      <c r="M2095">
        <v>39</v>
      </c>
      <c r="N2095">
        <v>99</v>
      </c>
      <c r="O2095">
        <v>99</v>
      </c>
      <c r="P2095">
        <v>9999</v>
      </c>
      <c r="Q2095">
        <v>78</v>
      </c>
      <c r="R2095">
        <v>88</v>
      </c>
      <c r="S2095">
        <v>88</v>
      </c>
      <c r="T2095">
        <v>2</v>
      </c>
      <c r="U2095">
        <v>39</v>
      </c>
      <c r="V2095">
        <v>80.68068181818181</v>
      </c>
      <c r="W2095">
        <v>74.468269318181811</v>
      </c>
      <c r="X2095">
        <v>0</v>
      </c>
      <c r="Y2095">
        <v>0</v>
      </c>
      <c r="AA2095">
        <v>9.8475222886539395</v>
      </c>
      <c r="AB2095">
        <v>0</v>
      </c>
      <c r="AD2095">
        <v>8.8366899366168344E-3</v>
      </c>
      <c r="AE2095">
        <v>9.0803654289786113E-3</v>
      </c>
    </row>
    <row r="2096" spans="1:31">
      <c r="A2096">
        <v>10</v>
      </c>
      <c r="B2096">
        <v>763</v>
      </c>
      <c r="C2096">
        <v>1996</v>
      </c>
      <c r="D2096">
        <v>99</v>
      </c>
      <c r="E2096">
        <v>99</v>
      </c>
      <c r="F2096">
        <v>99</v>
      </c>
      <c r="G2096">
        <v>99</v>
      </c>
      <c r="H2096">
        <v>99</v>
      </c>
      <c r="I2096">
        <v>99</v>
      </c>
      <c r="J2096">
        <v>999</v>
      </c>
      <c r="K2096">
        <v>99</v>
      </c>
      <c r="L2096">
        <v>99</v>
      </c>
      <c r="M2096">
        <v>40</v>
      </c>
      <c r="N2096">
        <v>99</v>
      </c>
      <c r="O2096">
        <v>99</v>
      </c>
      <c r="P2096">
        <v>9999</v>
      </c>
      <c r="Q2096">
        <v>168</v>
      </c>
      <c r="R2096">
        <v>215</v>
      </c>
      <c r="S2096">
        <v>212</v>
      </c>
      <c r="T2096">
        <v>5</v>
      </c>
      <c r="U2096">
        <v>40.566037735849058</v>
      </c>
      <c r="V2096">
        <v>82.242452830188668</v>
      </c>
      <c r="W2096">
        <v>75.592393867924514</v>
      </c>
      <c r="X2096">
        <v>0</v>
      </c>
      <c r="Y2096">
        <v>0</v>
      </c>
      <c r="AA2096">
        <v>9.3397439442352788</v>
      </c>
      <c r="AD2096">
        <v>2.1589640186052497E-2</v>
      </c>
      <c r="AE2096">
        <v>2.2205643003512889E-2</v>
      </c>
    </row>
    <row r="2097" spans="1:31">
      <c r="A2097">
        <v>10</v>
      </c>
      <c r="B2097">
        <v>764</v>
      </c>
      <c r="C2097">
        <v>1996</v>
      </c>
      <c r="D2097">
        <v>99</v>
      </c>
      <c r="E2097">
        <v>99</v>
      </c>
      <c r="F2097">
        <v>99</v>
      </c>
      <c r="G2097">
        <v>99</v>
      </c>
      <c r="H2097">
        <v>99</v>
      </c>
      <c r="I2097">
        <v>99</v>
      </c>
      <c r="J2097">
        <v>999</v>
      </c>
      <c r="K2097">
        <v>99</v>
      </c>
      <c r="L2097">
        <v>99</v>
      </c>
      <c r="M2097">
        <v>41</v>
      </c>
      <c r="N2097">
        <v>99</v>
      </c>
      <c r="O2097">
        <v>99</v>
      </c>
      <c r="P2097">
        <v>9999</v>
      </c>
      <c r="Q2097">
        <v>256</v>
      </c>
      <c r="R2097">
        <v>322</v>
      </c>
      <c r="S2097">
        <v>322</v>
      </c>
      <c r="T2097">
        <v>5</v>
      </c>
      <c r="U2097">
        <v>41</v>
      </c>
      <c r="V2097">
        <v>81.462732919254734</v>
      </c>
      <c r="W2097">
        <v>75.190102484472064</v>
      </c>
      <c r="X2097">
        <v>0</v>
      </c>
      <c r="Y2097">
        <v>0</v>
      </c>
      <c r="AA2097">
        <v>8.9206283708386067</v>
      </c>
      <c r="AB2097">
        <v>0</v>
      </c>
      <c r="AD2097">
        <v>3.233425181352978E-2</v>
      </c>
      <c r="AE2097">
        <v>3.3547946529886047E-2</v>
      </c>
    </row>
    <row r="2098" spans="1:31">
      <c r="A2098">
        <v>10</v>
      </c>
      <c r="B2098">
        <v>765</v>
      </c>
      <c r="C2098">
        <v>1996</v>
      </c>
      <c r="D2098">
        <v>99</v>
      </c>
      <c r="E2098">
        <v>99</v>
      </c>
      <c r="F2098">
        <v>99</v>
      </c>
      <c r="G2098">
        <v>99</v>
      </c>
      <c r="H2098">
        <v>99</v>
      </c>
      <c r="I2098">
        <v>99</v>
      </c>
      <c r="J2098">
        <v>999</v>
      </c>
      <c r="K2098">
        <v>99</v>
      </c>
      <c r="L2098">
        <v>99</v>
      </c>
      <c r="M2098">
        <v>42</v>
      </c>
      <c r="N2098">
        <v>99</v>
      </c>
      <c r="O2098">
        <v>99</v>
      </c>
      <c r="P2098">
        <v>9999</v>
      </c>
      <c r="Q2098">
        <v>397</v>
      </c>
      <c r="R2098">
        <v>533</v>
      </c>
      <c r="S2098">
        <v>533</v>
      </c>
      <c r="T2098">
        <v>5</v>
      </c>
      <c r="U2098">
        <v>42</v>
      </c>
      <c r="V2098">
        <v>81.633771106941893</v>
      </c>
      <c r="W2098">
        <v>75.347970731707278</v>
      </c>
      <c r="X2098">
        <v>0</v>
      </c>
      <c r="Y2098">
        <v>0</v>
      </c>
      <c r="AA2098">
        <v>7.9656409380406892</v>
      </c>
      <c r="AB2098">
        <v>0</v>
      </c>
      <c r="AD2098">
        <v>5.3522224275190593E-2</v>
      </c>
      <c r="AE2098">
        <v>5.5647820970323843E-2</v>
      </c>
    </row>
    <row r="2099" spans="1:31">
      <c r="A2099">
        <v>10</v>
      </c>
      <c r="B2099">
        <v>766</v>
      </c>
      <c r="C2099">
        <v>1996</v>
      </c>
      <c r="D2099">
        <v>99</v>
      </c>
      <c r="E2099">
        <v>99</v>
      </c>
      <c r="F2099">
        <v>99</v>
      </c>
      <c r="G2099">
        <v>99</v>
      </c>
      <c r="H2099">
        <v>99</v>
      </c>
      <c r="I2099">
        <v>99</v>
      </c>
      <c r="J2099">
        <v>999</v>
      </c>
      <c r="K2099">
        <v>99</v>
      </c>
      <c r="L2099">
        <v>99</v>
      </c>
      <c r="M2099">
        <v>43</v>
      </c>
      <c r="N2099">
        <v>99</v>
      </c>
      <c r="O2099">
        <v>99</v>
      </c>
      <c r="P2099">
        <v>9999</v>
      </c>
      <c r="Q2099">
        <v>633</v>
      </c>
      <c r="R2099">
        <v>935</v>
      </c>
      <c r="S2099">
        <v>935</v>
      </c>
      <c r="T2099">
        <v>5</v>
      </c>
      <c r="U2099">
        <v>43</v>
      </c>
      <c r="V2099">
        <v>81.119465240641773</v>
      </c>
      <c r="W2099">
        <v>74.873266417112262</v>
      </c>
      <c r="X2099">
        <v>0</v>
      </c>
      <c r="Y2099">
        <v>0</v>
      </c>
      <c r="AA2099">
        <v>7.7160810134266109</v>
      </c>
      <c r="AB2099">
        <v>0</v>
      </c>
      <c r="AD2099">
        <v>9.3889830576553882E-2</v>
      </c>
      <c r="AE2099">
        <v>9.7003584921211777E-2</v>
      </c>
    </row>
    <row r="2100" spans="1:31">
      <c r="A2100">
        <v>10</v>
      </c>
      <c r="B2100">
        <v>767</v>
      </c>
      <c r="C2100">
        <v>1996</v>
      </c>
      <c r="D2100">
        <v>99</v>
      </c>
      <c r="E2100">
        <v>99</v>
      </c>
      <c r="F2100">
        <v>99</v>
      </c>
      <c r="G2100">
        <v>99</v>
      </c>
      <c r="H2100">
        <v>99</v>
      </c>
      <c r="I2100">
        <v>99</v>
      </c>
      <c r="J2100">
        <v>999</v>
      </c>
      <c r="K2100">
        <v>99</v>
      </c>
      <c r="L2100">
        <v>99</v>
      </c>
      <c r="M2100">
        <v>44</v>
      </c>
      <c r="N2100">
        <v>99</v>
      </c>
      <c r="O2100">
        <v>99</v>
      </c>
      <c r="P2100">
        <v>9999</v>
      </c>
      <c r="Q2100">
        <v>1045</v>
      </c>
      <c r="R2100">
        <v>1745</v>
      </c>
      <c r="S2100">
        <v>1745</v>
      </c>
      <c r="T2100">
        <v>5</v>
      </c>
      <c r="U2100">
        <v>44</v>
      </c>
      <c r="V2100">
        <v>80.890200573065897</v>
      </c>
      <c r="W2100">
        <v>74.661655128939699</v>
      </c>
      <c r="X2100">
        <v>0</v>
      </c>
      <c r="Y2100">
        <v>0</v>
      </c>
      <c r="AA2100">
        <v>7.9687123854270228</v>
      </c>
      <c r="AB2100">
        <v>0</v>
      </c>
      <c r="AD2100">
        <v>0.17522754476586797</v>
      </c>
      <c r="AE2100">
        <v>0.18052711355692153</v>
      </c>
    </row>
    <row r="2101" spans="1:31">
      <c r="A2101">
        <v>10</v>
      </c>
      <c r="B2101">
        <v>768</v>
      </c>
      <c r="C2101">
        <v>1996</v>
      </c>
      <c r="D2101">
        <v>99</v>
      </c>
      <c r="E2101">
        <v>99</v>
      </c>
      <c r="F2101">
        <v>99</v>
      </c>
      <c r="G2101">
        <v>99</v>
      </c>
      <c r="H2101">
        <v>99</v>
      </c>
      <c r="I2101">
        <v>99</v>
      </c>
      <c r="J2101">
        <v>999</v>
      </c>
      <c r="K2101">
        <v>99</v>
      </c>
      <c r="L2101">
        <v>99</v>
      </c>
      <c r="M2101">
        <v>45</v>
      </c>
      <c r="N2101">
        <v>99</v>
      </c>
      <c r="O2101">
        <v>99</v>
      </c>
      <c r="P2101">
        <v>9999</v>
      </c>
      <c r="Q2101">
        <v>1537</v>
      </c>
      <c r="R2101">
        <v>3520.5</v>
      </c>
      <c r="S2101">
        <v>3520.5</v>
      </c>
      <c r="T2101">
        <v>8.0051129100979992</v>
      </c>
      <c r="U2101">
        <v>45.019173412867495</v>
      </c>
      <c r="V2101">
        <v>79.881778156511857</v>
      </c>
      <c r="W2101">
        <v>73.714940775458061</v>
      </c>
      <c r="X2101">
        <v>0</v>
      </c>
      <c r="Y2101">
        <v>0</v>
      </c>
      <c r="AA2101">
        <v>7.7045058034701892</v>
      </c>
      <c r="AD2101">
        <v>0.3535178059302222</v>
      </c>
      <c r="AE2101">
        <v>0.35959137242889544</v>
      </c>
    </row>
    <row r="2102" spans="1:31">
      <c r="A2102">
        <v>10</v>
      </c>
      <c r="B2102">
        <v>769</v>
      </c>
      <c r="C2102">
        <v>1996</v>
      </c>
      <c r="D2102">
        <v>99</v>
      </c>
      <c r="E2102">
        <v>99</v>
      </c>
      <c r="F2102">
        <v>99</v>
      </c>
      <c r="G2102">
        <v>99</v>
      </c>
      <c r="H2102">
        <v>99</v>
      </c>
      <c r="I2102">
        <v>99</v>
      </c>
      <c r="J2102">
        <v>999</v>
      </c>
      <c r="K2102">
        <v>99</v>
      </c>
      <c r="L2102">
        <v>99</v>
      </c>
      <c r="M2102">
        <v>46</v>
      </c>
      <c r="N2102">
        <v>99</v>
      </c>
      <c r="O2102">
        <v>99</v>
      </c>
      <c r="P2102">
        <v>9999</v>
      </c>
      <c r="Q2102">
        <v>2206</v>
      </c>
      <c r="R2102">
        <v>5979</v>
      </c>
      <c r="S2102">
        <v>5979</v>
      </c>
      <c r="T2102">
        <v>8.0023415286837256</v>
      </c>
      <c r="U2102">
        <v>46.007693594246518</v>
      </c>
      <c r="V2102">
        <v>80.01090483358422</v>
      </c>
      <c r="W2102">
        <v>73.85006516139822</v>
      </c>
      <c r="X2102">
        <v>0</v>
      </c>
      <c r="Y2102">
        <v>0</v>
      </c>
      <c r="AA2102">
        <v>7.4724391761491011</v>
      </c>
      <c r="AB2102">
        <v>0.59484968180848974</v>
      </c>
      <c r="AC2102">
        <v>2.6023057278857755</v>
      </c>
      <c r="AD2102">
        <v>0.60039283103445518</v>
      </c>
      <c r="AE2102">
        <v>0.61182726965380085</v>
      </c>
    </row>
    <row r="2103" spans="1:31">
      <c r="A2103">
        <v>10</v>
      </c>
      <c r="B2103">
        <v>770</v>
      </c>
      <c r="C2103">
        <v>1996</v>
      </c>
      <c r="D2103">
        <v>99</v>
      </c>
      <c r="E2103">
        <v>99</v>
      </c>
      <c r="F2103">
        <v>99</v>
      </c>
      <c r="G2103">
        <v>99</v>
      </c>
      <c r="H2103">
        <v>99</v>
      </c>
      <c r="I2103">
        <v>99</v>
      </c>
      <c r="J2103">
        <v>999</v>
      </c>
      <c r="K2103">
        <v>99</v>
      </c>
      <c r="L2103">
        <v>99</v>
      </c>
      <c r="M2103">
        <v>47</v>
      </c>
      <c r="N2103">
        <v>99</v>
      </c>
      <c r="O2103">
        <v>99</v>
      </c>
      <c r="P2103">
        <v>9999</v>
      </c>
      <c r="Q2103">
        <v>2853</v>
      </c>
      <c r="R2103">
        <v>10034.5</v>
      </c>
      <c r="S2103">
        <v>10034.5</v>
      </c>
      <c r="T2103">
        <v>8.0011958742338916</v>
      </c>
      <c r="U2103">
        <v>47.007025761124112</v>
      </c>
      <c r="V2103">
        <v>79.880143504908389</v>
      </c>
      <c r="W2103">
        <v>73.729372455029917</v>
      </c>
      <c r="X2103">
        <v>0</v>
      </c>
      <c r="Y2103">
        <v>0</v>
      </c>
      <c r="AA2103">
        <v>7.3346704271065244</v>
      </c>
      <c r="AB2103">
        <v>0.57459673816925605</v>
      </c>
      <c r="AC2103">
        <v>1.6289384411717875</v>
      </c>
      <c r="AD2103">
        <v>1.0076336951020639</v>
      </c>
      <c r="AE2103">
        <v>1.0251458747680129</v>
      </c>
    </row>
    <row r="2104" spans="1:31" s="381" customFormat="1">
      <c r="A2104" s="381">
        <v>10</v>
      </c>
      <c r="B2104" s="381">
        <v>771</v>
      </c>
      <c r="C2104" s="381">
        <v>1996</v>
      </c>
      <c r="D2104" s="381">
        <v>99</v>
      </c>
      <c r="E2104" s="381">
        <v>99</v>
      </c>
      <c r="F2104" s="381">
        <v>99</v>
      </c>
      <c r="G2104" s="381">
        <v>99</v>
      </c>
      <c r="H2104" s="381">
        <v>99</v>
      </c>
      <c r="I2104" s="381">
        <v>99</v>
      </c>
      <c r="J2104" s="381">
        <v>999</v>
      </c>
      <c r="K2104" s="381">
        <v>99</v>
      </c>
      <c r="L2104" s="381">
        <v>99</v>
      </c>
      <c r="M2104" s="381">
        <v>48</v>
      </c>
      <c r="N2104" s="381">
        <v>99</v>
      </c>
      <c r="O2104" s="381">
        <v>99</v>
      </c>
      <c r="P2104" s="381">
        <v>9999</v>
      </c>
      <c r="Q2104" s="381">
        <v>3583</v>
      </c>
      <c r="R2104" s="381">
        <v>17237</v>
      </c>
      <c r="S2104" s="381">
        <v>17237</v>
      </c>
      <c r="T2104" s="381">
        <v>8.0004641178859419</v>
      </c>
      <c r="U2104" s="381">
        <v>48.002784707315641</v>
      </c>
      <c r="V2104" s="381">
        <v>79.585026396704791</v>
      </c>
      <c r="W2104" s="381">
        <v>73.456979364158499</v>
      </c>
      <c r="X2104" s="381">
        <v>0</v>
      </c>
      <c r="Y2104" s="381">
        <v>0</v>
      </c>
      <c r="AA2104" s="381">
        <v>7.2102064294774655</v>
      </c>
      <c r="AB2104" s="381">
        <v>0.36559293833074719</v>
      </c>
      <c r="AC2104" s="381">
        <v>0.65475687835360319</v>
      </c>
      <c r="AD2104" s="381">
        <v>1.7308866413348221</v>
      </c>
      <c r="AE2104" s="381">
        <v>1.7544627059630988</v>
      </c>
    </row>
    <row r="2105" spans="1:31" s="381" customFormat="1">
      <c r="A2105" s="381">
        <v>10</v>
      </c>
      <c r="B2105" s="381">
        <v>772</v>
      </c>
      <c r="C2105" s="381">
        <v>1996</v>
      </c>
      <c r="D2105" s="381">
        <v>99</v>
      </c>
      <c r="E2105" s="381">
        <v>99</v>
      </c>
      <c r="F2105" s="381">
        <v>99</v>
      </c>
      <c r="G2105" s="381">
        <v>99</v>
      </c>
      <c r="H2105" s="381">
        <v>99</v>
      </c>
      <c r="I2105" s="381">
        <v>99</v>
      </c>
      <c r="J2105" s="381">
        <v>999</v>
      </c>
      <c r="K2105" s="381">
        <v>99</v>
      </c>
      <c r="L2105" s="381">
        <v>99</v>
      </c>
      <c r="M2105" s="381">
        <v>49</v>
      </c>
      <c r="N2105" s="381">
        <v>99</v>
      </c>
      <c r="O2105" s="381">
        <v>99</v>
      </c>
      <c r="P2105" s="381">
        <v>9999</v>
      </c>
      <c r="Q2105" s="381">
        <v>4172</v>
      </c>
      <c r="R2105" s="381">
        <v>28125</v>
      </c>
      <c r="S2105" s="381">
        <v>28125</v>
      </c>
      <c r="T2105" s="381">
        <v>8.0019200000000001</v>
      </c>
      <c r="U2105" s="381">
        <v>49.010453333333317</v>
      </c>
      <c r="V2105" s="381">
        <v>79.222734222222883</v>
      </c>
      <c r="W2105" s="381">
        <v>73.120076408888977</v>
      </c>
      <c r="X2105" s="381">
        <v>0</v>
      </c>
      <c r="Y2105" s="381">
        <v>0</v>
      </c>
      <c r="AA2105" s="381">
        <v>7.0220379619291888</v>
      </c>
      <c r="AD2105" s="381">
        <v>2.8242261871289598</v>
      </c>
      <c r="AE2105" s="381">
        <v>2.8495649570819848</v>
      </c>
    </row>
    <row r="2106" spans="1:31" s="381" customFormat="1">
      <c r="A2106" s="381">
        <v>10</v>
      </c>
      <c r="B2106" s="381">
        <v>773</v>
      </c>
      <c r="C2106" s="381">
        <v>1996</v>
      </c>
      <c r="D2106" s="381">
        <v>99</v>
      </c>
      <c r="E2106" s="381">
        <v>99</v>
      </c>
      <c r="F2106" s="381">
        <v>99</v>
      </c>
      <c r="G2106" s="381">
        <v>99</v>
      </c>
      <c r="H2106" s="381">
        <v>99</v>
      </c>
      <c r="I2106" s="381">
        <v>99</v>
      </c>
      <c r="J2106" s="381">
        <v>999</v>
      </c>
      <c r="K2106" s="381">
        <v>99</v>
      </c>
      <c r="L2106" s="381">
        <v>99</v>
      </c>
      <c r="M2106" s="381">
        <v>50</v>
      </c>
      <c r="N2106" s="381">
        <v>99</v>
      </c>
      <c r="O2106" s="381">
        <v>99</v>
      </c>
      <c r="P2106" s="381">
        <v>9999</v>
      </c>
      <c r="Q2106" s="381">
        <v>4691</v>
      </c>
      <c r="R2106" s="381">
        <v>45483.75</v>
      </c>
      <c r="S2106" s="381">
        <v>45482.75</v>
      </c>
      <c r="T2106" s="381">
        <v>11.001335641850112</v>
      </c>
      <c r="U2106" s="381">
        <v>50.006870736707882</v>
      </c>
      <c r="V2106" s="381">
        <v>79.053144323947194</v>
      </c>
      <c r="W2106" s="381">
        <v>72.963393774562647</v>
      </c>
      <c r="X2106" s="381">
        <v>0</v>
      </c>
      <c r="Y2106" s="381">
        <v>0</v>
      </c>
      <c r="AA2106" s="381">
        <v>6.9397691485446806</v>
      </c>
      <c r="AD2106" s="381">
        <v>4.5673385898249519</v>
      </c>
      <c r="AE2106" s="381">
        <v>4.5983405884449962</v>
      </c>
    </row>
    <row r="2107" spans="1:31" s="381" customFormat="1">
      <c r="A2107" s="381">
        <v>10</v>
      </c>
      <c r="B2107" s="381">
        <v>774</v>
      </c>
      <c r="C2107" s="381">
        <v>1996</v>
      </c>
      <c r="D2107" s="381">
        <v>99</v>
      </c>
      <c r="E2107" s="381">
        <v>99</v>
      </c>
      <c r="F2107" s="381">
        <v>99</v>
      </c>
      <c r="G2107" s="381">
        <v>99</v>
      </c>
      <c r="H2107" s="381">
        <v>99</v>
      </c>
      <c r="I2107" s="381">
        <v>99</v>
      </c>
      <c r="J2107" s="381">
        <v>999</v>
      </c>
      <c r="K2107" s="381">
        <v>99</v>
      </c>
      <c r="L2107" s="381">
        <v>99</v>
      </c>
      <c r="M2107" s="381">
        <v>51</v>
      </c>
      <c r="N2107" s="381">
        <v>99</v>
      </c>
      <c r="O2107" s="381">
        <v>99</v>
      </c>
      <c r="P2107" s="381">
        <v>9999</v>
      </c>
      <c r="Q2107" s="381">
        <v>5121</v>
      </c>
      <c r="R2107" s="381">
        <v>66723.25</v>
      </c>
      <c r="S2107" s="381">
        <v>66722.25</v>
      </c>
      <c r="T2107" s="381">
        <v>11.001172754624513</v>
      </c>
      <c r="U2107" s="381">
        <v>51.005159448309968</v>
      </c>
      <c r="V2107" s="381">
        <v>78.844872587480083</v>
      </c>
      <c r="W2107" s="381">
        <v>72.773399627559868</v>
      </c>
      <c r="X2107" s="381">
        <v>0</v>
      </c>
      <c r="Y2107" s="381">
        <v>0</v>
      </c>
      <c r="AA2107" s="381">
        <v>6.8145175972700116</v>
      </c>
      <c r="AB2107" s="381">
        <v>0.37371200919754621</v>
      </c>
      <c r="AC2107" s="381">
        <v>-0.43955193365300144</v>
      </c>
      <c r="AD2107" s="381">
        <v>6.700143997879195</v>
      </c>
      <c r="AE2107" s="381">
        <v>6.728104687651804</v>
      </c>
    </row>
    <row r="2108" spans="1:31" s="381" customFormat="1">
      <c r="A2108" s="381">
        <v>10</v>
      </c>
      <c r="B2108" s="381">
        <v>775</v>
      </c>
      <c r="C2108" s="381">
        <v>1996</v>
      </c>
      <c r="D2108" s="381">
        <v>99</v>
      </c>
      <c r="E2108" s="381">
        <v>99</v>
      </c>
      <c r="F2108" s="381">
        <v>99</v>
      </c>
      <c r="G2108" s="381">
        <v>99</v>
      </c>
      <c r="H2108" s="381">
        <v>99</v>
      </c>
      <c r="I2108" s="381">
        <v>99</v>
      </c>
      <c r="J2108" s="381">
        <v>999</v>
      </c>
      <c r="K2108" s="381">
        <v>99</v>
      </c>
      <c r="L2108" s="381">
        <v>99</v>
      </c>
      <c r="M2108" s="381">
        <v>52</v>
      </c>
      <c r="N2108" s="381">
        <v>99</v>
      </c>
      <c r="O2108" s="381">
        <v>99</v>
      </c>
      <c r="P2108" s="381">
        <v>9999</v>
      </c>
      <c r="Q2108" s="381">
        <v>5407</v>
      </c>
      <c r="R2108" s="381">
        <v>92848.5</v>
      </c>
      <c r="S2108" s="381">
        <v>92841.5</v>
      </c>
      <c r="T2108" s="381">
        <v>11.00112548937247</v>
      </c>
      <c r="U2108" s="381">
        <v>52.009241556846881</v>
      </c>
      <c r="V2108" s="381">
        <v>78.706752906835462</v>
      </c>
      <c r="W2108" s="381">
        <v>72.642763871759499</v>
      </c>
      <c r="X2108" s="381">
        <v>0</v>
      </c>
      <c r="Y2108" s="381">
        <v>0</v>
      </c>
      <c r="AA2108" s="381">
        <v>6.8620524263953859</v>
      </c>
      <c r="AD2108" s="381">
        <v>9.3235614270450888</v>
      </c>
      <c r="AE2108" s="381">
        <v>9.3450988986902406</v>
      </c>
    </row>
    <row r="2109" spans="1:31" s="381" customFormat="1">
      <c r="A2109" s="381">
        <v>10</v>
      </c>
      <c r="B2109" s="381">
        <v>776</v>
      </c>
      <c r="C2109" s="381">
        <v>1996</v>
      </c>
      <c r="D2109" s="381">
        <v>99</v>
      </c>
      <c r="E2109" s="381">
        <v>99</v>
      </c>
      <c r="F2109" s="381">
        <v>99</v>
      </c>
      <c r="G2109" s="381">
        <v>99</v>
      </c>
      <c r="H2109" s="381">
        <v>99</v>
      </c>
      <c r="I2109" s="381">
        <v>99</v>
      </c>
      <c r="J2109" s="381">
        <v>999</v>
      </c>
      <c r="K2109" s="381">
        <v>99</v>
      </c>
      <c r="L2109" s="381">
        <v>99</v>
      </c>
      <c r="M2109" s="381">
        <v>53</v>
      </c>
      <c r="N2109" s="381">
        <v>99</v>
      </c>
      <c r="O2109" s="381">
        <v>99</v>
      </c>
      <c r="P2109" s="381">
        <v>9999</v>
      </c>
      <c r="Q2109" s="381">
        <v>5613</v>
      </c>
      <c r="R2109" s="381">
        <v>115209.5</v>
      </c>
      <c r="S2109" s="381">
        <v>115206.5</v>
      </c>
      <c r="T2109" s="381">
        <v>11.000941762615062</v>
      </c>
      <c r="U2109" s="381">
        <v>53.005290500101992</v>
      </c>
      <c r="V2109" s="381">
        <v>78.614710107502916</v>
      </c>
      <c r="W2109" s="381">
        <v>72.558374643791808</v>
      </c>
      <c r="X2109" s="381">
        <v>0</v>
      </c>
      <c r="Y2109" s="381">
        <v>0</v>
      </c>
      <c r="AA2109" s="381">
        <v>6.8227435044328217</v>
      </c>
      <c r="AD2109" s="381">
        <v>11.568984423325649</v>
      </c>
      <c r="AE2109" s="381">
        <v>11.58280972832133</v>
      </c>
    </row>
    <row r="2110" spans="1:31" s="381" customFormat="1">
      <c r="A2110" s="381">
        <v>10</v>
      </c>
      <c r="B2110" s="381">
        <v>777</v>
      </c>
      <c r="C2110" s="381">
        <v>1996</v>
      </c>
      <c r="D2110" s="381">
        <v>99</v>
      </c>
      <c r="E2110" s="381">
        <v>99</v>
      </c>
      <c r="F2110" s="381">
        <v>99</v>
      </c>
      <c r="G2110" s="381">
        <v>99</v>
      </c>
      <c r="H2110" s="381">
        <v>99</v>
      </c>
      <c r="I2110" s="381">
        <v>99</v>
      </c>
      <c r="J2110" s="381">
        <v>999</v>
      </c>
      <c r="K2110" s="381">
        <v>99</v>
      </c>
      <c r="L2110" s="381">
        <v>99</v>
      </c>
      <c r="M2110" s="381">
        <v>54</v>
      </c>
      <c r="N2110" s="381">
        <v>99</v>
      </c>
      <c r="O2110" s="381">
        <v>99</v>
      </c>
      <c r="P2110" s="381">
        <v>9999</v>
      </c>
      <c r="Q2110" s="381">
        <v>5667</v>
      </c>
      <c r="R2110" s="381">
        <v>131840.75</v>
      </c>
      <c r="S2110" s="381">
        <v>131834.75</v>
      </c>
      <c r="T2110" s="381">
        <v>11.00057455680432</v>
      </c>
      <c r="U2110" s="381">
        <v>54.004608041506494</v>
      </c>
      <c r="V2110" s="381">
        <v>78.476472250298244</v>
      </c>
      <c r="W2110" s="381">
        <v>72.431553308212798</v>
      </c>
      <c r="X2110" s="381">
        <v>0</v>
      </c>
      <c r="Y2110" s="381">
        <v>0</v>
      </c>
      <c r="AA2110" s="381">
        <v>6.9396338795663421</v>
      </c>
      <c r="AD2110" s="381">
        <v>13.239043508647905</v>
      </c>
      <c r="AE2110" s="381">
        <v>13.231439412496078</v>
      </c>
    </row>
    <row r="2111" spans="1:31" s="381" customFormat="1">
      <c r="A2111" s="381">
        <v>10</v>
      </c>
      <c r="B2111" s="381">
        <v>778</v>
      </c>
      <c r="C2111" s="381">
        <v>1996</v>
      </c>
      <c r="D2111" s="381">
        <v>99</v>
      </c>
      <c r="E2111" s="381">
        <v>99</v>
      </c>
      <c r="F2111" s="381">
        <v>99</v>
      </c>
      <c r="G2111" s="381">
        <v>99</v>
      </c>
      <c r="H2111" s="381">
        <v>99</v>
      </c>
      <c r="I2111" s="381">
        <v>99</v>
      </c>
      <c r="J2111" s="381">
        <v>999</v>
      </c>
      <c r="K2111" s="381">
        <v>99</v>
      </c>
      <c r="L2111" s="381">
        <v>99</v>
      </c>
      <c r="M2111" s="381">
        <v>55</v>
      </c>
      <c r="N2111" s="381">
        <v>99</v>
      </c>
      <c r="O2111" s="381">
        <v>99</v>
      </c>
      <c r="P2111" s="381">
        <v>9999</v>
      </c>
      <c r="Q2111" s="381">
        <v>5693</v>
      </c>
      <c r="R2111" s="381">
        <v>135783.25</v>
      </c>
      <c r="S2111" s="381">
        <v>135779.25</v>
      </c>
      <c r="T2111" s="381">
        <v>14.002573955182248</v>
      </c>
      <c r="U2111" s="381">
        <v>55.01286094892999</v>
      </c>
      <c r="V2111" s="381">
        <v>78.353841253357771</v>
      </c>
      <c r="W2111" s="381">
        <v>72.317660187399156</v>
      </c>
      <c r="X2111" s="381">
        <v>0</v>
      </c>
      <c r="Y2111" s="381">
        <v>0</v>
      </c>
      <c r="AA2111" s="381">
        <v>6.9878476294671001</v>
      </c>
      <c r="AD2111" s="381">
        <v>13.634937259501452</v>
      </c>
      <c r="AE2111" s="381">
        <v>13.60589657564932</v>
      </c>
    </row>
    <row r="2112" spans="1:31" s="381" customFormat="1">
      <c r="A2112" s="381">
        <v>10</v>
      </c>
      <c r="B2112" s="381">
        <v>779</v>
      </c>
      <c r="C2112" s="381">
        <v>1996</v>
      </c>
      <c r="D2112" s="381">
        <v>99</v>
      </c>
      <c r="E2112" s="381">
        <v>99</v>
      </c>
      <c r="F2112" s="381">
        <v>99</v>
      </c>
      <c r="G2112" s="381">
        <v>99</v>
      </c>
      <c r="H2112" s="381">
        <v>99</v>
      </c>
      <c r="I2112" s="381">
        <v>99</v>
      </c>
      <c r="J2112" s="381">
        <v>999</v>
      </c>
      <c r="K2112" s="381">
        <v>99</v>
      </c>
      <c r="L2112" s="381">
        <v>99</v>
      </c>
      <c r="M2112" s="381">
        <v>56</v>
      </c>
      <c r="N2112" s="381">
        <v>99</v>
      </c>
      <c r="O2112" s="381">
        <v>99</v>
      </c>
      <c r="P2112" s="381">
        <v>9999</v>
      </c>
      <c r="Q2112" s="381">
        <v>5656</v>
      </c>
      <c r="R2112" s="381">
        <v>122547.25</v>
      </c>
      <c r="S2112" s="381">
        <v>122530.25</v>
      </c>
      <c r="T2112" s="381">
        <v>14.000028560412405</v>
      </c>
      <c r="U2112" s="381">
        <v>56.008569312475906</v>
      </c>
      <c r="V2112" s="381">
        <v>78.355478749125098</v>
      </c>
      <c r="W2112" s="381">
        <v>72.319856074725152</v>
      </c>
      <c r="X2112" s="381">
        <v>0</v>
      </c>
      <c r="Y2112" s="381">
        <v>0</v>
      </c>
      <c r="AA2112" s="381">
        <v>7.0392867140139925</v>
      </c>
      <c r="AD2112" s="381">
        <v>12.305818759489398</v>
      </c>
      <c r="AE2112" s="381">
        <v>12.278640002237282</v>
      </c>
    </row>
    <row r="2113" spans="1:42" s="381" customFormat="1">
      <c r="A2113" s="381">
        <v>10</v>
      </c>
      <c r="B2113" s="381">
        <v>780</v>
      </c>
      <c r="C2113" s="381">
        <v>1996</v>
      </c>
      <c r="D2113" s="381">
        <v>99</v>
      </c>
      <c r="E2113" s="381">
        <v>99</v>
      </c>
      <c r="F2113" s="381">
        <v>99</v>
      </c>
      <c r="G2113" s="381">
        <v>99</v>
      </c>
      <c r="H2113" s="381">
        <v>99</v>
      </c>
      <c r="I2113" s="381">
        <v>99</v>
      </c>
      <c r="J2113" s="381">
        <v>999</v>
      </c>
      <c r="K2113" s="381">
        <v>99</v>
      </c>
      <c r="L2113" s="381">
        <v>99</v>
      </c>
      <c r="M2113" s="381">
        <v>57</v>
      </c>
      <c r="N2113" s="381">
        <v>99</v>
      </c>
      <c r="O2113" s="381">
        <v>99</v>
      </c>
      <c r="P2113" s="381">
        <v>9999</v>
      </c>
      <c r="Q2113" s="381">
        <v>5371</v>
      </c>
      <c r="R2113" s="381">
        <v>94118</v>
      </c>
      <c r="S2113" s="381">
        <v>94118</v>
      </c>
      <c r="T2113" s="381">
        <v>14.00081812193204</v>
      </c>
      <c r="U2113" s="381">
        <v>57.004239359102392</v>
      </c>
      <c r="V2113" s="381">
        <v>78.386306551350643</v>
      </c>
      <c r="W2113" s="381">
        <v>72.34970382923575</v>
      </c>
      <c r="X2113" s="381">
        <v>0</v>
      </c>
      <c r="Y2113" s="381">
        <v>0</v>
      </c>
      <c r="AA2113" s="381">
        <v>7.1062503121988883</v>
      </c>
      <c r="AD2113" s="381">
        <v>9.4510407210738983</v>
      </c>
      <c r="AE2113" s="381">
        <v>9.4353679549224676</v>
      </c>
    </row>
    <row r="2114" spans="1:42" s="381" customFormat="1">
      <c r="A2114" s="381">
        <v>10</v>
      </c>
      <c r="B2114" s="381">
        <v>781</v>
      </c>
      <c r="C2114" s="381">
        <v>1996</v>
      </c>
      <c r="D2114" s="381">
        <v>99</v>
      </c>
      <c r="E2114" s="381">
        <v>99</v>
      </c>
      <c r="F2114" s="381">
        <v>99</v>
      </c>
      <c r="G2114" s="381">
        <v>99</v>
      </c>
      <c r="H2114" s="381">
        <v>99</v>
      </c>
      <c r="I2114" s="381">
        <v>99</v>
      </c>
      <c r="J2114" s="381">
        <v>999</v>
      </c>
      <c r="K2114" s="381">
        <v>99</v>
      </c>
      <c r="L2114" s="381">
        <v>99</v>
      </c>
      <c r="M2114" s="381">
        <v>58</v>
      </c>
      <c r="N2114" s="381">
        <v>99</v>
      </c>
      <c r="O2114" s="381">
        <v>99</v>
      </c>
      <c r="P2114" s="381">
        <v>9999</v>
      </c>
      <c r="Q2114" s="381">
        <v>5008</v>
      </c>
      <c r="R2114" s="381">
        <v>62712</v>
      </c>
      <c r="S2114" s="381">
        <v>62711</v>
      </c>
      <c r="T2114" s="381">
        <v>14.00022324276056</v>
      </c>
      <c r="U2114" s="381">
        <v>58.001849755226353</v>
      </c>
      <c r="V2114" s="381">
        <v>78.416370333752511</v>
      </c>
      <c r="W2114" s="381">
        <v>72.377684289837887</v>
      </c>
      <c r="X2114" s="381">
        <v>0</v>
      </c>
      <c r="Y2114" s="381">
        <v>0</v>
      </c>
      <c r="AA2114" s="381">
        <v>7.2128454031904559</v>
      </c>
      <c r="AD2114" s="381">
        <v>6.297346583012664</v>
      </c>
      <c r="AE2114" s="381">
        <v>6.2892347253745005</v>
      </c>
    </row>
    <row r="2115" spans="1:42" s="381" customFormat="1">
      <c r="A2115" s="381">
        <v>10</v>
      </c>
      <c r="B2115" s="381">
        <v>782</v>
      </c>
      <c r="C2115" s="381">
        <v>1996</v>
      </c>
      <c r="D2115" s="381">
        <v>99</v>
      </c>
      <c r="E2115" s="381">
        <v>99</v>
      </c>
      <c r="F2115" s="381">
        <v>99</v>
      </c>
      <c r="G2115" s="381">
        <v>99</v>
      </c>
      <c r="H2115" s="381">
        <v>99</v>
      </c>
      <c r="I2115" s="381">
        <v>99</v>
      </c>
      <c r="J2115" s="381">
        <v>999</v>
      </c>
      <c r="K2115" s="381">
        <v>99</v>
      </c>
      <c r="L2115" s="381">
        <v>99</v>
      </c>
      <c r="M2115" s="381">
        <v>59</v>
      </c>
      <c r="N2115" s="381">
        <v>99</v>
      </c>
      <c r="O2115" s="381">
        <v>99</v>
      </c>
      <c r="P2115" s="381">
        <v>9999</v>
      </c>
      <c r="Q2115" s="381">
        <v>4437</v>
      </c>
      <c r="R2115" s="381">
        <v>33822.5</v>
      </c>
      <c r="S2115" s="381">
        <v>33822.5</v>
      </c>
      <c r="T2115" s="381">
        <v>14.000946115751349</v>
      </c>
      <c r="U2115" s="381">
        <v>59.004361002291354</v>
      </c>
      <c r="V2115" s="381">
        <v>78.656157883065887</v>
      </c>
      <c r="W2115" s="381">
        <v>72.59847665015819</v>
      </c>
      <c r="X2115" s="381">
        <v>0</v>
      </c>
      <c r="Y2115" s="381">
        <v>0</v>
      </c>
      <c r="AA2115" s="381">
        <v>7.2958992150328221</v>
      </c>
      <c r="AD2115" s="381">
        <v>3.3963516520593511</v>
      </c>
      <c r="AE2115" s="381">
        <v>3.4023783564164853</v>
      </c>
    </row>
    <row r="2116" spans="1:42" s="381" customFormat="1">
      <c r="A2116" s="381">
        <v>10</v>
      </c>
      <c r="B2116" s="381">
        <v>783</v>
      </c>
      <c r="C2116" s="381">
        <v>1996</v>
      </c>
      <c r="D2116" s="381">
        <v>99</v>
      </c>
      <c r="E2116" s="381">
        <v>99</v>
      </c>
      <c r="F2116" s="381">
        <v>99</v>
      </c>
      <c r="G2116" s="381">
        <v>99</v>
      </c>
      <c r="H2116" s="381">
        <v>99</v>
      </c>
      <c r="I2116" s="381">
        <v>99</v>
      </c>
      <c r="J2116" s="381">
        <v>999</v>
      </c>
      <c r="K2116" s="381">
        <v>99</v>
      </c>
      <c r="L2116" s="381">
        <v>99</v>
      </c>
      <c r="M2116" s="381">
        <v>60</v>
      </c>
      <c r="N2116" s="381">
        <v>99</v>
      </c>
      <c r="O2116" s="381">
        <v>99</v>
      </c>
      <c r="P2116" s="381">
        <v>9999</v>
      </c>
      <c r="Q2116" s="381">
        <v>3537</v>
      </c>
      <c r="R2116" s="381">
        <v>15632.5</v>
      </c>
      <c r="S2116" s="381">
        <v>15632.5</v>
      </c>
      <c r="T2116" s="381">
        <v>16.999520230289455</v>
      </c>
      <c r="U2116" s="381">
        <v>60.005757236526478</v>
      </c>
      <c r="V2116" s="381">
        <v>79.018800575723503</v>
      </c>
      <c r="W2116" s="381">
        <v>72.932062037422099</v>
      </c>
      <c r="X2116" s="381">
        <v>0</v>
      </c>
      <c r="Y2116" s="381">
        <v>0</v>
      </c>
      <c r="AA2116" s="381">
        <v>7.5656027504934382</v>
      </c>
      <c r="AD2116" s="381">
        <v>1.5697676753882117</v>
      </c>
      <c r="AE2116" s="381">
        <v>1.5797789538068261</v>
      </c>
    </row>
    <row r="2117" spans="1:42" s="381" customFormat="1">
      <c r="A2117" s="381">
        <v>10</v>
      </c>
      <c r="B2117" s="381">
        <v>784</v>
      </c>
      <c r="C2117" s="381">
        <v>1996</v>
      </c>
      <c r="D2117" s="381">
        <v>99</v>
      </c>
      <c r="E2117" s="381">
        <v>99</v>
      </c>
      <c r="F2117" s="381">
        <v>99</v>
      </c>
      <c r="G2117" s="381">
        <v>99</v>
      </c>
      <c r="H2117" s="381">
        <v>99</v>
      </c>
      <c r="I2117" s="381">
        <v>99</v>
      </c>
      <c r="J2117" s="381">
        <v>999</v>
      </c>
      <c r="K2117" s="381">
        <v>99</v>
      </c>
      <c r="L2117" s="381">
        <v>99</v>
      </c>
      <c r="M2117" s="381">
        <v>61</v>
      </c>
      <c r="N2117" s="381">
        <v>99</v>
      </c>
      <c r="O2117" s="381">
        <v>99</v>
      </c>
      <c r="P2117" s="381">
        <v>9999</v>
      </c>
      <c r="Q2117" s="381">
        <v>2240</v>
      </c>
      <c r="R2117" s="381">
        <v>5693.75</v>
      </c>
      <c r="S2117" s="381">
        <v>5693.75</v>
      </c>
      <c r="T2117" s="381">
        <v>17.005137211855104</v>
      </c>
      <c r="U2117" s="381">
        <v>61.024105378704718</v>
      </c>
      <c r="V2117" s="381">
        <v>79.318902305159114</v>
      </c>
      <c r="W2117" s="381">
        <v>73.203063130625438</v>
      </c>
      <c r="X2117" s="381">
        <v>0</v>
      </c>
      <c r="Y2117" s="381">
        <v>0</v>
      </c>
      <c r="AA2117" s="381">
        <v>7.7562706519167346</v>
      </c>
      <c r="AD2117" s="381">
        <v>0.57174890143877355</v>
      </c>
      <c r="AE2117" s="381">
        <v>0.57753331583441203</v>
      </c>
    </row>
    <row r="2118" spans="1:42" s="381" customFormat="1">
      <c r="A2118" s="381">
        <v>10</v>
      </c>
      <c r="B2118" s="381">
        <v>785</v>
      </c>
      <c r="C2118" s="381">
        <v>1996</v>
      </c>
      <c r="D2118" s="381">
        <v>99</v>
      </c>
      <c r="E2118" s="381">
        <v>99</v>
      </c>
      <c r="F2118" s="381">
        <v>99</v>
      </c>
      <c r="G2118" s="381">
        <v>99</v>
      </c>
      <c r="H2118" s="381">
        <v>99</v>
      </c>
      <c r="I2118" s="381">
        <v>99</v>
      </c>
      <c r="J2118" s="381">
        <v>999</v>
      </c>
      <c r="K2118" s="381">
        <v>99</v>
      </c>
      <c r="L2118" s="381">
        <v>99</v>
      </c>
      <c r="M2118" s="381">
        <v>62</v>
      </c>
      <c r="N2118" s="381">
        <v>99</v>
      </c>
      <c r="O2118" s="381">
        <v>99</v>
      </c>
      <c r="P2118" s="381">
        <v>9999</v>
      </c>
      <c r="Q2118" s="381">
        <v>1149</v>
      </c>
      <c r="R2118" s="381">
        <v>1964</v>
      </c>
      <c r="S2118" s="381">
        <v>1964</v>
      </c>
      <c r="T2118" s="381">
        <v>16.998472505091652</v>
      </c>
      <c r="U2118" s="381">
        <v>62</v>
      </c>
      <c r="V2118" s="381">
        <v>80.185947046843054</v>
      </c>
      <c r="W2118" s="381">
        <v>74.011629124236137</v>
      </c>
      <c r="X2118" s="381">
        <v>0</v>
      </c>
      <c r="Y2118" s="381">
        <v>0</v>
      </c>
      <c r="AA2118" s="381">
        <v>7.8871113106355875</v>
      </c>
      <c r="AB2118" s="381">
        <v>0</v>
      </c>
      <c r="AD2118" s="381">
        <v>0.19721885267631203</v>
      </c>
      <c r="AE2118" s="381">
        <v>0.20141455029729724</v>
      </c>
    </row>
    <row r="2119" spans="1:42" s="381" customFormat="1">
      <c r="A2119" s="381">
        <v>10</v>
      </c>
      <c r="B2119" s="381">
        <v>786</v>
      </c>
      <c r="C2119" s="381">
        <v>1996</v>
      </c>
      <c r="D2119" s="381">
        <v>99</v>
      </c>
      <c r="E2119" s="381">
        <v>99</v>
      </c>
      <c r="F2119" s="381">
        <v>99</v>
      </c>
      <c r="G2119" s="381">
        <v>99</v>
      </c>
      <c r="H2119" s="381">
        <v>99</v>
      </c>
      <c r="I2119" s="381">
        <v>99</v>
      </c>
      <c r="J2119" s="381">
        <v>999</v>
      </c>
      <c r="K2119" s="381">
        <v>99</v>
      </c>
      <c r="L2119" s="381">
        <v>99</v>
      </c>
      <c r="M2119" s="381">
        <v>63</v>
      </c>
      <c r="N2119" s="381">
        <v>99</v>
      </c>
      <c r="O2119" s="381">
        <v>99</v>
      </c>
      <c r="P2119" s="381">
        <v>9999</v>
      </c>
      <c r="Q2119" s="381">
        <v>507</v>
      </c>
      <c r="R2119" s="381">
        <v>721</v>
      </c>
      <c r="S2119" s="381">
        <v>721</v>
      </c>
      <c r="T2119" s="381">
        <v>17</v>
      </c>
      <c r="U2119" s="381">
        <v>63</v>
      </c>
      <c r="V2119" s="381">
        <v>80.557420249653291</v>
      </c>
      <c r="W2119" s="381">
        <v>74.354498890430023</v>
      </c>
      <c r="X2119" s="381">
        <v>0</v>
      </c>
      <c r="Y2119" s="381">
        <v>0</v>
      </c>
      <c r="AA2119" s="381">
        <v>8.6459464113583131</v>
      </c>
      <c r="AB2119" s="381">
        <v>0</v>
      </c>
      <c r="AD2119" s="381">
        <v>7.2400607321599253E-2</v>
      </c>
      <c r="AE2119" s="381">
        <v>7.4283423260805559E-2</v>
      </c>
    </row>
    <row r="2120" spans="1:42" s="381" customFormat="1">
      <c r="A2120" s="381">
        <v>10</v>
      </c>
      <c r="B2120" s="381">
        <v>787</v>
      </c>
      <c r="C2120" s="381">
        <v>1996</v>
      </c>
      <c r="D2120" s="381">
        <v>99</v>
      </c>
      <c r="E2120" s="381">
        <v>99</v>
      </c>
      <c r="F2120" s="381">
        <v>99</v>
      </c>
      <c r="G2120" s="381">
        <v>99</v>
      </c>
      <c r="H2120" s="381">
        <v>99</v>
      </c>
      <c r="I2120" s="381">
        <v>99</v>
      </c>
      <c r="J2120" s="381">
        <v>999</v>
      </c>
      <c r="K2120" s="381">
        <v>99</v>
      </c>
      <c r="L2120" s="381">
        <v>99</v>
      </c>
      <c r="M2120" s="381">
        <v>64</v>
      </c>
      <c r="N2120" s="381">
        <v>99</v>
      </c>
      <c r="O2120" s="381">
        <v>99</v>
      </c>
      <c r="P2120" s="381">
        <v>9999</v>
      </c>
      <c r="Q2120" s="381">
        <v>259</v>
      </c>
      <c r="R2120" s="381">
        <v>339</v>
      </c>
      <c r="S2120" s="381">
        <v>339</v>
      </c>
      <c r="T2120" s="381">
        <v>16.982300884955752</v>
      </c>
      <c r="U2120" s="381">
        <v>64</v>
      </c>
      <c r="V2120" s="381">
        <v>80.618289085545655</v>
      </c>
      <c r="W2120" s="381">
        <v>74.410680825958735</v>
      </c>
      <c r="X2120" s="381">
        <v>0</v>
      </c>
      <c r="Y2120" s="381">
        <v>0</v>
      </c>
      <c r="AA2120" s="381">
        <v>8.2552230339422561</v>
      </c>
      <c r="AB2120" s="381">
        <v>0</v>
      </c>
      <c r="AD2120" s="381">
        <v>3.4041339642194392E-2</v>
      </c>
      <c r="AE2120" s="381">
        <v>3.4952993003818898E-2</v>
      </c>
    </row>
    <row r="2121" spans="1:42" s="381" customFormat="1">
      <c r="A2121" s="381">
        <v>10</v>
      </c>
      <c r="B2121" s="381">
        <v>788</v>
      </c>
      <c r="C2121" s="381">
        <v>1996</v>
      </c>
      <c r="D2121" s="381">
        <v>99</v>
      </c>
      <c r="E2121" s="381">
        <v>99</v>
      </c>
      <c r="F2121" s="381">
        <v>99</v>
      </c>
      <c r="G2121" s="381">
        <v>99</v>
      </c>
      <c r="H2121" s="381">
        <v>99</v>
      </c>
      <c r="I2121" s="381">
        <v>99</v>
      </c>
      <c r="J2121" s="381">
        <v>999</v>
      </c>
      <c r="K2121" s="381">
        <v>99</v>
      </c>
      <c r="L2121" s="381">
        <v>99</v>
      </c>
      <c r="M2121" s="381">
        <v>65</v>
      </c>
      <c r="N2121" s="381">
        <v>99</v>
      </c>
      <c r="O2121" s="381">
        <v>99</v>
      </c>
      <c r="P2121" s="381">
        <v>9999</v>
      </c>
      <c r="Q2121" s="381">
        <v>135</v>
      </c>
      <c r="R2121" s="381">
        <v>155</v>
      </c>
      <c r="S2121" s="381">
        <v>155</v>
      </c>
      <c r="T2121" s="381">
        <v>17</v>
      </c>
      <c r="U2121" s="381">
        <v>65</v>
      </c>
      <c r="V2121" s="381">
        <v>78.932903225806427</v>
      </c>
      <c r="W2121" s="381">
        <v>72.855069677419294</v>
      </c>
      <c r="X2121" s="381">
        <v>0</v>
      </c>
      <c r="Y2121" s="381">
        <v>0</v>
      </c>
      <c r="AA2121" s="381">
        <v>8.987850622087695</v>
      </c>
      <c r="AB2121" s="381">
        <v>0</v>
      </c>
      <c r="AD2121" s="381">
        <v>1.556462432017738E-2</v>
      </c>
      <c r="AE2121" s="381">
        <v>1.5647352621499123E-2</v>
      </c>
    </row>
    <row r="2122" spans="1:42" s="381" customFormat="1">
      <c r="A2122" s="381">
        <v>10</v>
      </c>
      <c r="B2122" s="381">
        <v>789</v>
      </c>
      <c r="C2122" s="381">
        <v>1996</v>
      </c>
      <c r="D2122" s="381">
        <v>99</v>
      </c>
      <c r="E2122" s="381">
        <v>99</v>
      </c>
      <c r="F2122" s="381">
        <v>99</v>
      </c>
      <c r="G2122" s="381">
        <v>99</v>
      </c>
      <c r="H2122" s="381">
        <v>99</v>
      </c>
      <c r="I2122" s="381">
        <v>99</v>
      </c>
      <c r="J2122" s="381">
        <v>999</v>
      </c>
      <c r="K2122" s="381">
        <v>99</v>
      </c>
      <c r="L2122" s="381">
        <v>99</v>
      </c>
      <c r="M2122" s="381">
        <v>66</v>
      </c>
      <c r="N2122" s="381">
        <v>99</v>
      </c>
      <c r="O2122" s="381">
        <v>99</v>
      </c>
      <c r="P2122" s="381">
        <v>9999</v>
      </c>
    </row>
    <row r="2123" spans="1:42" s="381" customFormat="1">
      <c r="A2123" s="381">
        <v>10</v>
      </c>
      <c r="B2123" s="381">
        <v>790</v>
      </c>
      <c r="C2123" s="381">
        <v>1996</v>
      </c>
      <c r="D2123" s="381">
        <v>99</v>
      </c>
      <c r="E2123" s="381">
        <v>99</v>
      </c>
      <c r="F2123" s="381">
        <v>99</v>
      </c>
      <c r="G2123" s="381">
        <v>99</v>
      </c>
      <c r="H2123" s="381">
        <v>99</v>
      </c>
      <c r="I2123" s="381">
        <v>99</v>
      </c>
      <c r="J2123" s="381">
        <v>999</v>
      </c>
      <c r="K2123" s="381">
        <v>99</v>
      </c>
      <c r="L2123" s="381">
        <v>99</v>
      </c>
      <c r="M2123" s="381">
        <v>67</v>
      </c>
      <c r="N2123" s="381">
        <v>99</v>
      </c>
      <c r="O2123" s="381">
        <v>99</v>
      </c>
      <c r="P2123" s="381">
        <v>9999</v>
      </c>
    </row>
    <row r="2124" spans="1:42" s="381" customFormat="1">
      <c r="A2124" s="381">
        <v>10</v>
      </c>
      <c r="B2124" s="381">
        <v>791</v>
      </c>
      <c r="C2124" s="381">
        <v>1996</v>
      </c>
      <c r="D2124" s="381">
        <v>99</v>
      </c>
      <c r="E2124" s="381">
        <v>99</v>
      </c>
      <c r="F2124" s="381">
        <v>99</v>
      </c>
      <c r="G2124" s="381">
        <v>99</v>
      </c>
      <c r="H2124" s="381">
        <v>99</v>
      </c>
      <c r="I2124" s="381">
        <v>99</v>
      </c>
      <c r="J2124" s="381">
        <v>999</v>
      </c>
      <c r="K2124" s="381">
        <v>99</v>
      </c>
      <c r="L2124" s="381">
        <v>99</v>
      </c>
      <c r="M2124" s="381">
        <v>68</v>
      </c>
      <c r="N2124" s="381">
        <v>99</v>
      </c>
      <c r="O2124" s="381">
        <v>99</v>
      </c>
      <c r="P2124" s="381">
        <v>9999</v>
      </c>
    </row>
    <row r="2125" spans="1:42" s="250" customFormat="1">
      <c r="A2125">
        <v>11</v>
      </c>
      <c r="B2125">
        <v>1</v>
      </c>
      <c r="C2125">
        <v>2024</v>
      </c>
      <c r="D2125">
        <v>99</v>
      </c>
      <c r="E2125">
        <v>99</v>
      </c>
      <c r="F2125">
        <v>99</v>
      </c>
      <c r="G2125">
        <v>99</v>
      </c>
      <c r="H2125">
        <v>99</v>
      </c>
      <c r="I2125">
        <v>99</v>
      </c>
      <c r="J2125">
        <v>999</v>
      </c>
      <c r="K2125">
        <v>99</v>
      </c>
      <c r="L2125">
        <v>99</v>
      </c>
      <c r="M2125">
        <v>99</v>
      </c>
      <c r="N2125">
        <v>40</v>
      </c>
      <c r="O2125">
        <v>99</v>
      </c>
      <c r="P2125">
        <v>9999</v>
      </c>
      <c r="Q2125">
        <v>1068</v>
      </c>
      <c r="R2125">
        <v>7785</v>
      </c>
      <c r="S2125">
        <v>7599</v>
      </c>
      <c r="T2125">
        <v>1.30815671162492</v>
      </c>
      <c r="U2125">
        <v>62.509145940255294</v>
      </c>
      <c r="V2125">
        <v>55.111331436236952</v>
      </c>
      <c r="W2125">
        <v>49.67411501513353</v>
      </c>
      <c r="X2125">
        <v>1.2331406551059727</v>
      </c>
      <c r="Y2125">
        <v>2.4662813102119454</v>
      </c>
      <c r="Z2125">
        <v>0</v>
      </c>
      <c r="AA2125">
        <v>4.0944073312345095</v>
      </c>
      <c r="AB2125">
        <v>2.7065816453250058</v>
      </c>
      <c r="AC2125">
        <v>0.25762561556036406</v>
      </c>
      <c r="AD2125">
        <v>0.60967539581912245</v>
      </c>
      <c r="AE2125">
        <v>0.36113615463871346</v>
      </c>
      <c r="AF2125">
        <v>302</v>
      </c>
      <c r="AG2125">
        <v>1</v>
      </c>
      <c r="AH2125">
        <v>0</v>
      </c>
      <c r="AI2125">
        <v>310</v>
      </c>
      <c r="AJ2125">
        <v>550</v>
      </c>
      <c r="AK2125">
        <v>119</v>
      </c>
      <c r="AL2125">
        <v>698</v>
      </c>
      <c r="AM2125">
        <v>1</v>
      </c>
      <c r="AN2125">
        <v>156</v>
      </c>
      <c r="AO2125">
        <v>63</v>
      </c>
      <c r="AP2125">
        <v>522</v>
      </c>
    </row>
    <row r="2126" spans="1:42">
      <c r="A2126">
        <v>11</v>
      </c>
      <c r="B2126">
        <v>2</v>
      </c>
      <c r="C2126">
        <v>2024</v>
      </c>
      <c r="D2126">
        <v>99</v>
      </c>
      <c r="E2126">
        <v>99</v>
      </c>
      <c r="F2126">
        <v>99</v>
      </c>
      <c r="G2126">
        <v>99</v>
      </c>
      <c r="H2126">
        <v>99</v>
      </c>
      <c r="I2126">
        <v>99</v>
      </c>
      <c r="J2126">
        <v>999</v>
      </c>
      <c r="K2126">
        <v>99</v>
      </c>
      <c r="L2126">
        <v>99</v>
      </c>
      <c r="M2126">
        <v>99</v>
      </c>
      <c r="N2126">
        <v>55</v>
      </c>
      <c r="O2126">
        <v>99</v>
      </c>
      <c r="P2126">
        <v>9999</v>
      </c>
      <c r="Q2126">
        <v>1380</v>
      </c>
      <c r="R2126">
        <v>21067</v>
      </c>
      <c r="S2126">
        <v>20890</v>
      </c>
      <c r="T2126">
        <v>1.3824464802772107</v>
      </c>
      <c r="U2126">
        <v>62.388415509813328</v>
      </c>
      <c r="V2126">
        <v>65.483456396218557</v>
      </c>
      <c r="W2126">
        <v>59.936103398755151</v>
      </c>
      <c r="X2126">
        <v>2.1218018702235719</v>
      </c>
      <c r="Y2126">
        <v>4.2436037404471438</v>
      </c>
      <c r="Z2126">
        <v>0</v>
      </c>
      <c r="AA2126">
        <v>2.196933661173897</v>
      </c>
      <c r="AB2126">
        <v>2.2287171880107151</v>
      </c>
      <c r="AC2126">
        <v>-3.2862642536188758</v>
      </c>
      <c r="AD2126">
        <v>1.6498434892384661</v>
      </c>
      <c r="AE2126">
        <v>1.1978745313180847</v>
      </c>
      <c r="AF2126">
        <v>660</v>
      </c>
      <c r="AG2126">
        <v>0</v>
      </c>
      <c r="AH2126">
        <v>0</v>
      </c>
      <c r="AI2126">
        <v>522</v>
      </c>
      <c r="AJ2126">
        <v>1481</v>
      </c>
      <c r="AK2126">
        <v>355</v>
      </c>
      <c r="AL2126">
        <v>1894</v>
      </c>
      <c r="AM2126">
        <v>1</v>
      </c>
      <c r="AN2126">
        <v>425</v>
      </c>
      <c r="AO2126">
        <v>200</v>
      </c>
      <c r="AP2126">
        <v>664</v>
      </c>
    </row>
    <row r="2127" spans="1:42">
      <c r="A2127">
        <v>11</v>
      </c>
      <c r="B2127">
        <v>3</v>
      </c>
      <c r="C2127">
        <v>2024</v>
      </c>
      <c r="D2127">
        <v>99</v>
      </c>
      <c r="E2127">
        <v>99</v>
      </c>
      <c r="F2127">
        <v>99</v>
      </c>
      <c r="G2127">
        <v>99</v>
      </c>
      <c r="H2127">
        <v>99</v>
      </c>
      <c r="I2127">
        <v>99</v>
      </c>
      <c r="J2127">
        <v>999</v>
      </c>
      <c r="K2127">
        <v>99</v>
      </c>
      <c r="L2127">
        <v>99</v>
      </c>
      <c r="M2127">
        <v>99</v>
      </c>
      <c r="N2127">
        <v>63</v>
      </c>
      <c r="O2127">
        <v>99</v>
      </c>
      <c r="P2127">
        <v>9999</v>
      </c>
      <c r="Q2127">
        <v>1268</v>
      </c>
      <c r="R2127">
        <v>12214</v>
      </c>
      <c r="S2127">
        <v>12175</v>
      </c>
      <c r="T2127">
        <v>1.4513672834452267</v>
      </c>
      <c r="U2127">
        <v>62.201067761806989</v>
      </c>
      <c r="V2127">
        <v>69.676276582256023</v>
      </c>
      <c r="W2127">
        <v>64.10576591375775</v>
      </c>
      <c r="X2127">
        <v>2.2351400032749296</v>
      </c>
      <c r="Y2127">
        <v>4.4702800065498591</v>
      </c>
      <c r="Z2127">
        <v>0</v>
      </c>
      <c r="AA2127">
        <v>0.57171202481522321</v>
      </c>
      <c r="AB2127">
        <v>2.1607243845629278</v>
      </c>
      <c r="AC2127">
        <v>-1.8172627669498265</v>
      </c>
      <c r="AD2127">
        <v>0.95652861715282789</v>
      </c>
      <c r="AE2127">
        <v>0.74670739018785437</v>
      </c>
      <c r="AF2127">
        <v>310</v>
      </c>
      <c r="AG2127">
        <v>0</v>
      </c>
      <c r="AH2127">
        <v>0</v>
      </c>
      <c r="AI2127">
        <v>185</v>
      </c>
      <c r="AJ2127">
        <v>818</v>
      </c>
      <c r="AK2127">
        <v>203</v>
      </c>
      <c r="AL2127">
        <v>1042</v>
      </c>
      <c r="AM2127">
        <v>0</v>
      </c>
      <c r="AN2127">
        <v>207</v>
      </c>
      <c r="AO2127">
        <v>106</v>
      </c>
      <c r="AP2127">
        <v>604</v>
      </c>
    </row>
    <row r="2128" spans="1:42">
      <c r="A2128">
        <v>11</v>
      </c>
      <c r="B2128">
        <v>4</v>
      </c>
      <c r="C2128">
        <v>2024</v>
      </c>
      <c r="D2128">
        <v>99</v>
      </c>
      <c r="E2128">
        <v>99</v>
      </c>
      <c r="F2128">
        <v>99</v>
      </c>
      <c r="G2128">
        <v>99</v>
      </c>
      <c r="H2128">
        <v>99</v>
      </c>
      <c r="I2128">
        <v>99</v>
      </c>
      <c r="J2128">
        <v>999</v>
      </c>
      <c r="K2128">
        <v>99</v>
      </c>
      <c r="L2128">
        <v>99</v>
      </c>
      <c r="M2128">
        <v>99</v>
      </c>
      <c r="N2128">
        <v>65</v>
      </c>
      <c r="O2128">
        <v>99</v>
      </c>
      <c r="P2128">
        <v>9999</v>
      </c>
      <c r="Q2128">
        <v>1352</v>
      </c>
      <c r="R2128">
        <v>16974</v>
      </c>
      <c r="S2128">
        <v>16931</v>
      </c>
      <c r="T2128">
        <v>1.6564746082243436</v>
      </c>
      <c r="U2128">
        <v>61.983816667651055</v>
      </c>
      <c r="V2128">
        <v>71.771948254957323</v>
      </c>
      <c r="W2128">
        <v>66.077626838343917</v>
      </c>
      <c r="X2128">
        <v>2.3388712147991044</v>
      </c>
      <c r="Y2128">
        <v>4.6777424295982089</v>
      </c>
      <c r="Z2128">
        <v>0</v>
      </c>
      <c r="AA2128">
        <v>0.56762543327844917</v>
      </c>
      <c r="AB2128">
        <v>2.1445540397091065</v>
      </c>
      <c r="AC2128">
        <v>-1.9001801436764367</v>
      </c>
      <c r="AD2128">
        <v>1.3293038109998441</v>
      </c>
      <c r="AE2128">
        <v>1.0703392043958939</v>
      </c>
      <c r="AF2128">
        <v>388</v>
      </c>
      <c r="AG2128">
        <v>1</v>
      </c>
      <c r="AH2128">
        <v>0</v>
      </c>
      <c r="AI2128">
        <v>198</v>
      </c>
      <c r="AJ2128">
        <v>1042</v>
      </c>
      <c r="AK2128">
        <v>265</v>
      </c>
      <c r="AL2128">
        <v>1464</v>
      </c>
      <c r="AM2128">
        <v>0</v>
      </c>
      <c r="AN2128">
        <v>281</v>
      </c>
      <c r="AO2128">
        <v>184</v>
      </c>
      <c r="AP2128">
        <v>641</v>
      </c>
    </row>
    <row r="2129" spans="1:42">
      <c r="A2129">
        <v>11</v>
      </c>
      <c r="B2129">
        <v>5</v>
      </c>
      <c r="C2129">
        <v>2024</v>
      </c>
      <c r="D2129">
        <v>99</v>
      </c>
      <c r="E2129">
        <v>99</v>
      </c>
      <c r="F2129">
        <v>99</v>
      </c>
      <c r="G2129">
        <v>99</v>
      </c>
      <c r="H2129">
        <v>99</v>
      </c>
      <c r="I2129">
        <v>99</v>
      </c>
      <c r="J2129">
        <v>999</v>
      </c>
      <c r="K2129">
        <v>99</v>
      </c>
      <c r="L2129">
        <v>99</v>
      </c>
      <c r="M2129">
        <v>99</v>
      </c>
      <c r="N2129">
        <v>67</v>
      </c>
      <c r="O2129">
        <v>99</v>
      </c>
      <c r="P2129">
        <v>9999</v>
      </c>
      <c r="Q2129">
        <v>1396</v>
      </c>
      <c r="R2129">
        <v>25044</v>
      </c>
      <c r="S2129">
        <v>24959</v>
      </c>
      <c r="T2129">
        <v>1.9089602299952089</v>
      </c>
      <c r="U2129">
        <v>61.799711526904112</v>
      </c>
      <c r="V2129">
        <v>74.026560655898436</v>
      </c>
      <c r="W2129">
        <v>68.095781080972884</v>
      </c>
      <c r="X2129">
        <v>2.4197412553905124</v>
      </c>
      <c r="Y2129">
        <v>4.8394825107810249</v>
      </c>
      <c r="Z2129">
        <v>0</v>
      </c>
      <c r="AA2129">
        <v>0.57166930243786795</v>
      </c>
      <c r="AB2129">
        <v>2.1751850178532375</v>
      </c>
      <c r="AC2129">
        <v>-1.3706273833903684</v>
      </c>
      <c r="AD2129">
        <v>1.9612987299799751</v>
      </c>
      <c r="AE2129">
        <v>1.6260420526838448</v>
      </c>
      <c r="AF2129">
        <v>603</v>
      </c>
      <c r="AG2129">
        <v>0</v>
      </c>
      <c r="AH2129">
        <v>0</v>
      </c>
      <c r="AI2129">
        <v>297</v>
      </c>
      <c r="AJ2129">
        <v>1588</v>
      </c>
      <c r="AK2129">
        <v>403</v>
      </c>
      <c r="AL2129">
        <v>2169</v>
      </c>
      <c r="AM2129">
        <v>1</v>
      </c>
      <c r="AN2129">
        <v>375</v>
      </c>
      <c r="AO2129">
        <v>264</v>
      </c>
      <c r="AP2129">
        <v>655</v>
      </c>
    </row>
    <row r="2130" spans="1:42">
      <c r="A2130">
        <v>11</v>
      </c>
      <c r="B2130">
        <v>6</v>
      </c>
      <c r="C2130">
        <v>2024</v>
      </c>
      <c r="D2130">
        <v>99</v>
      </c>
      <c r="E2130">
        <v>99</v>
      </c>
      <c r="F2130">
        <v>99</v>
      </c>
      <c r="G2130">
        <v>99</v>
      </c>
      <c r="H2130">
        <v>99</v>
      </c>
      <c r="I2130">
        <v>99</v>
      </c>
      <c r="J2130">
        <v>999</v>
      </c>
      <c r="K2130">
        <v>99</v>
      </c>
      <c r="L2130">
        <v>99</v>
      </c>
      <c r="M2130">
        <v>99</v>
      </c>
      <c r="N2130">
        <v>69</v>
      </c>
      <c r="O2130">
        <v>99</v>
      </c>
      <c r="P2130">
        <v>9999</v>
      </c>
      <c r="Q2130">
        <v>1452</v>
      </c>
      <c r="R2130">
        <v>34278</v>
      </c>
      <c r="S2130">
        <v>34197</v>
      </c>
      <c r="T2130">
        <v>2.1937977711651797</v>
      </c>
      <c r="U2130">
        <v>61.605374740474318</v>
      </c>
      <c r="V2130">
        <v>76.127473246197482</v>
      </c>
      <c r="W2130">
        <v>70.099216305524109</v>
      </c>
      <c r="X2130">
        <v>2.2900986055195753</v>
      </c>
      <c r="Y2130">
        <v>4.5801972110391507</v>
      </c>
      <c r="Z2130">
        <v>0</v>
      </c>
      <c r="AA2130">
        <v>0.57318043159269028</v>
      </c>
      <c r="AB2130">
        <v>2.2071265908181705</v>
      </c>
      <c r="AC2130">
        <v>-1.3688131369269778</v>
      </c>
      <c r="AD2130">
        <v>2.6844512803966447</v>
      </c>
      <c r="AE2130">
        <v>2.2934303603528359</v>
      </c>
      <c r="AF2130">
        <v>707</v>
      </c>
      <c r="AG2130">
        <v>0</v>
      </c>
      <c r="AH2130">
        <v>1</v>
      </c>
      <c r="AI2130">
        <v>269</v>
      </c>
      <c r="AJ2130">
        <v>2126</v>
      </c>
      <c r="AK2130">
        <v>467</v>
      </c>
      <c r="AL2130">
        <v>2854</v>
      </c>
      <c r="AM2130">
        <v>1</v>
      </c>
      <c r="AN2130">
        <v>498</v>
      </c>
      <c r="AO2130">
        <v>313</v>
      </c>
      <c r="AP2130">
        <v>674</v>
      </c>
    </row>
    <row r="2131" spans="1:42">
      <c r="A2131">
        <v>11</v>
      </c>
      <c r="B2131">
        <v>7</v>
      </c>
      <c r="C2131">
        <v>2024</v>
      </c>
      <c r="D2131">
        <v>99</v>
      </c>
      <c r="E2131">
        <v>99</v>
      </c>
      <c r="F2131">
        <v>99</v>
      </c>
      <c r="G2131">
        <v>99</v>
      </c>
      <c r="H2131">
        <v>99</v>
      </c>
      <c r="I2131">
        <v>99</v>
      </c>
      <c r="J2131">
        <v>999</v>
      </c>
      <c r="K2131">
        <v>99</v>
      </c>
      <c r="L2131">
        <v>99</v>
      </c>
      <c r="M2131">
        <v>99</v>
      </c>
      <c r="N2131">
        <v>71</v>
      </c>
      <c r="O2131">
        <v>99</v>
      </c>
      <c r="P2131">
        <v>9999</v>
      </c>
      <c r="Q2131">
        <v>1476</v>
      </c>
      <c r="R2131">
        <v>49154</v>
      </c>
      <c r="S2131">
        <v>49035</v>
      </c>
      <c r="T2131">
        <v>2.4936729462505594</v>
      </c>
      <c r="U2131">
        <v>61.425328846742147</v>
      </c>
      <c r="V2131">
        <v>78.291843412091552</v>
      </c>
      <c r="W2131">
        <v>72.091942490058003</v>
      </c>
      <c r="X2131">
        <v>2.6325426211498559</v>
      </c>
      <c r="Y2131">
        <v>5.2650852422997119</v>
      </c>
      <c r="Z2131">
        <v>0</v>
      </c>
      <c r="AA2131">
        <v>0.57225235125266627</v>
      </c>
      <c r="AB2131">
        <v>2.2394050724380321</v>
      </c>
      <c r="AC2131">
        <v>-2.1042047526559031</v>
      </c>
      <c r="AD2131">
        <v>3.8494520752849266</v>
      </c>
      <c r="AE2131">
        <v>3.3820287376776599</v>
      </c>
      <c r="AF2131">
        <v>956</v>
      </c>
      <c r="AG2131">
        <v>0</v>
      </c>
      <c r="AH2131">
        <v>0</v>
      </c>
      <c r="AI2131">
        <v>352</v>
      </c>
      <c r="AJ2131">
        <v>2914</v>
      </c>
      <c r="AK2131">
        <v>701</v>
      </c>
      <c r="AL2131">
        <v>3929</v>
      </c>
      <c r="AM2131">
        <v>0</v>
      </c>
      <c r="AN2131">
        <v>683</v>
      </c>
      <c r="AO2131">
        <v>465</v>
      </c>
      <c r="AP2131">
        <v>679</v>
      </c>
    </row>
    <row r="2132" spans="1:42">
      <c r="A2132">
        <v>11</v>
      </c>
      <c r="B2132">
        <v>8</v>
      </c>
      <c r="C2132">
        <v>2024</v>
      </c>
      <c r="D2132">
        <v>99</v>
      </c>
      <c r="E2132">
        <v>99</v>
      </c>
      <c r="F2132">
        <v>99</v>
      </c>
      <c r="G2132">
        <v>99</v>
      </c>
      <c r="H2132">
        <v>99</v>
      </c>
      <c r="I2132">
        <v>99</v>
      </c>
      <c r="J2132">
        <v>999</v>
      </c>
      <c r="K2132">
        <v>99</v>
      </c>
      <c r="L2132">
        <v>99</v>
      </c>
      <c r="M2132">
        <v>99</v>
      </c>
      <c r="N2132">
        <v>73</v>
      </c>
      <c r="O2132">
        <v>99</v>
      </c>
      <c r="P2132">
        <v>9999</v>
      </c>
      <c r="Q2132">
        <v>1489</v>
      </c>
      <c r="R2132">
        <v>62348</v>
      </c>
      <c r="S2132">
        <v>62248</v>
      </c>
      <c r="T2132">
        <v>2.7844036697247705</v>
      </c>
      <c r="U2132">
        <v>61.253855545559695</v>
      </c>
      <c r="V2132">
        <v>80.41333477817598</v>
      </c>
      <c r="W2132">
        <v>74.102477188021098</v>
      </c>
      <c r="X2132">
        <v>2.527747481875922</v>
      </c>
      <c r="Y2132">
        <v>5.055494963751844</v>
      </c>
      <c r="Z2132">
        <v>0</v>
      </c>
      <c r="AA2132">
        <v>0.56781244201926484</v>
      </c>
      <c r="AB2132">
        <v>2.2510852695053218</v>
      </c>
      <c r="AC2132">
        <v>-2.2501649651484343</v>
      </c>
      <c r="AD2132">
        <v>4.8827285264650806</v>
      </c>
      <c r="AE2132">
        <v>4.413087261527072</v>
      </c>
      <c r="AF2132">
        <v>1066</v>
      </c>
      <c r="AG2132">
        <v>0</v>
      </c>
      <c r="AH2132">
        <v>0</v>
      </c>
      <c r="AI2132">
        <v>356</v>
      </c>
      <c r="AJ2132">
        <v>3696</v>
      </c>
      <c r="AK2132">
        <v>949</v>
      </c>
      <c r="AL2132">
        <v>4852</v>
      </c>
      <c r="AM2132">
        <v>1</v>
      </c>
      <c r="AN2132">
        <v>809</v>
      </c>
      <c r="AO2132">
        <v>569</v>
      </c>
      <c r="AP2132">
        <v>684</v>
      </c>
    </row>
    <row r="2133" spans="1:42">
      <c r="A2133">
        <v>11</v>
      </c>
      <c r="B2133">
        <v>9</v>
      </c>
      <c r="C2133">
        <v>2024</v>
      </c>
      <c r="D2133">
        <v>99</v>
      </c>
      <c r="E2133">
        <v>99</v>
      </c>
      <c r="F2133">
        <v>99</v>
      </c>
      <c r="G2133">
        <v>99</v>
      </c>
      <c r="H2133">
        <v>99</v>
      </c>
      <c r="I2133">
        <v>99</v>
      </c>
      <c r="J2133">
        <v>999</v>
      </c>
      <c r="K2133">
        <v>99</v>
      </c>
      <c r="L2133">
        <v>99</v>
      </c>
      <c r="M2133">
        <v>99</v>
      </c>
      <c r="N2133">
        <v>75</v>
      </c>
      <c r="O2133">
        <v>99</v>
      </c>
      <c r="P2133">
        <v>9999</v>
      </c>
      <c r="Q2133">
        <v>1525</v>
      </c>
      <c r="R2133">
        <v>83705</v>
      </c>
      <c r="S2133">
        <v>83465</v>
      </c>
      <c r="T2133">
        <v>3.154172391135535</v>
      </c>
      <c r="U2133">
        <v>61.060013179176899</v>
      </c>
      <c r="V2133">
        <v>82.656417378419121</v>
      </c>
      <c r="W2133">
        <v>76.072741867848791</v>
      </c>
      <c r="X2133">
        <v>2.403679589032913</v>
      </c>
      <c r="Y2133">
        <v>4.807359178065826</v>
      </c>
      <c r="Z2133">
        <v>0</v>
      </c>
      <c r="AA2133">
        <v>0.580175031746061</v>
      </c>
      <c r="AB2133">
        <v>2.3061036636578609</v>
      </c>
      <c r="AC2133">
        <v>-2.5318587207711398</v>
      </c>
      <c r="AD2133">
        <v>6.555283109446326</v>
      </c>
      <c r="AE2133">
        <v>6.074602348919794</v>
      </c>
      <c r="AF2133">
        <v>1241</v>
      </c>
      <c r="AG2133">
        <v>1</v>
      </c>
      <c r="AH2133">
        <v>1</v>
      </c>
      <c r="AI2133">
        <v>367</v>
      </c>
      <c r="AJ2133">
        <v>4821</v>
      </c>
      <c r="AK2133">
        <v>1103</v>
      </c>
      <c r="AL2133">
        <v>6250</v>
      </c>
      <c r="AM2133">
        <v>3</v>
      </c>
      <c r="AN2133">
        <v>961</v>
      </c>
      <c r="AO2133">
        <v>739</v>
      </c>
      <c r="AP2133">
        <v>691</v>
      </c>
    </row>
    <row r="2134" spans="1:42">
      <c r="A2134">
        <v>11</v>
      </c>
      <c r="B2134">
        <v>10</v>
      </c>
      <c r="C2134">
        <v>2024</v>
      </c>
      <c r="D2134">
        <v>99</v>
      </c>
      <c r="E2134">
        <v>99</v>
      </c>
      <c r="F2134">
        <v>99</v>
      </c>
      <c r="G2134">
        <v>99</v>
      </c>
      <c r="H2134">
        <v>99</v>
      </c>
      <c r="I2134">
        <v>99</v>
      </c>
      <c r="J2134">
        <v>999</v>
      </c>
      <c r="K2134">
        <v>99</v>
      </c>
      <c r="L2134">
        <v>99</v>
      </c>
      <c r="M2134">
        <v>99</v>
      </c>
      <c r="N2134">
        <v>77</v>
      </c>
      <c r="O2134">
        <v>99</v>
      </c>
      <c r="P2134">
        <v>9999</v>
      </c>
      <c r="Q2134">
        <v>1544</v>
      </c>
      <c r="R2134">
        <v>104006</v>
      </c>
      <c r="S2134">
        <v>103857</v>
      </c>
      <c r="T2134">
        <v>3.4939426571543946</v>
      </c>
      <c r="U2134">
        <v>60.877620189298739</v>
      </c>
      <c r="V2134">
        <v>84.743979530736823</v>
      </c>
      <c r="W2134">
        <v>78.10663701050386</v>
      </c>
      <c r="X2134">
        <v>2.2219871930465547</v>
      </c>
      <c r="Y2134">
        <v>4.4439743860931094</v>
      </c>
      <c r="Z2134">
        <v>0</v>
      </c>
      <c r="AA2134">
        <v>0.58972440559251027</v>
      </c>
      <c r="AB2134">
        <v>2.3317995794203341</v>
      </c>
      <c r="AC2134">
        <v>-2.4606135355081098</v>
      </c>
      <c r="AD2134">
        <v>8.1451379855573123</v>
      </c>
      <c r="AE2134">
        <v>7.7608287219900687</v>
      </c>
      <c r="AF2134">
        <v>1380</v>
      </c>
      <c r="AG2134">
        <v>0</v>
      </c>
      <c r="AH2134">
        <v>0</v>
      </c>
      <c r="AI2134">
        <v>433</v>
      </c>
      <c r="AJ2134">
        <v>5628</v>
      </c>
      <c r="AK2134">
        <v>1226</v>
      </c>
      <c r="AL2134">
        <v>7515</v>
      </c>
      <c r="AM2134">
        <v>3</v>
      </c>
      <c r="AN2134">
        <v>1116</v>
      </c>
      <c r="AO2134">
        <v>793</v>
      </c>
      <c r="AP2134">
        <v>700</v>
      </c>
    </row>
    <row r="2135" spans="1:42">
      <c r="A2135">
        <v>11</v>
      </c>
      <c r="B2135">
        <v>11</v>
      </c>
      <c r="C2135">
        <v>2024</v>
      </c>
      <c r="D2135">
        <v>99</v>
      </c>
      <c r="E2135">
        <v>99</v>
      </c>
      <c r="F2135">
        <v>99</v>
      </c>
      <c r="G2135">
        <v>99</v>
      </c>
      <c r="H2135">
        <v>99</v>
      </c>
      <c r="I2135">
        <v>99</v>
      </c>
      <c r="J2135">
        <v>999</v>
      </c>
      <c r="K2135">
        <v>99</v>
      </c>
      <c r="L2135">
        <v>99</v>
      </c>
      <c r="M2135">
        <v>99</v>
      </c>
      <c r="N2135">
        <v>79</v>
      </c>
      <c r="O2135">
        <v>99</v>
      </c>
      <c r="P2135">
        <v>9999</v>
      </c>
      <c r="Q2135">
        <v>1531</v>
      </c>
      <c r="R2135">
        <v>115779</v>
      </c>
      <c r="S2135">
        <v>115485</v>
      </c>
      <c r="T2135">
        <v>3.8708487722298504</v>
      </c>
      <c r="U2135">
        <v>60.698921937914008</v>
      </c>
      <c r="V2135">
        <v>86.97897223781969</v>
      </c>
      <c r="W2135">
        <v>80.078561371606554</v>
      </c>
      <c r="X2135">
        <v>2.1005536409884344</v>
      </c>
      <c r="Y2135">
        <v>4.2011072819768689</v>
      </c>
      <c r="Z2135">
        <v>0</v>
      </c>
      <c r="AA2135">
        <v>0.56416543858961021</v>
      </c>
      <c r="AB2135">
        <v>2.3717892793603967</v>
      </c>
      <c r="AC2135">
        <v>-2.5138178178484192</v>
      </c>
      <c r="AD2135">
        <v>9.0671300773978398</v>
      </c>
      <c r="AE2135">
        <v>8.8476152266566057</v>
      </c>
      <c r="AF2135">
        <v>1453</v>
      </c>
      <c r="AG2135">
        <v>0</v>
      </c>
      <c r="AH2135">
        <v>0</v>
      </c>
      <c r="AI2135">
        <v>383</v>
      </c>
      <c r="AJ2135">
        <v>6100</v>
      </c>
      <c r="AK2135">
        <v>1374</v>
      </c>
      <c r="AL2135">
        <v>8117</v>
      </c>
      <c r="AM2135">
        <v>0</v>
      </c>
      <c r="AN2135">
        <v>1246</v>
      </c>
      <c r="AO2135">
        <v>948</v>
      </c>
      <c r="AP2135">
        <v>692</v>
      </c>
    </row>
    <row r="2136" spans="1:42">
      <c r="A2136">
        <v>11</v>
      </c>
      <c r="B2136">
        <v>12</v>
      </c>
      <c r="C2136">
        <v>2024</v>
      </c>
      <c r="D2136">
        <v>99</v>
      </c>
      <c r="E2136">
        <v>99</v>
      </c>
      <c r="F2136">
        <v>99</v>
      </c>
      <c r="G2136">
        <v>99</v>
      </c>
      <c r="H2136">
        <v>99</v>
      </c>
      <c r="I2136">
        <v>99</v>
      </c>
      <c r="J2136">
        <v>999</v>
      </c>
      <c r="K2136">
        <v>99</v>
      </c>
      <c r="L2136">
        <v>99</v>
      </c>
      <c r="M2136">
        <v>99</v>
      </c>
      <c r="N2136">
        <v>81</v>
      </c>
      <c r="O2136">
        <v>99</v>
      </c>
      <c r="P2136">
        <v>9999</v>
      </c>
      <c r="Q2136">
        <v>1529</v>
      </c>
      <c r="R2136">
        <v>133174</v>
      </c>
      <c r="S2136">
        <v>133033</v>
      </c>
      <c r="T2136">
        <v>4.2213870575337529</v>
      </c>
      <c r="U2136">
        <v>60.530913382393841</v>
      </c>
      <c r="V2136">
        <v>88.993404474564812</v>
      </c>
      <c r="W2136">
        <v>82.05400163869011</v>
      </c>
      <c r="X2136">
        <v>2.0063976451859968</v>
      </c>
      <c r="Y2136">
        <v>4.0127952903719937</v>
      </c>
      <c r="Z2136">
        <v>0</v>
      </c>
      <c r="AA2136">
        <v>0.58423736221431444</v>
      </c>
      <c r="AB2136">
        <v>2.4023682917000162</v>
      </c>
      <c r="AC2136">
        <v>-2.0585391006657718</v>
      </c>
      <c r="AD2136">
        <v>10.429404131382892</v>
      </c>
      <c r="AE2136">
        <v>10.443439061855283</v>
      </c>
      <c r="AF2136">
        <v>1492</v>
      </c>
      <c r="AG2136">
        <v>0</v>
      </c>
      <c r="AH2136">
        <v>0</v>
      </c>
      <c r="AI2136">
        <v>402</v>
      </c>
      <c r="AJ2136">
        <v>6794</v>
      </c>
      <c r="AK2136">
        <v>1417</v>
      </c>
      <c r="AL2136">
        <v>9289</v>
      </c>
      <c r="AM2136">
        <v>5</v>
      </c>
      <c r="AN2136">
        <v>1311</v>
      </c>
      <c r="AO2136">
        <v>1016</v>
      </c>
      <c r="AP2136">
        <v>691</v>
      </c>
    </row>
    <row r="2137" spans="1:42">
      <c r="A2137">
        <v>11</v>
      </c>
      <c r="B2137">
        <v>13</v>
      </c>
      <c r="C2137">
        <v>2024</v>
      </c>
      <c r="D2137">
        <v>99</v>
      </c>
      <c r="E2137">
        <v>99</v>
      </c>
      <c r="F2137">
        <v>99</v>
      </c>
      <c r="G2137">
        <v>99</v>
      </c>
      <c r="H2137">
        <v>99</v>
      </c>
      <c r="I2137">
        <v>99</v>
      </c>
      <c r="J2137">
        <v>999</v>
      </c>
      <c r="K2137">
        <v>99</v>
      </c>
      <c r="L2137">
        <v>99</v>
      </c>
      <c r="M2137">
        <v>99</v>
      </c>
      <c r="N2137">
        <v>83</v>
      </c>
      <c r="O2137">
        <v>99</v>
      </c>
      <c r="P2137">
        <v>9999</v>
      </c>
      <c r="Q2137">
        <v>1554</v>
      </c>
      <c r="R2137">
        <v>135149</v>
      </c>
      <c r="S2137">
        <v>134965</v>
      </c>
      <c r="T2137">
        <v>4.5497709934960655</v>
      </c>
      <c r="U2137">
        <v>60.36873263438671</v>
      </c>
      <c r="V2137">
        <v>91.193061529256994</v>
      </c>
      <c r="W2137">
        <v>84.057433705033247</v>
      </c>
      <c r="X2137">
        <v>1.834271803712938</v>
      </c>
      <c r="Y2137">
        <v>3.6685436074258759</v>
      </c>
      <c r="Z2137">
        <v>0</v>
      </c>
      <c r="AA2137">
        <v>0.59025572653809177</v>
      </c>
      <c r="AB2137">
        <v>2.4325763840807872</v>
      </c>
      <c r="AC2137">
        <v>-1.8670080875578552</v>
      </c>
      <c r="AD2137">
        <v>10.584074511182862</v>
      </c>
      <c r="AE2137">
        <v>10.853796436774475</v>
      </c>
      <c r="AF2137">
        <v>1381</v>
      </c>
      <c r="AG2137">
        <v>0</v>
      </c>
      <c r="AH2137">
        <v>0</v>
      </c>
      <c r="AI2137">
        <v>319</v>
      </c>
      <c r="AJ2137">
        <v>6352</v>
      </c>
      <c r="AK2137">
        <v>1316</v>
      </c>
      <c r="AL2137">
        <v>8915</v>
      </c>
      <c r="AM2137">
        <v>2</v>
      </c>
      <c r="AN2137">
        <v>1448</v>
      </c>
      <c r="AO2137">
        <v>986</v>
      </c>
      <c r="AP2137">
        <v>697</v>
      </c>
    </row>
    <row r="2138" spans="1:42">
      <c r="A2138">
        <v>11</v>
      </c>
      <c r="B2138">
        <v>14</v>
      </c>
      <c r="C2138">
        <v>2024</v>
      </c>
      <c r="D2138">
        <v>99</v>
      </c>
      <c r="E2138">
        <v>99</v>
      </c>
      <c r="F2138">
        <v>99</v>
      </c>
      <c r="G2138">
        <v>99</v>
      </c>
      <c r="H2138">
        <v>99</v>
      </c>
      <c r="I2138">
        <v>99</v>
      </c>
      <c r="J2138">
        <v>999</v>
      </c>
      <c r="K2138">
        <v>99</v>
      </c>
      <c r="L2138">
        <v>99</v>
      </c>
      <c r="M2138">
        <v>99</v>
      </c>
      <c r="N2138">
        <v>85</v>
      </c>
      <c r="O2138">
        <v>99</v>
      </c>
      <c r="P2138">
        <v>9999</v>
      </c>
      <c r="Q2138">
        <v>1540</v>
      </c>
      <c r="R2138">
        <v>121460</v>
      </c>
      <c r="S2138">
        <v>121229</v>
      </c>
      <c r="T2138">
        <v>4.9522147208957676</v>
      </c>
      <c r="U2138">
        <v>60.19202501051727</v>
      </c>
      <c r="V2138">
        <v>93.378025186916943</v>
      </c>
      <c r="W2138">
        <v>86.02538089071065</v>
      </c>
      <c r="X2138">
        <v>1.7215544212086289</v>
      </c>
      <c r="Y2138">
        <v>3.4431088424172578</v>
      </c>
      <c r="Z2138">
        <v>0</v>
      </c>
      <c r="AA2138">
        <v>0.55300877310486718</v>
      </c>
      <c r="AB2138">
        <v>2.4559316176088473</v>
      </c>
      <c r="AC2138">
        <v>-1.8941946235509703</v>
      </c>
      <c r="AD2138">
        <v>9.5120325724072767</v>
      </c>
      <c r="AE2138">
        <v>9.9774029771462249</v>
      </c>
      <c r="AF2138">
        <v>1213</v>
      </c>
      <c r="AG2138">
        <v>0</v>
      </c>
      <c r="AH2138">
        <v>0</v>
      </c>
      <c r="AI2138">
        <v>269</v>
      </c>
      <c r="AJ2138">
        <v>5820</v>
      </c>
      <c r="AK2138">
        <v>1161</v>
      </c>
      <c r="AL2138">
        <v>7942</v>
      </c>
      <c r="AM2138">
        <v>3</v>
      </c>
      <c r="AN2138">
        <v>1319</v>
      </c>
      <c r="AO2138">
        <v>913</v>
      </c>
      <c r="AP2138">
        <v>695</v>
      </c>
    </row>
    <row r="2139" spans="1:42">
      <c r="A2139">
        <v>11</v>
      </c>
      <c r="B2139">
        <v>15</v>
      </c>
      <c r="C2139">
        <v>2024</v>
      </c>
      <c r="D2139">
        <v>99</v>
      </c>
      <c r="E2139">
        <v>99</v>
      </c>
      <c r="F2139">
        <v>99</v>
      </c>
      <c r="G2139">
        <v>99</v>
      </c>
      <c r="H2139">
        <v>99</v>
      </c>
      <c r="I2139">
        <v>99</v>
      </c>
      <c r="J2139">
        <v>999</v>
      </c>
      <c r="K2139">
        <v>99</v>
      </c>
      <c r="L2139">
        <v>99</v>
      </c>
      <c r="M2139">
        <v>99</v>
      </c>
      <c r="N2139">
        <v>87</v>
      </c>
      <c r="O2139">
        <v>99</v>
      </c>
      <c r="P2139">
        <v>9999</v>
      </c>
      <c r="Q2139">
        <v>1581</v>
      </c>
      <c r="R2139">
        <v>145163</v>
      </c>
      <c r="S2139">
        <v>144934</v>
      </c>
      <c r="T2139">
        <v>5.3507574244125564</v>
      </c>
      <c r="U2139">
        <v>60.005167869513024</v>
      </c>
      <c r="V2139">
        <v>95.992647888250431</v>
      </c>
      <c r="W2139">
        <v>88.463542371010305</v>
      </c>
      <c r="X2139">
        <v>1.8482671204094705</v>
      </c>
      <c r="Y2139">
        <v>3.696534240818941</v>
      </c>
      <c r="Z2139">
        <v>0</v>
      </c>
      <c r="AA2139">
        <v>0.86466037283770447</v>
      </c>
      <c r="AB2139">
        <v>2.5284983785981088</v>
      </c>
      <c r="AC2139">
        <v>-2.4765488684556352</v>
      </c>
      <c r="AD2139">
        <v>11.368312072355979</v>
      </c>
      <c r="AE2139">
        <v>12.26645276050497</v>
      </c>
      <c r="AF2139">
        <v>1431</v>
      </c>
      <c r="AG2139">
        <v>0</v>
      </c>
      <c r="AH2139">
        <v>0</v>
      </c>
      <c r="AI2139">
        <v>270</v>
      </c>
      <c r="AJ2139">
        <v>6793</v>
      </c>
      <c r="AK2139">
        <v>1407</v>
      </c>
      <c r="AL2139">
        <v>9482</v>
      </c>
      <c r="AM2139">
        <v>4</v>
      </c>
      <c r="AN2139">
        <v>1532</v>
      </c>
      <c r="AO2139">
        <v>1200</v>
      </c>
      <c r="AP2139">
        <v>707</v>
      </c>
    </row>
    <row r="2140" spans="1:42">
      <c r="A2140">
        <v>11</v>
      </c>
      <c r="B2140">
        <v>16</v>
      </c>
      <c r="C2140">
        <v>2024</v>
      </c>
      <c r="D2140">
        <v>99</v>
      </c>
      <c r="E2140">
        <v>99</v>
      </c>
      <c r="F2140">
        <v>99</v>
      </c>
      <c r="G2140">
        <v>99</v>
      </c>
      <c r="H2140">
        <v>99</v>
      </c>
      <c r="I2140">
        <v>99</v>
      </c>
      <c r="J2140">
        <v>999</v>
      </c>
      <c r="K2140">
        <v>99</v>
      </c>
      <c r="L2140">
        <v>99</v>
      </c>
      <c r="M2140">
        <v>99</v>
      </c>
      <c r="N2140">
        <v>90</v>
      </c>
      <c r="O2140">
        <v>99</v>
      </c>
      <c r="P2140">
        <v>9999</v>
      </c>
      <c r="Q2140">
        <v>1639</v>
      </c>
      <c r="R2140">
        <v>129286</v>
      </c>
      <c r="S2140">
        <v>129016</v>
      </c>
      <c r="T2140">
        <v>5.979015515987812</v>
      </c>
      <c r="U2140">
        <v>59.688744031747994</v>
      </c>
      <c r="V2140">
        <v>100.0866186333424</v>
      </c>
      <c r="W2140">
        <v>92.189160259193258</v>
      </c>
      <c r="X2140">
        <v>2.1069566697090174</v>
      </c>
      <c r="Y2140">
        <v>4.2139133394180348</v>
      </c>
      <c r="Z2140">
        <v>0</v>
      </c>
      <c r="AA2140">
        <v>1.4045524717882705</v>
      </c>
      <c r="AB2140">
        <v>2.6149162013861518</v>
      </c>
      <c r="AC2140">
        <v>-4.6975354714870381</v>
      </c>
      <c r="AD2140">
        <v>10.124918846996923</v>
      </c>
      <c r="AE2140">
        <v>11.37909749234124</v>
      </c>
      <c r="AF2140">
        <v>1321</v>
      </c>
      <c r="AG2140">
        <v>1</v>
      </c>
      <c r="AH2140">
        <v>0</v>
      </c>
      <c r="AI2140">
        <v>284</v>
      </c>
      <c r="AJ2140">
        <v>5958</v>
      </c>
      <c r="AK2140">
        <v>1109</v>
      </c>
      <c r="AL2140">
        <v>8728</v>
      </c>
      <c r="AM2140">
        <v>1</v>
      </c>
      <c r="AN2140">
        <v>1452</v>
      </c>
      <c r="AO2140">
        <v>1190</v>
      </c>
      <c r="AP2140">
        <v>712</v>
      </c>
    </row>
    <row r="2141" spans="1:42">
      <c r="A2141">
        <v>11</v>
      </c>
      <c r="B2141">
        <v>17</v>
      </c>
      <c r="C2141">
        <v>2024</v>
      </c>
      <c r="D2141">
        <v>99</v>
      </c>
      <c r="E2141">
        <v>99</v>
      </c>
      <c r="F2141">
        <v>99</v>
      </c>
      <c r="G2141">
        <v>99</v>
      </c>
      <c r="H2141">
        <v>99</v>
      </c>
      <c r="I2141">
        <v>99</v>
      </c>
      <c r="J2141">
        <v>999</v>
      </c>
      <c r="K2141">
        <v>99</v>
      </c>
      <c r="L2141">
        <v>99</v>
      </c>
      <c r="M2141">
        <v>99</v>
      </c>
      <c r="N2141">
        <v>95</v>
      </c>
      <c r="O2141">
        <v>99</v>
      </c>
      <c r="P2141">
        <v>9999</v>
      </c>
      <c r="Q2141">
        <v>1574</v>
      </c>
      <c r="R2141">
        <v>48926</v>
      </c>
      <c r="S2141">
        <v>48754</v>
      </c>
      <c r="T2141">
        <v>6.8600130809794395</v>
      </c>
      <c r="U2141">
        <v>59.250646100832753</v>
      </c>
      <c r="V2141">
        <v>105.57267051588951</v>
      </c>
      <c r="W2141">
        <v>97.104640644871978</v>
      </c>
      <c r="X2141">
        <v>2.910517925029636</v>
      </c>
      <c r="Y2141">
        <v>5.821035850059272</v>
      </c>
      <c r="Z2141">
        <v>0</v>
      </c>
      <c r="AA2141">
        <v>1.391031955292493</v>
      </c>
      <c r="AB2141">
        <v>2.7567454094733526</v>
      </c>
      <c r="AC2141">
        <v>-5.0114781992075379</v>
      </c>
      <c r="AD2141">
        <v>3.8315964567561194</v>
      </c>
      <c r="AE2141">
        <v>4.5293368922731592</v>
      </c>
      <c r="AF2141">
        <v>571</v>
      </c>
      <c r="AG2141">
        <v>0</v>
      </c>
      <c r="AH2141">
        <v>0</v>
      </c>
      <c r="AI2141">
        <v>133</v>
      </c>
      <c r="AJ2141">
        <v>2415</v>
      </c>
      <c r="AK2141">
        <v>417</v>
      </c>
      <c r="AL2141">
        <v>3547</v>
      </c>
      <c r="AM2141">
        <v>2</v>
      </c>
      <c r="AN2141">
        <v>705</v>
      </c>
      <c r="AO2141">
        <v>619</v>
      </c>
      <c r="AP2141">
        <v>705</v>
      </c>
    </row>
    <row r="2142" spans="1:42">
      <c r="A2142">
        <v>11</v>
      </c>
      <c r="B2142">
        <v>18</v>
      </c>
      <c r="C2142">
        <v>2024</v>
      </c>
      <c r="D2142">
        <v>99</v>
      </c>
      <c r="E2142">
        <v>99</v>
      </c>
      <c r="F2142">
        <v>99</v>
      </c>
      <c r="G2142">
        <v>99</v>
      </c>
      <c r="H2142">
        <v>99</v>
      </c>
      <c r="I2142">
        <v>99</v>
      </c>
      <c r="J2142">
        <v>999</v>
      </c>
      <c r="K2142">
        <v>99</v>
      </c>
      <c r="L2142">
        <v>99</v>
      </c>
      <c r="M2142">
        <v>99</v>
      </c>
      <c r="N2142">
        <v>100</v>
      </c>
      <c r="O2142">
        <v>99</v>
      </c>
      <c r="P2142">
        <v>9999</v>
      </c>
      <c r="Q2142">
        <v>1372</v>
      </c>
      <c r="R2142">
        <v>16603</v>
      </c>
      <c r="S2142">
        <v>16547</v>
      </c>
      <c r="T2142">
        <v>7.6753598747214369</v>
      </c>
      <c r="U2142">
        <v>58.761829938961768</v>
      </c>
      <c r="V2142">
        <v>110.99417981453828</v>
      </c>
      <c r="W2142">
        <v>102.09966761346476</v>
      </c>
      <c r="X2142">
        <v>4.0293922785038827</v>
      </c>
      <c r="Y2142">
        <v>8.0587845570077654</v>
      </c>
      <c r="Z2142">
        <v>0</v>
      </c>
      <c r="AA2142">
        <v>1.4186288792547752</v>
      </c>
      <c r="AB2142">
        <v>2.9543000096698551</v>
      </c>
      <c r="AC2142">
        <v>-4.5967381002469878</v>
      </c>
      <c r="AD2142">
        <v>1.3002492738323561</v>
      </c>
      <c r="AE2142">
        <v>1.6163223619572964</v>
      </c>
      <c r="AF2142">
        <v>237</v>
      </c>
      <c r="AG2142">
        <v>0</v>
      </c>
      <c r="AH2142">
        <v>0</v>
      </c>
      <c r="AI2142">
        <v>63</v>
      </c>
      <c r="AJ2142">
        <v>816</v>
      </c>
      <c r="AK2142">
        <v>153</v>
      </c>
      <c r="AL2142">
        <v>1333</v>
      </c>
      <c r="AM2142">
        <v>1</v>
      </c>
      <c r="AN2142">
        <v>340</v>
      </c>
      <c r="AO2142">
        <v>293</v>
      </c>
      <c r="AP2142">
        <v>641</v>
      </c>
    </row>
    <row r="2143" spans="1:42">
      <c r="A2143">
        <v>11</v>
      </c>
      <c r="B2143">
        <v>19</v>
      </c>
      <c r="C2143">
        <v>2024</v>
      </c>
      <c r="D2143">
        <v>99</v>
      </c>
      <c r="E2143">
        <v>99</v>
      </c>
      <c r="F2143">
        <v>99</v>
      </c>
      <c r="G2143">
        <v>99</v>
      </c>
      <c r="H2143">
        <v>99</v>
      </c>
      <c r="I2143">
        <v>99</v>
      </c>
      <c r="J2143">
        <v>999</v>
      </c>
      <c r="K2143">
        <v>99</v>
      </c>
      <c r="L2143">
        <v>99</v>
      </c>
      <c r="M2143">
        <v>99</v>
      </c>
      <c r="N2143">
        <v>105</v>
      </c>
      <c r="O2143">
        <v>99</v>
      </c>
      <c r="P2143">
        <v>9999</v>
      </c>
      <c r="Q2143">
        <v>1081</v>
      </c>
      <c r="R2143">
        <v>6121</v>
      </c>
      <c r="S2143">
        <v>6078</v>
      </c>
      <c r="T2143">
        <v>8.1561836301257955</v>
      </c>
      <c r="U2143">
        <v>58.281671602500815</v>
      </c>
      <c r="V2143">
        <v>116.92688084871337</v>
      </c>
      <c r="W2143">
        <v>107.16169792694984</v>
      </c>
      <c r="X2143">
        <v>4.721450743342591</v>
      </c>
      <c r="Y2143">
        <v>9.4429014866851819</v>
      </c>
      <c r="Z2143">
        <v>0</v>
      </c>
      <c r="AA2143">
        <v>1.4282639877261865</v>
      </c>
      <c r="AB2143">
        <v>3.2794036081418114</v>
      </c>
      <c r="AC2143">
        <v>-1.1360881250353301</v>
      </c>
      <c r="AD2143">
        <v>0.47936070620537569</v>
      </c>
      <c r="AE2143">
        <v>0.62313862012455468</v>
      </c>
      <c r="AF2143">
        <v>139</v>
      </c>
      <c r="AG2143">
        <v>0</v>
      </c>
      <c r="AH2143">
        <v>0</v>
      </c>
      <c r="AI2143">
        <v>27</v>
      </c>
      <c r="AJ2143">
        <v>294</v>
      </c>
      <c r="AK2143">
        <v>53</v>
      </c>
      <c r="AL2143">
        <v>511</v>
      </c>
      <c r="AM2143">
        <v>0</v>
      </c>
      <c r="AN2143">
        <v>183</v>
      </c>
      <c r="AO2143">
        <v>153</v>
      </c>
      <c r="AP2143">
        <v>572</v>
      </c>
    </row>
    <row r="2144" spans="1:42">
      <c r="A2144">
        <v>11</v>
      </c>
      <c r="B2144">
        <v>20</v>
      </c>
      <c r="C2144">
        <v>2024</v>
      </c>
      <c r="D2144">
        <v>99</v>
      </c>
      <c r="E2144">
        <v>99</v>
      </c>
      <c r="F2144">
        <v>99</v>
      </c>
      <c r="G2144">
        <v>99</v>
      </c>
      <c r="H2144">
        <v>99</v>
      </c>
      <c r="I2144">
        <v>99</v>
      </c>
      <c r="J2144">
        <v>999</v>
      </c>
      <c r="K2144">
        <v>99</v>
      </c>
      <c r="L2144">
        <v>99</v>
      </c>
      <c r="M2144">
        <v>99</v>
      </c>
      <c r="N2144">
        <v>110</v>
      </c>
      <c r="O2144">
        <v>99</v>
      </c>
      <c r="P2144">
        <v>9999</v>
      </c>
      <c r="Q2144">
        <v>711</v>
      </c>
      <c r="R2144">
        <v>2597</v>
      </c>
      <c r="S2144">
        <v>2572</v>
      </c>
      <c r="T2144">
        <v>8.1016557566422804</v>
      </c>
      <c r="U2144">
        <v>58.164074650077744</v>
      </c>
      <c r="V2144">
        <v>122.77620141232678</v>
      </c>
      <c r="W2144">
        <v>112.22426127527206</v>
      </c>
      <c r="X2144">
        <v>5.9299191374663076</v>
      </c>
      <c r="Y2144">
        <v>11.859838274932615</v>
      </c>
      <c r="Z2144">
        <v>0</v>
      </c>
      <c r="AA2144">
        <v>1.4185597827009853</v>
      </c>
      <c r="AB2144">
        <v>3.3594161263267974</v>
      </c>
      <c r="AC2144">
        <v>-1.1229405321500889</v>
      </c>
      <c r="AD2144">
        <v>0.20338176017241635</v>
      </c>
      <c r="AE2144">
        <v>0.27614812952175177</v>
      </c>
      <c r="AF2144">
        <v>72</v>
      </c>
      <c r="AG2144">
        <v>0</v>
      </c>
      <c r="AH2144">
        <v>0</v>
      </c>
      <c r="AI2144">
        <v>17</v>
      </c>
      <c r="AJ2144">
        <v>137</v>
      </c>
      <c r="AK2144">
        <v>22</v>
      </c>
      <c r="AL2144">
        <v>221</v>
      </c>
      <c r="AM2144">
        <v>0</v>
      </c>
      <c r="AN2144">
        <v>109</v>
      </c>
      <c r="AO2144">
        <v>74</v>
      </c>
      <c r="AP2144">
        <v>445</v>
      </c>
    </row>
    <row r="2145" spans="1:42">
      <c r="A2145">
        <v>11</v>
      </c>
      <c r="B2145">
        <v>21</v>
      </c>
      <c r="C2145">
        <v>2024</v>
      </c>
      <c r="D2145">
        <v>99</v>
      </c>
      <c r="E2145">
        <v>99</v>
      </c>
      <c r="F2145">
        <v>99</v>
      </c>
      <c r="G2145">
        <v>99</v>
      </c>
      <c r="H2145">
        <v>99</v>
      </c>
      <c r="I2145">
        <v>99</v>
      </c>
      <c r="J2145">
        <v>999</v>
      </c>
      <c r="K2145">
        <v>99</v>
      </c>
      <c r="L2145">
        <v>99</v>
      </c>
      <c r="M2145">
        <v>99</v>
      </c>
      <c r="N2145">
        <v>115</v>
      </c>
      <c r="O2145">
        <v>99</v>
      </c>
      <c r="P2145">
        <v>9999</v>
      </c>
      <c r="Q2145">
        <v>512</v>
      </c>
      <c r="R2145">
        <v>1498</v>
      </c>
      <c r="S2145">
        <v>1483</v>
      </c>
      <c r="T2145">
        <v>8.4118825100133527</v>
      </c>
      <c r="U2145">
        <v>57.987188132164547</v>
      </c>
      <c r="V2145">
        <v>128.37211035286941</v>
      </c>
      <c r="W2145">
        <v>117.30687795010144</v>
      </c>
      <c r="X2145">
        <v>4.6728971962616805</v>
      </c>
      <c r="Y2145">
        <v>9.3457943925233611</v>
      </c>
      <c r="Z2145">
        <v>0</v>
      </c>
      <c r="AA2145">
        <v>1.4686634225325259</v>
      </c>
      <c r="AB2145">
        <v>3.3806354837683528</v>
      </c>
      <c r="AC2145">
        <v>0.77454522738366194</v>
      </c>
      <c r="AD2145">
        <v>0.11731454629891404</v>
      </c>
      <c r="AE2145">
        <v>0.16643666839613172</v>
      </c>
      <c r="AF2145">
        <v>53</v>
      </c>
      <c r="AG2145">
        <v>0</v>
      </c>
      <c r="AH2145">
        <v>0</v>
      </c>
      <c r="AI2145">
        <v>14</v>
      </c>
      <c r="AJ2145">
        <v>75</v>
      </c>
      <c r="AK2145">
        <v>14</v>
      </c>
      <c r="AL2145">
        <v>121</v>
      </c>
      <c r="AM2145">
        <v>1</v>
      </c>
      <c r="AN2145">
        <v>70</v>
      </c>
      <c r="AO2145">
        <v>44</v>
      </c>
      <c r="AP2145">
        <v>378</v>
      </c>
    </row>
    <row r="2146" spans="1:42">
      <c r="A2146">
        <v>11</v>
      </c>
      <c r="B2146">
        <v>22</v>
      </c>
      <c r="C2146">
        <v>2024</v>
      </c>
      <c r="D2146">
        <v>99</v>
      </c>
      <c r="E2146">
        <v>99</v>
      </c>
      <c r="F2146">
        <v>99</v>
      </c>
      <c r="G2146">
        <v>99</v>
      </c>
      <c r="H2146">
        <v>99</v>
      </c>
      <c r="I2146">
        <v>99</v>
      </c>
      <c r="J2146">
        <v>999</v>
      </c>
      <c r="K2146">
        <v>99</v>
      </c>
      <c r="L2146">
        <v>99</v>
      </c>
      <c r="M2146">
        <v>99</v>
      </c>
      <c r="N2146">
        <v>120</v>
      </c>
      <c r="O2146">
        <v>99</v>
      </c>
      <c r="P2146">
        <v>9999</v>
      </c>
      <c r="Q2146">
        <v>329</v>
      </c>
      <c r="R2146">
        <v>802</v>
      </c>
      <c r="S2146">
        <v>799</v>
      </c>
      <c r="T2146">
        <v>9.2094763092269289</v>
      </c>
      <c r="U2146">
        <v>57.31038798498124</v>
      </c>
      <c r="V2146">
        <v>132.90109386462251</v>
      </c>
      <c r="W2146">
        <v>122.21264080100109</v>
      </c>
      <c r="X2146">
        <v>3.7406483790523688</v>
      </c>
      <c r="Y2146">
        <v>7.4812967581047376</v>
      </c>
      <c r="Z2146">
        <v>0</v>
      </c>
      <c r="AA2146">
        <v>1.4047934779912128</v>
      </c>
      <c r="AB2146">
        <v>3.5801258848461033</v>
      </c>
      <c r="AC2146">
        <v>-2.0464385480188678</v>
      </c>
      <c r="AD2146">
        <v>6.2807921316241022E-2</v>
      </c>
      <c r="AE2146">
        <v>9.3421598529130498E-2</v>
      </c>
      <c r="AF2146">
        <v>22</v>
      </c>
      <c r="AG2146">
        <v>0</v>
      </c>
      <c r="AH2146">
        <v>0</v>
      </c>
      <c r="AI2146">
        <v>12</v>
      </c>
      <c r="AJ2146">
        <v>41</v>
      </c>
      <c r="AK2146">
        <v>4</v>
      </c>
      <c r="AL2146">
        <v>64</v>
      </c>
      <c r="AM2146">
        <v>0</v>
      </c>
      <c r="AN2146">
        <v>47</v>
      </c>
      <c r="AO2146">
        <v>20</v>
      </c>
      <c r="AP2146">
        <v>270</v>
      </c>
    </row>
    <row r="2147" spans="1:42">
      <c r="A2147">
        <v>11</v>
      </c>
      <c r="B2147">
        <v>23</v>
      </c>
      <c r="C2147">
        <v>2024</v>
      </c>
      <c r="D2147">
        <v>99</v>
      </c>
      <c r="E2147">
        <v>99</v>
      </c>
      <c r="F2147">
        <v>99</v>
      </c>
      <c r="G2147">
        <v>99</v>
      </c>
      <c r="H2147">
        <v>99</v>
      </c>
      <c r="I2147">
        <v>99</v>
      </c>
      <c r="J2147">
        <v>999</v>
      </c>
      <c r="K2147">
        <v>99</v>
      </c>
      <c r="L2147">
        <v>99</v>
      </c>
      <c r="M2147">
        <v>99</v>
      </c>
      <c r="N2147">
        <v>125</v>
      </c>
      <c r="O2147">
        <v>99</v>
      </c>
      <c r="P2147">
        <v>9999</v>
      </c>
      <c r="Q2147">
        <v>11</v>
      </c>
      <c r="R2147">
        <v>14</v>
      </c>
      <c r="S2147">
        <v>6</v>
      </c>
      <c r="T2147">
        <v>0</v>
      </c>
      <c r="U2147">
        <v>61.16666666666665</v>
      </c>
      <c r="V2147">
        <v>385.03069700252809</v>
      </c>
      <c r="W2147">
        <v>128.30000000000001</v>
      </c>
      <c r="X2147">
        <v>21.428571428571423</v>
      </c>
      <c r="Y2147">
        <v>42.857142857142847</v>
      </c>
      <c r="Z2147">
        <v>0</v>
      </c>
      <c r="AA2147">
        <v>4.2677082062072005</v>
      </c>
      <c r="AB2147">
        <v>1.8633899812499335</v>
      </c>
      <c r="AC2147">
        <v>89.909910987087997</v>
      </c>
      <c r="AD2147">
        <v>1.0963976289618132E-3</v>
      </c>
      <c r="AE2147">
        <v>7.3648226482827324E-4</v>
      </c>
      <c r="AF2147">
        <v>2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1</v>
      </c>
      <c r="AO2147">
        <v>1</v>
      </c>
      <c r="AP2147">
        <v>8</v>
      </c>
    </row>
    <row r="2148" spans="1:42">
      <c r="A2148">
        <v>11</v>
      </c>
      <c r="B2148">
        <v>24</v>
      </c>
      <c r="C2148">
        <v>2023</v>
      </c>
      <c r="D2148">
        <v>99</v>
      </c>
      <c r="E2148">
        <v>99</v>
      </c>
      <c r="F2148">
        <v>99</v>
      </c>
      <c r="G2148">
        <v>99</v>
      </c>
      <c r="H2148">
        <v>99</v>
      </c>
      <c r="I2148">
        <v>99</v>
      </c>
      <c r="J2148">
        <v>999</v>
      </c>
      <c r="K2148">
        <v>99</v>
      </c>
      <c r="L2148">
        <v>99</v>
      </c>
      <c r="M2148">
        <v>99</v>
      </c>
      <c r="N2148">
        <v>40</v>
      </c>
      <c r="O2148">
        <v>99</v>
      </c>
      <c r="P2148">
        <v>9999</v>
      </c>
      <c r="Q2148">
        <v>1072</v>
      </c>
      <c r="R2148">
        <v>8527</v>
      </c>
      <c r="S2148">
        <v>8351</v>
      </c>
      <c r="T2148">
        <v>1.2310308432039403</v>
      </c>
      <c r="U2148">
        <v>62.635971739911398</v>
      </c>
      <c r="V2148">
        <v>54.771234927781826</v>
      </c>
      <c r="W2148">
        <v>49.52511076517785</v>
      </c>
      <c r="X2148">
        <v>1.5362964700363548</v>
      </c>
      <c r="Y2148">
        <v>3.0725929400727097</v>
      </c>
      <c r="Z2148">
        <v>0</v>
      </c>
      <c r="AA2148">
        <v>4.1216608504096257</v>
      </c>
      <c r="AB2148">
        <v>2.745182346467117</v>
      </c>
      <c r="AC2148">
        <v>-0.13987137810457523</v>
      </c>
      <c r="AD2148">
        <v>0.66626973336708839</v>
      </c>
      <c r="AE2148">
        <v>0.38533595199476306</v>
      </c>
      <c r="AF2148">
        <v>382</v>
      </c>
      <c r="AG2148">
        <v>0</v>
      </c>
      <c r="AH2148">
        <v>0</v>
      </c>
      <c r="AI2148">
        <v>337</v>
      </c>
      <c r="AJ2148">
        <v>598</v>
      </c>
      <c r="AK2148">
        <v>430</v>
      </c>
      <c r="AL2148">
        <v>747</v>
      </c>
      <c r="AM2148">
        <v>0</v>
      </c>
      <c r="AN2148">
        <v>314</v>
      </c>
      <c r="AO2148">
        <v>76</v>
      </c>
      <c r="AP2148">
        <v>563</v>
      </c>
    </row>
    <row r="2149" spans="1:42">
      <c r="A2149">
        <v>11</v>
      </c>
      <c r="B2149">
        <v>25</v>
      </c>
      <c r="C2149">
        <v>2023</v>
      </c>
      <c r="D2149">
        <v>99</v>
      </c>
      <c r="E2149">
        <v>99</v>
      </c>
      <c r="F2149">
        <v>99</v>
      </c>
      <c r="G2149">
        <v>99</v>
      </c>
      <c r="H2149">
        <v>99</v>
      </c>
      <c r="I2149">
        <v>99</v>
      </c>
      <c r="J2149">
        <v>999</v>
      </c>
      <c r="K2149">
        <v>99</v>
      </c>
      <c r="L2149">
        <v>99</v>
      </c>
      <c r="M2149">
        <v>99</v>
      </c>
      <c r="N2149">
        <v>55</v>
      </c>
      <c r="O2149">
        <v>99</v>
      </c>
      <c r="P2149">
        <v>9999</v>
      </c>
      <c r="Q2149">
        <v>1376</v>
      </c>
      <c r="R2149">
        <v>18560</v>
      </c>
      <c r="S2149">
        <v>18361</v>
      </c>
      <c r="T2149">
        <v>1.1524784482758621</v>
      </c>
      <c r="U2149">
        <v>62.562169816458798</v>
      </c>
      <c r="V2149">
        <v>65.541824217246699</v>
      </c>
      <c r="W2149">
        <v>59.841315832471182</v>
      </c>
      <c r="X2149">
        <v>1.8803879310344824</v>
      </c>
      <c r="Y2149">
        <v>3.7607758620689649</v>
      </c>
      <c r="Z2149">
        <v>0</v>
      </c>
      <c r="AA2149">
        <v>2.2335907187702913</v>
      </c>
      <c r="AB2149">
        <v>2.2843607827459982</v>
      </c>
      <c r="AC2149">
        <v>-2.7787742141365839</v>
      </c>
      <c r="AD2149">
        <v>1.4502130000343803</v>
      </c>
      <c r="AE2149">
        <v>1.0237008329738411</v>
      </c>
      <c r="AF2149">
        <v>717</v>
      </c>
      <c r="AG2149">
        <v>0</v>
      </c>
      <c r="AH2149">
        <v>0</v>
      </c>
      <c r="AI2149">
        <v>549</v>
      </c>
      <c r="AJ2149">
        <v>1328</v>
      </c>
      <c r="AK2149">
        <v>474</v>
      </c>
      <c r="AL2149">
        <v>1524</v>
      </c>
      <c r="AM2149">
        <v>1</v>
      </c>
      <c r="AN2149">
        <v>523</v>
      </c>
      <c r="AO2149">
        <v>226</v>
      </c>
      <c r="AP2149">
        <v>697</v>
      </c>
    </row>
    <row r="2150" spans="1:42">
      <c r="A2150">
        <v>11</v>
      </c>
      <c r="B2150">
        <v>26</v>
      </c>
      <c r="C2150">
        <v>2023</v>
      </c>
      <c r="D2150">
        <v>99</v>
      </c>
      <c r="E2150">
        <v>99</v>
      </c>
      <c r="F2150">
        <v>99</v>
      </c>
      <c r="G2150">
        <v>99</v>
      </c>
      <c r="H2150">
        <v>99</v>
      </c>
      <c r="I2150">
        <v>99</v>
      </c>
      <c r="J2150">
        <v>999</v>
      </c>
      <c r="K2150">
        <v>99</v>
      </c>
      <c r="L2150">
        <v>99</v>
      </c>
      <c r="M2150">
        <v>99</v>
      </c>
      <c r="N2150">
        <v>63</v>
      </c>
      <c r="O2150">
        <v>99</v>
      </c>
      <c r="P2150">
        <v>9999</v>
      </c>
      <c r="Q2150">
        <v>1214</v>
      </c>
      <c r="R2150">
        <v>9678</v>
      </c>
      <c r="S2150">
        <v>9648</v>
      </c>
      <c r="T2150">
        <v>1.3803471791692501</v>
      </c>
      <c r="U2150">
        <v>62.314262023217253</v>
      </c>
      <c r="V2150">
        <v>69.647653750030386</v>
      </c>
      <c r="W2150">
        <v>64.08509535655061</v>
      </c>
      <c r="X2150">
        <v>2.0045463938830346</v>
      </c>
      <c r="Y2150">
        <v>4.0090927877660691</v>
      </c>
      <c r="Z2150">
        <v>0</v>
      </c>
      <c r="AA2150">
        <v>0.57682193081184108</v>
      </c>
      <c r="AB2150">
        <v>2.1472811868013726</v>
      </c>
      <c r="AC2150">
        <v>-0.34651978374705322</v>
      </c>
      <c r="AD2150">
        <v>0.75620481758258229</v>
      </c>
      <c r="AE2150">
        <v>0.57606291963449718</v>
      </c>
      <c r="AF2150">
        <v>303</v>
      </c>
      <c r="AG2150">
        <v>0</v>
      </c>
      <c r="AH2150">
        <v>0</v>
      </c>
      <c r="AI2150">
        <v>218</v>
      </c>
      <c r="AJ2150">
        <v>656</v>
      </c>
      <c r="AK2150">
        <v>197</v>
      </c>
      <c r="AL2150">
        <v>747</v>
      </c>
      <c r="AM2150">
        <v>3</v>
      </c>
      <c r="AN2150">
        <v>235</v>
      </c>
      <c r="AO2150">
        <v>92</v>
      </c>
      <c r="AP2150">
        <v>625</v>
      </c>
    </row>
    <row r="2151" spans="1:42">
      <c r="A2151">
        <v>11</v>
      </c>
      <c r="B2151">
        <v>27</v>
      </c>
      <c r="C2151">
        <v>2023</v>
      </c>
      <c r="D2151">
        <v>99</v>
      </c>
      <c r="E2151">
        <v>99</v>
      </c>
      <c r="F2151">
        <v>99</v>
      </c>
      <c r="G2151">
        <v>99</v>
      </c>
      <c r="H2151">
        <v>99</v>
      </c>
      <c r="I2151">
        <v>99</v>
      </c>
      <c r="J2151">
        <v>999</v>
      </c>
      <c r="K2151">
        <v>99</v>
      </c>
      <c r="L2151">
        <v>99</v>
      </c>
      <c r="M2151">
        <v>99</v>
      </c>
      <c r="N2151">
        <v>65</v>
      </c>
      <c r="O2151">
        <v>99</v>
      </c>
      <c r="P2151">
        <v>9999</v>
      </c>
      <c r="Q2151">
        <v>1275</v>
      </c>
      <c r="R2151">
        <v>13823</v>
      </c>
      <c r="S2151">
        <v>13794</v>
      </c>
      <c r="T2151">
        <v>1.5461911307241551</v>
      </c>
      <c r="U2151">
        <v>62.132086414383053</v>
      </c>
      <c r="V2151">
        <v>71.754107922314219</v>
      </c>
      <c r="W2151">
        <v>66.089792663476871</v>
      </c>
      <c r="X2151">
        <v>2.1630615640599</v>
      </c>
      <c r="Y2151">
        <v>4.3261231281198</v>
      </c>
      <c r="Z2151">
        <v>0</v>
      </c>
      <c r="AA2151">
        <v>0.56424202215150943</v>
      </c>
      <c r="AB2151">
        <v>2.2047462634498562</v>
      </c>
      <c r="AC2151">
        <v>-1.0408127904326439</v>
      </c>
      <c r="AD2151">
        <v>1.0800805118251742</v>
      </c>
      <c r="AE2151">
        <v>0.84937642480051379</v>
      </c>
      <c r="AF2151">
        <v>417</v>
      </c>
      <c r="AG2151">
        <v>0</v>
      </c>
      <c r="AH2151">
        <v>0</v>
      </c>
      <c r="AI2151">
        <v>200</v>
      </c>
      <c r="AJ2151">
        <v>854</v>
      </c>
      <c r="AK2151">
        <v>254</v>
      </c>
      <c r="AL2151">
        <v>1049</v>
      </c>
      <c r="AM2151">
        <v>0</v>
      </c>
      <c r="AN2151">
        <v>302</v>
      </c>
      <c r="AO2151">
        <v>164</v>
      </c>
      <c r="AP2151">
        <v>644</v>
      </c>
    </row>
    <row r="2152" spans="1:42">
      <c r="A2152">
        <v>11</v>
      </c>
      <c r="B2152">
        <v>28</v>
      </c>
      <c r="C2152">
        <v>2023</v>
      </c>
      <c r="D2152">
        <v>99</v>
      </c>
      <c r="E2152">
        <v>99</v>
      </c>
      <c r="F2152">
        <v>99</v>
      </c>
      <c r="G2152">
        <v>99</v>
      </c>
      <c r="H2152">
        <v>99</v>
      </c>
      <c r="I2152">
        <v>99</v>
      </c>
      <c r="J2152">
        <v>999</v>
      </c>
      <c r="K2152">
        <v>99</v>
      </c>
      <c r="L2152">
        <v>99</v>
      </c>
      <c r="M2152">
        <v>99</v>
      </c>
      <c r="N2152">
        <v>67</v>
      </c>
      <c r="O2152">
        <v>99</v>
      </c>
      <c r="P2152">
        <v>9999</v>
      </c>
      <c r="Q2152">
        <v>1361</v>
      </c>
      <c r="R2152">
        <v>19469</v>
      </c>
      <c r="S2152">
        <v>19387</v>
      </c>
      <c r="T2152">
        <v>1.7007550464841541</v>
      </c>
      <c r="U2152">
        <v>62.008407695878681</v>
      </c>
      <c r="V2152">
        <v>74.106527583991266</v>
      </c>
      <c r="W2152">
        <v>68.114458142054346</v>
      </c>
      <c r="X2152">
        <v>2.0699573681236836</v>
      </c>
      <c r="Y2152">
        <v>4.1399147362473672</v>
      </c>
      <c r="Z2152">
        <v>0</v>
      </c>
      <c r="AA2152">
        <v>0.57359305673935701</v>
      </c>
      <c r="AB2152">
        <v>2.1862712066701242</v>
      </c>
      <c r="AC2152">
        <v>-0.18121461214425497</v>
      </c>
      <c r="AD2152">
        <v>1.5212390569864944</v>
      </c>
      <c r="AE2152">
        <v>1.2303410318078079</v>
      </c>
      <c r="AF2152">
        <v>544</v>
      </c>
      <c r="AG2152">
        <v>0</v>
      </c>
      <c r="AH2152">
        <v>0</v>
      </c>
      <c r="AI2152">
        <v>277</v>
      </c>
      <c r="AJ2152">
        <v>1239</v>
      </c>
      <c r="AK2152">
        <v>341</v>
      </c>
      <c r="AL2152">
        <v>1504</v>
      </c>
      <c r="AM2152">
        <v>3</v>
      </c>
      <c r="AN2152">
        <v>400</v>
      </c>
      <c r="AO2152">
        <v>191</v>
      </c>
      <c r="AP2152">
        <v>696</v>
      </c>
    </row>
    <row r="2153" spans="1:42">
      <c r="A2153">
        <v>11</v>
      </c>
      <c r="B2153">
        <v>29</v>
      </c>
      <c r="C2153">
        <v>2023</v>
      </c>
      <c r="D2153">
        <v>99</v>
      </c>
      <c r="E2153">
        <v>99</v>
      </c>
      <c r="F2153">
        <v>99</v>
      </c>
      <c r="G2153">
        <v>99</v>
      </c>
      <c r="H2153">
        <v>99</v>
      </c>
      <c r="I2153">
        <v>99</v>
      </c>
      <c r="J2153">
        <v>999</v>
      </c>
      <c r="K2153">
        <v>99</v>
      </c>
      <c r="L2153">
        <v>99</v>
      </c>
      <c r="M2153">
        <v>99</v>
      </c>
      <c r="N2153">
        <v>69</v>
      </c>
      <c r="O2153">
        <v>99</v>
      </c>
      <c r="P2153">
        <v>9999</v>
      </c>
      <c r="Q2153">
        <v>1411</v>
      </c>
      <c r="R2153">
        <v>26027</v>
      </c>
      <c r="S2153">
        <v>25988</v>
      </c>
      <c r="T2153">
        <v>1.8995658354785403</v>
      </c>
      <c r="U2153">
        <v>61.844505156225942</v>
      </c>
      <c r="V2153">
        <v>76.058284922235856</v>
      </c>
      <c r="W2153">
        <v>70.096513775588647</v>
      </c>
      <c r="X2153">
        <v>2.1055058208783186</v>
      </c>
      <c r="Y2153">
        <v>4.2110116417566372</v>
      </c>
      <c r="Z2153">
        <v>0</v>
      </c>
      <c r="AA2153">
        <v>0.57610051384334171</v>
      </c>
      <c r="AB2153">
        <v>2.1981340588396487</v>
      </c>
      <c r="AC2153">
        <v>-1.823127941473528</v>
      </c>
      <c r="AD2153">
        <v>2.0336580685288155</v>
      </c>
      <c r="AE2153">
        <v>1.6972462924492404</v>
      </c>
      <c r="AF2153">
        <v>646</v>
      </c>
      <c r="AG2153">
        <v>0</v>
      </c>
      <c r="AH2153">
        <v>0</v>
      </c>
      <c r="AI2153">
        <v>294</v>
      </c>
      <c r="AJ2153">
        <v>1528</v>
      </c>
      <c r="AK2153">
        <v>474</v>
      </c>
      <c r="AL2153">
        <v>1998</v>
      </c>
      <c r="AM2153">
        <v>4</v>
      </c>
      <c r="AN2153">
        <v>465</v>
      </c>
      <c r="AO2153">
        <v>270</v>
      </c>
      <c r="AP2153">
        <v>705</v>
      </c>
    </row>
    <row r="2154" spans="1:42">
      <c r="A2154">
        <v>11</v>
      </c>
      <c r="B2154">
        <v>30</v>
      </c>
      <c r="C2154">
        <v>2023</v>
      </c>
      <c r="D2154">
        <v>99</v>
      </c>
      <c r="E2154">
        <v>99</v>
      </c>
      <c r="F2154">
        <v>99</v>
      </c>
      <c r="G2154">
        <v>99</v>
      </c>
      <c r="H2154">
        <v>99</v>
      </c>
      <c r="I2154">
        <v>99</v>
      </c>
      <c r="J2154">
        <v>999</v>
      </c>
      <c r="K2154">
        <v>99</v>
      </c>
      <c r="L2154">
        <v>99</v>
      </c>
      <c r="M2154">
        <v>99</v>
      </c>
      <c r="N2154">
        <v>71</v>
      </c>
      <c r="O2154">
        <v>99</v>
      </c>
      <c r="P2154">
        <v>9999</v>
      </c>
      <c r="Q2154">
        <v>1455</v>
      </c>
      <c r="R2154">
        <v>36731</v>
      </c>
      <c r="S2154">
        <v>36550</v>
      </c>
      <c r="T2154">
        <v>2.1459530097193111</v>
      </c>
      <c r="U2154">
        <v>61.67357045143639</v>
      </c>
      <c r="V2154">
        <v>78.482385844055457</v>
      </c>
      <c r="W2154">
        <v>72.083485636115185</v>
      </c>
      <c r="X2154">
        <v>1.9601971087092651</v>
      </c>
      <c r="Y2154">
        <v>3.9203942174185302</v>
      </c>
      <c r="Z2154">
        <v>0</v>
      </c>
      <c r="AA2154">
        <v>0.5849328401216749</v>
      </c>
      <c r="AB2154">
        <v>2.2344423007800112</v>
      </c>
      <c r="AC2154">
        <v>-2.3483651829163041</v>
      </c>
      <c r="AD2154">
        <v>2.8700309107900241</v>
      </c>
      <c r="AE2154">
        <v>2.4547018609350593</v>
      </c>
      <c r="AF2154">
        <v>808</v>
      </c>
      <c r="AG2154">
        <v>0</v>
      </c>
      <c r="AH2154">
        <v>1</v>
      </c>
      <c r="AI2154">
        <v>359</v>
      </c>
      <c r="AJ2154">
        <v>2134</v>
      </c>
      <c r="AK2154">
        <v>595</v>
      </c>
      <c r="AL2154">
        <v>2741</v>
      </c>
      <c r="AM2154">
        <v>1</v>
      </c>
      <c r="AN2154">
        <v>621</v>
      </c>
      <c r="AO2154">
        <v>375</v>
      </c>
      <c r="AP2154">
        <v>727</v>
      </c>
    </row>
    <row r="2155" spans="1:42">
      <c r="A2155">
        <v>11</v>
      </c>
      <c r="B2155">
        <v>31</v>
      </c>
      <c r="C2155">
        <v>2023</v>
      </c>
      <c r="D2155">
        <v>99</v>
      </c>
      <c r="E2155">
        <v>99</v>
      </c>
      <c r="F2155">
        <v>99</v>
      </c>
      <c r="G2155">
        <v>99</v>
      </c>
      <c r="H2155">
        <v>99</v>
      </c>
      <c r="I2155">
        <v>99</v>
      </c>
      <c r="J2155">
        <v>999</v>
      </c>
      <c r="K2155">
        <v>99</v>
      </c>
      <c r="L2155">
        <v>99</v>
      </c>
      <c r="M2155">
        <v>99</v>
      </c>
      <c r="N2155">
        <v>73</v>
      </c>
      <c r="O2155">
        <v>99</v>
      </c>
      <c r="P2155">
        <v>9999</v>
      </c>
      <c r="Q2155">
        <v>1456</v>
      </c>
      <c r="R2155">
        <v>47372</v>
      </c>
      <c r="S2155">
        <v>47304</v>
      </c>
      <c r="T2155">
        <v>2.4122899603141095</v>
      </c>
      <c r="U2155">
        <v>61.496765601217646</v>
      </c>
      <c r="V2155">
        <v>80.406245837300602</v>
      </c>
      <c r="W2155">
        <v>74.108195924232817</v>
      </c>
      <c r="X2155">
        <v>1.8787469391201557</v>
      </c>
      <c r="Y2155">
        <v>3.7574938782403113</v>
      </c>
      <c r="Z2155">
        <v>0</v>
      </c>
      <c r="AA2155">
        <v>0.57271986411019682</v>
      </c>
      <c r="AB2155">
        <v>2.2545381687818598</v>
      </c>
      <c r="AC2155">
        <v>-1.7858535391006565</v>
      </c>
      <c r="AD2155">
        <v>3.7014811550446471</v>
      </c>
      <c r="AE2155">
        <v>3.2661768668864246</v>
      </c>
      <c r="AF2155">
        <v>980</v>
      </c>
      <c r="AG2155">
        <v>1</v>
      </c>
      <c r="AH2155">
        <v>0</v>
      </c>
      <c r="AI2155">
        <v>361</v>
      </c>
      <c r="AJ2155">
        <v>2652</v>
      </c>
      <c r="AK2155">
        <v>721</v>
      </c>
      <c r="AL2155">
        <v>3557</v>
      </c>
      <c r="AM2155">
        <v>2</v>
      </c>
      <c r="AN2155">
        <v>807</v>
      </c>
      <c r="AO2155">
        <v>453</v>
      </c>
      <c r="AP2155">
        <v>723</v>
      </c>
    </row>
    <row r="2156" spans="1:42">
      <c r="A2156">
        <v>11</v>
      </c>
      <c r="B2156">
        <v>32</v>
      </c>
      <c r="C2156">
        <v>2023</v>
      </c>
      <c r="D2156">
        <v>99</v>
      </c>
      <c r="E2156">
        <v>99</v>
      </c>
      <c r="F2156">
        <v>99</v>
      </c>
      <c r="G2156">
        <v>99</v>
      </c>
      <c r="H2156">
        <v>99</v>
      </c>
      <c r="I2156">
        <v>99</v>
      </c>
      <c r="J2156">
        <v>999</v>
      </c>
      <c r="K2156">
        <v>99</v>
      </c>
      <c r="L2156">
        <v>99</v>
      </c>
      <c r="M2156">
        <v>99</v>
      </c>
      <c r="N2156">
        <v>75</v>
      </c>
      <c r="O2156">
        <v>99</v>
      </c>
      <c r="P2156">
        <v>9999</v>
      </c>
      <c r="Q2156">
        <v>1499</v>
      </c>
      <c r="R2156">
        <v>63727</v>
      </c>
      <c r="S2156">
        <v>63565</v>
      </c>
      <c r="T2156">
        <v>2.7250772827843774</v>
      </c>
      <c r="U2156">
        <v>61.29623220325653</v>
      </c>
      <c r="V2156">
        <v>82.649727090251744</v>
      </c>
      <c r="W2156">
        <v>76.091257767638908</v>
      </c>
      <c r="X2156">
        <v>2.0289673136974913</v>
      </c>
      <c r="Y2156">
        <v>4.0579346273949826</v>
      </c>
      <c r="Z2156">
        <v>0</v>
      </c>
      <c r="AA2156">
        <v>0.57140453077150588</v>
      </c>
      <c r="AB2156">
        <v>2.288442528560434</v>
      </c>
      <c r="AC2156">
        <v>-2.9392506051798728</v>
      </c>
      <c r="AD2156">
        <v>4.9794032248486486</v>
      </c>
      <c r="AE2156">
        <v>4.5063861741330991</v>
      </c>
      <c r="AF2156">
        <v>1217</v>
      </c>
      <c r="AG2156">
        <v>1</v>
      </c>
      <c r="AH2156">
        <v>0</v>
      </c>
      <c r="AI2156">
        <v>417</v>
      </c>
      <c r="AJ2156">
        <v>3417</v>
      </c>
      <c r="AK2156">
        <v>971</v>
      </c>
      <c r="AL2156">
        <v>4602</v>
      </c>
      <c r="AM2156">
        <v>2</v>
      </c>
      <c r="AN2156">
        <v>950</v>
      </c>
      <c r="AO2156">
        <v>627</v>
      </c>
      <c r="AP2156">
        <v>742</v>
      </c>
    </row>
    <row r="2157" spans="1:42">
      <c r="A2157">
        <v>11</v>
      </c>
      <c r="B2157">
        <v>33</v>
      </c>
      <c r="C2157">
        <v>2023</v>
      </c>
      <c r="D2157">
        <v>99</v>
      </c>
      <c r="E2157">
        <v>99</v>
      </c>
      <c r="F2157">
        <v>99</v>
      </c>
      <c r="G2157">
        <v>99</v>
      </c>
      <c r="H2157">
        <v>99</v>
      </c>
      <c r="I2157">
        <v>99</v>
      </c>
      <c r="J2157">
        <v>999</v>
      </c>
      <c r="K2157">
        <v>99</v>
      </c>
      <c r="L2157">
        <v>99</v>
      </c>
      <c r="M2157">
        <v>99</v>
      </c>
      <c r="N2157">
        <v>77</v>
      </c>
      <c r="O2157">
        <v>99</v>
      </c>
      <c r="P2157">
        <v>9999</v>
      </c>
      <c r="Q2157">
        <v>1510</v>
      </c>
      <c r="R2157">
        <v>79727</v>
      </c>
      <c r="S2157">
        <v>79636</v>
      </c>
      <c r="T2157">
        <v>3.0862568515057625</v>
      </c>
      <c r="U2157">
        <v>61.123047365513088</v>
      </c>
      <c r="V2157">
        <v>84.719145731716083</v>
      </c>
      <c r="W2157">
        <v>78.106668717664519</v>
      </c>
      <c r="X2157">
        <v>1.7948750109749525</v>
      </c>
      <c r="Y2157">
        <v>3.589750021949905</v>
      </c>
      <c r="Z2157">
        <v>0</v>
      </c>
      <c r="AA2157">
        <v>0.58479742440163585</v>
      </c>
      <c r="AB2157">
        <v>2.3240192736344576</v>
      </c>
      <c r="AC2157">
        <v>-2.5951508593890318</v>
      </c>
      <c r="AD2157">
        <v>6.229586845567944</v>
      </c>
      <c r="AE2157">
        <v>5.7952629327947953</v>
      </c>
      <c r="AF2157">
        <v>1342</v>
      </c>
      <c r="AG2157">
        <v>1</v>
      </c>
      <c r="AH2157">
        <v>0</v>
      </c>
      <c r="AI2157">
        <v>376</v>
      </c>
      <c r="AJ2157">
        <v>4114</v>
      </c>
      <c r="AK2157">
        <v>1047</v>
      </c>
      <c r="AL2157">
        <v>5835</v>
      </c>
      <c r="AM2157">
        <v>0</v>
      </c>
      <c r="AN2157">
        <v>1069</v>
      </c>
      <c r="AO2157">
        <v>731</v>
      </c>
      <c r="AP2157">
        <v>743</v>
      </c>
    </row>
    <row r="2158" spans="1:42">
      <c r="A2158">
        <v>11</v>
      </c>
      <c r="B2158">
        <v>34</v>
      </c>
      <c r="C2158">
        <v>2023</v>
      </c>
      <c r="D2158">
        <v>99</v>
      </c>
      <c r="E2158">
        <v>99</v>
      </c>
      <c r="F2158">
        <v>99</v>
      </c>
      <c r="G2158">
        <v>99</v>
      </c>
      <c r="H2158">
        <v>99</v>
      </c>
      <c r="I2158">
        <v>99</v>
      </c>
      <c r="J2158">
        <v>999</v>
      </c>
      <c r="K2158">
        <v>99</v>
      </c>
      <c r="L2158">
        <v>99</v>
      </c>
      <c r="M2158">
        <v>99</v>
      </c>
      <c r="N2158">
        <v>79</v>
      </c>
      <c r="O2158">
        <v>99</v>
      </c>
      <c r="P2158">
        <v>9999</v>
      </c>
      <c r="Q2158">
        <v>1537</v>
      </c>
      <c r="R2158">
        <v>95271</v>
      </c>
      <c r="S2158">
        <v>95103</v>
      </c>
      <c r="T2158">
        <v>3.4224685371204258</v>
      </c>
      <c r="U2158">
        <v>60.930548983733424</v>
      </c>
      <c r="V2158">
        <v>86.928991819317929</v>
      </c>
      <c r="W2158">
        <v>80.093591159058874</v>
      </c>
      <c r="X2158">
        <v>1.782284220801714</v>
      </c>
      <c r="Y2158">
        <v>3.564568441603428</v>
      </c>
      <c r="Z2158">
        <v>0</v>
      </c>
      <c r="AA2158">
        <v>0.57267832322054524</v>
      </c>
      <c r="AB2158">
        <v>2.3568090771609338</v>
      </c>
      <c r="AC2158">
        <v>-2.7647500877018598</v>
      </c>
      <c r="AD2158">
        <v>7.444140233096733</v>
      </c>
      <c r="AE2158">
        <v>7.0968818481125249</v>
      </c>
      <c r="AF2158">
        <v>1534</v>
      </c>
      <c r="AG2158">
        <v>2</v>
      </c>
      <c r="AH2158">
        <v>0</v>
      </c>
      <c r="AI2158">
        <v>454</v>
      </c>
      <c r="AJ2158">
        <v>4834</v>
      </c>
      <c r="AK2158">
        <v>1211</v>
      </c>
      <c r="AL2158">
        <v>6799</v>
      </c>
      <c r="AM2158">
        <v>4</v>
      </c>
      <c r="AN2158">
        <v>1291</v>
      </c>
      <c r="AO2158">
        <v>867</v>
      </c>
      <c r="AP2158">
        <v>749</v>
      </c>
    </row>
    <row r="2159" spans="1:42">
      <c r="A2159">
        <v>11</v>
      </c>
      <c r="B2159">
        <v>35</v>
      </c>
      <c r="C2159">
        <v>2023</v>
      </c>
      <c r="D2159">
        <v>99</v>
      </c>
      <c r="E2159">
        <v>99</v>
      </c>
      <c r="F2159">
        <v>99</v>
      </c>
      <c r="G2159">
        <v>99</v>
      </c>
      <c r="H2159">
        <v>99</v>
      </c>
      <c r="I2159">
        <v>99</v>
      </c>
      <c r="J2159">
        <v>999</v>
      </c>
      <c r="K2159">
        <v>99</v>
      </c>
      <c r="L2159">
        <v>99</v>
      </c>
      <c r="M2159">
        <v>99</v>
      </c>
      <c r="N2159">
        <v>81</v>
      </c>
      <c r="O2159">
        <v>99</v>
      </c>
      <c r="P2159">
        <v>9999</v>
      </c>
      <c r="Q2159">
        <v>1526</v>
      </c>
      <c r="R2159">
        <v>112833</v>
      </c>
      <c r="S2159">
        <v>112739</v>
      </c>
      <c r="T2159">
        <v>3.7467762090877672</v>
      </c>
      <c r="U2159">
        <v>60.762885957831806</v>
      </c>
      <c r="V2159">
        <v>88.984122206270115</v>
      </c>
      <c r="W2159">
        <v>82.063893772340066</v>
      </c>
      <c r="X2159">
        <v>1.7716448202210349</v>
      </c>
      <c r="Y2159">
        <v>3.5432896404420697</v>
      </c>
      <c r="Z2159">
        <v>0</v>
      </c>
      <c r="AA2159">
        <v>0.58162287131217361</v>
      </c>
      <c r="AB2159">
        <v>2.3713016647045295</v>
      </c>
      <c r="AC2159">
        <v>-2.1791058525831666</v>
      </c>
      <c r="AD2159">
        <v>8.8163730297887497</v>
      </c>
      <c r="AE2159">
        <v>8.6198932872883987</v>
      </c>
      <c r="AF2159">
        <v>1570</v>
      </c>
      <c r="AG2159">
        <v>1</v>
      </c>
      <c r="AH2159">
        <v>0</v>
      </c>
      <c r="AI2159">
        <v>471</v>
      </c>
      <c r="AJ2159">
        <v>5437</v>
      </c>
      <c r="AK2159">
        <v>1337</v>
      </c>
      <c r="AL2159">
        <v>7900</v>
      </c>
      <c r="AM2159">
        <v>7</v>
      </c>
      <c r="AN2159">
        <v>1525</v>
      </c>
      <c r="AO2159">
        <v>992</v>
      </c>
      <c r="AP2159">
        <v>743</v>
      </c>
    </row>
    <row r="2160" spans="1:42">
      <c r="A2160">
        <v>11</v>
      </c>
      <c r="B2160">
        <v>36</v>
      </c>
      <c r="C2160">
        <v>2023</v>
      </c>
      <c r="D2160">
        <v>99</v>
      </c>
      <c r="E2160">
        <v>99</v>
      </c>
      <c r="F2160">
        <v>99</v>
      </c>
      <c r="G2160">
        <v>99</v>
      </c>
      <c r="H2160">
        <v>99</v>
      </c>
      <c r="I2160">
        <v>99</v>
      </c>
      <c r="J2160">
        <v>999</v>
      </c>
      <c r="K2160">
        <v>99</v>
      </c>
      <c r="L2160">
        <v>99</v>
      </c>
      <c r="M2160">
        <v>99</v>
      </c>
      <c r="N2160">
        <v>83</v>
      </c>
      <c r="O2160">
        <v>99</v>
      </c>
      <c r="P2160">
        <v>9999</v>
      </c>
      <c r="Q2160">
        <v>1540</v>
      </c>
      <c r="R2160">
        <v>123331</v>
      </c>
      <c r="S2160">
        <v>123167</v>
      </c>
      <c r="T2160">
        <v>4.1047911717248704</v>
      </c>
      <c r="U2160">
        <v>60.584775142692465</v>
      </c>
      <c r="V2160">
        <v>91.198963881550426</v>
      </c>
      <c r="W2160">
        <v>84.064436090834477</v>
      </c>
      <c r="X2160">
        <v>1.6670585659728701</v>
      </c>
      <c r="Y2160">
        <v>3.3341171319457401</v>
      </c>
      <c r="Z2160">
        <v>0</v>
      </c>
      <c r="AA2160">
        <v>0.585132130571414</v>
      </c>
      <c r="AB2160">
        <v>2.4129801721976558</v>
      </c>
      <c r="AC2160">
        <v>-1.8210990997359997</v>
      </c>
      <c r="AD2160">
        <v>9.6366497579331991</v>
      </c>
      <c r="AE2160">
        <v>9.646777437324273</v>
      </c>
      <c r="AF2160">
        <v>1628</v>
      </c>
      <c r="AG2160">
        <v>1</v>
      </c>
      <c r="AH2160">
        <v>0</v>
      </c>
      <c r="AI2160">
        <v>420</v>
      </c>
      <c r="AJ2160">
        <v>5910</v>
      </c>
      <c r="AK2160">
        <v>1331</v>
      </c>
      <c r="AL2160">
        <v>8270</v>
      </c>
      <c r="AM2160">
        <v>4</v>
      </c>
      <c r="AN2160">
        <v>1595</v>
      </c>
      <c r="AO2160">
        <v>1024</v>
      </c>
      <c r="AP2160">
        <v>746</v>
      </c>
    </row>
    <row r="2161" spans="1:42">
      <c r="A2161">
        <v>11</v>
      </c>
      <c r="B2161">
        <v>37</v>
      </c>
      <c r="C2161">
        <v>2023</v>
      </c>
      <c r="D2161">
        <v>99</v>
      </c>
      <c r="E2161">
        <v>99</v>
      </c>
      <c r="F2161">
        <v>99</v>
      </c>
      <c r="G2161">
        <v>99</v>
      </c>
      <c r="H2161">
        <v>99</v>
      </c>
      <c r="I2161">
        <v>99</v>
      </c>
      <c r="J2161">
        <v>999</v>
      </c>
      <c r="K2161">
        <v>99</v>
      </c>
      <c r="L2161">
        <v>99</v>
      </c>
      <c r="M2161">
        <v>99</v>
      </c>
      <c r="N2161">
        <v>85</v>
      </c>
      <c r="O2161">
        <v>99</v>
      </c>
      <c r="P2161">
        <v>9999</v>
      </c>
      <c r="Q2161">
        <v>1524</v>
      </c>
      <c r="R2161">
        <v>126755</v>
      </c>
      <c r="S2161">
        <v>126601</v>
      </c>
      <c r="T2161">
        <v>4.4836968955859726</v>
      </c>
      <c r="U2161">
        <v>60.40095259911061</v>
      </c>
      <c r="V2161">
        <v>93.329902119610011</v>
      </c>
      <c r="W2161">
        <v>86.038863042157686</v>
      </c>
      <c r="X2161">
        <v>1.6456944499230799</v>
      </c>
      <c r="Y2161">
        <v>3.2913888998461598</v>
      </c>
      <c r="Z2161">
        <v>0</v>
      </c>
      <c r="AA2161">
        <v>0.55778724422082204</v>
      </c>
      <c r="AB2161">
        <v>2.4420847433433996</v>
      </c>
      <c r="AC2161">
        <v>-2.1497240804692286</v>
      </c>
      <c r="AD2161">
        <v>9.904189052767121</v>
      </c>
      <c r="AE2161">
        <v>10.148629326863883</v>
      </c>
      <c r="AF2161">
        <v>1600</v>
      </c>
      <c r="AG2161">
        <v>1</v>
      </c>
      <c r="AH2161">
        <v>0</v>
      </c>
      <c r="AI2161">
        <v>384</v>
      </c>
      <c r="AJ2161">
        <v>6127</v>
      </c>
      <c r="AK2161">
        <v>1373</v>
      </c>
      <c r="AL2161">
        <v>8181</v>
      </c>
      <c r="AM2161">
        <v>2</v>
      </c>
      <c r="AN2161">
        <v>1569</v>
      </c>
      <c r="AO2161">
        <v>1043</v>
      </c>
      <c r="AP2161">
        <v>735</v>
      </c>
    </row>
    <row r="2162" spans="1:42">
      <c r="A2162">
        <v>11</v>
      </c>
      <c r="B2162">
        <v>38</v>
      </c>
      <c r="C2162">
        <v>2023</v>
      </c>
      <c r="D2162">
        <v>99</v>
      </c>
      <c r="E2162">
        <v>99</v>
      </c>
      <c r="F2162">
        <v>99</v>
      </c>
      <c r="G2162">
        <v>99</v>
      </c>
      <c r="H2162">
        <v>99</v>
      </c>
      <c r="I2162">
        <v>99</v>
      </c>
      <c r="J2162">
        <v>999</v>
      </c>
      <c r="K2162">
        <v>99</v>
      </c>
      <c r="L2162">
        <v>99</v>
      </c>
      <c r="M2162">
        <v>99</v>
      </c>
      <c r="N2162">
        <v>87</v>
      </c>
      <c r="O2162">
        <v>99</v>
      </c>
      <c r="P2162">
        <v>9999</v>
      </c>
      <c r="Q2162">
        <v>1567</v>
      </c>
      <c r="R2162">
        <v>173469</v>
      </c>
      <c r="S2162">
        <v>173259</v>
      </c>
      <c r="T2162">
        <v>4.9514091855028868</v>
      </c>
      <c r="U2162">
        <v>60.183292065635854</v>
      </c>
      <c r="V2162">
        <v>96.005803897429573</v>
      </c>
      <c r="W2162">
        <v>88.506062022751777</v>
      </c>
      <c r="X2162">
        <v>1.7075096991393277</v>
      </c>
      <c r="Y2162">
        <v>3.4150193982786554</v>
      </c>
      <c r="Z2162">
        <v>0</v>
      </c>
      <c r="AA2162">
        <v>0.86678953887053645</v>
      </c>
      <c r="AB2162">
        <v>2.4905111352156406</v>
      </c>
      <c r="AC2162">
        <v>-2.9298253425087206</v>
      </c>
      <c r="AD2162">
        <v>13.55425640640969</v>
      </c>
      <c r="AE2162">
        <v>14.287110797244727</v>
      </c>
      <c r="AF2162">
        <v>2008</v>
      </c>
      <c r="AG2162">
        <v>1</v>
      </c>
      <c r="AH2162">
        <v>0</v>
      </c>
      <c r="AI2162">
        <v>479</v>
      </c>
      <c r="AJ2162">
        <v>8282</v>
      </c>
      <c r="AK2162">
        <v>1757</v>
      </c>
      <c r="AL2162">
        <v>10470</v>
      </c>
      <c r="AM2162">
        <v>5</v>
      </c>
      <c r="AN2162">
        <v>2132</v>
      </c>
      <c r="AO2162">
        <v>1479</v>
      </c>
      <c r="AP2162">
        <v>759</v>
      </c>
    </row>
    <row r="2163" spans="1:42">
      <c r="A2163">
        <v>11</v>
      </c>
      <c r="B2163">
        <v>39</v>
      </c>
      <c r="C2163">
        <v>2023</v>
      </c>
      <c r="D2163">
        <v>99</v>
      </c>
      <c r="E2163">
        <v>99</v>
      </c>
      <c r="F2163">
        <v>99</v>
      </c>
      <c r="G2163">
        <v>99</v>
      </c>
      <c r="H2163">
        <v>99</v>
      </c>
      <c r="I2163">
        <v>99</v>
      </c>
      <c r="J2163">
        <v>999</v>
      </c>
      <c r="K2163">
        <v>99</v>
      </c>
      <c r="L2163">
        <v>99</v>
      </c>
      <c r="M2163">
        <v>99</v>
      </c>
      <c r="N2163">
        <v>90</v>
      </c>
      <c r="O2163">
        <v>99</v>
      </c>
      <c r="P2163">
        <v>9999</v>
      </c>
      <c r="Q2163">
        <v>1636</v>
      </c>
      <c r="R2163">
        <v>189348</v>
      </c>
      <c r="S2163">
        <v>189071</v>
      </c>
      <c r="T2163">
        <v>5.6075427255635137</v>
      </c>
      <c r="U2163">
        <v>59.864442458124174</v>
      </c>
      <c r="V2163">
        <v>100.10246542006242</v>
      </c>
      <c r="W2163">
        <v>92.259133341445093</v>
      </c>
      <c r="X2163">
        <v>1.9345332403827873</v>
      </c>
      <c r="Y2163">
        <v>3.8690664807655746</v>
      </c>
      <c r="Z2163">
        <v>0</v>
      </c>
      <c r="AA2163">
        <v>1.4137425659337399</v>
      </c>
      <c r="AB2163">
        <v>2.5842619867870447</v>
      </c>
      <c r="AC2163">
        <v>-4.7047552272626909</v>
      </c>
      <c r="AD2163">
        <v>14.794985513497297</v>
      </c>
      <c r="AE2163">
        <v>16.252114874207248</v>
      </c>
      <c r="AF2163">
        <v>2057</v>
      </c>
      <c r="AG2163">
        <v>2</v>
      </c>
      <c r="AH2163">
        <v>0</v>
      </c>
      <c r="AI2163">
        <v>494</v>
      </c>
      <c r="AJ2163">
        <v>9043</v>
      </c>
      <c r="AK2163">
        <v>1906</v>
      </c>
      <c r="AL2163">
        <v>11088</v>
      </c>
      <c r="AM2163">
        <v>2</v>
      </c>
      <c r="AN2163">
        <v>2447</v>
      </c>
      <c r="AO2163">
        <v>1637</v>
      </c>
      <c r="AP2163">
        <v>794</v>
      </c>
    </row>
    <row r="2164" spans="1:42">
      <c r="A2164">
        <v>11</v>
      </c>
      <c r="B2164">
        <v>40</v>
      </c>
      <c r="C2164">
        <v>2023</v>
      </c>
      <c r="D2164">
        <v>99</v>
      </c>
      <c r="E2164">
        <v>99</v>
      </c>
      <c r="F2164">
        <v>99</v>
      </c>
      <c r="G2164">
        <v>99</v>
      </c>
      <c r="H2164">
        <v>99</v>
      </c>
      <c r="I2164">
        <v>99</v>
      </c>
      <c r="J2164">
        <v>999</v>
      </c>
      <c r="K2164">
        <v>99</v>
      </c>
      <c r="L2164">
        <v>99</v>
      </c>
      <c r="M2164">
        <v>99</v>
      </c>
      <c r="N2164">
        <v>95</v>
      </c>
      <c r="O2164">
        <v>99</v>
      </c>
      <c r="P2164">
        <v>9999</v>
      </c>
      <c r="Q2164">
        <v>1580</v>
      </c>
      <c r="R2164">
        <v>82154</v>
      </c>
      <c r="S2164">
        <v>81959</v>
      </c>
      <c r="T2164">
        <v>6.5066825717554817</v>
      </c>
      <c r="U2164">
        <v>59.417806464207722</v>
      </c>
      <c r="V2164">
        <v>105.49848028684032</v>
      </c>
      <c r="W2164">
        <v>97.143315560218625</v>
      </c>
      <c r="X2164">
        <v>2.3626360250261698</v>
      </c>
      <c r="Y2164">
        <v>4.7252720500523395</v>
      </c>
      <c r="Z2164">
        <v>0</v>
      </c>
      <c r="AA2164">
        <v>1.4060615849243012</v>
      </c>
      <c r="AB2164">
        <v>2.7185295966754439</v>
      </c>
      <c r="AC2164">
        <v>-5.5711053076027319</v>
      </c>
      <c r="AD2164">
        <v>6.4192240735357995</v>
      </c>
      <c r="AE2164">
        <v>7.4179715694588255</v>
      </c>
      <c r="AF2164">
        <v>946</v>
      </c>
      <c r="AG2164">
        <v>0</v>
      </c>
      <c r="AH2164">
        <v>0</v>
      </c>
      <c r="AI2164">
        <v>224</v>
      </c>
      <c r="AJ2164">
        <v>4013</v>
      </c>
      <c r="AK2164">
        <v>761</v>
      </c>
      <c r="AL2164">
        <v>4896</v>
      </c>
      <c r="AM2164">
        <v>2</v>
      </c>
      <c r="AN2164">
        <v>1145</v>
      </c>
      <c r="AO2164">
        <v>870</v>
      </c>
      <c r="AP2164">
        <v>767</v>
      </c>
    </row>
    <row r="2165" spans="1:42">
      <c r="A2165">
        <v>11</v>
      </c>
      <c r="B2165">
        <v>41</v>
      </c>
      <c r="C2165">
        <v>2023</v>
      </c>
      <c r="D2165">
        <v>99</v>
      </c>
      <c r="E2165">
        <v>99</v>
      </c>
      <c r="F2165">
        <v>99</v>
      </c>
      <c r="G2165">
        <v>99</v>
      </c>
      <c r="H2165">
        <v>99</v>
      </c>
      <c r="I2165">
        <v>99</v>
      </c>
      <c r="J2165">
        <v>999</v>
      </c>
      <c r="K2165">
        <v>99</v>
      </c>
      <c r="L2165">
        <v>99</v>
      </c>
      <c r="M2165">
        <v>99</v>
      </c>
      <c r="N2165">
        <v>100</v>
      </c>
      <c r="O2165">
        <v>99</v>
      </c>
      <c r="P2165">
        <v>9999</v>
      </c>
      <c r="Q2165">
        <v>1473</v>
      </c>
      <c r="R2165">
        <v>30617</v>
      </c>
      <c r="S2165">
        <v>30515</v>
      </c>
      <c r="T2165">
        <v>7.3949766469608402</v>
      </c>
      <c r="U2165">
        <v>58.948648205800424</v>
      </c>
      <c r="V2165">
        <v>110.98225496616362</v>
      </c>
      <c r="W2165">
        <v>102.09476978535201</v>
      </c>
      <c r="X2165">
        <v>3.1747068622007371</v>
      </c>
      <c r="Y2165">
        <v>6.3494137244014741</v>
      </c>
      <c r="Z2165">
        <v>0</v>
      </c>
      <c r="AA2165">
        <v>1.416454938551273</v>
      </c>
      <c r="AB2165">
        <v>2.8601835432906224</v>
      </c>
      <c r="AC2165">
        <v>-5.1090324862299452</v>
      </c>
      <c r="AD2165">
        <v>2.3923044947226622</v>
      </c>
      <c r="AE2165">
        <v>2.9026352160015776</v>
      </c>
      <c r="AF2165">
        <v>410</v>
      </c>
      <c r="AG2165">
        <v>0</v>
      </c>
      <c r="AH2165">
        <v>0</v>
      </c>
      <c r="AI2165">
        <v>92</v>
      </c>
      <c r="AJ2165">
        <v>1560</v>
      </c>
      <c r="AK2165">
        <v>285</v>
      </c>
      <c r="AL2165">
        <v>2033</v>
      </c>
      <c r="AM2165">
        <v>0</v>
      </c>
      <c r="AN2165">
        <v>553</v>
      </c>
      <c r="AO2165">
        <v>448</v>
      </c>
      <c r="AP2165">
        <v>740</v>
      </c>
    </row>
    <row r="2166" spans="1:42">
      <c r="A2166">
        <v>11</v>
      </c>
      <c r="B2166">
        <v>42</v>
      </c>
      <c r="C2166">
        <v>2023</v>
      </c>
      <c r="D2166">
        <v>99</v>
      </c>
      <c r="E2166">
        <v>99</v>
      </c>
      <c r="F2166">
        <v>99</v>
      </c>
      <c r="G2166">
        <v>99</v>
      </c>
      <c r="H2166">
        <v>99</v>
      </c>
      <c r="I2166">
        <v>99</v>
      </c>
      <c r="J2166">
        <v>999</v>
      </c>
      <c r="K2166">
        <v>99</v>
      </c>
      <c r="L2166">
        <v>99</v>
      </c>
      <c r="M2166">
        <v>99</v>
      </c>
      <c r="N2166">
        <v>105</v>
      </c>
      <c r="O2166">
        <v>99</v>
      </c>
      <c r="P2166">
        <v>9999</v>
      </c>
      <c r="Q2166">
        <v>1219</v>
      </c>
      <c r="R2166">
        <v>10696</v>
      </c>
      <c r="S2166">
        <v>10646</v>
      </c>
      <c r="T2166">
        <v>7.9943904263276</v>
      </c>
      <c r="U2166">
        <v>58.487413112906253</v>
      </c>
      <c r="V2166">
        <v>116.59528988552984</v>
      </c>
      <c r="W2166">
        <v>107.11281232387768</v>
      </c>
      <c r="X2166">
        <v>4.3193717277486909</v>
      </c>
      <c r="Y2166">
        <v>8.6387434554973819</v>
      </c>
      <c r="Z2166">
        <v>0</v>
      </c>
      <c r="AA2166">
        <v>1.3918171665980279</v>
      </c>
      <c r="AB2166">
        <v>3.0912877362396403</v>
      </c>
      <c r="AC2166">
        <v>-4.2023893672049342</v>
      </c>
      <c r="AD2166">
        <v>0.8357477504508477</v>
      </c>
      <c r="AE2166">
        <v>1.0624377062434311</v>
      </c>
      <c r="AF2166">
        <v>205</v>
      </c>
      <c r="AG2166">
        <v>0</v>
      </c>
      <c r="AH2166">
        <v>0</v>
      </c>
      <c r="AI2166">
        <v>44</v>
      </c>
      <c r="AJ2166">
        <v>580</v>
      </c>
      <c r="AK2166">
        <v>123</v>
      </c>
      <c r="AL2166">
        <v>749</v>
      </c>
      <c r="AM2166">
        <v>1</v>
      </c>
      <c r="AN2166">
        <v>269</v>
      </c>
      <c r="AO2166">
        <v>202</v>
      </c>
      <c r="AP2166">
        <v>656</v>
      </c>
    </row>
    <row r="2167" spans="1:42">
      <c r="A2167">
        <v>11</v>
      </c>
      <c r="B2167">
        <v>43</v>
      </c>
      <c r="C2167">
        <v>2023</v>
      </c>
      <c r="D2167">
        <v>99</v>
      </c>
      <c r="E2167">
        <v>99</v>
      </c>
      <c r="F2167">
        <v>99</v>
      </c>
      <c r="G2167">
        <v>99</v>
      </c>
      <c r="H2167">
        <v>99</v>
      </c>
      <c r="I2167">
        <v>99</v>
      </c>
      <c r="J2167">
        <v>999</v>
      </c>
      <c r="K2167">
        <v>99</v>
      </c>
      <c r="L2167">
        <v>99</v>
      </c>
      <c r="M2167">
        <v>99</v>
      </c>
      <c r="N2167">
        <v>110</v>
      </c>
      <c r="O2167">
        <v>99</v>
      </c>
      <c r="P2167">
        <v>9999</v>
      </c>
      <c r="Q2167">
        <v>905</v>
      </c>
      <c r="R2167">
        <v>4137</v>
      </c>
      <c r="S2167">
        <v>4111</v>
      </c>
      <c r="T2167">
        <v>8.5661107082426877</v>
      </c>
      <c r="U2167">
        <v>58.034054974458755</v>
      </c>
      <c r="V2167">
        <v>122.31341381748578</v>
      </c>
      <c r="W2167">
        <v>112.18348333738749</v>
      </c>
      <c r="X2167">
        <v>5.2211747643219724</v>
      </c>
      <c r="Y2167">
        <v>10.442349528643945</v>
      </c>
      <c r="Z2167">
        <v>0</v>
      </c>
      <c r="AA2167">
        <v>1.4236328045092588</v>
      </c>
      <c r="AB2167">
        <v>3.2687619589443084</v>
      </c>
      <c r="AC2167">
        <v>-2.549146666034618E-3</v>
      </c>
      <c r="AD2167">
        <v>0.32325060243223241</v>
      </c>
      <c r="AE2167">
        <v>0.42968677709990449</v>
      </c>
      <c r="AF2167">
        <v>87</v>
      </c>
      <c r="AG2167">
        <v>0</v>
      </c>
      <c r="AH2167">
        <v>0</v>
      </c>
      <c r="AI2167">
        <v>28</v>
      </c>
      <c r="AJ2167">
        <v>220</v>
      </c>
      <c r="AK2167">
        <v>43</v>
      </c>
      <c r="AL2167">
        <v>325</v>
      </c>
      <c r="AM2167">
        <v>0</v>
      </c>
      <c r="AN2167">
        <v>127</v>
      </c>
      <c r="AO2167">
        <v>80</v>
      </c>
      <c r="AP2167">
        <v>568</v>
      </c>
    </row>
    <row r="2168" spans="1:42">
      <c r="A2168">
        <v>11</v>
      </c>
      <c r="B2168">
        <v>44</v>
      </c>
      <c r="C2168">
        <v>2023</v>
      </c>
      <c r="D2168">
        <v>99</v>
      </c>
      <c r="E2168">
        <v>99</v>
      </c>
      <c r="F2168">
        <v>99</v>
      </c>
      <c r="G2168">
        <v>99</v>
      </c>
      <c r="H2168">
        <v>99</v>
      </c>
      <c r="I2168">
        <v>99</v>
      </c>
      <c r="J2168">
        <v>999</v>
      </c>
      <c r="K2168">
        <v>99</v>
      </c>
      <c r="L2168">
        <v>99</v>
      </c>
      <c r="M2168">
        <v>99</v>
      </c>
      <c r="N2168">
        <v>115</v>
      </c>
      <c r="O2168">
        <v>99</v>
      </c>
      <c r="P2168">
        <v>9999</v>
      </c>
      <c r="Q2168">
        <v>634</v>
      </c>
      <c r="R2168">
        <v>2003</v>
      </c>
      <c r="S2168">
        <v>1985</v>
      </c>
      <c r="T2168">
        <v>8.6130803794308513</v>
      </c>
      <c r="U2168">
        <v>57.769773299748117</v>
      </c>
      <c r="V2168">
        <v>128.2166083109789</v>
      </c>
      <c r="W2168">
        <v>117.27934508816156</v>
      </c>
      <c r="X2168">
        <v>3.9940089865202193</v>
      </c>
      <c r="Y2168">
        <v>7.9880179730404386</v>
      </c>
      <c r="Z2168">
        <v>0</v>
      </c>
      <c r="AA2168">
        <v>1.4542655314521455</v>
      </c>
      <c r="AB2168">
        <v>3.5369076987552215</v>
      </c>
      <c r="AC2168">
        <v>0.91439991192039938</v>
      </c>
      <c r="AD2168">
        <v>0.15650736201879653</v>
      </c>
      <c r="AE2168">
        <v>0.21689904245956457</v>
      </c>
      <c r="AF2168">
        <v>53</v>
      </c>
      <c r="AG2168">
        <v>0</v>
      </c>
      <c r="AH2168">
        <v>0</v>
      </c>
      <c r="AI2168">
        <v>15</v>
      </c>
      <c r="AJ2168">
        <v>112</v>
      </c>
      <c r="AK2168">
        <v>11</v>
      </c>
      <c r="AL2168">
        <v>152</v>
      </c>
      <c r="AM2168">
        <v>0</v>
      </c>
      <c r="AN2168">
        <v>100</v>
      </c>
      <c r="AO2168">
        <v>48</v>
      </c>
      <c r="AP2168">
        <v>441</v>
      </c>
    </row>
    <row r="2169" spans="1:42">
      <c r="A2169">
        <v>11</v>
      </c>
      <c r="B2169">
        <v>45</v>
      </c>
      <c r="C2169">
        <v>2023</v>
      </c>
      <c r="D2169">
        <v>99</v>
      </c>
      <c r="E2169">
        <v>99</v>
      </c>
      <c r="F2169">
        <v>99</v>
      </c>
      <c r="G2169">
        <v>99</v>
      </c>
      <c r="H2169">
        <v>99</v>
      </c>
      <c r="I2169">
        <v>99</v>
      </c>
      <c r="J2169">
        <v>999</v>
      </c>
      <c r="K2169">
        <v>99</v>
      </c>
      <c r="L2169">
        <v>99</v>
      </c>
      <c r="M2169">
        <v>99</v>
      </c>
      <c r="N2169">
        <v>120</v>
      </c>
      <c r="O2169">
        <v>99</v>
      </c>
      <c r="P2169">
        <v>9999</v>
      </c>
      <c r="Q2169">
        <v>430</v>
      </c>
      <c r="R2169">
        <v>1089</v>
      </c>
      <c r="S2169">
        <v>1085</v>
      </c>
      <c r="T2169">
        <v>8.6280991735537178</v>
      </c>
      <c r="U2169">
        <v>57.647926267281107</v>
      </c>
      <c r="V2169">
        <v>132.76173168040498</v>
      </c>
      <c r="W2169">
        <v>122.09170506912422</v>
      </c>
      <c r="X2169">
        <v>4.7750229568411404</v>
      </c>
      <c r="Y2169">
        <v>9.5500459136822808</v>
      </c>
      <c r="Z2169">
        <v>0</v>
      </c>
      <c r="AA2169">
        <v>1.3678282917368565</v>
      </c>
      <c r="AB2169">
        <v>3.5905030691387143</v>
      </c>
      <c r="AC2169">
        <v>-5.8845875997405388</v>
      </c>
      <c r="AD2169">
        <v>8.5090622685206896E-2</v>
      </c>
      <c r="AE2169">
        <v>0.12342168993102282</v>
      </c>
      <c r="AF2169">
        <v>24</v>
      </c>
      <c r="AG2169">
        <v>0</v>
      </c>
      <c r="AH2169">
        <v>0</v>
      </c>
      <c r="AI2169">
        <v>8</v>
      </c>
      <c r="AJ2169">
        <v>44</v>
      </c>
      <c r="AK2169">
        <v>10</v>
      </c>
      <c r="AL2169">
        <v>79</v>
      </c>
      <c r="AM2169">
        <v>0</v>
      </c>
      <c r="AN2169">
        <v>50</v>
      </c>
      <c r="AO2169">
        <v>20</v>
      </c>
      <c r="AP2169">
        <v>362</v>
      </c>
    </row>
    <row r="2170" spans="1:42">
      <c r="A2170">
        <v>11</v>
      </c>
      <c r="B2170">
        <v>46</v>
      </c>
      <c r="C2170">
        <v>2023</v>
      </c>
      <c r="D2170">
        <v>99</v>
      </c>
      <c r="E2170">
        <v>99</v>
      </c>
      <c r="F2170">
        <v>99</v>
      </c>
      <c r="G2170">
        <v>99</v>
      </c>
      <c r="H2170">
        <v>99</v>
      </c>
      <c r="I2170">
        <v>99</v>
      </c>
      <c r="J2170">
        <v>999</v>
      </c>
      <c r="K2170">
        <v>99</v>
      </c>
      <c r="L2170">
        <v>99</v>
      </c>
      <c r="M2170">
        <v>99</v>
      </c>
      <c r="N2170">
        <v>125</v>
      </c>
      <c r="O2170">
        <v>99</v>
      </c>
      <c r="P2170">
        <v>9999</v>
      </c>
      <c r="Q2170">
        <v>9</v>
      </c>
      <c r="R2170">
        <v>10</v>
      </c>
      <c r="S2170">
        <v>5</v>
      </c>
      <c r="T2170">
        <v>2.8</v>
      </c>
      <c r="U2170">
        <v>59.2</v>
      </c>
      <c r="V2170">
        <v>684.26868905742162</v>
      </c>
      <c r="W2170">
        <v>481.06</v>
      </c>
      <c r="X2170">
        <v>10</v>
      </c>
      <c r="Y2170">
        <v>20</v>
      </c>
      <c r="Z2170">
        <v>0</v>
      </c>
      <c r="AA2170">
        <v>410.14964391060977</v>
      </c>
      <c r="AB2170">
        <v>3.4871191548325191</v>
      </c>
      <c r="AC2170">
        <v>-4.447643037011499</v>
      </c>
      <c r="AD2170">
        <v>7.8136476294955813E-4</v>
      </c>
      <c r="AE2170">
        <v>2.2410154095175859E-3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1</v>
      </c>
      <c r="AP2170">
        <v>8</v>
      </c>
    </row>
    <row r="2171" spans="1:42">
      <c r="A2171">
        <v>11</v>
      </c>
      <c r="B2171">
        <v>47</v>
      </c>
      <c r="C2171">
        <v>2022</v>
      </c>
      <c r="D2171">
        <v>99</v>
      </c>
      <c r="E2171">
        <v>99</v>
      </c>
      <c r="F2171">
        <v>99</v>
      </c>
      <c r="G2171">
        <v>99</v>
      </c>
      <c r="H2171">
        <v>99</v>
      </c>
      <c r="I2171">
        <v>99</v>
      </c>
      <c r="J2171">
        <v>999</v>
      </c>
      <c r="K2171">
        <v>99</v>
      </c>
      <c r="L2171">
        <v>99</v>
      </c>
      <c r="M2171">
        <v>99</v>
      </c>
      <c r="N2171">
        <v>40</v>
      </c>
      <c r="O2171">
        <v>99</v>
      </c>
      <c r="P2171">
        <v>9999</v>
      </c>
      <c r="Q2171">
        <v>1084</v>
      </c>
      <c r="R2171">
        <v>7603</v>
      </c>
      <c r="S2171">
        <v>7432</v>
      </c>
      <c r="T2171">
        <v>0.75864790214389088</v>
      </c>
      <c r="U2171">
        <v>62.979413347685693</v>
      </c>
      <c r="V2171">
        <v>54.734390652934565</v>
      </c>
      <c r="W2171">
        <v>49.421377825618919</v>
      </c>
      <c r="X2171">
        <v>1.6309351571747996</v>
      </c>
      <c r="Y2171">
        <v>3.2618703143495993</v>
      </c>
      <c r="Z2171">
        <v>0</v>
      </c>
      <c r="AA2171">
        <v>4.1247552116286004</v>
      </c>
      <c r="AB2171">
        <v>2.4653642233539377</v>
      </c>
      <c r="AC2171">
        <v>2.3699010309296682</v>
      </c>
      <c r="AD2171">
        <v>0.59340626748784597</v>
      </c>
      <c r="AE2171">
        <v>0.33758782617584426</v>
      </c>
      <c r="AF2171">
        <v>302</v>
      </c>
      <c r="AG2171">
        <v>0</v>
      </c>
      <c r="AH2171">
        <v>0</v>
      </c>
      <c r="AI2171">
        <v>338</v>
      </c>
      <c r="AJ2171">
        <v>442</v>
      </c>
      <c r="AK2171">
        <v>141</v>
      </c>
      <c r="AL2171">
        <v>609</v>
      </c>
      <c r="AM2171">
        <v>0</v>
      </c>
      <c r="AN2171">
        <v>181</v>
      </c>
      <c r="AO2171">
        <v>72</v>
      </c>
      <c r="AP2171">
        <v>608</v>
      </c>
    </row>
    <row r="2172" spans="1:42">
      <c r="A2172">
        <v>11</v>
      </c>
      <c r="B2172">
        <v>48</v>
      </c>
      <c r="C2172">
        <v>2022</v>
      </c>
      <c r="D2172">
        <v>99</v>
      </c>
      <c r="E2172">
        <v>99</v>
      </c>
      <c r="F2172">
        <v>99</v>
      </c>
      <c r="G2172">
        <v>99</v>
      </c>
      <c r="H2172">
        <v>99</v>
      </c>
      <c r="I2172">
        <v>99</v>
      </c>
      <c r="J2172">
        <v>999</v>
      </c>
      <c r="K2172">
        <v>99</v>
      </c>
      <c r="L2172">
        <v>99</v>
      </c>
      <c r="M2172">
        <v>99</v>
      </c>
      <c r="N2172">
        <v>55</v>
      </c>
      <c r="O2172">
        <v>99</v>
      </c>
      <c r="P2172">
        <v>9999</v>
      </c>
      <c r="Q2172">
        <v>1360</v>
      </c>
      <c r="R2172">
        <v>16764</v>
      </c>
      <c r="S2172">
        <v>16629</v>
      </c>
      <c r="T2172">
        <v>0.88093533762825105</v>
      </c>
      <c r="U2172">
        <v>62.846052077695603</v>
      </c>
      <c r="V2172">
        <v>65.392683890294037</v>
      </c>
      <c r="W2172">
        <v>59.875823561248239</v>
      </c>
      <c r="X2172">
        <v>2.2250059651634451</v>
      </c>
      <c r="Y2172">
        <v>4.4500119303268901</v>
      </c>
      <c r="Z2172">
        <v>0</v>
      </c>
      <c r="AA2172">
        <v>2.2277639663460298</v>
      </c>
      <c r="AB2172">
        <v>2.16319418074711</v>
      </c>
      <c r="AC2172">
        <v>-3.2106581312732954</v>
      </c>
      <c r="AD2172">
        <v>1.3084128196983096</v>
      </c>
      <c r="AE2172">
        <v>0.91513224966267492</v>
      </c>
      <c r="AF2172">
        <v>678</v>
      </c>
      <c r="AG2172">
        <v>0</v>
      </c>
      <c r="AH2172">
        <v>0</v>
      </c>
      <c r="AI2172">
        <v>564</v>
      </c>
      <c r="AJ2172">
        <v>1114</v>
      </c>
      <c r="AK2172">
        <v>319</v>
      </c>
      <c r="AL2172">
        <v>1516</v>
      </c>
      <c r="AM2172">
        <v>2</v>
      </c>
      <c r="AN2172">
        <v>393</v>
      </c>
      <c r="AO2172">
        <v>213</v>
      </c>
      <c r="AP2172">
        <v>725</v>
      </c>
    </row>
    <row r="2173" spans="1:42">
      <c r="A2173">
        <v>11</v>
      </c>
      <c r="B2173">
        <v>49</v>
      </c>
      <c r="C2173">
        <v>2022</v>
      </c>
      <c r="D2173">
        <v>99</v>
      </c>
      <c r="E2173">
        <v>99</v>
      </c>
      <c r="F2173">
        <v>99</v>
      </c>
      <c r="G2173">
        <v>99</v>
      </c>
      <c r="H2173">
        <v>99</v>
      </c>
      <c r="I2173">
        <v>99</v>
      </c>
      <c r="J2173">
        <v>999</v>
      </c>
      <c r="K2173">
        <v>99</v>
      </c>
      <c r="L2173">
        <v>99</v>
      </c>
      <c r="M2173">
        <v>99</v>
      </c>
      <c r="N2173">
        <v>63</v>
      </c>
      <c r="O2173">
        <v>99</v>
      </c>
      <c r="P2173">
        <v>9999</v>
      </c>
      <c r="Q2173">
        <v>1181</v>
      </c>
      <c r="R2173">
        <v>8555</v>
      </c>
      <c r="S2173">
        <v>8505</v>
      </c>
      <c r="T2173">
        <v>1.0016364699006428</v>
      </c>
      <c r="U2173">
        <v>62.645620223397998</v>
      </c>
      <c r="V2173">
        <v>69.850651869432468</v>
      </c>
      <c r="W2173">
        <v>64.094670194003726</v>
      </c>
      <c r="X2173">
        <v>2.1741671537112794</v>
      </c>
      <c r="Y2173">
        <v>4.3483343074225589</v>
      </c>
      <c r="Z2173">
        <v>0</v>
      </c>
      <c r="AA2173">
        <v>0.57281990666525151</v>
      </c>
      <c r="AB2173">
        <v>2.0827078243568673</v>
      </c>
      <c r="AC2173">
        <v>-3.2094875498784181</v>
      </c>
      <c r="AD2173">
        <v>0.66770888048908594</v>
      </c>
      <c r="AE2173">
        <v>0.50102853651829526</v>
      </c>
      <c r="AF2173">
        <v>288</v>
      </c>
      <c r="AG2173">
        <v>0</v>
      </c>
      <c r="AH2173">
        <v>0</v>
      </c>
      <c r="AI2173">
        <v>230</v>
      </c>
      <c r="AJ2173">
        <v>524</v>
      </c>
      <c r="AK2173">
        <v>137</v>
      </c>
      <c r="AL2173">
        <v>758</v>
      </c>
      <c r="AM2173">
        <v>0</v>
      </c>
      <c r="AN2173">
        <v>159</v>
      </c>
      <c r="AO2173">
        <v>114</v>
      </c>
      <c r="AP2173">
        <v>656</v>
      </c>
    </row>
    <row r="2174" spans="1:42">
      <c r="A2174">
        <v>11</v>
      </c>
      <c r="B2174">
        <v>50</v>
      </c>
      <c r="C2174">
        <v>2022</v>
      </c>
      <c r="D2174">
        <v>99</v>
      </c>
      <c r="E2174">
        <v>99</v>
      </c>
      <c r="F2174">
        <v>99</v>
      </c>
      <c r="G2174">
        <v>99</v>
      </c>
      <c r="H2174">
        <v>99</v>
      </c>
      <c r="I2174">
        <v>99</v>
      </c>
      <c r="J2174">
        <v>999</v>
      </c>
      <c r="K2174">
        <v>99</v>
      </c>
      <c r="L2174">
        <v>99</v>
      </c>
      <c r="M2174">
        <v>99</v>
      </c>
      <c r="N2174">
        <v>65</v>
      </c>
      <c r="O2174">
        <v>99</v>
      </c>
      <c r="P2174">
        <v>9999</v>
      </c>
      <c r="Q2174">
        <v>1269</v>
      </c>
      <c r="R2174">
        <v>12098</v>
      </c>
      <c r="S2174">
        <v>12040</v>
      </c>
      <c r="T2174">
        <v>1.2286328318730373</v>
      </c>
      <c r="U2174">
        <v>62.391362126245866</v>
      </c>
      <c r="V2174">
        <v>71.972377196993378</v>
      </c>
      <c r="W2174">
        <v>66.112085548173042</v>
      </c>
      <c r="X2174">
        <v>2.4962803769218058</v>
      </c>
      <c r="Y2174">
        <v>4.9925607538436116</v>
      </c>
      <c r="Z2174">
        <v>0</v>
      </c>
      <c r="AA2174">
        <v>0.56973249041391905</v>
      </c>
      <c r="AB2174">
        <v>2.1001878902879798</v>
      </c>
      <c r="AC2174">
        <v>-4.0586830323957795E-2</v>
      </c>
      <c r="AD2174">
        <v>0.9442363572363488</v>
      </c>
      <c r="AE2174">
        <v>0.73159978886906973</v>
      </c>
      <c r="AF2174">
        <v>407</v>
      </c>
      <c r="AG2174">
        <v>1</v>
      </c>
      <c r="AH2174">
        <v>0</v>
      </c>
      <c r="AI2174">
        <v>260</v>
      </c>
      <c r="AJ2174">
        <v>775</v>
      </c>
      <c r="AK2174">
        <v>197</v>
      </c>
      <c r="AL2174">
        <v>1152</v>
      </c>
      <c r="AM2174">
        <v>0</v>
      </c>
      <c r="AN2174">
        <v>246</v>
      </c>
      <c r="AO2174">
        <v>175</v>
      </c>
      <c r="AP2174">
        <v>671</v>
      </c>
    </row>
    <row r="2175" spans="1:42">
      <c r="A2175">
        <v>11</v>
      </c>
      <c r="B2175">
        <v>51</v>
      </c>
      <c r="C2175">
        <v>2022</v>
      </c>
      <c r="D2175">
        <v>99</v>
      </c>
      <c r="E2175">
        <v>99</v>
      </c>
      <c r="F2175">
        <v>99</v>
      </c>
      <c r="G2175">
        <v>99</v>
      </c>
      <c r="H2175">
        <v>99</v>
      </c>
      <c r="I2175">
        <v>99</v>
      </c>
      <c r="J2175">
        <v>999</v>
      </c>
      <c r="K2175">
        <v>99</v>
      </c>
      <c r="L2175">
        <v>99</v>
      </c>
      <c r="M2175">
        <v>99</v>
      </c>
      <c r="N2175">
        <v>67</v>
      </c>
      <c r="O2175">
        <v>99</v>
      </c>
      <c r="P2175">
        <v>9999</v>
      </c>
      <c r="Q2175">
        <v>1367</v>
      </c>
      <c r="R2175">
        <v>16552</v>
      </c>
      <c r="S2175">
        <v>16496</v>
      </c>
      <c r="T2175">
        <v>1.3726437892701795</v>
      </c>
      <c r="U2175">
        <v>62.272369059165847</v>
      </c>
      <c r="V2175">
        <v>74.040310373019437</v>
      </c>
      <c r="W2175">
        <v>68.107423011639213</v>
      </c>
      <c r="X2175">
        <v>2.3078782020299657</v>
      </c>
      <c r="Y2175">
        <v>4.6157564040599315</v>
      </c>
      <c r="Z2175">
        <v>0</v>
      </c>
      <c r="AA2175">
        <v>0.57501505226129679</v>
      </c>
      <c r="AB2175">
        <v>2.1181065203146074</v>
      </c>
      <c r="AC2175">
        <v>-1.1074585050617185</v>
      </c>
      <c r="AD2175">
        <v>1.2918664394921513</v>
      </c>
      <c r="AE2175">
        <v>1.0326171250352099</v>
      </c>
      <c r="AF2175">
        <v>500</v>
      </c>
      <c r="AG2175">
        <v>1</v>
      </c>
      <c r="AH2175">
        <v>0</v>
      </c>
      <c r="AI2175">
        <v>289</v>
      </c>
      <c r="AJ2175">
        <v>1073</v>
      </c>
      <c r="AK2175">
        <v>315</v>
      </c>
      <c r="AL2175">
        <v>1508</v>
      </c>
      <c r="AM2175">
        <v>1</v>
      </c>
      <c r="AN2175">
        <v>354</v>
      </c>
      <c r="AO2175">
        <v>200</v>
      </c>
      <c r="AP2175">
        <v>719</v>
      </c>
    </row>
    <row r="2176" spans="1:42">
      <c r="A2176">
        <v>11</v>
      </c>
      <c r="B2176">
        <v>52</v>
      </c>
      <c r="C2176">
        <v>2022</v>
      </c>
      <c r="D2176">
        <v>99</v>
      </c>
      <c r="E2176">
        <v>99</v>
      </c>
      <c r="F2176">
        <v>99</v>
      </c>
      <c r="G2176">
        <v>99</v>
      </c>
      <c r="H2176">
        <v>99</v>
      </c>
      <c r="I2176">
        <v>99</v>
      </c>
      <c r="J2176">
        <v>999</v>
      </c>
      <c r="K2176">
        <v>99</v>
      </c>
      <c r="L2176">
        <v>99</v>
      </c>
      <c r="M2176">
        <v>99</v>
      </c>
      <c r="N2176">
        <v>69</v>
      </c>
      <c r="O2176">
        <v>99</v>
      </c>
      <c r="P2176">
        <v>9999</v>
      </c>
      <c r="Q2176">
        <v>1428</v>
      </c>
      <c r="R2176">
        <v>22580</v>
      </c>
      <c r="S2176">
        <v>22506</v>
      </c>
      <c r="T2176">
        <v>1.515544729849424</v>
      </c>
      <c r="U2176">
        <v>62.096907491335642</v>
      </c>
      <c r="V2176">
        <v>76.203323269327427</v>
      </c>
      <c r="W2176">
        <v>70.105226606238418</v>
      </c>
      <c r="X2176">
        <v>2.4800708591674043</v>
      </c>
      <c r="Y2176">
        <v>4.9601417183348087</v>
      </c>
      <c r="Z2176">
        <v>0</v>
      </c>
      <c r="AA2176">
        <v>0.57238776801347246</v>
      </c>
      <c r="AB2176">
        <v>2.1314823788841775</v>
      </c>
      <c r="AC2176">
        <v>-2.731504951509141</v>
      </c>
      <c r="AD2176">
        <v>1.7623455898823561</v>
      </c>
      <c r="AE2176">
        <v>1.450156718708641</v>
      </c>
      <c r="AF2176">
        <v>621</v>
      </c>
      <c r="AG2176">
        <v>1</v>
      </c>
      <c r="AH2176">
        <v>0</v>
      </c>
      <c r="AI2176">
        <v>328</v>
      </c>
      <c r="AJ2176">
        <v>1431</v>
      </c>
      <c r="AK2176">
        <v>364</v>
      </c>
      <c r="AL2176">
        <v>2071</v>
      </c>
      <c r="AM2176">
        <v>2</v>
      </c>
      <c r="AN2176">
        <v>408</v>
      </c>
      <c r="AO2176">
        <v>265</v>
      </c>
      <c r="AP2176">
        <v>758</v>
      </c>
    </row>
    <row r="2177" spans="1:42">
      <c r="A2177">
        <v>11</v>
      </c>
      <c r="B2177">
        <v>53</v>
      </c>
      <c r="C2177">
        <v>2022</v>
      </c>
      <c r="D2177">
        <v>99</v>
      </c>
      <c r="E2177">
        <v>99</v>
      </c>
      <c r="F2177">
        <v>99</v>
      </c>
      <c r="G2177">
        <v>99</v>
      </c>
      <c r="H2177">
        <v>99</v>
      </c>
      <c r="I2177">
        <v>99</v>
      </c>
      <c r="J2177">
        <v>999</v>
      </c>
      <c r="K2177">
        <v>99</v>
      </c>
      <c r="L2177">
        <v>99</v>
      </c>
      <c r="M2177">
        <v>99</v>
      </c>
      <c r="N2177">
        <v>71</v>
      </c>
      <c r="O2177">
        <v>99</v>
      </c>
      <c r="P2177">
        <v>9999</v>
      </c>
      <c r="Q2177">
        <v>1480</v>
      </c>
      <c r="R2177">
        <v>31901</v>
      </c>
      <c r="S2177">
        <v>31832</v>
      </c>
      <c r="T2177">
        <v>1.7202282060123504</v>
      </c>
      <c r="U2177">
        <v>61.930541593365184</v>
      </c>
      <c r="V2177">
        <v>78.252781667676516</v>
      </c>
      <c r="W2177">
        <v>72.071012503142114</v>
      </c>
      <c r="X2177">
        <v>2.1880191843515875</v>
      </c>
      <c r="Y2177">
        <v>4.376038368703175</v>
      </c>
      <c r="Z2177">
        <v>0</v>
      </c>
      <c r="AA2177">
        <v>0.58620002403159843</v>
      </c>
      <c r="AB2177">
        <v>2.1402906436797871</v>
      </c>
      <c r="AC2177">
        <v>-2.5073617136947273</v>
      </c>
      <c r="AD2177">
        <v>2.4898399762106762</v>
      </c>
      <c r="AE2177">
        <v>2.1085833679930381</v>
      </c>
      <c r="AF2177">
        <v>858</v>
      </c>
      <c r="AG2177">
        <v>0</v>
      </c>
      <c r="AH2177">
        <v>0</v>
      </c>
      <c r="AI2177">
        <v>373</v>
      </c>
      <c r="AJ2177">
        <v>2073</v>
      </c>
      <c r="AK2177">
        <v>549</v>
      </c>
      <c r="AL2177">
        <v>2878</v>
      </c>
      <c r="AM2177">
        <v>4</v>
      </c>
      <c r="AN2177">
        <v>561</v>
      </c>
      <c r="AO2177">
        <v>407</v>
      </c>
      <c r="AP2177">
        <v>772</v>
      </c>
    </row>
    <row r="2178" spans="1:42">
      <c r="A2178">
        <v>11</v>
      </c>
      <c r="B2178">
        <v>54</v>
      </c>
      <c r="C2178">
        <v>2022</v>
      </c>
      <c r="D2178">
        <v>99</v>
      </c>
      <c r="E2178">
        <v>99</v>
      </c>
      <c r="F2178">
        <v>99</v>
      </c>
      <c r="G2178">
        <v>99</v>
      </c>
      <c r="H2178">
        <v>99</v>
      </c>
      <c r="I2178">
        <v>99</v>
      </c>
      <c r="J2178">
        <v>999</v>
      </c>
      <c r="K2178">
        <v>99</v>
      </c>
      <c r="L2178">
        <v>99</v>
      </c>
      <c r="M2178">
        <v>99</v>
      </c>
      <c r="N2178">
        <v>73</v>
      </c>
      <c r="O2178">
        <v>99</v>
      </c>
      <c r="P2178">
        <v>9999</v>
      </c>
      <c r="Q2178">
        <v>1518</v>
      </c>
      <c r="R2178">
        <v>42073</v>
      </c>
      <c r="S2178">
        <v>41945</v>
      </c>
      <c r="T2178">
        <v>2.0128110664796903</v>
      </c>
      <c r="U2178">
        <v>61.743783526046002</v>
      </c>
      <c r="V2178">
        <v>80.531031001101994</v>
      </c>
      <c r="W2178">
        <v>74.103180116818734</v>
      </c>
      <c r="X2178">
        <v>1.9442397737266179</v>
      </c>
      <c r="Y2178">
        <v>3.8884795474532359</v>
      </c>
      <c r="Z2178">
        <v>0</v>
      </c>
      <c r="AA2178">
        <v>0.57963405482811725</v>
      </c>
      <c r="AB2178">
        <v>2.1844356812562129</v>
      </c>
      <c r="AC2178">
        <v>-1.1682310171629828</v>
      </c>
      <c r="AD2178">
        <v>3.2837540302533395</v>
      </c>
      <c r="AE2178">
        <v>2.8568225931452047</v>
      </c>
      <c r="AF2178">
        <v>898</v>
      </c>
      <c r="AG2178">
        <v>0</v>
      </c>
      <c r="AH2178">
        <v>0</v>
      </c>
      <c r="AI2178">
        <v>453</v>
      </c>
      <c r="AJ2178">
        <v>2660</v>
      </c>
      <c r="AK2178">
        <v>642</v>
      </c>
      <c r="AL2178">
        <v>3836</v>
      </c>
      <c r="AM2178">
        <v>0</v>
      </c>
      <c r="AN2178">
        <v>659</v>
      </c>
      <c r="AO2178">
        <v>461</v>
      </c>
      <c r="AP2178">
        <v>785</v>
      </c>
    </row>
    <row r="2179" spans="1:42">
      <c r="A2179">
        <v>11</v>
      </c>
      <c r="B2179">
        <v>55</v>
      </c>
      <c r="C2179">
        <v>2022</v>
      </c>
      <c r="D2179">
        <v>99</v>
      </c>
      <c r="E2179">
        <v>99</v>
      </c>
      <c r="F2179">
        <v>99</v>
      </c>
      <c r="G2179">
        <v>99</v>
      </c>
      <c r="H2179">
        <v>99</v>
      </c>
      <c r="I2179">
        <v>99</v>
      </c>
      <c r="J2179">
        <v>999</v>
      </c>
      <c r="K2179">
        <v>99</v>
      </c>
      <c r="L2179">
        <v>99</v>
      </c>
      <c r="M2179">
        <v>99</v>
      </c>
      <c r="N2179">
        <v>75</v>
      </c>
      <c r="O2179">
        <v>99</v>
      </c>
      <c r="P2179">
        <v>9999</v>
      </c>
      <c r="Q2179">
        <v>1541</v>
      </c>
      <c r="R2179">
        <v>56842</v>
      </c>
      <c r="S2179">
        <v>56738</v>
      </c>
      <c r="T2179">
        <v>2.2936560993631474</v>
      </c>
      <c r="U2179">
        <v>61.541259825866291</v>
      </c>
      <c r="V2179">
        <v>82.588553716735859</v>
      </c>
      <c r="W2179">
        <v>76.08988772956414</v>
      </c>
      <c r="X2179">
        <v>2.0425037824144123</v>
      </c>
      <c r="Y2179">
        <v>4.0850075648288247</v>
      </c>
      <c r="Z2179">
        <v>0</v>
      </c>
      <c r="AA2179">
        <v>0.56563557503297357</v>
      </c>
      <c r="AB2179">
        <v>2.1967529880326846</v>
      </c>
      <c r="AC2179">
        <v>-2.0360322870026906</v>
      </c>
      <c r="AD2179">
        <v>4.4364591682946388</v>
      </c>
      <c r="AE2179">
        <v>3.9679591580146112</v>
      </c>
      <c r="AF2179">
        <v>1157</v>
      </c>
      <c r="AG2179">
        <v>0</v>
      </c>
      <c r="AH2179">
        <v>0</v>
      </c>
      <c r="AI2179">
        <v>405</v>
      </c>
      <c r="AJ2179">
        <v>3297</v>
      </c>
      <c r="AK2179">
        <v>843</v>
      </c>
      <c r="AL2179">
        <v>5022</v>
      </c>
      <c r="AM2179">
        <v>1</v>
      </c>
      <c r="AN2179">
        <v>848</v>
      </c>
      <c r="AO2179">
        <v>675</v>
      </c>
      <c r="AP2179">
        <v>789</v>
      </c>
    </row>
    <row r="2180" spans="1:42">
      <c r="A2180">
        <v>11</v>
      </c>
      <c r="B2180">
        <v>56</v>
      </c>
      <c r="C2180">
        <v>2022</v>
      </c>
      <c r="D2180">
        <v>99</v>
      </c>
      <c r="E2180">
        <v>99</v>
      </c>
      <c r="F2180">
        <v>99</v>
      </c>
      <c r="G2180">
        <v>99</v>
      </c>
      <c r="H2180">
        <v>99</v>
      </c>
      <c r="I2180">
        <v>99</v>
      </c>
      <c r="J2180">
        <v>999</v>
      </c>
      <c r="K2180">
        <v>99</v>
      </c>
      <c r="L2180">
        <v>99</v>
      </c>
      <c r="M2180">
        <v>99</v>
      </c>
      <c r="N2180">
        <v>77</v>
      </c>
      <c r="O2180">
        <v>99</v>
      </c>
      <c r="P2180">
        <v>9999</v>
      </c>
      <c r="Q2180">
        <v>1554</v>
      </c>
      <c r="R2180">
        <v>71161</v>
      </c>
      <c r="S2180">
        <v>71047</v>
      </c>
      <c r="T2180">
        <v>2.6749764618260001</v>
      </c>
      <c r="U2180">
        <v>61.323729362253133</v>
      </c>
      <c r="V2180">
        <v>84.748457222731062</v>
      </c>
      <c r="W2180">
        <v>78.097503202106353</v>
      </c>
      <c r="X2180">
        <v>1.8704065429097401</v>
      </c>
      <c r="Y2180">
        <v>3.7408130858194801</v>
      </c>
      <c r="Z2180">
        <v>0</v>
      </c>
      <c r="AA2180">
        <v>0.57849735417929748</v>
      </c>
      <c r="AB2180">
        <v>2.2426023904287913</v>
      </c>
      <c r="AC2180">
        <v>-2.4395712661437421</v>
      </c>
      <c r="AD2180">
        <v>5.5540422728794683</v>
      </c>
      <c r="AE2180">
        <v>5.0997527519129617</v>
      </c>
      <c r="AF2180">
        <v>1242</v>
      </c>
      <c r="AG2180">
        <v>0</v>
      </c>
      <c r="AH2180">
        <v>0</v>
      </c>
      <c r="AI2180">
        <v>466</v>
      </c>
      <c r="AJ2180">
        <v>4083</v>
      </c>
      <c r="AK2180">
        <v>1071</v>
      </c>
      <c r="AL2180">
        <v>6387</v>
      </c>
      <c r="AM2180">
        <v>2</v>
      </c>
      <c r="AN2180">
        <v>1130</v>
      </c>
      <c r="AO2180">
        <v>770</v>
      </c>
      <c r="AP2180">
        <v>791</v>
      </c>
    </row>
    <row r="2181" spans="1:42">
      <c r="A2181">
        <v>11</v>
      </c>
      <c r="B2181">
        <v>57</v>
      </c>
      <c r="C2181">
        <v>2022</v>
      </c>
      <c r="D2181">
        <v>99</v>
      </c>
      <c r="E2181">
        <v>99</v>
      </c>
      <c r="F2181">
        <v>99</v>
      </c>
      <c r="G2181">
        <v>99</v>
      </c>
      <c r="H2181">
        <v>99</v>
      </c>
      <c r="I2181">
        <v>99</v>
      </c>
      <c r="J2181">
        <v>999</v>
      </c>
      <c r="K2181">
        <v>99</v>
      </c>
      <c r="L2181">
        <v>99</v>
      </c>
      <c r="M2181">
        <v>99</v>
      </c>
      <c r="N2181">
        <v>79</v>
      </c>
      <c r="O2181">
        <v>99</v>
      </c>
      <c r="P2181">
        <v>9999</v>
      </c>
      <c r="Q2181">
        <v>1577</v>
      </c>
      <c r="R2181">
        <v>88013</v>
      </c>
      <c r="S2181">
        <v>87880</v>
      </c>
      <c r="T2181">
        <v>2.9798552486564494</v>
      </c>
      <c r="U2181">
        <v>61.15169549385525</v>
      </c>
      <c r="V2181">
        <v>86.911963201076645</v>
      </c>
      <c r="W2181">
        <v>80.098540282202137</v>
      </c>
      <c r="X2181">
        <v>1.8372285912308404</v>
      </c>
      <c r="Y2181">
        <v>3.6744571824616807</v>
      </c>
      <c r="Z2181">
        <v>0</v>
      </c>
      <c r="AA2181">
        <v>0.57889376021930306</v>
      </c>
      <c r="AB2181">
        <v>2.2677729430444122</v>
      </c>
      <c r="AC2181">
        <v>-2.8298722606761713</v>
      </c>
      <c r="AD2181">
        <v>6.8693234013425997</v>
      </c>
      <c r="AE2181">
        <v>6.4696513462704948</v>
      </c>
      <c r="AF2181">
        <v>1526</v>
      </c>
      <c r="AG2181">
        <v>2</v>
      </c>
      <c r="AH2181">
        <v>0</v>
      </c>
      <c r="AI2181">
        <v>489</v>
      </c>
      <c r="AJ2181">
        <v>4934</v>
      </c>
      <c r="AK2181">
        <v>1212</v>
      </c>
      <c r="AL2181">
        <v>7323</v>
      </c>
      <c r="AM2181">
        <v>0</v>
      </c>
      <c r="AN2181">
        <v>1202</v>
      </c>
      <c r="AO2181">
        <v>936</v>
      </c>
      <c r="AP2181">
        <v>810</v>
      </c>
    </row>
    <row r="2182" spans="1:42">
      <c r="A2182">
        <v>11</v>
      </c>
      <c r="B2182">
        <v>58</v>
      </c>
      <c r="C2182">
        <v>2022</v>
      </c>
      <c r="D2182">
        <v>99</v>
      </c>
      <c r="E2182">
        <v>99</v>
      </c>
      <c r="F2182">
        <v>99</v>
      </c>
      <c r="G2182">
        <v>99</v>
      </c>
      <c r="H2182">
        <v>99</v>
      </c>
      <c r="I2182">
        <v>99</v>
      </c>
      <c r="J2182">
        <v>999</v>
      </c>
      <c r="K2182">
        <v>99</v>
      </c>
      <c r="L2182">
        <v>99</v>
      </c>
      <c r="M2182">
        <v>99</v>
      </c>
      <c r="N2182">
        <v>81</v>
      </c>
      <c r="O2182">
        <v>99</v>
      </c>
      <c r="P2182">
        <v>9999</v>
      </c>
      <c r="Q2182">
        <v>1592</v>
      </c>
      <c r="R2182">
        <v>103659</v>
      </c>
      <c r="S2182">
        <v>103514</v>
      </c>
      <c r="T2182">
        <v>3.3465979799149128</v>
      </c>
      <c r="U2182">
        <v>60.957097590664048</v>
      </c>
      <c r="V2182">
        <v>89.038357972983761</v>
      </c>
      <c r="W2182">
        <v>82.067492126667418</v>
      </c>
      <c r="X2182">
        <v>1.693051254594391</v>
      </c>
      <c r="Y2182">
        <v>3.386102509188782</v>
      </c>
      <c r="Z2182">
        <v>0</v>
      </c>
      <c r="AA2182">
        <v>0.57606267525893395</v>
      </c>
      <c r="AB2182">
        <v>2.3205968706275297</v>
      </c>
      <c r="AC2182">
        <v>-2.5045279161367322</v>
      </c>
      <c r="AD2182">
        <v>8.0904774801423933</v>
      </c>
      <c r="AE2182">
        <v>7.8079402313005852</v>
      </c>
      <c r="AF2182">
        <v>1552</v>
      </c>
      <c r="AG2182">
        <v>1</v>
      </c>
      <c r="AH2182">
        <v>0</v>
      </c>
      <c r="AI2182">
        <v>457</v>
      </c>
      <c r="AJ2182">
        <v>5638</v>
      </c>
      <c r="AK2182">
        <v>1264</v>
      </c>
      <c r="AL2182">
        <v>8794</v>
      </c>
      <c r="AM2182">
        <v>0</v>
      </c>
      <c r="AN2182">
        <v>1483</v>
      </c>
      <c r="AO2182">
        <v>1062</v>
      </c>
      <c r="AP2182">
        <v>801</v>
      </c>
    </row>
    <row r="2183" spans="1:42">
      <c r="A2183">
        <v>11</v>
      </c>
      <c r="B2183">
        <v>59</v>
      </c>
      <c r="C2183">
        <v>2022</v>
      </c>
      <c r="D2183">
        <v>99</v>
      </c>
      <c r="E2183">
        <v>99</v>
      </c>
      <c r="F2183">
        <v>99</v>
      </c>
      <c r="G2183">
        <v>99</v>
      </c>
      <c r="H2183">
        <v>99</v>
      </c>
      <c r="I2183">
        <v>99</v>
      </c>
      <c r="J2183">
        <v>999</v>
      </c>
      <c r="K2183">
        <v>99</v>
      </c>
      <c r="L2183">
        <v>99</v>
      </c>
      <c r="M2183">
        <v>99</v>
      </c>
      <c r="N2183">
        <v>83</v>
      </c>
      <c r="O2183">
        <v>99</v>
      </c>
      <c r="P2183">
        <v>9999</v>
      </c>
      <c r="Q2183">
        <v>1597</v>
      </c>
      <c r="R2183">
        <v>117562</v>
      </c>
      <c r="S2183">
        <v>117381</v>
      </c>
      <c r="T2183">
        <v>3.7202837651622129</v>
      </c>
      <c r="U2183">
        <v>60.768403745069477</v>
      </c>
      <c r="V2183">
        <v>91.219855376827326</v>
      </c>
      <c r="W2183">
        <v>84.066175701349124</v>
      </c>
      <c r="X2183">
        <v>1.6450893996359373</v>
      </c>
      <c r="Y2183">
        <v>3.2901787992718745</v>
      </c>
      <c r="Z2183">
        <v>0</v>
      </c>
      <c r="AA2183">
        <v>0.58521227300285539</v>
      </c>
      <c r="AB2183">
        <v>2.3336559279990876</v>
      </c>
      <c r="AC2183">
        <v>-2.4538315252351408</v>
      </c>
      <c r="AD2183">
        <v>9.1755922160207977</v>
      </c>
      <c r="AE2183">
        <v>9.0695413103373355</v>
      </c>
      <c r="AF2183">
        <v>1608</v>
      </c>
      <c r="AG2183">
        <v>0</v>
      </c>
      <c r="AH2183">
        <v>0</v>
      </c>
      <c r="AI2183">
        <v>458</v>
      </c>
      <c r="AJ2183">
        <v>6210</v>
      </c>
      <c r="AK2183">
        <v>1458</v>
      </c>
      <c r="AL2183">
        <v>9398</v>
      </c>
      <c r="AM2183">
        <v>1</v>
      </c>
      <c r="AN2183">
        <v>1553</v>
      </c>
      <c r="AO2183">
        <v>1119</v>
      </c>
      <c r="AP2183">
        <v>807</v>
      </c>
    </row>
    <row r="2184" spans="1:42">
      <c r="A2184">
        <v>11</v>
      </c>
      <c r="B2184">
        <v>60</v>
      </c>
      <c r="C2184">
        <v>2022</v>
      </c>
      <c r="D2184">
        <v>99</v>
      </c>
      <c r="E2184">
        <v>99</v>
      </c>
      <c r="F2184">
        <v>99</v>
      </c>
      <c r="G2184">
        <v>99</v>
      </c>
      <c r="H2184">
        <v>99</v>
      </c>
      <c r="I2184">
        <v>99</v>
      </c>
      <c r="J2184">
        <v>999</v>
      </c>
      <c r="K2184">
        <v>99</v>
      </c>
      <c r="L2184">
        <v>99</v>
      </c>
      <c r="M2184">
        <v>99</v>
      </c>
      <c r="N2184">
        <v>85</v>
      </c>
      <c r="O2184">
        <v>99</v>
      </c>
      <c r="P2184">
        <v>9999</v>
      </c>
      <c r="Q2184">
        <v>1591</v>
      </c>
      <c r="R2184">
        <v>124947</v>
      </c>
      <c r="S2184">
        <v>124776</v>
      </c>
      <c r="T2184">
        <v>4.0770166550617457</v>
      </c>
      <c r="U2184">
        <v>60.597526767968205</v>
      </c>
      <c r="V2184">
        <v>93.352875091057683</v>
      </c>
      <c r="W2184">
        <v>86.046816054370538</v>
      </c>
      <c r="X2184">
        <v>1.7519428237572729</v>
      </c>
      <c r="Y2184">
        <v>3.5038856475145459</v>
      </c>
      <c r="Z2184">
        <v>0</v>
      </c>
      <c r="AA2184">
        <v>0.56230848078961859</v>
      </c>
      <c r="AB2184">
        <v>2.3767246916693279</v>
      </c>
      <c r="AC2184">
        <v>-2.2684746318125542</v>
      </c>
      <c r="AD2184">
        <v>9.7519838095230647</v>
      </c>
      <c r="AE2184">
        <v>9.8680670387332885</v>
      </c>
      <c r="AF2184">
        <v>1604</v>
      </c>
      <c r="AG2184">
        <v>1</v>
      </c>
      <c r="AH2184">
        <v>0</v>
      </c>
      <c r="AI2184">
        <v>415</v>
      </c>
      <c r="AJ2184">
        <v>6190</v>
      </c>
      <c r="AK2184">
        <v>1449</v>
      </c>
      <c r="AL2184">
        <v>9488</v>
      </c>
      <c r="AM2184">
        <v>2</v>
      </c>
      <c r="AN2184">
        <v>1609</v>
      </c>
      <c r="AO2184">
        <v>1157</v>
      </c>
      <c r="AP2184">
        <v>806</v>
      </c>
    </row>
    <row r="2185" spans="1:42">
      <c r="A2185">
        <v>11</v>
      </c>
      <c r="B2185">
        <v>61</v>
      </c>
      <c r="C2185">
        <v>2022</v>
      </c>
      <c r="D2185">
        <v>99</v>
      </c>
      <c r="E2185">
        <v>99</v>
      </c>
      <c r="F2185">
        <v>99</v>
      </c>
      <c r="G2185">
        <v>99</v>
      </c>
      <c r="H2185">
        <v>99</v>
      </c>
      <c r="I2185">
        <v>99</v>
      </c>
      <c r="J2185">
        <v>999</v>
      </c>
      <c r="K2185">
        <v>99</v>
      </c>
      <c r="L2185">
        <v>99</v>
      </c>
      <c r="M2185">
        <v>99</v>
      </c>
      <c r="N2185">
        <v>87</v>
      </c>
      <c r="O2185">
        <v>99</v>
      </c>
      <c r="P2185">
        <v>9999</v>
      </c>
      <c r="Q2185">
        <v>1662</v>
      </c>
      <c r="R2185">
        <v>176803</v>
      </c>
      <c r="S2185">
        <v>176582</v>
      </c>
      <c r="T2185">
        <v>4.5294536857406253</v>
      </c>
      <c r="U2185">
        <v>60.374630483288207</v>
      </c>
      <c r="V2185">
        <v>96.022872778144674</v>
      </c>
      <c r="W2185">
        <v>88.51806152382305</v>
      </c>
      <c r="X2185">
        <v>1.6515556862722918</v>
      </c>
      <c r="Y2185">
        <v>3.3031113725445835</v>
      </c>
      <c r="Z2185">
        <v>0</v>
      </c>
      <c r="AA2185">
        <v>0.86227340603408287</v>
      </c>
      <c r="AB2185">
        <v>2.4273616387464556</v>
      </c>
      <c r="AC2185">
        <v>-2.9440626835497374</v>
      </c>
      <c r="AD2185">
        <v>13.79929084712003</v>
      </c>
      <c r="AE2185">
        <v>14.366287493186038</v>
      </c>
      <c r="AF2185">
        <v>2149</v>
      </c>
      <c r="AG2185">
        <v>4</v>
      </c>
      <c r="AH2185">
        <v>0</v>
      </c>
      <c r="AI2185">
        <v>506</v>
      </c>
      <c r="AJ2185">
        <v>8517</v>
      </c>
      <c r="AK2185">
        <v>1924</v>
      </c>
      <c r="AL2185">
        <v>12891</v>
      </c>
      <c r="AM2185">
        <v>5</v>
      </c>
      <c r="AN2185">
        <v>2209</v>
      </c>
      <c r="AO2185">
        <v>1745</v>
      </c>
      <c r="AP2185">
        <v>822</v>
      </c>
    </row>
    <row r="2186" spans="1:42">
      <c r="A2186">
        <v>11</v>
      </c>
      <c r="B2186">
        <v>62</v>
      </c>
      <c r="C2186">
        <v>2022</v>
      </c>
      <c r="D2186">
        <v>99</v>
      </c>
      <c r="E2186">
        <v>99</v>
      </c>
      <c r="F2186">
        <v>99</v>
      </c>
      <c r="G2186">
        <v>99</v>
      </c>
      <c r="H2186">
        <v>99</v>
      </c>
      <c r="I2186">
        <v>99</v>
      </c>
      <c r="J2186">
        <v>999</v>
      </c>
      <c r="K2186">
        <v>99</v>
      </c>
      <c r="L2186">
        <v>99</v>
      </c>
      <c r="M2186">
        <v>99</v>
      </c>
      <c r="N2186">
        <v>90</v>
      </c>
      <c r="O2186">
        <v>99</v>
      </c>
      <c r="P2186">
        <v>9999</v>
      </c>
      <c r="Q2186">
        <v>1721</v>
      </c>
      <c r="R2186">
        <v>214203</v>
      </c>
      <c r="S2186">
        <v>213868</v>
      </c>
      <c r="T2186">
        <v>5.2675359355377847</v>
      </c>
      <c r="U2186">
        <v>60.027128883236394</v>
      </c>
      <c r="V2186">
        <v>100.1525489107492</v>
      </c>
      <c r="W2186">
        <v>92.29619405427529</v>
      </c>
      <c r="X2186">
        <v>1.8412440535379984</v>
      </c>
      <c r="Y2186">
        <v>3.6824881070759967</v>
      </c>
      <c r="Z2186">
        <v>0</v>
      </c>
      <c r="AA2186">
        <v>1.4272276704670741</v>
      </c>
      <c r="AB2186">
        <v>2.5009757370001764</v>
      </c>
      <c r="AC2186">
        <v>-4.8166850552058227</v>
      </c>
      <c r="AD2186">
        <v>16.718322072168753</v>
      </c>
      <c r="AE2186">
        <v>18.142445533272888</v>
      </c>
      <c r="AF2186">
        <v>2485</v>
      </c>
      <c r="AG2186">
        <v>2</v>
      </c>
      <c r="AH2186">
        <v>0</v>
      </c>
      <c r="AI2186">
        <v>557</v>
      </c>
      <c r="AJ2186">
        <v>10172</v>
      </c>
      <c r="AK2186">
        <v>2176</v>
      </c>
      <c r="AL2186">
        <v>14678</v>
      </c>
      <c r="AM2186">
        <v>2</v>
      </c>
      <c r="AN2186">
        <v>2719</v>
      </c>
      <c r="AO2186">
        <v>2030</v>
      </c>
      <c r="AP2186">
        <v>846</v>
      </c>
    </row>
    <row r="2187" spans="1:42">
      <c r="A2187">
        <v>11</v>
      </c>
      <c r="B2187">
        <v>63</v>
      </c>
      <c r="C2187">
        <v>2022</v>
      </c>
      <c r="D2187">
        <v>99</v>
      </c>
      <c r="E2187">
        <v>99</v>
      </c>
      <c r="F2187">
        <v>99</v>
      </c>
      <c r="G2187">
        <v>99</v>
      </c>
      <c r="H2187">
        <v>99</v>
      </c>
      <c r="I2187">
        <v>99</v>
      </c>
      <c r="J2187">
        <v>999</v>
      </c>
      <c r="K2187">
        <v>99</v>
      </c>
      <c r="L2187">
        <v>99</v>
      </c>
      <c r="M2187">
        <v>99</v>
      </c>
      <c r="N2187">
        <v>95</v>
      </c>
      <c r="O2187">
        <v>99</v>
      </c>
      <c r="P2187">
        <v>9999</v>
      </c>
      <c r="Q2187">
        <v>1686</v>
      </c>
      <c r="R2187">
        <v>102388</v>
      </c>
      <c r="S2187">
        <v>102149</v>
      </c>
      <c r="T2187">
        <v>6.1964585693635952</v>
      </c>
      <c r="U2187">
        <v>59.590646996054801</v>
      </c>
      <c r="V2187">
        <v>105.52711938746384</v>
      </c>
      <c r="W2187">
        <v>97.173708602139214</v>
      </c>
      <c r="X2187">
        <v>2.2512403797319998</v>
      </c>
      <c r="Y2187">
        <v>4.5024807594639995</v>
      </c>
      <c r="Z2187">
        <v>0</v>
      </c>
      <c r="AA2187">
        <v>1.4068512924882988</v>
      </c>
      <c r="AB2187">
        <v>2.6323579179151166</v>
      </c>
      <c r="AC2187">
        <v>-5.4870391725760932</v>
      </c>
      <c r="AD2187">
        <v>7.9912772478686751</v>
      </c>
      <c r="AE2187">
        <v>9.1232405142231876</v>
      </c>
      <c r="AF2187">
        <v>1310</v>
      </c>
      <c r="AG2187">
        <v>1</v>
      </c>
      <c r="AH2187">
        <v>0</v>
      </c>
      <c r="AI2187">
        <v>286</v>
      </c>
      <c r="AJ2187">
        <v>4797</v>
      </c>
      <c r="AK2187">
        <v>1004</v>
      </c>
      <c r="AL2187">
        <v>7049</v>
      </c>
      <c r="AM2187">
        <v>2</v>
      </c>
      <c r="AN2187">
        <v>1383</v>
      </c>
      <c r="AO2187">
        <v>1179</v>
      </c>
      <c r="AP2187">
        <v>831</v>
      </c>
    </row>
    <row r="2188" spans="1:42">
      <c r="A2188">
        <v>11</v>
      </c>
      <c r="B2188">
        <v>64</v>
      </c>
      <c r="C2188">
        <v>2022</v>
      </c>
      <c r="D2188">
        <v>99</v>
      </c>
      <c r="E2188">
        <v>99</v>
      </c>
      <c r="F2188">
        <v>99</v>
      </c>
      <c r="G2188">
        <v>99</v>
      </c>
      <c r="H2188">
        <v>99</v>
      </c>
      <c r="I2188">
        <v>99</v>
      </c>
      <c r="J2188">
        <v>999</v>
      </c>
      <c r="K2188">
        <v>99</v>
      </c>
      <c r="L2188">
        <v>99</v>
      </c>
      <c r="M2188">
        <v>99</v>
      </c>
      <c r="N2188">
        <v>100</v>
      </c>
      <c r="O2188">
        <v>99</v>
      </c>
      <c r="P2188">
        <v>9999</v>
      </c>
      <c r="Q2188">
        <v>1597</v>
      </c>
      <c r="R2188">
        <v>40035</v>
      </c>
      <c r="S2188">
        <v>39892</v>
      </c>
      <c r="T2188">
        <v>7.1057075059323109</v>
      </c>
      <c r="U2188">
        <v>59.105434673618767</v>
      </c>
      <c r="V2188">
        <v>111.01377511262952</v>
      </c>
      <c r="W2188">
        <v>102.09881730672876</v>
      </c>
      <c r="X2188">
        <v>2.9174472336705377</v>
      </c>
      <c r="Y2188">
        <v>5.8348944673410754</v>
      </c>
      <c r="Z2188">
        <v>0</v>
      </c>
      <c r="AA2188">
        <v>1.4139628780919</v>
      </c>
      <c r="AB2188">
        <v>2.7932291873671966</v>
      </c>
      <c r="AC2188">
        <v>-5.1116556011099163</v>
      </c>
      <c r="AD2188">
        <v>3.1246902431771559</v>
      </c>
      <c r="AE2188">
        <v>3.7434561371434945</v>
      </c>
      <c r="AF2188">
        <v>571</v>
      </c>
      <c r="AG2188">
        <v>0</v>
      </c>
      <c r="AH2188">
        <v>0</v>
      </c>
      <c r="AI2188">
        <v>108</v>
      </c>
      <c r="AJ2188">
        <v>1895</v>
      </c>
      <c r="AK2188">
        <v>396</v>
      </c>
      <c r="AL2188">
        <v>2958</v>
      </c>
      <c r="AM2188">
        <v>0</v>
      </c>
      <c r="AN2188">
        <v>639</v>
      </c>
      <c r="AO2188">
        <v>558</v>
      </c>
      <c r="AP2188">
        <v>807</v>
      </c>
    </row>
    <row r="2189" spans="1:42">
      <c r="A2189">
        <v>11</v>
      </c>
      <c r="B2189">
        <v>65</v>
      </c>
      <c r="C2189">
        <v>2022</v>
      </c>
      <c r="D2189">
        <v>99</v>
      </c>
      <c r="E2189">
        <v>99</v>
      </c>
      <c r="F2189">
        <v>99</v>
      </c>
      <c r="G2189">
        <v>99</v>
      </c>
      <c r="H2189">
        <v>99</v>
      </c>
      <c r="I2189">
        <v>99</v>
      </c>
      <c r="J2189">
        <v>999</v>
      </c>
      <c r="K2189">
        <v>99</v>
      </c>
      <c r="L2189">
        <v>99</v>
      </c>
      <c r="M2189">
        <v>99</v>
      </c>
      <c r="N2189">
        <v>105</v>
      </c>
      <c r="O2189">
        <v>99</v>
      </c>
      <c r="P2189">
        <v>9999</v>
      </c>
      <c r="Q2189">
        <v>1386</v>
      </c>
      <c r="R2189">
        <v>14228</v>
      </c>
      <c r="S2189">
        <v>14165</v>
      </c>
      <c r="T2189">
        <v>7.8483272420579153</v>
      </c>
      <c r="U2189">
        <v>58.631062477938578</v>
      </c>
      <c r="V2189">
        <v>116.56032313788477</v>
      </c>
      <c r="W2189">
        <v>107.10726791387223</v>
      </c>
      <c r="X2189">
        <v>3.668822041045825</v>
      </c>
      <c r="Y2189">
        <v>7.33764408209165</v>
      </c>
      <c r="Z2189">
        <v>0</v>
      </c>
      <c r="AA2189">
        <v>1.4093345273367022</v>
      </c>
      <c r="AB2189">
        <v>2.9856218870146902</v>
      </c>
      <c r="AC2189">
        <v>-5.5434424287355615</v>
      </c>
      <c r="AD2189">
        <v>1.1104806489302999</v>
      </c>
      <c r="AE2189">
        <v>1.3944461495447875</v>
      </c>
      <c r="AF2189">
        <v>254</v>
      </c>
      <c r="AG2189">
        <v>1</v>
      </c>
      <c r="AH2189">
        <v>0</v>
      </c>
      <c r="AI2189">
        <v>61</v>
      </c>
      <c r="AJ2189">
        <v>698</v>
      </c>
      <c r="AK2189">
        <v>142</v>
      </c>
      <c r="AL2189">
        <v>1068</v>
      </c>
      <c r="AM2189">
        <v>2</v>
      </c>
      <c r="AN2189">
        <v>276</v>
      </c>
      <c r="AO2189">
        <v>275</v>
      </c>
      <c r="AP2189">
        <v>740</v>
      </c>
    </row>
    <row r="2190" spans="1:42">
      <c r="A2190">
        <v>11</v>
      </c>
      <c r="B2190">
        <v>66</v>
      </c>
      <c r="C2190">
        <v>2022</v>
      </c>
      <c r="D2190">
        <v>99</v>
      </c>
      <c r="E2190">
        <v>99</v>
      </c>
      <c r="F2190">
        <v>99</v>
      </c>
      <c r="G2190">
        <v>99</v>
      </c>
      <c r="H2190">
        <v>99</v>
      </c>
      <c r="I2190">
        <v>99</v>
      </c>
      <c r="J2190">
        <v>999</v>
      </c>
      <c r="K2190">
        <v>99</v>
      </c>
      <c r="L2190">
        <v>99</v>
      </c>
      <c r="M2190">
        <v>99</v>
      </c>
      <c r="N2190">
        <v>110</v>
      </c>
      <c r="O2190">
        <v>99</v>
      </c>
      <c r="P2190">
        <v>9999</v>
      </c>
      <c r="Q2190">
        <v>1040</v>
      </c>
      <c r="R2190">
        <v>5481</v>
      </c>
      <c r="S2190">
        <v>5448</v>
      </c>
      <c r="T2190">
        <v>8.3703703703703702</v>
      </c>
      <c r="U2190">
        <v>58.242657856093992</v>
      </c>
      <c r="V2190">
        <v>122.25900188207108</v>
      </c>
      <c r="W2190">
        <v>112.16650881057264</v>
      </c>
      <c r="X2190">
        <v>4.0138660828316004</v>
      </c>
      <c r="Y2190">
        <v>8.0277321656632008</v>
      </c>
      <c r="Z2190">
        <v>0</v>
      </c>
      <c r="AA2190">
        <v>1.4462052474560299</v>
      </c>
      <c r="AB2190">
        <v>3.1803708696084279</v>
      </c>
      <c r="AC2190">
        <v>-2.8757574924884191</v>
      </c>
      <c r="AD2190">
        <v>0.42778636749978755</v>
      </c>
      <c r="AE2190">
        <v>0.56165098985468509</v>
      </c>
      <c r="AF2190">
        <v>144</v>
      </c>
      <c r="AG2190">
        <v>0</v>
      </c>
      <c r="AH2190">
        <v>0</v>
      </c>
      <c r="AI2190">
        <v>31</v>
      </c>
      <c r="AJ2190">
        <v>260</v>
      </c>
      <c r="AK2190">
        <v>51</v>
      </c>
      <c r="AL2190">
        <v>432</v>
      </c>
      <c r="AM2190">
        <v>0</v>
      </c>
      <c r="AN2190">
        <v>179</v>
      </c>
      <c r="AO2190">
        <v>138</v>
      </c>
      <c r="AP2190">
        <v>625</v>
      </c>
    </row>
    <row r="2191" spans="1:42">
      <c r="A2191">
        <v>11</v>
      </c>
      <c r="B2191">
        <v>67</v>
      </c>
      <c r="C2191">
        <v>2022</v>
      </c>
      <c r="D2191">
        <v>99</v>
      </c>
      <c r="E2191">
        <v>99</v>
      </c>
      <c r="F2191">
        <v>99</v>
      </c>
      <c r="G2191">
        <v>99</v>
      </c>
      <c r="H2191">
        <v>99</v>
      </c>
      <c r="I2191">
        <v>99</v>
      </c>
      <c r="J2191">
        <v>999</v>
      </c>
      <c r="K2191">
        <v>99</v>
      </c>
      <c r="L2191">
        <v>99</v>
      </c>
      <c r="M2191">
        <v>99</v>
      </c>
      <c r="N2191">
        <v>115</v>
      </c>
      <c r="O2191">
        <v>99</v>
      </c>
      <c r="P2191">
        <v>9999</v>
      </c>
      <c r="Q2191">
        <v>738</v>
      </c>
      <c r="R2191">
        <v>2626</v>
      </c>
      <c r="S2191">
        <v>2600</v>
      </c>
      <c r="T2191">
        <v>8.403655750190401</v>
      </c>
      <c r="U2191">
        <v>57.934230769230787</v>
      </c>
      <c r="V2191">
        <v>128.33526543878688</v>
      </c>
      <c r="W2191">
        <v>117.28118076923076</v>
      </c>
      <c r="X2191">
        <v>3.7319116527037313</v>
      </c>
      <c r="Y2191">
        <v>7.4638233054074625</v>
      </c>
      <c r="Z2191">
        <v>0</v>
      </c>
      <c r="AA2191">
        <v>1.449482782439705</v>
      </c>
      <c r="AB2191">
        <v>3.4693023828528435</v>
      </c>
      <c r="AC2191">
        <v>-2.429121939618256</v>
      </c>
      <c r="AD2191">
        <v>0.20495657745930329</v>
      </c>
      <c r="AE2191">
        <v>0.28026437990573316</v>
      </c>
      <c r="AF2191">
        <v>62</v>
      </c>
      <c r="AG2191">
        <v>0</v>
      </c>
      <c r="AH2191">
        <v>0</v>
      </c>
      <c r="AI2191">
        <v>16</v>
      </c>
      <c r="AJ2191">
        <v>117</v>
      </c>
      <c r="AK2191">
        <v>24</v>
      </c>
      <c r="AL2191">
        <v>227</v>
      </c>
      <c r="AM2191">
        <v>1</v>
      </c>
      <c r="AN2191">
        <v>96</v>
      </c>
      <c r="AO2191">
        <v>68</v>
      </c>
      <c r="AP2191">
        <v>527</v>
      </c>
    </row>
    <row r="2192" spans="1:42">
      <c r="A2192">
        <v>11</v>
      </c>
      <c r="B2192">
        <v>68</v>
      </c>
      <c r="C2192">
        <v>2022</v>
      </c>
      <c r="D2192">
        <v>99</v>
      </c>
      <c r="E2192">
        <v>99</v>
      </c>
      <c r="F2192">
        <v>99</v>
      </c>
      <c r="G2192">
        <v>99</v>
      </c>
      <c r="H2192">
        <v>99</v>
      </c>
      <c r="I2192">
        <v>99</v>
      </c>
      <c r="J2192">
        <v>999</v>
      </c>
      <c r="K2192">
        <v>99</v>
      </c>
      <c r="L2192">
        <v>99</v>
      </c>
      <c r="M2192">
        <v>99</v>
      </c>
      <c r="N2192">
        <v>120</v>
      </c>
      <c r="O2192">
        <v>99</v>
      </c>
      <c r="P2192">
        <v>9999</v>
      </c>
      <c r="Q2192">
        <v>520</v>
      </c>
      <c r="R2192">
        <v>1457</v>
      </c>
      <c r="S2192">
        <v>1441</v>
      </c>
      <c r="T2192">
        <v>8.6781056966369245</v>
      </c>
      <c r="U2192">
        <v>57.505898681471209</v>
      </c>
      <c r="V2192">
        <v>133.97795409622131</v>
      </c>
      <c r="W2192">
        <v>122.30252602359469</v>
      </c>
      <c r="X2192">
        <v>2.7453671928620458</v>
      </c>
      <c r="Y2192">
        <v>5.4907343857240916</v>
      </c>
      <c r="Z2192">
        <v>0</v>
      </c>
      <c r="AA2192">
        <v>1.4498406443521243</v>
      </c>
      <c r="AB2192">
        <v>3.5648254477228138</v>
      </c>
      <c r="AC2192">
        <v>-3.3730046992923786</v>
      </c>
      <c r="AD2192">
        <v>0.11371733943572164</v>
      </c>
      <c r="AE2192">
        <v>0.16198158150943359</v>
      </c>
      <c r="AF2192">
        <v>37</v>
      </c>
      <c r="AG2192">
        <v>0</v>
      </c>
      <c r="AH2192">
        <v>0</v>
      </c>
      <c r="AI2192">
        <v>13</v>
      </c>
      <c r="AJ2192">
        <v>65</v>
      </c>
      <c r="AK2192">
        <v>25</v>
      </c>
      <c r="AL2192">
        <v>110</v>
      </c>
      <c r="AM2192">
        <v>1</v>
      </c>
      <c r="AN2192">
        <v>70</v>
      </c>
      <c r="AO2192">
        <v>43</v>
      </c>
      <c r="AP2192">
        <v>420</v>
      </c>
    </row>
    <row r="2193" spans="1:42">
      <c r="A2193">
        <v>11</v>
      </c>
      <c r="B2193">
        <v>69</v>
      </c>
      <c r="C2193">
        <v>2022</v>
      </c>
      <c r="D2193">
        <v>99</v>
      </c>
      <c r="E2193">
        <v>99</v>
      </c>
      <c r="F2193">
        <v>99</v>
      </c>
      <c r="G2193">
        <v>99</v>
      </c>
      <c r="H2193">
        <v>99</v>
      </c>
      <c r="I2193">
        <v>99</v>
      </c>
      <c r="J2193">
        <v>999</v>
      </c>
      <c r="K2193">
        <v>99</v>
      </c>
      <c r="L2193">
        <v>99</v>
      </c>
      <c r="M2193">
        <v>99</v>
      </c>
      <c r="N2193">
        <v>125</v>
      </c>
      <c r="O2193">
        <v>99</v>
      </c>
      <c r="P2193">
        <v>9999</v>
      </c>
      <c r="Q2193">
        <v>37</v>
      </c>
      <c r="R2193">
        <v>64</v>
      </c>
      <c r="S2193">
        <v>55</v>
      </c>
      <c r="T2193">
        <v>7.828125</v>
      </c>
      <c r="U2193">
        <v>56.690909090909081</v>
      </c>
      <c r="V2193">
        <v>188.73790997734665</v>
      </c>
      <c r="W2193">
        <v>149.63272727272729</v>
      </c>
      <c r="X2193">
        <v>0</v>
      </c>
      <c r="Y2193">
        <v>0</v>
      </c>
      <c r="Z2193">
        <v>0</v>
      </c>
      <c r="AA2193">
        <v>96.236880200595621</v>
      </c>
      <c r="AB2193">
        <v>4.3269671397064204</v>
      </c>
      <c r="AC2193">
        <v>-1.2668500927932489</v>
      </c>
      <c r="AD2193">
        <v>4.9951336471421989E-3</v>
      </c>
      <c r="AE2193">
        <v>7.5640694592000865E-3</v>
      </c>
      <c r="AF2193">
        <v>3</v>
      </c>
      <c r="AG2193">
        <v>0</v>
      </c>
      <c r="AH2193">
        <v>0</v>
      </c>
      <c r="AI2193">
        <v>0</v>
      </c>
      <c r="AJ2193">
        <v>3</v>
      </c>
      <c r="AK2193">
        <v>1</v>
      </c>
      <c r="AL2193">
        <v>8</v>
      </c>
      <c r="AM2193">
        <v>0</v>
      </c>
      <c r="AN2193">
        <v>1</v>
      </c>
      <c r="AO2193">
        <v>1</v>
      </c>
      <c r="AP2193">
        <v>30</v>
      </c>
    </row>
    <row r="2194" spans="1:42">
      <c r="A2194">
        <v>11</v>
      </c>
      <c r="B2194">
        <v>70</v>
      </c>
      <c r="C2194">
        <v>2021</v>
      </c>
      <c r="D2194">
        <v>99</v>
      </c>
      <c r="E2194">
        <v>99</v>
      </c>
      <c r="F2194">
        <v>99</v>
      </c>
      <c r="G2194">
        <v>99</v>
      </c>
      <c r="H2194">
        <v>99</v>
      </c>
      <c r="I2194">
        <v>99</v>
      </c>
      <c r="J2194">
        <v>999</v>
      </c>
      <c r="K2194">
        <v>99</v>
      </c>
      <c r="L2194">
        <v>99</v>
      </c>
      <c r="M2194">
        <v>99</v>
      </c>
      <c r="N2194">
        <v>40</v>
      </c>
      <c r="O2194">
        <v>99</v>
      </c>
      <c r="P2194">
        <v>9999</v>
      </c>
      <c r="Q2194">
        <v>1106</v>
      </c>
      <c r="R2194">
        <v>8619</v>
      </c>
      <c r="S2194">
        <v>8590</v>
      </c>
      <c r="T2194">
        <v>16.753451676528599</v>
      </c>
      <c r="U2194">
        <v>63.496507566938291</v>
      </c>
      <c r="V2194">
        <v>53.813971498012648</v>
      </c>
      <c r="W2194">
        <v>49.53320139697324</v>
      </c>
      <c r="X2194">
        <v>1.357466063348417</v>
      </c>
      <c r="Y2194">
        <v>2.714932126696834</v>
      </c>
      <c r="Z2194">
        <v>69.822485207100598</v>
      </c>
      <c r="AA2194">
        <v>4.1678338575577154</v>
      </c>
      <c r="AB2194">
        <v>2.4971554300430849</v>
      </c>
      <c r="AC2194">
        <v>-1.3979200497043638</v>
      </c>
      <c r="AD2194">
        <v>0.66150884203387605</v>
      </c>
      <c r="AE2194">
        <v>0.38783845806551975</v>
      </c>
      <c r="AF2194">
        <v>334</v>
      </c>
      <c r="AG2194">
        <v>0</v>
      </c>
      <c r="AH2194">
        <v>0</v>
      </c>
      <c r="AI2194">
        <v>340</v>
      </c>
      <c r="AJ2194">
        <v>660</v>
      </c>
      <c r="AK2194">
        <v>211</v>
      </c>
      <c r="AL2194">
        <v>877</v>
      </c>
      <c r="AM2194">
        <v>0</v>
      </c>
      <c r="AN2194">
        <v>262</v>
      </c>
      <c r="AO2194">
        <v>95</v>
      </c>
      <c r="AP2194">
        <v>578</v>
      </c>
    </row>
    <row r="2195" spans="1:42">
      <c r="A2195">
        <v>11</v>
      </c>
      <c r="B2195">
        <v>71</v>
      </c>
      <c r="C2195">
        <v>2021</v>
      </c>
      <c r="D2195">
        <v>99</v>
      </c>
      <c r="E2195">
        <v>99</v>
      </c>
      <c r="F2195">
        <v>99</v>
      </c>
      <c r="G2195">
        <v>99</v>
      </c>
      <c r="H2195">
        <v>99</v>
      </c>
      <c r="I2195">
        <v>99</v>
      </c>
      <c r="J2195">
        <v>999</v>
      </c>
      <c r="K2195">
        <v>99</v>
      </c>
      <c r="L2195">
        <v>99</v>
      </c>
      <c r="M2195">
        <v>99</v>
      </c>
      <c r="N2195">
        <v>55</v>
      </c>
      <c r="O2195">
        <v>99</v>
      </c>
      <c r="P2195">
        <v>9999</v>
      </c>
      <c r="Q2195">
        <v>1404</v>
      </c>
      <c r="R2195">
        <v>19514</v>
      </c>
      <c r="S2195">
        <v>19513</v>
      </c>
      <c r="T2195">
        <v>16.783437532028291</v>
      </c>
      <c r="U2195">
        <v>63.093681135653135</v>
      </c>
      <c r="V2195">
        <v>64.784172831635942</v>
      </c>
      <c r="W2195">
        <v>59.792738174550145</v>
      </c>
      <c r="X2195">
        <v>2.0703084964640777</v>
      </c>
      <c r="Y2195">
        <v>4.1406169929281553</v>
      </c>
      <c r="Z2195">
        <v>68.709644357896877</v>
      </c>
      <c r="AA2195">
        <v>2.2188214058974975</v>
      </c>
      <c r="AB2195">
        <v>2.3052411532556913</v>
      </c>
      <c r="AC2195">
        <v>-5.8458142420143506</v>
      </c>
      <c r="AD2195">
        <v>1.49770084040481</v>
      </c>
      <c r="AE2195">
        <v>1.0634909449336163</v>
      </c>
      <c r="AF2195">
        <v>749</v>
      </c>
      <c r="AG2195">
        <v>1</v>
      </c>
      <c r="AH2195">
        <v>0</v>
      </c>
      <c r="AI2195">
        <v>661</v>
      </c>
      <c r="AJ2195">
        <v>1421</v>
      </c>
      <c r="AK2195">
        <v>398</v>
      </c>
      <c r="AL2195">
        <v>1873</v>
      </c>
      <c r="AM2195">
        <v>1</v>
      </c>
      <c r="AN2195">
        <v>471</v>
      </c>
      <c r="AO2195">
        <v>213</v>
      </c>
      <c r="AP2195">
        <v>716</v>
      </c>
    </row>
    <row r="2196" spans="1:42">
      <c r="A2196">
        <v>11</v>
      </c>
      <c r="B2196">
        <v>72</v>
      </c>
      <c r="C2196">
        <v>2021</v>
      </c>
      <c r="D2196">
        <v>99</v>
      </c>
      <c r="E2196">
        <v>99</v>
      </c>
      <c r="F2196">
        <v>99</v>
      </c>
      <c r="G2196">
        <v>99</v>
      </c>
      <c r="H2196">
        <v>99</v>
      </c>
      <c r="I2196">
        <v>99</v>
      </c>
      <c r="J2196">
        <v>999</v>
      </c>
      <c r="K2196">
        <v>99</v>
      </c>
      <c r="L2196">
        <v>99</v>
      </c>
      <c r="M2196">
        <v>99</v>
      </c>
      <c r="N2196">
        <v>63</v>
      </c>
      <c r="O2196">
        <v>99</v>
      </c>
      <c r="P2196">
        <v>9999</v>
      </c>
      <c r="Q2196">
        <v>1251</v>
      </c>
      <c r="R2196">
        <v>9837</v>
      </c>
      <c r="S2196">
        <v>9836</v>
      </c>
      <c r="T2196">
        <v>16.73721663108671</v>
      </c>
      <c r="U2196">
        <v>62.785075233834895</v>
      </c>
      <c r="V2196">
        <v>69.412485014256262</v>
      </c>
      <c r="W2196">
        <v>64.061237291581719</v>
      </c>
      <c r="X2196">
        <v>2.2059571007420966</v>
      </c>
      <c r="Y2196">
        <v>4.4119142014841932</v>
      </c>
      <c r="Z2196">
        <v>68.760801057232896</v>
      </c>
      <c r="AA2196">
        <v>0.57700299529373045</v>
      </c>
      <c r="AB2196">
        <v>2.3015291220726755</v>
      </c>
      <c r="AC2196">
        <v>-2.4265954416227959</v>
      </c>
      <c r="AD2196">
        <v>0.75499042569755614</v>
      </c>
      <c r="AE2196">
        <v>0.57434805183414916</v>
      </c>
      <c r="AF2196">
        <v>339</v>
      </c>
      <c r="AG2196">
        <v>0</v>
      </c>
      <c r="AH2196">
        <v>0</v>
      </c>
      <c r="AI2196">
        <v>260</v>
      </c>
      <c r="AJ2196">
        <v>699</v>
      </c>
      <c r="AK2196">
        <v>179</v>
      </c>
      <c r="AL2196">
        <v>824</v>
      </c>
      <c r="AM2196">
        <v>0</v>
      </c>
      <c r="AN2196">
        <v>244</v>
      </c>
      <c r="AO2196">
        <v>130</v>
      </c>
      <c r="AP2196">
        <v>635</v>
      </c>
    </row>
    <row r="2197" spans="1:42">
      <c r="A2197">
        <v>11</v>
      </c>
      <c r="B2197">
        <v>73</v>
      </c>
      <c r="C2197">
        <v>2021</v>
      </c>
      <c r="D2197">
        <v>99</v>
      </c>
      <c r="E2197">
        <v>99</v>
      </c>
      <c r="F2197">
        <v>99</v>
      </c>
      <c r="G2197">
        <v>99</v>
      </c>
      <c r="H2197">
        <v>99</v>
      </c>
      <c r="I2197">
        <v>99</v>
      </c>
      <c r="J2197">
        <v>999</v>
      </c>
      <c r="K2197">
        <v>99</v>
      </c>
      <c r="L2197">
        <v>99</v>
      </c>
      <c r="M2197">
        <v>99</v>
      </c>
      <c r="N2197">
        <v>65</v>
      </c>
      <c r="O2197">
        <v>99</v>
      </c>
      <c r="P2197">
        <v>9999</v>
      </c>
      <c r="Q2197">
        <v>1322</v>
      </c>
      <c r="R2197">
        <v>13772</v>
      </c>
      <c r="S2197">
        <v>13770</v>
      </c>
      <c r="T2197">
        <v>16.670636073191989</v>
      </c>
      <c r="U2197">
        <v>62.392011619462593</v>
      </c>
      <c r="V2197">
        <v>71.593318022205551</v>
      </c>
      <c r="W2197">
        <v>66.071093681917716</v>
      </c>
      <c r="X2197">
        <v>1.9096717978507112</v>
      </c>
      <c r="Y2197">
        <v>3.8193435957014223</v>
      </c>
      <c r="Z2197">
        <v>66.802207377287218</v>
      </c>
      <c r="AA2197">
        <v>0.57410262324141115</v>
      </c>
      <c r="AB2197">
        <v>2.3603158411264138</v>
      </c>
      <c r="AC2197">
        <v>-1.3490576403477119</v>
      </c>
      <c r="AD2197">
        <v>1.0570019459903168</v>
      </c>
      <c r="AE2197">
        <v>0.82929060597874171</v>
      </c>
      <c r="AF2197">
        <v>438</v>
      </c>
      <c r="AG2197">
        <v>0</v>
      </c>
      <c r="AH2197">
        <v>0</v>
      </c>
      <c r="AI2197">
        <v>283</v>
      </c>
      <c r="AJ2197">
        <v>1030</v>
      </c>
      <c r="AK2197">
        <v>273</v>
      </c>
      <c r="AL2197">
        <v>1214</v>
      </c>
      <c r="AM2197">
        <v>1</v>
      </c>
      <c r="AN2197">
        <v>330</v>
      </c>
      <c r="AO2197">
        <v>179</v>
      </c>
      <c r="AP2197">
        <v>672</v>
      </c>
    </row>
    <row r="2198" spans="1:42">
      <c r="A2198">
        <v>11</v>
      </c>
      <c r="B2198">
        <v>74</v>
      </c>
      <c r="C2198">
        <v>2021</v>
      </c>
      <c r="D2198">
        <v>99</v>
      </c>
      <c r="E2198">
        <v>99</v>
      </c>
      <c r="F2198">
        <v>99</v>
      </c>
      <c r="G2198">
        <v>99</v>
      </c>
      <c r="H2198">
        <v>99</v>
      </c>
      <c r="I2198">
        <v>99</v>
      </c>
      <c r="J2198">
        <v>999</v>
      </c>
      <c r="K2198">
        <v>99</v>
      </c>
      <c r="L2198">
        <v>99</v>
      </c>
      <c r="M2198">
        <v>99</v>
      </c>
      <c r="N2198">
        <v>67</v>
      </c>
      <c r="O2198">
        <v>99</v>
      </c>
      <c r="P2198">
        <v>9999</v>
      </c>
      <c r="Q2198">
        <v>1435</v>
      </c>
      <c r="R2198">
        <v>19638</v>
      </c>
      <c r="S2198">
        <v>19638</v>
      </c>
      <c r="T2198">
        <v>16.612435074854876</v>
      </c>
      <c r="U2198">
        <v>62.215704246868327</v>
      </c>
      <c r="V2198">
        <v>73.754134559248754</v>
      </c>
      <c r="W2198">
        <v>68.075066198187599</v>
      </c>
      <c r="X2198">
        <v>2.0776046440574394</v>
      </c>
      <c r="Y2198">
        <v>4.1552092881148788</v>
      </c>
      <c r="Z2198">
        <v>67.21662083715249</v>
      </c>
      <c r="AA2198">
        <v>0.58835741653122386</v>
      </c>
      <c r="AB2198">
        <v>2.3904905982772351</v>
      </c>
      <c r="AC2198">
        <v>-1.6242161521816565</v>
      </c>
      <c r="AD2198">
        <v>1.5072178489222947</v>
      </c>
      <c r="AE2198">
        <v>1.2185592136982857</v>
      </c>
      <c r="AF2198">
        <v>575</v>
      </c>
      <c r="AG2198">
        <v>1</v>
      </c>
      <c r="AH2198">
        <v>0</v>
      </c>
      <c r="AI2198">
        <v>318</v>
      </c>
      <c r="AJ2198">
        <v>1365</v>
      </c>
      <c r="AK2198">
        <v>337</v>
      </c>
      <c r="AL2198">
        <v>1620</v>
      </c>
      <c r="AM2198">
        <v>0</v>
      </c>
      <c r="AN2198">
        <v>419</v>
      </c>
      <c r="AO2198">
        <v>264</v>
      </c>
      <c r="AP2198">
        <v>717</v>
      </c>
    </row>
    <row r="2199" spans="1:42">
      <c r="A2199">
        <v>11</v>
      </c>
      <c r="B2199">
        <v>75</v>
      </c>
      <c r="C2199">
        <v>2021</v>
      </c>
      <c r="D2199">
        <v>99</v>
      </c>
      <c r="E2199">
        <v>99</v>
      </c>
      <c r="F2199">
        <v>99</v>
      </c>
      <c r="G2199">
        <v>99</v>
      </c>
      <c r="H2199">
        <v>99</v>
      </c>
      <c r="I2199">
        <v>99</v>
      </c>
      <c r="J2199">
        <v>999</v>
      </c>
      <c r="K2199">
        <v>99</v>
      </c>
      <c r="L2199">
        <v>99</v>
      </c>
      <c r="M2199">
        <v>99</v>
      </c>
      <c r="N2199">
        <v>69</v>
      </c>
      <c r="O2199">
        <v>99</v>
      </c>
      <c r="P2199">
        <v>9999</v>
      </c>
      <c r="Q2199">
        <v>1468</v>
      </c>
      <c r="R2199">
        <v>26382</v>
      </c>
      <c r="S2199">
        <v>26381</v>
      </c>
      <c r="T2199">
        <v>16.575657645364263</v>
      </c>
      <c r="U2199">
        <v>62.044691255069928</v>
      </c>
      <c r="V2199">
        <v>75.932802026868842</v>
      </c>
      <c r="W2199">
        <v>70.083327773776944</v>
      </c>
      <c r="X2199">
        <v>1.9066029868849976</v>
      </c>
      <c r="Y2199">
        <v>3.8132059737699953</v>
      </c>
      <c r="Z2199">
        <v>66.73489500416953</v>
      </c>
      <c r="AA2199">
        <v>0.56597881365074598</v>
      </c>
      <c r="AB2199">
        <v>2.3885832484575995</v>
      </c>
      <c r="AC2199">
        <v>-2.8724744738625221</v>
      </c>
      <c r="AD2199">
        <v>2.0248203121635595</v>
      </c>
      <c r="AE2199">
        <v>1.6852614208342955</v>
      </c>
      <c r="AF2199">
        <v>705</v>
      </c>
      <c r="AG2199">
        <v>0</v>
      </c>
      <c r="AH2199">
        <v>0</v>
      </c>
      <c r="AI2199">
        <v>367</v>
      </c>
      <c r="AJ2199">
        <v>1782</v>
      </c>
      <c r="AK2199">
        <v>455</v>
      </c>
      <c r="AL2199">
        <v>2156</v>
      </c>
      <c r="AM2199">
        <v>0</v>
      </c>
      <c r="AN2199">
        <v>538</v>
      </c>
      <c r="AO2199">
        <v>356</v>
      </c>
      <c r="AP2199">
        <v>735</v>
      </c>
    </row>
    <row r="2200" spans="1:42">
      <c r="A2200">
        <v>11</v>
      </c>
      <c r="B2200">
        <v>76</v>
      </c>
      <c r="C2200">
        <v>2021</v>
      </c>
      <c r="D2200">
        <v>99</v>
      </c>
      <c r="E2200">
        <v>99</v>
      </c>
      <c r="F2200">
        <v>99</v>
      </c>
      <c r="G2200">
        <v>99</v>
      </c>
      <c r="H2200">
        <v>99</v>
      </c>
      <c r="I2200">
        <v>99</v>
      </c>
      <c r="J2200">
        <v>999</v>
      </c>
      <c r="K2200">
        <v>99</v>
      </c>
      <c r="L2200">
        <v>99</v>
      </c>
      <c r="M2200">
        <v>99</v>
      </c>
      <c r="N2200">
        <v>71</v>
      </c>
      <c r="O2200">
        <v>99</v>
      </c>
      <c r="P2200">
        <v>9999</v>
      </c>
      <c r="Q2200">
        <v>1535</v>
      </c>
      <c r="R2200">
        <v>35097</v>
      </c>
      <c r="S2200">
        <v>35096</v>
      </c>
      <c r="T2200">
        <v>16.514573895204716</v>
      </c>
      <c r="U2200">
        <v>61.814309322999762</v>
      </c>
      <c r="V2200">
        <v>78.0680500301184</v>
      </c>
      <c r="W2200">
        <v>72.054758661956072</v>
      </c>
      <c r="X2200">
        <v>1.8862010998091003</v>
      </c>
      <c r="Y2200">
        <v>3.7724021996182007</v>
      </c>
      <c r="Z2200">
        <v>65.518420377810074</v>
      </c>
      <c r="AA2200">
        <v>0.5675950717962075</v>
      </c>
      <c r="AB2200">
        <v>2.4041273459356352</v>
      </c>
      <c r="AC2200">
        <v>-1.9143225711293437</v>
      </c>
      <c r="AD2200">
        <v>2.6936971607916167</v>
      </c>
      <c r="AE2200">
        <v>2.3050566278009632</v>
      </c>
      <c r="AF2200">
        <v>855</v>
      </c>
      <c r="AG2200">
        <v>0</v>
      </c>
      <c r="AH2200">
        <v>0</v>
      </c>
      <c r="AI2200">
        <v>397</v>
      </c>
      <c r="AJ2200">
        <v>2429</v>
      </c>
      <c r="AK2200">
        <v>631</v>
      </c>
      <c r="AL2200">
        <v>2887</v>
      </c>
      <c r="AM2200">
        <v>1</v>
      </c>
      <c r="AN2200">
        <v>681</v>
      </c>
      <c r="AO2200">
        <v>448</v>
      </c>
      <c r="AP2200">
        <v>753</v>
      </c>
    </row>
    <row r="2201" spans="1:42">
      <c r="A2201">
        <v>11</v>
      </c>
      <c r="B2201">
        <v>77</v>
      </c>
      <c r="C2201">
        <v>2021</v>
      </c>
      <c r="D2201">
        <v>99</v>
      </c>
      <c r="E2201">
        <v>99</v>
      </c>
      <c r="F2201">
        <v>99</v>
      </c>
      <c r="G2201">
        <v>99</v>
      </c>
      <c r="H2201">
        <v>99</v>
      </c>
      <c r="I2201">
        <v>99</v>
      </c>
      <c r="J2201">
        <v>999</v>
      </c>
      <c r="K2201">
        <v>99</v>
      </c>
      <c r="L2201">
        <v>99</v>
      </c>
      <c r="M2201">
        <v>99</v>
      </c>
      <c r="N2201">
        <v>73</v>
      </c>
      <c r="O2201">
        <v>99</v>
      </c>
      <c r="P2201">
        <v>9999</v>
      </c>
      <c r="Q2201">
        <v>1547</v>
      </c>
      <c r="R2201">
        <v>48918</v>
      </c>
      <c r="S2201">
        <v>48917</v>
      </c>
      <c r="T2201">
        <v>16.463633018520788</v>
      </c>
      <c r="U2201">
        <v>61.627287037226317</v>
      </c>
      <c r="V2201">
        <v>80.248837712169319</v>
      </c>
      <c r="W2201">
        <v>74.068164441810239</v>
      </c>
      <c r="X2201">
        <v>1.8295923790833637</v>
      </c>
      <c r="Y2201">
        <v>3.6591847581667274</v>
      </c>
      <c r="Z2201">
        <v>65.638415307248849</v>
      </c>
      <c r="AA2201">
        <v>0.59081487927856102</v>
      </c>
      <c r="AB2201">
        <v>2.3977365002616118</v>
      </c>
      <c r="AC2201">
        <v>-1.9457426735979424</v>
      </c>
      <c r="AD2201">
        <v>3.7544598601477137</v>
      </c>
      <c r="AE2201">
        <v>3.3025751326134452</v>
      </c>
      <c r="AF2201">
        <v>1041</v>
      </c>
      <c r="AG2201">
        <v>1</v>
      </c>
      <c r="AH2201">
        <v>0</v>
      </c>
      <c r="AI2201">
        <v>500</v>
      </c>
      <c r="AJ2201">
        <v>3196</v>
      </c>
      <c r="AK2201">
        <v>787</v>
      </c>
      <c r="AL2201">
        <v>4015</v>
      </c>
      <c r="AM2201">
        <v>4</v>
      </c>
      <c r="AN2201">
        <v>922</v>
      </c>
      <c r="AO2201">
        <v>555</v>
      </c>
      <c r="AP2201">
        <v>765</v>
      </c>
    </row>
    <row r="2202" spans="1:42">
      <c r="A2202">
        <v>11</v>
      </c>
      <c r="B2202">
        <v>78</v>
      </c>
      <c r="C2202">
        <v>2021</v>
      </c>
      <c r="D2202">
        <v>99</v>
      </c>
      <c r="E2202">
        <v>99</v>
      </c>
      <c r="F2202">
        <v>99</v>
      </c>
      <c r="G2202">
        <v>99</v>
      </c>
      <c r="H2202">
        <v>99</v>
      </c>
      <c r="I2202">
        <v>99</v>
      </c>
      <c r="J2202">
        <v>999</v>
      </c>
      <c r="K2202">
        <v>99</v>
      </c>
      <c r="L2202">
        <v>99</v>
      </c>
      <c r="M2202">
        <v>99</v>
      </c>
      <c r="N2202">
        <v>75</v>
      </c>
      <c r="O2202">
        <v>99</v>
      </c>
      <c r="P2202">
        <v>9999</v>
      </c>
      <c r="Q2202">
        <v>1583</v>
      </c>
      <c r="R2202">
        <v>61127</v>
      </c>
      <c r="S2202">
        <v>61124</v>
      </c>
      <c r="T2202">
        <v>16.392854221538755</v>
      </c>
      <c r="U2202">
        <v>61.41675937438648</v>
      </c>
      <c r="V2202">
        <v>82.420795784965136</v>
      </c>
      <c r="W2202">
        <v>76.070641482888817</v>
      </c>
      <c r="X2202">
        <v>1.742274281414105</v>
      </c>
      <c r="Y2202">
        <v>3.48454856282821</v>
      </c>
      <c r="Z2202">
        <v>65.393361362409394</v>
      </c>
      <c r="AA2202">
        <v>0.56641835661938844</v>
      </c>
      <c r="AB2202">
        <v>2.4134432509688528</v>
      </c>
      <c r="AC2202">
        <v>-1.1434754635825459</v>
      </c>
      <c r="AD2202">
        <v>4.6915014487765081</v>
      </c>
      <c r="AE2202">
        <v>4.2382849828745606</v>
      </c>
      <c r="AF2202">
        <v>1270</v>
      </c>
      <c r="AG2202">
        <v>0</v>
      </c>
      <c r="AH2202">
        <v>0</v>
      </c>
      <c r="AI2202">
        <v>531</v>
      </c>
      <c r="AJ2202">
        <v>3949.5</v>
      </c>
      <c r="AK2202">
        <v>971</v>
      </c>
      <c r="AL2202">
        <v>4676</v>
      </c>
      <c r="AM2202">
        <v>2</v>
      </c>
      <c r="AN2202">
        <v>1072.5</v>
      </c>
      <c r="AO2202">
        <v>710</v>
      </c>
      <c r="AP2202">
        <v>777</v>
      </c>
    </row>
    <row r="2203" spans="1:42">
      <c r="A2203">
        <v>11</v>
      </c>
      <c r="B2203">
        <v>79</v>
      </c>
      <c r="C2203">
        <v>2021</v>
      </c>
      <c r="D2203">
        <v>99</v>
      </c>
      <c r="E2203">
        <v>99</v>
      </c>
      <c r="F2203">
        <v>99</v>
      </c>
      <c r="G2203">
        <v>99</v>
      </c>
      <c r="H2203">
        <v>99</v>
      </c>
      <c r="I2203">
        <v>99</v>
      </c>
      <c r="J2203">
        <v>999</v>
      </c>
      <c r="K2203">
        <v>99</v>
      </c>
      <c r="L2203">
        <v>99</v>
      </c>
      <c r="M2203">
        <v>99</v>
      </c>
      <c r="N2203">
        <v>77</v>
      </c>
      <c r="O2203">
        <v>99</v>
      </c>
      <c r="P2203">
        <v>9999</v>
      </c>
      <c r="Q2203">
        <v>1600</v>
      </c>
      <c r="R2203">
        <v>79827.88</v>
      </c>
      <c r="S2203">
        <v>79828.88</v>
      </c>
      <c r="T2203">
        <v>16.32584956533983</v>
      </c>
      <c r="U2203">
        <v>61.22504086240469</v>
      </c>
      <c r="V2203">
        <v>84.579118146499141</v>
      </c>
      <c r="W2203">
        <v>78.067526313784626</v>
      </c>
      <c r="X2203">
        <v>1.678611532712631</v>
      </c>
      <c r="Y2203">
        <v>3.3572230654252619</v>
      </c>
      <c r="Z2203">
        <v>65.455828214403297</v>
      </c>
      <c r="AA2203">
        <v>0.58247478580558676</v>
      </c>
      <c r="AB2203">
        <v>2.4142262887971113</v>
      </c>
      <c r="AC2203">
        <v>-2.130499306199094</v>
      </c>
      <c r="AD2203">
        <v>6.1267952733286002</v>
      </c>
      <c r="AE2203">
        <v>5.6805680163898158</v>
      </c>
      <c r="AF2203">
        <v>1449.88</v>
      </c>
      <c r="AG2203">
        <v>0</v>
      </c>
      <c r="AH2203">
        <v>0</v>
      </c>
      <c r="AI2203">
        <v>581.88</v>
      </c>
      <c r="AJ2203">
        <v>4770</v>
      </c>
      <c r="AK2203">
        <v>1203</v>
      </c>
      <c r="AL2203">
        <v>5980</v>
      </c>
      <c r="AM2203">
        <v>1</v>
      </c>
      <c r="AN2203">
        <v>1368</v>
      </c>
      <c r="AO2203">
        <v>912</v>
      </c>
      <c r="AP2203">
        <v>782</v>
      </c>
    </row>
    <row r="2204" spans="1:42">
      <c r="A2204">
        <v>11</v>
      </c>
      <c r="B2204">
        <v>80</v>
      </c>
      <c r="C2204">
        <v>2021</v>
      </c>
      <c r="D2204">
        <v>99</v>
      </c>
      <c r="E2204">
        <v>99</v>
      </c>
      <c r="F2204">
        <v>99</v>
      </c>
      <c r="G2204">
        <v>99</v>
      </c>
      <c r="H2204">
        <v>99</v>
      </c>
      <c r="I2204">
        <v>99</v>
      </c>
      <c r="J2204">
        <v>999</v>
      </c>
      <c r="K2204">
        <v>99</v>
      </c>
      <c r="L2204">
        <v>99</v>
      </c>
      <c r="M2204">
        <v>99</v>
      </c>
      <c r="N2204">
        <v>79</v>
      </c>
      <c r="O2204">
        <v>99</v>
      </c>
      <c r="P2204">
        <v>9999</v>
      </c>
      <c r="Q2204">
        <v>1626</v>
      </c>
      <c r="R2204">
        <v>94024</v>
      </c>
      <c r="S2204">
        <v>94021</v>
      </c>
      <c r="T2204">
        <v>16.239800476474095</v>
      </c>
      <c r="U2204">
        <v>61.013082183767473</v>
      </c>
      <c r="V2204">
        <v>86.73693918890595</v>
      </c>
      <c r="W2204">
        <v>80.055660756638758</v>
      </c>
      <c r="X2204">
        <v>1.686803369352506</v>
      </c>
      <c r="Y2204">
        <v>3.3736067387050119</v>
      </c>
      <c r="Z2204">
        <v>64.57925636007829</v>
      </c>
      <c r="AA2204">
        <v>0.56784789164144178</v>
      </c>
      <c r="AB2204">
        <v>2.4461960211365006</v>
      </c>
      <c r="AC2204">
        <v>-1.8376457139725024</v>
      </c>
      <c r="AD2204">
        <v>7.2163484584514626</v>
      </c>
      <c r="AE2204">
        <v>6.8608547047806452</v>
      </c>
      <c r="AF2204">
        <v>1533</v>
      </c>
      <c r="AG2204">
        <v>1</v>
      </c>
      <c r="AH2204">
        <v>0</v>
      </c>
      <c r="AI2204">
        <v>578</v>
      </c>
      <c r="AJ2204">
        <v>5567</v>
      </c>
      <c r="AK2204">
        <v>1337</v>
      </c>
      <c r="AL2204">
        <v>6831</v>
      </c>
      <c r="AM2204">
        <v>2</v>
      </c>
      <c r="AN2204">
        <v>1530</v>
      </c>
      <c r="AO2204">
        <v>980</v>
      </c>
      <c r="AP2204">
        <v>792</v>
      </c>
    </row>
    <row r="2205" spans="1:42">
      <c r="A2205">
        <v>11</v>
      </c>
      <c r="B2205">
        <v>81</v>
      </c>
      <c r="C2205">
        <v>2021</v>
      </c>
      <c r="D2205">
        <v>99</v>
      </c>
      <c r="E2205">
        <v>99</v>
      </c>
      <c r="F2205">
        <v>99</v>
      </c>
      <c r="G2205">
        <v>99</v>
      </c>
      <c r="H2205">
        <v>99</v>
      </c>
      <c r="I2205">
        <v>99</v>
      </c>
      <c r="J2205">
        <v>999</v>
      </c>
      <c r="K2205">
        <v>99</v>
      </c>
      <c r="L2205">
        <v>99</v>
      </c>
      <c r="M2205">
        <v>99</v>
      </c>
      <c r="N2205">
        <v>81</v>
      </c>
      <c r="O2205">
        <v>99</v>
      </c>
      <c r="P2205">
        <v>9999</v>
      </c>
      <c r="Q2205">
        <v>1628</v>
      </c>
      <c r="R2205">
        <v>109911</v>
      </c>
      <c r="S2205">
        <v>109919</v>
      </c>
      <c r="T2205">
        <v>16.173103692987961</v>
      </c>
      <c r="U2205">
        <v>60.846341396846761</v>
      </c>
      <c r="V2205">
        <v>88.86669526975669</v>
      </c>
      <c r="W2205">
        <v>82.029908478059596</v>
      </c>
      <c r="X2205">
        <v>1.5494354523205141</v>
      </c>
      <c r="Y2205">
        <v>3.0988709046410281</v>
      </c>
      <c r="Z2205">
        <v>63.706999299433193</v>
      </c>
      <c r="AA2205">
        <v>0.56970139392608243</v>
      </c>
      <c r="AB2205">
        <v>2.4582036496977113</v>
      </c>
      <c r="AC2205">
        <v>-1.8576037138932124</v>
      </c>
      <c r="AD2205">
        <v>8.4356767997198432</v>
      </c>
      <c r="AE2205">
        <v>8.2187601301316136</v>
      </c>
      <c r="AF2205">
        <v>1630</v>
      </c>
      <c r="AG2205">
        <v>1</v>
      </c>
      <c r="AH2205">
        <v>0</v>
      </c>
      <c r="AI2205">
        <v>637</v>
      </c>
      <c r="AJ2205">
        <v>6247</v>
      </c>
      <c r="AK2205">
        <v>1450</v>
      </c>
      <c r="AL2205">
        <v>7826</v>
      </c>
      <c r="AM2205">
        <v>3</v>
      </c>
      <c r="AN2205">
        <v>1686.5</v>
      </c>
      <c r="AO2205">
        <v>1154</v>
      </c>
      <c r="AP2205">
        <v>799</v>
      </c>
    </row>
    <row r="2206" spans="1:42">
      <c r="A2206">
        <v>11</v>
      </c>
      <c r="B2206">
        <v>82</v>
      </c>
      <c r="C2206">
        <v>2021</v>
      </c>
      <c r="D2206">
        <v>99</v>
      </c>
      <c r="E2206">
        <v>99</v>
      </c>
      <c r="F2206">
        <v>99</v>
      </c>
      <c r="G2206">
        <v>99</v>
      </c>
      <c r="H2206">
        <v>99</v>
      </c>
      <c r="I2206">
        <v>99</v>
      </c>
      <c r="J2206">
        <v>999</v>
      </c>
      <c r="K2206">
        <v>99</v>
      </c>
      <c r="L2206">
        <v>99</v>
      </c>
      <c r="M2206">
        <v>99</v>
      </c>
      <c r="N2206">
        <v>83</v>
      </c>
      <c r="O2206">
        <v>99</v>
      </c>
      <c r="P2206">
        <v>9999</v>
      </c>
      <c r="Q2206">
        <v>1636</v>
      </c>
      <c r="R2206">
        <v>126237</v>
      </c>
      <c r="S2206">
        <v>126246</v>
      </c>
      <c r="T2206">
        <v>16.109104303809499</v>
      </c>
      <c r="U2206">
        <v>60.688718850498226</v>
      </c>
      <c r="V2206">
        <v>91.031884146324813</v>
      </c>
      <c r="W2206">
        <v>84.028423950064763</v>
      </c>
      <c r="X2206">
        <v>1.6247217535270959</v>
      </c>
      <c r="Y2206">
        <v>3.2494435070541918</v>
      </c>
      <c r="Z2206">
        <v>63.54792968780945</v>
      </c>
      <c r="AA2206">
        <v>0.59499103525648611</v>
      </c>
      <c r="AB2206">
        <v>2.4585038521231226</v>
      </c>
      <c r="AC2206">
        <v>-1.6325649011603498</v>
      </c>
      <c r="AD2206">
        <v>9.6886984211428739</v>
      </c>
      <c r="AE2206">
        <v>9.6695253086068398</v>
      </c>
      <c r="AF2206">
        <v>1675</v>
      </c>
      <c r="AG2206">
        <v>1</v>
      </c>
      <c r="AH2206">
        <v>0</v>
      </c>
      <c r="AI2206">
        <v>573</v>
      </c>
      <c r="AJ2206">
        <v>6727</v>
      </c>
      <c r="AK2206">
        <v>1492</v>
      </c>
      <c r="AL2206">
        <v>8847</v>
      </c>
      <c r="AM2206">
        <v>3</v>
      </c>
      <c r="AN2206">
        <v>1867</v>
      </c>
      <c r="AO2206">
        <v>1247</v>
      </c>
      <c r="AP2206">
        <v>803</v>
      </c>
    </row>
    <row r="2207" spans="1:42">
      <c r="A2207">
        <v>11</v>
      </c>
      <c r="B2207">
        <v>83</v>
      </c>
      <c r="C2207">
        <v>2021</v>
      </c>
      <c r="D2207">
        <v>99</v>
      </c>
      <c r="E2207">
        <v>99</v>
      </c>
      <c r="F2207">
        <v>99</v>
      </c>
      <c r="G2207">
        <v>99</v>
      </c>
      <c r="H2207">
        <v>99</v>
      </c>
      <c r="I2207">
        <v>99</v>
      </c>
      <c r="J2207">
        <v>999</v>
      </c>
      <c r="K2207">
        <v>99</v>
      </c>
      <c r="L2207">
        <v>99</v>
      </c>
      <c r="M2207">
        <v>99</v>
      </c>
      <c r="N2207">
        <v>85</v>
      </c>
      <c r="O2207">
        <v>99</v>
      </c>
      <c r="P2207">
        <v>9999</v>
      </c>
      <c r="Q2207">
        <v>1633</v>
      </c>
      <c r="R2207">
        <v>124039</v>
      </c>
      <c r="S2207">
        <v>124044</v>
      </c>
      <c r="T2207">
        <v>16.037423713509462</v>
      </c>
      <c r="U2207">
        <v>60.533568733675153</v>
      </c>
      <c r="V2207">
        <v>93.191168527100643</v>
      </c>
      <c r="W2207">
        <v>86.018925703784234</v>
      </c>
      <c r="X2207">
        <v>1.5212957215069456</v>
      </c>
      <c r="Y2207">
        <v>3.0425914430138912</v>
      </c>
      <c r="Z2207">
        <v>62.857649610203239</v>
      </c>
      <c r="AA2207">
        <v>0.56173181516502391</v>
      </c>
      <c r="AB2207">
        <v>2.4699040092636473</v>
      </c>
      <c r="AC2207">
        <v>-1.5991815035519219</v>
      </c>
      <c r="AD2207">
        <v>9.5200017701635833</v>
      </c>
      <c r="AE2207">
        <v>9.7259288107153292</v>
      </c>
      <c r="AF2207">
        <v>1598</v>
      </c>
      <c r="AG2207">
        <v>1</v>
      </c>
      <c r="AH2207">
        <v>1</v>
      </c>
      <c r="AI2207">
        <v>514</v>
      </c>
      <c r="AJ2207">
        <v>6498</v>
      </c>
      <c r="AK2207">
        <v>1429</v>
      </c>
      <c r="AL2207">
        <v>8090</v>
      </c>
      <c r="AM2207">
        <v>4</v>
      </c>
      <c r="AN2207">
        <v>1835</v>
      </c>
      <c r="AO2207">
        <v>1253</v>
      </c>
      <c r="AP2207">
        <v>804</v>
      </c>
    </row>
    <row r="2208" spans="1:42">
      <c r="A2208">
        <v>11</v>
      </c>
      <c r="B2208">
        <v>84</v>
      </c>
      <c r="C2208">
        <v>2021</v>
      </c>
      <c r="D2208">
        <v>99</v>
      </c>
      <c r="E2208">
        <v>99</v>
      </c>
      <c r="F2208">
        <v>99</v>
      </c>
      <c r="G2208">
        <v>99</v>
      </c>
      <c r="H2208">
        <v>99</v>
      </c>
      <c r="I2208">
        <v>99</v>
      </c>
      <c r="J2208">
        <v>999</v>
      </c>
      <c r="K2208">
        <v>99</v>
      </c>
      <c r="L2208">
        <v>99</v>
      </c>
      <c r="M2208">
        <v>99</v>
      </c>
      <c r="N2208">
        <v>87</v>
      </c>
      <c r="O2208">
        <v>99</v>
      </c>
      <c r="P2208">
        <v>9999</v>
      </c>
      <c r="Q2208">
        <v>1703</v>
      </c>
      <c r="R2208">
        <v>178130.76</v>
      </c>
      <c r="S2208">
        <v>178145.76</v>
      </c>
      <c r="T2208">
        <v>15.939713500352218</v>
      </c>
      <c r="U2208">
        <v>60.341283676917143</v>
      </c>
      <c r="V2208">
        <v>95.841821239571175</v>
      </c>
      <c r="W2208">
        <v>88.46942554232038</v>
      </c>
      <c r="X2208">
        <v>1.5365117175719676</v>
      </c>
      <c r="Y2208">
        <v>3.0730234351439352</v>
      </c>
      <c r="Z2208">
        <v>63.259147381395557</v>
      </c>
      <c r="AA2208">
        <v>0.86633790303985314</v>
      </c>
      <c r="AB2208">
        <v>2.5109539263352598</v>
      </c>
      <c r="AC2208">
        <v>-1.7045349412771722</v>
      </c>
      <c r="AD2208">
        <v>13.671548065693733</v>
      </c>
      <c r="AE2208">
        <v>14.365806331910925</v>
      </c>
      <c r="AF2208">
        <v>2223</v>
      </c>
      <c r="AG2208">
        <v>0</v>
      </c>
      <c r="AH2208">
        <v>0</v>
      </c>
      <c r="AI2208">
        <v>701</v>
      </c>
      <c r="AJ2208">
        <v>8881</v>
      </c>
      <c r="AK2208">
        <v>1850.8800000000003</v>
      </c>
      <c r="AL2208">
        <v>11165</v>
      </c>
      <c r="AM2208">
        <v>4</v>
      </c>
      <c r="AN2208">
        <v>2472</v>
      </c>
      <c r="AO2208">
        <v>1756</v>
      </c>
      <c r="AP2208">
        <v>813</v>
      </c>
    </row>
    <row r="2209" spans="1:42">
      <c r="A2209">
        <v>11</v>
      </c>
      <c r="B2209">
        <v>85</v>
      </c>
      <c r="C2209">
        <v>2021</v>
      </c>
      <c r="D2209">
        <v>99</v>
      </c>
      <c r="E2209">
        <v>99</v>
      </c>
      <c r="F2209">
        <v>99</v>
      </c>
      <c r="G2209">
        <v>99</v>
      </c>
      <c r="H2209">
        <v>99</v>
      </c>
      <c r="I2209">
        <v>99</v>
      </c>
      <c r="J2209">
        <v>999</v>
      </c>
      <c r="K2209">
        <v>99</v>
      </c>
      <c r="L2209">
        <v>99</v>
      </c>
      <c r="M2209">
        <v>99</v>
      </c>
      <c r="N2209">
        <v>90</v>
      </c>
      <c r="O2209">
        <v>99</v>
      </c>
      <c r="P2209">
        <v>9999</v>
      </c>
      <c r="Q2209">
        <v>1740</v>
      </c>
      <c r="R2209">
        <v>201818</v>
      </c>
      <c r="S2209">
        <v>201826</v>
      </c>
      <c r="T2209">
        <v>15.808495773419621</v>
      </c>
      <c r="U2209">
        <v>60.076883057683354</v>
      </c>
      <c r="V2209">
        <v>99.947877020398323</v>
      </c>
      <c r="W2209">
        <v>92.255504840803681</v>
      </c>
      <c r="X2209">
        <v>1.7461276992141437</v>
      </c>
      <c r="Y2209">
        <v>3.4922553984282874</v>
      </c>
      <c r="Z2209">
        <v>64.895103509102242</v>
      </c>
      <c r="AA2209">
        <v>1.4201282502688919</v>
      </c>
      <c r="AB2209">
        <v>2.5525406643346833</v>
      </c>
      <c r="AC2209">
        <v>-3.9321619260220575</v>
      </c>
      <c r="AD2209">
        <v>15.489545362755862</v>
      </c>
      <c r="AE2209">
        <v>16.971909703433781</v>
      </c>
      <c r="AF2209">
        <v>2432</v>
      </c>
      <c r="AG2209">
        <v>2</v>
      </c>
      <c r="AH2209">
        <v>0</v>
      </c>
      <c r="AI2209">
        <v>713</v>
      </c>
      <c r="AJ2209">
        <v>10053</v>
      </c>
      <c r="AK2209">
        <v>2102</v>
      </c>
      <c r="AL2209">
        <v>12274</v>
      </c>
      <c r="AM2209">
        <v>5</v>
      </c>
      <c r="AN2209">
        <v>2859</v>
      </c>
      <c r="AO2209">
        <v>2135</v>
      </c>
      <c r="AP2209">
        <v>827</v>
      </c>
    </row>
    <row r="2210" spans="1:42">
      <c r="A2210">
        <v>11</v>
      </c>
      <c r="B2210">
        <v>86</v>
      </c>
      <c r="C2210">
        <v>2021</v>
      </c>
      <c r="D2210">
        <v>99</v>
      </c>
      <c r="E2210">
        <v>99</v>
      </c>
      <c r="F2210">
        <v>99</v>
      </c>
      <c r="G2210">
        <v>99</v>
      </c>
      <c r="H2210">
        <v>99</v>
      </c>
      <c r="I2210">
        <v>99</v>
      </c>
      <c r="J2210">
        <v>999</v>
      </c>
      <c r="K2210">
        <v>99</v>
      </c>
      <c r="L2210">
        <v>99</v>
      </c>
      <c r="M2210">
        <v>99</v>
      </c>
      <c r="N2210">
        <v>95</v>
      </c>
      <c r="O2210">
        <v>99</v>
      </c>
      <c r="P2210">
        <v>9999</v>
      </c>
      <c r="Q2210">
        <v>1736</v>
      </c>
      <c r="R2210">
        <v>89751.9</v>
      </c>
      <c r="S2210">
        <v>89754.9</v>
      </c>
      <c r="T2210">
        <v>15.613581439501562</v>
      </c>
      <c r="U2210">
        <v>59.719896072526382</v>
      </c>
      <c r="V2210">
        <v>105.24403652611718</v>
      </c>
      <c r="W2210">
        <v>97.14344810143929</v>
      </c>
      <c r="X2210">
        <v>2.243963637538593</v>
      </c>
      <c r="Y2210">
        <v>4.4879272750771859</v>
      </c>
      <c r="Z2210">
        <v>66.572406823699566</v>
      </c>
      <c r="AA2210">
        <v>1.4015986810783923</v>
      </c>
      <c r="AB2210">
        <v>2.6501141573685638</v>
      </c>
      <c r="AC2210">
        <v>-2.7633445949090114</v>
      </c>
      <c r="AD2210">
        <v>6.8884644900035088</v>
      </c>
      <c r="AE2210">
        <v>7.9475449305368224</v>
      </c>
      <c r="AF2210">
        <v>1156.9000000000001</v>
      </c>
      <c r="AG2210">
        <v>1</v>
      </c>
      <c r="AH2210">
        <v>0</v>
      </c>
      <c r="AI2210">
        <v>312</v>
      </c>
      <c r="AJ2210">
        <v>4468</v>
      </c>
      <c r="AK2210">
        <v>883</v>
      </c>
      <c r="AL2210">
        <v>5551.9</v>
      </c>
      <c r="AM2210">
        <v>1</v>
      </c>
      <c r="AN2210">
        <v>1351</v>
      </c>
      <c r="AO2210">
        <v>1094</v>
      </c>
      <c r="AP2210">
        <v>833</v>
      </c>
    </row>
    <row r="2211" spans="1:42">
      <c r="A2211">
        <v>11</v>
      </c>
      <c r="B2211">
        <v>87</v>
      </c>
      <c r="C2211">
        <v>2021</v>
      </c>
      <c r="D2211">
        <v>99</v>
      </c>
      <c r="E2211">
        <v>99</v>
      </c>
      <c r="F2211">
        <v>99</v>
      </c>
      <c r="G2211">
        <v>99</v>
      </c>
      <c r="H2211">
        <v>99</v>
      </c>
      <c r="I2211">
        <v>99</v>
      </c>
      <c r="J2211">
        <v>999</v>
      </c>
      <c r="K2211">
        <v>99</v>
      </c>
      <c r="L2211">
        <v>99</v>
      </c>
      <c r="M2211">
        <v>99</v>
      </c>
      <c r="N2211">
        <v>100</v>
      </c>
      <c r="O2211">
        <v>99</v>
      </c>
      <c r="P2211">
        <v>9999</v>
      </c>
      <c r="Q2211">
        <v>1623</v>
      </c>
      <c r="R2211">
        <v>32859</v>
      </c>
      <c r="S2211">
        <v>32859</v>
      </c>
      <c r="T2211">
        <v>15.424723819957997</v>
      </c>
      <c r="U2211">
        <v>59.396268906540058</v>
      </c>
      <c r="V2211">
        <v>110.59408701092772</v>
      </c>
      <c r="W2211">
        <v>102.07834231108838</v>
      </c>
      <c r="X2211">
        <v>2.7268023981253244</v>
      </c>
      <c r="Y2211">
        <v>5.4536047962506489</v>
      </c>
      <c r="Z2211">
        <v>65.680635442344553</v>
      </c>
      <c r="AA2211">
        <v>1.399243262099533</v>
      </c>
      <c r="AB2211">
        <v>2.7606199718631226</v>
      </c>
      <c r="AC2211">
        <v>-2.8226096710311177</v>
      </c>
      <c r="AD2211">
        <v>2.5219305070647557</v>
      </c>
      <c r="AE2211">
        <v>3.0573788780454554</v>
      </c>
      <c r="AF2211">
        <v>481</v>
      </c>
      <c r="AG2211">
        <v>0</v>
      </c>
      <c r="AH2211">
        <v>0</v>
      </c>
      <c r="AI2211">
        <v>146</v>
      </c>
      <c r="AJ2211">
        <v>1696</v>
      </c>
      <c r="AK2211">
        <v>287</v>
      </c>
      <c r="AL2211">
        <v>2082</v>
      </c>
      <c r="AM2211">
        <v>1</v>
      </c>
      <c r="AN2211">
        <v>574</v>
      </c>
      <c r="AO2211">
        <v>436</v>
      </c>
      <c r="AP2211">
        <v>794</v>
      </c>
    </row>
    <row r="2212" spans="1:42">
      <c r="A2212">
        <v>11</v>
      </c>
      <c r="B2212">
        <v>88</v>
      </c>
      <c r="C2212">
        <v>2021</v>
      </c>
      <c r="D2212">
        <v>99</v>
      </c>
      <c r="E2212">
        <v>99</v>
      </c>
      <c r="F2212">
        <v>99</v>
      </c>
      <c r="G2212">
        <v>99</v>
      </c>
      <c r="H2212">
        <v>99</v>
      </c>
      <c r="I2212">
        <v>99</v>
      </c>
      <c r="J2212">
        <v>999</v>
      </c>
      <c r="K2212">
        <v>99</v>
      </c>
      <c r="L2212">
        <v>99</v>
      </c>
      <c r="M2212">
        <v>99</v>
      </c>
      <c r="N2212">
        <v>105</v>
      </c>
      <c r="O2212">
        <v>99</v>
      </c>
      <c r="P2212">
        <v>9999</v>
      </c>
      <c r="Q2212">
        <v>1391</v>
      </c>
      <c r="R2212">
        <v>10981</v>
      </c>
      <c r="S2212">
        <v>10982</v>
      </c>
      <c r="T2212">
        <v>15.252891357799836</v>
      </c>
      <c r="U2212">
        <v>59.080313239847023</v>
      </c>
      <c r="V2212">
        <v>115.98365334548222</v>
      </c>
      <c r="W2212">
        <v>107.0627226370424</v>
      </c>
      <c r="X2212">
        <v>3.1235770876969302</v>
      </c>
      <c r="Y2212">
        <v>6.2471541753938604</v>
      </c>
      <c r="Z2212">
        <v>63.099899826973846</v>
      </c>
      <c r="AA2212">
        <v>1.3832175674396339</v>
      </c>
      <c r="AB2212">
        <v>2.9689580133101159</v>
      </c>
      <c r="AC2212">
        <v>-1.7951494278306277</v>
      </c>
      <c r="AD2212">
        <v>0.84279250427822172</v>
      </c>
      <c r="AE2212">
        <v>1.071719252663321</v>
      </c>
      <c r="AF2212">
        <v>172</v>
      </c>
      <c r="AG2212">
        <v>0</v>
      </c>
      <c r="AH2212">
        <v>0</v>
      </c>
      <c r="AI2212">
        <v>58</v>
      </c>
      <c r="AJ2212">
        <v>661</v>
      </c>
      <c r="AK2212">
        <v>115</v>
      </c>
      <c r="AL2212">
        <v>666</v>
      </c>
      <c r="AM2212">
        <v>3</v>
      </c>
      <c r="AN2212">
        <v>255</v>
      </c>
      <c r="AO2212">
        <v>185</v>
      </c>
      <c r="AP2212">
        <v>732</v>
      </c>
    </row>
    <row r="2213" spans="1:42">
      <c r="A2213">
        <v>11</v>
      </c>
      <c r="B2213">
        <v>89</v>
      </c>
      <c r="C2213">
        <v>2021</v>
      </c>
      <c r="D2213">
        <v>99</v>
      </c>
      <c r="E2213">
        <v>99</v>
      </c>
      <c r="F2213">
        <v>99</v>
      </c>
      <c r="G2213">
        <v>99</v>
      </c>
      <c r="H2213">
        <v>99</v>
      </c>
      <c r="I2213">
        <v>99</v>
      </c>
      <c r="J2213">
        <v>999</v>
      </c>
      <c r="K2213">
        <v>99</v>
      </c>
      <c r="L2213">
        <v>99</v>
      </c>
      <c r="M2213">
        <v>99</v>
      </c>
      <c r="N2213">
        <v>110</v>
      </c>
      <c r="O2213">
        <v>99</v>
      </c>
      <c r="P2213">
        <v>9999</v>
      </c>
      <c r="Q2213">
        <v>1027</v>
      </c>
      <c r="R2213">
        <v>4348</v>
      </c>
      <c r="S2213">
        <v>4348</v>
      </c>
      <c r="T2213">
        <v>15.041858325666976</v>
      </c>
      <c r="U2213">
        <v>58.752759889604398</v>
      </c>
      <c r="V2213">
        <v>121.52554667044043</v>
      </c>
      <c r="W2213">
        <v>112.16807957681658</v>
      </c>
      <c r="X2213">
        <v>3.3578656853725857</v>
      </c>
      <c r="Y2213">
        <v>6.7157313707451713</v>
      </c>
      <c r="Z2213">
        <v>56.991720331186762</v>
      </c>
      <c r="AA2213">
        <v>1.3982641743341337</v>
      </c>
      <c r="AB2213">
        <v>3.2384256030808225</v>
      </c>
      <c r="AC2213">
        <v>-3.398503501532836</v>
      </c>
      <c r="AD2213">
        <v>0.33370929866147958</v>
      </c>
      <c r="AE2213">
        <v>0.44454950355719774</v>
      </c>
      <c r="AF2213">
        <v>96</v>
      </c>
      <c r="AG2213">
        <v>0</v>
      </c>
      <c r="AH2213">
        <v>0</v>
      </c>
      <c r="AI2213">
        <v>41</v>
      </c>
      <c r="AJ2213">
        <v>291</v>
      </c>
      <c r="AK2213">
        <v>50</v>
      </c>
      <c r="AL2213">
        <v>285</v>
      </c>
      <c r="AM2213">
        <v>0</v>
      </c>
      <c r="AN2213">
        <v>124</v>
      </c>
      <c r="AO2213">
        <v>91</v>
      </c>
      <c r="AP2213">
        <v>616</v>
      </c>
    </row>
    <row r="2214" spans="1:42">
      <c r="A2214">
        <v>11</v>
      </c>
      <c r="B2214">
        <v>90</v>
      </c>
      <c r="C2214">
        <v>2021</v>
      </c>
      <c r="D2214">
        <v>99</v>
      </c>
      <c r="E2214">
        <v>99</v>
      </c>
      <c r="F2214">
        <v>99</v>
      </c>
      <c r="G2214">
        <v>99</v>
      </c>
      <c r="H2214">
        <v>99</v>
      </c>
      <c r="I2214">
        <v>99</v>
      </c>
      <c r="J2214">
        <v>999</v>
      </c>
      <c r="K2214">
        <v>99</v>
      </c>
      <c r="L2214">
        <v>99</v>
      </c>
      <c r="M2214">
        <v>99</v>
      </c>
      <c r="N2214">
        <v>115</v>
      </c>
      <c r="O2214">
        <v>99</v>
      </c>
      <c r="P2214">
        <v>9999</v>
      </c>
      <c r="Q2214">
        <v>689</v>
      </c>
      <c r="R2214">
        <v>2137.89</v>
      </c>
      <c r="S2214">
        <v>2137.89</v>
      </c>
      <c r="T2214">
        <v>14.927395703240109</v>
      </c>
      <c r="U2214">
        <v>58.597009200660466</v>
      </c>
      <c r="V2214">
        <v>127.0879991550282</v>
      </c>
      <c r="W2214">
        <v>117.30222322009084</v>
      </c>
      <c r="X2214">
        <v>4.0694329455678249</v>
      </c>
      <c r="Y2214">
        <v>8.1388658911356497</v>
      </c>
      <c r="Z2214">
        <v>52.013901557142781</v>
      </c>
      <c r="AA2214">
        <v>1.4570310656205547</v>
      </c>
      <c r="AB2214">
        <v>3.4634516152885739</v>
      </c>
      <c r="AC2214">
        <v>0.22793056712422821</v>
      </c>
      <c r="AD2214">
        <v>0.16408320435036583</v>
      </c>
      <c r="AE2214">
        <v>0.2285877268967122</v>
      </c>
      <c r="AF2214">
        <v>46.89</v>
      </c>
      <c r="AG2214">
        <v>0</v>
      </c>
      <c r="AH2214">
        <v>0</v>
      </c>
      <c r="AI2214">
        <v>29</v>
      </c>
      <c r="AJ2214">
        <v>121</v>
      </c>
      <c r="AK2214">
        <v>29</v>
      </c>
      <c r="AL2214">
        <v>128</v>
      </c>
      <c r="AM2214">
        <v>0</v>
      </c>
      <c r="AN2214">
        <v>80</v>
      </c>
      <c r="AO2214">
        <v>32</v>
      </c>
      <c r="AP2214">
        <v>479</v>
      </c>
    </row>
    <row r="2215" spans="1:42">
      <c r="A2215">
        <v>11</v>
      </c>
      <c r="B2215">
        <v>91</v>
      </c>
      <c r="C2215">
        <v>2021</v>
      </c>
      <c r="D2215">
        <v>99</v>
      </c>
      <c r="E2215">
        <v>99</v>
      </c>
      <c r="F2215">
        <v>99</v>
      </c>
      <c r="G2215">
        <v>99</v>
      </c>
      <c r="H2215">
        <v>99</v>
      </c>
      <c r="I2215">
        <v>99</v>
      </c>
      <c r="J2215">
        <v>999</v>
      </c>
      <c r="K2215">
        <v>99</v>
      </c>
      <c r="L2215">
        <v>99</v>
      </c>
      <c r="M2215">
        <v>99</v>
      </c>
      <c r="N2215">
        <v>120</v>
      </c>
      <c r="O2215">
        <v>99</v>
      </c>
      <c r="P2215">
        <v>9999</v>
      </c>
      <c r="Q2215">
        <v>482</v>
      </c>
      <c r="R2215">
        <v>1338</v>
      </c>
      <c r="S2215">
        <v>1338</v>
      </c>
      <c r="T2215">
        <v>14.625560538116588</v>
      </c>
      <c r="U2215">
        <v>58.136023916292977</v>
      </c>
      <c r="V2215">
        <v>132.5159477041621</v>
      </c>
      <c r="W2215">
        <v>122.31221973094188</v>
      </c>
      <c r="X2215">
        <v>3.9611360239162927</v>
      </c>
      <c r="Y2215">
        <v>7.9222720478325854</v>
      </c>
      <c r="Z2215">
        <v>47.683109118086705</v>
      </c>
      <c r="AA2215">
        <v>1.4128624665259419</v>
      </c>
      <c r="AB2215">
        <v>3.6368447172220222</v>
      </c>
      <c r="AC2215">
        <v>-6.2020537302592105E-2</v>
      </c>
      <c r="AD2215">
        <v>0.10269159190640748</v>
      </c>
      <c r="AE2215">
        <v>0.14917198576286864</v>
      </c>
      <c r="AF2215">
        <v>29</v>
      </c>
      <c r="AG2215">
        <v>0</v>
      </c>
      <c r="AH2215">
        <v>0</v>
      </c>
      <c r="AI2215">
        <v>15</v>
      </c>
      <c r="AJ2215">
        <v>85</v>
      </c>
      <c r="AK2215">
        <v>19</v>
      </c>
      <c r="AL2215">
        <v>63</v>
      </c>
      <c r="AM2215">
        <v>0</v>
      </c>
      <c r="AN2215">
        <v>61</v>
      </c>
      <c r="AO2215">
        <v>32</v>
      </c>
      <c r="AP2215">
        <v>385</v>
      </c>
    </row>
    <row r="2216" spans="1:42">
      <c r="A2216">
        <v>11</v>
      </c>
      <c r="B2216">
        <v>92</v>
      </c>
      <c r="C2216">
        <v>2021</v>
      </c>
      <c r="D2216">
        <v>99</v>
      </c>
      <c r="E2216">
        <v>99</v>
      </c>
      <c r="F2216">
        <v>99</v>
      </c>
      <c r="G2216">
        <v>99</v>
      </c>
      <c r="H2216">
        <v>99</v>
      </c>
      <c r="I2216">
        <v>99</v>
      </c>
      <c r="J2216">
        <v>999</v>
      </c>
      <c r="K2216">
        <v>99</v>
      </c>
      <c r="L2216">
        <v>99</v>
      </c>
      <c r="M2216">
        <v>99</v>
      </c>
      <c r="N2216">
        <v>125</v>
      </c>
      <c r="O2216">
        <v>99</v>
      </c>
      <c r="P2216">
        <v>9999</v>
      </c>
      <c r="Q2216">
        <v>22</v>
      </c>
      <c r="R2216">
        <v>20</v>
      </c>
      <c r="S2216">
        <v>20</v>
      </c>
      <c r="T2216">
        <v>14.45</v>
      </c>
      <c r="U2216">
        <v>57.65</v>
      </c>
      <c r="V2216">
        <v>143.38082340195021</v>
      </c>
      <c r="W2216">
        <v>132.34050000000002</v>
      </c>
      <c r="X2216">
        <v>5</v>
      </c>
      <c r="Y2216">
        <v>10</v>
      </c>
      <c r="Z2216">
        <v>75</v>
      </c>
      <c r="AA2216">
        <v>17.607534885667476</v>
      </c>
      <c r="AB2216">
        <v>4.1626313793080625</v>
      </c>
      <c r="AC2216">
        <v>9.0630941866864667</v>
      </c>
      <c r="AD2216">
        <v>1.5350013737878544E-3</v>
      </c>
      <c r="AE2216">
        <v>2.4125930731010918E-3</v>
      </c>
      <c r="AF2216">
        <v>1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2</v>
      </c>
      <c r="AO2216">
        <v>0</v>
      </c>
      <c r="AP2216">
        <v>19</v>
      </c>
    </row>
    <row r="2217" spans="1:42">
      <c r="A2217">
        <v>11</v>
      </c>
      <c r="B2217">
        <v>93</v>
      </c>
      <c r="C2217">
        <v>2020</v>
      </c>
      <c r="D2217">
        <v>99</v>
      </c>
      <c r="E2217">
        <v>99</v>
      </c>
      <c r="F2217">
        <v>99</v>
      </c>
      <c r="G2217">
        <v>99</v>
      </c>
      <c r="H2217">
        <v>99</v>
      </c>
      <c r="I2217">
        <v>99</v>
      </c>
      <c r="J2217">
        <v>999</v>
      </c>
      <c r="K2217">
        <v>99</v>
      </c>
      <c r="L2217">
        <v>99</v>
      </c>
      <c r="M2217">
        <v>99</v>
      </c>
      <c r="N2217">
        <v>40</v>
      </c>
      <c r="O2217">
        <v>99</v>
      </c>
      <c r="P2217">
        <v>9999</v>
      </c>
      <c r="Q2217">
        <v>1245</v>
      </c>
      <c r="R2217">
        <v>12594</v>
      </c>
      <c r="S2217">
        <v>12594</v>
      </c>
      <c r="T2217">
        <v>16.83007781483246</v>
      </c>
      <c r="U2217">
        <v>64.16571383198351</v>
      </c>
      <c r="V2217">
        <v>53.646663332261475</v>
      </c>
      <c r="W2217">
        <v>49.515870255677342</v>
      </c>
      <c r="X2217">
        <v>1.357789423535017</v>
      </c>
      <c r="Y2217">
        <v>2.7155788470700339</v>
      </c>
      <c r="Z2217">
        <v>43.171351437192328</v>
      </c>
      <c r="AA2217">
        <v>4.127379764664262</v>
      </c>
      <c r="AB2217">
        <v>2.8345566476906425</v>
      </c>
      <c r="AC2217">
        <v>-9.4243031506884627</v>
      </c>
      <c r="AD2217">
        <v>0.98401359973364622</v>
      </c>
      <c r="AE2217">
        <v>0.5976089898174165</v>
      </c>
      <c r="AF2217">
        <v>632</v>
      </c>
      <c r="AG2217">
        <v>0</v>
      </c>
      <c r="AH2217">
        <v>0</v>
      </c>
      <c r="AI2217">
        <v>522</v>
      </c>
      <c r="AJ2217">
        <v>1356</v>
      </c>
      <c r="AK2217">
        <v>571</v>
      </c>
      <c r="AL2217">
        <v>1236</v>
      </c>
      <c r="AM2217">
        <v>0</v>
      </c>
      <c r="AN2217">
        <v>466</v>
      </c>
      <c r="AO2217">
        <v>175</v>
      </c>
      <c r="AP2217">
        <v>629</v>
      </c>
    </row>
    <row r="2218" spans="1:42">
      <c r="A2218">
        <v>11</v>
      </c>
      <c r="B2218">
        <v>94</v>
      </c>
      <c r="C2218">
        <v>2020</v>
      </c>
      <c r="D2218">
        <v>99</v>
      </c>
      <c r="E2218">
        <v>99</v>
      </c>
      <c r="F2218">
        <v>99</v>
      </c>
      <c r="G2218">
        <v>99</v>
      </c>
      <c r="H2218">
        <v>99</v>
      </c>
      <c r="I2218">
        <v>99</v>
      </c>
      <c r="J2218">
        <v>999</v>
      </c>
      <c r="K2218">
        <v>99</v>
      </c>
      <c r="L2218">
        <v>99</v>
      </c>
      <c r="M2218">
        <v>99</v>
      </c>
      <c r="N2218">
        <v>55</v>
      </c>
      <c r="O2218">
        <v>99</v>
      </c>
      <c r="P2218">
        <v>9999</v>
      </c>
      <c r="Q2218">
        <v>1528</v>
      </c>
      <c r="R2218">
        <v>27739</v>
      </c>
      <c r="S2218">
        <v>27739</v>
      </c>
      <c r="T2218">
        <v>16.736760517682683</v>
      </c>
      <c r="U2218">
        <v>63.239229965031193</v>
      </c>
      <c r="V2218">
        <v>64.816429043721072</v>
      </c>
      <c r="W2218">
        <v>59.825564007354203</v>
      </c>
      <c r="X2218">
        <v>1.7736760517682681</v>
      </c>
      <c r="Y2218">
        <v>3.5473521035365363</v>
      </c>
      <c r="Z2218">
        <v>47.943328887126405</v>
      </c>
      <c r="AA2218">
        <v>2.2287952780622282</v>
      </c>
      <c r="AB2218">
        <v>2.6713087843941619</v>
      </c>
      <c r="AC2218">
        <v>-8.9750233851074821</v>
      </c>
      <c r="AD2218">
        <v>2.1673458188829287</v>
      </c>
      <c r="AE2218">
        <v>1.5903276831388979</v>
      </c>
      <c r="AF2218">
        <v>1258</v>
      </c>
      <c r="AG2218">
        <v>0</v>
      </c>
      <c r="AH2218">
        <v>0</v>
      </c>
      <c r="AI2218">
        <v>822</v>
      </c>
      <c r="AJ2218">
        <v>2549</v>
      </c>
      <c r="AK2218">
        <v>819</v>
      </c>
      <c r="AL2218">
        <v>2693</v>
      </c>
      <c r="AM2218">
        <v>2</v>
      </c>
      <c r="AN2218">
        <v>915</v>
      </c>
      <c r="AO2218">
        <v>482</v>
      </c>
      <c r="AP2218">
        <v>727</v>
      </c>
    </row>
    <row r="2219" spans="1:42">
      <c r="A2219">
        <v>11</v>
      </c>
      <c r="B2219">
        <v>95</v>
      </c>
      <c r="C2219">
        <v>2020</v>
      </c>
      <c r="D2219">
        <v>99</v>
      </c>
      <c r="E2219">
        <v>99</v>
      </c>
      <c r="F2219">
        <v>99</v>
      </c>
      <c r="G2219">
        <v>99</v>
      </c>
      <c r="H2219">
        <v>99</v>
      </c>
      <c r="I2219">
        <v>99</v>
      </c>
      <c r="J2219">
        <v>999</v>
      </c>
      <c r="K2219">
        <v>99</v>
      </c>
      <c r="L2219">
        <v>99</v>
      </c>
      <c r="M2219">
        <v>99</v>
      </c>
      <c r="N2219">
        <v>63</v>
      </c>
      <c r="O2219">
        <v>99</v>
      </c>
      <c r="P2219">
        <v>9999</v>
      </c>
      <c r="Q2219">
        <v>1397</v>
      </c>
      <c r="R2219">
        <v>14399</v>
      </c>
      <c r="S2219">
        <v>14399</v>
      </c>
      <c r="T2219">
        <v>16.672546704632261</v>
      </c>
      <c r="U2219">
        <v>62.751927217167854</v>
      </c>
      <c r="V2219">
        <v>69.434998232166919</v>
      </c>
      <c r="W2219">
        <v>64.08850336828894</v>
      </c>
      <c r="X2219">
        <v>1.6737273421765402</v>
      </c>
      <c r="Y2219">
        <v>3.3474546843530804</v>
      </c>
      <c r="Z2219">
        <v>48.725605944857293</v>
      </c>
      <c r="AA2219">
        <v>0.57355540844636721</v>
      </c>
      <c r="AB2219">
        <v>2.6587506591806278</v>
      </c>
      <c r="AC2219">
        <v>-2.3095212580832705</v>
      </c>
      <c r="AD2219">
        <v>1.1250446103354588</v>
      </c>
      <c r="AE2219">
        <v>0.88434449801785153</v>
      </c>
      <c r="AF2219">
        <v>526</v>
      </c>
      <c r="AG2219">
        <v>0</v>
      </c>
      <c r="AH2219">
        <v>0</v>
      </c>
      <c r="AI2219">
        <v>283</v>
      </c>
      <c r="AJ2219">
        <v>1219</v>
      </c>
      <c r="AK2219">
        <v>352</v>
      </c>
      <c r="AL2219">
        <v>1354</v>
      </c>
      <c r="AM2219">
        <v>0</v>
      </c>
      <c r="AN2219">
        <v>455</v>
      </c>
      <c r="AO2219">
        <v>236</v>
      </c>
      <c r="AP2219">
        <v>675</v>
      </c>
    </row>
    <row r="2220" spans="1:42">
      <c r="A2220">
        <v>11</v>
      </c>
      <c r="B2220">
        <v>96</v>
      </c>
      <c r="C2220">
        <v>2020</v>
      </c>
      <c r="D2220">
        <v>99</v>
      </c>
      <c r="E2220">
        <v>99</v>
      </c>
      <c r="F2220">
        <v>99</v>
      </c>
      <c r="G2220">
        <v>99</v>
      </c>
      <c r="H2220">
        <v>99</v>
      </c>
      <c r="I2220">
        <v>99</v>
      </c>
      <c r="J2220">
        <v>999</v>
      </c>
      <c r="K2220">
        <v>99</v>
      </c>
      <c r="L2220">
        <v>99</v>
      </c>
      <c r="M2220">
        <v>99</v>
      </c>
      <c r="N2220">
        <v>65</v>
      </c>
      <c r="O2220">
        <v>99</v>
      </c>
      <c r="P2220">
        <v>9999</v>
      </c>
      <c r="Q2220">
        <v>1457</v>
      </c>
      <c r="R2220">
        <v>19887</v>
      </c>
      <c r="S2220">
        <v>19887</v>
      </c>
      <c r="T2220">
        <v>16.596922612762107</v>
      </c>
      <c r="U2220">
        <v>62.43510836224668</v>
      </c>
      <c r="V2220">
        <v>71.609641603990042</v>
      </c>
      <c r="W2220">
        <v>66.095699200482898</v>
      </c>
      <c r="X2220">
        <v>1.5286367979081812</v>
      </c>
      <c r="Y2220">
        <v>3.0572735958163624</v>
      </c>
      <c r="Z2220">
        <v>47.950922713330314</v>
      </c>
      <c r="AA2220">
        <v>0.57819682027906605</v>
      </c>
      <c r="AB2220">
        <v>2.6651892310159639</v>
      </c>
      <c r="AC2220">
        <v>-1.9234687517050089</v>
      </c>
      <c r="AD2220">
        <v>1.553841389384073</v>
      </c>
      <c r="AE2220">
        <v>1.2596546424074084</v>
      </c>
      <c r="AF2220">
        <v>685</v>
      </c>
      <c r="AG2220">
        <v>0</v>
      </c>
      <c r="AH2220">
        <v>0</v>
      </c>
      <c r="AI2220">
        <v>297</v>
      </c>
      <c r="AJ2220">
        <v>1627</v>
      </c>
      <c r="AK2220">
        <v>508</v>
      </c>
      <c r="AL2220">
        <v>1862</v>
      </c>
      <c r="AM2220">
        <v>0</v>
      </c>
      <c r="AN2220">
        <v>594</v>
      </c>
      <c r="AO2220">
        <v>326</v>
      </c>
      <c r="AP2220">
        <v>707</v>
      </c>
    </row>
    <row r="2221" spans="1:42">
      <c r="A2221">
        <v>11</v>
      </c>
      <c r="B2221">
        <v>97</v>
      </c>
      <c r="C2221">
        <v>2020</v>
      </c>
      <c r="D2221">
        <v>99</v>
      </c>
      <c r="E2221">
        <v>99</v>
      </c>
      <c r="F2221">
        <v>99</v>
      </c>
      <c r="G2221">
        <v>99</v>
      </c>
      <c r="H2221">
        <v>99</v>
      </c>
      <c r="I2221">
        <v>99</v>
      </c>
      <c r="J2221">
        <v>999</v>
      </c>
      <c r="K2221">
        <v>99</v>
      </c>
      <c r="L2221">
        <v>99</v>
      </c>
      <c r="M2221">
        <v>99</v>
      </c>
      <c r="N2221">
        <v>67</v>
      </c>
      <c r="O2221">
        <v>99</v>
      </c>
      <c r="P2221">
        <v>9999</v>
      </c>
      <c r="Q2221">
        <v>1506</v>
      </c>
      <c r="R2221">
        <v>27689</v>
      </c>
      <c r="S2221">
        <v>27689</v>
      </c>
      <c r="T2221">
        <v>16.554480118458596</v>
      </c>
      <c r="U2221">
        <v>62.191483982809075</v>
      </c>
      <c r="V2221">
        <v>73.774578786737152</v>
      </c>
      <c r="W2221">
        <v>68.093936220160302</v>
      </c>
      <c r="X2221">
        <v>1.4446169959189572</v>
      </c>
      <c r="Y2221">
        <v>2.8892339918379144</v>
      </c>
      <c r="Z2221">
        <v>48.456065585611611</v>
      </c>
      <c r="AA2221">
        <v>0.57658410352517331</v>
      </c>
      <c r="AB2221">
        <v>2.5748693941818277</v>
      </c>
      <c r="AC2221">
        <v>-2.5736420650595839</v>
      </c>
      <c r="AD2221">
        <v>2.1634391426889725</v>
      </c>
      <c r="AE2221">
        <v>1.8068609316666997</v>
      </c>
      <c r="AF2221">
        <v>852</v>
      </c>
      <c r="AG2221">
        <v>0</v>
      </c>
      <c r="AH2221">
        <v>0</v>
      </c>
      <c r="AI2221">
        <v>343</v>
      </c>
      <c r="AJ2221">
        <v>2140</v>
      </c>
      <c r="AK2221">
        <v>617</v>
      </c>
      <c r="AL2221">
        <v>2590</v>
      </c>
      <c r="AM2221">
        <v>0</v>
      </c>
      <c r="AN2221">
        <v>753</v>
      </c>
      <c r="AO2221">
        <v>431</v>
      </c>
      <c r="AP2221">
        <v>716</v>
      </c>
    </row>
    <row r="2222" spans="1:42">
      <c r="A2222">
        <v>11</v>
      </c>
      <c r="B2222">
        <v>98</v>
      </c>
      <c r="C2222">
        <v>2020</v>
      </c>
      <c r="D2222">
        <v>99</v>
      </c>
      <c r="E2222">
        <v>99</v>
      </c>
      <c r="F2222">
        <v>99</v>
      </c>
      <c r="G2222">
        <v>99</v>
      </c>
      <c r="H2222">
        <v>99</v>
      </c>
      <c r="I2222">
        <v>99</v>
      </c>
      <c r="J2222">
        <v>999</v>
      </c>
      <c r="K2222">
        <v>99</v>
      </c>
      <c r="L2222">
        <v>99</v>
      </c>
      <c r="M2222">
        <v>99</v>
      </c>
      <c r="N2222">
        <v>69</v>
      </c>
      <c r="O2222">
        <v>99</v>
      </c>
      <c r="P2222">
        <v>9999</v>
      </c>
      <c r="Q2222">
        <v>1530</v>
      </c>
      <c r="R2222">
        <v>36892</v>
      </c>
      <c r="S2222">
        <v>36892</v>
      </c>
      <c r="T2222">
        <v>16.502331128699989</v>
      </c>
      <c r="U2222">
        <v>61.974194947414077</v>
      </c>
      <c r="V2222">
        <v>75.942248164504988</v>
      </c>
      <c r="W2222">
        <v>70.094695055839509</v>
      </c>
      <c r="X2222">
        <v>1.4013878347609239</v>
      </c>
      <c r="Y2222">
        <v>2.8027756695218478</v>
      </c>
      <c r="Z2222">
        <v>47.891141710940062</v>
      </c>
      <c r="AA2222">
        <v>0.57074324792508835</v>
      </c>
      <c r="AB2222">
        <v>2.5692587603488763</v>
      </c>
      <c r="AC2222">
        <v>-3.245262024449985</v>
      </c>
      <c r="AD2222">
        <v>2.8825019629485196</v>
      </c>
      <c r="AE2222">
        <v>2.4781430218464902</v>
      </c>
      <c r="AF2222">
        <v>1052</v>
      </c>
      <c r="AG2222">
        <v>0</v>
      </c>
      <c r="AH2222">
        <v>0</v>
      </c>
      <c r="AI2222">
        <v>374</v>
      </c>
      <c r="AJ2222">
        <v>2826</v>
      </c>
      <c r="AK2222">
        <v>756</v>
      </c>
      <c r="AL2222">
        <v>3607</v>
      </c>
      <c r="AM2222">
        <v>1</v>
      </c>
      <c r="AN2222">
        <v>976</v>
      </c>
      <c r="AO2222">
        <v>541</v>
      </c>
      <c r="AP2222">
        <v>733</v>
      </c>
    </row>
    <row r="2223" spans="1:42">
      <c r="A2223">
        <v>11</v>
      </c>
      <c r="B2223">
        <v>99</v>
      </c>
      <c r="C2223">
        <v>2020</v>
      </c>
      <c r="D2223">
        <v>99</v>
      </c>
      <c r="E2223">
        <v>99</v>
      </c>
      <c r="F2223">
        <v>99</v>
      </c>
      <c r="G2223">
        <v>99</v>
      </c>
      <c r="H2223">
        <v>99</v>
      </c>
      <c r="I2223">
        <v>99</v>
      </c>
      <c r="J2223">
        <v>999</v>
      </c>
      <c r="K2223">
        <v>99</v>
      </c>
      <c r="L2223">
        <v>99</v>
      </c>
      <c r="M2223">
        <v>99</v>
      </c>
      <c r="N2223">
        <v>71</v>
      </c>
      <c r="O2223">
        <v>99</v>
      </c>
      <c r="P2223">
        <v>9999</v>
      </c>
      <c r="Q2223">
        <v>1566</v>
      </c>
      <c r="R2223">
        <v>50871</v>
      </c>
      <c r="S2223">
        <v>50871</v>
      </c>
      <c r="T2223">
        <v>16.441469599575395</v>
      </c>
      <c r="U2223">
        <v>61.733816909437607</v>
      </c>
      <c r="V2223">
        <v>78.081129007876811</v>
      </c>
      <c r="W2223">
        <v>72.068882074265986</v>
      </c>
      <c r="X2223">
        <v>1.338680191071534</v>
      </c>
      <c r="Y2223">
        <v>2.677360382143068</v>
      </c>
      <c r="Z2223">
        <v>47.555581765642494</v>
      </c>
      <c r="AA2223">
        <v>0.57131329912314244</v>
      </c>
      <c r="AB2223">
        <v>2.5517798811855159</v>
      </c>
      <c r="AC2223">
        <v>-2.2618230004419431</v>
      </c>
      <c r="AD2223">
        <v>3.9747304932547487</v>
      </c>
      <c r="AE2223">
        <v>3.5133957930202246</v>
      </c>
      <c r="AF2223">
        <v>1306</v>
      </c>
      <c r="AG2223">
        <v>0</v>
      </c>
      <c r="AH2223">
        <v>0</v>
      </c>
      <c r="AI2223">
        <v>466</v>
      </c>
      <c r="AJ2223">
        <v>3886</v>
      </c>
      <c r="AK2223">
        <v>962</v>
      </c>
      <c r="AL2223">
        <v>4846</v>
      </c>
      <c r="AM2223">
        <v>1</v>
      </c>
      <c r="AN2223">
        <v>1219</v>
      </c>
      <c r="AO2223">
        <v>768</v>
      </c>
      <c r="AP2223">
        <v>753</v>
      </c>
    </row>
    <row r="2224" spans="1:42">
      <c r="A2224">
        <v>11</v>
      </c>
      <c r="B2224">
        <v>100</v>
      </c>
      <c r="C2224">
        <v>2020</v>
      </c>
      <c r="D2224">
        <v>99</v>
      </c>
      <c r="E2224">
        <v>99</v>
      </c>
      <c r="F2224">
        <v>99</v>
      </c>
      <c r="G2224">
        <v>99</v>
      </c>
      <c r="H2224">
        <v>99</v>
      </c>
      <c r="I2224">
        <v>99</v>
      </c>
      <c r="J2224">
        <v>999</v>
      </c>
      <c r="K2224">
        <v>99</v>
      </c>
      <c r="L2224">
        <v>99</v>
      </c>
      <c r="M2224">
        <v>99</v>
      </c>
      <c r="N2224">
        <v>73</v>
      </c>
      <c r="O2224">
        <v>99</v>
      </c>
      <c r="P2224">
        <v>9999</v>
      </c>
      <c r="Q2224">
        <v>1599</v>
      </c>
      <c r="R2224">
        <v>66578</v>
      </c>
      <c r="S2224">
        <v>66578</v>
      </c>
      <c r="T2224">
        <v>16.371248760851937</v>
      </c>
      <c r="U2224">
        <v>61.495974646279535</v>
      </c>
      <c r="V2224">
        <v>80.265779217669547</v>
      </c>
      <c r="W2224">
        <v>74.085314217910863</v>
      </c>
      <c r="X2224">
        <v>1.2601760341253867</v>
      </c>
      <c r="Y2224">
        <v>2.5203520682507734</v>
      </c>
      <c r="Z2224">
        <v>46.824776953347957</v>
      </c>
      <c r="AA2224">
        <v>0.58456885545066906</v>
      </c>
      <c r="AB2224">
        <v>2.5627614834038832</v>
      </c>
      <c r="AC2224">
        <v>-1.3745781453344279</v>
      </c>
      <c r="AD2224">
        <v>5.201973752824097</v>
      </c>
      <c r="AE2224">
        <v>4.7268507390342567</v>
      </c>
      <c r="AF2224">
        <v>1471</v>
      </c>
      <c r="AG2224">
        <v>0</v>
      </c>
      <c r="AH2224">
        <v>0</v>
      </c>
      <c r="AI2224">
        <v>506</v>
      </c>
      <c r="AJ2224">
        <v>4771</v>
      </c>
      <c r="AK2224">
        <v>1238</v>
      </c>
      <c r="AL2224">
        <v>6063</v>
      </c>
      <c r="AM2224">
        <v>0</v>
      </c>
      <c r="AN2224">
        <v>1430</v>
      </c>
      <c r="AO2224">
        <v>875</v>
      </c>
      <c r="AP2224">
        <v>760</v>
      </c>
    </row>
    <row r="2225" spans="1:42">
      <c r="A2225">
        <v>11</v>
      </c>
      <c r="B2225">
        <v>101</v>
      </c>
      <c r="C2225">
        <v>2020</v>
      </c>
      <c r="D2225">
        <v>99</v>
      </c>
      <c r="E2225">
        <v>99</v>
      </c>
      <c r="F2225">
        <v>99</v>
      </c>
      <c r="G2225">
        <v>99</v>
      </c>
      <c r="H2225">
        <v>99</v>
      </c>
      <c r="I2225">
        <v>99</v>
      </c>
      <c r="J2225">
        <v>999</v>
      </c>
      <c r="K2225">
        <v>99</v>
      </c>
      <c r="L2225">
        <v>99</v>
      </c>
      <c r="M2225">
        <v>99</v>
      </c>
      <c r="N2225">
        <v>75</v>
      </c>
      <c r="O2225">
        <v>99</v>
      </c>
      <c r="P2225">
        <v>9999</v>
      </c>
      <c r="Q2225">
        <v>1586</v>
      </c>
      <c r="R2225">
        <v>83717.570000000007</v>
      </c>
      <c r="S2225">
        <v>83717.570000000007</v>
      </c>
      <c r="T2225">
        <v>16.29263355350615</v>
      </c>
      <c r="U2225">
        <v>61.265270719157293</v>
      </c>
      <c r="V2225">
        <v>82.409924512286864</v>
      </c>
      <c r="W2225">
        <v>76.064360324841374</v>
      </c>
      <c r="X2225">
        <v>1.2709398994739098</v>
      </c>
      <c r="Y2225">
        <v>2.5418797989478197</v>
      </c>
      <c r="Z2225">
        <v>46.447836457747158</v>
      </c>
      <c r="AA2225">
        <v>0.57317148166890042</v>
      </c>
      <c r="AB2225">
        <v>2.5789510471467403</v>
      </c>
      <c r="AC2225">
        <v>-2.1686369353482036</v>
      </c>
      <c r="AD2225">
        <v>6.541148754696958</v>
      </c>
      <c r="AE2225">
        <v>6.1024867898456812</v>
      </c>
      <c r="AF2225">
        <v>1664</v>
      </c>
      <c r="AG2225">
        <v>0</v>
      </c>
      <c r="AH2225">
        <v>0</v>
      </c>
      <c r="AI2225">
        <v>514</v>
      </c>
      <c r="AJ2225">
        <v>5679.89</v>
      </c>
      <c r="AK2225">
        <v>1331.8899999999999</v>
      </c>
      <c r="AL2225">
        <v>7616.8900000000012</v>
      </c>
      <c r="AM2225">
        <v>1</v>
      </c>
      <c r="AN2225">
        <v>1756</v>
      </c>
      <c r="AO2225">
        <v>1167</v>
      </c>
      <c r="AP2225">
        <v>759</v>
      </c>
    </row>
    <row r="2226" spans="1:42">
      <c r="A2226">
        <v>11</v>
      </c>
      <c r="B2226">
        <v>102</v>
      </c>
      <c r="C2226">
        <v>2020</v>
      </c>
      <c r="D2226">
        <v>99</v>
      </c>
      <c r="E2226">
        <v>99</v>
      </c>
      <c r="F2226">
        <v>99</v>
      </c>
      <c r="G2226">
        <v>99</v>
      </c>
      <c r="H2226">
        <v>99</v>
      </c>
      <c r="I2226">
        <v>99</v>
      </c>
      <c r="J2226">
        <v>999</v>
      </c>
      <c r="K2226">
        <v>99</v>
      </c>
      <c r="L2226">
        <v>99</v>
      </c>
      <c r="M2226">
        <v>99</v>
      </c>
      <c r="N2226">
        <v>77</v>
      </c>
      <c r="O2226">
        <v>99</v>
      </c>
      <c r="P2226">
        <v>9999</v>
      </c>
      <c r="Q2226">
        <v>1606</v>
      </c>
      <c r="R2226">
        <v>102460</v>
      </c>
      <c r="S2226">
        <v>102460</v>
      </c>
      <c r="T2226">
        <v>16.236043333983989</v>
      </c>
      <c r="U2226">
        <v>61.089020105406973</v>
      </c>
      <c r="V2226">
        <v>84.592014662488253</v>
      </c>
      <c r="W2226">
        <v>78.078429533475372</v>
      </c>
      <c r="X2226">
        <v>1.1887565879367556</v>
      </c>
      <c r="Y2226">
        <v>2.3775131758735113</v>
      </c>
      <c r="Z2226">
        <v>45.221549873121219</v>
      </c>
      <c r="AA2226">
        <v>0.58266525021667881</v>
      </c>
      <c r="AB2226">
        <v>2.6070166278745752</v>
      </c>
      <c r="AC2226">
        <v>-2.2967285355609057</v>
      </c>
      <c r="AD2226">
        <v>8.0055608566547054</v>
      </c>
      <c r="AE2226">
        <v>7.6664522946264304</v>
      </c>
      <c r="AF2226">
        <v>1892</v>
      </c>
      <c r="AG2226">
        <v>1</v>
      </c>
      <c r="AH2226">
        <v>0</v>
      </c>
      <c r="AI2226">
        <v>520</v>
      </c>
      <c r="AJ2226">
        <v>6830</v>
      </c>
      <c r="AK2226">
        <v>1663</v>
      </c>
      <c r="AL2226">
        <v>8988</v>
      </c>
      <c r="AM2226">
        <v>6</v>
      </c>
      <c r="AN2226">
        <v>1991</v>
      </c>
      <c r="AO2226">
        <v>1263</v>
      </c>
      <c r="AP2226">
        <v>769</v>
      </c>
    </row>
    <row r="2227" spans="1:42">
      <c r="A2227">
        <v>11</v>
      </c>
      <c r="B2227">
        <v>103</v>
      </c>
      <c r="C2227">
        <v>2020</v>
      </c>
      <c r="D2227">
        <v>99</v>
      </c>
      <c r="E2227">
        <v>99</v>
      </c>
      <c r="F2227">
        <v>99</v>
      </c>
      <c r="G2227">
        <v>99</v>
      </c>
      <c r="H2227">
        <v>99</v>
      </c>
      <c r="I2227">
        <v>99</v>
      </c>
      <c r="J2227">
        <v>999</v>
      </c>
      <c r="K2227">
        <v>99</v>
      </c>
      <c r="L2227">
        <v>99</v>
      </c>
      <c r="M2227">
        <v>99</v>
      </c>
      <c r="N2227">
        <v>79</v>
      </c>
      <c r="O2227">
        <v>99</v>
      </c>
      <c r="P2227">
        <v>9999</v>
      </c>
      <c r="Q2227">
        <v>1611</v>
      </c>
      <c r="R2227">
        <v>115830</v>
      </c>
      <c r="S2227">
        <v>115830</v>
      </c>
      <c r="T2227">
        <v>16.172416472416465</v>
      </c>
      <c r="U2227">
        <v>60.90895277561944</v>
      </c>
      <c r="V2227">
        <v>86.743680379653242</v>
      </c>
      <c r="W2227">
        <v>80.064416990416902</v>
      </c>
      <c r="X2227">
        <v>1.2078045411378748</v>
      </c>
      <c r="Y2227">
        <v>2.4156090822757497</v>
      </c>
      <c r="Z2227">
        <v>44.453941120607801</v>
      </c>
      <c r="AA2227">
        <v>0.57311589248255035</v>
      </c>
      <c r="AB2227">
        <v>2.5610221859101352</v>
      </c>
      <c r="AC2227">
        <v>-2.2698060449607218</v>
      </c>
      <c r="AD2227">
        <v>9.0502060709185468</v>
      </c>
      <c r="AE2227">
        <v>8.8872954592285627</v>
      </c>
      <c r="AF2227">
        <v>1965</v>
      </c>
      <c r="AG2227">
        <v>1</v>
      </c>
      <c r="AH2227">
        <v>0</v>
      </c>
      <c r="AI2227">
        <v>525</v>
      </c>
      <c r="AJ2227">
        <v>7316</v>
      </c>
      <c r="AK2227">
        <v>1645</v>
      </c>
      <c r="AL2227">
        <v>9760</v>
      </c>
      <c r="AM2227">
        <v>3</v>
      </c>
      <c r="AN2227">
        <v>2355</v>
      </c>
      <c r="AO2227">
        <v>1504</v>
      </c>
      <c r="AP2227">
        <v>769</v>
      </c>
    </row>
    <row r="2228" spans="1:42">
      <c r="A2228">
        <v>11</v>
      </c>
      <c r="B2228">
        <v>104</v>
      </c>
      <c r="C2228">
        <v>2020</v>
      </c>
      <c r="D2228">
        <v>99</v>
      </c>
      <c r="E2228">
        <v>99</v>
      </c>
      <c r="F2228">
        <v>99</v>
      </c>
      <c r="G2228">
        <v>99</v>
      </c>
      <c r="H2228">
        <v>99</v>
      </c>
      <c r="I2228">
        <v>99</v>
      </c>
      <c r="J2228">
        <v>999</v>
      </c>
      <c r="K2228">
        <v>99</v>
      </c>
      <c r="L2228">
        <v>99</v>
      </c>
      <c r="M2228">
        <v>99</v>
      </c>
      <c r="N2228">
        <v>81</v>
      </c>
      <c r="O2228">
        <v>99</v>
      </c>
      <c r="P2228">
        <v>9999</v>
      </c>
      <c r="Q2228">
        <v>1630</v>
      </c>
      <c r="R2228">
        <v>125465</v>
      </c>
      <c r="S2228">
        <v>125465</v>
      </c>
      <c r="T2228">
        <v>16.109767664288849</v>
      </c>
      <c r="U2228">
        <v>60.755756585501949</v>
      </c>
      <c r="V2228">
        <v>88.88598733405081</v>
      </c>
      <c r="W2228">
        <v>82.041766309328494</v>
      </c>
      <c r="X2228">
        <v>1.1612800382576811</v>
      </c>
      <c r="Y2228">
        <v>2.3225600765153622</v>
      </c>
      <c r="Z2228">
        <v>42.929103734109113</v>
      </c>
      <c r="AA2228">
        <v>0.57289105365248738</v>
      </c>
      <c r="AB2228">
        <v>2.5615033096611439</v>
      </c>
      <c r="AC2228">
        <v>-1.5434107565299493</v>
      </c>
      <c r="AD2228">
        <v>9.803022573493875</v>
      </c>
      <c r="AE2228">
        <v>9.8643076691015281</v>
      </c>
      <c r="AF2228">
        <v>1881</v>
      </c>
      <c r="AG2228">
        <v>0</v>
      </c>
      <c r="AH2228">
        <v>0</v>
      </c>
      <c r="AI2228">
        <v>455</v>
      </c>
      <c r="AJ2228">
        <v>7778</v>
      </c>
      <c r="AK2228">
        <v>1765</v>
      </c>
      <c r="AL2228">
        <v>10216</v>
      </c>
      <c r="AM2228">
        <v>4</v>
      </c>
      <c r="AN2228">
        <v>2288</v>
      </c>
      <c r="AO2228">
        <v>1537</v>
      </c>
      <c r="AP2228">
        <v>764</v>
      </c>
    </row>
    <row r="2229" spans="1:42">
      <c r="A2229">
        <v>11</v>
      </c>
      <c r="B2229">
        <v>105</v>
      </c>
      <c r="C2229">
        <v>2020</v>
      </c>
      <c r="D2229">
        <v>99</v>
      </c>
      <c r="E2229">
        <v>99</v>
      </c>
      <c r="F2229">
        <v>99</v>
      </c>
      <c r="G2229">
        <v>99</v>
      </c>
      <c r="H2229">
        <v>99</v>
      </c>
      <c r="I2229">
        <v>99</v>
      </c>
      <c r="J2229">
        <v>999</v>
      </c>
      <c r="K2229">
        <v>99</v>
      </c>
      <c r="L2229">
        <v>99</v>
      </c>
      <c r="M2229">
        <v>99</v>
      </c>
      <c r="N2229">
        <v>83</v>
      </c>
      <c r="O2229">
        <v>99</v>
      </c>
      <c r="P2229">
        <v>9999</v>
      </c>
      <c r="Q2229">
        <v>1616</v>
      </c>
      <c r="R2229">
        <v>127783</v>
      </c>
      <c r="S2229">
        <v>127783</v>
      </c>
      <c r="T2229">
        <v>16.059428875515525</v>
      </c>
      <c r="U2229">
        <v>60.621459818598701</v>
      </c>
      <c r="V2229">
        <v>91.037850607192382</v>
      </c>
      <c r="W2229">
        <v>84.027936110437125</v>
      </c>
      <c r="X2229">
        <v>1.1926469092132759</v>
      </c>
      <c r="Y2229">
        <v>2.3852938184265517</v>
      </c>
      <c r="Z2229">
        <v>41.780988081356682</v>
      </c>
      <c r="AA2229">
        <v>0.58674323662441397</v>
      </c>
      <c r="AB2229">
        <v>2.5710574732135232</v>
      </c>
      <c r="AC2229">
        <v>-1.3410650133406816</v>
      </c>
      <c r="AD2229">
        <v>9.9841360818456764</v>
      </c>
      <c r="AE2229">
        <v>10.289772980868335</v>
      </c>
      <c r="AF2229">
        <v>1779</v>
      </c>
      <c r="AG2229">
        <v>0</v>
      </c>
      <c r="AH2229">
        <v>0</v>
      </c>
      <c r="AI2229">
        <v>432</v>
      </c>
      <c r="AJ2229">
        <v>7602</v>
      </c>
      <c r="AK2229">
        <v>1647</v>
      </c>
      <c r="AL2229">
        <v>9851</v>
      </c>
      <c r="AM2229">
        <v>6</v>
      </c>
      <c r="AN2229">
        <v>2336</v>
      </c>
      <c r="AO2229">
        <v>1565</v>
      </c>
      <c r="AP2229">
        <v>759</v>
      </c>
    </row>
    <row r="2230" spans="1:42">
      <c r="A2230">
        <v>11</v>
      </c>
      <c r="B2230">
        <v>106</v>
      </c>
      <c r="C2230">
        <v>2020</v>
      </c>
      <c r="D2230">
        <v>99</v>
      </c>
      <c r="E2230">
        <v>99</v>
      </c>
      <c r="F2230">
        <v>99</v>
      </c>
      <c r="G2230">
        <v>99</v>
      </c>
      <c r="H2230">
        <v>99</v>
      </c>
      <c r="I2230">
        <v>99</v>
      </c>
      <c r="J2230">
        <v>999</v>
      </c>
      <c r="K2230">
        <v>99</v>
      </c>
      <c r="L2230">
        <v>99</v>
      </c>
      <c r="M2230">
        <v>99</v>
      </c>
      <c r="N2230">
        <v>85</v>
      </c>
      <c r="O2230">
        <v>99</v>
      </c>
      <c r="P2230">
        <v>9999</v>
      </c>
      <c r="Q2230">
        <v>1605</v>
      </c>
      <c r="R2230">
        <v>114983</v>
      </c>
      <c r="S2230">
        <v>114983</v>
      </c>
      <c r="T2230">
        <v>16.004009288329577</v>
      </c>
      <c r="U2230">
        <v>60.490107233243187</v>
      </c>
      <c r="V2230">
        <v>93.188863125453679</v>
      </c>
      <c r="W2230">
        <v>86.013320664795387</v>
      </c>
      <c r="X2230">
        <v>1.1645199725176765</v>
      </c>
      <c r="Y2230">
        <v>2.3290399450353529</v>
      </c>
      <c r="Z2230">
        <v>42.260160197594438</v>
      </c>
      <c r="AA2230">
        <v>0.56216106276846756</v>
      </c>
      <c r="AB2230">
        <v>2.5718897560142282</v>
      </c>
      <c r="AC2230">
        <v>-0.93433147225718371</v>
      </c>
      <c r="AD2230">
        <v>8.9840269761929346</v>
      </c>
      <c r="AE2230">
        <v>9.4778180426919558</v>
      </c>
      <c r="AF2230">
        <v>1485</v>
      </c>
      <c r="AG2230">
        <v>3</v>
      </c>
      <c r="AH2230">
        <v>1</v>
      </c>
      <c r="AI2230">
        <v>347</v>
      </c>
      <c r="AJ2230">
        <v>6742</v>
      </c>
      <c r="AK2230">
        <v>1359</v>
      </c>
      <c r="AL2230">
        <v>8809</v>
      </c>
      <c r="AM2230">
        <v>4</v>
      </c>
      <c r="AN2230">
        <v>2034</v>
      </c>
      <c r="AO2230">
        <v>1436</v>
      </c>
      <c r="AP2230">
        <v>755</v>
      </c>
    </row>
    <row r="2231" spans="1:42">
      <c r="A2231">
        <v>11</v>
      </c>
      <c r="B2231">
        <v>107</v>
      </c>
      <c r="C2231">
        <v>2020</v>
      </c>
      <c r="D2231">
        <v>99</v>
      </c>
      <c r="E2231">
        <v>99</v>
      </c>
      <c r="F2231">
        <v>99</v>
      </c>
      <c r="G2231">
        <v>99</v>
      </c>
      <c r="H2231">
        <v>99</v>
      </c>
      <c r="I2231">
        <v>99</v>
      </c>
      <c r="J2231">
        <v>999</v>
      </c>
      <c r="K2231">
        <v>99</v>
      </c>
      <c r="L2231">
        <v>99</v>
      </c>
      <c r="M2231">
        <v>99</v>
      </c>
      <c r="N2231">
        <v>87</v>
      </c>
      <c r="O2231">
        <v>99</v>
      </c>
      <c r="P2231">
        <v>9999</v>
      </c>
      <c r="Q2231">
        <v>1691</v>
      </c>
      <c r="R2231">
        <v>137553.79</v>
      </c>
      <c r="S2231">
        <v>137553.79</v>
      </c>
      <c r="T2231">
        <v>15.933624438846801</v>
      </c>
      <c r="U2231">
        <v>60.344561207655566</v>
      </c>
      <c r="V2231">
        <v>95.822687276134971</v>
      </c>
      <c r="W2231">
        <v>88.444340355869983</v>
      </c>
      <c r="X2231">
        <v>1.3652840826850352</v>
      </c>
      <c r="Y2231">
        <v>2.7305681653700704</v>
      </c>
      <c r="Z2231">
        <v>41.924689970374487</v>
      </c>
      <c r="AA2231">
        <v>0.86393790668392323</v>
      </c>
      <c r="AB2231">
        <v>2.5879560779596997</v>
      </c>
      <c r="AC2231">
        <v>-1.9608564836409872</v>
      </c>
      <c r="AD2231">
        <v>10.747562335628553</v>
      </c>
      <c r="AE2231">
        <v>11.658740202206038</v>
      </c>
      <c r="AF2231">
        <v>1770.79</v>
      </c>
      <c r="AG2231">
        <v>0</v>
      </c>
      <c r="AH2231">
        <v>0</v>
      </c>
      <c r="AI2231">
        <v>409</v>
      </c>
      <c r="AJ2231">
        <v>7968</v>
      </c>
      <c r="AK2231">
        <v>1632</v>
      </c>
      <c r="AL2231">
        <v>10164</v>
      </c>
      <c r="AM2231">
        <v>2</v>
      </c>
      <c r="AN2231">
        <v>2455</v>
      </c>
      <c r="AO2231">
        <v>1677</v>
      </c>
      <c r="AP2231">
        <v>776</v>
      </c>
    </row>
    <row r="2232" spans="1:42">
      <c r="A2232">
        <v>11</v>
      </c>
      <c r="B2232">
        <v>108</v>
      </c>
      <c r="C2232">
        <v>2020</v>
      </c>
      <c r="D2232">
        <v>99</v>
      </c>
      <c r="E2232">
        <v>99</v>
      </c>
      <c r="F2232">
        <v>99</v>
      </c>
      <c r="G2232">
        <v>99</v>
      </c>
      <c r="H2232">
        <v>99</v>
      </c>
      <c r="I2232">
        <v>99</v>
      </c>
      <c r="J2232">
        <v>999</v>
      </c>
      <c r="K2232">
        <v>99</v>
      </c>
      <c r="L2232">
        <v>99</v>
      </c>
      <c r="M2232">
        <v>99</v>
      </c>
      <c r="N2232">
        <v>90</v>
      </c>
      <c r="O2232">
        <v>99</v>
      </c>
      <c r="P2232">
        <v>9999</v>
      </c>
      <c r="Q2232">
        <v>1736</v>
      </c>
      <c r="R2232">
        <v>128806</v>
      </c>
      <c r="S2232">
        <v>128806</v>
      </c>
      <c r="T2232">
        <v>15.812446625157216</v>
      </c>
      <c r="U2232">
        <v>60.103294877567826</v>
      </c>
      <c r="V2232">
        <v>99.877900313149908</v>
      </c>
      <c r="W2232">
        <v>92.187301989038119</v>
      </c>
      <c r="X2232">
        <v>1.5752371783923105</v>
      </c>
      <c r="Y2232">
        <v>3.150474356784621</v>
      </c>
      <c r="Z2232">
        <v>42.019781687188491</v>
      </c>
      <c r="AA2232">
        <v>1.4126911013023244</v>
      </c>
      <c r="AB2232">
        <v>2.6562190132022607</v>
      </c>
      <c r="AC2232">
        <v>-3.154209856370628</v>
      </c>
      <c r="AD2232">
        <v>10.064066676774019</v>
      </c>
      <c r="AE2232">
        <v>11.379317502659628</v>
      </c>
      <c r="AF2232">
        <v>1660</v>
      </c>
      <c r="AG2232">
        <v>2</v>
      </c>
      <c r="AH2232">
        <v>0</v>
      </c>
      <c r="AI2232">
        <v>338</v>
      </c>
      <c r="AJ2232">
        <v>7531</v>
      </c>
      <c r="AK2232">
        <v>1536</v>
      </c>
      <c r="AL2232">
        <v>9766</v>
      </c>
      <c r="AM2232">
        <v>3</v>
      </c>
      <c r="AN2232">
        <v>2477</v>
      </c>
      <c r="AO2232">
        <v>1698</v>
      </c>
      <c r="AP2232">
        <v>802</v>
      </c>
    </row>
    <row r="2233" spans="1:42">
      <c r="A2233">
        <v>11</v>
      </c>
      <c r="B2233">
        <v>109</v>
      </c>
      <c r="C2233">
        <v>2020</v>
      </c>
      <c r="D2233">
        <v>99</v>
      </c>
      <c r="E2233">
        <v>99</v>
      </c>
      <c r="F2233">
        <v>99</v>
      </c>
      <c r="G2233">
        <v>99</v>
      </c>
      <c r="H2233">
        <v>99</v>
      </c>
      <c r="I2233">
        <v>99</v>
      </c>
      <c r="J2233">
        <v>999</v>
      </c>
      <c r="K2233">
        <v>99</v>
      </c>
      <c r="L2233">
        <v>99</v>
      </c>
      <c r="M2233">
        <v>99</v>
      </c>
      <c r="N2233">
        <v>95</v>
      </c>
      <c r="O2233">
        <v>99</v>
      </c>
      <c r="P2233">
        <v>9999</v>
      </c>
      <c r="Q2233">
        <v>1678</v>
      </c>
      <c r="R2233">
        <v>50421</v>
      </c>
      <c r="S2233">
        <v>50421</v>
      </c>
      <c r="T2233">
        <v>15.672100910334979</v>
      </c>
      <c r="U2233">
        <v>59.829812974752578</v>
      </c>
      <c r="V2233">
        <v>105.22061898618756</v>
      </c>
      <c r="W2233">
        <v>97.118631324249279</v>
      </c>
      <c r="X2233">
        <v>2.0864322405346978</v>
      </c>
      <c r="Y2233">
        <v>4.1728644810693956</v>
      </c>
      <c r="Z2233">
        <v>41.326034787092681</v>
      </c>
      <c r="AA2233">
        <v>1.4012408252553428</v>
      </c>
      <c r="AB2233">
        <v>2.768937743269634</v>
      </c>
      <c r="AC2233">
        <v>-2.8709037928579759</v>
      </c>
      <c r="AD2233">
        <v>3.9395704075091431</v>
      </c>
      <c r="AE2233">
        <v>4.6927025256960562</v>
      </c>
      <c r="AF2233">
        <v>743</v>
      </c>
      <c r="AG2233">
        <v>0</v>
      </c>
      <c r="AH2233">
        <v>0</v>
      </c>
      <c r="AI2233">
        <v>183</v>
      </c>
      <c r="AJ2233">
        <v>3034</v>
      </c>
      <c r="AK2233">
        <v>588</v>
      </c>
      <c r="AL2233">
        <v>3992</v>
      </c>
      <c r="AM2233">
        <v>0</v>
      </c>
      <c r="AN2233">
        <v>1110</v>
      </c>
      <c r="AO2233">
        <v>843</v>
      </c>
      <c r="AP2233">
        <v>780</v>
      </c>
    </row>
    <row r="2234" spans="1:42">
      <c r="A2234">
        <v>11</v>
      </c>
      <c r="B2234">
        <v>110</v>
      </c>
      <c r="C2234">
        <v>2020</v>
      </c>
      <c r="D2234">
        <v>99</v>
      </c>
      <c r="E2234">
        <v>99</v>
      </c>
      <c r="F2234">
        <v>99</v>
      </c>
      <c r="G2234">
        <v>99</v>
      </c>
      <c r="H2234">
        <v>99</v>
      </c>
      <c r="I2234">
        <v>99</v>
      </c>
      <c r="J2234">
        <v>999</v>
      </c>
      <c r="K2234">
        <v>99</v>
      </c>
      <c r="L2234">
        <v>99</v>
      </c>
      <c r="M2234">
        <v>99</v>
      </c>
      <c r="N2234">
        <v>100</v>
      </c>
      <c r="O2234">
        <v>99</v>
      </c>
      <c r="P2234">
        <v>9999</v>
      </c>
      <c r="Q2234">
        <v>1490</v>
      </c>
      <c r="R2234">
        <v>17674</v>
      </c>
      <c r="S2234">
        <v>17674</v>
      </c>
      <c r="T2234">
        <v>15.513239787258115</v>
      </c>
      <c r="U2234">
        <v>59.577684734638446</v>
      </c>
      <c r="V2234">
        <v>110.58092813984835</v>
      </c>
      <c r="W2234">
        <v>102.06619667307868</v>
      </c>
      <c r="X2234">
        <v>2.6479574516238542</v>
      </c>
      <c r="Y2234">
        <v>5.2959149032477084</v>
      </c>
      <c r="Z2234">
        <v>40.14937195880956</v>
      </c>
      <c r="AA2234">
        <v>1.4029484976022459</v>
      </c>
      <c r="AB2234">
        <v>2.9361759616886558</v>
      </c>
      <c r="AC2234">
        <v>-1.3729742419081543</v>
      </c>
      <c r="AD2234">
        <v>1.3809319010395791</v>
      </c>
      <c r="AE2234">
        <v>1.7287245483477158</v>
      </c>
      <c r="AF2234">
        <v>280</v>
      </c>
      <c r="AG2234">
        <v>0</v>
      </c>
      <c r="AH2234">
        <v>0</v>
      </c>
      <c r="AI2234">
        <v>64</v>
      </c>
      <c r="AJ2234">
        <v>1091</v>
      </c>
      <c r="AK2234">
        <v>187</v>
      </c>
      <c r="AL2234">
        <v>1437</v>
      </c>
      <c r="AM2234">
        <v>1</v>
      </c>
      <c r="AN2234">
        <v>481</v>
      </c>
      <c r="AO2234">
        <v>329</v>
      </c>
      <c r="AP2234">
        <v>727</v>
      </c>
    </row>
    <row r="2235" spans="1:42">
      <c r="A2235">
        <v>11</v>
      </c>
      <c r="B2235">
        <v>111</v>
      </c>
      <c r="C2235">
        <v>2020</v>
      </c>
      <c r="D2235">
        <v>99</v>
      </c>
      <c r="E2235">
        <v>99</v>
      </c>
      <c r="F2235">
        <v>99</v>
      </c>
      <c r="G2235">
        <v>99</v>
      </c>
      <c r="H2235">
        <v>99</v>
      </c>
      <c r="I2235">
        <v>99</v>
      </c>
      <c r="J2235">
        <v>999</v>
      </c>
      <c r="K2235">
        <v>99</v>
      </c>
      <c r="L2235">
        <v>99</v>
      </c>
      <c r="M2235">
        <v>99</v>
      </c>
      <c r="N2235">
        <v>105</v>
      </c>
      <c r="O2235">
        <v>99</v>
      </c>
      <c r="P2235">
        <v>9999</v>
      </c>
      <c r="Q2235">
        <v>1138</v>
      </c>
      <c r="R2235">
        <v>6133</v>
      </c>
      <c r="S2235">
        <v>6133</v>
      </c>
      <c r="T2235">
        <v>15.39067340616338</v>
      </c>
      <c r="U2235">
        <v>59.386107940648941</v>
      </c>
      <c r="V2235">
        <v>116.04944849268438</v>
      </c>
      <c r="W2235">
        <v>107.11364095874822</v>
      </c>
      <c r="X2235">
        <v>3.3425729659220607</v>
      </c>
      <c r="Y2235">
        <v>6.6851459318441213</v>
      </c>
      <c r="Z2235">
        <v>39.40975052992011</v>
      </c>
      <c r="AA2235">
        <v>1.4163037876320557</v>
      </c>
      <c r="AB2235">
        <v>3.0714545044582522</v>
      </c>
      <c r="AC2235">
        <v>-1.0683654451357032</v>
      </c>
      <c r="AD2235">
        <v>0.4791929019506469</v>
      </c>
      <c r="AE2235">
        <v>0.6295449771717978</v>
      </c>
      <c r="AF2235">
        <v>131</v>
      </c>
      <c r="AG2235">
        <v>0</v>
      </c>
      <c r="AH2235">
        <v>0</v>
      </c>
      <c r="AI2235">
        <v>30</v>
      </c>
      <c r="AJ2235">
        <v>373</v>
      </c>
      <c r="AK2235">
        <v>80</v>
      </c>
      <c r="AL2235">
        <v>514</v>
      </c>
      <c r="AM2235">
        <v>0</v>
      </c>
      <c r="AN2235">
        <v>205</v>
      </c>
      <c r="AO2235">
        <v>133</v>
      </c>
      <c r="AP2235">
        <v>607</v>
      </c>
    </row>
    <row r="2236" spans="1:42">
      <c r="A2236">
        <v>11</v>
      </c>
      <c r="B2236">
        <v>112</v>
      </c>
      <c r="C2236">
        <v>2020</v>
      </c>
      <c r="D2236">
        <v>99</v>
      </c>
      <c r="E2236">
        <v>99</v>
      </c>
      <c r="F2236">
        <v>99</v>
      </c>
      <c r="G2236">
        <v>99</v>
      </c>
      <c r="H2236">
        <v>99</v>
      </c>
      <c r="I2236">
        <v>99</v>
      </c>
      <c r="J2236">
        <v>999</v>
      </c>
      <c r="K2236">
        <v>99</v>
      </c>
      <c r="L2236">
        <v>99</v>
      </c>
      <c r="M2236">
        <v>99</v>
      </c>
      <c r="N2236">
        <v>110</v>
      </c>
      <c r="O2236">
        <v>99</v>
      </c>
      <c r="P2236">
        <v>9999</v>
      </c>
      <c r="Q2236">
        <v>796</v>
      </c>
      <c r="R2236">
        <v>2662</v>
      </c>
      <c r="S2236">
        <v>2662</v>
      </c>
      <c r="T2236">
        <v>15.33546205860255</v>
      </c>
      <c r="U2236">
        <v>59.308039068369645</v>
      </c>
      <c r="V2236">
        <v>121.6126365777166</v>
      </c>
      <c r="W2236">
        <v>112.248463561232</v>
      </c>
      <c r="X2236">
        <v>3.1930879038317048</v>
      </c>
      <c r="Y2236">
        <v>6.3861758076634096</v>
      </c>
      <c r="Z2236">
        <v>35.349361382419239</v>
      </c>
      <c r="AA2236">
        <v>1.4468167104317493</v>
      </c>
      <c r="AB2236">
        <v>3.2723489200453311</v>
      </c>
      <c r="AC2236">
        <v>0.72298946014250431</v>
      </c>
      <c r="AD2236">
        <v>0.20799144056621924</v>
      </c>
      <c r="AE2236">
        <v>0.28635018825695679</v>
      </c>
      <c r="AF2236">
        <v>70</v>
      </c>
      <c r="AG2236">
        <v>0</v>
      </c>
      <c r="AH2236">
        <v>0</v>
      </c>
      <c r="AI2236">
        <v>24</v>
      </c>
      <c r="AJ2236">
        <v>177</v>
      </c>
      <c r="AK2236">
        <v>28</v>
      </c>
      <c r="AL2236">
        <v>217</v>
      </c>
      <c r="AM2236">
        <v>2</v>
      </c>
      <c r="AN2236">
        <v>131</v>
      </c>
      <c r="AO2236">
        <v>75</v>
      </c>
      <c r="AP2236">
        <v>507</v>
      </c>
    </row>
    <row r="2237" spans="1:42">
      <c r="A2237">
        <v>11</v>
      </c>
      <c r="B2237">
        <v>113</v>
      </c>
      <c r="C2237">
        <v>2020</v>
      </c>
      <c r="D2237">
        <v>99</v>
      </c>
      <c r="E2237">
        <v>99</v>
      </c>
      <c r="F2237">
        <v>99</v>
      </c>
      <c r="G2237">
        <v>99</v>
      </c>
      <c r="H2237">
        <v>99</v>
      </c>
      <c r="I2237">
        <v>99</v>
      </c>
      <c r="J2237">
        <v>999</v>
      </c>
      <c r="K2237">
        <v>99</v>
      </c>
      <c r="L2237">
        <v>99</v>
      </c>
      <c r="M2237">
        <v>99</v>
      </c>
      <c r="N2237">
        <v>115</v>
      </c>
      <c r="O2237">
        <v>99</v>
      </c>
      <c r="P2237">
        <v>9999</v>
      </c>
      <c r="Q2237">
        <v>538</v>
      </c>
      <c r="R2237">
        <v>1492</v>
      </c>
      <c r="S2237">
        <v>1492</v>
      </c>
      <c r="T2237">
        <v>15.403485254691695</v>
      </c>
      <c r="U2237">
        <v>59.403485254691695</v>
      </c>
      <c r="V2237">
        <v>127.16082741032719</v>
      </c>
      <c r="W2237">
        <v>117.3694436997318</v>
      </c>
      <c r="X2237">
        <v>2.6809651474530831</v>
      </c>
      <c r="Y2237">
        <v>5.3619302949061662</v>
      </c>
      <c r="Z2237">
        <v>33.243967828418242</v>
      </c>
      <c r="AA2237">
        <v>1.4496715071984705</v>
      </c>
      <c r="AB2237">
        <v>3.3740356458293577</v>
      </c>
      <c r="AC2237">
        <v>3.1333679669752437</v>
      </c>
      <c r="AD2237">
        <v>0.11657521762764804</v>
      </c>
      <c r="AE2237">
        <v>0.16781581481458635</v>
      </c>
      <c r="AF2237">
        <v>43</v>
      </c>
      <c r="AG2237">
        <v>0</v>
      </c>
      <c r="AH2237">
        <v>0</v>
      </c>
      <c r="AI2237">
        <v>12</v>
      </c>
      <c r="AJ2237">
        <v>103</v>
      </c>
      <c r="AK2237">
        <v>20</v>
      </c>
      <c r="AL2237">
        <v>115</v>
      </c>
      <c r="AM2237">
        <v>0</v>
      </c>
      <c r="AN2237">
        <v>70</v>
      </c>
      <c r="AO2237">
        <v>34</v>
      </c>
      <c r="AP2237">
        <v>384</v>
      </c>
    </row>
    <row r="2238" spans="1:42">
      <c r="A2238">
        <v>11</v>
      </c>
      <c r="B2238">
        <v>114</v>
      </c>
      <c r="C2238">
        <v>2020</v>
      </c>
      <c r="D2238">
        <v>99</v>
      </c>
      <c r="E2238">
        <v>99</v>
      </c>
      <c r="F2238">
        <v>99</v>
      </c>
      <c r="G2238">
        <v>99</v>
      </c>
      <c r="H2238">
        <v>99</v>
      </c>
      <c r="I2238">
        <v>99</v>
      </c>
      <c r="J2238">
        <v>999</v>
      </c>
      <c r="K2238">
        <v>99</v>
      </c>
      <c r="L2238">
        <v>99</v>
      </c>
      <c r="M2238">
        <v>99</v>
      </c>
      <c r="N2238">
        <v>120</v>
      </c>
      <c r="O2238">
        <v>99</v>
      </c>
      <c r="P2238">
        <v>9999</v>
      </c>
      <c r="Q2238">
        <v>402</v>
      </c>
      <c r="R2238">
        <v>973</v>
      </c>
      <c r="S2238">
        <v>973</v>
      </c>
      <c r="T2238">
        <v>15.29188078108942</v>
      </c>
      <c r="U2238">
        <v>59.142857142857153</v>
      </c>
      <c r="V2238">
        <v>132.53273932471438</v>
      </c>
      <c r="W2238">
        <v>122.32771839671128</v>
      </c>
      <c r="X2238">
        <v>2.466598150051388</v>
      </c>
      <c r="Y2238">
        <v>4.9331963001027761</v>
      </c>
      <c r="Z2238">
        <v>34.224049331963002</v>
      </c>
      <c r="AA2238">
        <v>1.4078591383296579</v>
      </c>
      <c r="AB2238">
        <v>3.57436672563894</v>
      </c>
      <c r="AC2238">
        <v>-6.1685492711303089</v>
      </c>
      <c r="AD2238">
        <v>7.602391873438441E-2</v>
      </c>
      <c r="AE2238">
        <v>0.11406351020137109</v>
      </c>
      <c r="AF2238">
        <v>17</v>
      </c>
      <c r="AG2238">
        <v>0</v>
      </c>
      <c r="AH2238">
        <v>0</v>
      </c>
      <c r="AI2238">
        <v>7</v>
      </c>
      <c r="AJ2238">
        <v>79</v>
      </c>
      <c r="AK2238">
        <v>15</v>
      </c>
      <c r="AL2238">
        <v>64</v>
      </c>
      <c r="AM2238">
        <v>0</v>
      </c>
      <c r="AN2238">
        <v>30</v>
      </c>
      <c r="AO2238">
        <v>18</v>
      </c>
      <c r="AP2238">
        <v>336</v>
      </c>
    </row>
    <row r="2239" spans="1:42">
      <c r="A2239">
        <v>11</v>
      </c>
      <c r="B2239">
        <v>115</v>
      </c>
      <c r="C2239">
        <v>2020</v>
      </c>
      <c r="D2239">
        <v>99</v>
      </c>
      <c r="E2239">
        <v>99</v>
      </c>
      <c r="F2239">
        <v>99</v>
      </c>
      <c r="G2239">
        <v>99</v>
      </c>
      <c r="H2239">
        <v>99</v>
      </c>
      <c r="I2239">
        <v>99</v>
      </c>
      <c r="J2239">
        <v>999</v>
      </c>
      <c r="K2239">
        <v>99</v>
      </c>
      <c r="L2239">
        <v>99</v>
      </c>
      <c r="M2239">
        <v>99</v>
      </c>
      <c r="N2239">
        <v>125</v>
      </c>
      <c r="O2239">
        <v>99</v>
      </c>
      <c r="P2239">
        <v>9999</v>
      </c>
      <c r="Q2239">
        <v>12</v>
      </c>
      <c r="R2239">
        <v>12</v>
      </c>
      <c r="S2239">
        <v>12</v>
      </c>
      <c r="T2239">
        <v>15.5</v>
      </c>
      <c r="U2239">
        <v>60.25</v>
      </c>
      <c r="V2239">
        <v>144.73185265438789</v>
      </c>
      <c r="W2239">
        <v>133.58750000000001</v>
      </c>
      <c r="X2239">
        <v>0</v>
      </c>
      <c r="Y2239">
        <v>0</v>
      </c>
      <c r="Z2239">
        <v>50</v>
      </c>
      <c r="AA2239">
        <v>291.81297689687739</v>
      </c>
      <c r="AB2239">
        <v>1.5877132402714711</v>
      </c>
      <c r="AC2239">
        <v>420.40514189673206</v>
      </c>
      <c r="AD2239">
        <v>9.3760228654944818E-4</v>
      </c>
      <c r="AE2239">
        <v>1.536229445394966E-3</v>
      </c>
      <c r="AF2239">
        <v>0</v>
      </c>
      <c r="AG2239">
        <v>0</v>
      </c>
      <c r="AH2239">
        <v>0</v>
      </c>
      <c r="AI2239">
        <v>0</v>
      </c>
      <c r="AJ2239">
        <v>2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9</v>
      </c>
    </row>
    <row r="2240" spans="1:42">
      <c r="A2240">
        <v>11</v>
      </c>
      <c r="B2240">
        <v>116</v>
      </c>
      <c r="C2240">
        <v>2019</v>
      </c>
      <c r="D2240">
        <v>99</v>
      </c>
      <c r="E2240">
        <v>99</v>
      </c>
      <c r="F2240">
        <v>99</v>
      </c>
      <c r="G2240">
        <v>99</v>
      </c>
      <c r="H2240">
        <v>99</v>
      </c>
      <c r="I2240">
        <v>99</v>
      </c>
      <c r="J2240">
        <v>999</v>
      </c>
      <c r="K2240">
        <v>99</v>
      </c>
      <c r="L2240">
        <v>99</v>
      </c>
      <c r="M2240">
        <v>99</v>
      </c>
      <c r="N2240">
        <v>40</v>
      </c>
      <c r="O2240">
        <v>99</v>
      </c>
      <c r="P2240">
        <v>9999</v>
      </c>
      <c r="Q2240">
        <v>1405</v>
      </c>
      <c r="R2240">
        <v>16877</v>
      </c>
      <c r="S2240">
        <v>16866</v>
      </c>
      <c r="T2240">
        <v>16.702316762457787</v>
      </c>
      <c r="U2240">
        <v>63.6523775643306</v>
      </c>
      <c r="V2240">
        <v>53.69346344694732</v>
      </c>
      <c r="W2240">
        <v>49.530767816909936</v>
      </c>
      <c r="X2240">
        <v>0.84138176216152138</v>
      </c>
      <c r="Y2240">
        <v>1.6827635243230428</v>
      </c>
      <c r="Z2240">
        <v>69.508798957160622</v>
      </c>
      <c r="AA2240">
        <v>4.1433136152993653</v>
      </c>
      <c r="AB2240">
        <v>3.0771425794697782</v>
      </c>
      <c r="AC2240">
        <v>-3.3873721183396071</v>
      </c>
      <c r="AD2240">
        <v>1.2656262889110528</v>
      </c>
      <c r="AE2240">
        <v>0.79535298404921251</v>
      </c>
      <c r="AF2240">
        <v>856</v>
      </c>
      <c r="AG2240">
        <v>0</v>
      </c>
      <c r="AH2240">
        <v>0</v>
      </c>
      <c r="AI2240">
        <v>577</v>
      </c>
      <c r="AJ2240">
        <v>1760</v>
      </c>
      <c r="AK2240">
        <v>630</v>
      </c>
      <c r="AL2240">
        <v>1754</v>
      </c>
      <c r="AM2240">
        <v>2</v>
      </c>
      <c r="AN2240">
        <v>720</v>
      </c>
      <c r="AO2240">
        <v>257</v>
      </c>
      <c r="AP2240">
        <v>706</v>
      </c>
    </row>
    <row r="2241" spans="1:42">
      <c r="A2241">
        <v>11</v>
      </c>
      <c r="B2241">
        <v>117</v>
      </c>
      <c r="C2241">
        <v>2019</v>
      </c>
      <c r="D2241">
        <v>99</v>
      </c>
      <c r="E2241">
        <v>99</v>
      </c>
      <c r="F2241">
        <v>99</v>
      </c>
      <c r="G2241">
        <v>99</v>
      </c>
      <c r="H2241">
        <v>99</v>
      </c>
      <c r="I2241">
        <v>99</v>
      </c>
      <c r="J2241">
        <v>999</v>
      </c>
      <c r="K2241">
        <v>99</v>
      </c>
      <c r="L2241">
        <v>99</v>
      </c>
      <c r="M2241">
        <v>99</v>
      </c>
      <c r="N2241">
        <v>55</v>
      </c>
      <c r="O2241">
        <v>99</v>
      </c>
      <c r="P2241">
        <v>9999</v>
      </c>
      <c r="Q2241">
        <v>1657</v>
      </c>
      <c r="R2241">
        <v>39090</v>
      </c>
      <c r="S2241">
        <v>39080</v>
      </c>
      <c r="T2241">
        <v>16.59002302379125</v>
      </c>
      <c r="U2241">
        <v>62.828915046059365</v>
      </c>
      <c r="V2241">
        <v>64.891166937060405</v>
      </c>
      <c r="W2241">
        <v>59.879441658136813</v>
      </c>
      <c r="X2241">
        <v>1.2790995139421848</v>
      </c>
      <c r="Y2241">
        <v>2.5581990278843696</v>
      </c>
      <c r="Z2241">
        <v>69.749296495267345</v>
      </c>
      <c r="AA2241">
        <v>2.2152528616506095</v>
      </c>
      <c r="AB2241">
        <v>2.9096956387714488</v>
      </c>
      <c r="AC2241">
        <v>-8.4078153415886856</v>
      </c>
      <c r="AD2241">
        <v>2.9314055598467181</v>
      </c>
      <c r="AE2241">
        <v>2.2279480276169688</v>
      </c>
      <c r="AF2241">
        <v>1637</v>
      </c>
      <c r="AG2241">
        <v>2</v>
      </c>
      <c r="AH2241">
        <v>0</v>
      </c>
      <c r="AI2241">
        <v>927</v>
      </c>
      <c r="AJ2241">
        <v>3622</v>
      </c>
      <c r="AK2241">
        <v>1128</v>
      </c>
      <c r="AL2241">
        <v>4096</v>
      </c>
      <c r="AM2241">
        <v>3</v>
      </c>
      <c r="AN2241">
        <v>1376</v>
      </c>
      <c r="AO2241">
        <v>701</v>
      </c>
      <c r="AP2241">
        <v>811</v>
      </c>
    </row>
    <row r="2242" spans="1:42">
      <c r="A2242">
        <v>11</v>
      </c>
      <c r="B2242">
        <v>118</v>
      </c>
      <c r="C2242">
        <v>2019</v>
      </c>
      <c r="D2242">
        <v>99</v>
      </c>
      <c r="E2242">
        <v>99</v>
      </c>
      <c r="F2242">
        <v>99</v>
      </c>
      <c r="G2242">
        <v>99</v>
      </c>
      <c r="H2242">
        <v>99</v>
      </c>
      <c r="I2242">
        <v>99</v>
      </c>
      <c r="J2242">
        <v>999</v>
      </c>
      <c r="K2242">
        <v>99</v>
      </c>
      <c r="L2242">
        <v>99</v>
      </c>
      <c r="M2242">
        <v>99</v>
      </c>
      <c r="N2242">
        <v>63</v>
      </c>
      <c r="O2242">
        <v>99</v>
      </c>
      <c r="P2242">
        <v>9999</v>
      </c>
      <c r="Q2242">
        <v>1536</v>
      </c>
      <c r="R2242">
        <v>20850</v>
      </c>
      <c r="S2242">
        <v>20845</v>
      </c>
      <c r="T2242">
        <v>16.511702637889684</v>
      </c>
      <c r="U2242">
        <v>62.340465339409938</v>
      </c>
      <c r="V2242">
        <v>69.468994048056913</v>
      </c>
      <c r="W2242">
        <v>64.10442312305085</v>
      </c>
      <c r="X2242">
        <v>1.6306954436450842</v>
      </c>
      <c r="Y2242">
        <v>3.2613908872901685</v>
      </c>
      <c r="Z2242">
        <v>68.503597122302153</v>
      </c>
      <c r="AA2242">
        <v>0.57415597372668481</v>
      </c>
      <c r="AB2242">
        <v>2.8103970135495846</v>
      </c>
      <c r="AC2242">
        <v>-3.5306940546358296</v>
      </c>
      <c r="AD2242">
        <v>1.5635662809619872</v>
      </c>
      <c r="AE2242">
        <v>1.2722212759804863</v>
      </c>
      <c r="AF2242">
        <v>732</v>
      </c>
      <c r="AG2242">
        <v>0</v>
      </c>
      <c r="AH2242">
        <v>0</v>
      </c>
      <c r="AI2242">
        <v>330</v>
      </c>
      <c r="AJ2242">
        <v>1873</v>
      </c>
      <c r="AK2242">
        <v>487</v>
      </c>
      <c r="AL2242">
        <v>2154</v>
      </c>
      <c r="AM2242">
        <v>1</v>
      </c>
      <c r="AN2242">
        <v>631</v>
      </c>
      <c r="AO2242">
        <v>355</v>
      </c>
      <c r="AP2242">
        <v>758</v>
      </c>
    </row>
    <row r="2243" spans="1:42">
      <c r="A2243">
        <v>11</v>
      </c>
      <c r="B2243">
        <v>119</v>
      </c>
      <c r="C2243">
        <v>2019</v>
      </c>
      <c r="D2243">
        <v>99</v>
      </c>
      <c r="E2243">
        <v>99</v>
      </c>
      <c r="F2243">
        <v>99</v>
      </c>
      <c r="G2243">
        <v>99</v>
      </c>
      <c r="H2243">
        <v>99</v>
      </c>
      <c r="I2243">
        <v>99</v>
      </c>
      <c r="J2243">
        <v>999</v>
      </c>
      <c r="K2243">
        <v>99</v>
      </c>
      <c r="L2243">
        <v>99</v>
      </c>
      <c r="M2243">
        <v>99</v>
      </c>
      <c r="N2243">
        <v>65</v>
      </c>
      <c r="O2243">
        <v>99</v>
      </c>
      <c r="P2243">
        <v>9999</v>
      </c>
      <c r="Q2243">
        <v>1588</v>
      </c>
      <c r="R2243">
        <v>28890</v>
      </c>
      <c r="S2243">
        <v>28885</v>
      </c>
      <c r="T2243">
        <v>16.431498788508133</v>
      </c>
      <c r="U2243">
        <v>62.049818244763728</v>
      </c>
      <c r="V2243">
        <v>71.630079005345493</v>
      </c>
      <c r="W2243">
        <v>66.103139345680916</v>
      </c>
      <c r="X2243">
        <v>1.4468674281758396</v>
      </c>
      <c r="Y2243">
        <v>2.8937348563516792</v>
      </c>
      <c r="Z2243">
        <v>68.518518518518519</v>
      </c>
      <c r="AA2243">
        <v>0.57433773741769878</v>
      </c>
      <c r="AB2243">
        <v>2.8399783961916305</v>
      </c>
      <c r="AC2243">
        <v>-2.5404854910583494</v>
      </c>
      <c r="AD2243">
        <v>2.1664954367861782</v>
      </c>
      <c r="AE2243">
        <v>1.8178883884533079</v>
      </c>
      <c r="AF2243">
        <v>935</v>
      </c>
      <c r="AG2243">
        <v>0</v>
      </c>
      <c r="AH2243">
        <v>0</v>
      </c>
      <c r="AI2243">
        <v>401</v>
      </c>
      <c r="AJ2243">
        <v>2356</v>
      </c>
      <c r="AK2243">
        <v>647</v>
      </c>
      <c r="AL2243">
        <v>2855</v>
      </c>
      <c r="AM2243">
        <v>0</v>
      </c>
      <c r="AN2243">
        <v>838</v>
      </c>
      <c r="AO2243">
        <v>455</v>
      </c>
      <c r="AP2243">
        <v>789</v>
      </c>
    </row>
    <row r="2244" spans="1:42">
      <c r="A2244">
        <v>11</v>
      </c>
      <c r="B2244">
        <v>120</v>
      </c>
      <c r="C2244">
        <v>2019</v>
      </c>
      <c r="D2244">
        <v>99</v>
      </c>
      <c r="E2244">
        <v>99</v>
      </c>
      <c r="F2244">
        <v>99</v>
      </c>
      <c r="G2244">
        <v>99</v>
      </c>
      <c r="H2244">
        <v>99</v>
      </c>
      <c r="I2244">
        <v>99</v>
      </c>
      <c r="J2244">
        <v>999</v>
      </c>
      <c r="K2244">
        <v>99</v>
      </c>
      <c r="L2244">
        <v>99</v>
      </c>
      <c r="M2244">
        <v>99</v>
      </c>
      <c r="N2244">
        <v>67</v>
      </c>
      <c r="O2244">
        <v>99</v>
      </c>
      <c r="P2244">
        <v>9999</v>
      </c>
      <c r="Q2244">
        <v>1627</v>
      </c>
      <c r="R2244">
        <v>38941</v>
      </c>
      <c r="S2244">
        <v>38934</v>
      </c>
      <c r="T2244">
        <v>16.369969954546622</v>
      </c>
      <c r="U2244">
        <v>61.786073868598145</v>
      </c>
      <c r="V2244">
        <v>73.800937731609721</v>
      </c>
      <c r="W2244">
        <v>68.106042019828649</v>
      </c>
      <c r="X2244">
        <v>1.4380729822038472</v>
      </c>
      <c r="Y2244">
        <v>2.8761459644076943</v>
      </c>
      <c r="Z2244">
        <v>68.459977915307761</v>
      </c>
      <c r="AA2244">
        <v>0.56572478613439803</v>
      </c>
      <c r="AB2244">
        <v>2.7755047376674997</v>
      </c>
      <c r="AC2244">
        <v>-2.8167504483343597</v>
      </c>
      <c r="AD2244">
        <v>2.9202318727549503</v>
      </c>
      <c r="AE2244">
        <v>2.5245700459070002</v>
      </c>
      <c r="AF2244">
        <v>1095</v>
      </c>
      <c r="AG2244">
        <v>1</v>
      </c>
      <c r="AH2244">
        <v>1</v>
      </c>
      <c r="AI2244">
        <v>396</v>
      </c>
      <c r="AJ2244">
        <v>2920</v>
      </c>
      <c r="AK2244">
        <v>798</v>
      </c>
      <c r="AL2244">
        <v>3856</v>
      </c>
      <c r="AM2244">
        <v>2</v>
      </c>
      <c r="AN2244">
        <v>1021</v>
      </c>
      <c r="AO2244">
        <v>652</v>
      </c>
      <c r="AP2244">
        <v>797</v>
      </c>
    </row>
    <row r="2245" spans="1:42">
      <c r="A2245">
        <v>11</v>
      </c>
      <c r="B2245">
        <v>121</v>
      </c>
      <c r="C2245">
        <v>2019</v>
      </c>
      <c r="D2245">
        <v>99</v>
      </c>
      <c r="E2245">
        <v>99</v>
      </c>
      <c r="F2245">
        <v>99</v>
      </c>
      <c r="G2245">
        <v>99</v>
      </c>
      <c r="H2245">
        <v>99</v>
      </c>
      <c r="I2245">
        <v>99</v>
      </c>
      <c r="J2245">
        <v>999</v>
      </c>
      <c r="K2245">
        <v>99</v>
      </c>
      <c r="L2245">
        <v>99</v>
      </c>
      <c r="M2245">
        <v>99</v>
      </c>
      <c r="N2245">
        <v>69</v>
      </c>
      <c r="O2245">
        <v>99</v>
      </c>
      <c r="P2245">
        <v>9999</v>
      </c>
      <c r="Q2245">
        <v>1659</v>
      </c>
      <c r="R2245">
        <v>50716</v>
      </c>
      <c r="S2245">
        <v>50711</v>
      </c>
      <c r="T2245">
        <v>16.303908036911427</v>
      </c>
      <c r="U2245">
        <v>61.571256729309205</v>
      </c>
      <c r="V2245">
        <v>75.953935470971345</v>
      </c>
      <c r="W2245">
        <v>70.098549624342041</v>
      </c>
      <c r="X2245">
        <v>1.417698556668507</v>
      </c>
      <c r="Y2245">
        <v>2.8353971133370139</v>
      </c>
      <c r="Z2245">
        <v>67.166180298130797</v>
      </c>
      <c r="AA2245">
        <v>0.57422461822756077</v>
      </c>
      <c r="AB2245">
        <v>2.7612220231205278</v>
      </c>
      <c r="AC2245">
        <v>-2.7280426346527697</v>
      </c>
      <c r="AD2245">
        <v>3.8032531177586639</v>
      </c>
      <c r="AE2245">
        <v>3.3844177606556127</v>
      </c>
      <c r="AF2245">
        <v>1346</v>
      </c>
      <c r="AG2245">
        <v>0</v>
      </c>
      <c r="AH2245">
        <v>3</v>
      </c>
      <c r="AI2245">
        <v>461</v>
      </c>
      <c r="AJ2245">
        <v>3807</v>
      </c>
      <c r="AK2245">
        <v>1003</v>
      </c>
      <c r="AL2245">
        <v>4848</v>
      </c>
      <c r="AM2245">
        <v>1</v>
      </c>
      <c r="AN2245">
        <v>1217</v>
      </c>
      <c r="AO2245">
        <v>823</v>
      </c>
      <c r="AP2245">
        <v>817</v>
      </c>
    </row>
    <row r="2246" spans="1:42">
      <c r="A2246">
        <v>11</v>
      </c>
      <c r="B2246">
        <v>122</v>
      </c>
      <c r="C2246">
        <v>2019</v>
      </c>
      <c r="D2246">
        <v>99</v>
      </c>
      <c r="E2246">
        <v>99</v>
      </c>
      <c r="F2246">
        <v>99</v>
      </c>
      <c r="G2246">
        <v>99</v>
      </c>
      <c r="H2246">
        <v>99</v>
      </c>
      <c r="I2246">
        <v>99</v>
      </c>
      <c r="J2246">
        <v>999</v>
      </c>
      <c r="K2246">
        <v>99</v>
      </c>
      <c r="L2246">
        <v>99</v>
      </c>
      <c r="M2246">
        <v>99</v>
      </c>
      <c r="N2246">
        <v>71</v>
      </c>
      <c r="O2246">
        <v>99</v>
      </c>
      <c r="P2246">
        <v>9999</v>
      </c>
      <c r="Q2246">
        <v>1683</v>
      </c>
      <c r="R2246">
        <v>68458</v>
      </c>
      <c r="S2246">
        <v>68443</v>
      </c>
      <c r="T2246">
        <v>16.214306582137951</v>
      </c>
      <c r="U2246">
        <v>61.281621203044885</v>
      </c>
      <c r="V2246">
        <v>78.098012582583578</v>
      </c>
      <c r="W2246">
        <v>72.068668088773052</v>
      </c>
      <c r="X2246">
        <v>1.3205176896783428</v>
      </c>
      <c r="Y2246">
        <v>2.6410353793566856</v>
      </c>
      <c r="Z2246">
        <v>67.473487393730451</v>
      </c>
      <c r="AA2246">
        <v>0.57623783421071639</v>
      </c>
      <c r="AB2246">
        <v>2.7318883458860057</v>
      </c>
      <c r="AC2246">
        <v>-1.8043087914077265</v>
      </c>
      <c r="AD2246">
        <v>5.133746784752792</v>
      </c>
      <c r="AE2246">
        <v>4.6962184632510686</v>
      </c>
      <c r="AF2246">
        <v>1590</v>
      </c>
      <c r="AG2246">
        <v>0</v>
      </c>
      <c r="AH2246">
        <v>2</v>
      </c>
      <c r="AI2246">
        <v>458</v>
      </c>
      <c r="AJ2246">
        <v>4874</v>
      </c>
      <c r="AK2246">
        <v>1315</v>
      </c>
      <c r="AL2246">
        <v>6298</v>
      </c>
      <c r="AM2246">
        <v>3</v>
      </c>
      <c r="AN2246">
        <v>1463</v>
      </c>
      <c r="AO2246">
        <v>1045</v>
      </c>
      <c r="AP2246">
        <v>829</v>
      </c>
    </row>
    <row r="2247" spans="1:42">
      <c r="A2247">
        <v>11</v>
      </c>
      <c r="B2247">
        <v>123</v>
      </c>
      <c r="C2247">
        <v>2019</v>
      </c>
      <c r="D2247">
        <v>99</v>
      </c>
      <c r="E2247">
        <v>99</v>
      </c>
      <c r="F2247">
        <v>99</v>
      </c>
      <c r="G2247">
        <v>99</v>
      </c>
      <c r="H2247">
        <v>99</v>
      </c>
      <c r="I2247">
        <v>99</v>
      </c>
      <c r="J2247">
        <v>999</v>
      </c>
      <c r="K2247">
        <v>99</v>
      </c>
      <c r="L2247">
        <v>99</v>
      </c>
      <c r="M2247">
        <v>99</v>
      </c>
      <c r="N2247">
        <v>73</v>
      </c>
      <c r="O2247">
        <v>99</v>
      </c>
      <c r="P2247">
        <v>9999</v>
      </c>
      <c r="Q2247">
        <v>1701</v>
      </c>
      <c r="R2247">
        <v>86088</v>
      </c>
      <c r="S2247">
        <v>86073</v>
      </c>
      <c r="T2247">
        <v>16.155085493913205</v>
      </c>
      <c r="U2247">
        <v>61.090574279971648</v>
      </c>
      <c r="V2247">
        <v>80.281456772961519</v>
      </c>
      <c r="W2247">
        <v>74.08685034796035</v>
      </c>
      <c r="X2247">
        <v>1.2638230647709316</v>
      </c>
      <c r="Y2247">
        <v>2.5276461295418633</v>
      </c>
      <c r="Z2247">
        <v>65.91278691571415</v>
      </c>
      <c r="AA2247">
        <v>0.58218441503764251</v>
      </c>
      <c r="AB2247">
        <v>2.6775000172634842</v>
      </c>
      <c r="AC2247">
        <v>-2.3159081934722141</v>
      </c>
      <c r="AD2247">
        <v>6.4558414386309604</v>
      </c>
      <c r="AE2247">
        <v>6.0712879431434343</v>
      </c>
      <c r="AF2247">
        <v>1890</v>
      </c>
      <c r="AG2247">
        <v>0</v>
      </c>
      <c r="AH2247">
        <v>2</v>
      </c>
      <c r="AI2247">
        <v>467</v>
      </c>
      <c r="AJ2247">
        <v>5994</v>
      </c>
      <c r="AK2247">
        <v>1649</v>
      </c>
      <c r="AL2247">
        <v>7413</v>
      </c>
      <c r="AM2247">
        <v>7</v>
      </c>
      <c r="AN2247">
        <v>1845</v>
      </c>
      <c r="AO2247">
        <v>1342</v>
      </c>
      <c r="AP2247">
        <v>833</v>
      </c>
    </row>
    <row r="2248" spans="1:42">
      <c r="A2248">
        <v>11</v>
      </c>
      <c r="B2248">
        <v>124</v>
      </c>
      <c r="C2248">
        <v>2019</v>
      </c>
      <c r="D2248">
        <v>99</v>
      </c>
      <c r="E2248">
        <v>99</v>
      </c>
      <c r="F2248">
        <v>99</v>
      </c>
      <c r="G2248">
        <v>99</v>
      </c>
      <c r="H2248">
        <v>99</v>
      </c>
      <c r="I2248">
        <v>99</v>
      </c>
      <c r="J2248">
        <v>999</v>
      </c>
      <c r="K2248">
        <v>99</v>
      </c>
      <c r="L2248">
        <v>99</v>
      </c>
      <c r="M2248">
        <v>99</v>
      </c>
      <c r="N2248">
        <v>75</v>
      </c>
      <c r="O2248">
        <v>99</v>
      </c>
      <c r="P2248">
        <v>9999</v>
      </c>
      <c r="Q2248">
        <v>1702</v>
      </c>
      <c r="R2248">
        <v>107782</v>
      </c>
      <c r="S2248">
        <v>107763</v>
      </c>
      <c r="T2248">
        <v>16.0817854558275</v>
      </c>
      <c r="U2248">
        <v>60.876404702912879</v>
      </c>
      <c r="V2248">
        <v>82.429967877529634</v>
      </c>
      <c r="W2248">
        <v>76.069442016276227</v>
      </c>
      <c r="X2248">
        <v>1.2172719006884267</v>
      </c>
      <c r="Y2248">
        <v>2.4345438013768534</v>
      </c>
      <c r="Z2248">
        <v>65.725260247536724</v>
      </c>
      <c r="AA2248">
        <v>0.57572735677066156</v>
      </c>
      <c r="AB2248">
        <v>2.6366442491929685</v>
      </c>
      <c r="AC2248">
        <v>-2.4573229732843842</v>
      </c>
      <c r="AD2248">
        <v>8.0827002827167806</v>
      </c>
      <c r="AE2248">
        <v>7.8046361688251986</v>
      </c>
      <c r="AF2248">
        <v>2008</v>
      </c>
      <c r="AG2248">
        <v>0</v>
      </c>
      <c r="AH2248">
        <v>2</v>
      </c>
      <c r="AI2248">
        <v>501</v>
      </c>
      <c r="AJ2248">
        <v>7119</v>
      </c>
      <c r="AK2248">
        <v>1768</v>
      </c>
      <c r="AL2248">
        <v>9028</v>
      </c>
      <c r="AM2248">
        <v>5</v>
      </c>
      <c r="AN2248">
        <v>2159</v>
      </c>
      <c r="AO2248">
        <v>1608</v>
      </c>
      <c r="AP2248">
        <v>832</v>
      </c>
    </row>
    <row r="2249" spans="1:42">
      <c r="A2249">
        <v>11</v>
      </c>
      <c r="B2249">
        <v>125</v>
      </c>
      <c r="C2249">
        <v>2019</v>
      </c>
      <c r="D2249">
        <v>99</v>
      </c>
      <c r="E2249">
        <v>99</v>
      </c>
      <c r="F2249">
        <v>99</v>
      </c>
      <c r="G2249">
        <v>99</v>
      </c>
      <c r="H2249">
        <v>99</v>
      </c>
      <c r="I2249">
        <v>99</v>
      </c>
      <c r="J2249">
        <v>999</v>
      </c>
      <c r="K2249">
        <v>99</v>
      </c>
      <c r="L2249">
        <v>99</v>
      </c>
      <c r="M2249">
        <v>99</v>
      </c>
      <c r="N2249">
        <v>77</v>
      </c>
      <c r="O2249">
        <v>99</v>
      </c>
      <c r="P2249">
        <v>9999</v>
      </c>
      <c r="Q2249">
        <v>1701</v>
      </c>
      <c r="R2249">
        <v>122691</v>
      </c>
      <c r="S2249">
        <v>122670</v>
      </c>
      <c r="T2249">
        <v>16.02071056556716</v>
      </c>
      <c r="U2249">
        <v>60.708967147631846</v>
      </c>
      <c r="V2249">
        <v>84.615017203442989</v>
      </c>
      <c r="W2249">
        <v>78.086299502731706</v>
      </c>
      <c r="X2249">
        <v>1.1769404438793389</v>
      </c>
      <c r="Y2249">
        <v>2.3538808877586779</v>
      </c>
      <c r="Z2249">
        <v>64.076419623281254</v>
      </c>
      <c r="AA2249">
        <v>0.57921698524266485</v>
      </c>
      <c r="AB2249">
        <v>2.6031423031232928</v>
      </c>
      <c r="AC2249">
        <v>-2.1622209037388758</v>
      </c>
      <c r="AD2249">
        <v>9.2007439125902728</v>
      </c>
      <c r="AE2249">
        <v>9.1198136844069051</v>
      </c>
      <c r="AF2249">
        <v>2135</v>
      </c>
      <c r="AG2249">
        <v>0</v>
      </c>
      <c r="AH2249">
        <v>1</v>
      </c>
      <c r="AI2249">
        <v>432</v>
      </c>
      <c r="AJ2249">
        <v>7795</v>
      </c>
      <c r="AK2249">
        <v>1954</v>
      </c>
      <c r="AL2249">
        <v>9776</v>
      </c>
      <c r="AM2249">
        <v>2</v>
      </c>
      <c r="AN2249">
        <v>2253</v>
      </c>
      <c r="AO2249">
        <v>1686</v>
      </c>
      <c r="AP2249">
        <v>825</v>
      </c>
    </row>
    <row r="2250" spans="1:42">
      <c r="A2250">
        <v>11</v>
      </c>
      <c r="B2250">
        <v>126</v>
      </c>
      <c r="C2250">
        <v>2019</v>
      </c>
      <c r="D2250">
        <v>99</v>
      </c>
      <c r="E2250">
        <v>99</v>
      </c>
      <c r="F2250">
        <v>99</v>
      </c>
      <c r="G2250">
        <v>99</v>
      </c>
      <c r="H2250">
        <v>99</v>
      </c>
      <c r="I2250">
        <v>99</v>
      </c>
      <c r="J2250">
        <v>999</v>
      </c>
      <c r="K2250">
        <v>99</v>
      </c>
      <c r="L2250">
        <v>99</v>
      </c>
      <c r="M2250">
        <v>99</v>
      </c>
      <c r="N2250">
        <v>79</v>
      </c>
      <c r="O2250">
        <v>99</v>
      </c>
      <c r="P2250">
        <v>9999</v>
      </c>
      <c r="Q2250">
        <v>1729</v>
      </c>
      <c r="R2250">
        <v>132995</v>
      </c>
      <c r="S2250">
        <v>132970</v>
      </c>
      <c r="T2250">
        <v>15.965998721756455</v>
      </c>
      <c r="U2250">
        <v>60.567022636684953</v>
      </c>
      <c r="V2250">
        <v>86.764693214803614</v>
      </c>
      <c r="W2250">
        <v>80.068766563887692</v>
      </c>
      <c r="X2250">
        <v>1.111319974435129</v>
      </c>
      <c r="Y2250">
        <v>2.222639948870258</v>
      </c>
      <c r="Z2250">
        <v>62.508364976126899</v>
      </c>
      <c r="AA2250">
        <v>0.58010734412713449</v>
      </c>
      <c r="AB2250">
        <v>2.5561413736296483</v>
      </c>
      <c r="AC2250">
        <v>-1.8744134499029188</v>
      </c>
      <c r="AD2250">
        <v>9.9734531192584868</v>
      </c>
      <c r="AE2250">
        <v>10.136535964065498</v>
      </c>
      <c r="AF2250">
        <v>2035</v>
      </c>
      <c r="AG2250">
        <v>2</v>
      </c>
      <c r="AH2250">
        <v>1</v>
      </c>
      <c r="AI2250">
        <v>411</v>
      </c>
      <c r="AJ2250">
        <v>8048</v>
      </c>
      <c r="AK2250">
        <v>2037</v>
      </c>
      <c r="AL2250">
        <v>10191</v>
      </c>
      <c r="AM2250">
        <v>2</v>
      </c>
      <c r="AN2250">
        <v>2371</v>
      </c>
      <c r="AO2250">
        <v>1716</v>
      </c>
      <c r="AP2250">
        <v>837</v>
      </c>
    </row>
    <row r="2251" spans="1:42">
      <c r="A2251">
        <v>11</v>
      </c>
      <c r="B2251">
        <v>127</v>
      </c>
      <c r="C2251">
        <v>2019</v>
      </c>
      <c r="D2251">
        <v>99</v>
      </c>
      <c r="E2251">
        <v>99</v>
      </c>
      <c r="F2251">
        <v>99</v>
      </c>
      <c r="G2251">
        <v>99</v>
      </c>
      <c r="H2251">
        <v>99</v>
      </c>
      <c r="I2251">
        <v>99</v>
      </c>
      <c r="J2251">
        <v>999</v>
      </c>
      <c r="K2251">
        <v>99</v>
      </c>
      <c r="L2251">
        <v>99</v>
      </c>
      <c r="M2251">
        <v>99</v>
      </c>
      <c r="N2251">
        <v>81</v>
      </c>
      <c r="O2251">
        <v>99</v>
      </c>
      <c r="P2251">
        <v>9999</v>
      </c>
      <c r="Q2251">
        <v>1718</v>
      </c>
      <c r="R2251">
        <v>132629</v>
      </c>
      <c r="S2251">
        <v>132607</v>
      </c>
      <c r="T2251">
        <v>15.922656432605228</v>
      </c>
      <c r="U2251">
        <v>60.449938540197721</v>
      </c>
      <c r="V2251">
        <v>88.900674996926497</v>
      </c>
      <c r="W2251">
        <v>82.041755186378481</v>
      </c>
      <c r="X2251">
        <v>1.1083548846783131</v>
      </c>
      <c r="Y2251">
        <v>2.2167097693566262</v>
      </c>
      <c r="Z2251">
        <v>60.179900323458675</v>
      </c>
      <c r="AA2251">
        <v>0.5714966415102668</v>
      </c>
      <c r="AB2251">
        <v>2.5168288421878127</v>
      </c>
      <c r="AC2251">
        <v>-1.3280170144304637</v>
      </c>
      <c r="AD2251">
        <v>9.9460063442545508</v>
      </c>
      <c r="AE2251">
        <v>10.357958138114736</v>
      </c>
      <c r="AF2251">
        <v>1940</v>
      </c>
      <c r="AG2251">
        <v>2</v>
      </c>
      <c r="AH2251">
        <v>0</v>
      </c>
      <c r="AI2251">
        <v>394</v>
      </c>
      <c r="AJ2251">
        <v>7708</v>
      </c>
      <c r="AK2251">
        <v>1973</v>
      </c>
      <c r="AL2251">
        <v>9556</v>
      </c>
      <c r="AM2251">
        <v>3</v>
      </c>
      <c r="AN2251">
        <v>2326</v>
      </c>
      <c r="AO2251">
        <v>1708</v>
      </c>
      <c r="AP2251">
        <v>832</v>
      </c>
    </row>
    <row r="2252" spans="1:42">
      <c r="A2252">
        <v>11</v>
      </c>
      <c r="B2252">
        <v>128</v>
      </c>
      <c r="C2252">
        <v>2019</v>
      </c>
      <c r="D2252">
        <v>99</v>
      </c>
      <c r="E2252">
        <v>99</v>
      </c>
      <c r="F2252">
        <v>99</v>
      </c>
      <c r="G2252">
        <v>99</v>
      </c>
      <c r="H2252">
        <v>99</v>
      </c>
      <c r="I2252">
        <v>99</v>
      </c>
      <c r="J2252">
        <v>999</v>
      </c>
      <c r="K2252">
        <v>99</v>
      </c>
      <c r="L2252">
        <v>99</v>
      </c>
      <c r="M2252">
        <v>99</v>
      </c>
      <c r="N2252">
        <v>83</v>
      </c>
      <c r="O2252">
        <v>99</v>
      </c>
      <c r="P2252">
        <v>9999</v>
      </c>
      <c r="Q2252">
        <v>1703</v>
      </c>
      <c r="R2252">
        <v>120783</v>
      </c>
      <c r="S2252">
        <v>120757</v>
      </c>
      <c r="T2252">
        <v>15.886912893370752</v>
      </c>
      <c r="U2252">
        <v>60.362885795440405</v>
      </c>
      <c r="V2252">
        <v>91.050389951132317</v>
      </c>
      <c r="W2252">
        <v>84.021475856470943</v>
      </c>
      <c r="X2252">
        <v>1.0614076484273449</v>
      </c>
      <c r="Y2252">
        <v>2.1228152968546898</v>
      </c>
      <c r="Z2252">
        <v>57.368172673306645</v>
      </c>
      <c r="AA2252">
        <v>0.58203220976374359</v>
      </c>
      <c r="AB2252">
        <v>2.4862982033865957</v>
      </c>
      <c r="AC2252">
        <v>-1.2626191932446602</v>
      </c>
      <c r="AD2252">
        <v>9.057660724864828</v>
      </c>
      <c r="AE2252">
        <v>9.6599611408111183</v>
      </c>
      <c r="AF2252">
        <v>1600</v>
      </c>
      <c r="AG2252">
        <v>1</v>
      </c>
      <c r="AH2252">
        <v>0</v>
      </c>
      <c r="AI2252">
        <v>307</v>
      </c>
      <c r="AJ2252">
        <v>6881</v>
      </c>
      <c r="AK2252">
        <v>1729</v>
      </c>
      <c r="AL2252">
        <v>8501</v>
      </c>
      <c r="AM2252">
        <v>1</v>
      </c>
      <c r="AN2252">
        <v>2233</v>
      </c>
      <c r="AO2252">
        <v>1546</v>
      </c>
      <c r="AP2252">
        <v>826</v>
      </c>
    </row>
    <row r="2253" spans="1:42">
      <c r="A2253">
        <v>11</v>
      </c>
      <c r="B2253">
        <v>129</v>
      </c>
      <c r="C2253">
        <v>2019</v>
      </c>
      <c r="D2253">
        <v>99</v>
      </c>
      <c r="E2253">
        <v>99</v>
      </c>
      <c r="F2253">
        <v>99</v>
      </c>
      <c r="G2253">
        <v>99</v>
      </c>
      <c r="H2253">
        <v>99</v>
      </c>
      <c r="I2253">
        <v>99</v>
      </c>
      <c r="J2253">
        <v>999</v>
      </c>
      <c r="K2253">
        <v>99</v>
      </c>
      <c r="L2253">
        <v>99</v>
      </c>
      <c r="M2253">
        <v>99</v>
      </c>
      <c r="N2253">
        <v>85</v>
      </c>
      <c r="O2253">
        <v>99</v>
      </c>
      <c r="P2253">
        <v>9999</v>
      </c>
      <c r="Q2253">
        <v>1694</v>
      </c>
      <c r="R2253">
        <v>102163</v>
      </c>
      <c r="S2253">
        <v>102150</v>
      </c>
      <c r="T2253">
        <v>15.838738095005036</v>
      </c>
      <c r="U2253">
        <v>60.258717572197746</v>
      </c>
      <c r="V2253">
        <v>93.198277870845502</v>
      </c>
      <c r="W2253">
        <v>86.01106578560794</v>
      </c>
      <c r="X2253">
        <v>1.1912336168671629</v>
      </c>
      <c r="Y2253">
        <v>2.3824672337343258</v>
      </c>
      <c r="Z2253">
        <v>57.297651791744578</v>
      </c>
      <c r="AA2253">
        <v>0.56337274590145026</v>
      </c>
      <c r="AB2253">
        <v>2.4722138918761982</v>
      </c>
      <c r="AC2253">
        <v>-0.60946985836064305</v>
      </c>
      <c r="AD2253">
        <v>7.6613247943366636</v>
      </c>
      <c r="AE2253">
        <v>8.3649906250232924</v>
      </c>
      <c r="AF2253">
        <v>1286</v>
      </c>
      <c r="AG2253">
        <v>1</v>
      </c>
      <c r="AH2253">
        <v>0</v>
      </c>
      <c r="AI2253">
        <v>252</v>
      </c>
      <c r="AJ2253">
        <v>5801</v>
      </c>
      <c r="AK2253">
        <v>1405</v>
      </c>
      <c r="AL2253">
        <v>7039</v>
      </c>
      <c r="AM2253">
        <v>3</v>
      </c>
      <c r="AN2253">
        <v>1910</v>
      </c>
      <c r="AO2253">
        <v>1360</v>
      </c>
      <c r="AP2253">
        <v>810</v>
      </c>
    </row>
    <row r="2254" spans="1:42">
      <c r="A2254">
        <v>11</v>
      </c>
      <c r="B2254">
        <v>130</v>
      </c>
      <c r="C2254">
        <v>2019</v>
      </c>
      <c r="D2254">
        <v>99</v>
      </c>
      <c r="E2254">
        <v>99</v>
      </c>
      <c r="F2254">
        <v>99</v>
      </c>
      <c r="G2254">
        <v>99</v>
      </c>
      <c r="H2254">
        <v>99</v>
      </c>
      <c r="I2254">
        <v>99</v>
      </c>
      <c r="J2254">
        <v>999</v>
      </c>
      <c r="K2254">
        <v>99</v>
      </c>
      <c r="L2254">
        <v>99</v>
      </c>
      <c r="M2254">
        <v>99</v>
      </c>
      <c r="N2254">
        <v>87</v>
      </c>
      <c r="O2254">
        <v>99</v>
      </c>
      <c r="P2254">
        <v>9999</v>
      </c>
      <c r="Q2254">
        <v>1729</v>
      </c>
      <c r="R2254">
        <v>107326</v>
      </c>
      <c r="S2254">
        <v>107313</v>
      </c>
      <c r="T2254">
        <v>15.799340327600023</v>
      </c>
      <c r="U2254">
        <v>60.155880461826627</v>
      </c>
      <c r="V2254">
        <v>95.834699336745089</v>
      </c>
      <c r="W2254">
        <v>88.44474294819814</v>
      </c>
      <c r="X2254">
        <v>1.1907645864003129</v>
      </c>
      <c r="Y2254">
        <v>2.3815291728006258</v>
      </c>
      <c r="Z2254">
        <v>55.382665896427717</v>
      </c>
      <c r="AA2254">
        <v>0.85936272771887601</v>
      </c>
      <c r="AB2254">
        <v>2.4553155911291018</v>
      </c>
      <c r="AC2254">
        <v>-1.4946662808246356</v>
      </c>
      <c r="AD2254">
        <v>8.0485043007446624</v>
      </c>
      <c r="AE2254">
        <v>9.036434781303802</v>
      </c>
      <c r="AF2254">
        <v>1329</v>
      </c>
      <c r="AG2254">
        <v>0</v>
      </c>
      <c r="AH2254">
        <v>0</v>
      </c>
      <c r="AI2254">
        <v>258</v>
      </c>
      <c r="AJ2254">
        <v>6102</v>
      </c>
      <c r="AK2254">
        <v>1539</v>
      </c>
      <c r="AL2254">
        <v>7899</v>
      </c>
      <c r="AM2254">
        <v>6</v>
      </c>
      <c r="AN2254">
        <v>2172</v>
      </c>
      <c r="AO2254">
        <v>1511</v>
      </c>
      <c r="AP2254">
        <v>825</v>
      </c>
    </row>
    <row r="2255" spans="1:42">
      <c r="A2255">
        <v>11</v>
      </c>
      <c r="B2255">
        <v>131</v>
      </c>
      <c r="C2255">
        <v>2019</v>
      </c>
      <c r="D2255">
        <v>99</v>
      </c>
      <c r="E2255">
        <v>99</v>
      </c>
      <c r="F2255">
        <v>99</v>
      </c>
      <c r="G2255">
        <v>99</v>
      </c>
      <c r="H2255">
        <v>99</v>
      </c>
      <c r="I2255">
        <v>99</v>
      </c>
      <c r="J2255">
        <v>999</v>
      </c>
      <c r="K2255">
        <v>99</v>
      </c>
      <c r="L2255">
        <v>99</v>
      </c>
      <c r="M2255">
        <v>99</v>
      </c>
      <c r="N2255">
        <v>90</v>
      </c>
      <c r="O2255">
        <v>99</v>
      </c>
      <c r="P2255">
        <v>9999</v>
      </c>
      <c r="Q2255">
        <v>1775</v>
      </c>
      <c r="R2255">
        <v>90276</v>
      </c>
      <c r="S2255">
        <v>90267</v>
      </c>
      <c r="T2255">
        <v>15.712249102751558</v>
      </c>
      <c r="U2255">
        <v>59.991148481726412</v>
      </c>
      <c r="V2255">
        <v>99.834431838009365</v>
      </c>
      <c r="W2255">
        <v>92.138087008542399</v>
      </c>
      <c r="X2255">
        <v>1.467721210509991</v>
      </c>
      <c r="Y2255">
        <v>2.9354424210199821</v>
      </c>
      <c r="Z2255">
        <v>54.961451548584357</v>
      </c>
      <c r="AA2255">
        <v>1.3996031520786136</v>
      </c>
      <c r="AB2255">
        <v>2.4560838087571795</v>
      </c>
      <c r="AC2255">
        <v>-2.7433451722553523</v>
      </c>
      <c r="AD2255">
        <v>6.7699045362169938</v>
      </c>
      <c r="AE2255">
        <v>7.9184642180506852</v>
      </c>
      <c r="AF2255">
        <v>1201</v>
      </c>
      <c r="AG2255">
        <v>2</v>
      </c>
      <c r="AH2255">
        <v>0</v>
      </c>
      <c r="AI2255">
        <v>214</v>
      </c>
      <c r="AJ2255">
        <v>5005</v>
      </c>
      <c r="AK2255">
        <v>1296</v>
      </c>
      <c r="AL2255">
        <v>6914</v>
      </c>
      <c r="AM2255">
        <v>4</v>
      </c>
      <c r="AN2255">
        <v>1996</v>
      </c>
      <c r="AO2255">
        <v>1468</v>
      </c>
      <c r="AP2255">
        <v>845</v>
      </c>
    </row>
    <row r="2256" spans="1:42">
      <c r="A2256">
        <v>11</v>
      </c>
      <c r="B2256">
        <v>132</v>
      </c>
      <c r="C2256">
        <v>2019</v>
      </c>
      <c r="D2256">
        <v>99</v>
      </c>
      <c r="E2256">
        <v>99</v>
      </c>
      <c r="F2256">
        <v>99</v>
      </c>
      <c r="G2256">
        <v>99</v>
      </c>
      <c r="H2256">
        <v>99</v>
      </c>
      <c r="I2256">
        <v>99</v>
      </c>
      <c r="J2256">
        <v>999</v>
      </c>
      <c r="K2256">
        <v>99</v>
      </c>
      <c r="L2256">
        <v>99</v>
      </c>
      <c r="M2256">
        <v>99</v>
      </c>
      <c r="N2256">
        <v>95</v>
      </c>
      <c r="O2256">
        <v>99</v>
      </c>
      <c r="P2256">
        <v>9999</v>
      </c>
      <c r="Q2256">
        <v>1666</v>
      </c>
      <c r="R2256">
        <v>31357</v>
      </c>
      <c r="S2256">
        <v>31355</v>
      </c>
      <c r="T2256">
        <v>15.607296616385497</v>
      </c>
      <c r="U2256">
        <v>59.796428001913561</v>
      </c>
      <c r="V2256">
        <v>105.19724788632443</v>
      </c>
      <c r="W2256">
        <v>97.090921384149411</v>
      </c>
      <c r="X2256">
        <v>2.1781420416493926</v>
      </c>
      <c r="Y2256">
        <v>4.3562840832987852</v>
      </c>
      <c r="Z2256">
        <v>54.868131517683437</v>
      </c>
      <c r="AA2256">
        <v>1.3885340191528357</v>
      </c>
      <c r="AB2256">
        <v>2.5076734409226713</v>
      </c>
      <c r="AC2256">
        <v>-1.8214957042483799</v>
      </c>
      <c r="AD2256">
        <v>2.3514986989028785</v>
      </c>
      <c r="AE2256">
        <v>2.8983990993752538</v>
      </c>
      <c r="AF2256">
        <v>474</v>
      </c>
      <c r="AG2256">
        <v>0</v>
      </c>
      <c r="AH2256">
        <v>0</v>
      </c>
      <c r="AI2256">
        <v>95</v>
      </c>
      <c r="AJ2256">
        <v>1778.5</v>
      </c>
      <c r="AK2256">
        <v>429</v>
      </c>
      <c r="AL2256">
        <v>2518.5</v>
      </c>
      <c r="AM2256">
        <v>2</v>
      </c>
      <c r="AN2256">
        <v>830</v>
      </c>
      <c r="AO2256">
        <v>658</v>
      </c>
      <c r="AP2256">
        <v>799</v>
      </c>
    </row>
    <row r="2257" spans="1:42">
      <c r="A2257">
        <v>11</v>
      </c>
      <c r="B2257">
        <v>133</v>
      </c>
      <c r="C2257">
        <v>2019</v>
      </c>
      <c r="D2257">
        <v>99</v>
      </c>
      <c r="E2257">
        <v>99</v>
      </c>
      <c r="F2257">
        <v>99</v>
      </c>
      <c r="G2257">
        <v>99</v>
      </c>
      <c r="H2257">
        <v>99</v>
      </c>
      <c r="I2257">
        <v>99</v>
      </c>
      <c r="J2257">
        <v>999</v>
      </c>
      <c r="K2257">
        <v>99</v>
      </c>
      <c r="L2257">
        <v>99</v>
      </c>
      <c r="M2257">
        <v>99</v>
      </c>
      <c r="N2257">
        <v>100</v>
      </c>
      <c r="O2257">
        <v>99</v>
      </c>
      <c r="P2257">
        <v>9999</v>
      </c>
      <c r="Q2257">
        <v>1344</v>
      </c>
      <c r="R2257">
        <v>10532</v>
      </c>
      <c r="S2257">
        <v>10532</v>
      </c>
      <c r="T2257">
        <v>15.499430307633878</v>
      </c>
      <c r="U2257">
        <v>59.620774781617904</v>
      </c>
      <c r="V2257">
        <v>110.6282838578126</v>
      </c>
      <c r="W2257">
        <v>102.10990600075944</v>
      </c>
      <c r="X2257">
        <v>2.9149259399924046</v>
      </c>
      <c r="Y2257">
        <v>5.8298518799848091</v>
      </c>
      <c r="Z2257">
        <v>53.02886441321688</v>
      </c>
      <c r="AA2257">
        <v>1.413706062686384</v>
      </c>
      <c r="AB2257">
        <v>2.6019175215604298</v>
      </c>
      <c r="AC2257">
        <v>-0.60478404650633022</v>
      </c>
      <c r="AD2257">
        <v>0.78980719765427598</v>
      </c>
      <c r="AE2257">
        <v>1.0238857183006012</v>
      </c>
      <c r="AF2257">
        <v>220</v>
      </c>
      <c r="AG2257">
        <v>0</v>
      </c>
      <c r="AH2257">
        <v>0</v>
      </c>
      <c r="AI2257">
        <v>40</v>
      </c>
      <c r="AJ2257">
        <v>614</v>
      </c>
      <c r="AK2257">
        <v>155</v>
      </c>
      <c r="AL2257">
        <v>870</v>
      </c>
      <c r="AM2257">
        <v>0</v>
      </c>
      <c r="AN2257">
        <v>377</v>
      </c>
      <c r="AO2257">
        <v>282</v>
      </c>
      <c r="AP2257">
        <v>690</v>
      </c>
    </row>
    <row r="2258" spans="1:42">
      <c r="A2258">
        <v>11</v>
      </c>
      <c r="B2258">
        <v>134</v>
      </c>
      <c r="C2258">
        <v>2019</v>
      </c>
      <c r="D2258">
        <v>99</v>
      </c>
      <c r="E2258">
        <v>99</v>
      </c>
      <c r="F2258">
        <v>99</v>
      </c>
      <c r="G2258">
        <v>99</v>
      </c>
      <c r="H2258">
        <v>99</v>
      </c>
      <c r="I2258">
        <v>99</v>
      </c>
      <c r="J2258">
        <v>999</v>
      </c>
      <c r="K2258">
        <v>99</v>
      </c>
      <c r="L2258">
        <v>99</v>
      </c>
      <c r="M2258">
        <v>99</v>
      </c>
      <c r="N2258">
        <v>105</v>
      </c>
      <c r="O2258">
        <v>99</v>
      </c>
      <c r="P2258">
        <v>9999</v>
      </c>
      <c r="Q2258">
        <v>957</v>
      </c>
      <c r="R2258">
        <v>4138</v>
      </c>
      <c r="S2258">
        <v>4138</v>
      </c>
      <c r="T2258">
        <v>15.074432092798451</v>
      </c>
      <c r="U2258">
        <v>58.864185596906729</v>
      </c>
      <c r="V2258">
        <v>116.18895923782244</v>
      </c>
      <c r="W2258">
        <v>107.24240937651049</v>
      </c>
      <c r="X2258">
        <v>3.8666022232962782</v>
      </c>
      <c r="Y2258">
        <v>7.7332044465925565</v>
      </c>
      <c r="Z2258">
        <v>51.860802319961344</v>
      </c>
      <c r="AA2258">
        <v>1.4326308474553575</v>
      </c>
      <c r="AB2258">
        <v>2.8988786479481914</v>
      </c>
      <c r="AC2258">
        <v>-10.008874048013062</v>
      </c>
      <c r="AD2258">
        <v>0.31031353815926632</v>
      </c>
      <c r="AE2258">
        <v>0.42250301002831425</v>
      </c>
      <c r="AF2258">
        <v>101</v>
      </c>
      <c r="AG2258">
        <v>0</v>
      </c>
      <c r="AH2258">
        <v>0</v>
      </c>
      <c r="AI2258">
        <v>24</v>
      </c>
      <c r="AJ2258">
        <v>244</v>
      </c>
      <c r="AK2258">
        <v>64</v>
      </c>
      <c r="AL2258">
        <v>333</v>
      </c>
      <c r="AM2258">
        <v>0</v>
      </c>
      <c r="AN2258">
        <v>206</v>
      </c>
      <c r="AO2258">
        <v>134</v>
      </c>
      <c r="AP2258">
        <v>559</v>
      </c>
    </row>
    <row r="2259" spans="1:42">
      <c r="A2259">
        <v>11</v>
      </c>
      <c r="B2259">
        <v>135</v>
      </c>
      <c r="C2259">
        <v>2019</v>
      </c>
      <c r="D2259">
        <v>99</v>
      </c>
      <c r="E2259">
        <v>99</v>
      </c>
      <c r="F2259">
        <v>99</v>
      </c>
      <c r="G2259">
        <v>99</v>
      </c>
      <c r="H2259">
        <v>99</v>
      </c>
      <c r="I2259">
        <v>99</v>
      </c>
      <c r="J2259">
        <v>999</v>
      </c>
      <c r="K2259">
        <v>99</v>
      </c>
      <c r="L2259">
        <v>99</v>
      </c>
      <c r="M2259">
        <v>99</v>
      </c>
      <c r="N2259">
        <v>110</v>
      </c>
      <c r="O2259">
        <v>99</v>
      </c>
      <c r="P2259">
        <v>9999</v>
      </c>
      <c r="Q2259">
        <v>624</v>
      </c>
      <c r="R2259">
        <v>2044</v>
      </c>
      <c r="S2259">
        <v>2044</v>
      </c>
      <c r="T2259">
        <v>14.921722113502938</v>
      </c>
      <c r="U2259">
        <v>58.58365949119375</v>
      </c>
      <c r="V2259">
        <v>121.64491161934797</v>
      </c>
      <c r="W2259">
        <v>112.27825342465763</v>
      </c>
      <c r="X2259">
        <v>4.1095890410958908</v>
      </c>
      <c r="Y2259">
        <v>8.2191780821917817</v>
      </c>
      <c r="Z2259">
        <v>54.158512720156558</v>
      </c>
      <c r="AA2259">
        <v>1.4533512566076221</v>
      </c>
      <c r="AB2259">
        <v>3.0806744238202741</v>
      </c>
      <c r="AC2259">
        <v>-2.5737160406978128</v>
      </c>
      <c r="AD2259">
        <v>0.15328198936624943</v>
      </c>
      <c r="AE2259">
        <v>0.21849892174039329</v>
      </c>
      <c r="AF2259">
        <v>52</v>
      </c>
      <c r="AG2259">
        <v>0</v>
      </c>
      <c r="AH2259">
        <v>0</v>
      </c>
      <c r="AI2259">
        <v>14</v>
      </c>
      <c r="AJ2259">
        <v>130</v>
      </c>
      <c r="AK2259">
        <v>39</v>
      </c>
      <c r="AL2259">
        <v>157</v>
      </c>
      <c r="AM2259">
        <v>0</v>
      </c>
      <c r="AN2259">
        <v>104</v>
      </c>
      <c r="AO2259">
        <v>62</v>
      </c>
      <c r="AP2259">
        <v>432</v>
      </c>
    </row>
    <row r="2260" spans="1:42">
      <c r="A2260">
        <v>11</v>
      </c>
      <c r="B2260">
        <v>136</v>
      </c>
      <c r="C2260">
        <v>2019</v>
      </c>
      <c r="D2260">
        <v>99</v>
      </c>
      <c r="E2260">
        <v>99</v>
      </c>
      <c r="F2260">
        <v>99</v>
      </c>
      <c r="G2260">
        <v>99</v>
      </c>
      <c r="H2260">
        <v>99</v>
      </c>
      <c r="I2260">
        <v>99</v>
      </c>
      <c r="J2260">
        <v>999</v>
      </c>
      <c r="K2260">
        <v>99</v>
      </c>
      <c r="L2260">
        <v>99</v>
      </c>
      <c r="M2260">
        <v>99</v>
      </c>
      <c r="N2260">
        <v>115</v>
      </c>
      <c r="O2260">
        <v>99</v>
      </c>
      <c r="P2260">
        <v>9999</v>
      </c>
      <c r="Q2260">
        <v>475</v>
      </c>
      <c r="R2260">
        <v>1305</v>
      </c>
      <c r="S2260">
        <v>1305</v>
      </c>
      <c r="T2260">
        <v>14.91954022988506</v>
      </c>
      <c r="U2260">
        <v>58.573946360153265</v>
      </c>
      <c r="V2260">
        <v>127.14210283807238</v>
      </c>
      <c r="W2260">
        <v>117.3521609195402</v>
      </c>
      <c r="X2260">
        <v>2.298850574712644</v>
      </c>
      <c r="Y2260">
        <v>4.597701149425288</v>
      </c>
      <c r="Z2260">
        <v>50.957854406130259</v>
      </c>
      <c r="AA2260">
        <v>1.4822042987741511</v>
      </c>
      <c r="AB2260">
        <v>3.3117825386533313</v>
      </c>
      <c r="AC2260">
        <v>1.6844067543670522</v>
      </c>
      <c r="AD2260">
        <v>9.7863501038627967E-2</v>
      </c>
      <c r="AE2260">
        <v>0.14580565265258061</v>
      </c>
      <c r="AF2260">
        <v>37</v>
      </c>
      <c r="AG2260">
        <v>0</v>
      </c>
      <c r="AH2260">
        <v>0</v>
      </c>
      <c r="AI2260">
        <v>9</v>
      </c>
      <c r="AJ2260">
        <v>67</v>
      </c>
      <c r="AK2260">
        <v>25</v>
      </c>
      <c r="AL2260">
        <v>76</v>
      </c>
      <c r="AM2260">
        <v>0</v>
      </c>
      <c r="AN2260">
        <v>64</v>
      </c>
      <c r="AO2260">
        <v>39</v>
      </c>
      <c r="AP2260">
        <v>357</v>
      </c>
    </row>
    <row r="2261" spans="1:42">
      <c r="A2261">
        <v>11</v>
      </c>
      <c r="B2261">
        <v>137</v>
      </c>
      <c r="C2261">
        <v>2019</v>
      </c>
      <c r="D2261">
        <v>99</v>
      </c>
      <c r="E2261">
        <v>99</v>
      </c>
      <c r="F2261">
        <v>99</v>
      </c>
      <c r="G2261">
        <v>99</v>
      </c>
      <c r="H2261">
        <v>99</v>
      </c>
      <c r="I2261">
        <v>99</v>
      </c>
      <c r="J2261">
        <v>999</v>
      </c>
      <c r="K2261">
        <v>99</v>
      </c>
      <c r="L2261">
        <v>99</v>
      </c>
      <c r="M2261">
        <v>99</v>
      </c>
      <c r="N2261">
        <v>120</v>
      </c>
      <c r="O2261">
        <v>99</v>
      </c>
      <c r="P2261">
        <v>9999</v>
      </c>
      <c r="Q2261">
        <v>334</v>
      </c>
      <c r="R2261">
        <v>864</v>
      </c>
      <c r="S2261">
        <v>864</v>
      </c>
      <c r="T2261">
        <v>14.96875</v>
      </c>
      <c r="U2261">
        <v>58.535879629629619</v>
      </c>
      <c r="V2261">
        <v>132.70770635207268</v>
      </c>
      <c r="W2261">
        <v>122.48921296296309</v>
      </c>
      <c r="X2261">
        <v>2.6620370370370368</v>
      </c>
      <c r="Y2261">
        <v>5.3240740740740735</v>
      </c>
      <c r="Z2261">
        <v>50.115740740740733</v>
      </c>
      <c r="AA2261">
        <v>1.4434062500776661</v>
      </c>
      <c r="AB2261">
        <v>3.1682904702741301</v>
      </c>
      <c r="AC2261">
        <v>0.79405043591845725</v>
      </c>
      <c r="AD2261">
        <v>6.4792386894539908E-2</v>
      </c>
      <c r="AE2261">
        <v>0.10075911518159882</v>
      </c>
      <c r="AF2261">
        <v>19</v>
      </c>
      <c r="AG2261">
        <v>0</v>
      </c>
      <c r="AH2261">
        <v>0</v>
      </c>
      <c r="AI2261">
        <v>5</v>
      </c>
      <c r="AJ2261">
        <v>57</v>
      </c>
      <c r="AK2261">
        <v>15</v>
      </c>
      <c r="AL2261">
        <v>58</v>
      </c>
      <c r="AM2261">
        <v>2</v>
      </c>
      <c r="AN2261">
        <v>40</v>
      </c>
      <c r="AO2261">
        <v>18</v>
      </c>
      <c r="AP2261">
        <v>285</v>
      </c>
    </row>
    <row r="2262" spans="1:42">
      <c r="A2262">
        <v>11</v>
      </c>
      <c r="B2262">
        <v>138</v>
      </c>
      <c r="C2262">
        <v>2019</v>
      </c>
      <c r="D2262">
        <v>99</v>
      </c>
      <c r="E2262">
        <v>99</v>
      </c>
      <c r="F2262">
        <v>99</v>
      </c>
      <c r="G2262">
        <v>99</v>
      </c>
      <c r="H2262">
        <v>99</v>
      </c>
      <c r="I2262">
        <v>99</v>
      </c>
      <c r="J2262">
        <v>999</v>
      </c>
      <c r="K2262">
        <v>99</v>
      </c>
      <c r="L2262">
        <v>99</v>
      </c>
      <c r="M2262">
        <v>99</v>
      </c>
      <c r="N2262">
        <v>125</v>
      </c>
      <c r="O2262">
        <v>99</v>
      </c>
      <c r="P2262">
        <v>9999</v>
      </c>
      <c r="Q2262">
        <v>5</v>
      </c>
      <c r="R2262">
        <v>2</v>
      </c>
      <c r="S2262">
        <v>2</v>
      </c>
      <c r="T2262">
        <v>17</v>
      </c>
      <c r="U2262">
        <v>62.5</v>
      </c>
      <c r="V2262">
        <v>153.57529794149511</v>
      </c>
      <c r="W2262">
        <v>141.75</v>
      </c>
      <c r="X2262">
        <v>0</v>
      </c>
      <c r="Y2262">
        <v>0</v>
      </c>
      <c r="Z2262">
        <v>50</v>
      </c>
      <c r="AA2262">
        <v>15.950000000000122</v>
      </c>
      <c r="AB2262">
        <v>0.5</v>
      </c>
      <c r="AC2262">
        <v>-99.999999999981029</v>
      </c>
      <c r="AD2262">
        <v>1.499823770706942E-4</v>
      </c>
      <c r="AE2262">
        <v>2.6991425505329126E-4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3</v>
      </c>
    </row>
    <row r="2263" spans="1:42">
      <c r="A2263">
        <v>11</v>
      </c>
      <c r="B2263">
        <v>139</v>
      </c>
      <c r="C2263">
        <v>2018</v>
      </c>
      <c r="D2263">
        <v>99</v>
      </c>
      <c r="E2263">
        <v>99</v>
      </c>
      <c r="F2263">
        <v>99</v>
      </c>
      <c r="G2263">
        <v>99</v>
      </c>
      <c r="H2263">
        <v>99</v>
      </c>
      <c r="I2263">
        <v>99</v>
      </c>
      <c r="J2263">
        <v>999</v>
      </c>
      <c r="K2263">
        <v>99</v>
      </c>
      <c r="L2263">
        <v>99</v>
      </c>
      <c r="M2263">
        <v>99</v>
      </c>
      <c r="N2263">
        <v>40</v>
      </c>
      <c r="O2263">
        <v>99</v>
      </c>
      <c r="P2263">
        <v>9999</v>
      </c>
      <c r="Q2263">
        <v>1484</v>
      </c>
      <c r="R2263">
        <v>19364</v>
      </c>
      <c r="S2263">
        <v>19320</v>
      </c>
      <c r="T2263">
        <v>16.5071782689527</v>
      </c>
      <c r="U2263">
        <v>62.77282608695652</v>
      </c>
      <c r="V2263">
        <v>53.752318818149071</v>
      </c>
      <c r="W2263">
        <v>49.51233436853019</v>
      </c>
      <c r="X2263">
        <v>1.1361288989878124</v>
      </c>
      <c r="Y2263">
        <v>2.2722577979756249</v>
      </c>
      <c r="Z2263">
        <v>68.704813055153849</v>
      </c>
      <c r="AA2263">
        <v>4.1595809153435699</v>
      </c>
      <c r="AB2263">
        <v>3.1889101126897024</v>
      </c>
      <c r="AC2263">
        <v>-3.2148677344050443</v>
      </c>
      <c r="AD2263">
        <v>1.3700248690219718</v>
      </c>
      <c r="AE2263">
        <v>0.87119827473466227</v>
      </c>
      <c r="AF2263">
        <v>855</v>
      </c>
      <c r="AG2263">
        <v>0</v>
      </c>
      <c r="AH2263">
        <v>0</v>
      </c>
      <c r="AI2263">
        <v>731</v>
      </c>
      <c r="AJ2263">
        <v>1594</v>
      </c>
      <c r="AK2263">
        <v>558</v>
      </c>
      <c r="AL2263">
        <v>1688</v>
      </c>
      <c r="AM2263">
        <v>0</v>
      </c>
      <c r="AN2263">
        <v>1197</v>
      </c>
      <c r="AO2263">
        <v>303</v>
      </c>
    </row>
    <row r="2264" spans="1:42">
      <c r="A2264">
        <v>11</v>
      </c>
      <c r="B2264">
        <v>140</v>
      </c>
      <c r="C2264">
        <v>2018</v>
      </c>
      <c r="D2264">
        <v>99</v>
      </c>
      <c r="E2264">
        <v>99</v>
      </c>
      <c r="F2264">
        <v>99</v>
      </c>
      <c r="G2264">
        <v>99</v>
      </c>
      <c r="H2264">
        <v>99</v>
      </c>
      <c r="I2264">
        <v>99</v>
      </c>
      <c r="J2264">
        <v>999</v>
      </c>
      <c r="K2264">
        <v>99</v>
      </c>
      <c r="L2264">
        <v>99</v>
      </c>
      <c r="M2264">
        <v>99</v>
      </c>
      <c r="N2264">
        <v>55</v>
      </c>
      <c r="O2264">
        <v>99</v>
      </c>
      <c r="P2264">
        <v>9999</v>
      </c>
      <c r="Q2264">
        <v>1761</v>
      </c>
      <c r="R2264">
        <v>44531</v>
      </c>
      <c r="S2264">
        <v>44519</v>
      </c>
      <c r="T2264">
        <v>16.383800049403781</v>
      </c>
      <c r="U2264">
        <v>62.078303645634449</v>
      </c>
      <c r="V2264">
        <v>64.87451752556278</v>
      </c>
      <c r="W2264">
        <v>59.862964127676008</v>
      </c>
      <c r="X2264">
        <v>1.7920100604073561</v>
      </c>
      <c r="Y2264">
        <v>3.5840201208147122</v>
      </c>
      <c r="Z2264">
        <v>66.039388291302686</v>
      </c>
      <c r="AA2264">
        <v>2.2148621007753952</v>
      </c>
      <c r="AB2264">
        <v>3.0271539788837365</v>
      </c>
      <c r="AC2264">
        <v>-6.9525092859320088</v>
      </c>
      <c r="AD2264">
        <v>3.1506185417484724</v>
      </c>
      <c r="AE2264">
        <v>2.4271694646011439</v>
      </c>
      <c r="AF2264">
        <v>1771</v>
      </c>
      <c r="AG2264">
        <v>1</v>
      </c>
      <c r="AH2264">
        <v>0</v>
      </c>
      <c r="AI2264">
        <v>1002</v>
      </c>
      <c r="AJ2264">
        <v>3842</v>
      </c>
      <c r="AK2264">
        <v>1227</v>
      </c>
      <c r="AL2264">
        <v>4205</v>
      </c>
      <c r="AM2264">
        <v>0</v>
      </c>
      <c r="AN2264">
        <v>3078</v>
      </c>
      <c r="AO2264">
        <v>876</v>
      </c>
    </row>
    <row r="2265" spans="1:42">
      <c r="A2265">
        <v>11</v>
      </c>
      <c r="B2265">
        <v>141</v>
      </c>
      <c r="C2265">
        <v>2018</v>
      </c>
      <c r="D2265">
        <v>99</v>
      </c>
      <c r="E2265">
        <v>99</v>
      </c>
      <c r="F2265">
        <v>99</v>
      </c>
      <c r="G2265">
        <v>99</v>
      </c>
      <c r="H2265">
        <v>99</v>
      </c>
      <c r="I2265">
        <v>99</v>
      </c>
      <c r="J2265">
        <v>999</v>
      </c>
      <c r="K2265">
        <v>99</v>
      </c>
      <c r="L2265">
        <v>99</v>
      </c>
      <c r="M2265">
        <v>99</v>
      </c>
      <c r="N2265">
        <v>63</v>
      </c>
      <c r="O2265">
        <v>99</v>
      </c>
      <c r="P2265">
        <v>9999</v>
      </c>
      <c r="Q2265">
        <v>1636</v>
      </c>
      <c r="R2265">
        <v>23212</v>
      </c>
      <c r="S2265">
        <v>23208</v>
      </c>
      <c r="T2265">
        <v>16.233801481992074</v>
      </c>
      <c r="U2265">
        <v>61.571096173733203</v>
      </c>
      <c r="V2265">
        <v>69.465067524441977</v>
      </c>
      <c r="W2265">
        <v>64.105179248535123</v>
      </c>
      <c r="X2265">
        <v>1.78356022746855</v>
      </c>
      <c r="Y2265">
        <v>3.5671204549371001</v>
      </c>
      <c r="Z2265">
        <v>64.001378597277267</v>
      </c>
      <c r="AA2265">
        <v>0.5717525328482761</v>
      </c>
      <c r="AB2265">
        <v>2.9695592458311193</v>
      </c>
      <c r="AC2265">
        <v>-2.3993787666783204</v>
      </c>
      <c r="AD2265">
        <v>1.6422752148181161</v>
      </c>
      <c r="AE2265">
        <v>1.3549626275562765</v>
      </c>
      <c r="AF2265">
        <v>756</v>
      </c>
      <c r="AG2265">
        <v>0</v>
      </c>
      <c r="AH2265">
        <v>0</v>
      </c>
      <c r="AI2265">
        <v>398</v>
      </c>
      <c r="AJ2265">
        <v>1966</v>
      </c>
      <c r="AK2265">
        <v>615</v>
      </c>
      <c r="AL2265">
        <v>2360</v>
      </c>
      <c r="AM2265">
        <v>1</v>
      </c>
      <c r="AN2265">
        <v>1470</v>
      </c>
      <c r="AO2265">
        <v>473</v>
      </c>
    </row>
    <row r="2266" spans="1:42">
      <c r="A2266">
        <v>11</v>
      </c>
      <c r="B2266">
        <v>142</v>
      </c>
      <c r="C2266">
        <v>2018</v>
      </c>
      <c r="D2266">
        <v>99</v>
      </c>
      <c r="E2266">
        <v>99</v>
      </c>
      <c r="F2266">
        <v>99</v>
      </c>
      <c r="G2266">
        <v>99</v>
      </c>
      <c r="H2266">
        <v>99</v>
      </c>
      <c r="I2266">
        <v>99</v>
      </c>
      <c r="J2266">
        <v>999</v>
      </c>
      <c r="K2266">
        <v>99</v>
      </c>
      <c r="L2266">
        <v>99</v>
      </c>
      <c r="M2266">
        <v>99</v>
      </c>
      <c r="N2266">
        <v>65</v>
      </c>
      <c r="O2266">
        <v>99</v>
      </c>
      <c r="P2266">
        <v>9999</v>
      </c>
      <c r="Q2266">
        <v>1702</v>
      </c>
      <c r="R2266">
        <v>32481</v>
      </c>
      <c r="S2266">
        <v>32475</v>
      </c>
      <c r="T2266">
        <v>16.1741633570395</v>
      </c>
      <c r="U2266">
        <v>61.36267898383371</v>
      </c>
      <c r="V2266">
        <v>71.63082527855093</v>
      </c>
      <c r="W2266">
        <v>66.103082371054569</v>
      </c>
      <c r="X2266">
        <v>1.6255657153412757</v>
      </c>
      <c r="Y2266">
        <v>3.2511314306825514</v>
      </c>
      <c r="Z2266">
        <v>63.572550106215935</v>
      </c>
      <c r="AA2266">
        <v>0.57408229679808243</v>
      </c>
      <c r="AB2266">
        <v>2.9225800181318888</v>
      </c>
      <c r="AC2266">
        <v>-2.1164912516356225</v>
      </c>
      <c r="AD2266">
        <v>2.2980674329013975</v>
      </c>
      <c r="AE2266">
        <v>1.9550926939248277</v>
      </c>
      <c r="AF2266">
        <v>1024</v>
      </c>
      <c r="AG2266">
        <v>0</v>
      </c>
      <c r="AH2266">
        <v>0</v>
      </c>
      <c r="AI2266">
        <v>429</v>
      </c>
      <c r="AJ2266">
        <v>2565</v>
      </c>
      <c r="AK2266">
        <v>726</v>
      </c>
      <c r="AL2266">
        <v>3110</v>
      </c>
      <c r="AM2266">
        <v>0</v>
      </c>
      <c r="AN2266">
        <v>1995</v>
      </c>
      <c r="AO2266">
        <v>588</v>
      </c>
    </row>
    <row r="2267" spans="1:42">
      <c r="A2267">
        <v>11</v>
      </c>
      <c r="B2267">
        <v>143</v>
      </c>
      <c r="C2267">
        <v>2018</v>
      </c>
      <c r="D2267">
        <v>99</v>
      </c>
      <c r="E2267">
        <v>99</v>
      </c>
      <c r="F2267">
        <v>99</v>
      </c>
      <c r="G2267">
        <v>99</v>
      </c>
      <c r="H2267">
        <v>99</v>
      </c>
      <c r="I2267">
        <v>99</v>
      </c>
      <c r="J2267">
        <v>999</v>
      </c>
      <c r="K2267">
        <v>99</v>
      </c>
      <c r="L2267">
        <v>99</v>
      </c>
      <c r="M2267">
        <v>99</v>
      </c>
      <c r="N2267">
        <v>67</v>
      </c>
      <c r="O2267">
        <v>99</v>
      </c>
      <c r="P2267">
        <v>9999</v>
      </c>
      <c r="Q2267">
        <v>1741</v>
      </c>
      <c r="R2267">
        <v>43292</v>
      </c>
      <c r="S2267">
        <v>43291</v>
      </c>
      <c r="T2267">
        <v>16.091725953986877</v>
      </c>
      <c r="U2267">
        <v>61.081102307639014</v>
      </c>
      <c r="V2267">
        <v>73.790295626667614</v>
      </c>
      <c r="W2267">
        <v>68.106869788177988</v>
      </c>
      <c r="X2267">
        <v>1.7901690843573876</v>
      </c>
      <c r="Y2267">
        <v>3.5803381687147753</v>
      </c>
      <c r="Z2267">
        <v>63.448212140811243</v>
      </c>
      <c r="AA2267">
        <v>0.5707607830402105</v>
      </c>
      <c r="AB2267">
        <v>2.8639919162233598</v>
      </c>
      <c r="AC2267">
        <v>-3.0177278924694995</v>
      </c>
      <c r="AD2267">
        <v>3.0629578924653593</v>
      </c>
      <c r="AE2267">
        <v>2.6852518247619295</v>
      </c>
      <c r="AF2267">
        <v>1169</v>
      </c>
      <c r="AG2267">
        <v>0</v>
      </c>
      <c r="AH2267">
        <v>0</v>
      </c>
      <c r="AI2267">
        <v>418</v>
      </c>
      <c r="AJ2267">
        <v>3317</v>
      </c>
      <c r="AK2267">
        <v>1005</v>
      </c>
      <c r="AL2267">
        <v>4186</v>
      </c>
      <c r="AM2267">
        <v>2</v>
      </c>
      <c r="AN2267">
        <v>2464</v>
      </c>
      <c r="AO2267">
        <v>737</v>
      </c>
    </row>
    <row r="2268" spans="1:42">
      <c r="A2268">
        <v>11</v>
      </c>
      <c r="B2268">
        <v>144</v>
      </c>
      <c r="C2268">
        <v>2018</v>
      </c>
      <c r="D2268">
        <v>99</v>
      </c>
      <c r="E2268">
        <v>99</v>
      </c>
      <c r="F2268">
        <v>99</v>
      </c>
      <c r="G2268">
        <v>99</v>
      </c>
      <c r="H2268">
        <v>99</v>
      </c>
      <c r="I2268">
        <v>99</v>
      </c>
      <c r="J2268">
        <v>999</v>
      </c>
      <c r="K2268">
        <v>99</v>
      </c>
      <c r="L2268">
        <v>99</v>
      </c>
      <c r="M2268">
        <v>99</v>
      </c>
      <c r="N2268">
        <v>69</v>
      </c>
      <c r="O2268">
        <v>99</v>
      </c>
      <c r="P2268">
        <v>9999</v>
      </c>
      <c r="Q2268">
        <v>1764</v>
      </c>
      <c r="R2268">
        <v>56644</v>
      </c>
      <c r="S2268">
        <v>56642</v>
      </c>
      <c r="T2268">
        <v>15.994403643810465</v>
      </c>
      <c r="U2268">
        <v>60.8332685992726</v>
      </c>
      <c r="V2268">
        <v>75.948219458831005</v>
      </c>
      <c r="W2268">
        <v>70.097731365417587</v>
      </c>
      <c r="X2268">
        <v>1.6541910881999862</v>
      </c>
      <c r="Y2268">
        <v>3.3083821763999723</v>
      </c>
      <c r="Z2268">
        <v>62.726855448061585</v>
      </c>
      <c r="AA2268">
        <v>0.57551555200181981</v>
      </c>
      <c r="AB2268">
        <v>2.84049625838224</v>
      </c>
      <c r="AC2268">
        <v>-1.742228339942584</v>
      </c>
      <c r="AD2268">
        <v>4.0076269717455375</v>
      </c>
      <c r="AE2268">
        <v>3.6160882801918799</v>
      </c>
      <c r="AF2268">
        <v>1441</v>
      </c>
      <c r="AG2268">
        <v>2</v>
      </c>
      <c r="AH2268">
        <v>0</v>
      </c>
      <c r="AI2268">
        <v>486</v>
      </c>
      <c r="AJ2268">
        <v>4283</v>
      </c>
      <c r="AK2268">
        <v>1209</v>
      </c>
      <c r="AL2268">
        <v>5296</v>
      </c>
      <c r="AM2268">
        <v>0</v>
      </c>
      <c r="AN2268">
        <v>3231</v>
      </c>
      <c r="AO2268">
        <v>1036</v>
      </c>
    </row>
    <row r="2269" spans="1:42">
      <c r="A2269">
        <v>11</v>
      </c>
      <c r="B2269">
        <v>145</v>
      </c>
      <c r="C2269">
        <v>2018</v>
      </c>
      <c r="D2269">
        <v>99</v>
      </c>
      <c r="E2269">
        <v>99</v>
      </c>
      <c r="F2269">
        <v>99</v>
      </c>
      <c r="G2269">
        <v>99</v>
      </c>
      <c r="H2269">
        <v>99</v>
      </c>
      <c r="I2269">
        <v>99</v>
      </c>
      <c r="J2269">
        <v>999</v>
      </c>
      <c r="K2269">
        <v>99</v>
      </c>
      <c r="L2269">
        <v>99</v>
      </c>
      <c r="M2269">
        <v>99</v>
      </c>
      <c r="N2269">
        <v>71</v>
      </c>
      <c r="O2269">
        <v>99</v>
      </c>
      <c r="P2269">
        <v>9999</v>
      </c>
      <c r="Q2269">
        <v>1783</v>
      </c>
      <c r="R2269">
        <v>76719</v>
      </c>
      <c r="S2269">
        <v>76715</v>
      </c>
      <c r="T2269">
        <v>15.922587624969044</v>
      </c>
      <c r="U2269">
        <v>60.609411457993879</v>
      </c>
      <c r="V2269">
        <v>78.079873663897146</v>
      </c>
      <c r="W2269">
        <v>72.063973147363143</v>
      </c>
      <c r="X2269">
        <v>1.5445978180111837</v>
      </c>
      <c r="Y2269">
        <v>3.0891956360223674</v>
      </c>
      <c r="Z2269">
        <v>63.099101917386797</v>
      </c>
      <c r="AA2269">
        <v>0.58053984670402148</v>
      </c>
      <c r="AB2269">
        <v>2.7790765913304094</v>
      </c>
      <c r="AC2269">
        <v>-2.6428276877673631</v>
      </c>
      <c r="AD2269">
        <v>5.4279558937459527</v>
      </c>
      <c r="AE2269">
        <v>5.034947820062694</v>
      </c>
      <c r="AF2269">
        <v>1688</v>
      </c>
      <c r="AG2269">
        <v>0</v>
      </c>
      <c r="AH2269">
        <v>0</v>
      </c>
      <c r="AI2269">
        <v>518</v>
      </c>
      <c r="AJ2269">
        <v>5430</v>
      </c>
      <c r="AK2269">
        <v>1525</v>
      </c>
      <c r="AL2269">
        <v>6681</v>
      </c>
      <c r="AM2269">
        <v>2</v>
      </c>
      <c r="AN2269">
        <v>3936</v>
      </c>
      <c r="AO2269">
        <v>1345</v>
      </c>
    </row>
    <row r="2270" spans="1:42">
      <c r="A2270">
        <v>11</v>
      </c>
      <c r="B2270">
        <v>146</v>
      </c>
      <c r="C2270">
        <v>2018</v>
      </c>
      <c r="D2270">
        <v>99</v>
      </c>
      <c r="E2270">
        <v>99</v>
      </c>
      <c r="F2270">
        <v>99</v>
      </c>
      <c r="G2270">
        <v>99</v>
      </c>
      <c r="H2270">
        <v>99</v>
      </c>
      <c r="I2270">
        <v>99</v>
      </c>
      <c r="J2270">
        <v>999</v>
      </c>
      <c r="K2270">
        <v>99</v>
      </c>
      <c r="L2270">
        <v>99</v>
      </c>
      <c r="M2270">
        <v>99</v>
      </c>
      <c r="N2270">
        <v>73</v>
      </c>
      <c r="O2270">
        <v>99</v>
      </c>
      <c r="P2270">
        <v>9999</v>
      </c>
      <c r="Q2270">
        <v>1783</v>
      </c>
      <c r="R2270">
        <v>93801</v>
      </c>
      <c r="S2270">
        <v>93797</v>
      </c>
      <c r="T2270">
        <v>15.834788541699981</v>
      </c>
      <c r="U2270">
        <v>60.400727102146149</v>
      </c>
      <c r="V2270">
        <v>80.265507571151247</v>
      </c>
      <c r="W2270">
        <v>74.081900273996496</v>
      </c>
      <c r="X2270">
        <v>1.4658692338034778</v>
      </c>
      <c r="Y2270">
        <v>2.9317384676069556</v>
      </c>
      <c r="Z2270">
        <v>61.252012238675484</v>
      </c>
      <c r="AA2270">
        <v>0.57980173240698196</v>
      </c>
      <c r="AB2270">
        <v>2.7237233202249445</v>
      </c>
      <c r="AC2270">
        <v>-1.6149661571687179</v>
      </c>
      <c r="AD2270">
        <v>6.636526685557218</v>
      </c>
      <c r="AE2270">
        <v>6.3284527818765905</v>
      </c>
      <c r="AF2270">
        <v>1827</v>
      </c>
      <c r="AG2270">
        <v>0</v>
      </c>
      <c r="AH2270">
        <v>0</v>
      </c>
      <c r="AI2270">
        <v>522</v>
      </c>
      <c r="AJ2270">
        <v>6684</v>
      </c>
      <c r="AK2270">
        <v>1854</v>
      </c>
      <c r="AL2270">
        <v>8260</v>
      </c>
      <c r="AM2270">
        <v>3</v>
      </c>
      <c r="AN2270">
        <v>4709</v>
      </c>
      <c r="AO2270">
        <v>1517</v>
      </c>
    </row>
    <row r="2271" spans="1:42">
      <c r="A2271">
        <v>11</v>
      </c>
      <c r="B2271">
        <v>147</v>
      </c>
      <c r="C2271">
        <v>2018</v>
      </c>
      <c r="D2271">
        <v>99</v>
      </c>
      <c r="E2271">
        <v>99</v>
      </c>
      <c r="F2271">
        <v>99</v>
      </c>
      <c r="G2271">
        <v>99</v>
      </c>
      <c r="H2271">
        <v>99</v>
      </c>
      <c r="I2271">
        <v>99</v>
      </c>
      <c r="J2271">
        <v>999</v>
      </c>
      <c r="K2271">
        <v>99</v>
      </c>
      <c r="L2271">
        <v>99</v>
      </c>
      <c r="M2271">
        <v>99</v>
      </c>
      <c r="N2271">
        <v>75</v>
      </c>
      <c r="O2271">
        <v>99</v>
      </c>
      <c r="P2271">
        <v>9999</v>
      </c>
      <c r="Q2271">
        <v>1809</v>
      </c>
      <c r="R2271">
        <v>116421</v>
      </c>
      <c r="S2271">
        <v>116417</v>
      </c>
      <c r="T2271">
        <v>15.753231805258499</v>
      </c>
      <c r="U2271">
        <v>60.224520473813989</v>
      </c>
      <c r="V2271">
        <v>82.415571303713776</v>
      </c>
      <c r="W2271">
        <v>76.066954138999151</v>
      </c>
      <c r="X2271">
        <v>1.4396028207969356</v>
      </c>
      <c r="Y2271">
        <v>2.8792056415938712</v>
      </c>
      <c r="Z2271">
        <v>61.554186959397349</v>
      </c>
      <c r="AA2271">
        <v>0.57326259697684001</v>
      </c>
      <c r="AB2271">
        <v>2.6701195670953406</v>
      </c>
      <c r="AC2271">
        <v>-1.8728400227699995</v>
      </c>
      <c r="AD2271">
        <v>8.2369172317913133</v>
      </c>
      <c r="AE2271">
        <v>8.0650843196587019</v>
      </c>
      <c r="AF2271">
        <v>1981</v>
      </c>
      <c r="AG2271">
        <v>0</v>
      </c>
      <c r="AH2271">
        <v>0</v>
      </c>
      <c r="AI2271">
        <v>517</v>
      </c>
      <c r="AJ2271">
        <v>7991</v>
      </c>
      <c r="AK2271">
        <v>2228</v>
      </c>
      <c r="AL2271">
        <v>9635</v>
      </c>
      <c r="AM2271">
        <v>4</v>
      </c>
      <c r="AN2271">
        <v>5658</v>
      </c>
      <c r="AO2271">
        <v>1907</v>
      </c>
    </row>
    <row r="2272" spans="1:42">
      <c r="A2272">
        <v>11</v>
      </c>
      <c r="B2272">
        <v>148</v>
      </c>
      <c r="C2272">
        <v>2018</v>
      </c>
      <c r="D2272">
        <v>99</v>
      </c>
      <c r="E2272">
        <v>99</v>
      </c>
      <c r="F2272">
        <v>99</v>
      </c>
      <c r="G2272">
        <v>99</v>
      </c>
      <c r="H2272">
        <v>99</v>
      </c>
      <c r="I2272">
        <v>99</v>
      </c>
      <c r="J2272">
        <v>999</v>
      </c>
      <c r="K2272">
        <v>99</v>
      </c>
      <c r="L2272">
        <v>99</v>
      </c>
      <c r="M2272">
        <v>99</v>
      </c>
      <c r="N2272">
        <v>77</v>
      </c>
      <c r="O2272">
        <v>99</v>
      </c>
      <c r="P2272">
        <v>9999</v>
      </c>
      <c r="Q2272">
        <v>1833</v>
      </c>
      <c r="R2272">
        <v>128464</v>
      </c>
      <c r="S2272">
        <v>128460</v>
      </c>
      <c r="T2272">
        <v>15.692147216340764</v>
      </c>
      <c r="U2272">
        <v>60.067468472676325</v>
      </c>
      <c r="V2272">
        <v>84.597990378226413</v>
      </c>
      <c r="W2272">
        <v>78.081514790597694</v>
      </c>
      <c r="X2272">
        <v>1.3529082077469179</v>
      </c>
      <c r="Y2272">
        <v>2.7058164154938358</v>
      </c>
      <c r="Z2272">
        <v>59.45401046207499</v>
      </c>
      <c r="AA2272">
        <v>0.57653453254217235</v>
      </c>
      <c r="AB2272">
        <v>2.6005608006487964</v>
      </c>
      <c r="AC2272">
        <v>-1.4556298341723803</v>
      </c>
      <c r="AD2272">
        <v>9.088973082732835</v>
      </c>
      <c r="AE2272">
        <v>9.1350857801714174</v>
      </c>
      <c r="AF2272">
        <v>2069</v>
      </c>
      <c r="AG2272">
        <v>1</v>
      </c>
      <c r="AH2272">
        <v>1</v>
      </c>
      <c r="AI2272">
        <v>448</v>
      </c>
      <c r="AJ2272">
        <v>8460</v>
      </c>
      <c r="AK2272">
        <v>2190</v>
      </c>
      <c r="AL2272">
        <v>10251</v>
      </c>
      <c r="AM2272">
        <v>3</v>
      </c>
      <c r="AN2272">
        <v>5988</v>
      </c>
      <c r="AO2272">
        <v>2069</v>
      </c>
    </row>
    <row r="2273" spans="1:41">
      <c r="A2273">
        <v>11</v>
      </c>
      <c r="B2273">
        <v>149</v>
      </c>
      <c r="C2273">
        <v>2018</v>
      </c>
      <c r="D2273">
        <v>99</v>
      </c>
      <c r="E2273">
        <v>99</v>
      </c>
      <c r="F2273">
        <v>99</v>
      </c>
      <c r="G2273">
        <v>99</v>
      </c>
      <c r="H2273">
        <v>99</v>
      </c>
      <c r="I2273">
        <v>99</v>
      </c>
      <c r="J2273">
        <v>999</v>
      </c>
      <c r="K2273">
        <v>99</v>
      </c>
      <c r="L2273">
        <v>99</v>
      </c>
      <c r="M2273">
        <v>99</v>
      </c>
      <c r="N2273">
        <v>79</v>
      </c>
      <c r="O2273">
        <v>99</v>
      </c>
      <c r="P2273">
        <v>9999</v>
      </c>
      <c r="Q2273">
        <v>1827</v>
      </c>
      <c r="R2273">
        <v>136721</v>
      </c>
      <c r="S2273">
        <v>136720</v>
      </c>
      <c r="T2273">
        <v>15.63807315628177</v>
      </c>
      <c r="U2273">
        <v>59.942758923346993</v>
      </c>
      <c r="V2273">
        <v>86.749065079595809</v>
      </c>
      <c r="W2273">
        <v>80.068794616735701</v>
      </c>
      <c r="X2273">
        <v>1.3172811784583203</v>
      </c>
      <c r="Y2273">
        <v>2.6345623569166405</v>
      </c>
      <c r="Z2273">
        <v>57.906978445154714</v>
      </c>
      <c r="AA2273">
        <v>0.58120154841096316</v>
      </c>
      <c r="AB2273">
        <v>2.5303887849440758</v>
      </c>
      <c r="AC2273">
        <v>-1.743533654246167</v>
      </c>
      <c r="AD2273">
        <v>9.6731651578988345</v>
      </c>
      <c r="AE2273">
        <v>9.9699234158152503</v>
      </c>
      <c r="AF2273">
        <v>1964</v>
      </c>
      <c r="AG2273">
        <v>0</v>
      </c>
      <c r="AH2273">
        <v>2</v>
      </c>
      <c r="AI2273">
        <v>430</v>
      </c>
      <c r="AJ2273">
        <v>8968</v>
      </c>
      <c r="AK2273">
        <v>2373</v>
      </c>
      <c r="AL2273">
        <v>10697</v>
      </c>
      <c r="AM2273">
        <v>2</v>
      </c>
      <c r="AN2273">
        <v>6127</v>
      </c>
      <c r="AO2273">
        <v>2130</v>
      </c>
    </row>
    <row r="2274" spans="1:41">
      <c r="A2274">
        <v>11</v>
      </c>
      <c r="B2274">
        <v>150</v>
      </c>
      <c r="C2274">
        <v>2018</v>
      </c>
      <c r="D2274">
        <v>99</v>
      </c>
      <c r="E2274">
        <v>99</v>
      </c>
      <c r="F2274">
        <v>99</v>
      </c>
      <c r="G2274">
        <v>99</v>
      </c>
      <c r="H2274">
        <v>99</v>
      </c>
      <c r="I2274">
        <v>99</v>
      </c>
      <c r="J2274">
        <v>999</v>
      </c>
      <c r="K2274">
        <v>99</v>
      </c>
      <c r="L2274">
        <v>99</v>
      </c>
      <c r="M2274">
        <v>99</v>
      </c>
      <c r="N2274">
        <v>81</v>
      </c>
      <c r="O2274">
        <v>99</v>
      </c>
      <c r="P2274">
        <v>9999</v>
      </c>
      <c r="Q2274">
        <v>1847</v>
      </c>
      <c r="R2274">
        <v>132573</v>
      </c>
      <c r="S2274">
        <v>132566</v>
      </c>
      <c r="T2274">
        <v>15.589169740444889</v>
      </c>
      <c r="U2274">
        <v>59.853378694386201</v>
      </c>
      <c r="V2274">
        <v>88.890381861590086</v>
      </c>
      <c r="W2274">
        <v>82.041481224446557</v>
      </c>
      <c r="X2274">
        <v>1.3879145829090382</v>
      </c>
      <c r="Y2274">
        <v>2.7758291658180765</v>
      </c>
      <c r="Z2274">
        <v>54.833940545963365</v>
      </c>
      <c r="AA2274">
        <v>0.571964923499518</v>
      </c>
      <c r="AB2274">
        <v>2.4832451869358456</v>
      </c>
      <c r="AC2274">
        <v>-1.2534189889028968</v>
      </c>
      <c r="AD2274">
        <v>9.379689473293217</v>
      </c>
      <c r="AE2274">
        <v>9.9051744110938849</v>
      </c>
      <c r="AF2274">
        <v>1806</v>
      </c>
      <c r="AG2274">
        <v>3</v>
      </c>
      <c r="AH2274">
        <v>0</v>
      </c>
      <c r="AI2274">
        <v>354</v>
      </c>
      <c r="AJ2274">
        <v>8561</v>
      </c>
      <c r="AK2274">
        <v>2188</v>
      </c>
      <c r="AL2274">
        <v>10008</v>
      </c>
      <c r="AM2274">
        <v>6</v>
      </c>
      <c r="AN2274">
        <v>6020</v>
      </c>
      <c r="AO2274">
        <v>2142</v>
      </c>
    </row>
    <row r="2275" spans="1:41">
      <c r="A2275">
        <v>11</v>
      </c>
      <c r="B2275">
        <v>151</v>
      </c>
      <c r="C2275">
        <v>2018</v>
      </c>
      <c r="D2275">
        <v>99</v>
      </c>
      <c r="E2275">
        <v>99</v>
      </c>
      <c r="F2275">
        <v>99</v>
      </c>
      <c r="G2275">
        <v>99</v>
      </c>
      <c r="H2275">
        <v>99</v>
      </c>
      <c r="I2275">
        <v>99</v>
      </c>
      <c r="J2275">
        <v>999</v>
      </c>
      <c r="K2275">
        <v>99</v>
      </c>
      <c r="L2275">
        <v>99</v>
      </c>
      <c r="M2275">
        <v>99</v>
      </c>
      <c r="N2275">
        <v>83</v>
      </c>
      <c r="O2275">
        <v>99</v>
      </c>
      <c r="P2275">
        <v>9999</v>
      </c>
      <c r="Q2275">
        <v>1822</v>
      </c>
      <c r="R2275">
        <v>119749</v>
      </c>
      <c r="S2275">
        <v>119746</v>
      </c>
      <c r="T2275">
        <v>15.559361664815572</v>
      </c>
      <c r="U2275">
        <v>59.776794214420519</v>
      </c>
      <c r="V2275">
        <v>91.037490170378362</v>
      </c>
      <c r="W2275">
        <v>84.025498137725407</v>
      </c>
      <c r="X2275">
        <v>1.3803873101236752</v>
      </c>
      <c r="Y2275">
        <v>2.7607746202473504</v>
      </c>
      <c r="Z2275">
        <v>51.546150698544437</v>
      </c>
      <c r="AA2275">
        <v>0.58299891400763026</v>
      </c>
      <c r="AB2275">
        <v>2.4347928088315558</v>
      </c>
      <c r="AC2275">
        <v>-0.64872554723835751</v>
      </c>
      <c r="AD2275">
        <v>8.4723769903177057</v>
      </c>
      <c r="AE2275">
        <v>9.1636521052463049</v>
      </c>
      <c r="AF2275">
        <v>1417</v>
      </c>
      <c r="AG2275">
        <v>0</v>
      </c>
      <c r="AH2275">
        <v>1</v>
      </c>
      <c r="AI2275">
        <v>280</v>
      </c>
      <c r="AJ2275">
        <v>7644</v>
      </c>
      <c r="AK2275">
        <v>2031</v>
      </c>
      <c r="AL2275">
        <v>8823</v>
      </c>
      <c r="AM2275">
        <v>4</v>
      </c>
      <c r="AN2275">
        <v>5471</v>
      </c>
      <c r="AO2275">
        <v>1847</v>
      </c>
    </row>
    <row r="2276" spans="1:41">
      <c r="A2276">
        <v>11</v>
      </c>
      <c r="B2276">
        <v>152</v>
      </c>
      <c r="C2276">
        <v>2018</v>
      </c>
      <c r="D2276">
        <v>99</v>
      </c>
      <c r="E2276">
        <v>99</v>
      </c>
      <c r="F2276">
        <v>99</v>
      </c>
      <c r="G2276">
        <v>99</v>
      </c>
      <c r="H2276">
        <v>99</v>
      </c>
      <c r="I2276">
        <v>99</v>
      </c>
      <c r="J2276">
        <v>999</v>
      </c>
      <c r="K2276">
        <v>99</v>
      </c>
      <c r="L2276">
        <v>99</v>
      </c>
      <c r="M2276">
        <v>99</v>
      </c>
      <c r="N2276">
        <v>85</v>
      </c>
      <c r="O2276">
        <v>99</v>
      </c>
      <c r="P2276">
        <v>9999</v>
      </c>
      <c r="Q2276">
        <v>1812</v>
      </c>
      <c r="R2276">
        <v>101746</v>
      </c>
      <c r="S2276">
        <v>101745</v>
      </c>
      <c r="T2276">
        <v>15.522408743341265</v>
      </c>
      <c r="U2276">
        <v>59.707887365472509</v>
      </c>
      <c r="V2276">
        <v>93.18595172953529</v>
      </c>
      <c r="W2276">
        <v>86.009787213130309</v>
      </c>
      <c r="X2276">
        <v>1.4673795530045413</v>
      </c>
      <c r="Y2276">
        <v>2.9347591060090825</v>
      </c>
      <c r="Z2276">
        <v>50.912075167574159</v>
      </c>
      <c r="AA2276">
        <v>0.56473801683546987</v>
      </c>
      <c r="AB2276">
        <v>2.3918282760742562</v>
      </c>
      <c r="AC2276">
        <v>-0.76511207795495617</v>
      </c>
      <c r="AD2276">
        <v>7.1986444083613677</v>
      </c>
      <c r="AE2276">
        <v>7.9699836668356685</v>
      </c>
      <c r="AF2276">
        <v>1196</v>
      </c>
      <c r="AG2276">
        <v>0</v>
      </c>
      <c r="AH2276">
        <v>0</v>
      </c>
      <c r="AI2276">
        <v>227</v>
      </c>
      <c r="AJ2276">
        <v>6396</v>
      </c>
      <c r="AK2276">
        <v>1654</v>
      </c>
      <c r="AL2276">
        <v>7448</v>
      </c>
      <c r="AM2276">
        <v>1</v>
      </c>
      <c r="AN2276">
        <v>4705</v>
      </c>
      <c r="AO2276">
        <v>1653</v>
      </c>
    </row>
    <row r="2277" spans="1:41">
      <c r="A2277">
        <v>11</v>
      </c>
      <c r="B2277">
        <v>153</v>
      </c>
      <c r="C2277">
        <v>2018</v>
      </c>
      <c r="D2277">
        <v>99</v>
      </c>
      <c r="E2277">
        <v>99</v>
      </c>
      <c r="F2277">
        <v>99</v>
      </c>
      <c r="G2277">
        <v>99</v>
      </c>
      <c r="H2277">
        <v>99</v>
      </c>
      <c r="I2277">
        <v>99</v>
      </c>
      <c r="J2277">
        <v>999</v>
      </c>
      <c r="K2277">
        <v>99</v>
      </c>
      <c r="L2277">
        <v>99</v>
      </c>
      <c r="M2277">
        <v>99</v>
      </c>
      <c r="N2277">
        <v>87</v>
      </c>
      <c r="O2277">
        <v>99</v>
      </c>
      <c r="P2277">
        <v>9999</v>
      </c>
      <c r="Q2277">
        <v>1830</v>
      </c>
      <c r="R2277">
        <v>108141</v>
      </c>
      <c r="S2277">
        <v>108137</v>
      </c>
      <c r="T2277">
        <v>15.466640774544349</v>
      </c>
      <c r="U2277">
        <v>59.616939622885774</v>
      </c>
      <c r="V2277">
        <v>95.838291523197569</v>
      </c>
      <c r="W2277">
        <v>88.455450030979236</v>
      </c>
      <c r="X2277">
        <v>1.627504831654969</v>
      </c>
      <c r="Y2277">
        <v>3.2550096633099379</v>
      </c>
      <c r="Z2277">
        <v>48.448784457328863</v>
      </c>
      <c r="AA2277">
        <v>0.85886344444683982</v>
      </c>
      <c r="AB2277">
        <v>2.3375891303184062</v>
      </c>
      <c r="AC2277">
        <v>-0.91661089109651583</v>
      </c>
      <c r="AD2277">
        <v>7.6510978806499201</v>
      </c>
      <c r="AE2277">
        <v>8.7115492330396389</v>
      </c>
      <c r="AF2277">
        <v>1257</v>
      </c>
      <c r="AG2277">
        <v>1</v>
      </c>
      <c r="AH2277">
        <v>0</v>
      </c>
      <c r="AI2277">
        <v>235</v>
      </c>
      <c r="AJ2277">
        <v>6925</v>
      </c>
      <c r="AK2277">
        <v>1765</v>
      </c>
      <c r="AL2277">
        <v>8072</v>
      </c>
      <c r="AM2277">
        <v>2</v>
      </c>
      <c r="AN2277">
        <v>5267</v>
      </c>
      <c r="AO2277">
        <v>1881</v>
      </c>
    </row>
    <row r="2278" spans="1:41">
      <c r="A2278">
        <v>11</v>
      </c>
      <c r="B2278">
        <v>154</v>
      </c>
      <c r="C2278">
        <v>2018</v>
      </c>
      <c r="D2278">
        <v>99</v>
      </c>
      <c r="E2278">
        <v>99</v>
      </c>
      <c r="F2278">
        <v>99</v>
      </c>
      <c r="G2278">
        <v>99</v>
      </c>
      <c r="H2278">
        <v>99</v>
      </c>
      <c r="I2278">
        <v>99</v>
      </c>
      <c r="J2278">
        <v>999</v>
      </c>
      <c r="K2278">
        <v>99</v>
      </c>
      <c r="L2278">
        <v>99</v>
      </c>
      <c r="M2278">
        <v>99</v>
      </c>
      <c r="N2278">
        <v>90</v>
      </c>
      <c r="O2278">
        <v>99</v>
      </c>
      <c r="P2278">
        <v>9999</v>
      </c>
      <c r="Q2278">
        <v>1891</v>
      </c>
      <c r="R2278">
        <v>91422</v>
      </c>
      <c r="S2278">
        <v>91419</v>
      </c>
      <c r="T2278">
        <v>15.416125221500298</v>
      </c>
      <c r="U2278">
        <v>59.517671381222719</v>
      </c>
      <c r="V2278">
        <v>99.840196230996895</v>
      </c>
      <c r="W2278">
        <v>92.149462365591603</v>
      </c>
      <c r="X2278">
        <v>2.1581238651528074</v>
      </c>
      <c r="Y2278">
        <v>4.3162477303056148</v>
      </c>
      <c r="Z2278">
        <v>47.484194176456441</v>
      </c>
      <c r="AA2278">
        <v>1.4046802499785844</v>
      </c>
      <c r="AB2278">
        <v>2.2823680239227722</v>
      </c>
      <c r="AC2278">
        <v>-1.3957895141594259</v>
      </c>
      <c r="AD2278">
        <v>6.4682097487981158</v>
      </c>
      <c r="AE2278">
        <v>7.6723031444885859</v>
      </c>
      <c r="AF2278">
        <v>1097</v>
      </c>
      <c r="AG2278">
        <v>1</v>
      </c>
      <c r="AH2278">
        <v>0</v>
      </c>
      <c r="AI2278">
        <v>195</v>
      </c>
      <c r="AJ2278">
        <v>5818</v>
      </c>
      <c r="AK2278">
        <v>1449</v>
      </c>
      <c r="AL2278">
        <v>7026</v>
      </c>
      <c r="AM2278">
        <v>2</v>
      </c>
      <c r="AN2278">
        <v>4924</v>
      </c>
      <c r="AO2278">
        <v>1823</v>
      </c>
    </row>
    <row r="2279" spans="1:41">
      <c r="A2279">
        <v>11</v>
      </c>
      <c r="B2279">
        <v>155</v>
      </c>
      <c r="C2279">
        <v>2018</v>
      </c>
      <c r="D2279">
        <v>99</v>
      </c>
      <c r="E2279">
        <v>99</v>
      </c>
      <c r="F2279">
        <v>99</v>
      </c>
      <c r="G2279">
        <v>99</v>
      </c>
      <c r="H2279">
        <v>99</v>
      </c>
      <c r="I2279">
        <v>99</v>
      </c>
      <c r="J2279">
        <v>999</v>
      </c>
      <c r="K2279">
        <v>99</v>
      </c>
      <c r="L2279">
        <v>99</v>
      </c>
      <c r="M2279">
        <v>99</v>
      </c>
      <c r="N2279">
        <v>95</v>
      </c>
      <c r="O2279">
        <v>99</v>
      </c>
      <c r="P2279">
        <v>9999</v>
      </c>
      <c r="Q2279">
        <v>1777</v>
      </c>
      <c r="R2279">
        <v>34001</v>
      </c>
      <c r="S2279">
        <v>34001</v>
      </c>
      <c r="T2279">
        <v>15.354636628334459</v>
      </c>
      <c r="U2279">
        <v>59.42619334725449</v>
      </c>
      <c r="V2279">
        <v>105.20031547093632</v>
      </c>
      <c r="W2279">
        <v>97.099891179672412</v>
      </c>
      <c r="X2279">
        <v>3.1557895356018935</v>
      </c>
      <c r="Y2279">
        <v>6.3115790712037869</v>
      </c>
      <c r="Z2279">
        <v>45.681009382077008</v>
      </c>
      <c r="AA2279">
        <v>1.4026655518950077</v>
      </c>
      <c r="AB2279">
        <v>2.2281756414970473</v>
      </c>
      <c r="AC2279">
        <v>-0.4518115682113148</v>
      </c>
      <c r="AD2279">
        <v>2.405609149536049</v>
      </c>
      <c r="AE2279">
        <v>3.0068164353382261</v>
      </c>
      <c r="AF2279">
        <v>470</v>
      </c>
      <c r="AG2279">
        <v>0</v>
      </c>
      <c r="AH2279">
        <v>0</v>
      </c>
      <c r="AI2279">
        <v>84</v>
      </c>
      <c r="AJ2279">
        <v>2156</v>
      </c>
      <c r="AK2279">
        <v>556</v>
      </c>
      <c r="AL2279">
        <v>2667</v>
      </c>
      <c r="AM2279">
        <v>0</v>
      </c>
      <c r="AN2279">
        <v>2180</v>
      </c>
      <c r="AO2279">
        <v>835</v>
      </c>
    </row>
    <row r="2280" spans="1:41">
      <c r="A2280">
        <v>11</v>
      </c>
      <c r="B2280">
        <v>156</v>
      </c>
      <c r="C2280">
        <v>2018</v>
      </c>
      <c r="D2280">
        <v>99</v>
      </c>
      <c r="E2280">
        <v>99</v>
      </c>
      <c r="F2280">
        <v>99</v>
      </c>
      <c r="G2280">
        <v>99</v>
      </c>
      <c r="H2280">
        <v>99</v>
      </c>
      <c r="I2280">
        <v>99</v>
      </c>
      <c r="J2280">
        <v>999</v>
      </c>
      <c r="K2280">
        <v>99</v>
      </c>
      <c r="L2280">
        <v>99</v>
      </c>
      <c r="M2280">
        <v>99</v>
      </c>
      <c r="N2280">
        <v>100</v>
      </c>
      <c r="O2280">
        <v>99</v>
      </c>
      <c r="P2280">
        <v>9999</v>
      </c>
      <c r="Q2280">
        <v>1462</v>
      </c>
      <c r="R2280">
        <v>12001</v>
      </c>
      <c r="S2280">
        <v>11998</v>
      </c>
      <c r="T2280">
        <v>15.318390134155488</v>
      </c>
      <c r="U2280">
        <v>59.357976329388237</v>
      </c>
      <c r="V2280">
        <v>110.65887290352138</v>
      </c>
      <c r="W2280">
        <v>102.11263543923968</v>
      </c>
      <c r="X2280">
        <v>4.2163153070577444</v>
      </c>
      <c r="Y2280">
        <v>8.4326306141154888</v>
      </c>
      <c r="Z2280">
        <v>42.779768352637298</v>
      </c>
      <c r="AA2280">
        <v>1.4301840010062661</v>
      </c>
      <c r="AB2280">
        <v>2.2448008435593243</v>
      </c>
      <c r="AC2280">
        <v>0.79007314699676989</v>
      </c>
      <c r="AD2280">
        <v>0.84908430350819486</v>
      </c>
      <c r="AE2280">
        <v>1.1157960630882502</v>
      </c>
      <c r="AF2280">
        <v>194</v>
      </c>
      <c r="AG2280">
        <v>0</v>
      </c>
      <c r="AH2280">
        <v>0</v>
      </c>
      <c r="AI2280">
        <v>50</v>
      </c>
      <c r="AJ2280">
        <v>733</v>
      </c>
      <c r="AK2280">
        <v>197</v>
      </c>
      <c r="AL2280">
        <v>954</v>
      </c>
      <c r="AM2280">
        <v>2</v>
      </c>
      <c r="AN2280">
        <v>790</v>
      </c>
      <c r="AO2280">
        <v>344</v>
      </c>
    </row>
    <row r="2281" spans="1:41">
      <c r="A2281">
        <v>11</v>
      </c>
      <c r="B2281">
        <v>157</v>
      </c>
      <c r="C2281">
        <v>2018</v>
      </c>
      <c r="D2281">
        <v>99</v>
      </c>
      <c r="E2281">
        <v>99</v>
      </c>
      <c r="F2281">
        <v>99</v>
      </c>
      <c r="G2281">
        <v>99</v>
      </c>
      <c r="H2281">
        <v>99</v>
      </c>
      <c r="I2281">
        <v>99</v>
      </c>
      <c r="J2281">
        <v>999</v>
      </c>
      <c r="K2281">
        <v>99</v>
      </c>
      <c r="L2281">
        <v>99</v>
      </c>
      <c r="M2281">
        <v>99</v>
      </c>
      <c r="N2281">
        <v>105</v>
      </c>
      <c r="O2281">
        <v>99</v>
      </c>
      <c r="P2281">
        <v>9999</v>
      </c>
      <c r="Q2281">
        <v>1070</v>
      </c>
      <c r="R2281">
        <v>4860</v>
      </c>
      <c r="S2281">
        <v>4860</v>
      </c>
      <c r="T2281">
        <v>14.529629629629628</v>
      </c>
      <c r="U2281">
        <v>57.906584362139903</v>
      </c>
      <c r="V2281">
        <v>116.15063600979062</v>
      </c>
      <c r="W2281">
        <v>107.2070370370372</v>
      </c>
      <c r="X2281">
        <v>5.5761316872427988</v>
      </c>
      <c r="Y2281">
        <v>11.152263374485598</v>
      </c>
      <c r="Z2281">
        <v>39.506172839506178</v>
      </c>
      <c r="AA2281">
        <v>1.4244643302662037</v>
      </c>
      <c r="AB2281">
        <v>2.8199607919965257</v>
      </c>
      <c r="AC2281">
        <v>-23.155088566450001</v>
      </c>
      <c r="AD2281">
        <v>0.34385048871342599</v>
      </c>
      <c r="AE2281">
        <v>0.4745216638633305</v>
      </c>
      <c r="AF2281">
        <v>91</v>
      </c>
      <c r="AG2281">
        <v>0</v>
      </c>
      <c r="AH2281">
        <v>0</v>
      </c>
      <c r="AI2281">
        <v>19</v>
      </c>
      <c r="AJ2281">
        <v>256</v>
      </c>
      <c r="AK2281">
        <v>78</v>
      </c>
      <c r="AL2281">
        <v>396</v>
      </c>
      <c r="AM2281">
        <v>0</v>
      </c>
      <c r="AN2281">
        <v>366</v>
      </c>
      <c r="AO2281">
        <v>160</v>
      </c>
    </row>
    <row r="2282" spans="1:41">
      <c r="A2282">
        <v>11</v>
      </c>
      <c r="B2282">
        <v>158</v>
      </c>
      <c r="C2282">
        <v>2018</v>
      </c>
      <c r="D2282">
        <v>99</v>
      </c>
      <c r="E2282">
        <v>99</v>
      </c>
      <c r="F2282">
        <v>99</v>
      </c>
      <c r="G2282">
        <v>99</v>
      </c>
      <c r="H2282">
        <v>99</v>
      </c>
      <c r="I2282">
        <v>99</v>
      </c>
      <c r="J2282">
        <v>999</v>
      </c>
      <c r="K2282">
        <v>99</v>
      </c>
      <c r="L2282">
        <v>99</v>
      </c>
      <c r="M2282">
        <v>99</v>
      </c>
      <c r="N2282">
        <v>110</v>
      </c>
      <c r="O2282">
        <v>99</v>
      </c>
      <c r="P2282">
        <v>9999</v>
      </c>
      <c r="Q2282">
        <v>711</v>
      </c>
      <c r="R2282">
        <v>2550</v>
      </c>
      <c r="S2282">
        <v>2550</v>
      </c>
      <c r="T2282">
        <v>14.091764705882351</v>
      </c>
      <c r="U2282">
        <v>57.169019607843154</v>
      </c>
      <c r="V2282">
        <v>121.73224566099516</v>
      </c>
      <c r="W2282">
        <v>112.35886274509824</v>
      </c>
      <c r="X2282">
        <v>4.8235294117647056</v>
      </c>
      <c r="Y2282">
        <v>9.6470588235294112</v>
      </c>
      <c r="Z2282">
        <v>34.313725490196092</v>
      </c>
      <c r="AA2282">
        <v>1.4727052208053557</v>
      </c>
      <c r="AB2282">
        <v>3.000271396156641</v>
      </c>
      <c r="AC2282">
        <v>-5.678154646198414</v>
      </c>
      <c r="AD2282">
        <v>0.18041537988050141</v>
      </c>
      <c r="AE2282">
        <v>0.26094200632131082</v>
      </c>
      <c r="AF2282">
        <v>58</v>
      </c>
      <c r="AG2282">
        <v>0</v>
      </c>
      <c r="AH2282">
        <v>0</v>
      </c>
      <c r="AI2282">
        <v>17</v>
      </c>
      <c r="AJ2282">
        <v>154</v>
      </c>
      <c r="AK2282">
        <v>38</v>
      </c>
      <c r="AL2282">
        <v>204</v>
      </c>
      <c r="AM2282">
        <v>0</v>
      </c>
      <c r="AN2282">
        <v>172</v>
      </c>
      <c r="AO2282">
        <v>88</v>
      </c>
    </row>
    <row r="2283" spans="1:41">
      <c r="A2283">
        <v>11</v>
      </c>
      <c r="B2283">
        <v>159</v>
      </c>
      <c r="C2283">
        <v>2018</v>
      </c>
      <c r="D2283">
        <v>99</v>
      </c>
      <c r="E2283">
        <v>99</v>
      </c>
      <c r="F2283">
        <v>99</v>
      </c>
      <c r="G2283">
        <v>99</v>
      </c>
      <c r="H2283">
        <v>99</v>
      </c>
      <c r="I2283">
        <v>99</v>
      </c>
      <c r="J2283">
        <v>999</v>
      </c>
      <c r="K2283">
        <v>99</v>
      </c>
      <c r="L2283">
        <v>99</v>
      </c>
      <c r="M2283">
        <v>99</v>
      </c>
      <c r="N2283">
        <v>115</v>
      </c>
      <c r="O2283">
        <v>99</v>
      </c>
      <c r="P2283">
        <v>9999</v>
      </c>
      <c r="Q2283">
        <v>518</v>
      </c>
      <c r="R2283">
        <v>1573</v>
      </c>
      <c r="S2283">
        <v>1573</v>
      </c>
      <c r="T2283">
        <v>14.108709472345829</v>
      </c>
      <c r="U2283">
        <v>57.181818181818173</v>
      </c>
      <c r="V2283">
        <v>127.1156893928497</v>
      </c>
      <c r="W2283">
        <v>117.32778130959979</v>
      </c>
      <c r="X2283">
        <v>3.8143674507310874</v>
      </c>
      <c r="Y2283">
        <v>7.6287349014621748</v>
      </c>
      <c r="Z2283">
        <v>28.862047043865228</v>
      </c>
      <c r="AA2283">
        <v>1.4672383157040598</v>
      </c>
      <c r="AB2283">
        <v>3.1725138686320076</v>
      </c>
      <c r="AC2283">
        <v>-6.5698159576645123</v>
      </c>
      <c r="AD2283">
        <v>0.1112915264909916</v>
      </c>
      <c r="AE2283">
        <v>0.16808387929236421</v>
      </c>
      <c r="AF2283">
        <v>35</v>
      </c>
      <c r="AG2283">
        <v>0</v>
      </c>
      <c r="AH2283">
        <v>0</v>
      </c>
      <c r="AI2283">
        <v>9</v>
      </c>
      <c r="AJ2283">
        <v>80</v>
      </c>
      <c r="AK2283">
        <v>25</v>
      </c>
      <c r="AL2283">
        <v>138</v>
      </c>
      <c r="AM2283">
        <v>0</v>
      </c>
      <c r="AN2283">
        <v>105</v>
      </c>
      <c r="AO2283">
        <v>39</v>
      </c>
    </row>
    <row r="2284" spans="1:41">
      <c r="A2284">
        <v>11</v>
      </c>
      <c r="B2284">
        <v>160</v>
      </c>
      <c r="C2284">
        <v>2018</v>
      </c>
      <c r="D2284">
        <v>99</v>
      </c>
      <c r="E2284">
        <v>99</v>
      </c>
      <c r="F2284">
        <v>99</v>
      </c>
      <c r="G2284">
        <v>99</v>
      </c>
      <c r="H2284">
        <v>99</v>
      </c>
      <c r="I2284">
        <v>99</v>
      </c>
      <c r="J2284">
        <v>999</v>
      </c>
      <c r="K2284">
        <v>99</v>
      </c>
      <c r="L2284">
        <v>99</v>
      </c>
      <c r="M2284">
        <v>99</v>
      </c>
      <c r="N2284">
        <v>120</v>
      </c>
      <c r="O2284">
        <v>99</v>
      </c>
      <c r="P2284">
        <v>9999</v>
      </c>
      <c r="Q2284">
        <v>350</v>
      </c>
      <c r="R2284">
        <v>951</v>
      </c>
      <c r="S2284">
        <v>951</v>
      </c>
      <c r="T2284">
        <v>14</v>
      </c>
      <c r="U2284">
        <v>57.0073606729758</v>
      </c>
      <c r="V2284">
        <v>132.61184839360527</v>
      </c>
      <c r="W2284">
        <v>122.40073606729759</v>
      </c>
      <c r="X2284">
        <v>3.8906414300736074</v>
      </c>
      <c r="Y2284">
        <v>7.7812828601472148</v>
      </c>
      <c r="Z2284">
        <v>21.03049421661408</v>
      </c>
      <c r="AA2284">
        <v>1.463617475418294</v>
      </c>
      <c r="AB2284">
        <v>3.3616486859561805</v>
      </c>
      <c r="AC2284">
        <v>-6.81982748025837</v>
      </c>
      <c r="AD2284">
        <v>6.7284324026022246E-2</v>
      </c>
      <c r="AE2284">
        <v>0.106013464756378</v>
      </c>
      <c r="AF2284">
        <v>10</v>
      </c>
      <c r="AG2284">
        <v>0</v>
      </c>
      <c r="AH2284">
        <v>0</v>
      </c>
      <c r="AI2284">
        <v>4</v>
      </c>
      <c r="AJ2284">
        <v>48</v>
      </c>
      <c r="AK2284">
        <v>18</v>
      </c>
      <c r="AL2284">
        <v>68</v>
      </c>
      <c r="AM2284">
        <v>0</v>
      </c>
      <c r="AN2284">
        <v>66</v>
      </c>
      <c r="AO2284">
        <v>25</v>
      </c>
    </row>
    <row r="2285" spans="1:41">
      <c r="A2285">
        <v>11</v>
      </c>
      <c r="B2285">
        <v>161</v>
      </c>
      <c r="C2285">
        <v>2018</v>
      </c>
      <c r="D2285">
        <v>99</v>
      </c>
      <c r="E2285">
        <v>99</v>
      </c>
      <c r="F2285">
        <v>99</v>
      </c>
      <c r="G2285">
        <v>99</v>
      </c>
      <c r="H2285">
        <v>99</v>
      </c>
      <c r="I2285">
        <v>99</v>
      </c>
      <c r="J2285">
        <v>999</v>
      </c>
      <c r="K2285">
        <v>99</v>
      </c>
      <c r="L2285">
        <v>99</v>
      </c>
      <c r="M2285">
        <v>99</v>
      </c>
      <c r="N2285">
        <v>125</v>
      </c>
      <c r="O2285">
        <v>99</v>
      </c>
      <c r="P2285">
        <v>9999</v>
      </c>
      <c r="Q2285">
        <v>4</v>
      </c>
      <c r="R2285">
        <v>3</v>
      </c>
      <c r="S2285">
        <v>3</v>
      </c>
      <c r="T2285">
        <v>13</v>
      </c>
      <c r="U2285">
        <v>56</v>
      </c>
      <c r="V2285">
        <v>136.1141206211629</v>
      </c>
      <c r="W2285">
        <v>125.63333333333335</v>
      </c>
      <c r="X2285">
        <v>0</v>
      </c>
      <c r="Y2285">
        <v>0</v>
      </c>
      <c r="Z2285">
        <v>0</v>
      </c>
      <c r="AA2285">
        <v>0.30912061651662803</v>
      </c>
      <c r="AB2285">
        <v>3.5590260840104375</v>
      </c>
      <c r="AC2285">
        <v>-96.954859589712669</v>
      </c>
      <c r="AD2285">
        <v>2.1225338809470747E-4</v>
      </c>
      <c r="AE2285">
        <v>3.4325954262969698E-4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</row>
    <row r="2286" spans="1:41">
      <c r="A2286">
        <v>11</v>
      </c>
      <c r="B2286">
        <v>162</v>
      </c>
      <c r="C2286">
        <v>2017</v>
      </c>
      <c r="D2286">
        <v>99</v>
      </c>
      <c r="E2286">
        <v>99</v>
      </c>
      <c r="F2286">
        <v>99</v>
      </c>
      <c r="G2286">
        <v>99</v>
      </c>
      <c r="H2286">
        <v>99</v>
      </c>
      <c r="I2286">
        <v>99</v>
      </c>
      <c r="J2286">
        <v>999</v>
      </c>
      <c r="K2286">
        <v>99</v>
      </c>
      <c r="L2286">
        <v>99</v>
      </c>
      <c r="M2286">
        <v>99</v>
      </c>
      <c r="N2286">
        <v>40</v>
      </c>
      <c r="O2286">
        <v>99</v>
      </c>
      <c r="P2286">
        <v>9999</v>
      </c>
      <c r="Q2286">
        <v>1446</v>
      </c>
      <c r="R2286">
        <v>12997</v>
      </c>
      <c r="S2286">
        <v>12948</v>
      </c>
      <c r="T2286">
        <v>16.513195352773721</v>
      </c>
      <c r="U2286">
        <v>63.087426629595285</v>
      </c>
      <c r="V2286">
        <v>54.084552226741678</v>
      </c>
      <c r="W2286">
        <v>49.747621254247925</v>
      </c>
      <c r="X2286">
        <v>2.8160344694929602</v>
      </c>
      <c r="Y2286">
        <v>5.6320689389859204</v>
      </c>
      <c r="Z2286">
        <v>63.12225898284219</v>
      </c>
      <c r="AA2286">
        <v>4.073654559680886</v>
      </c>
      <c r="AB2286">
        <v>3.2365908001105206</v>
      </c>
      <c r="AC2286">
        <v>-3.1895671837041677</v>
      </c>
      <c r="AD2286">
        <v>0.95940768736758975</v>
      </c>
      <c r="AE2286">
        <v>0.58694218758248651</v>
      </c>
      <c r="AF2286">
        <v>817</v>
      </c>
      <c r="AG2286">
        <v>18</v>
      </c>
      <c r="AH2286">
        <v>0</v>
      </c>
      <c r="AI2286">
        <v>657</v>
      </c>
      <c r="AJ2286">
        <v>1150</v>
      </c>
      <c r="AK2286">
        <v>467</v>
      </c>
      <c r="AL2286">
        <v>1035</v>
      </c>
      <c r="AM2286">
        <v>0</v>
      </c>
      <c r="AN2286">
        <v>1115</v>
      </c>
      <c r="AO2286">
        <v>421</v>
      </c>
    </row>
    <row r="2287" spans="1:41">
      <c r="A2287">
        <v>11</v>
      </c>
      <c r="B2287">
        <v>163</v>
      </c>
      <c r="C2287">
        <v>2017</v>
      </c>
      <c r="D2287">
        <v>99</v>
      </c>
      <c r="E2287">
        <v>99</v>
      </c>
      <c r="F2287">
        <v>99</v>
      </c>
      <c r="G2287">
        <v>99</v>
      </c>
      <c r="H2287">
        <v>99</v>
      </c>
      <c r="I2287">
        <v>99</v>
      </c>
      <c r="J2287">
        <v>999</v>
      </c>
      <c r="K2287">
        <v>99</v>
      </c>
      <c r="L2287">
        <v>99</v>
      </c>
      <c r="M2287">
        <v>99</v>
      </c>
      <c r="N2287">
        <v>55</v>
      </c>
      <c r="O2287">
        <v>99</v>
      </c>
      <c r="P2287">
        <v>9999</v>
      </c>
      <c r="Q2287">
        <v>1771</v>
      </c>
      <c r="R2287">
        <v>33126</v>
      </c>
      <c r="S2287">
        <v>33112</v>
      </c>
      <c r="T2287">
        <v>16.414991245547302</v>
      </c>
      <c r="U2287">
        <v>62.308860835950703</v>
      </c>
      <c r="V2287">
        <v>64.917060113389766</v>
      </c>
      <c r="W2287">
        <v>59.893685068856911</v>
      </c>
      <c r="X2287">
        <v>3.0851898810601943</v>
      </c>
      <c r="Y2287">
        <v>6.1703797621203886</v>
      </c>
      <c r="Z2287">
        <v>65.685564209382377</v>
      </c>
      <c r="AA2287">
        <v>2.2110352555213244</v>
      </c>
      <c r="AB2287">
        <v>3.10747273767221</v>
      </c>
      <c r="AC2287">
        <v>-7.4649860155025758</v>
      </c>
      <c r="AD2287">
        <v>2.445282684599428</v>
      </c>
      <c r="AE2287">
        <v>1.80711905154085</v>
      </c>
      <c r="AF2287">
        <v>1874</v>
      </c>
      <c r="AG2287">
        <v>31</v>
      </c>
      <c r="AH2287">
        <v>0</v>
      </c>
      <c r="AI2287">
        <v>1102</v>
      </c>
      <c r="AJ2287">
        <v>2946</v>
      </c>
      <c r="AK2287">
        <v>910</v>
      </c>
      <c r="AL2287">
        <v>2664</v>
      </c>
      <c r="AM2287">
        <v>0</v>
      </c>
      <c r="AN2287">
        <v>3034</v>
      </c>
      <c r="AO2287">
        <v>1171</v>
      </c>
    </row>
    <row r="2288" spans="1:41">
      <c r="A2288">
        <v>11</v>
      </c>
      <c r="B2288">
        <v>164</v>
      </c>
      <c r="C2288">
        <v>2017</v>
      </c>
      <c r="D2288">
        <v>99</v>
      </c>
      <c r="E2288">
        <v>99</v>
      </c>
      <c r="F2288">
        <v>99</v>
      </c>
      <c r="G2288">
        <v>99</v>
      </c>
      <c r="H2288">
        <v>99</v>
      </c>
      <c r="I2288">
        <v>99</v>
      </c>
      <c r="J2288">
        <v>999</v>
      </c>
      <c r="K2288">
        <v>99</v>
      </c>
      <c r="L2288">
        <v>99</v>
      </c>
      <c r="M2288">
        <v>99</v>
      </c>
      <c r="N2288">
        <v>63</v>
      </c>
      <c r="O2288">
        <v>99</v>
      </c>
      <c r="P2288">
        <v>9999</v>
      </c>
      <c r="Q2288">
        <v>1591</v>
      </c>
      <c r="R2288">
        <v>17431</v>
      </c>
      <c r="S2288">
        <v>17426</v>
      </c>
      <c r="T2288">
        <v>16.289254775973841</v>
      </c>
      <c r="U2288">
        <v>61.797601285435547</v>
      </c>
      <c r="V2288">
        <v>69.477464776298604</v>
      </c>
      <c r="W2288">
        <v>64.109365316193646</v>
      </c>
      <c r="X2288">
        <v>3.0004015833859219</v>
      </c>
      <c r="Y2288">
        <v>6.0008031667718438</v>
      </c>
      <c r="Z2288">
        <v>65.182720440594323</v>
      </c>
      <c r="AA2288">
        <v>0.57569520854259959</v>
      </c>
      <c r="AB2288">
        <v>3.027961241310432</v>
      </c>
      <c r="AC2288">
        <v>-4.0240329088200095</v>
      </c>
      <c r="AD2288">
        <v>1.2867150418176851</v>
      </c>
      <c r="AE2288">
        <v>1.0179806044676563</v>
      </c>
      <c r="AF2288">
        <v>802</v>
      </c>
      <c r="AG2288">
        <v>20</v>
      </c>
      <c r="AH2288">
        <v>0</v>
      </c>
      <c r="AI2288">
        <v>404</v>
      </c>
      <c r="AJ2288">
        <v>1423</v>
      </c>
      <c r="AK2288">
        <v>457</v>
      </c>
      <c r="AL2288">
        <v>1399</v>
      </c>
      <c r="AM2288">
        <v>0</v>
      </c>
      <c r="AN2288">
        <v>1530</v>
      </c>
      <c r="AO2288">
        <v>587</v>
      </c>
    </row>
    <row r="2289" spans="1:41">
      <c r="A2289">
        <v>11</v>
      </c>
      <c r="B2289">
        <v>165</v>
      </c>
      <c r="C2289">
        <v>2017</v>
      </c>
      <c r="D2289">
        <v>99</v>
      </c>
      <c r="E2289">
        <v>99</v>
      </c>
      <c r="F2289">
        <v>99</v>
      </c>
      <c r="G2289">
        <v>99</v>
      </c>
      <c r="H2289">
        <v>99</v>
      </c>
      <c r="I2289">
        <v>99</v>
      </c>
      <c r="J2289">
        <v>999</v>
      </c>
      <c r="K2289">
        <v>99</v>
      </c>
      <c r="L2289">
        <v>99</v>
      </c>
      <c r="M2289">
        <v>99</v>
      </c>
      <c r="N2289">
        <v>65</v>
      </c>
      <c r="O2289">
        <v>99</v>
      </c>
      <c r="P2289">
        <v>9999</v>
      </c>
      <c r="Q2289">
        <v>1674</v>
      </c>
      <c r="R2289">
        <v>24594</v>
      </c>
      <c r="S2289">
        <v>24591</v>
      </c>
      <c r="T2289">
        <v>16.201878506952912</v>
      </c>
      <c r="U2289">
        <v>61.488471391972659</v>
      </c>
      <c r="V2289">
        <v>71.63128985214577</v>
      </c>
      <c r="W2289">
        <v>66.107641006872896</v>
      </c>
      <c r="X2289">
        <v>2.6307229405546071</v>
      </c>
      <c r="Y2289">
        <v>5.2614458811092142</v>
      </c>
      <c r="Z2289">
        <v>66.272261527201763</v>
      </c>
      <c r="AA2289">
        <v>0.56843896768022606</v>
      </c>
      <c r="AB2289">
        <v>3.015369260414213</v>
      </c>
      <c r="AC2289">
        <v>-1.59615467702125</v>
      </c>
      <c r="AD2289">
        <v>1.8154706980932904</v>
      </c>
      <c r="AE2289">
        <v>1.4813175433087125</v>
      </c>
      <c r="AF2289">
        <v>1032</v>
      </c>
      <c r="AG2289">
        <v>23</v>
      </c>
      <c r="AH2289">
        <v>0</v>
      </c>
      <c r="AI2289">
        <v>428</v>
      </c>
      <c r="AJ2289">
        <v>1929</v>
      </c>
      <c r="AK2289">
        <v>606</v>
      </c>
      <c r="AL2289">
        <v>1962</v>
      </c>
      <c r="AM2289">
        <v>0</v>
      </c>
      <c r="AN2289">
        <v>2155</v>
      </c>
      <c r="AO2289">
        <v>801</v>
      </c>
    </row>
    <row r="2290" spans="1:41">
      <c r="A2290">
        <v>11</v>
      </c>
      <c r="B2290">
        <v>166</v>
      </c>
      <c r="C2290">
        <v>2017</v>
      </c>
      <c r="D2290">
        <v>99</v>
      </c>
      <c r="E2290">
        <v>99</v>
      </c>
      <c r="F2290">
        <v>99</v>
      </c>
      <c r="G2290">
        <v>99</v>
      </c>
      <c r="H2290">
        <v>99</v>
      </c>
      <c r="I2290">
        <v>99</v>
      </c>
      <c r="J2290">
        <v>999</v>
      </c>
      <c r="K2290">
        <v>99</v>
      </c>
      <c r="L2290">
        <v>99</v>
      </c>
      <c r="M2290">
        <v>99</v>
      </c>
      <c r="N2290">
        <v>67</v>
      </c>
      <c r="O2290">
        <v>99</v>
      </c>
      <c r="P2290">
        <v>9999</v>
      </c>
      <c r="Q2290">
        <v>1737</v>
      </c>
      <c r="R2290">
        <v>33476</v>
      </c>
      <c r="S2290">
        <v>33471</v>
      </c>
      <c r="T2290">
        <v>16.138098936551557</v>
      </c>
      <c r="U2290">
        <v>61.248125242747498</v>
      </c>
      <c r="V2290">
        <v>73.796258289667108</v>
      </c>
      <c r="W2290">
        <v>68.103776403453722</v>
      </c>
      <c r="X2290">
        <v>2.7392758991516306</v>
      </c>
      <c r="Y2290">
        <v>5.4785517983032612</v>
      </c>
      <c r="Z2290">
        <v>65.52754211972757</v>
      </c>
      <c r="AA2290">
        <v>0.57047506974891005</v>
      </c>
      <c r="AB2290">
        <v>2.9445916415414382</v>
      </c>
      <c r="AC2290">
        <v>-2.0703609325911763</v>
      </c>
      <c r="AD2290">
        <v>2.4711188537599016</v>
      </c>
      <c r="AE2290">
        <v>2.0771133581080936</v>
      </c>
      <c r="AF2290">
        <v>1268</v>
      </c>
      <c r="AG2290">
        <v>25</v>
      </c>
      <c r="AH2290">
        <v>0</v>
      </c>
      <c r="AI2290">
        <v>447</v>
      </c>
      <c r="AJ2290">
        <v>2628</v>
      </c>
      <c r="AK2290">
        <v>788</v>
      </c>
      <c r="AL2290">
        <v>2777</v>
      </c>
      <c r="AM2290">
        <v>2</v>
      </c>
      <c r="AN2290">
        <v>2775</v>
      </c>
      <c r="AO2290">
        <v>1055</v>
      </c>
    </row>
    <row r="2291" spans="1:41">
      <c r="A2291">
        <v>11</v>
      </c>
      <c r="B2291">
        <v>167</v>
      </c>
      <c r="C2291">
        <v>2017</v>
      </c>
      <c r="D2291">
        <v>99</v>
      </c>
      <c r="E2291">
        <v>99</v>
      </c>
      <c r="F2291">
        <v>99</v>
      </c>
      <c r="G2291">
        <v>99</v>
      </c>
      <c r="H2291">
        <v>99</v>
      </c>
      <c r="I2291">
        <v>99</v>
      </c>
      <c r="J2291">
        <v>999</v>
      </c>
      <c r="K2291">
        <v>99</v>
      </c>
      <c r="L2291">
        <v>99</v>
      </c>
      <c r="M2291">
        <v>99</v>
      </c>
      <c r="N2291">
        <v>69</v>
      </c>
      <c r="O2291">
        <v>99</v>
      </c>
      <c r="P2291">
        <v>9999</v>
      </c>
      <c r="Q2291">
        <v>1802</v>
      </c>
      <c r="R2291">
        <v>44315</v>
      </c>
      <c r="S2291">
        <v>44310</v>
      </c>
      <c r="T2291">
        <v>16.047861897777278</v>
      </c>
      <c r="U2291">
        <v>60.993568043331059</v>
      </c>
      <c r="V2291">
        <v>75.956519283396133</v>
      </c>
      <c r="W2291">
        <v>70.099972918077015</v>
      </c>
      <c r="X2291">
        <v>2.498025499266614</v>
      </c>
      <c r="Y2291">
        <v>4.996050998533228</v>
      </c>
      <c r="Z2291">
        <v>64.607920568656212</v>
      </c>
      <c r="AA2291">
        <v>0.57498638465789342</v>
      </c>
      <c r="AB2291">
        <v>2.9059242164278003</v>
      </c>
      <c r="AC2291">
        <v>-2.3575086627908126</v>
      </c>
      <c r="AD2291">
        <v>3.271228103846636</v>
      </c>
      <c r="AE2291">
        <v>2.830348521199749</v>
      </c>
      <c r="AF2291">
        <v>1469</v>
      </c>
      <c r="AG2291">
        <v>41</v>
      </c>
      <c r="AH2291">
        <v>1</v>
      </c>
      <c r="AI2291">
        <v>495</v>
      </c>
      <c r="AJ2291">
        <v>3285</v>
      </c>
      <c r="AK2291">
        <v>1016</v>
      </c>
      <c r="AL2291">
        <v>3744</v>
      </c>
      <c r="AM2291">
        <v>1</v>
      </c>
      <c r="AN2291">
        <v>3484</v>
      </c>
      <c r="AO2291">
        <v>1299</v>
      </c>
    </row>
    <row r="2292" spans="1:41">
      <c r="A2292">
        <v>11</v>
      </c>
      <c r="B2292">
        <v>168</v>
      </c>
      <c r="C2292">
        <v>2017</v>
      </c>
      <c r="D2292">
        <v>99</v>
      </c>
      <c r="E2292">
        <v>99</v>
      </c>
      <c r="F2292">
        <v>99</v>
      </c>
      <c r="G2292">
        <v>99</v>
      </c>
      <c r="H2292">
        <v>99</v>
      </c>
      <c r="I2292">
        <v>99</v>
      </c>
      <c r="J2292">
        <v>999</v>
      </c>
      <c r="K2292">
        <v>99</v>
      </c>
      <c r="L2292">
        <v>99</v>
      </c>
      <c r="M2292">
        <v>99</v>
      </c>
      <c r="N2292">
        <v>71</v>
      </c>
      <c r="O2292">
        <v>99</v>
      </c>
      <c r="P2292">
        <v>9999</v>
      </c>
      <c r="Q2292">
        <v>1845</v>
      </c>
      <c r="R2292">
        <v>60903</v>
      </c>
      <c r="S2292">
        <v>60896</v>
      </c>
      <c r="T2292">
        <v>15.931743920660724</v>
      </c>
      <c r="U2292">
        <v>60.707895428271129</v>
      </c>
      <c r="V2292">
        <v>78.090998901775052</v>
      </c>
      <c r="W2292">
        <v>72.069732002101063</v>
      </c>
      <c r="X2292">
        <v>2.4826363233338258</v>
      </c>
      <c r="Y2292">
        <v>4.9652726466676516</v>
      </c>
      <c r="Z2292">
        <v>65.141290248427822</v>
      </c>
      <c r="AA2292">
        <v>0.58157764841293202</v>
      </c>
      <c r="AB2292">
        <v>2.8857595958753262</v>
      </c>
      <c r="AC2292">
        <v>-2.1238537411190426</v>
      </c>
      <c r="AD2292">
        <v>4.4957148868006716</v>
      </c>
      <c r="AE2292">
        <v>3.999097477298871</v>
      </c>
      <c r="AF2292">
        <v>1775</v>
      </c>
      <c r="AG2292">
        <v>53</v>
      </c>
      <c r="AH2292">
        <v>0</v>
      </c>
      <c r="AI2292">
        <v>604</v>
      </c>
      <c r="AJ2292">
        <v>4394</v>
      </c>
      <c r="AK2292">
        <v>1284</v>
      </c>
      <c r="AL2292">
        <v>4908</v>
      </c>
      <c r="AM2292">
        <v>1</v>
      </c>
      <c r="AN2292">
        <v>4496</v>
      </c>
      <c r="AO2292">
        <v>1770</v>
      </c>
    </row>
    <row r="2293" spans="1:41">
      <c r="A2293">
        <v>11</v>
      </c>
      <c r="B2293">
        <v>169</v>
      </c>
      <c r="C2293">
        <v>2017</v>
      </c>
      <c r="D2293">
        <v>99</v>
      </c>
      <c r="E2293">
        <v>99</v>
      </c>
      <c r="F2293">
        <v>99</v>
      </c>
      <c r="G2293">
        <v>99</v>
      </c>
      <c r="H2293">
        <v>99</v>
      </c>
      <c r="I2293">
        <v>99</v>
      </c>
      <c r="J2293">
        <v>999</v>
      </c>
      <c r="K2293">
        <v>99</v>
      </c>
      <c r="L2293">
        <v>99</v>
      </c>
      <c r="M2293">
        <v>99</v>
      </c>
      <c r="N2293">
        <v>73</v>
      </c>
      <c r="O2293">
        <v>99</v>
      </c>
      <c r="P2293">
        <v>9999</v>
      </c>
      <c r="Q2293">
        <v>1856</v>
      </c>
      <c r="R2293">
        <v>76102</v>
      </c>
      <c r="S2293">
        <v>76096</v>
      </c>
      <c r="T2293">
        <v>15.833210690914822</v>
      </c>
      <c r="U2293">
        <v>60.460760092514711</v>
      </c>
      <c r="V2293">
        <v>80.271928849412603</v>
      </c>
      <c r="W2293">
        <v>74.085129310345181</v>
      </c>
      <c r="X2293">
        <v>2.1642006780373704</v>
      </c>
      <c r="Y2293">
        <v>4.3284013560747407</v>
      </c>
      <c r="Z2293">
        <v>63.36364353105045</v>
      </c>
      <c r="AA2293">
        <v>0.57937724313095695</v>
      </c>
      <c r="AB2293">
        <v>2.8260724741512719</v>
      </c>
      <c r="AC2293">
        <v>-2.0576016736395646</v>
      </c>
      <c r="AD2293">
        <v>5.617668987000715</v>
      </c>
      <c r="AE2293">
        <v>5.1370428488991164</v>
      </c>
      <c r="AF2293">
        <v>1884</v>
      </c>
      <c r="AG2293">
        <v>67</v>
      </c>
      <c r="AH2293">
        <v>0</v>
      </c>
      <c r="AI2293">
        <v>558</v>
      </c>
      <c r="AJ2293">
        <v>5305</v>
      </c>
      <c r="AK2293">
        <v>1543</v>
      </c>
      <c r="AL2293">
        <v>5901</v>
      </c>
      <c r="AM2293">
        <v>3</v>
      </c>
      <c r="AN2293">
        <v>5290</v>
      </c>
      <c r="AO2293">
        <v>2058</v>
      </c>
    </row>
    <row r="2294" spans="1:41">
      <c r="A2294">
        <v>11</v>
      </c>
      <c r="B2294">
        <v>170</v>
      </c>
      <c r="C2294">
        <v>2017</v>
      </c>
      <c r="D2294">
        <v>99</v>
      </c>
      <c r="E2294">
        <v>99</v>
      </c>
      <c r="F2294">
        <v>99</v>
      </c>
      <c r="G2294">
        <v>99</v>
      </c>
      <c r="H2294">
        <v>99</v>
      </c>
      <c r="I2294">
        <v>99</v>
      </c>
      <c r="J2294">
        <v>999</v>
      </c>
      <c r="K2294">
        <v>99</v>
      </c>
      <c r="L2294">
        <v>99</v>
      </c>
      <c r="M2294">
        <v>99</v>
      </c>
      <c r="N2294">
        <v>75</v>
      </c>
      <c r="O2294">
        <v>99</v>
      </c>
      <c r="P2294">
        <v>9999</v>
      </c>
      <c r="Q2294">
        <v>1879</v>
      </c>
      <c r="R2294">
        <v>98674</v>
      </c>
      <c r="S2294">
        <v>98668</v>
      </c>
      <c r="T2294">
        <v>15.753288606927867</v>
      </c>
      <c r="U2294">
        <v>60.267016661936999</v>
      </c>
      <c r="V2294">
        <v>82.43036575463006</v>
      </c>
      <c r="W2294">
        <v>76.078610086350182</v>
      </c>
      <c r="X2294">
        <v>2.214362446034416</v>
      </c>
      <c r="Y2294">
        <v>4.428724892068832</v>
      </c>
      <c r="Z2294">
        <v>63.488862314287466</v>
      </c>
      <c r="AA2294">
        <v>0.57142984959234677</v>
      </c>
      <c r="AB2294">
        <v>2.7730196114127819</v>
      </c>
      <c r="AC2294">
        <v>-1.8480967300839235</v>
      </c>
      <c r="AD2294">
        <v>7.2838804449726497</v>
      </c>
      <c r="AE2294">
        <v>6.8400489740818404</v>
      </c>
      <c r="AF2294">
        <v>2181</v>
      </c>
      <c r="AG2294">
        <v>105</v>
      </c>
      <c r="AH2294">
        <v>0</v>
      </c>
      <c r="AI2294">
        <v>584</v>
      </c>
      <c r="AJ2294">
        <v>6418</v>
      </c>
      <c r="AK2294">
        <v>1905</v>
      </c>
      <c r="AL2294">
        <v>7477</v>
      </c>
      <c r="AM2294">
        <v>3</v>
      </c>
      <c r="AN2294">
        <v>6757</v>
      </c>
      <c r="AO2294">
        <v>2511</v>
      </c>
    </row>
    <row r="2295" spans="1:41">
      <c r="A2295">
        <v>11</v>
      </c>
      <c r="B2295">
        <v>171</v>
      </c>
      <c r="C2295">
        <v>2017</v>
      </c>
      <c r="D2295">
        <v>99</v>
      </c>
      <c r="E2295">
        <v>99</v>
      </c>
      <c r="F2295">
        <v>99</v>
      </c>
      <c r="G2295">
        <v>99</v>
      </c>
      <c r="H2295">
        <v>99</v>
      </c>
      <c r="I2295">
        <v>99</v>
      </c>
      <c r="J2295">
        <v>999</v>
      </c>
      <c r="K2295">
        <v>99</v>
      </c>
      <c r="L2295">
        <v>99</v>
      </c>
      <c r="M2295">
        <v>99</v>
      </c>
      <c r="N2295">
        <v>77</v>
      </c>
      <c r="O2295">
        <v>99</v>
      </c>
      <c r="P2295">
        <v>9999</v>
      </c>
      <c r="Q2295">
        <v>1893</v>
      </c>
      <c r="R2295">
        <v>112717</v>
      </c>
      <c r="S2295">
        <v>112714</v>
      </c>
      <c r="T2295">
        <v>15.666997879645484</v>
      </c>
      <c r="U2295">
        <v>60.065981155845741</v>
      </c>
      <c r="V2295">
        <v>84.595394231759897</v>
      </c>
      <c r="W2295">
        <v>78.079475486631054</v>
      </c>
      <c r="X2295">
        <v>2.037846997347339</v>
      </c>
      <c r="Y2295">
        <v>4.075693994694678</v>
      </c>
      <c r="Z2295">
        <v>62.395202143421137</v>
      </c>
      <c r="AA2295">
        <v>0.57728007923508995</v>
      </c>
      <c r="AB2295">
        <v>2.7235742477101521</v>
      </c>
      <c r="AC2295">
        <v>-1.3171809071561715</v>
      </c>
      <c r="AD2295">
        <v>8.3205013693169647</v>
      </c>
      <c r="AE2295">
        <v>8.0192742470379113</v>
      </c>
      <c r="AF2295">
        <v>2236</v>
      </c>
      <c r="AG2295">
        <v>138</v>
      </c>
      <c r="AH2295">
        <v>0</v>
      </c>
      <c r="AI2295">
        <v>551</v>
      </c>
      <c r="AJ2295">
        <v>7074</v>
      </c>
      <c r="AK2295">
        <v>2004</v>
      </c>
      <c r="AL2295">
        <v>8107</v>
      </c>
      <c r="AM2295">
        <v>3</v>
      </c>
      <c r="AN2295">
        <v>7553</v>
      </c>
      <c r="AO2295">
        <v>2908</v>
      </c>
    </row>
    <row r="2296" spans="1:41">
      <c r="A2296">
        <v>11</v>
      </c>
      <c r="B2296">
        <v>172</v>
      </c>
      <c r="C2296">
        <v>2017</v>
      </c>
      <c r="D2296">
        <v>99</v>
      </c>
      <c r="E2296">
        <v>99</v>
      </c>
      <c r="F2296">
        <v>99</v>
      </c>
      <c r="G2296">
        <v>99</v>
      </c>
      <c r="H2296">
        <v>99</v>
      </c>
      <c r="I2296">
        <v>99</v>
      </c>
      <c r="J2296">
        <v>999</v>
      </c>
      <c r="K2296">
        <v>99</v>
      </c>
      <c r="L2296">
        <v>99</v>
      </c>
      <c r="M2296">
        <v>99</v>
      </c>
      <c r="N2296">
        <v>79</v>
      </c>
      <c r="O2296">
        <v>99</v>
      </c>
      <c r="P2296">
        <v>9999</v>
      </c>
      <c r="Q2296">
        <v>1897</v>
      </c>
      <c r="R2296">
        <v>127379</v>
      </c>
      <c r="S2296">
        <v>127375</v>
      </c>
      <c r="T2296">
        <v>15.584091569253962</v>
      </c>
      <c r="U2296">
        <v>59.891289499509327</v>
      </c>
      <c r="V2296">
        <v>86.768047615358498</v>
      </c>
      <c r="W2296">
        <v>80.084401177626745</v>
      </c>
      <c r="X2296">
        <v>1.782868447703311</v>
      </c>
      <c r="Y2296">
        <v>3.565736895406622</v>
      </c>
      <c r="Z2296">
        <v>61.258135171417599</v>
      </c>
      <c r="AA2296">
        <v>0.58212089999317196</v>
      </c>
      <c r="AB2296">
        <v>2.6603292655932678</v>
      </c>
      <c r="AC2296">
        <v>-2.3496723018310903</v>
      </c>
      <c r="AD2296">
        <v>9.4028154042622312</v>
      </c>
      <c r="AE2296">
        <v>9.2950653175659674</v>
      </c>
      <c r="AF2296">
        <v>2197</v>
      </c>
      <c r="AG2296">
        <v>173</v>
      </c>
      <c r="AH2296">
        <v>0</v>
      </c>
      <c r="AI2296">
        <v>571</v>
      </c>
      <c r="AJ2296">
        <v>7903</v>
      </c>
      <c r="AK2296">
        <v>2174</v>
      </c>
      <c r="AL2296">
        <v>9151</v>
      </c>
      <c r="AM2296">
        <v>6</v>
      </c>
      <c r="AN2296">
        <v>8010</v>
      </c>
      <c r="AO2296">
        <v>2974</v>
      </c>
    </row>
    <row r="2297" spans="1:41">
      <c r="A2297">
        <v>11</v>
      </c>
      <c r="B2297">
        <v>173</v>
      </c>
      <c r="C2297">
        <v>2017</v>
      </c>
      <c r="D2297">
        <v>99</v>
      </c>
      <c r="E2297">
        <v>99</v>
      </c>
      <c r="F2297">
        <v>99</v>
      </c>
      <c r="G2297">
        <v>99</v>
      </c>
      <c r="H2297">
        <v>99</v>
      </c>
      <c r="I2297">
        <v>99</v>
      </c>
      <c r="J2297">
        <v>999</v>
      </c>
      <c r="K2297">
        <v>99</v>
      </c>
      <c r="L2297">
        <v>99</v>
      </c>
      <c r="M2297">
        <v>99</v>
      </c>
      <c r="N2297">
        <v>81</v>
      </c>
      <c r="O2297">
        <v>99</v>
      </c>
      <c r="P2297">
        <v>9999</v>
      </c>
      <c r="Q2297">
        <v>1884</v>
      </c>
      <c r="R2297">
        <v>128953</v>
      </c>
      <c r="S2297">
        <v>128951</v>
      </c>
      <c r="T2297">
        <v>15.54735446247858</v>
      </c>
      <c r="U2297">
        <v>59.797046940310643</v>
      </c>
      <c r="V2297">
        <v>88.896455945081627</v>
      </c>
      <c r="W2297">
        <v>82.050146179556577</v>
      </c>
      <c r="X2297">
        <v>1.9247322667948783</v>
      </c>
      <c r="Y2297">
        <v>3.8494645335897566</v>
      </c>
      <c r="Z2297">
        <v>58.840817972439574</v>
      </c>
      <c r="AA2297">
        <v>0.57298052372224173</v>
      </c>
      <c r="AB2297">
        <v>2.6018526906991526</v>
      </c>
      <c r="AC2297">
        <v>-1.4932381692032761</v>
      </c>
      <c r="AD2297">
        <v>9.5190043478581838</v>
      </c>
      <c r="AE2297">
        <v>9.6410512151070868</v>
      </c>
      <c r="AF2297">
        <v>1982</v>
      </c>
      <c r="AG2297">
        <v>187</v>
      </c>
      <c r="AH2297">
        <v>1</v>
      </c>
      <c r="AI2297">
        <v>438</v>
      </c>
      <c r="AJ2297">
        <v>7512</v>
      </c>
      <c r="AK2297">
        <v>2180</v>
      </c>
      <c r="AL2297">
        <v>8975</v>
      </c>
      <c r="AM2297">
        <v>1</v>
      </c>
      <c r="AN2297">
        <v>8178</v>
      </c>
      <c r="AO2297">
        <v>2817</v>
      </c>
    </row>
    <row r="2298" spans="1:41">
      <c r="A2298">
        <v>11</v>
      </c>
      <c r="B2298">
        <v>174</v>
      </c>
      <c r="C2298">
        <v>2017</v>
      </c>
      <c r="D2298">
        <v>99</v>
      </c>
      <c r="E2298">
        <v>99</v>
      </c>
      <c r="F2298">
        <v>99</v>
      </c>
      <c r="G2298">
        <v>99</v>
      </c>
      <c r="H2298">
        <v>99</v>
      </c>
      <c r="I2298">
        <v>99</v>
      </c>
      <c r="J2298">
        <v>999</v>
      </c>
      <c r="K2298">
        <v>99</v>
      </c>
      <c r="L2298">
        <v>99</v>
      </c>
      <c r="M2298">
        <v>99</v>
      </c>
      <c r="N2298">
        <v>83</v>
      </c>
      <c r="O2298">
        <v>99</v>
      </c>
      <c r="P2298">
        <v>9999</v>
      </c>
      <c r="Q2298">
        <v>1910</v>
      </c>
      <c r="R2298">
        <v>124892</v>
      </c>
      <c r="S2298">
        <v>124889</v>
      </c>
      <c r="T2298">
        <v>15.495388015245172</v>
      </c>
      <c r="U2298">
        <v>59.694184435778958</v>
      </c>
      <c r="V2298">
        <v>91.048324368163819</v>
      </c>
      <c r="W2298">
        <v>84.035596809966449</v>
      </c>
      <c r="X2298">
        <v>1.8487973609198345</v>
      </c>
      <c r="Y2298">
        <v>3.697594721839669</v>
      </c>
      <c r="Z2298">
        <v>55.583223905454311</v>
      </c>
      <c r="AA2298">
        <v>0.58335364955878799</v>
      </c>
      <c r="AB2298">
        <v>2.5586522546164248</v>
      </c>
      <c r="AC2298">
        <v>-1.2248595445725623</v>
      </c>
      <c r="AD2298">
        <v>9.2192309679705318</v>
      </c>
      <c r="AE2298">
        <v>9.563300297974914</v>
      </c>
      <c r="AF2298">
        <v>1816</v>
      </c>
      <c r="AG2298">
        <v>203</v>
      </c>
      <c r="AH2298">
        <v>0</v>
      </c>
      <c r="AI2298">
        <v>375</v>
      </c>
      <c r="AJ2298">
        <v>7433</v>
      </c>
      <c r="AK2298">
        <v>2067</v>
      </c>
      <c r="AL2298">
        <v>8755</v>
      </c>
      <c r="AM2298">
        <v>1</v>
      </c>
      <c r="AN2298">
        <v>7978</v>
      </c>
      <c r="AO2298">
        <v>2698</v>
      </c>
    </row>
    <row r="2299" spans="1:41">
      <c r="A2299">
        <v>11</v>
      </c>
      <c r="B2299">
        <v>175</v>
      </c>
      <c r="C2299">
        <v>2017</v>
      </c>
      <c r="D2299">
        <v>99</v>
      </c>
      <c r="E2299">
        <v>99</v>
      </c>
      <c r="F2299">
        <v>99</v>
      </c>
      <c r="G2299">
        <v>99</v>
      </c>
      <c r="H2299">
        <v>99</v>
      </c>
      <c r="I2299">
        <v>99</v>
      </c>
      <c r="J2299">
        <v>999</v>
      </c>
      <c r="K2299">
        <v>99</v>
      </c>
      <c r="L2299">
        <v>99</v>
      </c>
      <c r="M2299">
        <v>99</v>
      </c>
      <c r="N2299">
        <v>85</v>
      </c>
      <c r="O2299">
        <v>99</v>
      </c>
      <c r="P2299">
        <v>9999</v>
      </c>
      <c r="Q2299">
        <v>1893</v>
      </c>
      <c r="R2299">
        <v>114781</v>
      </c>
      <c r="S2299">
        <v>114780</v>
      </c>
      <c r="T2299">
        <v>15.449124855158949</v>
      </c>
      <c r="U2299">
        <v>59.603641749433706</v>
      </c>
      <c r="V2299">
        <v>93.19800921145918</v>
      </c>
      <c r="W2299">
        <v>86.02101411395617</v>
      </c>
      <c r="X2299">
        <v>1.8818445561547652</v>
      </c>
      <c r="Y2299">
        <v>3.7636891123095304</v>
      </c>
      <c r="Z2299">
        <v>54.548226622873123</v>
      </c>
      <c r="AA2299">
        <v>0.56584614608060468</v>
      </c>
      <c r="AB2299">
        <v>2.5051020907348538</v>
      </c>
      <c r="AC2299">
        <v>-0.35444414376007383</v>
      </c>
      <c r="AD2299">
        <v>8.4728609497375782</v>
      </c>
      <c r="AE2299">
        <v>8.996862745812269</v>
      </c>
      <c r="AF2299">
        <v>1531</v>
      </c>
      <c r="AG2299">
        <v>183</v>
      </c>
      <c r="AH2299">
        <v>0</v>
      </c>
      <c r="AI2299">
        <v>317</v>
      </c>
      <c r="AJ2299">
        <v>6965</v>
      </c>
      <c r="AK2299">
        <v>1792</v>
      </c>
      <c r="AL2299">
        <v>7925</v>
      </c>
      <c r="AM2299">
        <v>4</v>
      </c>
      <c r="AN2299">
        <v>7586</v>
      </c>
      <c r="AO2299">
        <v>2521</v>
      </c>
    </row>
    <row r="2300" spans="1:41">
      <c r="A2300">
        <v>11</v>
      </c>
      <c r="B2300">
        <v>176</v>
      </c>
      <c r="C2300">
        <v>2017</v>
      </c>
      <c r="D2300">
        <v>99</v>
      </c>
      <c r="E2300">
        <v>99</v>
      </c>
      <c r="F2300">
        <v>99</v>
      </c>
      <c r="G2300">
        <v>99</v>
      </c>
      <c r="H2300">
        <v>99</v>
      </c>
      <c r="I2300">
        <v>99</v>
      </c>
      <c r="J2300">
        <v>999</v>
      </c>
      <c r="K2300">
        <v>99</v>
      </c>
      <c r="L2300">
        <v>99</v>
      </c>
      <c r="M2300">
        <v>99</v>
      </c>
      <c r="N2300">
        <v>87</v>
      </c>
      <c r="O2300">
        <v>99</v>
      </c>
      <c r="P2300">
        <v>9999</v>
      </c>
      <c r="Q2300">
        <v>1945</v>
      </c>
      <c r="R2300">
        <v>131463</v>
      </c>
      <c r="S2300">
        <v>131460</v>
      </c>
      <c r="T2300">
        <v>15.40916455580658</v>
      </c>
      <c r="U2300">
        <v>59.522729347329999</v>
      </c>
      <c r="V2300">
        <v>95.852574280780019</v>
      </c>
      <c r="W2300">
        <v>88.469912520918257</v>
      </c>
      <c r="X2300">
        <v>2.0051269178400002</v>
      </c>
      <c r="Y2300">
        <v>4.0102538356800004</v>
      </c>
      <c r="Z2300">
        <v>50.955782235305755</v>
      </c>
      <c r="AA2300">
        <v>0.86162955174597444</v>
      </c>
      <c r="AB2300">
        <v>2.4527717358987391</v>
      </c>
      <c r="AC2300">
        <v>-1.366345147300581</v>
      </c>
      <c r="AD2300">
        <v>9.7042865895518524</v>
      </c>
      <c r="AE2300">
        <v>10.597649264792876</v>
      </c>
      <c r="AF2300">
        <v>1639</v>
      </c>
      <c r="AG2300">
        <v>217</v>
      </c>
      <c r="AH2300">
        <v>1</v>
      </c>
      <c r="AI2300">
        <v>297</v>
      </c>
      <c r="AJ2300">
        <v>7727</v>
      </c>
      <c r="AK2300">
        <v>2033</v>
      </c>
      <c r="AL2300">
        <v>9105</v>
      </c>
      <c r="AM2300">
        <v>1</v>
      </c>
      <c r="AN2300">
        <v>8831</v>
      </c>
      <c r="AO2300">
        <v>2915</v>
      </c>
    </row>
    <row r="2301" spans="1:41">
      <c r="A2301">
        <v>11</v>
      </c>
      <c r="B2301">
        <v>177</v>
      </c>
      <c r="C2301">
        <v>2017</v>
      </c>
      <c r="D2301">
        <v>99</v>
      </c>
      <c r="E2301">
        <v>99</v>
      </c>
      <c r="F2301">
        <v>99</v>
      </c>
      <c r="G2301">
        <v>99</v>
      </c>
      <c r="H2301">
        <v>99</v>
      </c>
      <c r="I2301">
        <v>99</v>
      </c>
      <c r="J2301">
        <v>999</v>
      </c>
      <c r="K2301">
        <v>99</v>
      </c>
      <c r="L2301">
        <v>99</v>
      </c>
      <c r="M2301">
        <v>99</v>
      </c>
      <c r="N2301">
        <v>90</v>
      </c>
      <c r="O2301">
        <v>99</v>
      </c>
      <c r="P2301">
        <v>9999</v>
      </c>
      <c r="Q2301">
        <v>2029</v>
      </c>
      <c r="R2301">
        <v>125489</v>
      </c>
      <c r="S2301">
        <v>125482</v>
      </c>
      <c r="T2301">
        <v>15.360159057766021</v>
      </c>
      <c r="U2301">
        <v>59.42768683954673</v>
      </c>
      <c r="V2301">
        <v>99.89565522452672</v>
      </c>
      <c r="W2301">
        <v>92.1985185126141</v>
      </c>
      <c r="X2301">
        <v>2.4902581102726127</v>
      </c>
      <c r="Y2301">
        <v>4.9805162205452254</v>
      </c>
      <c r="Z2301">
        <v>48.203428188924917</v>
      </c>
      <c r="AA2301">
        <v>1.4139004813338496</v>
      </c>
      <c r="AB2301">
        <v>2.3859963365209516</v>
      </c>
      <c r="AC2301">
        <v>-1.1757248820942499</v>
      </c>
      <c r="AD2301">
        <v>9.2633000907956795</v>
      </c>
      <c r="AE2301">
        <v>10.542065037159162</v>
      </c>
      <c r="AF2301">
        <v>1572</v>
      </c>
      <c r="AG2301">
        <v>210</v>
      </c>
      <c r="AH2301">
        <v>0</v>
      </c>
      <c r="AI2301">
        <v>285</v>
      </c>
      <c r="AJ2301">
        <v>7526</v>
      </c>
      <c r="AK2301">
        <v>1808</v>
      </c>
      <c r="AL2301">
        <v>8828</v>
      </c>
      <c r="AM2301">
        <v>1</v>
      </c>
      <c r="AN2301">
        <v>8738</v>
      </c>
      <c r="AO2301">
        <v>2878</v>
      </c>
    </row>
    <row r="2302" spans="1:41">
      <c r="A2302">
        <v>11</v>
      </c>
      <c r="B2302">
        <v>178</v>
      </c>
      <c r="C2302">
        <v>2017</v>
      </c>
      <c r="D2302">
        <v>99</v>
      </c>
      <c r="E2302">
        <v>99</v>
      </c>
      <c r="F2302">
        <v>99</v>
      </c>
      <c r="G2302">
        <v>99</v>
      </c>
      <c r="H2302">
        <v>99</v>
      </c>
      <c r="I2302">
        <v>99</v>
      </c>
      <c r="J2302">
        <v>999</v>
      </c>
      <c r="K2302">
        <v>99</v>
      </c>
      <c r="L2302">
        <v>99</v>
      </c>
      <c r="M2302">
        <v>99</v>
      </c>
      <c r="N2302">
        <v>95</v>
      </c>
      <c r="O2302">
        <v>99</v>
      </c>
      <c r="P2302">
        <v>9999</v>
      </c>
      <c r="Q2302">
        <v>1859</v>
      </c>
      <c r="R2302">
        <v>50070</v>
      </c>
      <c r="S2302">
        <v>50068</v>
      </c>
      <c r="T2302">
        <v>15.29316956261234</v>
      </c>
      <c r="U2302">
        <v>59.317967564112791</v>
      </c>
      <c r="V2302">
        <v>105.22113760605409</v>
      </c>
      <c r="W2302">
        <v>97.115239274587097</v>
      </c>
      <c r="X2302">
        <v>3.638905532254844</v>
      </c>
      <c r="Y2302">
        <v>7.2778110645096881</v>
      </c>
      <c r="Z2302">
        <v>45.755941681645687</v>
      </c>
      <c r="AA2302">
        <v>1.4028102994319103</v>
      </c>
      <c r="AB2302">
        <v>2.3334254003100465</v>
      </c>
      <c r="AC2302">
        <v>-0.73464362494062252</v>
      </c>
      <c r="AD2302">
        <v>3.696048542470971</v>
      </c>
      <c r="AE2302">
        <v>4.4306551038409108</v>
      </c>
      <c r="AF2302">
        <v>620</v>
      </c>
      <c r="AG2302">
        <v>76</v>
      </c>
      <c r="AH2302">
        <v>0</v>
      </c>
      <c r="AI2302">
        <v>126</v>
      </c>
      <c r="AJ2302">
        <v>3012</v>
      </c>
      <c r="AK2302">
        <v>727</v>
      </c>
      <c r="AL2302">
        <v>3623</v>
      </c>
      <c r="AM2302">
        <v>1</v>
      </c>
      <c r="AN2302">
        <v>3961</v>
      </c>
      <c r="AO2302">
        <v>1206</v>
      </c>
    </row>
    <row r="2303" spans="1:41">
      <c r="A2303">
        <v>11</v>
      </c>
      <c r="B2303">
        <v>179</v>
      </c>
      <c r="C2303">
        <v>2017</v>
      </c>
      <c r="D2303">
        <v>99</v>
      </c>
      <c r="E2303">
        <v>99</v>
      </c>
      <c r="F2303">
        <v>99</v>
      </c>
      <c r="G2303">
        <v>99</v>
      </c>
      <c r="H2303">
        <v>99</v>
      </c>
      <c r="I2303">
        <v>99</v>
      </c>
      <c r="J2303">
        <v>999</v>
      </c>
      <c r="K2303">
        <v>99</v>
      </c>
      <c r="L2303">
        <v>99</v>
      </c>
      <c r="M2303">
        <v>99</v>
      </c>
      <c r="N2303">
        <v>100</v>
      </c>
      <c r="O2303">
        <v>99</v>
      </c>
      <c r="P2303">
        <v>9999</v>
      </c>
      <c r="Q2303">
        <v>1595</v>
      </c>
      <c r="R2303">
        <v>18041</v>
      </c>
      <c r="S2303">
        <v>18041</v>
      </c>
      <c r="T2303">
        <v>15.265617205254697</v>
      </c>
      <c r="U2303">
        <v>59.246494096779543</v>
      </c>
      <c r="V2303">
        <v>110.6457825719378</v>
      </c>
      <c r="W2303">
        <v>102.12605731389635</v>
      </c>
      <c r="X2303">
        <v>5.2380688431905087</v>
      </c>
      <c r="Y2303">
        <v>10.476137686381017</v>
      </c>
      <c r="Z2303">
        <v>42.957707444154977</v>
      </c>
      <c r="AA2303">
        <v>1.4198791444654144</v>
      </c>
      <c r="AB2303">
        <v>2.3300006643381224</v>
      </c>
      <c r="AC2303">
        <v>0.14865133067249425</v>
      </c>
      <c r="AD2303">
        <v>1.3317437937830798</v>
      </c>
      <c r="AE2303">
        <v>1.6788716237954171</v>
      </c>
      <c r="AF2303">
        <v>272</v>
      </c>
      <c r="AG2303">
        <v>26</v>
      </c>
      <c r="AH2303">
        <v>0</v>
      </c>
      <c r="AI2303">
        <v>67</v>
      </c>
      <c r="AJ2303">
        <v>1123</v>
      </c>
      <c r="AK2303">
        <v>283</v>
      </c>
      <c r="AL2303">
        <v>1316</v>
      </c>
      <c r="AM2303">
        <v>1</v>
      </c>
      <c r="AN2303">
        <v>1558</v>
      </c>
      <c r="AO2303">
        <v>497</v>
      </c>
    </row>
    <row r="2304" spans="1:41">
      <c r="A2304">
        <v>11</v>
      </c>
      <c r="B2304">
        <v>180</v>
      </c>
      <c r="C2304">
        <v>2017</v>
      </c>
      <c r="D2304">
        <v>99</v>
      </c>
      <c r="E2304">
        <v>99</v>
      </c>
      <c r="F2304">
        <v>99</v>
      </c>
      <c r="G2304">
        <v>99</v>
      </c>
      <c r="H2304">
        <v>99</v>
      </c>
      <c r="I2304">
        <v>99</v>
      </c>
      <c r="J2304">
        <v>999</v>
      </c>
      <c r="K2304">
        <v>99</v>
      </c>
      <c r="L2304">
        <v>99</v>
      </c>
      <c r="M2304">
        <v>99</v>
      </c>
      <c r="N2304">
        <v>105</v>
      </c>
      <c r="O2304">
        <v>99</v>
      </c>
      <c r="P2304">
        <v>9999</v>
      </c>
      <c r="Q2304">
        <v>1176</v>
      </c>
      <c r="R2304">
        <v>7362</v>
      </c>
      <c r="S2304">
        <v>7362</v>
      </c>
      <c r="T2304">
        <v>14.444580277098613</v>
      </c>
      <c r="U2304">
        <v>57.773431132844337</v>
      </c>
      <c r="V2304">
        <v>116.13001730946488</v>
      </c>
      <c r="W2304">
        <v>107.1880059766371</v>
      </c>
      <c r="X2304">
        <v>5.8951371909807122</v>
      </c>
      <c r="Y2304">
        <v>11.790274381961423</v>
      </c>
      <c r="Z2304">
        <v>43.615865254007069</v>
      </c>
      <c r="AA2304">
        <v>1.431174381285653</v>
      </c>
      <c r="AB2304">
        <v>3.0086826072075881</v>
      </c>
      <c r="AC2304">
        <v>-23.712338120187841</v>
      </c>
      <c r="AD2304">
        <v>0.54344536388398812</v>
      </c>
      <c r="AE2304">
        <v>0.71905534900279056</v>
      </c>
      <c r="AF2304">
        <v>122</v>
      </c>
      <c r="AG2304">
        <v>9</v>
      </c>
      <c r="AH2304">
        <v>0</v>
      </c>
      <c r="AI2304">
        <v>27</v>
      </c>
      <c r="AJ2304">
        <v>509</v>
      </c>
      <c r="AK2304">
        <v>110</v>
      </c>
      <c r="AL2304">
        <v>577</v>
      </c>
      <c r="AM2304">
        <v>0</v>
      </c>
      <c r="AN2304">
        <v>649</v>
      </c>
      <c r="AO2304">
        <v>208</v>
      </c>
    </row>
    <row r="2305" spans="1:41">
      <c r="A2305">
        <v>11</v>
      </c>
      <c r="B2305">
        <v>181</v>
      </c>
      <c r="C2305">
        <v>2017</v>
      </c>
      <c r="D2305">
        <v>99</v>
      </c>
      <c r="E2305">
        <v>99</v>
      </c>
      <c r="F2305">
        <v>99</v>
      </c>
      <c r="G2305">
        <v>99</v>
      </c>
      <c r="H2305">
        <v>99</v>
      </c>
      <c r="I2305">
        <v>99</v>
      </c>
      <c r="J2305">
        <v>999</v>
      </c>
      <c r="K2305">
        <v>99</v>
      </c>
      <c r="L2305">
        <v>99</v>
      </c>
      <c r="M2305">
        <v>99</v>
      </c>
      <c r="N2305">
        <v>110</v>
      </c>
      <c r="O2305">
        <v>99</v>
      </c>
      <c r="P2305">
        <v>9999</v>
      </c>
      <c r="Q2305">
        <v>808</v>
      </c>
      <c r="R2305">
        <v>3813</v>
      </c>
      <c r="S2305">
        <v>3813</v>
      </c>
      <c r="T2305">
        <v>14.040125885129816</v>
      </c>
      <c r="U2305">
        <v>57.030422239706247</v>
      </c>
      <c r="V2305">
        <v>121.66730740106476</v>
      </c>
      <c r="W2305">
        <v>112.29892473118258</v>
      </c>
      <c r="X2305">
        <v>4.930500917912406</v>
      </c>
      <c r="Y2305">
        <v>9.8610018358248119</v>
      </c>
      <c r="Z2305">
        <v>45.685811696826647</v>
      </c>
      <c r="AA2305">
        <v>1.4554766115178919</v>
      </c>
      <c r="AB2305">
        <v>3.1818093240170318</v>
      </c>
      <c r="AC2305">
        <v>-0.54974642659032413</v>
      </c>
      <c r="AD2305">
        <v>0.28146660859680073</v>
      </c>
      <c r="AE2305">
        <v>0.39017794726863758</v>
      </c>
      <c r="AF2305">
        <v>75</v>
      </c>
      <c r="AG2305">
        <v>2</v>
      </c>
      <c r="AH2305">
        <v>0</v>
      </c>
      <c r="AI2305">
        <v>17</v>
      </c>
      <c r="AJ2305">
        <v>240</v>
      </c>
      <c r="AK2305">
        <v>55</v>
      </c>
      <c r="AL2305">
        <v>247</v>
      </c>
      <c r="AM2305">
        <v>0</v>
      </c>
      <c r="AN2305">
        <v>270</v>
      </c>
      <c r="AO2305">
        <v>114</v>
      </c>
    </row>
    <row r="2306" spans="1:41">
      <c r="A2306">
        <v>11</v>
      </c>
      <c r="B2306">
        <v>182</v>
      </c>
      <c r="C2306">
        <v>2017</v>
      </c>
      <c r="D2306">
        <v>99</v>
      </c>
      <c r="E2306">
        <v>99</v>
      </c>
      <c r="F2306">
        <v>99</v>
      </c>
      <c r="G2306">
        <v>99</v>
      </c>
      <c r="H2306">
        <v>99</v>
      </c>
      <c r="I2306">
        <v>99</v>
      </c>
      <c r="J2306">
        <v>999</v>
      </c>
      <c r="K2306">
        <v>99</v>
      </c>
      <c r="L2306">
        <v>99</v>
      </c>
      <c r="M2306">
        <v>99</v>
      </c>
      <c r="N2306">
        <v>115</v>
      </c>
      <c r="O2306">
        <v>99</v>
      </c>
      <c r="P2306">
        <v>9999</v>
      </c>
      <c r="Q2306">
        <v>531</v>
      </c>
      <c r="R2306">
        <v>2047</v>
      </c>
      <c r="S2306">
        <v>2047</v>
      </c>
      <c r="T2306">
        <v>14.030776746458232</v>
      </c>
      <c r="U2306">
        <v>57.02296042989741</v>
      </c>
      <c r="V2306">
        <v>127.03695019691683</v>
      </c>
      <c r="W2306">
        <v>117.2551050317539</v>
      </c>
      <c r="X2306">
        <v>3.3707865168539315</v>
      </c>
      <c r="Y2306">
        <v>6.741573033707863</v>
      </c>
      <c r="Z2306">
        <v>35.466536394723995</v>
      </c>
      <c r="AA2306">
        <v>1.4530940243002772</v>
      </c>
      <c r="AB2306">
        <v>3.248983972541641</v>
      </c>
      <c r="AC2306">
        <v>4.7931261323778527</v>
      </c>
      <c r="AD2306">
        <v>0.15110468077567565</v>
      </c>
      <c r="AE2306">
        <v>0.21871064386188613</v>
      </c>
      <c r="AF2306">
        <v>35</v>
      </c>
      <c r="AG2306">
        <v>1</v>
      </c>
      <c r="AH2306">
        <v>0</v>
      </c>
      <c r="AI2306">
        <v>10</v>
      </c>
      <c r="AJ2306">
        <v>100</v>
      </c>
      <c r="AK2306">
        <v>20</v>
      </c>
      <c r="AL2306">
        <v>129</v>
      </c>
      <c r="AM2306">
        <v>1</v>
      </c>
      <c r="AN2306">
        <v>158</v>
      </c>
      <c r="AO2306">
        <v>48</v>
      </c>
    </row>
    <row r="2307" spans="1:41">
      <c r="A2307">
        <v>11</v>
      </c>
      <c r="B2307">
        <v>183</v>
      </c>
      <c r="C2307">
        <v>2017</v>
      </c>
      <c r="D2307">
        <v>99</v>
      </c>
      <c r="E2307">
        <v>99</v>
      </c>
      <c r="F2307">
        <v>99</v>
      </c>
      <c r="G2307">
        <v>99</v>
      </c>
      <c r="H2307">
        <v>99</v>
      </c>
      <c r="I2307">
        <v>99</v>
      </c>
      <c r="J2307">
        <v>999</v>
      </c>
      <c r="K2307">
        <v>99</v>
      </c>
      <c r="L2307">
        <v>99</v>
      </c>
      <c r="M2307">
        <v>99</v>
      </c>
      <c r="N2307">
        <v>120</v>
      </c>
      <c r="O2307">
        <v>99</v>
      </c>
      <c r="P2307">
        <v>9999</v>
      </c>
      <c r="Q2307">
        <v>413</v>
      </c>
      <c r="R2307">
        <v>1150</v>
      </c>
      <c r="S2307">
        <v>1150</v>
      </c>
      <c r="T2307">
        <v>14.16173913043478</v>
      </c>
      <c r="U2307">
        <v>57.232173913043482</v>
      </c>
      <c r="V2307">
        <v>132.47538744170703</v>
      </c>
      <c r="W2307">
        <v>122.27478260869576</v>
      </c>
      <c r="X2307">
        <v>3.9130434782608696</v>
      </c>
      <c r="Y2307">
        <v>7.8260869565217392</v>
      </c>
      <c r="Z2307">
        <v>22</v>
      </c>
      <c r="AA2307">
        <v>1.451873960156377</v>
      </c>
      <c r="AB2307">
        <v>3.4075376249436871</v>
      </c>
      <c r="AC2307">
        <v>-0.47046961194571241</v>
      </c>
      <c r="AD2307">
        <v>8.489027009869414E-2</v>
      </c>
      <c r="AE2307">
        <v>0.12813124797844097</v>
      </c>
      <c r="AF2307">
        <v>20</v>
      </c>
      <c r="AG2307">
        <v>0</v>
      </c>
      <c r="AH2307">
        <v>0</v>
      </c>
      <c r="AI2307">
        <v>5</v>
      </c>
      <c r="AJ2307">
        <v>64</v>
      </c>
      <c r="AK2307">
        <v>13</v>
      </c>
      <c r="AL2307">
        <v>69</v>
      </c>
      <c r="AM2307">
        <v>0</v>
      </c>
      <c r="AN2307">
        <v>67</v>
      </c>
      <c r="AO2307">
        <v>29</v>
      </c>
    </row>
    <row r="2308" spans="1:41">
      <c r="A2308">
        <v>11</v>
      </c>
      <c r="B2308">
        <v>184</v>
      </c>
      <c r="C2308">
        <v>2017</v>
      </c>
      <c r="D2308">
        <v>99</v>
      </c>
      <c r="E2308">
        <v>99</v>
      </c>
      <c r="F2308">
        <v>99</v>
      </c>
      <c r="G2308">
        <v>99</v>
      </c>
      <c r="H2308">
        <v>99</v>
      </c>
      <c r="I2308">
        <v>99</v>
      </c>
      <c r="J2308">
        <v>999</v>
      </c>
      <c r="K2308">
        <v>99</v>
      </c>
      <c r="L2308">
        <v>99</v>
      </c>
      <c r="M2308">
        <v>99</v>
      </c>
      <c r="N2308">
        <v>125</v>
      </c>
      <c r="O2308">
        <v>99</v>
      </c>
      <c r="P2308">
        <v>9999</v>
      </c>
      <c r="Q2308">
        <v>5</v>
      </c>
      <c r="R2308">
        <v>3</v>
      </c>
      <c r="S2308">
        <v>3</v>
      </c>
      <c r="T2308">
        <v>13</v>
      </c>
      <c r="U2308">
        <v>56.33333333333335</v>
      </c>
      <c r="V2308">
        <v>156.1213434452871</v>
      </c>
      <c r="W2308">
        <v>144.10000000000002</v>
      </c>
      <c r="X2308">
        <v>0</v>
      </c>
      <c r="Y2308">
        <v>0</v>
      </c>
      <c r="Z2308">
        <v>66.666666666666686</v>
      </c>
      <c r="AA2308">
        <v>6.9756720106378447</v>
      </c>
      <c r="AB2308">
        <v>2.4944382578492541</v>
      </c>
      <c r="AC2308">
        <v>-78.159198521654716</v>
      </c>
      <c r="AD2308">
        <v>2.2145287851833256E-4</v>
      </c>
      <c r="AE2308">
        <v>3.9391775118820038E-4</v>
      </c>
      <c r="AF2308">
        <v>1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1</v>
      </c>
      <c r="AO2308">
        <v>0</v>
      </c>
    </row>
    <row r="2309" spans="1:41">
      <c r="A2309">
        <v>11</v>
      </c>
      <c r="B2309">
        <v>185</v>
      </c>
      <c r="C2309">
        <v>2016</v>
      </c>
      <c r="D2309">
        <v>99</v>
      </c>
      <c r="E2309">
        <v>99</v>
      </c>
      <c r="F2309">
        <v>99</v>
      </c>
      <c r="G2309">
        <v>99</v>
      </c>
      <c r="H2309">
        <v>99</v>
      </c>
      <c r="I2309">
        <v>99</v>
      </c>
      <c r="J2309">
        <v>999</v>
      </c>
      <c r="K2309">
        <v>99</v>
      </c>
      <c r="L2309">
        <v>99</v>
      </c>
      <c r="M2309">
        <v>99</v>
      </c>
      <c r="N2309">
        <v>40</v>
      </c>
      <c r="O2309">
        <v>99</v>
      </c>
      <c r="P2309">
        <v>9999</v>
      </c>
      <c r="Q2309">
        <v>1432</v>
      </c>
      <c r="R2309">
        <v>15543</v>
      </c>
      <c r="S2309">
        <v>15415</v>
      </c>
      <c r="T2309">
        <v>16.465482854017889</v>
      </c>
      <c r="U2309">
        <v>63.188193318196561</v>
      </c>
      <c r="V2309">
        <v>54.311122856302561</v>
      </c>
      <c r="W2309">
        <v>49.767868958806446</v>
      </c>
      <c r="X2309">
        <v>3.1782796114006304</v>
      </c>
      <c r="Y2309">
        <v>6.3565592228012608</v>
      </c>
      <c r="Z2309">
        <v>64.260438782731796</v>
      </c>
      <c r="AA2309">
        <v>4.0559214208983194</v>
      </c>
      <c r="AB2309">
        <v>3.1942318592335699</v>
      </c>
      <c r="AC2309">
        <v>-4.8830278312473085</v>
      </c>
      <c r="AD2309">
        <v>1.142388431911467</v>
      </c>
      <c r="AE2309">
        <v>0.69575833341615856</v>
      </c>
      <c r="AF2309">
        <v>976</v>
      </c>
      <c r="AG2309">
        <v>6</v>
      </c>
      <c r="AH2309">
        <v>0</v>
      </c>
      <c r="AI2309">
        <v>630</v>
      </c>
      <c r="AJ2309">
        <v>1870</v>
      </c>
      <c r="AK2309">
        <v>677</v>
      </c>
      <c r="AL2309">
        <v>1240</v>
      </c>
      <c r="AM2309">
        <v>2</v>
      </c>
      <c r="AN2309">
        <v>1116</v>
      </c>
      <c r="AO2309">
        <v>511</v>
      </c>
    </row>
    <row r="2310" spans="1:41">
      <c r="A2310">
        <v>11</v>
      </c>
      <c r="B2310">
        <v>186</v>
      </c>
      <c r="C2310">
        <v>2016</v>
      </c>
      <c r="D2310">
        <v>99</v>
      </c>
      <c r="E2310">
        <v>99</v>
      </c>
      <c r="F2310">
        <v>99</v>
      </c>
      <c r="G2310">
        <v>99</v>
      </c>
      <c r="H2310">
        <v>99</v>
      </c>
      <c r="I2310">
        <v>99</v>
      </c>
      <c r="J2310">
        <v>999</v>
      </c>
      <c r="K2310">
        <v>99</v>
      </c>
      <c r="L2310">
        <v>99</v>
      </c>
      <c r="M2310">
        <v>99</v>
      </c>
      <c r="N2310">
        <v>55</v>
      </c>
      <c r="O2310">
        <v>99</v>
      </c>
      <c r="P2310">
        <v>9999</v>
      </c>
      <c r="Q2310">
        <v>1746</v>
      </c>
      <c r="R2310">
        <v>36259.5</v>
      </c>
      <c r="S2310">
        <v>36253.5</v>
      </c>
      <c r="T2310">
        <v>16.434493029412987</v>
      </c>
      <c r="U2310">
        <v>62.382363082185165</v>
      </c>
      <c r="V2310">
        <v>64.867245380171155</v>
      </c>
      <c r="W2310">
        <v>59.862529135118066</v>
      </c>
      <c r="X2310">
        <v>3.998951998786525</v>
      </c>
      <c r="Y2310">
        <v>7.9979039975730499</v>
      </c>
      <c r="Z2310">
        <v>65.330465119485936</v>
      </c>
      <c r="AA2310">
        <v>2.2277221587010998</v>
      </c>
      <c r="AB2310">
        <v>3.1476099608745418</v>
      </c>
      <c r="AC2310">
        <v>-8.5323616443508872</v>
      </c>
      <c r="AD2310">
        <v>2.6650217684419881</v>
      </c>
      <c r="AE2310">
        <v>1.9682073309639587</v>
      </c>
      <c r="AF2310">
        <v>1876</v>
      </c>
      <c r="AG2310">
        <v>16</v>
      </c>
      <c r="AH2310">
        <v>0</v>
      </c>
      <c r="AI2310">
        <v>1030</v>
      </c>
      <c r="AJ2310">
        <v>4080</v>
      </c>
      <c r="AK2310">
        <v>1157</v>
      </c>
      <c r="AL2310">
        <v>3159</v>
      </c>
      <c r="AM2310">
        <v>3</v>
      </c>
      <c r="AN2310">
        <v>2602</v>
      </c>
      <c r="AO2310">
        <v>1291</v>
      </c>
    </row>
    <row r="2311" spans="1:41">
      <c r="A2311">
        <v>11</v>
      </c>
      <c r="B2311">
        <v>187</v>
      </c>
      <c r="C2311">
        <v>2016</v>
      </c>
      <c r="D2311">
        <v>99</v>
      </c>
      <c r="E2311">
        <v>99</v>
      </c>
      <c r="F2311">
        <v>99</v>
      </c>
      <c r="G2311">
        <v>99</v>
      </c>
      <c r="H2311">
        <v>99</v>
      </c>
      <c r="I2311">
        <v>99</v>
      </c>
      <c r="J2311">
        <v>999</v>
      </c>
      <c r="K2311">
        <v>99</v>
      </c>
      <c r="L2311">
        <v>99</v>
      </c>
      <c r="M2311">
        <v>99</v>
      </c>
      <c r="N2311">
        <v>63</v>
      </c>
      <c r="O2311">
        <v>99</v>
      </c>
      <c r="P2311">
        <v>9999</v>
      </c>
      <c r="Q2311">
        <v>1584</v>
      </c>
      <c r="R2311">
        <v>18371</v>
      </c>
      <c r="S2311">
        <v>18369</v>
      </c>
      <c r="T2311">
        <v>16.331772902944859</v>
      </c>
      <c r="U2311">
        <v>61.935598018400562</v>
      </c>
      <c r="V2311">
        <v>69.464004047990727</v>
      </c>
      <c r="W2311">
        <v>64.108383689912785</v>
      </c>
      <c r="X2311">
        <v>3.7613630177997934</v>
      </c>
      <c r="Y2311">
        <v>7.5227260355995869</v>
      </c>
      <c r="Z2311">
        <v>65.080833923030866</v>
      </c>
      <c r="AA2311">
        <v>0.57464761068774894</v>
      </c>
      <c r="AB2311">
        <v>3.068393208241599</v>
      </c>
      <c r="AC2311">
        <v>-3.1269280096795145</v>
      </c>
      <c r="AD2311">
        <v>1.3502424166921156</v>
      </c>
      <c r="AE2311">
        <v>1.0679875367709375</v>
      </c>
      <c r="AF2311">
        <v>804</v>
      </c>
      <c r="AG2311">
        <v>9</v>
      </c>
      <c r="AH2311">
        <v>0</v>
      </c>
      <c r="AI2311">
        <v>374</v>
      </c>
      <c r="AJ2311">
        <v>2018</v>
      </c>
      <c r="AK2311">
        <v>498</v>
      </c>
      <c r="AL2311">
        <v>1600</v>
      </c>
      <c r="AM2311">
        <v>2</v>
      </c>
      <c r="AN2311">
        <v>1240</v>
      </c>
      <c r="AO2311">
        <v>616</v>
      </c>
    </row>
    <row r="2312" spans="1:41">
      <c r="A2312">
        <v>11</v>
      </c>
      <c r="B2312">
        <v>188</v>
      </c>
      <c r="C2312">
        <v>2016</v>
      </c>
      <c r="D2312">
        <v>99</v>
      </c>
      <c r="E2312">
        <v>99</v>
      </c>
      <c r="F2312">
        <v>99</v>
      </c>
      <c r="G2312">
        <v>99</v>
      </c>
      <c r="H2312">
        <v>99</v>
      </c>
      <c r="I2312">
        <v>99</v>
      </c>
      <c r="J2312">
        <v>999</v>
      </c>
      <c r="K2312">
        <v>99</v>
      </c>
      <c r="L2312">
        <v>99</v>
      </c>
      <c r="M2312">
        <v>99</v>
      </c>
      <c r="N2312">
        <v>65</v>
      </c>
      <c r="O2312">
        <v>99</v>
      </c>
      <c r="P2312">
        <v>9999</v>
      </c>
      <c r="Q2312">
        <v>1651</v>
      </c>
      <c r="R2312">
        <v>25494</v>
      </c>
      <c r="S2312">
        <v>25491</v>
      </c>
      <c r="T2312">
        <v>16.251745508747156</v>
      </c>
      <c r="U2312">
        <v>61.650190263230186</v>
      </c>
      <c r="V2312">
        <v>71.631000306740731</v>
      </c>
      <c r="W2312">
        <v>66.10766937350401</v>
      </c>
      <c r="X2312">
        <v>3.6479171569781128</v>
      </c>
      <c r="Y2312">
        <v>7.2958343139562256</v>
      </c>
      <c r="Z2312">
        <v>65.3957793990743</v>
      </c>
      <c r="AA2312">
        <v>0.56721771100789597</v>
      </c>
      <c r="AB2312">
        <v>3.0561016074279048</v>
      </c>
      <c r="AC2312">
        <v>-3.5883312917764854</v>
      </c>
      <c r="AD2312">
        <v>1.8737728033938703</v>
      </c>
      <c r="AE2312">
        <v>1.5282857449137284</v>
      </c>
      <c r="AF2312">
        <v>908</v>
      </c>
      <c r="AG2312">
        <v>10</v>
      </c>
      <c r="AH2312">
        <v>0</v>
      </c>
      <c r="AI2312">
        <v>425</v>
      </c>
      <c r="AJ2312">
        <v>2690</v>
      </c>
      <c r="AK2312">
        <v>669</v>
      </c>
      <c r="AL2312">
        <v>2245</v>
      </c>
      <c r="AM2312">
        <v>2</v>
      </c>
      <c r="AN2312">
        <v>1692</v>
      </c>
      <c r="AO2312">
        <v>788</v>
      </c>
    </row>
    <row r="2313" spans="1:41">
      <c r="A2313">
        <v>11</v>
      </c>
      <c r="B2313">
        <v>189</v>
      </c>
      <c r="C2313">
        <v>2016</v>
      </c>
      <c r="D2313">
        <v>99</v>
      </c>
      <c r="E2313">
        <v>99</v>
      </c>
      <c r="F2313">
        <v>99</v>
      </c>
      <c r="G2313">
        <v>99</v>
      </c>
      <c r="H2313">
        <v>99</v>
      </c>
      <c r="I2313">
        <v>99</v>
      </c>
      <c r="J2313">
        <v>999</v>
      </c>
      <c r="K2313">
        <v>99</v>
      </c>
      <c r="L2313">
        <v>99</v>
      </c>
      <c r="M2313">
        <v>99</v>
      </c>
      <c r="N2313">
        <v>67</v>
      </c>
      <c r="O2313">
        <v>99</v>
      </c>
      <c r="P2313">
        <v>9999</v>
      </c>
      <c r="Q2313">
        <v>1728</v>
      </c>
      <c r="R2313">
        <v>34091</v>
      </c>
      <c r="S2313">
        <v>34084</v>
      </c>
      <c r="T2313">
        <v>16.168402217594089</v>
      </c>
      <c r="U2313">
        <v>61.396109611547949</v>
      </c>
      <c r="V2313">
        <v>73.795922965413936</v>
      </c>
      <c r="W2313">
        <v>68.099624457223399</v>
      </c>
      <c r="X2313">
        <v>3.4055909184242186</v>
      </c>
      <c r="Y2313">
        <v>6.8111818368484371</v>
      </c>
      <c r="Z2313">
        <v>64.800093866416361</v>
      </c>
      <c r="AA2313">
        <v>0.57491051307956142</v>
      </c>
      <c r="AB2313">
        <v>3.0290379862853056</v>
      </c>
      <c r="AC2313">
        <v>-3.3278374261707442</v>
      </c>
      <c r="AD2313">
        <v>2.5056400972974209</v>
      </c>
      <c r="AE2313">
        <v>2.1050437020233903</v>
      </c>
      <c r="AF2313">
        <v>1182</v>
      </c>
      <c r="AG2313">
        <v>9</v>
      </c>
      <c r="AH2313">
        <v>0</v>
      </c>
      <c r="AI2313">
        <v>522</v>
      </c>
      <c r="AJ2313">
        <v>3363</v>
      </c>
      <c r="AK2313">
        <v>829</v>
      </c>
      <c r="AL2313">
        <v>2819</v>
      </c>
      <c r="AM2313">
        <v>2</v>
      </c>
      <c r="AN2313">
        <v>2141</v>
      </c>
      <c r="AO2313">
        <v>1081</v>
      </c>
    </row>
    <row r="2314" spans="1:41">
      <c r="A2314">
        <v>11</v>
      </c>
      <c r="B2314">
        <v>190</v>
      </c>
      <c r="C2314">
        <v>2016</v>
      </c>
      <c r="D2314">
        <v>99</v>
      </c>
      <c r="E2314">
        <v>99</v>
      </c>
      <c r="F2314">
        <v>99</v>
      </c>
      <c r="G2314">
        <v>99</v>
      </c>
      <c r="H2314">
        <v>99</v>
      </c>
      <c r="I2314">
        <v>99</v>
      </c>
      <c r="J2314">
        <v>999</v>
      </c>
      <c r="K2314">
        <v>99</v>
      </c>
      <c r="L2314">
        <v>99</v>
      </c>
      <c r="M2314">
        <v>99</v>
      </c>
      <c r="N2314">
        <v>69</v>
      </c>
      <c r="O2314">
        <v>99</v>
      </c>
      <c r="P2314">
        <v>9999</v>
      </c>
      <c r="Q2314">
        <v>1757</v>
      </c>
      <c r="R2314">
        <v>44500</v>
      </c>
      <c r="S2314">
        <v>44497</v>
      </c>
      <c r="T2314">
        <v>16.071820224719101</v>
      </c>
      <c r="U2314">
        <v>61.121895858147752</v>
      </c>
      <c r="V2314">
        <v>75.955424314214554</v>
      </c>
      <c r="W2314">
        <v>70.102137222734086</v>
      </c>
      <c r="X2314">
        <v>3.4247191011235958</v>
      </c>
      <c r="Y2314">
        <v>6.8494382022471916</v>
      </c>
      <c r="Z2314">
        <v>64.788764044943818</v>
      </c>
      <c r="AA2314">
        <v>0.57428091132201398</v>
      </c>
      <c r="AB2314">
        <v>2.9930170089946562</v>
      </c>
      <c r="AC2314">
        <v>-2.0866003720958783</v>
      </c>
      <c r="AD2314">
        <v>3.270686818507385</v>
      </c>
      <c r="AE2314">
        <v>2.8289666860952001</v>
      </c>
      <c r="AF2314">
        <v>1369</v>
      </c>
      <c r="AG2314">
        <v>17</v>
      </c>
      <c r="AH2314">
        <v>1</v>
      </c>
      <c r="AI2314">
        <v>476</v>
      </c>
      <c r="AJ2314">
        <v>4392</v>
      </c>
      <c r="AK2314">
        <v>1142</v>
      </c>
      <c r="AL2314">
        <v>3772</v>
      </c>
      <c r="AM2314">
        <v>3</v>
      </c>
      <c r="AN2314">
        <v>2685</v>
      </c>
      <c r="AO2314">
        <v>1400</v>
      </c>
    </row>
    <row r="2315" spans="1:41">
      <c r="A2315">
        <v>11</v>
      </c>
      <c r="B2315">
        <v>191</v>
      </c>
      <c r="C2315">
        <v>2016</v>
      </c>
      <c r="D2315">
        <v>99</v>
      </c>
      <c r="E2315">
        <v>99</v>
      </c>
      <c r="F2315">
        <v>99</v>
      </c>
      <c r="G2315">
        <v>99</v>
      </c>
      <c r="H2315">
        <v>99</v>
      </c>
      <c r="I2315">
        <v>99</v>
      </c>
      <c r="J2315">
        <v>999</v>
      </c>
      <c r="K2315">
        <v>99</v>
      </c>
      <c r="L2315">
        <v>99</v>
      </c>
      <c r="M2315">
        <v>99</v>
      </c>
      <c r="N2315">
        <v>71</v>
      </c>
      <c r="O2315">
        <v>99</v>
      </c>
      <c r="P2315">
        <v>9999</v>
      </c>
      <c r="Q2315">
        <v>1792</v>
      </c>
      <c r="R2315">
        <v>59535</v>
      </c>
      <c r="S2315">
        <v>59534</v>
      </c>
      <c r="T2315">
        <v>15.971478961955151</v>
      </c>
      <c r="U2315">
        <v>60.853260321832899</v>
      </c>
      <c r="V2315">
        <v>78.069678111412401</v>
      </c>
      <c r="W2315">
        <v>72.057090066180095</v>
      </c>
      <c r="X2315">
        <v>3.2384311749391115</v>
      </c>
      <c r="Y2315">
        <v>6.476862349878223</v>
      </c>
      <c r="Z2315">
        <v>65.262450659276041</v>
      </c>
      <c r="AA2315">
        <v>0.58201107771750005</v>
      </c>
      <c r="AB2315">
        <v>2.9647713832349112</v>
      </c>
      <c r="AC2315">
        <v>-2.2066700537288098</v>
      </c>
      <c r="AD2315">
        <v>4.3757379716817324</v>
      </c>
      <c r="AE2315">
        <v>3.8905197626275991</v>
      </c>
      <c r="AF2315">
        <v>1564</v>
      </c>
      <c r="AG2315">
        <v>25</v>
      </c>
      <c r="AH2315">
        <v>0</v>
      </c>
      <c r="AI2315">
        <v>548</v>
      </c>
      <c r="AJ2315">
        <v>5537</v>
      </c>
      <c r="AK2315">
        <v>1490</v>
      </c>
      <c r="AL2315">
        <v>4861</v>
      </c>
      <c r="AM2315">
        <v>5</v>
      </c>
      <c r="AN2315">
        <v>3408</v>
      </c>
      <c r="AO2315">
        <v>1730</v>
      </c>
    </row>
    <row r="2316" spans="1:41">
      <c r="A2316">
        <v>11</v>
      </c>
      <c r="B2316">
        <v>192</v>
      </c>
      <c r="C2316">
        <v>2016</v>
      </c>
      <c r="D2316">
        <v>99</v>
      </c>
      <c r="E2316">
        <v>99</v>
      </c>
      <c r="F2316">
        <v>99</v>
      </c>
      <c r="G2316">
        <v>99</v>
      </c>
      <c r="H2316">
        <v>99</v>
      </c>
      <c r="I2316">
        <v>99</v>
      </c>
      <c r="J2316">
        <v>999</v>
      </c>
      <c r="K2316">
        <v>99</v>
      </c>
      <c r="L2316">
        <v>99</v>
      </c>
      <c r="M2316">
        <v>99</v>
      </c>
      <c r="N2316">
        <v>73</v>
      </c>
      <c r="O2316">
        <v>99</v>
      </c>
      <c r="P2316">
        <v>9999</v>
      </c>
      <c r="Q2316">
        <v>1827</v>
      </c>
      <c r="R2316">
        <v>73316</v>
      </c>
      <c r="S2316">
        <v>73313</v>
      </c>
      <c r="T2316">
        <v>15.896516449342576</v>
      </c>
      <c r="U2316">
        <v>60.655777283701397</v>
      </c>
      <c r="V2316">
        <v>80.264554984926377</v>
      </c>
      <c r="W2316">
        <v>74.081132950500262</v>
      </c>
      <c r="X2316">
        <v>3.048447814938076</v>
      </c>
      <c r="Y2316">
        <v>6.0968956298761521</v>
      </c>
      <c r="Z2316">
        <v>63.782803208030998</v>
      </c>
      <c r="AA2316">
        <v>0.57578054608148199</v>
      </c>
      <c r="AB2316">
        <v>2.9129407081568286</v>
      </c>
      <c r="AC2316">
        <v>-2.0182139691154251</v>
      </c>
      <c r="AD2316">
        <v>5.3886219052963442</v>
      </c>
      <c r="AE2316">
        <v>4.9255467997264208</v>
      </c>
      <c r="AF2316">
        <v>1719</v>
      </c>
      <c r="AG2316">
        <v>25</v>
      </c>
      <c r="AH2316">
        <v>0</v>
      </c>
      <c r="AI2316">
        <v>581</v>
      </c>
      <c r="AJ2316">
        <v>6816</v>
      </c>
      <c r="AK2316">
        <v>1800</v>
      </c>
      <c r="AL2316">
        <v>5929</v>
      </c>
      <c r="AM2316">
        <v>5</v>
      </c>
      <c r="AN2316">
        <v>4041</v>
      </c>
      <c r="AO2316">
        <v>1990</v>
      </c>
    </row>
    <row r="2317" spans="1:41">
      <c r="A2317">
        <v>11</v>
      </c>
      <c r="B2317">
        <v>193</v>
      </c>
      <c r="C2317">
        <v>2016</v>
      </c>
      <c r="D2317">
        <v>99</v>
      </c>
      <c r="E2317">
        <v>99</v>
      </c>
      <c r="F2317">
        <v>99</v>
      </c>
      <c r="G2317">
        <v>99</v>
      </c>
      <c r="H2317">
        <v>99</v>
      </c>
      <c r="I2317">
        <v>99</v>
      </c>
      <c r="J2317">
        <v>999</v>
      </c>
      <c r="K2317">
        <v>99</v>
      </c>
      <c r="L2317">
        <v>99</v>
      </c>
      <c r="M2317">
        <v>99</v>
      </c>
      <c r="N2317">
        <v>75</v>
      </c>
      <c r="O2317">
        <v>99</v>
      </c>
      <c r="P2317">
        <v>9999</v>
      </c>
      <c r="Q2317">
        <v>1821</v>
      </c>
      <c r="R2317">
        <v>94251</v>
      </c>
      <c r="S2317">
        <v>94249</v>
      </c>
      <c r="T2317">
        <v>15.812458223254923</v>
      </c>
      <c r="U2317">
        <v>60.428588101730512</v>
      </c>
      <c r="V2317">
        <v>82.420343924955702</v>
      </c>
      <c r="W2317">
        <v>76.072380608812324</v>
      </c>
      <c r="X2317">
        <v>2.947448833434128</v>
      </c>
      <c r="Y2317">
        <v>5.894897666868256</v>
      </c>
      <c r="Z2317">
        <v>63.573861285291407</v>
      </c>
      <c r="AA2317">
        <v>0.57504685213842621</v>
      </c>
      <c r="AB2317">
        <v>2.8581676557623261</v>
      </c>
      <c r="AC2317">
        <v>-1.597256071747553</v>
      </c>
      <c r="AD2317">
        <v>6.9273146815986353</v>
      </c>
      <c r="AE2317">
        <v>6.5023389012204955</v>
      </c>
      <c r="AF2317">
        <v>1892</v>
      </c>
      <c r="AG2317">
        <v>63</v>
      </c>
      <c r="AH2317">
        <v>1</v>
      </c>
      <c r="AI2317">
        <v>588</v>
      </c>
      <c r="AJ2317">
        <v>8402</v>
      </c>
      <c r="AK2317">
        <v>2147</v>
      </c>
      <c r="AL2317">
        <v>7255</v>
      </c>
      <c r="AM2317">
        <v>8</v>
      </c>
      <c r="AN2317">
        <v>5079</v>
      </c>
      <c r="AO2317">
        <v>2484</v>
      </c>
    </row>
    <row r="2318" spans="1:41">
      <c r="A2318">
        <v>11</v>
      </c>
      <c r="B2318">
        <v>194</v>
      </c>
      <c r="C2318">
        <v>2016</v>
      </c>
      <c r="D2318">
        <v>99</v>
      </c>
      <c r="E2318">
        <v>99</v>
      </c>
      <c r="F2318">
        <v>99</v>
      </c>
      <c r="G2318">
        <v>99</v>
      </c>
      <c r="H2318">
        <v>99</v>
      </c>
      <c r="I2318">
        <v>99</v>
      </c>
      <c r="J2318">
        <v>999</v>
      </c>
      <c r="K2318">
        <v>99</v>
      </c>
      <c r="L2318">
        <v>99</v>
      </c>
      <c r="M2318">
        <v>99</v>
      </c>
      <c r="N2318">
        <v>77</v>
      </c>
      <c r="O2318">
        <v>99</v>
      </c>
      <c r="P2318">
        <v>9999</v>
      </c>
      <c r="Q2318">
        <v>1839</v>
      </c>
      <c r="R2318">
        <v>106212</v>
      </c>
      <c r="S2318">
        <v>106211</v>
      </c>
      <c r="T2318">
        <v>15.740679019319845</v>
      </c>
      <c r="U2318">
        <v>60.256894295317821</v>
      </c>
      <c r="V2318">
        <v>84.596088003362098</v>
      </c>
      <c r="W2318">
        <v>78.081446366195863</v>
      </c>
      <c r="X2318">
        <v>2.888562497646217</v>
      </c>
      <c r="Y2318">
        <v>5.777124995292434</v>
      </c>
      <c r="Z2318">
        <v>62.614393853801808</v>
      </c>
      <c r="AA2318">
        <v>0.57644343543691789</v>
      </c>
      <c r="AB2318">
        <v>2.7972234856764122</v>
      </c>
      <c r="AC2318">
        <v>-1.2195355016595264</v>
      </c>
      <c r="AD2318">
        <v>7.806431199265309</v>
      </c>
      <c r="AE2318">
        <v>7.5211316434109676</v>
      </c>
      <c r="AF2318">
        <v>1933</v>
      </c>
      <c r="AG2318">
        <v>55</v>
      </c>
      <c r="AH2318">
        <v>1</v>
      </c>
      <c r="AI2318">
        <v>591</v>
      </c>
      <c r="AJ2318">
        <v>9165</v>
      </c>
      <c r="AK2318">
        <v>2446</v>
      </c>
      <c r="AL2318">
        <v>7945</v>
      </c>
      <c r="AM2318">
        <v>7</v>
      </c>
      <c r="AN2318">
        <v>5582</v>
      </c>
      <c r="AO2318">
        <v>2691</v>
      </c>
    </row>
    <row r="2319" spans="1:41">
      <c r="A2319">
        <v>11</v>
      </c>
      <c r="B2319">
        <v>195</v>
      </c>
      <c r="C2319">
        <v>2016</v>
      </c>
      <c r="D2319">
        <v>99</v>
      </c>
      <c r="E2319">
        <v>99</v>
      </c>
      <c r="F2319">
        <v>99</v>
      </c>
      <c r="G2319">
        <v>99</v>
      </c>
      <c r="H2319">
        <v>99</v>
      </c>
      <c r="I2319">
        <v>99</v>
      </c>
      <c r="J2319">
        <v>999</v>
      </c>
      <c r="K2319">
        <v>99</v>
      </c>
      <c r="L2319">
        <v>99</v>
      </c>
      <c r="M2319">
        <v>99</v>
      </c>
      <c r="N2319">
        <v>79</v>
      </c>
      <c r="O2319">
        <v>99</v>
      </c>
      <c r="P2319">
        <v>9999</v>
      </c>
      <c r="Q2319">
        <v>1877</v>
      </c>
      <c r="R2319">
        <v>119981</v>
      </c>
      <c r="S2319">
        <v>119980</v>
      </c>
      <c r="T2319">
        <v>15.665238662788273</v>
      </c>
      <c r="U2319">
        <v>60.078904817469592</v>
      </c>
      <c r="V2319">
        <v>86.766946712141589</v>
      </c>
      <c r="W2319">
        <v>80.085220036672879</v>
      </c>
      <c r="X2319">
        <v>2.6504196497778807</v>
      </c>
      <c r="Y2319">
        <v>5.3008392995557614</v>
      </c>
      <c r="Z2319">
        <v>61.7981180353556</v>
      </c>
      <c r="AA2319">
        <v>0.58134441767442324</v>
      </c>
      <c r="AB2319">
        <v>2.7437270406853145</v>
      </c>
      <c r="AC2319">
        <v>-1.5940387645908063</v>
      </c>
      <c r="AD2319">
        <v>8.8184331499176256</v>
      </c>
      <c r="AE2319">
        <v>8.7141909792727432</v>
      </c>
      <c r="AF2319">
        <v>1903</v>
      </c>
      <c r="AG2319">
        <v>69</v>
      </c>
      <c r="AH2319">
        <v>1</v>
      </c>
      <c r="AI2319">
        <v>548</v>
      </c>
      <c r="AJ2319">
        <v>10173</v>
      </c>
      <c r="AK2319">
        <v>2591</v>
      </c>
      <c r="AL2319">
        <v>8957</v>
      </c>
      <c r="AM2319">
        <v>13</v>
      </c>
      <c r="AN2319">
        <v>6164</v>
      </c>
      <c r="AO2319">
        <v>2831</v>
      </c>
    </row>
    <row r="2320" spans="1:41">
      <c r="A2320">
        <v>11</v>
      </c>
      <c r="B2320">
        <v>196</v>
      </c>
      <c r="C2320">
        <v>2016</v>
      </c>
      <c r="D2320">
        <v>99</v>
      </c>
      <c r="E2320">
        <v>99</v>
      </c>
      <c r="F2320">
        <v>99</v>
      </c>
      <c r="G2320">
        <v>99</v>
      </c>
      <c r="H2320">
        <v>99</v>
      </c>
      <c r="I2320">
        <v>99</v>
      </c>
      <c r="J2320">
        <v>999</v>
      </c>
      <c r="K2320">
        <v>99</v>
      </c>
      <c r="L2320">
        <v>99</v>
      </c>
      <c r="M2320">
        <v>99</v>
      </c>
      <c r="N2320">
        <v>81</v>
      </c>
      <c r="O2320">
        <v>99</v>
      </c>
      <c r="P2320">
        <v>9999</v>
      </c>
      <c r="Q2320">
        <v>1852</v>
      </c>
      <c r="R2320">
        <v>122064</v>
      </c>
      <c r="S2320">
        <v>122063</v>
      </c>
      <c r="T2320">
        <v>15.614800432559973</v>
      </c>
      <c r="U2320">
        <v>59.970310413475005</v>
      </c>
      <c r="V2320">
        <v>88.896072875852553</v>
      </c>
      <c r="W2320">
        <v>82.050395287679507</v>
      </c>
      <c r="X2320">
        <v>2.6551645038668243</v>
      </c>
      <c r="Y2320">
        <v>5.3103290077336487</v>
      </c>
      <c r="Z2320">
        <v>60.144678201599149</v>
      </c>
      <c r="AA2320">
        <v>0.57212772735800477</v>
      </c>
      <c r="AB2320">
        <v>2.6985236356142481</v>
      </c>
      <c r="AC2320">
        <v>-1.1774110388224723</v>
      </c>
      <c r="AD2320">
        <v>8.9715306924558504</v>
      </c>
      <c r="AE2320">
        <v>9.0830260590397884</v>
      </c>
      <c r="AF2320">
        <v>1857</v>
      </c>
      <c r="AG2320">
        <v>58</v>
      </c>
      <c r="AH2320">
        <v>0</v>
      </c>
      <c r="AI2320">
        <v>489</v>
      </c>
      <c r="AJ2320">
        <v>10138</v>
      </c>
      <c r="AK2320">
        <v>2621</v>
      </c>
      <c r="AL2320">
        <v>8939</v>
      </c>
      <c r="AM2320">
        <v>14</v>
      </c>
      <c r="AN2320">
        <v>6194</v>
      </c>
      <c r="AO2320">
        <v>2891</v>
      </c>
    </row>
    <row r="2321" spans="1:41">
      <c r="A2321">
        <v>11</v>
      </c>
      <c r="B2321">
        <v>197</v>
      </c>
      <c r="C2321">
        <v>2016</v>
      </c>
      <c r="D2321">
        <v>99</v>
      </c>
      <c r="E2321">
        <v>99</v>
      </c>
      <c r="F2321">
        <v>99</v>
      </c>
      <c r="G2321">
        <v>99</v>
      </c>
      <c r="H2321">
        <v>99</v>
      </c>
      <c r="I2321">
        <v>99</v>
      </c>
      <c r="J2321">
        <v>999</v>
      </c>
      <c r="K2321">
        <v>99</v>
      </c>
      <c r="L2321">
        <v>99</v>
      </c>
      <c r="M2321">
        <v>99</v>
      </c>
      <c r="N2321">
        <v>83</v>
      </c>
      <c r="O2321">
        <v>99</v>
      </c>
      <c r="P2321">
        <v>9999</v>
      </c>
      <c r="Q2321">
        <v>1858</v>
      </c>
      <c r="R2321">
        <v>119969</v>
      </c>
      <c r="S2321">
        <v>119967</v>
      </c>
      <c r="T2321">
        <v>15.571956088656236</v>
      </c>
      <c r="U2321">
        <v>59.869580801387023</v>
      </c>
      <c r="V2321">
        <v>91.054580457444445</v>
      </c>
      <c r="W2321">
        <v>84.041981544925747</v>
      </c>
      <c r="X2321">
        <v>2.6440163708958142</v>
      </c>
      <c r="Y2321">
        <v>5.2880327417916284</v>
      </c>
      <c r="Z2321">
        <v>57.32147471430121</v>
      </c>
      <c r="AA2321">
        <v>0.58105669428082485</v>
      </c>
      <c r="AB2321">
        <v>2.6500805299138745</v>
      </c>
      <c r="AC2321">
        <v>-1.230144838541658</v>
      </c>
      <c r="AD2321">
        <v>8.8175511669553348</v>
      </c>
      <c r="AE2321">
        <v>9.1437411937968101</v>
      </c>
      <c r="AF2321">
        <v>1701</v>
      </c>
      <c r="AG2321">
        <v>59</v>
      </c>
      <c r="AH2321">
        <v>0</v>
      </c>
      <c r="AI2321">
        <v>431</v>
      </c>
      <c r="AJ2321">
        <v>10069</v>
      </c>
      <c r="AK2321">
        <v>2570</v>
      </c>
      <c r="AL2321">
        <v>8557</v>
      </c>
      <c r="AM2321">
        <v>15</v>
      </c>
      <c r="AN2321">
        <v>6062</v>
      </c>
      <c r="AO2321">
        <v>2768</v>
      </c>
    </row>
    <row r="2322" spans="1:41">
      <c r="A2322">
        <v>11</v>
      </c>
      <c r="B2322">
        <v>198</v>
      </c>
      <c r="C2322">
        <v>2016</v>
      </c>
      <c r="D2322">
        <v>99</v>
      </c>
      <c r="E2322">
        <v>99</v>
      </c>
      <c r="F2322">
        <v>99</v>
      </c>
      <c r="G2322">
        <v>99</v>
      </c>
      <c r="H2322">
        <v>99</v>
      </c>
      <c r="I2322">
        <v>99</v>
      </c>
      <c r="J2322">
        <v>999</v>
      </c>
      <c r="K2322">
        <v>99</v>
      </c>
      <c r="L2322">
        <v>99</v>
      </c>
      <c r="M2322">
        <v>99</v>
      </c>
      <c r="N2322">
        <v>85</v>
      </c>
      <c r="O2322">
        <v>99</v>
      </c>
      <c r="P2322">
        <v>9999</v>
      </c>
      <c r="Q2322">
        <v>1853</v>
      </c>
      <c r="R2322">
        <v>112753</v>
      </c>
      <c r="S2322">
        <v>112751</v>
      </c>
      <c r="T2322">
        <v>15.519941819729851</v>
      </c>
      <c r="U2322">
        <v>59.764977694211133</v>
      </c>
      <c r="V2322">
        <v>93.20655406764736</v>
      </c>
      <c r="W2322">
        <v>86.028128353628986</v>
      </c>
      <c r="X2322">
        <v>2.6775340789158597</v>
      </c>
      <c r="Y2322">
        <v>5.3550681578317194</v>
      </c>
      <c r="Z2322">
        <v>56.607806444174415</v>
      </c>
      <c r="AA2322">
        <v>0.56566191405569155</v>
      </c>
      <c r="AB2322">
        <v>2.6079196161658595</v>
      </c>
      <c r="AC2322">
        <v>-0.63303339315469609</v>
      </c>
      <c r="AD2322">
        <v>8.2871854122958002</v>
      </c>
      <c r="AE2322">
        <v>8.7968405413558504</v>
      </c>
      <c r="AF2322">
        <v>1482</v>
      </c>
      <c r="AG2322">
        <v>51</v>
      </c>
      <c r="AH2322">
        <v>1</v>
      </c>
      <c r="AI2322">
        <v>380</v>
      </c>
      <c r="AJ2322">
        <v>9591</v>
      </c>
      <c r="AK2322">
        <v>2233</v>
      </c>
      <c r="AL2322">
        <v>8047</v>
      </c>
      <c r="AM2322">
        <v>10</v>
      </c>
      <c r="AN2322">
        <v>5945</v>
      </c>
      <c r="AO2322">
        <v>2614</v>
      </c>
    </row>
    <row r="2323" spans="1:41">
      <c r="A2323">
        <v>11</v>
      </c>
      <c r="B2323">
        <v>199</v>
      </c>
      <c r="C2323">
        <v>2016</v>
      </c>
      <c r="D2323">
        <v>99</v>
      </c>
      <c r="E2323">
        <v>99</v>
      </c>
      <c r="F2323">
        <v>99</v>
      </c>
      <c r="G2323">
        <v>99</v>
      </c>
      <c r="H2323">
        <v>99</v>
      </c>
      <c r="I2323">
        <v>99</v>
      </c>
      <c r="J2323">
        <v>999</v>
      </c>
      <c r="K2323">
        <v>99</v>
      </c>
      <c r="L2323">
        <v>99</v>
      </c>
      <c r="M2323">
        <v>99</v>
      </c>
      <c r="N2323">
        <v>87</v>
      </c>
      <c r="O2323">
        <v>99</v>
      </c>
      <c r="P2323">
        <v>9999</v>
      </c>
      <c r="Q2323">
        <v>1903</v>
      </c>
      <c r="R2323">
        <v>134760</v>
      </c>
      <c r="S2323">
        <v>134755</v>
      </c>
      <c r="T2323">
        <v>15.505743544078362</v>
      </c>
      <c r="U2323">
        <v>59.727780045267345</v>
      </c>
      <c r="V2323">
        <v>95.875386063380603</v>
      </c>
      <c r="W2323">
        <v>88.489689436384992</v>
      </c>
      <c r="X2323">
        <v>2.7478480261205114</v>
      </c>
      <c r="Y2323">
        <v>5.4956960522410228</v>
      </c>
      <c r="Z2323">
        <v>52.561590976550896</v>
      </c>
      <c r="AA2323">
        <v>0.86375511932847759</v>
      </c>
      <c r="AB2323">
        <v>2.5556115267562327</v>
      </c>
      <c r="AC2323">
        <v>-0.9580819865989475</v>
      </c>
      <c r="AD2323">
        <v>9.9046686665630315</v>
      </c>
      <c r="AE2323">
        <v>10.814424230973112</v>
      </c>
      <c r="AF2323">
        <v>1659</v>
      </c>
      <c r="AG2323">
        <v>61</v>
      </c>
      <c r="AH2323">
        <v>1</v>
      </c>
      <c r="AI2323">
        <v>429</v>
      </c>
      <c r="AJ2323">
        <v>11791</v>
      </c>
      <c r="AK2323">
        <v>2663</v>
      </c>
      <c r="AL2323">
        <v>9773</v>
      </c>
      <c r="AM2323">
        <v>18</v>
      </c>
      <c r="AN2323">
        <v>7269</v>
      </c>
      <c r="AO2323">
        <v>3184</v>
      </c>
    </row>
    <row r="2324" spans="1:41">
      <c r="A2324">
        <v>11</v>
      </c>
      <c r="B2324">
        <v>200</v>
      </c>
      <c r="C2324">
        <v>2016</v>
      </c>
      <c r="D2324">
        <v>99</v>
      </c>
      <c r="E2324">
        <v>99</v>
      </c>
      <c r="F2324">
        <v>99</v>
      </c>
      <c r="G2324">
        <v>99</v>
      </c>
      <c r="H2324">
        <v>99</v>
      </c>
      <c r="I2324">
        <v>99</v>
      </c>
      <c r="J2324">
        <v>999</v>
      </c>
      <c r="K2324">
        <v>99</v>
      </c>
      <c r="L2324">
        <v>99</v>
      </c>
      <c r="M2324">
        <v>99</v>
      </c>
      <c r="N2324">
        <v>90</v>
      </c>
      <c r="O2324">
        <v>99</v>
      </c>
      <c r="P2324">
        <v>9999</v>
      </c>
      <c r="Q2324">
        <v>1968</v>
      </c>
      <c r="R2324">
        <v>138097</v>
      </c>
      <c r="S2324">
        <v>138094</v>
      </c>
      <c r="T2324">
        <v>15.458699320043163</v>
      </c>
      <c r="U2324">
        <v>59.628064941271887</v>
      </c>
      <c r="V2324">
        <v>99.921328730170714</v>
      </c>
      <c r="W2324">
        <v>92.225360261849289</v>
      </c>
      <c r="X2324">
        <v>3.2346828678392745</v>
      </c>
      <c r="Y2324">
        <v>6.469365735678549</v>
      </c>
      <c r="Z2324">
        <v>49.107511386923683</v>
      </c>
      <c r="AA2324">
        <v>1.4170868034407731</v>
      </c>
      <c r="AB2324">
        <v>2.499118084938766</v>
      </c>
      <c r="AC2324">
        <v>-0.46140914030926405</v>
      </c>
      <c r="AD2324">
        <v>10.149933428660992</v>
      </c>
      <c r="AE2324">
        <v>11.550240115266501</v>
      </c>
      <c r="AF2324">
        <v>1536</v>
      </c>
      <c r="AG2324">
        <v>60</v>
      </c>
      <c r="AH2324">
        <v>0</v>
      </c>
      <c r="AI2324">
        <v>395</v>
      </c>
      <c r="AJ2324">
        <v>12408</v>
      </c>
      <c r="AK2324">
        <v>2611</v>
      </c>
      <c r="AL2324">
        <v>10320</v>
      </c>
      <c r="AM2324">
        <v>19</v>
      </c>
      <c r="AN2324">
        <v>7674</v>
      </c>
      <c r="AO2324">
        <v>3455</v>
      </c>
    </row>
    <row r="2325" spans="1:41">
      <c r="A2325">
        <v>11</v>
      </c>
      <c r="B2325">
        <v>201</v>
      </c>
      <c r="C2325">
        <v>2016</v>
      </c>
      <c r="D2325">
        <v>99</v>
      </c>
      <c r="E2325">
        <v>99</v>
      </c>
      <c r="F2325">
        <v>99</v>
      </c>
      <c r="G2325">
        <v>99</v>
      </c>
      <c r="H2325">
        <v>99</v>
      </c>
      <c r="I2325">
        <v>99</v>
      </c>
      <c r="J2325">
        <v>999</v>
      </c>
      <c r="K2325">
        <v>99</v>
      </c>
      <c r="L2325">
        <v>99</v>
      </c>
      <c r="M2325">
        <v>99</v>
      </c>
      <c r="N2325">
        <v>95</v>
      </c>
      <c r="O2325">
        <v>99</v>
      </c>
      <c r="P2325">
        <v>9999</v>
      </c>
      <c r="Q2325">
        <v>1860</v>
      </c>
      <c r="R2325">
        <v>58343</v>
      </c>
      <c r="S2325">
        <v>58340</v>
      </c>
      <c r="T2325">
        <v>15.40530997720378</v>
      </c>
      <c r="U2325">
        <v>59.532893383613285</v>
      </c>
      <c r="V2325">
        <v>105.25043353658914</v>
      </c>
      <c r="W2325">
        <v>97.14116558107618</v>
      </c>
      <c r="X2325">
        <v>4.0296179490255888</v>
      </c>
      <c r="Y2325">
        <v>8.0592358980511776</v>
      </c>
      <c r="Z2325">
        <v>46.422021493581056</v>
      </c>
      <c r="AA2325">
        <v>1.412067322478074</v>
      </c>
      <c r="AB2325">
        <v>2.4461841496534671</v>
      </c>
      <c r="AC2325">
        <v>-0.85913327214760493</v>
      </c>
      <c r="AD2325">
        <v>4.2881276640938486</v>
      </c>
      <c r="AE2325">
        <v>5.1396740533651561</v>
      </c>
      <c r="AF2325">
        <v>667</v>
      </c>
      <c r="AG2325">
        <v>22</v>
      </c>
      <c r="AH2325">
        <v>0</v>
      </c>
      <c r="AI2325">
        <v>180</v>
      </c>
      <c r="AJ2325">
        <v>5174</v>
      </c>
      <c r="AK2325">
        <v>1073</v>
      </c>
      <c r="AL2325">
        <v>4407</v>
      </c>
      <c r="AM2325">
        <v>8</v>
      </c>
      <c r="AN2325">
        <v>3531</v>
      </c>
      <c r="AO2325">
        <v>1530</v>
      </c>
    </row>
    <row r="2326" spans="1:41">
      <c r="A2326">
        <v>11</v>
      </c>
      <c r="B2326">
        <v>202</v>
      </c>
      <c r="C2326">
        <v>2016</v>
      </c>
      <c r="D2326">
        <v>99</v>
      </c>
      <c r="E2326">
        <v>99</v>
      </c>
      <c r="F2326">
        <v>99</v>
      </c>
      <c r="G2326">
        <v>99</v>
      </c>
      <c r="H2326">
        <v>99</v>
      </c>
      <c r="I2326">
        <v>99</v>
      </c>
      <c r="J2326">
        <v>999</v>
      </c>
      <c r="K2326">
        <v>99</v>
      </c>
      <c r="L2326">
        <v>99</v>
      </c>
      <c r="M2326">
        <v>99</v>
      </c>
      <c r="N2326">
        <v>100</v>
      </c>
      <c r="O2326">
        <v>99</v>
      </c>
      <c r="P2326">
        <v>9999</v>
      </c>
      <c r="Q2326">
        <v>1625</v>
      </c>
      <c r="R2326">
        <v>21933</v>
      </c>
      <c r="S2326">
        <v>21931</v>
      </c>
      <c r="T2326">
        <v>15.353303241690604</v>
      </c>
      <c r="U2326">
        <v>59.453376499019633</v>
      </c>
      <c r="V2326">
        <v>110.64740477039462</v>
      </c>
      <c r="W2326">
        <v>102.11822990287706</v>
      </c>
      <c r="X2326">
        <v>5.466648429307436</v>
      </c>
      <c r="Y2326">
        <v>10.933296858614872</v>
      </c>
      <c r="Z2326">
        <v>42.42465690967947</v>
      </c>
      <c r="AA2326">
        <v>1.4165680610505902</v>
      </c>
      <c r="AB2326">
        <v>2.4222258053101111</v>
      </c>
      <c r="AC2326">
        <v>-0.80684960420938212</v>
      </c>
      <c r="AD2326">
        <v>1.6120443593330887</v>
      </c>
      <c r="AE2326">
        <v>2.0310824614854619</v>
      </c>
      <c r="AF2326">
        <v>298</v>
      </c>
      <c r="AG2326">
        <v>7</v>
      </c>
      <c r="AH2326">
        <v>0</v>
      </c>
      <c r="AI2326">
        <v>92</v>
      </c>
      <c r="AJ2326">
        <v>1972</v>
      </c>
      <c r="AK2326">
        <v>447</v>
      </c>
      <c r="AL2326">
        <v>1664</v>
      </c>
      <c r="AM2326">
        <v>5</v>
      </c>
      <c r="AN2326">
        <v>1410</v>
      </c>
      <c r="AO2326">
        <v>636</v>
      </c>
    </row>
    <row r="2327" spans="1:41">
      <c r="A2327">
        <v>11</v>
      </c>
      <c r="B2327">
        <v>203</v>
      </c>
      <c r="C2327">
        <v>2016</v>
      </c>
      <c r="D2327">
        <v>99</v>
      </c>
      <c r="E2327">
        <v>99</v>
      </c>
      <c r="F2327">
        <v>99</v>
      </c>
      <c r="G2327">
        <v>99</v>
      </c>
      <c r="H2327">
        <v>99</v>
      </c>
      <c r="I2327">
        <v>99</v>
      </c>
      <c r="J2327">
        <v>999</v>
      </c>
      <c r="K2327">
        <v>99</v>
      </c>
      <c r="L2327">
        <v>99</v>
      </c>
      <c r="M2327">
        <v>99</v>
      </c>
      <c r="N2327">
        <v>105</v>
      </c>
      <c r="O2327">
        <v>99</v>
      </c>
      <c r="P2327">
        <v>9999</v>
      </c>
      <c r="Q2327">
        <v>1241</v>
      </c>
      <c r="R2327">
        <v>8707</v>
      </c>
      <c r="S2327">
        <v>8707</v>
      </c>
      <c r="T2327">
        <v>14.693235327897092</v>
      </c>
      <c r="U2327">
        <v>58.197542207419311</v>
      </c>
      <c r="V2327">
        <v>116.13308229726502</v>
      </c>
      <c r="W2327">
        <v>107.19083496037641</v>
      </c>
      <c r="X2327">
        <v>5.1108303663718866</v>
      </c>
      <c r="Y2327">
        <v>10.221660732743771</v>
      </c>
      <c r="Z2327">
        <v>41.483863558056726</v>
      </c>
      <c r="AA2327">
        <v>1.4387422179379221</v>
      </c>
      <c r="AB2327">
        <v>3.0043081390600905</v>
      </c>
      <c r="AC2327">
        <v>-19.160271788750965</v>
      </c>
      <c r="AD2327">
        <v>0.63995213772457915</v>
      </c>
      <c r="AE2327">
        <v>0.84643193644347425</v>
      </c>
      <c r="AF2327">
        <v>116</v>
      </c>
      <c r="AG2327">
        <v>1</v>
      </c>
      <c r="AH2327">
        <v>0</v>
      </c>
      <c r="AI2327">
        <v>42</v>
      </c>
      <c r="AJ2327">
        <v>745</v>
      </c>
      <c r="AK2327">
        <v>156</v>
      </c>
      <c r="AL2327">
        <v>604</v>
      </c>
      <c r="AM2327">
        <v>2</v>
      </c>
      <c r="AN2327">
        <v>533</v>
      </c>
      <c r="AO2327">
        <v>240</v>
      </c>
    </row>
    <row r="2328" spans="1:41">
      <c r="A2328">
        <v>11</v>
      </c>
      <c r="B2328">
        <v>204</v>
      </c>
      <c r="C2328">
        <v>2016</v>
      </c>
      <c r="D2328">
        <v>99</v>
      </c>
      <c r="E2328">
        <v>99</v>
      </c>
      <c r="F2328">
        <v>99</v>
      </c>
      <c r="G2328">
        <v>99</v>
      </c>
      <c r="H2328">
        <v>99</v>
      </c>
      <c r="I2328">
        <v>99</v>
      </c>
      <c r="J2328">
        <v>999</v>
      </c>
      <c r="K2328">
        <v>99</v>
      </c>
      <c r="L2328">
        <v>99</v>
      </c>
      <c r="M2328">
        <v>99</v>
      </c>
      <c r="N2328">
        <v>110</v>
      </c>
      <c r="O2328">
        <v>99</v>
      </c>
      <c r="P2328">
        <v>9999</v>
      </c>
      <c r="Q2328">
        <v>847</v>
      </c>
      <c r="R2328">
        <v>4464</v>
      </c>
      <c r="S2328">
        <v>4464</v>
      </c>
      <c r="T2328">
        <v>14.309811827956988</v>
      </c>
      <c r="U2328">
        <v>57.545698924731184</v>
      </c>
      <c r="V2328">
        <v>121.63493089776622</v>
      </c>
      <c r="W2328">
        <v>112.26904121863762</v>
      </c>
      <c r="X2328">
        <v>3.9426523297491025</v>
      </c>
      <c r="Y2328">
        <v>7.885304659498205</v>
      </c>
      <c r="Z2328">
        <v>41.084229390681003</v>
      </c>
      <c r="AA2328">
        <v>1.440814240557635</v>
      </c>
      <c r="AB2328">
        <v>3.2782641063420122</v>
      </c>
      <c r="AC2328">
        <v>-2.8711449258381778</v>
      </c>
      <c r="AD2328">
        <v>0.32809766197341494</v>
      </c>
      <c r="AE2328">
        <v>0.4545169069712045</v>
      </c>
      <c r="AF2328">
        <v>59</v>
      </c>
      <c r="AG2328">
        <v>1</v>
      </c>
      <c r="AH2328">
        <v>0</v>
      </c>
      <c r="AI2328">
        <v>25</v>
      </c>
      <c r="AJ2328">
        <v>323</v>
      </c>
      <c r="AK2328">
        <v>77</v>
      </c>
      <c r="AL2328">
        <v>280</v>
      </c>
      <c r="AM2328">
        <v>1</v>
      </c>
      <c r="AN2328">
        <v>264</v>
      </c>
      <c r="AO2328">
        <v>100</v>
      </c>
    </row>
    <row r="2329" spans="1:41">
      <c r="A2329">
        <v>11</v>
      </c>
      <c r="B2329">
        <v>205</v>
      </c>
      <c r="C2329">
        <v>2016</v>
      </c>
      <c r="D2329">
        <v>99</v>
      </c>
      <c r="E2329">
        <v>99</v>
      </c>
      <c r="F2329">
        <v>99</v>
      </c>
      <c r="G2329">
        <v>99</v>
      </c>
      <c r="H2329">
        <v>99</v>
      </c>
      <c r="I2329">
        <v>99</v>
      </c>
      <c r="J2329">
        <v>999</v>
      </c>
      <c r="K2329">
        <v>99</v>
      </c>
      <c r="L2329">
        <v>99</v>
      </c>
      <c r="M2329">
        <v>99</v>
      </c>
      <c r="N2329">
        <v>115</v>
      </c>
      <c r="O2329">
        <v>99</v>
      </c>
      <c r="P2329">
        <v>9999</v>
      </c>
      <c r="Q2329">
        <v>556</v>
      </c>
      <c r="R2329">
        <v>2365</v>
      </c>
      <c r="S2329">
        <v>2365</v>
      </c>
      <c r="T2329">
        <v>14.235940803382663</v>
      </c>
      <c r="U2329">
        <v>57.451162790697666</v>
      </c>
      <c r="V2329">
        <v>127.00894912490102</v>
      </c>
      <c r="W2329">
        <v>117.2292600422833</v>
      </c>
      <c r="X2329">
        <v>2.5369978858350954</v>
      </c>
      <c r="Y2329">
        <v>5.0739957716701909</v>
      </c>
      <c r="Z2329">
        <v>38.139534883720927</v>
      </c>
      <c r="AA2329">
        <v>1.4486583725458644</v>
      </c>
      <c r="AB2329">
        <v>3.3825575036137638</v>
      </c>
      <c r="AC2329">
        <v>6.0392218037628114</v>
      </c>
      <c r="AD2329">
        <v>0.17382414215213401</v>
      </c>
      <c r="AE2329">
        <v>0.2514392147368002</v>
      </c>
      <c r="AF2329">
        <v>42</v>
      </c>
      <c r="AG2329">
        <v>0</v>
      </c>
      <c r="AH2329">
        <v>0</v>
      </c>
      <c r="AI2329">
        <v>10</v>
      </c>
      <c r="AJ2329">
        <v>152</v>
      </c>
      <c r="AK2329">
        <v>36</v>
      </c>
      <c r="AL2329">
        <v>132</v>
      </c>
      <c r="AM2329">
        <v>0</v>
      </c>
      <c r="AN2329">
        <v>121</v>
      </c>
      <c r="AO2329">
        <v>56</v>
      </c>
    </row>
    <row r="2330" spans="1:41">
      <c r="A2330">
        <v>11</v>
      </c>
      <c r="B2330">
        <v>206</v>
      </c>
      <c r="C2330">
        <v>2016</v>
      </c>
      <c r="D2330">
        <v>99</v>
      </c>
      <c r="E2330">
        <v>99</v>
      </c>
      <c r="F2330">
        <v>99</v>
      </c>
      <c r="G2330">
        <v>99</v>
      </c>
      <c r="H2330">
        <v>99</v>
      </c>
      <c r="I2330">
        <v>99</v>
      </c>
      <c r="J2330">
        <v>999</v>
      </c>
      <c r="K2330">
        <v>99</v>
      </c>
      <c r="L2330">
        <v>99</v>
      </c>
      <c r="M2330">
        <v>99</v>
      </c>
      <c r="N2330">
        <v>120</v>
      </c>
      <c r="O2330">
        <v>99</v>
      </c>
      <c r="P2330">
        <v>9999</v>
      </c>
      <c r="Q2330">
        <v>418</v>
      </c>
      <c r="R2330">
        <v>1249</v>
      </c>
      <c r="S2330">
        <v>1249</v>
      </c>
      <c r="T2330">
        <v>14.295436349079262</v>
      </c>
      <c r="U2330">
        <v>57.508406725380311</v>
      </c>
      <c r="V2330">
        <v>132.5445188219914</v>
      </c>
      <c r="W2330">
        <v>122.33859087269821</v>
      </c>
      <c r="X2330">
        <v>2.1617293835068057</v>
      </c>
      <c r="Y2330">
        <v>4.3234587670136113</v>
      </c>
      <c r="Z2330">
        <v>27.301841473178541</v>
      </c>
      <c r="AA2330">
        <v>1.4637766392413285</v>
      </c>
      <c r="AB2330">
        <v>3.5015908233461461</v>
      </c>
      <c r="AC2330">
        <v>-3.0929575485557055</v>
      </c>
      <c r="AD2330">
        <v>9.1799726658780292E-2</v>
      </c>
      <c r="AE2330">
        <v>0.13857719142727618</v>
      </c>
      <c r="AF2330">
        <v>19</v>
      </c>
      <c r="AG2330">
        <v>0</v>
      </c>
      <c r="AH2330">
        <v>0</v>
      </c>
      <c r="AI2330">
        <v>9</v>
      </c>
      <c r="AJ2330">
        <v>80</v>
      </c>
      <c r="AK2330">
        <v>23</v>
      </c>
      <c r="AL2330">
        <v>69</v>
      </c>
      <c r="AM2330">
        <v>0</v>
      </c>
      <c r="AN2330">
        <v>56</v>
      </c>
      <c r="AO2330">
        <v>23</v>
      </c>
    </row>
    <row r="2331" spans="1:41">
      <c r="A2331">
        <v>11</v>
      </c>
      <c r="B2331">
        <v>207</v>
      </c>
      <c r="C2331">
        <v>2016</v>
      </c>
      <c r="D2331">
        <v>99</v>
      </c>
      <c r="E2331">
        <v>99</v>
      </c>
      <c r="F2331">
        <v>99</v>
      </c>
      <c r="G2331">
        <v>99</v>
      </c>
      <c r="H2331">
        <v>99</v>
      </c>
      <c r="I2331">
        <v>99</v>
      </c>
      <c r="J2331">
        <v>999</v>
      </c>
      <c r="K2331">
        <v>99</v>
      </c>
      <c r="L2331">
        <v>99</v>
      </c>
      <c r="M2331">
        <v>99</v>
      </c>
      <c r="N2331">
        <v>125</v>
      </c>
      <c r="O2331">
        <v>99</v>
      </c>
      <c r="P2331">
        <v>9999</v>
      </c>
      <c r="Q2331">
        <v>4</v>
      </c>
      <c r="R2331">
        <v>3</v>
      </c>
      <c r="S2331">
        <v>3</v>
      </c>
      <c r="T2331">
        <v>17</v>
      </c>
      <c r="U2331">
        <v>63.66666666666665</v>
      </c>
      <c r="V2331">
        <v>148.89851932105447</v>
      </c>
      <c r="W2331">
        <v>137.43333333333331</v>
      </c>
      <c r="X2331">
        <v>0</v>
      </c>
      <c r="Y2331">
        <v>0</v>
      </c>
      <c r="Z2331">
        <v>66.666666666666686</v>
      </c>
      <c r="AA2331">
        <v>7.5825823804006225</v>
      </c>
      <c r="AB2331">
        <v>1.2472191289248089</v>
      </c>
      <c r="AC2331">
        <v>48.405510657591741</v>
      </c>
      <c r="AD2331">
        <v>2.2049574057353145E-4</v>
      </c>
      <c r="AE2331">
        <v>3.739204155568845E-4</v>
      </c>
      <c r="AF2331">
        <v>1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</row>
    <row r="2332" spans="1:41">
      <c r="A2332">
        <v>11</v>
      </c>
      <c r="B2332">
        <v>208</v>
      </c>
      <c r="C2332">
        <v>2015</v>
      </c>
      <c r="D2332">
        <v>99</v>
      </c>
      <c r="E2332">
        <v>99</v>
      </c>
      <c r="F2332">
        <v>99</v>
      </c>
      <c r="G2332">
        <v>99</v>
      </c>
      <c r="H2332">
        <v>99</v>
      </c>
      <c r="I2332">
        <v>99</v>
      </c>
      <c r="J2332">
        <v>999</v>
      </c>
      <c r="K2332">
        <v>99</v>
      </c>
      <c r="L2332">
        <v>99</v>
      </c>
      <c r="M2332">
        <v>99</v>
      </c>
      <c r="N2332">
        <v>40</v>
      </c>
      <c r="O2332">
        <v>99</v>
      </c>
      <c r="P2332">
        <v>9999</v>
      </c>
      <c r="Q2332">
        <v>1432</v>
      </c>
      <c r="R2332">
        <v>13082</v>
      </c>
      <c r="S2332">
        <v>12932</v>
      </c>
      <c r="T2332">
        <v>16.537532487387249</v>
      </c>
      <c r="U2332">
        <v>63.861660995978987</v>
      </c>
      <c r="V2332">
        <v>54.738780298915323</v>
      </c>
      <c r="W2332">
        <v>50.016091865140737</v>
      </c>
      <c r="X2332">
        <v>2.4613973398562901</v>
      </c>
      <c r="Y2332">
        <v>4.9227946797125801</v>
      </c>
      <c r="AA2332">
        <v>3.9319167295588007</v>
      </c>
      <c r="AB2332">
        <v>3.0845081452525558</v>
      </c>
      <c r="AC2332">
        <v>-4.6977983926719844</v>
      </c>
      <c r="AD2332">
        <v>1.0185942900478777</v>
      </c>
      <c r="AE2332">
        <v>0.620690980780365</v>
      </c>
      <c r="AF2332">
        <v>5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721</v>
      </c>
      <c r="AO2332">
        <v>264</v>
      </c>
    </row>
    <row r="2333" spans="1:41">
      <c r="A2333">
        <v>11</v>
      </c>
      <c r="B2333">
        <v>209</v>
      </c>
      <c r="C2333">
        <v>2015</v>
      </c>
      <c r="D2333">
        <v>99</v>
      </c>
      <c r="E2333">
        <v>99</v>
      </c>
      <c r="F2333">
        <v>99</v>
      </c>
      <c r="G2333">
        <v>99</v>
      </c>
      <c r="H2333">
        <v>99</v>
      </c>
      <c r="I2333">
        <v>99</v>
      </c>
      <c r="J2333">
        <v>999</v>
      </c>
      <c r="K2333">
        <v>99</v>
      </c>
      <c r="L2333">
        <v>99</v>
      </c>
      <c r="M2333">
        <v>99</v>
      </c>
      <c r="N2333">
        <v>55</v>
      </c>
      <c r="O2333">
        <v>99</v>
      </c>
      <c r="P2333">
        <v>9999</v>
      </c>
      <c r="Q2333">
        <v>1709</v>
      </c>
      <c r="R2333">
        <v>33839</v>
      </c>
      <c r="S2333">
        <v>33831</v>
      </c>
      <c r="T2333">
        <v>16.584650846656224</v>
      </c>
      <c r="U2333">
        <v>62.956016671100478</v>
      </c>
      <c r="V2333">
        <v>64.849899345138965</v>
      </c>
      <c r="W2333">
        <v>59.842611805740141</v>
      </c>
      <c r="X2333">
        <v>3.0438251721386567</v>
      </c>
      <c r="Y2333">
        <v>6.0876503442773133</v>
      </c>
      <c r="AA2333">
        <v>2.2339633793878049</v>
      </c>
      <c r="AB2333">
        <v>3.0228678884874025</v>
      </c>
      <c r="AC2333">
        <v>-8.5022756823934067</v>
      </c>
      <c r="AD2333">
        <v>2.6347815457063239</v>
      </c>
      <c r="AE2333">
        <v>1.9427877651046188</v>
      </c>
      <c r="AF2333">
        <v>10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1408</v>
      </c>
      <c r="AO2333">
        <v>517</v>
      </c>
    </row>
    <row r="2334" spans="1:41">
      <c r="A2334">
        <v>11</v>
      </c>
      <c r="B2334">
        <v>210</v>
      </c>
      <c r="C2334">
        <v>2015</v>
      </c>
      <c r="D2334">
        <v>99</v>
      </c>
      <c r="E2334">
        <v>99</v>
      </c>
      <c r="F2334">
        <v>99</v>
      </c>
      <c r="G2334">
        <v>99</v>
      </c>
      <c r="H2334">
        <v>99</v>
      </c>
      <c r="I2334">
        <v>99</v>
      </c>
      <c r="J2334">
        <v>999</v>
      </c>
      <c r="K2334">
        <v>99</v>
      </c>
      <c r="L2334">
        <v>99</v>
      </c>
      <c r="M2334">
        <v>99</v>
      </c>
      <c r="N2334">
        <v>63</v>
      </c>
      <c r="O2334">
        <v>99</v>
      </c>
      <c r="P2334">
        <v>9999</v>
      </c>
      <c r="Q2334">
        <v>1560</v>
      </c>
      <c r="R2334">
        <v>17383</v>
      </c>
      <c r="S2334">
        <v>17383</v>
      </c>
      <c r="T2334">
        <v>16.459126733015012</v>
      </c>
      <c r="U2334">
        <v>62.415060691480178</v>
      </c>
      <c r="V2334">
        <v>69.453661685752209</v>
      </c>
      <c r="W2334">
        <v>64.105729735948756</v>
      </c>
      <c r="X2334">
        <v>3.2963239947074721</v>
      </c>
      <c r="Y2334">
        <v>6.5926479894149441</v>
      </c>
      <c r="AA2334">
        <v>0.57434506164053989</v>
      </c>
      <c r="AB2334">
        <v>3.0519513451610343</v>
      </c>
      <c r="AC2334">
        <v>-3.7972847309571498</v>
      </c>
      <c r="AD2334">
        <v>1.3534799376167452</v>
      </c>
      <c r="AE2334">
        <v>1.0693541598559138</v>
      </c>
      <c r="AF2334">
        <v>3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575</v>
      </c>
      <c r="AO2334">
        <v>240</v>
      </c>
    </row>
    <row r="2335" spans="1:41">
      <c r="A2335">
        <v>11</v>
      </c>
      <c r="B2335">
        <v>211</v>
      </c>
      <c r="C2335">
        <v>2015</v>
      </c>
      <c r="D2335">
        <v>99</v>
      </c>
      <c r="E2335">
        <v>99</v>
      </c>
      <c r="F2335">
        <v>99</v>
      </c>
      <c r="G2335">
        <v>99</v>
      </c>
      <c r="H2335">
        <v>99</v>
      </c>
      <c r="I2335">
        <v>99</v>
      </c>
      <c r="J2335">
        <v>999</v>
      </c>
      <c r="K2335">
        <v>99</v>
      </c>
      <c r="L2335">
        <v>99</v>
      </c>
      <c r="M2335">
        <v>99</v>
      </c>
      <c r="N2335">
        <v>65</v>
      </c>
      <c r="O2335">
        <v>99</v>
      </c>
      <c r="P2335">
        <v>9999</v>
      </c>
      <c r="Q2335">
        <v>1642</v>
      </c>
      <c r="R2335">
        <v>23997</v>
      </c>
      <c r="S2335">
        <v>23995</v>
      </c>
      <c r="T2335">
        <v>16.40709255323582</v>
      </c>
      <c r="U2335">
        <v>62.160033340279249</v>
      </c>
      <c r="V2335">
        <v>71.61867191093026</v>
      </c>
      <c r="W2335">
        <v>66.098528860179584</v>
      </c>
      <c r="X2335">
        <v>2.9378672334041753</v>
      </c>
      <c r="Y2335">
        <v>5.8757344668083507</v>
      </c>
      <c r="AA2335">
        <v>0.56825143392437405</v>
      </c>
      <c r="AB2335">
        <v>2.9795263875655502</v>
      </c>
      <c r="AC2335">
        <v>-3.4840650479618356</v>
      </c>
      <c r="AD2335">
        <v>1.8684610287631036</v>
      </c>
      <c r="AE2335">
        <v>1.5219925711338598</v>
      </c>
      <c r="AF2335">
        <v>2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683</v>
      </c>
      <c r="AO2335">
        <v>343</v>
      </c>
    </row>
    <row r="2336" spans="1:41">
      <c r="A2336">
        <v>11</v>
      </c>
      <c r="B2336">
        <v>212</v>
      </c>
      <c r="C2336">
        <v>2015</v>
      </c>
      <c r="D2336">
        <v>99</v>
      </c>
      <c r="E2336">
        <v>99</v>
      </c>
      <c r="F2336">
        <v>99</v>
      </c>
      <c r="G2336">
        <v>99</v>
      </c>
      <c r="H2336">
        <v>99</v>
      </c>
      <c r="I2336">
        <v>99</v>
      </c>
      <c r="J2336">
        <v>999</v>
      </c>
      <c r="K2336">
        <v>99</v>
      </c>
      <c r="L2336">
        <v>99</v>
      </c>
      <c r="M2336">
        <v>99</v>
      </c>
      <c r="N2336">
        <v>67</v>
      </c>
      <c r="O2336">
        <v>99</v>
      </c>
      <c r="P2336">
        <v>9999</v>
      </c>
      <c r="Q2336">
        <v>1708</v>
      </c>
      <c r="R2336">
        <v>31644</v>
      </c>
      <c r="S2336">
        <v>31642</v>
      </c>
      <c r="T2336">
        <v>16.329067121729238</v>
      </c>
      <c r="U2336">
        <v>61.887775741103603</v>
      </c>
      <c r="V2336">
        <v>73.78683227710718</v>
      </c>
      <c r="W2336">
        <v>68.100976550154769</v>
      </c>
      <c r="X2336">
        <v>3.0685121982050316</v>
      </c>
      <c r="Y2336">
        <v>6.1370243964100633</v>
      </c>
      <c r="AA2336">
        <v>0.57331466981684021</v>
      </c>
      <c r="AB2336">
        <v>2.9990332579291072</v>
      </c>
      <c r="AC2336">
        <v>-1.9941800375587213</v>
      </c>
      <c r="AD2336">
        <v>2.4638738506554838</v>
      </c>
      <c r="AE2336">
        <v>2.0678415169733437</v>
      </c>
      <c r="AF2336">
        <v>2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895</v>
      </c>
      <c r="AO2336">
        <v>393</v>
      </c>
    </row>
    <row r="2337" spans="1:42">
      <c r="A2337">
        <v>11</v>
      </c>
      <c r="B2337">
        <v>213</v>
      </c>
      <c r="C2337">
        <v>2015</v>
      </c>
      <c r="D2337">
        <v>99</v>
      </c>
      <c r="E2337">
        <v>99</v>
      </c>
      <c r="F2337">
        <v>99</v>
      </c>
      <c r="G2337">
        <v>99</v>
      </c>
      <c r="H2337">
        <v>99</v>
      </c>
      <c r="I2337">
        <v>99</v>
      </c>
      <c r="J2337">
        <v>999</v>
      </c>
      <c r="K2337">
        <v>99</v>
      </c>
      <c r="L2337">
        <v>99</v>
      </c>
      <c r="M2337">
        <v>99</v>
      </c>
      <c r="N2337">
        <v>69</v>
      </c>
      <c r="O2337">
        <v>99</v>
      </c>
      <c r="P2337">
        <v>9999</v>
      </c>
      <c r="Q2337">
        <v>1738</v>
      </c>
      <c r="R2337">
        <v>41142</v>
      </c>
      <c r="S2337">
        <v>41141</v>
      </c>
      <c r="T2337">
        <v>16.260001944484955</v>
      </c>
      <c r="U2337">
        <v>61.628642959578045</v>
      </c>
      <c r="V2337">
        <v>75.951137360419906</v>
      </c>
      <c r="W2337">
        <v>70.101188595317907</v>
      </c>
      <c r="X2337">
        <v>3.013951679548879</v>
      </c>
      <c r="Y2337">
        <v>6.027903359097758</v>
      </c>
      <c r="AA2337">
        <v>0.57328262756468196</v>
      </c>
      <c r="AB2337">
        <v>2.9541780107536257</v>
      </c>
      <c r="AC2337">
        <v>-2.4357771191384314</v>
      </c>
      <c r="AD2337">
        <v>3.2034097447752461</v>
      </c>
      <c r="AE2337">
        <v>2.7675801700271263</v>
      </c>
      <c r="AF2337">
        <v>3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948</v>
      </c>
      <c r="AO2337">
        <v>515</v>
      </c>
    </row>
    <row r="2338" spans="1:42">
      <c r="A2338">
        <v>11</v>
      </c>
      <c r="B2338">
        <v>214</v>
      </c>
      <c r="C2338">
        <v>2015</v>
      </c>
      <c r="D2338">
        <v>99</v>
      </c>
      <c r="E2338">
        <v>99</v>
      </c>
      <c r="F2338">
        <v>99</v>
      </c>
      <c r="G2338">
        <v>99</v>
      </c>
      <c r="H2338">
        <v>99</v>
      </c>
      <c r="I2338">
        <v>99</v>
      </c>
      <c r="J2338">
        <v>999</v>
      </c>
      <c r="K2338">
        <v>99</v>
      </c>
      <c r="L2338">
        <v>99</v>
      </c>
      <c r="M2338">
        <v>99</v>
      </c>
      <c r="N2338">
        <v>71</v>
      </c>
      <c r="O2338">
        <v>99</v>
      </c>
      <c r="P2338">
        <v>9999</v>
      </c>
      <c r="Q2338">
        <v>1775</v>
      </c>
      <c r="R2338">
        <v>55204</v>
      </c>
      <c r="S2338">
        <v>55203</v>
      </c>
      <c r="T2338">
        <v>16.1759473951163</v>
      </c>
      <c r="U2338">
        <v>61.352843142582806</v>
      </c>
      <c r="V2338">
        <v>78.078088969722558</v>
      </c>
      <c r="W2338">
        <v>72.064771842109252</v>
      </c>
      <c r="X2338">
        <v>2.782407071951309</v>
      </c>
      <c r="Y2338">
        <v>5.564814143902618</v>
      </c>
      <c r="AA2338">
        <v>0.57855670042249074</v>
      </c>
      <c r="AB2338">
        <v>2.9291253020674617</v>
      </c>
      <c r="AC2338">
        <v>-2.341220723626809</v>
      </c>
      <c r="AD2338">
        <v>4.2983090649597173</v>
      </c>
      <c r="AE2338">
        <v>3.8175583236143487</v>
      </c>
      <c r="AF2338">
        <v>2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1128</v>
      </c>
      <c r="AO2338">
        <v>638</v>
      </c>
    </row>
    <row r="2339" spans="1:42">
      <c r="A2339">
        <v>11</v>
      </c>
      <c r="B2339">
        <v>215</v>
      </c>
      <c r="C2339">
        <v>2015</v>
      </c>
      <c r="D2339">
        <v>99</v>
      </c>
      <c r="E2339">
        <v>99</v>
      </c>
      <c r="F2339">
        <v>99</v>
      </c>
      <c r="G2339">
        <v>99</v>
      </c>
      <c r="H2339">
        <v>99</v>
      </c>
      <c r="I2339">
        <v>99</v>
      </c>
      <c r="J2339">
        <v>999</v>
      </c>
      <c r="K2339">
        <v>99</v>
      </c>
      <c r="L2339">
        <v>99</v>
      </c>
      <c r="M2339">
        <v>99</v>
      </c>
      <c r="N2339">
        <v>73</v>
      </c>
      <c r="O2339">
        <v>99</v>
      </c>
      <c r="P2339">
        <v>9999</v>
      </c>
      <c r="Q2339">
        <v>1796</v>
      </c>
      <c r="R2339">
        <v>67712</v>
      </c>
      <c r="S2339">
        <v>67711</v>
      </c>
      <c r="T2339">
        <v>16.085893194706998</v>
      </c>
      <c r="U2339">
        <v>61.11789812585841</v>
      </c>
      <c r="V2339">
        <v>80.263860557200388</v>
      </c>
      <c r="W2339">
        <v>74.082450414261189</v>
      </c>
      <c r="X2339">
        <v>2.7159144612476367</v>
      </c>
      <c r="Y2339">
        <v>5.4318289224952734</v>
      </c>
      <c r="AA2339">
        <v>0.57672043232148196</v>
      </c>
      <c r="AB2339">
        <v>2.8981413791463475</v>
      </c>
      <c r="AC2339">
        <v>-2.275360658626612</v>
      </c>
      <c r="AD2339">
        <v>5.2722104087847317</v>
      </c>
      <c r="AE2339">
        <v>4.813650465384324</v>
      </c>
      <c r="AF2339">
        <v>4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1327</v>
      </c>
      <c r="AO2339">
        <v>666</v>
      </c>
    </row>
    <row r="2340" spans="1:42">
      <c r="A2340">
        <v>11</v>
      </c>
      <c r="B2340">
        <v>216</v>
      </c>
      <c r="C2340">
        <v>2015</v>
      </c>
      <c r="D2340">
        <v>99</v>
      </c>
      <c r="E2340">
        <v>99</v>
      </c>
      <c r="F2340">
        <v>99</v>
      </c>
      <c r="G2340">
        <v>99</v>
      </c>
      <c r="H2340">
        <v>99</v>
      </c>
      <c r="I2340">
        <v>99</v>
      </c>
      <c r="J2340">
        <v>999</v>
      </c>
      <c r="K2340">
        <v>99</v>
      </c>
      <c r="L2340">
        <v>99</v>
      </c>
      <c r="M2340">
        <v>99</v>
      </c>
      <c r="N2340">
        <v>75</v>
      </c>
      <c r="O2340">
        <v>99</v>
      </c>
      <c r="P2340">
        <v>9999</v>
      </c>
      <c r="Q2340">
        <v>1827</v>
      </c>
      <c r="R2340">
        <v>86640</v>
      </c>
      <c r="S2340">
        <v>86640</v>
      </c>
      <c r="T2340">
        <v>16.007236842105272</v>
      </c>
      <c r="U2340">
        <v>60.889508310249319</v>
      </c>
      <c r="V2340">
        <v>82.419009582752139</v>
      </c>
      <c r="W2340">
        <v>76.072745844875314</v>
      </c>
      <c r="X2340">
        <v>2.6350415512465366</v>
      </c>
      <c r="Y2340">
        <v>5.2700831024930732</v>
      </c>
      <c r="AA2340">
        <v>0.57703686715788782</v>
      </c>
      <c r="AB2340">
        <v>2.8652873254222606</v>
      </c>
      <c r="AC2340">
        <v>-1.5732824467026925</v>
      </c>
      <c r="AD2340">
        <v>6.7459875622800878</v>
      </c>
      <c r="AE2340">
        <v>6.3248105407619093</v>
      </c>
      <c r="AF2340">
        <v>6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1409</v>
      </c>
      <c r="AO2340">
        <v>860</v>
      </c>
    </row>
    <row r="2341" spans="1:42">
      <c r="A2341">
        <v>11</v>
      </c>
      <c r="B2341">
        <v>217</v>
      </c>
      <c r="C2341">
        <v>2015</v>
      </c>
      <c r="D2341">
        <v>99</v>
      </c>
      <c r="E2341">
        <v>99</v>
      </c>
      <c r="F2341">
        <v>99</v>
      </c>
      <c r="G2341">
        <v>99</v>
      </c>
      <c r="H2341">
        <v>99</v>
      </c>
      <c r="I2341">
        <v>99</v>
      </c>
      <c r="J2341">
        <v>999</v>
      </c>
      <c r="K2341">
        <v>99</v>
      </c>
      <c r="L2341">
        <v>99</v>
      </c>
      <c r="M2341">
        <v>99</v>
      </c>
      <c r="N2341">
        <v>77</v>
      </c>
      <c r="O2341">
        <v>99</v>
      </c>
      <c r="P2341">
        <v>9999</v>
      </c>
      <c r="Q2341">
        <v>1805</v>
      </c>
      <c r="R2341">
        <v>97624</v>
      </c>
      <c r="S2341">
        <v>97622</v>
      </c>
      <c r="T2341">
        <v>15.924332131443093</v>
      </c>
      <c r="U2341">
        <v>60.671682612525849</v>
      </c>
      <c r="V2341">
        <v>84.598181483743758</v>
      </c>
      <c r="W2341">
        <v>78.08253272827983</v>
      </c>
      <c r="X2341">
        <v>2.4194870113906406</v>
      </c>
      <c r="Y2341">
        <v>4.8389740227812812</v>
      </c>
      <c r="AA2341">
        <v>0.5764267329849555</v>
      </c>
      <c r="AB2341">
        <v>2.8192350896820551</v>
      </c>
      <c r="AC2341">
        <v>-1.9434377574732129</v>
      </c>
      <c r="AD2341">
        <v>7.6012267980151362</v>
      </c>
      <c r="AE2341">
        <v>7.3147852008144625</v>
      </c>
      <c r="AF2341">
        <v>8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1474</v>
      </c>
      <c r="AO2341">
        <v>993</v>
      </c>
    </row>
    <row r="2342" spans="1:42">
      <c r="A2342">
        <v>11</v>
      </c>
      <c r="B2342">
        <v>218</v>
      </c>
      <c r="C2342">
        <v>2015</v>
      </c>
      <c r="D2342">
        <v>99</v>
      </c>
      <c r="E2342">
        <v>99</v>
      </c>
      <c r="F2342">
        <v>99</v>
      </c>
      <c r="G2342">
        <v>99</v>
      </c>
      <c r="H2342">
        <v>99</v>
      </c>
      <c r="I2342">
        <v>99</v>
      </c>
      <c r="J2342">
        <v>999</v>
      </c>
      <c r="K2342">
        <v>99</v>
      </c>
      <c r="L2342">
        <v>99</v>
      </c>
      <c r="M2342">
        <v>99</v>
      </c>
      <c r="N2342">
        <v>79</v>
      </c>
      <c r="O2342">
        <v>99</v>
      </c>
      <c r="P2342">
        <v>9999</v>
      </c>
      <c r="Q2342">
        <v>1834</v>
      </c>
      <c r="R2342">
        <v>111159</v>
      </c>
      <c r="S2342">
        <v>111157</v>
      </c>
      <c r="T2342">
        <v>15.861108862080444</v>
      </c>
      <c r="U2342">
        <v>60.509378626627203</v>
      </c>
      <c r="V2342">
        <v>86.766029768389274</v>
      </c>
      <c r="W2342">
        <v>80.083612368092986</v>
      </c>
      <c r="X2342">
        <v>2.2958105056720552</v>
      </c>
      <c r="Y2342">
        <v>4.5916210113441105</v>
      </c>
      <c r="AA2342">
        <v>0.58169327653360148</v>
      </c>
      <c r="AB2342">
        <v>2.7832822143115781</v>
      </c>
      <c r="AC2342">
        <v>-2.9227434426919943</v>
      </c>
      <c r="AD2342">
        <v>8.6550926989322754</v>
      </c>
      <c r="AE2342">
        <v>8.5424108821345595</v>
      </c>
      <c r="AF2342">
        <v>4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1481</v>
      </c>
      <c r="AO2342">
        <v>1073</v>
      </c>
    </row>
    <row r="2343" spans="1:42">
      <c r="A2343">
        <v>11</v>
      </c>
      <c r="B2343">
        <v>219</v>
      </c>
      <c r="C2343">
        <v>2015</v>
      </c>
      <c r="D2343">
        <v>99</v>
      </c>
      <c r="E2343">
        <v>99</v>
      </c>
      <c r="F2343">
        <v>99</v>
      </c>
      <c r="G2343">
        <v>99</v>
      </c>
      <c r="H2343">
        <v>99</v>
      </c>
      <c r="I2343">
        <v>99</v>
      </c>
      <c r="J2343">
        <v>999</v>
      </c>
      <c r="K2343">
        <v>99</v>
      </c>
      <c r="L2343">
        <v>99</v>
      </c>
      <c r="M2343">
        <v>99</v>
      </c>
      <c r="N2343">
        <v>81</v>
      </c>
      <c r="O2343">
        <v>99</v>
      </c>
      <c r="P2343">
        <v>9999</v>
      </c>
      <c r="Q2343">
        <v>1820</v>
      </c>
      <c r="R2343">
        <v>115682</v>
      </c>
      <c r="S2343">
        <v>115679</v>
      </c>
      <c r="T2343">
        <v>15.793917809166501</v>
      </c>
      <c r="U2343">
        <v>60.348334615617361</v>
      </c>
      <c r="V2343">
        <v>88.899034938248988</v>
      </c>
      <c r="W2343">
        <v>82.051689589294682</v>
      </c>
      <c r="X2343">
        <v>2.215556439204025</v>
      </c>
      <c r="Y2343">
        <v>4.43111287840805</v>
      </c>
      <c r="AA2343">
        <v>0.57216644010190798</v>
      </c>
      <c r="AB2343">
        <v>2.7415789159928128</v>
      </c>
      <c r="AC2343">
        <v>-1.5829678649075376</v>
      </c>
      <c r="AD2343">
        <v>9.0072637716953512</v>
      </c>
      <c r="AE2343">
        <v>9.1083988293239031</v>
      </c>
      <c r="AF2343">
        <v>3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1354</v>
      </c>
      <c r="AO2343">
        <v>1049</v>
      </c>
    </row>
    <row r="2344" spans="1:42">
      <c r="A2344">
        <v>11</v>
      </c>
      <c r="B2344">
        <v>220</v>
      </c>
      <c r="C2344">
        <v>2015</v>
      </c>
      <c r="D2344">
        <v>99</v>
      </c>
      <c r="E2344">
        <v>99</v>
      </c>
      <c r="F2344">
        <v>99</v>
      </c>
      <c r="G2344">
        <v>99</v>
      </c>
      <c r="H2344">
        <v>99</v>
      </c>
      <c r="I2344">
        <v>99</v>
      </c>
      <c r="J2344">
        <v>999</v>
      </c>
      <c r="K2344">
        <v>99</v>
      </c>
      <c r="L2344">
        <v>99</v>
      </c>
      <c r="M2344">
        <v>99</v>
      </c>
      <c r="N2344">
        <v>83</v>
      </c>
      <c r="O2344">
        <v>99</v>
      </c>
      <c r="P2344">
        <v>9999</v>
      </c>
      <c r="Q2344">
        <v>1835</v>
      </c>
      <c r="R2344">
        <v>116083</v>
      </c>
      <c r="S2344">
        <v>116083</v>
      </c>
      <c r="T2344">
        <v>15.746457276259228</v>
      </c>
      <c r="U2344">
        <v>60.235960476555547</v>
      </c>
      <c r="V2344">
        <v>91.051742043321696</v>
      </c>
      <c r="W2344">
        <v>84.040757905981465</v>
      </c>
      <c r="X2344">
        <v>2.0666247426410411</v>
      </c>
      <c r="Y2344">
        <v>4.1332494852820822</v>
      </c>
      <c r="AA2344">
        <v>0.58233422800089918</v>
      </c>
      <c r="AB2344">
        <v>2.691539302450753</v>
      </c>
      <c r="AC2344">
        <v>-1.2698846369701358</v>
      </c>
      <c r="AD2344">
        <v>9.0384865442308353</v>
      </c>
      <c r="AE2344">
        <v>9.3617829607873997</v>
      </c>
      <c r="AF2344">
        <v>4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1269</v>
      </c>
      <c r="AO2344">
        <v>1113</v>
      </c>
    </row>
    <row r="2345" spans="1:42">
      <c r="A2345">
        <v>11</v>
      </c>
      <c r="B2345">
        <v>221</v>
      </c>
      <c r="C2345">
        <v>2015</v>
      </c>
      <c r="D2345">
        <v>99</v>
      </c>
      <c r="E2345">
        <v>99</v>
      </c>
      <c r="F2345">
        <v>99</v>
      </c>
      <c r="G2345">
        <v>99</v>
      </c>
      <c r="H2345">
        <v>99</v>
      </c>
      <c r="I2345">
        <v>99</v>
      </c>
      <c r="J2345">
        <v>999</v>
      </c>
      <c r="K2345">
        <v>99</v>
      </c>
      <c r="L2345">
        <v>99</v>
      </c>
      <c r="M2345">
        <v>99</v>
      </c>
      <c r="N2345">
        <v>85</v>
      </c>
      <c r="O2345">
        <v>99</v>
      </c>
      <c r="P2345">
        <v>9999</v>
      </c>
      <c r="Q2345">
        <v>1829</v>
      </c>
      <c r="R2345">
        <v>110696</v>
      </c>
      <c r="S2345">
        <v>110695</v>
      </c>
      <c r="T2345">
        <v>15.711254245862545</v>
      </c>
      <c r="U2345">
        <v>60.145625366999397</v>
      </c>
      <c r="V2345">
        <v>93.205680626056179</v>
      </c>
      <c r="W2345">
        <v>86.028064501557466</v>
      </c>
      <c r="X2345">
        <v>1.9783912697839128</v>
      </c>
      <c r="Y2345">
        <v>3.9567825395678256</v>
      </c>
      <c r="AA2345">
        <v>0.56903279203002355</v>
      </c>
      <c r="AB2345">
        <v>2.6476141334608552</v>
      </c>
      <c r="AC2345">
        <v>-0.63134542540631644</v>
      </c>
      <c r="AD2345">
        <v>8.619042465306519</v>
      </c>
      <c r="AE2345">
        <v>9.1383574459013825</v>
      </c>
      <c r="AF2345">
        <v>1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1093</v>
      </c>
      <c r="AO2345">
        <v>1012</v>
      </c>
    </row>
    <row r="2346" spans="1:42">
      <c r="A2346">
        <v>11</v>
      </c>
      <c r="B2346">
        <v>222</v>
      </c>
      <c r="C2346">
        <v>2015</v>
      </c>
      <c r="D2346">
        <v>99</v>
      </c>
      <c r="E2346">
        <v>99</v>
      </c>
      <c r="F2346">
        <v>99</v>
      </c>
      <c r="G2346">
        <v>99</v>
      </c>
      <c r="H2346">
        <v>99</v>
      </c>
      <c r="I2346">
        <v>99</v>
      </c>
      <c r="J2346">
        <v>999</v>
      </c>
      <c r="K2346">
        <v>99</v>
      </c>
      <c r="L2346">
        <v>99</v>
      </c>
      <c r="M2346">
        <v>99</v>
      </c>
      <c r="N2346">
        <v>87</v>
      </c>
      <c r="O2346">
        <v>99</v>
      </c>
      <c r="P2346">
        <v>9999</v>
      </c>
      <c r="Q2346">
        <v>1853</v>
      </c>
      <c r="R2346">
        <v>134454</v>
      </c>
      <c r="S2346">
        <v>134452</v>
      </c>
      <c r="T2346">
        <v>15.658329242714981</v>
      </c>
      <c r="U2346">
        <v>60.039620087466162</v>
      </c>
      <c r="V2346">
        <v>95.878791188945911</v>
      </c>
      <c r="W2346">
        <v>88.494806324932611</v>
      </c>
      <c r="X2346">
        <v>2.0787778719859578</v>
      </c>
      <c r="Y2346">
        <v>4.1575557439719155</v>
      </c>
      <c r="AA2346">
        <v>0.86278064337191884</v>
      </c>
      <c r="AB2346">
        <v>2.6134166006889945</v>
      </c>
      <c r="AC2346">
        <v>-0.8156775926608546</v>
      </c>
      <c r="AD2346">
        <v>10.468894410189368</v>
      </c>
      <c r="AE2346">
        <v>11.417868442240508</v>
      </c>
      <c r="AF2346">
        <v>4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1270</v>
      </c>
      <c r="AO2346">
        <v>1171</v>
      </c>
    </row>
    <row r="2347" spans="1:42">
      <c r="A2347">
        <v>11</v>
      </c>
      <c r="B2347">
        <v>223</v>
      </c>
      <c r="C2347">
        <v>2015</v>
      </c>
      <c r="D2347">
        <v>99</v>
      </c>
      <c r="E2347">
        <v>99</v>
      </c>
      <c r="F2347">
        <v>99</v>
      </c>
      <c r="G2347">
        <v>99</v>
      </c>
      <c r="H2347">
        <v>99</v>
      </c>
      <c r="I2347">
        <v>99</v>
      </c>
      <c r="J2347">
        <v>999</v>
      </c>
      <c r="K2347">
        <v>99</v>
      </c>
      <c r="L2347">
        <v>99</v>
      </c>
      <c r="M2347">
        <v>99</v>
      </c>
      <c r="N2347">
        <v>90</v>
      </c>
      <c r="O2347">
        <v>99</v>
      </c>
      <c r="P2347">
        <v>9999</v>
      </c>
      <c r="Q2347">
        <v>1891</v>
      </c>
      <c r="R2347">
        <v>140843</v>
      </c>
      <c r="S2347">
        <v>140834</v>
      </c>
      <c r="T2347">
        <v>15.59836839601542</v>
      </c>
      <c r="U2347">
        <v>59.916085604328515</v>
      </c>
      <c r="V2347">
        <v>99.933674786838893</v>
      </c>
      <c r="W2347">
        <v>92.232857122568817</v>
      </c>
      <c r="X2347">
        <v>2.1648218228807963</v>
      </c>
      <c r="Y2347">
        <v>4.3296436457615926</v>
      </c>
      <c r="AA2347">
        <v>1.4134730864530396</v>
      </c>
      <c r="AB2347">
        <v>2.562562403599201</v>
      </c>
      <c r="AC2347">
        <v>-0.98271530842271648</v>
      </c>
      <c r="AD2347">
        <v>10.966356489314572</v>
      </c>
      <c r="AE2347">
        <v>12.465025212557222</v>
      </c>
      <c r="AF2347">
        <v>5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1275</v>
      </c>
      <c r="AO2347">
        <v>1217</v>
      </c>
    </row>
    <row r="2348" spans="1:42">
      <c r="A2348">
        <v>11</v>
      </c>
      <c r="B2348">
        <v>224</v>
      </c>
      <c r="C2348">
        <v>2015</v>
      </c>
      <c r="D2348">
        <v>99</v>
      </c>
      <c r="E2348">
        <v>99</v>
      </c>
      <c r="F2348">
        <v>99</v>
      </c>
      <c r="G2348">
        <v>99</v>
      </c>
      <c r="H2348">
        <v>99</v>
      </c>
      <c r="I2348">
        <v>99</v>
      </c>
      <c r="J2348">
        <v>999</v>
      </c>
      <c r="K2348">
        <v>99</v>
      </c>
      <c r="L2348">
        <v>99</v>
      </c>
      <c r="M2348">
        <v>99</v>
      </c>
      <c r="N2348">
        <v>95</v>
      </c>
      <c r="O2348">
        <v>99</v>
      </c>
      <c r="P2348">
        <v>9999</v>
      </c>
      <c r="Q2348">
        <v>1816</v>
      </c>
      <c r="R2348">
        <v>58720</v>
      </c>
      <c r="S2348">
        <v>58720</v>
      </c>
      <c r="T2348">
        <v>15.524420980926427</v>
      </c>
      <c r="U2348">
        <v>59.760524523160754</v>
      </c>
      <c r="V2348">
        <v>105.20477112307344</v>
      </c>
      <c r="W2348">
        <v>97.104003746592994</v>
      </c>
      <c r="X2348">
        <v>2.6992506811989099</v>
      </c>
      <c r="Y2348">
        <v>5.3985013623978197</v>
      </c>
      <c r="AA2348">
        <v>1.4068777435426685</v>
      </c>
      <c r="AB2348">
        <v>2.5080269495994112</v>
      </c>
      <c r="AC2348">
        <v>-2.1191372782184086</v>
      </c>
      <c r="AD2348">
        <v>4.5720728261436596</v>
      </c>
      <c r="AE2348">
        <v>5.4717112198451474</v>
      </c>
      <c r="AF2348">
        <v>3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489</v>
      </c>
      <c r="AO2348">
        <v>582</v>
      </c>
    </row>
    <row r="2349" spans="1:42">
      <c r="A2349">
        <v>11</v>
      </c>
      <c r="B2349">
        <v>225</v>
      </c>
      <c r="C2349">
        <v>2015</v>
      </c>
      <c r="D2349">
        <v>99</v>
      </c>
      <c r="E2349">
        <v>99</v>
      </c>
      <c r="F2349">
        <v>99</v>
      </c>
      <c r="G2349">
        <v>99</v>
      </c>
      <c r="H2349">
        <v>99</v>
      </c>
      <c r="I2349">
        <v>99</v>
      </c>
      <c r="J2349">
        <v>999</v>
      </c>
      <c r="K2349">
        <v>99</v>
      </c>
      <c r="L2349">
        <v>99</v>
      </c>
      <c r="M2349">
        <v>99</v>
      </c>
      <c r="N2349">
        <v>100</v>
      </c>
      <c r="O2349">
        <v>99</v>
      </c>
      <c r="P2349">
        <v>9999</v>
      </c>
      <c r="Q2349">
        <v>1557</v>
      </c>
      <c r="R2349">
        <v>20359</v>
      </c>
      <c r="S2349">
        <v>20359</v>
      </c>
      <c r="T2349">
        <v>15.432585097499878</v>
      </c>
      <c r="U2349">
        <v>59.595117638390889</v>
      </c>
      <c r="V2349">
        <v>110.6152684981754</v>
      </c>
      <c r="W2349">
        <v>102.0978928238131</v>
      </c>
      <c r="X2349">
        <v>3.344958003831231</v>
      </c>
      <c r="Y2349">
        <v>6.689916007662462</v>
      </c>
      <c r="AA2349">
        <v>1.4042734311743221</v>
      </c>
      <c r="AB2349">
        <v>2.476070997471838</v>
      </c>
      <c r="AC2349">
        <v>-2.5380312761151602</v>
      </c>
      <c r="AD2349">
        <v>1.5851980699499111</v>
      </c>
      <c r="AE2349">
        <v>1.9946798752997392</v>
      </c>
      <c r="AF2349">
        <v>3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184</v>
      </c>
      <c r="AO2349">
        <v>236</v>
      </c>
    </row>
    <row r="2350" spans="1:42">
      <c r="A2350">
        <v>12</v>
      </c>
      <c r="B2350">
        <v>1</v>
      </c>
      <c r="C2350">
        <v>2024</v>
      </c>
      <c r="D2350">
        <v>99</v>
      </c>
      <c r="E2350">
        <v>99</v>
      </c>
      <c r="F2350">
        <v>99</v>
      </c>
      <c r="G2350">
        <v>99</v>
      </c>
      <c r="H2350">
        <v>99</v>
      </c>
      <c r="I2350">
        <v>99</v>
      </c>
      <c r="J2350">
        <v>999</v>
      </c>
      <c r="K2350">
        <v>0</v>
      </c>
      <c r="L2350">
        <v>99</v>
      </c>
      <c r="M2350">
        <v>99</v>
      </c>
      <c r="N2350">
        <v>99</v>
      </c>
      <c r="O2350">
        <v>99</v>
      </c>
      <c r="P2350">
        <v>9999</v>
      </c>
      <c r="Q2350">
        <v>1947</v>
      </c>
      <c r="R2350">
        <v>1151613</v>
      </c>
      <c r="S2350">
        <v>1145787</v>
      </c>
      <c r="T2350">
        <v>4.2947448491811047</v>
      </c>
      <c r="U2350">
        <v>60.509673263878895</v>
      </c>
      <c r="V2350">
        <v>89.299395364380132</v>
      </c>
      <c r="W2350">
        <v>82.183061781987519</v>
      </c>
      <c r="X2350">
        <v>2.3888233286703087</v>
      </c>
      <c r="Y2350">
        <v>4.7776466573406173</v>
      </c>
      <c r="Z2350">
        <v>0</v>
      </c>
      <c r="AA2350">
        <v>8.8619184842088945</v>
      </c>
      <c r="AB2350">
        <v>2.533782741452387</v>
      </c>
      <c r="AC2350">
        <v>-28.919015528239104</v>
      </c>
      <c r="AD2350">
        <v>90.187554477257194</v>
      </c>
      <c r="AE2350">
        <v>90.088756828164165</v>
      </c>
      <c r="AF2350">
        <v>15584</v>
      </c>
      <c r="AG2350">
        <v>3</v>
      </c>
      <c r="AH2350">
        <v>4</v>
      </c>
      <c r="AI2350">
        <v>4909</v>
      </c>
      <c r="AJ2350">
        <v>60691</v>
      </c>
      <c r="AK2350">
        <v>13289</v>
      </c>
      <c r="AL2350">
        <v>82964</v>
      </c>
      <c r="AM2350">
        <v>29</v>
      </c>
      <c r="AN2350">
        <v>13264</v>
      </c>
      <c r="AO2350">
        <v>9915</v>
      </c>
      <c r="AP2350">
        <v>807</v>
      </c>
    </row>
    <row r="2351" spans="1:42">
      <c r="A2351">
        <v>12</v>
      </c>
      <c r="B2351">
        <v>2</v>
      </c>
      <c r="C2351">
        <v>2024</v>
      </c>
      <c r="D2351">
        <v>99</v>
      </c>
      <c r="E2351">
        <v>99</v>
      </c>
      <c r="F2351">
        <v>99</v>
      </c>
      <c r="G2351">
        <v>99</v>
      </c>
      <c r="H2351">
        <v>99</v>
      </c>
      <c r="I2351">
        <v>99</v>
      </c>
      <c r="J2351">
        <v>999</v>
      </c>
      <c r="K2351">
        <v>1</v>
      </c>
      <c r="L2351">
        <v>99</v>
      </c>
      <c r="M2351">
        <v>99</v>
      </c>
      <c r="N2351">
        <v>99</v>
      </c>
      <c r="O2351">
        <v>99</v>
      </c>
      <c r="P2351">
        <v>9999</v>
      </c>
      <c r="Q2351">
        <v>286</v>
      </c>
      <c r="R2351">
        <v>52476</v>
      </c>
      <c r="S2351">
        <v>52338</v>
      </c>
      <c r="T2351">
        <v>3.9357801661712024</v>
      </c>
      <c r="U2351">
        <v>60.845274943635609</v>
      </c>
      <c r="V2351">
        <v>89.409590019237683</v>
      </c>
      <c r="W2351">
        <v>82.403604455653053</v>
      </c>
      <c r="X2351">
        <v>0</v>
      </c>
      <c r="Y2351">
        <v>0</v>
      </c>
      <c r="Z2351">
        <v>0</v>
      </c>
      <c r="AA2351">
        <v>8.6015156761586535</v>
      </c>
      <c r="AB2351">
        <v>2.7336060189041671</v>
      </c>
      <c r="AC2351">
        <v>-32.128915817644376</v>
      </c>
      <c r="AD2351">
        <v>4.1096115698142945</v>
      </c>
      <c r="AE2351">
        <v>4.1261757087161008</v>
      </c>
      <c r="AF2351">
        <v>580</v>
      </c>
      <c r="AG2351">
        <v>0</v>
      </c>
      <c r="AH2351">
        <v>0</v>
      </c>
      <c r="AI2351">
        <v>306</v>
      </c>
      <c r="AJ2351">
        <v>3896</v>
      </c>
      <c r="AK2351">
        <v>737</v>
      </c>
      <c r="AL2351">
        <v>4870</v>
      </c>
      <c r="AM2351">
        <v>0</v>
      </c>
      <c r="AN2351">
        <v>1005</v>
      </c>
      <c r="AO2351">
        <v>359</v>
      </c>
      <c r="AP2351">
        <v>128</v>
      </c>
    </row>
    <row r="2352" spans="1:42">
      <c r="A2352">
        <v>12</v>
      </c>
      <c r="B2352">
        <v>3</v>
      </c>
      <c r="C2352">
        <v>2024</v>
      </c>
      <c r="D2352">
        <v>99</v>
      </c>
      <c r="E2352">
        <v>99</v>
      </c>
      <c r="F2352">
        <v>99</v>
      </c>
      <c r="G2352">
        <v>99</v>
      </c>
      <c r="H2352">
        <v>99</v>
      </c>
      <c r="I2352">
        <v>99</v>
      </c>
      <c r="J2352">
        <v>999</v>
      </c>
      <c r="K2352">
        <v>3</v>
      </c>
      <c r="L2352">
        <v>99</v>
      </c>
      <c r="M2352">
        <v>99</v>
      </c>
      <c r="N2352">
        <v>99</v>
      </c>
      <c r="O2352">
        <v>99</v>
      </c>
      <c r="P2352">
        <v>9999</v>
      </c>
      <c r="Q2352">
        <v>158</v>
      </c>
      <c r="R2352">
        <v>16486</v>
      </c>
      <c r="S2352">
        <v>16479</v>
      </c>
      <c r="T2352">
        <v>4.9827732621618352</v>
      </c>
      <c r="U2352">
        <v>60.21038897991383</v>
      </c>
      <c r="V2352">
        <v>91.421052185199358</v>
      </c>
      <c r="W2352">
        <v>84.366933673160304</v>
      </c>
      <c r="X2352">
        <v>1.8197258279752517E-2</v>
      </c>
      <c r="Y2352">
        <v>3.6394516559505034E-2</v>
      </c>
      <c r="Z2352">
        <v>0</v>
      </c>
      <c r="AA2352">
        <v>8.2190208461074512</v>
      </c>
      <c r="AB2352">
        <v>2.7769999914300203</v>
      </c>
      <c r="AC2352">
        <v>-26.352884928991855</v>
      </c>
      <c r="AD2352">
        <v>1.2910865222188899</v>
      </c>
      <c r="AE2352">
        <v>1.3301098358633261</v>
      </c>
      <c r="AF2352">
        <v>168</v>
      </c>
      <c r="AG2352">
        <v>1</v>
      </c>
      <c r="AH2352">
        <v>0</v>
      </c>
      <c r="AI2352">
        <v>68</v>
      </c>
      <c r="AJ2352">
        <v>550</v>
      </c>
      <c r="AK2352">
        <v>107</v>
      </c>
      <c r="AL2352">
        <v>622</v>
      </c>
      <c r="AM2352">
        <v>1</v>
      </c>
      <c r="AN2352">
        <v>290</v>
      </c>
      <c r="AO2352">
        <v>110</v>
      </c>
      <c r="AP2352">
        <v>66</v>
      </c>
    </row>
    <row r="2353" spans="1:42">
      <c r="A2353">
        <v>12</v>
      </c>
      <c r="B2353">
        <v>4</v>
      </c>
      <c r="C2353">
        <v>2024</v>
      </c>
      <c r="D2353">
        <v>99</v>
      </c>
      <c r="E2353">
        <v>99</v>
      </c>
      <c r="F2353">
        <v>99</v>
      </c>
      <c r="G2353">
        <v>99</v>
      </c>
      <c r="H2353">
        <v>99</v>
      </c>
      <c r="I2353">
        <v>99</v>
      </c>
      <c r="J2353">
        <v>999</v>
      </c>
      <c r="K2353">
        <v>6</v>
      </c>
      <c r="L2353">
        <v>99</v>
      </c>
      <c r="M2353">
        <v>99</v>
      </c>
      <c r="N2353">
        <v>99</v>
      </c>
      <c r="O2353">
        <v>99</v>
      </c>
      <c r="P2353">
        <v>9999</v>
      </c>
      <c r="Q2353">
        <v>108</v>
      </c>
      <c r="R2353">
        <v>52500</v>
      </c>
      <c r="S2353">
        <v>52484</v>
      </c>
      <c r="T2353">
        <v>3.8940380952380953</v>
      </c>
      <c r="U2353">
        <v>60.699146406523887</v>
      </c>
      <c r="V2353">
        <v>90.122810166858685</v>
      </c>
      <c r="W2353">
        <v>83.17207987196069</v>
      </c>
      <c r="X2353">
        <v>1.3333333333333331E-2</v>
      </c>
      <c r="Y2353">
        <v>2.6666666666666661E-2</v>
      </c>
      <c r="Z2353">
        <v>0</v>
      </c>
      <c r="AA2353">
        <v>8.5644203776963259</v>
      </c>
      <c r="AB2353">
        <v>2.4699687049702814</v>
      </c>
      <c r="AC2353">
        <v>-30.625342555739156</v>
      </c>
      <c r="AD2353">
        <v>4.1114911086068</v>
      </c>
      <c r="AE2353">
        <v>4.1762729487235717</v>
      </c>
      <c r="AF2353">
        <v>727</v>
      </c>
      <c r="AG2353">
        <v>0</v>
      </c>
      <c r="AH2353">
        <v>0</v>
      </c>
      <c r="AI2353">
        <v>260</v>
      </c>
      <c r="AJ2353">
        <v>1220</v>
      </c>
      <c r="AK2353">
        <v>154</v>
      </c>
      <c r="AL2353">
        <v>2099</v>
      </c>
      <c r="AM2353">
        <v>0</v>
      </c>
      <c r="AN2353">
        <v>754</v>
      </c>
      <c r="AO2353">
        <v>744</v>
      </c>
      <c r="AP2353">
        <v>45</v>
      </c>
    </row>
    <row r="2354" spans="1:42">
      <c r="A2354">
        <v>12</v>
      </c>
      <c r="B2354">
        <v>5</v>
      </c>
      <c r="C2354">
        <v>2024</v>
      </c>
      <c r="D2354">
        <v>99</v>
      </c>
      <c r="E2354">
        <v>99</v>
      </c>
      <c r="F2354">
        <v>99</v>
      </c>
      <c r="G2354">
        <v>99</v>
      </c>
      <c r="H2354">
        <v>99</v>
      </c>
      <c r="I2354">
        <v>99</v>
      </c>
      <c r="J2354">
        <v>999</v>
      </c>
      <c r="K2354">
        <v>7</v>
      </c>
      <c r="L2354">
        <v>99</v>
      </c>
      <c r="M2354">
        <v>99</v>
      </c>
      <c r="N2354">
        <v>99</v>
      </c>
      <c r="O2354">
        <v>99</v>
      </c>
      <c r="P2354">
        <v>9999</v>
      </c>
    </row>
    <row r="2355" spans="1:42">
      <c r="A2355">
        <v>12</v>
      </c>
      <c r="B2355">
        <v>6</v>
      </c>
      <c r="C2355">
        <v>2024</v>
      </c>
      <c r="D2355">
        <v>99</v>
      </c>
      <c r="E2355">
        <v>99</v>
      </c>
      <c r="F2355">
        <v>99</v>
      </c>
      <c r="G2355">
        <v>99</v>
      </c>
      <c r="H2355">
        <v>99</v>
      </c>
      <c r="I2355">
        <v>99</v>
      </c>
      <c r="J2355">
        <v>999</v>
      </c>
      <c r="K2355">
        <v>8</v>
      </c>
      <c r="L2355">
        <v>99</v>
      </c>
      <c r="M2355">
        <v>99</v>
      </c>
      <c r="N2355">
        <v>99</v>
      </c>
      <c r="O2355">
        <v>99</v>
      </c>
      <c r="P2355">
        <v>9999</v>
      </c>
      <c r="Q2355">
        <v>336</v>
      </c>
      <c r="R2355">
        <v>3808</v>
      </c>
      <c r="S2355">
        <v>3160</v>
      </c>
      <c r="T2355">
        <v>6.0128676470588243</v>
      </c>
      <c r="U2355">
        <v>58.771518987341778</v>
      </c>
      <c r="V2355">
        <v>117.3205939629988</v>
      </c>
      <c r="W2355">
        <v>91.536772151898617</v>
      </c>
      <c r="X2355">
        <v>0</v>
      </c>
      <c r="Y2355">
        <v>0</v>
      </c>
      <c r="Z2355">
        <v>0</v>
      </c>
      <c r="AA2355">
        <v>12.54406596151596</v>
      </c>
      <c r="AB2355">
        <v>3.2796378267966739</v>
      </c>
      <c r="AC2355">
        <v>-43.07271228992515</v>
      </c>
      <c r="AD2355">
        <v>0.29822015507761318</v>
      </c>
      <c r="AE2355">
        <v>0.27673689437727061</v>
      </c>
      <c r="AF2355">
        <v>34</v>
      </c>
      <c r="AG2355">
        <v>0</v>
      </c>
      <c r="AH2355">
        <v>0</v>
      </c>
      <c r="AI2355">
        <v>14</v>
      </c>
      <c r="AJ2355">
        <v>140</v>
      </c>
      <c r="AK2355">
        <v>27</v>
      </c>
      <c r="AL2355">
        <v>699</v>
      </c>
      <c r="AM2355">
        <v>0</v>
      </c>
      <c r="AN2355">
        <v>56</v>
      </c>
      <c r="AO2355">
        <v>30</v>
      </c>
      <c r="AP2355">
        <v>167</v>
      </c>
    </row>
    <row r="2356" spans="1:42">
      <c r="A2356">
        <v>12</v>
      </c>
      <c r="B2356">
        <v>7</v>
      </c>
      <c r="C2356">
        <v>2024</v>
      </c>
      <c r="D2356">
        <v>99</v>
      </c>
      <c r="E2356">
        <v>99</v>
      </c>
      <c r="F2356">
        <v>99</v>
      </c>
      <c r="G2356">
        <v>99</v>
      </c>
      <c r="H2356">
        <v>99</v>
      </c>
      <c r="I2356">
        <v>99</v>
      </c>
      <c r="J2356">
        <v>999</v>
      </c>
      <c r="K2356">
        <v>9</v>
      </c>
      <c r="L2356">
        <v>99</v>
      </c>
      <c r="M2356">
        <v>99</v>
      </c>
      <c r="N2356">
        <v>99</v>
      </c>
      <c r="O2356">
        <v>99</v>
      </c>
      <c r="P2356">
        <v>9999</v>
      </c>
      <c r="Q2356">
        <v>4</v>
      </c>
      <c r="R2356">
        <v>26</v>
      </c>
      <c r="S2356">
        <v>26</v>
      </c>
      <c r="T2356">
        <v>14</v>
      </c>
      <c r="U2356">
        <v>57.615384615384599</v>
      </c>
      <c r="V2356">
        <v>84.836236353029392</v>
      </c>
      <c r="W2356">
        <v>78.303846153846138</v>
      </c>
      <c r="X2356">
        <v>0</v>
      </c>
      <c r="Y2356">
        <v>0</v>
      </c>
      <c r="Z2356">
        <v>0</v>
      </c>
      <c r="AA2356">
        <v>11.430710347710537</v>
      </c>
      <c r="AB2356">
        <v>1.211385826771243</v>
      </c>
      <c r="AC2356">
        <v>13.120992554673878</v>
      </c>
      <c r="AD2356">
        <v>2.0361670252147966E-3</v>
      </c>
      <c r="AE2356">
        <v>1.9477841555779472E-3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2</v>
      </c>
    </row>
    <row r="2357" spans="1:42">
      <c r="A2357">
        <v>12</v>
      </c>
      <c r="B2357">
        <v>8</v>
      </c>
      <c r="C2357">
        <v>2023</v>
      </c>
      <c r="D2357">
        <v>99</v>
      </c>
      <c r="E2357">
        <v>99</v>
      </c>
      <c r="F2357">
        <v>99</v>
      </c>
      <c r="G2357">
        <v>99</v>
      </c>
      <c r="H2357">
        <v>99</v>
      </c>
      <c r="I2357">
        <v>99</v>
      </c>
      <c r="J2357">
        <v>999</v>
      </c>
      <c r="K2357">
        <v>0</v>
      </c>
      <c r="L2357">
        <v>99</v>
      </c>
      <c r="M2357">
        <v>99</v>
      </c>
      <c r="N2357">
        <v>99</v>
      </c>
      <c r="O2357">
        <v>99</v>
      </c>
      <c r="P2357">
        <v>9999</v>
      </c>
      <c r="Q2357">
        <v>1979</v>
      </c>
      <c r="R2357">
        <v>1116380</v>
      </c>
      <c r="S2357">
        <v>1110510</v>
      </c>
      <c r="T2357">
        <v>4.2623712356007823</v>
      </c>
      <c r="U2357">
        <v>60.530410352000409</v>
      </c>
      <c r="V2357">
        <v>91.516838890453883</v>
      </c>
      <c r="W2357">
        <v>84.228075271720087</v>
      </c>
      <c r="X2357">
        <v>2.1886812734015297</v>
      </c>
      <c r="Y2357">
        <v>4.3773625468030595</v>
      </c>
      <c r="Z2357">
        <v>0</v>
      </c>
      <c r="AA2357">
        <v>9.5516512971541427</v>
      </c>
      <c r="AB2357">
        <v>2.5761155132462688</v>
      </c>
      <c r="AC2357">
        <v>-30.651554895726825</v>
      </c>
      <c r="AD2357">
        <v>87.229999406162804</v>
      </c>
      <c r="AE2357">
        <v>87.147501756601386</v>
      </c>
      <c r="AF2357">
        <v>17058</v>
      </c>
      <c r="AG2357">
        <v>11</v>
      </c>
      <c r="AH2357">
        <v>1</v>
      </c>
      <c r="AI2357">
        <v>5566</v>
      </c>
      <c r="AJ2357">
        <v>57528</v>
      </c>
      <c r="AK2357">
        <v>13970</v>
      </c>
      <c r="AL2357">
        <v>74400</v>
      </c>
      <c r="AM2357">
        <v>40</v>
      </c>
      <c r="AN2357">
        <v>15287</v>
      </c>
      <c r="AO2357">
        <v>10255</v>
      </c>
      <c r="AP2357">
        <v>887</v>
      </c>
    </row>
    <row r="2358" spans="1:42">
      <c r="A2358">
        <v>12</v>
      </c>
      <c r="B2358">
        <v>9</v>
      </c>
      <c r="C2358">
        <v>2023</v>
      </c>
      <c r="D2358">
        <v>99</v>
      </c>
      <c r="E2358">
        <v>99</v>
      </c>
      <c r="F2358">
        <v>99</v>
      </c>
      <c r="G2358">
        <v>99</v>
      </c>
      <c r="H2358">
        <v>99</v>
      </c>
      <c r="I2358">
        <v>99</v>
      </c>
      <c r="J2358">
        <v>999</v>
      </c>
      <c r="K2358">
        <v>1</v>
      </c>
      <c r="L2358">
        <v>99</v>
      </c>
      <c r="M2358">
        <v>99</v>
      </c>
      <c r="N2358">
        <v>99</v>
      </c>
      <c r="O2358">
        <v>99</v>
      </c>
      <c r="P2358">
        <v>9999</v>
      </c>
      <c r="Q2358">
        <v>321</v>
      </c>
      <c r="R2358">
        <v>71756</v>
      </c>
      <c r="S2358">
        <v>71642</v>
      </c>
      <c r="T2358">
        <v>3.8298678856123529</v>
      </c>
      <c r="U2358">
        <v>60.855685212584781</v>
      </c>
      <c r="V2358">
        <v>91.760896231874639</v>
      </c>
      <c r="W2358">
        <v>84.611750090728478</v>
      </c>
      <c r="X2358">
        <v>2.7872233680807166E-3</v>
      </c>
      <c r="Y2358">
        <v>5.5744467361614333E-3</v>
      </c>
      <c r="Z2358">
        <v>0</v>
      </c>
      <c r="AA2358">
        <v>8.4615523641985515</v>
      </c>
      <c r="AB2358">
        <v>2.7080340963812755</v>
      </c>
      <c r="AC2358">
        <v>-30.677909348210207</v>
      </c>
      <c r="AD2358">
        <v>5.60676099302085</v>
      </c>
      <c r="AE2358">
        <v>5.64773057985302</v>
      </c>
      <c r="AF2358">
        <v>1313</v>
      </c>
      <c r="AG2358">
        <v>0</v>
      </c>
      <c r="AH2358">
        <v>0</v>
      </c>
      <c r="AI2358">
        <v>468</v>
      </c>
      <c r="AJ2358">
        <v>4800</v>
      </c>
      <c r="AK2358">
        <v>1266</v>
      </c>
      <c r="AL2358">
        <v>6651</v>
      </c>
      <c r="AM2358">
        <v>2</v>
      </c>
      <c r="AN2358">
        <v>1697</v>
      </c>
      <c r="AO2358">
        <v>680</v>
      </c>
      <c r="AP2358">
        <v>157</v>
      </c>
    </row>
    <row r="2359" spans="1:42">
      <c r="A2359">
        <v>12</v>
      </c>
      <c r="B2359">
        <v>10</v>
      </c>
      <c r="C2359">
        <v>2023</v>
      </c>
      <c r="D2359">
        <v>99</v>
      </c>
      <c r="E2359">
        <v>99</v>
      </c>
      <c r="F2359">
        <v>99</v>
      </c>
      <c r="G2359">
        <v>99</v>
      </c>
      <c r="H2359">
        <v>99</v>
      </c>
      <c r="I2359">
        <v>99</v>
      </c>
      <c r="J2359">
        <v>999</v>
      </c>
      <c r="K2359">
        <v>3</v>
      </c>
      <c r="L2359">
        <v>99</v>
      </c>
      <c r="M2359">
        <v>99</v>
      </c>
      <c r="N2359">
        <v>99</v>
      </c>
      <c r="O2359">
        <v>99</v>
      </c>
      <c r="P2359">
        <v>9999</v>
      </c>
      <c r="Q2359">
        <v>202</v>
      </c>
      <c r="R2359">
        <v>26959</v>
      </c>
      <c r="S2359">
        <v>26670</v>
      </c>
      <c r="T2359">
        <v>4.161504506843726</v>
      </c>
      <c r="U2359">
        <v>60.567604049493802</v>
      </c>
      <c r="V2359">
        <v>92.157008272123917</v>
      </c>
      <c r="W2359">
        <v>84.873768278965244</v>
      </c>
      <c r="X2359">
        <v>0.10015208279238844</v>
      </c>
      <c r="Y2359">
        <v>0.20030416558477687</v>
      </c>
      <c r="Z2359">
        <v>0</v>
      </c>
      <c r="AA2359">
        <v>8.9450976078765159</v>
      </c>
      <c r="AB2359">
        <v>2.5195122302677406</v>
      </c>
      <c r="AC2359">
        <v>-34.069947174618953</v>
      </c>
      <c r="AD2359">
        <v>2.1064812644357143</v>
      </c>
      <c r="AE2359">
        <v>2.1089782065140783</v>
      </c>
      <c r="AF2359">
        <v>282</v>
      </c>
      <c r="AG2359">
        <v>0</v>
      </c>
      <c r="AH2359">
        <v>0</v>
      </c>
      <c r="AI2359">
        <v>116</v>
      </c>
      <c r="AJ2359">
        <v>1082</v>
      </c>
      <c r="AK2359">
        <v>344</v>
      </c>
      <c r="AL2359">
        <v>2359</v>
      </c>
      <c r="AM2359">
        <v>1</v>
      </c>
      <c r="AN2359">
        <v>500</v>
      </c>
      <c r="AO2359">
        <v>162</v>
      </c>
      <c r="AP2359">
        <v>91</v>
      </c>
    </row>
    <row r="2360" spans="1:42">
      <c r="A2360">
        <v>12</v>
      </c>
      <c r="B2360">
        <v>11</v>
      </c>
      <c r="C2360">
        <v>2023</v>
      </c>
      <c r="D2360">
        <v>99</v>
      </c>
      <c r="E2360">
        <v>99</v>
      </c>
      <c r="F2360">
        <v>99</v>
      </c>
      <c r="G2360">
        <v>99</v>
      </c>
      <c r="H2360">
        <v>99</v>
      </c>
      <c r="I2360">
        <v>99</v>
      </c>
      <c r="J2360">
        <v>999</v>
      </c>
      <c r="K2360">
        <v>6</v>
      </c>
      <c r="L2360">
        <v>99</v>
      </c>
      <c r="M2360">
        <v>99</v>
      </c>
      <c r="N2360">
        <v>99</v>
      </c>
      <c r="O2360">
        <v>99</v>
      </c>
      <c r="P2360">
        <v>9999</v>
      </c>
      <c r="Q2360">
        <v>129</v>
      </c>
      <c r="R2360">
        <v>61308</v>
      </c>
      <c r="S2360">
        <v>61261</v>
      </c>
      <c r="T2360">
        <v>4.0421967769296021</v>
      </c>
      <c r="U2360">
        <v>60.692104275150591</v>
      </c>
      <c r="V2360">
        <v>91.971942934325313</v>
      </c>
      <c r="W2360">
        <v>84.863011051076484</v>
      </c>
      <c r="X2360">
        <v>3.2622170026750156E-3</v>
      </c>
      <c r="Y2360">
        <v>6.5244340053500311E-3</v>
      </c>
      <c r="Z2360">
        <v>0</v>
      </c>
      <c r="AA2360">
        <v>9.2437435136428032</v>
      </c>
      <c r="AB2360">
        <v>2.5655490509207155</v>
      </c>
      <c r="AC2360">
        <v>-33.111559098099178</v>
      </c>
      <c r="AD2360">
        <v>4.79039108869115</v>
      </c>
      <c r="AE2360">
        <v>4.8437097429057214</v>
      </c>
      <c r="AF2360">
        <v>911</v>
      </c>
      <c r="AG2360">
        <v>0</v>
      </c>
      <c r="AH2360">
        <v>0</v>
      </c>
      <c r="AI2360">
        <v>410</v>
      </c>
      <c r="AJ2360">
        <v>1475</v>
      </c>
      <c r="AK2360">
        <v>269</v>
      </c>
      <c r="AL2360">
        <v>1750</v>
      </c>
      <c r="AM2360">
        <v>0</v>
      </c>
      <c r="AN2360">
        <v>1052</v>
      </c>
      <c r="AO2360">
        <v>804</v>
      </c>
      <c r="AP2360">
        <v>56</v>
      </c>
    </row>
    <row r="2361" spans="1:42">
      <c r="A2361">
        <v>12</v>
      </c>
      <c r="B2361">
        <v>12</v>
      </c>
      <c r="C2361">
        <v>2023</v>
      </c>
      <c r="D2361">
        <v>99</v>
      </c>
      <c r="E2361">
        <v>99</v>
      </c>
      <c r="F2361">
        <v>99</v>
      </c>
      <c r="G2361">
        <v>99</v>
      </c>
      <c r="H2361">
        <v>99</v>
      </c>
      <c r="I2361">
        <v>99</v>
      </c>
      <c r="J2361">
        <v>999</v>
      </c>
      <c r="K2361">
        <v>7</v>
      </c>
      <c r="L2361">
        <v>99</v>
      </c>
      <c r="M2361">
        <v>99</v>
      </c>
      <c r="N2361">
        <v>99</v>
      </c>
      <c r="O2361">
        <v>99</v>
      </c>
      <c r="P2361">
        <v>9999</v>
      </c>
    </row>
    <row r="2362" spans="1:42">
      <c r="A2362">
        <v>12</v>
      </c>
      <c r="B2362">
        <v>13</v>
      </c>
      <c r="C2362">
        <v>2023</v>
      </c>
      <c r="D2362">
        <v>99</v>
      </c>
      <c r="E2362">
        <v>99</v>
      </c>
      <c r="F2362">
        <v>99</v>
      </c>
      <c r="G2362">
        <v>99</v>
      </c>
      <c r="H2362">
        <v>99</v>
      </c>
      <c r="I2362">
        <v>99</v>
      </c>
      <c r="J2362">
        <v>999</v>
      </c>
      <c r="K2362">
        <v>8</v>
      </c>
      <c r="L2362">
        <v>99</v>
      </c>
      <c r="M2362">
        <v>99</v>
      </c>
      <c r="N2362">
        <v>99</v>
      </c>
      <c r="O2362">
        <v>99</v>
      </c>
      <c r="P2362">
        <v>9999</v>
      </c>
      <c r="Q2362">
        <v>289</v>
      </c>
      <c r="R2362">
        <v>3409</v>
      </c>
      <c r="S2362">
        <v>2995</v>
      </c>
      <c r="T2362">
        <v>6.4763860369609842</v>
      </c>
      <c r="U2362">
        <v>58.822370617696151</v>
      </c>
      <c r="V2362">
        <v>110.6583489636934</v>
      </c>
      <c r="W2362">
        <v>90.336961602670897</v>
      </c>
      <c r="X2362">
        <v>0</v>
      </c>
      <c r="Y2362">
        <v>0</v>
      </c>
      <c r="Z2362">
        <v>0</v>
      </c>
      <c r="AA2362">
        <v>11.367924567183916</v>
      </c>
      <c r="AB2362">
        <v>3.0489332089096446</v>
      </c>
      <c r="AC2362">
        <v>-33.246017724330123</v>
      </c>
      <c r="AD2362">
        <v>0.26636724768950443</v>
      </c>
      <c r="AE2362">
        <v>0.25207971412578911</v>
      </c>
      <c r="AF2362">
        <v>35</v>
      </c>
      <c r="AG2362">
        <v>0</v>
      </c>
      <c r="AH2362">
        <v>0</v>
      </c>
      <c r="AI2362">
        <v>13</v>
      </c>
      <c r="AJ2362">
        <v>115</v>
      </c>
      <c r="AK2362">
        <v>24</v>
      </c>
      <c r="AL2362">
        <v>400</v>
      </c>
      <c r="AM2362">
        <v>0</v>
      </c>
      <c r="AN2362">
        <v>48</v>
      </c>
      <c r="AO2362">
        <v>31</v>
      </c>
      <c r="AP2362">
        <v>154</v>
      </c>
    </row>
    <row r="2363" spans="1:42">
      <c r="A2363">
        <v>12</v>
      </c>
      <c r="B2363">
        <v>14</v>
      </c>
      <c r="C2363">
        <v>2023</v>
      </c>
      <c r="D2363">
        <v>99</v>
      </c>
      <c r="E2363">
        <v>99</v>
      </c>
      <c r="F2363">
        <v>99</v>
      </c>
      <c r="G2363">
        <v>99</v>
      </c>
      <c r="H2363">
        <v>99</v>
      </c>
      <c r="I2363">
        <v>99</v>
      </c>
      <c r="J2363">
        <v>999</v>
      </c>
      <c r="K2363">
        <v>9</v>
      </c>
      <c r="L2363">
        <v>99</v>
      </c>
      <c r="M2363">
        <v>99</v>
      </c>
      <c r="N2363">
        <v>99</v>
      </c>
      <c r="O2363">
        <v>99</v>
      </c>
      <c r="P2363">
        <v>9999</v>
      </c>
    </row>
    <row r="2364" spans="1:42">
      <c r="A2364">
        <v>12</v>
      </c>
      <c r="B2364">
        <v>15</v>
      </c>
      <c r="C2364">
        <v>2022</v>
      </c>
      <c r="D2364">
        <v>99</v>
      </c>
      <c r="E2364">
        <v>99</v>
      </c>
      <c r="F2364">
        <v>99</v>
      </c>
      <c r="G2364">
        <v>99</v>
      </c>
      <c r="H2364">
        <v>99</v>
      </c>
      <c r="I2364">
        <v>99</v>
      </c>
      <c r="J2364">
        <v>999</v>
      </c>
      <c r="K2364">
        <v>0</v>
      </c>
      <c r="L2364">
        <v>99</v>
      </c>
      <c r="M2364">
        <v>99</v>
      </c>
      <c r="N2364">
        <v>99</v>
      </c>
      <c r="O2364">
        <v>99</v>
      </c>
      <c r="P2364">
        <v>9999</v>
      </c>
      <c r="Q2364">
        <v>2083</v>
      </c>
      <c r="R2364">
        <v>1091033</v>
      </c>
      <c r="S2364">
        <v>1085305</v>
      </c>
      <c r="T2364">
        <v>4.0885949370917283</v>
      </c>
      <c r="U2364">
        <v>60.617491857127717</v>
      </c>
      <c r="V2364">
        <v>92.65615047485727</v>
      </c>
      <c r="W2364">
        <v>85.256587779471616</v>
      </c>
      <c r="X2364">
        <v>2.245211648043643</v>
      </c>
      <c r="Y2364">
        <v>4.4904232960872861</v>
      </c>
      <c r="Z2364">
        <v>0</v>
      </c>
      <c r="AA2364">
        <v>9.6831695389606391</v>
      </c>
      <c r="AB2364">
        <v>2.5307281945247606</v>
      </c>
      <c r="AC2364">
        <v>-33.684490394262838</v>
      </c>
      <c r="AD2364">
        <v>85.153994506913932</v>
      </c>
      <c r="AE2364">
        <v>85.044450191034201</v>
      </c>
      <c r="AF2364">
        <v>17422</v>
      </c>
      <c r="AG2364">
        <v>15</v>
      </c>
      <c r="AH2364">
        <v>0</v>
      </c>
      <c r="AI2364">
        <v>5738</v>
      </c>
      <c r="AJ2364">
        <v>58264</v>
      </c>
      <c r="AK2364">
        <v>13812</v>
      </c>
      <c r="AL2364">
        <v>86236</v>
      </c>
      <c r="AM2364">
        <v>26</v>
      </c>
      <c r="AN2364">
        <v>14349</v>
      </c>
      <c r="AO2364">
        <v>11311</v>
      </c>
      <c r="AP2364">
        <v>940</v>
      </c>
    </row>
    <row r="2365" spans="1:42">
      <c r="A2365">
        <v>12</v>
      </c>
      <c r="B2365">
        <v>16</v>
      </c>
      <c r="C2365">
        <v>2022</v>
      </c>
      <c r="D2365">
        <v>99</v>
      </c>
      <c r="E2365">
        <v>99</v>
      </c>
      <c r="F2365">
        <v>99</v>
      </c>
      <c r="G2365">
        <v>99</v>
      </c>
      <c r="H2365">
        <v>99</v>
      </c>
      <c r="I2365">
        <v>99</v>
      </c>
      <c r="J2365">
        <v>999</v>
      </c>
      <c r="K2365">
        <v>1</v>
      </c>
      <c r="L2365">
        <v>99</v>
      </c>
      <c r="M2365">
        <v>99</v>
      </c>
      <c r="N2365">
        <v>99</v>
      </c>
      <c r="O2365">
        <v>99</v>
      </c>
      <c r="P2365">
        <v>9999</v>
      </c>
      <c r="Q2365">
        <v>354</v>
      </c>
      <c r="R2365">
        <v>81528</v>
      </c>
      <c r="S2365">
        <v>81442</v>
      </c>
      <c r="T2365">
        <v>3.4971052889804723</v>
      </c>
      <c r="U2365">
        <v>61.075133223643824</v>
      </c>
      <c r="V2365">
        <v>92.797524113233422</v>
      </c>
      <c r="W2365">
        <v>85.59450074899965</v>
      </c>
      <c r="X2365">
        <v>9.8125797272102817E-3</v>
      </c>
      <c r="Y2365">
        <v>1.9625159454420563E-2</v>
      </c>
      <c r="Z2365">
        <v>0</v>
      </c>
      <c r="AA2365">
        <v>8.7509424765749113</v>
      </c>
      <c r="AB2365">
        <v>2.7278406580818677</v>
      </c>
      <c r="AC2365">
        <v>-30.160467175675922</v>
      </c>
      <c r="AD2365">
        <v>6.3631758747532654</v>
      </c>
      <c r="AE2365">
        <v>6.4070855140251188</v>
      </c>
      <c r="AF2365">
        <v>1316</v>
      </c>
      <c r="AG2365">
        <v>0</v>
      </c>
      <c r="AH2365">
        <v>0</v>
      </c>
      <c r="AI2365">
        <v>756</v>
      </c>
      <c r="AJ2365">
        <v>5465</v>
      </c>
      <c r="AK2365">
        <v>1226</v>
      </c>
      <c r="AL2365">
        <v>8467</v>
      </c>
      <c r="AM2365">
        <v>1</v>
      </c>
      <c r="AN2365">
        <v>2005</v>
      </c>
      <c r="AO2365">
        <v>951</v>
      </c>
      <c r="AP2365">
        <v>164</v>
      </c>
    </row>
    <row r="2366" spans="1:42">
      <c r="A2366">
        <v>12</v>
      </c>
      <c r="B2366">
        <v>17</v>
      </c>
      <c r="C2366">
        <v>2022</v>
      </c>
      <c r="D2366">
        <v>99</v>
      </c>
      <c r="E2366">
        <v>99</v>
      </c>
      <c r="F2366">
        <v>99</v>
      </c>
      <c r="G2366">
        <v>99</v>
      </c>
      <c r="H2366">
        <v>99</v>
      </c>
      <c r="I2366">
        <v>99</v>
      </c>
      <c r="J2366">
        <v>999</v>
      </c>
      <c r="K2366">
        <v>3</v>
      </c>
      <c r="L2366">
        <v>99</v>
      </c>
      <c r="M2366">
        <v>99</v>
      </c>
      <c r="N2366">
        <v>99</v>
      </c>
      <c r="O2366">
        <v>99</v>
      </c>
      <c r="P2366">
        <v>9999</v>
      </c>
      <c r="Q2366">
        <v>254</v>
      </c>
      <c r="R2366">
        <v>56606</v>
      </c>
      <c r="S2366">
        <v>56590</v>
      </c>
      <c r="T2366">
        <v>3.9157156485178239</v>
      </c>
      <c r="U2366">
        <v>60.738593391058494</v>
      </c>
      <c r="V2366">
        <v>93.717169191559776</v>
      </c>
      <c r="W2366">
        <v>86.490805796077581</v>
      </c>
      <c r="X2366">
        <v>0.23319082782743872</v>
      </c>
      <c r="Y2366">
        <v>0.46638165565487744</v>
      </c>
      <c r="Z2366">
        <v>0</v>
      </c>
      <c r="AA2366">
        <v>8.9792778721532684</v>
      </c>
      <c r="AB2366">
        <v>2.498177501573406</v>
      </c>
      <c r="AC2366">
        <v>-31.422694745557749</v>
      </c>
      <c r="AD2366">
        <v>4.4180396129708006</v>
      </c>
      <c r="AE2366">
        <v>4.4985843106607772</v>
      </c>
      <c r="AF2366">
        <v>774</v>
      </c>
      <c r="AG2366">
        <v>0</v>
      </c>
      <c r="AH2366">
        <v>0</v>
      </c>
      <c r="AI2366">
        <v>338</v>
      </c>
      <c r="AJ2366">
        <v>2214</v>
      </c>
      <c r="AK2366">
        <v>533</v>
      </c>
      <c r="AL2366">
        <v>3268</v>
      </c>
      <c r="AM2366">
        <v>1</v>
      </c>
      <c r="AN2366">
        <v>1494</v>
      </c>
      <c r="AO2366">
        <v>647</v>
      </c>
      <c r="AP2366">
        <v>112</v>
      </c>
    </row>
    <row r="2367" spans="1:42">
      <c r="A2367">
        <v>12</v>
      </c>
      <c r="B2367">
        <v>18</v>
      </c>
      <c r="C2367">
        <v>2022</v>
      </c>
      <c r="D2367">
        <v>99</v>
      </c>
      <c r="E2367">
        <v>99</v>
      </c>
      <c r="F2367">
        <v>99</v>
      </c>
      <c r="G2367">
        <v>99</v>
      </c>
      <c r="H2367">
        <v>99</v>
      </c>
      <c r="I2367">
        <v>99</v>
      </c>
      <c r="J2367">
        <v>999</v>
      </c>
      <c r="K2367">
        <v>6</v>
      </c>
      <c r="L2367">
        <v>99</v>
      </c>
      <c r="M2367">
        <v>99</v>
      </c>
      <c r="N2367">
        <v>99</v>
      </c>
      <c r="O2367">
        <v>99</v>
      </c>
      <c r="P2367">
        <v>9999</v>
      </c>
      <c r="Q2367">
        <v>205</v>
      </c>
      <c r="R2367">
        <v>48420</v>
      </c>
      <c r="S2367">
        <v>48394</v>
      </c>
      <c r="T2367">
        <v>3.3844072697232543</v>
      </c>
      <c r="U2367">
        <v>61.014464603049959</v>
      </c>
      <c r="V2367">
        <v>91.964105934176942</v>
      </c>
      <c r="W2367">
        <v>84.864282142414353</v>
      </c>
      <c r="X2367">
        <v>4.7501032631144149E-2</v>
      </c>
      <c r="Y2367">
        <v>9.5002065262288299E-2</v>
      </c>
      <c r="Z2367">
        <v>0</v>
      </c>
      <c r="AA2367">
        <v>8.9133607399171382</v>
      </c>
      <c r="AB2367">
        <v>2.4419866191556361</v>
      </c>
      <c r="AC2367">
        <v>-32.59549665618578</v>
      </c>
      <c r="AD2367">
        <v>3.77913079991602</v>
      </c>
      <c r="AE2367">
        <v>3.774702155702661</v>
      </c>
      <c r="AF2367">
        <v>827</v>
      </c>
      <c r="AG2367">
        <v>0</v>
      </c>
      <c r="AH2367">
        <v>0</v>
      </c>
      <c r="AI2367">
        <v>322</v>
      </c>
      <c r="AJ2367">
        <v>1101</v>
      </c>
      <c r="AK2367">
        <v>196</v>
      </c>
      <c r="AL2367">
        <v>1837</v>
      </c>
      <c r="AM2367">
        <v>0</v>
      </c>
      <c r="AN2367">
        <v>560</v>
      </c>
      <c r="AO2367">
        <v>759</v>
      </c>
      <c r="AP2367">
        <v>119</v>
      </c>
    </row>
    <row r="2368" spans="1:42">
      <c r="A2368">
        <v>12</v>
      </c>
      <c r="B2368">
        <v>19</v>
      </c>
      <c r="C2368">
        <v>2022</v>
      </c>
      <c r="D2368">
        <v>99</v>
      </c>
      <c r="E2368">
        <v>99</v>
      </c>
      <c r="F2368">
        <v>99</v>
      </c>
      <c r="G2368">
        <v>99</v>
      </c>
      <c r="H2368">
        <v>99</v>
      </c>
      <c r="I2368">
        <v>99</v>
      </c>
      <c r="J2368">
        <v>999</v>
      </c>
      <c r="K2368">
        <v>7</v>
      </c>
      <c r="L2368">
        <v>99</v>
      </c>
      <c r="M2368">
        <v>99</v>
      </c>
      <c r="N2368">
        <v>99</v>
      </c>
      <c r="O2368">
        <v>99</v>
      </c>
      <c r="P2368">
        <v>9999</v>
      </c>
    </row>
    <row r="2369" spans="1:42">
      <c r="A2369">
        <v>12</v>
      </c>
      <c r="B2369">
        <v>20</v>
      </c>
      <c r="C2369">
        <v>2022</v>
      </c>
      <c r="D2369">
        <v>99</v>
      </c>
      <c r="E2369">
        <v>99</v>
      </c>
      <c r="F2369">
        <v>99</v>
      </c>
      <c r="G2369">
        <v>99</v>
      </c>
      <c r="H2369">
        <v>99</v>
      </c>
      <c r="I2369">
        <v>99</v>
      </c>
      <c r="J2369">
        <v>999</v>
      </c>
      <c r="K2369">
        <v>8</v>
      </c>
      <c r="L2369">
        <v>99</v>
      </c>
      <c r="M2369">
        <v>99</v>
      </c>
      <c r="N2369">
        <v>99</v>
      </c>
      <c r="O2369">
        <v>99</v>
      </c>
      <c r="P2369">
        <v>9999</v>
      </c>
      <c r="Q2369">
        <v>320</v>
      </c>
      <c r="R2369">
        <v>3660</v>
      </c>
      <c r="S2369">
        <v>3256</v>
      </c>
      <c r="T2369">
        <v>7.3133879781420772</v>
      </c>
      <c r="U2369">
        <v>58.27272727272728</v>
      </c>
      <c r="V2369">
        <v>110.71818075339182</v>
      </c>
      <c r="W2369">
        <v>91.952346437346421</v>
      </c>
      <c r="X2369">
        <v>0</v>
      </c>
      <c r="Y2369">
        <v>0</v>
      </c>
      <c r="Z2369">
        <v>0</v>
      </c>
      <c r="AA2369">
        <v>12.627743281799384</v>
      </c>
      <c r="AB2369">
        <v>3.2682965503230124</v>
      </c>
      <c r="AC2369">
        <v>-39.176106736783197</v>
      </c>
      <c r="AD2369">
        <v>0.28565920544594459</v>
      </c>
      <c r="AE2369">
        <v>0.27517782857724526</v>
      </c>
      <c r="AF2369">
        <v>17</v>
      </c>
      <c r="AG2369">
        <v>0</v>
      </c>
      <c r="AH2369">
        <v>0</v>
      </c>
      <c r="AI2369">
        <v>13</v>
      </c>
      <c r="AJ2369">
        <v>100</v>
      </c>
      <c r="AK2369">
        <v>16</v>
      </c>
      <c r="AL2369">
        <v>505</v>
      </c>
      <c r="AM2369">
        <v>0</v>
      </c>
      <c r="AN2369">
        <v>29</v>
      </c>
      <c r="AO2369">
        <v>9</v>
      </c>
      <c r="AP2369">
        <v>170</v>
      </c>
    </row>
    <row r="2370" spans="1:42">
      <c r="A2370">
        <v>12</v>
      </c>
      <c r="B2370">
        <v>21</v>
      </c>
      <c r="C2370">
        <v>2022</v>
      </c>
      <c r="D2370">
        <v>99</v>
      </c>
      <c r="E2370">
        <v>99</v>
      </c>
      <c r="F2370">
        <v>99</v>
      </c>
      <c r="G2370">
        <v>99</v>
      </c>
      <c r="H2370">
        <v>99</v>
      </c>
      <c r="I2370">
        <v>99</v>
      </c>
      <c r="J2370">
        <v>999</v>
      </c>
      <c r="K2370">
        <v>9</v>
      </c>
      <c r="L2370">
        <v>99</v>
      </c>
      <c r="M2370">
        <v>99</v>
      </c>
      <c r="N2370">
        <v>99</v>
      </c>
      <c r="O2370">
        <v>99</v>
      </c>
      <c r="P2370">
        <v>9999</v>
      </c>
    </row>
    <row r="2371" spans="1:42">
      <c r="A2371">
        <v>12</v>
      </c>
      <c r="B2371">
        <v>22</v>
      </c>
      <c r="C2371">
        <v>2021</v>
      </c>
      <c r="D2371">
        <v>99</v>
      </c>
      <c r="E2371">
        <v>99</v>
      </c>
      <c r="F2371">
        <v>99</v>
      </c>
      <c r="G2371">
        <v>99</v>
      </c>
      <c r="H2371">
        <v>99</v>
      </c>
      <c r="I2371">
        <v>99</v>
      </c>
      <c r="J2371">
        <v>999</v>
      </c>
      <c r="K2371">
        <v>0</v>
      </c>
      <c r="L2371">
        <v>99</v>
      </c>
      <c r="M2371">
        <v>99</v>
      </c>
      <c r="N2371">
        <v>99</v>
      </c>
      <c r="O2371">
        <v>99</v>
      </c>
      <c r="P2371">
        <v>9999</v>
      </c>
      <c r="Q2371">
        <v>1303</v>
      </c>
      <c r="R2371">
        <v>389277.43000000005</v>
      </c>
      <c r="S2371">
        <v>386464.43000000005</v>
      </c>
      <c r="T2371">
        <v>16.020838839796077</v>
      </c>
      <c r="U2371">
        <v>60.888743473752555</v>
      </c>
      <c r="V2371">
        <v>91.913114666523526</v>
      </c>
      <c r="W2371">
        <v>84.646596195153521</v>
      </c>
      <c r="X2371">
        <v>1.2384483734389633</v>
      </c>
      <c r="Y2371">
        <v>2.4768967468779266</v>
      </c>
      <c r="Z2371">
        <v>0</v>
      </c>
      <c r="AA2371">
        <v>9.420408897146423</v>
      </c>
      <c r="AB2371">
        <v>2.6496122711133197</v>
      </c>
      <c r="AC2371">
        <v>-28.86362609162914</v>
      </c>
      <c r="AD2371">
        <v>29.877069491730271</v>
      </c>
      <c r="AE2371">
        <v>29.818125382172695</v>
      </c>
      <c r="AF2371">
        <v>5404.67</v>
      </c>
      <c r="AG2371">
        <v>7</v>
      </c>
      <c r="AH2371">
        <v>1</v>
      </c>
      <c r="AI2371">
        <v>2366.8800000000006</v>
      </c>
      <c r="AJ2371">
        <v>30005.5</v>
      </c>
      <c r="AK2371">
        <v>7771.88</v>
      </c>
      <c r="AL2371">
        <v>38832.9</v>
      </c>
      <c r="AM2371">
        <v>21</v>
      </c>
      <c r="AN2371">
        <v>7286</v>
      </c>
      <c r="AO2371">
        <v>3292</v>
      </c>
      <c r="AP2371">
        <v>471</v>
      </c>
    </row>
    <row r="2372" spans="1:42">
      <c r="A2372">
        <v>12</v>
      </c>
      <c r="B2372">
        <v>23</v>
      </c>
      <c r="C2372">
        <v>2021</v>
      </c>
      <c r="D2372">
        <v>99</v>
      </c>
      <c r="E2372">
        <v>99</v>
      </c>
      <c r="F2372">
        <v>99</v>
      </c>
      <c r="G2372">
        <v>99</v>
      </c>
      <c r="H2372">
        <v>99</v>
      </c>
      <c r="I2372">
        <v>99</v>
      </c>
      <c r="J2372">
        <v>999</v>
      </c>
      <c r="K2372">
        <v>1</v>
      </c>
      <c r="L2372">
        <v>99</v>
      </c>
      <c r="M2372">
        <v>99</v>
      </c>
      <c r="N2372">
        <v>99</v>
      </c>
      <c r="O2372">
        <v>99</v>
      </c>
      <c r="P2372">
        <v>9999</v>
      </c>
      <c r="Q2372">
        <v>372</v>
      </c>
      <c r="R2372">
        <v>70004</v>
      </c>
      <c r="S2372">
        <v>69952</v>
      </c>
      <c r="T2372">
        <v>16.256542483286669</v>
      </c>
      <c r="U2372">
        <v>61.208843206770318</v>
      </c>
      <c r="V2372">
        <v>91.799655965917367</v>
      </c>
      <c r="W2372">
        <v>84.707018241079609</v>
      </c>
      <c r="X2372">
        <v>3.1426775612822123E-2</v>
      </c>
      <c r="Y2372">
        <v>6.2853551225644247E-2</v>
      </c>
      <c r="Z2372">
        <v>0</v>
      </c>
      <c r="AA2372">
        <v>8.7171652415679102</v>
      </c>
      <c r="AB2372">
        <v>2.5708510397354338</v>
      </c>
      <c r="AC2372">
        <v>-27.890597174476898</v>
      </c>
      <c r="AD2372">
        <v>5.3728118085322487</v>
      </c>
      <c r="AE2372">
        <v>5.4010828621856319</v>
      </c>
      <c r="AF2372">
        <v>999</v>
      </c>
      <c r="AG2372">
        <v>0</v>
      </c>
      <c r="AH2372">
        <v>0</v>
      </c>
      <c r="AI2372">
        <v>561</v>
      </c>
      <c r="AJ2372">
        <v>4882</v>
      </c>
      <c r="AK2372">
        <v>1118</v>
      </c>
      <c r="AL2372">
        <v>6424</v>
      </c>
      <c r="AM2372">
        <v>0</v>
      </c>
      <c r="AN2372">
        <v>2263</v>
      </c>
      <c r="AO2372">
        <v>704</v>
      </c>
      <c r="AP2372">
        <v>169</v>
      </c>
    </row>
    <row r="2373" spans="1:42">
      <c r="A2373">
        <v>12</v>
      </c>
      <c r="B2373">
        <v>24</v>
      </c>
      <c r="C2373">
        <v>2021</v>
      </c>
      <c r="D2373">
        <v>99</v>
      </c>
      <c r="E2373">
        <v>99</v>
      </c>
      <c r="F2373">
        <v>99</v>
      </c>
      <c r="G2373">
        <v>99</v>
      </c>
      <c r="H2373">
        <v>99</v>
      </c>
      <c r="I2373">
        <v>99</v>
      </c>
      <c r="J2373">
        <v>999</v>
      </c>
      <c r="K2373">
        <v>3</v>
      </c>
      <c r="L2373">
        <v>99</v>
      </c>
      <c r="M2373">
        <v>99</v>
      </c>
      <c r="N2373">
        <v>99</v>
      </c>
      <c r="O2373">
        <v>99</v>
      </c>
      <c r="P2373">
        <v>9999</v>
      </c>
      <c r="Q2373">
        <v>304</v>
      </c>
      <c r="R2373">
        <v>86363</v>
      </c>
      <c r="S2373">
        <v>86266</v>
      </c>
      <c r="T2373">
        <v>16.098132302027491</v>
      </c>
      <c r="U2373">
        <v>60.854693622052721</v>
      </c>
      <c r="V2373">
        <v>91.574204495712763</v>
      </c>
      <c r="W2373">
        <v>84.482703730322399</v>
      </c>
      <c r="X2373">
        <v>9.610597130715702E-2</v>
      </c>
      <c r="Y2373">
        <v>0.19221194261431404</v>
      </c>
      <c r="Z2373">
        <v>100</v>
      </c>
      <c r="AA2373">
        <v>8.9306646478369824</v>
      </c>
      <c r="AB2373">
        <v>2.615202280590315</v>
      </c>
      <c r="AC2373">
        <v>-23.724827047335442</v>
      </c>
      <c r="AD2373">
        <v>6.6283661822220221</v>
      </c>
      <c r="AE2373">
        <v>6.643069179448859</v>
      </c>
      <c r="AF2373">
        <v>1333</v>
      </c>
      <c r="AG2373">
        <v>1</v>
      </c>
      <c r="AH2373">
        <v>0</v>
      </c>
      <c r="AI2373">
        <v>833</v>
      </c>
      <c r="AJ2373">
        <v>3350</v>
      </c>
      <c r="AK2373">
        <v>1064</v>
      </c>
      <c r="AL2373">
        <v>4906</v>
      </c>
      <c r="AM2373">
        <v>2</v>
      </c>
      <c r="AN2373">
        <v>2846</v>
      </c>
      <c r="AO2373">
        <v>1382</v>
      </c>
      <c r="AP2373">
        <v>141</v>
      </c>
    </row>
    <row r="2374" spans="1:42">
      <c r="A2374">
        <v>12</v>
      </c>
      <c r="B2374">
        <v>25</v>
      </c>
      <c r="C2374">
        <v>2021</v>
      </c>
      <c r="D2374">
        <v>99</v>
      </c>
      <c r="E2374">
        <v>99</v>
      </c>
      <c r="F2374">
        <v>99</v>
      </c>
      <c r="G2374">
        <v>99</v>
      </c>
      <c r="H2374">
        <v>99</v>
      </c>
      <c r="I2374">
        <v>99</v>
      </c>
      <c r="J2374">
        <v>999</v>
      </c>
      <c r="K2374">
        <v>6</v>
      </c>
      <c r="L2374">
        <v>99</v>
      </c>
      <c r="M2374">
        <v>99</v>
      </c>
      <c r="N2374">
        <v>99</v>
      </c>
      <c r="O2374">
        <v>99</v>
      </c>
      <c r="P2374">
        <v>9999</v>
      </c>
      <c r="Q2374">
        <v>425</v>
      </c>
      <c r="R2374">
        <v>211150</v>
      </c>
      <c r="S2374">
        <v>210956</v>
      </c>
      <c r="T2374">
        <v>15.992768174283686</v>
      </c>
      <c r="U2374">
        <v>60.515496122414163</v>
      </c>
      <c r="V2374">
        <v>92.066564865918522</v>
      </c>
      <c r="W2374">
        <v>84.947046161285058</v>
      </c>
      <c r="X2374">
        <v>2.746862420080512E-2</v>
      </c>
      <c r="Y2374">
        <v>5.4937248401610239E-2</v>
      </c>
      <c r="Z2374">
        <v>100</v>
      </c>
      <c r="AA2374">
        <v>8.9086427120570395</v>
      </c>
      <c r="AB2374">
        <v>2.5417729100063702</v>
      </c>
      <c r="AC2374">
        <v>-31.188161800043368</v>
      </c>
      <c r="AD2374">
        <v>16.205777003765274</v>
      </c>
      <c r="AE2374">
        <v>16.334335581185027</v>
      </c>
      <c r="AF2374">
        <v>3344</v>
      </c>
      <c r="AG2374">
        <v>0</v>
      </c>
      <c r="AH2374">
        <v>0</v>
      </c>
      <c r="AI2374">
        <v>1286</v>
      </c>
      <c r="AJ2374">
        <v>5963</v>
      </c>
      <c r="AK2374">
        <v>1061</v>
      </c>
      <c r="AL2374">
        <v>8438</v>
      </c>
      <c r="AM2374">
        <v>6</v>
      </c>
      <c r="AN2374">
        <v>1230</v>
      </c>
      <c r="AO2374">
        <v>2229</v>
      </c>
      <c r="AP2374">
        <v>202</v>
      </c>
    </row>
    <row r="2375" spans="1:42">
      <c r="A2375">
        <v>12</v>
      </c>
      <c r="B2375">
        <v>26</v>
      </c>
      <c r="C2375">
        <v>2021</v>
      </c>
      <c r="D2375">
        <v>99</v>
      </c>
      <c r="E2375">
        <v>99</v>
      </c>
      <c r="F2375">
        <v>99</v>
      </c>
      <c r="G2375">
        <v>99</v>
      </c>
      <c r="H2375">
        <v>99</v>
      </c>
      <c r="I2375">
        <v>99</v>
      </c>
      <c r="J2375">
        <v>999</v>
      </c>
      <c r="K2375">
        <v>7</v>
      </c>
      <c r="L2375">
        <v>99</v>
      </c>
      <c r="M2375">
        <v>99</v>
      </c>
      <c r="N2375">
        <v>99</v>
      </c>
      <c r="O2375">
        <v>99</v>
      </c>
      <c r="P2375">
        <v>9999</v>
      </c>
    </row>
    <row r="2376" spans="1:42">
      <c r="A2376">
        <v>12</v>
      </c>
      <c r="B2376">
        <v>27</v>
      </c>
      <c r="C2376">
        <v>2021</v>
      </c>
      <c r="D2376">
        <v>99</v>
      </c>
      <c r="E2376">
        <v>99</v>
      </c>
      <c r="F2376">
        <v>99</v>
      </c>
      <c r="G2376">
        <v>99</v>
      </c>
      <c r="H2376">
        <v>99</v>
      </c>
      <c r="I2376">
        <v>99</v>
      </c>
      <c r="J2376">
        <v>999</v>
      </c>
      <c r="K2376">
        <v>8</v>
      </c>
      <c r="L2376">
        <v>99</v>
      </c>
      <c r="M2376">
        <v>99</v>
      </c>
      <c r="N2376">
        <v>99</v>
      </c>
      <c r="O2376">
        <v>99</v>
      </c>
      <c r="P2376">
        <v>9999</v>
      </c>
      <c r="Q2376">
        <v>29</v>
      </c>
      <c r="R2376">
        <v>3345</v>
      </c>
      <c r="S2376">
        <v>3336</v>
      </c>
      <c r="T2376">
        <v>14.938116591928249</v>
      </c>
      <c r="U2376">
        <v>58.642386091127101</v>
      </c>
      <c r="V2376">
        <v>100.21283298388369</v>
      </c>
      <c r="W2376">
        <v>92.417188249400283</v>
      </c>
      <c r="X2376">
        <v>0</v>
      </c>
      <c r="Y2376">
        <v>0</v>
      </c>
      <c r="Z2376">
        <v>0</v>
      </c>
      <c r="AA2376">
        <v>11.708551318953576</v>
      </c>
      <c r="AB2376">
        <v>3.1689235271550706</v>
      </c>
      <c r="AC2376">
        <v>-27.984636633603927</v>
      </c>
      <c r="AD2376">
        <v>0.25672897976601872</v>
      </c>
      <c r="AE2376">
        <v>0.2810218593458359</v>
      </c>
      <c r="AF2376">
        <v>39</v>
      </c>
      <c r="AG2376">
        <v>0</v>
      </c>
      <c r="AH2376">
        <v>0</v>
      </c>
      <c r="AI2376">
        <v>56</v>
      </c>
      <c r="AJ2376">
        <v>155</v>
      </c>
      <c r="AK2376">
        <v>11</v>
      </c>
      <c r="AL2376">
        <v>708</v>
      </c>
      <c r="AM2376">
        <v>0</v>
      </c>
      <c r="AN2376">
        <v>29</v>
      </c>
      <c r="AO2376">
        <v>7</v>
      </c>
      <c r="AP2376">
        <v>17</v>
      </c>
    </row>
    <row r="2377" spans="1:42">
      <c r="A2377">
        <v>12</v>
      </c>
      <c r="B2377">
        <v>28</v>
      </c>
      <c r="C2377">
        <v>2021</v>
      </c>
      <c r="D2377">
        <v>99</v>
      </c>
      <c r="E2377">
        <v>99</v>
      </c>
      <c r="F2377">
        <v>99</v>
      </c>
      <c r="G2377">
        <v>99</v>
      </c>
      <c r="H2377">
        <v>99</v>
      </c>
      <c r="I2377">
        <v>99</v>
      </c>
      <c r="J2377">
        <v>999</v>
      </c>
      <c r="K2377">
        <v>9</v>
      </c>
      <c r="L2377">
        <v>99</v>
      </c>
      <c r="M2377">
        <v>99</v>
      </c>
      <c r="N2377">
        <v>99</v>
      </c>
      <c r="O2377">
        <v>99</v>
      </c>
      <c r="P2377">
        <v>9999</v>
      </c>
      <c r="Q2377">
        <v>874</v>
      </c>
      <c r="R2377">
        <v>542791</v>
      </c>
      <c r="S2377">
        <v>541378</v>
      </c>
      <c r="T2377">
        <v>15.98876731559662</v>
      </c>
      <c r="U2377">
        <v>60.594065514298713</v>
      </c>
      <c r="V2377">
        <v>91.251910162066238</v>
      </c>
      <c r="W2377">
        <v>84.143421971341184</v>
      </c>
      <c r="X2377">
        <v>3.3021918196875046</v>
      </c>
      <c r="Y2377">
        <v>6.6043836393750093</v>
      </c>
      <c r="Z2377">
        <v>100</v>
      </c>
      <c r="AA2377">
        <v>9.9117503814197683</v>
      </c>
      <c r="AB2377">
        <v>2.6135627361975167</v>
      </c>
      <c r="AC2377">
        <v>-31.890708587091328</v>
      </c>
      <c r="AD2377">
        <v>41.659246533984152</v>
      </c>
      <c r="AE2377">
        <v>41.522365135661957</v>
      </c>
      <c r="AF2377">
        <v>9822</v>
      </c>
      <c r="AG2377">
        <v>2</v>
      </c>
      <c r="AH2377">
        <v>0</v>
      </c>
      <c r="AI2377">
        <v>3524</v>
      </c>
      <c r="AJ2377">
        <v>28435</v>
      </c>
      <c r="AK2377">
        <v>5543</v>
      </c>
      <c r="AL2377">
        <v>30854</v>
      </c>
      <c r="AM2377">
        <v>7</v>
      </c>
      <c r="AN2377">
        <v>7413</v>
      </c>
      <c r="AO2377">
        <v>6674</v>
      </c>
      <c r="AP2377">
        <v>474</v>
      </c>
    </row>
    <row r="2378" spans="1:42">
      <c r="A2378">
        <v>12</v>
      </c>
      <c r="B2378">
        <v>29</v>
      </c>
      <c r="C2378">
        <v>2020</v>
      </c>
      <c r="D2378">
        <v>99</v>
      </c>
      <c r="E2378">
        <v>99</v>
      </c>
      <c r="F2378">
        <v>99</v>
      </c>
      <c r="G2378">
        <v>99</v>
      </c>
      <c r="H2378">
        <v>99</v>
      </c>
      <c r="I2378">
        <v>99</v>
      </c>
      <c r="J2378">
        <v>999</v>
      </c>
      <c r="K2378">
        <v>0</v>
      </c>
      <c r="L2378">
        <v>99</v>
      </c>
      <c r="M2378">
        <v>99</v>
      </c>
      <c r="N2378">
        <v>99</v>
      </c>
      <c r="O2378">
        <v>99</v>
      </c>
      <c r="P2378">
        <v>9999</v>
      </c>
      <c r="Q2378">
        <v>1601</v>
      </c>
      <c r="R2378">
        <v>554351.35999999999</v>
      </c>
      <c r="S2378">
        <v>554351.35999999999</v>
      </c>
      <c r="T2378">
        <v>16.043588528401916</v>
      </c>
      <c r="U2378">
        <v>60.974104383905555</v>
      </c>
      <c r="V2378">
        <v>88.386965808222016</v>
      </c>
      <c r="W2378">
        <v>81.581169440983061</v>
      </c>
      <c r="X2378">
        <v>2.849997517819745</v>
      </c>
      <c r="Y2378">
        <v>5.6999950356394899</v>
      </c>
      <c r="Z2378">
        <v>0</v>
      </c>
      <c r="AA2378">
        <v>10.829414111577936</v>
      </c>
      <c r="AB2378">
        <v>3.7733059757717218</v>
      </c>
      <c r="AC2378">
        <v>-2.5876876932490482</v>
      </c>
      <c r="AD2378">
        <v>43.313425223983039</v>
      </c>
      <c r="AE2378">
        <v>43.339516352505314</v>
      </c>
      <c r="AF2378">
        <v>10301.790000000003</v>
      </c>
      <c r="AG2378">
        <v>1</v>
      </c>
      <c r="AH2378">
        <v>0</v>
      </c>
      <c r="AI2378">
        <v>3354</v>
      </c>
      <c r="AJ2378">
        <v>44241.89</v>
      </c>
      <c r="AK2378">
        <v>10710.89</v>
      </c>
      <c r="AL2378">
        <v>57914.89</v>
      </c>
      <c r="AM2378">
        <v>23</v>
      </c>
      <c r="AN2378">
        <v>12376</v>
      </c>
      <c r="AO2378">
        <v>7213</v>
      </c>
      <c r="AP2378">
        <v>614</v>
      </c>
    </row>
    <row r="2379" spans="1:42">
      <c r="A2379">
        <v>12</v>
      </c>
      <c r="B2379">
        <v>30</v>
      </c>
      <c r="C2379">
        <v>2020</v>
      </c>
      <c r="D2379">
        <v>99</v>
      </c>
      <c r="E2379">
        <v>99</v>
      </c>
      <c r="F2379">
        <v>99</v>
      </c>
      <c r="G2379">
        <v>99</v>
      </c>
      <c r="H2379">
        <v>99</v>
      </c>
      <c r="I2379">
        <v>99</v>
      </c>
      <c r="J2379">
        <v>999</v>
      </c>
      <c r="K2379">
        <v>1</v>
      </c>
      <c r="L2379">
        <v>99</v>
      </c>
      <c r="M2379">
        <v>99</v>
      </c>
      <c r="N2379">
        <v>99</v>
      </c>
      <c r="O2379">
        <v>99</v>
      </c>
      <c r="P2379">
        <v>9999</v>
      </c>
      <c r="Q2379">
        <v>403</v>
      </c>
      <c r="R2379">
        <v>109751</v>
      </c>
      <c r="S2379">
        <v>109751</v>
      </c>
      <c r="T2379">
        <v>16.24933713588031</v>
      </c>
      <c r="U2379">
        <v>61.284443877504536</v>
      </c>
      <c r="V2379">
        <v>89.1517687733879</v>
      </c>
      <c r="W2379">
        <v>82.28708257783498</v>
      </c>
      <c r="X2379">
        <v>6.378074003881512E-2</v>
      </c>
      <c r="Y2379">
        <v>0.12756148007763024</v>
      </c>
      <c r="Z2379">
        <v>0</v>
      </c>
      <c r="AA2379">
        <v>9.4445767239081189</v>
      </c>
      <c r="AB2379">
        <v>2.6737926308781539</v>
      </c>
      <c r="AC2379">
        <v>-27.75485371156666</v>
      </c>
      <c r="AD2379">
        <v>8.5752323792573737</v>
      </c>
      <c r="AE2379">
        <v>8.6546431911171062</v>
      </c>
      <c r="AF2379">
        <v>1567</v>
      </c>
      <c r="AG2379">
        <v>2</v>
      </c>
      <c r="AH2379">
        <v>0</v>
      </c>
      <c r="AI2379">
        <v>768</v>
      </c>
      <c r="AJ2379">
        <v>7421</v>
      </c>
      <c r="AK2379">
        <v>2048</v>
      </c>
      <c r="AL2379">
        <v>9391</v>
      </c>
      <c r="AM2379">
        <v>3</v>
      </c>
      <c r="AN2379">
        <v>3591</v>
      </c>
      <c r="AO2379">
        <v>1572</v>
      </c>
      <c r="AP2379">
        <v>176</v>
      </c>
    </row>
    <row r="2380" spans="1:42">
      <c r="A2380">
        <v>12</v>
      </c>
      <c r="B2380">
        <v>31</v>
      </c>
      <c r="C2380">
        <v>2020</v>
      </c>
      <c r="D2380">
        <v>99</v>
      </c>
      <c r="E2380">
        <v>99</v>
      </c>
      <c r="F2380">
        <v>99</v>
      </c>
      <c r="G2380">
        <v>99</v>
      </c>
      <c r="H2380">
        <v>99</v>
      </c>
      <c r="I2380">
        <v>99</v>
      </c>
      <c r="J2380">
        <v>999</v>
      </c>
      <c r="K2380">
        <v>3</v>
      </c>
      <c r="L2380">
        <v>99</v>
      </c>
      <c r="M2380">
        <v>99</v>
      </c>
      <c r="N2380">
        <v>99</v>
      </c>
      <c r="O2380">
        <v>99</v>
      </c>
      <c r="P2380">
        <v>9999</v>
      </c>
      <c r="Q2380">
        <v>245</v>
      </c>
      <c r="R2380">
        <v>53687</v>
      </c>
      <c r="S2380">
        <v>53687</v>
      </c>
      <c r="T2380">
        <v>16.069569914504445</v>
      </c>
      <c r="U2380">
        <v>61.062026188835283</v>
      </c>
      <c r="V2380">
        <v>88.804599736351648</v>
      </c>
      <c r="W2380">
        <v>81.966645556652054</v>
      </c>
      <c r="X2380">
        <v>0.47870061653659185</v>
      </c>
      <c r="Y2380">
        <v>0.9574012330731837</v>
      </c>
      <c r="Z2380">
        <v>0</v>
      </c>
      <c r="AA2380">
        <v>9.8718361436975322</v>
      </c>
      <c r="AB2380">
        <v>2.7165174669616046</v>
      </c>
      <c r="AC2380">
        <v>-22.384935111937406</v>
      </c>
      <c r="AD2380">
        <v>4.1947544964983532</v>
      </c>
      <c r="AE2380">
        <v>4.2171137476657243</v>
      </c>
      <c r="AF2380">
        <v>758</v>
      </c>
      <c r="AG2380">
        <v>0</v>
      </c>
      <c r="AH2380">
        <v>0</v>
      </c>
      <c r="AI2380">
        <v>399</v>
      </c>
      <c r="AJ2380">
        <v>2201</v>
      </c>
      <c r="AK2380">
        <v>662</v>
      </c>
      <c r="AL2380">
        <v>2952</v>
      </c>
      <c r="AM2380">
        <v>4</v>
      </c>
      <c r="AN2380">
        <v>2202</v>
      </c>
      <c r="AO2380">
        <v>981</v>
      </c>
      <c r="AP2380">
        <v>111</v>
      </c>
    </row>
    <row r="2381" spans="1:42">
      <c r="A2381">
        <v>12</v>
      </c>
      <c r="B2381">
        <v>32</v>
      </c>
      <c r="C2381">
        <v>2020</v>
      </c>
      <c r="D2381">
        <v>99</v>
      </c>
      <c r="E2381">
        <v>99</v>
      </c>
      <c r="F2381">
        <v>99</v>
      </c>
      <c r="G2381">
        <v>99</v>
      </c>
      <c r="H2381">
        <v>99</v>
      </c>
      <c r="I2381">
        <v>99</v>
      </c>
      <c r="J2381">
        <v>999</v>
      </c>
      <c r="K2381">
        <v>6</v>
      </c>
      <c r="L2381">
        <v>99</v>
      </c>
      <c r="M2381">
        <v>99</v>
      </c>
      <c r="N2381">
        <v>99</v>
      </c>
      <c r="O2381">
        <v>99</v>
      </c>
      <c r="P2381">
        <v>9999</v>
      </c>
      <c r="Q2381">
        <v>382</v>
      </c>
      <c r="R2381">
        <v>179930</v>
      </c>
      <c r="S2381">
        <v>179930</v>
      </c>
      <c r="T2381">
        <v>15.984916356360804</v>
      </c>
      <c r="U2381">
        <v>60.453915411548913</v>
      </c>
      <c r="V2381">
        <v>89.396867109570081</v>
      </c>
      <c r="W2381">
        <v>82.513308342132987</v>
      </c>
      <c r="X2381">
        <v>2.7788584449508144E-3</v>
      </c>
      <c r="Y2381">
        <v>5.5577168899016288E-3</v>
      </c>
      <c r="Z2381">
        <v>100</v>
      </c>
      <c r="AA2381">
        <v>8.8151369554886436</v>
      </c>
      <c r="AB2381">
        <v>3.2217325703255426</v>
      </c>
      <c r="AC2381">
        <v>-10.447689399230352</v>
      </c>
      <c r="AD2381">
        <v>14.058564951570188</v>
      </c>
      <c r="AE2381">
        <v>14.22776217086882</v>
      </c>
      <c r="AF2381">
        <v>2988</v>
      </c>
      <c r="AG2381">
        <v>1</v>
      </c>
      <c r="AH2381">
        <v>0</v>
      </c>
      <c r="AI2381">
        <v>821</v>
      </c>
      <c r="AJ2381">
        <v>5753</v>
      </c>
      <c r="AK2381">
        <v>973</v>
      </c>
      <c r="AL2381">
        <v>8968</v>
      </c>
      <c r="AM2381">
        <v>1</v>
      </c>
      <c r="AN2381">
        <v>1174</v>
      </c>
      <c r="AO2381">
        <v>2024</v>
      </c>
      <c r="AP2381">
        <v>186</v>
      </c>
    </row>
    <row r="2382" spans="1:42">
      <c r="A2382">
        <v>12</v>
      </c>
      <c r="B2382">
        <v>33</v>
      </c>
      <c r="C2382">
        <v>2020</v>
      </c>
      <c r="D2382">
        <v>99</v>
      </c>
      <c r="E2382">
        <v>99</v>
      </c>
      <c r="F2382">
        <v>99</v>
      </c>
      <c r="G2382">
        <v>99</v>
      </c>
      <c r="H2382">
        <v>99</v>
      </c>
      <c r="I2382">
        <v>99</v>
      </c>
      <c r="J2382">
        <v>999</v>
      </c>
      <c r="K2382">
        <v>7</v>
      </c>
      <c r="L2382">
        <v>99</v>
      </c>
      <c r="M2382">
        <v>99</v>
      </c>
      <c r="N2382">
        <v>99</v>
      </c>
      <c r="O2382">
        <v>99</v>
      </c>
      <c r="P2382">
        <v>9999</v>
      </c>
    </row>
    <row r="2383" spans="1:42">
      <c r="A2383">
        <v>12</v>
      </c>
      <c r="B2383">
        <v>34</v>
      </c>
      <c r="C2383">
        <v>2020</v>
      </c>
      <c r="D2383">
        <v>99</v>
      </c>
      <c r="E2383">
        <v>99</v>
      </c>
      <c r="F2383">
        <v>99</v>
      </c>
      <c r="G2383">
        <v>99</v>
      </c>
      <c r="H2383">
        <v>99</v>
      </c>
      <c r="I2383">
        <v>99</v>
      </c>
      <c r="J2383">
        <v>999</v>
      </c>
      <c r="K2383">
        <v>8</v>
      </c>
      <c r="L2383">
        <v>99</v>
      </c>
      <c r="M2383">
        <v>99</v>
      </c>
      <c r="N2383">
        <v>99</v>
      </c>
      <c r="O2383">
        <v>99</v>
      </c>
      <c r="P2383">
        <v>9999</v>
      </c>
      <c r="Q2383">
        <v>58</v>
      </c>
      <c r="R2383">
        <v>2405</v>
      </c>
      <c r="S2383">
        <v>2405</v>
      </c>
      <c r="T2383">
        <v>14.805405405405413</v>
      </c>
      <c r="U2383">
        <v>57.997089397089383</v>
      </c>
      <c r="V2383">
        <v>97.887544682777829</v>
      </c>
      <c r="W2383">
        <v>90.35020374220413</v>
      </c>
      <c r="X2383">
        <v>0</v>
      </c>
      <c r="Y2383">
        <v>0</v>
      </c>
      <c r="Z2383">
        <v>0</v>
      </c>
      <c r="AA2383">
        <v>10.905666092971938</v>
      </c>
      <c r="AB2383">
        <v>5.6373044540454691</v>
      </c>
      <c r="AC2383">
        <v>1.8556383218104311</v>
      </c>
      <c r="AD2383">
        <v>0.18791112492928527</v>
      </c>
      <c r="AE2383">
        <v>0.20823476332231255</v>
      </c>
      <c r="AF2383">
        <v>29</v>
      </c>
      <c r="AG2383">
        <v>0</v>
      </c>
      <c r="AH2383">
        <v>1</v>
      </c>
      <c r="AI2383">
        <v>36</v>
      </c>
      <c r="AJ2383">
        <v>91</v>
      </c>
      <c r="AK2383">
        <v>9</v>
      </c>
      <c r="AL2383">
        <v>492</v>
      </c>
      <c r="AM2383">
        <v>0</v>
      </c>
      <c r="AN2383">
        <v>11</v>
      </c>
      <c r="AO2383">
        <v>9</v>
      </c>
      <c r="AP2383">
        <v>31</v>
      </c>
    </row>
    <row r="2384" spans="1:42">
      <c r="A2384">
        <v>12</v>
      </c>
      <c r="B2384">
        <v>35</v>
      </c>
      <c r="C2384">
        <v>2020</v>
      </c>
      <c r="D2384">
        <v>99</v>
      </c>
      <c r="E2384">
        <v>99</v>
      </c>
      <c r="F2384">
        <v>99</v>
      </c>
      <c r="G2384">
        <v>99</v>
      </c>
      <c r="H2384">
        <v>99</v>
      </c>
      <c r="I2384">
        <v>99</v>
      </c>
      <c r="J2384">
        <v>999</v>
      </c>
      <c r="K2384">
        <v>9</v>
      </c>
      <c r="L2384">
        <v>99</v>
      </c>
      <c r="M2384">
        <v>99</v>
      </c>
      <c r="N2384">
        <v>99</v>
      </c>
      <c r="O2384">
        <v>99</v>
      </c>
      <c r="P2384">
        <v>9999</v>
      </c>
      <c r="Q2384">
        <v>568</v>
      </c>
      <c r="R2384">
        <v>379736</v>
      </c>
      <c r="S2384">
        <v>379736</v>
      </c>
      <c r="T2384">
        <v>15.982021720353089</v>
      </c>
      <c r="U2384">
        <v>60.473189268333797</v>
      </c>
      <c r="V2384">
        <v>87.388846595848506</v>
      </c>
      <c r="W2384">
        <v>80.659905407967869</v>
      </c>
      <c r="X2384">
        <v>0.34339646491246528</v>
      </c>
      <c r="Y2384">
        <v>0.68679292982493056</v>
      </c>
      <c r="Z2384">
        <v>100</v>
      </c>
      <c r="AA2384">
        <v>10.180617445743538</v>
      </c>
      <c r="AB2384">
        <v>4.4465624884739254</v>
      </c>
      <c r="AC2384">
        <v>3.6978166831165695</v>
      </c>
      <c r="AD2384">
        <v>29.670111823761779</v>
      </c>
      <c r="AE2384">
        <v>29.352729774520725</v>
      </c>
      <c r="AF2384">
        <v>7728</v>
      </c>
      <c r="AG2384">
        <v>3</v>
      </c>
      <c r="AH2384">
        <v>0</v>
      </c>
      <c r="AI2384">
        <v>2205</v>
      </c>
      <c r="AJ2384">
        <v>23953</v>
      </c>
      <c r="AK2384">
        <v>5893</v>
      </c>
      <c r="AL2384">
        <v>26423</v>
      </c>
      <c r="AM2384">
        <v>8</v>
      </c>
      <c r="AN2384">
        <v>7332</v>
      </c>
      <c r="AO2384">
        <v>5356</v>
      </c>
      <c r="AP2384">
        <v>292</v>
      </c>
    </row>
    <row r="2385" spans="1:42">
      <c r="A2385">
        <v>12</v>
      </c>
      <c r="B2385">
        <v>36</v>
      </c>
      <c r="C2385">
        <v>2019</v>
      </c>
      <c r="D2385">
        <v>99</v>
      </c>
      <c r="E2385">
        <v>99</v>
      </c>
      <c r="F2385">
        <v>99</v>
      </c>
      <c r="G2385">
        <v>99</v>
      </c>
      <c r="H2385">
        <v>99</v>
      </c>
      <c r="I2385">
        <v>99</v>
      </c>
      <c r="J2385">
        <v>999</v>
      </c>
      <c r="K2385">
        <v>0</v>
      </c>
      <c r="L2385">
        <v>99</v>
      </c>
      <c r="M2385">
        <v>99</v>
      </c>
      <c r="N2385">
        <v>99</v>
      </c>
      <c r="O2385">
        <v>99</v>
      </c>
      <c r="P2385">
        <v>9999</v>
      </c>
      <c r="Q2385">
        <v>1187</v>
      </c>
      <c r="R2385">
        <v>361506</v>
      </c>
      <c r="S2385">
        <v>354793</v>
      </c>
      <c r="T2385">
        <v>15.897368231785917</v>
      </c>
      <c r="U2385">
        <v>61.248815506506624</v>
      </c>
      <c r="V2385">
        <v>88.128818427899105</v>
      </c>
      <c r="W2385">
        <v>80.864122262842173</v>
      </c>
      <c r="X2385">
        <v>1.4165739987718045</v>
      </c>
      <c r="Y2385">
        <v>2.8331479975436089</v>
      </c>
      <c r="Z2385">
        <v>0</v>
      </c>
      <c r="AA2385">
        <v>9.3777027825260326</v>
      </c>
      <c r="AB2385">
        <v>2.7470132839535526</v>
      </c>
      <c r="AC2385">
        <v>-29.832496702131095</v>
      </c>
      <c r="AD2385">
        <v>27.109764602659183</v>
      </c>
      <c r="AE2385">
        <v>27.315155550178904</v>
      </c>
      <c r="AF2385">
        <v>5864</v>
      </c>
      <c r="AG2385">
        <v>6</v>
      </c>
      <c r="AH2385">
        <v>1</v>
      </c>
      <c r="AI2385">
        <v>1928</v>
      </c>
      <c r="AJ2385">
        <v>27094.5</v>
      </c>
      <c r="AK2385">
        <v>7537</v>
      </c>
      <c r="AL2385">
        <v>39754.5</v>
      </c>
      <c r="AM2385">
        <v>28</v>
      </c>
      <c r="AN2385">
        <v>9228</v>
      </c>
      <c r="AO2385">
        <v>4486</v>
      </c>
      <c r="AP2385">
        <v>439</v>
      </c>
    </row>
    <row r="2386" spans="1:42">
      <c r="A2386">
        <v>12</v>
      </c>
      <c r="B2386">
        <v>37</v>
      </c>
      <c r="C2386">
        <v>2019</v>
      </c>
      <c r="D2386">
        <v>99</v>
      </c>
      <c r="E2386">
        <v>99</v>
      </c>
      <c r="F2386">
        <v>99</v>
      </c>
      <c r="G2386">
        <v>99</v>
      </c>
      <c r="H2386">
        <v>99</v>
      </c>
      <c r="I2386">
        <v>99</v>
      </c>
      <c r="J2386">
        <v>999</v>
      </c>
      <c r="K2386">
        <v>1</v>
      </c>
      <c r="L2386">
        <v>99</v>
      </c>
      <c r="M2386">
        <v>99</v>
      </c>
      <c r="N2386">
        <v>99</v>
      </c>
      <c r="O2386">
        <v>99</v>
      </c>
      <c r="P2386">
        <v>9999</v>
      </c>
      <c r="Q2386">
        <v>471</v>
      </c>
      <c r="R2386">
        <v>148546</v>
      </c>
      <c r="S2386">
        <v>148430</v>
      </c>
      <c r="T2386">
        <v>16.139613318433348</v>
      </c>
      <c r="U2386">
        <v>61.066994542882178</v>
      </c>
      <c r="V2386">
        <v>87.694787019266812</v>
      </c>
      <c r="W2386">
        <v>80.917376339015306</v>
      </c>
      <c r="X2386">
        <v>8.6841786382669359E-2</v>
      </c>
      <c r="Y2386">
        <v>0.17368357276533872</v>
      </c>
      <c r="Z2386">
        <v>0</v>
      </c>
      <c r="AA2386">
        <v>8.6115532883546653</v>
      </c>
      <c r="AB2386">
        <v>2.6259421863145982</v>
      </c>
      <c r="AC2386">
        <v>-31.815185636978995</v>
      </c>
      <c r="AD2386">
        <v>11.13964109217167</v>
      </c>
      <c r="AE2386">
        <v>11.435001836133361</v>
      </c>
      <c r="AF2386">
        <v>1973</v>
      </c>
      <c r="AG2386">
        <v>1</v>
      </c>
      <c r="AH2386">
        <v>11</v>
      </c>
      <c r="AI2386">
        <v>920</v>
      </c>
      <c r="AJ2386">
        <v>8583</v>
      </c>
      <c r="AK2386">
        <v>3381</v>
      </c>
      <c r="AL2386">
        <v>12915</v>
      </c>
      <c r="AM2386">
        <v>8</v>
      </c>
      <c r="AN2386">
        <v>4455</v>
      </c>
      <c r="AO2386">
        <v>2084</v>
      </c>
      <c r="AP2386">
        <v>213</v>
      </c>
    </row>
    <row r="2387" spans="1:42">
      <c r="A2387">
        <v>12</v>
      </c>
      <c r="B2387">
        <v>38</v>
      </c>
      <c r="C2387">
        <v>2019</v>
      </c>
      <c r="D2387">
        <v>99</v>
      </c>
      <c r="E2387">
        <v>99</v>
      </c>
      <c r="F2387">
        <v>99</v>
      </c>
      <c r="G2387">
        <v>99</v>
      </c>
      <c r="H2387">
        <v>99</v>
      </c>
      <c r="I2387">
        <v>99</v>
      </c>
      <c r="J2387">
        <v>999</v>
      </c>
      <c r="K2387">
        <v>3</v>
      </c>
      <c r="L2387">
        <v>99</v>
      </c>
      <c r="M2387">
        <v>99</v>
      </c>
      <c r="N2387">
        <v>99</v>
      </c>
      <c r="O2387">
        <v>99</v>
      </c>
      <c r="P2387">
        <v>9999</v>
      </c>
      <c r="Q2387">
        <v>236</v>
      </c>
      <c r="R2387">
        <v>27274</v>
      </c>
      <c r="S2387">
        <v>27225</v>
      </c>
      <c r="T2387">
        <v>15.98764390995087</v>
      </c>
      <c r="U2387">
        <v>60.791258034894419</v>
      </c>
      <c r="V2387">
        <v>87.883523902472945</v>
      </c>
      <c r="W2387">
        <v>81.05603342516099</v>
      </c>
      <c r="X2387">
        <v>0</v>
      </c>
      <c r="Y2387">
        <v>0</v>
      </c>
      <c r="Z2387">
        <v>100</v>
      </c>
      <c r="AA2387">
        <v>9.5685069126852405</v>
      </c>
      <c r="AB2387">
        <v>2.7247444133332408</v>
      </c>
      <c r="AC2387">
        <v>-38.706734087872377</v>
      </c>
      <c r="AD2387">
        <v>2.0453096761130567</v>
      </c>
      <c r="AE2387">
        <v>2.1009997177958373</v>
      </c>
      <c r="AF2387">
        <v>393</v>
      </c>
      <c r="AG2387">
        <v>0</v>
      </c>
      <c r="AH2387">
        <v>0</v>
      </c>
      <c r="AI2387">
        <v>152</v>
      </c>
      <c r="AJ2387">
        <v>958</v>
      </c>
      <c r="AK2387">
        <v>305</v>
      </c>
      <c r="AL2387">
        <v>1449</v>
      </c>
      <c r="AM2387">
        <v>2</v>
      </c>
      <c r="AN2387">
        <v>1575</v>
      </c>
      <c r="AO2387">
        <v>668</v>
      </c>
      <c r="AP2387">
        <v>99</v>
      </c>
    </row>
    <row r="2388" spans="1:42">
      <c r="A2388">
        <v>12</v>
      </c>
      <c r="B2388">
        <v>39</v>
      </c>
      <c r="C2388">
        <v>2019</v>
      </c>
      <c r="D2388">
        <v>99</v>
      </c>
      <c r="E2388">
        <v>99</v>
      </c>
      <c r="F2388">
        <v>99</v>
      </c>
      <c r="G2388">
        <v>99</v>
      </c>
      <c r="H2388">
        <v>99</v>
      </c>
      <c r="I2388">
        <v>99</v>
      </c>
      <c r="J2388">
        <v>999</v>
      </c>
      <c r="K2388">
        <v>6</v>
      </c>
      <c r="L2388">
        <v>99</v>
      </c>
      <c r="M2388">
        <v>99</v>
      </c>
      <c r="N2388">
        <v>99</v>
      </c>
      <c r="O2388">
        <v>99</v>
      </c>
      <c r="P2388">
        <v>9999</v>
      </c>
      <c r="Q2388">
        <v>320</v>
      </c>
      <c r="R2388">
        <v>291226</v>
      </c>
      <c r="S2388">
        <v>289844</v>
      </c>
      <c r="T2388">
        <v>15.766933584226681</v>
      </c>
      <c r="U2388">
        <v>60.309880487434611</v>
      </c>
      <c r="V2388">
        <v>86.715605060494255</v>
      </c>
      <c r="W2388">
        <v>79.904666648266257</v>
      </c>
      <c r="X2388">
        <v>0.52982906745963632</v>
      </c>
      <c r="Y2388">
        <v>1.0596581349192726</v>
      </c>
      <c r="Z2388">
        <v>100</v>
      </c>
      <c r="AA2388">
        <v>8.7192456666207647</v>
      </c>
      <c r="AB2388">
        <v>2.607380122223347</v>
      </c>
      <c r="AC2388">
        <v>-24.473153461339763</v>
      </c>
      <c r="AD2388">
        <v>21.839383872394997</v>
      </c>
      <c r="AE2388">
        <v>22.050031642400366</v>
      </c>
      <c r="AF2388">
        <v>6013</v>
      </c>
      <c r="AG2388">
        <v>1</v>
      </c>
      <c r="AH2388">
        <v>0</v>
      </c>
      <c r="AI2388">
        <v>1293</v>
      </c>
      <c r="AJ2388">
        <v>15968</v>
      </c>
      <c r="AK2388">
        <v>3031</v>
      </c>
      <c r="AL2388">
        <v>15581</v>
      </c>
      <c r="AM2388">
        <v>4</v>
      </c>
      <c r="AN2388">
        <v>3713</v>
      </c>
      <c r="AO2388">
        <v>4410</v>
      </c>
      <c r="AP2388">
        <v>166</v>
      </c>
    </row>
    <row r="2389" spans="1:42">
      <c r="A2389">
        <v>12</v>
      </c>
      <c r="B2389">
        <v>40</v>
      </c>
      <c r="C2389">
        <v>2019</v>
      </c>
      <c r="D2389">
        <v>99</v>
      </c>
      <c r="E2389">
        <v>99</v>
      </c>
      <c r="F2389">
        <v>99</v>
      </c>
      <c r="G2389">
        <v>99</v>
      </c>
      <c r="H2389">
        <v>99</v>
      </c>
      <c r="I2389">
        <v>99</v>
      </c>
      <c r="J2389">
        <v>999</v>
      </c>
      <c r="K2389">
        <v>7</v>
      </c>
      <c r="L2389">
        <v>99</v>
      </c>
      <c r="M2389">
        <v>99</v>
      </c>
      <c r="N2389">
        <v>99</v>
      </c>
      <c r="O2389">
        <v>99</v>
      </c>
      <c r="P2389">
        <v>9999</v>
      </c>
    </row>
    <row r="2390" spans="1:42">
      <c r="A2390">
        <v>12</v>
      </c>
      <c r="B2390">
        <v>41</v>
      </c>
      <c r="C2390">
        <v>2019</v>
      </c>
      <c r="D2390">
        <v>99</v>
      </c>
      <c r="E2390">
        <v>99</v>
      </c>
      <c r="F2390">
        <v>99</v>
      </c>
      <c r="G2390">
        <v>99</v>
      </c>
      <c r="H2390">
        <v>99</v>
      </c>
      <c r="I2390">
        <v>99</v>
      </c>
      <c r="J2390">
        <v>999</v>
      </c>
      <c r="K2390">
        <v>8</v>
      </c>
      <c r="L2390">
        <v>99</v>
      </c>
      <c r="M2390">
        <v>99</v>
      </c>
      <c r="N2390">
        <v>99</v>
      </c>
      <c r="O2390">
        <v>99</v>
      </c>
      <c r="P2390">
        <v>9999</v>
      </c>
      <c r="Q2390">
        <v>32</v>
      </c>
      <c r="R2390">
        <v>429</v>
      </c>
      <c r="S2390">
        <v>414</v>
      </c>
      <c r="T2390">
        <v>14.130536130536131</v>
      </c>
      <c r="U2390">
        <v>58.125603864734309</v>
      </c>
      <c r="V2390">
        <v>93.021600431275857</v>
      </c>
      <c r="W2390">
        <v>84.302898550724606</v>
      </c>
      <c r="X2390">
        <v>0</v>
      </c>
      <c r="Y2390">
        <v>0</v>
      </c>
      <c r="Z2390">
        <v>0</v>
      </c>
      <c r="AA2390">
        <v>14.02192008271882</v>
      </c>
      <c r="AB2390">
        <v>3.1818737070350842</v>
      </c>
      <c r="AC2390">
        <v>-18.729077315168016</v>
      </c>
      <c r="AD2390">
        <v>3.2171219881663896E-2</v>
      </c>
      <c r="AE2390">
        <v>3.3228872597237703E-2</v>
      </c>
      <c r="AF2390">
        <v>3</v>
      </c>
      <c r="AG2390">
        <v>0</v>
      </c>
      <c r="AH2390">
        <v>0</v>
      </c>
      <c r="AI2390">
        <v>2</v>
      </c>
      <c r="AJ2390">
        <v>8</v>
      </c>
      <c r="AK2390">
        <v>16</v>
      </c>
      <c r="AL2390">
        <v>15</v>
      </c>
      <c r="AM2390">
        <v>0</v>
      </c>
      <c r="AN2390">
        <v>3</v>
      </c>
      <c r="AO2390">
        <v>0</v>
      </c>
      <c r="AP2390">
        <v>22</v>
      </c>
    </row>
    <row r="2391" spans="1:42">
      <c r="A2391">
        <v>12</v>
      </c>
      <c r="B2391">
        <v>42</v>
      </c>
      <c r="C2391">
        <v>2019</v>
      </c>
      <c r="D2391">
        <v>99</v>
      </c>
      <c r="E2391">
        <v>99</v>
      </c>
      <c r="F2391">
        <v>99</v>
      </c>
      <c r="G2391">
        <v>99</v>
      </c>
      <c r="H2391">
        <v>99</v>
      </c>
      <c r="I2391">
        <v>99</v>
      </c>
      <c r="J2391">
        <v>999</v>
      </c>
      <c r="K2391">
        <v>9</v>
      </c>
      <c r="L2391">
        <v>99</v>
      </c>
      <c r="M2391">
        <v>99</v>
      </c>
      <c r="N2391">
        <v>99</v>
      </c>
      <c r="O2391">
        <v>99</v>
      </c>
      <c r="P2391">
        <v>9999</v>
      </c>
      <c r="Q2391">
        <v>772</v>
      </c>
      <c r="R2391">
        <v>504509</v>
      </c>
      <c r="S2391">
        <v>495905</v>
      </c>
      <c r="T2391">
        <v>15.658650291669723</v>
      </c>
      <c r="U2391">
        <v>60.56583014891968</v>
      </c>
      <c r="V2391">
        <v>85.610826122064509</v>
      </c>
      <c r="W2391">
        <v>78.505409382845059</v>
      </c>
      <c r="X2391">
        <v>1.97875558216008</v>
      </c>
      <c r="Y2391">
        <v>3.9575111643201599</v>
      </c>
      <c r="Z2391">
        <v>100</v>
      </c>
      <c r="AA2391">
        <v>9.5446857064098936</v>
      </c>
      <c r="AB2391">
        <v>2.6902260131448763</v>
      </c>
      <c r="AC2391">
        <v>-27.9929094030106</v>
      </c>
      <c r="AD2391">
        <v>37.833729536779437</v>
      </c>
      <c r="AE2391">
        <v>37.065582380894291</v>
      </c>
      <c r="AF2391">
        <v>10625</v>
      </c>
      <c r="AG2391">
        <v>3</v>
      </c>
      <c r="AH2391">
        <v>0</v>
      </c>
      <c r="AI2391">
        <v>2871</v>
      </c>
      <c r="AJ2391">
        <v>33110</v>
      </c>
      <c r="AK2391">
        <v>8568</v>
      </c>
      <c r="AL2391">
        <v>37091</v>
      </c>
      <c r="AM2391">
        <v>8</v>
      </c>
      <c r="AN2391">
        <v>9496</v>
      </c>
      <c r="AO2391">
        <v>7906</v>
      </c>
      <c r="AP2391">
        <v>394</v>
      </c>
    </row>
    <row r="2392" spans="1:42">
      <c r="A2392">
        <v>12</v>
      </c>
      <c r="B2392">
        <v>43</v>
      </c>
      <c r="C2392">
        <v>2018</v>
      </c>
      <c r="D2392">
        <v>99</v>
      </c>
      <c r="E2392">
        <v>99</v>
      </c>
      <c r="F2392">
        <v>99</v>
      </c>
      <c r="G2392">
        <v>99</v>
      </c>
      <c r="H2392">
        <v>99</v>
      </c>
      <c r="I2392">
        <v>99</v>
      </c>
      <c r="J2392">
        <v>999</v>
      </c>
      <c r="K2392">
        <v>0</v>
      </c>
      <c r="L2392">
        <v>99</v>
      </c>
      <c r="M2392">
        <v>99</v>
      </c>
      <c r="N2392">
        <v>99</v>
      </c>
      <c r="O2392">
        <v>99</v>
      </c>
      <c r="P2392">
        <v>9999</v>
      </c>
      <c r="Q2392">
        <v>2200</v>
      </c>
      <c r="R2392">
        <v>467622</v>
      </c>
      <c r="S2392">
        <v>450414</v>
      </c>
      <c r="T2392">
        <v>15.341243568523289</v>
      </c>
      <c r="U2392">
        <v>60.704760509220414</v>
      </c>
      <c r="V2392">
        <v>88.581869769496009</v>
      </c>
      <c r="W2392">
        <v>80.818542918293701</v>
      </c>
      <c r="X2392">
        <v>2.3307286654605641</v>
      </c>
      <c r="Y2392">
        <v>4.6614573309211282</v>
      </c>
      <c r="Z2392">
        <v>0</v>
      </c>
      <c r="AA2392">
        <v>9.7541159669478219</v>
      </c>
      <c r="AB2392">
        <v>2.7877054418129275</v>
      </c>
      <c r="AC2392">
        <v>-27.535249717096018</v>
      </c>
      <c r="AD2392">
        <v>33.08478461587444</v>
      </c>
      <c r="AE2392">
        <v>33.152736306436353</v>
      </c>
      <c r="AF2392">
        <v>7266</v>
      </c>
      <c r="AG2392">
        <v>4</v>
      </c>
      <c r="AH2392">
        <v>3</v>
      </c>
      <c r="AI2392">
        <v>2203</v>
      </c>
      <c r="AJ2392">
        <v>39833</v>
      </c>
      <c r="AK2392">
        <v>11633</v>
      </c>
      <c r="AL2392">
        <v>51618</v>
      </c>
      <c r="AM2392">
        <v>19</v>
      </c>
      <c r="AN2392">
        <v>22639</v>
      </c>
      <c r="AO2392">
        <v>6453</v>
      </c>
    </row>
    <row r="2393" spans="1:42">
      <c r="A2393">
        <v>12</v>
      </c>
      <c r="B2393">
        <v>44</v>
      </c>
      <c r="C2393">
        <v>2018</v>
      </c>
      <c r="D2393">
        <v>99</v>
      </c>
      <c r="E2393">
        <v>99</v>
      </c>
      <c r="F2393">
        <v>99</v>
      </c>
      <c r="G2393">
        <v>99</v>
      </c>
      <c r="H2393">
        <v>99</v>
      </c>
      <c r="I2393">
        <v>99</v>
      </c>
      <c r="J2393">
        <v>999</v>
      </c>
      <c r="K2393">
        <v>1</v>
      </c>
      <c r="L2393">
        <v>99</v>
      </c>
      <c r="M2393">
        <v>99</v>
      </c>
      <c r="N2393">
        <v>99</v>
      </c>
      <c r="O2393">
        <v>99</v>
      </c>
      <c r="P2393">
        <v>9999</v>
      </c>
      <c r="Q2393">
        <v>473</v>
      </c>
      <c r="R2393">
        <v>146796</v>
      </c>
      <c r="S2393">
        <v>146673</v>
      </c>
      <c r="T2393">
        <v>15.892674187307557</v>
      </c>
      <c r="U2393">
        <v>60.563430215513421</v>
      </c>
      <c r="V2393">
        <v>87.438348255902525</v>
      </c>
      <c r="W2393">
        <v>80.678747963155999</v>
      </c>
      <c r="X2393">
        <v>1.4591678247363691</v>
      </c>
      <c r="Y2393">
        <v>2.9183356494727382</v>
      </c>
      <c r="Z2393">
        <v>0</v>
      </c>
      <c r="AA2393">
        <v>8.5010474979539747</v>
      </c>
      <c r="AB2393">
        <v>2.6229284751139401</v>
      </c>
      <c r="AC2393">
        <v>-29.650429353109914</v>
      </c>
      <c r="AD2393">
        <v>10.385982786250226</v>
      </c>
      <c r="AE2393">
        <v>10.777196636235145</v>
      </c>
      <c r="AF2393">
        <v>1500</v>
      </c>
      <c r="AG2393">
        <v>0</v>
      </c>
      <c r="AH2393">
        <v>1</v>
      </c>
      <c r="AI2393">
        <v>630</v>
      </c>
      <c r="AJ2393">
        <v>10273</v>
      </c>
      <c r="AK2393">
        <v>4212</v>
      </c>
      <c r="AL2393">
        <v>11532</v>
      </c>
      <c r="AM2393">
        <v>2</v>
      </c>
      <c r="AN2393">
        <v>7333</v>
      </c>
      <c r="AO2393">
        <v>2175</v>
      </c>
    </row>
    <row r="2394" spans="1:42">
      <c r="A2394">
        <v>12</v>
      </c>
      <c r="B2394">
        <v>45</v>
      </c>
      <c r="C2394">
        <v>2018</v>
      </c>
      <c r="D2394">
        <v>99</v>
      </c>
      <c r="E2394">
        <v>99</v>
      </c>
      <c r="F2394">
        <v>99</v>
      </c>
      <c r="G2394">
        <v>99</v>
      </c>
      <c r="H2394">
        <v>99</v>
      </c>
      <c r="I2394">
        <v>99</v>
      </c>
      <c r="J2394">
        <v>999</v>
      </c>
      <c r="K2394">
        <v>3</v>
      </c>
      <c r="L2394">
        <v>99</v>
      </c>
      <c r="M2394">
        <v>99</v>
      </c>
      <c r="N2394">
        <v>99</v>
      </c>
      <c r="O2394">
        <v>99</v>
      </c>
      <c r="P2394">
        <v>9999</v>
      </c>
    </row>
    <row r="2395" spans="1:42">
      <c r="A2395">
        <v>12</v>
      </c>
      <c r="B2395">
        <v>46</v>
      </c>
      <c r="C2395">
        <v>2018</v>
      </c>
      <c r="D2395">
        <v>99</v>
      </c>
      <c r="E2395">
        <v>99</v>
      </c>
      <c r="F2395">
        <v>99</v>
      </c>
      <c r="G2395">
        <v>99</v>
      </c>
      <c r="H2395">
        <v>99</v>
      </c>
      <c r="I2395">
        <v>99</v>
      </c>
      <c r="J2395">
        <v>999</v>
      </c>
      <c r="K2395">
        <v>6</v>
      </c>
      <c r="L2395">
        <v>99</v>
      </c>
      <c r="M2395">
        <v>99</v>
      </c>
      <c r="N2395">
        <v>99</v>
      </c>
      <c r="O2395">
        <v>99</v>
      </c>
      <c r="P2395">
        <v>9999</v>
      </c>
      <c r="Q2395">
        <v>1473</v>
      </c>
      <c r="R2395">
        <v>795297</v>
      </c>
      <c r="S2395">
        <v>780445</v>
      </c>
      <c r="T2395">
        <v>15.250282598827852</v>
      </c>
      <c r="U2395">
        <v>59.776701753486783</v>
      </c>
      <c r="V2395">
        <v>85.552379841748973</v>
      </c>
      <c r="W2395">
        <v>78.477531408361955</v>
      </c>
      <c r="X2395">
        <v>1.1586866290203537</v>
      </c>
      <c r="Y2395">
        <v>2.3173732580407074</v>
      </c>
      <c r="Z2395">
        <v>100</v>
      </c>
      <c r="AA2395">
        <v>9.3667397438934223</v>
      </c>
      <c r="AB2395">
        <v>2.5640507264040502</v>
      </c>
      <c r="AC2395">
        <v>-27.492738833096244</v>
      </c>
      <c r="AD2395">
        <v>56.268160930518867</v>
      </c>
      <c r="AE2395">
        <v>55.78072030108595</v>
      </c>
      <c r="AF2395">
        <v>16016</v>
      </c>
      <c r="AG2395">
        <v>5</v>
      </c>
      <c r="AH2395">
        <v>0</v>
      </c>
      <c r="AI2395">
        <v>4774</v>
      </c>
      <c r="AJ2395">
        <v>45318</v>
      </c>
      <c r="AK2395">
        <v>10848</v>
      </c>
      <c r="AL2395">
        <v>49900</v>
      </c>
      <c r="AM2395">
        <v>14</v>
      </c>
      <c r="AN2395">
        <v>40648</v>
      </c>
      <c r="AO2395">
        <v>15278</v>
      </c>
    </row>
    <row r="2396" spans="1:42">
      <c r="A2396">
        <v>12</v>
      </c>
      <c r="B2396">
        <v>47</v>
      </c>
      <c r="C2396">
        <v>2018</v>
      </c>
      <c r="D2396">
        <v>99</v>
      </c>
      <c r="E2396">
        <v>99</v>
      </c>
      <c r="F2396">
        <v>99</v>
      </c>
      <c r="G2396">
        <v>99</v>
      </c>
      <c r="H2396">
        <v>99</v>
      </c>
      <c r="I2396">
        <v>99</v>
      </c>
      <c r="J2396">
        <v>999</v>
      </c>
      <c r="K2396">
        <v>7</v>
      </c>
      <c r="L2396">
        <v>99</v>
      </c>
      <c r="M2396">
        <v>99</v>
      </c>
      <c r="N2396">
        <v>99</v>
      </c>
      <c r="O2396">
        <v>99</v>
      </c>
      <c r="P2396">
        <v>9999</v>
      </c>
    </row>
    <row r="2397" spans="1:42">
      <c r="A2397">
        <v>12</v>
      </c>
      <c r="B2397">
        <v>48</v>
      </c>
      <c r="C2397">
        <v>2018</v>
      </c>
      <c r="D2397">
        <v>99</v>
      </c>
      <c r="E2397">
        <v>99</v>
      </c>
      <c r="F2397">
        <v>99</v>
      </c>
      <c r="G2397">
        <v>99</v>
      </c>
      <c r="H2397">
        <v>99</v>
      </c>
      <c r="I2397">
        <v>99</v>
      </c>
      <c r="J2397">
        <v>999</v>
      </c>
      <c r="K2397">
        <v>8</v>
      </c>
      <c r="L2397">
        <v>99</v>
      </c>
      <c r="M2397">
        <v>99</v>
      </c>
      <c r="N2397">
        <v>99</v>
      </c>
      <c r="O2397">
        <v>99</v>
      </c>
      <c r="P2397">
        <v>9999</v>
      </c>
      <c r="Q2397">
        <v>76</v>
      </c>
      <c r="R2397">
        <v>3690</v>
      </c>
      <c r="S2397">
        <v>3630</v>
      </c>
      <c r="T2397">
        <v>14.503794037940381</v>
      </c>
      <c r="U2397">
        <v>58.106060606060609</v>
      </c>
      <c r="V2397">
        <v>95.93116230760279</v>
      </c>
      <c r="W2397">
        <v>87.521652892562003</v>
      </c>
      <c r="X2397">
        <v>8.1300813008130066E-2</v>
      </c>
      <c r="Y2397">
        <v>0.16260162601626013</v>
      </c>
      <c r="Z2397">
        <v>0</v>
      </c>
      <c r="AA2397">
        <v>13.47747225650911</v>
      </c>
      <c r="AB2397">
        <v>2.6598829002718678</v>
      </c>
      <c r="AC2397">
        <v>-35.979881037939407</v>
      </c>
      <c r="AD2397">
        <v>0.26107166735649018</v>
      </c>
      <c r="AE2397">
        <v>0.28934675624252876</v>
      </c>
      <c r="AF2397">
        <v>43</v>
      </c>
      <c r="AG2397">
        <v>0</v>
      </c>
      <c r="AH2397">
        <v>0</v>
      </c>
      <c r="AI2397">
        <v>38</v>
      </c>
      <c r="AJ2397">
        <v>168</v>
      </c>
      <c r="AK2397">
        <v>29</v>
      </c>
      <c r="AL2397">
        <v>253</v>
      </c>
      <c r="AM2397">
        <v>0</v>
      </c>
      <c r="AN2397">
        <v>21</v>
      </c>
      <c r="AO2397">
        <v>20</v>
      </c>
    </row>
    <row r="2398" spans="1:42">
      <c r="A2398">
        <v>12</v>
      </c>
      <c r="B2398">
        <v>49</v>
      </c>
      <c r="C2398">
        <v>2018</v>
      </c>
      <c r="D2398">
        <v>99</v>
      </c>
      <c r="E2398">
        <v>99</v>
      </c>
      <c r="F2398">
        <v>99</v>
      </c>
      <c r="G2398">
        <v>99</v>
      </c>
      <c r="H2398">
        <v>99</v>
      </c>
      <c r="I2398">
        <v>99</v>
      </c>
      <c r="J2398">
        <v>999</v>
      </c>
      <c r="K2398">
        <v>9</v>
      </c>
      <c r="L2398">
        <v>99</v>
      </c>
      <c r="M2398">
        <v>99</v>
      </c>
      <c r="N2398">
        <v>99</v>
      </c>
      <c r="O2398">
        <v>99</v>
      </c>
      <c r="P2398">
        <v>9999</v>
      </c>
      <c r="Q2398">
        <v>1</v>
      </c>
      <c r="R2398">
        <v>0</v>
      </c>
      <c r="S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</row>
    <row r="2399" spans="1:42">
      <c r="A2399">
        <v>12</v>
      </c>
      <c r="B2399">
        <v>50</v>
      </c>
      <c r="C2399">
        <v>2017</v>
      </c>
      <c r="D2399">
        <v>99</v>
      </c>
      <c r="E2399">
        <v>99</v>
      </c>
      <c r="F2399">
        <v>99</v>
      </c>
      <c r="G2399">
        <v>99</v>
      </c>
      <c r="H2399">
        <v>99</v>
      </c>
      <c r="I2399">
        <v>99</v>
      </c>
      <c r="J2399">
        <v>999</v>
      </c>
      <c r="K2399">
        <v>0</v>
      </c>
      <c r="L2399">
        <v>99</v>
      </c>
      <c r="M2399">
        <v>99</v>
      </c>
      <c r="N2399">
        <v>99</v>
      </c>
      <c r="O2399">
        <v>99</v>
      </c>
      <c r="P2399">
        <v>9999</v>
      </c>
      <c r="Q2399">
        <v>2245</v>
      </c>
      <c r="R2399">
        <v>434636</v>
      </c>
      <c r="S2399">
        <v>431798</v>
      </c>
      <c r="T2399">
        <v>15.83070891504615</v>
      </c>
      <c r="U2399">
        <v>60.743069676098521</v>
      </c>
      <c r="V2399">
        <v>89.761020532970662</v>
      </c>
      <c r="W2399">
        <v>82.662227245145004</v>
      </c>
      <c r="X2399">
        <v>3.3264616828794678</v>
      </c>
      <c r="Y2399">
        <v>6.6529233657589355</v>
      </c>
      <c r="Z2399">
        <v>0</v>
      </c>
      <c r="AA2399">
        <v>9.902788102515137</v>
      </c>
      <c r="AB2399">
        <v>2.8330698184216314</v>
      </c>
      <c r="AC2399">
        <v>-27.497061249761913</v>
      </c>
      <c r="AD2399">
        <v>32.083797769231346</v>
      </c>
      <c r="AE2399">
        <v>32.524306535146422</v>
      </c>
      <c r="AF2399">
        <v>7812</v>
      </c>
      <c r="AG2399">
        <v>934</v>
      </c>
      <c r="AH2399">
        <v>2</v>
      </c>
      <c r="AI2399">
        <v>2422</v>
      </c>
      <c r="AJ2399">
        <v>33402</v>
      </c>
      <c r="AK2399">
        <v>10022</v>
      </c>
      <c r="AL2399">
        <v>44563</v>
      </c>
      <c r="AM2399">
        <v>21</v>
      </c>
      <c r="AN2399">
        <v>31483</v>
      </c>
      <c r="AO2399">
        <v>8697</v>
      </c>
    </row>
    <row r="2400" spans="1:42">
      <c r="A2400">
        <v>12</v>
      </c>
      <c r="B2400">
        <v>51</v>
      </c>
      <c r="C2400">
        <v>2017</v>
      </c>
      <c r="D2400">
        <v>99</v>
      </c>
      <c r="E2400">
        <v>99</v>
      </c>
      <c r="F2400">
        <v>99</v>
      </c>
      <c r="G2400">
        <v>99</v>
      </c>
      <c r="H2400">
        <v>99</v>
      </c>
      <c r="I2400">
        <v>99</v>
      </c>
      <c r="J2400">
        <v>999</v>
      </c>
      <c r="K2400">
        <v>1</v>
      </c>
      <c r="L2400">
        <v>99</v>
      </c>
      <c r="M2400">
        <v>99</v>
      </c>
      <c r="N2400">
        <v>99</v>
      </c>
      <c r="O2400">
        <v>99</v>
      </c>
      <c r="P2400">
        <v>9999</v>
      </c>
      <c r="Q2400">
        <v>447</v>
      </c>
      <c r="R2400">
        <v>136498</v>
      </c>
      <c r="S2400">
        <v>136388</v>
      </c>
      <c r="T2400">
        <v>15.849865932101563</v>
      </c>
      <c r="U2400">
        <v>60.497257823268889</v>
      </c>
      <c r="V2400">
        <v>89.30572363956685</v>
      </c>
      <c r="W2400">
        <v>82.401697363403926</v>
      </c>
      <c r="X2400">
        <v>1.5392166918196601</v>
      </c>
      <c r="Y2400">
        <v>3.0784333836393203</v>
      </c>
      <c r="Z2400">
        <v>0</v>
      </c>
      <c r="AA2400">
        <v>8.763034073594449</v>
      </c>
      <c r="AB2400">
        <v>2.6456515089499861</v>
      </c>
      <c r="AC2400">
        <v>-29.726496316125697</v>
      </c>
      <c r="AD2400">
        <v>10.075958337331787</v>
      </c>
      <c r="AE2400">
        <v>10.240770534540028</v>
      </c>
      <c r="AF2400">
        <v>1491</v>
      </c>
      <c r="AG2400">
        <v>870</v>
      </c>
      <c r="AH2400">
        <v>1</v>
      </c>
      <c r="AI2400">
        <v>678</v>
      </c>
      <c r="AJ2400">
        <v>5788</v>
      </c>
      <c r="AK2400">
        <v>3523</v>
      </c>
      <c r="AL2400">
        <v>8350</v>
      </c>
      <c r="AM2400">
        <v>0</v>
      </c>
      <c r="AN2400">
        <v>6153</v>
      </c>
      <c r="AO2400">
        <v>2327</v>
      </c>
    </row>
    <row r="2401" spans="1:41">
      <c r="A2401">
        <v>12</v>
      </c>
      <c r="B2401">
        <v>52</v>
      </c>
      <c r="C2401">
        <v>2017</v>
      </c>
      <c r="D2401">
        <v>99</v>
      </c>
      <c r="E2401">
        <v>99</v>
      </c>
      <c r="F2401">
        <v>99</v>
      </c>
      <c r="G2401">
        <v>99</v>
      </c>
      <c r="H2401">
        <v>99</v>
      </c>
      <c r="I2401">
        <v>99</v>
      </c>
      <c r="J2401">
        <v>999</v>
      </c>
      <c r="K2401">
        <v>3</v>
      </c>
      <c r="L2401">
        <v>99</v>
      </c>
      <c r="M2401">
        <v>99</v>
      </c>
      <c r="N2401">
        <v>99</v>
      </c>
      <c r="O2401">
        <v>99</v>
      </c>
      <c r="P2401">
        <v>9999</v>
      </c>
    </row>
    <row r="2402" spans="1:41">
      <c r="A2402">
        <v>12</v>
      </c>
      <c r="B2402">
        <v>53</v>
      </c>
      <c r="C2402">
        <v>2017</v>
      </c>
      <c r="D2402">
        <v>99</v>
      </c>
      <c r="E2402">
        <v>99</v>
      </c>
      <c r="F2402">
        <v>99</v>
      </c>
      <c r="G2402">
        <v>99</v>
      </c>
      <c r="H2402">
        <v>99</v>
      </c>
      <c r="I2402">
        <v>99</v>
      </c>
      <c r="J2402">
        <v>999</v>
      </c>
      <c r="K2402">
        <v>6</v>
      </c>
      <c r="L2402">
        <v>99</v>
      </c>
      <c r="M2402">
        <v>99</v>
      </c>
      <c r="N2402">
        <v>99</v>
      </c>
      <c r="O2402">
        <v>99</v>
      </c>
      <c r="P2402">
        <v>9999</v>
      </c>
      <c r="Q2402">
        <v>1486</v>
      </c>
      <c r="R2402">
        <v>781014</v>
      </c>
      <c r="S2402">
        <v>779090</v>
      </c>
      <c r="T2402">
        <v>15.37427626137303</v>
      </c>
      <c r="U2402">
        <v>59.560665648384678</v>
      </c>
      <c r="V2402">
        <v>87.099314633639068</v>
      </c>
      <c r="W2402">
        <v>80.314008715295699</v>
      </c>
      <c r="X2402">
        <v>1.8153323756040225</v>
      </c>
      <c r="Y2402">
        <v>3.630664751208045</v>
      </c>
      <c r="Z2402">
        <v>100</v>
      </c>
      <c r="AA2402">
        <v>9.3263820999255511</v>
      </c>
      <c r="AB2402">
        <v>2.6461183390826433</v>
      </c>
      <c r="AC2402">
        <v>-30.340854423434713</v>
      </c>
      <c r="AD2402">
        <v>57.652599487705679</v>
      </c>
      <c r="AE2402">
        <v>57.016328739582818</v>
      </c>
      <c r="AF2402">
        <v>18065</v>
      </c>
      <c r="AG2402">
        <v>7</v>
      </c>
      <c r="AH2402">
        <v>0</v>
      </c>
      <c r="AI2402">
        <v>5356</v>
      </c>
      <c r="AJ2402">
        <v>47797</v>
      </c>
      <c r="AK2402">
        <v>10824</v>
      </c>
      <c r="AL2402">
        <v>45987</v>
      </c>
      <c r="AM2402">
        <v>9</v>
      </c>
      <c r="AN2402">
        <v>56785</v>
      </c>
      <c r="AO2402">
        <v>22522</v>
      </c>
    </row>
    <row r="2403" spans="1:41">
      <c r="A2403">
        <v>12</v>
      </c>
      <c r="B2403">
        <v>54</v>
      </c>
      <c r="C2403">
        <v>2017</v>
      </c>
      <c r="D2403">
        <v>99</v>
      </c>
      <c r="E2403">
        <v>99</v>
      </c>
      <c r="F2403">
        <v>99</v>
      </c>
      <c r="G2403">
        <v>99</v>
      </c>
      <c r="H2403">
        <v>99</v>
      </c>
      <c r="I2403">
        <v>99</v>
      </c>
      <c r="J2403">
        <v>999</v>
      </c>
      <c r="K2403">
        <v>7</v>
      </c>
      <c r="L2403">
        <v>99</v>
      </c>
      <c r="M2403">
        <v>99</v>
      </c>
      <c r="N2403">
        <v>99</v>
      </c>
      <c r="O2403">
        <v>99</v>
      </c>
      <c r="P2403">
        <v>9999</v>
      </c>
    </row>
    <row r="2404" spans="1:41">
      <c r="A2404">
        <v>12</v>
      </c>
      <c r="B2404">
        <v>55</v>
      </c>
      <c r="C2404">
        <v>2017</v>
      </c>
      <c r="D2404">
        <v>99</v>
      </c>
      <c r="E2404">
        <v>99</v>
      </c>
      <c r="F2404">
        <v>99</v>
      </c>
      <c r="G2404">
        <v>99</v>
      </c>
      <c r="H2404">
        <v>99</v>
      </c>
      <c r="I2404">
        <v>99</v>
      </c>
      <c r="J2404">
        <v>999</v>
      </c>
      <c r="K2404">
        <v>8</v>
      </c>
      <c r="L2404">
        <v>99</v>
      </c>
      <c r="M2404">
        <v>99</v>
      </c>
      <c r="N2404">
        <v>99</v>
      </c>
      <c r="O2404">
        <v>99</v>
      </c>
      <c r="P2404">
        <v>9999</v>
      </c>
      <c r="Q2404">
        <v>79</v>
      </c>
      <c r="R2404">
        <v>2542</v>
      </c>
      <c r="S2404">
        <v>2428</v>
      </c>
      <c r="T2404">
        <v>13.820613690007868</v>
      </c>
      <c r="U2404">
        <v>57.068369028006579</v>
      </c>
      <c r="V2404">
        <v>109.70052350600862</v>
      </c>
      <c r="W2404">
        <v>98.802883031301633</v>
      </c>
      <c r="X2404">
        <v>0</v>
      </c>
      <c r="Y2404">
        <v>0</v>
      </c>
      <c r="Z2404">
        <v>0</v>
      </c>
      <c r="AA2404">
        <v>14.250574424370088</v>
      </c>
      <c r="AB2404">
        <v>3.0485264448427576</v>
      </c>
      <c r="AC2404">
        <v>-42.637453096381208</v>
      </c>
      <c r="AD2404">
        <v>0.18764440573120048</v>
      </c>
      <c r="AE2404">
        <v>0.21859419073072528</v>
      </c>
      <c r="AF2404">
        <v>13</v>
      </c>
      <c r="AG2404">
        <v>0</v>
      </c>
      <c r="AH2404">
        <v>0</v>
      </c>
      <c r="AI2404">
        <v>14</v>
      </c>
      <c r="AJ2404">
        <v>67</v>
      </c>
      <c r="AK2404">
        <v>11</v>
      </c>
      <c r="AL2404">
        <v>81</v>
      </c>
      <c r="AM2404">
        <v>0</v>
      </c>
      <c r="AN2404">
        <v>23</v>
      </c>
      <c r="AO2404">
        <v>9</v>
      </c>
    </row>
    <row r="2405" spans="1:41">
      <c r="A2405">
        <v>12</v>
      </c>
      <c r="B2405">
        <v>56</v>
      </c>
      <c r="C2405">
        <v>2017</v>
      </c>
      <c r="D2405">
        <v>99</v>
      </c>
      <c r="E2405">
        <v>99</v>
      </c>
      <c r="F2405">
        <v>99</v>
      </c>
      <c r="G2405">
        <v>99</v>
      </c>
      <c r="H2405">
        <v>99</v>
      </c>
      <c r="I2405">
        <v>99</v>
      </c>
      <c r="J2405">
        <v>999</v>
      </c>
      <c r="K2405">
        <v>9</v>
      </c>
      <c r="L2405">
        <v>99</v>
      </c>
      <c r="M2405">
        <v>99</v>
      </c>
      <c r="N2405">
        <v>99</v>
      </c>
      <c r="O2405">
        <v>99</v>
      </c>
      <c r="P2405">
        <v>9999</v>
      </c>
    </row>
    <row r="2406" spans="1:41">
      <c r="A2406">
        <v>12</v>
      </c>
      <c r="B2406">
        <v>57</v>
      </c>
      <c r="C2406">
        <v>2016</v>
      </c>
      <c r="D2406">
        <v>99</v>
      </c>
      <c r="E2406">
        <v>99</v>
      </c>
      <c r="F2406">
        <v>99</v>
      </c>
      <c r="G2406">
        <v>99</v>
      </c>
      <c r="H2406">
        <v>99</v>
      </c>
      <c r="I2406">
        <v>99</v>
      </c>
      <c r="J2406">
        <v>999</v>
      </c>
      <c r="K2406">
        <v>0</v>
      </c>
      <c r="L2406">
        <v>99</v>
      </c>
      <c r="M2406">
        <v>99</v>
      </c>
      <c r="N2406">
        <v>99</v>
      </c>
      <c r="O2406">
        <v>99</v>
      </c>
      <c r="P2406">
        <v>9999</v>
      </c>
      <c r="Q2406">
        <v>2201</v>
      </c>
      <c r="R2406">
        <v>473347</v>
      </c>
      <c r="S2406">
        <v>467700</v>
      </c>
      <c r="T2406">
        <v>15.853373951878853</v>
      </c>
      <c r="U2406">
        <v>61.061853752405391</v>
      </c>
      <c r="V2406">
        <v>90.307739795794319</v>
      </c>
      <c r="W2406">
        <v>83.034171049815342</v>
      </c>
      <c r="X2406">
        <v>4.0898114913583488</v>
      </c>
      <c r="Y2406">
        <v>8.1796229827166975</v>
      </c>
      <c r="Z2406">
        <v>0</v>
      </c>
      <c r="AA2406">
        <v>10.354562280869782</v>
      </c>
      <c r="AB2406">
        <v>2.9315896252744409</v>
      </c>
      <c r="AC2406">
        <v>-27.429285411405871</v>
      </c>
      <c r="AD2406">
        <v>34.790332437753143</v>
      </c>
      <c r="AE2406">
        <v>35.220058027749943</v>
      </c>
      <c r="AF2406">
        <v>8067</v>
      </c>
      <c r="AG2406">
        <v>445</v>
      </c>
      <c r="AH2406">
        <v>6</v>
      </c>
      <c r="AI2406">
        <v>3228</v>
      </c>
      <c r="AJ2406">
        <v>54156</v>
      </c>
      <c r="AK2406">
        <v>13992</v>
      </c>
      <c r="AL2406">
        <v>46698</v>
      </c>
      <c r="AM2406">
        <v>111</v>
      </c>
      <c r="AN2406">
        <v>28367</v>
      </c>
      <c r="AO2406">
        <v>10458</v>
      </c>
    </row>
    <row r="2407" spans="1:41">
      <c r="A2407">
        <v>12</v>
      </c>
      <c r="B2407">
        <v>58</v>
      </c>
      <c r="C2407">
        <v>2016</v>
      </c>
      <c r="D2407">
        <v>99</v>
      </c>
      <c r="E2407">
        <v>99</v>
      </c>
      <c r="F2407">
        <v>99</v>
      </c>
      <c r="G2407">
        <v>99</v>
      </c>
      <c r="H2407">
        <v>99</v>
      </c>
      <c r="I2407">
        <v>99</v>
      </c>
      <c r="J2407">
        <v>999</v>
      </c>
      <c r="K2407">
        <v>1</v>
      </c>
      <c r="L2407">
        <v>99</v>
      </c>
      <c r="M2407">
        <v>99</v>
      </c>
      <c r="N2407">
        <v>99</v>
      </c>
      <c r="O2407">
        <v>99</v>
      </c>
      <c r="P2407">
        <v>9999</v>
      </c>
      <c r="Q2407">
        <v>414</v>
      </c>
      <c r="R2407">
        <v>95392</v>
      </c>
      <c r="S2407">
        <v>95329</v>
      </c>
      <c r="T2407">
        <v>15.923148691714188</v>
      </c>
      <c r="U2407">
        <v>60.640717934731285</v>
      </c>
      <c r="V2407">
        <v>89.253119381841245</v>
      </c>
      <c r="W2407">
        <v>82.35927682027382</v>
      </c>
      <c r="X2407">
        <v>1.6898691714189862</v>
      </c>
      <c r="Y2407">
        <v>3.3797383428379724</v>
      </c>
      <c r="Z2407">
        <v>0</v>
      </c>
      <c r="AA2407">
        <v>9.1363735496841514</v>
      </c>
      <c r="AB2407">
        <v>2.6746706012537951</v>
      </c>
      <c r="AC2407">
        <v>-27.616041133922192</v>
      </c>
      <c r="AD2407">
        <v>7.0111765615967698</v>
      </c>
      <c r="AE2407">
        <v>7.1203838210808579</v>
      </c>
      <c r="AF2407">
        <v>1045</v>
      </c>
      <c r="AG2407">
        <v>135</v>
      </c>
      <c r="AH2407">
        <v>0</v>
      </c>
      <c r="AI2407">
        <v>494</v>
      </c>
      <c r="AJ2407">
        <v>4966</v>
      </c>
      <c r="AK2407">
        <v>3119</v>
      </c>
      <c r="AL2407">
        <v>5569</v>
      </c>
      <c r="AM2407">
        <v>14</v>
      </c>
      <c r="AN2407">
        <v>4024</v>
      </c>
      <c r="AO2407">
        <v>1881</v>
      </c>
    </row>
    <row r="2408" spans="1:41">
      <c r="A2408">
        <v>12</v>
      </c>
      <c r="B2408">
        <v>59</v>
      </c>
      <c r="C2408">
        <v>2016</v>
      </c>
      <c r="D2408">
        <v>99</v>
      </c>
      <c r="E2408">
        <v>99</v>
      </c>
      <c r="F2408">
        <v>99</v>
      </c>
      <c r="G2408">
        <v>99</v>
      </c>
      <c r="H2408">
        <v>99</v>
      </c>
      <c r="I2408">
        <v>99</v>
      </c>
      <c r="J2408">
        <v>999</v>
      </c>
      <c r="K2408">
        <v>3</v>
      </c>
      <c r="L2408">
        <v>99</v>
      </c>
      <c r="M2408">
        <v>99</v>
      </c>
      <c r="N2408">
        <v>99</v>
      </c>
      <c r="O2408">
        <v>99</v>
      </c>
      <c r="P2408">
        <v>9999</v>
      </c>
    </row>
    <row r="2409" spans="1:41">
      <c r="A2409">
        <v>12</v>
      </c>
      <c r="B2409">
        <v>60</v>
      </c>
      <c r="C2409">
        <v>2016</v>
      </c>
      <c r="D2409">
        <v>99</v>
      </c>
      <c r="E2409">
        <v>99</v>
      </c>
      <c r="F2409">
        <v>99</v>
      </c>
      <c r="G2409">
        <v>99</v>
      </c>
      <c r="H2409">
        <v>99</v>
      </c>
      <c r="I2409">
        <v>99</v>
      </c>
      <c r="J2409">
        <v>999</v>
      </c>
      <c r="K2409">
        <v>6</v>
      </c>
      <c r="L2409">
        <v>99</v>
      </c>
      <c r="M2409">
        <v>99</v>
      </c>
      <c r="N2409">
        <v>99</v>
      </c>
      <c r="O2409">
        <v>99</v>
      </c>
      <c r="P2409">
        <v>9999</v>
      </c>
      <c r="Q2409">
        <v>1388</v>
      </c>
      <c r="R2409">
        <v>789858.5</v>
      </c>
      <c r="S2409">
        <v>787177.5</v>
      </c>
      <c r="T2409">
        <v>15.4042141725385</v>
      </c>
      <c r="U2409">
        <v>59.649652079740591</v>
      </c>
      <c r="V2409">
        <v>87.369459214779511</v>
      </c>
      <c r="W2409">
        <v>80.533332698152492</v>
      </c>
      <c r="X2409">
        <v>2.5776768876957075</v>
      </c>
      <c r="Y2409">
        <v>5.1553537753914149</v>
      </c>
      <c r="Z2409">
        <v>100</v>
      </c>
      <c r="AA2409">
        <v>9.7308063743734241</v>
      </c>
      <c r="AB2409">
        <v>2.6784898997921278</v>
      </c>
      <c r="AC2409">
        <v>-30.846141453259477</v>
      </c>
      <c r="AD2409">
        <v>58.053478301932905</v>
      </c>
      <c r="AE2409">
        <v>57.492896208161241</v>
      </c>
      <c r="AF2409">
        <v>16724</v>
      </c>
      <c r="AG2409">
        <v>45</v>
      </c>
      <c r="AH2409">
        <v>0</v>
      </c>
      <c r="AI2409">
        <v>5199</v>
      </c>
      <c r="AJ2409">
        <v>62447</v>
      </c>
      <c r="AK2409">
        <v>13068</v>
      </c>
      <c r="AL2409">
        <v>50547</v>
      </c>
      <c r="AM2409">
        <v>19</v>
      </c>
      <c r="AN2409">
        <v>42697</v>
      </c>
      <c r="AO2409">
        <v>22727</v>
      </c>
    </row>
    <row r="2410" spans="1:41">
      <c r="A2410">
        <v>12</v>
      </c>
      <c r="B2410">
        <v>61</v>
      </c>
      <c r="C2410">
        <v>2016</v>
      </c>
      <c r="D2410">
        <v>99</v>
      </c>
      <c r="E2410">
        <v>99</v>
      </c>
      <c r="F2410">
        <v>99</v>
      </c>
      <c r="G2410">
        <v>99</v>
      </c>
      <c r="H2410">
        <v>99</v>
      </c>
      <c r="I2410">
        <v>99</v>
      </c>
      <c r="J2410">
        <v>999</v>
      </c>
      <c r="K2410">
        <v>7</v>
      </c>
      <c r="L2410">
        <v>99</v>
      </c>
      <c r="M2410">
        <v>99</v>
      </c>
      <c r="N2410">
        <v>99</v>
      </c>
      <c r="O2410">
        <v>99</v>
      </c>
      <c r="P2410">
        <v>9999</v>
      </c>
    </row>
    <row r="2411" spans="1:41">
      <c r="A2411">
        <v>12</v>
      </c>
      <c r="B2411">
        <v>62</v>
      </c>
      <c r="C2411">
        <v>2016</v>
      </c>
      <c r="D2411">
        <v>99</v>
      </c>
      <c r="E2411">
        <v>99</v>
      </c>
      <c r="F2411">
        <v>99</v>
      </c>
      <c r="G2411">
        <v>99</v>
      </c>
      <c r="H2411">
        <v>99</v>
      </c>
      <c r="I2411">
        <v>99</v>
      </c>
      <c r="J2411">
        <v>999</v>
      </c>
      <c r="K2411">
        <v>8</v>
      </c>
      <c r="L2411">
        <v>99</v>
      </c>
      <c r="M2411">
        <v>99</v>
      </c>
      <c r="N2411">
        <v>99</v>
      </c>
      <c r="O2411">
        <v>99</v>
      </c>
      <c r="P2411">
        <v>9999</v>
      </c>
      <c r="Q2411">
        <v>73</v>
      </c>
      <c r="R2411">
        <v>1973</v>
      </c>
      <c r="S2411">
        <v>1931</v>
      </c>
      <c r="T2411">
        <v>14.494171312721743</v>
      </c>
      <c r="U2411">
        <v>57.987571206628687</v>
      </c>
      <c r="V2411">
        <v>104.80908796603045</v>
      </c>
      <c r="W2411">
        <v>95.167426204039444</v>
      </c>
      <c r="X2411">
        <v>0</v>
      </c>
      <c r="Y2411">
        <v>0</v>
      </c>
      <c r="Z2411">
        <v>0</v>
      </c>
      <c r="AA2411">
        <v>14.169774783127515</v>
      </c>
      <c r="AB2411">
        <v>2.8388170588485808</v>
      </c>
      <c r="AC2411">
        <v>-37.779065969261609</v>
      </c>
      <c r="AD2411">
        <v>0.14501269871719252</v>
      </c>
      <c r="AE2411">
        <v>0.16666194300796339</v>
      </c>
      <c r="AF2411">
        <v>17</v>
      </c>
      <c r="AG2411">
        <v>0</v>
      </c>
      <c r="AH2411">
        <v>0</v>
      </c>
      <c r="AI2411">
        <v>28</v>
      </c>
      <c r="AJ2411">
        <v>62</v>
      </c>
      <c r="AK2411">
        <v>26</v>
      </c>
      <c r="AL2411">
        <v>85</v>
      </c>
      <c r="AM2411">
        <v>0</v>
      </c>
      <c r="AN2411">
        <v>6</v>
      </c>
      <c r="AO2411">
        <v>5</v>
      </c>
    </row>
    <row r="2412" spans="1:41">
      <c r="A2412">
        <v>12</v>
      </c>
      <c r="B2412">
        <v>63</v>
      </c>
      <c r="C2412">
        <v>2016</v>
      </c>
      <c r="D2412">
        <v>99</v>
      </c>
      <c r="E2412">
        <v>99</v>
      </c>
      <c r="F2412">
        <v>99</v>
      </c>
      <c r="G2412">
        <v>99</v>
      </c>
      <c r="H2412">
        <v>99</v>
      </c>
      <c r="I2412">
        <v>99</v>
      </c>
      <c r="J2412">
        <v>999</v>
      </c>
      <c r="K2412">
        <v>9</v>
      </c>
      <c r="L2412">
        <v>99</v>
      </c>
      <c r="M2412">
        <v>99</v>
      </c>
      <c r="N2412">
        <v>99</v>
      </c>
      <c r="O2412">
        <v>99</v>
      </c>
      <c r="P2412">
        <v>9999</v>
      </c>
    </row>
    <row r="2413" spans="1:41">
      <c r="A2413">
        <v>12</v>
      </c>
      <c r="B2413">
        <v>64</v>
      </c>
      <c r="C2413">
        <v>2015</v>
      </c>
      <c r="D2413">
        <v>99</v>
      </c>
      <c r="E2413">
        <v>99</v>
      </c>
      <c r="F2413">
        <v>99</v>
      </c>
      <c r="G2413">
        <v>99</v>
      </c>
      <c r="H2413">
        <v>99</v>
      </c>
      <c r="I2413">
        <v>99</v>
      </c>
      <c r="J2413">
        <v>999</v>
      </c>
      <c r="K2413">
        <v>0</v>
      </c>
      <c r="L2413">
        <v>99</v>
      </c>
      <c r="M2413">
        <v>99</v>
      </c>
      <c r="N2413">
        <v>99</v>
      </c>
      <c r="O2413">
        <v>99</v>
      </c>
      <c r="P2413">
        <v>9999</v>
      </c>
      <c r="Q2413">
        <v>2026</v>
      </c>
      <c r="R2413">
        <v>483663</v>
      </c>
      <c r="S2413">
        <v>479296</v>
      </c>
      <c r="T2413">
        <v>16.014607278208175</v>
      </c>
      <c r="U2413">
        <v>61.370251368674047</v>
      </c>
      <c r="V2413">
        <v>89.842981108665924</v>
      </c>
      <c r="W2413">
        <v>82.673148743156631</v>
      </c>
      <c r="X2413">
        <v>2.7000204687974887</v>
      </c>
      <c r="Y2413">
        <v>5.4000409375949774</v>
      </c>
      <c r="AA2413">
        <v>9.6614778164050268</v>
      </c>
      <c r="AB2413">
        <v>2.9268106259576681</v>
      </c>
      <c r="AC2413">
        <v>-26.643591171385808</v>
      </c>
      <c r="AD2413">
        <v>37.659101827505474</v>
      </c>
      <c r="AE2413">
        <v>38.024916417850825</v>
      </c>
      <c r="AF2413">
        <v>58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6698</v>
      </c>
      <c r="AO2413">
        <v>6180</v>
      </c>
    </row>
    <row r="2414" spans="1:41">
      <c r="A2414">
        <v>12</v>
      </c>
      <c r="B2414">
        <v>65</v>
      </c>
      <c r="C2414">
        <v>2015</v>
      </c>
      <c r="D2414">
        <v>99</v>
      </c>
      <c r="E2414">
        <v>99</v>
      </c>
      <c r="F2414">
        <v>99</v>
      </c>
      <c r="G2414">
        <v>99</v>
      </c>
      <c r="H2414">
        <v>99</v>
      </c>
      <c r="I2414">
        <v>99</v>
      </c>
      <c r="J2414">
        <v>999</v>
      </c>
      <c r="K2414">
        <v>1</v>
      </c>
      <c r="L2414">
        <v>99</v>
      </c>
      <c r="M2414">
        <v>99</v>
      </c>
      <c r="N2414">
        <v>99</v>
      </c>
      <c r="O2414">
        <v>99</v>
      </c>
      <c r="P2414">
        <v>9999</v>
      </c>
      <c r="Q2414">
        <v>364</v>
      </c>
      <c r="R2414">
        <v>63814</v>
      </c>
      <c r="S2414">
        <v>63768</v>
      </c>
      <c r="T2414">
        <v>15.982590027266745</v>
      </c>
      <c r="U2414">
        <v>60.803726006774554</v>
      </c>
      <c r="V2414">
        <v>90.374462110958945</v>
      </c>
      <c r="W2414">
        <v>83.391473779953003</v>
      </c>
      <c r="X2414">
        <v>0.98254301563920154</v>
      </c>
      <c r="Y2414">
        <v>1.9650860312784031</v>
      </c>
      <c r="AA2414">
        <v>9.2455588981047523</v>
      </c>
      <c r="AB2414">
        <v>2.7064761387548404</v>
      </c>
      <c r="AC2414">
        <v>-31.025815699834183</v>
      </c>
      <c r="AD2414">
        <v>4.9687032583026491</v>
      </c>
      <c r="AE2414">
        <v>5.1029866256749452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554</v>
      </c>
      <c r="AO2414">
        <v>423</v>
      </c>
    </row>
    <row r="2415" spans="1:41">
      <c r="A2415">
        <v>12</v>
      </c>
      <c r="B2415">
        <v>66</v>
      </c>
      <c r="C2415">
        <v>2015</v>
      </c>
      <c r="D2415">
        <v>99</v>
      </c>
      <c r="E2415">
        <v>99</v>
      </c>
      <c r="F2415">
        <v>99</v>
      </c>
      <c r="G2415">
        <v>99</v>
      </c>
      <c r="H2415">
        <v>99</v>
      </c>
      <c r="I2415">
        <v>99</v>
      </c>
      <c r="J2415">
        <v>999</v>
      </c>
      <c r="K2415">
        <v>3</v>
      </c>
      <c r="L2415">
        <v>99</v>
      </c>
      <c r="M2415">
        <v>99</v>
      </c>
      <c r="N2415">
        <v>99</v>
      </c>
      <c r="O2415">
        <v>99</v>
      </c>
      <c r="P2415">
        <v>9999</v>
      </c>
    </row>
    <row r="2416" spans="1:41">
      <c r="A2416">
        <v>12</v>
      </c>
      <c r="B2416">
        <v>67</v>
      </c>
      <c r="C2416">
        <v>2015</v>
      </c>
      <c r="D2416">
        <v>99</v>
      </c>
      <c r="E2416">
        <v>99</v>
      </c>
      <c r="F2416">
        <v>99</v>
      </c>
      <c r="G2416">
        <v>99</v>
      </c>
      <c r="H2416">
        <v>99</v>
      </c>
      <c r="I2416">
        <v>99</v>
      </c>
      <c r="J2416">
        <v>999</v>
      </c>
      <c r="K2416">
        <v>6</v>
      </c>
      <c r="L2416">
        <v>99</v>
      </c>
      <c r="M2416">
        <v>99</v>
      </c>
      <c r="N2416">
        <v>99</v>
      </c>
      <c r="O2416">
        <v>99</v>
      </c>
      <c r="P2416">
        <v>9999</v>
      </c>
      <c r="Q2416">
        <v>1291</v>
      </c>
      <c r="R2416">
        <v>734887</v>
      </c>
      <c r="S2416">
        <v>733457</v>
      </c>
      <c r="T2416">
        <v>15.639577241126871</v>
      </c>
      <c r="U2416">
        <v>60.092043569016305</v>
      </c>
      <c r="V2416">
        <v>87.361358326599984</v>
      </c>
      <c r="W2416">
        <v>80.57086810814657</v>
      </c>
      <c r="X2416">
        <v>2.3268883515424821</v>
      </c>
      <c r="Y2416">
        <v>4.6537767030849642</v>
      </c>
      <c r="AA2416">
        <v>9.2692424272227711</v>
      </c>
      <c r="AB2416">
        <v>2.7207838131530622</v>
      </c>
      <c r="AC2416">
        <v>-31.963464725073941</v>
      </c>
      <c r="AD2416">
        <v>57.219974165296946</v>
      </c>
      <c r="AE2416">
        <v>56.70909094065415</v>
      </c>
      <c r="AF2416">
        <v>15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11905</v>
      </c>
      <c r="AO2416">
        <v>6297</v>
      </c>
    </row>
    <row r="2417" spans="1:41">
      <c r="A2417">
        <v>12</v>
      </c>
      <c r="B2417">
        <v>68</v>
      </c>
      <c r="C2417">
        <v>2015</v>
      </c>
      <c r="D2417">
        <v>99</v>
      </c>
      <c r="E2417">
        <v>99</v>
      </c>
      <c r="F2417">
        <v>99</v>
      </c>
      <c r="G2417">
        <v>99</v>
      </c>
      <c r="H2417">
        <v>99</v>
      </c>
      <c r="I2417">
        <v>99</v>
      </c>
      <c r="J2417">
        <v>999</v>
      </c>
      <c r="K2417">
        <v>7</v>
      </c>
      <c r="L2417">
        <v>99</v>
      </c>
      <c r="M2417">
        <v>99</v>
      </c>
      <c r="N2417">
        <v>99</v>
      </c>
      <c r="O2417">
        <v>99</v>
      </c>
      <c r="P2417">
        <v>9999</v>
      </c>
    </row>
    <row r="2418" spans="1:41">
      <c r="A2418">
        <v>12</v>
      </c>
      <c r="B2418">
        <v>69</v>
      </c>
      <c r="C2418">
        <v>2015</v>
      </c>
      <c r="D2418">
        <v>99</v>
      </c>
      <c r="E2418">
        <v>99</v>
      </c>
      <c r="F2418">
        <v>99</v>
      </c>
      <c r="G2418">
        <v>99</v>
      </c>
      <c r="H2418">
        <v>99</v>
      </c>
      <c r="I2418">
        <v>99</v>
      </c>
      <c r="J2418">
        <v>999</v>
      </c>
      <c r="K2418">
        <v>8</v>
      </c>
      <c r="L2418">
        <v>99</v>
      </c>
      <c r="M2418">
        <v>99</v>
      </c>
      <c r="N2418">
        <v>99</v>
      </c>
      <c r="O2418">
        <v>99</v>
      </c>
      <c r="P2418">
        <v>9999</v>
      </c>
      <c r="Q2418">
        <v>58</v>
      </c>
      <c r="R2418">
        <v>1951</v>
      </c>
      <c r="S2418">
        <v>1927</v>
      </c>
      <c r="T2418">
        <v>15.166068682726809</v>
      </c>
      <c r="U2418">
        <v>59.212765957446798</v>
      </c>
      <c r="V2418">
        <v>96.255750944130241</v>
      </c>
      <c r="W2418">
        <v>88.003113648157694</v>
      </c>
      <c r="X2418">
        <v>0</v>
      </c>
      <c r="Y2418">
        <v>0</v>
      </c>
      <c r="AA2418">
        <v>12.73870657520645</v>
      </c>
      <c r="AB2418">
        <v>2.5378060918759102</v>
      </c>
      <c r="AC2418">
        <v>-21.463196232484744</v>
      </c>
      <c r="AD2418">
        <v>0.15190929979234133</v>
      </c>
      <c r="AE2418">
        <v>0.162734538888271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11</v>
      </c>
      <c r="AO2418">
        <v>69</v>
      </c>
    </row>
    <row r="2419" spans="1:41">
      <c r="A2419">
        <v>12</v>
      </c>
      <c r="B2419">
        <v>70</v>
      </c>
      <c r="C2419">
        <v>2015</v>
      </c>
      <c r="D2419">
        <v>99</v>
      </c>
      <c r="E2419">
        <v>99</v>
      </c>
      <c r="F2419">
        <v>99</v>
      </c>
      <c r="G2419">
        <v>99</v>
      </c>
      <c r="H2419">
        <v>99</v>
      </c>
      <c r="I2419">
        <v>99</v>
      </c>
      <c r="J2419">
        <v>999</v>
      </c>
      <c r="K2419">
        <v>9</v>
      </c>
      <c r="L2419">
        <v>99</v>
      </c>
      <c r="M2419">
        <v>99</v>
      </c>
      <c r="N2419">
        <v>99</v>
      </c>
      <c r="O2419">
        <v>99</v>
      </c>
      <c r="P2419">
        <v>9999</v>
      </c>
    </row>
    <row r="2420" spans="1:41">
      <c r="A2420">
        <v>12</v>
      </c>
      <c r="B2420">
        <v>71</v>
      </c>
      <c r="C2420">
        <v>2014</v>
      </c>
      <c r="D2420">
        <v>99</v>
      </c>
      <c r="E2420">
        <v>99</v>
      </c>
      <c r="F2420">
        <v>99</v>
      </c>
      <c r="G2420">
        <v>99</v>
      </c>
      <c r="H2420">
        <v>99</v>
      </c>
      <c r="I2420">
        <v>99</v>
      </c>
      <c r="J2420">
        <v>999</v>
      </c>
      <c r="K2420">
        <v>0</v>
      </c>
      <c r="L2420">
        <v>99</v>
      </c>
      <c r="M2420">
        <v>99</v>
      </c>
      <c r="N2420">
        <v>99</v>
      </c>
      <c r="O2420">
        <v>99</v>
      </c>
      <c r="P2420">
        <v>9999</v>
      </c>
      <c r="Q2420">
        <v>1961</v>
      </c>
      <c r="R2420">
        <v>505721</v>
      </c>
      <c r="S2420">
        <v>505710</v>
      </c>
      <c r="T2420">
        <v>16.236689795361475</v>
      </c>
      <c r="U2420">
        <v>61.5696090644836</v>
      </c>
      <c r="V2420">
        <v>86.692249912288943</v>
      </c>
      <c r="W2420">
        <v>80.016176267030218</v>
      </c>
      <c r="X2420">
        <v>0</v>
      </c>
      <c r="Y2420">
        <v>0</v>
      </c>
      <c r="AA2420">
        <v>9.3612133317325128</v>
      </c>
      <c r="AB2420">
        <v>2.8848673718291074</v>
      </c>
      <c r="AC2420">
        <v>-31.370628204034805</v>
      </c>
      <c r="AD2420">
        <v>39.267589317050302</v>
      </c>
      <c r="AE2420">
        <v>40.141764631037852</v>
      </c>
    </row>
    <row r="2421" spans="1:41">
      <c r="A2421">
        <v>12</v>
      </c>
      <c r="B2421">
        <v>72</v>
      </c>
      <c r="C2421">
        <v>2014</v>
      </c>
      <c r="D2421">
        <v>99</v>
      </c>
      <c r="E2421">
        <v>99</v>
      </c>
      <c r="F2421">
        <v>99</v>
      </c>
      <c r="G2421">
        <v>99</v>
      </c>
      <c r="H2421">
        <v>99</v>
      </c>
      <c r="I2421">
        <v>99</v>
      </c>
      <c r="J2421">
        <v>999</v>
      </c>
      <c r="K2421">
        <v>1</v>
      </c>
      <c r="L2421">
        <v>99</v>
      </c>
      <c r="M2421">
        <v>99</v>
      </c>
      <c r="N2421">
        <v>99</v>
      </c>
      <c r="O2421">
        <v>99</v>
      </c>
      <c r="P2421">
        <v>9999</v>
      </c>
      <c r="Q2421">
        <v>196</v>
      </c>
      <c r="R2421">
        <v>31134</v>
      </c>
      <c r="S2421">
        <v>31132</v>
      </c>
      <c r="T2421">
        <v>15.936403931393338</v>
      </c>
      <c r="U2421">
        <v>60.808396505203632</v>
      </c>
      <c r="V2421">
        <v>85.844067458744817</v>
      </c>
      <c r="W2421">
        <v>79.231729410252441</v>
      </c>
      <c r="X2421">
        <v>0</v>
      </c>
      <c r="Y2421">
        <v>0</v>
      </c>
      <c r="AA2421">
        <v>8.9396884512800447</v>
      </c>
      <c r="AB2421">
        <v>2.7826766584771843</v>
      </c>
      <c r="AC2421">
        <v>-38.249089715249774</v>
      </c>
      <c r="AD2421">
        <v>2.4174537458342522</v>
      </c>
      <c r="AE2421">
        <v>2.4469397834353326</v>
      </c>
    </row>
    <row r="2422" spans="1:41">
      <c r="A2422">
        <v>12</v>
      </c>
      <c r="B2422">
        <v>73</v>
      </c>
      <c r="C2422">
        <v>2014</v>
      </c>
      <c r="D2422">
        <v>99</v>
      </c>
      <c r="E2422">
        <v>99</v>
      </c>
      <c r="F2422">
        <v>99</v>
      </c>
      <c r="G2422">
        <v>99</v>
      </c>
      <c r="H2422">
        <v>99</v>
      </c>
      <c r="I2422">
        <v>99</v>
      </c>
      <c r="J2422">
        <v>999</v>
      </c>
      <c r="K2422">
        <v>3</v>
      </c>
      <c r="L2422">
        <v>99</v>
      </c>
      <c r="M2422">
        <v>99</v>
      </c>
      <c r="N2422">
        <v>99</v>
      </c>
      <c r="O2422">
        <v>99</v>
      </c>
      <c r="P2422">
        <v>9999</v>
      </c>
    </row>
    <row r="2423" spans="1:41">
      <c r="A2423">
        <v>12</v>
      </c>
      <c r="B2423">
        <v>74</v>
      </c>
      <c r="C2423">
        <v>2014</v>
      </c>
      <c r="D2423">
        <v>99</v>
      </c>
      <c r="E2423">
        <v>99</v>
      </c>
      <c r="F2423">
        <v>99</v>
      </c>
      <c r="G2423">
        <v>99</v>
      </c>
      <c r="H2423">
        <v>99</v>
      </c>
      <c r="I2423">
        <v>99</v>
      </c>
      <c r="J2423">
        <v>999</v>
      </c>
      <c r="K2423">
        <v>6</v>
      </c>
      <c r="L2423">
        <v>99</v>
      </c>
      <c r="M2423">
        <v>99</v>
      </c>
      <c r="N2423">
        <v>99</v>
      </c>
      <c r="O2423">
        <v>99</v>
      </c>
      <c r="P2423">
        <v>9999</v>
      </c>
      <c r="Q2423">
        <v>1311</v>
      </c>
      <c r="R2423">
        <v>747694</v>
      </c>
      <c r="S2423">
        <v>747663</v>
      </c>
      <c r="T2423">
        <v>15.865226951132421</v>
      </c>
      <c r="U2423">
        <v>60.541794899573745</v>
      </c>
      <c r="V2423">
        <v>83.484983701816702</v>
      </c>
      <c r="W2423">
        <v>77.05518181319654</v>
      </c>
      <c r="X2423">
        <v>0</v>
      </c>
      <c r="Y2423">
        <v>0</v>
      </c>
      <c r="AA2423">
        <v>8.8066892244635024</v>
      </c>
      <c r="AB2423">
        <v>2.738880220201914</v>
      </c>
      <c r="AC2423">
        <v>-35.361380656989162</v>
      </c>
      <c r="AD2423">
        <v>58.056005043932522</v>
      </c>
      <c r="AE2423">
        <v>57.151135458447641</v>
      </c>
    </row>
    <row r="2424" spans="1:41">
      <c r="A2424">
        <v>12</v>
      </c>
      <c r="B2424">
        <v>75</v>
      </c>
      <c r="C2424">
        <v>2014</v>
      </c>
      <c r="D2424">
        <v>99</v>
      </c>
      <c r="E2424">
        <v>99</v>
      </c>
      <c r="F2424">
        <v>99</v>
      </c>
      <c r="G2424">
        <v>99</v>
      </c>
      <c r="H2424">
        <v>99</v>
      </c>
      <c r="I2424">
        <v>99</v>
      </c>
      <c r="J2424">
        <v>999</v>
      </c>
      <c r="K2424">
        <v>7</v>
      </c>
      <c r="L2424">
        <v>99</v>
      </c>
      <c r="M2424">
        <v>99</v>
      </c>
      <c r="N2424">
        <v>99</v>
      </c>
      <c r="O2424">
        <v>99</v>
      </c>
      <c r="P2424">
        <v>9999</v>
      </c>
      <c r="Q2424">
        <v>41</v>
      </c>
      <c r="R2424">
        <v>101</v>
      </c>
      <c r="S2424">
        <v>76</v>
      </c>
      <c r="T2424">
        <v>14.920792079207921</v>
      </c>
      <c r="U2424">
        <v>65</v>
      </c>
      <c r="V2424">
        <v>96.411872041968451</v>
      </c>
      <c r="W2424">
        <v>68.232894736842113</v>
      </c>
      <c r="X2424">
        <v>0</v>
      </c>
      <c r="Y2424">
        <v>0</v>
      </c>
      <c r="AA2424">
        <v>13.88907548889734</v>
      </c>
      <c r="AD2424">
        <v>7.8423212028412501E-3</v>
      </c>
      <c r="AE2424">
        <v>5.1442789858053613E-3</v>
      </c>
    </row>
    <row r="2425" spans="1:41">
      <c r="A2425">
        <v>12</v>
      </c>
      <c r="B2425">
        <v>76</v>
      </c>
      <c r="C2425">
        <v>2014</v>
      </c>
      <c r="D2425">
        <v>99</v>
      </c>
      <c r="E2425">
        <v>99</v>
      </c>
      <c r="F2425">
        <v>99</v>
      </c>
      <c r="G2425">
        <v>99</v>
      </c>
      <c r="H2425">
        <v>99</v>
      </c>
      <c r="I2425">
        <v>99</v>
      </c>
      <c r="J2425">
        <v>999</v>
      </c>
      <c r="K2425">
        <v>8</v>
      </c>
      <c r="L2425">
        <v>99</v>
      </c>
      <c r="M2425">
        <v>99</v>
      </c>
      <c r="N2425">
        <v>99</v>
      </c>
      <c r="O2425">
        <v>99</v>
      </c>
      <c r="P2425">
        <v>9999</v>
      </c>
      <c r="Q2425">
        <v>8</v>
      </c>
      <c r="R2425">
        <v>3234</v>
      </c>
      <c r="S2425">
        <v>3234</v>
      </c>
      <c r="T2425">
        <v>15.64842300556586</v>
      </c>
      <c r="U2425">
        <v>59.984539270253549</v>
      </c>
      <c r="V2425">
        <v>86.120854330109978</v>
      </c>
      <c r="W2425">
        <v>79.489548546691239</v>
      </c>
      <c r="X2425">
        <v>0</v>
      </c>
      <c r="Y2425">
        <v>0</v>
      </c>
      <c r="AA2425">
        <v>11.61082927461746</v>
      </c>
      <c r="AB2425">
        <v>2.6022222416192995</v>
      </c>
      <c r="AC2425">
        <v>-31.893566262191896</v>
      </c>
      <c r="AD2425">
        <v>0.25110957198008516</v>
      </c>
      <c r="AE2425">
        <v>0.25501584809337086</v>
      </c>
    </row>
    <row r="2426" spans="1:41">
      <c r="A2426">
        <v>12</v>
      </c>
      <c r="B2426">
        <v>77</v>
      </c>
      <c r="C2426">
        <v>2014</v>
      </c>
      <c r="D2426">
        <v>99</v>
      </c>
      <c r="E2426">
        <v>99</v>
      </c>
      <c r="F2426">
        <v>99</v>
      </c>
      <c r="G2426">
        <v>99</v>
      </c>
      <c r="H2426">
        <v>99</v>
      </c>
      <c r="I2426">
        <v>99</v>
      </c>
      <c r="J2426">
        <v>999</v>
      </c>
      <c r="K2426">
        <v>9</v>
      </c>
      <c r="L2426">
        <v>99</v>
      </c>
      <c r="M2426">
        <v>99</v>
      </c>
      <c r="N2426">
        <v>99</v>
      </c>
      <c r="O2426">
        <v>99</v>
      </c>
      <c r="P2426">
        <v>9999</v>
      </c>
    </row>
    <row r="2427" spans="1:41">
      <c r="A2427">
        <v>12</v>
      </c>
      <c r="B2427">
        <v>78</v>
      </c>
      <c r="C2427">
        <v>2013</v>
      </c>
      <c r="D2427">
        <v>99</v>
      </c>
      <c r="E2427">
        <v>99</v>
      </c>
      <c r="F2427">
        <v>99</v>
      </c>
      <c r="G2427">
        <v>99</v>
      </c>
      <c r="H2427">
        <v>99</v>
      </c>
      <c r="I2427">
        <v>99</v>
      </c>
      <c r="J2427">
        <v>999</v>
      </c>
      <c r="K2427">
        <v>0</v>
      </c>
      <c r="L2427">
        <v>99</v>
      </c>
      <c r="M2427">
        <v>99</v>
      </c>
      <c r="N2427">
        <v>99</v>
      </c>
      <c r="O2427">
        <v>99</v>
      </c>
      <c r="P2427">
        <v>9999</v>
      </c>
      <c r="Q2427">
        <v>1981</v>
      </c>
      <c r="R2427">
        <v>516121</v>
      </c>
      <c r="S2427">
        <v>516109</v>
      </c>
      <c r="T2427">
        <v>16.277588007463361</v>
      </c>
      <c r="U2427">
        <v>61.803320616381427</v>
      </c>
      <c r="V2427">
        <v>85.1996151795163</v>
      </c>
      <c r="W2427">
        <v>78.638405453110522</v>
      </c>
      <c r="X2427">
        <v>0</v>
      </c>
      <c r="Y2427">
        <v>0</v>
      </c>
      <c r="AA2427">
        <v>9.7904258024095068</v>
      </c>
      <c r="AB2427">
        <v>3.1215580609330802</v>
      </c>
      <c r="AC2427">
        <v>-39.655545638465846</v>
      </c>
      <c r="AD2427">
        <v>39.958363237014446</v>
      </c>
      <c r="AE2427">
        <v>41.01460801131531</v>
      </c>
    </row>
    <row r="2428" spans="1:41">
      <c r="A2428">
        <v>12</v>
      </c>
      <c r="B2428">
        <v>79</v>
      </c>
      <c r="C2428">
        <v>2013</v>
      </c>
      <c r="D2428">
        <v>99</v>
      </c>
      <c r="E2428">
        <v>99</v>
      </c>
      <c r="F2428">
        <v>99</v>
      </c>
      <c r="G2428">
        <v>99</v>
      </c>
      <c r="H2428">
        <v>99</v>
      </c>
      <c r="I2428">
        <v>99</v>
      </c>
      <c r="J2428">
        <v>999</v>
      </c>
      <c r="K2428">
        <v>1</v>
      </c>
      <c r="L2428">
        <v>99</v>
      </c>
      <c r="M2428">
        <v>99</v>
      </c>
      <c r="N2428">
        <v>99</v>
      </c>
      <c r="O2428">
        <v>99</v>
      </c>
      <c r="P2428">
        <v>9999</v>
      </c>
      <c r="Q2428">
        <v>88</v>
      </c>
      <c r="R2428">
        <v>20082</v>
      </c>
      <c r="S2428">
        <v>20082</v>
      </c>
      <c r="T2428">
        <v>16.174335225575138</v>
      </c>
      <c r="U2428">
        <v>61.462852305547266</v>
      </c>
      <c r="V2428">
        <v>82.037945614744388</v>
      </c>
      <c r="W2428">
        <v>75.721023802410045</v>
      </c>
      <c r="X2428">
        <v>0</v>
      </c>
      <c r="Y2428">
        <v>0</v>
      </c>
      <c r="AA2428">
        <v>8.7604913521875289</v>
      </c>
      <c r="AB2428">
        <v>3.1597160928268599</v>
      </c>
      <c r="AC2428">
        <v>-40.375414591474495</v>
      </c>
      <c r="AD2428">
        <v>1.5547591563329612</v>
      </c>
      <c r="AE2428">
        <v>1.536688616402615</v>
      </c>
    </row>
    <row r="2429" spans="1:41">
      <c r="A2429">
        <v>12</v>
      </c>
      <c r="B2429">
        <v>80</v>
      </c>
      <c r="C2429">
        <v>2013</v>
      </c>
      <c r="D2429">
        <v>99</v>
      </c>
      <c r="E2429">
        <v>99</v>
      </c>
      <c r="F2429">
        <v>99</v>
      </c>
      <c r="G2429">
        <v>99</v>
      </c>
      <c r="H2429">
        <v>99</v>
      </c>
      <c r="I2429">
        <v>99</v>
      </c>
      <c r="J2429">
        <v>999</v>
      </c>
      <c r="K2429">
        <v>3</v>
      </c>
      <c r="L2429">
        <v>99</v>
      </c>
      <c r="M2429">
        <v>99</v>
      </c>
      <c r="N2429">
        <v>99</v>
      </c>
      <c r="O2429">
        <v>99</v>
      </c>
      <c r="P2429">
        <v>9999</v>
      </c>
    </row>
    <row r="2430" spans="1:41">
      <c r="A2430">
        <v>12</v>
      </c>
      <c r="B2430">
        <v>81</v>
      </c>
      <c r="C2430">
        <v>2013</v>
      </c>
      <c r="D2430">
        <v>99</v>
      </c>
      <c r="E2430">
        <v>99</v>
      </c>
      <c r="F2430">
        <v>99</v>
      </c>
      <c r="G2430">
        <v>99</v>
      </c>
      <c r="H2430">
        <v>99</v>
      </c>
      <c r="I2430">
        <v>99</v>
      </c>
      <c r="J2430">
        <v>999</v>
      </c>
      <c r="K2430">
        <v>6</v>
      </c>
      <c r="L2430">
        <v>99</v>
      </c>
      <c r="M2430">
        <v>99</v>
      </c>
      <c r="N2430">
        <v>99</v>
      </c>
      <c r="O2430">
        <v>99</v>
      </c>
      <c r="P2430">
        <v>9999</v>
      </c>
      <c r="Q2430">
        <v>1393</v>
      </c>
      <c r="R2430">
        <v>752132</v>
      </c>
      <c r="S2430">
        <v>752090</v>
      </c>
      <c r="T2430">
        <v>16.125896784075142</v>
      </c>
      <c r="U2430">
        <v>61.223457298993488</v>
      </c>
      <c r="V2430">
        <v>81.521926943146241</v>
      </c>
      <c r="W2430">
        <v>75.242668337565519</v>
      </c>
      <c r="X2430">
        <v>0</v>
      </c>
      <c r="Y2430">
        <v>0</v>
      </c>
      <c r="AA2430">
        <v>8.5196281655452388</v>
      </c>
      <c r="AB2430">
        <v>2.9504007860858006</v>
      </c>
      <c r="AC2430">
        <v>-37.806769545317927</v>
      </c>
      <c r="AD2430">
        <v>58.230460799274091</v>
      </c>
      <c r="AE2430">
        <v>57.186884458941357</v>
      </c>
    </row>
    <row r="2431" spans="1:41">
      <c r="A2431">
        <v>12</v>
      </c>
      <c r="B2431">
        <v>82</v>
      </c>
      <c r="C2431">
        <v>2013</v>
      </c>
      <c r="D2431">
        <v>99</v>
      </c>
      <c r="E2431">
        <v>99</v>
      </c>
      <c r="F2431">
        <v>99</v>
      </c>
      <c r="G2431">
        <v>99</v>
      </c>
      <c r="H2431">
        <v>99</v>
      </c>
      <c r="I2431">
        <v>99</v>
      </c>
      <c r="J2431">
        <v>999</v>
      </c>
      <c r="K2431">
        <v>7</v>
      </c>
      <c r="L2431">
        <v>99</v>
      </c>
      <c r="M2431">
        <v>99</v>
      </c>
      <c r="N2431">
        <v>99</v>
      </c>
      <c r="O2431">
        <v>99</v>
      </c>
      <c r="P2431">
        <v>9999</v>
      </c>
      <c r="Q2431">
        <v>50</v>
      </c>
      <c r="R2431">
        <v>133</v>
      </c>
      <c r="S2431">
        <v>97</v>
      </c>
      <c r="T2431">
        <v>14.13533834586466</v>
      </c>
      <c r="U2431">
        <v>60</v>
      </c>
      <c r="V2431">
        <v>104.30353732226824</v>
      </c>
      <c r="W2431">
        <v>71.824742268041234</v>
      </c>
      <c r="X2431">
        <v>0</v>
      </c>
      <c r="Y2431">
        <v>0</v>
      </c>
      <c r="AA2431">
        <v>14.175032725486849</v>
      </c>
      <c r="AB2431">
        <v>2.5444501968251831</v>
      </c>
      <c r="AC2431">
        <v>-45.773072468742193</v>
      </c>
      <c r="AD2431">
        <v>1.0296930972626421E-2</v>
      </c>
      <c r="AE2431">
        <v>7.040576870578498E-3</v>
      </c>
    </row>
    <row r="2432" spans="1:41">
      <c r="A2432">
        <v>12</v>
      </c>
      <c r="B2432">
        <v>83</v>
      </c>
      <c r="C2432">
        <v>2013</v>
      </c>
      <c r="D2432">
        <v>99</v>
      </c>
      <c r="E2432">
        <v>99</v>
      </c>
      <c r="F2432">
        <v>99</v>
      </c>
      <c r="G2432">
        <v>99</v>
      </c>
      <c r="H2432">
        <v>99</v>
      </c>
      <c r="I2432">
        <v>99</v>
      </c>
      <c r="J2432">
        <v>999</v>
      </c>
      <c r="K2432">
        <v>8</v>
      </c>
      <c r="L2432">
        <v>99</v>
      </c>
      <c r="M2432">
        <v>99</v>
      </c>
      <c r="N2432">
        <v>99</v>
      </c>
      <c r="O2432">
        <v>99</v>
      </c>
      <c r="P2432">
        <v>9999</v>
      </c>
      <c r="Q2432">
        <v>7</v>
      </c>
      <c r="R2432">
        <v>3179</v>
      </c>
      <c r="S2432">
        <v>3179</v>
      </c>
      <c r="T2432">
        <v>15.50141553947782</v>
      </c>
      <c r="U2432">
        <v>59.726643598615922</v>
      </c>
      <c r="V2432">
        <v>85.922683973271347</v>
      </c>
      <c r="W2432">
        <v>79.30663730732941</v>
      </c>
      <c r="X2432">
        <v>0</v>
      </c>
      <c r="Y2432">
        <v>0</v>
      </c>
      <c r="AA2432">
        <v>12.015845545837951</v>
      </c>
      <c r="AB2432">
        <v>3.324509026382398</v>
      </c>
      <c r="AC2432">
        <v>-51.410585471873759</v>
      </c>
      <c r="AD2432">
        <v>0.24611987640586017</v>
      </c>
      <c r="AE2432">
        <v>0.25477833647012998</v>
      </c>
    </row>
    <row r="2433" spans="1:31">
      <c r="A2433">
        <v>12</v>
      </c>
      <c r="B2433">
        <v>84</v>
      </c>
      <c r="C2433">
        <v>2013</v>
      </c>
      <c r="D2433">
        <v>99</v>
      </c>
      <c r="E2433">
        <v>99</v>
      </c>
      <c r="F2433">
        <v>99</v>
      </c>
      <c r="G2433">
        <v>99</v>
      </c>
      <c r="H2433">
        <v>99</v>
      </c>
      <c r="I2433">
        <v>99</v>
      </c>
      <c r="J2433">
        <v>999</v>
      </c>
      <c r="K2433">
        <v>9</v>
      </c>
      <c r="L2433">
        <v>99</v>
      </c>
      <c r="M2433">
        <v>99</v>
      </c>
      <c r="N2433">
        <v>99</v>
      </c>
      <c r="O2433">
        <v>99</v>
      </c>
      <c r="P2433">
        <v>9999</v>
      </c>
    </row>
    <row r="2434" spans="1:31">
      <c r="A2434">
        <v>12</v>
      </c>
      <c r="B2434">
        <v>85</v>
      </c>
      <c r="C2434">
        <v>2012</v>
      </c>
      <c r="D2434">
        <v>99</v>
      </c>
      <c r="E2434">
        <v>99</v>
      </c>
      <c r="F2434">
        <v>99</v>
      </c>
      <c r="G2434">
        <v>99</v>
      </c>
      <c r="H2434">
        <v>99</v>
      </c>
      <c r="I2434">
        <v>99</v>
      </c>
      <c r="J2434">
        <v>999</v>
      </c>
      <c r="K2434">
        <v>0</v>
      </c>
      <c r="L2434">
        <v>99</v>
      </c>
      <c r="M2434">
        <v>99</v>
      </c>
      <c r="N2434">
        <v>99</v>
      </c>
      <c r="O2434">
        <v>99</v>
      </c>
      <c r="P2434">
        <v>9999</v>
      </c>
      <c r="Q2434">
        <v>2073</v>
      </c>
      <c r="R2434">
        <v>511884</v>
      </c>
      <c r="S2434">
        <v>511838</v>
      </c>
      <c r="T2434">
        <v>16.128722523071627</v>
      </c>
      <c r="U2434">
        <v>61.415010218076802</v>
      </c>
      <c r="V2434">
        <v>88.521429686008673</v>
      </c>
      <c r="W2434">
        <v>81.700446234942902</v>
      </c>
      <c r="X2434">
        <v>0</v>
      </c>
      <c r="Y2434">
        <v>0</v>
      </c>
      <c r="AA2434">
        <v>9.3683969339659363</v>
      </c>
      <c r="AB2434">
        <v>3.2024361351466135</v>
      </c>
      <c r="AC2434">
        <v>-42.248122901525051</v>
      </c>
      <c r="AD2434">
        <v>39.691191482449149</v>
      </c>
      <c r="AE2434">
        <v>40.581472880609006</v>
      </c>
    </row>
    <row r="2435" spans="1:31">
      <c r="A2435">
        <v>12</v>
      </c>
      <c r="B2435">
        <v>86</v>
      </c>
      <c r="C2435">
        <v>2012</v>
      </c>
      <c r="D2435">
        <v>99</v>
      </c>
      <c r="E2435">
        <v>99</v>
      </c>
      <c r="F2435">
        <v>99</v>
      </c>
      <c r="G2435">
        <v>99</v>
      </c>
      <c r="H2435">
        <v>99</v>
      </c>
      <c r="I2435">
        <v>99</v>
      </c>
      <c r="J2435">
        <v>999</v>
      </c>
      <c r="K2435">
        <v>1</v>
      </c>
      <c r="L2435">
        <v>99</v>
      </c>
      <c r="M2435">
        <v>99</v>
      </c>
      <c r="N2435">
        <v>99</v>
      </c>
      <c r="O2435">
        <v>99</v>
      </c>
      <c r="P2435">
        <v>9999</v>
      </c>
      <c r="Q2435">
        <v>91</v>
      </c>
      <c r="R2435">
        <v>22704</v>
      </c>
      <c r="S2435">
        <v>22704</v>
      </c>
      <c r="T2435">
        <v>15.912658562367868</v>
      </c>
      <c r="U2435">
        <v>60.756122269203665</v>
      </c>
      <c r="V2435">
        <v>86.008469639323451</v>
      </c>
      <c r="W2435">
        <v>79.385817477096921</v>
      </c>
      <c r="X2435">
        <v>0</v>
      </c>
      <c r="Y2435">
        <v>0</v>
      </c>
      <c r="AA2435">
        <v>8.1115878438110229</v>
      </c>
      <c r="AB2435">
        <v>3.2056361749216462</v>
      </c>
      <c r="AC2435">
        <v>-41.214735674817341</v>
      </c>
      <c r="AD2435">
        <v>1.760455125414206</v>
      </c>
      <c r="AE2435">
        <v>1.7491060844484132</v>
      </c>
    </row>
    <row r="2436" spans="1:31">
      <c r="A2436">
        <v>12</v>
      </c>
      <c r="B2436">
        <v>87</v>
      </c>
      <c r="C2436">
        <v>2012</v>
      </c>
      <c r="D2436">
        <v>99</v>
      </c>
      <c r="E2436">
        <v>99</v>
      </c>
      <c r="F2436">
        <v>99</v>
      </c>
      <c r="G2436">
        <v>99</v>
      </c>
      <c r="H2436">
        <v>99</v>
      </c>
      <c r="I2436">
        <v>99</v>
      </c>
      <c r="J2436">
        <v>999</v>
      </c>
      <c r="K2436">
        <v>3</v>
      </c>
      <c r="L2436">
        <v>99</v>
      </c>
      <c r="M2436">
        <v>99</v>
      </c>
      <c r="N2436">
        <v>99</v>
      </c>
      <c r="O2436">
        <v>99</v>
      </c>
      <c r="P2436">
        <v>9999</v>
      </c>
    </row>
    <row r="2437" spans="1:31">
      <c r="A2437">
        <v>12</v>
      </c>
      <c r="B2437">
        <v>88</v>
      </c>
      <c r="C2437">
        <v>2012</v>
      </c>
      <c r="D2437">
        <v>99</v>
      </c>
      <c r="E2437">
        <v>99</v>
      </c>
      <c r="F2437">
        <v>99</v>
      </c>
      <c r="G2437">
        <v>99</v>
      </c>
      <c r="H2437">
        <v>99</v>
      </c>
      <c r="I2437">
        <v>99</v>
      </c>
      <c r="J2437">
        <v>999</v>
      </c>
      <c r="K2437">
        <v>6</v>
      </c>
      <c r="L2437">
        <v>99</v>
      </c>
      <c r="M2437">
        <v>99</v>
      </c>
      <c r="N2437">
        <v>99</v>
      </c>
      <c r="O2437">
        <v>99</v>
      </c>
      <c r="P2437">
        <v>9999</v>
      </c>
      <c r="Q2437">
        <v>1466</v>
      </c>
      <c r="R2437">
        <v>751754.5</v>
      </c>
      <c r="S2437">
        <v>751722.5</v>
      </c>
      <c r="T2437">
        <v>16.018929051971092</v>
      </c>
      <c r="U2437">
        <v>61.022699200835433</v>
      </c>
      <c r="V2437">
        <v>85.280673641894069</v>
      </c>
      <c r="W2437">
        <v>78.711509499848844</v>
      </c>
      <c r="X2437">
        <v>0</v>
      </c>
      <c r="Y2437">
        <v>0</v>
      </c>
      <c r="AA2437">
        <v>8.5881345975460697</v>
      </c>
      <c r="AB2437">
        <v>3.1274272157758518</v>
      </c>
      <c r="AC2437">
        <v>-39.521677614831134</v>
      </c>
      <c r="AD2437">
        <v>58.290612340477182</v>
      </c>
      <c r="AE2437">
        <v>57.420456616030592</v>
      </c>
    </row>
    <row r="2438" spans="1:31">
      <c r="A2438">
        <v>12</v>
      </c>
      <c r="B2438">
        <v>89</v>
      </c>
      <c r="C2438">
        <v>2012</v>
      </c>
      <c r="D2438">
        <v>99</v>
      </c>
      <c r="E2438">
        <v>99</v>
      </c>
      <c r="F2438">
        <v>99</v>
      </c>
      <c r="G2438">
        <v>99</v>
      </c>
      <c r="H2438">
        <v>99</v>
      </c>
      <c r="I2438">
        <v>99</v>
      </c>
      <c r="J2438">
        <v>999</v>
      </c>
      <c r="K2438">
        <v>7</v>
      </c>
      <c r="L2438">
        <v>99</v>
      </c>
      <c r="M2438">
        <v>99</v>
      </c>
      <c r="N2438">
        <v>99</v>
      </c>
      <c r="O2438">
        <v>99</v>
      </c>
      <c r="P2438">
        <v>9999</v>
      </c>
      <c r="Q2438">
        <v>49</v>
      </c>
      <c r="R2438">
        <v>116</v>
      </c>
      <c r="S2438">
        <v>86</v>
      </c>
      <c r="T2438">
        <v>14.12931034482758</v>
      </c>
      <c r="U2438">
        <v>60.63953488372092</v>
      </c>
      <c r="V2438">
        <v>96.448638161707265</v>
      </c>
      <c r="W2438">
        <v>65.703488372093034</v>
      </c>
      <c r="X2438">
        <v>0</v>
      </c>
      <c r="Y2438">
        <v>0</v>
      </c>
      <c r="AA2438">
        <v>14.981247562500704</v>
      </c>
      <c r="AD2438">
        <v>8.9945734032790652E-3</v>
      </c>
      <c r="AE2438">
        <v>5.48349851727671E-3</v>
      </c>
    </row>
    <row r="2439" spans="1:31">
      <c r="A2439">
        <v>12</v>
      </c>
      <c r="B2439">
        <v>90</v>
      </c>
      <c r="C2439">
        <v>2012</v>
      </c>
      <c r="D2439">
        <v>99</v>
      </c>
      <c r="E2439">
        <v>99</v>
      </c>
      <c r="F2439">
        <v>99</v>
      </c>
      <c r="G2439">
        <v>99</v>
      </c>
      <c r="H2439">
        <v>99</v>
      </c>
      <c r="I2439">
        <v>99</v>
      </c>
      <c r="J2439">
        <v>999</v>
      </c>
      <c r="K2439">
        <v>8</v>
      </c>
      <c r="L2439">
        <v>99</v>
      </c>
      <c r="M2439">
        <v>99</v>
      </c>
      <c r="N2439">
        <v>99</v>
      </c>
      <c r="O2439">
        <v>99</v>
      </c>
      <c r="P2439">
        <v>9999</v>
      </c>
      <c r="Q2439">
        <v>12</v>
      </c>
      <c r="R2439">
        <v>3208</v>
      </c>
      <c r="S2439">
        <v>3169</v>
      </c>
      <c r="T2439">
        <v>15.674875311720699</v>
      </c>
      <c r="U2439">
        <v>60.229725465446514</v>
      </c>
      <c r="V2439">
        <v>87.016113234007676</v>
      </c>
      <c r="W2439">
        <v>79.172041653518377</v>
      </c>
      <c r="X2439">
        <v>0</v>
      </c>
      <c r="Y2439">
        <v>0</v>
      </c>
      <c r="AA2439">
        <v>11.38911809623318</v>
      </c>
      <c r="AB2439">
        <v>3.2960938594893054</v>
      </c>
      <c r="AC2439">
        <v>-44.852472259654178</v>
      </c>
      <c r="AD2439">
        <v>0.24874647825620033</v>
      </c>
      <c r="AE2439">
        <v>0.24348092039471897</v>
      </c>
    </row>
    <row r="2440" spans="1:31">
      <c r="A2440">
        <v>12</v>
      </c>
      <c r="B2440">
        <v>91</v>
      </c>
      <c r="C2440">
        <v>2012</v>
      </c>
      <c r="D2440">
        <v>99</v>
      </c>
      <c r="E2440">
        <v>99</v>
      </c>
      <c r="F2440">
        <v>99</v>
      </c>
      <c r="G2440">
        <v>99</v>
      </c>
      <c r="H2440">
        <v>99</v>
      </c>
      <c r="I2440">
        <v>99</v>
      </c>
      <c r="J2440">
        <v>999</v>
      </c>
      <c r="K2440">
        <v>9</v>
      </c>
      <c r="L2440">
        <v>99</v>
      </c>
      <c r="M2440">
        <v>99</v>
      </c>
      <c r="N2440">
        <v>99</v>
      </c>
      <c r="O2440">
        <v>99</v>
      </c>
      <c r="P2440">
        <v>9999</v>
      </c>
    </row>
    <row r="2441" spans="1:31">
      <c r="A2441">
        <v>12</v>
      </c>
      <c r="B2441">
        <v>92</v>
      </c>
      <c r="C2441">
        <v>2011</v>
      </c>
      <c r="D2441">
        <v>99</v>
      </c>
      <c r="E2441">
        <v>99</v>
      </c>
      <c r="F2441">
        <v>99</v>
      </c>
      <c r="G2441">
        <v>99</v>
      </c>
      <c r="H2441">
        <v>99</v>
      </c>
      <c r="I2441">
        <v>99</v>
      </c>
      <c r="J2441">
        <v>999</v>
      </c>
      <c r="K2441">
        <v>0</v>
      </c>
      <c r="L2441">
        <v>99</v>
      </c>
      <c r="M2441">
        <v>99</v>
      </c>
      <c r="N2441">
        <v>99</v>
      </c>
      <c r="O2441">
        <v>99</v>
      </c>
      <c r="P2441">
        <v>9999</v>
      </c>
      <c r="Q2441">
        <v>2267</v>
      </c>
      <c r="R2441">
        <v>520337</v>
      </c>
      <c r="S2441">
        <v>519771</v>
      </c>
      <c r="T2441">
        <v>16.05393812087167</v>
      </c>
      <c r="U2441">
        <v>61.215668053816003</v>
      </c>
      <c r="V2441">
        <v>88.827124808088399</v>
      </c>
      <c r="W2441">
        <v>81.900465589652441</v>
      </c>
      <c r="X2441">
        <v>0</v>
      </c>
      <c r="Y2441">
        <v>0</v>
      </c>
      <c r="AA2441">
        <v>9.3536773491925089</v>
      </c>
      <c r="AB2441">
        <v>3.2664195751499059</v>
      </c>
      <c r="AC2441">
        <v>-41.119566139590674</v>
      </c>
      <c r="AD2441">
        <v>40.613506796795505</v>
      </c>
      <c r="AE2441">
        <v>41.33946873019795</v>
      </c>
    </row>
    <row r="2442" spans="1:31">
      <c r="A2442">
        <v>12</v>
      </c>
      <c r="B2442">
        <v>93</v>
      </c>
      <c r="C2442">
        <v>2011</v>
      </c>
      <c r="D2442">
        <v>99</v>
      </c>
      <c r="E2442">
        <v>99</v>
      </c>
      <c r="F2442">
        <v>99</v>
      </c>
      <c r="G2442">
        <v>99</v>
      </c>
      <c r="H2442">
        <v>99</v>
      </c>
      <c r="I2442">
        <v>99</v>
      </c>
      <c r="J2442">
        <v>999</v>
      </c>
      <c r="K2442">
        <v>1</v>
      </c>
      <c r="L2442">
        <v>99</v>
      </c>
      <c r="M2442">
        <v>99</v>
      </c>
      <c r="N2442">
        <v>99</v>
      </c>
      <c r="O2442">
        <v>99</v>
      </c>
      <c r="P2442">
        <v>9999</v>
      </c>
      <c r="Q2442">
        <v>77</v>
      </c>
      <c r="R2442">
        <v>21559</v>
      </c>
      <c r="S2442">
        <v>21559</v>
      </c>
      <c r="T2442">
        <v>15.714782689364069</v>
      </c>
      <c r="U2442">
        <v>60.388468852915238</v>
      </c>
      <c r="V2442">
        <v>86.60206663092805</v>
      </c>
      <c r="W2442">
        <v>79.933707500348319</v>
      </c>
      <c r="X2442">
        <v>0</v>
      </c>
      <c r="Y2442">
        <v>0</v>
      </c>
      <c r="AA2442">
        <v>8.3976503452712414</v>
      </c>
      <c r="AB2442">
        <v>3.3644359355575948</v>
      </c>
      <c r="AC2442">
        <v>-41.820045555621284</v>
      </c>
      <c r="AD2442">
        <v>1.6827298328431652</v>
      </c>
      <c r="AE2442">
        <v>1.6734974115847161</v>
      </c>
    </row>
    <row r="2443" spans="1:31">
      <c r="A2443">
        <v>12</v>
      </c>
      <c r="B2443">
        <v>94</v>
      </c>
      <c r="C2443">
        <v>2011</v>
      </c>
      <c r="D2443">
        <v>99</v>
      </c>
      <c r="E2443">
        <v>99</v>
      </c>
      <c r="F2443">
        <v>99</v>
      </c>
      <c r="G2443">
        <v>99</v>
      </c>
      <c r="H2443">
        <v>99</v>
      </c>
      <c r="I2443">
        <v>99</v>
      </c>
      <c r="J2443">
        <v>999</v>
      </c>
      <c r="K2443">
        <v>3</v>
      </c>
      <c r="L2443">
        <v>99</v>
      </c>
      <c r="M2443">
        <v>99</v>
      </c>
      <c r="N2443">
        <v>99</v>
      </c>
      <c r="O2443">
        <v>99</v>
      </c>
      <c r="P2443">
        <v>9999</v>
      </c>
    </row>
    <row r="2444" spans="1:31">
      <c r="A2444">
        <v>12</v>
      </c>
      <c r="B2444">
        <v>95</v>
      </c>
      <c r="C2444">
        <v>2011</v>
      </c>
      <c r="D2444">
        <v>99</v>
      </c>
      <c r="E2444">
        <v>99</v>
      </c>
      <c r="F2444">
        <v>99</v>
      </c>
      <c r="G2444">
        <v>99</v>
      </c>
      <c r="H2444">
        <v>99</v>
      </c>
      <c r="I2444">
        <v>99</v>
      </c>
      <c r="J2444">
        <v>999</v>
      </c>
      <c r="K2444">
        <v>6</v>
      </c>
      <c r="L2444">
        <v>99</v>
      </c>
      <c r="M2444">
        <v>99</v>
      </c>
      <c r="N2444">
        <v>99</v>
      </c>
      <c r="O2444">
        <v>99</v>
      </c>
      <c r="P2444">
        <v>9999</v>
      </c>
      <c r="Q2444">
        <v>1513</v>
      </c>
      <c r="R2444">
        <v>735866</v>
      </c>
      <c r="S2444">
        <v>735820</v>
      </c>
      <c r="T2444">
        <v>15.967114936686848</v>
      </c>
      <c r="U2444">
        <v>60.893422304367895</v>
      </c>
      <c r="V2444">
        <v>86.013115562764938</v>
      </c>
      <c r="W2444">
        <v>79.386095716342908</v>
      </c>
      <c r="X2444">
        <v>0</v>
      </c>
      <c r="Y2444">
        <v>0</v>
      </c>
      <c r="AA2444">
        <v>8.4564058114172855</v>
      </c>
      <c r="AB2444">
        <v>3.1453214722257994</v>
      </c>
      <c r="AC2444">
        <v>-39.810642686284474</v>
      </c>
      <c r="AD2444">
        <v>57.436043934086399</v>
      </c>
      <c r="AE2444">
        <v>56.726045236504277</v>
      </c>
    </row>
    <row r="2445" spans="1:31">
      <c r="A2445">
        <v>12</v>
      </c>
      <c r="B2445">
        <v>96</v>
      </c>
      <c r="C2445">
        <v>2011</v>
      </c>
      <c r="D2445">
        <v>99</v>
      </c>
      <c r="E2445">
        <v>99</v>
      </c>
      <c r="F2445">
        <v>99</v>
      </c>
      <c r="G2445">
        <v>99</v>
      </c>
      <c r="H2445">
        <v>99</v>
      </c>
      <c r="I2445">
        <v>99</v>
      </c>
      <c r="J2445">
        <v>999</v>
      </c>
      <c r="K2445">
        <v>7</v>
      </c>
      <c r="L2445">
        <v>99</v>
      </c>
      <c r="M2445">
        <v>99</v>
      </c>
      <c r="N2445">
        <v>99</v>
      </c>
      <c r="O2445">
        <v>99</v>
      </c>
      <c r="P2445">
        <v>9999</v>
      </c>
      <c r="Q2445">
        <v>70</v>
      </c>
      <c r="R2445">
        <v>173</v>
      </c>
      <c r="S2445">
        <v>109</v>
      </c>
      <c r="T2445">
        <v>14.294797687861269</v>
      </c>
      <c r="U2445">
        <v>61.467889908256879</v>
      </c>
      <c r="V2445">
        <v>117.06938880992372</v>
      </c>
      <c r="W2445">
        <v>67.153211009174299</v>
      </c>
      <c r="X2445">
        <v>0</v>
      </c>
      <c r="Y2445">
        <v>0</v>
      </c>
      <c r="AA2445">
        <v>14.36916658700213</v>
      </c>
      <c r="AD2445">
        <v>1.3503050284422636E-2</v>
      </c>
      <c r="AE2445">
        <v>7.1082019375816154E-3</v>
      </c>
    </row>
    <row r="2446" spans="1:31">
      <c r="A2446">
        <v>12</v>
      </c>
      <c r="B2446">
        <v>97</v>
      </c>
      <c r="C2446">
        <v>2011</v>
      </c>
      <c r="D2446">
        <v>99</v>
      </c>
      <c r="E2446">
        <v>99</v>
      </c>
      <c r="F2446">
        <v>99</v>
      </c>
      <c r="G2446">
        <v>99</v>
      </c>
      <c r="H2446">
        <v>99</v>
      </c>
      <c r="I2446">
        <v>99</v>
      </c>
      <c r="J2446">
        <v>999</v>
      </c>
      <c r="K2446">
        <v>8</v>
      </c>
      <c r="L2446">
        <v>99</v>
      </c>
      <c r="M2446">
        <v>99</v>
      </c>
      <c r="N2446">
        <v>99</v>
      </c>
      <c r="O2446">
        <v>99</v>
      </c>
      <c r="P2446">
        <v>9999</v>
      </c>
      <c r="Q2446">
        <v>10</v>
      </c>
      <c r="R2446">
        <v>3257</v>
      </c>
      <c r="S2446">
        <v>3257</v>
      </c>
      <c r="T2446">
        <v>15.81823764200184</v>
      </c>
      <c r="U2446">
        <v>60.452563708934605</v>
      </c>
      <c r="V2446">
        <v>86.964753971028685</v>
      </c>
      <c r="W2446">
        <v>80.268467915259521</v>
      </c>
      <c r="X2446">
        <v>0</v>
      </c>
      <c r="Y2446">
        <v>0</v>
      </c>
      <c r="AA2446">
        <v>10.43308122299433</v>
      </c>
      <c r="AB2446">
        <v>3.3502400526692218</v>
      </c>
      <c r="AC2446">
        <v>-43.164382803766806</v>
      </c>
      <c r="AD2446">
        <v>0.2542163859905463</v>
      </c>
      <c r="AE2446">
        <v>0.25388041977546766</v>
      </c>
    </row>
    <row r="2447" spans="1:31">
      <c r="A2447">
        <v>12</v>
      </c>
      <c r="B2447">
        <v>98</v>
      </c>
      <c r="C2447">
        <v>2011</v>
      </c>
      <c r="D2447">
        <v>99</v>
      </c>
      <c r="E2447">
        <v>99</v>
      </c>
      <c r="F2447">
        <v>99</v>
      </c>
      <c r="G2447">
        <v>99</v>
      </c>
      <c r="H2447">
        <v>99</v>
      </c>
      <c r="I2447">
        <v>99</v>
      </c>
      <c r="J2447">
        <v>999</v>
      </c>
      <c r="K2447">
        <v>9</v>
      </c>
      <c r="L2447">
        <v>99</v>
      </c>
      <c r="M2447">
        <v>99</v>
      </c>
      <c r="N2447">
        <v>99</v>
      </c>
      <c r="O2447">
        <v>99</v>
      </c>
      <c r="P2447">
        <v>9999</v>
      </c>
    </row>
    <row r="2448" spans="1:31">
      <c r="A2448">
        <v>12</v>
      </c>
      <c r="B2448">
        <v>99</v>
      </c>
      <c r="C2448">
        <v>2010</v>
      </c>
      <c r="D2448">
        <v>99</v>
      </c>
      <c r="E2448">
        <v>99</v>
      </c>
      <c r="F2448">
        <v>99</v>
      </c>
      <c r="G2448">
        <v>99</v>
      </c>
      <c r="H2448">
        <v>99</v>
      </c>
      <c r="I2448">
        <v>99</v>
      </c>
      <c r="J2448">
        <v>999</v>
      </c>
      <c r="K2448">
        <v>0</v>
      </c>
      <c r="L2448">
        <v>99</v>
      </c>
      <c r="M2448">
        <v>99</v>
      </c>
      <c r="N2448">
        <v>99</v>
      </c>
      <c r="O2448">
        <v>99</v>
      </c>
      <c r="P2448">
        <v>9999</v>
      </c>
      <c r="Q2448">
        <v>2373</v>
      </c>
      <c r="R2448">
        <v>498325.25</v>
      </c>
      <c r="S2448">
        <v>497657.75</v>
      </c>
      <c r="T2448">
        <v>16.031840650258037</v>
      </c>
      <c r="U2448">
        <v>61.085368408308739</v>
      </c>
      <c r="V2448">
        <v>88.833800007645451</v>
      </c>
      <c r="W2448">
        <v>81.885596878577445</v>
      </c>
      <c r="X2448">
        <v>0</v>
      </c>
      <c r="Y2448">
        <v>0</v>
      </c>
      <c r="AA2448">
        <v>9.3621554918280125</v>
      </c>
      <c r="AB2448">
        <v>3.2321727316909641</v>
      </c>
      <c r="AC2448">
        <v>-41.148353219230778</v>
      </c>
      <c r="AD2448">
        <v>39.281348551884058</v>
      </c>
      <c r="AE2448">
        <v>40.16989551874547</v>
      </c>
    </row>
    <row r="2449" spans="1:42">
      <c r="A2449">
        <v>12</v>
      </c>
      <c r="B2449">
        <v>100</v>
      </c>
      <c r="C2449">
        <v>2010</v>
      </c>
      <c r="D2449">
        <v>99</v>
      </c>
      <c r="E2449">
        <v>99</v>
      </c>
      <c r="F2449">
        <v>99</v>
      </c>
      <c r="G2449">
        <v>99</v>
      </c>
      <c r="H2449">
        <v>99</v>
      </c>
      <c r="I2449">
        <v>99</v>
      </c>
      <c r="J2449">
        <v>999</v>
      </c>
      <c r="K2449">
        <v>1</v>
      </c>
      <c r="L2449">
        <v>99</v>
      </c>
      <c r="M2449">
        <v>99</v>
      </c>
      <c r="N2449">
        <v>99</v>
      </c>
      <c r="O2449">
        <v>99</v>
      </c>
      <c r="P2449">
        <v>9999</v>
      </c>
      <c r="Q2449">
        <v>61</v>
      </c>
      <c r="R2449">
        <v>21668</v>
      </c>
      <c r="S2449">
        <v>21668</v>
      </c>
      <c r="T2449">
        <v>15.764999076979878</v>
      </c>
      <c r="U2449">
        <v>60.454864316042098</v>
      </c>
      <c r="V2449">
        <v>89.231300242344062</v>
      </c>
      <c r="W2449">
        <v>82.360490123684514</v>
      </c>
      <c r="X2449">
        <v>0</v>
      </c>
      <c r="Y2449">
        <v>0</v>
      </c>
      <c r="AA2449">
        <v>8.0177138712157774</v>
      </c>
      <c r="AB2449">
        <v>3.2889495707856953</v>
      </c>
      <c r="AC2449">
        <v>-41.863476376948654</v>
      </c>
      <c r="AD2449">
        <v>1.7080175255462644</v>
      </c>
      <c r="AE2449">
        <v>1.7591390152078945</v>
      </c>
    </row>
    <row r="2450" spans="1:42">
      <c r="A2450">
        <v>12</v>
      </c>
      <c r="B2450">
        <v>101</v>
      </c>
      <c r="C2450">
        <v>2010</v>
      </c>
      <c r="D2450">
        <v>99</v>
      </c>
      <c r="E2450">
        <v>99</v>
      </c>
      <c r="F2450">
        <v>99</v>
      </c>
      <c r="G2450">
        <v>99</v>
      </c>
      <c r="H2450">
        <v>99</v>
      </c>
      <c r="I2450">
        <v>99</v>
      </c>
      <c r="J2450">
        <v>999</v>
      </c>
      <c r="K2450">
        <v>3</v>
      </c>
      <c r="L2450">
        <v>99</v>
      </c>
      <c r="M2450">
        <v>99</v>
      </c>
      <c r="N2450">
        <v>99</v>
      </c>
      <c r="O2450">
        <v>99</v>
      </c>
      <c r="P2450">
        <v>9999</v>
      </c>
    </row>
    <row r="2451" spans="1:42">
      <c r="A2451">
        <v>12</v>
      </c>
      <c r="B2451">
        <v>102</v>
      </c>
      <c r="C2451">
        <v>2010</v>
      </c>
      <c r="D2451">
        <v>99</v>
      </c>
      <c r="E2451">
        <v>99</v>
      </c>
      <c r="F2451">
        <v>99</v>
      </c>
      <c r="G2451">
        <v>99</v>
      </c>
      <c r="H2451">
        <v>99</v>
      </c>
      <c r="I2451">
        <v>99</v>
      </c>
      <c r="J2451">
        <v>999</v>
      </c>
      <c r="K2451">
        <v>6</v>
      </c>
      <c r="L2451">
        <v>99</v>
      </c>
      <c r="M2451">
        <v>99</v>
      </c>
      <c r="N2451">
        <v>99</v>
      </c>
      <c r="O2451">
        <v>99</v>
      </c>
      <c r="P2451">
        <v>9999</v>
      </c>
      <c r="Q2451">
        <v>1550</v>
      </c>
      <c r="R2451">
        <v>744728</v>
      </c>
      <c r="S2451">
        <v>744699</v>
      </c>
      <c r="T2451">
        <v>15.941206722454375</v>
      </c>
      <c r="U2451">
        <v>60.795726864142416</v>
      </c>
      <c r="V2451">
        <v>85.261712325152999</v>
      </c>
      <c r="W2451">
        <v>78.694940224170537</v>
      </c>
      <c r="X2451">
        <v>0</v>
      </c>
      <c r="Y2451">
        <v>0</v>
      </c>
      <c r="AA2451">
        <v>8.3375107854859465</v>
      </c>
      <c r="AB2451">
        <v>3.0801525830216638</v>
      </c>
      <c r="AC2451">
        <v>-38.543345669380912</v>
      </c>
      <c r="AD2451">
        <v>58.704470914021506</v>
      </c>
      <c r="AE2451">
        <v>57.76835381157408</v>
      </c>
    </row>
    <row r="2452" spans="1:42">
      <c r="A2452">
        <v>12</v>
      </c>
      <c r="B2452">
        <v>103</v>
      </c>
      <c r="C2452">
        <v>2010</v>
      </c>
      <c r="D2452">
        <v>99</v>
      </c>
      <c r="E2452">
        <v>99</v>
      </c>
      <c r="F2452">
        <v>99</v>
      </c>
      <c r="G2452">
        <v>99</v>
      </c>
      <c r="H2452">
        <v>99</v>
      </c>
      <c r="I2452">
        <v>99</v>
      </c>
      <c r="J2452">
        <v>999</v>
      </c>
      <c r="K2452">
        <v>7</v>
      </c>
      <c r="L2452">
        <v>99</v>
      </c>
      <c r="M2452">
        <v>99</v>
      </c>
      <c r="N2452">
        <v>99</v>
      </c>
      <c r="O2452">
        <v>99</v>
      </c>
      <c r="P2452">
        <v>9999</v>
      </c>
      <c r="Q2452">
        <v>73</v>
      </c>
      <c r="R2452">
        <v>156</v>
      </c>
      <c r="S2452">
        <v>55</v>
      </c>
      <c r="T2452">
        <v>14.30769230769231</v>
      </c>
      <c r="U2452">
        <v>59.763636363636365</v>
      </c>
      <c r="V2452">
        <v>218.69398207426363</v>
      </c>
      <c r="W2452">
        <v>77.321818181818173</v>
      </c>
      <c r="X2452">
        <v>0</v>
      </c>
      <c r="Y2452">
        <v>0</v>
      </c>
      <c r="AA2452">
        <v>16.265419994679071</v>
      </c>
      <c r="AB2452">
        <v>2.8854723033192808</v>
      </c>
      <c r="AC2452">
        <v>-27.928010692846751</v>
      </c>
      <c r="AD2452">
        <v>1.229696944735173E-2</v>
      </c>
      <c r="AE2452">
        <v>4.1920568012481048E-3</v>
      </c>
    </row>
    <row r="2453" spans="1:42">
      <c r="A2453">
        <v>12</v>
      </c>
      <c r="B2453">
        <v>104</v>
      </c>
      <c r="C2453">
        <v>2010</v>
      </c>
      <c r="D2453">
        <v>99</v>
      </c>
      <c r="E2453">
        <v>99</v>
      </c>
      <c r="F2453">
        <v>99</v>
      </c>
      <c r="G2453">
        <v>99</v>
      </c>
      <c r="H2453">
        <v>99</v>
      </c>
      <c r="I2453">
        <v>99</v>
      </c>
      <c r="J2453">
        <v>999</v>
      </c>
      <c r="K2453">
        <v>8</v>
      </c>
      <c r="L2453">
        <v>99</v>
      </c>
      <c r="M2453">
        <v>99</v>
      </c>
      <c r="N2453">
        <v>99</v>
      </c>
      <c r="O2453">
        <v>99</v>
      </c>
      <c r="P2453">
        <v>9999</v>
      </c>
      <c r="Q2453">
        <v>18</v>
      </c>
      <c r="R2453">
        <v>3728</v>
      </c>
      <c r="S2453">
        <v>3728</v>
      </c>
      <c r="T2453">
        <v>15.574034334763947</v>
      </c>
      <c r="U2453">
        <v>59.994366952789697</v>
      </c>
      <c r="V2453">
        <v>87.980682045392143</v>
      </c>
      <c r="W2453">
        <v>81.206169527896975</v>
      </c>
      <c r="X2453">
        <v>0</v>
      </c>
      <c r="Y2453">
        <v>0</v>
      </c>
      <c r="AA2453">
        <v>10.354981308654718</v>
      </c>
      <c r="AB2453">
        <v>3.3792348135978996</v>
      </c>
      <c r="AC2453">
        <v>-48.647483326083446</v>
      </c>
      <c r="AD2453">
        <v>0.29386603910081566</v>
      </c>
      <c r="AE2453">
        <v>0.29841959767129739</v>
      </c>
    </row>
    <row r="2454" spans="1:42">
      <c r="A2454">
        <v>12</v>
      </c>
      <c r="B2454">
        <v>105</v>
      </c>
      <c r="C2454">
        <v>2010</v>
      </c>
      <c r="D2454">
        <v>99</v>
      </c>
      <c r="E2454">
        <v>99</v>
      </c>
      <c r="F2454">
        <v>99</v>
      </c>
      <c r="G2454">
        <v>99</v>
      </c>
      <c r="H2454">
        <v>99</v>
      </c>
      <c r="I2454">
        <v>99</v>
      </c>
      <c r="J2454">
        <v>999</v>
      </c>
      <c r="K2454">
        <v>9</v>
      </c>
      <c r="L2454">
        <v>99</v>
      </c>
      <c r="M2454">
        <v>99</v>
      </c>
      <c r="N2454">
        <v>99</v>
      </c>
      <c r="O2454">
        <v>99</v>
      </c>
      <c r="P2454">
        <v>9999</v>
      </c>
    </row>
    <row r="2455" spans="1:42">
      <c r="A2455">
        <v>13</v>
      </c>
      <c r="B2455">
        <v>1</v>
      </c>
      <c r="C2455">
        <v>2024</v>
      </c>
      <c r="D2455">
        <v>99</v>
      </c>
      <c r="E2455">
        <v>99</v>
      </c>
      <c r="F2455">
        <v>99</v>
      </c>
      <c r="G2455">
        <v>99</v>
      </c>
      <c r="H2455">
        <v>99</v>
      </c>
      <c r="I2455">
        <v>99</v>
      </c>
      <c r="J2455">
        <v>999</v>
      </c>
      <c r="K2455">
        <v>99</v>
      </c>
      <c r="L2455">
        <v>99</v>
      </c>
      <c r="M2455">
        <v>99</v>
      </c>
      <c r="N2455">
        <v>99</v>
      </c>
      <c r="O2455">
        <v>1</v>
      </c>
      <c r="P2455">
        <v>9999</v>
      </c>
      <c r="Q2455">
        <v>114</v>
      </c>
      <c r="R2455">
        <v>92037</v>
      </c>
      <c r="S2455">
        <v>91692</v>
      </c>
      <c r="T2455">
        <v>4.2539739452611451</v>
      </c>
      <c r="U2455">
        <v>60.604818304759405</v>
      </c>
      <c r="V2455">
        <v>90.192800769868313</v>
      </c>
      <c r="W2455">
        <v>83.01246128342666</v>
      </c>
      <c r="X2455">
        <v>0.67038256353423109</v>
      </c>
      <c r="Y2455">
        <v>1.340765127068462</v>
      </c>
      <c r="Z2455">
        <v>0</v>
      </c>
      <c r="AA2455">
        <v>7.9383735165795137</v>
      </c>
      <c r="AB2455">
        <v>2.6947497009397554</v>
      </c>
      <c r="AC2455">
        <v>-20.489572021353236</v>
      </c>
      <c r="AD2455">
        <v>7.207796326911315</v>
      </c>
      <c r="AE2455">
        <v>7.2821416552953648</v>
      </c>
      <c r="AF2455">
        <v>1073</v>
      </c>
      <c r="AG2455">
        <v>0</v>
      </c>
      <c r="AH2455">
        <v>0</v>
      </c>
      <c r="AI2455">
        <v>384</v>
      </c>
      <c r="AJ2455">
        <v>4881</v>
      </c>
      <c r="AK2455">
        <v>1050</v>
      </c>
      <c r="AL2455">
        <v>7591</v>
      </c>
      <c r="AM2455">
        <v>3</v>
      </c>
      <c r="AN2455">
        <v>1202</v>
      </c>
      <c r="AO2455">
        <v>708</v>
      </c>
      <c r="AP2455">
        <v>45</v>
      </c>
    </row>
    <row r="2456" spans="1:42">
      <c r="A2456">
        <v>13</v>
      </c>
      <c r="B2456">
        <v>2</v>
      </c>
      <c r="C2456">
        <v>2024</v>
      </c>
      <c r="D2456">
        <v>99</v>
      </c>
      <c r="E2456">
        <v>99</v>
      </c>
      <c r="F2456">
        <v>99</v>
      </c>
      <c r="G2456">
        <v>99</v>
      </c>
      <c r="H2456">
        <v>99</v>
      </c>
      <c r="I2456">
        <v>99</v>
      </c>
      <c r="J2456">
        <v>999</v>
      </c>
      <c r="K2456">
        <v>99</v>
      </c>
      <c r="L2456">
        <v>99</v>
      </c>
      <c r="M2456">
        <v>99</v>
      </c>
      <c r="N2456">
        <v>99</v>
      </c>
      <c r="O2456">
        <v>2</v>
      </c>
      <c r="P2456">
        <v>9999</v>
      </c>
      <c r="Q2456">
        <v>82</v>
      </c>
      <c r="R2456">
        <v>44625</v>
      </c>
      <c r="S2456">
        <v>44504</v>
      </c>
      <c r="T2456">
        <v>4.2645826330532222</v>
      </c>
      <c r="U2456">
        <v>60.520717238899891</v>
      </c>
      <c r="V2456">
        <v>90.220248015005311</v>
      </c>
      <c r="W2456">
        <v>83.10071117202915</v>
      </c>
      <c r="X2456">
        <v>4.7619047619047636</v>
      </c>
      <c r="Y2456">
        <v>9.5238095238095273</v>
      </c>
      <c r="Z2456">
        <v>0</v>
      </c>
      <c r="AA2456">
        <v>8.2694994230674119</v>
      </c>
      <c r="AB2456">
        <v>2.6604746818312233</v>
      </c>
      <c r="AC2456">
        <v>-21.066966184813232</v>
      </c>
      <c r="AD2456">
        <v>3.4947674423157804</v>
      </c>
      <c r="AE2456">
        <v>3.5382472169267434</v>
      </c>
      <c r="AF2456">
        <v>518</v>
      </c>
      <c r="AG2456">
        <v>0</v>
      </c>
      <c r="AH2456">
        <v>0</v>
      </c>
      <c r="AI2456">
        <v>164</v>
      </c>
      <c r="AJ2456">
        <v>1583</v>
      </c>
      <c r="AK2456">
        <v>359</v>
      </c>
      <c r="AL2456">
        <v>2621</v>
      </c>
      <c r="AM2456">
        <v>0</v>
      </c>
      <c r="AN2456">
        <v>449</v>
      </c>
      <c r="AO2456">
        <v>276</v>
      </c>
      <c r="AP2456">
        <v>27</v>
      </c>
    </row>
    <row r="2457" spans="1:42">
      <c r="A2457">
        <v>13</v>
      </c>
      <c r="B2457">
        <v>3</v>
      </c>
      <c r="C2457">
        <v>2024</v>
      </c>
      <c r="D2457">
        <v>99</v>
      </c>
      <c r="E2457">
        <v>99</v>
      </c>
      <c r="F2457">
        <v>99</v>
      </c>
      <c r="G2457">
        <v>99</v>
      </c>
      <c r="H2457">
        <v>99</v>
      </c>
      <c r="I2457">
        <v>99</v>
      </c>
      <c r="J2457">
        <v>999</v>
      </c>
      <c r="K2457">
        <v>99</v>
      </c>
      <c r="L2457">
        <v>99</v>
      </c>
      <c r="M2457">
        <v>99</v>
      </c>
      <c r="N2457">
        <v>99</v>
      </c>
      <c r="O2457">
        <v>3</v>
      </c>
      <c r="P2457">
        <v>9999</v>
      </c>
      <c r="Q2457">
        <v>47</v>
      </c>
      <c r="R2457">
        <v>5415</v>
      </c>
      <c r="S2457">
        <v>5255</v>
      </c>
      <c r="T2457">
        <v>5.9484764542936306</v>
      </c>
      <c r="U2457">
        <v>59.701807802093235</v>
      </c>
      <c r="V2457">
        <v>90.010246651540143</v>
      </c>
      <c r="W2457">
        <v>82.226993339676753</v>
      </c>
      <c r="X2457">
        <v>10.895660203139428</v>
      </c>
      <c r="Y2457">
        <v>21.791320406278857</v>
      </c>
      <c r="Z2457">
        <v>0</v>
      </c>
      <c r="AA2457">
        <v>8.970766705228268</v>
      </c>
      <c r="AB2457">
        <v>3.1203494896198154</v>
      </c>
      <c r="AC2457">
        <v>-20.593745896853328</v>
      </c>
      <c r="AD2457">
        <v>0.42407094005915846</v>
      </c>
      <c r="AE2457">
        <v>0.41340099455280838</v>
      </c>
      <c r="AF2457">
        <v>60</v>
      </c>
      <c r="AG2457">
        <v>0</v>
      </c>
      <c r="AH2457">
        <v>0</v>
      </c>
      <c r="AI2457">
        <v>39</v>
      </c>
      <c r="AJ2457">
        <v>174</v>
      </c>
      <c r="AK2457">
        <v>29</v>
      </c>
      <c r="AL2457">
        <v>152</v>
      </c>
      <c r="AM2457">
        <v>2</v>
      </c>
      <c r="AN2457">
        <v>59</v>
      </c>
      <c r="AO2457">
        <v>29</v>
      </c>
      <c r="AP2457">
        <v>15</v>
      </c>
    </row>
    <row r="2458" spans="1:42">
      <c r="A2458">
        <v>13</v>
      </c>
      <c r="B2458">
        <v>4</v>
      </c>
      <c r="C2458">
        <v>2024</v>
      </c>
      <c r="D2458">
        <v>99</v>
      </c>
      <c r="E2458">
        <v>99</v>
      </c>
      <c r="F2458">
        <v>99</v>
      </c>
      <c r="G2458">
        <v>99</v>
      </c>
      <c r="H2458">
        <v>99</v>
      </c>
      <c r="I2458">
        <v>99</v>
      </c>
      <c r="J2458">
        <v>999</v>
      </c>
      <c r="K2458">
        <v>99</v>
      </c>
      <c r="L2458">
        <v>99</v>
      </c>
      <c r="M2458">
        <v>99</v>
      </c>
      <c r="N2458">
        <v>99</v>
      </c>
      <c r="O2458">
        <v>4</v>
      </c>
      <c r="P2458">
        <v>9999</v>
      </c>
      <c r="Q2458">
        <v>373</v>
      </c>
      <c r="R2458">
        <v>291896</v>
      </c>
      <c r="S2458">
        <v>290903</v>
      </c>
      <c r="T2458">
        <v>4.6184291665524722</v>
      </c>
      <c r="U2458">
        <v>60.37605662368555</v>
      </c>
      <c r="V2458">
        <v>90.603702554027961</v>
      </c>
      <c r="W2458">
        <v>83.400127190163602</v>
      </c>
      <c r="X2458">
        <v>2.6848603612245463</v>
      </c>
      <c r="Y2458">
        <v>5.3697207224490926</v>
      </c>
      <c r="Z2458">
        <v>0</v>
      </c>
      <c r="AA2458">
        <v>8.0278023985092943</v>
      </c>
      <c r="AB2458">
        <v>2.6739371166122496</v>
      </c>
      <c r="AC2458">
        <v>-23.343710234399222</v>
      </c>
      <c r="AD2458">
        <v>22.859577307388392</v>
      </c>
      <c r="AE2458">
        <v>23.211291158276399</v>
      </c>
      <c r="AF2458">
        <v>3774</v>
      </c>
      <c r="AG2458">
        <v>0</v>
      </c>
      <c r="AH2458">
        <v>0</v>
      </c>
      <c r="AI2458">
        <v>1157</v>
      </c>
      <c r="AJ2458">
        <v>13125</v>
      </c>
      <c r="AK2458">
        <v>2769</v>
      </c>
      <c r="AL2458">
        <v>11664</v>
      </c>
      <c r="AM2458">
        <v>8</v>
      </c>
      <c r="AN2458">
        <v>3491</v>
      </c>
      <c r="AO2458">
        <v>2719</v>
      </c>
      <c r="AP2458">
        <v>157</v>
      </c>
    </row>
    <row r="2459" spans="1:42">
      <c r="A2459">
        <v>13</v>
      </c>
      <c r="B2459">
        <v>5</v>
      </c>
      <c r="C2459">
        <v>2024</v>
      </c>
      <c r="D2459">
        <v>99</v>
      </c>
      <c r="E2459">
        <v>99</v>
      </c>
      <c r="F2459">
        <v>99</v>
      </c>
      <c r="G2459">
        <v>99</v>
      </c>
      <c r="H2459">
        <v>99</v>
      </c>
      <c r="I2459">
        <v>99</v>
      </c>
      <c r="J2459">
        <v>999</v>
      </c>
      <c r="K2459">
        <v>99</v>
      </c>
      <c r="L2459">
        <v>99</v>
      </c>
      <c r="M2459">
        <v>99</v>
      </c>
      <c r="N2459">
        <v>99</v>
      </c>
      <c r="O2459">
        <v>7</v>
      </c>
      <c r="P2459">
        <v>9999</v>
      </c>
      <c r="Q2459">
        <v>117</v>
      </c>
      <c r="R2459">
        <v>81663</v>
      </c>
      <c r="S2459">
        <v>81324</v>
      </c>
      <c r="T2459">
        <v>4.7071133806007595</v>
      </c>
      <c r="U2459">
        <v>60.310658600167216</v>
      </c>
      <c r="V2459">
        <v>89.933166228922573</v>
      </c>
      <c r="W2459">
        <v>82.758337022281012</v>
      </c>
      <c r="X2459">
        <v>1.899268946769038</v>
      </c>
      <c r="Y2459">
        <v>3.798537893538076</v>
      </c>
      <c r="Z2459">
        <v>0</v>
      </c>
      <c r="AA2459">
        <v>9.5517067214374425</v>
      </c>
      <c r="AB2459">
        <v>2.7682295416397942</v>
      </c>
      <c r="AC2459">
        <v>-24.746953951790005</v>
      </c>
      <c r="AD2459">
        <v>6.3953656838506099</v>
      </c>
      <c r="AE2459">
        <v>6.4389473389913556</v>
      </c>
      <c r="AF2459">
        <v>1066</v>
      </c>
      <c r="AG2459">
        <v>1</v>
      </c>
      <c r="AH2459">
        <v>0</v>
      </c>
      <c r="AI2459">
        <v>392</v>
      </c>
      <c r="AJ2459">
        <v>3105</v>
      </c>
      <c r="AK2459">
        <v>628</v>
      </c>
      <c r="AL2459">
        <v>6153</v>
      </c>
      <c r="AM2459">
        <v>2</v>
      </c>
      <c r="AN2459">
        <v>844</v>
      </c>
      <c r="AO2459">
        <v>676</v>
      </c>
      <c r="AP2459">
        <v>62</v>
      </c>
    </row>
    <row r="2460" spans="1:42">
      <c r="A2460">
        <v>13</v>
      </c>
      <c r="B2460">
        <v>6</v>
      </c>
      <c r="C2460">
        <v>2024</v>
      </c>
      <c r="D2460">
        <v>99</v>
      </c>
      <c r="E2460">
        <v>99</v>
      </c>
      <c r="F2460">
        <v>99</v>
      </c>
      <c r="G2460">
        <v>99</v>
      </c>
      <c r="H2460">
        <v>99</v>
      </c>
      <c r="I2460">
        <v>99</v>
      </c>
      <c r="J2460">
        <v>999</v>
      </c>
      <c r="K2460">
        <v>99</v>
      </c>
      <c r="L2460">
        <v>99</v>
      </c>
      <c r="M2460">
        <v>99</v>
      </c>
      <c r="N2460">
        <v>99</v>
      </c>
      <c r="O2460">
        <v>8</v>
      </c>
      <c r="P2460">
        <v>9999</v>
      </c>
      <c r="Q2460">
        <v>47</v>
      </c>
      <c r="R2460">
        <v>13360</v>
      </c>
      <c r="S2460">
        <v>13321</v>
      </c>
      <c r="T2460">
        <v>3.5047904191616777</v>
      </c>
      <c r="U2460">
        <v>60.85939494031981</v>
      </c>
      <c r="V2460">
        <v>91.572890188862843</v>
      </c>
      <c r="W2460">
        <v>84.346618121762873</v>
      </c>
      <c r="X2460">
        <v>10.419161676646713</v>
      </c>
      <c r="Y2460">
        <v>20.838323353293426</v>
      </c>
      <c r="Z2460">
        <v>0</v>
      </c>
      <c r="AA2460">
        <v>9.4387637565852351</v>
      </c>
      <c r="AB2460">
        <v>2.5801417307467438</v>
      </c>
      <c r="AC2460">
        <v>-25.759113160644141</v>
      </c>
      <c r="AD2460">
        <v>1.0462765944949877</v>
      </c>
      <c r="AE2460">
        <v>1.0749515465610493</v>
      </c>
      <c r="AF2460">
        <v>149</v>
      </c>
      <c r="AG2460">
        <v>0</v>
      </c>
      <c r="AH2460">
        <v>0</v>
      </c>
      <c r="AI2460">
        <v>48</v>
      </c>
      <c r="AJ2460">
        <v>842</v>
      </c>
      <c r="AK2460">
        <v>103</v>
      </c>
      <c r="AL2460">
        <v>1192</v>
      </c>
      <c r="AM2460">
        <v>0</v>
      </c>
      <c r="AN2460">
        <v>199</v>
      </c>
      <c r="AO2460">
        <v>70</v>
      </c>
      <c r="AP2460">
        <v>18</v>
      </c>
    </row>
    <row r="2461" spans="1:42">
      <c r="A2461">
        <v>13</v>
      </c>
      <c r="B2461">
        <v>7</v>
      </c>
      <c r="C2461">
        <v>2024</v>
      </c>
      <c r="D2461">
        <v>99</v>
      </c>
      <c r="E2461">
        <v>99</v>
      </c>
      <c r="F2461">
        <v>99</v>
      </c>
      <c r="G2461">
        <v>99</v>
      </c>
      <c r="H2461">
        <v>99</v>
      </c>
      <c r="I2461">
        <v>99</v>
      </c>
      <c r="J2461">
        <v>999</v>
      </c>
      <c r="K2461">
        <v>99</v>
      </c>
      <c r="L2461">
        <v>99</v>
      </c>
      <c r="M2461">
        <v>99</v>
      </c>
      <c r="N2461">
        <v>99</v>
      </c>
      <c r="O2461">
        <v>9</v>
      </c>
      <c r="P2461">
        <v>9999</v>
      </c>
      <c r="Q2461">
        <v>94</v>
      </c>
      <c r="R2461">
        <v>27633</v>
      </c>
      <c r="S2461">
        <v>27417</v>
      </c>
      <c r="T2461">
        <v>4.4922013534542025</v>
      </c>
      <c r="U2461">
        <v>60.326002115475802</v>
      </c>
      <c r="V2461">
        <v>89.976124531634994</v>
      </c>
      <c r="W2461">
        <v>82.769887296203024</v>
      </c>
      <c r="X2461">
        <v>3.6188615061701593E-3</v>
      </c>
      <c r="Y2461">
        <v>7.2377230123403186E-3</v>
      </c>
      <c r="Z2461">
        <v>0</v>
      </c>
      <c r="AA2461">
        <v>9.2545794067243872</v>
      </c>
      <c r="AB2461">
        <v>2.4778568038611404</v>
      </c>
      <c r="AC2461">
        <v>-29.513591928565429</v>
      </c>
      <c r="AD2461">
        <v>2.1640539772215566</v>
      </c>
      <c r="AE2461">
        <v>2.1710842771360426</v>
      </c>
      <c r="AF2461">
        <v>311</v>
      </c>
      <c r="AG2461">
        <v>0</v>
      </c>
      <c r="AH2461">
        <v>0</v>
      </c>
      <c r="AI2461">
        <v>76</v>
      </c>
      <c r="AJ2461">
        <v>316</v>
      </c>
      <c r="AK2461">
        <v>87</v>
      </c>
      <c r="AL2461">
        <v>1820</v>
      </c>
      <c r="AM2461">
        <v>0</v>
      </c>
      <c r="AN2461">
        <v>279</v>
      </c>
      <c r="AO2461">
        <v>263</v>
      </c>
      <c r="AP2461">
        <v>24</v>
      </c>
    </row>
    <row r="2462" spans="1:42">
      <c r="A2462">
        <v>13</v>
      </c>
      <c r="B2462">
        <v>8</v>
      </c>
      <c r="C2462">
        <v>2024</v>
      </c>
      <c r="D2462">
        <v>99</v>
      </c>
      <c r="E2462">
        <v>99</v>
      </c>
      <c r="F2462">
        <v>99</v>
      </c>
      <c r="G2462">
        <v>99</v>
      </c>
      <c r="H2462">
        <v>99</v>
      </c>
      <c r="I2462">
        <v>99</v>
      </c>
      <c r="J2462">
        <v>999</v>
      </c>
      <c r="K2462">
        <v>99</v>
      </c>
      <c r="L2462">
        <v>99</v>
      </c>
      <c r="M2462">
        <v>99</v>
      </c>
      <c r="N2462">
        <v>99</v>
      </c>
      <c r="O2462">
        <v>11</v>
      </c>
      <c r="P2462">
        <v>9999</v>
      </c>
      <c r="Q2462">
        <v>494</v>
      </c>
      <c r="R2462">
        <v>360120</v>
      </c>
      <c r="S2462">
        <v>356954</v>
      </c>
      <c r="T2462">
        <v>4.1112212595801401</v>
      </c>
      <c r="U2462">
        <v>60.576967900625839</v>
      </c>
      <c r="V2462">
        <v>89.358017464382016</v>
      </c>
      <c r="W2462">
        <v>82.113047059284611</v>
      </c>
      <c r="X2462">
        <v>0.49455736976563369</v>
      </c>
      <c r="Y2462">
        <v>0.98911473953126738</v>
      </c>
      <c r="Z2462">
        <v>0</v>
      </c>
      <c r="AA2462">
        <v>8.7030998628956002</v>
      </c>
      <c r="AB2462">
        <v>2.4023735743209449</v>
      </c>
      <c r="AC2462">
        <v>-30.791362362230057</v>
      </c>
      <c r="AD2462">
        <v>28.202479581552005</v>
      </c>
      <c r="AE2462">
        <v>28.041988547310353</v>
      </c>
      <c r="AF2462">
        <v>4895</v>
      </c>
      <c r="AG2462">
        <v>1</v>
      </c>
      <c r="AH2462">
        <v>4</v>
      </c>
      <c r="AI2462">
        <v>1440</v>
      </c>
      <c r="AJ2462">
        <v>24714</v>
      </c>
      <c r="AK2462">
        <v>5503</v>
      </c>
      <c r="AL2462">
        <v>38756</v>
      </c>
      <c r="AM2462">
        <v>14</v>
      </c>
      <c r="AN2462">
        <v>4091</v>
      </c>
      <c r="AO2462">
        <v>2523</v>
      </c>
      <c r="AP2462">
        <v>217</v>
      </c>
    </row>
    <row r="2463" spans="1:42">
      <c r="A2463">
        <v>13</v>
      </c>
      <c r="B2463">
        <v>9</v>
      </c>
      <c r="C2463">
        <v>2024</v>
      </c>
      <c r="D2463">
        <v>99</v>
      </c>
      <c r="E2463">
        <v>99</v>
      </c>
      <c r="F2463">
        <v>99</v>
      </c>
      <c r="G2463">
        <v>99</v>
      </c>
      <c r="H2463">
        <v>99</v>
      </c>
      <c r="I2463">
        <v>99</v>
      </c>
      <c r="J2463">
        <v>999</v>
      </c>
      <c r="K2463">
        <v>99</v>
      </c>
      <c r="L2463">
        <v>99</v>
      </c>
      <c r="M2463">
        <v>99</v>
      </c>
      <c r="N2463">
        <v>99</v>
      </c>
      <c r="O2463">
        <v>14</v>
      </c>
      <c r="P2463">
        <v>9999</v>
      </c>
      <c r="Q2463">
        <v>122</v>
      </c>
      <c r="R2463">
        <v>41213</v>
      </c>
      <c r="S2463">
        <v>41082</v>
      </c>
      <c r="T2463">
        <v>3.9980831291097454</v>
      </c>
      <c r="U2463">
        <v>60.648921668857405</v>
      </c>
      <c r="V2463">
        <v>87.877612636682144</v>
      </c>
      <c r="W2463">
        <v>80.916111679081254</v>
      </c>
      <c r="X2463">
        <v>7.5946909955596542</v>
      </c>
      <c r="Y2463">
        <v>15.189381991119308</v>
      </c>
      <c r="Z2463">
        <v>0</v>
      </c>
      <c r="AA2463">
        <v>9.4992032105176225</v>
      </c>
      <c r="AB2463">
        <v>2.4519896970153656</v>
      </c>
      <c r="AC2463">
        <v>-38.398011112953156</v>
      </c>
      <c r="AD2463">
        <v>3.227559677314515</v>
      </c>
      <c r="AE2463">
        <v>3.1803210936196598</v>
      </c>
      <c r="AF2463">
        <v>732</v>
      </c>
      <c r="AG2463">
        <v>1</v>
      </c>
      <c r="AH2463">
        <v>0</v>
      </c>
      <c r="AI2463">
        <v>250</v>
      </c>
      <c r="AJ2463">
        <v>3330</v>
      </c>
      <c r="AK2463">
        <v>1211</v>
      </c>
      <c r="AL2463">
        <v>4817</v>
      </c>
      <c r="AM2463">
        <v>0</v>
      </c>
      <c r="AN2463">
        <v>811</v>
      </c>
      <c r="AO2463">
        <v>313</v>
      </c>
      <c r="AP2463">
        <v>42</v>
      </c>
    </row>
    <row r="2464" spans="1:42">
      <c r="A2464" s="386">
        <v>13</v>
      </c>
      <c r="B2464">
        <v>10</v>
      </c>
      <c r="C2464">
        <v>2024</v>
      </c>
      <c r="D2464">
        <v>99</v>
      </c>
      <c r="E2464">
        <v>99</v>
      </c>
      <c r="F2464">
        <v>99</v>
      </c>
      <c r="G2464">
        <v>99</v>
      </c>
      <c r="H2464">
        <v>99</v>
      </c>
      <c r="I2464">
        <v>99</v>
      </c>
      <c r="J2464">
        <v>999</v>
      </c>
      <c r="K2464">
        <v>99</v>
      </c>
      <c r="L2464">
        <v>99</v>
      </c>
      <c r="M2464">
        <v>99</v>
      </c>
      <c r="N2464">
        <v>99</v>
      </c>
      <c r="O2464">
        <v>15</v>
      </c>
      <c r="P2464">
        <v>9999</v>
      </c>
      <c r="Q2464">
        <v>35</v>
      </c>
      <c r="R2464">
        <v>20187</v>
      </c>
      <c r="S2464">
        <v>20109</v>
      </c>
      <c r="T2464">
        <v>4.4965571902709653</v>
      </c>
      <c r="U2464">
        <v>60.410960266547313</v>
      </c>
      <c r="V2464">
        <v>88.789003506188578</v>
      </c>
      <c r="W2464">
        <v>81.722492416330823</v>
      </c>
      <c r="X2464">
        <v>3.0415614009015699</v>
      </c>
      <c r="Y2464">
        <v>6.0831228018031398</v>
      </c>
      <c r="Z2464">
        <v>0</v>
      </c>
      <c r="AA2464">
        <v>9.6480333256371171</v>
      </c>
      <c r="AB2464">
        <v>2.4090995666280719</v>
      </c>
      <c r="AC2464">
        <v>-33.736666669162446</v>
      </c>
      <c r="AD2464">
        <v>1.5809270668465798</v>
      </c>
      <c r="AE2464">
        <v>1.5722313940903487</v>
      </c>
      <c r="AF2464">
        <v>314</v>
      </c>
      <c r="AG2464">
        <v>0</v>
      </c>
      <c r="AH2464">
        <v>0</v>
      </c>
      <c r="AI2464">
        <v>73</v>
      </c>
      <c r="AJ2464">
        <v>779</v>
      </c>
      <c r="AK2464">
        <v>133</v>
      </c>
      <c r="AL2464">
        <v>575</v>
      </c>
      <c r="AM2464">
        <v>0</v>
      </c>
      <c r="AN2464">
        <v>296</v>
      </c>
      <c r="AO2464">
        <v>131</v>
      </c>
      <c r="AP2464">
        <v>13</v>
      </c>
    </row>
    <row r="2465" spans="1:42" s="386" customFormat="1">
      <c r="A2465" s="386">
        <v>13</v>
      </c>
      <c r="B2465" s="386">
        <v>11</v>
      </c>
      <c r="C2465" s="386">
        <v>2024</v>
      </c>
      <c r="D2465" s="386">
        <v>99</v>
      </c>
      <c r="E2465" s="386">
        <v>99</v>
      </c>
      <c r="F2465" s="386">
        <v>99</v>
      </c>
      <c r="G2465" s="386">
        <v>99</v>
      </c>
      <c r="H2465" s="386">
        <v>99</v>
      </c>
      <c r="I2465" s="386">
        <v>99</v>
      </c>
      <c r="J2465" s="386">
        <v>999</v>
      </c>
      <c r="K2465" s="386">
        <v>99</v>
      </c>
      <c r="L2465" s="386">
        <v>99</v>
      </c>
      <c r="M2465" s="386">
        <v>99</v>
      </c>
      <c r="N2465" s="386">
        <v>99</v>
      </c>
      <c r="O2465" s="386">
        <v>16</v>
      </c>
      <c r="P2465" s="386">
        <v>9999</v>
      </c>
      <c r="Q2465" s="386">
        <v>305</v>
      </c>
      <c r="R2465" s="386">
        <v>222836</v>
      </c>
      <c r="S2465" s="386">
        <v>221990</v>
      </c>
      <c r="T2465" s="386">
        <v>4.147058823529413</v>
      </c>
      <c r="U2465" s="386">
        <v>60.595833145637201</v>
      </c>
      <c r="V2465" s="386">
        <v>88.57328985713302</v>
      </c>
      <c r="W2465" s="386">
        <v>81.518213883508011</v>
      </c>
      <c r="X2465" s="386">
        <v>2.5673589545674842</v>
      </c>
      <c r="Y2465" s="386">
        <v>5.1347179091349684</v>
      </c>
      <c r="Z2465" s="386">
        <v>0</v>
      </c>
      <c r="AA2465" s="386">
        <v>9.394339752135112</v>
      </c>
      <c r="AB2465" s="386">
        <v>2.4681225876941157</v>
      </c>
      <c r="AC2465" s="386">
        <v>-36.094923353248504</v>
      </c>
      <c r="AD2465" s="386">
        <v>17.451204431952473</v>
      </c>
      <c r="AE2465" s="386">
        <v>17.31300494054744</v>
      </c>
      <c r="AF2465" s="386">
        <v>3348</v>
      </c>
      <c r="AG2465" s="386">
        <v>1</v>
      </c>
      <c r="AH2465" s="386">
        <v>0</v>
      </c>
      <c r="AI2465" s="386">
        <v>1268</v>
      </c>
      <c r="AJ2465" s="386">
        <v>8829</v>
      </c>
      <c r="AK2465" s="386">
        <v>1229</v>
      </c>
      <c r="AL2465" s="386">
        <v>10468</v>
      </c>
      <c r="AM2465" s="386">
        <v>0</v>
      </c>
      <c r="AN2465" s="386">
        <v>2528</v>
      </c>
      <c r="AO2465" s="386">
        <v>3099</v>
      </c>
      <c r="AP2465" s="386">
        <v>147</v>
      </c>
    </row>
    <row r="2466" spans="1:42" s="386" customFormat="1">
      <c r="A2466" s="386">
        <v>13</v>
      </c>
      <c r="B2466" s="386">
        <v>12</v>
      </c>
      <c r="C2466" s="386">
        <v>2024</v>
      </c>
      <c r="D2466" s="386">
        <v>99</v>
      </c>
      <c r="E2466" s="386">
        <v>99</v>
      </c>
      <c r="F2466" s="386">
        <v>99</v>
      </c>
      <c r="G2466" s="386">
        <v>99</v>
      </c>
      <c r="H2466" s="386">
        <v>99</v>
      </c>
      <c r="I2466" s="386">
        <v>99</v>
      </c>
      <c r="J2466" s="386">
        <v>999</v>
      </c>
      <c r="K2466" s="386">
        <v>99</v>
      </c>
      <c r="L2466" s="386">
        <v>99</v>
      </c>
      <c r="M2466" s="386">
        <v>99</v>
      </c>
      <c r="N2466" s="386">
        <v>99</v>
      </c>
      <c r="O2466" s="386">
        <v>18</v>
      </c>
      <c r="P2466" s="386">
        <v>9999</v>
      </c>
      <c r="Q2466" s="386">
        <v>106</v>
      </c>
      <c r="R2466" s="386">
        <v>69114</v>
      </c>
      <c r="S2466" s="386">
        <v>68939</v>
      </c>
      <c r="T2466" s="386">
        <v>3.6270364904360912</v>
      </c>
      <c r="U2466" s="386">
        <v>60.839640841903694</v>
      </c>
      <c r="V2466" s="386">
        <v>86.103144367567623</v>
      </c>
      <c r="W2466" s="386">
        <v>79.341410522345456</v>
      </c>
      <c r="X2466" s="386">
        <v>3.1267181757675724</v>
      </c>
      <c r="Y2466" s="386">
        <v>6.2534363515351448</v>
      </c>
      <c r="Z2466" s="386">
        <v>0</v>
      </c>
      <c r="AA2466" s="386">
        <v>9.7519975880960992</v>
      </c>
      <c r="AB2466" s="386">
        <v>2.4050160737915194</v>
      </c>
      <c r="AC2466" s="386">
        <v>-37.730787078733002</v>
      </c>
      <c r="AD2466" s="386">
        <v>5.4126018377190563</v>
      </c>
      <c r="AE2466" s="386">
        <v>5.2329825050283318</v>
      </c>
      <c r="AF2466" s="386">
        <v>758</v>
      </c>
      <c r="AG2466" s="386">
        <v>0</v>
      </c>
      <c r="AH2466" s="386">
        <v>0</v>
      </c>
      <c r="AI2466" s="386">
        <v>241</v>
      </c>
      <c r="AJ2466" s="386">
        <v>3852</v>
      </c>
      <c r="AK2466" s="386">
        <v>1133</v>
      </c>
      <c r="AL2466" s="386">
        <v>4546</v>
      </c>
      <c r="AM2466" s="386">
        <v>1</v>
      </c>
      <c r="AN2466" s="386">
        <v>1074</v>
      </c>
      <c r="AO2466" s="386">
        <v>304</v>
      </c>
      <c r="AP2466" s="386">
        <v>46</v>
      </c>
    </row>
    <row r="2467" spans="1:42" s="386" customFormat="1">
      <c r="A2467" s="386">
        <v>13</v>
      </c>
      <c r="B2467" s="386">
        <v>13</v>
      </c>
      <c r="C2467" s="386">
        <v>2024</v>
      </c>
      <c r="D2467" s="386">
        <v>99</v>
      </c>
      <c r="E2467" s="386">
        <v>99</v>
      </c>
      <c r="F2467" s="386">
        <v>99</v>
      </c>
      <c r="G2467" s="386">
        <v>99</v>
      </c>
      <c r="H2467" s="386">
        <v>99</v>
      </c>
      <c r="I2467" s="386">
        <v>99</v>
      </c>
      <c r="J2467" s="386">
        <v>999</v>
      </c>
      <c r="K2467" s="386">
        <v>99</v>
      </c>
      <c r="L2467" s="386">
        <v>99</v>
      </c>
      <c r="M2467" s="386">
        <v>99</v>
      </c>
      <c r="N2467" s="386">
        <v>99</v>
      </c>
      <c r="O2467" s="386">
        <v>55</v>
      </c>
      <c r="P2467" s="386">
        <v>9999</v>
      </c>
      <c r="Q2467" s="386">
        <v>33</v>
      </c>
      <c r="R2467" s="386">
        <v>6780</v>
      </c>
      <c r="S2467" s="386">
        <v>6754</v>
      </c>
      <c r="T2467" s="386">
        <v>4.9951327433628316</v>
      </c>
      <c r="U2467" s="386">
        <v>60.184483269173825</v>
      </c>
      <c r="V2467" s="386">
        <v>88.62229228311719</v>
      </c>
      <c r="W2467" s="386">
        <v>81.592804264139673</v>
      </c>
      <c r="X2467" s="386">
        <v>0</v>
      </c>
      <c r="Y2467" s="386">
        <v>0</v>
      </c>
      <c r="Z2467" s="386">
        <v>0</v>
      </c>
      <c r="AA2467" s="386">
        <v>9.8485678833300963</v>
      </c>
      <c r="AB2467" s="386">
        <v>2.7899554872361523</v>
      </c>
      <c r="AC2467" s="386">
        <v>-34.495257194732574</v>
      </c>
      <c r="AD2467" s="386">
        <v>0.53096970888293527</v>
      </c>
      <c r="AE2467" s="386">
        <v>0.5272265864387905</v>
      </c>
      <c r="AF2467" s="386">
        <v>95</v>
      </c>
      <c r="AG2467" s="386">
        <v>0</v>
      </c>
      <c r="AH2467" s="386">
        <v>0</v>
      </c>
      <c r="AI2467" s="386">
        <v>25</v>
      </c>
      <c r="AJ2467" s="386">
        <v>967</v>
      </c>
      <c r="AK2467" s="386">
        <v>80</v>
      </c>
      <c r="AL2467" s="386">
        <v>899</v>
      </c>
      <c r="AM2467" s="386">
        <v>0</v>
      </c>
      <c r="AN2467" s="386">
        <v>46</v>
      </c>
      <c r="AO2467" s="386">
        <v>47</v>
      </c>
      <c r="AP2467" s="386">
        <v>6</v>
      </c>
    </row>
    <row r="2468" spans="1:42" s="386" customFormat="1">
      <c r="A2468" s="386">
        <v>13</v>
      </c>
      <c r="B2468" s="386">
        <v>14</v>
      </c>
      <c r="C2468" s="386">
        <v>2024</v>
      </c>
      <c r="D2468" s="386">
        <v>99</v>
      </c>
      <c r="E2468" s="386">
        <v>99</v>
      </c>
      <c r="F2468" s="386">
        <v>99</v>
      </c>
      <c r="G2468" s="386">
        <v>99</v>
      </c>
      <c r="H2468" s="386">
        <v>99</v>
      </c>
      <c r="I2468" s="386">
        <v>99</v>
      </c>
      <c r="J2468" s="386">
        <v>999</v>
      </c>
      <c r="K2468" s="386">
        <v>99</v>
      </c>
      <c r="L2468" s="386">
        <v>99</v>
      </c>
      <c r="M2468" s="386">
        <v>99</v>
      </c>
      <c r="N2468" s="386">
        <v>99</v>
      </c>
      <c r="O2468" s="386">
        <v>56</v>
      </c>
      <c r="P2468" s="386">
        <v>9999</v>
      </c>
      <c r="Q2468" s="386">
        <v>1</v>
      </c>
      <c r="R2468" s="386">
        <v>30</v>
      </c>
      <c r="S2468" s="386">
        <v>30</v>
      </c>
      <c r="T2468" s="386">
        <v>0.93333333333333357</v>
      </c>
      <c r="U2468" s="386">
        <v>61.7</v>
      </c>
      <c r="V2468" s="386">
        <v>82.318526543878662</v>
      </c>
      <c r="W2468" s="386">
        <v>75.980000000000018</v>
      </c>
      <c r="X2468" s="386">
        <v>0</v>
      </c>
      <c r="Y2468" s="386">
        <v>0</v>
      </c>
      <c r="Z2468" s="386">
        <v>0</v>
      </c>
      <c r="AA2468" s="386">
        <v>8.6912753187703231</v>
      </c>
      <c r="AB2468" s="386">
        <v>1.8101565309846219</v>
      </c>
      <c r="AC2468" s="386">
        <v>-8.7038127873819224</v>
      </c>
      <c r="AD2468" s="386">
        <v>2.3494234906324568E-3</v>
      </c>
      <c r="AE2468" s="386">
        <v>2.1807452253176955E-3</v>
      </c>
      <c r="AF2468" s="386">
        <v>0</v>
      </c>
      <c r="AG2468" s="386">
        <v>0</v>
      </c>
      <c r="AH2468" s="386">
        <v>0</v>
      </c>
      <c r="AI2468" s="386">
        <v>0</v>
      </c>
      <c r="AJ2468" s="386">
        <v>0</v>
      </c>
      <c r="AK2468" s="386">
        <v>0</v>
      </c>
      <c r="AL2468" s="386">
        <v>0</v>
      </c>
      <c r="AM2468" s="386">
        <v>0</v>
      </c>
      <c r="AN2468" s="386">
        <v>0</v>
      </c>
      <c r="AO2468" s="386">
        <v>0</v>
      </c>
      <c r="AP2468" s="386">
        <v>0</v>
      </c>
    </row>
    <row r="2469" spans="1:42">
      <c r="A2469">
        <v>13</v>
      </c>
      <c r="B2469">
        <v>15</v>
      </c>
      <c r="C2469">
        <v>2023</v>
      </c>
      <c r="D2469">
        <v>99</v>
      </c>
      <c r="E2469">
        <v>99</v>
      </c>
      <c r="F2469">
        <v>99</v>
      </c>
      <c r="G2469">
        <v>99</v>
      </c>
      <c r="H2469">
        <v>99</v>
      </c>
      <c r="I2469">
        <v>99</v>
      </c>
      <c r="J2469">
        <v>999</v>
      </c>
      <c r="K2469">
        <v>99</v>
      </c>
      <c r="L2469">
        <v>99</v>
      </c>
      <c r="M2469">
        <v>99</v>
      </c>
      <c r="N2469">
        <v>99</v>
      </c>
      <c r="O2469">
        <v>1</v>
      </c>
      <c r="P2469">
        <v>9999</v>
      </c>
      <c r="Q2469">
        <v>119</v>
      </c>
      <c r="R2469">
        <v>90203</v>
      </c>
      <c r="S2469">
        <v>89887</v>
      </c>
      <c r="T2469">
        <v>4.356750884116936</v>
      </c>
      <c r="U2469">
        <v>60.540823478367294</v>
      </c>
      <c r="V2469">
        <v>92.34449546807376</v>
      </c>
      <c r="W2469">
        <v>85.036512510151056</v>
      </c>
      <c r="X2469">
        <v>0.39023092358347278</v>
      </c>
      <c r="Y2469">
        <v>0.78046184716694555</v>
      </c>
      <c r="Z2469">
        <v>0</v>
      </c>
      <c r="AA2469">
        <v>8.3804875000351746</v>
      </c>
      <c r="AB2469">
        <v>2.722644943874609</v>
      </c>
      <c r="AC2469">
        <v>-23.136804044159756</v>
      </c>
      <c r="AD2469">
        <v>7.048144571233899</v>
      </c>
      <c r="AE2469">
        <v>7.121605596962989</v>
      </c>
      <c r="AF2469">
        <v>1433</v>
      </c>
      <c r="AG2469">
        <v>0</v>
      </c>
      <c r="AH2469">
        <v>0</v>
      </c>
      <c r="AI2469">
        <v>577</v>
      </c>
      <c r="AJ2469">
        <v>4695</v>
      </c>
      <c r="AK2469">
        <v>1069</v>
      </c>
      <c r="AL2469">
        <v>5503</v>
      </c>
      <c r="AM2469">
        <v>2</v>
      </c>
      <c r="AN2469">
        <v>1287</v>
      </c>
      <c r="AO2469">
        <v>727</v>
      </c>
      <c r="AP2469">
        <v>52</v>
      </c>
    </row>
    <row r="2470" spans="1:42">
      <c r="A2470">
        <v>13</v>
      </c>
      <c r="B2470">
        <v>16</v>
      </c>
      <c r="C2470">
        <v>2023</v>
      </c>
      <c r="D2470">
        <v>99</v>
      </c>
      <c r="E2470">
        <v>99</v>
      </c>
      <c r="F2470">
        <v>99</v>
      </c>
      <c r="G2470">
        <v>99</v>
      </c>
      <c r="H2470">
        <v>99</v>
      </c>
      <c r="I2470">
        <v>99</v>
      </c>
      <c r="J2470">
        <v>999</v>
      </c>
      <c r="K2470">
        <v>99</v>
      </c>
      <c r="L2470">
        <v>99</v>
      </c>
      <c r="M2470">
        <v>99</v>
      </c>
      <c r="N2470">
        <v>99</v>
      </c>
      <c r="O2470">
        <v>2</v>
      </c>
      <c r="P2470">
        <v>9999</v>
      </c>
      <c r="Q2470">
        <v>81</v>
      </c>
      <c r="R2470">
        <v>45546</v>
      </c>
      <c r="S2470">
        <v>44992</v>
      </c>
      <c r="T2470">
        <v>3.9607868967637119</v>
      </c>
      <c r="U2470">
        <v>60.730329836415379</v>
      </c>
      <c r="V2470">
        <v>91.599043874803357</v>
      </c>
      <c r="W2470">
        <v>84.190487642247462</v>
      </c>
      <c r="X2470">
        <v>4.6919597769288188</v>
      </c>
      <c r="Y2470">
        <v>9.3839195538576377</v>
      </c>
      <c r="Z2470">
        <v>0</v>
      </c>
      <c r="AA2470">
        <v>10.050108243425402</v>
      </c>
      <c r="AB2470">
        <v>2.7574219800104482</v>
      </c>
      <c r="AC2470">
        <v>-31.52330132850896</v>
      </c>
      <c r="AD2470">
        <v>3.5588039493300596</v>
      </c>
      <c r="AE2470">
        <v>3.5291808626397256</v>
      </c>
      <c r="AF2470">
        <v>663</v>
      </c>
      <c r="AG2470">
        <v>0</v>
      </c>
      <c r="AH2470">
        <v>0</v>
      </c>
      <c r="AI2470">
        <v>330</v>
      </c>
      <c r="AJ2470">
        <v>1441</v>
      </c>
      <c r="AK2470">
        <v>316</v>
      </c>
      <c r="AL2470">
        <v>1713</v>
      </c>
      <c r="AM2470">
        <v>1</v>
      </c>
      <c r="AN2470">
        <v>884</v>
      </c>
      <c r="AO2470">
        <v>478</v>
      </c>
      <c r="AP2470">
        <v>31</v>
      </c>
    </row>
    <row r="2471" spans="1:42">
      <c r="A2471">
        <v>13</v>
      </c>
      <c r="B2471">
        <v>17</v>
      </c>
      <c r="C2471">
        <v>2023</v>
      </c>
      <c r="D2471">
        <v>99</v>
      </c>
      <c r="E2471">
        <v>99</v>
      </c>
      <c r="F2471">
        <v>99</v>
      </c>
      <c r="G2471">
        <v>99</v>
      </c>
      <c r="H2471">
        <v>99</v>
      </c>
      <c r="I2471">
        <v>99</v>
      </c>
      <c r="J2471">
        <v>999</v>
      </c>
      <c r="K2471">
        <v>99</v>
      </c>
      <c r="L2471">
        <v>99</v>
      </c>
      <c r="M2471">
        <v>99</v>
      </c>
      <c r="N2471">
        <v>99</v>
      </c>
      <c r="O2471">
        <v>3</v>
      </c>
      <c r="P2471">
        <v>9999</v>
      </c>
      <c r="Q2471">
        <v>45</v>
      </c>
      <c r="R2471">
        <v>6934</v>
      </c>
      <c r="S2471">
        <v>6857</v>
      </c>
      <c r="T2471">
        <v>5.6439284684164992</v>
      </c>
      <c r="U2471">
        <v>59.811871080647514</v>
      </c>
      <c r="V2471">
        <v>92.355740889058112</v>
      </c>
      <c r="W2471">
        <v>84.778212046084292</v>
      </c>
      <c r="X2471">
        <v>8.3501586385924451</v>
      </c>
      <c r="Y2471">
        <v>16.70031727718489</v>
      </c>
      <c r="Z2471">
        <v>0</v>
      </c>
      <c r="AA2471">
        <v>10.498792369838659</v>
      </c>
      <c r="AB2471">
        <v>3.2080935658976597</v>
      </c>
      <c r="AC2471">
        <v>-27.954590378645399</v>
      </c>
      <c r="AD2471">
        <v>0.54179832662922356</v>
      </c>
      <c r="AE2471">
        <v>0.54161912864319917</v>
      </c>
      <c r="AF2471">
        <v>119</v>
      </c>
      <c r="AG2471">
        <v>0</v>
      </c>
      <c r="AH2471">
        <v>0</v>
      </c>
      <c r="AI2471">
        <v>43</v>
      </c>
      <c r="AJ2471">
        <v>348</v>
      </c>
      <c r="AK2471">
        <v>51</v>
      </c>
      <c r="AL2471">
        <v>298</v>
      </c>
      <c r="AM2471">
        <v>0</v>
      </c>
      <c r="AN2471">
        <v>163</v>
      </c>
      <c r="AO2471">
        <v>80</v>
      </c>
      <c r="AP2471">
        <v>15</v>
      </c>
    </row>
    <row r="2472" spans="1:42">
      <c r="A2472">
        <v>13</v>
      </c>
      <c r="B2472">
        <v>18</v>
      </c>
      <c r="C2472">
        <v>2023</v>
      </c>
      <c r="D2472">
        <v>99</v>
      </c>
      <c r="E2472">
        <v>99</v>
      </c>
      <c r="F2472">
        <v>99</v>
      </c>
      <c r="G2472">
        <v>99</v>
      </c>
      <c r="H2472">
        <v>99</v>
      </c>
      <c r="I2472">
        <v>99</v>
      </c>
      <c r="J2472">
        <v>999</v>
      </c>
      <c r="K2472">
        <v>99</v>
      </c>
      <c r="L2472">
        <v>99</v>
      </c>
      <c r="M2472">
        <v>99</v>
      </c>
      <c r="N2472">
        <v>99</v>
      </c>
      <c r="O2472">
        <v>4</v>
      </c>
      <c r="P2472">
        <v>9999</v>
      </c>
      <c r="Q2472">
        <v>379</v>
      </c>
      <c r="R2472">
        <v>290693</v>
      </c>
      <c r="S2472">
        <v>289883</v>
      </c>
      <c r="T2472">
        <v>4.696463279129528</v>
      </c>
      <c r="U2472">
        <v>60.329315620439949</v>
      </c>
      <c r="V2472">
        <v>92.924863634137267</v>
      </c>
      <c r="W2472">
        <v>85.589103534874297</v>
      </c>
      <c r="X2472">
        <v>2.2690604864926223</v>
      </c>
      <c r="Y2472">
        <v>4.5381209729852445</v>
      </c>
      <c r="Z2472">
        <v>0</v>
      </c>
      <c r="AA2472">
        <v>8.8299792575484499</v>
      </c>
      <c r="AB2472">
        <v>2.7165920511536994</v>
      </c>
      <c r="AC2472">
        <v>-23.233658638123945</v>
      </c>
      <c r="AD2472">
        <v>22.713726703609591</v>
      </c>
      <c r="AE2472">
        <v>23.116219853224603</v>
      </c>
      <c r="AF2472">
        <v>4941</v>
      </c>
      <c r="AG2472">
        <v>1</v>
      </c>
      <c r="AH2472">
        <v>0</v>
      </c>
      <c r="AI2472">
        <v>1479</v>
      </c>
      <c r="AJ2472">
        <v>13121</v>
      </c>
      <c r="AK2472">
        <v>3662</v>
      </c>
      <c r="AL2472">
        <v>10415</v>
      </c>
      <c r="AM2472">
        <v>13</v>
      </c>
      <c r="AN2472">
        <v>4493</v>
      </c>
      <c r="AO2472">
        <v>2857</v>
      </c>
      <c r="AP2472">
        <v>168</v>
      </c>
    </row>
    <row r="2473" spans="1:42">
      <c r="A2473">
        <v>13</v>
      </c>
      <c r="B2473">
        <v>19</v>
      </c>
      <c r="C2473">
        <v>2023</v>
      </c>
      <c r="D2473">
        <v>99</v>
      </c>
      <c r="E2473">
        <v>99</v>
      </c>
      <c r="F2473">
        <v>99</v>
      </c>
      <c r="G2473">
        <v>99</v>
      </c>
      <c r="H2473">
        <v>99</v>
      </c>
      <c r="I2473">
        <v>99</v>
      </c>
      <c r="J2473">
        <v>999</v>
      </c>
      <c r="K2473">
        <v>99</v>
      </c>
      <c r="L2473">
        <v>99</v>
      </c>
      <c r="M2473">
        <v>99</v>
      </c>
      <c r="N2473">
        <v>99</v>
      </c>
      <c r="O2473">
        <v>7</v>
      </c>
      <c r="P2473">
        <v>9999</v>
      </c>
      <c r="Q2473">
        <v>111</v>
      </c>
      <c r="R2473">
        <v>82708</v>
      </c>
      <c r="S2473">
        <v>82472</v>
      </c>
      <c r="T2473">
        <v>4.456703100062871</v>
      </c>
      <c r="U2473">
        <v>60.473906295469973</v>
      </c>
      <c r="V2473">
        <v>91.415194645792241</v>
      </c>
      <c r="W2473">
        <v>84.200549277330182</v>
      </c>
      <c r="X2473">
        <v>1.5814673308507037</v>
      </c>
      <c r="Y2473">
        <v>3.1629346617014074</v>
      </c>
      <c r="Z2473">
        <v>0</v>
      </c>
      <c r="AA2473">
        <v>9.8131538863828407</v>
      </c>
      <c r="AB2473">
        <v>2.7233747244465287</v>
      </c>
      <c r="AC2473">
        <v>-23.986077169331757</v>
      </c>
      <c r="AD2473">
        <v>6.4625116814032051</v>
      </c>
      <c r="AE2473">
        <v>6.4698921724036351</v>
      </c>
      <c r="AF2473">
        <v>1209</v>
      </c>
      <c r="AG2473">
        <v>3</v>
      </c>
      <c r="AH2473">
        <v>0</v>
      </c>
      <c r="AI2473">
        <v>471</v>
      </c>
      <c r="AJ2473">
        <v>3810</v>
      </c>
      <c r="AK2473">
        <v>770</v>
      </c>
      <c r="AL2473">
        <v>4270</v>
      </c>
      <c r="AM2473">
        <v>7</v>
      </c>
      <c r="AN2473">
        <v>1165</v>
      </c>
      <c r="AO2473">
        <v>702</v>
      </c>
      <c r="AP2473">
        <v>59</v>
      </c>
    </row>
    <row r="2474" spans="1:42">
      <c r="A2474">
        <v>13</v>
      </c>
      <c r="B2474">
        <v>20</v>
      </c>
      <c r="C2474">
        <v>2023</v>
      </c>
      <c r="D2474">
        <v>99</v>
      </c>
      <c r="E2474">
        <v>99</v>
      </c>
      <c r="F2474">
        <v>99</v>
      </c>
      <c r="G2474">
        <v>99</v>
      </c>
      <c r="H2474">
        <v>99</v>
      </c>
      <c r="I2474">
        <v>99</v>
      </c>
      <c r="J2474">
        <v>999</v>
      </c>
      <c r="K2474">
        <v>99</v>
      </c>
      <c r="L2474">
        <v>99</v>
      </c>
      <c r="M2474">
        <v>99</v>
      </c>
      <c r="N2474">
        <v>99</v>
      </c>
      <c r="O2474">
        <v>8</v>
      </c>
      <c r="P2474">
        <v>9999</v>
      </c>
      <c r="Q2474">
        <v>51</v>
      </c>
      <c r="R2474">
        <v>16243</v>
      </c>
      <c r="S2474">
        <v>16188</v>
      </c>
      <c r="T2474">
        <v>4.0293049313550444</v>
      </c>
      <c r="U2474">
        <v>60.61483815171735</v>
      </c>
      <c r="V2474">
        <v>93.130928277462942</v>
      </c>
      <c r="W2474">
        <v>85.731498640968454</v>
      </c>
      <c r="X2474">
        <v>5.8178907837222189</v>
      </c>
      <c r="Y2474">
        <v>11.635781567444438</v>
      </c>
      <c r="Z2474">
        <v>0</v>
      </c>
      <c r="AA2474">
        <v>9.905187385472157</v>
      </c>
      <c r="AB2474">
        <v>2.7149786756144394</v>
      </c>
      <c r="AC2474">
        <v>-27.978008262782243</v>
      </c>
      <c r="AD2474">
        <v>1.2691707844589677</v>
      </c>
      <c r="AE2474">
        <v>1.2930317911112179</v>
      </c>
      <c r="AF2474">
        <v>207</v>
      </c>
      <c r="AG2474">
        <v>0</v>
      </c>
      <c r="AH2474">
        <v>0</v>
      </c>
      <c r="AI2474">
        <v>89</v>
      </c>
      <c r="AJ2474">
        <v>912</v>
      </c>
      <c r="AK2474">
        <v>90</v>
      </c>
      <c r="AL2474">
        <v>658</v>
      </c>
      <c r="AM2474">
        <v>1</v>
      </c>
      <c r="AN2474">
        <v>227</v>
      </c>
      <c r="AO2474">
        <v>106</v>
      </c>
      <c r="AP2474">
        <v>24</v>
      </c>
    </row>
    <row r="2475" spans="1:42">
      <c r="A2475">
        <v>13</v>
      </c>
      <c r="B2475">
        <v>21</v>
      </c>
      <c r="C2475">
        <v>2023</v>
      </c>
      <c r="D2475">
        <v>99</v>
      </c>
      <c r="E2475">
        <v>99</v>
      </c>
      <c r="F2475">
        <v>99</v>
      </c>
      <c r="G2475">
        <v>99</v>
      </c>
      <c r="H2475">
        <v>99</v>
      </c>
      <c r="I2475">
        <v>99</v>
      </c>
      <c r="J2475">
        <v>999</v>
      </c>
      <c r="K2475">
        <v>99</v>
      </c>
      <c r="L2475">
        <v>99</v>
      </c>
      <c r="M2475">
        <v>99</v>
      </c>
      <c r="N2475">
        <v>99</v>
      </c>
      <c r="O2475">
        <v>9</v>
      </c>
      <c r="P2475">
        <v>9999</v>
      </c>
      <c r="Q2475">
        <v>91</v>
      </c>
      <c r="R2475">
        <v>26935</v>
      </c>
      <c r="S2475">
        <v>26765</v>
      </c>
      <c r="T2475">
        <v>4.1143864859847774</v>
      </c>
      <c r="U2475">
        <v>60.503082383710066</v>
      </c>
      <c r="V2475">
        <v>91.473356947501685</v>
      </c>
      <c r="W2475">
        <v>84.156667289370262</v>
      </c>
      <c r="X2475">
        <v>1.8563207722294413E-2</v>
      </c>
      <c r="Y2475">
        <v>3.7126415444588827E-2</v>
      </c>
      <c r="Z2475">
        <v>0</v>
      </c>
      <c r="AA2475">
        <v>9.6909203745997221</v>
      </c>
      <c r="AB2475">
        <v>2.409001393819449</v>
      </c>
      <c r="AC2475">
        <v>-33.727463381312781</v>
      </c>
      <c r="AD2475">
        <v>2.1046059890046345</v>
      </c>
      <c r="AE2475">
        <v>2.098608211207416</v>
      </c>
      <c r="AF2475">
        <v>319</v>
      </c>
      <c r="AG2475">
        <v>1</v>
      </c>
      <c r="AH2475">
        <v>0</v>
      </c>
      <c r="AI2475">
        <v>80</v>
      </c>
      <c r="AJ2475">
        <v>397</v>
      </c>
      <c r="AK2475">
        <v>115</v>
      </c>
      <c r="AL2475">
        <v>1644</v>
      </c>
      <c r="AM2475">
        <v>2</v>
      </c>
      <c r="AN2475">
        <v>240</v>
      </c>
      <c r="AO2475">
        <v>191</v>
      </c>
      <c r="AP2475">
        <v>28</v>
      </c>
    </row>
    <row r="2476" spans="1:42">
      <c r="A2476">
        <v>13</v>
      </c>
      <c r="B2476">
        <v>22</v>
      </c>
      <c r="C2476">
        <v>2023</v>
      </c>
      <c r="D2476">
        <v>99</v>
      </c>
      <c r="E2476">
        <v>99</v>
      </c>
      <c r="F2476">
        <v>99</v>
      </c>
      <c r="G2476">
        <v>99</v>
      </c>
      <c r="H2476">
        <v>99</v>
      </c>
      <c r="I2476">
        <v>99</v>
      </c>
      <c r="J2476">
        <v>999</v>
      </c>
      <c r="K2476">
        <v>99</v>
      </c>
      <c r="L2476">
        <v>99</v>
      </c>
      <c r="M2476">
        <v>99</v>
      </c>
      <c r="N2476">
        <v>99</v>
      </c>
      <c r="O2476">
        <v>11</v>
      </c>
      <c r="P2476">
        <v>9999</v>
      </c>
      <c r="Q2476">
        <v>496</v>
      </c>
      <c r="R2476">
        <v>356241</v>
      </c>
      <c r="S2476">
        <v>353174</v>
      </c>
      <c r="T2476">
        <v>3.8993209653015799</v>
      </c>
      <c r="U2476">
        <v>60.685492137020262</v>
      </c>
      <c r="V2476">
        <v>91.963407237978814</v>
      </c>
      <c r="W2476">
        <v>84.540090153861613</v>
      </c>
      <c r="X2476">
        <v>0.61812087884325484</v>
      </c>
      <c r="Y2476">
        <v>1.2362417576865099</v>
      </c>
      <c r="Z2476">
        <v>0</v>
      </c>
      <c r="AA2476">
        <v>9.1416289421092412</v>
      </c>
      <c r="AB2476">
        <v>2.4283393385044647</v>
      </c>
      <c r="AC2476">
        <v>-32.251357011347316</v>
      </c>
      <c r="AD2476">
        <v>27.835416451791353</v>
      </c>
      <c r="AE2476">
        <v>27.81807170886864</v>
      </c>
      <c r="AF2476">
        <v>5128</v>
      </c>
      <c r="AG2476">
        <v>3</v>
      </c>
      <c r="AH2476">
        <v>1</v>
      </c>
      <c r="AI2476">
        <v>1276</v>
      </c>
      <c r="AJ2476">
        <v>25493</v>
      </c>
      <c r="AK2476">
        <v>6825</v>
      </c>
      <c r="AL2476">
        <v>42988</v>
      </c>
      <c r="AM2476">
        <v>14</v>
      </c>
      <c r="AN2476">
        <v>4881</v>
      </c>
      <c r="AO2476">
        <v>2501</v>
      </c>
      <c r="AP2476">
        <v>244</v>
      </c>
    </row>
    <row r="2477" spans="1:42">
      <c r="A2477">
        <v>13</v>
      </c>
      <c r="B2477">
        <v>23</v>
      </c>
      <c r="C2477">
        <v>2023</v>
      </c>
      <c r="D2477">
        <v>99</v>
      </c>
      <c r="E2477">
        <v>99</v>
      </c>
      <c r="F2477">
        <v>99</v>
      </c>
      <c r="G2477">
        <v>99</v>
      </c>
      <c r="H2477">
        <v>99</v>
      </c>
      <c r="I2477">
        <v>99</v>
      </c>
      <c r="J2477">
        <v>999</v>
      </c>
      <c r="K2477">
        <v>99</v>
      </c>
      <c r="L2477">
        <v>99</v>
      </c>
      <c r="M2477">
        <v>99</v>
      </c>
      <c r="N2477">
        <v>99</v>
      </c>
      <c r="O2477">
        <v>14</v>
      </c>
      <c r="P2477">
        <v>9999</v>
      </c>
      <c r="Q2477">
        <v>132</v>
      </c>
      <c r="R2477">
        <v>43284</v>
      </c>
      <c r="S2477">
        <v>43127</v>
      </c>
      <c r="T2477">
        <v>3.8675723130949073</v>
      </c>
      <c r="U2477">
        <v>60.739374405824655</v>
      </c>
      <c r="V2477">
        <v>89.976167293046743</v>
      </c>
      <c r="W2477">
        <v>82.83812228998066</v>
      </c>
      <c r="X2477">
        <v>5.8913224286110353</v>
      </c>
      <c r="Y2477">
        <v>11.782644857222071</v>
      </c>
      <c r="Z2477">
        <v>0</v>
      </c>
      <c r="AA2477">
        <v>10.339430540196686</v>
      </c>
      <c r="AB2477">
        <v>2.503711013484657</v>
      </c>
      <c r="AC2477">
        <v>-38.375054027331359</v>
      </c>
      <c r="AD2477">
        <v>3.3820592399508684</v>
      </c>
      <c r="AE2477">
        <v>3.3285500100284922</v>
      </c>
      <c r="AF2477">
        <v>729</v>
      </c>
      <c r="AG2477">
        <v>2</v>
      </c>
      <c r="AH2477">
        <v>0</v>
      </c>
      <c r="AI2477">
        <v>227</v>
      </c>
      <c r="AJ2477">
        <v>2013</v>
      </c>
      <c r="AK2477">
        <v>645</v>
      </c>
      <c r="AL2477">
        <v>3284</v>
      </c>
      <c r="AM2477">
        <v>2</v>
      </c>
      <c r="AN2477">
        <v>787</v>
      </c>
      <c r="AO2477">
        <v>326</v>
      </c>
      <c r="AP2477">
        <v>44</v>
      </c>
    </row>
    <row r="2478" spans="1:42">
      <c r="A2478">
        <v>13</v>
      </c>
      <c r="B2478">
        <v>24</v>
      </c>
      <c r="C2478">
        <v>2023</v>
      </c>
      <c r="D2478">
        <v>99</v>
      </c>
      <c r="E2478">
        <v>99</v>
      </c>
      <c r="F2478">
        <v>99</v>
      </c>
      <c r="G2478">
        <v>99</v>
      </c>
      <c r="H2478">
        <v>99</v>
      </c>
      <c r="I2478">
        <v>99</v>
      </c>
      <c r="J2478">
        <v>999</v>
      </c>
      <c r="K2478">
        <v>99</v>
      </c>
      <c r="L2478">
        <v>99</v>
      </c>
      <c r="M2478">
        <v>99</v>
      </c>
      <c r="N2478">
        <v>99</v>
      </c>
      <c r="O2478">
        <v>15</v>
      </c>
      <c r="P2478">
        <v>9999</v>
      </c>
      <c r="Q2478">
        <v>36</v>
      </c>
      <c r="R2478">
        <v>21937</v>
      </c>
      <c r="S2478">
        <v>21821</v>
      </c>
      <c r="T2478">
        <v>4.7492364498336146</v>
      </c>
      <c r="U2478">
        <v>60.292424728472575</v>
      </c>
      <c r="V2478">
        <v>90.874766884683169</v>
      </c>
      <c r="W2478">
        <v>83.481878465698188</v>
      </c>
      <c r="X2478">
        <v>3.1089027670146328</v>
      </c>
      <c r="Y2478">
        <v>6.2178055340292655</v>
      </c>
      <c r="Z2478">
        <v>0</v>
      </c>
      <c r="AA2478">
        <v>9.8234836839967645</v>
      </c>
      <c r="AB2478">
        <v>2.4503599086915098</v>
      </c>
      <c r="AC2478">
        <v>-33.808908732291989</v>
      </c>
      <c r="AD2478">
        <v>1.7140798804824453</v>
      </c>
      <c r="AE2478">
        <v>1.6972368543391996</v>
      </c>
      <c r="AF2478">
        <v>386</v>
      </c>
      <c r="AG2478">
        <v>1</v>
      </c>
      <c r="AH2478">
        <v>0</v>
      </c>
      <c r="AI2478">
        <v>119</v>
      </c>
      <c r="AJ2478">
        <v>796</v>
      </c>
      <c r="AK2478">
        <v>263</v>
      </c>
      <c r="AL2478">
        <v>559</v>
      </c>
      <c r="AM2478">
        <v>0</v>
      </c>
      <c r="AN2478">
        <v>317</v>
      </c>
      <c r="AO2478">
        <v>178</v>
      </c>
      <c r="AP2478">
        <v>11</v>
      </c>
    </row>
    <row r="2479" spans="1:42" s="388" customFormat="1">
      <c r="A2479" s="388">
        <v>13</v>
      </c>
      <c r="B2479" s="388">
        <v>25</v>
      </c>
      <c r="C2479" s="388">
        <v>2023</v>
      </c>
      <c r="D2479" s="388">
        <v>99</v>
      </c>
      <c r="E2479" s="388">
        <v>99</v>
      </c>
      <c r="F2479" s="388">
        <v>99</v>
      </c>
      <c r="G2479" s="388">
        <v>99</v>
      </c>
      <c r="H2479" s="388">
        <v>99</v>
      </c>
      <c r="I2479" s="388">
        <v>99</v>
      </c>
      <c r="J2479" s="388">
        <v>999</v>
      </c>
      <c r="K2479" s="388">
        <v>99</v>
      </c>
      <c r="L2479" s="388">
        <v>99</v>
      </c>
      <c r="M2479" s="388">
        <v>99</v>
      </c>
      <c r="N2479" s="388">
        <v>99</v>
      </c>
      <c r="O2479" s="388">
        <v>16</v>
      </c>
      <c r="P2479" s="388">
        <v>9999</v>
      </c>
      <c r="Q2479" s="388">
        <v>300</v>
      </c>
      <c r="R2479" s="388">
        <v>223517</v>
      </c>
      <c r="S2479" s="388">
        <v>222573</v>
      </c>
      <c r="T2479" s="388">
        <v>4.1401459396824407</v>
      </c>
      <c r="U2479" s="388">
        <v>60.617033512600386</v>
      </c>
      <c r="V2479" s="388">
        <v>90.457847228562386</v>
      </c>
      <c r="W2479" s="388">
        <v>83.257577963184445</v>
      </c>
      <c r="X2479" s="388">
        <v>2.2186231919719752</v>
      </c>
      <c r="Y2479" s="388">
        <v>4.4372463839439504</v>
      </c>
      <c r="Z2479" s="388">
        <v>0</v>
      </c>
      <c r="AA2479" s="388">
        <v>9.9952146698801378</v>
      </c>
      <c r="AB2479" s="388">
        <v>2.5255539632007111</v>
      </c>
      <c r="AC2479" s="388">
        <v>-38.314440563110608</v>
      </c>
      <c r="AD2479" s="388">
        <v>17.464830772019639</v>
      </c>
      <c r="AE2479" s="388">
        <v>17.265209153518544</v>
      </c>
      <c r="AF2479" s="388">
        <v>3349</v>
      </c>
      <c r="AG2479" s="388">
        <v>0</v>
      </c>
      <c r="AH2479" s="388">
        <v>0</v>
      </c>
      <c r="AI2479" s="388">
        <v>1509</v>
      </c>
      <c r="AJ2479" s="388">
        <v>7820</v>
      </c>
      <c r="AK2479" s="388">
        <v>1255</v>
      </c>
      <c r="AL2479" s="388">
        <v>9770</v>
      </c>
      <c r="AM2479" s="388">
        <v>0</v>
      </c>
      <c r="AN2479" s="388">
        <v>2545</v>
      </c>
      <c r="AO2479" s="388">
        <v>3293</v>
      </c>
      <c r="AP2479" s="388">
        <v>163</v>
      </c>
    </row>
    <row r="2480" spans="1:42" s="388" customFormat="1">
      <c r="A2480" s="388">
        <v>13</v>
      </c>
      <c r="B2480" s="388">
        <v>26</v>
      </c>
      <c r="C2480" s="388">
        <v>2023</v>
      </c>
      <c r="D2480" s="388">
        <v>99</v>
      </c>
      <c r="E2480" s="388">
        <v>99</v>
      </c>
      <c r="F2480" s="388">
        <v>99</v>
      </c>
      <c r="G2480" s="388">
        <v>99</v>
      </c>
      <c r="H2480" s="388">
        <v>99</v>
      </c>
      <c r="I2480" s="388">
        <v>99</v>
      </c>
      <c r="J2480" s="388">
        <v>999</v>
      </c>
      <c r="K2480" s="388">
        <v>99</v>
      </c>
      <c r="L2480" s="388">
        <v>99</v>
      </c>
      <c r="M2480" s="388">
        <v>99</v>
      </c>
      <c r="N2480" s="388">
        <v>99</v>
      </c>
      <c r="O2480" s="388">
        <v>18</v>
      </c>
      <c r="P2480" s="388">
        <v>9999</v>
      </c>
      <c r="Q2480" s="388">
        <v>107</v>
      </c>
      <c r="R2480" s="388">
        <v>68035</v>
      </c>
      <c r="S2480" s="388">
        <v>67836</v>
      </c>
      <c r="T2480" s="388">
        <v>3.9064599103402657</v>
      </c>
      <c r="U2480" s="388">
        <v>60.714812194115218</v>
      </c>
      <c r="V2480" s="388">
        <v>88.181447997998063</v>
      </c>
      <c r="W2480" s="388">
        <v>81.254889734064406</v>
      </c>
      <c r="X2480" s="388">
        <v>3.1601381641802009</v>
      </c>
      <c r="Y2480" s="388">
        <v>6.3202763283604018</v>
      </c>
      <c r="Z2480" s="388">
        <v>0</v>
      </c>
      <c r="AA2480" s="388">
        <v>10.412572746833062</v>
      </c>
      <c r="AB2480" s="388">
        <v>2.4775326205504484</v>
      </c>
      <c r="AC2480" s="388">
        <v>-41.651500177522472</v>
      </c>
      <c r="AD2480" s="388">
        <v>5.3160151647273191</v>
      </c>
      <c r="AE2480" s="388">
        <v>5.1355306831015666</v>
      </c>
      <c r="AF2480" s="388">
        <v>1029</v>
      </c>
      <c r="AG2480" s="388">
        <v>0</v>
      </c>
      <c r="AH2480" s="388">
        <v>0</v>
      </c>
      <c r="AI2480" s="388">
        <v>343</v>
      </c>
      <c r="AJ2480" s="388">
        <v>3009</v>
      </c>
      <c r="AK2480" s="388">
        <v>704</v>
      </c>
      <c r="AL2480" s="388">
        <v>3649</v>
      </c>
      <c r="AM2480" s="388">
        <v>1</v>
      </c>
      <c r="AN2480" s="388">
        <v>1472</v>
      </c>
      <c r="AO2480" s="388">
        <v>417</v>
      </c>
      <c r="AP2480" s="388">
        <v>47</v>
      </c>
    </row>
    <row r="2481" spans="1:42" s="388" customFormat="1">
      <c r="A2481" s="388">
        <v>13</v>
      </c>
      <c r="B2481" s="388">
        <v>27</v>
      </c>
      <c r="C2481" s="388">
        <v>2023</v>
      </c>
      <c r="D2481" s="388">
        <v>99</v>
      </c>
      <c r="E2481" s="388">
        <v>99</v>
      </c>
      <c r="F2481" s="388">
        <v>99</v>
      </c>
      <c r="G2481" s="388">
        <v>99</v>
      </c>
      <c r="H2481" s="388">
        <v>99</v>
      </c>
      <c r="I2481" s="388">
        <v>99</v>
      </c>
      <c r="J2481" s="388">
        <v>999</v>
      </c>
      <c r="K2481" s="388">
        <v>99</v>
      </c>
      <c r="L2481" s="388">
        <v>99</v>
      </c>
      <c r="M2481" s="388">
        <v>99</v>
      </c>
      <c r="N2481" s="388">
        <v>99</v>
      </c>
      <c r="O2481" s="388">
        <v>55</v>
      </c>
      <c r="P2481" s="388">
        <v>9999</v>
      </c>
      <c r="Q2481" s="388">
        <v>34</v>
      </c>
      <c r="R2481" s="388">
        <v>6714</v>
      </c>
      <c r="S2481" s="388">
        <v>6683</v>
      </c>
      <c r="T2481" s="388">
        <v>5.362675007447125</v>
      </c>
      <c r="U2481" s="388">
        <v>60.044141852461479</v>
      </c>
      <c r="V2481" s="388">
        <v>90.543104388830642</v>
      </c>
      <c r="W2481" s="388">
        <v>83.32419572048498</v>
      </c>
      <c r="X2481" s="388">
        <v>0</v>
      </c>
      <c r="Y2481" s="388">
        <v>0</v>
      </c>
      <c r="Z2481" s="388">
        <v>0</v>
      </c>
      <c r="AA2481" s="388">
        <v>9.8761115103716861</v>
      </c>
      <c r="AB2481" s="388">
        <v>2.7072753536386793</v>
      </c>
      <c r="AC2481" s="388">
        <v>-32.99773131490371</v>
      </c>
      <c r="AD2481" s="388">
        <v>0.52460830184433316</v>
      </c>
      <c r="AE2481" s="388">
        <v>0.51882176047734851</v>
      </c>
      <c r="AF2481" s="388">
        <v>70</v>
      </c>
      <c r="AG2481" s="388">
        <v>0</v>
      </c>
      <c r="AH2481" s="388">
        <v>0</v>
      </c>
      <c r="AI2481" s="388">
        <v>27</v>
      </c>
      <c r="AJ2481" s="388">
        <v>1089</v>
      </c>
      <c r="AK2481" s="388">
        <v>102</v>
      </c>
      <c r="AL2481" s="388">
        <v>798</v>
      </c>
      <c r="AM2481" s="388">
        <v>0</v>
      </c>
      <c r="AN2481" s="388">
        <v>108</v>
      </c>
      <c r="AO2481" s="388">
        <v>68</v>
      </c>
      <c r="AP2481" s="388">
        <v>8</v>
      </c>
    </row>
    <row r="2482" spans="1:42" s="388" customFormat="1">
      <c r="A2482" s="388">
        <v>13</v>
      </c>
      <c r="B2482" s="388">
        <v>28</v>
      </c>
      <c r="C2482" s="388">
        <v>2023</v>
      </c>
      <c r="D2482" s="388">
        <v>99</v>
      </c>
      <c r="E2482" s="388">
        <v>99</v>
      </c>
      <c r="F2482" s="388">
        <v>99</v>
      </c>
      <c r="G2482" s="388">
        <v>99</v>
      </c>
      <c r="H2482" s="388">
        <v>99</v>
      </c>
      <c r="I2482" s="388">
        <v>99</v>
      </c>
      <c r="J2482" s="388">
        <v>999</v>
      </c>
      <c r="K2482" s="388">
        <v>99</v>
      </c>
      <c r="L2482" s="388">
        <v>99</v>
      </c>
      <c r="M2482" s="388">
        <v>99</v>
      </c>
      <c r="N2482" s="388">
        <v>99</v>
      </c>
      <c r="O2482" s="388">
        <v>56</v>
      </c>
      <c r="P2482" s="388">
        <v>9999</v>
      </c>
      <c r="Q2482" s="388">
        <v>4</v>
      </c>
      <c r="R2482" s="388">
        <v>58</v>
      </c>
      <c r="S2482" s="388">
        <v>58</v>
      </c>
      <c r="T2482" s="388">
        <v>4.8275862068965516</v>
      </c>
      <c r="U2482" s="388">
        <v>60.206896551724142</v>
      </c>
      <c r="V2482" s="388">
        <v>86.229312212799314</v>
      </c>
      <c r="W2482" s="388">
        <v>79.589655172413813</v>
      </c>
      <c r="X2482" s="388">
        <v>0</v>
      </c>
      <c r="Y2482" s="388">
        <v>0</v>
      </c>
      <c r="Z2482" s="388">
        <v>0</v>
      </c>
      <c r="AA2482" s="388">
        <v>12.084496902988336</v>
      </c>
      <c r="AB2482" s="388">
        <v>2.5377061369620235</v>
      </c>
      <c r="AC2482" s="388">
        <v>-62.410083126884608</v>
      </c>
      <c r="AD2482" s="388">
        <v>4.5319156251074381E-3</v>
      </c>
      <c r="AE2482" s="388">
        <v>4.3009085492101218E-3</v>
      </c>
      <c r="AF2482" s="388">
        <v>0</v>
      </c>
      <c r="AG2482" s="388">
        <v>0</v>
      </c>
      <c r="AH2482" s="388">
        <v>0</v>
      </c>
      <c r="AI2482" s="388">
        <v>0</v>
      </c>
      <c r="AJ2482" s="388">
        <v>1</v>
      </c>
      <c r="AK2482" s="388">
        <v>0</v>
      </c>
      <c r="AL2482" s="388">
        <v>0</v>
      </c>
      <c r="AM2482" s="388">
        <v>0</v>
      </c>
      <c r="AN2482" s="388">
        <v>1</v>
      </c>
      <c r="AO2482" s="388">
        <v>0</v>
      </c>
      <c r="AP2482" s="388">
        <v>0</v>
      </c>
    </row>
    <row r="2483" spans="1:42">
      <c r="A2483">
        <v>13</v>
      </c>
      <c r="B2483">
        <v>29</v>
      </c>
      <c r="C2483">
        <v>2022</v>
      </c>
      <c r="D2483">
        <v>99</v>
      </c>
      <c r="E2483">
        <v>99</v>
      </c>
      <c r="F2483">
        <v>99</v>
      </c>
      <c r="G2483">
        <v>99</v>
      </c>
      <c r="H2483">
        <v>99</v>
      </c>
      <c r="I2483">
        <v>99</v>
      </c>
      <c r="J2483">
        <v>999</v>
      </c>
      <c r="K2483">
        <v>99</v>
      </c>
      <c r="L2483">
        <v>99</v>
      </c>
      <c r="M2483">
        <v>99</v>
      </c>
      <c r="N2483">
        <v>99</v>
      </c>
      <c r="O2483">
        <v>1</v>
      </c>
      <c r="P2483">
        <v>9999</v>
      </c>
      <c r="Q2483">
        <v>127</v>
      </c>
      <c r="R2483">
        <v>91688</v>
      </c>
      <c r="S2483">
        <v>91394</v>
      </c>
      <c r="T2483">
        <v>4.2689010557542968</v>
      </c>
      <c r="U2483">
        <v>60.551130271133758</v>
      </c>
      <c r="V2483">
        <v>94.015979200315485</v>
      </c>
      <c r="W2483">
        <v>86.576030264569454</v>
      </c>
      <c r="X2483">
        <v>0.11015618183404588</v>
      </c>
      <c r="Y2483">
        <v>0.22031236366809176</v>
      </c>
      <c r="Z2483">
        <v>0</v>
      </c>
      <c r="AA2483">
        <v>8.6023208938761826</v>
      </c>
      <c r="AB2483">
        <v>2.6075264807899745</v>
      </c>
      <c r="AC2483">
        <v>-30.329650621623159</v>
      </c>
      <c r="AD2483">
        <v>7.1561533412370917</v>
      </c>
      <c r="AE2483">
        <v>7.2724640118136898</v>
      </c>
      <c r="AF2483">
        <v>1437</v>
      </c>
      <c r="AG2483">
        <v>0</v>
      </c>
      <c r="AH2483">
        <v>0</v>
      </c>
      <c r="AI2483">
        <v>497</v>
      </c>
      <c r="AJ2483">
        <v>4074</v>
      </c>
      <c r="AK2483">
        <v>938</v>
      </c>
      <c r="AL2483">
        <v>7527</v>
      </c>
      <c r="AM2483">
        <v>0</v>
      </c>
      <c r="AN2483">
        <v>1109</v>
      </c>
      <c r="AO2483">
        <v>772</v>
      </c>
      <c r="AP2483">
        <v>56</v>
      </c>
    </row>
    <row r="2484" spans="1:42">
      <c r="A2484">
        <v>13</v>
      </c>
      <c r="B2484">
        <v>30</v>
      </c>
      <c r="C2484">
        <v>2022</v>
      </c>
      <c r="D2484">
        <v>99</v>
      </c>
      <c r="E2484">
        <v>99</v>
      </c>
      <c r="F2484">
        <v>99</v>
      </c>
      <c r="G2484">
        <v>99</v>
      </c>
      <c r="H2484">
        <v>99</v>
      </c>
      <c r="I2484">
        <v>99</v>
      </c>
      <c r="J2484">
        <v>999</v>
      </c>
      <c r="K2484">
        <v>99</v>
      </c>
      <c r="L2484">
        <v>99</v>
      </c>
      <c r="M2484">
        <v>99</v>
      </c>
      <c r="N2484">
        <v>99</v>
      </c>
      <c r="O2484">
        <v>2</v>
      </c>
      <c r="P2484">
        <v>9999</v>
      </c>
      <c r="Q2484">
        <v>90</v>
      </c>
      <c r="R2484">
        <v>48489</v>
      </c>
      <c r="S2484">
        <v>48290</v>
      </c>
      <c r="T2484">
        <v>4.1436408257542947</v>
      </c>
      <c r="U2484">
        <v>60.598653965624337</v>
      </c>
      <c r="V2484">
        <v>94.03029906664915</v>
      </c>
      <c r="W2484">
        <v>86.576051149306522</v>
      </c>
      <c r="X2484">
        <v>7.1294520406690189</v>
      </c>
      <c r="Y2484">
        <v>14.258904081338038</v>
      </c>
      <c r="Z2484">
        <v>0</v>
      </c>
      <c r="AA2484">
        <v>9.8269862821165024</v>
      </c>
      <c r="AB2484">
        <v>2.6199550916551297</v>
      </c>
      <c r="AC2484">
        <v>-31.303495807282399</v>
      </c>
      <c r="AD2484">
        <v>3.7845161783793446</v>
      </c>
      <c r="AE2484">
        <v>3.8425648494145954</v>
      </c>
      <c r="AF2484">
        <v>824</v>
      </c>
      <c r="AG2484">
        <v>1</v>
      </c>
      <c r="AH2484">
        <v>0</v>
      </c>
      <c r="AI2484">
        <v>264</v>
      </c>
      <c r="AJ2484">
        <v>1393</v>
      </c>
      <c r="AK2484">
        <v>282</v>
      </c>
      <c r="AL2484">
        <v>2346</v>
      </c>
      <c r="AM2484">
        <v>1</v>
      </c>
      <c r="AN2484">
        <v>886</v>
      </c>
      <c r="AO2484">
        <v>493</v>
      </c>
      <c r="AP2484">
        <v>36</v>
      </c>
    </row>
    <row r="2485" spans="1:42">
      <c r="A2485">
        <v>13</v>
      </c>
      <c r="B2485">
        <v>31</v>
      </c>
      <c r="C2485">
        <v>2022</v>
      </c>
      <c r="D2485">
        <v>99</v>
      </c>
      <c r="E2485">
        <v>99</v>
      </c>
      <c r="F2485">
        <v>99</v>
      </c>
      <c r="G2485">
        <v>99</v>
      </c>
      <c r="H2485">
        <v>99</v>
      </c>
      <c r="I2485">
        <v>99</v>
      </c>
      <c r="J2485">
        <v>999</v>
      </c>
      <c r="K2485">
        <v>99</v>
      </c>
      <c r="L2485">
        <v>99</v>
      </c>
      <c r="M2485">
        <v>99</v>
      </c>
      <c r="N2485">
        <v>99</v>
      </c>
      <c r="O2485">
        <v>3</v>
      </c>
      <c r="P2485">
        <v>9999</v>
      </c>
      <c r="Q2485">
        <v>60</v>
      </c>
      <c r="R2485">
        <v>7585</v>
      </c>
      <c r="S2485">
        <v>7547</v>
      </c>
      <c r="T2485">
        <v>6.0259723137771948</v>
      </c>
      <c r="U2485">
        <v>59.510666489996019</v>
      </c>
      <c r="V2485">
        <v>95.060944911347335</v>
      </c>
      <c r="W2485">
        <v>87.502491056048612</v>
      </c>
      <c r="X2485">
        <v>9.4924192485168088</v>
      </c>
      <c r="Y2485">
        <v>18.984838497033621</v>
      </c>
      <c r="Z2485">
        <v>0</v>
      </c>
      <c r="AA2485">
        <v>9.8599745769218572</v>
      </c>
      <c r="AB2485">
        <v>3.0598441566674226</v>
      </c>
      <c r="AC2485">
        <v>-31.225820557375801</v>
      </c>
      <c r="AD2485">
        <v>0.59200138614958708</v>
      </c>
      <c r="AE2485">
        <v>0.60696128979523245</v>
      </c>
      <c r="AF2485">
        <v>109</v>
      </c>
      <c r="AG2485">
        <v>0</v>
      </c>
      <c r="AH2485">
        <v>0</v>
      </c>
      <c r="AI2485">
        <v>33</v>
      </c>
      <c r="AJ2485">
        <v>159</v>
      </c>
      <c r="AK2485">
        <v>39</v>
      </c>
      <c r="AL2485">
        <v>330</v>
      </c>
      <c r="AM2485">
        <v>0</v>
      </c>
      <c r="AN2485">
        <v>99</v>
      </c>
      <c r="AO2485">
        <v>54</v>
      </c>
      <c r="AP2485">
        <v>18</v>
      </c>
    </row>
    <row r="2486" spans="1:42">
      <c r="A2486">
        <v>13</v>
      </c>
      <c r="B2486">
        <v>32</v>
      </c>
      <c r="C2486">
        <v>2022</v>
      </c>
      <c r="D2486">
        <v>99</v>
      </c>
      <c r="E2486">
        <v>99</v>
      </c>
      <c r="F2486">
        <v>99</v>
      </c>
      <c r="G2486">
        <v>99</v>
      </c>
      <c r="H2486">
        <v>99</v>
      </c>
      <c r="I2486">
        <v>99</v>
      </c>
      <c r="J2486">
        <v>999</v>
      </c>
      <c r="K2486">
        <v>99</v>
      </c>
      <c r="L2486">
        <v>99</v>
      </c>
      <c r="M2486">
        <v>99</v>
      </c>
      <c r="N2486">
        <v>99</v>
      </c>
      <c r="O2486">
        <v>4</v>
      </c>
      <c r="P2486">
        <v>9999</v>
      </c>
      <c r="Q2486">
        <v>414</v>
      </c>
      <c r="R2486">
        <v>285139</v>
      </c>
      <c r="S2486">
        <v>284350</v>
      </c>
      <c r="T2486">
        <v>4.7654442219408786</v>
      </c>
      <c r="U2486">
        <v>60.304434675575891</v>
      </c>
      <c r="V2486">
        <v>94.338445459519434</v>
      </c>
      <c r="W2486">
        <v>86.911815931070805</v>
      </c>
      <c r="X2486">
        <v>1.6483188900851866</v>
      </c>
      <c r="Y2486">
        <v>3.2966377801703732</v>
      </c>
      <c r="Z2486">
        <v>0</v>
      </c>
      <c r="AA2486">
        <v>8.9932615098304307</v>
      </c>
      <c r="AB2486">
        <v>2.654390650128378</v>
      </c>
      <c r="AC2486">
        <v>-30.752432122315049</v>
      </c>
      <c r="AD2486">
        <v>22.25480332831998</v>
      </c>
      <c r="AE2486">
        <v>22.714243847030005</v>
      </c>
      <c r="AF2486">
        <v>3958</v>
      </c>
      <c r="AG2486">
        <v>3</v>
      </c>
      <c r="AH2486">
        <v>0</v>
      </c>
      <c r="AI2486">
        <v>1392</v>
      </c>
      <c r="AJ2486">
        <v>9714</v>
      </c>
      <c r="AK2486">
        <v>2499</v>
      </c>
      <c r="AL2486">
        <v>11153</v>
      </c>
      <c r="AM2486">
        <v>9</v>
      </c>
      <c r="AN2486">
        <v>4500</v>
      </c>
      <c r="AO2486">
        <v>2881</v>
      </c>
      <c r="AP2486">
        <v>180</v>
      </c>
    </row>
    <row r="2487" spans="1:42">
      <c r="A2487">
        <v>13</v>
      </c>
      <c r="B2487">
        <v>33</v>
      </c>
      <c r="C2487">
        <v>2022</v>
      </c>
      <c r="D2487">
        <v>99</v>
      </c>
      <c r="E2487">
        <v>99</v>
      </c>
      <c r="F2487">
        <v>99</v>
      </c>
      <c r="G2487">
        <v>99</v>
      </c>
      <c r="H2487">
        <v>99</v>
      </c>
      <c r="I2487">
        <v>99</v>
      </c>
      <c r="J2487">
        <v>999</v>
      </c>
      <c r="K2487">
        <v>99</v>
      </c>
      <c r="L2487">
        <v>99</v>
      </c>
      <c r="M2487">
        <v>99</v>
      </c>
      <c r="N2487">
        <v>99</v>
      </c>
      <c r="O2487">
        <v>7</v>
      </c>
      <c r="P2487">
        <v>9999</v>
      </c>
      <c r="Q2487">
        <v>118</v>
      </c>
      <c r="R2487">
        <v>81533</v>
      </c>
      <c r="S2487">
        <v>81249</v>
      </c>
      <c r="T2487">
        <v>4.2892939055351809</v>
      </c>
      <c r="U2487">
        <v>60.533975802779111</v>
      </c>
      <c r="V2487">
        <v>93.658869000898108</v>
      </c>
      <c r="W2487">
        <v>86.225339142635917</v>
      </c>
      <c r="X2487">
        <v>1.9390921467381299</v>
      </c>
      <c r="Y2487">
        <v>3.8781842934762598</v>
      </c>
      <c r="Z2487">
        <v>0</v>
      </c>
      <c r="AA2487">
        <v>9.4194588150186433</v>
      </c>
      <c r="AB2487">
        <v>2.660862879102746</v>
      </c>
      <c r="AC2487">
        <v>-30.731300555872373</v>
      </c>
      <c r="AD2487">
        <v>6.3635661195694508</v>
      </c>
      <c r="AE2487">
        <v>6.4390109367185362</v>
      </c>
      <c r="AF2487">
        <v>1495</v>
      </c>
      <c r="AG2487">
        <v>0</v>
      </c>
      <c r="AH2487">
        <v>0</v>
      </c>
      <c r="AI2487">
        <v>559</v>
      </c>
      <c r="AJ2487">
        <v>2868</v>
      </c>
      <c r="AK2487">
        <v>655</v>
      </c>
      <c r="AL2487">
        <v>5312</v>
      </c>
      <c r="AM2487">
        <v>0</v>
      </c>
      <c r="AN2487">
        <v>846</v>
      </c>
      <c r="AO2487">
        <v>769</v>
      </c>
      <c r="AP2487">
        <v>65</v>
      </c>
    </row>
    <row r="2488" spans="1:42">
      <c r="A2488">
        <v>13</v>
      </c>
      <c r="B2488">
        <v>34</v>
      </c>
      <c r="C2488">
        <v>2022</v>
      </c>
      <c r="D2488">
        <v>99</v>
      </c>
      <c r="E2488">
        <v>99</v>
      </c>
      <c r="F2488">
        <v>99</v>
      </c>
      <c r="G2488">
        <v>99</v>
      </c>
      <c r="H2488">
        <v>99</v>
      </c>
      <c r="I2488">
        <v>99</v>
      </c>
      <c r="J2488">
        <v>999</v>
      </c>
      <c r="K2488">
        <v>99</v>
      </c>
      <c r="L2488">
        <v>99</v>
      </c>
      <c r="M2488">
        <v>99</v>
      </c>
      <c r="N2488">
        <v>99</v>
      </c>
      <c r="O2488">
        <v>8</v>
      </c>
      <c r="P2488">
        <v>9999</v>
      </c>
      <c r="Q2488">
        <v>57</v>
      </c>
      <c r="R2488">
        <v>16542</v>
      </c>
      <c r="S2488">
        <v>16504</v>
      </c>
      <c r="T2488">
        <v>3.7394510941845001</v>
      </c>
      <c r="U2488">
        <v>60.747818710615618</v>
      </c>
      <c r="V2488">
        <v>93.404671850784169</v>
      </c>
      <c r="W2488">
        <v>86.055416262724378</v>
      </c>
      <c r="X2488">
        <v>6.9338653125377814</v>
      </c>
      <c r="Y2488">
        <v>13.867730625075565</v>
      </c>
      <c r="Z2488">
        <v>0</v>
      </c>
      <c r="AA2488">
        <v>11.625456226980452</v>
      </c>
      <c r="AB2488">
        <v>2.7588971821641648</v>
      </c>
      <c r="AC2488">
        <v>-29.602314068493207</v>
      </c>
      <c r="AD2488">
        <v>1.2910859498597853</v>
      </c>
      <c r="AE2488">
        <v>1.30537007275821</v>
      </c>
      <c r="AF2488">
        <v>263</v>
      </c>
      <c r="AG2488">
        <v>0</v>
      </c>
      <c r="AH2488">
        <v>0</v>
      </c>
      <c r="AI2488">
        <v>69</v>
      </c>
      <c r="AJ2488">
        <v>840</v>
      </c>
      <c r="AK2488">
        <v>443</v>
      </c>
      <c r="AL2488">
        <v>1186</v>
      </c>
      <c r="AM2488">
        <v>0</v>
      </c>
      <c r="AN2488">
        <v>189</v>
      </c>
      <c r="AO2488">
        <v>110</v>
      </c>
      <c r="AP2488">
        <v>18</v>
      </c>
    </row>
    <row r="2489" spans="1:42" s="389" customFormat="1">
      <c r="A2489" s="389">
        <v>13</v>
      </c>
      <c r="B2489" s="389">
        <v>35</v>
      </c>
      <c r="C2489" s="389">
        <v>2022</v>
      </c>
      <c r="D2489" s="389">
        <v>99</v>
      </c>
      <c r="E2489" s="389">
        <v>99</v>
      </c>
      <c r="F2489" s="389">
        <v>99</v>
      </c>
      <c r="G2489" s="389">
        <v>99</v>
      </c>
      <c r="H2489" s="389">
        <v>99</v>
      </c>
      <c r="I2489" s="389">
        <v>99</v>
      </c>
      <c r="J2489" s="389">
        <v>999</v>
      </c>
      <c r="K2489" s="389">
        <v>99</v>
      </c>
      <c r="L2489" s="389">
        <v>99</v>
      </c>
      <c r="M2489" s="389">
        <v>99</v>
      </c>
      <c r="N2489" s="389">
        <v>99</v>
      </c>
      <c r="O2489" s="389">
        <v>9</v>
      </c>
      <c r="P2489" s="389">
        <v>9999</v>
      </c>
      <c r="Q2489" s="389">
        <v>92</v>
      </c>
      <c r="R2489" s="389">
        <v>25255</v>
      </c>
      <c r="S2489" s="389">
        <v>25094</v>
      </c>
      <c r="T2489" s="389">
        <v>3.6680657295585033</v>
      </c>
      <c r="U2489" s="389">
        <v>60.721287957280637</v>
      </c>
      <c r="V2489" s="389">
        <v>91.747812623235973</v>
      </c>
      <c r="W2489" s="389">
        <v>84.345455885868788</v>
      </c>
      <c r="X2489" s="389">
        <v>0</v>
      </c>
      <c r="Y2489" s="389">
        <v>0</v>
      </c>
      <c r="Z2489" s="389">
        <v>0</v>
      </c>
      <c r="AA2489" s="389">
        <v>10.331713164863441</v>
      </c>
      <c r="AB2489" s="389">
        <v>2.4065766269408542</v>
      </c>
      <c r="AC2489" s="389">
        <v>-35.452190901600154</v>
      </c>
      <c r="AD2489" s="389">
        <v>1.9711265665402529</v>
      </c>
      <c r="AE2489" s="389">
        <v>1.9453502748040787</v>
      </c>
      <c r="AF2489" s="389">
        <v>351</v>
      </c>
      <c r="AG2489" s="389">
        <v>0</v>
      </c>
      <c r="AH2489" s="389">
        <v>0</v>
      </c>
      <c r="AI2489" s="389">
        <v>94</v>
      </c>
      <c r="AJ2489" s="389">
        <v>457</v>
      </c>
      <c r="AK2489" s="389">
        <v>131</v>
      </c>
      <c r="AL2489" s="389">
        <v>2314</v>
      </c>
      <c r="AM2489" s="389">
        <v>0</v>
      </c>
      <c r="AN2489" s="389">
        <v>145</v>
      </c>
      <c r="AO2489" s="389">
        <v>208</v>
      </c>
      <c r="AP2489" s="389">
        <v>26</v>
      </c>
    </row>
    <row r="2490" spans="1:42" s="389" customFormat="1">
      <c r="A2490" s="389">
        <v>13</v>
      </c>
      <c r="B2490" s="389">
        <v>36</v>
      </c>
      <c r="C2490" s="389">
        <v>2022</v>
      </c>
      <c r="D2490" s="389">
        <v>99</v>
      </c>
      <c r="E2490" s="389">
        <v>99</v>
      </c>
      <c r="F2490" s="389">
        <v>99</v>
      </c>
      <c r="G2490" s="389">
        <v>99</v>
      </c>
      <c r="H2490" s="389">
        <v>99</v>
      </c>
      <c r="I2490" s="389">
        <v>99</v>
      </c>
      <c r="J2490" s="389">
        <v>999</v>
      </c>
      <c r="K2490" s="389">
        <v>99</v>
      </c>
      <c r="L2490" s="389">
        <v>99</v>
      </c>
      <c r="M2490" s="389">
        <v>99</v>
      </c>
      <c r="N2490" s="389">
        <v>99</v>
      </c>
      <c r="O2490" s="389">
        <v>11</v>
      </c>
      <c r="P2490" s="389">
        <v>9999</v>
      </c>
      <c r="Q2490" s="389">
        <v>520</v>
      </c>
      <c r="R2490" s="389">
        <v>360627</v>
      </c>
      <c r="S2490" s="389">
        <v>357700</v>
      </c>
      <c r="T2490" s="389">
        <v>3.7410981429565746</v>
      </c>
      <c r="U2490" s="389">
        <v>60.767626502655858</v>
      </c>
      <c r="V2490" s="389">
        <v>92.695241447179299</v>
      </c>
      <c r="W2490" s="389">
        <v>85.193913894325689</v>
      </c>
      <c r="X2490" s="389">
        <v>0.80055015292809473</v>
      </c>
      <c r="Y2490" s="389">
        <v>1.6011003058561895</v>
      </c>
      <c r="Z2490" s="389">
        <v>0</v>
      </c>
      <c r="AA2490" s="389">
        <v>9.1792809514906182</v>
      </c>
      <c r="AB2490" s="389">
        <v>2.4136580865900759</v>
      </c>
      <c r="AC2490" s="389">
        <v>-31.331314522636649</v>
      </c>
      <c r="AD2490" s="389">
        <v>28.146563465124199</v>
      </c>
      <c r="AE2490" s="389">
        <v>28.008750689220633</v>
      </c>
      <c r="AF2490" s="389">
        <v>4872</v>
      </c>
      <c r="AG2490" s="389">
        <v>1</v>
      </c>
      <c r="AH2490" s="389">
        <v>0</v>
      </c>
      <c r="AI2490" s="389">
        <v>1454</v>
      </c>
      <c r="AJ2490" s="389">
        <v>31553</v>
      </c>
      <c r="AK2490" s="389">
        <v>7440</v>
      </c>
      <c r="AL2490" s="389">
        <v>46337</v>
      </c>
      <c r="AM2490" s="389">
        <v>15</v>
      </c>
      <c r="AN2490" s="389">
        <v>5106</v>
      </c>
      <c r="AO2490" s="389">
        <v>2755</v>
      </c>
      <c r="AP2490" s="389">
        <v>252</v>
      </c>
    </row>
    <row r="2491" spans="1:42" s="389" customFormat="1">
      <c r="A2491" s="389">
        <v>13</v>
      </c>
      <c r="B2491" s="389">
        <v>37</v>
      </c>
      <c r="C2491" s="389">
        <v>2022</v>
      </c>
      <c r="D2491" s="389">
        <v>99</v>
      </c>
      <c r="E2491" s="389">
        <v>99</v>
      </c>
      <c r="F2491" s="389">
        <v>99</v>
      </c>
      <c r="G2491" s="389">
        <v>99</v>
      </c>
      <c r="H2491" s="389">
        <v>99</v>
      </c>
      <c r="I2491" s="389">
        <v>99</v>
      </c>
      <c r="J2491" s="389">
        <v>999</v>
      </c>
      <c r="K2491" s="389">
        <v>99</v>
      </c>
      <c r="L2491" s="389">
        <v>99</v>
      </c>
      <c r="M2491" s="389">
        <v>99</v>
      </c>
      <c r="N2491" s="389">
        <v>99</v>
      </c>
      <c r="O2491" s="389">
        <v>14</v>
      </c>
      <c r="P2491" s="389">
        <v>9999</v>
      </c>
      <c r="Q2491" s="389">
        <v>134</v>
      </c>
      <c r="R2491" s="389">
        <v>44502</v>
      </c>
      <c r="S2491" s="389">
        <v>44330</v>
      </c>
      <c r="T2491" s="389">
        <v>3.6307581681722176</v>
      </c>
      <c r="U2491" s="389">
        <v>60.849379652605457</v>
      </c>
      <c r="V2491" s="389">
        <v>90.677865384187868</v>
      </c>
      <c r="W2491" s="389">
        <v>83.446991202346325</v>
      </c>
      <c r="X2491" s="389">
        <v>5.2087546627117884</v>
      </c>
      <c r="Y2491" s="389">
        <v>10.417509325423577</v>
      </c>
      <c r="Z2491" s="389">
        <v>0</v>
      </c>
      <c r="AA2491" s="389">
        <v>10.060783254104949</v>
      </c>
      <c r="AB2491" s="389">
        <v>2.4592290525808744</v>
      </c>
      <c r="AC2491" s="389">
        <v>-37.257873759071437</v>
      </c>
      <c r="AD2491" s="389">
        <v>3.4733349619550329</v>
      </c>
      <c r="AE2491" s="389">
        <v>3.3999665206333631</v>
      </c>
      <c r="AF2491" s="389">
        <v>840</v>
      </c>
      <c r="AG2491" s="389">
        <v>2</v>
      </c>
      <c r="AH2491" s="389">
        <v>0</v>
      </c>
      <c r="AI2491" s="389">
        <v>180</v>
      </c>
      <c r="AJ2491" s="389">
        <v>2833</v>
      </c>
      <c r="AK2491" s="389">
        <v>947</v>
      </c>
      <c r="AL2491" s="389">
        <v>4601</v>
      </c>
      <c r="AM2491" s="389">
        <v>1</v>
      </c>
      <c r="AN2491" s="389">
        <v>1054</v>
      </c>
      <c r="AO2491" s="389">
        <v>452</v>
      </c>
      <c r="AP2491" s="389">
        <v>49</v>
      </c>
    </row>
    <row r="2492" spans="1:42" s="389" customFormat="1">
      <c r="A2492" s="389">
        <v>13</v>
      </c>
      <c r="B2492" s="389">
        <v>38</v>
      </c>
      <c r="C2492" s="389">
        <v>2022</v>
      </c>
      <c r="D2492" s="389">
        <v>99</v>
      </c>
      <c r="E2492" s="389">
        <v>99</v>
      </c>
      <c r="F2492" s="389">
        <v>99</v>
      </c>
      <c r="G2492" s="389">
        <v>99</v>
      </c>
      <c r="H2492" s="389">
        <v>99</v>
      </c>
      <c r="I2492" s="389">
        <v>99</v>
      </c>
      <c r="J2492" s="389">
        <v>999</v>
      </c>
      <c r="K2492" s="389">
        <v>99</v>
      </c>
      <c r="L2492" s="389">
        <v>99</v>
      </c>
      <c r="M2492" s="389">
        <v>99</v>
      </c>
      <c r="N2492" s="389">
        <v>99</v>
      </c>
      <c r="O2492" s="389">
        <v>15</v>
      </c>
      <c r="P2492" s="389">
        <v>9999</v>
      </c>
      <c r="Q2492" s="389">
        <v>41</v>
      </c>
      <c r="R2492" s="389">
        <v>23127</v>
      </c>
      <c r="S2492" s="389">
        <v>23014</v>
      </c>
      <c r="T2492" s="389">
        <v>4.2124356812383796</v>
      </c>
      <c r="U2492" s="389">
        <v>60.534848353176322</v>
      </c>
      <c r="V2492" s="389">
        <v>93.010873027403363</v>
      </c>
      <c r="W2492" s="389">
        <v>85.471894499000442</v>
      </c>
      <c r="X2492" s="389">
        <v>3.1997232671768918</v>
      </c>
      <c r="Y2492" s="389">
        <v>6.3994465343537836</v>
      </c>
      <c r="Z2492" s="389">
        <v>0</v>
      </c>
      <c r="AA2492" s="389">
        <v>9.9101381130976236</v>
      </c>
      <c r="AB2492" s="389">
        <v>2.419895516073852</v>
      </c>
      <c r="AC2492" s="389">
        <v>-33.562556920114503</v>
      </c>
      <c r="AD2492" s="389">
        <v>1.8050383727727752</v>
      </c>
      <c r="AE2492" s="389">
        <v>1.8079302281041925</v>
      </c>
      <c r="AF2492" s="389">
        <v>543</v>
      </c>
      <c r="AG2492" s="389">
        <v>2</v>
      </c>
      <c r="AH2492" s="389">
        <v>0</v>
      </c>
      <c r="AI2492" s="389">
        <v>214</v>
      </c>
      <c r="AJ2492" s="389">
        <v>1432</v>
      </c>
      <c r="AK2492" s="389">
        <v>452</v>
      </c>
      <c r="AL2492" s="389">
        <v>1638</v>
      </c>
      <c r="AM2492" s="389">
        <v>0</v>
      </c>
      <c r="AN2492" s="389">
        <v>425</v>
      </c>
      <c r="AO2492" s="389">
        <v>323</v>
      </c>
      <c r="AP2492" s="389">
        <v>13</v>
      </c>
    </row>
    <row r="2493" spans="1:42">
      <c r="A2493">
        <v>13</v>
      </c>
      <c r="B2493">
        <v>39</v>
      </c>
      <c r="C2493">
        <v>2022</v>
      </c>
      <c r="D2493">
        <v>99</v>
      </c>
      <c r="E2493">
        <v>99</v>
      </c>
      <c r="F2493">
        <v>99</v>
      </c>
      <c r="G2493">
        <v>99</v>
      </c>
      <c r="H2493">
        <v>99</v>
      </c>
      <c r="I2493">
        <v>99</v>
      </c>
      <c r="J2493">
        <v>999</v>
      </c>
      <c r="K2493">
        <v>99</v>
      </c>
      <c r="L2493">
        <v>99</v>
      </c>
      <c r="M2493">
        <v>99</v>
      </c>
      <c r="N2493">
        <v>99</v>
      </c>
      <c r="O2493">
        <v>16</v>
      </c>
      <c r="P2493">
        <v>9999</v>
      </c>
      <c r="Q2493">
        <v>313</v>
      </c>
      <c r="R2493">
        <v>223570</v>
      </c>
      <c r="S2493">
        <v>222519</v>
      </c>
      <c r="T2493">
        <v>3.4713915104888846</v>
      </c>
      <c r="U2493">
        <v>61.009684566261761</v>
      </c>
      <c r="V2493">
        <v>90.89686674692048</v>
      </c>
      <c r="W2493">
        <v>83.617508976761187</v>
      </c>
      <c r="X2493">
        <v>2.1451894261305182</v>
      </c>
      <c r="Y2493">
        <v>4.2903788522610364</v>
      </c>
      <c r="Z2493">
        <v>0</v>
      </c>
      <c r="AA2493">
        <v>10.122520217867185</v>
      </c>
      <c r="AB2493">
        <v>2.509022389935144</v>
      </c>
      <c r="AC2493">
        <v>-37.012378892223502</v>
      </c>
      <c r="AD2493">
        <v>17.449406710805956</v>
      </c>
      <c r="AE2493">
        <v>17.101356168831163</v>
      </c>
      <c r="AF2493">
        <v>4382</v>
      </c>
      <c r="AG2493">
        <v>2</v>
      </c>
      <c r="AH2493">
        <v>0</v>
      </c>
      <c r="AI2493">
        <v>2194</v>
      </c>
      <c r="AJ2493">
        <v>8199</v>
      </c>
      <c r="AK2493">
        <v>1075</v>
      </c>
      <c r="AL2493">
        <v>12877</v>
      </c>
      <c r="AM2493">
        <v>1</v>
      </c>
      <c r="AN2493">
        <v>2657</v>
      </c>
      <c r="AO2493">
        <v>4244</v>
      </c>
      <c r="AP2493">
        <v>173</v>
      </c>
    </row>
    <row r="2494" spans="1:42">
      <c r="A2494">
        <v>13</v>
      </c>
      <c r="B2494">
        <v>40</v>
      </c>
      <c r="C2494">
        <v>2022</v>
      </c>
      <c r="D2494">
        <v>99</v>
      </c>
      <c r="E2494">
        <v>99</v>
      </c>
      <c r="F2494">
        <v>99</v>
      </c>
      <c r="G2494">
        <v>99</v>
      </c>
      <c r="H2494">
        <v>99</v>
      </c>
      <c r="I2494">
        <v>99</v>
      </c>
      <c r="J2494">
        <v>999</v>
      </c>
      <c r="K2494">
        <v>99</v>
      </c>
      <c r="L2494">
        <v>99</v>
      </c>
      <c r="M2494">
        <v>99</v>
      </c>
      <c r="N2494">
        <v>99</v>
      </c>
      <c r="O2494">
        <v>18</v>
      </c>
      <c r="P2494">
        <v>9999</v>
      </c>
      <c r="Q2494">
        <v>100</v>
      </c>
      <c r="R2494">
        <v>64814</v>
      </c>
      <c r="S2494">
        <v>64650</v>
      </c>
      <c r="T2494">
        <v>3.5511463572684918</v>
      </c>
      <c r="U2494">
        <v>60.881794276875496</v>
      </c>
      <c r="V2494">
        <v>89.860702055154206</v>
      </c>
      <c r="W2494">
        <v>82.820937045629989</v>
      </c>
      <c r="X2494">
        <v>3.406671398154721</v>
      </c>
      <c r="Y2494">
        <v>6.813342796309442</v>
      </c>
      <c r="Z2494">
        <v>0</v>
      </c>
      <c r="AA2494">
        <v>10.409308366790624</v>
      </c>
      <c r="AB2494">
        <v>2.388288879525081</v>
      </c>
      <c r="AC2494">
        <v>-35.752190300075831</v>
      </c>
      <c r="AD2494">
        <v>5.0586655032167878</v>
      </c>
      <c r="AE2494">
        <v>4.9212439755067372</v>
      </c>
      <c r="AF2494">
        <v>1169</v>
      </c>
      <c r="AG2494">
        <v>2</v>
      </c>
      <c r="AH2494">
        <v>0</v>
      </c>
      <c r="AI2494">
        <v>197</v>
      </c>
      <c r="AJ2494">
        <v>2586</v>
      </c>
      <c r="AK2494">
        <v>798</v>
      </c>
      <c r="AL2494">
        <v>3434</v>
      </c>
      <c r="AM2494">
        <v>1</v>
      </c>
      <c r="AN2494">
        <v>1284</v>
      </c>
      <c r="AO2494">
        <v>508</v>
      </c>
      <c r="AP2494">
        <v>53</v>
      </c>
    </row>
    <row r="2495" spans="1:42">
      <c r="A2495">
        <v>13</v>
      </c>
      <c r="B2495">
        <v>41</v>
      </c>
      <c r="C2495">
        <v>2022</v>
      </c>
      <c r="D2495">
        <v>99</v>
      </c>
      <c r="E2495">
        <v>99</v>
      </c>
      <c r="F2495">
        <v>99</v>
      </c>
      <c r="G2495">
        <v>99</v>
      </c>
      <c r="H2495">
        <v>99</v>
      </c>
      <c r="I2495">
        <v>99</v>
      </c>
      <c r="J2495">
        <v>999</v>
      </c>
      <c r="K2495">
        <v>99</v>
      </c>
      <c r="L2495">
        <v>99</v>
      </c>
      <c r="M2495">
        <v>99</v>
      </c>
      <c r="N2495">
        <v>99</v>
      </c>
      <c r="O2495">
        <v>55</v>
      </c>
      <c r="P2495">
        <v>9999</v>
      </c>
      <c r="Q2495">
        <v>28</v>
      </c>
      <c r="R2495">
        <v>7219</v>
      </c>
      <c r="S2495">
        <v>7190</v>
      </c>
      <c r="T2495">
        <v>5.0411414323313481</v>
      </c>
      <c r="U2495">
        <v>60.122531293463148</v>
      </c>
      <c r="V2495">
        <v>89.57256753315427</v>
      </c>
      <c r="W2495">
        <v>82.496842837274002</v>
      </c>
      <c r="X2495">
        <v>0</v>
      </c>
      <c r="Y2495">
        <v>0</v>
      </c>
      <c r="Z2495">
        <v>0</v>
      </c>
      <c r="AA2495">
        <v>9.6743504123834168</v>
      </c>
      <c r="AB2495">
        <v>2.627104095602653</v>
      </c>
      <c r="AC2495">
        <v>-37.542064497770333</v>
      </c>
      <c r="AD2495">
        <v>0.56343546560499269</v>
      </c>
      <c r="AE2495">
        <v>0.54517062347617806</v>
      </c>
      <c r="AF2495">
        <v>95</v>
      </c>
      <c r="AG2495">
        <v>1</v>
      </c>
      <c r="AH2495">
        <v>0</v>
      </c>
      <c r="AI2495">
        <v>15</v>
      </c>
      <c r="AJ2495">
        <v>914</v>
      </c>
      <c r="AK2495">
        <v>67</v>
      </c>
      <c r="AL2495">
        <v>1153</v>
      </c>
      <c r="AM2495">
        <v>0</v>
      </c>
      <c r="AN2495">
        <v>83</v>
      </c>
      <c r="AO2495">
        <v>101</v>
      </c>
      <c r="AP2495">
        <v>9</v>
      </c>
    </row>
    <row r="2496" spans="1:42">
      <c r="A2496">
        <v>13</v>
      </c>
      <c r="B2496">
        <v>42</v>
      </c>
      <c r="C2496">
        <v>2022</v>
      </c>
      <c r="D2496">
        <v>99</v>
      </c>
      <c r="E2496">
        <v>99</v>
      </c>
      <c r="F2496">
        <v>99</v>
      </c>
      <c r="G2496">
        <v>99</v>
      </c>
      <c r="H2496">
        <v>99</v>
      </c>
      <c r="I2496">
        <v>99</v>
      </c>
      <c r="J2496">
        <v>999</v>
      </c>
      <c r="K2496">
        <v>99</v>
      </c>
      <c r="L2496">
        <v>99</v>
      </c>
      <c r="M2496">
        <v>99</v>
      </c>
      <c r="N2496">
        <v>99</v>
      </c>
      <c r="O2496">
        <v>56</v>
      </c>
      <c r="P2496">
        <v>9999</v>
      </c>
      <c r="Q2496">
        <v>3</v>
      </c>
      <c r="R2496">
        <v>19</v>
      </c>
      <c r="S2496">
        <v>19</v>
      </c>
      <c r="T2496">
        <v>2.2105263157894748</v>
      </c>
      <c r="U2496">
        <v>61.421052631578959</v>
      </c>
      <c r="V2496">
        <v>78.599532417175098</v>
      </c>
      <c r="W2496">
        <v>72.547368421052639</v>
      </c>
      <c r="X2496">
        <v>0</v>
      </c>
      <c r="Y2496">
        <v>0</v>
      </c>
      <c r="Z2496">
        <v>0</v>
      </c>
      <c r="AA2496">
        <v>6.5094561516752307</v>
      </c>
      <c r="AB2496">
        <v>2.0082930556146925</v>
      </c>
      <c r="AC2496">
        <v>-10.90200519800395</v>
      </c>
      <c r="AD2496">
        <v>1.4829303014953401E-3</v>
      </c>
      <c r="AE2496">
        <v>1.2668975360958122E-3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</row>
    <row r="2497" spans="1:42">
      <c r="A2497">
        <v>13</v>
      </c>
      <c r="B2497">
        <v>43</v>
      </c>
      <c r="C2497">
        <v>2021</v>
      </c>
      <c r="D2497">
        <v>99</v>
      </c>
      <c r="E2497">
        <v>99</v>
      </c>
      <c r="F2497">
        <v>99</v>
      </c>
      <c r="G2497">
        <v>99</v>
      </c>
      <c r="H2497">
        <v>99</v>
      </c>
      <c r="I2497">
        <v>99</v>
      </c>
      <c r="J2497">
        <v>999</v>
      </c>
      <c r="K2497">
        <v>99</v>
      </c>
      <c r="L2497">
        <v>99</v>
      </c>
      <c r="M2497">
        <v>99</v>
      </c>
      <c r="N2497">
        <v>99</v>
      </c>
      <c r="O2497">
        <v>1</v>
      </c>
      <c r="P2497">
        <v>9999</v>
      </c>
      <c r="Q2497">
        <v>267</v>
      </c>
      <c r="R2497">
        <v>152043</v>
      </c>
      <c r="S2497">
        <v>151523</v>
      </c>
      <c r="T2497">
        <v>16.023499930940588</v>
      </c>
      <c r="U2497">
        <v>60.738052968856209</v>
      </c>
      <c r="V2497">
        <v>92.060495784194231</v>
      </c>
      <c r="W2497">
        <v>84.860838552563294</v>
      </c>
      <c r="X2497">
        <v>2.7544839288885381</v>
      </c>
      <c r="Y2497">
        <v>5.5089678577770762</v>
      </c>
      <c r="Z2497">
        <v>69.848003525318475</v>
      </c>
      <c r="AA2497">
        <v>9.2959515806584978</v>
      </c>
      <c r="AB2497">
        <v>2.6422206504492594</v>
      </c>
      <c r="AC2497">
        <v>-26.893559387460243</v>
      </c>
      <c r="AD2497">
        <v>11.669310693741338</v>
      </c>
      <c r="AE2497">
        <v>11.720528332129316</v>
      </c>
      <c r="AF2497">
        <v>2648</v>
      </c>
      <c r="AG2497">
        <v>2</v>
      </c>
      <c r="AH2497">
        <v>0</v>
      </c>
      <c r="AI2497">
        <v>1600</v>
      </c>
      <c r="AJ2497">
        <v>7967</v>
      </c>
      <c r="AK2497">
        <v>1624</v>
      </c>
      <c r="AL2497">
        <v>12079</v>
      </c>
      <c r="AM2497">
        <v>0</v>
      </c>
      <c r="AN2497">
        <v>2815</v>
      </c>
      <c r="AO2497">
        <v>1850</v>
      </c>
      <c r="AP2497">
        <v>117</v>
      </c>
    </row>
    <row r="2498" spans="1:42">
      <c r="A2498">
        <v>13</v>
      </c>
      <c r="B2498">
        <v>44</v>
      </c>
      <c r="C2498">
        <v>2021</v>
      </c>
      <c r="D2498">
        <v>99</v>
      </c>
      <c r="E2498">
        <v>99</v>
      </c>
      <c r="F2498">
        <v>99</v>
      </c>
      <c r="G2498">
        <v>99</v>
      </c>
      <c r="H2498">
        <v>99</v>
      </c>
      <c r="I2498">
        <v>99</v>
      </c>
      <c r="J2498">
        <v>999</v>
      </c>
      <c r="K2498">
        <v>99</v>
      </c>
      <c r="L2498">
        <v>99</v>
      </c>
      <c r="M2498">
        <v>99</v>
      </c>
      <c r="N2498">
        <v>99</v>
      </c>
      <c r="O2498">
        <v>4</v>
      </c>
      <c r="P2498">
        <v>9999</v>
      </c>
      <c r="Q2498">
        <v>431</v>
      </c>
      <c r="R2498">
        <v>281332.90000000002</v>
      </c>
      <c r="S2498">
        <v>280417.90000000002</v>
      </c>
      <c r="T2498">
        <v>15.918808642714724</v>
      </c>
      <c r="U2498">
        <v>60.501991135373295</v>
      </c>
      <c r="V2498">
        <v>93.080367251612827</v>
      </c>
      <c r="W2498">
        <v>85.825524975401109</v>
      </c>
      <c r="X2498">
        <v>1.1385088626321338</v>
      </c>
      <c r="Y2498">
        <v>2.2770177252642676</v>
      </c>
      <c r="Z2498">
        <v>59.439191079322732</v>
      </c>
      <c r="AA2498">
        <v>8.9952057386066802</v>
      </c>
      <c r="AB2498">
        <v>2.6973106567735781</v>
      </c>
      <c r="AC2498">
        <v>-27.582133805966897</v>
      </c>
      <c r="AD2498">
        <v>21.592319399586064</v>
      </c>
      <c r="AE2498">
        <v>21.937317001249713</v>
      </c>
      <c r="AF2498">
        <v>3728.9</v>
      </c>
      <c r="AG2498">
        <v>5</v>
      </c>
      <c r="AH2498">
        <v>0</v>
      </c>
      <c r="AI2498">
        <v>1755</v>
      </c>
      <c r="AJ2498">
        <v>10511</v>
      </c>
      <c r="AK2498">
        <v>2503</v>
      </c>
      <c r="AL2498">
        <v>11816.9</v>
      </c>
      <c r="AM2498">
        <v>5</v>
      </c>
      <c r="AN2498">
        <v>4502</v>
      </c>
      <c r="AO2498">
        <v>2628</v>
      </c>
      <c r="AP2498">
        <v>176</v>
      </c>
    </row>
    <row r="2499" spans="1:42">
      <c r="A2499">
        <v>13</v>
      </c>
      <c r="B2499">
        <v>45</v>
      </c>
      <c r="C2499">
        <v>2021</v>
      </c>
      <c r="D2499">
        <v>99</v>
      </c>
      <c r="E2499">
        <v>99</v>
      </c>
      <c r="F2499">
        <v>99</v>
      </c>
      <c r="G2499">
        <v>99</v>
      </c>
      <c r="H2499">
        <v>99</v>
      </c>
      <c r="I2499">
        <v>99</v>
      </c>
      <c r="J2499">
        <v>999</v>
      </c>
      <c r="K2499">
        <v>99</v>
      </c>
      <c r="L2499">
        <v>99</v>
      </c>
      <c r="M2499">
        <v>99</v>
      </c>
      <c r="N2499">
        <v>99</v>
      </c>
      <c r="O2499">
        <v>8</v>
      </c>
      <c r="P2499">
        <v>9999</v>
      </c>
      <c r="Q2499">
        <v>176</v>
      </c>
      <c r="R2499">
        <v>102529</v>
      </c>
      <c r="S2499">
        <v>102314</v>
      </c>
      <c r="T2499">
        <v>15.981185810843764</v>
      </c>
      <c r="U2499">
        <v>60.603944719197763</v>
      </c>
      <c r="V2499">
        <v>92.827176746552581</v>
      </c>
      <c r="W2499">
        <v>85.609771976464486</v>
      </c>
      <c r="X2499">
        <v>2.6158452730446995</v>
      </c>
      <c r="Y2499">
        <v>5.231690546089399</v>
      </c>
      <c r="Z2499">
        <v>71.45100410615531</v>
      </c>
      <c r="AA2499">
        <v>9.5075181860577356</v>
      </c>
      <c r="AB2499">
        <v>2.6886747786813832</v>
      </c>
      <c r="AC2499">
        <v>-29.64097258583428</v>
      </c>
      <c r="AD2499">
        <v>7.8691077926547486</v>
      </c>
      <c r="AE2499">
        <v>7.983985029600456</v>
      </c>
      <c r="AF2499">
        <v>1897</v>
      </c>
      <c r="AG2499">
        <v>0</v>
      </c>
      <c r="AH2499">
        <v>0</v>
      </c>
      <c r="AI2499">
        <v>1125</v>
      </c>
      <c r="AJ2499">
        <v>4932</v>
      </c>
      <c r="AK2499">
        <v>1114</v>
      </c>
      <c r="AL2499">
        <v>8844</v>
      </c>
      <c r="AM2499">
        <v>2</v>
      </c>
      <c r="AN2499">
        <v>1185.5</v>
      </c>
      <c r="AO2499">
        <v>912</v>
      </c>
      <c r="AP2499">
        <v>72</v>
      </c>
    </row>
    <row r="2500" spans="1:42">
      <c r="A2500">
        <v>13</v>
      </c>
      <c r="B2500">
        <v>46</v>
      </c>
      <c r="C2500">
        <v>2021</v>
      </c>
      <c r="D2500">
        <v>99</v>
      </c>
      <c r="E2500">
        <v>99</v>
      </c>
      <c r="F2500">
        <v>99</v>
      </c>
      <c r="G2500">
        <v>99</v>
      </c>
      <c r="H2500">
        <v>99</v>
      </c>
      <c r="I2500">
        <v>99</v>
      </c>
      <c r="J2500">
        <v>999</v>
      </c>
      <c r="K2500">
        <v>99</v>
      </c>
      <c r="L2500">
        <v>99</v>
      </c>
      <c r="M2500">
        <v>99</v>
      </c>
      <c r="N2500">
        <v>99</v>
      </c>
      <c r="O2500">
        <v>9</v>
      </c>
      <c r="P2500">
        <v>9999</v>
      </c>
      <c r="Q2500">
        <v>107</v>
      </c>
      <c r="R2500">
        <v>24298</v>
      </c>
      <c r="S2500">
        <v>24257</v>
      </c>
      <c r="T2500">
        <v>16.122602683348422</v>
      </c>
      <c r="U2500">
        <v>60.812837531434226</v>
      </c>
      <c r="V2500">
        <v>88.275496622010849</v>
      </c>
      <c r="W2500">
        <v>81.418495279713511</v>
      </c>
      <c r="X2500">
        <v>0</v>
      </c>
      <c r="Y2500">
        <v>0</v>
      </c>
      <c r="Z2500">
        <v>80.500452712157383</v>
      </c>
      <c r="AA2500">
        <v>10.748394124967669</v>
      </c>
      <c r="AB2500">
        <v>2.5315446681339124</v>
      </c>
      <c r="AC2500">
        <v>-34.890004702339382</v>
      </c>
      <c r="AD2500">
        <v>1.8648731690148652</v>
      </c>
      <c r="AE2500">
        <v>1.8002029529650101</v>
      </c>
      <c r="AF2500">
        <v>410</v>
      </c>
      <c r="AG2500">
        <v>0</v>
      </c>
      <c r="AH2500">
        <v>0</v>
      </c>
      <c r="AI2500">
        <v>103</v>
      </c>
      <c r="AJ2500">
        <v>959</v>
      </c>
      <c r="AK2500">
        <v>269</v>
      </c>
      <c r="AL2500">
        <v>1610</v>
      </c>
      <c r="AM2500">
        <v>3</v>
      </c>
      <c r="AN2500">
        <v>269</v>
      </c>
      <c r="AO2500">
        <v>185</v>
      </c>
      <c r="AP2500">
        <v>21</v>
      </c>
    </row>
    <row r="2501" spans="1:42">
      <c r="A2501">
        <v>13</v>
      </c>
      <c r="B2501">
        <v>47</v>
      </c>
      <c r="C2501">
        <v>2021</v>
      </c>
      <c r="D2501">
        <v>99</v>
      </c>
      <c r="E2501">
        <v>99</v>
      </c>
      <c r="F2501">
        <v>99</v>
      </c>
      <c r="G2501">
        <v>99</v>
      </c>
      <c r="H2501">
        <v>99</v>
      </c>
      <c r="I2501">
        <v>99</v>
      </c>
      <c r="J2501">
        <v>999</v>
      </c>
      <c r="K2501">
        <v>99</v>
      </c>
      <c r="L2501">
        <v>99</v>
      </c>
      <c r="M2501">
        <v>99</v>
      </c>
      <c r="N2501">
        <v>99</v>
      </c>
      <c r="O2501">
        <v>11</v>
      </c>
      <c r="P2501">
        <v>9999</v>
      </c>
      <c r="Q2501">
        <v>538</v>
      </c>
      <c r="R2501">
        <v>375316</v>
      </c>
      <c r="S2501">
        <v>372970</v>
      </c>
      <c r="T2501">
        <v>15.970033251979659</v>
      </c>
      <c r="U2501">
        <v>60.663109633482598</v>
      </c>
      <c r="V2501">
        <v>91.522358477010428</v>
      </c>
      <c r="W2501">
        <v>84.310250609968151</v>
      </c>
      <c r="X2501">
        <v>0.8328981444969038</v>
      </c>
      <c r="Y2501">
        <v>1.6657962889938076</v>
      </c>
      <c r="Z2501">
        <v>45.984716878576968</v>
      </c>
      <c r="AA2501">
        <v>9.1318735253594223</v>
      </c>
      <c r="AB2501">
        <v>2.5441084229582902</v>
      </c>
      <c r="AC2501">
        <v>-27.972466219336699</v>
      </c>
      <c r="AD2501">
        <v>28.805528780228123</v>
      </c>
      <c r="AE2501">
        <v>28.66260050281689</v>
      </c>
      <c r="AF2501">
        <v>5517</v>
      </c>
      <c r="AG2501">
        <v>1</v>
      </c>
      <c r="AH2501">
        <v>1</v>
      </c>
      <c r="AI2501">
        <v>1702</v>
      </c>
      <c r="AJ2501">
        <v>31510</v>
      </c>
      <c r="AK2501">
        <v>8169</v>
      </c>
      <c r="AL2501">
        <v>38277</v>
      </c>
      <c r="AM2501">
        <v>23</v>
      </c>
      <c r="AN2501">
        <v>6146</v>
      </c>
      <c r="AO2501">
        <v>3008</v>
      </c>
      <c r="AP2501">
        <v>248</v>
      </c>
    </row>
    <row r="2502" spans="1:42">
      <c r="A2502">
        <v>13</v>
      </c>
      <c r="B2502">
        <v>48</v>
      </c>
      <c r="C2502">
        <v>2021</v>
      </c>
      <c r="D2502">
        <v>99</v>
      </c>
      <c r="E2502">
        <v>99</v>
      </c>
      <c r="F2502">
        <v>99</v>
      </c>
      <c r="G2502">
        <v>99</v>
      </c>
      <c r="H2502">
        <v>99</v>
      </c>
      <c r="I2502">
        <v>99</v>
      </c>
      <c r="J2502">
        <v>999</v>
      </c>
      <c r="K2502">
        <v>99</v>
      </c>
      <c r="L2502">
        <v>99</v>
      </c>
      <c r="M2502">
        <v>99</v>
      </c>
      <c r="N2502">
        <v>99</v>
      </c>
      <c r="O2502">
        <v>14</v>
      </c>
      <c r="P2502">
        <v>9999</v>
      </c>
      <c r="Q2502">
        <v>160</v>
      </c>
      <c r="R2502">
        <v>45415</v>
      </c>
      <c r="S2502">
        <v>45326</v>
      </c>
      <c r="T2502">
        <v>16.116393262138061</v>
      </c>
      <c r="U2502">
        <v>60.837157481357288</v>
      </c>
      <c r="V2502">
        <v>89.980899178977793</v>
      </c>
      <c r="W2502">
        <v>82.991221374045779</v>
      </c>
      <c r="X2502">
        <v>3.4614114279423096</v>
      </c>
      <c r="Y2502">
        <v>6.9228228558846192</v>
      </c>
      <c r="Z2502">
        <v>69.107123197181522</v>
      </c>
      <c r="AA2502">
        <v>10.199431619285576</v>
      </c>
      <c r="AB2502">
        <v>2.5406593444355061</v>
      </c>
      <c r="AC2502">
        <v>-34.367223254967563</v>
      </c>
      <c r="AD2502">
        <v>3.4856043695287711</v>
      </c>
      <c r="AE2502">
        <v>3.4287897886968857</v>
      </c>
      <c r="AF2502">
        <v>1089</v>
      </c>
      <c r="AG2502">
        <v>1</v>
      </c>
      <c r="AH2502">
        <v>0</v>
      </c>
      <c r="AI2502">
        <v>238</v>
      </c>
      <c r="AJ2502">
        <v>2592</v>
      </c>
      <c r="AK2502">
        <v>770</v>
      </c>
      <c r="AL2502">
        <v>3178</v>
      </c>
      <c r="AM2502">
        <v>2</v>
      </c>
      <c r="AN2502">
        <v>1513</v>
      </c>
      <c r="AO2502">
        <v>451</v>
      </c>
      <c r="AP2502">
        <v>59</v>
      </c>
    </row>
    <row r="2503" spans="1:42">
      <c r="A2503">
        <v>13</v>
      </c>
      <c r="B2503">
        <v>49</v>
      </c>
      <c r="C2503">
        <v>2021</v>
      </c>
      <c r="D2503">
        <v>99</v>
      </c>
      <c r="E2503">
        <v>99</v>
      </c>
      <c r="F2503">
        <v>99</v>
      </c>
      <c r="G2503">
        <v>99</v>
      </c>
      <c r="H2503">
        <v>99</v>
      </c>
      <c r="I2503">
        <v>99</v>
      </c>
      <c r="J2503">
        <v>999</v>
      </c>
      <c r="K2503">
        <v>99</v>
      </c>
      <c r="L2503">
        <v>99</v>
      </c>
      <c r="M2503">
        <v>99</v>
      </c>
      <c r="N2503">
        <v>99</v>
      </c>
      <c r="O2503">
        <v>15</v>
      </c>
      <c r="P2503">
        <v>9999</v>
      </c>
      <c r="Q2503">
        <v>46</v>
      </c>
      <c r="R2503">
        <v>24270</v>
      </c>
      <c r="S2503">
        <v>24258</v>
      </c>
      <c r="T2503">
        <v>16.027935723114958</v>
      </c>
      <c r="U2503">
        <v>60.582900486437453</v>
      </c>
      <c r="V2503">
        <v>91.669134271371377</v>
      </c>
      <c r="W2503">
        <v>84.593275620413777</v>
      </c>
      <c r="X2503">
        <v>2.8182941903584671</v>
      </c>
      <c r="Y2503">
        <v>5.6365883807169341</v>
      </c>
      <c r="Z2503">
        <v>73.782447466007426</v>
      </c>
      <c r="AA2503">
        <v>9.6954877507051691</v>
      </c>
      <c r="AB2503">
        <v>2.5886045290095474</v>
      </c>
      <c r="AC2503">
        <v>-27.618513847842781</v>
      </c>
      <c r="AD2503">
        <v>1.8627241670915624</v>
      </c>
      <c r="AE2503">
        <v>1.8704760144968295</v>
      </c>
      <c r="AF2503">
        <v>750</v>
      </c>
      <c r="AG2503">
        <v>1</v>
      </c>
      <c r="AH2503">
        <v>0</v>
      </c>
      <c r="AI2503">
        <v>193</v>
      </c>
      <c r="AJ2503">
        <v>1152</v>
      </c>
      <c r="AK2503">
        <v>232</v>
      </c>
      <c r="AL2503">
        <v>493</v>
      </c>
      <c r="AM2503">
        <v>1</v>
      </c>
      <c r="AN2503">
        <v>559</v>
      </c>
      <c r="AO2503">
        <v>313</v>
      </c>
      <c r="AP2503">
        <v>15</v>
      </c>
    </row>
    <row r="2504" spans="1:42">
      <c r="A2504">
        <v>13</v>
      </c>
      <c r="B2504">
        <v>50</v>
      </c>
      <c r="C2504">
        <v>2021</v>
      </c>
      <c r="D2504">
        <v>99</v>
      </c>
      <c r="E2504">
        <v>99</v>
      </c>
      <c r="F2504">
        <v>99</v>
      </c>
      <c r="G2504">
        <v>99</v>
      </c>
      <c r="H2504">
        <v>99</v>
      </c>
      <c r="I2504">
        <v>99</v>
      </c>
      <c r="J2504">
        <v>999</v>
      </c>
      <c r="K2504">
        <v>99</v>
      </c>
      <c r="L2504">
        <v>99</v>
      </c>
      <c r="M2504">
        <v>99</v>
      </c>
      <c r="N2504">
        <v>99</v>
      </c>
      <c r="O2504">
        <v>16</v>
      </c>
      <c r="P2504">
        <v>9999</v>
      </c>
      <c r="Q2504">
        <v>319</v>
      </c>
      <c r="R2504">
        <v>229535</v>
      </c>
      <c r="S2504">
        <v>229224</v>
      </c>
      <c r="T2504">
        <v>16.186010848018821</v>
      </c>
      <c r="U2504">
        <v>61.055853662792728</v>
      </c>
      <c r="V2504">
        <v>90.782304508169702</v>
      </c>
      <c r="W2504">
        <v>83.745737095592261</v>
      </c>
      <c r="X2504">
        <v>2.2558651186093632</v>
      </c>
      <c r="Y2504">
        <v>4.5117302372187265</v>
      </c>
      <c r="Z2504">
        <v>84.122682815256951</v>
      </c>
      <c r="AA2504">
        <v>9.7972949708876644</v>
      </c>
      <c r="AB2504">
        <v>2.5998554158339382</v>
      </c>
      <c r="AC2504">
        <v>-34.015422555956448</v>
      </c>
      <c r="AD2504">
        <v>17.616827016619755</v>
      </c>
      <c r="AE2504">
        <v>17.497826499575702</v>
      </c>
      <c r="AF2504">
        <v>3652</v>
      </c>
      <c r="AG2504">
        <v>0</v>
      </c>
      <c r="AH2504">
        <v>0</v>
      </c>
      <c r="AI2504">
        <v>1592</v>
      </c>
      <c r="AJ2504">
        <v>7400.5</v>
      </c>
      <c r="AK2504">
        <v>856</v>
      </c>
      <c r="AL2504">
        <v>8273</v>
      </c>
      <c r="AM2504">
        <v>0</v>
      </c>
      <c r="AN2504">
        <v>2945.5</v>
      </c>
      <c r="AO2504">
        <v>4054</v>
      </c>
      <c r="AP2504">
        <v>174</v>
      </c>
    </row>
    <row r="2505" spans="1:42">
      <c r="A2505">
        <v>13</v>
      </c>
      <c r="B2505">
        <v>51</v>
      </c>
      <c r="C2505">
        <v>2021</v>
      </c>
      <c r="D2505">
        <v>99</v>
      </c>
      <c r="E2505">
        <v>99</v>
      </c>
      <c r="F2505">
        <v>99</v>
      </c>
      <c r="G2505">
        <v>99</v>
      </c>
      <c r="H2505">
        <v>99</v>
      </c>
      <c r="I2505">
        <v>99</v>
      </c>
      <c r="J2505">
        <v>999</v>
      </c>
      <c r="K2505">
        <v>99</v>
      </c>
      <c r="L2505">
        <v>99</v>
      </c>
      <c r="M2505">
        <v>99</v>
      </c>
      <c r="N2505">
        <v>99</v>
      </c>
      <c r="O2505">
        <v>18</v>
      </c>
      <c r="P2505">
        <v>9999</v>
      </c>
      <c r="Q2505">
        <v>105</v>
      </c>
      <c r="R2505">
        <v>61020.89</v>
      </c>
      <c r="S2505">
        <v>60910.89</v>
      </c>
      <c r="T2505">
        <v>16.11515548199969</v>
      </c>
      <c r="U2505">
        <v>60.873793832268753</v>
      </c>
      <c r="V2505">
        <v>88.932979536354452</v>
      </c>
      <c r="W2505">
        <v>82.027359967979862</v>
      </c>
      <c r="X2505">
        <v>3.7282314302528192</v>
      </c>
      <c r="Y2505">
        <v>7.4564628605056384</v>
      </c>
      <c r="Z2505">
        <v>88.938394703846498</v>
      </c>
      <c r="AA2505">
        <v>10.765620567062657</v>
      </c>
      <c r="AB2505">
        <v>2.5768054481506688</v>
      </c>
      <c r="AC2505">
        <v>-36.728009908668966</v>
      </c>
      <c r="AD2505">
        <v>4.6833574989878803</v>
      </c>
      <c r="AE2505">
        <v>4.5542303075864758</v>
      </c>
      <c r="AF2505">
        <v>1141.8899999999999</v>
      </c>
      <c r="AG2505">
        <v>0</v>
      </c>
      <c r="AH2505">
        <v>0</v>
      </c>
      <c r="AI2505">
        <v>300</v>
      </c>
      <c r="AJ2505">
        <v>4605</v>
      </c>
      <c r="AK2505">
        <v>909</v>
      </c>
      <c r="AL2505">
        <v>4560</v>
      </c>
      <c r="AM2505">
        <v>0</v>
      </c>
      <c r="AN2505">
        <v>995</v>
      </c>
      <c r="AO2505">
        <v>816</v>
      </c>
      <c r="AP2505">
        <v>47</v>
      </c>
    </row>
    <row r="2506" spans="1:42">
      <c r="A2506">
        <v>13</v>
      </c>
      <c r="B2506">
        <v>52</v>
      </c>
      <c r="C2506">
        <v>2021</v>
      </c>
      <c r="D2506">
        <v>99</v>
      </c>
      <c r="E2506">
        <v>99</v>
      </c>
      <c r="F2506">
        <v>99</v>
      </c>
      <c r="G2506">
        <v>99</v>
      </c>
      <c r="H2506">
        <v>99</v>
      </c>
      <c r="I2506">
        <v>99</v>
      </c>
      <c r="J2506">
        <v>999</v>
      </c>
      <c r="K2506">
        <v>99</v>
      </c>
      <c r="L2506">
        <v>99</v>
      </c>
      <c r="M2506">
        <v>99</v>
      </c>
      <c r="N2506">
        <v>99</v>
      </c>
      <c r="O2506">
        <v>54</v>
      </c>
      <c r="P2506">
        <v>9999</v>
      </c>
      <c r="Q2506">
        <v>39</v>
      </c>
      <c r="R2506">
        <v>7168.6400000000012</v>
      </c>
      <c r="S2506">
        <v>7149.6400000000012</v>
      </c>
      <c r="T2506">
        <v>15.602853539862512</v>
      </c>
      <c r="U2506">
        <v>59.836758214399602</v>
      </c>
      <c r="V2506">
        <v>90.509002164004514</v>
      </c>
      <c r="W2506">
        <v>83.457444011166814</v>
      </c>
      <c r="X2506">
        <v>0</v>
      </c>
      <c r="Y2506">
        <v>0</v>
      </c>
      <c r="Z2506">
        <v>67.279149183108629</v>
      </c>
      <c r="AA2506">
        <v>10.031613241079295</v>
      </c>
      <c r="AB2506">
        <v>2.7671639526707654</v>
      </c>
      <c r="AC2506">
        <v>-32.962576034702245</v>
      </c>
      <c r="AD2506">
        <v>0.55019361240952813</v>
      </c>
      <c r="AE2506">
        <v>0.5438893616663022</v>
      </c>
      <c r="AF2506">
        <v>107.88</v>
      </c>
      <c r="AG2506">
        <v>0</v>
      </c>
      <c r="AH2506">
        <v>0</v>
      </c>
      <c r="AI2506">
        <v>18.88</v>
      </c>
      <c r="AJ2506">
        <v>1162</v>
      </c>
      <c r="AK2506">
        <v>122.88</v>
      </c>
      <c r="AL2506">
        <v>1032</v>
      </c>
      <c r="AM2506">
        <v>0</v>
      </c>
      <c r="AN2506">
        <v>137</v>
      </c>
      <c r="AO2506">
        <v>71</v>
      </c>
      <c r="AP2506">
        <v>13</v>
      </c>
    </row>
    <row r="2507" spans="1:42">
      <c r="A2507">
        <v>13</v>
      </c>
      <c r="B2507">
        <v>53</v>
      </c>
      <c r="C2507">
        <v>2020</v>
      </c>
      <c r="D2507">
        <v>99</v>
      </c>
      <c r="E2507">
        <v>99</v>
      </c>
      <c r="F2507">
        <v>99</v>
      </c>
      <c r="G2507">
        <v>99</v>
      </c>
      <c r="H2507">
        <v>99</v>
      </c>
      <c r="I2507">
        <v>99</v>
      </c>
      <c r="J2507">
        <v>999</v>
      </c>
      <c r="K2507">
        <v>99</v>
      </c>
      <c r="L2507">
        <v>99</v>
      </c>
      <c r="M2507">
        <v>99</v>
      </c>
      <c r="N2507">
        <v>99</v>
      </c>
      <c r="O2507">
        <v>1</v>
      </c>
      <c r="P2507">
        <v>9999</v>
      </c>
      <c r="Q2507">
        <v>271</v>
      </c>
      <c r="R2507">
        <v>151980</v>
      </c>
      <c r="S2507">
        <v>151980</v>
      </c>
      <c r="T2507">
        <v>16.136458744571659</v>
      </c>
      <c r="U2507">
        <v>60.903941308066862</v>
      </c>
      <c r="V2507">
        <v>89.260909551165184</v>
      </c>
      <c r="W2507">
        <v>82.387819515725923</v>
      </c>
      <c r="X2507">
        <v>1.8462955652059485</v>
      </c>
      <c r="Y2507">
        <v>3.692591130411897</v>
      </c>
      <c r="Z2507">
        <v>37.318068166864066</v>
      </c>
      <c r="AA2507">
        <v>9.5289069632803738</v>
      </c>
      <c r="AB2507">
        <v>3.5478555279113375</v>
      </c>
      <c r="AC2507">
        <v>-6.9740896475460197</v>
      </c>
      <c r="AD2507">
        <v>11.874732959148764</v>
      </c>
      <c r="AE2507">
        <v>11.999370574199022</v>
      </c>
      <c r="AF2507">
        <v>2738</v>
      </c>
      <c r="AG2507">
        <v>0</v>
      </c>
      <c r="AH2507">
        <v>0</v>
      </c>
      <c r="AI2507">
        <v>1188</v>
      </c>
      <c r="AJ2507">
        <v>8236</v>
      </c>
      <c r="AK2507">
        <v>1796</v>
      </c>
      <c r="AL2507">
        <v>12380</v>
      </c>
      <c r="AM2507">
        <v>2</v>
      </c>
      <c r="AN2507">
        <v>3214</v>
      </c>
      <c r="AO2507">
        <v>2569</v>
      </c>
      <c r="AP2507">
        <v>114</v>
      </c>
    </row>
    <row r="2508" spans="1:42">
      <c r="A2508">
        <v>13</v>
      </c>
      <c r="B2508">
        <v>54</v>
      </c>
      <c r="C2508">
        <v>2020</v>
      </c>
      <c r="D2508">
        <v>99</v>
      </c>
      <c r="E2508">
        <v>99</v>
      </c>
      <c r="F2508">
        <v>99</v>
      </c>
      <c r="G2508">
        <v>99</v>
      </c>
      <c r="H2508">
        <v>99</v>
      </c>
      <c r="I2508">
        <v>99</v>
      </c>
      <c r="J2508">
        <v>999</v>
      </c>
      <c r="K2508">
        <v>99</v>
      </c>
      <c r="L2508">
        <v>99</v>
      </c>
      <c r="M2508">
        <v>99</v>
      </c>
      <c r="N2508">
        <v>99</v>
      </c>
      <c r="O2508">
        <v>4</v>
      </c>
      <c r="P2508">
        <v>9999</v>
      </c>
      <c r="Q2508">
        <v>415</v>
      </c>
      <c r="R2508">
        <v>267356</v>
      </c>
      <c r="S2508">
        <v>267356</v>
      </c>
      <c r="T2508">
        <v>15.970544891455589</v>
      </c>
      <c r="U2508">
        <v>60.519431020811219</v>
      </c>
      <c r="V2508">
        <v>89.809959280720605</v>
      </c>
      <c r="W2508">
        <v>82.894592416105979</v>
      </c>
      <c r="X2508">
        <v>1.2036385942339061</v>
      </c>
      <c r="Y2508">
        <v>2.4072771884678121</v>
      </c>
      <c r="Z2508">
        <v>32.901823785514445</v>
      </c>
      <c r="AA2508">
        <v>9.4926940756813902</v>
      </c>
      <c r="AB2508">
        <v>4.0964687450537571</v>
      </c>
      <c r="AC2508">
        <v>1.8981153326025813</v>
      </c>
      <c r="AD2508">
        <v>20.889466410226195</v>
      </c>
      <c r="AE2508">
        <v>21.238564129234788</v>
      </c>
      <c r="AF2508">
        <v>3510</v>
      </c>
      <c r="AG2508">
        <v>3</v>
      </c>
      <c r="AH2508">
        <v>0</v>
      </c>
      <c r="AI2508">
        <v>1438</v>
      </c>
      <c r="AJ2508">
        <v>10728</v>
      </c>
      <c r="AK2508">
        <v>2657</v>
      </c>
      <c r="AL2508">
        <v>12139</v>
      </c>
      <c r="AM2508">
        <v>2</v>
      </c>
      <c r="AN2508">
        <v>5454</v>
      </c>
      <c r="AO2508">
        <v>2904</v>
      </c>
      <c r="AP2508">
        <v>164</v>
      </c>
    </row>
    <row r="2509" spans="1:42">
      <c r="A2509">
        <v>13</v>
      </c>
      <c r="B2509">
        <v>55</v>
      </c>
      <c r="C2509">
        <v>2020</v>
      </c>
      <c r="D2509">
        <v>99</v>
      </c>
      <c r="E2509">
        <v>99</v>
      </c>
      <c r="F2509">
        <v>99</v>
      </c>
      <c r="G2509">
        <v>99</v>
      </c>
      <c r="H2509">
        <v>99</v>
      </c>
      <c r="I2509">
        <v>99</v>
      </c>
      <c r="J2509">
        <v>999</v>
      </c>
      <c r="K2509">
        <v>99</v>
      </c>
      <c r="L2509">
        <v>99</v>
      </c>
      <c r="M2509">
        <v>99</v>
      </c>
      <c r="N2509">
        <v>99</v>
      </c>
      <c r="O2509">
        <v>8</v>
      </c>
      <c r="P2509">
        <v>9999</v>
      </c>
      <c r="Q2509">
        <v>173</v>
      </c>
      <c r="R2509">
        <v>101299</v>
      </c>
      <c r="S2509">
        <v>101299</v>
      </c>
      <c r="T2509">
        <v>16.110208392975252</v>
      </c>
      <c r="U2509">
        <v>60.863937452492117</v>
      </c>
      <c r="V2509">
        <v>89.315001382314946</v>
      </c>
      <c r="W2509">
        <v>82.437746275876506</v>
      </c>
      <c r="X2509">
        <v>1.34256014373291</v>
      </c>
      <c r="Y2509">
        <v>2.68512028746582</v>
      </c>
      <c r="Z2509">
        <v>44.184049200880558</v>
      </c>
      <c r="AA2509">
        <v>10.048447340570606</v>
      </c>
      <c r="AB2509">
        <v>3.5861014339919626</v>
      </c>
      <c r="AC2509">
        <v>-8.1406238521265433</v>
      </c>
      <c r="AD2509">
        <v>7.9148478354310496</v>
      </c>
      <c r="AE2509">
        <v>8.0027690727176601</v>
      </c>
      <c r="AF2509">
        <v>2023</v>
      </c>
      <c r="AG2509">
        <v>1</v>
      </c>
      <c r="AH2509">
        <v>0</v>
      </c>
      <c r="AI2509">
        <v>740</v>
      </c>
      <c r="AJ2509">
        <v>5173</v>
      </c>
      <c r="AK2509">
        <v>1048</v>
      </c>
      <c r="AL2509">
        <v>9098</v>
      </c>
      <c r="AM2509">
        <v>0</v>
      </c>
      <c r="AN2509">
        <v>1547</v>
      </c>
      <c r="AO2509">
        <v>1496</v>
      </c>
      <c r="AP2509">
        <v>74</v>
      </c>
    </row>
    <row r="2510" spans="1:42">
      <c r="A2510">
        <v>13</v>
      </c>
      <c r="B2510">
        <v>56</v>
      </c>
      <c r="C2510">
        <v>2020</v>
      </c>
      <c r="D2510">
        <v>99</v>
      </c>
      <c r="E2510">
        <v>99</v>
      </c>
      <c r="F2510">
        <v>99</v>
      </c>
      <c r="G2510">
        <v>99</v>
      </c>
      <c r="H2510">
        <v>99</v>
      </c>
      <c r="I2510">
        <v>99</v>
      </c>
      <c r="J2510">
        <v>999</v>
      </c>
      <c r="K2510">
        <v>99</v>
      </c>
      <c r="L2510">
        <v>99</v>
      </c>
      <c r="M2510">
        <v>99</v>
      </c>
      <c r="N2510">
        <v>99</v>
      </c>
      <c r="O2510">
        <v>9</v>
      </c>
      <c r="P2510">
        <v>9999</v>
      </c>
      <c r="Q2510">
        <v>115</v>
      </c>
      <c r="R2510">
        <v>23667</v>
      </c>
      <c r="S2510">
        <v>23667</v>
      </c>
      <c r="T2510">
        <v>16.047703553471077</v>
      </c>
      <c r="U2510">
        <v>60.684032619258879</v>
      </c>
      <c r="V2510">
        <v>85.930020090510311</v>
      </c>
      <c r="W2510">
        <v>79.313408543541883</v>
      </c>
      <c r="X2510">
        <v>4.2252926015126551E-3</v>
      </c>
      <c r="Y2510">
        <v>8.4505852030253101E-3</v>
      </c>
      <c r="Z2510">
        <v>56.221743355727391</v>
      </c>
      <c r="AA2510">
        <v>11.471949954193878</v>
      </c>
      <c r="AB2510">
        <v>4.6449700374021088</v>
      </c>
      <c r="AC2510">
        <v>7.9881046239071072</v>
      </c>
      <c r="AD2510">
        <v>1.8491861096471496</v>
      </c>
      <c r="AE2510">
        <v>1.7988661178293197</v>
      </c>
      <c r="AF2510">
        <v>508</v>
      </c>
      <c r="AG2510">
        <v>0</v>
      </c>
      <c r="AH2510">
        <v>0</v>
      </c>
      <c r="AI2510">
        <v>108</v>
      </c>
      <c r="AJ2510">
        <v>966</v>
      </c>
      <c r="AK2510">
        <v>189</v>
      </c>
      <c r="AL2510">
        <v>1598</v>
      </c>
      <c r="AM2510">
        <v>0</v>
      </c>
      <c r="AN2510">
        <v>255</v>
      </c>
      <c r="AO2510">
        <v>256</v>
      </c>
      <c r="AP2510">
        <v>19</v>
      </c>
    </row>
    <row r="2511" spans="1:42">
      <c r="A2511">
        <v>13</v>
      </c>
      <c r="B2511">
        <v>57</v>
      </c>
      <c r="C2511">
        <v>2020</v>
      </c>
      <c r="D2511">
        <v>99</v>
      </c>
      <c r="E2511">
        <v>99</v>
      </c>
      <c r="F2511">
        <v>99</v>
      </c>
      <c r="G2511">
        <v>99</v>
      </c>
      <c r="H2511">
        <v>99</v>
      </c>
      <c r="I2511">
        <v>99</v>
      </c>
      <c r="J2511">
        <v>999</v>
      </c>
      <c r="K2511">
        <v>99</v>
      </c>
      <c r="L2511">
        <v>99</v>
      </c>
      <c r="M2511">
        <v>99</v>
      </c>
      <c r="N2511">
        <v>99</v>
      </c>
      <c r="O2511">
        <v>11</v>
      </c>
      <c r="P2511">
        <v>9999</v>
      </c>
      <c r="Q2511">
        <v>545</v>
      </c>
      <c r="R2511">
        <v>378202</v>
      </c>
      <c r="S2511">
        <v>378202</v>
      </c>
      <c r="T2511">
        <v>15.958273620975037</v>
      </c>
      <c r="U2511">
        <v>60.848768647442391</v>
      </c>
      <c r="V2511">
        <v>87.953215288377109</v>
      </c>
      <c r="W2511">
        <v>81.180817711170661</v>
      </c>
      <c r="X2511">
        <v>0.52617384360738451</v>
      </c>
      <c r="Y2511">
        <v>1.052347687214769</v>
      </c>
      <c r="Z2511">
        <v>34.354392626162742</v>
      </c>
      <c r="AA2511">
        <v>10.902645937456276</v>
      </c>
      <c r="AB2511">
        <v>3.5128289065311242</v>
      </c>
      <c r="AC2511">
        <v>-2.5846694230490872</v>
      </c>
      <c r="AD2511">
        <v>29.550254998131201</v>
      </c>
      <c r="AE2511">
        <v>29.422953088409077</v>
      </c>
      <c r="AF2511">
        <v>7571</v>
      </c>
      <c r="AG2511">
        <v>1</v>
      </c>
      <c r="AH2511">
        <v>1</v>
      </c>
      <c r="AI2511">
        <v>1714</v>
      </c>
      <c r="AJ2511">
        <v>37269</v>
      </c>
      <c r="AK2511">
        <v>10406</v>
      </c>
      <c r="AL2511">
        <v>44662</v>
      </c>
      <c r="AM2511">
        <v>31</v>
      </c>
      <c r="AN2511">
        <v>7772</v>
      </c>
      <c r="AO2511">
        <v>3423</v>
      </c>
      <c r="AP2511">
        <v>239</v>
      </c>
    </row>
    <row r="2512" spans="1:42">
      <c r="A2512">
        <v>13</v>
      </c>
      <c r="B2512">
        <v>58</v>
      </c>
      <c r="C2512">
        <v>2020</v>
      </c>
      <c r="D2512">
        <v>99</v>
      </c>
      <c r="E2512">
        <v>99</v>
      </c>
      <c r="F2512">
        <v>99</v>
      </c>
      <c r="G2512">
        <v>99</v>
      </c>
      <c r="H2512">
        <v>99</v>
      </c>
      <c r="I2512">
        <v>99</v>
      </c>
      <c r="J2512">
        <v>999</v>
      </c>
      <c r="K2512">
        <v>99</v>
      </c>
      <c r="L2512">
        <v>99</v>
      </c>
      <c r="M2512">
        <v>99</v>
      </c>
      <c r="N2512">
        <v>99</v>
      </c>
      <c r="O2512">
        <v>14</v>
      </c>
      <c r="P2512">
        <v>9999</v>
      </c>
      <c r="Q2512">
        <v>153</v>
      </c>
      <c r="R2512">
        <v>42114</v>
      </c>
      <c r="S2512">
        <v>42114</v>
      </c>
      <c r="T2512">
        <v>16.086930711877287</v>
      </c>
      <c r="U2512">
        <v>60.769102911145922</v>
      </c>
      <c r="V2512">
        <v>87.574348447290589</v>
      </c>
      <c r="W2512">
        <v>80.831123616849439</v>
      </c>
      <c r="X2512">
        <v>0.9949185543999618</v>
      </c>
      <c r="Y2512">
        <v>1.9898371087999236</v>
      </c>
      <c r="Z2512">
        <v>56.44441278434725</v>
      </c>
      <c r="AA2512">
        <v>10.235367640650525</v>
      </c>
      <c r="AB2512">
        <v>3.5372654241134742</v>
      </c>
      <c r="AC2512">
        <v>-10.925645393044173</v>
      </c>
      <c r="AD2512">
        <v>3.2905152246452904</v>
      </c>
      <c r="AE2512">
        <v>3.2622266054976441</v>
      </c>
      <c r="AF2512">
        <v>825</v>
      </c>
      <c r="AG2512">
        <v>2</v>
      </c>
      <c r="AH2512">
        <v>0</v>
      </c>
      <c r="AI2512">
        <v>211</v>
      </c>
      <c r="AJ2512">
        <v>2965</v>
      </c>
      <c r="AK2512">
        <v>944</v>
      </c>
      <c r="AL2512">
        <v>2795</v>
      </c>
      <c r="AM2512">
        <v>3</v>
      </c>
      <c r="AN2512">
        <v>1523</v>
      </c>
      <c r="AO2512">
        <v>417</v>
      </c>
      <c r="AP2512">
        <v>60</v>
      </c>
    </row>
    <row r="2513" spans="1:42">
      <c r="A2513">
        <v>13</v>
      </c>
      <c r="B2513">
        <v>59</v>
      </c>
      <c r="C2513">
        <v>2020</v>
      </c>
      <c r="D2513">
        <v>99</v>
      </c>
      <c r="E2513">
        <v>99</v>
      </c>
      <c r="F2513">
        <v>99</v>
      </c>
      <c r="G2513">
        <v>99</v>
      </c>
      <c r="H2513">
        <v>99</v>
      </c>
      <c r="I2513">
        <v>99</v>
      </c>
      <c r="J2513">
        <v>999</v>
      </c>
      <c r="K2513">
        <v>99</v>
      </c>
      <c r="L2513">
        <v>99</v>
      </c>
      <c r="M2513">
        <v>99</v>
      </c>
      <c r="N2513">
        <v>99</v>
      </c>
      <c r="O2513">
        <v>15</v>
      </c>
      <c r="P2513">
        <v>9999</v>
      </c>
      <c r="Q2513">
        <v>50</v>
      </c>
      <c r="R2513">
        <v>23817</v>
      </c>
      <c r="S2513">
        <v>23817</v>
      </c>
      <c r="T2513">
        <v>16.065541419994123</v>
      </c>
      <c r="U2513">
        <v>60.662258050971992</v>
      </c>
      <c r="V2513">
        <v>87.735495886360624</v>
      </c>
      <c r="W2513">
        <v>80.979862703111124</v>
      </c>
      <c r="X2513">
        <v>3.0608388965864717</v>
      </c>
      <c r="Y2513">
        <v>6.1216777931729434</v>
      </c>
      <c r="Z2513">
        <v>58.94948986018391</v>
      </c>
      <c r="AA2513">
        <v>10.521630817644452</v>
      </c>
      <c r="AB2513">
        <v>4.2902581478394577</v>
      </c>
      <c r="AC2513">
        <v>-1.6394057977092199E-2</v>
      </c>
      <c r="AD2513">
        <v>1.8609061382290175</v>
      </c>
      <c r="AE2513">
        <v>1.848302748993728</v>
      </c>
      <c r="AF2513">
        <v>632</v>
      </c>
      <c r="AG2513">
        <v>0</v>
      </c>
      <c r="AH2513">
        <v>0</v>
      </c>
      <c r="AI2513">
        <v>230</v>
      </c>
      <c r="AJ2513">
        <v>1219</v>
      </c>
      <c r="AK2513">
        <v>334</v>
      </c>
      <c r="AL2513">
        <v>531</v>
      </c>
      <c r="AM2513">
        <v>0</v>
      </c>
      <c r="AN2513">
        <v>972</v>
      </c>
      <c r="AO2513">
        <v>312</v>
      </c>
      <c r="AP2513">
        <v>14</v>
      </c>
    </row>
    <row r="2514" spans="1:42">
      <c r="A2514">
        <v>13</v>
      </c>
      <c r="B2514">
        <v>60</v>
      </c>
      <c r="C2514">
        <v>2020</v>
      </c>
      <c r="D2514">
        <v>99</v>
      </c>
      <c r="E2514">
        <v>99</v>
      </c>
      <c r="F2514">
        <v>99</v>
      </c>
      <c r="G2514">
        <v>99</v>
      </c>
      <c r="H2514">
        <v>99</v>
      </c>
      <c r="I2514">
        <v>99</v>
      </c>
      <c r="J2514">
        <v>999</v>
      </c>
      <c r="K2514">
        <v>99</v>
      </c>
      <c r="L2514">
        <v>99</v>
      </c>
      <c r="M2514">
        <v>99</v>
      </c>
      <c r="N2514">
        <v>99</v>
      </c>
      <c r="O2514">
        <v>16</v>
      </c>
      <c r="P2514">
        <v>9999</v>
      </c>
      <c r="Q2514">
        <v>321</v>
      </c>
      <c r="R2514">
        <v>223855</v>
      </c>
      <c r="S2514">
        <v>223855</v>
      </c>
      <c r="T2514">
        <v>16.119997319693557</v>
      </c>
      <c r="U2514">
        <v>60.915150432199411</v>
      </c>
      <c r="V2514">
        <v>87.290321642340146</v>
      </c>
      <c r="W2514">
        <v>80.568966875879482</v>
      </c>
      <c r="X2514">
        <v>2.1531795135243796</v>
      </c>
      <c r="Y2514">
        <v>4.3063590270487593</v>
      </c>
      <c r="Z2514">
        <v>67.283286055705688</v>
      </c>
      <c r="AA2514">
        <v>9.7647169075404321</v>
      </c>
      <c r="AB2514">
        <v>3.6826613875561511</v>
      </c>
      <c r="AC2514">
        <v>-10.874904535062798</v>
      </c>
      <c r="AD2514">
        <v>17.490579987960565</v>
      </c>
      <c r="AE2514">
        <v>17.283974250554596</v>
      </c>
      <c r="AF2514">
        <v>4210</v>
      </c>
      <c r="AG2514">
        <v>0</v>
      </c>
      <c r="AH2514">
        <v>0</v>
      </c>
      <c r="AI2514">
        <v>1461</v>
      </c>
      <c r="AJ2514">
        <v>9441</v>
      </c>
      <c r="AK2514">
        <v>1777</v>
      </c>
      <c r="AL2514">
        <v>17005</v>
      </c>
      <c r="AM2514">
        <v>0</v>
      </c>
      <c r="AN2514">
        <v>4319</v>
      </c>
      <c r="AO2514">
        <v>4485</v>
      </c>
      <c r="AP2514">
        <v>174</v>
      </c>
    </row>
    <row r="2515" spans="1:42">
      <c r="A2515">
        <v>13</v>
      </c>
      <c r="B2515">
        <v>61</v>
      </c>
      <c r="C2515">
        <v>2020</v>
      </c>
      <c r="D2515">
        <v>99</v>
      </c>
      <c r="E2515">
        <v>99</v>
      </c>
      <c r="F2515">
        <v>99</v>
      </c>
      <c r="G2515">
        <v>99</v>
      </c>
      <c r="H2515">
        <v>99</v>
      </c>
      <c r="I2515">
        <v>99</v>
      </c>
      <c r="J2515">
        <v>999</v>
      </c>
      <c r="K2515">
        <v>99</v>
      </c>
      <c r="L2515">
        <v>99</v>
      </c>
      <c r="M2515">
        <v>99</v>
      </c>
      <c r="N2515">
        <v>99</v>
      </c>
      <c r="O2515">
        <v>18</v>
      </c>
      <c r="P2515">
        <v>9999</v>
      </c>
      <c r="Q2515">
        <v>108</v>
      </c>
      <c r="R2515">
        <v>60513.48</v>
      </c>
      <c r="S2515">
        <v>60513.48</v>
      </c>
      <c r="T2515">
        <v>16.059036102369255</v>
      </c>
      <c r="U2515">
        <v>60.674877894974799</v>
      </c>
      <c r="V2515">
        <v>85.926600965119007</v>
      </c>
      <c r="W2515">
        <v>79.310252690806522</v>
      </c>
      <c r="X2515">
        <v>3.4570809677447079</v>
      </c>
      <c r="Y2515">
        <v>6.9141619354894157</v>
      </c>
      <c r="Z2515">
        <v>60.708787529654543</v>
      </c>
      <c r="AA2515">
        <v>11.272831521112376</v>
      </c>
      <c r="AB2515">
        <v>5.1494164118448555</v>
      </c>
      <c r="AC2515">
        <v>9.4126284175584622</v>
      </c>
      <c r="AD2515">
        <v>4.7281314345886942</v>
      </c>
      <c r="AE2515">
        <v>4.5992866656448452</v>
      </c>
      <c r="AF2515">
        <v>1231.9100000000001</v>
      </c>
      <c r="AG2515">
        <v>0</v>
      </c>
      <c r="AH2515">
        <v>0</v>
      </c>
      <c r="AI2515">
        <v>469</v>
      </c>
      <c r="AJ2515">
        <v>6600.8900000000012</v>
      </c>
      <c r="AK2515">
        <v>1009.89</v>
      </c>
      <c r="AL2515">
        <v>5029.8899999999994</v>
      </c>
      <c r="AM2515">
        <v>1</v>
      </c>
      <c r="AN2515">
        <v>1457</v>
      </c>
      <c r="AO2515">
        <v>1169</v>
      </c>
      <c r="AP2515">
        <v>47</v>
      </c>
    </row>
    <row r="2516" spans="1:42">
      <c r="A2516">
        <v>13</v>
      </c>
      <c r="B2516">
        <v>62</v>
      </c>
      <c r="C2516">
        <v>2020</v>
      </c>
      <c r="D2516">
        <v>99</v>
      </c>
      <c r="E2516">
        <v>99</v>
      </c>
      <c r="F2516">
        <v>99</v>
      </c>
      <c r="G2516">
        <v>99</v>
      </c>
      <c r="H2516">
        <v>99</v>
      </c>
      <c r="I2516">
        <v>99</v>
      </c>
      <c r="J2516">
        <v>999</v>
      </c>
      <c r="K2516">
        <v>99</v>
      </c>
      <c r="L2516">
        <v>99</v>
      </c>
      <c r="M2516">
        <v>99</v>
      </c>
      <c r="N2516">
        <v>99</v>
      </c>
      <c r="O2516">
        <v>54</v>
      </c>
      <c r="P2516">
        <v>9999</v>
      </c>
      <c r="Q2516">
        <v>44</v>
      </c>
      <c r="R2516">
        <v>6178.88</v>
      </c>
      <c r="S2516">
        <v>6178.88</v>
      </c>
      <c r="T2516">
        <v>15.59424361696618</v>
      </c>
      <c r="U2516">
        <v>59.752201046144307</v>
      </c>
      <c r="V2516">
        <v>87.495469837153308</v>
      </c>
      <c r="W2516">
        <v>80.758318659692179</v>
      </c>
      <c r="X2516">
        <v>0</v>
      </c>
      <c r="Y2516">
        <v>0</v>
      </c>
      <c r="Z2516">
        <v>19.987441089647312</v>
      </c>
      <c r="AA2516">
        <v>10.019868232531518</v>
      </c>
      <c r="AB2516">
        <v>4.4406469785196956</v>
      </c>
      <c r="AC2516">
        <v>-0.13553510407707903</v>
      </c>
      <c r="AD2516">
        <v>0.48277766802622119</v>
      </c>
      <c r="AE2516">
        <v>0.47819611795335248</v>
      </c>
      <c r="AF2516">
        <v>94.88</v>
      </c>
      <c r="AG2516">
        <v>0</v>
      </c>
      <c r="AH2516">
        <v>0</v>
      </c>
      <c r="AI2516">
        <v>20</v>
      </c>
      <c r="AJ2516">
        <v>1022</v>
      </c>
      <c r="AK2516">
        <v>132</v>
      </c>
      <c r="AL2516">
        <v>878</v>
      </c>
      <c r="AM2516">
        <v>0</v>
      </c>
      <c r="AN2516">
        <v>155</v>
      </c>
      <c r="AO2516">
        <v>105</v>
      </c>
      <c r="AP2516">
        <v>9</v>
      </c>
    </row>
    <row r="2517" spans="1:42">
      <c r="A2517">
        <v>13</v>
      </c>
      <c r="B2517">
        <v>63</v>
      </c>
      <c r="C2517">
        <v>2019</v>
      </c>
      <c r="D2517">
        <v>99</v>
      </c>
      <c r="E2517">
        <v>99</v>
      </c>
      <c r="F2517">
        <v>99</v>
      </c>
      <c r="G2517">
        <v>99</v>
      </c>
      <c r="H2517">
        <v>99</v>
      </c>
      <c r="I2517">
        <v>99</v>
      </c>
      <c r="J2517">
        <v>999</v>
      </c>
      <c r="K2517">
        <v>99</v>
      </c>
      <c r="L2517">
        <v>99</v>
      </c>
      <c r="M2517">
        <v>99</v>
      </c>
      <c r="N2517">
        <v>99</v>
      </c>
      <c r="O2517">
        <v>1</v>
      </c>
      <c r="P2517">
        <v>9999</v>
      </c>
      <c r="Q2517">
        <v>281</v>
      </c>
      <c r="R2517">
        <v>160503</v>
      </c>
      <c r="S2517">
        <v>157911</v>
      </c>
      <c r="T2517">
        <v>15.804209267116502</v>
      </c>
      <c r="U2517">
        <v>60.820943442825389</v>
      </c>
      <c r="V2517">
        <v>87.728354712581861</v>
      </c>
      <c r="W2517">
        <v>80.593426993687004</v>
      </c>
      <c r="X2517">
        <v>1.7974741905135725</v>
      </c>
      <c r="Y2517">
        <v>3.594948381027145</v>
      </c>
      <c r="Z2517">
        <v>66.499068553235759</v>
      </c>
      <c r="AA2517">
        <v>8.711988760881999</v>
      </c>
      <c r="AB2517">
        <v>2.623743647003729</v>
      </c>
      <c r="AC2517">
        <v>-25.735366163229536</v>
      </c>
      <c r="AD2517">
        <v>12.036310733488817</v>
      </c>
      <c r="AE2517">
        <v>12.116711445624141</v>
      </c>
      <c r="AF2517">
        <v>3055</v>
      </c>
      <c r="AG2517">
        <v>0</v>
      </c>
      <c r="AH2517">
        <v>0</v>
      </c>
      <c r="AI2517">
        <v>1050</v>
      </c>
      <c r="AJ2517">
        <v>8622</v>
      </c>
      <c r="AK2517">
        <v>2670</v>
      </c>
      <c r="AL2517">
        <v>12045</v>
      </c>
      <c r="AM2517">
        <v>5</v>
      </c>
      <c r="AN2517">
        <v>3761</v>
      </c>
      <c r="AO2517">
        <v>3032</v>
      </c>
      <c r="AP2517">
        <v>131</v>
      </c>
    </row>
    <row r="2518" spans="1:42">
      <c r="A2518">
        <v>13</v>
      </c>
      <c r="B2518">
        <v>64</v>
      </c>
      <c r="C2518">
        <v>2019</v>
      </c>
      <c r="D2518">
        <v>99</v>
      </c>
      <c r="E2518">
        <v>99</v>
      </c>
      <c r="F2518">
        <v>99</v>
      </c>
      <c r="G2518">
        <v>99</v>
      </c>
      <c r="H2518">
        <v>99</v>
      </c>
      <c r="I2518">
        <v>99</v>
      </c>
      <c r="J2518">
        <v>999</v>
      </c>
      <c r="K2518">
        <v>99</v>
      </c>
      <c r="L2518">
        <v>99</v>
      </c>
      <c r="M2518">
        <v>99</v>
      </c>
      <c r="N2518">
        <v>99</v>
      </c>
      <c r="O2518">
        <v>4</v>
      </c>
      <c r="P2518">
        <v>9999</v>
      </c>
      <c r="Q2518">
        <v>439</v>
      </c>
      <c r="R2518">
        <v>276454</v>
      </c>
      <c r="S2518">
        <v>275512</v>
      </c>
      <c r="T2518">
        <v>15.895577564441098</v>
      </c>
      <c r="U2518">
        <v>60.572762710880113</v>
      </c>
      <c r="V2518">
        <v>88.078749519816128</v>
      </c>
      <c r="W2518">
        <v>81.199983666773562</v>
      </c>
      <c r="X2518">
        <v>0.87175443292554988</v>
      </c>
      <c r="Y2518">
        <v>1.7435088658510998</v>
      </c>
      <c r="Z2518">
        <v>57.689163477468199</v>
      </c>
      <c r="AA2518">
        <v>8.6195788186726006</v>
      </c>
      <c r="AB2518">
        <v>2.6510751765644796</v>
      </c>
      <c r="AC2518">
        <v>-25.928471765723128</v>
      </c>
      <c r="AD2518">
        <v>20.731614035350855</v>
      </c>
      <c r="AE2518">
        <v>21.299490736970547</v>
      </c>
      <c r="AF2518">
        <v>2741</v>
      </c>
      <c r="AG2518">
        <v>2</v>
      </c>
      <c r="AH2518">
        <v>0</v>
      </c>
      <c r="AI2518">
        <v>1280</v>
      </c>
      <c r="AJ2518">
        <v>11580.5</v>
      </c>
      <c r="AK2518">
        <v>3640</v>
      </c>
      <c r="AL2518">
        <v>13540.5</v>
      </c>
      <c r="AM2518">
        <v>10</v>
      </c>
      <c r="AN2518">
        <v>5542</v>
      </c>
      <c r="AO2518">
        <v>2501</v>
      </c>
      <c r="AP2518">
        <v>175</v>
      </c>
    </row>
    <row r="2519" spans="1:42">
      <c r="A2519">
        <v>13</v>
      </c>
      <c r="B2519">
        <v>65</v>
      </c>
      <c r="C2519">
        <v>2019</v>
      </c>
      <c r="D2519">
        <v>99</v>
      </c>
      <c r="E2519">
        <v>99</v>
      </c>
      <c r="F2519">
        <v>99</v>
      </c>
      <c r="G2519">
        <v>99</v>
      </c>
      <c r="H2519">
        <v>99</v>
      </c>
      <c r="I2519">
        <v>99</v>
      </c>
      <c r="J2519">
        <v>999</v>
      </c>
      <c r="K2519">
        <v>99</v>
      </c>
      <c r="L2519">
        <v>99</v>
      </c>
      <c r="M2519">
        <v>99</v>
      </c>
      <c r="N2519">
        <v>99</v>
      </c>
      <c r="O2519">
        <v>8</v>
      </c>
      <c r="P2519">
        <v>9999</v>
      </c>
      <c r="Q2519">
        <v>173</v>
      </c>
      <c r="R2519">
        <v>104612</v>
      </c>
      <c r="S2519">
        <v>104313</v>
      </c>
      <c r="T2519">
        <v>15.886370588460212</v>
      </c>
      <c r="U2519">
        <v>60.553027906397105</v>
      </c>
      <c r="V2519">
        <v>87.833596672171097</v>
      </c>
      <c r="W2519">
        <v>80.983894145504479</v>
      </c>
      <c r="X2519">
        <v>0.68825756127404114</v>
      </c>
      <c r="Y2519">
        <v>1.3765151225480823</v>
      </c>
      <c r="Z2519">
        <v>67.222689557603346</v>
      </c>
      <c r="AA2519">
        <v>8.9735796699787684</v>
      </c>
      <c r="AB2519">
        <v>2.6740218434169978</v>
      </c>
      <c r="AC2519">
        <v>-24.286685340143976</v>
      </c>
      <c r="AD2519">
        <v>7.8449782150597311</v>
      </c>
      <c r="AE2519">
        <v>8.0428477997639742</v>
      </c>
      <c r="AF2519">
        <v>2670</v>
      </c>
      <c r="AG2519">
        <v>2</v>
      </c>
      <c r="AH2519">
        <v>0</v>
      </c>
      <c r="AI2519">
        <v>643</v>
      </c>
      <c r="AJ2519">
        <v>6094</v>
      </c>
      <c r="AK2519">
        <v>1555</v>
      </c>
      <c r="AL2519">
        <v>9033</v>
      </c>
      <c r="AM2519">
        <v>5</v>
      </c>
      <c r="AN2519">
        <v>1818</v>
      </c>
      <c r="AO2519">
        <v>1911</v>
      </c>
      <c r="AP2519">
        <v>81</v>
      </c>
    </row>
    <row r="2520" spans="1:42">
      <c r="A2520">
        <v>13</v>
      </c>
      <c r="B2520">
        <v>66</v>
      </c>
      <c r="C2520">
        <v>2019</v>
      </c>
      <c r="D2520">
        <v>99</v>
      </c>
      <c r="E2520">
        <v>99</v>
      </c>
      <c r="F2520">
        <v>99</v>
      </c>
      <c r="G2520">
        <v>99</v>
      </c>
      <c r="H2520">
        <v>99</v>
      </c>
      <c r="I2520">
        <v>99</v>
      </c>
      <c r="J2520">
        <v>999</v>
      </c>
      <c r="K2520">
        <v>99</v>
      </c>
      <c r="L2520">
        <v>99</v>
      </c>
      <c r="M2520">
        <v>99</v>
      </c>
      <c r="N2520">
        <v>99</v>
      </c>
      <c r="O2520">
        <v>9</v>
      </c>
      <c r="P2520">
        <v>9999</v>
      </c>
      <c r="Q2520">
        <v>95</v>
      </c>
      <c r="R2520">
        <v>25469</v>
      </c>
      <c r="S2520">
        <v>25008</v>
      </c>
      <c r="T2520">
        <v>15.583179551611771</v>
      </c>
      <c r="U2520">
        <v>60.346928982725522</v>
      </c>
      <c r="V2520">
        <v>86.629838581663805</v>
      </c>
      <c r="W2520">
        <v>79.48497680742183</v>
      </c>
      <c r="X2520">
        <v>0</v>
      </c>
      <c r="Y2520">
        <v>0</v>
      </c>
      <c r="Z2520">
        <v>87.875456437237418</v>
      </c>
      <c r="AA2520">
        <v>9.6257789727769136</v>
      </c>
      <c r="AB2520">
        <v>2.5871876300508441</v>
      </c>
      <c r="AC2520">
        <v>-21.679732162406847</v>
      </c>
      <c r="AD2520">
        <v>1.9099505808067556</v>
      </c>
      <c r="AE2520">
        <v>1.8925038469100763</v>
      </c>
      <c r="AF2520">
        <v>649</v>
      </c>
      <c r="AG2520">
        <v>0</v>
      </c>
      <c r="AH2520">
        <v>0</v>
      </c>
      <c r="AI2520">
        <v>100</v>
      </c>
      <c r="AJ2520">
        <v>1766</v>
      </c>
      <c r="AK2520">
        <v>256</v>
      </c>
      <c r="AL2520">
        <v>1070</v>
      </c>
      <c r="AM2520">
        <v>1</v>
      </c>
      <c r="AN2520">
        <v>261</v>
      </c>
      <c r="AO2520">
        <v>461</v>
      </c>
      <c r="AP2520">
        <v>21</v>
      </c>
    </row>
    <row r="2521" spans="1:42">
      <c r="A2521">
        <v>13</v>
      </c>
      <c r="B2521">
        <v>67</v>
      </c>
      <c r="C2521">
        <v>2019</v>
      </c>
      <c r="D2521">
        <v>99</v>
      </c>
      <c r="E2521">
        <v>99</v>
      </c>
      <c r="F2521">
        <v>99</v>
      </c>
      <c r="G2521">
        <v>99</v>
      </c>
      <c r="H2521">
        <v>99</v>
      </c>
      <c r="I2521">
        <v>99</v>
      </c>
      <c r="J2521">
        <v>999</v>
      </c>
      <c r="K2521">
        <v>99</v>
      </c>
      <c r="L2521">
        <v>99</v>
      </c>
      <c r="M2521">
        <v>99</v>
      </c>
      <c r="N2521">
        <v>99</v>
      </c>
      <c r="O2521">
        <v>11</v>
      </c>
      <c r="P2521">
        <v>9999</v>
      </c>
      <c r="Q2521">
        <v>571</v>
      </c>
      <c r="R2521">
        <v>387137</v>
      </c>
      <c r="S2521">
        <v>379605</v>
      </c>
      <c r="T2521">
        <v>15.689316701839399</v>
      </c>
      <c r="U2521">
        <v>60.716676545356371</v>
      </c>
      <c r="V2521">
        <v>87.343698415599221</v>
      </c>
      <c r="W2521">
        <v>80.049015081466578</v>
      </c>
      <c r="X2521">
        <v>0.53495274282747451</v>
      </c>
      <c r="Y2521">
        <v>1.0699054856549493</v>
      </c>
      <c r="Z2521">
        <v>47.768102764654387</v>
      </c>
      <c r="AA2521">
        <v>9.0491334431168973</v>
      </c>
      <c r="AB2521">
        <v>2.6755417040669367</v>
      </c>
      <c r="AC2521">
        <v>-23.2390092260373</v>
      </c>
      <c r="AD2521">
        <v>29.031863756008679</v>
      </c>
      <c r="AE2521">
        <v>28.930815476748428</v>
      </c>
      <c r="AF2521">
        <v>7324</v>
      </c>
      <c r="AG2521">
        <v>1</v>
      </c>
      <c r="AH2521">
        <v>12</v>
      </c>
      <c r="AI2521">
        <v>1477</v>
      </c>
      <c r="AJ2521">
        <v>33475</v>
      </c>
      <c r="AK2521">
        <v>9055</v>
      </c>
      <c r="AL2521">
        <v>41232</v>
      </c>
      <c r="AM2521">
        <v>25</v>
      </c>
      <c r="AN2521">
        <v>7547</v>
      </c>
      <c r="AO2521">
        <v>3660</v>
      </c>
      <c r="AP2521">
        <v>252</v>
      </c>
    </row>
    <row r="2522" spans="1:42">
      <c r="A2522">
        <v>13</v>
      </c>
      <c r="B2522">
        <v>68</v>
      </c>
      <c r="C2522">
        <v>2019</v>
      </c>
      <c r="D2522">
        <v>99</v>
      </c>
      <c r="E2522">
        <v>99</v>
      </c>
      <c r="F2522">
        <v>99</v>
      </c>
      <c r="G2522">
        <v>99</v>
      </c>
      <c r="H2522">
        <v>99</v>
      </c>
      <c r="I2522">
        <v>99</v>
      </c>
      <c r="J2522">
        <v>999</v>
      </c>
      <c r="K2522">
        <v>99</v>
      </c>
      <c r="L2522">
        <v>99</v>
      </c>
      <c r="M2522">
        <v>99</v>
      </c>
      <c r="N2522">
        <v>99</v>
      </c>
      <c r="O2522">
        <v>14</v>
      </c>
      <c r="P2522">
        <v>9999</v>
      </c>
      <c r="Q2522">
        <v>160</v>
      </c>
      <c r="R2522">
        <v>46159</v>
      </c>
      <c r="S2522">
        <v>45859</v>
      </c>
      <c r="T2522">
        <v>15.941073246820775</v>
      </c>
      <c r="U2522">
        <v>60.756056608299346</v>
      </c>
      <c r="V2522">
        <v>84.643510301029764</v>
      </c>
      <c r="W2522">
        <v>77.86188708868454</v>
      </c>
      <c r="X2522">
        <v>7.149201672479906E-2</v>
      </c>
      <c r="Y2522">
        <v>0.14298403344959812</v>
      </c>
      <c r="Z2522">
        <v>65.865811651032303</v>
      </c>
      <c r="AA2522">
        <v>9.913146147677244</v>
      </c>
      <c r="AB2522">
        <v>2.6809124557654376</v>
      </c>
      <c r="AC2522">
        <v>-29.425414505334324</v>
      </c>
      <c r="AD2522">
        <v>3.4615182716030861</v>
      </c>
      <c r="AE2522">
        <v>3.3995565038398934</v>
      </c>
      <c r="AF2522">
        <v>1010</v>
      </c>
      <c r="AG2522">
        <v>4</v>
      </c>
      <c r="AH2522">
        <v>0</v>
      </c>
      <c r="AI2522">
        <v>181</v>
      </c>
      <c r="AJ2522">
        <v>2871</v>
      </c>
      <c r="AK2522">
        <v>926</v>
      </c>
      <c r="AL2522">
        <v>2490</v>
      </c>
      <c r="AM2522">
        <v>2</v>
      </c>
      <c r="AN2522">
        <v>1737</v>
      </c>
      <c r="AO2522">
        <v>705</v>
      </c>
      <c r="AP2522">
        <v>60</v>
      </c>
    </row>
    <row r="2523" spans="1:42">
      <c r="A2523">
        <v>13</v>
      </c>
      <c r="B2523">
        <v>69</v>
      </c>
      <c r="C2523">
        <v>2019</v>
      </c>
      <c r="D2523">
        <v>99</v>
      </c>
      <c r="E2523">
        <v>99</v>
      </c>
      <c r="F2523">
        <v>99</v>
      </c>
      <c r="G2523">
        <v>99</v>
      </c>
      <c r="H2523">
        <v>99</v>
      </c>
      <c r="I2523">
        <v>99</v>
      </c>
      <c r="J2523">
        <v>999</v>
      </c>
      <c r="K2523">
        <v>99</v>
      </c>
      <c r="L2523">
        <v>99</v>
      </c>
      <c r="M2523">
        <v>99</v>
      </c>
      <c r="N2523">
        <v>99</v>
      </c>
      <c r="O2523">
        <v>15</v>
      </c>
      <c r="P2523">
        <v>9999</v>
      </c>
      <c r="Q2523">
        <v>55</v>
      </c>
      <c r="R2523">
        <v>25791</v>
      </c>
      <c r="S2523">
        <v>25758</v>
      </c>
      <c r="T2523">
        <v>15.987321158543676</v>
      </c>
      <c r="U2523">
        <v>60.744855967078195</v>
      </c>
      <c r="V2523">
        <v>85.361225750099493</v>
      </c>
      <c r="W2523">
        <v>78.742907058001222</v>
      </c>
      <c r="X2523">
        <v>3.222054204955215</v>
      </c>
      <c r="Y2523">
        <v>6.44410840991043</v>
      </c>
      <c r="Z2523">
        <v>95.886161839401353</v>
      </c>
      <c r="AA2523">
        <v>9.6933944558013607</v>
      </c>
      <c r="AB2523">
        <v>2.7011168143974538</v>
      </c>
      <c r="AC2523">
        <v>-25.433874952769095</v>
      </c>
      <c r="AD2523">
        <v>1.9340977435151372</v>
      </c>
      <c r="AE2523">
        <v>1.9310625501641447</v>
      </c>
      <c r="AF2523">
        <v>706</v>
      </c>
      <c r="AG2523">
        <v>1</v>
      </c>
      <c r="AH2523">
        <v>0</v>
      </c>
      <c r="AI2523">
        <v>172</v>
      </c>
      <c r="AJ2523">
        <v>1359</v>
      </c>
      <c r="AK2523">
        <v>339</v>
      </c>
      <c r="AL2523">
        <v>831</v>
      </c>
      <c r="AM2523">
        <v>1</v>
      </c>
      <c r="AN2523">
        <v>971</v>
      </c>
      <c r="AO2523">
        <v>598</v>
      </c>
      <c r="AP2523">
        <v>18</v>
      </c>
    </row>
    <row r="2524" spans="1:42">
      <c r="A2524">
        <v>13</v>
      </c>
      <c r="B2524">
        <v>70</v>
      </c>
      <c r="C2524">
        <v>2019</v>
      </c>
      <c r="D2524">
        <v>99</v>
      </c>
      <c r="E2524">
        <v>99</v>
      </c>
      <c r="F2524">
        <v>99</v>
      </c>
      <c r="G2524">
        <v>99</v>
      </c>
      <c r="H2524">
        <v>99</v>
      </c>
      <c r="I2524">
        <v>99</v>
      </c>
      <c r="J2524">
        <v>999</v>
      </c>
      <c r="K2524">
        <v>99</v>
      </c>
      <c r="L2524">
        <v>99</v>
      </c>
      <c r="M2524">
        <v>99</v>
      </c>
      <c r="N2524">
        <v>99</v>
      </c>
      <c r="O2524">
        <v>16</v>
      </c>
      <c r="P2524">
        <v>9999</v>
      </c>
      <c r="Q2524">
        <v>341</v>
      </c>
      <c r="R2524">
        <v>232382</v>
      </c>
      <c r="S2524">
        <v>229053</v>
      </c>
      <c r="T2524">
        <v>15.875782117375707</v>
      </c>
      <c r="U2524">
        <v>61.105167799592238</v>
      </c>
      <c r="V2524">
        <v>84.885086160425686</v>
      </c>
      <c r="W2524">
        <v>77.936676227772054</v>
      </c>
      <c r="X2524">
        <v>2.4657675723593044</v>
      </c>
      <c r="Y2524">
        <v>4.9315351447186089</v>
      </c>
      <c r="Z2524">
        <v>68.682600201392532</v>
      </c>
      <c r="AA2524">
        <v>9.5952135947762471</v>
      </c>
      <c r="AB2524">
        <v>2.8432722633317113</v>
      </c>
      <c r="AC2524">
        <v>-31.24311394257214</v>
      </c>
      <c r="AD2524">
        <v>17.426602374221037</v>
      </c>
      <c r="AE2524">
        <v>16.996152656013439</v>
      </c>
      <c r="AF2524">
        <v>5126</v>
      </c>
      <c r="AG2524">
        <v>0</v>
      </c>
      <c r="AH2524">
        <v>0</v>
      </c>
      <c r="AI2524">
        <v>1847</v>
      </c>
      <c r="AJ2524">
        <v>10962</v>
      </c>
      <c r="AK2524">
        <v>2729</v>
      </c>
      <c r="AL2524">
        <v>17567</v>
      </c>
      <c r="AM2524">
        <v>0</v>
      </c>
      <c r="AN2524">
        <v>4537</v>
      </c>
      <c r="AO2524">
        <v>4981</v>
      </c>
      <c r="AP2524">
        <v>189</v>
      </c>
    </row>
    <row r="2525" spans="1:42">
      <c r="A2525">
        <v>13</v>
      </c>
      <c r="B2525">
        <v>71</v>
      </c>
      <c r="C2525">
        <v>2019</v>
      </c>
      <c r="D2525">
        <v>99</v>
      </c>
      <c r="E2525">
        <v>99</v>
      </c>
      <c r="F2525">
        <v>99</v>
      </c>
      <c r="G2525">
        <v>99</v>
      </c>
      <c r="H2525">
        <v>99</v>
      </c>
      <c r="I2525">
        <v>99</v>
      </c>
      <c r="J2525">
        <v>999</v>
      </c>
      <c r="K2525">
        <v>99</v>
      </c>
      <c r="L2525">
        <v>99</v>
      </c>
      <c r="M2525">
        <v>99</v>
      </c>
      <c r="N2525">
        <v>99</v>
      </c>
      <c r="O2525">
        <v>18</v>
      </c>
      <c r="P2525">
        <v>9999</v>
      </c>
      <c r="Q2525">
        <v>106</v>
      </c>
      <c r="R2525">
        <v>67949</v>
      </c>
      <c r="S2525">
        <v>66585</v>
      </c>
      <c r="T2525">
        <v>15.68605866164329</v>
      </c>
      <c r="U2525">
        <v>60.838612300067581</v>
      </c>
      <c r="V2525">
        <v>83.71115667613698</v>
      </c>
      <c r="W2525">
        <v>76.703397161523057</v>
      </c>
      <c r="X2525">
        <v>3.0846664410072262</v>
      </c>
      <c r="Y2525">
        <v>6.1693328820144524</v>
      </c>
      <c r="Z2525">
        <v>87.733447144181653</v>
      </c>
      <c r="AA2525">
        <v>10.996905741834142</v>
      </c>
      <c r="AB2525">
        <v>2.7861470026131294</v>
      </c>
      <c r="AC2525">
        <v>-33.212896863653434</v>
      </c>
      <c r="AD2525">
        <v>5.0955762697882996</v>
      </c>
      <c r="AE2525">
        <v>4.8625464345762897</v>
      </c>
      <c r="AF2525">
        <v>1470</v>
      </c>
      <c r="AG2525">
        <v>1</v>
      </c>
      <c r="AH2525">
        <v>0</v>
      </c>
      <c r="AI2525">
        <v>384</v>
      </c>
      <c r="AJ2525">
        <v>7900</v>
      </c>
      <c r="AK2525">
        <v>1495</v>
      </c>
      <c r="AL2525">
        <v>7532</v>
      </c>
      <c r="AM2525">
        <v>1</v>
      </c>
      <c r="AN2525">
        <v>2113</v>
      </c>
      <c r="AO2525">
        <v>1496</v>
      </c>
      <c r="AP2525">
        <v>47</v>
      </c>
    </row>
    <row r="2526" spans="1:42">
      <c r="A2526">
        <v>13</v>
      </c>
      <c r="B2526">
        <v>72</v>
      </c>
      <c r="C2526">
        <v>2019</v>
      </c>
      <c r="D2526">
        <v>99</v>
      </c>
      <c r="E2526">
        <v>99</v>
      </c>
      <c r="F2526">
        <v>99</v>
      </c>
      <c r="G2526">
        <v>99</v>
      </c>
      <c r="H2526">
        <v>99</v>
      </c>
      <c r="I2526">
        <v>99</v>
      </c>
      <c r="J2526">
        <v>999</v>
      </c>
      <c r="K2526">
        <v>99</v>
      </c>
      <c r="L2526">
        <v>99</v>
      </c>
      <c r="M2526">
        <v>99</v>
      </c>
      <c r="N2526">
        <v>99</v>
      </c>
      <c r="O2526">
        <v>54</v>
      </c>
      <c r="P2526">
        <v>9999</v>
      </c>
      <c r="Q2526">
        <v>33</v>
      </c>
      <c r="R2526">
        <v>7011</v>
      </c>
      <c r="S2526">
        <v>6984</v>
      </c>
      <c r="T2526">
        <v>15.830551989730425</v>
      </c>
      <c r="U2526">
        <v>60.581615120274918</v>
      </c>
      <c r="V2526">
        <v>85.78793006519146</v>
      </c>
      <c r="W2526">
        <v>79.108705612829468</v>
      </c>
      <c r="X2526">
        <v>0</v>
      </c>
      <c r="Y2526">
        <v>0</v>
      </c>
      <c r="Z2526">
        <v>68.563685636856363</v>
      </c>
      <c r="AA2526">
        <v>9.8574312352769358</v>
      </c>
      <c r="AB2526">
        <v>2.8490437540250322</v>
      </c>
      <c r="AC2526">
        <v>-25.603423117664381</v>
      </c>
      <c r="AD2526">
        <v>0.52576322282131838</v>
      </c>
      <c r="AE2526">
        <v>0.52601880186426497</v>
      </c>
      <c r="AF2526">
        <v>120</v>
      </c>
      <c r="AG2526">
        <v>0</v>
      </c>
      <c r="AH2526">
        <v>0</v>
      </c>
      <c r="AI2526">
        <v>32</v>
      </c>
      <c r="AJ2526">
        <v>1092</v>
      </c>
      <c r="AK2526">
        <v>173</v>
      </c>
      <c r="AL2526">
        <v>1465</v>
      </c>
      <c r="AM2526">
        <v>0</v>
      </c>
      <c r="AN2526">
        <v>183</v>
      </c>
      <c r="AO2526">
        <v>209</v>
      </c>
      <c r="AP2526">
        <v>9</v>
      </c>
    </row>
    <row r="2527" spans="1:42">
      <c r="A2527">
        <v>13</v>
      </c>
      <c r="B2527">
        <v>73</v>
      </c>
      <c r="C2527">
        <v>2018</v>
      </c>
      <c r="D2527">
        <v>99</v>
      </c>
      <c r="E2527">
        <v>99</v>
      </c>
      <c r="F2527">
        <v>99</v>
      </c>
      <c r="G2527">
        <v>99</v>
      </c>
      <c r="H2527">
        <v>99</v>
      </c>
      <c r="I2527">
        <v>99</v>
      </c>
      <c r="J2527">
        <v>999</v>
      </c>
      <c r="K2527">
        <v>99</v>
      </c>
      <c r="L2527">
        <v>99</v>
      </c>
      <c r="M2527">
        <v>99</v>
      </c>
      <c r="N2527">
        <v>99</v>
      </c>
      <c r="O2527">
        <v>1</v>
      </c>
      <c r="P2527">
        <v>9999</v>
      </c>
      <c r="Q2527">
        <v>311</v>
      </c>
      <c r="R2527">
        <v>174051</v>
      </c>
      <c r="S2527">
        <v>169543</v>
      </c>
      <c r="T2527">
        <v>15.334913330000976</v>
      </c>
      <c r="U2527">
        <v>60.181729708687485</v>
      </c>
      <c r="V2527">
        <v>87.230208153282561</v>
      </c>
      <c r="W2527">
        <v>79.885904460815922</v>
      </c>
      <c r="X2527">
        <v>1.8517560944780556</v>
      </c>
      <c r="Y2527">
        <v>3.7035121889561111</v>
      </c>
      <c r="Z2527">
        <v>59.922666344921879</v>
      </c>
      <c r="AA2527">
        <v>8.9683558554002492</v>
      </c>
      <c r="AB2527">
        <v>2.6030777759521402</v>
      </c>
      <c r="AC2527">
        <v>-24.0766400907698</v>
      </c>
      <c r="AD2527">
        <v>12.314304817090644</v>
      </c>
      <c r="AE2527">
        <v>12.335208713098435</v>
      </c>
      <c r="AF2527">
        <v>3123</v>
      </c>
      <c r="AG2527">
        <v>1</v>
      </c>
      <c r="AH2527">
        <v>0</v>
      </c>
      <c r="AI2527">
        <v>879</v>
      </c>
      <c r="AJ2527">
        <v>11327</v>
      </c>
      <c r="AK2527">
        <v>2834</v>
      </c>
      <c r="AL2527">
        <v>12228</v>
      </c>
      <c r="AM2527">
        <v>4</v>
      </c>
      <c r="AN2527">
        <v>9373</v>
      </c>
      <c r="AO2527">
        <v>3910</v>
      </c>
    </row>
    <row r="2528" spans="1:42">
      <c r="A2528">
        <v>13</v>
      </c>
      <c r="B2528">
        <v>74</v>
      </c>
      <c r="C2528">
        <v>2018</v>
      </c>
      <c r="D2528">
        <v>99</v>
      </c>
      <c r="E2528">
        <v>99</v>
      </c>
      <c r="F2528">
        <v>99</v>
      </c>
      <c r="G2528">
        <v>99</v>
      </c>
      <c r="H2528">
        <v>99</v>
      </c>
      <c r="I2528">
        <v>99</v>
      </c>
      <c r="J2528">
        <v>999</v>
      </c>
      <c r="K2528">
        <v>99</v>
      </c>
      <c r="L2528">
        <v>99</v>
      </c>
      <c r="M2528">
        <v>99</v>
      </c>
      <c r="N2528">
        <v>99</v>
      </c>
      <c r="O2528">
        <v>4</v>
      </c>
      <c r="P2528">
        <v>9999</v>
      </c>
      <c r="Q2528">
        <v>467</v>
      </c>
      <c r="R2528">
        <v>288901</v>
      </c>
      <c r="S2528">
        <v>284010</v>
      </c>
      <c r="T2528">
        <v>15.311438866601364</v>
      </c>
      <c r="U2528">
        <v>59.863092848843351</v>
      </c>
      <c r="V2528">
        <v>87.792928643846878</v>
      </c>
      <c r="W2528">
        <v>80.574519559170014</v>
      </c>
      <c r="X2528">
        <v>0.63481954025773524</v>
      </c>
      <c r="Y2528">
        <v>1.2696390805154705</v>
      </c>
      <c r="Z2528">
        <v>52.52075970661231</v>
      </c>
      <c r="AA2528">
        <v>9.3086990167004497</v>
      </c>
      <c r="AB2528">
        <v>2.608238309293494</v>
      </c>
      <c r="AC2528">
        <v>-26.135101611628858</v>
      </c>
      <c r="AD2528">
        <v>20.440072024649687</v>
      </c>
      <c r="AE2528">
        <v>20.841445570363501</v>
      </c>
      <c r="AF2528">
        <v>2422</v>
      </c>
      <c r="AG2528">
        <v>1</v>
      </c>
      <c r="AH2528">
        <v>1</v>
      </c>
      <c r="AI2528">
        <v>984</v>
      </c>
      <c r="AJ2528">
        <v>13891</v>
      </c>
      <c r="AK2528">
        <v>4350</v>
      </c>
      <c r="AL2528">
        <v>16894</v>
      </c>
      <c r="AM2528">
        <v>4</v>
      </c>
      <c r="AN2528">
        <v>12398</v>
      </c>
      <c r="AO2528">
        <v>3260</v>
      </c>
    </row>
    <row r="2529" spans="1:41">
      <c r="A2529">
        <v>13</v>
      </c>
      <c r="B2529">
        <v>75</v>
      </c>
      <c r="C2529">
        <v>2018</v>
      </c>
      <c r="D2529">
        <v>99</v>
      </c>
      <c r="E2529">
        <v>99</v>
      </c>
      <c r="F2529">
        <v>99</v>
      </c>
      <c r="G2529">
        <v>99</v>
      </c>
      <c r="H2529">
        <v>99</v>
      </c>
      <c r="I2529">
        <v>99</v>
      </c>
      <c r="J2529">
        <v>999</v>
      </c>
      <c r="K2529">
        <v>99</v>
      </c>
      <c r="L2529">
        <v>99</v>
      </c>
      <c r="M2529">
        <v>99</v>
      </c>
      <c r="N2529">
        <v>99</v>
      </c>
      <c r="O2529">
        <v>8</v>
      </c>
      <c r="P2529">
        <v>9999</v>
      </c>
      <c r="Q2529">
        <v>198</v>
      </c>
      <c r="R2529">
        <v>115153</v>
      </c>
      <c r="S2529">
        <v>114466</v>
      </c>
      <c r="T2529">
        <v>15.626392712304501</v>
      </c>
      <c r="U2529">
        <v>60.160021316373424</v>
      </c>
      <c r="V2529">
        <v>85.882681500052882</v>
      </c>
      <c r="W2529">
        <v>79.086285010396352</v>
      </c>
      <c r="X2529">
        <v>0.10768282198466388</v>
      </c>
      <c r="Y2529">
        <v>0.21536564396932775</v>
      </c>
      <c r="Z2529">
        <v>60.156487455819651</v>
      </c>
      <c r="AA2529">
        <v>9.7614062406805147</v>
      </c>
      <c r="AB2529">
        <v>2.6489587093902607</v>
      </c>
      <c r="AC2529">
        <v>-23.88382282427543</v>
      </c>
      <c r="AD2529">
        <v>8.1472047997566168</v>
      </c>
      <c r="AE2529">
        <v>8.2446868380210265</v>
      </c>
      <c r="AF2529">
        <v>2572</v>
      </c>
      <c r="AG2529">
        <v>0</v>
      </c>
      <c r="AH2529">
        <v>0</v>
      </c>
      <c r="AI2529">
        <v>1085</v>
      </c>
      <c r="AJ2529">
        <v>7720</v>
      </c>
      <c r="AK2529">
        <v>1201</v>
      </c>
      <c r="AL2529">
        <v>8929</v>
      </c>
      <c r="AM2529">
        <v>1</v>
      </c>
      <c r="AN2529">
        <v>3744</v>
      </c>
      <c r="AO2529">
        <v>2378</v>
      </c>
    </row>
    <row r="2530" spans="1:41">
      <c r="A2530">
        <v>13</v>
      </c>
      <c r="B2530">
        <v>76</v>
      </c>
      <c r="C2530">
        <v>2018</v>
      </c>
      <c r="D2530">
        <v>99</v>
      </c>
      <c r="E2530">
        <v>99</v>
      </c>
      <c r="F2530">
        <v>99</v>
      </c>
      <c r="G2530">
        <v>99</v>
      </c>
      <c r="H2530">
        <v>99</v>
      </c>
      <c r="I2530">
        <v>99</v>
      </c>
      <c r="J2530">
        <v>999</v>
      </c>
      <c r="K2530">
        <v>99</v>
      </c>
      <c r="L2530">
        <v>99</v>
      </c>
      <c r="M2530">
        <v>99</v>
      </c>
      <c r="N2530">
        <v>99</v>
      </c>
      <c r="O2530">
        <v>9</v>
      </c>
      <c r="P2530">
        <v>9999</v>
      </c>
      <c r="Q2530">
        <v>104</v>
      </c>
      <c r="R2530">
        <v>27324</v>
      </c>
      <c r="S2530">
        <v>25044</v>
      </c>
      <c r="T2530">
        <v>14.277777777777779</v>
      </c>
      <c r="U2530">
        <v>59.814406644306011</v>
      </c>
      <c r="V2530">
        <v>87.245079213130381</v>
      </c>
      <c r="W2530">
        <v>78.268639195016974</v>
      </c>
      <c r="X2530">
        <v>7.3195725369638413E-3</v>
      </c>
      <c r="Y2530">
        <v>1.4639145073927684E-2</v>
      </c>
      <c r="Z2530">
        <v>85.928121797687027</v>
      </c>
      <c r="AA2530">
        <v>9.4469715724338759</v>
      </c>
      <c r="AB2530">
        <v>2.4711186073291111</v>
      </c>
      <c r="AC2530">
        <v>-18.230984721259059</v>
      </c>
      <c r="AD2530">
        <v>1.9332038587665952</v>
      </c>
      <c r="AE2530">
        <v>1.7852044479414202</v>
      </c>
      <c r="AF2530">
        <v>895</v>
      </c>
      <c r="AG2530">
        <v>0</v>
      </c>
      <c r="AH2530">
        <v>0</v>
      </c>
      <c r="AI2530">
        <v>95</v>
      </c>
      <c r="AJ2530">
        <v>2296</v>
      </c>
      <c r="AK2530">
        <v>461</v>
      </c>
      <c r="AL2530">
        <v>926</v>
      </c>
      <c r="AM2530">
        <v>0</v>
      </c>
      <c r="AN2530">
        <v>533</v>
      </c>
      <c r="AO2530">
        <v>754</v>
      </c>
    </row>
    <row r="2531" spans="1:41">
      <c r="A2531">
        <v>13</v>
      </c>
      <c r="B2531">
        <v>77</v>
      </c>
      <c r="C2531">
        <v>2018</v>
      </c>
      <c r="D2531">
        <v>99</v>
      </c>
      <c r="E2531">
        <v>99</v>
      </c>
      <c r="F2531">
        <v>99</v>
      </c>
      <c r="G2531">
        <v>99</v>
      </c>
      <c r="H2531">
        <v>99</v>
      </c>
      <c r="I2531">
        <v>99</v>
      </c>
      <c r="J2531">
        <v>999</v>
      </c>
      <c r="K2531">
        <v>99</v>
      </c>
      <c r="L2531">
        <v>99</v>
      </c>
      <c r="M2531">
        <v>99</v>
      </c>
      <c r="N2531">
        <v>99</v>
      </c>
      <c r="O2531">
        <v>11</v>
      </c>
      <c r="P2531">
        <v>9999</v>
      </c>
      <c r="Q2531">
        <v>617</v>
      </c>
      <c r="R2531">
        <v>409955</v>
      </c>
      <c r="S2531">
        <v>395347</v>
      </c>
      <c r="T2531">
        <v>15.155221914600387</v>
      </c>
      <c r="U2531">
        <v>60.152885945764083</v>
      </c>
      <c r="V2531">
        <v>87.882522834741366</v>
      </c>
      <c r="W2531">
        <v>80.228734225882476</v>
      </c>
      <c r="X2531">
        <v>0.42297325316193241</v>
      </c>
      <c r="Y2531">
        <v>0.84594650632386481</v>
      </c>
      <c r="Z2531">
        <v>42.291958873534909</v>
      </c>
      <c r="AA2531">
        <v>9.0925408683292037</v>
      </c>
      <c r="AB2531">
        <v>2.6154702349631305</v>
      </c>
      <c r="AC2531">
        <v>-19.629295579878203</v>
      </c>
      <c r="AD2531">
        <v>29.004779238788601</v>
      </c>
      <c r="AE2531">
        <v>28.887161536358487</v>
      </c>
      <c r="AF2531">
        <v>6710</v>
      </c>
      <c r="AG2531">
        <v>3</v>
      </c>
      <c r="AH2531">
        <v>3</v>
      </c>
      <c r="AI2531">
        <v>1399</v>
      </c>
      <c r="AJ2531">
        <v>34399</v>
      </c>
      <c r="AK2531">
        <v>11180</v>
      </c>
      <c r="AL2531">
        <v>48544</v>
      </c>
      <c r="AM2531">
        <v>24</v>
      </c>
      <c r="AN2531">
        <v>15221</v>
      </c>
      <c r="AO2531">
        <v>4321</v>
      </c>
    </row>
    <row r="2532" spans="1:41">
      <c r="A2532">
        <v>13</v>
      </c>
      <c r="B2532">
        <v>78</v>
      </c>
      <c r="C2532">
        <v>2018</v>
      </c>
      <c r="D2532">
        <v>99</v>
      </c>
      <c r="E2532">
        <v>99</v>
      </c>
      <c r="F2532">
        <v>99</v>
      </c>
      <c r="G2532">
        <v>99</v>
      </c>
      <c r="H2532">
        <v>99</v>
      </c>
      <c r="I2532">
        <v>99</v>
      </c>
      <c r="J2532">
        <v>999</v>
      </c>
      <c r="K2532">
        <v>99</v>
      </c>
      <c r="L2532">
        <v>99</v>
      </c>
      <c r="M2532">
        <v>99</v>
      </c>
      <c r="N2532">
        <v>99</v>
      </c>
      <c r="O2532">
        <v>14</v>
      </c>
      <c r="P2532">
        <v>9999</v>
      </c>
      <c r="Q2532">
        <v>176</v>
      </c>
      <c r="R2532">
        <v>47266</v>
      </c>
      <c r="S2532">
        <v>46809</v>
      </c>
      <c r="T2532">
        <v>15.566157491643043</v>
      </c>
      <c r="U2532">
        <v>60.217116366510737</v>
      </c>
      <c r="V2532">
        <v>84.994678936255866</v>
      </c>
      <c r="W2532">
        <v>78.170535580764309</v>
      </c>
      <c r="X2532">
        <v>0.12270977023653368</v>
      </c>
      <c r="Y2532">
        <v>0.24541954047306735</v>
      </c>
      <c r="Z2532">
        <v>54.71374772563788</v>
      </c>
      <c r="AA2532">
        <v>10.071373845899767</v>
      </c>
      <c r="AB2532">
        <v>2.7330644786245633</v>
      </c>
      <c r="AC2532">
        <v>-28.20697180614664</v>
      </c>
      <c r="AD2532">
        <v>3.3441228805614807</v>
      </c>
      <c r="AE2532">
        <v>3.3324905976104247</v>
      </c>
      <c r="AF2532">
        <v>692</v>
      </c>
      <c r="AG2532">
        <v>2</v>
      </c>
      <c r="AH2532">
        <v>0</v>
      </c>
      <c r="AI2532">
        <v>153</v>
      </c>
      <c r="AJ2532">
        <v>2903</v>
      </c>
      <c r="AK2532">
        <v>782</v>
      </c>
      <c r="AL2532">
        <v>3063</v>
      </c>
      <c r="AM2532">
        <v>1</v>
      </c>
      <c r="AN2532">
        <v>3310</v>
      </c>
      <c r="AO2532">
        <v>912</v>
      </c>
    </row>
    <row r="2533" spans="1:41">
      <c r="A2533">
        <v>13</v>
      </c>
      <c r="B2533">
        <v>79</v>
      </c>
      <c r="C2533">
        <v>2018</v>
      </c>
      <c r="D2533">
        <v>99</v>
      </c>
      <c r="E2533">
        <v>99</v>
      </c>
      <c r="F2533">
        <v>99</v>
      </c>
      <c r="G2533">
        <v>99</v>
      </c>
      <c r="H2533">
        <v>99</v>
      </c>
      <c r="I2533">
        <v>99</v>
      </c>
      <c r="J2533">
        <v>999</v>
      </c>
      <c r="K2533">
        <v>99</v>
      </c>
      <c r="L2533">
        <v>99</v>
      </c>
      <c r="M2533">
        <v>99</v>
      </c>
      <c r="N2533">
        <v>99</v>
      </c>
      <c r="O2533">
        <v>15</v>
      </c>
      <c r="P2533">
        <v>9999</v>
      </c>
      <c r="Q2533">
        <v>53</v>
      </c>
      <c r="R2533">
        <v>28412</v>
      </c>
      <c r="S2533">
        <v>28378</v>
      </c>
      <c r="T2533">
        <v>15.623468956778822</v>
      </c>
      <c r="U2533">
        <v>60.045563464655721</v>
      </c>
      <c r="V2533">
        <v>85.176460455266579</v>
      </c>
      <c r="W2533">
        <v>78.574141940939739</v>
      </c>
      <c r="X2533">
        <v>2.5974940166126994</v>
      </c>
      <c r="Y2533">
        <v>5.1949880332253988</v>
      </c>
      <c r="Z2533">
        <v>91.204420667323618</v>
      </c>
      <c r="AA2533">
        <v>9.1577469717679136</v>
      </c>
      <c r="AB2533">
        <v>2.6683111970775832</v>
      </c>
      <c r="AC2533">
        <v>-22.934153362207194</v>
      </c>
      <c r="AD2533">
        <v>2.0101810875156096</v>
      </c>
      <c r="AE2533">
        <v>2.0307567874402106</v>
      </c>
      <c r="AF2533">
        <v>727</v>
      </c>
      <c r="AG2533">
        <v>0</v>
      </c>
      <c r="AH2533">
        <v>0</v>
      </c>
      <c r="AI2533">
        <v>173</v>
      </c>
      <c r="AJ2533">
        <v>1724</v>
      </c>
      <c r="AK2533">
        <v>564</v>
      </c>
      <c r="AL2533">
        <v>827</v>
      </c>
      <c r="AM2533">
        <v>1</v>
      </c>
      <c r="AN2533">
        <v>3188</v>
      </c>
      <c r="AO2533">
        <v>648</v>
      </c>
    </row>
    <row r="2534" spans="1:41">
      <c r="A2534">
        <v>13</v>
      </c>
      <c r="B2534">
        <v>80</v>
      </c>
      <c r="C2534">
        <v>2018</v>
      </c>
      <c r="D2534">
        <v>99</v>
      </c>
      <c r="E2534">
        <v>99</v>
      </c>
      <c r="F2534">
        <v>99</v>
      </c>
      <c r="G2534">
        <v>99</v>
      </c>
      <c r="H2534">
        <v>99</v>
      </c>
      <c r="I2534">
        <v>99</v>
      </c>
      <c r="J2534">
        <v>999</v>
      </c>
      <c r="K2534">
        <v>99</v>
      </c>
      <c r="L2534">
        <v>99</v>
      </c>
      <c r="M2534">
        <v>99</v>
      </c>
      <c r="N2534">
        <v>99</v>
      </c>
      <c r="O2534">
        <v>16</v>
      </c>
      <c r="P2534">
        <v>9999</v>
      </c>
      <c r="Q2534">
        <v>368</v>
      </c>
      <c r="R2534">
        <v>240750</v>
      </c>
      <c r="S2534">
        <v>237233</v>
      </c>
      <c r="T2534">
        <v>15.547663551401875</v>
      </c>
      <c r="U2534">
        <v>60.442843112045978</v>
      </c>
      <c r="V2534">
        <v>85.072742712150145</v>
      </c>
      <c r="W2534">
        <v>78.09508795150758</v>
      </c>
      <c r="X2534">
        <v>4.5524402907580477</v>
      </c>
      <c r="Y2534">
        <v>9.1048805815160954</v>
      </c>
      <c r="Z2534">
        <v>64.100519210799604</v>
      </c>
      <c r="AA2534">
        <v>10.000838740629876</v>
      </c>
      <c r="AB2534">
        <v>2.9033947182132205</v>
      </c>
      <c r="AC2534">
        <v>-29.096005127417868</v>
      </c>
      <c r="AD2534">
        <v>17.033334394600278</v>
      </c>
      <c r="AE2534">
        <v>16.87311635113554</v>
      </c>
      <c r="AF2534">
        <v>6043</v>
      </c>
      <c r="AG2534">
        <v>0</v>
      </c>
      <c r="AH2534">
        <v>0</v>
      </c>
      <c r="AI2534">
        <v>2287</v>
      </c>
      <c r="AJ2534">
        <v>11786</v>
      </c>
      <c r="AK2534">
        <v>2940</v>
      </c>
      <c r="AL2534">
        <v>13590</v>
      </c>
      <c r="AM2534">
        <v>0</v>
      </c>
      <c r="AN2534">
        <v>15447</v>
      </c>
      <c r="AO2534">
        <v>5609</v>
      </c>
    </row>
    <row r="2535" spans="1:41">
      <c r="A2535">
        <v>13</v>
      </c>
      <c r="B2535">
        <v>81</v>
      </c>
      <c r="C2535">
        <v>2018</v>
      </c>
      <c r="D2535">
        <v>99</v>
      </c>
      <c r="E2535">
        <v>99</v>
      </c>
      <c r="F2535">
        <v>99</v>
      </c>
      <c r="G2535">
        <v>99</v>
      </c>
      <c r="H2535">
        <v>99</v>
      </c>
      <c r="I2535">
        <v>99</v>
      </c>
      <c r="J2535">
        <v>999</v>
      </c>
      <c r="K2535">
        <v>99</v>
      </c>
      <c r="L2535">
        <v>99</v>
      </c>
      <c r="M2535">
        <v>99</v>
      </c>
      <c r="N2535">
        <v>99</v>
      </c>
      <c r="O2535">
        <v>18</v>
      </c>
      <c r="P2535">
        <v>9999</v>
      </c>
      <c r="Q2535">
        <v>119</v>
      </c>
      <c r="R2535">
        <v>72736</v>
      </c>
      <c r="S2535">
        <v>71548</v>
      </c>
      <c r="T2535">
        <v>15.604267487901453</v>
      </c>
      <c r="U2535">
        <v>60.530706658467047</v>
      </c>
      <c r="V2535">
        <v>84.297456386400938</v>
      </c>
      <c r="W2535">
        <v>77.38346285011518</v>
      </c>
      <c r="X2535">
        <v>4.9301583809942811</v>
      </c>
      <c r="Y2535">
        <v>9.8603167619885621</v>
      </c>
      <c r="Z2535">
        <v>83.724703035635741</v>
      </c>
      <c r="AA2535">
        <v>10.128559347047016</v>
      </c>
      <c r="AB2535">
        <v>2.723314384138094</v>
      </c>
      <c r="AC2535">
        <v>-33.846836037061159</v>
      </c>
      <c r="AD2535">
        <v>5.1461541454855455</v>
      </c>
      <c r="AE2535">
        <v>5.0424562696443678</v>
      </c>
      <c r="AF2535">
        <v>1490</v>
      </c>
      <c r="AG2535">
        <v>2</v>
      </c>
      <c r="AH2535">
        <v>0</v>
      </c>
      <c r="AI2535">
        <v>536</v>
      </c>
      <c r="AJ2535">
        <v>8045</v>
      </c>
      <c r="AK2535">
        <v>2114</v>
      </c>
      <c r="AL2535">
        <v>7020</v>
      </c>
      <c r="AM2535">
        <v>0</v>
      </c>
      <c r="AN2535">
        <v>6861</v>
      </c>
      <c r="AO2535">
        <v>2046</v>
      </c>
    </row>
    <row r="2536" spans="1:41">
      <c r="A2536">
        <v>13</v>
      </c>
      <c r="B2536">
        <v>82</v>
      </c>
      <c r="C2536">
        <v>2018</v>
      </c>
      <c r="D2536">
        <v>99</v>
      </c>
      <c r="E2536">
        <v>99</v>
      </c>
      <c r="F2536">
        <v>99</v>
      </c>
      <c r="G2536">
        <v>99</v>
      </c>
      <c r="H2536">
        <v>99</v>
      </c>
      <c r="I2536">
        <v>99</v>
      </c>
      <c r="J2536">
        <v>999</v>
      </c>
      <c r="K2536">
        <v>99</v>
      </c>
      <c r="L2536">
        <v>99</v>
      </c>
      <c r="M2536">
        <v>99</v>
      </c>
      <c r="N2536">
        <v>99</v>
      </c>
      <c r="O2536">
        <v>54</v>
      </c>
      <c r="P2536">
        <v>9999</v>
      </c>
      <c r="Q2536">
        <v>46</v>
      </c>
      <c r="R2536">
        <v>8857</v>
      </c>
      <c r="S2536">
        <v>8784</v>
      </c>
      <c r="T2536">
        <v>15.367844642655527</v>
      </c>
      <c r="U2536">
        <v>59.818192167577394</v>
      </c>
      <c r="V2536">
        <v>85.205038906551692</v>
      </c>
      <c r="W2536">
        <v>78.434323770491616</v>
      </c>
      <c r="X2536">
        <v>0</v>
      </c>
      <c r="Y2536">
        <v>0</v>
      </c>
      <c r="Z2536">
        <v>69.380151292762775</v>
      </c>
      <c r="AA2536">
        <v>9.702608078617418</v>
      </c>
      <c r="AB2536">
        <v>2.8506113509530366</v>
      </c>
      <c r="AC2536">
        <v>-26.992424191954473</v>
      </c>
      <c r="AD2536">
        <v>0.62664275278494141</v>
      </c>
      <c r="AE2536">
        <v>0.62747288838659754</v>
      </c>
      <c r="AF2536">
        <v>151</v>
      </c>
      <c r="AG2536">
        <v>0</v>
      </c>
      <c r="AH2536">
        <v>0</v>
      </c>
      <c r="AI2536">
        <v>54</v>
      </c>
      <c r="AJ2536">
        <v>1501</v>
      </c>
      <c r="AK2536">
        <v>296</v>
      </c>
      <c r="AL2536">
        <v>1282</v>
      </c>
      <c r="AM2536">
        <v>0</v>
      </c>
      <c r="AN2536">
        <v>566</v>
      </c>
      <c r="AO2536">
        <v>88</v>
      </c>
    </row>
    <row r="2537" spans="1:41">
      <c r="A2537">
        <v>13</v>
      </c>
      <c r="B2537">
        <v>83</v>
      </c>
      <c r="C2537">
        <v>2017</v>
      </c>
      <c r="D2537">
        <v>99</v>
      </c>
      <c r="E2537">
        <v>99</v>
      </c>
      <c r="F2537">
        <v>99</v>
      </c>
      <c r="G2537">
        <v>99</v>
      </c>
      <c r="H2537">
        <v>99</v>
      </c>
      <c r="I2537">
        <v>99</v>
      </c>
      <c r="J2537">
        <v>999</v>
      </c>
      <c r="K2537">
        <v>99</v>
      </c>
      <c r="L2537">
        <v>99</v>
      </c>
      <c r="M2537">
        <v>99</v>
      </c>
      <c r="N2537">
        <v>99</v>
      </c>
      <c r="O2537">
        <v>1</v>
      </c>
      <c r="P2537">
        <v>9999</v>
      </c>
      <c r="Q2537">
        <v>340</v>
      </c>
      <c r="R2537">
        <v>165435</v>
      </c>
      <c r="S2537">
        <v>165077</v>
      </c>
      <c r="T2537">
        <v>15.613268050896123</v>
      </c>
      <c r="U2537">
        <v>60.052690562585937</v>
      </c>
      <c r="V2537">
        <v>88.636357237302946</v>
      </c>
      <c r="W2537">
        <v>81.740096439843114</v>
      </c>
      <c r="X2537">
        <v>2.7418623628615473</v>
      </c>
      <c r="Y2537">
        <v>5.4837247257230946</v>
      </c>
      <c r="Z2537">
        <v>61.241575241031249</v>
      </c>
      <c r="AA2537">
        <v>9.1160748412886008</v>
      </c>
      <c r="AB2537">
        <v>2.7087252214498845</v>
      </c>
      <c r="AC2537">
        <v>-24.471357219978696</v>
      </c>
      <c r="AD2537">
        <v>12.212018985893449</v>
      </c>
      <c r="AE2537">
        <v>12.29538210425306</v>
      </c>
      <c r="AF2537">
        <v>3002</v>
      </c>
      <c r="AG2537">
        <v>7</v>
      </c>
      <c r="AH2537">
        <v>1</v>
      </c>
      <c r="AI2537">
        <v>1040</v>
      </c>
      <c r="AJ2537">
        <v>8161</v>
      </c>
      <c r="AK2537">
        <v>2465</v>
      </c>
      <c r="AL2537">
        <v>10003</v>
      </c>
      <c r="AM2537">
        <v>3</v>
      </c>
      <c r="AN2537">
        <v>6896</v>
      </c>
      <c r="AO2537">
        <v>3553</v>
      </c>
    </row>
    <row r="2538" spans="1:41">
      <c r="A2538">
        <v>13</v>
      </c>
      <c r="B2538">
        <v>84</v>
      </c>
      <c r="C2538">
        <v>2017</v>
      </c>
      <c r="D2538">
        <v>99</v>
      </c>
      <c r="E2538">
        <v>99</v>
      </c>
      <c r="F2538">
        <v>99</v>
      </c>
      <c r="G2538">
        <v>99</v>
      </c>
      <c r="H2538">
        <v>99</v>
      </c>
      <c r="I2538">
        <v>99</v>
      </c>
      <c r="J2538">
        <v>999</v>
      </c>
      <c r="K2538">
        <v>99</v>
      </c>
      <c r="L2538">
        <v>99</v>
      </c>
      <c r="M2538">
        <v>99</v>
      </c>
      <c r="N2538">
        <v>99</v>
      </c>
      <c r="O2538">
        <v>4</v>
      </c>
      <c r="P2538">
        <v>9999</v>
      </c>
      <c r="Q2538">
        <v>494</v>
      </c>
      <c r="R2538">
        <v>279057</v>
      </c>
      <c r="S2538">
        <v>276946</v>
      </c>
      <c r="T2538">
        <v>15.354346961373484</v>
      </c>
      <c r="U2538">
        <v>59.674853581564648</v>
      </c>
      <c r="V2538">
        <v>89.298996916368097</v>
      </c>
      <c r="W2538">
        <v>82.209599705357221</v>
      </c>
      <c r="X2538">
        <v>0.86505624298978356</v>
      </c>
      <c r="Y2538">
        <v>1.7301124859795669</v>
      </c>
      <c r="Z2538">
        <v>54.996291080316944</v>
      </c>
      <c r="AA2538">
        <v>9.4973304856017222</v>
      </c>
      <c r="AB2538">
        <v>2.7309312269823378</v>
      </c>
      <c r="AC2538">
        <v>-29.74301221001399</v>
      </c>
      <c r="AD2538">
        <v>20.59932530689678</v>
      </c>
      <c r="AE2538">
        <v>20.746170695174403</v>
      </c>
      <c r="AF2538">
        <v>2373</v>
      </c>
      <c r="AG2538">
        <v>13</v>
      </c>
      <c r="AH2538">
        <v>1</v>
      </c>
      <c r="AI2538">
        <v>965</v>
      </c>
      <c r="AJ2538">
        <v>12339</v>
      </c>
      <c r="AK2538">
        <v>3684</v>
      </c>
      <c r="AL2538">
        <v>14829</v>
      </c>
      <c r="AM2538">
        <v>6</v>
      </c>
      <c r="AN2538">
        <v>12197</v>
      </c>
      <c r="AO2538">
        <v>4249</v>
      </c>
    </row>
    <row r="2539" spans="1:41">
      <c r="A2539">
        <v>13</v>
      </c>
      <c r="B2539">
        <v>85</v>
      </c>
      <c r="C2539">
        <v>2017</v>
      </c>
      <c r="D2539">
        <v>99</v>
      </c>
      <c r="E2539">
        <v>99</v>
      </c>
      <c r="F2539">
        <v>99</v>
      </c>
      <c r="G2539">
        <v>99</v>
      </c>
      <c r="H2539">
        <v>99</v>
      </c>
      <c r="I2539">
        <v>99</v>
      </c>
      <c r="J2539">
        <v>999</v>
      </c>
      <c r="K2539">
        <v>99</v>
      </c>
      <c r="L2539">
        <v>99</v>
      </c>
      <c r="M2539">
        <v>99</v>
      </c>
      <c r="N2539">
        <v>99</v>
      </c>
      <c r="O2539">
        <v>8</v>
      </c>
      <c r="P2539">
        <v>9999</v>
      </c>
      <c r="Q2539">
        <v>245</v>
      </c>
      <c r="R2539">
        <v>110316</v>
      </c>
      <c r="S2539">
        <v>110051</v>
      </c>
      <c r="T2539">
        <v>15.680853185394689</v>
      </c>
      <c r="U2539">
        <v>60.23381886579859</v>
      </c>
      <c r="V2539">
        <v>88.327337410086429</v>
      </c>
      <c r="W2539">
        <v>81.448435725255052</v>
      </c>
      <c r="X2539">
        <v>5.1669748721853558E-2</v>
      </c>
      <c r="Y2539">
        <v>0.10333949744370712</v>
      </c>
      <c r="Z2539">
        <v>60.506182240110235</v>
      </c>
      <c r="AA2539">
        <v>9.6060215395714632</v>
      </c>
      <c r="AB2539">
        <v>2.7656682210620045</v>
      </c>
      <c r="AC2539">
        <v>-28.18688305251516</v>
      </c>
      <c r="AD2539">
        <v>8.1432652488761246</v>
      </c>
      <c r="AE2539">
        <v>8.1676488398620943</v>
      </c>
      <c r="AF2539">
        <v>2839</v>
      </c>
      <c r="AG2539">
        <v>14</v>
      </c>
      <c r="AH2539">
        <v>0</v>
      </c>
      <c r="AI2539">
        <v>883</v>
      </c>
      <c r="AJ2539">
        <v>9305</v>
      </c>
      <c r="AK2539">
        <v>1317</v>
      </c>
      <c r="AL2539">
        <v>6586</v>
      </c>
      <c r="AM2539">
        <v>4</v>
      </c>
      <c r="AN2539">
        <v>2320</v>
      </c>
      <c r="AO2539">
        <v>2394</v>
      </c>
    </row>
    <row r="2540" spans="1:41">
      <c r="A2540">
        <v>13</v>
      </c>
      <c r="B2540">
        <v>86</v>
      </c>
      <c r="C2540">
        <v>2017</v>
      </c>
      <c r="D2540">
        <v>99</v>
      </c>
      <c r="E2540">
        <v>99</v>
      </c>
      <c r="F2540">
        <v>99</v>
      </c>
      <c r="G2540">
        <v>99</v>
      </c>
      <c r="H2540">
        <v>99</v>
      </c>
      <c r="I2540">
        <v>99</v>
      </c>
      <c r="J2540">
        <v>999</v>
      </c>
      <c r="K2540">
        <v>99</v>
      </c>
      <c r="L2540">
        <v>99</v>
      </c>
      <c r="M2540">
        <v>99</v>
      </c>
      <c r="N2540">
        <v>99</v>
      </c>
      <c r="O2540">
        <v>9</v>
      </c>
      <c r="P2540">
        <v>9999</v>
      </c>
      <c r="Q2540">
        <v>116</v>
      </c>
      <c r="R2540">
        <v>23296</v>
      </c>
      <c r="S2540">
        <v>23168</v>
      </c>
      <c r="T2540">
        <v>15.54537259615385</v>
      </c>
      <c r="U2540">
        <v>59.990331491712723</v>
      </c>
      <c r="V2540">
        <v>88.061343250749275</v>
      </c>
      <c r="W2540">
        <v>81.107234116022397</v>
      </c>
      <c r="X2540">
        <v>6.0096153846153834E-2</v>
      </c>
      <c r="Y2540">
        <v>0.12019230769230764</v>
      </c>
      <c r="Z2540">
        <v>84.271978021978015</v>
      </c>
      <c r="AA2540">
        <v>9.7727970653775547</v>
      </c>
      <c r="AB2540">
        <v>2.6323548163314912</v>
      </c>
      <c r="AC2540">
        <v>-25.168799949308927</v>
      </c>
      <c r="AD2540">
        <v>1.7196554193210252</v>
      </c>
      <c r="AE2540">
        <v>1.7122550369716436</v>
      </c>
      <c r="AF2540">
        <v>913</v>
      </c>
      <c r="AG2540">
        <v>1</v>
      </c>
      <c r="AH2540">
        <v>0</v>
      </c>
      <c r="AI2540">
        <v>152</v>
      </c>
      <c r="AJ2540">
        <v>2731</v>
      </c>
      <c r="AK2540">
        <v>269</v>
      </c>
      <c r="AL2540">
        <v>946</v>
      </c>
      <c r="AM2540">
        <v>0</v>
      </c>
      <c r="AN2540">
        <v>1031</v>
      </c>
      <c r="AO2540">
        <v>936</v>
      </c>
    </row>
    <row r="2541" spans="1:41">
      <c r="A2541">
        <v>13</v>
      </c>
      <c r="B2541">
        <v>87</v>
      </c>
      <c r="C2541">
        <v>2017</v>
      </c>
      <c r="D2541">
        <v>99</v>
      </c>
      <c r="E2541">
        <v>99</v>
      </c>
      <c r="F2541">
        <v>99</v>
      </c>
      <c r="G2541">
        <v>99</v>
      </c>
      <c r="H2541">
        <v>99</v>
      </c>
      <c r="I2541">
        <v>99</v>
      </c>
      <c r="J2541">
        <v>999</v>
      </c>
      <c r="K2541">
        <v>99</v>
      </c>
      <c r="L2541">
        <v>99</v>
      </c>
      <c r="M2541">
        <v>99</v>
      </c>
      <c r="N2541">
        <v>99</v>
      </c>
      <c r="O2541">
        <v>11</v>
      </c>
      <c r="P2541">
        <v>9999</v>
      </c>
      <c r="Q2541">
        <v>625</v>
      </c>
      <c r="R2541">
        <v>396036</v>
      </c>
      <c r="S2541">
        <v>395068</v>
      </c>
      <c r="T2541">
        <v>15.601526123887725</v>
      </c>
      <c r="U2541">
        <v>60.045098565310248</v>
      </c>
      <c r="V2541">
        <v>89.175312754694559</v>
      </c>
      <c r="W2541">
        <v>82.230032804479109</v>
      </c>
      <c r="X2541">
        <v>0.60853053762789244</v>
      </c>
      <c r="Y2541">
        <v>1.2170610752557851</v>
      </c>
      <c r="Z2541">
        <v>43.451605409609222</v>
      </c>
      <c r="AA2541">
        <v>9.3167985802119677</v>
      </c>
      <c r="AB2541">
        <v>2.7026881935509031</v>
      </c>
      <c r="AC2541">
        <v>-20.520726500487537</v>
      </c>
      <c r="AD2541">
        <v>29.234437398962125</v>
      </c>
      <c r="AE2541">
        <v>29.602107656973299</v>
      </c>
      <c r="AF2541">
        <v>7780</v>
      </c>
      <c r="AG2541">
        <v>1702</v>
      </c>
      <c r="AH2541">
        <v>1</v>
      </c>
      <c r="AI2541">
        <v>1970</v>
      </c>
      <c r="AJ2541">
        <v>30851</v>
      </c>
      <c r="AK2541">
        <v>10683</v>
      </c>
      <c r="AL2541">
        <v>48461</v>
      </c>
      <c r="AM2541">
        <v>11</v>
      </c>
      <c r="AN2541">
        <v>39885</v>
      </c>
      <c r="AO2541">
        <v>6959</v>
      </c>
    </row>
    <row r="2542" spans="1:41">
      <c r="A2542">
        <v>13</v>
      </c>
      <c r="B2542">
        <v>88</v>
      </c>
      <c r="C2542">
        <v>2017</v>
      </c>
      <c r="D2542">
        <v>99</v>
      </c>
      <c r="E2542">
        <v>99</v>
      </c>
      <c r="F2542">
        <v>99</v>
      </c>
      <c r="G2542">
        <v>99</v>
      </c>
      <c r="H2542">
        <v>99</v>
      </c>
      <c r="I2542">
        <v>99</v>
      </c>
      <c r="J2542">
        <v>999</v>
      </c>
      <c r="K2542">
        <v>99</v>
      </c>
      <c r="L2542">
        <v>99</v>
      </c>
      <c r="M2542">
        <v>99</v>
      </c>
      <c r="N2542">
        <v>99</v>
      </c>
      <c r="O2542">
        <v>14</v>
      </c>
      <c r="P2542">
        <v>9999</v>
      </c>
      <c r="Q2542">
        <v>180</v>
      </c>
      <c r="R2542">
        <v>43237</v>
      </c>
      <c r="S2542">
        <v>43146</v>
      </c>
      <c r="T2542">
        <v>15.633762749496965</v>
      </c>
      <c r="U2542">
        <v>60.162888796180418</v>
      </c>
      <c r="V2542">
        <v>86.432094128334271</v>
      </c>
      <c r="W2542">
        <v>79.705618133777989</v>
      </c>
      <c r="X2542">
        <v>0.14339570275458521</v>
      </c>
      <c r="Y2542">
        <v>0.28679140550917043</v>
      </c>
      <c r="Z2542">
        <v>59.800633716492818</v>
      </c>
      <c r="AA2542">
        <v>9.9491504153406591</v>
      </c>
      <c r="AB2542">
        <v>2.8422549564369355</v>
      </c>
      <c r="AC2542">
        <v>-30.547267610581049</v>
      </c>
      <c r="AD2542">
        <v>3.1916527028323829</v>
      </c>
      <c r="AE2542">
        <v>3.1336449606669929</v>
      </c>
      <c r="AF2542">
        <v>785</v>
      </c>
      <c r="AG2542">
        <v>72</v>
      </c>
      <c r="AH2542">
        <v>0</v>
      </c>
      <c r="AI2542">
        <v>135</v>
      </c>
      <c r="AJ2542">
        <v>2758</v>
      </c>
      <c r="AK2542">
        <v>767</v>
      </c>
      <c r="AL2542">
        <v>2501</v>
      </c>
      <c r="AM2542">
        <v>1</v>
      </c>
      <c r="AN2542">
        <v>3225</v>
      </c>
      <c r="AO2542">
        <v>1128</v>
      </c>
    </row>
    <row r="2543" spans="1:41">
      <c r="A2543">
        <v>13</v>
      </c>
      <c r="B2543">
        <v>89</v>
      </c>
      <c r="C2543">
        <v>2017</v>
      </c>
      <c r="D2543">
        <v>99</v>
      </c>
      <c r="E2543">
        <v>99</v>
      </c>
      <c r="F2543">
        <v>99</v>
      </c>
      <c r="G2543">
        <v>99</v>
      </c>
      <c r="H2543">
        <v>99</v>
      </c>
      <c r="I2543">
        <v>99</v>
      </c>
      <c r="J2543">
        <v>999</v>
      </c>
      <c r="K2543">
        <v>99</v>
      </c>
      <c r="L2543">
        <v>99</v>
      </c>
      <c r="M2543">
        <v>99</v>
      </c>
      <c r="N2543">
        <v>99</v>
      </c>
      <c r="O2543">
        <v>15</v>
      </c>
      <c r="P2543">
        <v>9999</v>
      </c>
      <c r="Q2543">
        <v>61</v>
      </c>
      <c r="R2543">
        <v>28412</v>
      </c>
      <c r="S2543">
        <v>28368</v>
      </c>
      <c r="T2543">
        <v>15.586231169928197</v>
      </c>
      <c r="U2543">
        <v>60.007332205301743</v>
      </c>
      <c r="V2543">
        <v>85.900384300684507</v>
      </c>
      <c r="W2543">
        <v>79.233322758037218</v>
      </c>
      <c r="X2543">
        <v>2.769956356469097</v>
      </c>
      <c r="Y2543">
        <v>5.539912712938194</v>
      </c>
      <c r="Z2543">
        <v>90.989722652400388</v>
      </c>
      <c r="AA2543">
        <v>9.422912349328481</v>
      </c>
      <c r="AB2543">
        <v>2.7092782739238626</v>
      </c>
      <c r="AC2543">
        <v>-29.32657382813213</v>
      </c>
      <c r="AD2543">
        <v>2.0973063948209547</v>
      </c>
      <c r="AE2543">
        <v>2.0481270985292226</v>
      </c>
      <c r="AF2543">
        <v>801</v>
      </c>
      <c r="AG2543">
        <v>1</v>
      </c>
      <c r="AH2543">
        <v>0</v>
      </c>
      <c r="AI2543">
        <v>253</v>
      </c>
      <c r="AJ2543">
        <v>1819</v>
      </c>
      <c r="AK2543">
        <v>871</v>
      </c>
      <c r="AL2543">
        <v>718</v>
      </c>
      <c r="AM2543">
        <v>0</v>
      </c>
      <c r="AN2543">
        <v>2830</v>
      </c>
      <c r="AO2543">
        <v>1046</v>
      </c>
    </row>
    <row r="2544" spans="1:41">
      <c r="A2544">
        <v>13</v>
      </c>
      <c r="B2544">
        <v>90</v>
      </c>
      <c r="C2544">
        <v>2017</v>
      </c>
      <c r="D2544">
        <v>99</v>
      </c>
      <c r="E2544">
        <v>99</v>
      </c>
      <c r="F2544">
        <v>99</v>
      </c>
      <c r="G2544">
        <v>99</v>
      </c>
      <c r="H2544">
        <v>99</v>
      </c>
      <c r="I2544">
        <v>99</v>
      </c>
      <c r="J2544">
        <v>999</v>
      </c>
      <c r="K2544">
        <v>99</v>
      </c>
      <c r="L2544">
        <v>99</v>
      </c>
      <c r="M2544">
        <v>99</v>
      </c>
      <c r="N2544">
        <v>99</v>
      </c>
      <c r="O2544">
        <v>16</v>
      </c>
      <c r="P2544">
        <v>9999</v>
      </c>
      <c r="Q2544">
        <v>366</v>
      </c>
      <c r="R2544">
        <v>226481</v>
      </c>
      <c r="S2544">
        <v>225678</v>
      </c>
      <c r="T2544">
        <v>15.611115281193564</v>
      </c>
      <c r="U2544">
        <v>60.191024379868658</v>
      </c>
      <c r="V2544">
        <v>86.369236307377747</v>
      </c>
      <c r="W2544">
        <v>79.60376908692902</v>
      </c>
      <c r="X2544">
        <v>6.4499891823155133</v>
      </c>
      <c r="Y2544">
        <v>12.899978364631028</v>
      </c>
      <c r="Z2544">
        <v>65.988316900755478</v>
      </c>
      <c r="AA2544">
        <v>9.6624311153246243</v>
      </c>
      <c r="AB2544">
        <v>2.902864248405634</v>
      </c>
      <c r="AC2544">
        <v>-27.858059393150217</v>
      </c>
      <c r="AD2544">
        <v>16.718289793236828</v>
      </c>
      <c r="AE2544">
        <v>16.369792409322574</v>
      </c>
      <c r="AF2544">
        <v>6819</v>
      </c>
      <c r="AG2544">
        <v>0</v>
      </c>
      <c r="AH2544">
        <v>0</v>
      </c>
      <c r="AI2544">
        <v>2314</v>
      </c>
      <c r="AJ2544">
        <v>9559</v>
      </c>
      <c r="AK2544">
        <v>2659</v>
      </c>
      <c r="AL2544">
        <v>6504</v>
      </c>
      <c r="AM2544">
        <v>1</v>
      </c>
      <c r="AN2544">
        <v>16490</v>
      </c>
      <c r="AO2544">
        <v>9109</v>
      </c>
    </row>
    <row r="2545" spans="1:41">
      <c r="A2545">
        <v>13</v>
      </c>
      <c r="B2545">
        <v>91</v>
      </c>
      <c r="C2545">
        <v>2017</v>
      </c>
      <c r="D2545">
        <v>99</v>
      </c>
      <c r="E2545">
        <v>99</v>
      </c>
      <c r="F2545">
        <v>99</v>
      </c>
      <c r="G2545">
        <v>99</v>
      </c>
      <c r="H2545">
        <v>99</v>
      </c>
      <c r="I2545">
        <v>99</v>
      </c>
      <c r="J2545">
        <v>999</v>
      </c>
      <c r="K2545">
        <v>99</v>
      </c>
      <c r="L2545">
        <v>99</v>
      </c>
      <c r="M2545">
        <v>99</v>
      </c>
      <c r="N2545">
        <v>99</v>
      </c>
      <c r="O2545">
        <v>18</v>
      </c>
      <c r="P2545">
        <v>9999</v>
      </c>
      <c r="Q2545">
        <v>127</v>
      </c>
      <c r="R2545">
        <v>73564</v>
      </c>
      <c r="S2545">
        <v>73371</v>
      </c>
      <c r="T2545">
        <v>15.738377467239404</v>
      </c>
      <c r="U2545">
        <v>60.409630507966362</v>
      </c>
      <c r="V2545">
        <v>85.571038492347881</v>
      </c>
      <c r="W2545">
        <v>78.898275204099548</v>
      </c>
      <c r="X2545">
        <v>7.8679789027241602</v>
      </c>
      <c r="Y2545">
        <v>15.73595780544832</v>
      </c>
      <c r="Z2545">
        <v>81.236746234571271</v>
      </c>
      <c r="AA2545">
        <v>10.138823197921679</v>
      </c>
      <c r="AB2545">
        <v>2.8307332735380841</v>
      </c>
      <c r="AC2545">
        <v>-31.803898598456659</v>
      </c>
      <c r="AD2545">
        <v>5.4303198517742075</v>
      </c>
      <c r="AE2545">
        <v>5.2748761097577317</v>
      </c>
      <c r="AF2545">
        <v>1879</v>
      </c>
      <c r="AG2545">
        <v>0</v>
      </c>
      <c r="AH2545">
        <v>0</v>
      </c>
      <c r="AI2545">
        <v>710</v>
      </c>
      <c r="AJ2545">
        <v>7842</v>
      </c>
      <c r="AK2545">
        <v>1361</v>
      </c>
      <c r="AL2545">
        <v>7020</v>
      </c>
      <c r="AM2545">
        <v>2</v>
      </c>
      <c r="AN2545">
        <v>8953</v>
      </c>
      <c r="AO2545">
        <v>3980</v>
      </c>
    </row>
    <row r="2546" spans="1:41">
      <c r="A2546">
        <v>13</v>
      </c>
      <c r="B2546">
        <v>92</v>
      </c>
      <c r="C2546">
        <v>2017</v>
      </c>
      <c r="D2546">
        <v>99</v>
      </c>
      <c r="E2546">
        <v>99</v>
      </c>
      <c r="F2546">
        <v>99</v>
      </c>
      <c r="G2546">
        <v>99</v>
      </c>
      <c r="H2546">
        <v>99</v>
      </c>
      <c r="I2546">
        <v>99</v>
      </c>
      <c r="J2546">
        <v>999</v>
      </c>
      <c r="K2546">
        <v>99</v>
      </c>
      <c r="L2546">
        <v>99</v>
      </c>
      <c r="M2546">
        <v>99</v>
      </c>
      <c r="N2546">
        <v>99</v>
      </c>
      <c r="O2546">
        <v>54</v>
      </c>
      <c r="P2546">
        <v>9999</v>
      </c>
      <c r="Q2546">
        <v>40</v>
      </c>
      <c r="R2546">
        <v>8853</v>
      </c>
      <c r="S2546">
        <v>8828</v>
      </c>
      <c r="T2546">
        <v>15.363040777137689</v>
      </c>
      <c r="U2546">
        <v>59.649071137290449</v>
      </c>
      <c r="V2546">
        <v>87.579409747670596</v>
      </c>
      <c r="W2546">
        <v>80.769404168554757</v>
      </c>
      <c r="X2546">
        <v>0.68903196656500632</v>
      </c>
      <c r="Y2546">
        <v>1.3780639331300129</v>
      </c>
      <c r="Z2546">
        <v>77.307127527391856</v>
      </c>
      <c r="AA2546">
        <v>9.9332116398850374</v>
      </c>
      <c r="AB2546">
        <v>2.8351238633026177</v>
      </c>
      <c r="AC2546">
        <v>-17.801870304418262</v>
      </c>
      <c r="AD2546">
        <v>0.65350744450759957</v>
      </c>
      <c r="AE2546">
        <v>0.64972491357980811</v>
      </c>
      <c r="AF2546">
        <v>190</v>
      </c>
      <c r="AG2546">
        <v>1</v>
      </c>
      <c r="AH2546">
        <v>0</v>
      </c>
      <c r="AI2546">
        <v>48</v>
      </c>
      <c r="AJ2546">
        <v>1689</v>
      </c>
      <c r="AK2546">
        <v>304</v>
      </c>
      <c r="AL2546">
        <v>1413</v>
      </c>
      <c r="AM2546">
        <v>2</v>
      </c>
      <c r="AN2546">
        <v>617</v>
      </c>
      <c r="AO2546">
        <v>201</v>
      </c>
    </row>
    <row r="2547" spans="1:41">
      <c r="A2547">
        <v>13</v>
      </c>
      <c r="B2547">
        <v>93</v>
      </c>
      <c r="C2547">
        <v>2016</v>
      </c>
      <c r="D2547">
        <v>99</v>
      </c>
      <c r="E2547">
        <v>99</v>
      </c>
      <c r="F2547">
        <v>99</v>
      </c>
      <c r="G2547">
        <v>99</v>
      </c>
      <c r="H2547">
        <v>99</v>
      </c>
      <c r="I2547">
        <v>99</v>
      </c>
      <c r="J2547">
        <v>999</v>
      </c>
      <c r="K2547">
        <v>99</v>
      </c>
      <c r="L2547">
        <v>99</v>
      </c>
      <c r="M2547">
        <v>99</v>
      </c>
      <c r="N2547">
        <v>99</v>
      </c>
      <c r="O2547">
        <v>1</v>
      </c>
      <c r="P2547">
        <v>9999</v>
      </c>
      <c r="Q2547">
        <v>325</v>
      </c>
      <c r="R2547">
        <v>164911</v>
      </c>
      <c r="S2547">
        <v>164490</v>
      </c>
      <c r="T2547">
        <v>15.646063634323973</v>
      </c>
      <c r="U2547">
        <v>60.160410967232046</v>
      </c>
      <c r="V2547">
        <v>88.148137316914429</v>
      </c>
      <c r="W2547">
        <v>81.274465317041006</v>
      </c>
      <c r="X2547">
        <v>2.7566384292133339</v>
      </c>
      <c r="Y2547">
        <v>5.5132768584266678</v>
      </c>
      <c r="Z2547">
        <v>57.80997022636452</v>
      </c>
      <c r="AA2547">
        <v>9.6705122426432606</v>
      </c>
      <c r="AB2547">
        <v>2.7980797678712244</v>
      </c>
      <c r="AC2547">
        <v>-27.426025600349458</v>
      </c>
      <c r="AD2547">
        <v>12.120724357907216</v>
      </c>
      <c r="AE2547">
        <v>12.124377908727071</v>
      </c>
      <c r="AF2547">
        <v>2904</v>
      </c>
      <c r="AG2547">
        <v>40</v>
      </c>
      <c r="AH2547">
        <v>3</v>
      </c>
      <c r="AI2547">
        <v>955</v>
      </c>
      <c r="AJ2547">
        <v>11353</v>
      </c>
      <c r="AK2547">
        <v>4761</v>
      </c>
      <c r="AL2547">
        <v>9188</v>
      </c>
      <c r="AM2547">
        <v>30</v>
      </c>
      <c r="AN2547">
        <v>5247</v>
      </c>
      <c r="AO2547">
        <v>3246</v>
      </c>
    </row>
    <row r="2548" spans="1:41">
      <c r="A2548">
        <v>13</v>
      </c>
      <c r="B2548">
        <v>94</v>
      </c>
      <c r="C2548">
        <v>2016</v>
      </c>
      <c r="D2548">
        <v>99</v>
      </c>
      <c r="E2548">
        <v>99</v>
      </c>
      <c r="F2548">
        <v>99</v>
      </c>
      <c r="G2548">
        <v>99</v>
      </c>
      <c r="H2548">
        <v>99</v>
      </c>
      <c r="I2548">
        <v>99</v>
      </c>
      <c r="J2548">
        <v>999</v>
      </c>
      <c r="K2548">
        <v>99</v>
      </c>
      <c r="L2548">
        <v>99</v>
      </c>
      <c r="M2548">
        <v>99</v>
      </c>
      <c r="N2548">
        <v>99</v>
      </c>
      <c r="O2548">
        <v>4</v>
      </c>
      <c r="P2548">
        <v>9999</v>
      </c>
      <c r="Q2548">
        <v>504</v>
      </c>
      <c r="R2548">
        <v>278577</v>
      </c>
      <c r="S2548">
        <v>275094</v>
      </c>
      <c r="T2548">
        <v>15.325202726714698</v>
      </c>
      <c r="U2548">
        <v>59.809930423782419</v>
      </c>
      <c r="V2548">
        <v>89.951823893845926</v>
      </c>
      <c r="W2548">
        <v>82.670736184723367</v>
      </c>
      <c r="X2548">
        <v>0.74808760235051741</v>
      </c>
      <c r="Y2548">
        <v>1.4961752047010348</v>
      </c>
      <c r="Z2548">
        <v>55.04438629176132</v>
      </c>
      <c r="AA2548">
        <v>9.9032373735412822</v>
      </c>
      <c r="AB2548">
        <v>2.8029700532264061</v>
      </c>
      <c r="AC2548">
        <v>-28.247093414224704</v>
      </c>
      <c r="AD2548">
        <v>20.475013973917555</v>
      </c>
      <c r="AE2548">
        <v>20.625228381779312</v>
      </c>
      <c r="AF2548">
        <v>2247</v>
      </c>
      <c r="AG2548">
        <v>86</v>
      </c>
      <c r="AH2548">
        <v>2</v>
      </c>
      <c r="AI2548">
        <v>1257</v>
      </c>
      <c r="AJ2548">
        <v>17250</v>
      </c>
      <c r="AK2548">
        <v>6506</v>
      </c>
      <c r="AL2548">
        <v>17202</v>
      </c>
      <c r="AM2548">
        <v>57</v>
      </c>
      <c r="AN2548">
        <v>11332</v>
      </c>
      <c r="AO2548">
        <v>4377</v>
      </c>
    </row>
    <row r="2549" spans="1:41">
      <c r="A2549">
        <v>13</v>
      </c>
      <c r="B2549">
        <v>95</v>
      </c>
      <c r="C2549">
        <v>2016</v>
      </c>
      <c r="D2549">
        <v>99</v>
      </c>
      <c r="E2549">
        <v>99</v>
      </c>
      <c r="F2549">
        <v>99</v>
      </c>
      <c r="G2549">
        <v>99</v>
      </c>
      <c r="H2549">
        <v>99</v>
      </c>
      <c r="I2549">
        <v>99</v>
      </c>
      <c r="J2549">
        <v>999</v>
      </c>
      <c r="K2549">
        <v>99</v>
      </c>
      <c r="L2549">
        <v>99</v>
      </c>
      <c r="M2549">
        <v>99</v>
      </c>
      <c r="N2549">
        <v>99</v>
      </c>
      <c r="O2549">
        <v>8</v>
      </c>
      <c r="P2549">
        <v>9999</v>
      </c>
      <c r="Q2549">
        <v>222</v>
      </c>
      <c r="R2549">
        <v>116411</v>
      </c>
      <c r="S2549">
        <v>114610</v>
      </c>
      <c r="T2549">
        <v>15.477729767805451</v>
      </c>
      <c r="U2549">
        <v>60.253337405112987</v>
      </c>
      <c r="V2549">
        <v>88.238038973946885</v>
      </c>
      <c r="W2549">
        <v>81.054922781606777</v>
      </c>
      <c r="X2549">
        <v>0.20444803326146152</v>
      </c>
      <c r="Y2549">
        <v>0.40889606652292304</v>
      </c>
      <c r="Z2549">
        <v>60.023537294585552</v>
      </c>
      <c r="AA2549">
        <v>10.082685529549883</v>
      </c>
      <c r="AB2549">
        <v>2.8210375319507475</v>
      </c>
      <c r="AC2549">
        <v>-28.822414745956799</v>
      </c>
      <c r="AD2549">
        <v>8.5560432186351267</v>
      </c>
      <c r="AE2549">
        <v>8.424958141704364</v>
      </c>
      <c r="AF2549">
        <v>2723</v>
      </c>
      <c r="AG2549">
        <v>46</v>
      </c>
      <c r="AH2549">
        <v>1</v>
      </c>
      <c r="AI2549">
        <v>982</v>
      </c>
      <c r="AJ2549">
        <v>15352</v>
      </c>
      <c r="AK2549">
        <v>2025</v>
      </c>
      <c r="AL2549">
        <v>5385</v>
      </c>
      <c r="AM2549">
        <v>15</v>
      </c>
      <c r="AN2549">
        <v>1719</v>
      </c>
      <c r="AO2549">
        <v>2054</v>
      </c>
    </row>
    <row r="2550" spans="1:41">
      <c r="A2550">
        <v>13</v>
      </c>
      <c r="B2550">
        <v>96</v>
      </c>
      <c r="C2550">
        <v>2016</v>
      </c>
      <c r="D2550">
        <v>99</v>
      </c>
      <c r="E2550">
        <v>99</v>
      </c>
      <c r="F2550">
        <v>99</v>
      </c>
      <c r="G2550">
        <v>99</v>
      </c>
      <c r="H2550">
        <v>99</v>
      </c>
      <c r="I2550">
        <v>99</v>
      </c>
      <c r="J2550">
        <v>999</v>
      </c>
      <c r="K2550">
        <v>99</v>
      </c>
      <c r="L2550">
        <v>99</v>
      </c>
      <c r="M2550">
        <v>99</v>
      </c>
      <c r="N2550">
        <v>99</v>
      </c>
      <c r="O2550">
        <v>9</v>
      </c>
      <c r="P2550">
        <v>9999</v>
      </c>
      <c r="Q2550">
        <v>99</v>
      </c>
      <c r="R2550">
        <v>23220</v>
      </c>
      <c r="S2550">
        <v>23001</v>
      </c>
      <c r="T2550">
        <v>15.604220499569339</v>
      </c>
      <c r="U2550">
        <v>60.265423242467726</v>
      </c>
      <c r="V2550">
        <v>87.526422022349252</v>
      </c>
      <c r="W2550">
        <v>80.5152689013523</v>
      </c>
      <c r="X2550">
        <v>0.74074074074074081</v>
      </c>
      <c r="Y2550">
        <v>1.4814814814814816</v>
      </c>
      <c r="Z2550">
        <v>85.361757105943184</v>
      </c>
      <c r="AA2550">
        <v>9.6403572932877051</v>
      </c>
      <c r="AB2550">
        <v>2.7133104203192042</v>
      </c>
      <c r="AC2550">
        <v>-24.001702471236602</v>
      </c>
      <c r="AD2550">
        <v>1.7066370320391344</v>
      </c>
      <c r="AE2550">
        <v>1.6795417677588294</v>
      </c>
      <c r="AF2550">
        <v>828</v>
      </c>
      <c r="AG2550">
        <v>1</v>
      </c>
      <c r="AH2550">
        <v>0</v>
      </c>
      <c r="AI2550">
        <v>109</v>
      </c>
      <c r="AJ2550">
        <v>2556</v>
      </c>
      <c r="AK2550">
        <v>194</v>
      </c>
      <c r="AL2550">
        <v>860</v>
      </c>
      <c r="AM2550">
        <v>1</v>
      </c>
      <c r="AN2550">
        <v>494</v>
      </c>
      <c r="AO2550">
        <v>845</v>
      </c>
    </row>
    <row r="2551" spans="1:41">
      <c r="A2551">
        <v>13</v>
      </c>
      <c r="B2551">
        <v>97</v>
      </c>
      <c r="C2551">
        <v>2016</v>
      </c>
      <c r="D2551">
        <v>99</v>
      </c>
      <c r="E2551">
        <v>99</v>
      </c>
      <c r="F2551">
        <v>99</v>
      </c>
      <c r="G2551">
        <v>99</v>
      </c>
      <c r="H2551">
        <v>99</v>
      </c>
      <c r="I2551">
        <v>99</v>
      </c>
      <c r="J2551">
        <v>999</v>
      </c>
      <c r="K2551">
        <v>99</v>
      </c>
      <c r="L2551">
        <v>99</v>
      </c>
      <c r="M2551">
        <v>99</v>
      </c>
      <c r="N2551">
        <v>99</v>
      </c>
      <c r="O2551">
        <v>11</v>
      </c>
      <c r="P2551">
        <v>9999</v>
      </c>
      <c r="Q2551">
        <v>620</v>
      </c>
      <c r="R2551">
        <v>394750</v>
      </c>
      <c r="S2551">
        <v>393677</v>
      </c>
      <c r="T2551">
        <v>15.726069664344521</v>
      </c>
      <c r="U2551">
        <v>60.366686395191998</v>
      </c>
      <c r="V2551">
        <v>89.774684836513941</v>
      </c>
      <c r="W2551">
        <v>82.779446348149364</v>
      </c>
      <c r="X2551">
        <v>1.3707409753008233</v>
      </c>
      <c r="Y2551">
        <v>2.7414819506016466</v>
      </c>
      <c r="Z2551">
        <v>46.707536415452807</v>
      </c>
      <c r="AA2551">
        <v>9.8354573001246326</v>
      </c>
      <c r="AB2551">
        <v>2.824244646472394</v>
      </c>
      <c r="AC2551">
        <v>-18.623188458910764</v>
      </c>
      <c r="AD2551">
        <v>29.013564530467193</v>
      </c>
      <c r="AE2551">
        <v>29.554825725421139</v>
      </c>
      <c r="AF2551">
        <v>8502</v>
      </c>
      <c r="AG2551">
        <v>324</v>
      </c>
      <c r="AH2551">
        <v>0</v>
      </c>
      <c r="AI2551">
        <v>2134</v>
      </c>
      <c r="AJ2551">
        <v>52956</v>
      </c>
      <c r="AK2551">
        <v>8593</v>
      </c>
      <c r="AL2551">
        <v>52774</v>
      </c>
      <c r="AM2551">
        <v>35</v>
      </c>
      <c r="AN2551">
        <v>33294</v>
      </c>
      <c r="AO2551">
        <v>8948</v>
      </c>
    </row>
    <row r="2552" spans="1:41">
      <c r="A2552">
        <v>13</v>
      </c>
      <c r="B2552">
        <v>98</v>
      </c>
      <c r="C2552">
        <v>2016</v>
      </c>
      <c r="D2552">
        <v>99</v>
      </c>
      <c r="E2552">
        <v>99</v>
      </c>
      <c r="F2552">
        <v>99</v>
      </c>
      <c r="G2552">
        <v>99</v>
      </c>
      <c r="H2552">
        <v>99</v>
      </c>
      <c r="I2552">
        <v>99</v>
      </c>
      <c r="J2552">
        <v>999</v>
      </c>
      <c r="K2552">
        <v>99</v>
      </c>
      <c r="L2552">
        <v>99</v>
      </c>
      <c r="M2552">
        <v>99</v>
      </c>
      <c r="N2552">
        <v>99</v>
      </c>
      <c r="O2552">
        <v>14</v>
      </c>
      <c r="P2552">
        <v>9999</v>
      </c>
      <c r="Q2552">
        <v>171</v>
      </c>
      <c r="R2552">
        <v>46029</v>
      </c>
      <c r="S2552">
        <v>45939</v>
      </c>
      <c r="T2552">
        <v>15.758565252340915</v>
      </c>
      <c r="U2552">
        <v>60.440083589107282</v>
      </c>
      <c r="V2552">
        <v>86.555040473969854</v>
      </c>
      <c r="W2552">
        <v>79.824917825812747</v>
      </c>
      <c r="X2552">
        <v>0.57355145669034757</v>
      </c>
      <c r="Y2552">
        <v>1.1471029133806951</v>
      </c>
      <c r="Z2552">
        <v>58.925894544743549</v>
      </c>
      <c r="AA2552">
        <v>9.7613978916729902</v>
      </c>
      <c r="AB2552">
        <v>2.9115472265858551</v>
      </c>
      <c r="AC2552">
        <v>-26.755088224110473</v>
      </c>
      <c r="AD2552">
        <v>3.3830661476196928</v>
      </c>
      <c r="AE2552">
        <v>3.325721363878364</v>
      </c>
      <c r="AF2552">
        <v>664</v>
      </c>
      <c r="AG2552">
        <v>91</v>
      </c>
      <c r="AH2552">
        <v>0</v>
      </c>
      <c r="AI2552">
        <v>124</v>
      </c>
      <c r="AJ2552">
        <v>3284</v>
      </c>
      <c r="AK2552">
        <v>717</v>
      </c>
      <c r="AL2552">
        <v>2315</v>
      </c>
      <c r="AM2552">
        <v>1</v>
      </c>
      <c r="AN2552">
        <v>2728</v>
      </c>
      <c r="AO2552">
        <v>816</v>
      </c>
    </row>
    <row r="2553" spans="1:41">
      <c r="A2553">
        <v>13</v>
      </c>
      <c r="B2553">
        <v>99</v>
      </c>
      <c r="C2553">
        <v>2016</v>
      </c>
      <c r="D2553">
        <v>99</v>
      </c>
      <c r="E2553">
        <v>99</v>
      </c>
      <c r="F2553">
        <v>99</v>
      </c>
      <c r="G2553">
        <v>99</v>
      </c>
      <c r="H2553">
        <v>99</v>
      </c>
      <c r="I2553">
        <v>99</v>
      </c>
      <c r="J2553">
        <v>999</v>
      </c>
      <c r="K2553">
        <v>99</v>
      </c>
      <c r="L2553">
        <v>99</v>
      </c>
      <c r="M2553">
        <v>99</v>
      </c>
      <c r="N2553">
        <v>99</v>
      </c>
      <c r="O2553">
        <v>15</v>
      </c>
      <c r="P2553">
        <v>9999</v>
      </c>
      <c r="Q2553">
        <v>52</v>
      </c>
      <c r="R2553">
        <v>30080</v>
      </c>
      <c r="S2553">
        <v>30034</v>
      </c>
      <c r="T2553">
        <v>15.7109375</v>
      </c>
      <c r="U2553">
        <v>60.197609376040475</v>
      </c>
      <c r="V2553">
        <v>87.08907802648487</v>
      </c>
      <c r="W2553">
        <v>80.321382433242306</v>
      </c>
      <c r="X2553">
        <v>1.1868351063829787</v>
      </c>
      <c r="Y2553">
        <v>2.3736702127659575</v>
      </c>
      <c r="Z2553">
        <v>89.411569148936138</v>
      </c>
      <c r="AA2553">
        <v>9.9096466652483777</v>
      </c>
      <c r="AB2553">
        <v>2.6506684872348845</v>
      </c>
      <c r="AC2553">
        <v>-27.025649108871882</v>
      </c>
      <c r="AD2553">
        <v>2.2108372921506088</v>
      </c>
      <c r="AE2553">
        <v>2.1878129766819159</v>
      </c>
      <c r="AF2553">
        <v>693</v>
      </c>
      <c r="AG2553">
        <v>25</v>
      </c>
      <c r="AH2553">
        <v>0</v>
      </c>
      <c r="AI2553">
        <v>283</v>
      </c>
      <c r="AJ2553">
        <v>2444</v>
      </c>
      <c r="AK2553">
        <v>1000</v>
      </c>
      <c r="AL2553">
        <v>558</v>
      </c>
      <c r="AM2553">
        <v>2</v>
      </c>
      <c r="AN2553">
        <v>2180</v>
      </c>
      <c r="AO2553">
        <v>929</v>
      </c>
    </row>
    <row r="2554" spans="1:41">
      <c r="A2554">
        <v>13</v>
      </c>
      <c r="B2554">
        <v>100</v>
      </c>
      <c r="C2554">
        <v>2016</v>
      </c>
      <c r="D2554">
        <v>99</v>
      </c>
      <c r="E2554">
        <v>99</v>
      </c>
      <c r="F2554">
        <v>99</v>
      </c>
      <c r="G2554">
        <v>99</v>
      </c>
      <c r="H2554">
        <v>99</v>
      </c>
      <c r="I2554">
        <v>99</v>
      </c>
      <c r="J2554">
        <v>999</v>
      </c>
      <c r="K2554">
        <v>99</v>
      </c>
      <c r="L2554">
        <v>99</v>
      </c>
      <c r="M2554">
        <v>99</v>
      </c>
      <c r="N2554">
        <v>99</v>
      </c>
      <c r="O2554">
        <v>16</v>
      </c>
      <c r="P2554">
        <v>9999</v>
      </c>
      <c r="Q2554">
        <v>359</v>
      </c>
      <c r="R2554">
        <v>222080</v>
      </c>
      <c r="S2554">
        <v>221215</v>
      </c>
      <c r="T2554">
        <v>15.658713076368876</v>
      </c>
      <c r="U2554">
        <v>60.325515900820498</v>
      </c>
      <c r="V2554">
        <v>86.815051681117581</v>
      </c>
      <c r="W2554">
        <v>80.002358339171934</v>
      </c>
      <c r="X2554">
        <v>9.8261887608069145</v>
      </c>
      <c r="Y2554">
        <v>19.652377521613833</v>
      </c>
      <c r="Z2554">
        <v>66.084293948126799</v>
      </c>
      <c r="AA2554">
        <v>10.04636134211751</v>
      </c>
      <c r="AB2554">
        <v>2.949254705519504</v>
      </c>
      <c r="AC2554">
        <v>-28.825342530861619</v>
      </c>
      <c r="AD2554">
        <v>16.32256468885662</v>
      </c>
      <c r="AE2554">
        <v>16.050301849318529</v>
      </c>
      <c r="AF2554">
        <v>5487</v>
      </c>
      <c r="AG2554">
        <v>0</v>
      </c>
      <c r="AH2554">
        <v>0</v>
      </c>
      <c r="AI2554">
        <v>2275</v>
      </c>
      <c r="AJ2554">
        <v>7654</v>
      </c>
      <c r="AK2554">
        <v>4975</v>
      </c>
      <c r="AL2554">
        <v>5662</v>
      </c>
      <c r="AM2554">
        <v>0</v>
      </c>
      <c r="AN2554">
        <v>9195</v>
      </c>
      <c r="AO2554">
        <v>10338</v>
      </c>
    </row>
    <row r="2555" spans="1:41">
      <c r="A2555">
        <v>13</v>
      </c>
      <c r="B2555">
        <v>101</v>
      </c>
      <c r="C2555">
        <v>2016</v>
      </c>
      <c r="D2555">
        <v>99</v>
      </c>
      <c r="E2555">
        <v>99</v>
      </c>
      <c r="F2555">
        <v>99</v>
      </c>
      <c r="G2555">
        <v>99</v>
      </c>
      <c r="H2555">
        <v>99</v>
      </c>
      <c r="I2555">
        <v>99</v>
      </c>
      <c r="J2555">
        <v>999</v>
      </c>
      <c r="K2555">
        <v>99</v>
      </c>
      <c r="L2555">
        <v>99</v>
      </c>
      <c r="M2555">
        <v>99</v>
      </c>
      <c r="N2555">
        <v>99</v>
      </c>
      <c r="O2555">
        <v>18</v>
      </c>
      <c r="P2555">
        <v>9999</v>
      </c>
      <c r="Q2555">
        <v>115</v>
      </c>
      <c r="R2555">
        <v>74040.5</v>
      </c>
      <c r="S2555">
        <v>73645.5</v>
      </c>
      <c r="T2555">
        <v>15.650562867619749</v>
      </c>
      <c r="U2555">
        <v>60.325749706363602</v>
      </c>
      <c r="V2555">
        <v>85.81549780733755</v>
      </c>
      <c r="W2555">
        <v>79.065208329089401</v>
      </c>
      <c r="X2555">
        <v>8.5291158217462062</v>
      </c>
      <c r="Y2555">
        <v>17.058231643492412</v>
      </c>
      <c r="Z2555">
        <v>78.38885474841473</v>
      </c>
      <c r="AA2555">
        <v>10.254775088217203</v>
      </c>
      <c r="AB2555">
        <v>2.913443478429075</v>
      </c>
      <c r="AC2555">
        <v>-30.814213899556162</v>
      </c>
      <c r="AD2555">
        <v>5.4418716266448515</v>
      </c>
      <c r="AE2555">
        <v>5.280772736258232</v>
      </c>
      <c r="AF2555">
        <v>1652</v>
      </c>
      <c r="AG2555">
        <v>11</v>
      </c>
      <c r="AH2555">
        <v>0</v>
      </c>
      <c r="AI2555">
        <v>755</v>
      </c>
      <c r="AJ2555">
        <v>7251</v>
      </c>
      <c r="AK2555">
        <v>1229</v>
      </c>
      <c r="AL2555">
        <v>6977</v>
      </c>
      <c r="AM2555">
        <v>3</v>
      </c>
      <c r="AN2555">
        <v>8305</v>
      </c>
      <c r="AO2555">
        <v>3203</v>
      </c>
    </row>
    <row r="2556" spans="1:41">
      <c r="A2556">
        <v>13</v>
      </c>
      <c r="B2556">
        <v>102</v>
      </c>
      <c r="C2556">
        <v>2016</v>
      </c>
      <c r="D2556">
        <v>99</v>
      </c>
      <c r="E2556">
        <v>99</v>
      </c>
      <c r="F2556">
        <v>99</v>
      </c>
      <c r="G2556">
        <v>99</v>
      </c>
      <c r="H2556">
        <v>99</v>
      </c>
      <c r="I2556">
        <v>99</v>
      </c>
      <c r="J2556">
        <v>999</v>
      </c>
      <c r="K2556">
        <v>99</v>
      </c>
      <c r="L2556">
        <v>99</v>
      </c>
      <c r="M2556">
        <v>99</v>
      </c>
      <c r="N2556">
        <v>99</v>
      </c>
      <c r="O2556">
        <v>54</v>
      </c>
      <c r="P2556">
        <v>9999</v>
      </c>
      <c r="Q2556">
        <v>39</v>
      </c>
      <c r="R2556">
        <v>10472</v>
      </c>
      <c r="S2556">
        <v>10432</v>
      </c>
      <c r="T2556">
        <v>15.58489304812834</v>
      </c>
      <c r="U2556">
        <v>60.219516871165645</v>
      </c>
      <c r="V2556">
        <v>85.632423611987988</v>
      </c>
      <c r="W2556">
        <v>78.899204371165339</v>
      </c>
      <c r="X2556">
        <v>1.1650114591291063</v>
      </c>
      <c r="Y2556">
        <v>2.3300229182582126</v>
      </c>
      <c r="Z2556">
        <v>79.182582123758607</v>
      </c>
      <c r="AA2556">
        <v>11.639438240950316</v>
      </c>
      <c r="AB2556">
        <v>3.0511253701306642</v>
      </c>
      <c r="AC2556">
        <v>-33.758948228607842</v>
      </c>
      <c r="AD2556">
        <v>0.76967713176200736</v>
      </c>
      <c r="AE2556">
        <v>0.74645914847223693</v>
      </c>
      <c r="AF2556">
        <v>153</v>
      </c>
      <c r="AG2556">
        <v>1</v>
      </c>
      <c r="AH2556">
        <v>0</v>
      </c>
      <c r="AI2556">
        <v>75</v>
      </c>
      <c r="AJ2556">
        <v>1531</v>
      </c>
      <c r="AK2556">
        <v>205</v>
      </c>
      <c r="AL2556">
        <v>1978</v>
      </c>
      <c r="AM2556">
        <v>0</v>
      </c>
      <c r="AN2556">
        <v>600</v>
      </c>
      <c r="AO2556">
        <v>315</v>
      </c>
    </row>
    <row r="2557" spans="1:41">
      <c r="A2557">
        <v>13</v>
      </c>
      <c r="B2557">
        <v>103</v>
      </c>
      <c r="C2557">
        <v>2015</v>
      </c>
      <c r="D2557">
        <v>99</v>
      </c>
      <c r="E2557">
        <v>99</v>
      </c>
      <c r="F2557">
        <v>99</v>
      </c>
      <c r="G2557">
        <v>99</v>
      </c>
      <c r="H2557">
        <v>99</v>
      </c>
      <c r="I2557">
        <v>99</v>
      </c>
      <c r="J2557">
        <v>999</v>
      </c>
      <c r="K2557">
        <v>99</v>
      </c>
      <c r="L2557">
        <v>99</v>
      </c>
      <c r="M2557">
        <v>99</v>
      </c>
      <c r="N2557">
        <v>99</v>
      </c>
      <c r="O2557">
        <v>1</v>
      </c>
      <c r="P2557">
        <v>9999</v>
      </c>
      <c r="Q2557">
        <v>319</v>
      </c>
      <c r="R2557">
        <v>157649</v>
      </c>
      <c r="S2557">
        <v>157217</v>
      </c>
      <c r="T2557">
        <v>15.80618969990295</v>
      </c>
      <c r="U2557">
        <v>60.556657358937009</v>
      </c>
      <c r="V2557">
        <v>88.291293611330019</v>
      </c>
      <c r="W2557">
        <v>81.400889852878308</v>
      </c>
      <c r="X2557">
        <v>2.1566898616546877</v>
      </c>
      <c r="Y2557">
        <v>4.3133797233093754</v>
      </c>
      <c r="AA2557">
        <v>8.9727260966126643</v>
      </c>
      <c r="AB2557">
        <v>2.86226469200676</v>
      </c>
      <c r="AC2557">
        <v>-26.255095825774045</v>
      </c>
      <c r="AD2557">
        <v>12.274909893881501</v>
      </c>
      <c r="AE2557">
        <v>12.280856087286727</v>
      </c>
      <c r="AF2557">
        <v>10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1563</v>
      </c>
      <c r="AO2557">
        <v>1985</v>
      </c>
    </row>
    <row r="2558" spans="1:41">
      <c r="A2558">
        <v>13</v>
      </c>
      <c r="B2558">
        <v>104</v>
      </c>
      <c r="C2558">
        <v>2015</v>
      </c>
      <c r="D2558">
        <v>99</v>
      </c>
      <c r="E2558">
        <v>99</v>
      </c>
      <c r="F2558">
        <v>99</v>
      </c>
      <c r="G2558">
        <v>99</v>
      </c>
      <c r="H2558">
        <v>99</v>
      </c>
      <c r="I2558">
        <v>99</v>
      </c>
      <c r="J2558">
        <v>999</v>
      </c>
      <c r="K2558">
        <v>99</v>
      </c>
      <c r="L2558">
        <v>99</v>
      </c>
      <c r="M2558">
        <v>99</v>
      </c>
      <c r="N2558">
        <v>99</v>
      </c>
      <c r="O2558">
        <v>4</v>
      </c>
      <c r="P2558">
        <v>9999</v>
      </c>
      <c r="Q2558">
        <v>433</v>
      </c>
      <c r="R2558">
        <v>260294</v>
      </c>
      <c r="S2558">
        <v>258022</v>
      </c>
      <c r="T2558">
        <v>15.564146695659524</v>
      </c>
      <c r="U2558">
        <v>60.196518126361319</v>
      </c>
      <c r="V2558">
        <v>89.586720300576658</v>
      </c>
      <c r="W2558">
        <v>82.436274038648307</v>
      </c>
      <c r="X2558">
        <v>0.74992124290225637</v>
      </c>
      <c r="Y2558">
        <v>1.4998424858045125</v>
      </c>
      <c r="AA2558">
        <v>9.0378358330484172</v>
      </c>
      <c r="AB2558">
        <v>2.8064323116406156</v>
      </c>
      <c r="AC2558">
        <v>-31.558936654552856</v>
      </c>
      <c r="AD2558">
        <v>20.267083177933213</v>
      </c>
      <c r="AE2558">
        <v>20.411507283923157</v>
      </c>
      <c r="AF2558">
        <v>1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1894</v>
      </c>
      <c r="AO2558">
        <v>8095</v>
      </c>
    </row>
    <row r="2559" spans="1:41">
      <c r="A2559">
        <v>13</v>
      </c>
      <c r="B2559">
        <v>105</v>
      </c>
      <c r="C2559">
        <v>2015</v>
      </c>
      <c r="D2559">
        <v>99</v>
      </c>
      <c r="E2559">
        <v>99</v>
      </c>
      <c r="F2559">
        <v>99</v>
      </c>
      <c r="G2559">
        <v>99</v>
      </c>
      <c r="H2559">
        <v>99</v>
      </c>
      <c r="I2559">
        <v>99</v>
      </c>
      <c r="J2559">
        <v>999</v>
      </c>
      <c r="K2559">
        <v>99</v>
      </c>
      <c r="L2559">
        <v>99</v>
      </c>
      <c r="M2559">
        <v>99</v>
      </c>
      <c r="N2559">
        <v>99</v>
      </c>
      <c r="O2559">
        <v>8</v>
      </c>
      <c r="P2559">
        <v>9999</v>
      </c>
      <c r="Q2559">
        <v>182</v>
      </c>
      <c r="R2559">
        <v>113959</v>
      </c>
      <c r="S2559">
        <v>112640</v>
      </c>
      <c r="T2559">
        <v>15.650795461525629</v>
      </c>
      <c r="U2559">
        <v>60.525523792613647</v>
      </c>
      <c r="V2559">
        <v>88.092204890182117</v>
      </c>
      <c r="W2559">
        <v>81.003989701704441</v>
      </c>
      <c r="X2559">
        <v>1.0530102931756156E-2</v>
      </c>
      <c r="Y2559">
        <v>2.1060205863512312E-2</v>
      </c>
      <c r="AA2559">
        <v>9.7107214751584472</v>
      </c>
      <c r="AB2559">
        <v>2.8785437323350758</v>
      </c>
      <c r="AC2559">
        <v>-24.968468877938239</v>
      </c>
      <c r="AD2559">
        <v>8.8731070707511144</v>
      </c>
      <c r="AE2559">
        <v>8.7558645858174113</v>
      </c>
      <c r="AF2559">
        <v>38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1578</v>
      </c>
      <c r="AO2559">
        <v>785</v>
      </c>
    </row>
    <row r="2560" spans="1:41">
      <c r="A2560">
        <v>13</v>
      </c>
      <c r="B2560">
        <v>106</v>
      </c>
      <c r="C2560">
        <v>2015</v>
      </c>
      <c r="D2560">
        <v>99</v>
      </c>
      <c r="E2560">
        <v>99</v>
      </c>
      <c r="F2560">
        <v>99</v>
      </c>
      <c r="G2560">
        <v>99</v>
      </c>
      <c r="H2560">
        <v>99</v>
      </c>
      <c r="I2560">
        <v>99</v>
      </c>
      <c r="J2560">
        <v>999</v>
      </c>
      <c r="K2560">
        <v>99</v>
      </c>
      <c r="L2560">
        <v>99</v>
      </c>
      <c r="M2560">
        <v>99</v>
      </c>
      <c r="N2560">
        <v>99</v>
      </c>
      <c r="O2560">
        <v>9</v>
      </c>
      <c r="P2560">
        <v>9999</v>
      </c>
      <c r="Q2560">
        <v>63</v>
      </c>
      <c r="R2560">
        <v>22585</v>
      </c>
      <c r="S2560">
        <v>22466</v>
      </c>
      <c r="T2560">
        <v>15.72649988930706</v>
      </c>
      <c r="U2560">
        <v>60.367444137808235</v>
      </c>
      <c r="V2560">
        <v>87.89830381945103</v>
      </c>
      <c r="W2560">
        <v>81.012547850084175</v>
      </c>
      <c r="X2560">
        <v>2.0500332078813366</v>
      </c>
      <c r="Y2560">
        <v>4.1000664157626732</v>
      </c>
      <c r="AA2560">
        <v>9.3106875637322322</v>
      </c>
      <c r="AB2560">
        <v>2.6791191732184938</v>
      </c>
      <c r="AC2560">
        <v>-28.361378500257057</v>
      </c>
      <c r="AD2560">
        <v>1.7585194955458885</v>
      </c>
      <c r="AE2560">
        <v>1.7465379643492647</v>
      </c>
      <c r="AF2560">
        <v>1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408</v>
      </c>
      <c r="AO2560">
        <v>0</v>
      </c>
    </row>
    <row r="2561" spans="1:42">
      <c r="A2561">
        <v>13</v>
      </c>
      <c r="B2561">
        <v>107</v>
      </c>
      <c r="C2561">
        <v>2015</v>
      </c>
      <c r="D2561">
        <v>99</v>
      </c>
      <c r="E2561">
        <v>99</v>
      </c>
      <c r="F2561">
        <v>99</v>
      </c>
      <c r="G2561">
        <v>99</v>
      </c>
      <c r="H2561">
        <v>99</v>
      </c>
      <c r="I2561">
        <v>99</v>
      </c>
      <c r="J2561">
        <v>999</v>
      </c>
      <c r="K2561">
        <v>99</v>
      </c>
      <c r="L2561">
        <v>99</v>
      </c>
      <c r="M2561">
        <v>99</v>
      </c>
      <c r="N2561">
        <v>99</v>
      </c>
      <c r="O2561">
        <v>11</v>
      </c>
      <c r="P2561">
        <v>9999</v>
      </c>
      <c r="Q2561">
        <v>604</v>
      </c>
      <c r="R2561">
        <v>375516</v>
      </c>
      <c r="S2561">
        <v>374479</v>
      </c>
      <c r="T2561">
        <v>15.957754130316683</v>
      </c>
      <c r="U2561">
        <v>60.912032450417776</v>
      </c>
      <c r="V2561">
        <v>90.005251586564555</v>
      </c>
      <c r="W2561">
        <v>82.989061896662221</v>
      </c>
      <c r="X2561">
        <v>0.37708113635637375</v>
      </c>
      <c r="Y2561">
        <v>0.75416227271274749</v>
      </c>
      <c r="AA2561">
        <v>9.3553591270472261</v>
      </c>
      <c r="AB2561">
        <v>2.8513051384649177</v>
      </c>
      <c r="AC2561">
        <v>-22.30087097041929</v>
      </c>
      <c r="AD2561">
        <v>29.238530302829748</v>
      </c>
      <c r="AE2561">
        <v>29.822792618997049</v>
      </c>
      <c r="AF2561">
        <v>23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7845</v>
      </c>
      <c r="AO2561">
        <v>15</v>
      </c>
    </row>
    <row r="2562" spans="1:42">
      <c r="A2562">
        <v>13</v>
      </c>
      <c r="B2562">
        <v>108</v>
      </c>
      <c r="C2562">
        <v>2015</v>
      </c>
      <c r="D2562">
        <v>99</v>
      </c>
      <c r="E2562">
        <v>99</v>
      </c>
      <c r="F2562">
        <v>99</v>
      </c>
      <c r="G2562">
        <v>99</v>
      </c>
      <c r="H2562">
        <v>99</v>
      </c>
      <c r="I2562">
        <v>99</v>
      </c>
      <c r="J2562">
        <v>999</v>
      </c>
      <c r="K2562">
        <v>99</v>
      </c>
      <c r="L2562">
        <v>99</v>
      </c>
      <c r="M2562">
        <v>99</v>
      </c>
      <c r="N2562">
        <v>99</v>
      </c>
      <c r="O2562">
        <v>14</v>
      </c>
      <c r="P2562">
        <v>9999</v>
      </c>
      <c r="Q2562">
        <v>149</v>
      </c>
      <c r="R2562">
        <v>44742</v>
      </c>
      <c r="S2562">
        <v>44653</v>
      </c>
      <c r="T2562">
        <v>15.900809083188058</v>
      </c>
      <c r="U2562">
        <v>60.739457595234384</v>
      </c>
      <c r="V2562">
        <v>86.676444403272882</v>
      </c>
      <c r="W2562">
        <v>79.934745705775313</v>
      </c>
      <c r="X2562">
        <v>0.95436055607706416</v>
      </c>
      <c r="Y2562">
        <v>1.9087211121541283</v>
      </c>
      <c r="AA2562">
        <v>9.6605524328790811</v>
      </c>
      <c r="AB2562">
        <v>2.8623370851195888</v>
      </c>
      <c r="AC2562">
        <v>-28.283030112706797</v>
      </c>
      <c r="AD2562">
        <v>3.4837139371137549</v>
      </c>
      <c r="AE2562">
        <v>3.4252022814850807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468</v>
      </c>
      <c r="AO2562">
        <v>546</v>
      </c>
    </row>
    <row r="2563" spans="1:42">
      <c r="A2563">
        <v>13</v>
      </c>
      <c r="B2563">
        <v>109</v>
      </c>
      <c r="C2563">
        <v>2015</v>
      </c>
      <c r="D2563">
        <v>99</v>
      </c>
      <c r="E2563">
        <v>99</v>
      </c>
      <c r="F2563">
        <v>99</v>
      </c>
      <c r="G2563">
        <v>99</v>
      </c>
      <c r="H2563">
        <v>99</v>
      </c>
      <c r="I2563">
        <v>99</v>
      </c>
      <c r="J2563">
        <v>999</v>
      </c>
      <c r="K2563">
        <v>99</v>
      </c>
      <c r="L2563">
        <v>99</v>
      </c>
      <c r="M2563">
        <v>99</v>
      </c>
      <c r="N2563">
        <v>99</v>
      </c>
      <c r="O2563">
        <v>15</v>
      </c>
      <c r="P2563">
        <v>9999</v>
      </c>
      <c r="Q2563">
        <v>51</v>
      </c>
      <c r="R2563">
        <v>29599</v>
      </c>
      <c r="S2563">
        <v>29542</v>
      </c>
      <c r="T2563">
        <v>15.869995607959728</v>
      </c>
      <c r="U2563">
        <v>60.599214677408433</v>
      </c>
      <c r="V2563">
        <v>86.334761248156639</v>
      </c>
      <c r="W2563">
        <v>79.621047999458384</v>
      </c>
      <c r="X2563">
        <v>6.081286529950336E-2</v>
      </c>
      <c r="Y2563">
        <v>0.12162573059900672</v>
      </c>
      <c r="AA2563">
        <v>9.7848005528381776</v>
      </c>
      <c r="AB2563">
        <v>2.6950277408120114</v>
      </c>
      <c r="AC2563">
        <v>-32.45090059926175</v>
      </c>
      <c r="AD2563">
        <v>2.3046454969520807</v>
      </c>
      <c r="AE2563">
        <v>2.2571881842655315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388</v>
      </c>
      <c r="AO2563">
        <v>554</v>
      </c>
    </row>
    <row r="2564" spans="1:42">
      <c r="A2564">
        <v>13</v>
      </c>
      <c r="B2564">
        <v>110</v>
      </c>
      <c r="C2564">
        <v>2015</v>
      </c>
      <c r="D2564">
        <v>99</v>
      </c>
      <c r="E2564">
        <v>99</v>
      </c>
      <c r="F2564">
        <v>99</v>
      </c>
      <c r="G2564">
        <v>99</v>
      </c>
      <c r="H2564">
        <v>99</v>
      </c>
      <c r="I2564">
        <v>99</v>
      </c>
      <c r="J2564">
        <v>999</v>
      </c>
      <c r="K2564">
        <v>99</v>
      </c>
      <c r="L2564">
        <v>99</v>
      </c>
      <c r="M2564">
        <v>99</v>
      </c>
      <c r="N2564">
        <v>99</v>
      </c>
      <c r="O2564">
        <v>16</v>
      </c>
      <c r="P2564">
        <v>9999</v>
      </c>
      <c r="Q2564">
        <v>339</v>
      </c>
      <c r="R2564">
        <v>201247</v>
      </c>
      <c r="S2564">
        <v>200856</v>
      </c>
      <c r="T2564">
        <v>15.855267407712908</v>
      </c>
      <c r="U2564">
        <v>60.698485482136469</v>
      </c>
      <c r="V2564">
        <v>86.559146031583396</v>
      </c>
      <c r="W2564">
        <v>79.833422949776022</v>
      </c>
      <c r="X2564">
        <v>9.0942970578443418</v>
      </c>
      <c r="Y2564">
        <v>18.188594115688684</v>
      </c>
      <c r="AA2564">
        <v>9.5804746962151874</v>
      </c>
      <c r="AB2564">
        <v>2.93918200720685</v>
      </c>
      <c r="AC2564">
        <v>-29.811501070614899</v>
      </c>
      <c r="AD2564">
        <v>15.669549387652133</v>
      </c>
      <c r="AE2564">
        <v>15.387552400804505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3856</v>
      </c>
      <c r="AO2564">
        <v>10</v>
      </c>
    </row>
    <row r="2565" spans="1:42">
      <c r="A2565">
        <v>13</v>
      </c>
      <c r="B2565">
        <v>111</v>
      </c>
      <c r="C2565">
        <v>2015</v>
      </c>
      <c r="D2565">
        <v>99</v>
      </c>
      <c r="E2565">
        <v>99</v>
      </c>
      <c r="F2565">
        <v>99</v>
      </c>
      <c r="G2565">
        <v>99</v>
      </c>
      <c r="H2565">
        <v>99</v>
      </c>
      <c r="I2565">
        <v>99</v>
      </c>
      <c r="J2565">
        <v>999</v>
      </c>
      <c r="K2565">
        <v>99</v>
      </c>
      <c r="L2565">
        <v>99</v>
      </c>
      <c r="M2565">
        <v>99</v>
      </c>
      <c r="N2565">
        <v>99</v>
      </c>
      <c r="O2565">
        <v>18</v>
      </c>
      <c r="P2565">
        <v>9999</v>
      </c>
      <c r="Q2565">
        <v>122</v>
      </c>
      <c r="R2565">
        <v>69703</v>
      </c>
      <c r="S2565">
        <v>69577</v>
      </c>
      <c r="T2565">
        <v>15.7954894337403</v>
      </c>
      <c r="U2565">
        <v>60.471060839070383</v>
      </c>
      <c r="V2565">
        <v>84.863615797121568</v>
      </c>
      <c r="W2565">
        <v>78.273034192333796</v>
      </c>
      <c r="X2565">
        <v>6.460267133408891</v>
      </c>
      <c r="Y2565">
        <v>12.920534266817782</v>
      </c>
      <c r="AA2565">
        <v>10.081758542425039</v>
      </c>
      <c r="AB2565">
        <v>2.8210085652985661</v>
      </c>
      <c r="AC2565">
        <v>-32.92756990312256</v>
      </c>
      <c r="AD2565">
        <v>5.427234199603058</v>
      </c>
      <c r="AE2565">
        <v>5.2261016541593968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1036</v>
      </c>
      <c r="AO2565">
        <v>863</v>
      </c>
    </row>
    <row r="2566" spans="1:42">
      <c r="A2566">
        <v>13</v>
      </c>
      <c r="B2566">
        <v>112</v>
      </c>
      <c r="C2566">
        <v>2015</v>
      </c>
      <c r="D2566">
        <v>99</v>
      </c>
      <c r="E2566">
        <v>99</v>
      </c>
      <c r="F2566">
        <v>99</v>
      </c>
      <c r="G2566">
        <v>99</v>
      </c>
      <c r="H2566">
        <v>99</v>
      </c>
      <c r="I2566">
        <v>99</v>
      </c>
      <c r="J2566">
        <v>999</v>
      </c>
      <c r="K2566">
        <v>99</v>
      </c>
      <c r="L2566">
        <v>99</v>
      </c>
      <c r="M2566">
        <v>99</v>
      </c>
      <c r="N2566">
        <v>99</v>
      </c>
      <c r="O2566">
        <v>54</v>
      </c>
      <c r="P2566">
        <v>9999</v>
      </c>
      <c r="Q2566">
        <v>33</v>
      </c>
      <c r="R2566">
        <v>9025</v>
      </c>
      <c r="S2566">
        <v>9000</v>
      </c>
      <c r="T2566">
        <v>15.663490304709139</v>
      </c>
      <c r="U2566">
        <v>60.333111111111123</v>
      </c>
      <c r="V2566">
        <v>86.209329481160452</v>
      </c>
      <c r="W2566">
        <v>79.475422222221852</v>
      </c>
      <c r="X2566">
        <v>3.2465373961218842</v>
      </c>
      <c r="Y2566">
        <v>6.4930747922437684</v>
      </c>
      <c r="AA2566">
        <v>10.106661738104139</v>
      </c>
      <c r="AB2566">
        <v>3.000876406964653</v>
      </c>
      <c r="AC2566">
        <v>-30.239574060791895</v>
      </c>
      <c r="AD2566">
        <v>0.70270703773750931</v>
      </c>
      <c r="AE2566">
        <v>0.6863969389118626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133</v>
      </c>
      <c r="AO2566">
        <v>116</v>
      </c>
    </row>
    <row r="2567" spans="1:42">
      <c r="A2567">
        <v>15</v>
      </c>
      <c r="B2567">
        <v>1</v>
      </c>
      <c r="C2567">
        <v>2024</v>
      </c>
      <c r="D2567">
        <v>1</v>
      </c>
      <c r="E2567">
        <v>99</v>
      </c>
      <c r="F2567">
        <v>99</v>
      </c>
      <c r="G2567">
        <v>99</v>
      </c>
      <c r="H2567">
        <v>99</v>
      </c>
      <c r="I2567">
        <v>99</v>
      </c>
      <c r="J2567">
        <v>999</v>
      </c>
      <c r="K2567">
        <v>0</v>
      </c>
      <c r="M2567">
        <v>99</v>
      </c>
      <c r="N2567">
        <v>99</v>
      </c>
      <c r="O2567">
        <v>99</v>
      </c>
      <c r="P2567">
        <v>99</v>
      </c>
      <c r="Q2567">
        <v>1021</v>
      </c>
      <c r="R2567">
        <v>115803</v>
      </c>
      <c r="S2567">
        <v>115345</v>
      </c>
      <c r="T2567">
        <v>4.0172448036752071</v>
      </c>
      <c r="U2567">
        <v>60.664276735012351</v>
      </c>
      <c r="V2567">
        <v>90.406521262442695</v>
      </c>
      <c r="W2567">
        <v>83.329915470979145</v>
      </c>
      <c r="X2567">
        <v>2.3021856083175738</v>
      </c>
      <c r="Y2567">
        <v>4.6043712166351476</v>
      </c>
      <c r="AA2567">
        <v>9.2293476323921571</v>
      </c>
      <c r="AB2567">
        <v>2.5356403606485545</v>
      </c>
      <c r="AC2567">
        <v>-31.429825776512441</v>
      </c>
      <c r="AD2567">
        <v>87.832682316356326</v>
      </c>
      <c r="AE2567">
        <v>87.613893507714451</v>
      </c>
      <c r="AF2567">
        <v>1637</v>
      </c>
      <c r="AG2567">
        <v>0</v>
      </c>
      <c r="AH2567">
        <v>0</v>
      </c>
      <c r="AI2567">
        <v>513</v>
      </c>
      <c r="AJ2567">
        <v>5581</v>
      </c>
      <c r="AK2567">
        <v>1317</v>
      </c>
      <c r="AL2567">
        <v>7259</v>
      </c>
      <c r="AM2567">
        <v>3</v>
      </c>
      <c r="AN2567">
        <v>1523</v>
      </c>
      <c r="AO2567">
        <v>1146</v>
      </c>
      <c r="AP2567">
        <v>555</v>
      </c>
    </row>
    <row r="2568" spans="1:42">
      <c r="A2568">
        <v>15</v>
      </c>
      <c r="B2568">
        <v>2</v>
      </c>
      <c r="C2568">
        <v>2024</v>
      </c>
      <c r="D2568">
        <v>2</v>
      </c>
      <c r="E2568">
        <v>99</v>
      </c>
      <c r="F2568">
        <v>99</v>
      </c>
      <c r="G2568">
        <v>99</v>
      </c>
      <c r="H2568">
        <v>99</v>
      </c>
      <c r="I2568">
        <v>99</v>
      </c>
      <c r="J2568">
        <v>999</v>
      </c>
      <c r="K2568">
        <v>0</v>
      </c>
      <c r="M2568">
        <v>99</v>
      </c>
      <c r="N2568">
        <v>99</v>
      </c>
      <c r="O2568">
        <v>99</v>
      </c>
      <c r="P2568">
        <v>99</v>
      </c>
      <c r="Q2568">
        <v>1011</v>
      </c>
      <c r="R2568">
        <v>105356</v>
      </c>
      <c r="S2568">
        <v>105113</v>
      </c>
      <c r="T2568">
        <v>3.9901666729944192</v>
      </c>
      <c r="U2568">
        <v>60.675425494467859</v>
      </c>
      <c r="V2568">
        <v>89.535208866022714</v>
      </c>
      <c r="W2568">
        <v>82.576189434228127</v>
      </c>
      <c r="X2568">
        <v>2.0416492653479632</v>
      </c>
      <c r="Y2568">
        <v>4.0832985306959264</v>
      </c>
      <c r="AA2568">
        <v>8.9614903140011002</v>
      </c>
      <c r="AB2568">
        <v>2.5241340618548409</v>
      </c>
      <c r="AC2568">
        <v>-29.133736644757384</v>
      </c>
      <c r="AD2568">
        <v>86.450914103784413</v>
      </c>
      <c r="AE2568">
        <v>86.199551537108491</v>
      </c>
      <c r="AF2568">
        <v>1615</v>
      </c>
      <c r="AG2568">
        <v>0</v>
      </c>
      <c r="AH2568">
        <v>0</v>
      </c>
      <c r="AI2568">
        <v>463</v>
      </c>
      <c r="AJ2568">
        <v>5982</v>
      </c>
      <c r="AK2568">
        <v>1434</v>
      </c>
      <c r="AL2568">
        <v>6148</v>
      </c>
      <c r="AM2568">
        <v>8</v>
      </c>
      <c r="AN2568">
        <v>1357</v>
      </c>
      <c r="AO2568">
        <v>1098</v>
      </c>
      <c r="AP2568">
        <v>537</v>
      </c>
    </row>
    <row r="2569" spans="1:42">
      <c r="A2569">
        <v>15</v>
      </c>
      <c r="B2569">
        <v>3</v>
      </c>
      <c r="C2569">
        <v>2024</v>
      </c>
      <c r="D2569">
        <v>3</v>
      </c>
      <c r="E2569">
        <v>99</v>
      </c>
      <c r="F2569">
        <v>99</v>
      </c>
      <c r="G2569">
        <v>99</v>
      </c>
      <c r="H2569">
        <v>99</v>
      </c>
      <c r="I2569">
        <v>99</v>
      </c>
      <c r="J2569">
        <v>999</v>
      </c>
      <c r="K2569">
        <v>0</v>
      </c>
      <c r="M2569">
        <v>99</v>
      </c>
      <c r="N2569">
        <v>99</v>
      </c>
      <c r="O2569">
        <v>99</v>
      </c>
      <c r="P2569">
        <v>99</v>
      </c>
      <c r="Q2569">
        <v>960</v>
      </c>
      <c r="R2569">
        <v>90250</v>
      </c>
      <c r="S2569">
        <v>90056</v>
      </c>
      <c r="T2569">
        <v>3.8464265927977839</v>
      </c>
      <c r="U2569">
        <v>60.742804477214158</v>
      </c>
      <c r="V2569">
        <v>88.804702811137886</v>
      </c>
      <c r="W2569">
        <v>81.901854401705691</v>
      </c>
      <c r="X2569">
        <v>2.731301939058171</v>
      </c>
      <c r="Y2569">
        <v>5.462603878116342</v>
      </c>
      <c r="AA2569">
        <v>8.6713603257331417</v>
      </c>
      <c r="AB2569">
        <v>2.4732127049660426</v>
      </c>
      <c r="AC2569">
        <v>-28.138762215191203</v>
      </c>
      <c r="AD2569">
        <v>87.188801190211649</v>
      </c>
      <c r="AE2569">
        <v>86.999686715166092</v>
      </c>
      <c r="AF2569">
        <v>1469</v>
      </c>
      <c r="AG2569">
        <v>0</v>
      </c>
      <c r="AH2569">
        <v>0</v>
      </c>
      <c r="AI2569">
        <v>380</v>
      </c>
      <c r="AJ2569">
        <v>5323</v>
      </c>
      <c r="AK2569">
        <v>1121</v>
      </c>
      <c r="AL2569">
        <v>5092</v>
      </c>
      <c r="AM2569">
        <v>1</v>
      </c>
      <c r="AN2569">
        <v>1144</v>
      </c>
      <c r="AO2569">
        <v>842</v>
      </c>
      <c r="AP2569">
        <v>532</v>
      </c>
    </row>
    <row r="2570" spans="1:42">
      <c r="A2570">
        <v>15</v>
      </c>
      <c r="B2570">
        <v>4</v>
      </c>
      <c r="C2570">
        <v>2024</v>
      </c>
      <c r="D2570">
        <v>4</v>
      </c>
      <c r="E2570">
        <v>99</v>
      </c>
      <c r="F2570">
        <v>99</v>
      </c>
      <c r="G2570">
        <v>99</v>
      </c>
      <c r="H2570">
        <v>99</v>
      </c>
      <c r="I2570">
        <v>99</v>
      </c>
      <c r="J2570">
        <v>999</v>
      </c>
      <c r="K2570">
        <v>0</v>
      </c>
      <c r="M2570">
        <v>99</v>
      </c>
      <c r="N2570">
        <v>99</v>
      </c>
      <c r="O2570">
        <v>99</v>
      </c>
      <c r="P2570">
        <v>99</v>
      </c>
      <c r="Q2570">
        <v>1049</v>
      </c>
      <c r="R2570">
        <v>128261</v>
      </c>
      <c r="S2570">
        <v>128113</v>
      </c>
      <c r="T2570">
        <v>4.065000272881079</v>
      </c>
      <c r="U2570">
        <v>60.647045967232046</v>
      </c>
      <c r="V2570">
        <v>89.338189972612071</v>
      </c>
      <c r="W2570">
        <v>82.422552746403184</v>
      </c>
      <c r="X2570">
        <v>2.5245398055527404</v>
      </c>
      <c r="Y2570">
        <v>5.0490796111054808</v>
      </c>
      <c r="AA2570">
        <v>8.7643906416841748</v>
      </c>
      <c r="AB2570">
        <v>2.5541402572573775</v>
      </c>
      <c r="AC2570">
        <v>-28.550883270547679</v>
      </c>
      <c r="AD2570">
        <v>89.782789782789777</v>
      </c>
      <c r="AE2570">
        <v>89.523928128755315</v>
      </c>
      <c r="AF2570">
        <v>2009</v>
      </c>
      <c r="AG2570">
        <v>0</v>
      </c>
      <c r="AH2570">
        <v>0</v>
      </c>
      <c r="AI2570">
        <v>592</v>
      </c>
      <c r="AJ2570">
        <v>6652</v>
      </c>
      <c r="AK2570">
        <v>1394</v>
      </c>
      <c r="AL2570">
        <v>7191</v>
      </c>
      <c r="AM2570">
        <v>4</v>
      </c>
      <c r="AN2570">
        <v>1702</v>
      </c>
      <c r="AO2570">
        <v>1263</v>
      </c>
      <c r="AP2570">
        <v>577</v>
      </c>
    </row>
    <row r="2571" spans="1:42">
      <c r="A2571">
        <v>15</v>
      </c>
      <c r="B2571">
        <v>5</v>
      </c>
      <c r="C2571">
        <v>2024</v>
      </c>
      <c r="D2571">
        <v>5</v>
      </c>
      <c r="E2571">
        <v>99</v>
      </c>
      <c r="F2571">
        <v>99</v>
      </c>
      <c r="G2571">
        <v>99</v>
      </c>
      <c r="H2571">
        <v>99</v>
      </c>
      <c r="I2571">
        <v>99</v>
      </c>
      <c r="J2571">
        <v>999</v>
      </c>
      <c r="K2571">
        <v>0</v>
      </c>
      <c r="M2571">
        <v>99</v>
      </c>
      <c r="N2571">
        <v>99</v>
      </c>
      <c r="O2571">
        <v>99</v>
      </c>
      <c r="P2571">
        <v>99</v>
      </c>
      <c r="Q2571">
        <v>1015</v>
      </c>
      <c r="R2571">
        <v>110699</v>
      </c>
      <c r="S2571">
        <v>110440</v>
      </c>
      <c r="T2571">
        <v>4.1352857749392484</v>
      </c>
      <c r="U2571">
        <v>60.607986236870701</v>
      </c>
      <c r="V2571">
        <v>88.800205462009885</v>
      </c>
      <c r="W2571">
        <v>81.893442593264012</v>
      </c>
      <c r="X2571">
        <v>1.824768064752166</v>
      </c>
      <c r="Y2571">
        <v>3.649536129504332</v>
      </c>
      <c r="AA2571">
        <v>8.481290961290668</v>
      </c>
      <c r="AB2571">
        <v>2.4916778472665402</v>
      </c>
      <c r="AC2571">
        <v>-27.800525866253842</v>
      </c>
      <c r="AD2571">
        <v>88.347166799680778</v>
      </c>
      <c r="AE2571">
        <v>88.190645141961511</v>
      </c>
      <c r="AF2571">
        <v>1458</v>
      </c>
      <c r="AG2571">
        <v>0</v>
      </c>
      <c r="AH2571">
        <v>0</v>
      </c>
      <c r="AI2571">
        <v>379</v>
      </c>
      <c r="AJ2571">
        <v>6248</v>
      </c>
      <c r="AK2571">
        <v>1197</v>
      </c>
      <c r="AL2571">
        <v>6410</v>
      </c>
      <c r="AM2571">
        <v>2</v>
      </c>
      <c r="AN2571">
        <v>1298</v>
      </c>
      <c r="AO2571">
        <v>867</v>
      </c>
      <c r="AP2571">
        <v>562</v>
      </c>
    </row>
    <row r="2572" spans="1:42">
      <c r="A2572">
        <v>15</v>
      </c>
      <c r="B2572">
        <v>6</v>
      </c>
      <c r="C2572">
        <v>2024</v>
      </c>
      <c r="D2572">
        <v>6</v>
      </c>
      <c r="E2572">
        <v>99</v>
      </c>
      <c r="F2572">
        <v>99</v>
      </c>
      <c r="G2572">
        <v>99</v>
      </c>
      <c r="H2572">
        <v>99</v>
      </c>
      <c r="I2572">
        <v>99</v>
      </c>
      <c r="J2572">
        <v>999</v>
      </c>
      <c r="K2572">
        <v>0</v>
      </c>
      <c r="M2572">
        <v>99</v>
      </c>
      <c r="N2572">
        <v>99</v>
      </c>
      <c r="O2572">
        <v>99</v>
      </c>
      <c r="P2572">
        <v>99</v>
      </c>
      <c r="Q2572">
        <v>960</v>
      </c>
      <c r="R2572">
        <v>100590</v>
      </c>
      <c r="S2572">
        <v>100034</v>
      </c>
      <c r="T2572">
        <v>4.3583159359777301</v>
      </c>
      <c r="U2572">
        <v>60.47208948957352</v>
      </c>
      <c r="V2572">
        <v>87.993391672618102</v>
      </c>
      <c r="W2572">
        <v>81.068209408800612</v>
      </c>
      <c r="X2572">
        <v>2.7169698777214437</v>
      </c>
      <c r="Y2572">
        <v>5.4339397554428874</v>
      </c>
      <c r="AA2572">
        <v>8.8029725445492488</v>
      </c>
      <c r="AB2572">
        <v>2.5097338820549608</v>
      </c>
      <c r="AC2572">
        <v>-29.109675420473639</v>
      </c>
      <c r="AD2572">
        <v>88.123981567466259</v>
      </c>
      <c r="AE2572">
        <v>87.860032508649809</v>
      </c>
      <c r="AF2572">
        <v>1329</v>
      </c>
      <c r="AG2572">
        <v>0</v>
      </c>
      <c r="AH2572">
        <v>2</v>
      </c>
      <c r="AI2572">
        <v>367</v>
      </c>
      <c r="AJ2572">
        <v>6067</v>
      </c>
      <c r="AK2572">
        <v>1070</v>
      </c>
      <c r="AL2572">
        <v>6793</v>
      </c>
      <c r="AM2572">
        <v>0</v>
      </c>
      <c r="AN2572">
        <v>1031</v>
      </c>
      <c r="AO2572">
        <v>777</v>
      </c>
      <c r="AP2572">
        <v>540</v>
      </c>
    </row>
    <row r="2573" spans="1:42">
      <c r="A2573">
        <v>15</v>
      </c>
      <c r="B2573">
        <v>7</v>
      </c>
      <c r="C2573">
        <v>2024</v>
      </c>
      <c r="D2573">
        <v>7</v>
      </c>
      <c r="E2573">
        <v>99</v>
      </c>
      <c r="F2573">
        <v>99</v>
      </c>
      <c r="G2573">
        <v>99</v>
      </c>
      <c r="H2573">
        <v>99</v>
      </c>
      <c r="I2573">
        <v>99</v>
      </c>
      <c r="J2573">
        <v>999</v>
      </c>
      <c r="K2573">
        <v>0</v>
      </c>
      <c r="M2573">
        <v>99</v>
      </c>
      <c r="N2573">
        <v>99</v>
      </c>
      <c r="O2573">
        <v>99</v>
      </c>
      <c r="P2573">
        <v>99</v>
      </c>
      <c r="Q2573">
        <v>1008</v>
      </c>
      <c r="R2573">
        <v>114128</v>
      </c>
      <c r="S2573">
        <v>113907</v>
      </c>
      <c r="T2573">
        <v>4.3202544511425778</v>
      </c>
      <c r="U2573">
        <v>60.504086667193391</v>
      </c>
      <c r="V2573">
        <v>87.95568443858177</v>
      </c>
      <c r="W2573">
        <v>81.120747627449802</v>
      </c>
      <c r="X2573">
        <v>2.3771554745548862</v>
      </c>
      <c r="Y2573">
        <v>4.7543109491097724</v>
      </c>
      <c r="AA2573">
        <v>8.9389856588066241</v>
      </c>
      <c r="AB2573">
        <v>2.4946462161938592</v>
      </c>
      <c r="AC2573">
        <v>-27.961471402883841</v>
      </c>
      <c r="AD2573">
        <v>89.581011287106946</v>
      </c>
      <c r="AE2573">
        <v>89.464299907136493</v>
      </c>
      <c r="AF2573">
        <v>1303</v>
      </c>
      <c r="AG2573">
        <v>0</v>
      </c>
      <c r="AH2573">
        <v>0</v>
      </c>
      <c r="AI2573">
        <v>402</v>
      </c>
      <c r="AJ2573">
        <v>6552</v>
      </c>
      <c r="AK2573">
        <v>1740</v>
      </c>
      <c r="AL2573">
        <v>9460</v>
      </c>
      <c r="AM2573">
        <v>2</v>
      </c>
      <c r="AN2573">
        <v>1058</v>
      </c>
      <c r="AO2573">
        <v>860</v>
      </c>
      <c r="AP2573">
        <v>542</v>
      </c>
    </row>
    <row r="2574" spans="1:42">
      <c r="A2574">
        <v>15</v>
      </c>
      <c r="B2574">
        <v>8</v>
      </c>
      <c r="C2574">
        <v>2024</v>
      </c>
      <c r="D2574">
        <v>8</v>
      </c>
      <c r="E2574">
        <v>99</v>
      </c>
      <c r="F2574">
        <v>99</v>
      </c>
      <c r="G2574">
        <v>99</v>
      </c>
      <c r="H2574">
        <v>99</v>
      </c>
      <c r="I2574">
        <v>99</v>
      </c>
      <c r="J2574">
        <v>999</v>
      </c>
      <c r="K2574">
        <v>0</v>
      </c>
      <c r="M2574">
        <v>99</v>
      </c>
      <c r="N2574">
        <v>99</v>
      </c>
      <c r="O2574">
        <v>99</v>
      </c>
      <c r="P2574">
        <v>99</v>
      </c>
      <c r="Q2574">
        <v>1023</v>
      </c>
      <c r="R2574">
        <v>109271</v>
      </c>
      <c r="S2574">
        <v>108876</v>
      </c>
      <c r="T2574">
        <v>4.4666196886639637</v>
      </c>
      <c r="U2574">
        <v>60.401677137293809</v>
      </c>
      <c r="V2574">
        <v>88.482108145970301</v>
      </c>
      <c r="W2574">
        <v>81.576145339652442</v>
      </c>
      <c r="X2574">
        <v>2.819595318062432</v>
      </c>
      <c r="Y2574">
        <v>5.639190636124864</v>
      </c>
      <c r="AA2574">
        <v>8.8032569003563736</v>
      </c>
      <c r="AB2574">
        <v>2.5148817761219444</v>
      </c>
      <c r="AC2574">
        <v>-29.742709967489677</v>
      </c>
      <c r="AD2574">
        <v>90.766444881922482</v>
      </c>
      <c r="AE2574">
        <v>90.629055340259399</v>
      </c>
      <c r="AF2574">
        <v>1248</v>
      </c>
      <c r="AG2574">
        <v>1</v>
      </c>
      <c r="AH2574">
        <v>0</v>
      </c>
      <c r="AI2574">
        <v>455</v>
      </c>
      <c r="AJ2574">
        <v>5449</v>
      </c>
      <c r="AK2574">
        <v>1146</v>
      </c>
      <c r="AL2574">
        <v>10363</v>
      </c>
      <c r="AM2574">
        <v>1</v>
      </c>
      <c r="AN2574">
        <v>1014</v>
      </c>
      <c r="AO2574">
        <v>720</v>
      </c>
      <c r="AP2574">
        <v>545</v>
      </c>
    </row>
    <row r="2575" spans="1:42">
      <c r="A2575">
        <v>15</v>
      </c>
      <c r="B2575">
        <v>9</v>
      </c>
      <c r="C2575">
        <v>2024</v>
      </c>
      <c r="D2575">
        <v>9</v>
      </c>
      <c r="E2575">
        <v>99</v>
      </c>
      <c r="F2575">
        <v>99</v>
      </c>
      <c r="G2575">
        <v>99</v>
      </c>
      <c r="H2575">
        <v>99</v>
      </c>
      <c r="I2575">
        <v>99</v>
      </c>
      <c r="J2575">
        <v>999</v>
      </c>
      <c r="K2575">
        <v>0</v>
      </c>
      <c r="M2575">
        <v>99</v>
      </c>
      <c r="N2575">
        <v>99</v>
      </c>
      <c r="O2575">
        <v>99</v>
      </c>
      <c r="P2575">
        <v>99</v>
      </c>
      <c r="Q2575">
        <v>1103</v>
      </c>
      <c r="R2575">
        <v>115799</v>
      </c>
      <c r="S2575">
        <v>115614</v>
      </c>
      <c r="T2575">
        <v>4.8381246815602887</v>
      </c>
      <c r="U2575">
        <v>60.24984863424843</v>
      </c>
      <c r="V2575">
        <v>89.322035774102432</v>
      </c>
      <c r="W2575">
        <v>82.397069126576255</v>
      </c>
      <c r="X2575">
        <v>2.246996951614435</v>
      </c>
      <c r="Y2575">
        <v>4.49399390322887</v>
      </c>
      <c r="AA2575">
        <v>8.8256335207268357</v>
      </c>
      <c r="AB2575">
        <v>2.5998772949550042</v>
      </c>
      <c r="AC2575">
        <v>-29.691457653380525</v>
      </c>
      <c r="AD2575">
        <v>96.070053759872565</v>
      </c>
      <c r="AE2575">
        <v>96.279192712169291</v>
      </c>
      <c r="AF2575">
        <v>1331</v>
      </c>
      <c r="AG2575">
        <v>0</v>
      </c>
      <c r="AH2575">
        <v>0</v>
      </c>
      <c r="AI2575">
        <v>519</v>
      </c>
      <c r="AJ2575">
        <v>5370</v>
      </c>
      <c r="AK2575">
        <v>1345</v>
      </c>
      <c r="AL2575">
        <v>10769</v>
      </c>
      <c r="AM2575">
        <v>4</v>
      </c>
      <c r="AN2575">
        <v>1291</v>
      </c>
      <c r="AO2575">
        <v>717</v>
      </c>
      <c r="AP2575">
        <v>546</v>
      </c>
    </row>
    <row r="2576" spans="1:42">
      <c r="A2576">
        <v>15</v>
      </c>
      <c r="B2576">
        <v>10</v>
      </c>
      <c r="C2576">
        <v>2024</v>
      </c>
      <c r="D2576">
        <v>10</v>
      </c>
      <c r="E2576">
        <v>99</v>
      </c>
      <c r="F2576">
        <v>99</v>
      </c>
      <c r="G2576">
        <v>99</v>
      </c>
      <c r="H2576">
        <v>99</v>
      </c>
      <c r="I2576">
        <v>99</v>
      </c>
      <c r="J2576">
        <v>999</v>
      </c>
      <c r="K2576">
        <v>0</v>
      </c>
      <c r="M2576">
        <v>99</v>
      </c>
      <c r="N2576">
        <v>99</v>
      </c>
      <c r="O2576">
        <v>99</v>
      </c>
      <c r="P2576">
        <v>99</v>
      </c>
      <c r="Q2576">
        <v>1159</v>
      </c>
      <c r="R2576">
        <v>123152</v>
      </c>
      <c r="S2576">
        <v>122873</v>
      </c>
      <c r="T2576">
        <v>4.8101614265298158</v>
      </c>
      <c r="U2576">
        <v>60.233973289494017</v>
      </c>
      <c r="V2576">
        <v>89.949003445225102</v>
      </c>
      <c r="W2576">
        <v>82.957973680141151</v>
      </c>
      <c r="X2576">
        <v>2.0917240483305188</v>
      </c>
      <c r="Y2576">
        <v>4.1834480966610377</v>
      </c>
      <c r="AA2576">
        <v>8.7438607257060355</v>
      </c>
      <c r="AB2576">
        <v>2.5389409032529033</v>
      </c>
      <c r="AC2576">
        <v>-28.889736041601633</v>
      </c>
      <c r="AD2576">
        <v>95.37498838325952</v>
      </c>
      <c r="AE2576">
        <v>95.434014836493475</v>
      </c>
      <c r="AF2576">
        <v>1410</v>
      </c>
      <c r="AG2576">
        <v>1</v>
      </c>
      <c r="AH2576">
        <v>2</v>
      </c>
      <c r="AI2576">
        <v>518</v>
      </c>
      <c r="AJ2576">
        <v>5791</v>
      </c>
      <c r="AK2576">
        <v>1049</v>
      </c>
      <c r="AL2576">
        <v>11000</v>
      </c>
      <c r="AM2576">
        <v>3</v>
      </c>
      <c r="AN2576">
        <v>1423</v>
      </c>
      <c r="AO2576">
        <v>1002</v>
      </c>
      <c r="AP2576">
        <v>576</v>
      </c>
    </row>
    <row r="2577" spans="1:42">
      <c r="A2577">
        <v>15</v>
      </c>
      <c r="B2577">
        <v>11</v>
      </c>
      <c r="C2577">
        <v>2024</v>
      </c>
      <c r="D2577">
        <v>11</v>
      </c>
      <c r="E2577">
        <v>99</v>
      </c>
      <c r="F2577">
        <v>99</v>
      </c>
      <c r="G2577">
        <v>99</v>
      </c>
      <c r="H2577">
        <v>99</v>
      </c>
      <c r="I2577">
        <v>99</v>
      </c>
      <c r="J2577">
        <v>999</v>
      </c>
      <c r="K2577">
        <v>0</v>
      </c>
      <c r="M2577">
        <v>99</v>
      </c>
      <c r="N2577">
        <v>99</v>
      </c>
      <c r="O2577">
        <v>99</v>
      </c>
      <c r="P2577">
        <v>99</v>
      </c>
      <c r="Q2577">
        <v>536</v>
      </c>
      <c r="R2577">
        <v>35520</v>
      </c>
      <c r="S2577">
        <v>35416</v>
      </c>
      <c r="T2577">
        <v>4.5559121621621612</v>
      </c>
      <c r="U2577">
        <v>60.378727128981247</v>
      </c>
      <c r="V2577">
        <v>90.100972291323998</v>
      </c>
      <c r="W2577">
        <v>83.077295572622432</v>
      </c>
      <c r="X2577">
        <v>3.4797297297297289</v>
      </c>
      <c r="Y2577">
        <v>6.9594594594594579</v>
      </c>
      <c r="AA2577">
        <v>9.0122111982857884</v>
      </c>
      <c r="AB2577">
        <v>2.5930347366656794</v>
      </c>
      <c r="AC2577">
        <v>-28.928436960155764</v>
      </c>
      <c r="AD2577">
        <v>97.405802665496608</v>
      </c>
      <c r="AE2577">
        <v>97.373718312463836</v>
      </c>
      <c r="AF2577">
        <v>446</v>
      </c>
      <c r="AG2577">
        <v>0</v>
      </c>
      <c r="AH2577">
        <v>0</v>
      </c>
      <c r="AI2577">
        <v>164</v>
      </c>
      <c r="AJ2577">
        <v>1397</v>
      </c>
      <c r="AK2577">
        <v>379</v>
      </c>
      <c r="AL2577">
        <v>2404</v>
      </c>
      <c r="AM2577">
        <v>0</v>
      </c>
      <c r="AN2577">
        <v>394</v>
      </c>
      <c r="AO2577">
        <v>338</v>
      </c>
      <c r="AP2577">
        <v>269</v>
      </c>
    </row>
    <row r="2578" spans="1:42">
      <c r="A2578">
        <v>15</v>
      </c>
      <c r="B2578">
        <v>12</v>
      </c>
      <c r="C2578">
        <v>2024</v>
      </c>
      <c r="D2578">
        <v>12</v>
      </c>
      <c r="E2578">
        <v>99</v>
      </c>
      <c r="F2578">
        <v>99</v>
      </c>
      <c r="G2578">
        <v>99</v>
      </c>
      <c r="H2578">
        <v>99</v>
      </c>
      <c r="I2578">
        <v>99</v>
      </c>
      <c r="J2578">
        <v>999</v>
      </c>
      <c r="K2578">
        <v>0</v>
      </c>
      <c r="M2578">
        <v>99</v>
      </c>
      <c r="N2578">
        <v>99</v>
      </c>
      <c r="O2578">
        <v>99</v>
      </c>
      <c r="P2578">
        <v>99</v>
      </c>
      <c r="R2578">
        <v>0</v>
      </c>
    </row>
    <row r="2579" spans="1:42">
      <c r="A2579">
        <v>15</v>
      </c>
      <c r="B2579">
        <v>13</v>
      </c>
      <c r="C2579">
        <v>2024</v>
      </c>
      <c r="D2579">
        <v>1</v>
      </c>
      <c r="E2579">
        <v>99</v>
      </c>
      <c r="F2579">
        <v>99</v>
      </c>
      <c r="G2579">
        <v>99</v>
      </c>
      <c r="H2579">
        <v>99</v>
      </c>
      <c r="I2579">
        <v>99</v>
      </c>
      <c r="J2579">
        <v>999</v>
      </c>
      <c r="K2579">
        <v>1</v>
      </c>
      <c r="M2579">
        <v>99</v>
      </c>
      <c r="N2579">
        <v>99</v>
      </c>
      <c r="O2579">
        <v>99</v>
      </c>
      <c r="P2579">
        <v>99</v>
      </c>
      <c r="Q2579">
        <v>127</v>
      </c>
      <c r="R2579">
        <v>8038</v>
      </c>
      <c r="S2579">
        <v>8030</v>
      </c>
      <c r="T2579">
        <v>3.8074147797959679</v>
      </c>
      <c r="U2579">
        <v>60.87945205479452</v>
      </c>
      <c r="V2579">
        <v>91.234974749348623</v>
      </c>
      <c r="W2579">
        <v>84.175498132004876</v>
      </c>
      <c r="X2579">
        <v>0</v>
      </c>
      <c r="Y2579">
        <v>0</v>
      </c>
      <c r="AA2579">
        <v>9.3558098022429252</v>
      </c>
      <c r="AB2579">
        <v>2.6721969075011458</v>
      </c>
      <c r="AC2579">
        <v>-35.497660965123487</v>
      </c>
      <c r="AD2579">
        <v>6.0965527702984579</v>
      </c>
      <c r="AE2579">
        <v>6.1613305124745139</v>
      </c>
      <c r="AF2579">
        <v>74</v>
      </c>
      <c r="AG2579">
        <v>0</v>
      </c>
      <c r="AH2579">
        <v>0</v>
      </c>
      <c r="AI2579">
        <v>33</v>
      </c>
      <c r="AJ2579">
        <v>498</v>
      </c>
      <c r="AK2579">
        <v>86</v>
      </c>
      <c r="AL2579">
        <v>714</v>
      </c>
      <c r="AM2579">
        <v>0</v>
      </c>
      <c r="AN2579">
        <v>153</v>
      </c>
      <c r="AO2579">
        <v>59</v>
      </c>
      <c r="AP2579">
        <v>61</v>
      </c>
    </row>
    <row r="2580" spans="1:42">
      <c r="A2580">
        <v>15</v>
      </c>
      <c r="B2580">
        <v>14</v>
      </c>
      <c r="C2580">
        <v>2024</v>
      </c>
      <c r="D2580">
        <v>2</v>
      </c>
      <c r="E2580">
        <v>99</v>
      </c>
      <c r="F2580">
        <v>99</v>
      </c>
      <c r="G2580">
        <v>99</v>
      </c>
      <c r="H2580">
        <v>99</v>
      </c>
      <c r="I2580">
        <v>99</v>
      </c>
      <c r="J2580">
        <v>999</v>
      </c>
      <c r="K2580">
        <v>1</v>
      </c>
      <c r="M2580">
        <v>99</v>
      </c>
      <c r="N2580">
        <v>99</v>
      </c>
      <c r="O2580">
        <v>99</v>
      </c>
      <c r="P2580">
        <v>99</v>
      </c>
      <c r="Q2580">
        <v>132</v>
      </c>
      <c r="R2580">
        <v>7204</v>
      </c>
      <c r="S2580">
        <v>7198</v>
      </c>
      <c r="T2580">
        <v>4.1056357579122711</v>
      </c>
      <c r="U2580">
        <v>60.736871353153667</v>
      </c>
      <c r="V2580">
        <v>90.562639736510476</v>
      </c>
      <c r="W2580">
        <v>83.559085857182495</v>
      </c>
      <c r="X2580">
        <v>0</v>
      </c>
      <c r="Y2580">
        <v>0</v>
      </c>
      <c r="AA2580">
        <v>8.3382398328434473</v>
      </c>
      <c r="AB2580">
        <v>2.8196122361751974</v>
      </c>
      <c r="AC2580">
        <v>-30.853631705048329</v>
      </c>
      <c r="AD2580">
        <v>5.9113138805921173</v>
      </c>
      <c r="AE2580">
        <v>5.9730927627820734</v>
      </c>
      <c r="AF2580">
        <v>72</v>
      </c>
      <c r="AG2580">
        <v>0</v>
      </c>
      <c r="AH2580">
        <v>0</v>
      </c>
      <c r="AI2580">
        <v>56</v>
      </c>
      <c r="AJ2580">
        <v>651</v>
      </c>
      <c r="AK2580">
        <v>140</v>
      </c>
      <c r="AL2580">
        <v>525</v>
      </c>
      <c r="AM2580">
        <v>0</v>
      </c>
      <c r="AN2580">
        <v>174</v>
      </c>
      <c r="AO2580">
        <v>49</v>
      </c>
      <c r="AP2580">
        <v>63</v>
      </c>
    </row>
    <row r="2581" spans="1:42">
      <c r="A2581">
        <v>15</v>
      </c>
      <c r="B2581">
        <v>15</v>
      </c>
      <c r="C2581">
        <v>2024</v>
      </c>
      <c r="D2581">
        <v>3</v>
      </c>
      <c r="E2581">
        <v>99</v>
      </c>
      <c r="F2581">
        <v>99</v>
      </c>
      <c r="G2581">
        <v>99</v>
      </c>
      <c r="H2581">
        <v>99</v>
      </c>
      <c r="I2581">
        <v>99</v>
      </c>
      <c r="J2581">
        <v>999</v>
      </c>
      <c r="K2581">
        <v>1</v>
      </c>
      <c r="M2581">
        <v>99</v>
      </c>
      <c r="N2581">
        <v>99</v>
      </c>
      <c r="O2581">
        <v>99</v>
      </c>
      <c r="P2581">
        <v>99</v>
      </c>
      <c r="Q2581">
        <v>115</v>
      </c>
      <c r="R2581">
        <v>5473</v>
      </c>
      <c r="S2581">
        <v>5428</v>
      </c>
      <c r="T2581">
        <v>3.8773981363054992</v>
      </c>
      <c r="U2581">
        <v>60.865880619012501</v>
      </c>
      <c r="V2581">
        <v>89.055784739615248</v>
      </c>
      <c r="W2581">
        <v>81.958069270449514</v>
      </c>
      <c r="X2581">
        <v>0</v>
      </c>
      <c r="Y2581">
        <v>0</v>
      </c>
      <c r="AA2581">
        <v>7.87623540234173</v>
      </c>
      <c r="AB2581">
        <v>2.7555250684478954</v>
      </c>
      <c r="AC2581">
        <v>-32.668646635568138</v>
      </c>
      <c r="AD2581">
        <v>5.2873607635903443</v>
      </c>
      <c r="AE2581">
        <v>5.2473841424087153</v>
      </c>
      <c r="AF2581">
        <v>52</v>
      </c>
      <c r="AG2581">
        <v>0</v>
      </c>
      <c r="AH2581">
        <v>0</v>
      </c>
      <c r="AI2581">
        <v>37</v>
      </c>
      <c r="AJ2581">
        <v>331</v>
      </c>
      <c r="AK2581">
        <v>85</v>
      </c>
      <c r="AL2581">
        <v>387</v>
      </c>
      <c r="AM2581">
        <v>0</v>
      </c>
      <c r="AN2581">
        <v>82</v>
      </c>
      <c r="AO2581">
        <v>48</v>
      </c>
      <c r="AP2581">
        <v>53</v>
      </c>
    </row>
    <row r="2582" spans="1:42">
      <c r="A2582">
        <v>15</v>
      </c>
      <c r="B2582">
        <v>16</v>
      </c>
      <c r="C2582">
        <v>2024</v>
      </c>
      <c r="D2582">
        <v>4</v>
      </c>
      <c r="E2582">
        <v>99</v>
      </c>
      <c r="F2582">
        <v>99</v>
      </c>
      <c r="G2582">
        <v>99</v>
      </c>
      <c r="H2582">
        <v>99</v>
      </c>
      <c r="I2582">
        <v>99</v>
      </c>
      <c r="J2582">
        <v>999</v>
      </c>
      <c r="K2582">
        <v>1</v>
      </c>
      <c r="M2582">
        <v>99</v>
      </c>
      <c r="N2582">
        <v>99</v>
      </c>
      <c r="O2582">
        <v>99</v>
      </c>
      <c r="P2582">
        <v>99</v>
      </c>
      <c r="Q2582">
        <v>139</v>
      </c>
      <c r="R2582">
        <v>6611</v>
      </c>
      <c r="S2582">
        <v>6607</v>
      </c>
      <c r="T2582">
        <v>4.0049916805324468</v>
      </c>
      <c r="U2582">
        <v>60.809898592402</v>
      </c>
      <c r="V2582">
        <v>89.971321332425646</v>
      </c>
      <c r="W2582">
        <v>83.027031935825619</v>
      </c>
      <c r="X2582">
        <v>0</v>
      </c>
      <c r="Y2582">
        <v>0</v>
      </c>
      <c r="AA2582">
        <v>7.8198812118107748</v>
      </c>
      <c r="AB2582">
        <v>2.7121428015619236</v>
      </c>
      <c r="AC2582">
        <v>-28.161299993554728</v>
      </c>
      <c r="AD2582">
        <v>4.6277046277046283</v>
      </c>
      <c r="AE2582">
        <v>4.650757417974531</v>
      </c>
      <c r="AF2582">
        <v>70</v>
      </c>
      <c r="AG2582">
        <v>0</v>
      </c>
      <c r="AH2582">
        <v>0</v>
      </c>
      <c r="AI2582">
        <v>31</v>
      </c>
      <c r="AJ2582">
        <v>390</v>
      </c>
      <c r="AK2582">
        <v>68</v>
      </c>
      <c r="AL2582">
        <v>386</v>
      </c>
      <c r="AM2582">
        <v>0</v>
      </c>
      <c r="AN2582">
        <v>108</v>
      </c>
      <c r="AO2582">
        <v>50</v>
      </c>
      <c r="AP2582">
        <v>65</v>
      </c>
    </row>
    <row r="2583" spans="1:42">
      <c r="A2583">
        <v>15</v>
      </c>
      <c r="B2583">
        <v>17</v>
      </c>
      <c r="C2583">
        <v>2024</v>
      </c>
      <c r="D2583">
        <v>5</v>
      </c>
      <c r="E2583">
        <v>99</v>
      </c>
      <c r="F2583">
        <v>99</v>
      </c>
      <c r="G2583">
        <v>99</v>
      </c>
      <c r="H2583">
        <v>99</v>
      </c>
      <c r="I2583">
        <v>99</v>
      </c>
      <c r="J2583">
        <v>999</v>
      </c>
      <c r="K2583">
        <v>1</v>
      </c>
      <c r="M2583">
        <v>99</v>
      </c>
      <c r="N2583">
        <v>99</v>
      </c>
      <c r="O2583">
        <v>99</v>
      </c>
      <c r="P2583">
        <v>99</v>
      </c>
      <c r="Q2583">
        <v>100</v>
      </c>
      <c r="R2583">
        <v>7098</v>
      </c>
      <c r="S2583">
        <v>7088</v>
      </c>
      <c r="T2583">
        <v>3.8072696534234991</v>
      </c>
      <c r="U2583">
        <v>60.974040632054169</v>
      </c>
      <c r="V2583">
        <v>89.511456654495603</v>
      </c>
      <c r="W2583">
        <v>82.568594808126235</v>
      </c>
      <c r="X2583">
        <v>0</v>
      </c>
      <c r="Y2583">
        <v>0</v>
      </c>
      <c r="AA2583">
        <v>8.456459733889325</v>
      </c>
      <c r="AB2583">
        <v>2.7295107704043087</v>
      </c>
      <c r="AC2583">
        <v>-30.089800428265001</v>
      </c>
      <c r="AD2583">
        <v>5.6648044692737427</v>
      </c>
      <c r="AE2583">
        <v>5.7067072748288998</v>
      </c>
      <c r="AF2583">
        <v>102</v>
      </c>
      <c r="AG2583">
        <v>0</v>
      </c>
      <c r="AH2583">
        <v>0</v>
      </c>
      <c r="AI2583">
        <v>51</v>
      </c>
      <c r="AJ2583">
        <v>551</v>
      </c>
      <c r="AK2583">
        <v>64</v>
      </c>
      <c r="AL2583">
        <v>594</v>
      </c>
      <c r="AM2583">
        <v>0</v>
      </c>
      <c r="AN2583">
        <v>174</v>
      </c>
      <c r="AO2583">
        <v>51</v>
      </c>
      <c r="AP2583">
        <v>46</v>
      </c>
    </row>
    <row r="2584" spans="1:42">
      <c r="A2584">
        <v>15</v>
      </c>
      <c r="B2584">
        <v>18</v>
      </c>
      <c r="C2584">
        <v>2024</v>
      </c>
      <c r="D2584">
        <v>6</v>
      </c>
      <c r="E2584">
        <v>99</v>
      </c>
      <c r="F2584">
        <v>99</v>
      </c>
      <c r="G2584">
        <v>99</v>
      </c>
      <c r="H2584">
        <v>99</v>
      </c>
      <c r="I2584">
        <v>99</v>
      </c>
      <c r="J2584">
        <v>999</v>
      </c>
      <c r="K2584">
        <v>1</v>
      </c>
      <c r="M2584">
        <v>99</v>
      </c>
      <c r="N2584">
        <v>99</v>
      </c>
      <c r="O2584">
        <v>99</v>
      </c>
      <c r="P2584">
        <v>99</v>
      </c>
      <c r="Q2584">
        <v>63</v>
      </c>
      <c r="R2584">
        <v>5632</v>
      </c>
      <c r="S2584">
        <v>5626</v>
      </c>
      <c r="T2584">
        <v>3.9264914772727271</v>
      </c>
      <c r="U2584">
        <v>60.928901528617139</v>
      </c>
      <c r="V2584">
        <v>88.433576657516937</v>
      </c>
      <c r="W2584">
        <v>81.58977959473863</v>
      </c>
      <c r="X2584">
        <v>0</v>
      </c>
      <c r="Y2584">
        <v>0</v>
      </c>
      <c r="AA2584">
        <v>8.1296123917892675</v>
      </c>
      <c r="AB2584">
        <v>2.7191556468553446</v>
      </c>
      <c r="AC2584">
        <v>-30.509637803910792</v>
      </c>
      <c r="AD2584">
        <v>4.9340318539414438</v>
      </c>
      <c r="AE2584">
        <v>4.9731164837874529</v>
      </c>
      <c r="AF2584">
        <v>80</v>
      </c>
      <c r="AG2584">
        <v>0</v>
      </c>
      <c r="AH2584">
        <v>0</v>
      </c>
      <c r="AI2584">
        <v>25</v>
      </c>
      <c r="AJ2584">
        <v>576</v>
      </c>
      <c r="AK2584">
        <v>135</v>
      </c>
      <c r="AL2584">
        <v>779</v>
      </c>
      <c r="AM2584">
        <v>0</v>
      </c>
      <c r="AN2584">
        <v>135</v>
      </c>
      <c r="AO2584">
        <v>33</v>
      </c>
      <c r="AP2584">
        <v>32</v>
      </c>
    </row>
    <row r="2585" spans="1:42">
      <c r="A2585">
        <v>15</v>
      </c>
      <c r="B2585">
        <v>19</v>
      </c>
      <c r="C2585">
        <v>2024</v>
      </c>
      <c r="D2585">
        <v>7</v>
      </c>
      <c r="E2585">
        <v>99</v>
      </c>
      <c r="F2585">
        <v>99</v>
      </c>
      <c r="G2585">
        <v>99</v>
      </c>
      <c r="H2585">
        <v>99</v>
      </c>
      <c r="I2585">
        <v>99</v>
      </c>
      <c r="J2585">
        <v>999</v>
      </c>
      <c r="K2585">
        <v>1</v>
      </c>
      <c r="M2585">
        <v>99</v>
      </c>
      <c r="N2585">
        <v>99</v>
      </c>
      <c r="O2585">
        <v>99</v>
      </c>
      <c r="P2585">
        <v>99</v>
      </c>
      <c r="Q2585">
        <v>47</v>
      </c>
      <c r="R2585">
        <v>4614</v>
      </c>
      <c r="S2585">
        <v>4605</v>
      </c>
      <c r="T2585">
        <v>3.8864325964456001</v>
      </c>
      <c r="U2585">
        <v>60.890770901194351</v>
      </c>
      <c r="V2585">
        <v>86.6483625716549</v>
      </c>
      <c r="W2585">
        <v>79.90925081433214</v>
      </c>
      <c r="X2585">
        <v>0</v>
      </c>
      <c r="Y2585">
        <v>0</v>
      </c>
      <c r="AA2585">
        <v>8.1792535134988924</v>
      </c>
      <c r="AB2585">
        <v>2.8181996456684408</v>
      </c>
      <c r="AC2585">
        <v>-34.892951523800633</v>
      </c>
      <c r="AD2585">
        <v>3.6216071961193697</v>
      </c>
      <c r="AE2585">
        <v>3.5628218150689355</v>
      </c>
      <c r="AF2585">
        <v>41</v>
      </c>
      <c r="AG2585">
        <v>0</v>
      </c>
      <c r="AH2585">
        <v>0</v>
      </c>
      <c r="AI2585">
        <v>27</v>
      </c>
      <c r="AJ2585">
        <v>455</v>
      </c>
      <c r="AK2585">
        <v>78</v>
      </c>
      <c r="AL2585">
        <v>550</v>
      </c>
      <c r="AM2585">
        <v>0</v>
      </c>
      <c r="AN2585">
        <v>91</v>
      </c>
      <c r="AO2585">
        <v>19</v>
      </c>
      <c r="AP2585">
        <v>22</v>
      </c>
    </row>
    <row r="2586" spans="1:42">
      <c r="A2586">
        <v>15</v>
      </c>
      <c r="B2586">
        <v>20</v>
      </c>
      <c r="C2586">
        <v>2024</v>
      </c>
      <c r="D2586">
        <v>8</v>
      </c>
      <c r="E2586">
        <v>99</v>
      </c>
      <c r="F2586">
        <v>99</v>
      </c>
      <c r="G2586">
        <v>99</v>
      </c>
      <c r="H2586">
        <v>99</v>
      </c>
      <c r="I2586">
        <v>99</v>
      </c>
      <c r="J2586">
        <v>999</v>
      </c>
      <c r="K2586">
        <v>1</v>
      </c>
      <c r="M2586">
        <v>99</v>
      </c>
      <c r="N2586">
        <v>99</v>
      </c>
      <c r="O2586">
        <v>99</v>
      </c>
      <c r="P2586">
        <v>99</v>
      </c>
      <c r="Q2586">
        <v>62</v>
      </c>
      <c r="R2586">
        <v>5197</v>
      </c>
      <c r="S2586">
        <v>5191</v>
      </c>
      <c r="T2586">
        <v>4.2299403502020398</v>
      </c>
      <c r="U2586">
        <v>60.632055480639593</v>
      </c>
      <c r="V2586">
        <v>89.350766066696238</v>
      </c>
      <c r="W2586">
        <v>82.426757850125185</v>
      </c>
      <c r="X2586">
        <v>0</v>
      </c>
      <c r="Y2586">
        <v>0</v>
      </c>
      <c r="AA2586">
        <v>8.6229214474615805</v>
      </c>
      <c r="AB2586">
        <v>2.7064435042204238</v>
      </c>
      <c r="AC2586">
        <v>-32.972546038348554</v>
      </c>
      <c r="AD2586">
        <v>4.3169112944088628</v>
      </c>
      <c r="AE2586">
        <v>4.3660767208234468</v>
      </c>
      <c r="AF2586">
        <v>51</v>
      </c>
      <c r="AG2586">
        <v>0</v>
      </c>
      <c r="AH2586">
        <v>0</v>
      </c>
      <c r="AI2586">
        <v>32</v>
      </c>
      <c r="AJ2586">
        <v>344</v>
      </c>
      <c r="AK2586">
        <v>67</v>
      </c>
      <c r="AL2586">
        <v>664</v>
      </c>
      <c r="AM2586">
        <v>0</v>
      </c>
      <c r="AN2586">
        <v>71</v>
      </c>
      <c r="AO2586">
        <v>27</v>
      </c>
      <c r="AP2586">
        <v>31</v>
      </c>
    </row>
    <row r="2587" spans="1:42">
      <c r="A2587">
        <v>15</v>
      </c>
      <c r="B2587">
        <v>21</v>
      </c>
      <c r="C2587">
        <v>2024</v>
      </c>
      <c r="D2587">
        <v>9</v>
      </c>
      <c r="E2587">
        <v>99</v>
      </c>
      <c r="F2587">
        <v>99</v>
      </c>
      <c r="G2587">
        <v>99</v>
      </c>
      <c r="H2587">
        <v>99</v>
      </c>
      <c r="I2587">
        <v>99</v>
      </c>
      <c r="J2587">
        <v>999</v>
      </c>
      <c r="K2587">
        <v>1</v>
      </c>
      <c r="M2587">
        <v>99</v>
      </c>
      <c r="N2587">
        <v>99</v>
      </c>
      <c r="O2587">
        <v>99</v>
      </c>
      <c r="P2587">
        <v>99</v>
      </c>
      <c r="Q2587">
        <v>10</v>
      </c>
      <c r="R2587">
        <v>473</v>
      </c>
      <c r="S2587">
        <v>471</v>
      </c>
      <c r="T2587">
        <v>2.9090909090909096</v>
      </c>
      <c r="U2587">
        <v>61.503184713375795</v>
      </c>
      <c r="V2587">
        <v>79.854071349540988</v>
      </c>
      <c r="W2587">
        <v>73.543312101910843</v>
      </c>
      <c r="X2587">
        <v>0</v>
      </c>
      <c r="Y2587">
        <v>0</v>
      </c>
      <c r="AA2587">
        <v>11.755446533950508</v>
      </c>
      <c r="AB2587">
        <v>2.7935872968262689</v>
      </c>
      <c r="AC2587">
        <v>-54.834477328600514</v>
      </c>
      <c r="AD2587">
        <v>0.39241388464856991</v>
      </c>
      <c r="AE2587">
        <v>0.35008567542638591</v>
      </c>
      <c r="AF2587">
        <v>10</v>
      </c>
      <c r="AG2587">
        <v>0</v>
      </c>
      <c r="AH2587">
        <v>0</v>
      </c>
      <c r="AI2587">
        <v>2</v>
      </c>
      <c r="AJ2587">
        <v>17</v>
      </c>
      <c r="AK2587">
        <v>2</v>
      </c>
      <c r="AL2587">
        <v>32</v>
      </c>
      <c r="AM2587">
        <v>0</v>
      </c>
      <c r="AN2587">
        <v>6</v>
      </c>
      <c r="AO2587">
        <v>10</v>
      </c>
      <c r="AP2587">
        <v>5</v>
      </c>
    </row>
    <row r="2588" spans="1:42">
      <c r="A2588">
        <v>15</v>
      </c>
      <c r="B2588">
        <v>22</v>
      </c>
      <c r="C2588">
        <v>2024</v>
      </c>
      <c r="D2588">
        <v>10</v>
      </c>
      <c r="E2588">
        <v>99</v>
      </c>
      <c r="F2588">
        <v>99</v>
      </c>
      <c r="G2588">
        <v>99</v>
      </c>
      <c r="H2588">
        <v>99</v>
      </c>
      <c r="I2588">
        <v>99</v>
      </c>
      <c r="J2588">
        <v>999</v>
      </c>
      <c r="K2588">
        <v>1</v>
      </c>
      <c r="M2588">
        <v>99</v>
      </c>
      <c r="N2588">
        <v>99</v>
      </c>
      <c r="O2588">
        <v>99</v>
      </c>
      <c r="P2588">
        <v>99</v>
      </c>
      <c r="Q2588">
        <v>15</v>
      </c>
      <c r="R2588">
        <v>1991</v>
      </c>
      <c r="S2588">
        <v>1990</v>
      </c>
      <c r="T2588">
        <v>4.0261175288799596</v>
      </c>
      <c r="U2588">
        <v>60.718090452261329</v>
      </c>
      <c r="V2588">
        <v>86.563804940194018</v>
      </c>
      <c r="W2588">
        <v>79.881758793969851</v>
      </c>
      <c r="X2588">
        <v>0</v>
      </c>
      <c r="Y2588">
        <v>0</v>
      </c>
      <c r="AA2588">
        <v>9.0664705571648199</v>
      </c>
      <c r="AB2588">
        <v>2.5209522751785078</v>
      </c>
      <c r="AC2588">
        <v>-37.790739548812894</v>
      </c>
      <c r="AD2588">
        <v>1.5419286887023329</v>
      </c>
      <c r="AE2588">
        <v>1.4882959229031596</v>
      </c>
      <c r="AF2588">
        <v>27</v>
      </c>
      <c r="AG2588">
        <v>0</v>
      </c>
      <c r="AH2588">
        <v>0</v>
      </c>
      <c r="AI2588">
        <v>11</v>
      </c>
      <c r="AJ2588">
        <v>78</v>
      </c>
      <c r="AK2588">
        <v>10</v>
      </c>
      <c r="AL2588">
        <v>227</v>
      </c>
      <c r="AM2588">
        <v>0</v>
      </c>
      <c r="AN2588">
        <v>9</v>
      </c>
      <c r="AO2588">
        <v>13</v>
      </c>
      <c r="AP2588">
        <v>4</v>
      </c>
    </row>
    <row r="2589" spans="1:42">
      <c r="A2589">
        <v>15</v>
      </c>
      <c r="B2589">
        <v>23</v>
      </c>
      <c r="C2589">
        <v>2024</v>
      </c>
      <c r="D2589">
        <v>11</v>
      </c>
      <c r="E2589">
        <v>99</v>
      </c>
      <c r="F2589">
        <v>99</v>
      </c>
      <c r="G2589">
        <v>99</v>
      </c>
      <c r="H2589">
        <v>99</v>
      </c>
      <c r="I2589">
        <v>99</v>
      </c>
      <c r="J2589">
        <v>999</v>
      </c>
      <c r="K2589">
        <v>1</v>
      </c>
      <c r="M2589">
        <v>99</v>
      </c>
      <c r="N2589">
        <v>99</v>
      </c>
      <c r="O2589">
        <v>99</v>
      </c>
      <c r="P2589">
        <v>99</v>
      </c>
      <c r="Q2589">
        <v>2</v>
      </c>
      <c r="R2589">
        <v>104</v>
      </c>
      <c r="S2589">
        <v>104</v>
      </c>
      <c r="T2589">
        <v>2.0192307692307687</v>
      </c>
      <c r="U2589">
        <v>61.663461538461519</v>
      </c>
      <c r="V2589">
        <v>86.371780981748486</v>
      </c>
      <c r="W2589">
        <v>79.721153846153882</v>
      </c>
      <c r="X2589">
        <v>0</v>
      </c>
      <c r="Y2589">
        <v>0</v>
      </c>
      <c r="AA2589">
        <v>7.1861200759212522</v>
      </c>
      <c r="AB2589">
        <v>2.3721565039620969</v>
      </c>
      <c r="AC2589">
        <v>-23.310512382453474</v>
      </c>
      <c r="AD2589">
        <v>0.2851971699665441</v>
      </c>
      <c r="AE2589">
        <v>0.27438907145824842</v>
      </c>
      <c r="AF2589">
        <v>1</v>
      </c>
      <c r="AG2589">
        <v>0</v>
      </c>
      <c r="AH2589">
        <v>0</v>
      </c>
      <c r="AI2589">
        <v>0</v>
      </c>
      <c r="AJ2589">
        <v>5</v>
      </c>
      <c r="AK2589">
        <v>1</v>
      </c>
      <c r="AL2589">
        <v>12</v>
      </c>
      <c r="AM2589">
        <v>0</v>
      </c>
      <c r="AN2589">
        <v>2</v>
      </c>
      <c r="AO2589">
        <v>0</v>
      </c>
      <c r="AP2589">
        <v>1</v>
      </c>
    </row>
    <row r="2590" spans="1:42">
      <c r="A2590">
        <v>15</v>
      </c>
      <c r="B2590">
        <v>24</v>
      </c>
      <c r="C2590">
        <v>2024</v>
      </c>
      <c r="D2590">
        <v>12</v>
      </c>
      <c r="E2590">
        <v>99</v>
      </c>
      <c r="F2590">
        <v>99</v>
      </c>
      <c r="G2590">
        <v>99</v>
      </c>
      <c r="H2590">
        <v>99</v>
      </c>
      <c r="I2590">
        <v>99</v>
      </c>
      <c r="J2590">
        <v>999</v>
      </c>
      <c r="K2590">
        <v>1</v>
      </c>
      <c r="M2590">
        <v>99</v>
      </c>
      <c r="N2590">
        <v>99</v>
      </c>
      <c r="O2590">
        <v>99</v>
      </c>
      <c r="P2590">
        <v>99</v>
      </c>
      <c r="R2590">
        <v>0</v>
      </c>
    </row>
    <row r="2591" spans="1:42">
      <c r="A2591">
        <v>15</v>
      </c>
      <c r="B2591">
        <v>25</v>
      </c>
      <c r="C2591">
        <v>2024</v>
      </c>
      <c r="D2591">
        <v>1</v>
      </c>
      <c r="E2591">
        <v>99</v>
      </c>
      <c r="F2591">
        <v>99</v>
      </c>
      <c r="G2591">
        <v>99</v>
      </c>
      <c r="H2591">
        <v>99</v>
      </c>
      <c r="I2591">
        <v>99</v>
      </c>
      <c r="J2591">
        <v>999</v>
      </c>
      <c r="K2591">
        <v>3</v>
      </c>
      <c r="M2591">
        <v>99</v>
      </c>
      <c r="N2591">
        <v>99</v>
      </c>
      <c r="O2591">
        <v>99</v>
      </c>
      <c r="P2591">
        <v>99</v>
      </c>
      <c r="Q2591">
        <v>84</v>
      </c>
      <c r="R2591">
        <v>2217</v>
      </c>
      <c r="S2591">
        <v>2217</v>
      </c>
      <c r="T2591">
        <v>5.5917907081641856</v>
      </c>
      <c r="U2591">
        <v>59.920162381596761</v>
      </c>
      <c r="V2591">
        <v>92.206729150448382</v>
      </c>
      <c r="W2591">
        <v>85.106811005863875</v>
      </c>
      <c r="X2591">
        <v>9.0211998195760021E-2</v>
      </c>
      <c r="Y2591">
        <v>0.18042399639152004</v>
      </c>
      <c r="AA2591">
        <v>9.083582397476226</v>
      </c>
      <c r="AB2591">
        <v>2.603462939816811</v>
      </c>
      <c r="AC2591">
        <v>-26.988893883579724</v>
      </c>
      <c r="AD2591">
        <v>1.6815199666274796</v>
      </c>
      <c r="AE2591">
        <v>1.7199003172131055</v>
      </c>
      <c r="AF2591">
        <v>15</v>
      </c>
      <c r="AG2591">
        <v>1</v>
      </c>
      <c r="AH2591">
        <v>0</v>
      </c>
      <c r="AI2591">
        <v>4</v>
      </c>
      <c r="AJ2591">
        <v>95</v>
      </c>
      <c r="AK2591">
        <v>19</v>
      </c>
      <c r="AL2591">
        <v>115</v>
      </c>
      <c r="AM2591">
        <v>1</v>
      </c>
      <c r="AN2591">
        <v>41</v>
      </c>
      <c r="AO2591">
        <v>16</v>
      </c>
      <c r="AP2591">
        <v>38</v>
      </c>
    </row>
    <row r="2592" spans="1:42">
      <c r="A2592">
        <v>15</v>
      </c>
      <c r="B2592">
        <v>26</v>
      </c>
      <c r="C2592">
        <v>2024</v>
      </c>
      <c r="D2592">
        <v>2</v>
      </c>
      <c r="E2592">
        <v>99</v>
      </c>
      <c r="F2592">
        <v>99</v>
      </c>
      <c r="G2592">
        <v>99</v>
      </c>
      <c r="H2592">
        <v>99</v>
      </c>
      <c r="I2592">
        <v>99</v>
      </c>
      <c r="J2592">
        <v>999</v>
      </c>
      <c r="K2592">
        <v>3</v>
      </c>
      <c r="M2592">
        <v>99</v>
      </c>
      <c r="N2592">
        <v>99</v>
      </c>
      <c r="O2592">
        <v>99</v>
      </c>
      <c r="P2592">
        <v>99</v>
      </c>
      <c r="Q2592">
        <v>84</v>
      </c>
      <c r="R2592">
        <v>3126</v>
      </c>
      <c r="S2592">
        <v>3124</v>
      </c>
      <c r="T2592">
        <v>4.0294305822136929</v>
      </c>
      <c r="U2592">
        <v>60.733354673495512</v>
      </c>
      <c r="V2592">
        <v>91.810059609107441</v>
      </c>
      <c r="W2592">
        <v>84.719462227912899</v>
      </c>
      <c r="X2592">
        <v>0</v>
      </c>
      <c r="Y2592">
        <v>0</v>
      </c>
      <c r="AA2592">
        <v>9.8485174517604648</v>
      </c>
      <c r="AB2592">
        <v>2.6125671635511014</v>
      </c>
      <c r="AC2592">
        <v>-30.664358746214951</v>
      </c>
      <c r="AD2592">
        <v>2.5650704040437198</v>
      </c>
      <c r="AE2592">
        <v>2.6283787815910946</v>
      </c>
      <c r="AF2592">
        <v>46</v>
      </c>
      <c r="AG2592">
        <v>0</v>
      </c>
      <c r="AH2592">
        <v>0</v>
      </c>
      <c r="AI2592">
        <v>15</v>
      </c>
      <c r="AJ2592">
        <v>143</v>
      </c>
      <c r="AK2592">
        <v>28</v>
      </c>
      <c r="AL2592">
        <v>48</v>
      </c>
      <c r="AM2592">
        <v>0</v>
      </c>
      <c r="AN2592">
        <v>66</v>
      </c>
      <c r="AO2592">
        <v>18</v>
      </c>
      <c r="AP2592">
        <v>35</v>
      </c>
    </row>
    <row r="2593" spans="1:42">
      <c r="A2593">
        <v>15</v>
      </c>
      <c r="B2593">
        <v>27</v>
      </c>
      <c r="C2593">
        <v>2024</v>
      </c>
      <c r="D2593">
        <v>3</v>
      </c>
      <c r="E2593">
        <v>99</v>
      </c>
      <c r="F2593">
        <v>99</v>
      </c>
      <c r="G2593">
        <v>99</v>
      </c>
      <c r="H2593">
        <v>99</v>
      </c>
      <c r="I2593">
        <v>99</v>
      </c>
      <c r="J2593">
        <v>999</v>
      </c>
      <c r="K2593">
        <v>3</v>
      </c>
      <c r="M2593">
        <v>99</v>
      </c>
      <c r="N2593">
        <v>99</v>
      </c>
      <c r="O2593">
        <v>99</v>
      </c>
      <c r="P2593">
        <v>99</v>
      </c>
      <c r="Q2593">
        <v>77</v>
      </c>
      <c r="R2593">
        <v>2827</v>
      </c>
      <c r="S2593">
        <v>2827</v>
      </c>
      <c r="T2593">
        <v>4.909798372833392</v>
      </c>
      <c r="U2593">
        <v>60.263176512203749</v>
      </c>
      <c r="V2593">
        <v>90.934346521566383</v>
      </c>
      <c r="W2593">
        <v>83.932401839405642</v>
      </c>
      <c r="X2593">
        <v>0</v>
      </c>
      <c r="Y2593">
        <v>0</v>
      </c>
      <c r="AA2593">
        <v>7.2584661908532846</v>
      </c>
      <c r="AB2593">
        <v>2.6918234007268391</v>
      </c>
      <c r="AC2593">
        <v>-29.2032230884802</v>
      </c>
      <c r="AD2593">
        <v>2.7311107032102875</v>
      </c>
      <c r="AE2593">
        <v>2.7987671015066407</v>
      </c>
      <c r="AF2593">
        <v>20</v>
      </c>
      <c r="AG2593">
        <v>0</v>
      </c>
      <c r="AH2593">
        <v>0</v>
      </c>
      <c r="AI2593">
        <v>22</v>
      </c>
      <c r="AJ2593">
        <v>62</v>
      </c>
      <c r="AK2593">
        <v>14</v>
      </c>
      <c r="AL2593">
        <v>101</v>
      </c>
      <c r="AM2593">
        <v>0</v>
      </c>
      <c r="AN2593">
        <v>36</v>
      </c>
      <c r="AO2593">
        <v>18</v>
      </c>
      <c r="AP2593">
        <v>31</v>
      </c>
    </row>
    <row r="2594" spans="1:42">
      <c r="A2594">
        <v>15</v>
      </c>
      <c r="B2594">
        <v>28</v>
      </c>
      <c r="C2594">
        <v>2024</v>
      </c>
      <c r="D2594">
        <v>4</v>
      </c>
      <c r="E2594">
        <v>99</v>
      </c>
      <c r="F2594">
        <v>99</v>
      </c>
      <c r="G2594">
        <v>99</v>
      </c>
      <c r="H2594">
        <v>99</v>
      </c>
      <c r="I2594">
        <v>99</v>
      </c>
      <c r="J2594">
        <v>999</v>
      </c>
      <c r="K2594">
        <v>3</v>
      </c>
      <c r="M2594">
        <v>99</v>
      </c>
      <c r="N2594">
        <v>99</v>
      </c>
      <c r="O2594">
        <v>99</v>
      </c>
      <c r="P2594">
        <v>99</v>
      </c>
      <c r="Q2594">
        <v>70</v>
      </c>
      <c r="R2594">
        <v>2476</v>
      </c>
      <c r="S2594">
        <v>2476</v>
      </c>
      <c r="T2594">
        <v>4.2435379644588043</v>
      </c>
      <c r="U2594">
        <v>60.551292407108249</v>
      </c>
      <c r="V2594">
        <v>92.379760106557029</v>
      </c>
      <c r="W2594">
        <v>85.266518578352262</v>
      </c>
      <c r="X2594">
        <v>0</v>
      </c>
      <c r="Y2594">
        <v>0</v>
      </c>
      <c r="AA2594">
        <v>7.3116614756131328</v>
      </c>
      <c r="AB2594">
        <v>2.6920938113247033</v>
      </c>
      <c r="AC2594">
        <v>-26.713696841149631</v>
      </c>
      <c r="AD2594">
        <v>1.7332017332017331</v>
      </c>
      <c r="AE2594">
        <v>1.7899011174119324</v>
      </c>
      <c r="AF2594">
        <v>26</v>
      </c>
      <c r="AG2594">
        <v>0</v>
      </c>
      <c r="AH2594">
        <v>0</v>
      </c>
      <c r="AI2594">
        <v>6</v>
      </c>
      <c r="AJ2594">
        <v>103</v>
      </c>
      <c r="AK2594">
        <v>22</v>
      </c>
      <c r="AL2594">
        <v>181</v>
      </c>
      <c r="AM2594">
        <v>0</v>
      </c>
      <c r="AN2594">
        <v>37</v>
      </c>
      <c r="AO2594">
        <v>20</v>
      </c>
      <c r="AP2594">
        <v>33</v>
      </c>
    </row>
    <row r="2595" spans="1:42">
      <c r="A2595">
        <v>15</v>
      </c>
      <c r="B2595">
        <v>29</v>
      </c>
      <c r="C2595">
        <v>2024</v>
      </c>
      <c r="D2595">
        <v>5</v>
      </c>
      <c r="E2595">
        <v>99</v>
      </c>
      <c r="F2595">
        <v>99</v>
      </c>
      <c r="G2595">
        <v>99</v>
      </c>
      <c r="H2595">
        <v>99</v>
      </c>
      <c r="I2595">
        <v>99</v>
      </c>
      <c r="J2595">
        <v>999</v>
      </c>
      <c r="K2595">
        <v>3</v>
      </c>
      <c r="M2595">
        <v>99</v>
      </c>
      <c r="N2595">
        <v>99</v>
      </c>
      <c r="O2595">
        <v>99</v>
      </c>
      <c r="P2595">
        <v>99</v>
      </c>
      <c r="Q2595">
        <v>48</v>
      </c>
      <c r="R2595">
        <v>1614</v>
      </c>
      <c r="S2595">
        <v>1611</v>
      </c>
      <c r="T2595">
        <v>5.1394052044609682</v>
      </c>
      <c r="U2595">
        <v>60.199875853507137</v>
      </c>
      <c r="V2595">
        <v>90.399293050957155</v>
      </c>
      <c r="W2595">
        <v>83.374301675977506</v>
      </c>
      <c r="X2595">
        <v>6.195786864931848E-2</v>
      </c>
      <c r="Y2595">
        <v>0.12391573729863696</v>
      </c>
      <c r="AA2595">
        <v>7.9105652696916637</v>
      </c>
      <c r="AB2595">
        <v>2.9424059769288808</v>
      </c>
      <c r="AC2595">
        <v>-37.478810834161159</v>
      </c>
      <c r="AD2595">
        <v>1.2881085395051879</v>
      </c>
      <c r="AE2595">
        <v>1.3097087931983478</v>
      </c>
      <c r="AF2595">
        <v>15</v>
      </c>
      <c r="AG2595">
        <v>0</v>
      </c>
      <c r="AH2595">
        <v>0</v>
      </c>
      <c r="AI2595">
        <v>5</v>
      </c>
      <c r="AJ2595">
        <v>48</v>
      </c>
      <c r="AK2595">
        <v>2</v>
      </c>
      <c r="AL2595">
        <v>29</v>
      </c>
      <c r="AM2595">
        <v>0</v>
      </c>
      <c r="AN2595">
        <v>38</v>
      </c>
      <c r="AO2595">
        <v>11</v>
      </c>
      <c r="AP2595">
        <v>21</v>
      </c>
    </row>
    <row r="2596" spans="1:42">
      <c r="A2596">
        <v>15</v>
      </c>
      <c r="B2596">
        <v>30</v>
      </c>
      <c r="C2596">
        <v>2024</v>
      </c>
      <c r="D2596">
        <v>6</v>
      </c>
      <c r="E2596">
        <v>99</v>
      </c>
      <c r="F2596">
        <v>99</v>
      </c>
      <c r="G2596">
        <v>99</v>
      </c>
      <c r="H2596">
        <v>99</v>
      </c>
      <c r="I2596">
        <v>99</v>
      </c>
      <c r="J2596">
        <v>999</v>
      </c>
      <c r="K2596">
        <v>3</v>
      </c>
      <c r="M2596">
        <v>99</v>
      </c>
      <c r="N2596">
        <v>99</v>
      </c>
      <c r="O2596">
        <v>99</v>
      </c>
      <c r="P2596">
        <v>99</v>
      </c>
      <c r="Q2596">
        <v>22</v>
      </c>
      <c r="R2596">
        <v>1478</v>
      </c>
      <c r="S2596">
        <v>1478</v>
      </c>
      <c r="T2596">
        <v>5.8247631935047357</v>
      </c>
      <c r="U2596">
        <v>59.57577807848444</v>
      </c>
      <c r="V2596">
        <v>90.638501562094561</v>
      </c>
      <c r="W2596">
        <v>83.659336941813265</v>
      </c>
      <c r="X2596">
        <v>0</v>
      </c>
      <c r="Y2596">
        <v>0</v>
      </c>
      <c r="AA2596">
        <v>7.0494016555361512</v>
      </c>
      <c r="AB2596">
        <v>3.2152180487415758</v>
      </c>
      <c r="AC2596">
        <v>-12.86469255160266</v>
      </c>
      <c r="AD2596">
        <v>1.2948329332609119</v>
      </c>
      <c r="AE2596">
        <v>1.3396211517992056</v>
      </c>
      <c r="AF2596">
        <v>15</v>
      </c>
      <c r="AG2596">
        <v>0</v>
      </c>
      <c r="AH2596">
        <v>0</v>
      </c>
      <c r="AI2596">
        <v>5</v>
      </c>
      <c r="AJ2596">
        <v>28</v>
      </c>
      <c r="AK2596">
        <v>9</v>
      </c>
      <c r="AL2596">
        <v>57</v>
      </c>
      <c r="AM2596">
        <v>0</v>
      </c>
      <c r="AN2596">
        <v>26</v>
      </c>
      <c r="AO2596">
        <v>3</v>
      </c>
      <c r="AP2596">
        <v>14</v>
      </c>
    </row>
    <row r="2597" spans="1:42">
      <c r="A2597">
        <v>15</v>
      </c>
      <c r="B2597">
        <v>31</v>
      </c>
      <c r="C2597">
        <v>2024</v>
      </c>
      <c r="D2597">
        <v>7</v>
      </c>
      <c r="E2597">
        <v>99</v>
      </c>
      <c r="F2597">
        <v>99</v>
      </c>
      <c r="G2597">
        <v>99</v>
      </c>
      <c r="H2597">
        <v>99</v>
      </c>
      <c r="I2597">
        <v>99</v>
      </c>
      <c r="J2597">
        <v>999</v>
      </c>
      <c r="K2597">
        <v>3</v>
      </c>
      <c r="M2597">
        <v>99</v>
      </c>
      <c r="N2597">
        <v>99</v>
      </c>
      <c r="O2597">
        <v>99</v>
      </c>
      <c r="P2597">
        <v>99</v>
      </c>
      <c r="Q2597">
        <v>16</v>
      </c>
      <c r="R2597">
        <v>1444</v>
      </c>
      <c r="S2597">
        <v>1442</v>
      </c>
      <c r="T2597">
        <v>5.5865650969529081</v>
      </c>
      <c r="U2597">
        <v>59.884882108183106</v>
      </c>
      <c r="V2597">
        <v>91.279191203982691</v>
      </c>
      <c r="W2597">
        <v>84.200485436893274</v>
      </c>
      <c r="X2597">
        <v>0</v>
      </c>
      <c r="Y2597">
        <v>0</v>
      </c>
      <c r="AA2597">
        <v>7.428131372469128</v>
      </c>
      <c r="AB2597">
        <v>2.7675665680718904</v>
      </c>
      <c r="AC2597">
        <v>-31.861376977926486</v>
      </c>
      <c r="AD2597">
        <v>1.1334201974851263</v>
      </c>
      <c r="AE2597">
        <v>1.1755666718636797</v>
      </c>
      <c r="AF2597">
        <v>15</v>
      </c>
      <c r="AG2597">
        <v>0</v>
      </c>
      <c r="AH2597">
        <v>0</v>
      </c>
      <c r="AI2597">
        <v>4</v>
      </c>
      <c r="AJ2597">
        <v>38</v>
      </c>
      <c r="AK2597">
        <v>11</v>
      </c>
      <c r="AL2597">
        <v>41</v>
      </c>
      <c r="AM2597">
        <v>0</v>
      </c>
      <c r="AN2597">
        <v>23</v>
      </c>
      <c r="AO2597">
        <v>17</v>
      </c>
      <c r="AP2597">
        <v>10</v>
      </c>
    </row>
    <row r="2598" spans="1:42">
      <c r="A2598">
        <v>15</v>
      </c>
      <c r="B2598">
        <v>32</v>
      </c>
      <c r="C2598">
        <v>2024</v>
      </c>
      <c r="D2598">
        <v>8</v>
      </c>
      <c r="E2598">
        <v>99</v>
      </c>
      <c r="F2598">
        <v>99</v>
      </c>
      <c r="G2598">
        <v>99</v>
      </c>
      <c r="H2598">
        <v>99</v>
      </c>
      <c r="I2598">
        <v>99</v>
      </c>
      <c r="J2598">
        <v>999</v>
      </c>
      <c r="K2598">
        <v>3</v>
      </c>
      <c r="M2598">
        <v>99</v>
      </c>
      <c r="N2598">
        <v>99</v>
      </c>
      <c r="O2598">
        <v>99</v>
      </c>
      <c r="P2598">
        <v>99</v>
      </c>
      <c r="Q2598">
        <v>17</v>
      </c>
      <c r="R2598">
        <v>1303</v>
      </c>
      <c r="S2598">
        <v>1303</v>
      </c>
      <c r="T2598">
        <v>5.9716039907904817</v>
      </c>
      <c r="U2598">
        <v>59.782041442824259</v>
      </c>
      <c r="V2598">
        <v>90.686714299611936</v>
      </c>
      <c r="W2598">
        <v>83.703837298541885</v>
      </c>
      <c r="X2598">
        <v>0</v>
      </c>
      <c r="Y2598">
        <v>0</v>
      </c>
      <c r="AA2598">
        <v>8.075547963724615</v>
      </c>
      <c r="AB2598">
        <v>2.7292930400867537</v>
      </c>
      <c r="AC2598">
        <v>-18.367433953234102</v>
      </c>
      <c r="AD2598">
        <v>1.0823427778746875</v>
      </c>
      <c r="AE2598">
        <v>1.1129147543957176</v>
      </c>
      <c r="AF2598">
        <v>16</v>
      </c>
      <c r="AG2598">
        <v>0</v>
      </c>
      <c r="AH2598">
        <v>0</v>
      </c>
      <c r="AI2598">
        <v>7</v>
      </c>
      <c r="AJ2598">
        <v>33</v>
      </c>
      <c r="AK2598">
        <v>2</v>
      </c>
      <c r="AL2598">
        <v>50</v>
      </c>
      <c r="AM2598">
        <v>0</v>
      </c>
      <c r="AN2598">
        <v>23</v>
      </c>
      <c r="AO2598">
        <v>7</v>
      </c>
      <c r="AP2598">
        <v>10</v>
      </c>
    </row>
    <row r="2599" spans="1:42">
      <c r="A2599">
        <v>15</v>
      </c>
      <c r="B2599">
        <v>33</v>
      </c>
      <c r="C2599">
        <v>2024</v>
      </c>
      <c r="D2599">
        <v>9</v>
      </c>
      <c r="E2599">
        <v>99</v>
      </c>
      <c r="F2599">
        <v>99</v>
      </c>
      <c r="G2599">
        <v>99</v>
      </c>
      <c r="H2599">
        <v>99</v>
      </c>
      <c r="I2599">
        <v>99</v>
      </c>
      <c r="J2599">
        <v>999</v>
      </c>
      <c r="K2599">
        <v>3</v>
      </c>
      <c r="M2599">
        <v>99</v>
      </c>
      <c r="N2599">
        <v>99</v>
      </c>
      <c r="O2599">
        <v>99</v>
      </c>
      <c r="P2599">
        <v>99</v>
      </c>
      <c r="R2599">
        <v>0</v>
      </c>
    </row>
    <row r="2600" spans="1:42">
      <c r="A2600">
        <v>15</v>
      </c>
      <c r="B2600">
        <v>34</v>
      </c>
      <c r="C2600">
        <v>2024</v>
      </c>
      <c r="D2600">
        <v>10</v>
      </c>
      <c r="E2600">
        <v>99</v>
      </c>
      <c r="F2600">
        <v>99</v>
      </c>
      <c r="G2600">
        <v>99</v>
      </c>
      <c r="H2600">
        <v>99</v>
      </c>
      <c r="I2600">
        <v>99</v>
      </c>
      <c r="J2600">
        <v>999</v>
      </c>
      <c r="K2600">
        <v>3</v>
      </c>
      <c r="M2600">
        <v>99</v>
      </c>
      <c r="N2600">
        <v>99</v>
      </c>
      <c r="O2600">
        <v>99</v>
      </c>
      <c r="P2600">
        <v>99</v>
      </c>
      <c r="Q2600">
        <v>1</v>
      </c>
      <c r="R2600">
        <v>1</v>
      </c>
      <c r="S2600">
        <v>1</v>
      </c>
      <c r="T2600">
        <v>14</v>
      </c>
      <c r="U2600">
        <v>59</v>
      </c>
      <c r="V2600">
        <v>100.54171180931743</v>
      </c>
      <c r="W2600">
        <v>92.8</v>
      </c>
      <c r="X2600">
        <v>0</v>
      </c>
      <c r="Y2600">
        <v>0</v>
      </c>
      <c r="AA2600">
        <v>0</v>
      </c>
      <c r="AB2600">
        <v>0</v>
      </c>
      <c r="AD2600">
        <v>7.7444936650041809E-4</v>
      </c>
      <c r="AE2600">
        <v>8.6883353125199059E-4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</row>
    <row r="2601" spans="1:42">
      <c r="A2601">
        <v>15</v>
      </c>
      <c r="B2601">
        <v>35</v>
      </c>
      <c r="C2601">
        <v>2024</v>
      </c>
      <c r="D2601">
        <v>11</v>
      </c>
      <c r="E2601">
        <v>99</v>
      </c>
      <c r="F2601">
        <v>99</v>
      </c>
      <c r="G2601">
        <v>99</v>
      </c>
      <c r="H2601">
        <v>99</v>
      </c>
      <c r="I2601">
        <v>99</v>
      </c>
      <c r="J2601">
        <v>999</v>
      </c>
      <c r="K2601">
        <v>3</v>
      </c>
      <c r="M2601">
        <v>99</v>
      </c>
      <c r="N2601">
        <v>99</v>
      </c>
      <c r="O2601">
        <v>99</v>
      </c>
      <c r="P2601">
        <v>99</v>
      </c>
      <c r="R2601">
        <v>0</v>
      </c>
    </row>
    <row r="2602" spans="1:42">
      <c r="A2602">
        <v>15</v>
      </c>
      <c r="B2602">
        <v>36</v>
      </c>
      <c r="C2602">
        <v>2024</v>
      </c>
      <c r="D2602">
        <v>12</v>
      </c>
      <c r="E2602">
        <v>99</v>
      </c>
      <c r="F2602">
        <v>99</v>
      </c>
      <c r="G2602">
        <v>99</v>
      </c>
      <c r="H2602">
        <v>99</v>
      </c>
      <c r="I2602">
        <v>99</v>
      </c>
      <c r="J2602">
        <v>999</v>
      </c>
      <c r="K2602">
        <v>3</v>
      </c>
      <c r="M2602">
        <v>99</v>
      </c>
      <c r="N2602">
        <v>99</v>
      </c>
      <c r="O2602">
        <v>99</v>
      </c>
      <c r="P2602">
        <v>99</v>
      </c>
      <c r="R2602">
        <v>0</v>
      </c>
    </row>
    <row r="2603" spans="1:42">
      <c r="A2603">
        <v>15</v>
      </c>
      <c r="B2603">
        <v>37</v>
      </c>
      <c r="C2603">
        <v>2024</v>
      </c>
      <c r="D2603">
        <v>1</v>
      </c>
      <c r="E2603">
        <v>99</v>
      </c>
      <c r="F2603">
        <v>99</v>
      </c>
      <c r="G2603">
        <v>99</v>
      </c>
      <c r="H2603">
        <v>99</v>
      </c>
      <c r="I2603">
        <v>99</v>
      </c>
      <c r="J2603">
        <v>999</v>
      </c>
      <c r="K2603">
        <v>6</v>
      </c>
      <c r="M2603">
        <v>99</v>
      </c>
      <c r="N2603">
        <v>99</v>
      </c>
      <c r="O2603">
        <v>99</v>
      </c>
      <c r="P2603">
        <v>99</v>
      </c>
      <c r="Q2603">
        <v>43</v>
      </c>
      <c r="R2603">
        <v>5474</v>
      </c>
      <c r="S2603">
        <v>5468</v>
      </c>
      <c r="T2603">
        <v>3.9477530142491792</v>
      </c>
      <c r="U2603">
        <v>60.671177761521584</v>
      </c>
      <c r="V2603">
        <v>92.286756949326247</v>
      </c>
      <c r="W2603">
        <v>85.142125091441059</v>
      </c>
      <c r="X2603">
        <v>0</v>
      </c>
      <c r="Y2603">
        <v>0</v>
      </c>
      <c r="AA2603">
        <v>8.4132141737538007</v>
      </c>
      <c r="AB2603">
        <v>2.4696688800983311</v>
      </c>
      <c r="AC2603">
        <v>-29.358621448439049</v>
      </c>
      <c r="AD2603">
        <v>4.1518449694717283</v>
      </c>
      <c r="AE2603">
        <v>4.2437154657567646</v>
      </c>
      <c r="AF2603">
        <v>65</v>
      </c>
      <c r="AG2603">
        <v>0</v>
      </c>
      <c r="AH2603">
        <v>0</v>
      </c>
      <c r="AI2603">
        <v>25</v>
      </c>
      <c r="AJ2603">
        <v>121</v>
      </c>
      <c r="AK2603">
        <v>13</v>
      </c>
      <c r="AL2603">
        <v>129</v>
      </c>
      <c r="AM2603">
        <v>0</v>
      </c>
      <c r="AN2603">
        <v>80</v>
      </c>
      <c r="AO2603">
        <v>80</v>
      </c>
      <c r="AP2603">
        <v>18</v>
      </c>
    </row>
    <row r="2604" spans="1:42">
      <c r="A2604">
        <v>15</v>
      </c>
      <c r="B2604">
        <v>38</v>
      </c>
      <c r="C2604">
        <v>2024</v>
      </c>
      <c r="D2604">
        <v>2</v>
      </c>
      <c r="E2604">
        <v>99</v>
      </c>
      <c r="F2604">
        <v>99</v>
      </c>
      <c r="G2604">
        <v>99</v>
      </c>
      <c r="H2604">
        <v>99</v>
      </c>
      <c r="I2604">
        <v>99</v>
      </c>
      <c r="J2604">
        <v>999</v>
      </c>
      <c r="K2604">
        <v>6</v>
      </c>
      <c r="M2604">
        <v>99</v>
      </c>
      <c r="N2604">
        <v>99</v>
      </c>
      <c r="O2604">
        <v>99</v>
      </c>
      <c r="P2604">
        <v>99</v>
      </c>
      <c r="Q2604">
        <v>48</v>
      </c>
      <c r="R2604">
        <v>5941</v>
      </c>
      <c r="S2604">
        <v>5941</v>
      </c>
      <c r="T2604">
        <v>4.1275879481568749</v>
      </c>
      <c r="U2604">
        <v>60.67951523312572</v>
      </c>
      <c r="V2604">
        <v>91.54269420336432</v>
      </c>
      <c r="W2604">
        <v>84.493906749705374</v>
      </c>
      <c r="X2604">
        <v>0</v>
      </c>
      <c r="Y2604">
        <v>0</v>
      </c>
      <c r="AA2604">
        <v>8.6527377341115752</v>
      </c>
      <c r="AB2604">
        <v>2.4820444916278004</v>
      </c>
      <c r="AC2604">
        <v>-31.600002276402687</v>
      </c>
      <c r="AD2604">
        <v>4.8749466636032412</v>
      </c>
      <c r="AE2604">
        <v>4.9851551650441088</v>
      </c>
      <c r="AF2604">
        <v>105</v>
      </c>
      <c r="AG2604">
        <v>0</v>
      </c>
      <c r="AH2604">
        <v>0</v>
      </c>
      <c r="AI2604">
        <v>42</v>
      </c>
      <c r="AJ2604">
        <v>124</v>
      </c>
      <c r="AK2604">
        <v>18</v>
      </c>
      <c r="AL2604">
        <v>153</v>
      </c>
      <c r="AM2604">
        <v>0</v>
      </c>
      <c r="AN2604">
        <v>130</v>
      </c>
      <c r="AO2604">
        <v>104</v>
      </c>
      <c r="AP2604">
        <v>20</v>
      </c>
    </row>
    <row r="2605" spans="1:42">
      <c r="A2605">
        <v>15</v>
      </c>
      <c r="B2605">
        <v>39</v>
      </c>
      <c r="C2605">
        <v>2024</v>
      </c>
      <c r="D2605">
        <v>3</v>
      </c>
      <c r="E2605">
        <v>99</v>
      </c>
      <c r="F2605">
        <v>99</v>
      </c>
      <c r="G2605">
        <v>99</v>
      </c>
      <c r="H2605">
        <v>99</v>
      </c>
      <c r="I2605">
        <v>99</v>
      </c>
      <c r="J2605">
        <v>999</v>
      </c>
      <c r="K2605">
        <v>6</v>
      </c>
      <c r="M2605">
        <v>99</v>
      </c>
      <c r="N2605">
        <v>99</v>
      </c>
      <c r="O2605">
        <v>99</v>
      </c>
      <c r="P2605">
        <v>99</v>
      </c>
      <c r="Q2605">
        <v>38</v>
      </c>
      <c r="R2605">
        <v>4711</v>
      </c>
      <c r="S2605">
        <v>4711</v>
      </c>
      <c r="T2605">
        <v>3.4512842284016121</v>
      </c>
      <c r="U2605">
        <v>60.999363192528115</v>
      </c>
      <c r="V2605">
        <v>91.179860049541617</v>
      </c>
      <c r="W2605">
        <v>84.159010825727009</v>
      </c>
      <c r="X2605">
        <v>0</v>
      </c>
      <c r="Y2605">
        <v>0</v>
      </c>
      <c r="AA2605">
        <v>8.0982157597124935</v>
      </c>
      <c r="AB2605">
        <v>2.4351054398963639</v>
      </c>
      <c r="AC2605">
        <v>-30.548792902688874</v>
      </c>
      <c r="AD2605">
        <v>4.5512071180840685</v>
      </c>
      <c r="AE2605">
        <v>4.6765440247759216</v>
      </c>
      <c r="AF2605">
        <v>81</v>
      </c>
      <c r="AG2605">
        <v>0</v>
      </c>
      <c r="AH2605">
        <v>0</v>
      </c>
      <c r="AI2605">
        <v>26</v>
      </c>
      <c r="AJ2605">
        <v>76</v>
      </c>
      <c r="AK2605">
        <v>5</v>
      </c>
      <c r="AL2605">
        <v>94</v>
      </c>
      <c r="AM2605">
        <v>0</v>
      </c>
      <c r="AN2605">
        <v>90</v>
      </c>
      <c r="AO2605">
        <v>91</v>
      </c>
      <c r="AP2605">
        <v>13</v>
      </c>
    </row>
    <row r="2606" spans="1:42">
      <c r="A2606">
        <v>15</v>
      </c>
      <c r="B2606">
        <v>40</v>
      </c>
      <c r="C2606">
        <v>2024</v>
      </c>
      <c r="D2606">
        <v>4</v>
      </c>
      <c r="E2606">
        <v>99</v>
      </c>
      <c r="F2606">
        <v>99</v>
      </c>
      <c r="G2606">
        <v>99</v>
      </c>
      <c r="H2606">
        <v>99</v>
      </c>
      <c r="I2606">
        <v>99</v>
      </c>
      <c r="J2606">
        <v>999</v>
      </c>
      <c r="K2606">
        <v>6</v>
      </c>
      <c r="M2606">
        <v>99</v>
      </c>
      <c r="N2606">
        <v>99</v>
      </c>
      <c r="O2606">
        <v>99</v>
      </c>
      <c r="P2606">
        <v>99</v>
      </c>
      <c r="Q2606">
        <v>42</v>
      </c>
      <c r="R2606">
        <v>5286</v>
      </c>
      <c r="S2606">
        <v>5286</v>
      </c>
      <c r="T2606">
        <v>3.8997351494513826</v>
      </c>
      <c r="U2606">
        <v>60.750094589481648</v>
      </c>
      <c r="V2606">
        <v>93.118312892576895</v>
      </c>
      <c r="W2606">
        <v>85.948202799848787</v>
      </c>
      <c r="X2606">
        <v>0</v>
      </c>
      <c r="Y2606">
        <v>0</v>
      </c>
      <c r="AA2606">
        <v>9.0983283975917217</v>
      </c>
      <c r="AB2606">
        <v>2.4470508921955374</v>
      </c>
      <c r="AC2606">
        <v>-34.693905069990777</v>
      </c>
      <c r="AD2606">
        <v>3.7002037002037</v>
      </c>
      <c r="AE2606">
        <v>3.851800865030004</v>
      </c>
      <c r="AF2606">
        <v>91</v>
      </c>
      <c r="AG2606">
        <v>0</v>
      </c>
      <c r="AH2606">
        <v>0</v>
      </c>
      <c r="AI2606">
        <v>28</v>
      </c>
      <c r="AJ2606">
        <v>99</v>
      </c>
      <c r="AK2606">
        <v>11</v>
      </c>
      <c r="AL2606">
        <v>132</v>
      </c>
      <c r="AM2606">
        <v>0</v>
      </c>
      <c r="AN2606">
        <v>81</v>
      </c>
      <c r="AO2606">
        <v>85</v>
      </c>
      <c r="AP2606">
        <v>15</v>
      </c>
    </row>
    <row r="2607" spans="1:42">
      <c r="A2607">
        <v>15</v>
      </c>
      <c r="B2607">
        <v>41</v>
      </c>
      <c r="C2607">
        <v>2024</v>
      </c>
      <c r="D2607">
        <v>5</v>
      </c>
      <c r="E2607">
        <v>99</v>
      </c>
      <c r="F2607">
        <v>99</v>
      </c>
      <c r="G2607">
        <v>99</v>
      </c>
      <c r="H2607">
        <v>99</v>
      </c>
      <c r="I2607">
        <v>99</v>
      </c>
      <c r="J2607">
        <v>999</v>
      </c>
      <c r="K2607">
        <v>6</v>
      </c>
      <c r="M2607">
        <v>99</v>
      </c>
      <c r="N2607">
        <v>99</v>
      </c>
      <c r="O2607">
        <v>99</v>
      </c>
      <c r="P2607">
        <v>99</v>
      </c>
      <c r="Q2607">
        <v>43</v>
      </c>
      <c r="R2607">
        <v>5544</v>
      </c>
      <c r="S2607">
        <v>5543</v>
      </c>
      <c r="T2607">
        <v>3.6489898989898992</v>
      </c>
      <c r="U2607">
        <v>60.854952191953807</v>
      </c>
      <c r="V2607">
        <v>89.826626811480253</v>
      </c>
      <c r="W2607">
        <v>82.903734439833926</v>
      </c>
      <c r="X2607">
        <v>5.4112554112554112E-2</v>
      </c>
      <c r="Y2607">
        <v>0.10822510822510822</v>
      </c>
      <c r="AA2607">
        <v>8.0402989226018615</v>
      </c>
      <c r="AB2607">
        <v>2.4048698849062844</v>
      </c>
      <c r="AC2607">
        <v>-32.961477850565345</v>
      </c>
      <c r="AD2607">
        <v>4.4245810055865924</v>
      </c>
      <c r="AE2607">
        <v>4.4809073689353474</v>
      </c>
      <c r="AF2607">
        <v>68</v>
      </c>
      <c r="AG2607">
        <v>0</v>
      </c>
      <c r="AH2607">
        <v>0</v>
      </c>
      <c r="AI2607">
        <v>23</v>
      </c>
      <c r="AJ2607">
        <v>217</v>
      </c>
      <c r="AK2607">
        <v>11</v>
      </c>
      <c r="AL2607">
        <v>217</v>
      </c>
      <c r="AM2607">
        <v>0</v>
      </c>
      <c r="AN2607">
        <v>82</v>
      </c>
      <c r="AO2607">
        <v>50</v>
      </c>
      <c r="AP2607">
        <v>21</v>
      </c>
    </row>
    <row r="2608" spans="1:42">
      <c r="A2608">
        <v>15</v>
      </c>
      <c r="B2608">
        <v>42</v>
      </c>
      <c r="C2608">
        <v>2024</v>
      </c>
      <c r="D2608">
        <v>6</v>
      </c>
      <c r="E2608">
        <v>99</v>
      </c>
      <c r="F2608">
        <v>99</v>
      </c>
      <c r="G2608">
        <v>99</v>
      </c>
      <c r="H2608">
        <v>99</v>
      </c>
      <c r="I2608">
        <v>99</v>
      </c>
      <c r="J2608">
        <v>999</v>
      </c>
      <c r="K2608">
        <v>6</v>
      </c>
      <c r="M2608">
        <v>99</v>
      </c>
      <c r="N2608">
        <v>99</v>
      </c>
      <c r="O2608">
        <v>99</v>
      </c>
      <c r="P2608">
        <v>99</v>
      </c>
      <c r="Q2608">
        <v>45</v>
      </c>
      <c r="R2608">
        <v>6092</v>
      </c>
      <c r="S2608">
        <v>6092</v>
      </c>
      <c r="T2608">
        <v>4.4289231779382803</v>
      </c>
      <c r="U2608">
        <v>60.391497045305321</v>
      </c>
      <c r="V2608">
        <v>89.638152161618748</v>
      </c>
      <c r="W2608">
        <v>82.736014445174092</v>
      </c>
      <c r="X2608">
        <v>0</v>
      </c>
      <c r="Y2608">
        <v>0</v>
      </c>
      <c r="AA2608">
        <v>7.7800456329637395</v>
      </c>
      <c r="AB2608">
        <v>2.8052127500490593</v>
      </c>
      <c r="AC2608">
        <v>-26.825041724771424</v>
      </c>
      <c r="AD2608">
        <v>5.337024512466491</v>
      </c>
      <c r="AE2608">
        <v>5.4606914113379492</v>
      </c>
      <c r="AF2608">
        <v>87</v>
      </c>
      <c r="AG2608">
        <v>0</v>
      </c>
      <c r="AH2608">
        <v>0</v>
      </c>
      <c r="AI2608">
        <v>27</v>
      </c>
      <c r="AJ2608">
        <v>122</v>
      </c>
      <c r="AK2608">
        <v>23</v>
      </c>
      <c r="AL2608">
        <v>304</v>
      </c>
      <c r="AM2608">
        <v>0</v>
      </c>
      <c r="AN2608">
        <v>93</v>
      </c>
      <c r="AO2608">
        <v>62</v>
      </c>
      <c r="AP2608">
        <v>18</v>
      </c>
    </row>
    <row r="2609" spans="1:42">
      <c r="A2609">
        <v>15</v>
      </c>
      <c r="B2609">
        <v>43</v>
      </c>
      <c r="C2609">
        <v>2024</v>
      </c>
      <c r="D2609">
        <v>7</v>
      </c>
      <c r="E2609">
        <v>99</v>
      </c>
      <c r="F2609">
        <v>99</v>
      </c>
      <c r="G2609">
        <v>99</v>
      </c>
      <c r="H2609">
        <v>99</v>
      </c>
      <c r="I2609">
        <v>99</v>
      </c>
      <c r="J2609">
        <v>999</v>
      </c>
      <c r="K2609">
        <v>6</v>
      </c>
      <c r="M2609">
        <v>99</v>
      </c>
      <c r="N2609">
        <v>99</v>
      </c>
      <c r="O2609">
        <v>99</v>
      </c>
      <c r="P2609">
        <v>99</v>
      </c>
      <c r="Q2609">
        <v>45</v>
      </c>
      <c r="R2609">
        <v>6939</v>
      </c>
      <c r="S2609">
        <v>6937</v>
      </c>
      <c r="T2609">
        <v>3.9763654705288944</v>
      </c>
      <c r="U2609">
        <v>60.602854259766481</v>
      </c>
      <c r="V2609">
        <v>89.516935502637779</v>
      </c>
      <c r="W2609">
        <v>82.612772091682118</v>
      </c>
      <c r="X2609">
        <v>0</v>
      </c>
      <c r="Y2609">
        <v>0</v>
      </c>
      <c r="AA2609">
        <v>8.1741542740598501</v>
      </c>
      <c r="AB2609">
        <v>2.528056876468336</v>
      </c>
      <c r="AC2609">
        <v>-32.777199907867086</v>
      </c>
      <c r="AD2609">
        <v>5.446539300795906</v>
      </c>
      <c r="AE2609">
        <v>5.5486368150092531</v>
      </c>
      <c r="AF2609">
        <v>89</v>
      </c>
      <c r="AG2609">
        <v>0</v>
      </c>
      <c r="AH2609">
        <v>0</v>
      </c>
      <c r="AI2609">
        <v>35</v>
      </c>
      <c r="AJ2609">
        <v>240</v>
      </c>
      <c r="AK2609">
        <v>34</v>
      </c>
      <c r="AL2609">
        <v>417</v>
      </c>
      <c r="AM2609">
        <v>0</v>
      </c>
      <c r="AN2609">
        <v>83</v>
      </c>
      <c r="AO2609">
        <v>106</v>
      </c>
      <c r="AP2609">
        <v>20</v>
      </c>
    </row>
    <row r="2610" spans="1:42">
      <c r="A2610">
        <v>15</v>
      </c>
      <c r="B2610">
        <v>44</v>
      </c>
      <c r="C2610">
        <v>2024</v>
      </c>
      <c r="D2610">
        <v>8</v>
      </c>
      <c r="E2610">
        <v>99</v>
      </c>
      <c r="F2610">
        <v>99</v>
      </c>
      <c r="G2610">
        <v>99</v>
      </c>
      <c r="H2610">
        <v>99</v>
      </c>
      <c r="I2610">
        <v>99</v>
      </c>
      <c r="J2610">
        <v>999</v>
      </c>
      <c r="K2610">
        <v>6</v>
      </c>
      <c r="M2610">
        <v>99</v>
      </c>
      <c r="N2610">
        <v>99</v>
      </c>
      <c r="O2610">
        <v>99</v>
      </c>
      <c r="P2610">
        <v>99</v>
      </c>
      <c r="Q2610">
        <v>45</v>
      </c>
      <c r="R2610">
        <v>4357</v>
      </c>
      <c r="S2610">
        <v>4357</v>
      </c>
      <c r="T2610">
        <v>3.984851962359421</v>
      </c>
      <c r="U2610">
        <v>60.630020656414963</v>
      </c>
      <c r="V2610">
        <v>89.258515020846474</v>
      </c>
      <c r="W2610">
        <v>82.385609364241418</v>
      </c>
      <c r="X2610">
        <v>4.5903144365389045E-2</v>
      </c>
      <c r="Y2610">
        <v>9.1806288730778091E-2</v>
      </c>
      <c r="AA2610">
        <v>8.4212752272635356</v>
      </c>
      <c r="AB2610">
        <v>2.3588738447619719</v>
      </c>
      <c r="AC2610">
        <v>-26.782130751402299</v>
      </c>
      <c r="AD2610">
        <v>3.619161537375299</v>
      </c>
      <c r="AE2610">
        <v>3.6627816896435776</v>
      </c>
      <c r="AF2610">
        <v>45</v>
      </c>
      <c r="AG2610">
        <v>0</v>
      </c>
      <c r="AH2610">
        <v>0</v>
      </c>
      <c r="AI2610">
        <v>21</v>
      </c>
      <c r="AJ2610">
        <v>124</v>
      </c>
      <c r="AK2610">
        <v>23</v>
      </c>
      <c r="AL2610">
        <v>250</v>
      </c>
      <c r="AM2610">
        <v>0</v>
      </c>
      <c r="AN2610">
        <v>38</v>
      </c>
      <c r="AO2610">
        <v>45</v>
      </c>
      <c r="AP2610">
        <v>21</v>
      </c>
    </row>
    <row r="2611" spans="1:42">
      <c r="A2611">
        <v>15</v>
      </c>
      <c r="B2611">
        <v>45</v>
      </c>
      <c r="C2611">
        <v>2024</v>
      </c>
      <c r="D2611">
        <v>9</v>
      </c>
      <c r="E2611">
        <v>99</v>
      </c>
      <c r="F2611">
        <v>99</v>
      </c>
      <c r="G2611">
        <v>99</v>
      </c>
      <c r="H2611">
        <v>99</v>
      </c>
      <c r="I2611">
        <v>99</v>
      </c>
      <c r="J2611">
        <v>999</v>
      </c>
      <c r="K2611">
        <v>6</v>
      </c>
      <c r="M2611">
        <v>99</v>
      </c>
      <c r="N2611">
        <v>99</v>
      </c>
      <c r="O2611">
        <v>99</v>
      </c>
      <c r="P2611">
        <v>99</v>
      </c>
      <c r="Q2611">
        <v>28</v>
      </c>
      <c r="R2611">
        <v>4006</v>
      </c>
      <c r="S2611">
        <v>4003</v>
      </c>
      <c r="T2611">
        <v>3.4660509236145791</v>
      </c>
      <c r="U2611">
        <v>60.839620284786449</v>
      </c>
      <c r="V2611">
        <v>84.477514020497622</v>
      </c>
      <c r="W2611">
        <v>77.943767174619026</v>
      </c>
      <c r="X2611">
        <v>0</v>
      </c>
      <c r="Y2611">
        <v>0</v>
      </c>
      <c r="AA2611">
        <v>8.1810614026241399</v>
      </c>
      <c r="AB2611">
        <v>2.2293567529803351</v>
      </c>
      <c r="AC2611">
        <v>-33.690218020646249</v>
      </c>
      <c r="AD2611">
        <v>3.3234884183978242</v>
      </c>
      <c r="AE2611">
        <v>3.1533866980632648</v>
      </c>
      <c r="AF2611">
        <v>42</v>
      </c>
      <c r="AG2611">
        <v>0</v>
      </c>
      <c r="AH2611">
        <v>0</v>
      </c>
      <c r="AI2611">
        <v>18</v>
      </c>
      <c r="AJ2611">
        <v>42</v>
      </c>
      <c r="AK2611">
        <v>7</v>
      </c>
      <c r="AL2611">
        <v>275</v>
      </c>
      <c r="AM2611">
        <v>0</v>
      </c>
      <c r="AN2611">
        <v>15</v>
      </c>
      <c r="AO2611">
        <v>45</v>
      </c>
      <c r="AP2611">
        <v>7</v>
      </c>
    </row>
    <row r="2612" spans="1:42">
      <c r="A2612">
        <v>15</v>
      </c>
      <c r="B2612">
        <v>46</v>
      </c>
      <c r="C2612">
        <v>2024</v>
      </c>
      <c r="D2612">
        <v>10</v>
      </c>
      <c r="E2612">
        <v>99</v>
      </c>
      <c r="F2612">
        <v>99</v>
      </c>
      <c r="G2612">
        <v>99</v>
      </c>
      <c r="H2612">
        <v>99</v>
      </c>
      <c r="I2612">
        <v>99</v>
      </c>
      <c r="J2612">
        <v>999</v>
      </c>
      <c r="K2612">
        <v>6</v>
      </c>
      <c r="M2612">
        <v>99</v>
      </c>
      <c r="N2612">
        <v>99</v>
      </c>
      <c r="O2612">
        <v>99</v>
      </c>
      <c r="P2612">
        <v>99</v>
      </c>
      <c r="Q2612">
        <v>21</v>
      </c>
      <c r="R2612">
        <v>3502</v>
      </c>
      <c r="S2612">
        <v>3498</v>
      </c>
      <c r="T2612">
        <v>3.5519703026841802</v>
      </c>
      <c r="U2612">
        <v>60.756432246998287</v>
      </c>
      <c r="V2612">
        <v>88.555230755602892</v>
      </c>
      <c r="W2612">
        <v>81.693167524299611</v>
      </c>
      <c r="X2612">
        <v>2.855511136493432E-2</v>
      </c>
      <c r="Y2612">
        <v>5.711022272986864E-2</v>
      </c>
      <c r="AA2612">
        <v>8.4254068433303004</v>
      </c>
      <c r="AB2612">
        <v>2.1671491045627795</v>
      </c>
      <c r="AC2612">
        <v>-38.640481649067347</v>
      </c>
      <c r="AD2612">
        <v>2.7121216814844646</v>
      </c>
      <c r="AE2612">
        <v>2.6754333592791295</v>
      </c>
      <c r="AF2612">
        <v>36</v>
      </c>
      <c r="AG2612">
        <v>0</v>
      </c>
      <c r="AH2612">
        <v>0</v>
      </c>
      <c r="AI2612">
        <v>9</v>
      </c>
      <c r="AJ2612">
        <v>41</v>
      </c>
      <c r="AK2612">
        <v>8</v>
      </c>
      <c r="AL2612">
        <v>116</v>
      </c>
      <c r="AM2612">
        <v>0</v>
      </c>
      <c r="AN2612">
        <v>40</v>
      </c>
      <c r="AO2612">
        <v>44</v>
      </c>
      <c r="AP2612">
        <v>5</v>
      </c>
    </row>
    <row r="2613" spans="1:42">
      <c r="A2613">
        <v>15</v>
      </c>
      <c r="B2613">
        <v>47</v>
      </c>
      <c r="C2613">
        <v>2024</v>
      </c>
      <c r="D2613">
        <v>11</v>
      </c>
      <c r="E2613">
        <v>99</v>
      </c>
      <c r="F2613">
        <v>99</v>
      </c>
      <c r="G2613">
        <v>99</v>
      </c>
      <c r="H2613">
        <v>99</v>
      </c>
      <c r="I2613">
        <v>99</v>
      </c>
      <c r="J2613">
        <v>999</v>
      </c>
      <c r="K2613">
        <v>6</v>
      </c>
      <c r="M2613">
        <v>99</v>
      </c>
      <c r="N2613">
        <v>99</v>
      </c>
      <c r="O2613">
        <v>99</v>
      </c>
      <c r="P2613">
        <v>99</v>
      </c>
      <c r="Q2613">
        <v>10</v>
      </c>
      <c r="R2613">
        <v>648</v>
      </c>
      <c r="S2613">
        <v>648</v>
      </c>
      <c r="T2613">
        <v>4.5416666666666679</v>
      </c>
      <c r="U2613">
        <v>60.395061728395085</v>
      </c>
      <c r="V2613">
        <v>89.447654588499617</v>
      </c>
      <c r="W2613">
        <v>82.56018518518519</v>
      </c>
      <c r="X2613">
        <v>0.15432098765432101</v>
      </c>
      <c r="Y2613">
        <v>0.30864197530864201</v>
      </c>
      <c r="AA2613">
        <v>9.1979577693202526</v>
      </c>
      <c r="AB2613">
        <v>2.5947668719263151</v>
      </c>
      <c r="AC2613">
        <v>-41.778769257136808</v>
      </c>
      <c r="AD2613">
        <v>1.7769977513300059</v>
      </c>
      <c r="AE2613">
        <v>1.7705392514708516</v>
      </c>
      <c r="AF2613">
        <v>18</v>
      </c>
      <c r="AG2613">
        <v>0</v>
      </c>
      <c r="AH2613">
        <v>0</v>
      </c>
      <c r="AI2613">
        <v>6</v>
      </c>
      <c r="AJ2613">
        <v>14</v>
      </c>
      <c r="AK2613">
        <v>1</v>
      </c>
      <c r="AL2613">
        <v>12</v>
      </c>
      <c r="AM2613">
        <v>0</v>
      </c>
      <c r="AN2613">
        <v>22</v>
      </c>
      <c r="AO2613">
        <v>32</v>
      </c>
      <c r="AP2613">
        <v>6</v>
      </c>
    </row>
    <row r="2614" spans="1:42">
      <c r="A2614">
        <v>15</v>
      </c>
      <c r="B2614">
        <v>48</v>
      </c>
      <c r="C2614">
        <v>2024</v>
      </c>
      <c r="D2614">
        <v>12</v>
      </c>
      <c r="E2614">
        <v>99</v>
      </c>
      <c r="F2614">
        <v>99</v>
      </c>
      <c r="G2614">
        <v>99</v>
      </c>
      <c r="H2614">
        <v>99</v>
      </c>
      <c r="I2614">
        <v>99</v>
      </c>
      <c r="J2614">
        <v>999</v>
      </c>
      <c r="K2614">
        <v>6</v>
      </c>
      <c r="M2614">
        <v>99</v>
      </c>
      <c r="N2614">
        <v>99</v>
      </c>
      <c r="O2614">
        <v>99</v>
      </c>
      <c r="P2614">
        <v>99</v>
      </c>
      <c r="R2614">
        <v>0</v>
      </c>
    </row>
    <row r="2615" spans="1:42">
      <c r="A2615">
        <v>15</v>
      </c>
      <c r="B2615">
        <v>49</v>
      </c>
      <c r="C2615">
        <v>2024</v>
      </c>
      <c r="D2615">
        <v>1</v>
      </c>
      <c r="E2615">
        <v>99</v>
      </c>
      <c r="F2615">
        <v>99</v>
      </c>
      <c r="G2615">
        <v>99</v>
      </c>
      <c r="H2615">
        <v>99</v>
      </c>
      <c r="I2615">
        <v>99</v>
      </c>
      <c r="J2615">
        <v>999</v>
      </c>
      <c r="K2615">
        <v>7</v>
      </c>
      <c r="M2615">
        <v>99</v>
      </c>
      <c r="N2615">
        <v>99</v>
      </c>
      <c r="O2615">
        <v>99</v>
      </c>
      <c r="P2615">
        <v>99</v>
      </c>
      <c r="R2615">
        <v>0</v>
      </c>
    </row>
    <row r="2616" spans="1:42">
      <c r="A2616">
        <v>15</v>
      </c>
      <c r="B2616">
        <v>50</v>
      </c>
      <c r="C2616">
        <v>2024</v>
      </c>
      <c r="D2616">
        <v>2</v>
      </c>
      <c r="E2616">
        <v>99</v>
      </c>
      <c r="F2616">
        <v>99</v>
      </c>
      <c r="G2616">
        <v>99</v>
      </c>
      <c r="H2616">
        <v>99</v>
      </c>
      <c r="I2616">
        <v>99</v>
      </c>
      <c r="J2616">
        <v>999</v>
      </c>
      <c r="K2616">
        <v>7</v>
      </c>
      <c r="M2616">
        <v>99</v>
      </c>
      <c r="N2616">
        <v>99</v>
      </c>
      <c r="O2616">
        <v>99</v>
      </c>
      <c r="P2616">
        <v>99</v>
      </c>
      <c r="R2616">
        <v>0</v>
      </c>
    </row>
    <row r="2617" spans="1:42">
      <c r="A2617">
        <v>15</v>
      </c>
      <c r="B2617">
        <v>51</v>
      </c>
      <c r="C2617">
        <v>2024</v>
      </c>
      <c r="D2617">
        <v>3</v>
      </c>
      <c r="E2617">
        <v>99</v>
      </c>
      <c r="F2617">
        <v>99</v>
      </c>
      <c r="G2617">
        <v>99</v>
      </c>
      <c r="H2617">
        <v>99</v>
      </c>
      <c r="I2617">
        <v>99</v>
      </c>
      <c r="J2617">
        <v>999</v>
      </c>
      <c r="K2617">
        <v>7</v>
      </c>
      <c r="M2617">
        <v>99</v>
      </c>
      <c r="N2617">
        <v>99</v>
      </c>
      <c r="O2617">
        <v>99</v>
      </c>
      <c r="P2617">
        <v>99</v>
      </c>
      <c r="R2617">
        <v>0</v>
      </c>
    </row>
    <row r="2618" spans="1:42">
      <c r="A2618">
        <v>15</v>
      </c>
      <c r="B2618">
        <v>52</v>
      </c>
      <c r="C2618">
        <v>2024</v>
      </c>
      <c r="D2618">
        <v>4</v>
      </c>
      <c r="E2618">
        <v>99</v>
      </c>
      <c r="F2618">
        <v>99</v>
      </c>
      <c r="G2618">
        <v>99</v>
      </c>
      <c r="H2618">
        <v>99</v>
      </c>
      <c r="I2618">
        <v>99</v>
      </c>
      <c r="J2618">
        <v>999</v>
      </c>
      <c r="K2618">
        <v>7</v>
      </c>
      <c r="M2618">
        <v>99</v>
      </c>
      <c r="N2618">
        <v>99</v>
      </c>
      <c r="O2618">
        <v>99</v>
      </c>
      <c r="P2618">
        <v>99</v>
      </c>
      <c r="R2618">
        <v>0</v>
      </c>
    </row>
    <row r="2619" spans="1:42">
      <c r="A2619">
        <v>15</v>
      </c>
      <c r="B2619">
        <v>53</v>
      </c>
      <c r="C2619">
        <v>2024</v>
      </c>
      <c r="D2619">
        <v>5</v>
      </c>
      <c r="E2619">
        <v>99</v>
      </c>
      <c r="F2619">
        <v>99</v>
      </c>
      <c r="G2619">
        <v>99</v>
      </c>
      <c r="H2619">
        <v>99</v>
      </c>
      <c r="I2619">
        <v>99</v>
      </c>
      <c r="J2619">
        <v>999</v>
      </c>
      <c r="K2619">
        <v>7</v>
      </c>
      <c r="M2619">
        <v>99</v>
      </c>
      <c r="N2619">
        <v>99</v>
      </c>
      <c r="O2619">
        <v>99</v>
      </c>
      <c r="P2619">
        <v>99</v>
      </c>
      <c r="R2619">
        <v>0</v>
      </c>
    </row>
    <row r="2620" spans="1:42">
      <c r="A2620">
        <v>15</v>
      </c>
      <c r="B2620">
        <v>54</v>
      </c>
      <c r="C2620">
        <v>2024</v>
      </c>
      <c r="D2620">
        <v>6</v>
      </c>
      <c r="E2620">
        <v>99</v>
      </c>
      <c r="F2620">
        <v>99</v>
      </c>
      <c r="G2620">
        <v>99</v>
      </c>
      <c r="H2620">
        <v>99</v>
      </c>
      <c r="I2620">
        <v>99</v>
      </c>
      <c r="J2620">
        <v>999</v>
      </c>
      <c r="K2620">
        <v>7</v>
      </c>
      <c r="M2620">
        <v>99</v>
      </c>
      <c r="N2620">
        <v>99</v>
      </c>
      <c r="O2620">
        <v>99</v>
      </c>
      <c r="P2620">
        <v>99</v>
      </c>
      <c r="R2620">
        <v>0</v>
      </c>
    </row>
    <row r="2621" spans="1:42">
      <c r="A2621">
        <v>15</v>
      </c>
      <c r="B2621">
        <v>55</v>
      </c>
      <c r="C2621">
        <v>2024</v>
      </c>
      <c r="D2621">
        <v>7</v>
      </c>
      <c r="E2621">
        <v>99</v>
      </c>
      <c r="F2621">
        <v>99</v>
      </c>
      <c r="G2621">
        <v>99</v>
      </c>
      <c r="H2621">
        <v>99</v>
      </c>
      <c r="I2621">
        <v>99</v>
      </c>
      <c r="J2621">
        <v>999</v>
      </c>
      <c r="K2621">
        <v>7</v>
      </c>
      <c r="M2621">
        <v>99</v>
      </c>
      <c r="N2621">
        <v>99</v>
      </c>
      <c r="O2621">
        <v>99</v>
      </c>
      <c r="P2621">
        <v>99</v>
      </c>
      <c r="R2621">
        <v>0</v>
      </c>
    </row>
    <row r="2622" spans="1:42">
      <c r="A2622">
        <v>15</v>
      </c>
      <c r="B2622">
        <v>56</v>
      </c>
      <c r="C2622">
        <v>2024</v>
      </c>
      <c r="D2622">
        <v>8</v>
      </c>
      <c r="E2622">
        <v>99</v>
      </c>
      <c r="F2622">
        <v>99</v>
      </c>
      <c r="G2622">
        <v>99</v>
      </c>
      <c r="H2622">
        <v>99</v>
      </c>
      <c r="I2622">
        <v>99</v>
      </c>
      <c r="J2622">
        <v>999</v>
      </c>
      <c r="K2622">
        <v>7</v>
      </c>
      <c r="M2622">
        <v>99</v>
      </c>
      <c r="N2622">
        <v>99</v>
      </c>
      <c r="O2622">
        <v>99</v>
      </c>
      <c r="P2622">
        <v>99</v>
      </c>
      <c r="R2622">
        <v>0</v>
      </c>
    </row>
    <row r="2623" spans="1:42">
      <c r="A2623">
        <v>15</v>
      </c>
      <c r="B2623">
        <v>57</v>
      </c>
      <c r="C2623">
        <v>2024</v>
      </c>
      <c r="D2623">
        <v>9</v>
      </c>
      <c r="E2623">
        <v>99</v>
      </c>
      <c r="F2623">
        <v>99</v>
      </c>
      <c r="G2623">
        <v>99</v>
      </c>
      <c r="H2623">
        <v>99</v>
      </c>
      <c r="I2623">
        <v>99</v>
      </c>
      <c r="J2623">
        <v>999</v>
      </c>
      <c r="K2623">
        <v>7</v>
      </c>
      <c r="M2623">
        <v>99</v>
      </c>
      <c r="N2623">
        <v>99</v>
      </c>
      <c r="O2623">
        <v>99</v>
      </c>
      <c r="P2623">
        <v>99</v>
      </c>
      <c r="R2623">
        <v>0</v>
      </c>
    </row>
    <row r="2624" spans="1:42">
      <c r="A2624">
        <v>15</v>
      </c>
      <c r="B2624">
        <v>58</v>
      </c>
      <c r="C2624">
        <v>2024</v>
      </c>
      <c r="D2624">
        <v>10</v>
      </c>
      <c r="E2624">
        <v>99</v>
      </c>
      <c r="F2624">
        <v>99</v>
      </c>
      <c r="G2624">
        <v>99</v>
      </c>
      <c r="H2624">
        <v>99</v>
      </c>
      <c r="I2624">
        <v>99</v>
      </c>
      <c r="J2624">
        <v>999</v>
      </c>
      <c r="K2624">
        <v>7</v>
      </c>
      <c r="M2624">
        <v>99</v>
      </c>
      <c r="N2624">
        <v>99</v>
      </c>
      <c r="O2624">
        <v>99</v>
      </c>
      <c r="P2624">
        <v>99</v>
      </c>
      <c r="R2624">
        <v>0</v>
      </c>
    </row>
    <row r="2625" spans="1:42">
      <c r="A2625">
        <v>15</v>
      </c>
      <c r="B2625">
        <v>59</v>
      </c>
      <c r="C2625">
        <v>2024</v>
      </c>
      <c r="D2625">
        <v>11</v>
      </c>
      <c r="E2625">
        <v>99</v>
      </c>
      <c r="F2625">
        <v>99</v>
      </c>
      <c r="G2625">
        <v>99</v>
      </c>
      <c r="H2625">
        <v>99</v>
      </c>
      <c r="I2625">
        <v>99</v>
      </c>
      <c r="J2625">
        <v>999</v>
      </c>
      <c r="K2625">
        <v>7</v>
      </c>
      <c r="M2625">
        <v>99</v>
      </c>
      <c r="N2625">
        <v>99</v>
      </c>
      <c r="O2625">
        <v>99</v>
      </c>
      <c r="P2625">
        <v>99</v>
      </c>
      <c r="R2625">
        <v>0</v>
      </c>
    </row>
    <row r="2626" spans="1:42">
      <c r="A2626">
        <v>15</v>
      </c>
      <c r="B2626">
        <v>60</v>
      </c>
      <c r="C2626">
        <v>2024</v>
      </c>
      <c r="D2626">
        <v>12</v>
      </c>
      <c r="E2626">
        <v>99</v>
      </c>
      <c r="F2626">
        <v>99</v>
      </c>
      <c r="G2626">
        <v>99</v>
      </c>
      <c r="H2626">
        <v>99</v>
      </c>
      <c r="I2626">
        <v>99</v>
      </c>
      <c r="J2626">
        <v>999</v>
      </c>
      <c r="K2626">
        <v>7</v>
      </c>
      <c r="M2626">
        <v>99</v>
      </c>
      <c r="N2626">
        <v>99</v>
      </c>
      <c r="O2626">
        <v>99</v>
      </c>
      <c r="P2626">
        <v>99</v>
      </c>
      <c r="R2626">
        <v>0</v>
      </c>
    </row>
    <row r="2627" spans="1:42">
      <c r="A2627">
        <v>15</v>
      </c>
      <c r="B2627">
        <v>61</v>
      </c>
      <c r="C2627">
        <v>2024</v>
      </c>
      <c r="D2627">
        <v>1</v>
      </c>
      <c r="E2627">
        <v>99</v>
      </c>
      <c r="F2627">
        <v>99</v>
      </c>
      <c r="G2627">
        <v>99</v>
      </c>
      <c r="H2627">
        <v>99</v>
      </c>
      <c r="I2627">
        <v>99</v>
      </c>
      <c r="J2627">
        <v>999</v>
      </c>
      <c r="K2627">
        <v>8</v>
      </c>
      <c r="M2627">
        <v>99</v>
      </c>
      <c r="N2627">
        <v>99</v>
      </c>
      <c r="O2627">
        <v>99</v>
      </c>
      <c r="P2627">
        <v>99</v>
      </c>
      <c r="Q2627">
        <v>5</v>
      </c>
      <c r="R2627">
        <v>313</v>
      </c>
      <c r="S2627">
        <v>313</v>
      </c>
      <c r="T2627">
        <v>5.2619808306709279</v>
      </c>
      <c r="U2627">
        <v>59.632587859424945</v>
      </c>
      <c r="V2627">
        <v>99.171682837254565</v>
      </c>
      <c r="W2627">
        <v>91.535463258785981</v>
      </c>
      <c r="X2627">
        <v>0</v>
      </c>
      <c r="Y2627">
        <v>0</v>
      </c>
      <c r="AA2627">
        <v>9.0977960252473888</v>
      </c>
      <c r="AB2627">
        <v>3.2147561153620594</v>
      </c>
      <c r="AC2627">
        <v>-25.281053512682846</v>
      </c>
      <c r="AD2627">
        <v>0.23739997724600848</v>
      </c>
      <c r="AE2627">
        <v>0.26116019684116742</v>
      </c>
      <c r="AF2627">
        <v>7</v>
      </c>
      <c r="AG2627">
        <v>0</v>
      </c>
      <c r="AH2627">
        <v>0</v>
      </c>
      <c r="AI2627">
        <v>1</v>
      </c>
      <c r="AJ2627">
        <v>16</v>
      </c>
      <c r="AK2627">
        <v>5</v>
      </c>
      <c r="AL2627">
        <v>32</v>
      </c>
      <c r="AM2627">
        <v>0</v>
      </c>
      <c r="AN2627">
        <v>6</v>
      </c>
      <c r="AO2627">
        <v>7</v>
      </c>
      <c r="AP2627">
        <v>4</v>
      </c>
    </row>
    <row r="2628" spans="1:42">
      <c r="A2628">
        <v>15</v>
      </c>
      <c r="B2628">
        <v>62</v>
      </c>
      <c r="C2628">
        <v>2024</v>
      </c>
      <c r="D2628">
        <v>2</v>
      </c>
      <c r="E2628">
        <v>99</v>
      </c>
      <c r="F2628">
        <v>99</v>
      </c>
      <c r="G2628">
        <v>99</v>
      </c>
      <c r="H2628">
        <v>99</v>
      </c>
      <c r="I2628">
        <v>99</v>
      </c>
      <c r="J2628">
        <v>999</v>
      </c>
      <c r="K2628">
        <v>8</v>
      </c>
      <c r="M2628">
        <v>99</v>
      </c>
      <c r="N2628">
        <v>99</v>
      </c>
      <c r="O2628">
        <v>99</v>
      </c>
      <c r="P2628">
        <v>99</v>
      </c>
      <c r="Q2628">
        <v>9</v>
      </c>
      <c r="R2628">
        <v>241</v>
      </c>
      <c r="S2628">
        <v>241</v>
      </c>
      <c r="T2628">
        <v>5.1991701244813289</v>
      </c>
      <c r="U2628">
        <v>59.622406639004147</v>
      </c>
      <c r="V2628">
        <v>96.791987160755838</v>
      </c>
      <c r="W2628">
        <v>89.339004149377573</v>
      </c>
      <c r="X2628">
        <v>0</v>
      </c>
      <c r="Y2628">
        <v>0</v>
      </c>
      <c r="AA2628">
        <v>12.249283722135797</v>
      </c>
      <c r="AB2628">
        <v>3.3734618466044255</v>
      </c>
      <c r="AC2628">
        <v>-39.074805459364178</v>
      </c>
      <c r="AD2628">
        <v>0.19775494797649912</v>
      </c>
      <c r="AE2628">
        <v>0.21382175347423435</v>
      </c>
      <c r="AF2628">
        <v>4</v>
      </c>
      <c r="AG2628">
        <v>0</v>
      </c>
      <c r="AH2628">
        <v>0</v>
      </c>
      <c r="AI2628">
        <v>5</v>
      </c>
      <c r="AJ2628">
        <v>7</v>
      </c>
      <c r="AK2628">
        <v>1</v>
      </c>
      <c r="AL2628">
        <v>31</v>
      </c>
      <c r="AM2628">
        <v>0</v>
      </c>
      <c r="AN2628">
        <v>9</v>
      </c>
      <c r="AO2628">
        <v>5</v>
      </c>
      <c r="AP2628">
        <v>8</v>
      </c>
    </row>
    <row r="2629" spans="1:42">
      <c r="A2629">
        <v>15</v>
      </c>
      <c r="B2629">
        <v>63</v>
      </c>
      <c r="C2629">
        <v>2024</v>
      </c>
      <c r="D2629">
        <v>3</v>
      </c>
      <c r="E2629">
        <v>99</v>
      </c>
      <c r="F2629">
        <v>99</v>
      </c>
      <c r="G2629">
        <v>99</v>
      </c>
      <c r="H2629">
        <v>99</v>
      </c>
      <c r="I2629">
        <v>99</v>
      </c>
      <c r="J2629">
        <v>999</v>
      </c>
      <c r="K2629">
        <v>8</v>
      </c>
      <c r="M2629">
        <v>99</v>
      </c>
      <c r="N2629">
        <v>99</v>
      </c>
      <c r="O2629">
        <v>99</v>
      </c>
      <c r="P2629">
        <v>99</v>
      </c>
      <c r="Q2629">
        <v>7</v>
      </c>
      <c r="R2629">
        <v>250</v>
      </c>
      <c r="S2629">
        <v>250</v>
      </c>
      <c r="T2629">
        <v>8.4559999999999995</v>
      </c>
      <c r="U2629">
        <v>58.692</v>
      </c>
      <c r="V2629">
        <v>101.99869989165762</v>
      </c>
      <c r="W2629">
        <v>94.144800000000018</v>
      </c>
      <c r="X2629">
        <v>0</v>
      </c>
      <c r="Y2629">
        <v>0</v>
      </c>
      <c r="AA2629">
        <v>10.370295702630726</v>
      </c>
      <c r="AB2629">
        <v>2.5575644664406685</v>
      </c>
      <c r="AC2629">
        <v>-16.822577016642981</v>
      </c>
      <c r="AD2629">
        <v>0.2415202249036334</v>
      </c>
      <c r="AE2629">
        <v>0.27761801614266129</v>
      </c>
      <c r="AF2629">
        <v>2</v>
      </c>
      <c r="AG2629">
        <v>0</v>
      </c>
      <c r="AH2629">
        <v>0</v>
      </c>
      <c r="AI2629">
        <v>0</v>
      </c>
      <c r="AJ2629">
        <v>11</v>
      </c>
      <c r="AK2629">
        <v>2</v>
      </c>
      <c r="AL2629">
        <v>25</v>
      </c>
      <c r="AM2629">
        <v>0</v>
      </c>
      <c r="AN2629">
        <v>5</v>
      </c>
      <c r="AO2629">
        <v>2</v>
      </c>
      <c r="AP2629">
        <v>7</v>
      </c>
    </row>
    <row r="2630" spans="1:42">
      <c r="A2630">
        <v>15</v>
      </c>
      <c r="B2630">
        <v>64</v>
      </c>
      <c r="C2630">
        <v>2024</v>
      </c>
      <c r="D2630">
        <v>4</v>
      </c>
      <c r="E2630">
        <v>99</v>
      </c>
      <c r="F2630">
        <v>99</v>
      </c>
      <c r="G2630">
        <v>99</v>
      </c>
      <c r="H2630">
        <v>99</v>
      </c>
      <c r="I2630">
        <v>99</v>
      </c>
      <c r="J2630">
        <v>999</v>
      </c>
      <c r="K2630">
        <v>8</v>
      </c>
      <c r="M2630">
        <v>99</v>
      </c>
      <c r="N2630">
        <v>99</v>
      </c>
      <c r="O2630">
        <v>99</v>
      </c>
      <c r="P2630">
        <v>99</v>
      </c>
      <c r="Q2630">
        <v>7</v>
      </c>
      <c r="R2630">
        <v>223</v>
      </c>
      <c r="S2630">
        <v>223</v>
      </c>
      <c r="T2630">
        <v>7.0896860986547097</v>
      </c>
      <c r="U2630">
        <v>59.076233183856488</v>
      </c>
      <c r="V2630">
        <v>105.21938113676887</v>
      </c>
      <c r="W2630">
        <v>97.11748878923774</v>
      </c>
      <c r="X2630">
        <v>0</v>
      </c>
      <c r="Y2630">
        <v>0</v>
      </c>
      <c r="AA2630">
        <v>11.059375381473233</v>
      </c>
      <c r="AB2630">
        <v>2.9825381461364402</v>
      </c>
      <c r="AC2630">
        <v>-47.643566191863449</v>
      </c>
      <c r="AD2630">
        <v>0.15610015610015604</v>
      </c>
      <c r="AE2630">
        <v>0.18361247082825288</v>
      </c>
      <c r="AF2630">
        <v>2</v>
      </c>
      <c r="AG2630">
        <v>0</v>
      </c>
      <c r="AH2630">
        <v>0</v>
      </c>
      <c r="AI2630">
        <v>0</v>
      </c>
      <c r="AJ2630">
        <v>12</v>
      </c>
      <c r="AK2630">
        <v>0</v>
      </c>
      <c r="AL2630">
        <v>11</v>
      </c>
      <c r="AM2630">
        <v>0</v>
      </c>
      <c r="AN2630">
        <v>5</v>
      </c>
      <c r="AO2630">
        <v>0</v>
      </c>
      <c r="AP2630">
        <v>6</v>
      </c>
    </row>
    <row r="2631" spans="1:42">
      <c r="A2631">
        <v>15</v>
      </c>
      <c r="B2631">
        <v>65</v>
      </c>
      <c r="C2631">
        <v>2024</v>
      </c>
      <c r="D2631">
        <v>5</v>
      </c>
      <c r="E2631">
        <v>99</v>
      </c>
      <c r="F2631">
        <v>99</v>
      </c>
      <c r="G2631">
        <v>99</v>
      </c>
      <c r="H2631">
        <v>99</v>
      </c>
      <c r="I2631">
        <v>99</v>
      </c>
      <c r="J2631">
        <v>999</v>
      </c>
      <c r="K2631">
        <v>8</v>
      </c>
      <c r="M2631">
        <v>99</v>
      </c>
      <c r="N2631">
        <v>99</v>
      </c>
      <c r="O2631">
        <v>99</v>
      </c>
      <c r="P2631">
        <v>99</v>
      </c>
      <c r="Q2631">
        <v>10</v>
      </c>
      <c r="R2631">
        <v>344</v>
      </c>
      <c r="S2631">
        <v>344</v>
      </c>
      <c r="T2631">
        <v>7.7616279069767486</v>
      </c>
      <c r="U2631">
        <v>58.654069767441882</v>
      </c>
      <c r="V2631">
        <v>100.64123560684324</v>
      </c>
      <c r="W2631">
        <v>92.891860465116252</v>
      </c>
      <c r="X2631">
        <v>0</v>
      </c>
      <c r="Y2631">
        <v>0</v>
      </c>
      <c r="AA2631">
        <v>12.160056275844104</v>
      </c>
      <c r="AB2631">
        <v>2.8752321960458742</v>
      </c>
      <c r="AC2631">
        <v>-45.800668007824207</v>
      </c>
      <c r="AD2631">
        <v>0.27454110135674381</v>
      </c>
      <c r="AE2631">
        <v>0.31158970297577815</v>
      </c>
      <c r="AF2631">
        <v>2</v>
      </c>
      <c r="AG2631">
        <v>0</v>
      </c>
      <c r="AH2631">
        <v>0</v>
      </c>
      <c r="AI2631">
        <v>1</v>
      </c>
      <c r="AJ2631">
        <v>18</v>
      </c>
      <c r="AK2631">
        <v>3</v>
      </c>
      <c r="AL2631">
        <v>74</v>
      </c>
      <c r="AM2631">
        <v>0</v>
      </c>
      <c r="AN2631">
        <v>3</v>
      </c>
      <c r="AO2631">
        <v>0</v>
      </c>
      <c r="AP2631">
        <v>9</v>
      </c>
    </row>
    <row r="2632" spans="1:42">
      <c r="A2632">
        <v>15</v>
      </c>
      <c r="B2632">
        <v>66</v>
      </c>
      <c r="C2632">
        <v>2024</v>
      </c>
      <c r="D2632">
        <v>6</v>
      </c>
      <c r="E2632">
        <v>99</v>
      </c>
      <c r="F2632">
        <v>99</v>
      </c>
      <c r="G2632">
        <v>99</v>
      </c>
      <c r="H2632">
        <v>99</v>
      </c>
      <c r="I2632">
        <v>99</v>
      </c>
      <c r="J2632">
        <v>999</v>
      </c>
      <c r="K2632">
        <v>8</v>
      </c>
      <c r="M2632">
        <v>99</v>
      </c>
      <c r="N2632">
        <v>99</v>
      </c>
      <c r="O2632">
        <v>99</v>
      </c>
      <c r="P2632">
        <v>99</v>
      </c>
      <c r="Q2632">
        <v>7</v>
      </c>
      <c r="R2632">
        <v>347</v>
      </c>
      <c r="S2632">
        <v>347</v>
      </c>
      <c r="T2632">
        <v>6.9164265129682994</v>
      </c>
      <c r="U2632">
        <v>58.971181556195987</v>
      </c>
      <c r="V2632">
        <v>103.94559777195649</v>
      </c>
      <c r="W2632">
        <v>95.941786743515905</v>
      </c>
      <c r="X2632">
        <v>0</v>
      </c>
      <c r="Y2632">
        <v>0</v>
      </c>
      <c r="AA2632">
        <v>12.79222162031779</v>
      </c>
      <c r="AB2632">
        <v>3.2837526046836807</v>
      </c>
      <c r="AC2632">
        <v>-42.80306049513581</v>
      </c>
      <c r="AD2632">
        <v>0.3039966358873723</v>
      </c>
      <c r="AE2632">
        <v>0.36068694291858611</v>
      </c>
      <c r="AF2632">
        <v>3</v>
      </c>
      <c r="AG2632">
        <v>0</v>
      </c>
      <c r="AH2632">
        <v>0</v>
      </c>
      <c r="AI2632">
        <v>1</v>
      </c>
      <c r="AJ2632">
        <v>23</v>
      </c>
      <c r="AK2632">
        <v>2</v>
      </c>
      <c r="AL2632">
        <v>129</v>
      </c>
      <c r="AM2632">
        <v>0</v>
      </c>
      <c r="AN2632">
        <v>10</v>
      </c>
      <c r="AO2632">
        <v>6</v>
      </c>
      <c r="AP2632">
        <v>6</v>
      </c>
    </row>
    <row r="2633" spans="1:42">
      <c r="A2633">
        <v>15</v>
      </c>
      <c r="B2633">
        <v>67</v>
      </c>
      <c r="C2633">
        <v>2024</v>
      </c>
      <c r="D2633">
        <v>7</v>
      </c>
      <c r="E2633">
        <v>99</v>
      </c>
      <c r="F2633">
        <v>99</v>
      </c>
      <c r="G2633">
        <v>99</v>
      </c>
      <c r="H2633">
        <v>99</v>
      </c>
      <c r="I2633">
        <v>99</v>
      </c>
      <c r="J2633">
        <v>999</v>
      </c>
      <c r="K2633">
        <v>8</v>
      </c>
      <c r="M2633">
        <v>99</v>
      </c>
      <c r="N2633">
        <v>99</v>
      </c>
      <c r="O2633">
        <v>99</v>
      </c>
      <c r="P2633">
        <v>99</v>
      </c>
      <c r="Q2633">
        <v>6</v>
      </c>
      <c r="R2633">
        <v>277</v>
      </c>
      <c r="S2633">
        <v>277</v>
      </c>
      <c r="T2633">
        <v>9.6353790613718395</v>
      </c>
      <c r="U2633">
        <v>57.707581227436819</v>
      </c>
      <c r="V2633">
        <v>100.45761936238368</v>
      </c>
      <c r="W2633">
        <v>92.722382671480176</v>
      </c>
      <c r="X2633">
        <v>0</v>
      </c>
      <c r="Y2633">
        <v>0</v>
      </c>
      <c r="AA2633">
        <v>12.11846775582052</v>
      </c>
      <c r="AB2633">
        <v>3.2630267003216202</v>
      </c>
      <c r="AC2633">
        <v>-46.477777165638734</v>
      </c>
      <c r="AD2633">
        <v>0.21742201849264528</v>
      </c>
      <c r="AE2633">
        <v>0.24867479092165681</v>
      </c>
      <c r="AF2633">
        <v>1</v>
      </c>
      <c r="AG2633">
        <v>0</v>
      </c>
      <c r="AH2633">
        <v>0</v>
      </c>
      <c r="AI2633">
        <v>0</v>
      </c>
      <c r="AJ2633">
        <v>9</v>
      </c>
      <c r="AK2633">
        <v>8</v>
      </c>
      <c r="AL2633">
        <v>108</v>
      </c>
      <c r="AM2633">
        <v>0</v>
      </c>
      <c r="AN2633">
        <v>0</v>
      </c>
      <c r="AO2633">
        <v>1</v>
      </c>
      <c r="AP2633">
        <v>6</v>
      </c>
    </row>
    <row r="2634" spans="1:42">
      <c r="A2634">
        <v>15</v>
      </c>
      <c r="B2634">
        <v>68</v>
      </c>
      <c r="C2634">
        <v>2024</v>
      </c>
      <c r="D2634">
        <v>8</v>
      </c>
      <c r="E2634">
        <v>99</v>
      </c>
      <c r="F2634">
        <v>99</v>
      </c>
      <c r="G2634">
        <v>99</v>
      </c>
      <c r="H2634">
        <v>99</v>
      </c>
      <c r="I2634">
        <v>99</v>
      </c>
      <c r="J2634">
        <v>999</v>
      </c>
      <c r="K2634">
        <v>8</v>
      </c>
      <c r="M2634">
        <v>99</v>
      </c>
      <c r="N2634">
        <v>99</v>
      </c>
      <c r="O2634">
        <v>99</v>
      </c>
      <c r="P2634">
        <v>99</v>
      </c>
      <c r="Q2634">
        <v>6</v>
      </c>
      <c r="R2634">
        <v>259</v>
      </c>
      <c r="S2634">
        <v>255</v>
      </c>
      <c r="T2634">
        <v>7.8262548262548259</v>
      </c>
      <c r="U2634">
        <v>58.662745098039245</v>
      </c>
      <c r="V2634">
        <v>95.961591570539369</v>
      </c>
      <c r="W2634">
        <v>88.074117647058841</v>
      </c>
      <c r="X2634">
        <v>0</v>
      </c>
      <c r="Y2634">
        <v>0</v>
      </c>
      <c r="AA2634">
        <v>13.115012977421156</v>
      </c>
      <c r="AB2634">
        <v>3.1517166678863822</v>
      </c>
      <c r="AC2634">
        <v>-53.567598258842722</v>
      </c>
      <c r="AD2634">
        <v>0.21513950841868312</v>
      </c>
      <c r="AE2634">
        <v>0.22917149487785815</v>
      </c>
      <c r="AF2634">
        <v>2</v>
      </c>
      <c r="AG2634">
        <v>0</v>
      </c>
      <c r="AH2634">
        <v>0</v>
      </c>
      <c r="AI2634">
        <v>1</v>
      </c>
      <c r="AJ2634">
        <v>8</v>
      </c>
      <c r="AK2634">
        <v>2</v>
      </c>
      <c r="AL2634">
        <v>84</v>
      </c>
      <c r="AM2634">
        <v>0</v>
      </c>
      <c r="AN2634">
        <v>1</v>
      </c>
      <c r="AO2634">
        <v>1</v>
      </c>
      <c r="AP2634">
        <v>6</v>
      </c>
    </row>
    <row r="2635" spans="1:42">
      <c r="A2635">
        <v>15</v>
      </c>
      <c r="B2635">
        <v>69</v>
      </c>
      <c r="C2635">
        <v>2024</v>
      </c>
      <c r="D2635">
        <v>9</v>
      </c>
      <c r="E2635">
        <v>99</v>
      </c>
      <c r="F2635">
        <v>99</v>
      </c>
      <c r="G2635">
        <v>99</v>
      </c>
      <c r="H2635">
        <v>99</v>
      </c>
      <c r="I2635">
        <v>99</v>
      </c>
      <c r="J2635">
        <v>999</v>
      </c>
      <c r="K2635">
        <v>8</v>
      </c>
      <c r="M2635">
        <v>99</v>
      </c>
      <c r="N2635">
        <v>99</v>
      </c>
      <c r="O2635">
        <v>99</v>
      </c>
      <c r="P2635">
        <v>99</v>
      </c>
      <c r="Q2635">
        <v>8</v>
      </c>
      <c r="R2635">
        <v>258</v>
      </c>
      <c r="S2635">
        <v>257</v>
      </c>
      <c r="T2635">
        <v>4.6395348837209314</v>
      </c>
      <c r="U2635">
        <v>60.171206225680947</v>
      </c>
      <c r="V2635">
        <v>90.788369847941283</v>
      </c>
      <c r="W2635">
        <v>83.67315175097275</v>
      </c>
      <c r="X2635">
        <v>0</v>
      </c>
      <c r="Y2635">
        <v>0</v>
      </c>
      <c r="AA2635">
        <v>12.509069821919383</v>
      </c>
      <c r="AB2635">
        <v>2.6702474608579032</v>
      </c>
      <c r="AC2635">
        <v>-50.887908833247032</v>
      </c>
      <c r="AD2635">
        <v>0.21404393708103803</v>
      </c>
      <c r="AE2635">
        <v>0.21733491434107313</v>
      </c>
      <c r="AF2635">
        <v>2</v>
      </c>
      <c r="AG2635">
        <v>0</v>
      </c>
      <c r="AH2635">
        <v>0</v>
      </c>
      <c r="AI2635">
        <v>1</v>
      </c>
      <c r="AJ2635">
        <v>2</v>
      </c>
      <c r="AK2635">
        <v>0</v>
      </c>
      <c r="AL2635">
        <v>71</v>
      </c>
      <c r="AM2635">
        <v>0</v>
      </c>
      <c r="AN2635">
        <v>1</v>
      </c>
      <c r="AO2635">
        <v>1</v>
      </c>
      <c r="AP2635">
        <v>6</v>
      </c>
    </row>
    <row r="2636" spans="1:42">
      <c r="A2636">
        <v>15</v>
      </c>
      <c r="B2636">
        <v>70</v>
      </c>
      <c r="C2636">
        <v>2024</v>
      </c>
      <c r="D2636">
        <v>10</v>
      </c>
      <c r="E2636">
        <v>99</v>
      </c>
      <c r="F2636">
        <v>99</v>
      </c>
      <c r="G2636">
        <v>99</v>
      </c>
      <c r="H2636">
        <v>99</v>
      </c>
      <c r="I2636">
        <v>99</v>
      </c>
      <c r="J2636">
        <v>999</v>
      </c>
      <c r="K2636">
        <v>8</v>
      </c>
      <c r="M2636">
        <v>99</v>
      </c>
      <c r="N2636">
        <v>99</v>
      </c>
      <c r="O2636">
        <v>99</v>
      </c>
      <c r="P2636">
        <v>99</v>
      </c>
      <c r="Q2636">
        <v>16</v>
      </c>
      <c r="R2636">
        <v>460</v>
      </c>
      <c r="S2636">
        <v>459</v>
      </c>
      <c r="T2636">
        <v>7.6326086956521744</v>
      </c>
      <c r="U2636">
        <v>58.33333333333335</v>
      </c>
      <c r="V2636">
        <v>97.848495362994157</v>
      </c>
      <c r="W2636">
        <v>90.243137254901981</v>
      </c>
      <c r="X2636">
        <v>0</v>
      </c>
      <c r="Y2636">
        <v>0</v>
      </c>
      <c r="AA2636">
        <v>13.556381568293618</v>
      </c>
      <c r="AB2636">
        <v>3.5559640288242433</v>
      </c>
      <c r="AC2636">
        <v>-52.940908611733555</v>
      </c>
      <c r="AD2636">
        <v>0.35624670859019242</v>
      </c>
      <c r="AE2636">
        <v>0.38780684265201976</v>
      </c>
      <c r="AF2636">
        <v>2</v>
      </c>
      <c r="AG2636">
        <v>0</v>
      </c>
      <c r="AH2636">
        <v>0</v>
      </c>
      <c r="AI2636">
        <v>3</v>
      </c>
      <c r="AJ2636">
        <v>24</v>
      </c>
      <c r="AK2636">
        <v>3</v>
      </c>
      <c r="AL2636">
        <v>92</v>
      </c>
      <c r="AM2636">
        <v>0</v>
      </c>
      <c r="AN2636">
        <v>11</v>
      </c>
      <c r="AO2636">
        <v>3</v>
      </c>
      <c r="AP2636">
        <v>11</v>
      </c>
    </row>
    <row r="2637" spans="1:42">
      <c r="A2637">
        <v>15</v>
      </c>
      <c r="B2637">
        <v>71</v>
      </c>
      <c r="C2637">
        <v>2024</v>
      </c>
      <c r="D2637">
        <v>11</v>
      </c>
      <c r="E2637">
        <v>99</v>
      </c>
      <c r="F2637">
        <v>99</v>
      </c>
      <c r="G2637">
        <v>99</v>
      </c>
      <c r="H2637">
        <v>99</v>
      </c>
      <c r="I2637">
        <v>99</v>
      </c>
      <c r="J2637">
        <v>999</v>
      </c>
      <c r="K2637">
        <v>8</v>
      </c>
      <c r="M2637">
        <v>99</v>
      </c>
      <c r="N2637">
        <v>99</v>
      </c>
      <c r="O2637">
        <v>99</v>
      </c>
      <c r="P2637">
        <v>99</v>
      </c>
      <c r="Q2637">
        <v>7</v>
      </c>
      <c r="R2637">
        <v>194</v>
      </c>
      <c r="S2637">
        <v>194</v>
      </c>
      <c r="T2637">
        <v>9.4226804123711378</v>
      </c>
      <c r="U2637">
        <v>56.773195876288682</v>
      </c>
      <c r="V2637">
        <v>98.101774804257786</v>
      </c>
      <c r="W2637">
        <v>90.547938144329919</v>
      </c>
      <c r="X2637">
        <v>0</v>
      </c>
      <c r="Y2637">
        <v>0</v>
      </c>
      <c r="AA2637">
        <v>11.749078528301895</v>
      </c>
      <c r="AB2637">
        <v>3.6312082412785314</v>
      </c>
      <c r="AC2637">
        <v>-51.844284310566195</v>
      </c>
      <c r="AD2637">
        <v>0.53200241320682284</v>
      </c>
      <c r="AE2637">
        <v>0.58135336460704723</v>
      </c>
      <c r="AF2637">
        <v>0</v>
      </c>
      <c r="AG2637">
        <v>0</v>
      </c>
      <c r="AH2637">
        <v>0</v>
      </c>
      <c r="AI2637">
        <v>1</v>
      </c>
      <c r="AJ2637">
        <v>8</v>
      </c>
      <c r="AK2637">
        <v>0</v>
      </c>
      <c r="AL2637">
        <v>38</v>
      </c>
      <c r="AM2637">
        <v>0</v>
      </c>
      <c r="AN2637">
        <v>1</v>
      </c>
      <c r="AO2637">
        <v>0</v>
      </c>
      <c r="AP2637">
        <v>7</v>
      </c>
    </row>
    <row r="2638" spans="1:42">
      <c r="A2638">
        <v>15</v>
      </c>
      <c r="B2638">
        <v>72</v>
      </c>
      <c r="C2638">
        <v>2024</v>
      </c>
      <c r="D2638">
        <v>12</v>
      </c>
      <c r="E2638">
        <v>99</v>
      </c>
      <c r="F2638">
        <v>99</v>
      </c>
      <c r="G2638">
        <v>99</v>
      </c>
      <c r="H2638">
        <v>99</v>
      </c>
      <c r="I2638">
        <v>99</v>
      </c>
      <c r="J2638">
        <v>999</v>
      </c>
      <c r="K2638">
        <v>8</v>
      </c>
      <c r="M2638">
        <v>99</v>
      </c>
      <c r="N2638">
        <v>99</v>
      </c>
      <c r="O2638">
        <v>99</v>
      </c>
      <c r="P2638">
        <v>99</v>
      </c>
      <c r="R2638">
        <v>0</v>
      </c>
    </row>
    <row r="2639" spans="1:42">
      <c r="A2639">
        <v>15</v>
      </c>
      <c r="B2639">
        <v>73</v>
      </c>
      <c r="C2639">
        <v>2024</v>
      </c>
      <c r="D2639">
        <v>1</v>
      </c>
      <c r="E2639">
        <v>99</v>
      </c>
      <c r="F2639">
        <v>99</v>
      </c>
      <c r="G2639">
        <v>99</v>
      </c>
      <c r="H2639">
        <v>99</v>
      </c>
      <c r="I2639">
        <v>99</v>
      </c>
      <c r="J2639">
        <v>999</v>
      </c>
      <c r="K2639">
        <v>9</v>
      </c>
      <c r="M2639">
        <v>99</v>
      </c>
      <c r="N2639">
        <v>99</v>
      </c>
      <c r="O2639">
        <v>99</v>
      </c>
      <c r="P2639">
        <v>99</v>
      </c>
      <c r="R2639">
        <v>0</v>
      </c>
    </row>
    <row r="2640" spans="1:42">
      <c r="A2640">
        <v>15</v>
      </c>
      <c r="B2640">
        <v>74</v>
      </c>
      <c r="C2640">
        <v>2024</v>
      </c>
      <c r="D2640">
        <v>2</v>
      </c>
      <c r="E2640">
        <v>99</v>
      </c>
      <c r="F2640">
        <v>99</v>
      </c>
      <c r="G2640">
        <v>99</v>
      </c>
      <c r="H2640">
        <v>99</v>
      </c>
      <c r="I2640">
        <v>99</v>
      </c>
      <c r="J2640">
        <v>999</v>
      </c>
      <c r="K2640">
        <v>9</v>
      </c>
      <c r="M2640">
        <v>99</v>
      </c>
      <c r="N2640">
        <v>99</v>
      </c>
      <c r="O2640">
        <v>99</v>
      </c>
      <c r="P2640">
        <v>99</v>
      </c>
      <c r="R2640">
        <v>0</v>
      </c>
    </row>
    <row r="2641" spans="1:42">
      <c r="A2641">
        <v>15</v>
      </c>
      <c r="B2641">
        <v>75</v>
      </c>
      <c r="C2641">
        <v>2024</v>
      </c>
      <c r="D2641">
        <v>3</v>
      </c>
      <c r="E2641">
        <v>99</v>
      </c>
      <c r="F2641">
        <v>99</v>
      </c>
      <c r="G2641">
        <v>99</v>
      </c>
      <c r="H2641">
        <v>99</v>
      </c>
      <c r="I2641">
        <v>99</v>
      </c>
      <c r="J2641">
        <v>999</v>
      </c>
      <c r="K2641">
        <v>9</v>
      </c>
      <c r="M2641">
        <v>99</v>
      </c>
      <c r="N2641">
        <v>99</v>
      </c>
      <c r="O2641">
        <v>99</v>
      </c>
      <c r="P2641">
        <v>99</v>
      </c>
      <c r="R2641">
        <v>0</v>
      </c>
    </row>
    <row r="2642" spans="1:42">
      <c r="A2642">
        <v>15</v>
      </c>
      <c r="B2642">
        <v>76</v>
      </c>
      <c r="C2642">
        <v>2024</v>
      </c>
      <c r="D2642">
        <v>4</v>
      </c>
      <c r="E2642">
        <v>99</v>
      </c>
      <c r="F2642">
        <v>99</v>
      </c>
      <c r="G2642">
        <v>99</v>
      </c>
      <c r="H2642">
        <v>99</v>
      </c>
      <c r="I2642">
        <v>99</v>
      </c>
      <c r="J2642">
        <v>999</v>
      </c>
      <c r="K2642">
        <v>9</v>
      </c>
      <c r="M2642">
        <v>99</v>
      </c>
      <c r="N2642">
        <v>99</v>
      </c>
      <c r="O2642">
        <v>99</v>
      </c>
      <c r="P2642">
        <v>99</v>
      </c>
      <c r="R2642">
        <v>0</v>
      </c>
    </row>
    <row r="2643" spans="1:42">
      <c r="A2643">
        <v>15</v>
      </c>
      <c r="B2643">
        <v>77</v>
      </c>
      <c r="C2643">
        <v>2024</v>
      </c>
      <c r="D2643">
        <v>5</v>
      </c>
      <c r="E2643">
        <v>99</v>
      </c>
      <c r="F2643">
        <v>99</v>
      </c>
      <c r="G2643">
        <v>99</v>
      </c>
      <c r="H2643">
        <v>99</v>
      </c>
      <c r="I2643">
        <v>99</v>
      </c>
      <c r="J2643">
        <v>999</v>
      </c>
      <c r="K2643">
        <v>9</v>
      </c>
      <c r="M2643">
        <v>99</v>
      </c>
      <c r="N2643">
        <v>99</v>
      </c>
      <c r="O2643">
        <v>99</v>
      </c>
      <c r="P2643">
        <v>99</v>
      </c>
      <c r="Q2643">
        <v>1</v>
      </c>
      <c r="R2643">
        <v>1</v>
      </c>
      <c r="S2643">
        <v>1</v>
      </c>
      <c r="T2643">
        <v>14</v>
      </c>
      <c r="U2643">
        <v>57</v>
      </c>
      <c r="V2643">
        <v>49.079089924160336</v>
      </c>
      <c r="W2643">
        <v>45.300000000000011</v>
      </c>
      <c r="X2643">
        <v>0</v>
      </c>
      <c r="Y2643">
        <v>0</v>
      </c>
      <c r="AA2643">
        <v>0</v>
      </c>
      <c r="AB2643">
        <v>0</v>
      </c>
      <c r="AD2643">
        <v>7.9808459696727825E-4</v>
      </c>
      <c r="AE2643">
        <v>4.4171810009146513E-4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</row>
    <row r="2644" spans="1:42">
      <c r="A2644">
        <v>15</v>
      </c>
      <c r="B2644">
        <v>78</v>
      </c>
      <c r="C2644">
        <v>2024</v>
      </c>
      <c r="D2644">
        <v>6</v>
      </c>
      <c r="E2644">
        <v>99</v>
      </c>
      <c r="F2644">
        <v>99</v>
      </c>
      <c r="G2644">
        <v>99</v>
      </c>
      <c r="H2644">
        <v>99</v>
      </c>
      <c r="I2644">
        <v>99</v>
      </c>
      <c r="J2644">
        <v>999</v>
      </c>
      <c r="K2644">
        <v>9</v>
      </c>
      <c r="M2644">
        <v>99</v>
      </c>
      <c r="N2644">
        <v>99</v>
      </c>
      <c r="O2644">
        <v>99</v>
      </c>
      <c r="P2644">
        <v>99</v>
      </c>
      <c r="Q2644">
        <v>2</v>
      </c>
      <c r="R2644">
        <v>7</v>
      </c>
      <c r="S2644">
        <v>7</v>
      </c>
      <c r="T2644">
        <v>14</v>
      </c>
      <c r="U2644">
        <v>56.428571428571438</v>
      </c>
      <c r="V2644">
        <v>83.593870917814598</v>
      </c>
      <c r="W2644">
        <v>77.157142857142844</v>
      </c>
      <c r="X2644">
        <v>0</v>
      </c>
      <c r="Y2644">
        <v>0</v>
      </c>
      <c r="AA2644">
        <v>12.25874115453451</v>
      </c>
      <c r="AB2644">
        <v>1.0497813183354356</v>
      </c>
      <c r="AC2644">
        <v>-10.625124016476867</v>
      </c>
      <c r="AD2644">
        <v>6.1324969775550606E-3</v>
      </c>
      <c r="AE2644">
        <v>5.851501506987552E-3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2</v>
      </c>
    </row>
    <row r="2645" spans="1:42">
      <c r="A2645">
        <v>15</v>
      </c>
      <c r="B2645">
        <v>79</v>
      </c>
      <c r="C2645">
        <v>2024</v>
      </c>
      <c r="D2645">
        <v>7</v>
      </c>
      <c r="E2645">
        <v>99</v>
      </c>
      <c r="F2645">
        <v>99</v>
      </c>
      <c r="G2645">
        <v>99</v>
      </c>
      <c r="H2645">
        <v>99</v>
      </c>
      <c r="I2645">
        <v>99</v>
      </c>
      <c r="J2645">
        <v>999</v>
      </c>
      <c r="K2645">
        <v>9</v>
      </c>
      <c r="M2645">
        <v>99</v>
      </c>
      <c r="N2645">
        <v>99</v>
      </c>
      <c r="O2645">
        <v>99</v>
      </c>
      <c r="P2645">
        <v>99</v>
      </c>
      <c r="R2645">
        <v>0</v>
      </c>
    </row>
    <row r="2646" spans="1:42">
      <c r="A2646">
        <v>15</v>
      </c>
      <c r="B2646">
        <v>80</v>
      </c>
      <c r="C2646">
        <v>2024</v>
      </c>
      <c r="D2646">
        <v>8</v>
      </c>
      <c r="E2646">
        <v>99</v>
      </c>
      <c r="F2646">
        <v>99</v>
      </c>
      <c r="G2646">
        <v>99</v>
      </c>
      <c r="H2646">
        <v>99</v>
      </c>
      <c r="I2646">
        <v>99</v>
      </c>
      <c r="J2646">
        <v>999</v>
      </c>
      <c r="K2646">
        <v>9</v>
      </c>
      <c r="M2646">
        <v>99</v>
      </c>
      <c r="N2646">
        <v>99</v>
      </c>
      <c r="O2646">
        <v>99</v>
      </c>
      <c r="P2646">
        <v>99</v>
      </c>
      <c r="R2646">
        <v>0</v>
      </c>
    </row>
    <row r="2647" spans="1:42">
      <c r="A2647">
        <v>15</v>
      </c>
      <c r="B2647">
        <v>81</v>
      </c>
      <c r="C2647">
        <v>2024</v>
      </c>
      <c r="D2647">
        <v>9</v>
      </c>
      <c r="E2647">
        <v>99</v>
      </c>
      <c r="F2647">
        <v>99</v>
      </c>
      <c r="G2647">
        <v>99</v>
      </c>
      <c r="H2647">
        <v>99</v>
      </c>
      <c r="I2647">
        <v>99</v>
      </c>
      <c r="J2647">
        <v>999</v>
      </c>
      <c r="K2647">
        <v>9</v>
      </c>
      <c r="M2647">
        <v>99</v>
      </c>
      <c r="N2647">
        <v>99</v>
      </c>
      <c r="O2647">
        <v>99</v>
      </c>
      <c r="P2647">
        <v>99</v>
      </c>
      <c r="R2647">
        <v>0</v>
      </c>
    </row>
    <row r="2648" spans="1:42">
      <c r="A2648">
        <v>15</v>
      </c>
      <c r="B2648">
        <v>82</v>
      </c>
      <c r="C2648">
        <v>2024</v>
      </c>
      <c r="D2648">
        <v>10</v>
      </c>
      <c r="E2648">
        <v>99</v>
      </c>
      <c r="F2648">
        <v>99</v>
      </c>
      <c r="G2648">
        <v>99</v>
      </c>
      <c r="H2648">
        <v>99</v>
      </c>
      <c r="I2648">
        <v>99</v>
      </c>
      <c r="J2648">
        <v>999</v>
      </c>
      <c r="K2648">
        <v>9</v>
      </c>
      <c r="M2648">
        <v>99</v>
      </c>
      <c r="N2648">
        <v>99</v>
      </c>
      <c r="O2648">
        <v>99</v>
      </c>
      <c r="P2648">
        <v>99</v>
      </c>
      <c r="Q2648">
        <v>1</v>
      </c>
      <c r="R2648">
        <v>18</v>
      </c>
      <c r="S2648">
        <v>18</v>
      </c>
      <c r="T2648">
        <v>14</v>
      </c>
      <c r="U2648">
        <v>58.111111111111121</v>
      </c>
      <c r="V2648">
        <v>87.305886601661243</v>
      </c>
      <c r="W2648">
        <v>80.583333333333314</v>
      </c>
      <c r="X2648">
        <v>0</v>
      </c>
      <c r="Y2648">
        <v>0</v>
      </c>
      <c r="AA2648">
        <v>8.0043911559704881</v>
      </c>
      <c r="AB2648">
        <v>0.93623886368614229</v>
      </c>
      <c r="AC2648">
        <v>4.9174997693580691</v>
      </c>
      <c r="AD2648">
        <v>1.3940088597007521E-2</v>
      </c>
      <c r="AE2648">
        <v>1.3580205140959178E-2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</row>
    <row r="2649" spans="1:42">
      <c r="A2649">
        <v>15</v>
      </c>
      <c r="B2649">
        <v>83</v>
      </c>
      <c r="C2649">
        <v>2024</v>
      </c>
      <c r="D2649">
        <v>11</v>
      </c>
      <c r="E2649">
        <v>99</v>
      </c>
      <c r="F2649">
        <v>99</v>
      </c>
      <c r="G2649">
        <v>99</v>
      </c>
      <c r="H2649">
        <v>99</v>
      </c>
      <c r="I2649">
        <v>99</v>
      </c>
      <c r="J2649">
        <v>999</v>
      </c>
      <c r="K2649">
        <v>9</v>
      </c>
      <c r="M2649">
        <v>99</v>
      </c>
      <c r="N2649">
        <v>99</v>
      </c>
      <c r="O2649">
        <v>99</v>
      </c>
      <c r="P2649">
        <v>99</v>
      </c>
      <c r="R2649">
        <v>0</v>
      </c>
    </row>
    <row r="2650" spans="1:42">
      <c r="A2650">
        <v>15</v>
      </c>
      <c r="B2650">
        <v>84</v>
      </c>
      <c r="C2650">
        <v>2024</v>
      </c>
      <c r="D2650">
        <v>12</v>
      </c>
      <c r="E2650">
        <v>99</v>
      </c>
      <c r="F2650">
        <v>99</v>
      </c>
      <c r="G2650">
        <v>99</v>
      </c>
      <c r="H2650">
        <v>99</v>
      </c>
      <c r="I2650">
        <v>99</v>
      </c>
      <c r="J2650">
        <v>999</v>
      </c>
      <c r="K2650">
        <v>9</v>
      </c>
      <c r="M2650">
        <v>99</v>
      </c>
      <c r="N2650">
        <v>99</v>
      </c>
      <c r="O2650">
        <v>99</v>
      </c>
      <c r="P2650">
        <v>99</v>
      </c>
      <c r="R2650">
        <v>0</v>
      </c>
    </row>
    <row r="2651" spans="1:42">
      <c r="A2651">
        <v>15</v>
      </c>
      <c r="B2651">
        <v>85</v>
      </c>
      <c r="C2651">
        <v>2023</v>
      </c>
      <c r="D2651">
        <v>1</v>
      </c>
      <c r="E2651">
        <v>99</v>
      </c>
      <c r="F2651">
        <v>99</v>
      </c>
      <c r="G2651">
        <v>99</v>
      </c>
      <c r="H2651">
        <v>99</v>
      </c>
      <c r="I2651">
        <v>99</v>
      </c>
      <c r="J2651">
        <v>999</v>
      </c>
      <c r="K2651">
        <v>0</v>
      </c>
      <c r="M2651">
        <v>99</v>
      </c>
      <c r="N2651">
        <v>99</v>
      </c>
      <c r="O2651">
        <v>99</v>
      </c>
      <c r="P2651">
        <v>99</v>
      </c>
      <c r="Q2651">
        <v>1068</v>
      </c>
      <c r="R2651">
        <v>111464</v>
      </c>
      <c r="S2651">
        <v>111031</v>
      </c>
      <c r="T2651">
        <v>4.0859021746931745</v>
      </c>
      <c r="U2651">
        <v>60.618556979582287</v>
      </c>
      <c r="V2651">
        <v>92.732420204979491</v>
      </c>
      <c r="W2651">
        <v>85.49769974151225</v>
      </c>
      <c r="X2651">
        <v>2.5622622550778722</v>
      </c>
      <c r="Y2651">
        <v>5.1245245101557444</v>
      </c>
      <c r="AA2651">
        <v>9.7115843390518943</v>
      </c>
      <c r="AB2651">
        <v>2.5265032015177402</v>
      </c>
      <c r="AC2651">
        <v>-32.648292634908202</v>
      </c>
      <c r="AD2651">
        <v>85.249061192648625</v>
      </c>
      <c r="AE2651">
        <v>85.135543012968455</v>
      </c>
      <c r="AF2651">
        <v>2055</v>
      </c>
      <c r="AG2651">
        <v>5</v>
      </c>
      <c r="AH2651">
        <v>1</v>
      </c>
      <c r="AI2651">
        <v>677</v>
      </c>
      <c r="AJ2651">
        <v>5242</v>
      </c>
      <c r="AK2651">
        <v>1556</v>
      </c>
      <c r="AL2651">
        <v>6351</v>
      </c>
      <c r="AM2651">
        <v>5</v>
      </c>
      <c r="AN2651">
        <v>1848</v>
      </c>
      <c r="AO2651">
        <v>1336</v>
      </c>
      <c r="AP2651">
        <v>614</v>
      </c>
    </row>
    <row r="2652" spans="1:42">
      <c r="A2652">
        <v>15</v>
      </c>
      <c r="B2652">
        <v>86</v>
      </c>
      <c r="C2652">
        <v>2023</v>
      </c>
      <c r="D2652">
        <v>2</v>
      </c>
      <c r="E2652">
        <v>99</v>
      </c>
      <c r="F2652">
        <v>99</v>
      </c>
      <c r="G2652">
        <v>99</v>
      </c>
      <c r="H2652">
        <v>99</v>
      </c>
      <c r="I2652">
        <v>99</v>
      </c>
      <c r="J2652">
        <v>999</v>
      </c>
      <c r="K2652">
        <v>0</v>
      </c>
      <c r="M2652">
        <v>99</v>
      </c>
      <c r="N2652">
        <v>99</v>
      </c>
      <c r="O2652">
        <v>99</v>
      </c>
      <c r="P2652">
        <v>99</v>
      </c>
      <c r="Q2652">
        <v>1017</v>
      </c>
      <c r="R2652">
        <v>96047</v>
      </c>
      <c r="S2652">
        <v>95846</v>
      </c>
      <c r="T2652">
        <v>4.0900808978937375</v>
      </c>
      <c r="U2652">
        <v>60.621330050288996</v>
      </c>
      <c r="V2652">
        <v>91.666940030130618</v>
      </c>
      <c r="W2652">
        <v>84.544861548734602</v>
      </c>
      <c r="X2652">
        <v>2.2770102137495192</v>
      </c>
      <c r="Y2652">
        <v>4.5540204274990383</v>
      </c>
      <c r="AA2652">
        <v>9.3608710275675548</v>
      </c>
      <c r="AB2652">
        <v>2.5253974691935901</v>
      </c>
      <c r="AC2652">
        <v>-29.489616082254003</v>
      </c>
      <c r="AD2652">
        <v>87.309898461007009</v>
      </c>
      <c r="AE2652">
        <v>87.273014187550274</v>
      </c>
      <c r="AF2652">
        <v>1737</v>
      </c>
      <c r="AG2652">
        <v>1</v>
      </c>
      <c r="AH2652">
        <v>0</v>
      </c>
      <c r="AI2652">
        <v>527</v>
      </c>
      <c r="AJ2652">
        <v>4700</v>
      </c>
      <c r="AK2652">
        <v>1134</v>
      </c>
      <c r="AL2652">
        <v>4613</v>
      </c>
      <c r="AM2652">
        <v>2</v>
      </c>
      <c r="AN2652">
        <v>1707</v>
      </c>
      <c r="AO2652">
        <v>1094</v>
      </c>
      <c r="AP2652">
        <v>575</v>
      </c>
    </row>
    <row r="2653" spans="1:42">
      <c r="A2653">
        <v>15</v>
      </c>
      <c r="B2653">
        <v>87</v>
      </c>
      <c r="C2653">
        <v>2023</v>
      </c>
      <c r="D2653">
        <v>3</v>
      </c>
      <c r="E2653">
        <v>99</v>
      </c>
      <c r="F2653">
        <v>99</v>
      </c>
      <c r="G2653">
        <v>99</v>
      </c>
      <c r="H2653">
        <v>99</v>
      </c>
      <c r="I2653">
        <v>99</v>
      </c>
      <c r="J2653">
        <v>999</v>
      </c>
      <c r="K2653">
        <v>0</v>
      </c>
      <c r="M2653">
        <v>99</v>
      </c>
      <c r="N2653">
        <v>99</v>
      </c>
      <c r="O2653">
        <v>99</v>
      </c>
      <c r="P2653">
        <v>99</v>
      </c>
      <c r="Q2653">
        <v>1089</v>
      </c>
      <c r="R2653">
        <v>115559</v>
      </c>
      <c r="S2653">
        <v>115311</v>
      </c>
      <c r="T2653">
        <v>4.0914511202069939</v>
      </c>
      <c r="U2653">
        <v>60.641387205036814</v>
      </c>
      <c r="V2653">
        <v>91.382084868738374</v>
      </c>
      <c r="W2653">
        <v>84.278757447250356</v>
      </c>
      <c r="X2653">
        <v>2.4576190517398042</v>
      </c>
      <c r="Y2653">
        <v>4.9152381034796084</v>
      </c>
      <c r="AA2653">
        <v>9.6065933845460805</v>
      </c>
      <c r="AB2653">
        <v>2.5740478089585457</v>
      </c>
      <c r="AC2653">
        <v>-31.148971125860761</v>
      </c>
      <c r="AD2653">
        <v>87.151853388136843</v>
      </c>
      <c r="AE2653">
        <v>87.141665443671187</v>
      </c>
      <c r="AF2653">
        <v>2019</v>
      </c>
      <c r="AG2653">
        <v>0</v>
      </c>
      <c r="AH2653">
        <v>0</v>
      </c>
      <c r="AI2653">
        <v>637</v>
      </c>
      <c r="AJ2653">
        <v>6285</v>
      </c>
      <c r="AK2653">
        <v>1542</v>
      </c>
      <c r="AL2653">
        <v>5726</v>
      </c>
      <c r="AM2653">
        <v>7</v>
      </c>
      <c r="AN2653">
        <v>1800</v>
      </c>
      <c r="AO2653">
        <v>1036</v>
      </c>
      <c r="AP2653">
        <v>616</v>
      </c>
    </row>
    <row r="2654" spans="1:42">
      <c r="A2654">
        <v>15</v>
      </c>
      <c r="B2654">
        <v>88</v>
      </c>
      <c r="C2654">
        <v>2023</v>
      </c>
      <c r="D2654">
        <v>4</v>
      </c>
      <c r="E2654">
        <v>99</v>
      </c>
      <c r="F2654">
        <v>99</v>
      </c>
      <c r="G2654">
        <v>99</v>
      </c>
      <c r="H2654">
        <v>99</v>
      </c>
      <c r="I2654">
        <v>99</v>
      </c>
      <c r="J2654">
        <v>999</v>
      </c>
      <c r="K2654">
        <v>0</v>
      </c>
      <c r="M2654">
        <v>99</v>
      </c>
      <c r="N2654">
        <v>99</v>
      </c>
      <c r="O2654">
        <v>99</v>
      </c>
      <c r="P2654">
        <v>99</v>
      </c>
      <c r="Q2654">
        <v>945</v>
      </c>
      <c r="R2654">
        <v>91699</v>
      </c>
      <c r="S2654">
        <v>91496</v>
      </c>
      <c r="T2654">
        <v>4.2301224658938468</v>
      </c>
      <c r="U2654">
        <v>60.561423450205481</v>
      </c>
      <c r="V2654">
        <v>92.807440042493283</v>
      </c>
      <c r="W2654">
        <v>85.594776820845354</v>
      </c>
      <c r="X2654">
        <v>1.9258661490310689</v>
      </c>
      <c r="Y2654">
        <v>3.8517322980621378</v>
      </c>
      <c r="AA2654">
        <v>9.4028871690860978</v>
      </c>
      <c r="AB2654">
        <v>2.5812130220217075</v>
      </c>
      <c r="AC2654">
        <v>-30.928566899186041</v>
      </c>
      <c r="AD2654">
        <v>87.029022644875951</v>
      </c>
      <c r="AE2654">
        <v>86.954577784666725</v>
      </c>
      <c r="AF2654">
        <v>1521</v>
      </c>
      <c r="AG2654">
        <v>1</v>
      </c>
      <c r="AH2654">
        <v>0</v>
      </c>
      <c r="AI2654">
        <v>441</v>
      </c>
      <c r="AJ2654">
        <v>4311</v>
      </c>
      <c r="AK2654">
        <v>1021</v>
      </c>
      <c r="AL2654">
        <v>4168</v>
      </c>
      <c r="AM2654">
        <v>4</v>
      </c>
      <c r="AN2654">
        <v>1160</v>
      </c>
      <c r="AO2654">
        <v>984</v>
      </c>
      <c r="AP2654">
        <v>562</v>
      </c>
    </row>
    <row r="2655" spans="1:42">
      <c r="A2655">
        <v>15</v>
      </c>
      <c r="B2655">
        <v>89</v>
      </c>
      <c r="C2655">
        <v>2023</v>
      </c>
      <c r="D2655">
        <v>5</v>
      </c>
      <c r="E2655">
        <v>99</v>
      </c>
      <c r="F2655">
        <v>99</v>
      </c>
      <c r="G2655">
        <v>99</v>
      </c>
      <c r="H2655">
        <v>99</v>
      </c>
      <c r="I2655">
        <v>99</v>
      </c>
      <c r="J2655">
        <v>999</v>
      </c>
      <c r="K2655">
        <v>0</v>
      </c>
      <c r="M2655">
        <v>99</v>
      </c>
      <c r="N2655">
        <v>99</v>
      </c>
      <c r="O2655">
        <v>99</v>
      </c>
      <c r="P2655">
        <v>99</v>
      </c>
      <c r="Q2655">
        <v>1046</v>
      </c>
      <c r="R2655">
        <v>107986</v>
      </c>
      <c r="S2655">
        <v>107730</v>
      </c>
      <c r="T2655">
        <v>4.2025540347822874</v>
      </c>
      <c r="U2655">
        <v>60.588452613014013</v>
      </c>
      <c r="V2655">
        <v>91.735524357219674</v>
      </c>
      <c r="W2655">
        <v>84.600815928711228</v>
      </c>
      <c r="X2655">
        <v>2.0993462115459409</v>
      </c>
      <c r="Y2655">
        <v>4.1986924230918818</v>
      </c>
      <c r="AA2655">
        <v>9.3996761836493512</v>
      </c>
      <c r="AB2655">
        <v>2.5890787970737992</v>
      </c>
      <c r="AC2655">
        <v>-30.567639382480181</v>
      </c>
      <c r="AD2655">
        <v>86.634147906872258</v>
      </c>
      <c r="AE2655">
        <v>86.435665463452452</v>
      </c>
      <c r="AF2655">
        <v>1800</v>
      </c>
      <c r="AG2655">
        <v>1</v>
      </c>
      <c r="AH2655">
        <v>0</v>
      </c>
      <c r="AI2655">
        <v>494</v>
      </c>
      <c r="AJ2655">
        <v>5627</v>
      </c>
      <c r="AK2655">
        <v>1058</v>
      </c>
      <c r="AL2655">
        <v>4842</v>
      </c>
      <c r="AM2655">
        <v>6</v>
      </c>
      <c r="AN2655">
        <v>1400</v>
      </c>
      <c r="AO2655">
        <v>1011</v>
      </c>
      <c r="AP2655">
        <v>591</v>
      </c>
    </row>
    <row r="2656" spans="1:42">
      <c r="A2656">
        <v>15</v>
      </c>
      <c r="B2656">
        <v>90</v>
      </c>
      <c r="C2656">
        <v>2023</v>
      </c>
      <c r="D2656">
        <v>6</v>
      </c>
      <c r="E2656">
        <v>99</v>
      </c>
      <c r="F2656">
        <v>99</v>
      </c>
      <c r="G2656">
        <v>99</v>
      </c>
      <c r="H2656">
        <v>99</v>
      </c>
      <c r="I2656">
        <v>99</v>
      </c>
      <c r="J2656">
        <v>999</v>
      </c>
      <c r="K2656">
        <v>0</v>
      </c>
      <c r="M2656">
        <v>99</v>
      </c>
      <c r="N2656">
        <v>99</v>
      </c>
      <c r="O2656">
        <v>99</v>
      </c>
      <c r="P2656">
        <v>99</v>
      </c>
      <c r="Q2656">
        <v>1063</v>
      </c>
      <c r="R2656">
        <v>113973</v>
      </c>
      <c r="S2656">
        <v>113622</v>
      </c>
      <c r="T2656">
        <v>4.3482666947434909</v>
      </c>
      <c r="U2656">
        <v>60.487669641442672</v>
      </c>
      <c r="V2656">
        <v>91.371625819875689</v>
      </c>
      <c r="W2656">
        <v>84.247218848462694</v>
      </c>
      <c r="X2656">
        <v>2.0811946689128127</v>
      </c>
      <c r="Y2656">
        <v>4.1623893378256254</v>
      </c>
      <c r="AA2656">
        <v>9.5342139314276491</v>
      </c>
      <c r="AB2656">
        <v>2.6277706894009962</v>
      </c>
      <c r="AC2656">
        <v>-33.605860429741774</v>
      </c>
      <c r="AD2656">
        <v>88.082817463077618</v>
      </c>
      <c r="AE2656">
        <v>87.965059106447328</v>
      </c>
      <c r="AF2656">
        <v>1608</v>
      </c>
      <c r="AG2656">
        <v>1</v>
      </c>
      <c r="AH2656">
        <v>0</v>
      </c>
      <c r="AI2656">
        <v>495</v>
      </c>
      <c r="AJ2656">
        <v>5770</v>
      </c>
      <c r="AK2656">
        <v>1038</v>
      </c>
      <c r="AL2656">
        <v>6468</v>
      </c>
      <c r="AM2656">
        <v>3</v>
      </c>
      <c r="AN2656">
        <v>1459</v>
      </c>
      <c r="AO2656">
        <v>921</v>
      </c>
      <c r="AP2656">
        <v>604</v>
      </c>
    </row>
    <row r="2657" spans="1:42">
      <c r="A2657">
        <v>15</v>
      </c>
      <c r="B2657">
        <v>91</v>
      </c>
      <c r="C2657">
        <v>2023</v>
      </c>
      <c r="D2657">
        <v>7</v>
      </c>
      <c r="E2657">
        <v>99</v>
      </c>
      <c r="F2657">
        <v>99</v>
      </c>
      <c r="G2657">
        <v>99</v>
      </c>
      <c r="H2657">
        <v>99</v>
      </c>
      <c r="I2657">
        <v>99</v>
      </c>
      <c r="J2657">
        <v>999</v>
      </c>
      <c r="K2657">
        <v>0</v>
      </c>
      <c r="M2657">
        <v>99</v>
      </c>
      <c r="N2657">
        <v>99</v>
      </c>
      <c r="O2657">
        <v>99</v>
      </c>
      <c r="P2657">
        <v>99</v>
      </c>
      <c r="Q2657">
        <v>993</v>
      </c>
      <c r="R2657">
        <v>105732</v>
      </c>
      <c r="S2657">
        <v>105413</v>
      </c>
      <c r="T2657">
        <v>4.6102882760186121</v>
      </c>
      <c r="U2657">
        <v>60.354017056719769</v>
      </c>
      <c r="V2657">
        <v>90.747288082652886</v>
      </c>
      <c r="W2657">
        <v>83.66304440628781</v>
      </c>
      <c r="X2657">
        <v>1.8187492906594032</v>
      </c>
      <c r="Y2657">
        <v>3.6374985813188063</v>
      </c>
      <c r="AA2657">
        <v>9.3184911812678521</v>
      </c>
      <c r="AB2657">
        <v>2.5981511387541234</v>
      </c>
      <c r="AC2657">
        <v>-31.424426801164596</v>
      </c>
      <c r="AD2657">
        <v>87.094621866736986</v>
      </c>
      <c r="AE2657">
        <v>87.060465490321135</v>
      </c>
      <c r="AF2657">
        <v>1235</v>
      </c>
      <c r="AG2657">
        <v>0</v>
      </c>
      <c r="AH2657">
        <v>0</v>
      </c>
      <c r="AI2657">
        <v>448</v>
      </c>
      <c r="AJ2657">
        <v>7148</v>
      </c>
      <c r="AK2657">
        <v>1174</v>
      </c>
      <c r="AL2657">
        <v>8209</v>
      </c>
      <c r="AM2657">
        <v>2</v>
      </c>
      <c r="AN2657">
        <v>1183</v>
      </c>
      <c r="AO2657">
        <v>731</v>
      </c>
      <c r="AP2657">
        <v>567</v>
      </c>
    </row>
    <row r="2658" spans="1:42">
      <c r="A2658">
        <v>15</v>
      </c>
      <c r="B2658">
        <v>92</v>
      </c>
      <c r="C2658">
        <v>2023</v>
      </c>
      <c r="D2658">
        <v>8</v>
      </c>
      <c r="E2658">
        <v>99</v>
      </c>
      <c r="F2658">
        <v>99</v>
      </c>
      <c r="G2658">
        <v>99</v>
      </c>
      <c r="H2658">
        <v>99</v>
      </c>
      <c r="I2658">
        <v>99</v>
      </c>
      <c r="J2658">
        <v>999</v>
      </c>
      <c r="K2658">
        <v>0</v>
      </c>
      <c r="M2658">
        <v>99</v>
      </c>
      <c r="N2658">
        <v>99</v>
      </c>
      <c r="O2658">
        <v>99</v>
      </c>
      <c r="P2658">
        <v>99</v>
      </c>
      <c r="Q2658">
        <v>1105</v>
      </c>
      <c r="R2658">
        <v>112777</v>
      </c>
      <c r="S2658">
        <v>112476</v>
      </c>
      <c r="T2658">
        <v>4.5654610425884705</v>
      </c>
      <c r="U2658">
        <v>60.37310181727657</v>
      </c>
      <c r="V2658">
        <v>90.680349113697474</v>
      </c>
      <c r="W2658">
        <v>83.622993349692194</v>
      </c>
      <c r="X2658">
        <v>2.3382427267971311</v>
      </c>
      <c r="Y2658">
        <v>4.6764854535942622</v>
      </c>
      <c r="AA2658">
        <v>10.027476794216412</v>
      </c>
      <c r="AB2658">
        <v>2.5766319428621935</v>
      </c>
      <c r="AC2658">
        <v>-27.077049838551112</v>
      </c>
      <c r="AD2658">
        <v>87.127527252219181</v>
      </c>
      <c r="AE2658">
        <v>87.021390806063366</v>
      </c>
      <c r="AF2658">
        <v>1379</v>
      </c>
      <c r="AG2658">
        <v>2</v>
      </c>
      <c r="AH2658">
        <v>0</v>
      </c>
      <c r="AI2658">
        <v>524</v>
      </c>
      <c r="AJ2658">
        <v>5877</v>
      </c>
      <c r="AK2658">
        <v>1425</v>
      </c>
      <c r="AL2658">
        <v>10627</v>
      </c>
      <c r="AM2658">
        <v>0</v>
      </c>
      <c r="AN2658">
        <v>1374</v>
      </c>
      <c r="AO2658">
        <v>771</v>
      </c>
      <c r="AP2658">
        <v>602</v>
      </c>
    </row>
    <row r="2659" spans="1:42">
      <c r="A2659">
        <v>15</v>
      </c>
      <c r="B2659">
        <v>93</v>
      </c>
      <c r="C2659">
        <v>2023</v>
      </c>
      <c r="D2659">
        <v>9</v>
      </c>
      <c r="E2659">
        <v>99</v>
      </c>
      <c r="F2659">
        <v>99</v>
      </c>
      <c r="G2659">
        <v>99</v>
      </c>
      <c r="H2659">
        <v>99</v>
      </c>
      <c r="I2659">
        <v>99</v>
      </c>
      <c r="J2659">
        <v>999</v>
      </c>
      <c r="K2659">
        <v>0</v>
      </c>
      <c r="M2659">
        <v>99</v>
      </c>
      <c r="N2659">
        <v>99</v>
      </c>
      <c r="O2659">
        <v>99</v>
      </c>
      <c r="P2659">
        <v>99</v>
      </c>
      <c r="Q2659">
        <v>1144</v>
      </c>
      <c r="R2659">
        <v>107331</v>
      </c>
      <c r="S2659">
        <v>107126</v>
      </c>
      <c r="T2659">
        <v>4.332084858987618</v>
      </c>
      <c r="U2659">
        <v>60.483010660343915</v>
      </c>
      <c r="V2659">
        <v>90.139989464518891</v>
      </c>
      <c r="W2659">
        <v>83.140454231465498</v>
      </c>
      <c r="X2659">
        <v>1.9547008785905289</v>
      </c>
      <c r="Y2659">
        <v>3.9094017571810578</v>
      </c>
      <c r="AA2659">
        <v>9.6705641319214628</v>
      </c>
      <c r="AB2659">
        <v>2.6332788905148536</v>
      </c>
      <c r="AC2659">
        <v>-31.503197436659654</v>
      </c>
      <c r="AD2659">
        <v>89.347196323921125</v>
      </c>
      <c r="AE2659">
        <v>89.207180368768746</v>
      </c>
      <c r="AF2659">
        <v>1363</v>
      </c>
      <c r="AG2659">
        <v>0</v>
      </c>
      <c r="AH2659">
        <v>0</v>
      </c>
      <c r="AI2659">
        <v>480</v>
      </c>
      <c r="AJ2659">
        <v>5177</v>
      </c>
      <c r="AK2659">
        <v>1681</v>
      </c>
      <c r="AL2659">
        <v>10844</v>
      </c>
      <c r="AM2659">
        <v>3</v>
      </c>
      <c r="AN2659">
        <v>1531</v>
      </c>
      <c r="AO2659">
        <v>850</v>
      </c>
      <c r="AP2659">
        <v>595</v>
      </c>
    </row>
    <row r="2660" spans="1:42">
      <c r="A2660">
        <v>15</v>
      </c>
      <c r="B2660">
        <v>94</v>
      </c>
      <c r="C2660">
        <v>2023</v>
      </c>
      <c r="D2660">
        <v>10</v>
      </c>
      <c r="E2660">
        <v>99</v>
      </c>
      <c r="F2660">
        <v>99</v>
      </c>
      <c r="G2660">
        <v>99</v>
      </c>
      <c r="H2660">
        <v>99</v>
      </c>
      <c r="I2660">
        <v>99</v>
      </c>
      <c r="J2660">
        <v>999</v>
      </c>
      <c r="K2660">
        <v>0</v>
      </c>
      <c r="M2660">
        <v>99</v>
      </c>
      <c r="N2660">
        <v>99</v>
      </c>
      <c r="O2660">
        <v>99</v>
      </c>
      <c r="P2660">
        <v>99</v>
      </c>
      <c r="Q2660">
        <v>1196</v>
      </c>
      <c r="R2660">
        <v>110156</v>
      </c>
      <c r="S2660">
        <v>109309</v>
      </c>
      <c r="T2660">
        <v>4.2189803551327199</v>
      </c>
      <c r="U2660">
        <v>60.545627532957035</v>
      </c>
      <c r="V2660">
        <v>90.748449679568495</v>
      </c>
      <c r="W2660">
        <v>83.581529151305574</v>
      </c>
      <c r="X2660">
        <v>2.3403173680961542</v>
      </c>
      <c r="Y2660">
        <v>4.6806347361923084</v>
      </c>
      <c r="AA2660">
        <v>9.2476983351244488</v>
      </c>
      <c r="AB2660">
        <v>2.5384250872766505</v>
      </c>
      <c r="AC2660">
        <v>-30.559986057846722</v>
      </c>
      <c r="AD2660">
        <v>87.612442436630587</v>
      </c>
      <c r="AE2660">
        <v>87.710943167970498</v>
      </c>
      <c r="AF2660">
        <v>1454</v>
      </c>
      <c r="AG2660">
        <v>0</v>
      </c>
      <c r="AH2660">
        <v>0</v>
      </c>
      <c r="AI2660">
        <v>476</v>
      </c>
      <c r="AJ2660">
        <v>5203</v>
      </c>
      <c r="AK2660">
        <v>1571</v>
      </c>
      <c r="AL2660">
        <v>8691</v>
      </c>
      <c r="AM2660">
        <v>3</v>
      </c>
      <c r="AN2660">
        <v>1341</v>
      </c>
      <c r="AO2660">
        <v>923</v>
      </c>
      <c r="AP2660">
        <v>637</v>
      </c>
    </row>
    <row r="2661" spans="1:42">
      <c r="A2661">
        <v>15</v>
      </c>
      <c r="B2661">
        <v>95</v>
      </c>
      <c r="C2661">
        <v>2023</v>
      </c>
      <c r="D2661">
        <v>11</v>
      </c>
      <c r="E2661">
        <v>99</v>
      </c>
      <c r="F2661">
        <v>99</v>
      </c>
      <c r="G2661">
        <v>99</v>
      </c>
      <c r="H2661">
        <v>99</v>
      </c>
      <c r="I2661">
        <v>99</v>
      </c>
      <c r="J2661">
        <v>999</v>
      </c>
      <c r="K2661">
        <v>0</v>
      </c>
      <c r="M2661">
        <v>99</v>
      </c>
      <c r="N2661">
        <v>99</v>
      </c>
      <c r="O2661">
        <v>99</v>
      </c>
      <c r="P2661">
        <v>99</v>
      </c>
      <c r="Q2661">
        <v>615</v>
      </c>
      <c r="R2661">
        <v>41228</v>
      </c>
      <c r="S2661">
        <v>41150</v>
      </c>
      <c r="T2661">
        <v>4.0749975744639562</v>
      </c>
      <c r="U2661">
        <v>60.631737545565009</v>
      </c>
      <c r="V2661">
        <v>90.521483513661892</v>
      </c>
      <c r="W2661">
        <v>83.505154313487154</v>
      </c>
      <c r="X2661">
        <v>2.1320461822062677</v>
      </c>
      <c r="Y2661">
        <v>4.2640923644125355</v>
      </c>
      <c r="AA2661">
        <v>9.0829441819647236</v>
      </c>
      <c r="AB2661">
        <v>2.4816573792296506</v>
      </c>
      <c r="AC2661">
        <v>-32.034976333401801</v>
      </c>
      <c r="AD2661">
        <v>86.85613162828912</v>
      </c>
      <c r="AE2661">
        <v>86.516114843476686</v>
      </c>
      <c r="AF2661">
        <v>545</v>
      </c>
      <c r="AG2661">
        <v>0</v>
      </c>
      <c r="AH2661">
        <v>0</v>
      </c>
      <c r="AI2661">
        <v>222</v>
      </c>
      <c r="AJ2661">
        <v>1962</v>
      </c>
      <c r="AK2661">
        <v>680</v>
      </c>
      <c r="AL2661">
        <v>3810</v>
      </c>
      <c r="AM2661">
        <v>3</v>
      </c>
      <c r="AN2661">
        <v>446</v>
      </c>
      <c r="AO2661">
        <v>344</v>
      </c>
      <c r="AP2661">
        <v>333</v>
      </c>
    </row>
    <row r="2662" spans="1:42">
      <c r="A2662">
        <v>15</v>
      </c>
      <c r="B2662">
        <v>96</v>
      </c>
      <c r="C2662">
        <v>2023</v>
      </c>
      <c r="D2662">
        <v>12</v>
      </c>
      <c r="E2662">
        <v>99</v>
      </c>
      <c r="F2662">
        <v>99</v>
      </c>
      <c r="G2662">
        <v>99</v>
      </c>
      <c r="H2662">
        <v>99</v>
      </c>
      <c r="I2662">
        <v>99</v>
      </c>
      <c r="J2662">
        <v>999</v>
      </c>
      <c r="K2662">
        <v>0</v>
      </c>
      <c r="M2662">
        <v>99</v>
      </c>
      <c r="N2662">
        <v>99</v>
      </c>
      <c r="O2662">
        <v>99</v>
      </c>
      <c r="P2662">
        <v>99</v>
      </c>
      <c r="R2662">
        <v>0</v>
      </c>
    </row>
    <row r="2663" spans="1:42">
      <c r="A2663">
        <v>15</v>
      </c>
      <c r="B2663">
        <v>97</v>
      </c>
      <c r="C2663">
        <v>2023</v>
      </c>
      <c r="D2663">
        <v>1</v>
      </c>
      <c r="E2663">
        <v>99</v>
      </c>
      <c r="F2663">
        <v>99</v>
      </c>
      <c r="G2663">
        <v>99</v>
      </c>
      <c r="H2663">
        <v>99</v>
      </c>
      <c r="I2663">
        <v>99</v>
      </c>
      <c r="J2663">
        <v>999</v>
      </c>
      <c r="K2663">
        <v>1</v>
      </c>
      <c r="M2663">
        <v>99</v>
      </c>
      <c r="N2663">
        <v>99</v>
      </c>
      <c r="O2663">
        <v>99</v>
      </c>
      <c r="P2663">
        <v>99</v>
      </c>
      <c r="Q2663">
        <v>136</v>
      </c>
      <c r="R2663">
        <v>8335</v>
      </c>
      <c r="S2663">
        <v>8329</v>
      </c>
      <c r="T2663">
        <v>3.8281943611277742</v>
      </c>
      <c r="U2663">
        <v>60.893024372673793</v>
      </c>
      <c r="V2663">
        <v>92.974136366728629</v>
      </c>
      <c r="W2663">
        <v>85.789722655780892</v>
      </c>
      <c r="X2663">
        <v>0</v>
      </c>
      <c r="Y2663">
        <v>0</v>
      </c>
      <c r="AA2663">
        <v>9.3756531465560506</v>
      </c>
      <c r="AB2663">
        <v>2.6534248266810936</v>
      </c>
      <c r="AC2663">
        <v>-35.713662787561589</v>
      </c>
      <c r="AD2663">
        <v>6.3747122392945359</v>
      </c>
      <c r="AE2663">
        <v>6.4082634029000474</v>
      </c>
      <c r="AF2663">
        <v>146</v>
      </c>
      <c r="AG2663">
        <v>0</v>
      </c>
      <c r="AH2663">
        <v>0</v>
      </c>
      <c r="AI2663">
        <v>56</v>
      </c>
      <c r="AJ2663">
        <v>477</v>
      </c>
      <c r="AK2663">
        <v>113</v>
      </c>
      <c r="AL2663">
        <v>591</v>
      </c>
      <c r="AM2663">
        <v>0</v>
      </c>
      <c r="AN2663">
        <v>278</v>
      </c>
      <c r="AO2663">
        <v>96</v>
      </c>
      <c r="AP2663">
        <v>66</v>
      </c>
    </row>
    <row r="2664" spans="1:42">
      <c r="A2664">
        <v>15</v>
      </c>
      <c r="B2664">
        <v>98</v>
      </c>
      <c r="C2664">
        <v>2023</v>
      </c>
      <c r="D2664">
        <v>2</v>
      </c>
      <c r="E2664">
        <v>99</v>
      </c>
      <c r="F2664">
        <v>99</v>
      </c>
      <c r="G2664">
        <v>99</v>
      </c>
      <c r="H2664">
        <v>99</v>
      </c>
      <c r="I2664">
        <v>99</v>
      </c>
      <c r="J2664">
        <v>999</v>
      </c>
      <c r="K2664">
        <v>1</v>
      </c>
      <c r="M2664">
        <v>99</v>
      </c>
      <c r="N2664">
        <v>99</v>
      </c>
      <c r="O2664">
        <v>99</v>
      </c>
      <c r="P2664">
        <v>99</v>
      </c>
      <c r="Q2664">
        <v>120</v>
      </c>
      <c r="R2664">
        <v>5936</v>
      </c>
      <c r="S2664">
        <v>5927</v>
      </c>
      <c r="T2664">
        <v>3.957210242587601</v>
      </c>
      <c r="U2664">
        <v>60.708959001181043</v>
      </c>
      <c r="V2664">
        <v>92.830978420913993</v>
      </c>
      <c r="W2664">
        <v>85.6341150666441</v>
      </c>
      <c r="X2664">
        <v>0</v>
      </c>
      <c r="Y2664">
        <v>0</v>
      </c>
      <c r="AA2664">
        <v>8.0942118132837013</v>
      </c>
      <c r="AB2664">
        <v>2.7102637615184122</v>
      </c>
      <c r="AC2664">
        <v>-26.984519170482073</v>
      </c>
      <c r="AD2664">
        <v>5.3960202532566095</v>
      </c>
      <c r="AE2664">
        <v>5.4663886608504679</v>
      </c>
      <c r="AF2664">
        <v>129</v>
      </c>
      <c r="AG2664">
        <v>0</v>
      </c>
      <c r="AH2664">
        <v>0</v>
      </c>
      <c r="AI2664">
        <v>42</v>
      </c>
      <c r="AJ2664">
        <v>357</v>
      </c>
      <c r="AK2664">
        <v>136</v>
      </c>
      <c r="AL2664">
        <v>602</v>
      </c>
      <c r="AM2664">
        <v>0</v>
      </c>
      <c r="AN2664">
        <v>198</v>
      </c>
      <c r="AO2664">
        <v>74</v>
      </c>
      <c r="AP2664">
        <v>55</v>
      </c>
    </row>
    <row r="2665" spans="1:42">
      <c r="A2665">
        <v>15</v>
      </c>
      <c r="B2665">
        <v>99</v>
      </c>
      <c r="C2665">
        <v>2023</v>
      </c>
      <c r="D2665">
        <v>3</v>
      </c>
      <c r="E2665">
        <v>99</v>
      </c>
      <c r="F2665">
        <v>99</v>
      </c>
      <c r="G2665">
        <v>99</v>
      </c>
      <c r="H2665">
        <v>99</v>
      </c>
      <c r="I2665">
        <v>99</v>
      </c>
      <c r="J2665">
        <v>999</v>
      </c>
      <c r="K2665">
        <v>1</v>
      </c>
      <c r="M2665">
        <v>99</v>
      </c>
      <c r="N2665">
        <v>99</v>
      </c>
      <c r="O2665">
        <v>99</v>
      </c>
      <c r="P2665">
        <v>99</v>
      </c>
      <c r="Q2665">
        <v>127</v>
      </c>
      <c r="R2665">
        <v>7656</v>
      </c>
      <c r="S2665">
        <v>7654</v>
      </c>
      <c r="T2665">
        <v>3.6120689655172407</v>
      </c>
      <c r="U2665">
        <v>61.005356676247693</v>
      </c>
      <c r="V2665">
        <v>91.442227362688641</v>
      </c>
      <c r="W2665">
        <v>84.395048340736622</v>
      </c>
      <c r="X2665">
        <v>0</v>
      </c>
      <c r="Y2665">
        <v>0</v>
      </c>
      <c r="AA2665">
        <v>8.003359484815185</v>
      </c>
      <c r="AB2665">
        <v>2.6913516025763191</v>
      </c>
      <c r="AC2665">
        <v>-30.289982915425529</v>
      </c>
      <c r="AD2665">
        <v>5.7739733775783399</v>
      </c>
      <c r="AE2665">
        <v>5.7921849063980977</v>
      </c>
      <c r="AF2665">
        <v>149</v>
      </c>
      <c r="AG2665">
        <v>0</v>
      </c>
      <c r="AH2665">
        <v>0</v>
      </c>
      <c r="AI2665">
        <v>45</v>
      </c>
      <c r="AJ2665">
        <v>469</v>
      </c>
      <c r="AK2665">
        <v>147</v>
      </c>
      <c r="AL2665">
        <v>562</v>
      </c>
      <c r="AM2665">
        <v>0</v>
      </c>
      <c r="AN2665">
        <v>219</v>
      </c>
      <c r="AO2665">
        <v>93</v>
      </c>
      <c r="AP2665">
        <v>59</v>
      </c>
    </row>
    <row r="2666" spans="1:42">
      <c r="A2666">
        <v>15</v>
      </c>
      <c r="B2666">
        <v>100</v>
      </c>
      <c r="C2666">
        <v>2023</v>
      </c>
      <c r="D2666">
        <v>4</v>
      </c>
      <c r="E2666">
        <v>99</v>
      </c>
      <c r="F2666">
        <v>99</v>
      </c>
      <c r="G2666">
        <v>99</v>
      </c>
      <c r="H2666">
        <v>99</v>
      </c>
      <c r="I2666">
        <v>99</v>
      </c>
      <c r="J2666">
        <v>999</v>
      </c>
      <c r="K2666">
        <v>1</v>
      </c>
      <c r="M2666">
        <v>99</v>
      </c>
      <c r="N2666">
        <v>99</v>
      </c>
      <c r="O2666">
        <v>99</v>
      </c>
      <c r="P2666">
        <v>99</v>
      </c>
      <c r="Q2666">
        <v>109</v>
      </c>
      <c r="R2666">
        <v>6007</v>
      </c>
      <c r="S2666">
        <v>5990</v>
      </c>
      <c r="T2666">
        <v>3.6214416514066929</v>
      </c>
      <c r="U2666">
        <v>60.963606010016719</v>
      </c>
      <c r="V2666">
        <v>92.87532308271112</v>
      </c>
      <c r="W2666">
        <v>85.642387312187012</v>
      </c>
      <c r="X2666">
        <v>0</v>
      </c>
      <c r="Y2666">
        <v>0</v>
      </c>
      <c r="AA2666">
        <v>8.6514237671558494</v>
      </c>
      <c r="AB2666">
        <v>2.7267323791447193</v>
      </c>
      <c r="AC2666">
        <v>-29.917779692700087</v>
      </c>
      <c r="AD2666">
        <v>5.7010800447962353</v>
      </c>
      <c r="AE2666">
        <v>5.6958516043602678</v>
      </c>
      <c r="AF2666">
        <v>95</v>
      </c>
      <c r="AG2666">
        <v>0</v>
      </c>
      <c r="AH2666">
        <v>0</v>
      </c>
      <c r="AI2666">
        <v>38</v>
      </c>
      <c r="AJ2666">
        <v>380</v>
      </c>
      <c r="AK2666">
        <v>111</v>
      </c>
      <c r="AL2666">
        <v>344</v>
      </c>
      <c r="AM2666">
        <v>0</v>
      </c>
      <c r="AN2666">
        <v>116</v>
      </c>
      <c r="AO2666">
        <v>44</v>
      </c>
      <c r="AP2666">
        <v>55</v>
      </c>
    </row>
    <row r="2667" spans="1:42">
      <c r="A2667">
        <v>15</v>
      </c>
      <c r="B2667">
        <v>101</v>
      </c>
      <c r="C2667">
        <v>2023</v>
      </c>
      <c r="D2667">
        <v>5</v>
      </c>
      <c r="E2667">
        <v>99</v>
      </c>
      <c r="F2667">
        <v>99</v>
      </c>
      <c r="G2667">
        <v>99</v>
      </c>
      <c r="H2667">
        <v>99</v>
      </c>
      <c r="I2667">
        <v>99</v>
      </c>
      <c r="J2667">
        <v>999</v>
      </c>
      <c r="K2667">
        <v>1</v>
      </c>
      <c r="M2667">
        <v>99</v>
      </c>
      <c r="N2667">
        <v>99</v>
      </c>
      <c r="O2667">
        <v>99</v>
      </c>
      <c r="P2667">
        <v>99</v>
      </c>
      <c r="Q2667">
        <v>139</v>
      </c>
      <c r="R2667">
        <v>7379</v>
      </c>
      <c r="S2667">
        <v>7377</v>
      </c>
      <c r="T2667">
        <v>3.921534083209107</v>
      </c>
      <c r="U2667">
        <v>60.832452216348123</v>
      </c>
      <c r="V2667">
        <v>92.88112697204879</v>
      </c>
      <c r="W2667">
        <v>85.719357462383215</v>
      </c>
      <c r="X2667">
        <v>0</v>
      </c>
      <c r="Y2667">
        <v>0</v>
      </c>
      <c r="AA2667">
        <v>7.9848768856829571</v>
      </c>
      <c r="AB2667">
        <v>2.7750830500331598</v>
      </c>
      <c r="AC2667">
        <v>-31.054027508510796</v>
      </c>
      <c r="AD2667">
        <v>5.9199653418481137</v>
      </c>
      <c r="AE2667">
        <v>5.9970885154797324</v>
      </c>
      <c r="AF2667">
        <v>151</v>
      </c>
      <c r="AG2667">
        <v>0</v>
      </c>
      <c r="AH2667">
        <v>0</v>
      </c>
      <c r="AI2667">
        <v>38</v>
      </c>
      <c r="AJ2667">
        <v>539</v>
      </c>
      <c r="AK2667">
        <v>92</v>
      </c>
      <c r="AL2667">
        <v>709</v>
      </c>
      <c r="AM2667">
        <v>0</v>
      </c>
      <c r="AN2667">
        <v>162</v>
      </c>
      <c r="AO2667">
        <v>91</v>
      </c>
      <c r="AP2667">
        <v>69</v>
      </c>
    </row>
    <row r="2668" spans="1:42">
      <c r="A2668">
        <v>15</v>
      </c>
      <c r="B2668">
        <v>102</v>
      </c>
      <c r="C2668">
        <v>2023</v>
      </c>
      <c r="D2668">
        <v>6</v>
      </c>
      <c r="E2668">
        <v>99</v>
      </c>
      <c r="F2668">
        <v>99</v>
      </c>
      <c r="G2668">
        <v>99</v>
      </c>
      <c r="H2668">
        <v>99</v>
      </c>
      <c r="I2668">
        <v>99</v>
      </c>
      <c r="J2668">
        <v>999</v>
      </c>
      <c r="K2668">
        <v>1</v>
      </c>
      <c r="M2668">
        <v>99</v>
      </c>
      <c r="N2668">
        <v>99</v>
      </c>
      <c r="O2668">
        <v>99</v>
      </c>
      <c r="P2668">
        <v>99</v>
      </c>
      <c r="Q2668">
        <v>137</v>
      </c>
      <c r="R2668">
        <v>7148</v>
      </c>
      <c r="S2668">
        <v>7145</v>
      </c>
      <c r="T2668">
        <v>4.1144376049244542</v>
      </c>
      <c r="U2668">
        <v>60.722883135059483</v>
      </c>
      <c r="V2668">
        <v>91.296097627916183</v>
      </c>
      <c r="W2668">
        <v>84.250972708187589</v>
      </c>
      <c r="X2668">
        <v>1.3989927252378289E-2</v>
      </c>
      <c r="Y2668">
        <v>2.7979854504756579E-2</v>
      </c>
      <c r="AA2668">
        <v>8.7154203706924616</v>
      </c>
      <c r="AB2668">
        <v>2.8537799472002776</v>
      </c>
      <c r="AC2668">
        <v>-28.85469021089563</v>
      </c>
      <c r="AD2668">
        <v>5.5242555625111089</v>
      </c>
      <c r="AE2668">
        <v>5.5318367241540631</v>
      </c>
      <c r="AF2668">
        <v>94</v>
      </c>
      <c r="AG2668">
        <v>0</v>
      </c>
      <c r="AH2668">
        <v>0</v>
      </c>
      <c r="AI2668">
        <v>69</v>
      </c>
      <c r="AJ2668">
        <v>526</v>
      </c>
      <c r="AK2668">
        <v>137</v>
      </c>
      <c r="AL2668">
        <v>757</v>
      </c>
      <c r="AM2668">
        <v>0</v>
      </c>
      <c r="AN2668">
        <v>214</v>
      </c>
      <c r="AO2668">
        <v>61</v>
      </c>
      <c r="AP2668">
        <v>65</v>
      </c>
    </row>
    <row r="2669" spans="1:42">
      <c r="A2669">
        <v>15</v>
      </c>
      <c r="B2669">
        <v>103</v>
      </c>
      <c r="C2669">
        <v>2023</v>
      </c>
      <c r="D2669">
        <v>7</v>
      </c>
      <c r="E2669">
        <v>99</v>
      </c>
      <c r="F2669">
        <v>99</v>
      </c>
      <c r="G2669">
        <v>99</v>
      </c>
      <c r="H2669">
        <v>99</v>
      </c>
      <c r="I2669">
        <v>99</v>
      </c>
      <c r="J2669">
        <v>999</v>
      </c>
      <c r="K2669">
        <v>1</v>
      </c>
      <c r="M2669">
        <v>99</v>
      </c>
      <c r="N2669">
        <v>99</v>
      </c>
      <c r="O2669">
        <v>99</v>
      </c>
      <c r="P2669">
        <v>99</v>
      </c>
      <c r="Q2669">
        <v>100</v>
      </c>
      <c r="R2669">
        <v>7011</v>
      </c>
      <c r="S2669">
        <v>7006</v>
      </c>
      <c r="T2669">
        <v>3.8684923691342177</v>
      </c>
      <c r="U2669">
        <v>60.801741364544682</v>
      </c>
      <c r="V2669">
        <v>90.95825308689119</v>
      </c>
      <c r="W2669">
        <v>83.931059092206652</v>
      </c>
      <c r="X2669">
        <v>0</v>
      </c>
      <c r="Y2669">
        <v>0</v>
      </c>
      <c r="AA2669">
        <v>8.1156684180161509</v>
      </c>
      <c r="AB2669">
        <v>2.6895091957208361</v>
      </c>
      <c r="AC2669">
        <v>-27.381672184192919</v>
      </c>
      <c r="AD2669">
        <v>5.7751711299104604</v>
      </c>
      <c r="AE2669">
        <v>5.8047829292469331</v>
      </c>
      <c r="AF2669">
        <v>85</v>
      </c>
      <c r="AG2669">
        <v>0</v>
      </c>
      <c r="AH2669">
        <v>0</v>
      </c>
      <c r="AI2669">
        <v>34</v>
      </c>
      <c r="AJ2669">
        <v>500</v>
      </c>
      <c r="AK2669">
        <v>139</v>
      </c>
      <c r="AL2669">
        <v>722</v>
      </c>
      <c r="AM2669">
        <v>0</v>
      </c>
      <c r="AN2669">
        <v>164</v>
      </c>
      <c r="AO2669">
        <v>31</v>
      </c>
      <c r="AP2669">
        <v>43</v>
      </c>
    </row>
    <row r="2670" spans="1:42">
      <c r="A2670">
        <v>15</v>
      </c>
      <c r="B2670">
        <v>104</v>
      </c>
      <c r="C2670">
        <v>2023</v>
      </c>
      <c r="D2670">
        <v>8</v>
      </c>
      <c r="E2670">
        <v>99</v>
      </c>
      <c r="F2670">
        <v>99</v>
      </c>
      <c r="G2670">
        <v>99</v>
      </c>
      <c r="H2670">
        <v>99</v>
      </c>
      <c r="I2670">
        <v>99</v>
      </c>
      <c r="J2670">
        <v>999</v>
      </c>
      <c r="K2670">
        <v>1</v>
      </c>
      <c r="M2670">
        <v>99</v>
      </c>
      <c r="N2670">
        <v>99</v>
      </c>
      <c r="O2670">
        <v>99</v>
      </c>
      <c r="P2670">
        <v>99</v>
      </c>
      <c r="Q2670">
        <v>127</v>
      </c>
      <c r="R2670">
        <v>6774</v>
      </c>
      <c r="S2670">
        <v>6762</v>
      </c>
      <c r="T2670">
        <v>3.9568940064954226</v>
      </c>
      <c r="U2670">
        <v>60.773439810706897</v>
      </c>
      <c r="V2670">
        <v>91.040798061181022</v>
      </c>
      <c r="W2670">
        <v>83.970896184560658</v>
      </c>
      <c r="X2670">
        <v>0</v>
      </c>
      <c r="Y2670">
        <v>0</v>
      </c>
      <c r="AA2670">
        <v>8.3395189616227867</v>
      </c>
      <c r="AB2670">
        <v>2.6457208420451641</v>
      </c>
      <c r="AC2670">
        <v>-32.539579508651464</v>
      </c>
      <c r="AD2670">
        <v>5.2333531624935308</v>
      </c>
      <c r="AE2670">
        <v>5.2534475694161742</v>
      </c>
      <c r="AF2670">
        <v>148</v>
      </c>
      <c r="AG2670">
        <v>0</v>
      </c>
      <c r="AH2670">
        <v>0</v>
      </c>
      <c r="AI2670">
        <v>28</v>
      </c>
      <c r="AJ2670">
        <v>486</v>
      </c>
      <c r="AK2670">
        <v>132</v>
      </c>
      <c r="AL2670">
        <v>607</v>
      </c>
      <c r="AM2670">
        <v>0</v>
      </c>
      <c r="AN2670">
        <v>103</v>
      </c>
      <c r="AO2670">
        <v>45</v>
      </c>
      <c r="AP2670">
        <v>61</v>
      </c>
    </row>
    <row r="2671" spans="1:42">
      <c r="A2671">
        <v>15</v>
      </c>
      <c r="B2671">
        <v>105</v>
      </c>
      <c r="C2671">
        <v>2023</v>
      </c>
      <c r="D2671">
        <v>9</v>
      </c>
      <c r="E2671">
        <v>99</v>
      </c>
      <c r="F2671">
        <v>99</v>
      </c>
      <c r="G2671">
        <v>99</v>
      </c>
      <c r="H2671">
        <v>99</v>
      </c>
      <c r="I2671">
        <v>99</v>
      </c>
      <c r="J2671">
        <v>999</v>
      </c>
      <c r="K2671">
        <v>1</v>
      </c>
      <c r="M2671">
        <v>99</v>
      </c>
      <c r="N2671">
        <v>99</v>
      </c>
      <c r="O2671">
        <v>99</v>
      </c>
      <c r="P2671">
        <v>99</v>
      </c>
      <c r="Q2671">
        <v>110</v>
      </c>
      <c r="R2671">
        <v>5268</v>
      </c>
      <c r="S2671">
        <v>5264</v>
      </c>
      <c r="T2671">
        <v>3.7308276385725128</v>
      </c>
      <c r="U2671">
        <v>60.883928571428562</v>
      </c>
      <c r="V2671">
        <v>90.047403899666563</v>
      </c>
      <c r="W2671">
        <v>83.088886778115494</v>
      </c>
      <c r="X2671">
        <v>1.8982536066818521E-2</v>
      </c>
      <c r="Y2671">
        <v>3.7965072133637041E-2</v>
      </c>
      <c r="AA2671">
        <v>8.7304455824284553</v>
      </c>
      <c r="AB2671">
        <v>2.7088339230860927</v>
      </c>
      <c r="AC2671">
        <v>-35.959329477001717</v>
      </c>
      <c r="AD2671">
        <v>4.3853223228556208</v>
      </c>
      <c r="AE2671">
        <v>4.3807790705242384</v>
      </c>
      <c r="AF2671">
        <v>119</v>
      </c>
      <c r="AG2671">
        <v>0</v>
      </c>
      <c r="AH2671">
        <v>0</v>
      </c>
      <c r="AI2671">
        <v>39</v>
      </c>
      <c r="AJ2671">
        <v>445</v>
      </c>
      <c r="AK2671">
        <v>62</v>
      </c>
      <c r="AL2671">
        <v>693</v>
      </c>
      <c r="AM2671">
        <v>0</v>
      </c>
      <c r="AN2671">
        <v>64</v>
      </c>
      <c r="AO2671">
        <v>29</v>
      </c>
      <c r="AP2671">
        <v>52</v>
      </c>
    </row>
    <row r="2672" spans="1:42">
      <c r="A2672">
        <v>15</v>
      </c>
      <c r="B2672">
        <v>106</v>
      </c>
      <c r="C2672">
        <v>2023</v>
      </c>
      <c r="D2672">
        <v>10</v>
      </c>
      <c r="E2672">
        <v>99</v>
      </c>
      <c r="F2672">
        <v>99</v>
      </c>
      <c r="G2672">
        <v>99</v>
      </c>
      <c r="H2672">
        <v>99</v>
      </c>
      <c r="I2672">
        <v>99</v>
      </c>
      <c r="J2672">
        <v>999</v>
      </c>
      <c r="K2672">
        <v>1</v>
      </c>
      <c r="M2672">
        <v>99</v>
      </c>
      <c r="N2672">
        <v>99</v>
      </c>
      <c r="O2672">
        <v>99</v>
      </c>
      <c r="P2672">
        <v>99</v>
      </c>
      <c r="Q2672">
        <v>119</v>
      </c>
      <c r="R2672">
        <v>7425</v>
      </c>
      <c r="S2672">
        <v>7424</v>
      </c>
      <c r="T2672">
        <v>3.768484848484849</v>
      </c>
      <c r="U2672">
        <v>60.87176724137931</v>
      </c>
      <c r="V2672">
        <v>90.579555749617029</v>
      </c>
      <c r="W2672">
        <v>83.599986530172444</v>
      </c>
      <c r="X2672">
        <v>0</v>
      </c>
      <c r="Y2672">
        <v>0</v>
      </c>
      <c r="AA2672">
        <v>7.8932858478648988</v>
      </c>
      <c r="AB2672">
        <v>2.6326838078337911</v>
      </c>
      <c r="AC2672">
        <v>-28.057895551565345</v>
      </c>
      <c r="AD2672">
        <v>5.9054648416062845</v>
      </c>
      <c r="AE2672">
        <v>5.9584283052608704</v>
      </c>
      <c r="AF2672">
        <v>166</v>
      </c>
      <c r="AG2672">
        <v>0</v>
      </c>
      <c r="AH2672">
        <v>0</v>
      </c>
      <c r="AI2672">
        <v>56</v>
      </c>
      <c r="AJ2672">
        <v>487</v>
      </c>
      <c r="AK2672">
        <v>172</v>
      </c>
      <c r="AL2672">
        <v>602</v>
      </c>
      <c r="AM2672">
        <v>1</v>
      </c>
      <c r="AN2672">
        <v>126</v>
      </c>
      <c r="AO2672">
        <v>69</v>
      </c>
      <c r="AP2672">
        <v>65</v>
      </c>
    </row>
    <row r="2673" spans="1:42">
      <c r="A2673">
        <v>15</v>
      </c>
      <c r="B2673">
        <v>107</v>
      </c>
      <c r="C2673">
        <v>2023</v>
      </c>
      <c r="D2673">
        <v>11</v>
      </c>
      <c r="E2673">
        <v>99</v>
      </c>
      <c r="F2673">
        <v>99</v>
      </c>
      <c r="G2673">
        <v>99</v>
      </c>
      <c r="H2673">
        <v>99</v>
      </c>
      <c r="I2673">
        <v>99</v>
      </c>
      <c r="J2673">
        <v>999</v>
      </c>
      <c r="K2673">
        <v>1</v>
      </c>
      <c r="M2673">
        <v>99</v>
      </c>
      <c r="N2673">
        <v>99</v>
      </c>
      <c r="O2673">
        <v>99</v>
      </c>
      <c r="P2673">
        <v>99</v>
      </c>
      <c r="Q2673">
        <v>63</v>
      </c>
      <c r="R2673">
        <v>2769</v>
      </c>
      <c r="S2673">
        <v>2764</v>
      </c>
      <c r="T2673">
        <v>3.6482484651498734</v>
      </c>
      <c r="U2673">
        <v>61.055716353111443</v>
      </c>
      <c r="V2673">
        <v>91.209099190489823</v>
      </c>
      <c r="W2673">
        <v>84.123769898697503</v>
      </c>
      <c r="X2673">
        <v>0</v>
      </c>
      <c r="Y2673">
        <v>0</v>
      </c>
      <c r="AA2673">
        <v>8.5244151845972187</v>
      </c>
      <c r="AB2673">
        <v>2.652130978490582</v>
      </c>
      <c r="AC2673">
        <v>-34.960010648501125</v>
      </c>
      <c r="AD2673">
        <v>5.8335264499547046</v>
      </c>
      <c r="AE2673">
        <v>5.8542417351779994</v>
      </c>
      <c r="AF2673">
        <v>31</v>
      </c>
      <c r="AG2673">
        <v>0</v>
      </c>
      <c r="AH2673">
        <v>0</v>
      </c>
      <c r="AI2673">
        <v>23</v>
      </c>
      <c r="AJ2673">
        <v>134</v>
      </c>
      <c r="AK2673">
        <v>25</v>
      </c>
      <c r="AL2673">
        <v>461</v>
      </c>
      <c r="AM2673">
        <v>1</v>
      </c>
      <c r="AN2673">
        <v>53</v>
      </c>
      <c r="AO2673">
        <v>47</v>
      </c>
      <c r="AP2673">
        <v>32</v>
      </c>
    </row>
    <row r="2674" spans="1:42">
      <c r="A2674">
        <v>15</v>
      </c>
      <c r="B2674">
        <v>108</v>
      </c>
      <c r="C2674">
        <v>2023</v>
      </c>
      <c r="D2674">
        <v>12</v>
      </c>
      <c r="E2674">
        <v>99</v>
      </c>
      <c r="F2674">
        <v>99</v>
      </c>
      <c r="G2674">
        <v>99</v>
      </c>
      <c r="H2674">
        <v>99</v>
      </c>
      <c r="I2674">
        <v>99</v>
      </c>
      <c r="J2674">
        <v>999</v>
      </c>
      <c r="K2674">
        <v>1</v>
      </c>
      <c r="M2674">
        <v>99</v>
      </c>
      <c r="N2674">
        <v>99</v>
      </c>
      <c r="O2674">
        <v>99</v>
      </c>
      <c r="P2674">
        <v>99</v>
      </c>
      <c r="R2674">
        <v>0</v>
      </c>
    </row>
    <row r="2675" spans="1:42">
      <c r="A2675">
        <v>15</v>
      </c>
      <c r="B2675">
        <v>109</v>
      </c>
      <c r="C2675">
        <v>2023</v>
      </c>
      <c r="D2675">
        <v>1</v>
      </c>
      <c r="E2675">
        <v>99</v>
      </c>
      <c r="F2675">
        <v>99</v>
      </c>
      <c r="G2675">
        <v>99</v>
      </c>
      <c r="H2675">
        <v>99</v>
      </c>
      <c r="I2675">
        <v>99</v>
      </c>
      <c r="J2675">
        <v>999</v>
      </c>
      <c r="K2675">
        <v>3</v>
      </c>
      <c r="M2675">
        <v>99</v>
      </c>
      <c r="N2675">
        <v>99</v>
      </c>
      <c r="O2675">
        <v>99</v>
      </c>
      <c r="P2675">
        <v>99</v>
      </c>
      <c r="Q2675">
        <v>90</v>
      </c>
      <c r="R2675">
        <v>2889</v>
      </c>
      <c r="S2675">
        <v>2888</v>
      </c>
      <c r="T2675">
        <v>4.3610245759778472</v>
      </c>
      <c r="U2675">
        <v>60.364958448753491</v>
      </c>
      <c r="V2675">
        <v>93.23306662905226</v>
      </c>
      <c r="W2675">
        <v>86.048026315789414</v>
      </c>
      <c r="X2675">
        <v>3.4614053305642101E-2</v>
      </c>
      <c r="Y2675">
        <v>6.9228106611284201E-2</v>
      </c>
      <c r="AA2675">
        <v>8.4682752585915111</v>
      </c>
      <c r="AB2675">
        <v>2.4318504771934819</v>
      </c>
      <c r="AC2675">
        <v>-33.298473656181471</v>
      </c>
      <c r="AD2675">
        <v>2.2095433304525396</v>
      </c>
      <c r="AE2675">
        <v>2.2286934200780495</v>
      </c>
      <c r="AF2675">
        <v>40</v>
      </c>
      <c r="AG2675">
        <v>0</v>
      </c>
      <c r="AH2675">
        <v>0</v>
      </c>
      <c r="AI2675">
        <v>4</v>
      </c>
      <c r="AJ2675">
        <v>152</v>
      </c>
      <c r="AK2675">
        <v>24</v>
      </c>
      <c r="AL2675">
        <v>321</v>
      </c>
      <c r="AM2675">
        <v>0</v>
      </c>
      <c r="AN2675">
        <v>63</v>
      </c>
      <c r="AO2675">
        <v>14</v>
      </c>
      <c r="AP2675">
        <v>40</v>
      </c>
    </row>
    <row r="2676" spans="1:42">
      <c r="A2676">
        <v>15</v>
      </c>
      <c r="B2676">
        <v>110</v>
      </c>
      <c r="C2676">
        <v>2023</v>
      </c>
      <c r="D2676">
        <v>2</v>
      </c>
      <c r="E2676">
        <v>99</v>
      </c>
      <c r="F2676">
        <v>99</v>
      </c>
      <c r="G2676">
        <v>99</v>
      </c>
      <c r="H2676">
        <v>99</v>
      </c>
      <c r="I2676">
        <v>99</v>
      </c>
      <c r="J2676">
        <v>999</v>
      </c>
      <c r="K2676">
        <v>3</v>
      </c>
      <c r="M2676">
        <v>99</v>
      </c>
      <c r="N2676">
        <v>99</v>
      </c>
      <c r="O2676">
        <v>99</v>
      </c>
      <c r="P2676">
        <v>99</v>
      </c>
      <c r="Q2676">
        <v>91</v>
      </c>
      <c r="R2676">
        <v>2611</v>
      </c>
      <c r="S2676">
        <v>2608</v>
      </c>
      <c r="T2676">
        <v>4.1271543469934908</v>
      </c>
      <c r="U2676">
        <v>60.651457055214706</v>
      </c>
      <c r="V2676">
        <v>91.010450385180377</v>
      </c>
      <c r="W2676">
        <v>83.959624233128721</v>
      </c>
      <c r="X2676">
        <v>0</v>
      </c>
      <c r="Y2676">
        <v>0</v>
      </c>
      <c r="AA2676">
        <v>9.1964095594522171</v>
      </c>
      <c r="AB2676">
        <v>2.4426061008904743</v>
      </c>
      <c r="AC2676">
        <v>-30.352466503048245</v>
      </c>
      <c r="AD2676">
        <v>2.373485323661221</v>
      </c>
      <c r="AE2676">
        <v>2.3582879870055957</v>
      </c>
      <c r="AF2676">
        <v>30</v>
      </c>
      <c r="AG2676">
        <v>0</v>
      </c>
      <c r="AH2676">
        <v>0</v>
      </c>
      <c r="AI2676">
        <v>17</v>
      </c>
      <c r="AJ2676">
        <v>95</v>
      </c>
      <c r="AK2676">
        <v>26</v>
      </c>
      <c r="AL2676">
        <v>217</v>
      </c>
      <c r="AM2676">
        <v>0</v>
      </c>
      <c r="AN2676">
        <v>68</v>
      </c>
      <c r="AO2676">
        <v>28</v>
      </c>
      <c r="AP2676">
        <v>47</v>
      </c>
    </row>
    <row r="2677" spans="1:42">
      <c r="A2677">
        <v>15</v>
      </c>
      <c r="B2677">
        <v>111</v>
      </c>
      <c r="C2677">
        <v>2023</v>
      </c>
      <c r="D2677">
        <v>3</v>
      </c>
      <c r="E2677">
        <v>99</v>
      </c>
      <c r="F2677">
        <v>99</v>
      </c>
      <c r="G2677">
        <v>99</v>
      </c>
      <c r="H2677">
        <v>99</v>
      </c>
      <c r="I2677">
        <v>99</v>
      </c>
      <c r="J2677">
        <v>999</v>
      </c>
      <c r="K2677">
        <v>3</v>
      </c>
      <c r="M2677">
        <v>99</v>
      </c>
      <c r="N2677">
        <v>99</v>
      </c>
      <c r="O2677">
        <v>99</v>
      </c>
      <c r="P2677">
        <v>99</v>
      </c>
      <c r="Q2677">
        <v>86</v>
      </c>
      <c r="R2677">
        <v>1893</v>
      </c>
      <c r="S2677">
        <v>1891</v>
      </c>
      <c r="T2677">
        <v>3.1209720021130476</v>
      </c>
      <c r="U2677">
        <v>61.104706504494978</v>
      </c>
      <c r="V2677">
        <v>90.162444790371097</v>
      </c>
      <c r="W2677">
        <v>83.193495505023748</v>
      </c>
      <c r="X2677">
        <v>0</v>
      </c>
      <c r="Y2677">
        <v>0</v>
      </c>
      <c r="AA2677">
        <v>9.0647751250107582</v>
      </c>
      <c r="AB2677">
        <v>2.3160247074080873</v>
      </c>
      <c r="AC2677">
        <v>-34.357866517873767</v>
      </c>
      <c r="AD2677">
        <v>1.4276556431237983</v>
      </c>
      <c r="AE2677">
        <v>1.4106455218044629</v>
      </c>
      <c r="AF2677">
        <v>27</v>
      </c>
      <c r="AG2677">
        <v>0</v>
      </c>
      <c r="AH2677">
        <v>0</v>
      </c>
      <c r="AI2677">
        <v>7</v>
      </c>
      <c r="AJ2677">
        <v>90</v>
      </c>
      <c r="AK2677">
        <v>15</v>
      </c>
      <c r="AL2677">
        <v>164</v>
      </c>
      <c r="AM2677">
        <v>0</v>
      </c>
      <c r="AN2677">
        <v>40</v>
      </c>
      <c r="AO2677">
        <v>14</v>
      </c>
      <c r="AP2677">
        <v>44</v>
      </c>
    </row>
    <row r="2678" spans="1:42">
      <c r="A2678">
        <v>15</v>
      </c>
      <c r="B2678">
        <v>112</v>
      </c>
      <c r="C2678">
        <v>2023</v>
      </c>
      <c r="D2678">
        <v>4</v>
      </c>
      <c r="E2678">
        <v>99</v>
      </c>
      <c r="F2678">
        <v>99</v>
      </c>
      <c r="G2678">
        <v>99</v>
      </c>
      <c r="H2678">
        <v>99</v>
      </c>
      <c r="I2678">
        <v>99</v>
      </c>
      <c r="J2678">
        <v>999</v>
      </c>
      <c r="K2678">
        <v>3</v>
      </c>
      <c r="M2678">
        <v>99</v>
      </c>
      <c r="N2678">
        <v>99</v>
      </c>
      <c r="O2678">
        <v>99</v>
      </c>
      <c r="P2678">
        <v>99</v>
      </c>
      <c r="Q2678">
        <v>74</v>
      </c>
      <c r="R2678">
        <v>2381</v>
      </c>
      <c r="S2678">
        <v>2380</v>
      </c>
      <c r="T2678">
        <v>4.3784124317513644</v>
      </c>
      <c r="U2678">
        <v>60.405882352941184</v>
      </c>
      <c r="V2678">
        <v>93.742545772371841</v>
      </c>
      <c r="W2678">
        <v>86.50945378151269</v>
      </c>
      <c r="X2678">
        <v>0</v>
      </c>
      <c r="Y2678">
        <v>0</v>
      </c>
      <c r="AA2678">
        <v>8.9799402332305291</v>
      </c>
      <c r="AB2678">
        <v>2.5473596189340233</v>
      </c>
      <c r="AC2678">
        <v>-30.79070920895326</v>
      </c>
      <c r="AD2678">
        <v>2.2597422318394922</v>
      </c>
      <c r="AE2678">
        <v>2.2860388443125155</v>
      </c>
      <c r="AF2678">
        <v>28</v>
      </c>
      <c r="AG2678">
        <v>0</v>
      </c>
      <c r="AH2678">
        <v>0</v>
      </c>
      <c r="AI2678">
        <v>10</v>
      </c>
      <c r="AJ2678">
        <v>100</v>
      </c>
      <c r="AK2678">
        <v>43</v>
      </c>
      <c r="AL2678">
        <v>118</v>
      </c>
      <c r="AM2678">
        <v>0</v>
      </c>
      <c r="AN2678">
        <v>33</v>
      </c>
      <c r="AO2678">
        <v>9</v>
      </c>
      <c r="AP2678">
        <v>38</v>
      </c>
    </row>
    <row r="2679" spans="1:42">
      <c r="A2679">
        <v>15</v>
      </c>
      <c r="B2679">
        <v>113</v>
      </c>
      <c r="C2679">
        <v>2023</v>
      </c>
      <c r="D2679">
        <v>5</v>
      </c>
      <c r="E2679">
        <v>99</v>
      </c>
      <c r="F2679">
        <v>99</v>
      </c>
      <c r="G2679">
        <v>99</v>
      </c>
      <c r="H2679">
        <v>99</v>
      </c>
      <c r="I2679">
        <v>99</v>
      </c>
      <c r="J2679">
        <v>999</v>
      </c>
      <c r="K2679">
        <v>3</v>
      </c>
      <c r="M2679">
        <v>99</v>
      </c>
      <c r="N2679">
        <v>99</v>
      </c>
      <c r="O2679">
        <v>99</v>
      </c>
      <c r="P2679">
        <v>99</v>
      </c>
      <c r="Q2679">
        <v>97</v>
      </c>
      <c r="R2679">
        <v>2925</v>
      </c>
      <c r="S2679">
        <v>2923</v>
      </c>
      <c r="T2679">
        <v>5.0208547008546995</v>
      </c>
      <c r="U2679">
        <v>60.184057475196717</v>
      </c>
      <c r="V2679">
        <v>93.584004619839988</v>
      </c>
      <c r="W2679">
        <v>86.356209373930852</v>
      </c>
      <c r="X2679">
        <v>0</v>
      </c>
      <c r="Y2679">
        <v>0</v>
      </c>
      <c r="AA2679">
        <v>8.4043448434517813</v>
      </c>
      <c r="AB2679">
        <v>2.7900032358806794</v>
      </c>
      <c r="AC2679">
        <v>-33.489780407152153</v>
      </c>
      <c r="AD2679">
        <v>2.3466457006241677</v>
      </c>
      <c r="AE2679">
        <v>2.3938898012080605</v>
      </c>
      <c r="AF2679">
        <v>41</v>
      </c>
      <c r="AG2679">
        <v>0</v>
      </c>
      <c r="AH2679">
        <v>0</v>
      </c>
      <c r="AI2679">
        <v>17</v>
      </c>
      <c r="AJ2679">
        <v>130</v>
      </c>
      <c r="AK2679">
        <v>37</v>
      </c>
      <c r="AL2679">
        <v>169</v>
      </c>
      <c r="AM2679">
        <v>0</v>
      </c>
      <c r="AN2679">
        <v>34</v>
      </c>
      <c r="AO2679">
        <v>18</v>
      </c>
      <c r="AP2679">
        <v>49</v>
      </c>
    </row>
    <row r="2680" spans="1:42">
      <c r="A2680">
        <v>15</v>
      </c>
      <c r="B2680">
        <v>114</v>
      </c>
      <c r="C2680">
        <v>2023</v>
      </c>
      <c r="D2680">
        <v>6</v>
      </c>
      <c r="E2680">
        <v>99</v>
      </c>
      <c r="F2680">
        <v>99</v>
      </c>
      <c r="G2680">
        <v>99</v>
      </c>
      <c r="H2680">
        <v>99</v>
      </c>
      <c r="I2680">
        <v>99</v>
      </c>
      <c r="J2680">
        <v>999</v>
      </c>
      <c r="K2680">
        <v>3</v>
      </c>
      <c r="M2680">
        <v>99</v>
      </c>
      <c r="N2680">
        <v>99</v>
      </c>
      <c r="O2680">
        <v>99</v>
      </c>
      <c r="P2680">
        <v>99</v>
      </c>
      <c r="Q2680">
        <v>82</v>
      </c>
      <c r="R2680">
        <v>1889</v>
      </c>
      <c r="S2680">
        <v>1889</v>
      </c>
      <c r="T2680">
        <v>3.5849655902593973</v>
      </c>
      <c r="U2680">
        <v>60.882477501323443</v>
      </c>
      <c r="V2680">
        <v>92.183061311223682</v>
      </c>
      <c r="W2680">
        <v>85.084965590259458</v>
      </c>
      <c r="X2680">
        <v>0</v>
      </c>
      <c r="Y2680">
        <v>0</v>
      </c>
      <c r="AA2680">
        <v>9.3352940326424516</v>
      </c>
      <c r="AB2680">
        <v>2.4514243226724859</v>
      </c>
      <c r="AC2680">
        <v>-36.270605175494161</v>
      </c>
      <c r="AD2680">
        <v>1.4598935027397155</v>
      </c>
      <c r="AE2680">
        <v>1.4769880509763962</v>
      </c>
      <c r="AF2680">
        <v>29</v>
      </c>
      <c r="AG2680">
        <v>0</v>
      </c>
      <c r="AH2680">
        <v>0</v>
      </c>
      <c r="AI2680">
        <v>21</v>
      </c>
      <c r="AJ2680">
        <v>87</v>
      </c>
      <c r="AK2680">
        <v>17</v>
      </c>
      <c r="AL2680">
        <v>151</v>
      </c>
      <c r="AM2680">
        <v>0</v>
      </c>
      <c r="AN2680">
        <v>52</v>
      </c>
      <c r="AO2680">
        <v>15</v>
      </c>
      <c r="AP2680">
        <v>39</v>
      </c>
    </row>
    <row r="2681" spans="1:42">
      <c r="A2681">
        <v>15</v>
      </c>
      <c r="B2681">
        <v>115</v>
      </c>
      <c r="C2681">
        <v>2023</v>
      </c>
      <c r="D2681">
        <v>7</v>
      </c>
      <c r="E2681">
        <v>99</v>
      </c>
      <c r="F2681">
        <v>99</v>
      </c>
      <c r="G2681">
        <v>99</v>
      </c>
      <c r="H2681">
        <v>99</v>
      </c>
      <c r="I2681">
        <v>99</v>
      </c>
      <c r="J2681">
        <v>999</v>
      </c>
      <c r="K2681">
        <v>3</v>
      </c>
      <c r="M2681">
        <v>99</v>
      </c>
      <c r="N2681">
        <v>99</v>
      </c>
      <c r="O2681">
        <v>99</v>
      </c>
      <c r="P2681">
        <v>99</v>
      </c>
      <c r="Q2681">
        <v>61</v>
      </c>
      <c r="R2681">
        <v>2506</v>
      </c>
      <c r="S2681">
        <v>2503</v>
      </c>
      <c r="T2681">
        <v>4.0359138068635279</v>
      </c>
      <c r="U2681">
        <v>60.662405113863358</v>
      </c>
      <c r="V2681">
        <v>91.26335504653359</v>
      </c>
      <c r="W2681">
        <v>84.194766280463497</v>
      </c>
      <c r="X2681">
        <v>0</v>
      </c>
      <c r="Y2681">
        <v>0</v>
      </c>
      <c r="AA2681">
        <v>9.0203038484000633</v>
      </c>
      <c r="AB2681">
        <v>2.5562573396631403</v>
      </c>
      <c r="AC2681">
        <v>-40.634733594058957</v>
      </c>
      <c r="AD2681">
        <v>2.0642674157118264</v>
      </c>
      <c r="AE2681">
        <v>2.0803628647923049</v>
      </c>
      <c r="AF2681">
        <v>12</v>
      </c>
      <c r="AG2681">
        <v>0</v>
      </c>
      <c r="AH2681">
        <v>0</v>
      </c>
      <c r="AI2681">
        <v>23</v>
      </c>
      <c r="AJ2681">
        <v>82</v>
      </c>
      <c r="AK2681">
        <v>21</v>
      </c>
      <c r="AL2681">
        <v>252</v>
      </c>
      <c r="AM2681">
        <v>0</v>
      </c>
      <c r="AN2681">
        <v>53</v>
      </c>
      <c r="AO2681">
        <v>15</v>
      </c>
      <c r="AP2681">
        <v>27</v>
      </c>
    </row>
    <row r="2682" spans="1:42">
      <c r="A2682">
        <v>15</v>
      </c>
      <c r="B2682">
        <v>116</v>
      </c>
      <c r="C2682">
        <v>2023</v>
      </c>
      <c r="D2682">
        <v>8</v>
      </c>
      <c r="E2682">
        <v>99</v>
      </c>
      <c r="F2682">
        <v>99</v>
      </c>
      <c r="G2682">
        <v>99</v>
      </c>
      <c r="H2682">
        <v>99</v>
      </c>
      <c r="I2682">
        <v>99</v>
      </c>
      <c r="J2682">
        <v>999</v>
      </c>
      <c r="K2682">
        <v>3</v>
      </c>
      <c r="M2682">
        <v>99</v>
      </c>
      <c r="N2682">
        <v>99</v>
      </c>
      <c r="O2682">
        <v>99</v>
      </c>
      <c r="P2682">
        <v>99</v>
      </c>
      <c r="Q2682">
        <v>87</v>
      </c>
      <c r="R2682">
        <v>2981</v>
      </c>
      <c r="S2682">
        <v>2976</v>
      </c>
      <c r="T2682">
        <v>4.5565246561556521</v>
      </c>
      <c r="U2682">
        <v>60.446236559139777</v>
      </c>
      <c r="V2682">
        <v>93.12251715420733</v>
      </c>
      <c r="W2682">
        <v>85.894354838709518</v>
      </c>
      <c r="X2682">
        <v>0</v>
      </c>
      <c r="Y2682">
        <v>0</v>
      </c>
      <c r="AA2682">
        <v>8.2939985339145288</v>
      </c>
      <c r="AB2682">
        <v>2.5318799229110298</v>
      </c>
      <c r="AC2682">
        <v>-28.62696374047318</v>
      </c>
      <c r="AD2682">
        <v>2.3030153199576624</v>
      </c>
      <c r="AE2682">
        <v>2.3650373103071445</v>
      </c>
      <c r="AF2682">
        <v>27</v>
      </c>
      <c r="AG2682">
        <v>0</v>
      </c>
      <c r="AH2682">
        <v>0</v>
      </c>
      <c r="AI2682">
        <v>10</v>
      </c>
      <c r="AJ2682">
        <v>90</v>
      </c>
      <c r="AK2682">
        <v>15</v>
      </c>
      <c r="AL2682">
        <v>220</v>
      </c>
      <c r="AM2682">
        <v>0</v>
      </c>
      <c r="AN2682">
        <v>50</v>
      </c>
      <c r="AO2682">
        <v>12</v>
      </c>
      <c r="AP2682">
        <v>45</v>
      </c>
    </row>
    <row r="2683" spans="1:42">
      <c r="A2683">
        <v>15</v>
      </c>
      <c r="B2683">
        <v>117</v>
      </c>
      <c r="C2683">
        <v>2023</v>
      </c>
      <c r="D2683">
        <v>9</v>
      </c>
      <c r="E2683">
        <v>99</v>
      </c>
      <c r="F2683">
        <v>99</v>
      </c>
      <c r="G2683">
        <v>99</v>
      </c>
      <c r="H2683">
        <v>99</v>
      </c>
      <c r="I2683">
        <v>99</v>
      </c>
      <c r="J2683">
        <v>999</v>
      </c>
      <c r="K2683">
        <v>3</v>
      </c>
      <c r="M2683">
        <v>99</v>
      </c>
      <c r="N2683">
        <v>99</v>
      </c>
      <c r="O2683">
        <v>99</v>
      </c>
      <c r="P2683">
        <v>99</v>
      </c>
      <c r="Q2683">
        <v>89</v>
      </c>
      <c r="R2683">
        <v>2784</v>
      </c>
      <c r="S2683">
        <v>2783</v>
      </c>
      <c r="T2683">
        <v>3.863864942528735</v>
      </c>
      <c r="U2683">
        <v>60.740567732662605</v>
      </c>
      <c r="V2683">
        <v>91.294226010030641</v>
      </c>
      <c r="W2683">
        <v>84.250269493352505</v>
      </c>
      <c r="X2683">
        <v>3.5919540229885062E-2</v>
      </c>
      <c r="Y2683">
        <v>7.1839080459770124E-2</v>
      </c>
      <c r="AA2683">
        <v>7.9293094280003276</v>
      </c>
      <c r="AB2683">
        <v>2.3740035565362807</v>
      </c>
      <c r="AC2683">
        <v>-27.525326212972633</v>
      </c>
      <c r="AD2683">
        <v>2.3175279701651563</v>
      </c>
      <c r="AE2683">
        <v>2.3484268424251158</v>
      </c>
      <c r="AF2683">
        <v>17</v>
      </c>
      <c r="AG2683">
        <v>0</v>
      </c>
      <c r="AH2683">
        <v>0</v>
      </c>
      <c r="AI2683">
        <v>2</v>
      </c>
      <c r="AJ2683">
        <v>113</v>
      </c>
      <c r="AK2683">
        <v>25</v>
      </c>
      <c r="AL2683">
        <v>430</v>
      </c>
      <c r="AM2683">
        <v>0</v>
      </c>
      <c r="AN2683">
        <v>51</v>
      </c>
      <c r="AO2683">
        <v>10</v>
      </c>
      <c r="AP2683">
        <v>46</v>
      </c>
    </row>
    <row r="2684" spans="1:42">
      <c r="A2684">
        <v>15</v>
      </c>
      <c r="B2684">
        <v>118</v>
      </c>
      <c r="C2684">
        <v>2023</v>
      </c>
      <c r="D2684">
        <v>10</v>
      </c>
      <c r="E2684">
        <v>99</v>
      </c>
      <c r="F2684">
        <v>99</v>
      </c>
      <c r="G2684">
        <v>99</v>
      </c>
      <c r="H2684">
        <v>99</v>
      </c>
      <c r="I2684">
        <v>99</v>
      </c>
      <c r="J2684">
        <v>999</v>
      </c>
      <c r="K2684">
        <v>3</v>
      </c>
      <c r="M2684">
        <v>99</v>
      </c>
      <c r="N2684">
        <v>99</v>
      </c>
      <c r="O2684">
        <v>99</v>
      </c>
      <c r="P2684">
        <v>99</v>
      </c>
      <c r="Q2684">
        <v>80</v>
      </c>
      <c r="R2684">
        <v>3155</v>
      </c>
      <c r="S2684">
        <v>2884</v>
      </c>
      <c r="T2684">
        <v>3.9134706814580031</v>
      </c>
      <c r="U2684">
        <v>60.575589459084611</v>
      </c>
      <c r="V2684">
        <v>91.514133343751908</v>
      </c>
      <c r="W2684">
        <v>82.942857142857051</v>
      </c>
      <c r="X2684">
        <v>0.79239302694136293</v>
      </c>
      <c r="Y2684">
        <v>1.5847860538827259</v>
      </c>
      <c r="AA2684">
        <v>9.7245204406533983</v>
      </c>
      <c r="AB2684">
        <v>2.579291899968434</v>
      </c>
      <c r="AC2684">
        <v>-42.770085926563127</v>
      </c>
      <c r="AD2684">
        <v>2.5093254646825369</v>
      </c>
      <c r="AE2684">
        <v>2.2964753859036873</v>
      </c>
      <c r="AF2684">
        <v>25</v>
      </c>
      <c r="AG2684">
        <v>0</v>
      </c>
      <c r="AH2684">
        <v>0</v>
      </c>
      <c r="AI2684">
        <v>5</v>
      </c>
      <c r="AJ2684">
        <v>132</v>
      </c>
      <c r="AK2684">
        <v>118</v>
      </c>
      <c r="AL2684">
        <v>254</v>
      </c>
      <c r="AM2684">
        <v>1</v>
      </c>
      <c r="AN2684">
        <v>47</v>
      </c>
      <c r="AO2684">
        <v>20</v>
      </c>
      <c r="AP2684">
        <v>40</v>
      </c>
    </row>
    <row r="2685" spans="1:42">
      <c r="A2685">
        <v>15</v>
      </c>
      <c r="B2685">
        <v>119</v>
      </c>
      <c r="C2685">
        <v>2023</v>
      </c>
      <c r="D2685">
        <v>11</v>
      </c>
      <c r="E2685">
        <v>99</v>
      </c>
      <c r="F2685">
        <v>99</v>
      </c>
      <c r="G2685">
        <v>99</v>
      </c>
      <c r="H2685">
        <v>99</v>
      </c>
      <c r="I2685">
        <v>99</v>
      </c>
      <c r="J2685">
        <v>999</v>
      </c>
      <c r="K2685">
        <v>3</v>
      </c>
      <c r="M2685">
        <v>99</v>
      </c>
      <c r="N2685">
        <v>99</v>
      </c>
      <c r="O2685">
        <v>99</v>
      </c>
      <c r="P2685">
        <v>99</v>
      </c>
      <c r="Q2685">
        <v>49</v>
      </c>
      <c r="R2685">
        <v>945</v>
      </c>
      <c r="S2685">
        <v>945</v>
      </c>
      <c r="T2685">
        <v>4.4687830687830692</v>
      </c>
      <c r="U2685">
        <v>60.44232804232805</v>
      </c>
      <c r="V2685">
        <v>91.394062379977839</v>
      </c>
      <c r="W2685">
        <v>84.356719576719584</v>
      </c>
      <c r="X2685">
        <v>0</v>
      </c>
      <c r="Y2685">
        <v>0</v>
      </c>
      <c r="AA2685">
        <v>9.8201003147219499</v>
      </c>
      <c r="AB2685">
        <v>2.331542822835579</v>
      </c>
      <c r="AC2685">
        <v>-27.212131933758062</v>
      </c>
      <c r="AD2685">
        <v>1.9908568057808591</v>
      </c>
      <c r="AE2685">
        <v>2.007083206973383</v>
      </c>
      <c r="AF2685">
        <v>6</v>
      </c>
      <c r="AG2685">
        <v>0</v>
      </c>
      <c r="AH2685">
        <v>0</v>
      </c>
      <c r="AI2685">
        <v>0</v>
      </c>
      <c r="AJ2685">
        <v>11</v>
      </c>
      <c r="AK2685">
        <v>3</v>
      </c>
      <c r="AL2685">
        <v>63</v>
      </c>
      <c r="AM2685">
        <v>0</v>
      </c>
      <c r="AN2685">
        <v>9</v>
      </c>
      <c r="AO2685">
        <v>7</v>
      </c>
      <c r="AP2685">
        <v>26</v>
      </c>
    </row>
    <row r="2686" spans="1:42">
      <c r="A2686">
        <v>15</v>
      </c>
      <c r="B2686">
        <v>120</v>
      </c>
      <c r="C2686">
        <v>2023</v>
      </c>
      <c r="D2686">
        <v>12</v>
      </c>
      <c r="E2686">
        <v>99</v>
      </c>
      <c r="F2686">
        <v>99</v>
      </c>
      <c r="G2686">
        <v>99</v>
      </c>
      <c r="H2686">
        <v>99</v>
      </c>
      <c r="I2686">
        <v>99</v>
      </c>
      <c r="J2686">
        <v>999</v>
      </c>
      <c r="K2686">
        <v>3</v>
      </c>
      <c r="M2686">
        <v>99</v>
      </c>
      <c r="N2686">
        <v>99</v>
      </c>
      <c r="O2686">
        <v>99</v>
      </c>
      <c r="P2686">
        <v>99</v>
      </c>
      <c r="R2686">
        <v>0</v>
      </c>
    </row>
    <row r="2687" spans="1:42">
      <c r="A2687">
        <v>15</v>
      </c>
      <c r="B2687">
        <v>121</v>
      </c>
      <c r="C2687">
        <v>2023</v>
      </c>
      <c r="D2687">
        <v>1</v>
      </c>
      <c r="E2687">
        <v>99</v>
      </c>
      <c r="F2687">
        <v>99</v>
      </c>
      <c r="G2687">
        <v>99</v>
      </c>
      <c r="H2687">
        <v>99</v>
      </c>
      <c r="I2687">
        <v>99</v>
      </c>
      <c r="J2687">
        <v>999</v>
      </c>
      <c r="K2687">
        <v>6</v>
      </c>
      <c r="M2687">
        <v>99</v>
      </c>
      <c r="N2687">
        <v>99</v>
      </c>
      <c r="O2687">
        <v>99</v>
      </c>
      <c r="P2687">
        <v>99</v>
      </c>
      <c r="Q2687">
        <v>44</v>
      </c>
      <c r="R2687">
        <v>7800</v>
      </c>
      <c r="S2687">
        <v>7799</v>
      </c>
      <c r="T2687">
        <v>4.63</v>
      </c>
      <c r="U2687">
        <v>60.401333504295422</v>
      </c>
      <c r="V2687">
        <v>93.254253642818981</v>
      </c>
      <c r="W2687">
        <v>86.069265290421882</v>
      </c>
      <c r="X2687">
        <v>0</v>
      </c>
      <c r="Y2687">
        <v>0</v>
      </c>
      <c r="AA2687">
        <v>9.4129354957299878</v>
      </c>
      <c r="AB2687">
        <v>2.5691070593474845</v>
      </c>
      <c r="AC2687">
        <v>-28.124999288282105</v>
      </c>
      <c r="AD2687">
        <v>5.9655375484699924</v>
      </c>
      <c r="AE2687">
        <v>6.0200381669377814</v>
      </c>
      <c r="AF2687">
        <v>137</v>
      </c>
      <c r="AG2687">
        <v>0</v>
      </c>
      <c r="AH2687">
        <v>0</v>
      </c>
      <c r="AI2687">
        <v>52</v>
      </c>
      <c r="AJ2687">
        <v>212</v>
      </c>
      <c r="AK2687">
        <v>24</v>
      </c>
      <c r="AL2687">
        <v>231</v>
      </c>
      <c r="AM2687">
        <v>0</v>
      </c>
      <c r="AN2687">
        <v>188</v>
      </c>
      <c r="AO2687">
        <v>114</v>
      </c>
      <c r="AP2687">
        <v>17</v>
      </c>
    </row>
    <row r="2688" spans="1:42">
      <c r="A2688">
        <v>15</v>
      </c>
      <c r="B2688">
        <v>122</v>
      </c>
      <c r="C2688">
        <v>2023</v>
      </c>
      <c r="D2688">
        <v>2</v>
      </c>
      <c r="E2688">
        <v>99</v>
      </c>
      <c r="F2688">
        <v>99</v>
      </c>
      <c r="G2688">
        <v>99</v>
      </c>
      <c r="H2688">
        <v>99</v>
      </c>
      <c r="I2688">
        <v>99</v>
      </c>
      <c r="J2688">
        <v>999</v>
      </c>
      <c r="K2688">
        <v>6</v>
      </c>
      <c r="M2688">
        <v>99</v>
      </c>
      <c r="N2688">
        <v>99</v>
      </c>
      <c r="O2688">
        <v>99</v>
      </c>
      <c r="P2688">
        <v>99</v>
      </c>
      <c r="Q2688">
        <v>52</v>
      </c>
      <c r="R2688">
        <v>5253</v>
      </c>
      <c r="S2688">
        <v>5252</v>
      </c>
      <c r="T2688">
        <v>3.3207690843327624</v>
      </c>
      <c r="U2688">
        <v>61.094059405940591</v>
      </c>
      <c r="V2688">
        <v>91.163888244812327</v>
      </c>
      <c r="W2688">
        <v>84.136766945925345</v>
      </c>
      <c r="X2688">
        <v>0</v>
      </c>
      <c r="Y2688">
        <v>0</v>
      </c>
      <c r="AA2688">
        <v>9.1245547868183614</v>
      </c>
      <c r="AB2688">
        <v>2.468674058998388</v>
      </c>
      <c r="AC2688">
        <v>-31.20883589857776</v>
      </c>
      <c r="AD2688">
        <v>4.775150672229949</v>
      </c>
      <c r="AE2688">
        <v>4.7591490071885438</v>
      </c>
      <c r="AF2688">
        <v>74</v>
      </c>
      <c r="AG2688">
        <v>0</v>
      </c>
      <c r="AH2688">
        <v>0</v>
      </c>
      <c r="AI2688">
        <v>42</v>
      </c>
      <c r="AJ2688">
        <v>173</v>
      </c>
      <c r="AK2688">
        <v>35</v>
      </c>
      <c r="AL2688">
        <v>125</v>
      </c>
      <c r="AM2688">
        <v>0</v>
      </c>
      <c r="AN2688">
        <v>80</v>
      </c>
      <c r="AO2688">
        <v>84</v>
      </c>
      <c r="AP2688">
        <v>20</v>
      </c>
    </row>
    <row r="2689" spans="1:42">
      <c r="A2689">
        <v>15</v>
      </c>
      <c r="B2689">
        <v>123</v>
      </c>
      <c r="C2689">
        <v>2023</v>
      </c>
      <c r="D2689">
        <v>3</v>
      </c>
      <c r="E2689">
        <v>99</v>
      </c>
      <c r="F2689">
        <v>99</v>
      </c>
      <c r="G2689">
        <v>99</v>
      </c>
      <c r="H2689">
        <v>99</v>
      </c>
      <c r="I2689">
        <v>99</v>
      </c>
      <c r="J2689">
        <v>999</v>
      </c>
      <c r="K2689">
        <v>6</v>
      </c>
      <c r="M2689">
        <v>99</v>
      </c>
      <c r="N2689">
        <v>99</v>
      </c>
      <c r="O2689">
        <v>99</v>
      </c>
      <c r="P2689">
        <v>99</v>
      </c>
      <c r="Q2689">
        <v>45</v>
      </c>
      <c r="R2689">
        <v>7144</v>
      </c>
      <c r="S2689">
        <v>7136</v>
      </c>
      <c r="T2689">
        <v>3.5180571108622618</v>
      </c>
      <c r="U2689">
        <v>60.951653587443943</v>
      </c>
      <c r="V2689">
        <v>90.999415777174434</v>
      </c>
      <c r="W2689">
        <v>83.952424327354308</v>
      </c>
      <c r="X2689">
        <v>1.3997760358342664E-2</v>
      </c>
      <c r="Y2689">
        <v>2.7995520716685329E-2</v>
      </c>
      <c r="AA2689">
        <v>9.5820838550941616</v>
      </c>
      <c r="AB2689">
        <v>2.5603237912172601</v>
      </c>
      <c r="AC2689">
        <v>-34.834922525594088</v>
      </c>
      <c r="AD2689">
        <v>5.3878351370715318</v>
      </c>
      <c r="AE2689">
        <v>5.3718648370123763</v>
      </c>
      <c r="AF2689">
        <v>123</v>
      </c>
      <c r="AG2689">
        <v>0</v>
      </c>
      <c r="AH2689">
        <v>0</v>
      </c>
      <c r="AI2689">
        <v>43</v>
      </c>
      <c r="AJ2689">
        <v>129</v>
      </c>
      <c r="AK2689">
        <v>38</v>
      </c>
      <c r="AL2689">
        <v>165</v>
      </c>
      <c r="AM2689">
        <v>0</v>
      </c>
      <c r="AN2689">
        <v>154</v>
      </c>
      <c r="AO2689">
        <v>134</v>
      </c>
      <c r="AP2689">
        <v>20</v>
      </c>
    </row>
    <row r="2690" spans="1:42">
      <c r="A2690">
        <v>15</v>
      </c>
      <c r="B2690">
        <v>124</v>
      </c>
      <c r="C2690">
        <v>2023</v>
      </c>
      <c r="D2690">
        <v>4</v>
      </c>
      <c r="E2690">
        <v>99</v>
      </c>
      <c r="F2690">
        <v>99</v>
      </c>
      <c r="G2690">
        <v>99</v>
      </c>
      <c r="H2690">
        <v>99</v>
      </c>
      <c r="I2690">
        <v>99</v>
      </c>
      <c r="J2690">
        <v>999</v>
      </c>
      <c r="K2690">
        <v>6</v>
      </c>
      <c r="M2690">
        <v>99</v>
      </c>
      <c r="N2690">
        <v>99</v>
      </c>
      <c r="O2690">
        <v>99</v>
      </c>
      <c r="P2690">
        <v>99</v>
      </c>
      <c r="Q2690">
        <v>48</v>
      </c>
      <c r="R2690">
        <v>5098</v>
      </c>
      <c r="S2690">
        <v>5098</v>
      </c>
      <c r="T2690">
        <v>4.7608866222047883</v>
      </c>
      <c r="U2690">
        <v>60.292859945076493</v>
      </c>
      <c r="V2690">
        <v>93.483349321872012</v>
      </c>
      <c r="W2690">
        <v>86.285131424087695</v>
      </c>
      <c r="X2690">
        <v>0</v>
      </c>
      <c r="Y2690">
        <v>0</v>
      </c>
      <c r="AA2690">
        <v>8.8667288519468137</v>
      </c>
      <c r="AB2690">
        <v>2.8833663504294007</v>
      </c>
      <c r="AC2690">
        <v>-32.272378682618289</v>
      </c>
      <c r="AD2690">
        <v>4.838372909667255</v>
      </c>
      <c r="AE2690">
        <v>4.8840362057789237</v>
      </c>
      <c r="AF2690">
        <v>82</v>
      </c>
      <c r="AG2690">
        <v>0</v>
      </c>
      <c r="AH2690">
        <v>0</v>
      </c>
      <c r="AI2690">
        <v>34</v>
      </c>
      <c r="AJ2690">
        <v>150</v>
      </c>
      <c r="AK2690">
        <v>42</v>
      </c>
      <c r="AL2690">
        <v>99</v>
      </c>
      <c r="AM2690">
        <v>0</v>
      </c>
      <c r="AN2690">
        <v>75</v>
      </c>
      <c r="AO2690">
        <v>75</v>
      </c>
      <c r="AP2690">
        <v>22</v>
      </c>
    </row>
    <row r="2691" spans="1:42">
      <c r="A2691">
        <v>15</v>
      </c>
      <c r="B2691">
        <v>125</v>
      </c>
      <c r="C2691">
        <v>2023</v>
      </c>
      <c r="D2691">
        <v>5</v>
      </c>
      <c r="E2691">
        <v>99</v>
      </c>
      <c r="F2691">
        <v>99</v>
      </c>
      <c r="G2691">
        <v>99</v>
      </c>
      <c r="H2691">
        <v>99</v>
      </c>
      <c r="I2691">
        <v>99</v>
      </c>
      <c r="J2691">
        <v>999</v>
      </c>
      <c r="K2691">
        <v>6</v>
      </c>
      <c r="M2691">
        <v>99</v>
      </c>
      <c r="N2691">
        <v>99</v>
      </c>
      <c r="O2691">
        <v>99</v>
      </c>
      <c r="P2691">
        <v>99</v>
      </c>
      <c r="Q2691">
        <v>53</v>
      </c>
      <c r="R2691">
        <v>6058</v>
      </c>
      <c r="S2691">
        <v>6056</v>
      </c>
      <c r="T2691">
        <v>3.9991746450973911</v>
      </c>
      <c r="U2691">
        <v>60.775429326287984</v>
      </c>
      <c r="V2691">
        <v>92.866220798012478</v>
      </c>
      <c r="W2691">
        <v>85.702823645971009</v>
      </c>
      <c r="X2691">
        <v>0</v>
      </c>
      <c r="Y2691">
        <v>0</v>
      </c>
      <c r="AA2691">
        <v>8.5341653655593692</v>
      </c>
      <c r="AB2691">
        <v>2.5313289270031305</v>
      </c>
      <c r="AC2691">
        <v>-30.14769932506508</v>
      </c>
      <c r="AD2691">
        <v>4.8601639844038322</v>
      </c>
      <c r="AE2691">
        <v>4.922239779029268</v>
      </c>
      <c r="AF2691">
        <v>120</v>
      </c>
      <c r="AG2691">
        <v>0</v>
      </c>
      <c r="AH2691">
        <v>0</v>
      </c>
      <c r="AI2691">
        <v>51</v>
      </c>
      <c r="AJ2691">
        <v>191</v>
      </c>
      <c r="AK2691">
        <v>34</v>
      </c>
      <c r="AL2691">
        <v>194</v>
      </c>
      <c r="AM2691">
        <v>0</v>
      </c>
      <c r="AN2691">
        <v>88</v>
      </c>
      <c r="AO2691">
        <v>77</v>
      </c>
      <c r="AP2691">
        <v>20</v>
      </c>
    </row>
    <row r="2692" spans="1:42">
      <c r="A2692">
        <v>15</v>
      </c>
      <c r="B2692">
        <v>126</v>
      </c>
      <c r="C2692">
        <v>2023</v>
      </c>
      <c r="D2692">
        <v>6</v>
      </c>
      <c r="E2692">
        <v>99</v>
      </c>
      <c r="F2692">
        <v>99</v>
      </c>
      <c r="G2692">
        <v>99</v>
      </c>
      <c r="H2692">
        <v>99</v>
      </c>
      <c r="I2692">
        <v>99</v>
      </c>
      <c r="J2692">
        <v>999</v>
      </c>
      <c r="K2692">
        <v>6</v>
      </c>
      <c r="M2692">
        <v>99</v>
      </c>
      <c r="N2692">
        <v>99</v>
      </c>
      <c r="O2692">
        <v>99</v>
      </c>
      <c r="P2692">
        <v>99</v>
      </c>
      <c r="Q2692">
        <v>39</v>
      </c>
      <c r="R2692">
        <v>5860</v>
      </c>
      <c r="S2692">
        <v>5850</v>
      </c>
      <c r="T2692">
        <v>4.1269624573378838</v>
      </c>
      <c r="U2692">
        <v>60.673504273504278</v>
      </c>
      <c r="V2692">
        <v>92.635756683427331</v>
      </c>
      <c r="W2692">
        <v>85.445880341880454</v>
      </c>
      <c r="X2692">
        <v>0</v>
      </c>
      <c r="Y2692">
        <v>0</v>
      </c>
      <c r="AA2692">
        <v>9.2286279384693621</v>
      </c>
      <c r="AB2692">
        <v>2.5428429194956994</v>
      </c>
      <c r="AC2692">
        <v>-32.707403923782223</v>
      </c>
      <c r="AD2692">
        <v>4.5288384997642819</v>
      </c>
      <c r="AE2692">
        <v>4.5934520905530221</v>
      </c>
      <c r="AF2692">
        <v>87</v>
      </c>
      <c r="AG2692">
        <v>0</v>
      </c>
      <c r="AH2692">
        <v>0</v>
      </c>
      <c r="AI2692">
        <v>62</v>
      </c>
      <c r="AJ2692">
        <v>131</v>
      </c>
      <c r="AK2692">
        <v>23</v>
      </c>
      <c r="AL2692">
        <v>158</v>
      </c>
      <c r="AM2692">
        <v>0</v>
      </c>
      <c r="AN2692">
        <v>102</v>
      </c>
      <c r="AO2692">
        <v>76</v>
      </c>
      <c r="AP2692">
        <v>15</v>
      </c>
    </row>
    <row r="2693" spans="1:42">
      <c r="A2693">
        <v>15</v>
      </c>
      <c r="B2693">
        <v>127</v>
      </c>
      <c r="C2693">
        <v>2023</v>
      </c>
      <c r="D2693">
        <v>7</v>
      </c>
      <c r="E2693">
        <v>99</v>
      </c>
      <c r="F2693">
        <v>99</v>
      </c>
      <c r="G2693">
        <v>99</v>
      </c>
      <c r="H2693">
        <v>99</v>
      </c>
      <c r="I2693">
        <v>99</v>
      </c>
      <c r="J2693">
        <v>999</v>
      </c>
      <c r="K2693">
        <v>6</v>
      </c>
      <c r="M2693">
        <v>99</v>
      </c>
      <c r="N2693">
        <v>99</v>
      </c>
      <c r="O2693">
        <v>99</v>
      </c>
      <c r="P2693">
        <v>99</v>
      </c>
      <c r="Q2693">
        <v>39</v>
      </c>
      <c r="R2693">
        <v>5918</v>
      </c>
      <c r="S2693">
        <v>5902</v>
      </c>
      <c r="T2693">
        <v>3.7832037850625215</v>
      </c>
      <c r="U2693">
        <v>60.889528973229417</v>
      </c>
      <c r="V2693">
        <v>90.396560212616876</v>
      </c>
      <c r="W2693">
        <v>83.339430701457132</v>
      </c>
      <c r="X2693">
        <v>0</v>
      </c>
      <c r="Y2693">
        <v>0</v>
      </c>
      <c r="AA2693">
        <v>9.4952568915930904</v>
      </c>
      <c r="AB2693">
        <v>2.5945349887705622</v>
      </c>
      <c r="AC2693">
        <v>-36.648185989319607</v>
      </c>
      <c r="AD2693">
        <v>4.8748342243346308</v>
      </c>
      <c r="AE2693">
        <v>4.8555997696617963</v>
      </c>
      <c r="AF2693">
        <v>61</v>
      </c>
      <c r="AG2693">
        <v>0</v>
      </c>
      <c r="AH2693">
        <v>0</v>
      </c>
      <c r="AI2693">
        <v>37</v>
      </c>
      <c r="AJ2693">
        <v>110</v>
      </c>
      <c r="AK2693">
        <v>14</v>
      </c>
      <c r="AL2693">
        <v>224</v>
      </c>
      <c r="AM2693">
        <v>0</v>
      </c>
      <c r="AN2693">
        <v>111</v>
      </c>
      <c r="AO2693">
        <v>38</v>
      </c>
      <c r="AP2693">
        <v>12</v>
      </c>
    </row>
    <row r="2694" spans="1:42">
      <c r="A2694">
        <v>15</v>
      </c>
      <c r="B2694">
        <v>128</v>
      </c>
      <c r="C2694">
        <v>2023</v>
      </c>
      <c r="D2694">
        <v>8</v>
      </c>
      <c r="E2694">
        <v>99</v>
      </c>
      <c r="F2694">
        <v>99</v>
      </c>
      <c r="G2694">
        <v>99</v>
      </c>
      <c r="H2694">
        <v>99</v>
      </c>
      <c r="I2694">
        <v>99</v>
      </c>
      <c r="J2694">
        <v>999</v>
      </c>
      <c r="K2694">
        <v>6</v>
      </c>
      <c r="M2694">
        <v>99</v>
      </c>
      <c r="N2694">
        <v>99</v>
      </c>
      <c r="O2694">
        <v>99</v>
      </c>
      <c r="P2694">
        <v>99</v>
      </c>
      <c r="Q2694">
        <v>54</v>
      </c>
      <c r="R2694">
        <v>6606</v>
      </c>
      <c r="S2694">
        <v>6602</v>
      </c>
      <c r="T2694">
        <v>4.1100514683620943</v>
      </c>
      <c r="U2694">
        <v>60.59754619812179</v>
      </c>
      <c r="V2694">
        <v>90.633555017800617</v>
      </c>
      <c r="W2694">
        <v>83.632535595274305</v>
      </c>
      <c r="X2694">
        <v>0</v>
      </c>
      <c r="Y2694">
        <v>0</v>
      </c>
      <c r="AA2694">
        <v>8.8663402256156232</v>
      </c>
      <c r="AB2694">
        <v>2.5349923159385597</v>
      </c>
      <c r="AC2694">
        <v>-30.49719952906468</v>
      </c>
      <c r="AD2694">
        <v>5.1035622957532114</v>
      </c>
      <c r="AE2694">
        <v>5.108474520884041</v>
      </c>
      <c r="AF2694">
        <v>83</v>
      </c>
      <c r="AG2694">
        <v>0</v>
      </c>
      <c r="AH2694">
        <v>0</v>
      </c>
      <c r="AI2694">
        <v>17</v>
      </c>
      <c r="AJ2694">
        <v>111</v>
      </c>
      <c r="AK2694">
        <v>31</v>
      </c>
      <c r="AL2694">
        <v>204</v>
      </c>
      <c r="AM2694">
        <v>0</v>
      </c>
      <c r="AN2694">
        <v>49</v>
      </c>
      <c r="AO2694">
        <v>47</v>
      </c>
      <c r="AP2694">
        <v>18</v>
      </c>
    </row>
    <row r="2695" spans="1:42">
      <c r="A2695">
        <v>15</v>
      </c>
      <c r="B2695">
        <v>129</v>
      </c>
      <c r="C2695">
        <v>2023</v>
      </c>
      <c r="D2695">
        <v>9</v>
      </c>
      <c r="E2695">
        <v>99</v>
      </c>
      <c r="F2695">
        <v>99</v>
      </c>
      <c r="G2695">
        <v>99</v>
      </c>
      <c r="H2695">
        <v>99</v>
      </c>
      <c r="I2695">
        <v>99</v>
      </c>
      <c r="J2695">
        <v>999</v>
      </c>
      <c r="K2695">
        <v>6</v>
      </c>
      <c r="M2695">
        <v>99</v>
      </c>
      <c r="N2695">
        <v>99</v>
      </c>
      <c r="O2695">
        <v>99</v>
      </c>
      <c r="P2695">
        <v>99</v>
      </c>
      <c r="Q2695">
        <v>46</v>
      </c>
      <c r="R2695">
        <v>4451</v>
      </c>
      <c r="S2695">
        <v>4451</v>
      </c>
      <c r="T2695">
        <v>3.9420354976409793</v>
      </c>
      <c r="U2695">
        <v>60.685913277915091</v>
      </c>
      <c r="V2695">
        <v>91.958372776103275</v>
      </c>
      <c r="W2695">
        <v>84.877578072343283</v>
      </c>
      <c r="X2695">
        <v>0</v>
      </c>
      <c r="Y2695">
        <v>0</v>
      </c>
      <c r="AA2695">
        <v>8.7387731653182268</v>
      </c>
      <c r="AB2695">
        <v>2.3828615001502076</v>
      </c>
      <c r="AC2695">
        <v>-30.550590631652756</v>
      </c>
      <c r="AD2695">
        <v>3.705214437932872</v>
      </c>
      <c r="AE2695">
        <v>3.7839300871650927</v>
      </c>
      <c r="AF2695">
        <v>69</v>
      </c>
      <c r="AG2695">
        <v>0</v>
      </c>
      <c r="AH2695">
        <v>0</v>
      </c>
      <c r="AI2695">
        <v>36</v>
      </c>
      <c r="AJ2695">
        <v>121</v>
      </c>
      <c r="AK2695">
        <v>10</v>
      </c>
      <c r="AL2695">
        <v>124</v>
      </c>
      <c r="AM2695">
        <v>0</v>
      </c>
      <c r="AN2695">
        <v>62</v>
      </c>
      <c r="AO2695">
        <v>98</v>
      </c>
      <c r="AP2695">
        <v>17</v>
      </c>
    </row>
    <row r="2696" spans="1:42">
      <c r="A2696">
        <v>15</v>
      </c>
      <c r="B2696">
        <v>130</v>
      </c>
      <c r="C2696">
        <v>2023</v>
      </c>
      <c r="D2696">
        <v>10</v>
      </c>
      <c r="E2696">
        <v>99</v>
      </c>
      <c r="F2696">
        <v>99</v>
      </c>
      <c r="G2696">
        <v>99</v>
      </c>
      <c r="H2696">
        <v>99</v>
      </c>
      <c r="I2696">
        <v>99</v>
      </c>
      <c r="J2696">
        <v>999</v>
      </c>
      <c r="K2696">
        <v>6</v>
      </c>
      <c r="M2696">
        <v>99</v>
      </c>
      <c r="N2696">
        <v>99</v>
      </c>
      <c r="O2696">
        <v>99</v>
      </c>
      <c r="P2696">
        <v>99</v>
      </c>
      <c r="Q2696">
        <v>43</v>
      </c>
      <c r="R2696">
        <v>4744</v>
      </c>
      <c r="S2696">
        <v>4739</v>
      </c>
      <c r="T2696">
        <v>3.6741146711635744</v>
      </c>
      <c r="U2696">
        <v>60.819582190335503</v>
      </c>
      <c r="V2696">
        <v>90.556176509117122</v>
      </c>
      <c r="W2696">
        <v>83.546760920025491</v>
      </c>
      <c r="X2696">
        <v>2.1079258010118045E-2</v>
      </c>
      <c r="Y2696">
        <v>4.2158516020236091E-2</v>
      </c>
      <c r="AA2696">
        <v>9.8172862364464901</v>
      </c>
      <c r="AB2696">
        <v>2.4197062690573929</v>
      </c>
      <c r="AC2696">
        <v>-42.071369426544528</v>
      </c>
      <c r="AD2696">
        <v>3.7731347082262929</v>
      </c>
      <c r="AE2696">
        <v>3.8010525445622738</v>
      </c>
      <c r="AF2696">
        <v>54</v>
      </c>
      <c r="AG2696">
        <v>0</v>
      </c>
      <c r="AH2696">
        <v>0</v>
      </c>
      <c r="AI2696">
        <v>29</v>
      </c>
      <c r="AJ2696">
        <v>69</v>
      </c>
      <c r="AK2696">
        <v>12</v>
      </c>
      <c r="AL2696">
        <v>118</v>
      </c>
      <c r="AM2696">
        <v>0</v>
      </c>
      <c r="AN2696">
        <v>99</v>
      </c>
      <c r="AO2696">
        <v>36</v>
      </c>
      <c r="AP2696">
        <v>16</v>
      </c>
    </row>
    <row r="2697" spans="1:42">
      <c r="A2697">
        <v>15</v>
      </c>
      <c r="B2697">
        <v>131</v>
      </c>
      <c r="C2697">
        <v>2023</v>
      </c>
      <c r="D2697">
        <v>11</v>
      </c>
      <c r="E2697">
        <v>99</v>
      </c>
      <c r="F2697">
        <v>99</v>
      </c>
      <c r="G2697">
        <v>99</v>
      </c>
      <c r="H2697">
        <v>99</v>
      </c>
      <c r="I2697">
        <v>99</v>
      </c>
      <c r="J2697">
        <v>999</v>
      </c>
      <c r="K2697">
        <v>6</v>
      </c>
      <c r="M2697">
        <v>99</v>
      </c>
      <c r="N2697">
        <v>99</v>
      </c>
      <c r="O2697">
        <v>99</v>
      </c>
      <c r="P2697">
        <v>99</v>
      </c>
      <c r="Q2697">
        <v>27</v>
      </c>
      <c r="R2697">
        <v>2376</v>
      </c>
      <c r="S2697">
        <v>2376</v>
      </c>
      <c r="T2697">
        <v>5.021043771043769</v>
      </c>
      <c r="U2697">
        <v>60.198232323232318</v>
      </c>
      <c r="V2697">
        <v>95.794574491757501</v>
      </c>
      <c r="W2697">
        <v>88.4183922558923</v>
      </c>
      <c r="X2697">
        <v>0</v>
      </c>
      <c r="Y2697">
        <v>0</v>
      </c>
      <c r="AA2697">
        <v>8.3246582688981441</v>
      </c>
      <c r="AB2697">
        <v>2.5108881227327595</v>
      </c>
      <c r="AC2697">
        <v>-30.231785576618343</v>
      </c>
      <c r="AD2697">
        <v>5.0055828259633008</v>
      </c>
      <c r="AE2697">
        <v>5.2893576785370175</v>
      </c>
      <c r="AF2697">
        <v>21</v>
      </c>
      <c r="AG2697">
        <v>0</v>
      </c>
      <c r="AH2697">
        <v>0</v>
      </c>
      <c r="AI2697">
        <v>7</v>
      </c>
      <c r="AJ2697">
        <v>78</v>
      </c>
      <c r="AK2697">
        <v>6</v>
      </c>
      <c r="AL2697">
        <v>108</v>
      </c>
      <c r="AM2697">
        <v>0</v>
      </c>
      <c r="AN2697">
        <v>44</v>
      </c>
      <c r="AO2697">
        <v>25</v>
      </c>
      <c r="AP2697">
        <v>13</v>
      </c>
    </row>
    <row r="2698" spans="1:42">
      <c r="A2698">
        <v>15</v>
      </c>
      <c r="B2698">
        <v>132</v>
      </c>
      <c r="C2698">
        <v>2023</v>
      </c>
      <c r="D2698">
        <v>12</v>
      </c>
      <c r="E2698">
        <v>99</v>
      </c>
      <c r="F2698">
        <v>99</v>
      </c>
      <c r="G2698">
        <v>99</v>
      </c>
      <c r="H2698">
        <v>99</v>
      </c>
      <c r="I2698">
        <v>99</v>
      </c>
      <c r="J2698">
        <v>999</v>
      </c>
      <c r="K2698">
        <v>6</v>
      </c>
      <c r="M2698">
        <v>99</v>
      </c>
      <c r="N2698">
        <v>99</v>
      </c>
      <c r="O2698">
        <v>99</v>
      </c>
      <c r="P2698">
        <v>99</v>
      </c>
      <c r="R2698">
        <v>0</v>
      </c>
    </row>
    <row r="2699" spans="1:42">
      <c r="A2699">
        <v>15</v>
      </c>
      <c r="B2699">
        <v>133</v>
      </c>
      <c r="C2699">
        <v>2023</v>
      </c>
      <c r="D2699">
        <v>1</v>
      </c>
      <c r="E2699">
        <v>99</v>
      </c>
      <c r="F2699">
        <v>99</v>
      </c>
      <c r="G2699">
        <v>99</v>
      </c>
      <c r="H2699">
        <v>99</v>
      </c>
      <c r="I2699">
        <v>99</v>
      </c>
      <c r="J2699">
        <v>999</v>
      </c>
      <c r="K2699">
        <v>7</v>
      </c>
      <c r="M2699">
        <v>99</v>
      </c>
      <c r="N2699">
        <v>99</v>
      </c>
      <c r="O2699">
        <v>99</v>
      </c>
      <c r="P2699">
        <v>99</v>
      </c>
      <c r="R2699">
        <v>0</v>
      </c>
    </row>
    <row r="2700" spans="1:42">
      <c r="A2700">
        <v>15</v>
      </c>
      <c r="B2700">
        <v>134</v>
      </c>
      <c r="C2700">
        <v>2023</v>
      </c>
      <c r="D2700">
        <v>2</v>
      </c>
      <c r="E2700">
        <v>99</v>
      </c>
      <c r="F2700">
        <v>99</v>
      </c>
      <c r="G2700">
        <v>99</v>
      </c>
      <c r="H2700">
        <v>99</v>
      </c>
      <c r="I2700">
        <v>99</v>
      </c>
      <c r="J2700">
        <v>999</v>
      </c>
      <c r="K2700">
        <v>7</v>
      </c>
      <c r="M2700">
        <v>99</v>
      </c>
      <c r="N2700">
        <v>99</v>
      </c>
      <c r="O2700">
        <v>99</v>
      </c>
      <c r="P2700">
        <v>99</v>
      </c>
      <c r="R2700">
        <v>0</v>
      </c>
    </row>
    <row r="2701" spans="1:42">
      <c r="A2701">
        <v>15</v>
      </c>
      <c r="B2701">
        <v>135</v>
      </c>
      <c r="C2701">
        <v>2023</v>
      </c>
      <c r="D2701">
        <v>3</v>
      </c>
      <c r="E2701">
        <v>99</v>
      </c>
      <c r="F2701">
        <v>99</v>
      </c>
      <c r="G2701">
        <v>99</v>
      </c>
      <c r="H2701">
        <v>99</v>
      </c>
      <c r="I2701">
        <v>99</v>
      </c>
      <c r="J2701">
        <v>999</v>
      </c>
      <c r="K2701">
        <v>7</v>
      </c>
      <c r="M2701">
        <v>99</v>
      </c>
      <c r="N2701">
        <v>99</v>
      </c>
      <c r="O2701">
        <v>99</v>
      </c>
      <c r="P2701">
        <v>99</v>
      </c>
      <c r="R2701">
        <v>0</v>
      </c>
    </row>
    <row r="2702" spans="1:42">
      <c r="A2702">
        <v>15</v>
      </c>
      <c r="B2702">
        <v>136</v>
      </c>
      <c r="C2702">
        <v>2023</v>
      </c>
      <c r="D2702">
        <v>4</v>
      </c>
      <c r="E2702">
        <v>99</v>
      </c>
      <c r="F2702">
        <v>99</v>
      </c>
      <c r="G2702">
        <v>99</v>
      </c>
      <c r="H2702">
        <v>99</v>
      </c>
      <c r="I2702">
        <v>99</v>
      </c>
      <c r="J2702">
        <v>999</v>
      </c>
      <c r="K2702">
        <v>7</v>
      </c>
      <c r="M2702">
        <v>99</v>
      </c>
      <c r="N2702">
        <v>99</v>
      </c>
      <c r="O2702">
        <v>99</v>
      </c>
      <c r="P2702">
        <v>99</v>
      </c>
      <c r="R2702">
        <v>0</v>
      </c>
    </row>
    <row r="2703" spans="1:42">
      <c r="A2703">
        <v>15</v>
      </c>
      <c r="B2703">
        <v>137</v>
      </c>
      <c r="C2703">
        <v>2023</v>
      </c>
      <c r="D2703">
        <v>5</v>
      </c>
      <c r="E2703">
        <v>99</v>
      </c>
      <c r="F2703">
        <v>99</v>
      </c>
      <c r="G2703">
        <v>99</v>
      </c>
      <c r="H2703">
        <v>99</v>
      </c>
      <c r="I2703">
        <v>99</v>
      </c>
      <c r="J2703">
        <v>999</v>
      </c>
      <c r="K2703">
        <v>7</v>
      </c>
      <c r="M2703">
        <v>99</v>
      </c>
      <c r="N2703">
        <v>99</v>
      </c>
      <c r="O2703">
        <v>99</v>
      </c>
      <c r="P2703">
        <v>99</v>
      </c>
      <c r="R2703">
        <v>0</v>
      </c>
    </row>
    <row r="2704" spans="1:42">
      <c r="A2704">
        <v>15</v>
      </c>
      <c r="B2704">
        <v>138</v>
      </c>
      <c r="C2704">
        <v>2023</v>
      </c>
      <c r="D2704">
        <v>6</v>
      </c>
      <c r="E2704">
        <v>99</v>
      </c>
      <c r="F2704">
        <v>99</v>
      </c>
      <c r="G2704">
        <v>99</v>
      </c>
      <c r="H2704">
        <v>99</v>
      </c>
      <c r="I2704">
        <v>99</v>
      </c>
      <c r="J2704">
        <v>999</v>
      </c>
      <c r="K2704">
        <v>7</v>
      </c>
      <c r="M2704">
        <v>99</v>
      </c>
      <c r="N2704">
        <v>99</v>
      </c>
      <c r="O2704">
        <v>99</v>
      </c>
      <c r="P2704">
        <v>99</v>
      </c>
      <c r="R2704">
        <v>0</v>
      </c>
    </row>
    <row r="2705" spans="1:42">
      <c r="A2705">
        <v>15</v>
      </c>
      <c r="B2705">
        <v>139</v>
      </c>
      <c r="C2705">
        <v>2023</v>
      </c>
      <c r="D2705">
        <v>7</v>
      </c>
      <c r="E2705">
        <v>99</v>
      </c>
      <c r="F2705">
        <v>99</v>
      </c>
      <c r="G2705">
        <v>99</v>
      </c>
      <c r="H2705">
        <v>99</v>
      </c>
      <c r="I2705">
        <v>99</v>
      </c>
      <c r="J2705">
        <v>999</v>
      </c>
      <c r="K2705">
        <v>7</v>
      </c>
      <c r="M2705">
        <v>99</v>
      </c>
      <c r="N2705">
        <v>99</v>
      </c>
      <c r="O2705">
        <v>99</v>
      </c>
      <c r="P2705">
        <v>99</v>
      </c>
      <c r="R2705">
        <v>0</v>
      </c>
    </row>
    <row r="2706" spans="1:42">
      <c r="A2706">
        <v>15</v>
      </c>
      <c r="B2706">
        <v>140</v>
      </c>
      <c r="C2706">
        <v>2023</v>
      </c>
      <c r="D2706">
        <v>8</v>
      </c>
      <c r="E2706">
        <v>99</v>
      </c>
      <c r="F2706">
        <v>99</v>
      </c>
      <c r="G2706">
        <v>99</v>
      </c>
      <c r="H2706">
        <v>99</v>
      </c>
      <c r="I2706">
        <v>99</v>
      </c>
      <c r="J2706">
        <v>999</v>
      </c>
      <c r="K2706">
        <v>7</v>
      </c>
      <c r="M2706">
        <v>99</v>
      </c>
      <c r="N2706">
        <v>99</v>
      </c>
      <c r="O2706">
        <v>99</v>
      </c>
      <c r="P2706">
        <v>99</v>
      </c>
      <c r="R2706">
        <v>0</v>
      </c>
    </row>
    <row r="2707" spans="1:42">
      <c r="A2707">
        <v>15</v>
      </c>
      <c r="B2707">
        <v>141</v>
      </c>
      <c r="C2707">
        <v>2023</v>
      </c>
      <c r="D2707">
        <v>9</v>
      </c>
      <c r="E2707">
        <v>99</v>
      </c>
      <c r="F2707">
        <v>99</v>
      </c>
      <c r="G2707">
        <v>99</v>
      </c>
      <c r="H2707">
        <v>99</v>
      </c>
      <c r="I2707">
        <v>99</v>
      </c>
      <c r="J2707">
        <v>999</v>
      </c>
      <c r="K2707">
        <v>7</v>
      </c>
      <c r="M2707">
        <v>99</v>
      </c>
      <c r="N2707">
        <v>99</v>
      </c>
      <c r="O2707">
        <v>99</v>
      </c>
      <c r="P2707">
        <v>99</v>
      </c>
      <c r="R2707">
        <v>0</v>
      </c>
    </row>
    <row r="2708" spans="1:42">
      <c r="A2708">
        <v>15</v>
      </c>
      <c r="B2708">
        <v>142</v>
      </c>
      <c r="C2708">
        <v>2023</v>
      </c>
      <c r="D2708">
        <v>10</v>
      </c>
      <c r="E2708">
        <v>99</v>
      </c>
      <c r="F2708">
        <v>99</v>
      </c>
      <c r="G2708">
        <v>99</v>
      </c>
      <c r="H2708">
        <v>99</v>
      </c>
      <c r="I2708">
        <v>99</v>
      </c>
      <c r="J2708">
        <v>999</v>
      </c>
      <c r="K2708">
        <v>7</v>
      </c>
      <c r="M2708">
        <v>99</v>
      </c>
      <c r="N2708">
        <v>99</v>
      </c>
      <c r="O2708">
        <v>99</v>
      </c>
      <c r="P2708">
        <v>99</v>
      </c>
      <c r="R2708">
        <v>0</v>
      </c>
    </row>
    <row r="2709" spans="1:42">
      <c r="A2709">
        <v>15</v>
      </c>
      <c r="B2709">
        <v>143</v>
      </c>
      <c r="C2709">
        <v>2023</v>
      </c>
      <c r="D2709">
        <v>11</v>
      </c>
      <c r="E2709">
        <v>99</v>
      </c>
      <c r="F2709">
        <v>99</v>
      </c>
      <c r="G2709">
        <v>99</v>
      </c>
      <c r="H2709">
        <v>99</v>
      </c>
      <c r="I2709">
        <v>99</v>
      </c>
      <c r="J2709">
        <v>999</v>
      </c>
      <c r="K2709">
        <v>7</v>
      </c>
      <c r="M2709">
        <v>99</v>
      </c>
      <c r="N2709">
        <v>99</v>
      </c>
      <c r="O2709">
        <v>99</v>
      </c>
      <c r="P2709">
        <v>99</v>
      </c>
      <c r="R2709">
        <v>0</v>
      </c>
    </row>
    <row r="2710" spans="1:42">
      <c r="A2710">
        <v>15</v>
      </c>
      <c r="B2710">
        <v>144</v>
      </c>
      <c r="C2710">
        <v>2023</v>
      </c>
      <c r="D2710">
        <v>12</v>
      </c>
      <c r="E2710">
        <v>99</v>
      </c>
      <c r="F2710">
        <v>99</v>
      </c>
      <c r="G2710">
        <v>99</v>
      </c>
      <c r="H2710">
        <v>99</v>
      </c>
      <c r="I2710">
        <v>99</v>
      </c>
      <c r="J2710">
        <v>999</v>
      </c>
      <c r="K2710">
        <v>7</v>
      </c>
      <c r="M2710">
        <v>99</v>
      </c>
      <c r="N2710">
        <v>99</v>
      </c>
      <c r="O2710">
        <v>99</v>
      </c>
      <c r="P2710">
        <v>99</v>
      </c>
      <c r="R2710">
        <v>0</v>
      </c>
    </row>
    <row r="2711" spans="1:42">
      <c r="A2711">
        <v>15</v>
      </c>
      <c r="B2711">
        <v>145</v>
      </c>
      <c r="C2711">
        <v>2023</v>
      </c>
      <c r="D2711">
        <v>1</v>
      </c>
      <c r="E2711">
        <v>99</v>
      </c>
      <c r="F2711">
        <v>99</v>
      </c>
      <c r="G2711">
        <v>99</v>
      </c>
      <c r="H2711">
        <v>99</v>
      </c>
      <c r="I2711">
        <v>99</v>
      </c>
      <c r="J2711">
        <v>999</v>
      </c>
      <c r="K2711">
        <v>8</v>
      </c>
      <c r="M2711">
        <v>99</v>
      </c>
      <c r="N2711">
        <v>99</v>
      </c>
      <c r="O2711">
        <v>99</v>
      </c>
      <c r="P2711">
        <v>99</v>
      </c>
      <c r="Q2711">
        <v>5</v>
      </c>
      <c r="R2711">
        <v>263</v>
      </c>
      <c r="S2711">
        <v>263</v>
      </c>
      <c r="T2711">
        <v>6.775665399239541</v>
      </c>
      <c r="U2711">
        <v>59.475285171102641</v>
      </c>
      <c r="V2711">
        <v>95.294728299601587</v>
      </c>
      <c r="W2711">
        <v>87.957034220532307</v>
      </c>
      <c r="X2711">
        <v>0</v>
      </c>
      <c r="Y2711">
        <v>0</v>
      </c>
      <c r="AA2711">
        <v>12.325571503064763</v>
      </c>
      <c r="AB2711">
        <v>2.2952996719549819</v>
      </c>
      <c r="AC2711">
        <v>-25.57528249405367</v>
      </c>
      <c r="AD2711">
        <v>0.20114568913430872</v>
      </c>
      <c r="AE2711">
        <v>0.20746199711572971</v>
      </c>
      <c r="AF2711">
        <v>5</v>
      </c>
      <c r="AG2711">
        <v>0</v>
      </c>
      <c r="AH2711">
        <v>0</v>
      </c>
      <c r="AI2711">
        <v>2</v>
      </c>
      <c r="AJ2711">
        <v>6</v>
      </c>
      <c r="AK2711">
        <v>2</v>
      </c>
      <c r="AL2711">
        <v>11</v>
      </c>
      <c r="AM2711">
        <v>0</v>
      </c>
      <c r="AN2711">
        <v>5</v>
      </c>
      <c r="AO2711">
        <v>1</v>
      </c>
      <c r="AP2711">
        <v>5</v>
      </c>
    </row>
    <row r="2712" spans="1:42">
      <c r="A2712">
        <v>15</v>
      </c>
      <c r="B2712">
        <v>146</v>
      </c>
      <c r="C2712">
        <v>2023</v>
      </c>
      <c r="D2712">
        <v>2</v>
      </c>
      <c r="E2712">
        <v>99</v>
      </c>
      <c r="F2712">
        <v>99</v>
      </c>
      <c r="G2712">
        <v>99</v>
      </c>
      <c r="H2712">
        <v>99</v>
      </c>
      <c r="I2712">
        <v>99</v>
      </c>
      <c r="J2712">
        <v>999</v>
      </c>
      <c r="K2712">
        <v>8</v>
      </c>
      <c r="M2712">
        <v>99</v>
      </c>
      <c r="N2712">
        <v>99</v>
      </c>
      <c r="O2712">
        <v>99</v>
      </c>
      <c r="P2712">
        <v>99</v>
      </c>
      <c r="Q2712">
        <v>4</v>
      </c>
      <c r="R2712">
        <v>160</v>
      </c>
      <c r="S2712">
        <v>160</v>
      </c>
      <c r="T2712">
        <v>6</v>
      </c>
      <c r="U2712">
        <v>59.831249999999997</v>
      </c>
      <c r="V2712">
        <v>90.008125677139674</v>
      </c>
      <c r="W2712">
        <v>83.077500000000001</v>
      </c>
      <c r="X2712">
        <v>0</v>
      </c>
      <c r="Y2712">
        <v>0</v>
      </c>
      <c r="AA2712">
        <v>7.9057332835102052</v>
      </c>
      <c r="AB2712">
        <v>2.0006932392299874</v>
      </c>
      <c r="AC2712">
        <v>-16.564807691537251</v>
      </c>
      <c r="AD2712">
        <v>0.14544528984519173</v>
      </c>
      <c r="AE2712">
        <v>0.14316015740509044</v>
      </c>
      <c r="AF2712">
        <v>2</v>
      </c>
      <c r="AG2712">
        <v>0</v>
      </c>
      <c r="AH2712">
        <v>0</v>
      </c>
      <c r="AI2712">
        <v>1</v>
      </c>
      <c r="AJ2712">
        <v>5</v>
      </c>
      <c r="AK2712">
        <v>2</v>
      </c>
      <c r="AL2712">
        <v>15</v>
      </c>
      <c r="AM2712">
        <v>0</v>
      </c>
      <c r="AN2712">
        <v>25</v>
      </c>
      <c r="AO2712">
        <v>3</v>
      </c>
      <c r="AP2712">
        <v>4</v>
      </c>
    </row>
    <row r="2713" spans="1:42">
      <c r="A2713">
        <v>15</v>
      </c>
      <c r="B2713">
        <v>147</v>
      </c>
      <c r="C2713">
        <v>2023</v>
      </c>
      <c r="D2713">
        <v>3</v>
      </c>
      <c r="E2713">
        <v>99</v>
      </c>
      <c r="F2713">
        <v>99</v>
      </c>
      <c r="G2713">
        <v>99</v>
      </c>
      <c r="H2713">
        <v>99</v>
      </c>
      <c r="I2713">
        <v>99</v>
      </c>
      <c r="J2713">
        <v>999</v>
      </c>
      <c r="K2713">
        <v>8</v>
      </c>
      <c r="M2713">
        <v>99</v>
      </c>
      <c r="N2713">
        <v>99</v>
      </c>
      <c r="O2713">
        <v>99</v>
      </c>
      <c r="P2713">
        <v>99</v>
      </c>
      <c r="Q2713">
        <v>9</v>
      </c>
      <c r="R2713">
        <v>343</v>
      </c>
      <c r="S2713">
        <v>343</v>
      </c>
      <c r="T2713">
        <v>6.612244897959183</v>
      </c>
      <c r="U2713">
        <v>59.233236151603506</v>
      </c>
      <c r="V2713">
        <v>99.915663525896321</v>
      </c>
      <c r="W2713">
        <v>92.22215743440232</v>
      </c>
      <c r="X2713">
        <v>0</v>
      </c>
      <c r="Y2713">
        <v>0</v>
      </c>
      <c r="AA2713">
        <v>11.708317494519649</v>
      </c>
      <c r="AB2713">
        <v>3.1555130652819465</v>
      </c>
      <c r="AC2713">
        <v>-30.900816845679095</v>
      </c>
      <c r="AD2713">
        <v>0.25868245408952073</v>
      </c>
      <c r="AE2713">
        <v>0.28363929111392938</v>
      </c>
      <c r="AF2713">
        <v>4</v>
      </c>
      <c r="AG2713">
        <v>0</v>
      </c>
      <c r="AH2713">
        <v>0</v>
      </c>
      <c r="AI2713">
        <v>1</v>
      </c>
      <c r="AJ2713">
        <v>12</v>
      </c>
      <c r="AK2713">
        <v>1</v>
      </c>
      <c r="AL2713">
        <v>9</v>
      </c>
      <c r="AM2713">
        <v>0</v>
      </c>
      <c r="AN2713">
        <v>2</v>
      </c>
      <c r="AO2713">
        <v>0</v>
      </c>
      <c r="AP2713">
        <v>9</v>
      </c>
    </row>
    <row r="2714" spans="1:42">
      <c r="A2714">
        <v>15</v>
      </c>
      <c r="B2714">
        <v>148</v>
      </c>
      <c r="C2714">
        <v>2023</v>
      </c>
      <c r="D2714">
        <v>4</v>
      </c>
      <c r="E2714">
        <v>99</v>
      </c>
      <c r="F2714">
        <v>99</v>
      </c>
      <c r="G2714">
        <v>99</v>
      </c>
      <c r="H2714">
        <v>99</v>
      </c>
      <c r="I2714">
        <v>99</v>
      </c>
      <c r="J2714">
        <v>999</v>
      </c>
      <c r="K2714">
        <v>8</v>
      </c>
      <c r="M2714">
        <v>99</v>
      </c>
      <c r="N2714">
        <v>99</v>
      </c>
      <c r="O2714">
        <v>99</v>
      </c>
      <c r="P2714">
        <v>99</v>
      </c>
      <c r="Q2714">
        <v>8</v>
      </c>
      <c r="R2714">
        <v>181</v>
      </c>
      <c r="S2714">
        <v>181</v>
      </c>
      <c r="T2714">
        <v>5.6022099447513822</v>
      </c>
      <c r="U2714">
        <v>59.944751381215475</v>
      </c>
      <c r="V2714">
        <v>96.767686441641757</v>
      </c>
      <c r="W2714">
        <v>89.316574585635379</v>
      </c>
      <c r="X2714">
        <v>0</v>
      </c>
      <c r="Y2714">
        <v>0</v>
      </c>
      <c r="AA2714">
        <v>9.5386130882717062</v>
      </c>
      <c r="AB2714">
        <v>3.2969494638101993</v>
      </c>
      <c r="AC2714">
        <v>-4.4822148742466652</v>
      </c>
      <c r="AD2714">
        <v>0.17178216882106179</v>
      </c>
      <c r="AE2714">
        <v>0.17949556088157351</v>
      </c>
      <c r="AF2714">
        <v>1</v>
      </c>
      <c r="AG2714">
        <v>0</v>
      </c>
      <c r="AH2714">
        <v>0</v>
      </c>
      <c r="AI2714">
        <v>0</v>
      </c>
      <c r="AJ2714">
        <v>5</v>
      </c>
      <c r="AK2714">
        <v>1</v>
      </c>
      <c r="AL2714">
        <v>16</v>
      </c>
      <c r="AM2714">
        <v>0</v>
      </c>
      <c r="AN2714">
        <v>1</v>
      </c>
      <c r="AO2714">
        <v>0</v>
      </c>
      <c r="AP2714">
        <v>8</v>
      </c>
    </row>
    <row r="2715" spans="1:42">
      <c r="A2715">
        <v>15</v>
      </c>
      <c r="B2715">
        <v>149</v>
      </c>
      <c r="C2715">
        <v>2023</v>
      </c>
      <c r="D2715">
        <v>5</v>
      </c>
      <c r="E2715">
        <v>99</v>
      </c>
      <c r="F2715">
        <v>99</v>
      </c>
      <c r="G2715">
        <v>99</v>
      </c>
      <c r="H2715">
        <v>99</v>
      </c>
      <c r="I2715">
        <v>99</v>
      </c>
      <c r="J2715">
        <v>999</v>
      </c>
      <c r="K2715">
        <v>8</v>
      </c>
      <c r="M2715">
        <v>99</v>
      </c>
      <c r="N2715">
        <v>99</v>
      </c>
      <c r="O2715">
        <v>99</v>
      </c>
      <c r="P2715">
        <v>99</v>
      </c>
      <c r="Q2715">
        <v>10</v>
      </c>
      <c r="R2715">
        <v>298</v>
      </c>
      <c r="S2715">
        <v>298</v>
      </c>
      <c r="T2715">
        <v>4.8523489932885919</v>
      </c>
      <c r="U2715">
        <v>60.087248322147651</v>
      </c>
      <c r="V2715">
        <v>96.266551295382015</v>
      </c>
      <c r="W2715">
        <v>88.854026845637577</v>
      </c>
      <c r="X2715">
        <v>0</v>
      </c>
      <c r="Y2715">
        <v>0</v>
      </c>
      <c r="AA2715">
        <v>11.164751605628778</v>
      </c>
      <c r="AB2715">
        <v>2.5235345562239928</v>
      </c>
      <c r="AC2715">
        <v>-32.093750873957674</v>
      </c>
      <c r="AD2715">
        <v>0.23907706625162459</v>
      </c>
      <c r="AE2715">
        <v>0.2511164408305217</v>
      </c>
      <c r="AF2715">
        <v>1</v>
      </c>
      <c r="AG2715">
        <v>0</v>
      </c>
      <c r="AH2715">
        <v>0</v>
      </c>
      <c r="AI2715">
        <v>2</v>
      </c>
      <c r="AJ2715">
        <v>8</v>
      </c>
      <c r="AK2715">
        <v>1</v>
      </c>
      <c r="AL2715">
        <v>63</v>
      </c>
      <c r="AM2715">
        <v>0</v>
      </c>
      <c r="AN2715">
        <v>2</v>
      </c>
      <c r="AO2715">
        <v>0</v>
      </c>
      <c r="AP2715">
        <v>8</v>
      </c>
    </row>
    <row r="2716" spans="1:42">
      <c r="A2716">
        <v>15</v>
      </c>
      <c r="B2716">
        <v>150</v>
      </c>
      <c r="C2716">
        <v>2023</v>
      </c>
      <c r="D2716">
        <v>6</v>
      </c>
      <c r="E2716">
        <v>99</v>
      </c>
      <c r="F2716">
        <v>99</v>
      </c>
      <c r="G2716">
        <v>99</v>
      </c>
      <c r="H2716">
        <v>99</v>
      </c>
      <c r="I2716">
        <v>99</v>
      </c>
      <c r="J2716">
        <v>999</v>
      </c>
      <c r="K2716">
        <v>8</v>
      </c>
      <c r="M2716">
        <v>99</v>
      </c>
      <c r="N2716">
        <v>99</v>
      </c>
      <c r="O2716">
        <v>99</v>
      </c>
      <c r="P2716">
        <v>99</v>
      </c>
      <c r="Q2716">
        <v>8</v>
      </c>
      <c r="R2716">
        <v>523</v>
      </c>
      <c r="S2716">
        <v>523</v>
      </c>
      <c r="T2716">
        <v>6.9636711281070722</v>
      </c>
      <c r="U2716">
        <v>58.95793499043976</v>
      </c>
      <c r="V2716">
        <v>97.533812967524298</v>
      </c>
      <c r="W2716">
        <v>90.023709369024971</v>
      </c>
      <c r="X2716">
        <v>0</v>
      </c>
      <c r="Y2716">
        <v>0</v>
      </c>
      <c r="AA2716">
        <v>9.358511223526417</v>
      </c>
      <c r="AB2716">
        <v>2.9421037236681582</v>
      </c>
      <c r="AC2716">
        <v>-35.405778586431992</v>
      </c>
      <c r="AD2716">
        <v>0.40419497190729009</v>
      </c>
      <c r="AE2716">
        <v>0.43266402786919994</v>
      </c>
      <c r="AF2716">
        <v>6</v>
      </c>
      <c r="AG2716">
        <v>0</v>
      </c>
      <c r="AH2716">
        <v>0</v>
      </c>
      <c r="AI2716">
        <v>0</v>
      </c>
      <c r="AJ2716">
        <v>26</v>
      </c>
      <c r="AK2716">
        <v>4</v>
      </c>
      <c r="AL2716">
        <v>74</v>
      </c>
      <c r="AM2716">
        <v>0</v>
      </c>
      <c r="AN2716">
        <v>0</v>
      </c>
      <c r="AO2716">
        <v>25</v>
      </c>
      <c r="AP2716">
        <v>6</v>
      </c>
    </row>
    <row r="2717" spans="1:42">
      <c r="A2717">
        <v>15</v>
      </c>
      <c r="B2717">
        <v>151</v>
      </c>
      <c r="C2717">
        <v>2023</v>
      </c>
      <c r="D2717">
        <v>7</v>
      </c>
      <c r="E2717">
        <v>99</v>
      </c>
      <c r="F2717">
        <v>99</v>
      </c>
      <c r="G2717">
        <v>99</v>
      </c>
      <c r="H2717">
        <v>99</v>
      </c>
      <c r="I2717">
        <v>99</v>
      </c>
      <c r="J2717">
        <v>999</v>
      </c>
      <c r="K2717">
        <v>8</v>
      </c>
      <c r="M2717">
        <v>99</v>
      </c>
      <c r="N2717">
        <v>99</v>
      </c>
      <c r="O2717">
        <v>99</v>
      </c>
      <c r="P2717">
        <v>99</v>
      </c>
      <c r="Q2717">
        <v>6</v>
      </c>
      <c r="R2717">
        <v>232</v>
      </c>
      <c r="S2717">
        <v>232</v>
      </c>
      <c r="T2717">
        <v>8.1293103448275854</v>
      </c>
      <c r="U2717">
        <v>58.668103448275858</v>
      </c>
      <c r="V2717">
        <v>94.03930212575186</v>
      </c>
      <c r="W2717">
        <v>86.798275862068891</v>
      </c>
      <c r="X2717">
        <v>0</v>
      </c>
      <c r="Y2717">
        <v>0</v>
      </c>
      <c r="AA2717">
        <v>13.161631035328281</v>
      </c>
      <c r="AB2717">
        <v>2.6921373106962205</v>
      </c>
      <c r="AC2717">
        <v>-44.461538618587497</v>
      </c>
      <c r="AD2717">
        <v>0.19110536330612279</v>
      </c>
      <c r="AE2717">
        <v>0.198788945977833</v>
      </c>
      <c r="AF2717">
        <v>1</v>
      </c>
      <c r="AG2717">
        <v>0</v>
      </c>
      <c r="AH2717">
        <v>0</v>
      </c>
      <c r="AI2717">
        <v>3</v>
      </c>
      <c r="AJ2717">
        <v>6</v>
      </c>
      <c r="AK2717">
        <v>2</v>
      </c>
      <c r="AL2717">
        <v>58</v>
      </c>
      <c r="AM2717">
        <v>0</v>
      </c>
      <c r="AN2717">
        <v>5</v>
      </c>
      <c r="AO2717">
        <v>0</v>
      </c>
      <c r="AP2717">
        <v>6</v>
      </c>
    </row>
    <row r="2718" spans="1:42">
      <c r="A2718">
        <v>15</v>
      </c>
      <c r="B2718">
        <v>152</v>
      </c>
      <c r="C2718">
        <v>2023</v>
      </c>
      <c r="D2718">
        <v>8</v>
      </c>
      <c r="E2718">
        <v>99</v>
      </c>
      <c r="F2718">
        <v>99</v>
      </c>
      <c r="G2718">
        <v>99</v>
      </c>
      <c r="H2718">
        <v>99</v>
      </c>
      <c r="I2718">
        <v>99</v>
      </c>
      <c r="J2718">
        <v>999</v>
      </c>
      <c r="K2718">
        <v>8</v>
      </c>
      <c r="M2718">
        <v>99</v>
      </c>
      <c r="N2718">
        <v>99</v>
      </c>
      <c r="O2718">
        <v>99</v>
      </c>
      <c r="P2718">
        <v>99</v>
      </c>
      <c r="Q2718">
        <v>9</v>
      </c>
      <c r="R2718">
        <v>301</v>
      </c>
      <c r="S2718">
        <v>301</v>
      </c>
      <c r="T2718">
        <v>9.0066445182724255</v>
      </c>
      <c r="U2718">
        <v>58.043189368770754</v>
      </c>
      <c r="V2718">
        <v>97.901181687621317</v>
      </c>
      <c r="W2718">
        <v>90.362790697674399</v>
      </c>
      <c r="X2718">
        <v>0</v>
      </c>
      <c r="Y2718">
        <v>0</v>
      </c>
      <c r="AA2718">
        <v>9.4247365298552168</v>
      </c>
      <c r="AB2718">
        <v>2.9707536423174408</v>
      </c>
      <c r="AC2718">
        <v>-30.242601070906872</v>
      </c>
      <c r="AD2718">
        <v>0.23254196957640275</v>
      </c>
      <c r="AE2718">
        <v>0.25164979332930471</v>
      </c>
      <c r="AF2718">
        <v>0</v>
      </c>
      <c r="AG2718">
        <v>0</v>
      </c>
      <c r="AH2718">
        <v>0</v>
      </c>
      <c r="AI2718">
        <v>1</v>
      </c>
      <c r="AJ2718">
        <v>15</v>
      </c>
      <c r="AK2718">
        <v>0</v>
      </c>
      <c r="AL2718">
        <v>57</v>
      </c>
      <c r="AM2718">
        <v>0</v>
      </c>
      <c r="AN2718">
        <v>2</v>
      </c>
      <c r="AO2718">
        <v>0</v>
      </c>
      <c r="AP2718">
        <v>7</v>
      </c>
    </row>
    <row r="2719" spans="1:42">
      <c r="A2719">
        <v>15</v>
      </c>
      <c r="B2719">
        <v>153</v>
      </c>
      <c r="C2719">
        <v>2023</v>
      </c>
      <c r="D2719">
        <v>9</v>
      </c>
      <c r="E2719">
        <v>99</v>
      </c>
      <c r="F2719">
        <v>99</v>
      </c>
      <c r="G2719">
        <v>99</v>
      </c>
      <c r="H2719">
        <v>99</v>
      </c>
      <c r="I2719">
        <v>99</v>
      </c>
      <c r="J2719">
        <v>999</v>
      </c>
      <c r="K2719">
        <v>8</v>
      </c>
      <c r="M2719">
        <v>99</v>
      </c>
      <c r="N2719">
        <v>99</v>
      </c>
      <c r="O2719">
        <v>99</v>
      </c>
      <c r="P2719">
        <v>99</v>
      </c>
      <c r="Q2719">
        <v>9</v>
      </c>
      <c r="R2719">
        <v>294</v>
      </c>
      <c r="S2719">
        <v>294</v>
      </c>
      <c r="T2719">
        <v>9.136054421768705</v>
      </c>
      <c r="U2719">
        <v>58</v>
      </c>
      <c r="V2719">
        <v>102.90239606134978</v>
      </c>
      <c r="W2719">
        <v>94.978911564625918</v>
      </c>
      <c r="X2719">
        <v>0</v>
      </c>
      <c r="Y2719">
        <v>0</v>
      </c>
      <c r="AA2719">
        <v>11.225876517100968</v>
      </c>
      <c r="AB2719">
        <v>3.0101867865293555</v>
      </c>
      <c r="AC2719">
        <v>-40.40929225250693</v>
      </c>
      <c r="AD2719">
        <v>0.24473894512519984</v>
      </c>
      <c r="AE2719">
        <v>0.2796836311168045</v>
      </c>
      <c r="AF2719">
        <v>0</v>
      </c>
      <c r="AG2719">
        <v>0</v>
      </c>
      <c r="AH2719">
        <v>0</v>
      </c>
      <c r="AI2719">
        <v>1</v>
      </c>
      <c r="AJ2719">
        <v>9</v>
      </c>
      <c r="AK2719">
        <v>0</v>
      </c>
      <c r="AL2719">
        <v>35</v>
      </c>
      <c r="AM2719">
        <v>0</v>
      </c>
      <c r="AN2719">
        <v>1</v>
      </c>
      <c r="AO2719">
        <v>1</v>
      </c>
      <c r="AP2719">
        <v>8</v>
      </c>
    </row>
    <row r="2720" spans="1:42">
      <c r="A2720">
        <v>15</v>
      </c>
      <c r="B2720">
        <v>154</v>
      </c>
      <c r="C2720">
        <v>2023</v>
      </c>
      <c r="D2720">
        <v>10</v>
      </c>
      <c r="E2720">
        <v>99</v>
      </c>
      <c r="F2720">
        <v>99</v>
      </c>
      <c r="G2720">
        <v>99</v>
      </c>
      <c r="H2720">
        <v>99</v>
      </c>
      <c r="I2720">
        <v>99</v>
      </c>
      <c r="J2720">
        <v>999</v>
      </c>
      <c r="K2720">
        <v>8</v>
      </c>
      <c r="M2720">
        <v>99</v>
      </c>
      <c r="N2720">
        <v>99</v>
      </c>
      <c r="O2720">
        <v>99</v>
      </c>
      <c r="P2720">
        <v>99</v>
      </c>
      <c r="Q2720">
        <v>10</v>
      </c>
      <c r="R2720">
        <v>251</v>
      </c>
      <c r="S2720">
        <v>251</v>
      </c>
      <c r="T2720">
        <v>9.2270916334661379</v>
      </c>
      <c r="U2720">
        <v>57.051792828685265</v>
      </c>
      <c r="V2720">
        <v>104.80461685220116</v>
      </c>
      <c r="W2720">
        <v>96.734661354581675</v>
      </c>
      <c r="X2720">
        <v>0</v>
      </c>
      <c r="Y2720">
        <v>0</v>
      </c>
      <c r="AA2720">
        <v>11.495827832506848</v>
      </c>
      <c r="AB2720">
        <v>3.5707569996718966</v>
      </c>
      <c r="AC2720">
        <v>-40.16548470941553</v>
      </c>
      <c r="AD2720">
        <v>0.19963254885430004</v>
      </c>
      <c r="AE2720">
        <v>0.23310059630268648</v>
      </c>
      <c r="AF2720">
        <v>3</v>
      </c>
      <c r="AG2720">
        <v>0</v>
      </c>
      <c r="AH2720">
        <v>0</v>
      </c>
      <c r="AI2720">
        <v>0</v>
      </c>
      <c r="AJ2720">
        <v>12</v>
      </c>
      <c r="AK2720">
        <v>8</v>
      </c>
      <c r="AL2720">
        <v>41</v>
      </c>
      <c r="AM2720">
        <v>0</v>
      </c>
      <c r="AN2720">
        <v>2</v>
      </c>
      <c r="AO2720">
        <v>1</v>
      </c>
      <c r="AP2720">
        <v>7</v>
      </c>
    </row>
    <row r="2721" spans="1:42">
      <c r="A2721">
        <v>15</v>
      </c>
      <c r="B2721">
        <v>155</v>
      </c>
      <c r="C2721">
        <v>2023</v>
      </c>
      <c r="D2721">
        <v>11</v>
      </c>
      <c r="E2721">
        <v>99</v>
      </c>
      <c r="F2721">
        <v>99</v>
      </c>
      <c r="G2721">
        <v>99</v>
      </c>
      <c r="H2721">
        <v>99</v>
      </c>
      <c r="I2721">
        <v>99</v>
      </c>
      <c r="J2721">
        <v>999</v>
      </c>
      <c r="K2721">
        <v>8</v>
      </c>
      <c r="M2721">
        <v>99</v>
      </c>
      <c r="N2721">
        <v>99</v>
      </c>
      <c r="O2721">
        <v>99</v>
      </c>
      <c r="P2721">
        <v>99</v>
      </c>
      <c r="Q2721">
        <v>8</v>
      </c>
      <c r="R2721">
        <v>149</v>
      </c>
      <c r="S2721">
        <v>149</v>
      </c>
      <c r="T2721">
        <v>9.1744966442953029</v>
      </c>
      <c r="U2721">
        <v>57.691275167785243</v>
      </c>
      <c r="V2721">
        <v>96.229104103194302</v>
      </c>
      <c r="W2721">
        <v>88.819463087248309</v>
      </c>
      <c r="X2721">
        <v>0</v>
      </c>
      <c r="Y2721">
        <v>0</v>
      </c>
      <c r="AA2721">
        <v>12.042763166241016</v>
      </c>
      <c r="AB2721">
        <v>3.0584887456885834</v>
      </c>
      <c r="AC2721">
        <v>-3.2125107109275239</v>
      </c>
      <c r="AD2721">
        <v>0.31390229001200842</v>
      </c>
      <c r="AE2721">
        <v>0.33320253583492698</v>
      </c>
      <c r="AF2721">
        <v>0</v>
      </c>
      <c r="AG2721">
        <v>0</v>
      </c>
      <c r="AH2721">
        <v>0</v>
      </c>
      <c r="AI2721">
        <v>1</v>
      </c>
      <c r="AJ2721">
        <v>8</v>
      </c>
      <c r="AK2721">
        <v>1</v>
      </c>
      <c r="AL2721">
        <v>18</v>
      </c>
      <c r="AM2721">
        <v>0</v>
      </c>
      <c r="AN2721">
        <v>0</v>
      </c>
      <c r="AO2721">
        <v>0</v>
      </c>
      <c r="AP2721">
        <v>6</v>
      </c>
    </row>
    <row r="2722" spans="1:42">
      <c r="A2722">
        <v>15</v>
      </c>
      <c r="B2722">
        <v>156</v>
      </c>
      <c r="C2722">
        <v>2023</v>
      </c>
      <c r="D2722">
        <v>12</v>
      </c>
      <c r="E2722">
        <v>99</v>
      </c>
      <c r="F2722">
        <v>99</v>
      </c>
      <c r="G2722">
        <v>99</v>
      </c>
      <c r="H2722">
        <v>99</v>
      </c>
      <c r="I2722">
        <v>99</v>
      </c>
      <c r="J2722">
        <v>999</v>
      </c>
      <c r="K2722">
        <v>8</v>
      </c>
      <c r="M2722">
        <v>99</v>
      </c>
      <c r="N2722">
        <v>99</v>
      </c>
      <c r="O2722">
        <v>99</v>
      </c>
      <c r="P2722">
        <v>99</v>
      </c>
      <c r="R2722">
        <v>0</v>
      </c>
    </row>
    <row r="2723" spans="1:42">
      <c r="A2723">
        <v>15</v>
      </c>
      <c r="B2723">
        <v>157</v>
      </c>
      <c r="C2723">
        <v>2023</v>
      </c>
      <c r="D2723">
        <v>1</v>
      </c>
      <c r="E2723">
        <v>99</v>
      </c>
      <c r="F2723">
        <v>99</v>
      </c>
      <c r="G2723">
        <v>99</v>
      </c>
      <c r="H2723">
        <v>99</v>
      </c>
      <c r="I2723">
        <v>99</v>
      </c>
      <c r="J2723">
        <v>999</v>
      </c>
      <c r="K2723">
        <v>9</v>
      </c>
      <c r="M2723">
        <v>99</v>
      </c>
      <c r="N2723">
        <v>99</v>
      </c>
      <c r="O2723">
        <v>99</v>
      </c>
      <c r="P2723">
        <v>99</v>
      </c>
      <c r="R2723">
        <v>0</v>
      </c>
    </row>
    <row r="2724" spans="1:42">
      <c r="A2724">
        <v>15</v>
      </c>
      <c r="B2724">
        <v>158</v>
      </c>
      <c r="C2724">
        <v>2023</v>
      </c>
      <c r="D2724">
        <v>2</v>
      </c>
      <c r="E2724">
        <v>99</v>
      </c>
      <c r="F2724">
        <v>99</v>
      </c>
      <c r="G2724">
        <v>99</v>
      </c>
      <c r="H2724">
        <v>99</v>
      </c>
      <c r="I2724">
        <v>99</v>
      </c>
      <c r="J2724">
        <v>999</v>
      </c>
      <c r="K2724">
        <v>9</v>
      </c>
      <c r="M2724">
        <v>99</v>
      </c>
      <c r="N2724">
        <v>99</v>
      </c>
      <c r="O2724">
        <v>99</v>
      </c>
      <c r="P2724">
        <v>99</v>
      </c>
      <c r="R2724">
        <v>0</v>
      </c>
    </row>
    <row r="2725" spans="1:42">
      <c r="A2725">
        <v>15</v>
      </c>
      <c r="B2725">
        <v>159</v>
      </c>
      <c r="C2725">
        <v>2023</v>
      </c>
      <c r="D2725">
        <v>3</v>
      </c>
      <c r="E2725">
        <v>99</v>
      </c>
      <c r="F2725">
        <v>99</v>
      </c>
      <c r="G2725">
        <v>99</v>
      </c>
      <c r="H2725">
        <v>99</v>
      </c>
      <c r="I2725">
        <v>99</v>
      </c>
      <c r="J2725">
        <v>999</v>
      </c>
      <c r="K2725">
        <v>9</v>
      </c>
      <c r="M2725">
        <v>99</v>
      </c>
      <c r="N2725">
        <v>99</v>
      </c>
      <c r="O2725">
        <v>99</v>
      </c>
      <c r="P2725">
        <v>99</v>
      </c>
      <c r="R2725">
        <v>0</v>
      </c>
    </row>
    <row r="2726" spans="1:42">
      <c r="A2726">
        <v>15</v>
      </c>
      <c r="B2726">
        <v>160</v>
      </c>
      <c r="C2726">
        <v>2023</v>
      </c>
      <c r="D2726">
        <v>4</v>
      </c>
      <c r="E2726">
        <v>99</v>
      </c>
      <c r="F2726">
        <v>99</v>
      </c>
      <c r="G2726">
        <v>99</v>
      </c>
      <c r="H2726">
        <v>99</v>
      </c>
      <c r="I2726">
        <v>99</v>
      </c>
      <c r="J2726">
        <v>999</v>
      </c>
      <c r="K2726">
        <v>9</v>
      </c>
      <c r="M2726">
        <v>99</v>
      </c>
      <c r="N2726">
        <v>99</v>
      </c>
      <c r="O2726">
        <v>99</v>
      </c>
      <c r="P2726">
        <v>99</v>
      </c>
      <c r="R2726">
        <v>0</v>
      </c>
    </row>
    <row r="2727" spans="1:42">
      <c r="A2727">
        <v>15</v>
      </c>
      <c r="B2727">
        <v>161</v>
      </c>
      <c r="C2727">
        <v>2023</v>
      </c>
      <c r="D2727">
        <v>5</v>
      </c>
      <c r="E2727">
        <v>99</v>
      </c>
      <c r="F2727">
        <v>99</v>
      </c>
      <c r="G2727">
        <v>99</v>
      </c>
      <c r="H2727">
        <v>99</v>
      </c>
      <c r="I2727">
        <v>99</v>
      </c>
      <c r="J2727">
        <v>999</v>
      </c>
      <c r="K2727">
        <v>9</v>
      </c>
      <c r="M2727">
        <v>99</v>
      </c>
      <c r="N2727">
        <v>99</v>
      </c>
      <c r="O2727">
        <v>99</v>
      </c>
      <c r="P2727">
        <v>99</v>
      </c>
      <c r="R2727">
        <v>0</v>
      </c>
    </row>
    <row r="2728" spans="1:42">
      <c r="A2728">
        <v>15</v>
      </c>
      <c r="B2728">
        <v>162</v>
      </c>
      <c r="C2728">
        <v>2023</v>
      </c>
      <c r="D2728">
        <v>6</v>
      </c>
      <c r="E2728">
        <v>99</v>
      </c>
      <c r="F2728">
        <v>99</v>
      </c>
      <c r="G2728">
        <v>99</v>
      </c>
      <c r="H2728">
        <v>99</v>
      </c>
      <c r="I2728">
        <v>99</v>
      </c>
      <c r="J2728">
        <v>999</v>
      </c>
      <c r="K2728">
        <v>9</v>
      </c>
      <c r="M2728">
        <v>99</v>
      </c>
      <c r="N2728">
        <v>99</v>
      </c>
      <c r="O2728">
        <v>99</v>
      </c>
      <c r="P2728">
        <v>99</v>
      </c>
      <c r="R2728">
        <v>0</v>
      </c>
    </row>
    <row r="2729" spans="1:42">
      <c r="A2729">
        <v>15</v>
      </c>
      <c r="B2729">
        <v>163</v>
      </c>
      <c r="C2729">
        <v>2023</v>
      </c>
      <c r="D2729">
        <v>7</v>
      </c>
      <c r="E2729">
        <v>99</v>
      </c>
      <c r="F2729">
        <v>99</v>
      </c>
      <c r="G2729">
        <v>99</v>
      </c>
      <c r="H2729">
        <v>99</v>
      </c>
      <c r="I2729">
        <v>99</v>
      </c>
      <c r="J2729">
        <v>999</v>
      </c>
      <c r="K2729">
        <v>9</v>
      </c>
      <c r="M2729">
        <v>99</v>
      </c>
      <c r="N2729">
        <v>99</v>
      </c>
      <c r="O2729">
        <v>99</v>
      </c>
      <c r="P2729">
        <v>99</v>
      </c>
      <c r="R2729">
        <v>0</v>
      </c>
    </row>
    <row r="2730" spans="1:42">
      <c r="A2730">
        <v>15</v>
      </c>
      <c r="B2730">
        <v>164</v>
      </c>
      <c r="C2730">
        <v>2023</v>
      </c>
      <c r="D2730">
        <v>8</v>
      </c>
      <c r="E2730">
        <v>99</v>
      </c>
      <c r="F2730">
        <v>99</v>
      </c>
      <c r="G2730">
        <v>99</v>
      </c>
      <c r="H2730">
        <v>99</v>
      </c>
      <c r="I2730">
        <v>99</v>
      </c>
      <c r="J2730">
        <v>999</v>
      </c>
      <c r="K2730">
        <v>9</v>
      </c>
      <c r="M2730">
        <v>99</v>
      </c>
      <c r="N2730">
        <v>99</v>
      </c>
      <c r="O2730">
        <v>99</v>
      </c>
      <c r="P2730">
        <v>99</v>
      </c>
      <c r="R2730">
        <v>0</v>
      </c>
    </row>
    <row r="2731" spans="1:42">
      <c r="A2731">
        <v>15</v>
      </c>
      <c r="B2731">
        <v>165</v>
      </c>
      <c r="C2731">
        <v>2023</v>
      </c>
      <c r="D2731">
        <v>9</v>
      </c>
      <c r="E2731">
        <v>99</v>
      </c>
      <c r="F2731">
        <v>99</v>
      </c>
      <c r="G2731">
        <v>99</v>
      </c>
      <c r="H2731">
        <v>99</v>
      </c>
      <c r="I2731">
        <v>99</v>
      </c>
      <c r="J2731">
        <v>999</v>
      </c>
      <c r="K2731">
        <v>9</v>
      </c>
      <c r="M2731">
        <v>99</v>
      </c>
      <c r="N2731">
        <v>99</v>
      </c>
      <c r="O2731">
        <v>99</v>
      </c>
      <c r="P2731">
        <v>99</v>
      </c>
      <c r="R2731">
        <v>0</v>
      </c>
    </row>
    <row r="2732" spans="1:42">
      <c r="A2732">
        <v>15</v>
      </c>
      <c r="B2732">
        <v>166</v>
      </c>
      <c r="C2732">
        <v>2023</v>
      </c>
      <c r="D2732">
        <v>10</v>
      </c>
      <c r="E2732">
        <v>99</v>
      </c>
      <c r="F2732">
        <v>99</v>
      </c>
      <c r="G2732">
        <v>99</v>
      </c>
      <c r="H2732">
        <v>99</v>
      </c>
      <c r="I2732">
        <v>99</v>
      </c>
      <c r="J2732">
        <v>999</v>
      </c>
      <c r="K2732">
        <v>9</v>
      </c>
      <c r="M2732">
        <v>99</v>
      </c>
      <c r="N2732">
        <v>99</v>
      </c>
      <c r="O2732">
        <v>99</v>
      </c>
      <c r="P2732">
        <v>99</v>
      </c>
      <c r="R2732">
        <v>0</v>
      </c>
    </row>
    <row r="2733" spans="1:42">
      <c r="A2733">
        <v>15</v>
      </c>
      <c r="B2733">
        <v>167</v>
      </c>
      <c r="C2733">
        <v>2023</v>
      </c>
      <c r="D2733">
        <v>11</v>
      </c>
      <c r="E2733">
        <v>99</v>
      </c>
      <c r="F2733">
        <v>99</v>
      </c>
      <c r="G2733">
        <v>99</v>
      </c>
      <c r="H2733">
        <v>99</v>
      </c>
      <c r="I2733">
        <v>99</v>
      </c>
      <c r="J2733">
        <v>999</v>
      </c>
      <c r="K2733">
        <v>9</v>
      </c>
      <c r="M2733">
        <v>99</v>
      </c>
      <c r="N2733">
        <v>99</v>
      </c>
      <c r="O2733">
        <v>99</v>
      </c>
      <c r="P2733">
        <v>99</v>
      </c>
      <c r="R2733">
        <v>0</v>
      </c>
    </row>
    <row r="2734" spans="1:42">
      <c r="A2734">
        <v>15</v>
      </c>
      <c r="B2734">
        <v>168</v>
      </c>
      <c r="C2734">
        <v>2023</v>
      </c>
      <c r="D2734">
        <v>12</v>
      </c>
      <c r="E2734">
        <v>99</v>
      </c>
      <c r="F2734">
        <v>99</v>
      </c>
      <c r="G2734">
        <v>99</v>
      </c>
      <c r="H2734">
        <v>99</v>
      </c>
      <c r="I2734">
        <v>99</v>
      </c>
      <c r="J2734">
        <v>999</v>
      </c>
      <c r="K2734">
        <v>9</v>
      </c>
      <c r="M2734">
        <v>99</v>
      </c>
      <c r="N2734">
        <v>99</v>
      </c>
      <c r="O2734">
        <v>99</v>
      </c>
      <c r="P2734">
        <v>99</v>
      </c>
      <c r="R2734">
        <v>0</v>
      </c>
    </row>
    <row r="2735" spans="1:42">
      <c r="A2735">
        <v>16</v>
      </c>
      <c r="B2735">
        <v>1</v>
      </c>
      <c r="C2735">
        <v>2024</v>
      </c>
      <c r="D2735">
        <v>1</v>
      </c>
      <c r="E2735">
        <v>99</v>
      </c>
      <c r="F2735">
        <v>99</v>
      </c>
      <c r="G2735">
        <v>99</v>
      </c>
      <c r="H2735">
        <v>99</v>
      </c>
      <c r="I2735">
        <v>99</v>
      </c>
      <c r="J2735">
        <v>103</v>
      </c>
      <c r="K2735">
        <v>999</v>
      </c>
      <c r="M2735">
        <v>99</v>
      </c>
      <c r="N2735">
        <v>99</v>
      </c>
      <c r="O2735">
        <v>99</v>
      </c>
      <c r="P2735">
        <v>99</v>
      </c>
      <c r="R2735">
        <v>0</v>
      </c>
    </row>
    <row r="2736" spans="1:42">
      <c r="A2736">
        <v>16</v>
      </c>
      <c r="B2736">
        <v>2</v>
      </c>
      <c r="C2736">
        <v>2024</v>
      </c>
      <c r="D2736">
        <v>2</v>
      </c>
      <c r="E2736">
        <v>99</v>
      </c>
      <c r="F2736">
        <v>99</v>
      </c>
      <c r="G2736">
        <v>99</v>
      </c>
      <c r="H2736">
        <v>99</v>
      </c>
      <c r="I2736">
        <v>99</v>
      </c>
      <c r="J2736">
        <v>103</v>
      </c>
      <c r="K2736">
        <v>999</v>
      </c>
      <c r="M2736">
        <v>99</v>
      </c>
      <c r="N2736">
        <v>99</v>
      </c>
      <c r="O2736">
        <v>99</v>
      </c>
      <c r="P2736">
        <v>99</v>
      </c>
      <c r="R2736">
        <v>0</v>
      </c>
    </row>
    <row r="2737" spans="1:42">
      <c r="A2737">
        <v>16</v>
      </c>
      <c r="B2737">
        <v>3</v>
      </c>
      <c r="C2737">
        <v>2024</v>
      </c>
      <c r="D2737">
        <v>3</v>
      </c>
      <c r="E2737">
        <v>99</v>
      </c>
      <c r="F2737">
        <v>99</v>
      </c>
      <c r="G2737">
        <v>99</v>
      </c>
      <c r="H2737">
        <v>99</v>
      </c>
      <c r="I2737">
        <v>99</v>
      </c>
      <c r="J2737">
        <v>103</v>
      </c>
      <c r="K2737">
        <v>999</v>
      </c>
      <c r="M2737">
        <v>99</v>
      </c>
      <c r="N2737">
        <v>99</v>
      </c>
      <c r="O2737">
        <v>99</v>
      </c>
      <c r="P2737">
        <v>99</v>
      </c>
      <c r="R2737">
        <v>0</v>
      </c>
    </row>
    <row r="2738" spans="1:42">
      <c r="A2738">
        <v>16</v>
      </c>
      <c r="B2738">
        <v>4</v>
      </c>
      <c r="C2738">
        <v>2024</v>
      </c>
      <c r="D2738">
        <v>4</v>
      </c>
      <c r="E2738">
        <v>99</v>
      </c>
      <c r="F2738">
        <v>99</v>
      </c>
      <c r="G2738">
        <v>99</v>
      </c>
      <c r="H2738">
        <v>99</v>
      </c>
      <c r="I2738">
        <v>99</v>
      </c>
      <c r="J2738">
        <v>103</v>
      </c>
      <c r="K2738">
        <v>999</v>
      </c>
      <c r="M2738">
        <v>99</v>
      </c>
      <c r="N2738">
        <v>99</v>
      </c>
      <c r="O2738">
        <v>99</v>
      </c>
      <c r="P2738">
        <v>99</v>
      </c>
      <c r="R2738">
        <v>0</v>
      </c>
    </row>
    <row r="2739" spans="1:42">
      <c r="A2739">
        <v>16</v>
      </c>
      <c r="B2739">
        <v>5</v>
      </c>
      <c r="C2739">
        <v>2024</v>
      </c>
      <c r="D2739">
        <v>5</v>
      </c>
      <c r="E2739">
        <v>99</v>
      </c>
      <c r="F2739">
        <v>99</v>
      </c>
      <c r="G2739">
        <v>99</v>
      </c>
      <c r="H2739">
        <v>99</v>
      </c>
      <c r="I2739">
        <v>99</v>
      </c>
      <c r="J2739">
        <v>103</v>
      </c>
      <c r="K2739">
        <v>999</v>
      </c>
      <c r="M2739">
        <v>99</v>
      </c>
      <c r="N2739">
        <v>99</v>
      </c>
      <c r="O2739">
        <v>99</v>
      </c>
      <c r="P2739">
        <v>99</v>
      </c>
      <c r="R2739">
        <v>0</v>
      </c>
    </row>
    <row r="2740" spans="1:42">
      <c r="A2740">
        <v>16</v>
      </c>
      <c r="B2740">
        <v>6</v>
      </c>
      <c r="C2740">
        <v>2024</v>
      </c>
      <c r="D2740">
        <v>6</v>
      </c>
      <c r="E2740">
        <v>99</v>
      </c>
      <c r="F2740">
        <v>99</v>
      </c>
      <c r="G2740">
        <v>99</v>
      </c>
      <c r="H2740">
        <v>99</v>
      </c>
      <c r="I2740">
        <v>99</v>
      </c>
      <c r="J2740">
        <v>103</v>
      </c>
      <c r="K2740">
        <v>999</v>
      </c>
      <c r="M2740">
        <v>99</v>
      </c>
      <c r="N2740">
        <v>99</v>
      </c>
      <c r="O2740">
        <v>99</v>
      </c>
      <c r="P2740">
        <v>99</v>
      </c>
      <c r="R2740">
        <v>0</v>
      </c>
    </row>
    <row r="2741" spans="1:42">
      <c r="A2741">
        <v>16</v>
      </c>
      <c r="B2741">
        <v>7</v>
      </c>
      <c r="C2741">
        <v>2024</v>
      </c>
      <c r="D2741">
        <v>7</v>
      </c>
      <c r="E2741">
        <v>99</v>
      </c>
      <c r="F2741">
        <v>99</v>
      </c>
      <c r="G2741">
        <v>99</v>
      </c>
      <c r="H2741">
        <v>99</v>
      </c>
      <c r="I2741">
        <v>99</v>
      </c>
      <c r="J2741">
        <v>103</v>
      </c>
      <c r="K2741">
        <v>999</v>
      </c>
      <c r="M2741">
        <v>99</v>
      </c>
      <c r="N2741">
        <v>99</v>
      </c>
      <c r="O2741">
        <v>99</v>
      </c>
      <c r="P2741">
        <v>99</v>
      </c>
      <c r="R2741">
        <v>0</v>
      </c>
    </row>
    <row r="2742" spans="1:42">
      <c r="A2742">
        <v>16</v>
      </c>
      <c r="B2742">
        <v>8</v>
      </c>
      <c r="C2742">
        <v>2024</v>
      </c>
      <c r="D2742">
        <v>8</v>
      </c>
      <c r="E2742">
        <v>99</v>
      </c>
      <c r="F2742">
        <v>99</v>
      </c>
      <c r="G2742">
        <v>99</v>
      </c>
      <c r="H2742">
        <v>99</v>
      </c>
      <c r="I2742">
        <v>99</v>
      </c>
      <c r="J2742">
        <v>103</v>
      </c>
      <c r="K2742">
        <v>999</v>
      </c>
      <c r="M2742">
        <v>99</v>
      </c>
      <c r="N2742">
        <v>99</v>
      </c>
      <c r="O2742">
        <v>99</v>
      </c>
      <c r="P2742">
        <v>99</v>
      </c>
      <c r="R2742">
        <v>0</v>
      </c>
    </row>
    <row r="2743" spans="1:42">
      <c r="A2743">
        <v>16</v>
      </c>
      <c r="B2743">
        <v>9</v>
      </c>
      <c r="C2743">
        <v>2024</v>
      </c>
      <c r="D2743">
        <v>9</v>
      </c>
      <c r="E2743">
        <v>99</v>
      </c>
      <c r="F2743">
        <v>99</v>
      </c>
      <c r="G2743">
        <v>99</v>
      </c>
      <c r="H2743">
        <v>99</v>
      </c>
      <c r="I2743">
        <v>99</v>
      </c>
      <c r="J2743">
        <v>103</v>
      </c>
      <c r="K2743">
        <v>999</v>
      </c>
      <c r="M2743">
        <v>99</v>
      </c>
      <c r="N2743">
        <v>99</v>
      </c>
      <c r="O2743">
        <v>99</v>
      </c>
      <c r="P2743">
        <v>99</v>
      </c>
      <c r="R2743">
        <v>0</v>
      </c>
    </row>
    <row r="2744" spans="1:42">
      <c r="A2744">
        <v>16</v>
      </c>
      <c r="B2744">
        <v>10</v>
      </c>
      <c r="C2744">
        <v>2024</v>
      </c>
      <c r="D2744">
        <v>10</v>
      </c>
      <c r="E2744">
        <v>99</v>
      </c>
      <c r="F2744">
        <v>99</v>
      </c>
      <c r="G2744">
        <v>99</v>
      </c>
      <c r="H2744">
        <v>99</v>
      </c>
      <c r="I2744">
        <v>99</v>
      </c>
      <c r="J2744">
        <v>103</v>
      </c>
      <c r="K2744">
        <v>999</v>
      </c>
      <c r="M2744">
        <v>99</v>
      </c>
      <c r="N2744">
        <v>99</v>
      </c>
      <c r="O2744">
        <v>99</v>
      </c>
      <c r="P2744">
        <v>99</v>
      </c>
      <c r="R2744">
        <v>0</v>
      </c>
    </row>
    <row r="2745" spans="1:42">
      <c r="A2745">
        <v>16</v>
      </c>
      <c r="B2745">
        <v>11</v>
      </c>
      <c r="C2745">
        <v>2024</v>
      </c>
      <c r="D2745">
        <v>11</v>
      </c>
      <c r="E2745">
        <v>99</v>
      </c>
      <c r="F2745">
        <v>99</v>
      </c>
      <c r="G2745">
        <v>99</v>
      </c>
      <c r="H2745">
        <v>99</v>
      </c>
      <c r="I2745">
        <v>99</v>
      </c>
      <c r="J2745">
        <v>103</v>
      </c>
      <c r="K2745">
        <v>999</v>
      </c>
      <c r="M2745">
        <v>99</v>
      </c>
      <c r="N2745">
        <v>99</v>
      </c>
      <c r="O2745">
        <v>99</v>
      </c>
      <c r="P2745">
        <v>99</v>
      </c>
      <c r="R2745">
        <v>0</v>
      </c>
    </row>
    <row r="2746" spans="1:42">
      <c r="A2746">
        <v>16</v>
      </c>
      <c r="B2746">
        <v>12</v>
      </c>
      <c r="C2746">
        <v>2024</v>
      </c>
      <c r="D2746">
        <v>12</v>
      </c>
      <c r="E2746">
        <v>99</v>
      </c>
      <c r="F2746">
        <v>99</v>
      </c>
      <c r="G2746">
        <v>99</v>
      </c>
      <c r="H2746">
        <v>99</v>
      </c>
      <c r="I2746">
        <v>99</v>
      </c>
      <c r="J2746">
        <v>103</v>
      </c>
      <c r="K2746">
        <v>999</v>
      </c>
      <c r="M2746">
        <v>99</v>
      </c>
      <c r="N2746">
        <v>99</v>
      </c>
      <c r="O2746">
        <v>99</v>
      </c>
      <c r="P2746">
        <v>99</v>
      </c>
      <c r="R2746">
        <v>0</v>
      </c>
    </row>
    <row r="2747" spans="1:42">
      <c r="A2747">
        <v>16</v>
      </c>
      <c r="B2747">
        <v>13</v>
      </c>
      <c r="C2747">
        <v>2024</v>
      </c>
      <c r="D2747">
        <v>1</v>
      </c>
      <c r="E2747">
        <v>99</v>
      </c>
      <c r="F2747">
        <v>99</v>
      </c>
      <c r="G2747">
        <v>99</v>
      </c>
      <c r="H2747">
        <v>99</v>
      </c>
      <c r="I2747">
        <v>99</v>
      </c>
      <c r="J2747">
        <v>106</v>
      </c>
      <c r="K2747">
        <v>999</v>
      </c>
      <c r="M2747">
        <v>99</v>
      </c>
      <c r="N2747">
        <v>99</v>
      </c>
      <c r="O2747">
        <v>99</v>
      </c>
      <c r="P2747">
        <v>99</v>
      </c>
      <c r="Q2747">
        <v>89</v>
      </c>
      <c r="R2747">
        <v>11881</v>
      </c>
      <c r="S2747">
        <v>11879</v>
      </c>
      <c r="T2747">
        <v>4.5960777712313758</v>
      </c>
      <c r="U2747">
        <v>60.394982742655102</v>
      </c>
      <c r="V2747">
        <v>93.252101339280827</v>
      </c>
      <c r="W2747">
        <v>86.065973566798689</v>
      </c>
      <c r="X2747">
        <v>0.89218079286255381</v>
      </c>
      <c r="Y2747">
        <v>1.7843615857251076</v>
      </c>
      <c r="Z2747">
        <v>0</v>
      </c>
      <c r="AA2747">
        <v>7.0810642116282283</v>
      </c>
      <c r="AB2747">
        <v>2.5020025815762792</v>
      </c>
      <c r="AC2747">
        <v>-28.683084786869049</v>
      </c>
      <c r="AD2747">
        <v>10.662012150799137</v>
      </c>
      <c r="AE2747">
        <v>10.860810451692959</v>
      </c>
      <c r="AF2747">
        <v>112</v>
      </c>
      <c r="AG2747">
        <v>0</v>
      </c>
      <c r="AH2747">
        <v>0</v>
      </c>
      <c r="AI2747">
        <v>29</v>
      </c>
      <c r="AJ2747">
        <v>425</v>
      </c>
      <c r="AK2747">
        <v>190</v>
      </c>
      <c r="AL2747">
        <v>826</v>
      </c>
      <c r="AM2747">
        <v>0</v>
      </c>
      <c r="AN2747">
        <v>232</v>
      </c>
      <c r="AO2747">
        <v>109</v>
      </c>
      <c r="AP2747">
        <v>36</v>
      </c>
    </row>
    <row r="2748" spans="1:42">
      <c r="A2748">
        <v>16</v>
      </c>
      <c r="B2748">
        <v>14</v>
      </c>
      <c r="C2748">
        <v>2024</v>
      </c>
      <c r="D2748">
        <v>2</v>
      </c>
      <c r="E2748">
        <v>99</v>
      </c>
      <c r="F2748">
        <v>99</v>
      </c>
      <c r="G2748">
        <v>99</v>
      </c>
      <c r="H2748">
        <v>99</v>
      </c>
      <c r="I2748">
        <v>99</v>
      </c>
      <c r="J2748">
        <v>106</v>
      </c>
      <c r="K2748">
        <v>999</v>
      </c>
      <c r="M2748">
        <v>99</v>
      </c>
      <c r="N2748">
        <v>99</v>
      </c>
      <c r="O2748">
        <v>99</v>
      </c>
      <c r="P2748">
        <v>99</v>
      </c>
      <c r="Q2748">
        <v>76</v>
      </c>
      <c r="R2748">
        <v>10053</v>
      </c>
      <c r="S2748">
        <v>10051</v>
      </c>
      <c r="T2748">
        <v>3.9681687058589472</v>
      </c>
      <c r="U2748">
        <v>60.698537458959315</v>
      </c>
      <c r="V2748">
        <v>91.679326011555361</v>
      </c>
      <c r="W2748">
        <v>84.606069047856124</v>
      </c>
      <c r="X2748">
        <v>0.50731125037302305</v>
      </c>
      <c r="Y2748">
        <v>1.0146225007460461</v>
      </c>
      <c r="Z2748">
        <v>0</v>
      </c>
      <c r="AA2748">
        <v>7.4664010434483314</v>
      </c>
      <c r="AB2748">
        <v>2.4741941120079254</v>
      </c>
      <c r="AC2748">
        <v>-31.351278887397875</v>
      </c>
      <c r="AD2748">
        <v>9.0215645275636476</v>
      </c>
      <c r="AE2748">
        <v>9.0336166412321752</v>
      </c>
      <c r="AF2748">
        <v>115</v>
      </c>
      <c r="AG2748">
        <v>0</v>
      </c>
      <c r="AH2748">
        <v>0</v>
      </c>
      <c r="AI2748">
        <v>24</v>
      </c>
      <c r="AJ2748">
        <v>462</v>
      </c>
      <c r="AK2748">
        <v>284</v>
      </c>
      <c r="AL2748">
        <v>409</v>
      </c>
      <c r="AM2748">
        <v>1</v>
      </c>
      <c r="AN2748">
        <v>214</v>
      </c>
      <c r="AO2748">
        <v>113</v>
      </c>
      <c r="AP2748">
        <v>32</v>
      </c>
    </row>
    <row r="2749" spans="1:42">
      <c r="A2749">
        <v>16</v>
      </c>
      <c r="B2749">
        <v>15</v>
      </c>
      <c r="C2749">
        <v>2024</v>
      </c>
      <c r="D2749">
        <v>3</v>
      </c>
      <c r="E2749">
        <v>99</v>
      </c>
      <c r="F2749">
        <v>99</v>
      </c>
      <c r="G2749">
        <v>99</v>
      </c>
      <c r="H2749">
        <v>99</v>
      </c>
      <c r="I2749">
        <v>99</v>
      </c>
      <c r="J2749">
        <v>106</v>
      </c>
      <c r="K2749">
        <v>999</v>
      </c>
      <c r="M2749">
        <v>99</v>
      </c>
      <c r="N2749">
        <v>99</v>
      </c>
      <c r="O2749">
        <v>99</v>
      </c>
      <c r="P2749">
        <v>99</v>
      </c>
      <c r="Q2749">
        <v>69</v>
      </c>
      <c r="R2749">
        <v>9395</v>
      </c>
      <c r="S2749">
        <v>9395</v>
      </c>
      <c r="T2749">
        <v>3.5138903672166055</v>
      </c>
      <c r="U2749">
        <v>60.894092602448112</v>
      </c>
      <c r="V2749">
        <v>90.606503885967996</v>
      </c>
      <c r="W2749">
        <v>83.629803086748254</v>
      </c>
      <c r="X2749">
        <v>0.87280468334220318</v>
      </c>
      <c r="Y2749">
        <v>1.7456093666844064</v>
      </c>
      <c r="Z2749">
        <v>0</v>
      </c>
      <c r="AA2749">
        <v>6.7305356532326952</v>
      </c>
      <c r="AB2749">
        <v>2.3505827329862234</v>
      </c>
      <c r="AC2749">
        <v>-31.62461870699449</v>
      </c>
      <c r="AD2749">
        <v>8.4310751752173925</v>
      </c>
      <c r="AE2749">
        <v>8.3465831595466593</v>
      </c>
      <c r="AF2749">
        <v>115</v>
      </c>
      <c r="AG2749">
        <v>0</v>
      </c>
      <c r="AH2749">
        <v>0</v>
      </c>
      <c r="AI2749">
        <v>17</v>
      </c>
      <c r="AJ2749">
        <v>580</v>
      </c>
      <c r="AK2749">
        <v>81</v>
      </c>
      <c r="AL2749">
        <v>305</v>
      </c>
      <c r="AM2749">
        <v>0</v>
      </c>
      <c r="AN2749">
        <v>170</v>
      </c>
      <c r="AO2749">
        <v>94</v>
      </c>
      <c r="AP2749">
        <v>32</v>
      </c>
    </row>
    <row r="2750" spans="1:42">
      <c r="A2750">
        <v>16</v>
      </c>
      <c r="B2750">
        <v>16</v>
      </c>
      <c r="C2750">
        <v>2024</v>
      </c>
      <c r="D2750">
        <v>4</v>
      </c>
      <c r="E2750">
        <v>99</v>
      </c>
      <c r="F2750">
        <v>99</v>
      </c>
      <c r="G2750">
        <v>99</v>
      </c>
      <c r="H2750">
        <v>99</v>
      </c>
      <c r="I2750">
        <v>99</v>
      </c>
      <c r="J2750">
        <v>106</v>
      </c>
      <c r="K2750">
        <v>999</v>
      </c>
      <c r="M2750">
        <v>99</v>
      </c>
      <c r="N2750">
        <v>99</v>
      </c>
      <c r="O2750">
        <v>99</v>
      </c>
      <c r="P2750">
        <v>99</v>
      </c>
      <c r="Q2750">
        <v>82</v>
      </c>
      <c r="R2750">
        <v>12901</v>
      </c>
      <c r="S2750">
        <v>12900</v>
      </c>
      <c r="T2750">
        <v>4.0438725680179841</v>
      </c>
      <c r="U2750">
        <v>60.626046511627919</v>
      </c>
      <c r="V2750">
        <v>91.539578556610863</v>
      </c>
      <c r="W2750">
        <v>84.489038759689933</v>
      </c>
      <c r="X2750">
        <v>0.86814975583288101</v>
      </c>
      <c r="Y2750">
        <v>1.736299511665762</v>
      </c>
      <c r="Z2750">
        <v>0</v>
      </c>
      <c r="AA2750">
        <v>6.6820685076632147</v>
      </c>
      <c r="AB2750">
        <v>2.4040348572215473</v>
      </c>
      <c r="AC2750">
        <v>-26.406597653240556</v>
      </c>
      <c r="AD2750">
        <v>11.577360386958979</v>
      </c>
      <c r="AE2750">
        <v>11.578197288800435</v>
      </c>
      <c r="AF2750">
        <v>183</v>
      </c>
      <c r="AG2750">
        <v>0</v>
      </c>
      <c r="AH2750">
        <v>0</v>
      </c>
      <c r="AI2750">
        <v>32</v>
      </c>
      <c r="AJ2750">
        <v>480</v>
      </c>
      <c r="AK2750">
        <v>162</v>
      </c>
      <c r="AL2750">
        <v>399</v>
      </c>
      <c r="AM2750">
        <v>1</v>
      </c>
      <c r="AN2750">
        <v>241</v>
      </c>
      <c r="AO2750">
        <v>118</v>
      </c>
      <c r="AP2750">
        <v>35</v>
      </c>
    </row>
    <row r="2751" spans="1:42">
      <c r="A2751">
        <v>16</v>
      </c>
      <c r="B2751">
        <v>17</v>
      </c>
      <c r="C2751">
        <v>2024</v>
      </c>
      <c r="D2751">
        <v>5</v>
      </c>
      <c r="E2751">
        <v>99</v>
      </c>
      <c r="F2751">
        <v>99</v>
      </c>
      <c r="G2751">
        <v>99</v>
      </c>
      <c r="H2751">
        <v>99</v>
      </c>
      <c r="I2751">
        <v>99</v>
      </c>
      <c r="J2751">
        <v>106</v>
      </c>
      <c r="K2751">
        <v>999</v>
      </c>
      <c r="M2751">
        <v>99</v>
      </c>
      <c r="N2751">
        <v>99</v>
      </c>
      <c r="O2751">
        <v>99</v>
      </c>
      <c r="P2751">
        <v>99</v>
      </c>
      <c r="Q2751">
        <v>84</v>
      </c>
      <c r="R2751">
        <v>10190</v>
      </c>
      <c r="S2751">
        <v>10186</v>
      </c>
      <c r="T2751">
        <v>4.739156035328751</v>
      </c>
      <c r="U2751">
        <v>60.321716080895342</v>
      </c>
      <c r="V2751">
        <v>91.050523108747214</v>
      </c>
      <c r="W2751">
        <v>84.025937561358944</v>
      </c>
      <c r="X2751">
        <v>0.12757605495583904</v>
      </c>
      <c r="Y2751">
        <v>0.25515210991167808</v>
      </c>
      <c r="Z2751">
        <v>0</v>
      </c>
      <c r="AA2751">
        <v>6.647666314979074</v>
      </c>
      <c r="AB2751">
        <v>2.4547892419019939</v>
      </c>
      <c r="AC2751">
        <v>-29.443428754470599</v>
      </c>
      <c r="AD2751">
        <v>9.1445083592831544</v>
      </c>
      <c r="AE2751">
        <v>9.0921774878703623</v>
      </c>
      <c r="AF2751">
        <v>112</v>
      </c>
      <c r="AG2751">
        <v>0</v>
      </c>
      <c r="AH2751">
        <v>0</v>
      </c>
      <c r="AI2751">
        <v>8</v>
      </c>
      <c r="AJ2751">
        <v>510</v>
      </c>
      <c r="AK2751">
        <v>111</v>
      </c>
      <c r="AL2751">
        <v>443</v>
      </c>
      <c r="AM2751">
        <v>0</v>
      </c>
      <c r="AN2751">
        <v>205</v>
      </c>
      <c r="AO2751">
        <v>93</v>
      </c>
      <c r="AP2751">
        <v>33</v>
      </c>
    </row>
    <row r="2752" spans="1:42">
      <c r="A2752">
        <v>16</v>
      </c>
      <c r="B2752">
        <v>18</v>
      </c>
      <c r="C2752">
        <v>2024</v>
      </c>
      <c r="D2752">
        <v>6</v>
      </c>
      <c r="E2752">
        <v>99</v>
      </c>
      <c r="F2752">
        <v>99</v>
      </c>
      <c r="G2752">
        <v>99</v>
      </c>
      <c r="H2752">
        <v>99</v>
      </c>
      <c r="I2752">
        <v>99</v>
      </c>
      <c r="J2752">
        <v>106</v>
      </c>
      <c r="K2752">
        <v>999</v>
      </c>
      <c r="M2752">
        <v>99</v>
      </c>
      <c r="N2752">
        <v>99</v>
      </c>
      <c r="O2752">
        <v>99</v>
      </c>
      <c r="P2752">
        <v>99</v>
      </c>
      <c r="Q2752">
        <v>75</v>
      </c>
      <c r="R2752">
        <v>9218</v>
      </c>
      <c r="S2752">
        <v>9215</v>
      </c>
      <c r="T2752">
        <v>4.8365155131264919</v>
      </c>
      <c r="U2752">
        <v>60.273901247965291</v>
      </c>
      <c r="V2752">
        <v>89.420541782352515</v>
      </c>
      <c r="W2752">
        <v>82.523548562126948</v>
      </c>
      <c r="X2752">
        <v>0.66174875244087639</v>
      </c>
      <c r="Y2752">
        <v>1.3234975048817528</v>
      </c>
      <c r="Z2752">
        <v>0</v>
      </c>
      <c r="AA2752">
        <v>7.5627085063806643</v>
      </c>
      <c r="AB2752">
        <v>2.5662501964056088</v>
      </c>
      <c r="AC2752">
        <v>-32.912482127692577</v>
      </c>
      <c r="AD2752">
        <v>8.2722353342367185</v>
      </c>
      <c r="AE2752">
        <v>8.0783766915465094</v>
      </c>
      <c r="AF2752">
        <v>99</v>
      </c>
      <c r="AG2752">
        <v>0</v>
      </c>
      <c r="AH2752">
        <v>0</v>
      </c>
      <c r="AI2752">
        <v>14</v>
      </c>
      <c r="AJ2752">
        <v>564</v>
      </c>
      <c r="AK2752">
        <v>112</v>
      </c>
      <c r="AL2752">
        <v>627</v>
      </c>
      <c r="AM2752">
        <v>0</v>
      </c>
      <c r="AN2752">
        <v>147</v>
      </c>
      <c r="AO2752">
        <v>85</v>
      </c>
      <c r="AP2752">
        <v>35</v>
      </c>
    </row>
    <row r="2753" spans="1:42">
      <c r="A2753">
        <v>16</v>
      </c>
      <c r="B2753">
        <v>19</v>
      </c>
      <c r="C2753">
        <v>2024</v>
      </c>
      <c r="D2753">
        <v>7</v>
      </c>
      <c r="E2753">
        <v>99</v>
      </c>
      <c r="F2753">
        <v>99</v>
      </c>
      <c r="G2753">
        <v>99</v>
      </c>
      <c r="H2753">
        <v>99</v>
      </c>
      <c r="I2753">
        <v>99</v>
      </c>
      <c r="J2753">
        <v>106</v>
      </c>
      <c r="K2753">
        <v>999</v>
      </c>
      <c r="M2753">
        <v>99</v>
      </c>
      <c r="N2753">
        <v>99</v>
      </c>
      <c r="O2753">
        <v>99</v>
      </c>
      <c r="P2753">
        <v>99</v>
      </c>
      <c r="Q2753">
        <v>76</v>
      </c>
      <c r="R2753">
        <v>11834</v>
      </c>
      <c r="S2753">
        <v>11832</v>
      </c>
      <c r="T2753">
        <v>4.9765083657258735</v>
      </c>
      <c r="U2753">
        <v>60.212136578769432</v>
      </c>
      <c r="V2753">
        <v>91.32504759665288</v>
      </c>
      <c r="W2753">
        <v>84.288074712643649</v>
      </c>
      <c r="X2753">
        <v>0.42251140780801072</v>
      </c>
      <c r="Y2753">
        <v>0.84502281561602144</v>
      </c>
      <c r="Z2753">
        <v>0</v>
      </c>
      <c r="AA2753">
        <v>6.9181384465587739</v>
      </c>
      <c r="AB2753">
        <v>2.4437128210710939</v>
      </c>
      <c r="AC2753">
        <v>-25.928648630156832</v>
      </c>
      <c r="AD2753">
        <v>10.619834339917261</v>
      </c>
      <c r="AE2753">
        <v>10.594370603581032</v>
      </c>
      <c r="AF2753">
        <v>109</v>
      </c>
      <c r="AG2753">
        <v>0</v>
      </c>
      <c r="AH2753">
        <v>0</v>
      </c>
      <c r="AI2753">
        <v>22</v>
      </c>
      <c r="AJ2753">
        <v>466</v>
      </c>
      <c r="AK2753">
        <v>190</v>
      </c>
      <c r="AL2753">
        <v>678</v>
      </c>
      <c r="AM2753">
        <v>0</v>
      </c>
      <c r="AN2753">
        <v>184</v>
      </c>
      <c r="AO2753">
        <v>84</v>
      </c>
      <c r="AP2753">
        <v>36</v>
      </c>
    </row>
    <row r="2754" spans="1:42">
      <c r="A2754">
        <v>16</v>
      </c>
      <c r="B2754">
        <v>20</v>
      </c>
      <c r="C2754">
        <v>2024</v>
      </c>
      <c r="D2754">
        <v>8</v>
      </c>
      <c r="E2754">
        <v>99</v>
      </c>
      <c r="F2754">
        <v>99</v>
      </c>
      <c r="G2754">
        <v>99</v>
      </c>
      <c r="H2754">
        <v>99</v>
      </c>
      <c r="I2754">
        <v>99</v>
      </c>
      <c r="J2754">
        <v>106</v>
      </c>
      <c r="K2754">
        <v>999</v>
      </c>
      <c r="M2754">
        <v>99</v>
      </c>
      <c r="N2754">
        <v>99</v>
      </c>
      <c r="O2754">
        <v>99</v>
      </c>
      <c r="P2754">
        <v>99</v>
      </c>
      <c r="Q2754">
        <v>77</v>
      </c>
      <c r="R2754">
        <v>10679</v>
      </c>
      <c r="S2754">
        <v>10677</v>
      </c>
      <c r="T2754">
        <v>4.8182414083715699</v>
      </c>
      <c r="U2754">
        <v>60.282757328837697</v>
      </c>
      <c r="V2754">
        <v>91.494480242308441</v>
      </c>
      <c r="W2754">
        <v>84.443944928350604</v>
      </c>
      <c r="X2754">
        <v>0.18728345350688264</v>
      </c>
      <c r="Y2754">
        <v>0.37456690701376527</v>
      </c>
      <c r="Z2754">
        <v>0</v>
      </c>
      <c r="AA2754">
        <v>6.3156514709012974</v>
      </c>
      <c r="AB2754">
        <v>2.5113278178773912</v>
      </c>
      <c r="AC2754">
        <v>-27.554423651657597</v>
      </c>
      <c r="AD2754">
        <v>9.5833370725009672</v>
      </c>
      <c r="AE2754">
        <v>9.5778630438926484</v>
      </c>
      <c r="AF2754">
        <v>87</v>
      </c>
      <c r="AG2754">
        <v>0</v>
      </c>
      <c r="AH2754">
        <v>0</v>
      </c>
      <c r="AI2754">
        <v>26</v>
      </c>
      <c r="AJ2754">
        <v>432</v>
      </c>
      <c r="AK2754">
        <v>165</v>
      </c>
      <c r="AL2754">
        <v>936</v>
      </c>
      <c r="AM2754">
        <v>0</v>
      </c>
      <c r="AN2754">
        <v>138</v>
      </c>
      <c r="AO2754">
        <v>53</v>
      </c>
      <c r="AP2754">
        <v>30</v>
      </c>
    </row>
    <row r="2755" spans="1:42">
      <c r="A2755">
        <v>16</v>
      </c>
      <c r="B2755">
        <v>21</v>
      </c>
      <c r="C2755">
        <v>2024</v>
      </c>
      <c r="D2755">
        <v>9</v>
      </c>
      <c r="E2755">
        <v>99</v>
      </c>
      <c r="F2755">
        <v>99</v>
      </c>
      <c r="G2755">
        <v>99</v>
      </c>
      <c r="H2755">
        <v>99</v>
      </c>
      <c r="I2755">
        <v>99</v>
      </c>
      <c r="J2755">
        <v>106</v>
      </c>
      <c r="K2755">
        <v>999</v>
      </c>
      <c r="M2755">
        <v>99</v>
      </c>
      <c r="N2755">
        <v>99</v>
      </c>
      <c r="O2755">
        <v>99</v>
      </c>
      <c r="P2755">
        <v>99</v>
      </c>
      <c r="Q2755">
        <v>80</v>
      </c>
      <c r="R2755">
        <v>10721</v>
      </c>
      <c r="S2755">
        <v>10720</v>
      </c>
      <c r="T2755">
        <v>4.9590523272082816</v>
      </c>
      <c r="U2755">
        <v>60.226585820895515</v>
      </c>
      <c r="V2755">
        <v>91.73369002765142</v>
      </c>
      <c r="W2755">
        <v>84.667024253731228</v>
      </c>
      <c r="X2755">
        <v>0.4010819886204644</v>
      </c>
      <c r="Y2755">
        <v>0.8021639772409288</v>
      </c>
      <c r="Z2755">
        <v>0</v>
      </c>
      <c r="AA2755">
        <v>6.8001475584434061</v>
      </c>
      <c r="AB2755">
        <v>2.4610515105156279</v>
      </c>
      <c r="AC2755">
        <v>-30.957327603562135</v>
      </c>
      <c r="AD2755">
        <v>9.621027882225194</v>
      </c>
      <c r="AE2755">
        <v>9.641840604186962</v>
      </c>
      <c r="AF2755">
        <v>101</v>
      </c>
      <c r="AG2755">
        <v>0</v>
      </c>
      <c r="AH2755">
        <v>0</v>
      </c>
      <c r="AI2755">
        <v>22</v>
      </c>
      <c r="AJ2755">
        <v>444</v>
      </c>
      <c r="AK2755">
        <v>130</v>
      </c>
      <c r="AL2755">
        <v>1062</v>
      </c>
      <c r="AM2755">
        <v>0</v>
      </c>
      <c r="AN2755">
        <v>140</v>
      </c>
      <c r="AO2755">
        <v>61</v>
      </c>
      <c r="AP2755">
        <v>33</v>
      </c>
    </row>
    <row r="2756" spans="1:42">
      <c r="A2756">
        <v>16</v>
      </c>
      <c r="B2756">
        <v>22</v>
      </c>
      <c r="C2756">
        <v>2024</v>
      </c>
      <c r="D2756">
        <v>10</v>
      </c>
      <c r="E2756">
        <v>99</v>
      </c>
      <c r="F2756">
        <v>99</v>
      </c>
      <c r="G2756">
        <v>99</v>
      </c>
      <c r="H2756">
        <v>99</v>
      </c>
      <c r="I2756">
        <v>99</v>
      </c>
      <c r="J2756">
        <v>106</v>
      </c>
      <c r="K2756">
        <v>999</v>
      </c>
      <c r="M2756">
        <v>99</v>
      </c>
      <c r="N2756">
        <v>99</v>
      </c>
      <c r="O2756">
        <v>99</v>
      </c>
      <c r="P2756">
        <v>99</v>
      </c>
      <c r="Q2756">
        <v>78</v>
      </c>
      <c r="R2756">
        <v>11322</v>
      </c>
      <c r="S2756">
        <v>11322</v>
      </c>
      <c r="T2756">
        <v>4.9468291821232997</v>
      </c>
      <c r="U2756">
        <v>60.21515633280341</v>
      </c>
      <c r="V2756">
        <v>92.370399205527519</v>
      </c>
      <c r="W2756">
        <v>85.257878466701726</v>
      </c>
      <c r="X2756">
        <v>0.25613849143260897</v>
      </c>
      <c r="Y2756">
        <v>0.51227698286521794</v>
      </c>
      <c r="Z2756">
        <v>0</v>
      </c>
      <c r="AA2756">
        <v>6.3788040957838925</v>
      </c>
      <c r="AB2756">
        <v>2.4470704859835242</v>
      </c>
      <c r="AC2756">
        <v>-22.83263763144091</v>
      </c>
      <c r="AD2756">
        <v>10.16036542137428</v>
      </c>
      <c r="AE2756">
        <v>10.254359482480409</v>
      </c>
      <c r="AF2756">
        <v>105</v>
      </c>
      <c r="AG2756">
        <v>0</v>
      </c>
      <c r="AH2756">
        <v>0</v>
      </c>
      <c r="AI2756">
        <v>33</v>
      </c>
      <c r="AJ2756">
        <v>346</v>
      </c>
      <c r="AK2756">
        <v>66</v>
      </c>
      <c r="AL2756">
        <v>1069</v>
      </c>
      <c r="AM2756">
        <v>1</v>
      </c>
      <c r="AN2756">
        <v>179</v>
      </c>
      <c r="AO2756">
        <v>83</v>
      </c>
      <c r="AP2756">
        <v>35</v>
      </c>
    </row>
    <row r="2757" spans="1:42">
      <c r="A2757">
        <v>16</v>
      </c>
      <c r="B2757">
        <v>23</v>
      </c>
      <c r="C2757">
        <v>2024</v>
      </c>
      <c r="D2757">
        <v>11</v>
      </c>
      <c r="E2757">
        <v>99</v>
      </c>
      <c r="F2757">
        <v>99</v>
      </c>
      <c r="G2757">
        <v>99</v>
      </c>
      <c r="H2757">
        <v>99</v>
      </c>
      <c r="I2757">
        <v>99</v>
      </c>
      <c r="J2757">
        <v>106</v>
      </c>
      <c r="K2757">
        <v>999</v>
      </c>
      <c r="M2757">
        <v>99</v>
      </c>
      <c r="N2757">
        <v>99</v>
      </c>
      <c r="O2757">
        <v>99</v>
      </c>
      <c r="P2757">
        <v>99</v>
      </c>
      <c r="Q2757">
        <v>47</v>
      </c>
      <c r="R2757">
        <v>3239</v>
      </c>
      <c r="S2757">
        <v>3239</v>
      </c>
      <c r="T2757">
        <v>4.7783266440259347</v>
      </c>
      <c r="U2757">
        <v>60.226304414942874</v>
      </c>
      <c r="V2757">
        <v>92.629708954083114</v>
      </c>
      <c r="W2757">
        <v>85.497221364618682</v>
      </c>
      <c r="X2757">
        <v>0</v>
      </c>
      <c r="Y2757">
        <v>0</v>
      </c>
      <c r="Z2757">
        <v>0</v>
      </c>
      <c r="AA2757">
        <v>7.4313570712105852</v>
      </c>
      <c r="AB2757">
        <v>2.5879478701093475</v>
      </c>
      <c r="AC2757">
        <v>-29.376108069602623</v>
      </c>
      <c r="AD2757">
        <v>2.9066793499232717</v>
      </c>
      <c r="AE2757">
        <v>2.9418045451698442</v>
      </c>
      <c r="AF2757">
        <v>25</v>
      </c>
      <c r="AG2757">
        <v>0</v>
      </c>
      <c r="AH2757">
        <v>0</v>
      </c>
      <c r="AI2757">
        <v>14</v>
      </c>
      <c r="AJ2757">
        <v>109</v>
      </c>
      <c r="AK2757">
        <v>19</v>
      </c>
      <c r="AL2757">
        <v>163</v>
      </c>
      <c r="AM2757">
        <v>0</v>
      </c>
      <c r="AN2757">
        <v>34</v>
      </c>
      <c r="AO2757">
        <v>34</v>
      </c>
      <c r="AP2757">
        <v>19</v>
      </c>
    </row>
    <row r="2758" spans="1:42">
      <c r="A2758">
        <v>16</v>
      </c>
      <c r="B2758">
        <v>24</v>
      </c>
      <c r="C2758">
        <v>2024</v>
      </c>
      <c r="D2758">
        <v>12</v>
      </c>
      <c r="E2758">
        <v>99</v>
      </c>
      <c r="F2758">
        <v>99</v>
      </c>
      <c r="G2758">
        <v>99</v>
      </c>
      <c r="H2758">
        <v>99</v>
      </c>
      <c r="I2758">
        <v>99</v>
      </c>
      <c r="J2758">
        <v>106</v>
      </c>
      <c r="K2758">
        <v>999</v>
      </c>
      <c r="M2758">
        <v>99</v>
      </c>
      <c r="N2758">
        <v>99</v>
      </c>
      <c r="O2758">
        <v>99</v>
      </c>
      <c r="P2758">
        <v>99</v>
      </c>
      <c r="R2758">
        <v>0</v>
      </c>
    </row>
    <row r="2759" spans="1:42">
      <c r="A2759">
        <v>16</v>
      </c>
      <c r="B2759">
        <v>25</v>
      </c>
      <c r="C2759">
        <v>2024</v>
      </c>
      <c r="D2759">
        <v>1</v>
      </c>
      <c r="E2759">
        <v>99</v>
      </c>
      <c r="F2759">
        <v>99</v>
      </c>
      <c r="G2759">
        <v>99</v>
      </c>
      <c r="H2759">
        <v>99</v>
      </c>
      <c r="I2759">
        <v>99</v>
      </c>
      <c r="J2759">
        <v>109</v>
      </c>
      <c r="K2759">
        <v>999</v>
      </c>
      <c r="M2759">
        <v>99</v>
      </c>
      <c r="N2759">
        <v>99</v>
      </c>
      <c r="O2759">
        <v>99</v>
      </c>
      <c r="P2759">
        <v>99</v>
      </c>
      <c r="Q2759">
        <v>238</v>
      </c>
      <c r="R2759">
        <v>30723</v>
      </c>
      <c r="S2759">
        <v>30717</v>
      </c>
      <c r="T2759">
        <v>3.9385476678709752</v>
      </c>
      <c r="U2759">
        <v>60.748966370413775</v>
      </c>
      <c r="V2759">
        <v>90.437947994184142</v>
      </c>
      <c r="W2759">
        <v>83.467350327179986</v>
      </c>
      <c r="X2759">
        <v>3.1735182111121958</v>
      </c>
      <c r="Y2759">
        <v>6.3470364222243916</v>
      </c>
      <c r="Z2759">
        <v>0</v>
      </c>
      <c r="AA2759">
        <v>8.597330329775124</v>
      </c>
      <c r="AB2759">
        <v>2.6578577995999488</v>
      </c>
      <c r="AC2759">
        <v>-21.096115265032129</v>
      </c>
      <c r="AD2759">
        <v>10.002897691939532</v>
      </c>
      <c r="AE2759">
        <v>10.161987778400619</v>
      </c>
      <c r="AF2759">
        <v>426</v>
      </c>
      <c r="AG2759">
        <v>0</v>
      </c>
      <c r="AH2759">
        <v>0</v>
      </c>
      <c r="AI2759">
        <v>136</v>
      </c>
      <c r="AJ2759">
        <v>1141</v>
      </c>
      <c r="AK2759">
        <v>256</v>
      </c>
      <c r="AL2759">
        <v>1200</v>
      </c>
      <c r="AM2759">
        <v>2</v>
      </c>
      <c r="AN2759">
        <v>221</v>
      </c>
      <c r="AO2759">
        <v>343</v>
      </c>
      <c r="AP2759">
        <v>133</v>
      </c>
    </row>
    <row r="2760" spans="1:42">
      <c r="A2760">
        <v>16</v>
      </c>
      <c r="B2760">
        <v>26</v>
      </c>
      <c r="C2760">
        <v>2024</v>
      </c>
      <c r="D2760">
        <v>2</v>
      </c>
      <c r="E2760">
        <v>99</v>
      </c>
      <c r="F2760">
        <v>99</v>
      </c>
      <c r="G2760">
        <v>99</v>
      </c>
      <c r="H2760">
        <v>99</v>
      </c>
      <c r="I2760">
        <v>99</v>
      </c>
      <c r="J2760">
        <v>109</v>
      </c>
      <c r="K2760">
        <v>999</v>
      </c>
      <c r="M2760">
        <v>99</v>
      </c>
      <c r="N2760">
        <v>99</v>
      </c>
      <c r="O2760">
        <v>99</v>
      </c>
      <c r="P2760">
        <v>99</v>
      </c>
      <c r="Q2760">
        <v>248</v>
      </c>
      <c r="R2760">
        <v>31536</v>
      </c>
      <c r="S2760">
        <v>31525</v>
      </c>
      <c r="T2760">
        <v>4.3827371892440397</v>
      </c>
      <c r="U2760">
        <v>60.501950832672499</v>
      </c>
      <c r="V2760">
        <v>89.62847591251122</v>
      </c>
      <c r="W2760">
        <v>82.714775574940489</v>
      </c>
      <c r="X2760">
        <v>3.4944190766108569</v>
      </c>
      <c r="Y2760">
        <v>6.9888381532217139</v>
      </c>
      <c r="Z2760">
        <v>0</v>
      </c>
      <c r="AA2760">
        <v>9.0193198882314949</v>
      </c>
      <c r="AB2760">
        <v>2.6815144206927379</v>
      </c>
      <c r="AC2760">
        <v>-19.74061536595368</v>
      </c>
      <c r="AD2760">
        <v>10.267596966865382</v>
      </c>
      <c r="AE2760">
        <v>10.335260666745173</v>
      </c>
      <c r="AF2760">
        <v>460</v>
      </c>
      <c r="AG2760">
        <v>0</v>
      </c>
      <c r="AH2760">
        <v>0</v>
      </c>
      <c r="AI2760">
        <v>106</v>
      </c>
      <c r="AJ2760">
        <v>1420</v>
      </c>
      <c r="AK2760">
        <v>223</v>
      </c>
      <c r="AL2760">
        <v>1488</v>
      </c>
      <c r="AM2760">
        <v>4</v>
      </c>
      <c r="AN2760">
        <v>175</v>
      </c>
      <c r="AO2760">
        <v>368</v>
      </c>
      <c r="AP2760">
        <v>142</v>
      </c>
    </row>
    <row r="2761" spans="1:42">
      <c r="A2761">
        <v>16</v>
      </c>
      <c r="B2761">
        <v>27</v>
      </c>
      <c r="C2761">
        <v>2024</v>
      </c>
      <c r="D2761">
        <v>3</v>
      </c>
      <c r="E2761">
        <v>99</v>
      </c>
      <c r="F2761">
        <v>99</v>
      </c>
      <c r="G2761">
        <v>99</v>
      </c>
      <c r="H2761">
        <v>99</v>
      </c>
      <c r="I2761">
        <v>99</v>
      </c>
      <c r="J2761">
        <v>109</v>
      </c>
      <c r="K2761">
        <v>999</v>
      </c>
      <c r="M2761">
        <v>99</v>
      </c>
      <c r="N2761">
        <v>99</v>
      </c>
      <c r="O2761">
        <v>99</v>
      </c>
      <c r="P2761">
        <v>99</v>
      </c>
      <c r="Q2761">
        <v>222</v>
      </c>
      <c r="R2761">
        <v>23076</v>
      </c>
      <c r="S2761">
        <v>23061</v>
      </c>
      <c r="T2761">
        <v>3.9934997399896002</v>
      </c>
      <c r="U2761">
        <v>60.679458826590349</v>
      </c>
      <c r="V2761">
        <v>89.145322479083021</v>
      </c>
      <c r="W2761">
        <v>82.258848271974543</v>
      </c>
      <c r="X2761">
        <v>3.3324666319986123</v>
      </c>
      <c r="Y2761">
        <v>6.6649332639972245</v>
      </c>
      <c r="Z2761">
        <v>0</v>
      </c>
      <c r="AA2761">
        <v>8.5574486279553401</v>
      </c>
      <c r="AB2761">
        <v>2.6040846091777854</v>
      </c>
      <c r="AC2761">
        <v>-17.581420594569654</v>
      </c>
      <c r="AD2761">
        <v>7.5131617074893935</v>
      </c>
      <c r="AE2761">
        <v>7.5187215928382818</v>
      </c>
      <c r="AF2761">
        <v>358</v>
      </c>
      <c r="AG2761">
        <v>0</v>
      </c>
      <c r="AH2761">
        <v>0</v>
      </c>
      <c r="AI2761">
        <v>81</v>
      </c>
      <c r="AJ2761">
        <v>1044</v>
      </c>
      <c r="AK2761">
        <v>117</v>
      </c>
      <c r="AL2761">
        <v>1081</v>
      </c>
      <c r="AM2761">
        <v>0</v>
      </c>
      <c r="AN2761">
        <v>152</v>
      </c>
      <c r="AO2761">
        <v>200</v>
      </c>
      <c r="AP2761">
        <v>128</v>
      </c>
    </row>
    <row r="2762" spans="1:42">
      <c r="A2762">
        <v>16</v>
      </c>
      <c r="B2762">
        <v>28</v>
      </c>
      <c r="C2762">
        <v>2024</v>
      </c>
      <c r="D2762">
        <v>4</v>
      </c>
      <c r="E2762">
        <v>99</v>
      </c>
      <c r="F2762">
        <v>99</v>
      </c>
      <c r="G2762">
        <v>99</v>
      </c>
      <c r="H2762">
        <v>99</v>
      </c>
      <c r="I2762">
        <v>99</v>
      </c>
      <c r="J2762">
        <v>109</v>
      </c>
      <c r="K2762">
        <v>999</v>
      </c>
      <c r="M2762">
        <v>99</v>
      </c>
      <c r="N2762">
        <v>99</v>
      </c>
      <c r="O2762">
        <v>99</v>
      </c>
      <c r="P2762">
        <v>99</v>
      </c>
      <c r="Q2762">
        <v>255</v>
      </c>
      <c r="R2762">
        <v>34627</v>
      </c>
      <c r="S2762">
        <v>34607</v>
      </c>
      <c r="T2762">
        <v>4.3975221647847054</v>
      </c>
      <c r="U2762">
        <v>60.49585344005547</v>
      </c>
      <c r="V2762">
        <v>89.760239577279123</v>
      </c>
      <c r="W2762">
        <v>82.82864738347773</v>
      </c>
      <c r="X2762">
        <v>4.5369220550437532</v>
      </c>
      <c r="Y2762">
        <v>9.0738441100875065</v>
      </c>
      <c r="Z2762">
        <v>0</v>
      </c>
      <c r="AA2762">
        <v>8.7763412094048725</v>
      </c>
      <c r="AB2762">
        <v>2.6992085913540471</v>
      </c>
      <c r="AC2762">
        <v>-18.864351973183471</v>
      </c>
      <c r="AD2762">
        <v>11.273975144965991</v>
      </c>
      <c r="AE2762">
        <v>11.361293145823</v>
      </c>
      <c r="AF2762">
        <v>477</v>
      </c>
      <c r="AG2762">
        <v>0</v>
      </c>
      <c r="AH2762">
        <v>0</v>
      </c>
      <c r="AI2762">
        <v>120</v>
      </c>
      <c r="AJ2762">
        <v>1169</v>
      </c>
      <c r="AK2762">
        <v>215</v>
      </c>
      <c r="AL2762">
        <v>1467</v>
      </c>
      <c r="AM2762">
        <v>0</v>
      </c>
      <c r="AN2762">
        <v>261</v>
      </c>
      <c r="AO2762">
        <v>314</v>
      </c>
      <c r="AP2762">
        <v>152</v>
      </c>
    </row>
    <row r="2763" spans="1:42">
      <c r="A2763">
        <v>16</v>
      </c>
      <c r="B2763">
        <v>29</v>
      </c>
      <c r="C2763">
        <v>2024</v>
      </c>
      <c r="D2763">
        <v>5</v>
      </c>
      <c r="E2763">
        <v>99</v>
      </c>
      <c r="F2763">
        <v>99</v>
      </c>
      <c r="G2763">
        <v>99</v>
      </c>
      <c r="H2763">
        <v>99</v>
      </c>
      <c r="I2763">
        <v>99</v>
      </c>
      <c r="J2763">
        <v>109</v>
      </c>
      <c r="K2763">
        <v>999</v>
      </c>
      <c r="M2763">
        <v>99</v>
      </c>
      <c r="N2763">
        <v>99</v>
      </c>
      <c r="O2763">
        <v>99</v>
      </c>
      <c r="P2763">
        <v>99</v>
      </c>
      <c r="Q2763">
        <v>243</v>
      </c>
      <c r="R2763">
        <v>30527</v>
      </c>
      <c r="S2763">
        <v>30514</v>
      </c>
      <c r="T2763">
        <v>4.3411078717201157</v>
      </c>
      <c r="U2763">
        <v>60.556826374778801</v>
      </c>
      <c r="V2763">
        <v>88.920365559072749</v>
      </c>
      <c r="W2763">
        <v>82.057861964999802</v>
      </c>
      <c r="X2763">
        <v>3.2594097028859705</v>
      </c>
      <c r="Y2763">
        <v>6.5188194057719411</v>
      </c>
      <c r="Z2763">
        <v>0</v>
      </c>
      <c r="AA2763">
        <v>8.0793762752725478</v>
      </c>
      <c r="AB2763">
        <v>2.6813827218398676</v>
      </c>
      <c r="AC2763">
        <v>-17.149284923759296</v>
      </c>
      <c r="AD2763">
        <v>9.9390833525970166</v>
      </c>
      <c r="AE2763">
        <v>9.9243616658414524</v>
      </c>
      <c r="AF2763">
        <v>463</v>
      </c>
      <c r="AG2763">
        <v>0</v>
      </c>
      <c r="AH2763">
        <v>0</v>
      </c>
      <c r="AI2763">
        <v>109</v>
      </c>
      <c r="AJ2763">
        <v>1455</v>
      </c>
      <c r="AK2763">
        <v>213</v>
      </c>
      <c r="AL2763">
        <v>1178</v>
      </c>
      <c r="AM2763">
        <v>0</v>
      </c>
      <c r="AN2763">
        <v>223</v>
      </c>
      <c r="AO2763">
        <v>264</v>
      </c>
      <c r="AP2763">
        <v>144</v>
      </c>
    </row>
    <row r="2764" spans="1:42">
      <c r="A2764">
        <v>16</v>
      </c>
      <c r="B2764">
        <v>30</v>
      </c>
      <c r="C2764">
        <v>2024</v>
      </c>
      <c r="D2764">
        <v>6</v>
      </c>
      <c r="E2764">
        <v>99</v>
      </c>
      <c r="F2764">
        <v>99</v>
      </c>
      <c r="G2764">
        <v>99</v>
      </c>
      <c r="H2764">
        <v>99</v>
      </c>
      <c r="I2764">
        <v>99</v>
      </c>
      <c r="J2764">
        <v>109</v>
      </c>
      <c r="K2764">
        <v>999</v>
      </c>
      <c r="M2764">
        <v>99</v>
      </c>
      <c r="N2764">
        <v>99</v>
      </c>
      <c r="O2764">
        <v>99</v>
      </c>
      <c r="P2764">
        <v>99</v>
      </c>
      <c r="Q2764">
        <v>232</v>
      </c>
      <c r="R2764">
        <v>28693</v>
      </c>
      <c r="S2764">
        <v>28613</v>
      </c>
      <c r="T2764">
        <v>4.3983201477712335</v>
      </c>
      <c r="U2764">
        <v>60.462796630902041</v>
      </c>
      <c r="V2764">
        <v>88.175127724371862</v>
      </c>
      <c r="W2764">
        <v>81.289567679027115</v>
      </c>
      <c r="X2764">
        <v>3.6071515700693553</v>
      </c>
      <c r="Y2764">
        <v>7.2143031401387105</v>
      </c>
      <c r="Z2764">
        <v>0</v>
      </c>
      <c r="AA2764">
        <v>8.3859011978581552</v>
      </c>
      <c r="AB2764">
        <v>2.5924599920647622</v>
      </c>
      <c r="AC2764">
        <v>-17.354196433957899</v>
      </c>
      <c r="AD2764">
        <v>9.3419634630348902</v>
      </c>
      <c r="AE2764">
        <v>9.2189498447824239</v>
      </c>
      <c r="AF2764">
        <v>399</v>
      </c>
      <c r="AG2764">
        <v>0</v>
      </c>
      <c r="AH2764">
        <v>0</v>
      </c>
      <c r="AI2764">
        <v>116</v>
      </c>
      <c r="AJ2764">
        <v>1279</v>
      </c>
      <c r="AK2764">
        <v>158</v>
      </c>
      <c r="AL2764">
        <v>1514</v>
      </c>
      <c r="AM2764">
        <v>0</v>
      </c>
      <c r="AN2764">
        <v>127</v>
      </c>
      <c r="AO2764">
        <v>233</v>
      </c>
      <c r="AP2764">
        <v>137</v>
      </c>
    </row>
    <row r="2765" spans="1:42">
      <c r="A2765">
        <v>16</v>
      </c>
      <c r="B2765">
        <v>31</v>
      </c>
      <c r="C2765">
        <v>2024</v>
      </c>
      <c r="D2765">
        <v>7</v>
      </c>
      <c r="E2765">
        <v>99</v>
      </c>
      <c r="F2765">
        <v>99</v>
      </c>
      <c r="G2765">
        <v>99</v>
      </c>
      <c r="H2765">
        <v>99</v>
      </c>
      <c r="I2765">
        <v>99</v>
      </c>
      <c r="J2765">
        <v>109</v>
      </c>
      <c r="K2765">
        <v>999</v>
      </c>
      <c r="M2765">
        <v>99</v>
      </c>
      <c r="N2765">
        <v>99</v>
      </c>
      <c r="O2765">
        <v>99</v>
      </c>
      <c r="P2765">
        <v>99</v>
      </c>
      <c r="Q2765">
        <v>245</v>
      </c>
      <c r="R2765">
        <v>30360</v>
      </c>
      <c r="S2765">
        <v>30341</v>
      </c>
      <c r="T2765">
        <v>4.5653162055335965</v>
      </c>
      <c r="U2765">
        <v>60.383243795524223</v>
      </c>
      <c r="V2765">
        <v>87.346529121870262</v>
      </c>
      <c r="W2765">
        <v>80.59809828285205</v>
      </c>
      <c r="X2765">
        <v>4.2226613965744404</v>
      </c>
      <c r="Y2765">
        <v>8.4453227931488808</v>
      </c>
      <c r="Z2765">
        <v>0</v>
      </c>
      <c r="AA2765">
        <v>8.4175995202821721</v>
      </c>
      <c r="AB2765">
        <v>2.6717750214893128</v>
      </c>
      <c r="AC2765">
        <v>-16.046303800374659</v>
      </c>
      <c r="AD2765">
        <v>9.8847109308102805</v>
      </c>
      <c r="AE2765">
        <v>9.6925472919583129</v>
      </c>
      <c r="AF2765">
        <v>387</v>
      </c>
      <c r="AG2765">
        <v>0</v>
      </c>
      <c r="AH2765">
        <v>0</v>
      </c>
      <c r="AI2765">
        <v>107</v>
      </c>
      <c r="AJ2765">
        <v>1088</v>
      </c>
      <c r="AK2765">
        <v>227</v>
      </c>
      <c r="AL2765">
        <v>1283</v>
      </c>
      <c r="AM2765">
        <v>0</v>
      </c>
      <c r="AN2765">
        <v>165</v>
      </c>
      <c r="AO2765">
        <v>267</v>
      </c>
      <c r="AP2765">
        <v>134</v>
      </c>
    </row>
    <row r="2766" spans="1:42">
      <c r="A2766">
        <v>16</v>
      </c>
      <c r="B2766">
        <v>32</v>
      </c>
      <c r="C2766">
        <v>2024</v>
      </c>
      <c r="D2766">
        <v>8</v>
      </c>
      <c r="E2766">
        <v>99</v>
      </c>
      <c r="F2766">
        <v>99</v>
      </c>
      <c r="G2766">
        <v>99</v>
      </c>
      <c r="H2766">
        <v>99</v>
      </c>
      <c r="I2766">
        <v>99</v>
      </c>
      <c r="J2766">
        <v>109</v>
      </c>
      <c r="K2766">
        <v>999</v>
      </c>
      <c r="M2766">
        <v>99</v>
      </c>
      <c r="N2766">
        <v>99</v>
      </c>
      <c r="O2766">
        <v>99</v>
      </c>
      <c r="P2766">
        <v>99</v>
      </c>
      <c r="Q2766">
        <v>231</v>
      </c>
      <c r="R2766">
        <v>27448</v>
      </c>
      <c r="S2766">
        <v>27436</v>
      </c>
      <c r="T2766">
        <v>4.409319440396386</v>
      </c>
      <c r="U2766">
        <v>60.466831899693837</v>
      </c>
      <c r="V2766">
        <v>88.102550728913599</v>
      </c>
      <c r="W2766">
        <v>81.303039801720146</v>
      </c>
      <c r="X2766">
        <v>4.4593412999125608</v>
      </c>
      <c r="Y2766">
        <v>8.9186825998251216</v>
      </c>
      <c r="Z2766">
        <v>0</v>
      </c>
      <c r="AA2766">
        <v>7.9911605252555278</v>
      </c>
      <c r="AB2766">
        <v>2.6556847249603877</v>
      </c>
      <c r="AC2766">
        <v>-16.982939439437796</v>
      </c>
      <c r="AD2766">
        <v>8.9366121748643153</v>
      </c>
      <c r="AE2766">
        <v>8.8411919834407016</v>
      </c>
      <c r="AF2766">
        <v>345</v>
      </c>
      <c r="AG2766">
        <v>0</v>
      </c>
      <c r="AH2766">
        <v>0</v>
      </c>
      <c r="AI2766">
        <v>154</v>
      </c>
      <c r="AJ2766">
        <v>962</v>
      </c>
      <c r="AK2766">
        <v>141</v>
      </c>
      <c r="AL2766">
        <v>1432</v>
      </c>
      <c r="AM2766">
        <v>0</v>
      </c>
      <c r="AN2766">
        <v>152</v>
      </c>
      <c r="AO2766">
        <v>180</v>
      </c>
      <c r="AP2766">
        <v>136</v>
      </c>
    </row>
    <row r="2767" spans="1:42">
      <c r="A2767">
        <v>16</v>
      </c>
      <c r="B2767">
        <v>33</v>
      </c>
      <c r="C2767">
        <v>2024</v>
      </c>
      <c r="D2767">
        <v>9</v>
      </c>
      <c r="E2767">
        <v>99</v>
      </c>
      <c r="F2767">
        <v>99</v>
      </c>
      <c r="G2767">
        <v>99</v>
      </c>
      <c r="H2767">
        <v>99</v>
      </c>
      <c r="I2767">
        <v>99</v>
      </c>
      <c r="J2767">
        <v>109</v>
      </c>
      <c r="K2767">
        <v>999</v>
      </c>
      <c r="M2767">
        <v>99</v>
      </c>
      <c r="N2767">
        <v>99</v>
      </c>
      <c r="O2767">
        <v>99</v>
      </c>
      <c r="P2767">
        <v>99</v>
      </c>
      <c r="Q2767">
        <v>253</v>
      </c>
      <c r="R2767">
        <v>30258</v>
      </c>
      <c r="S2767">
        <v>30249</v>
      </c>
      <c r="T2767">
        <v>4.5677837266177539</v>
      </c>
      <c r="U2767">
        <v>60.397996627987688</v>
      </c>
      <c r="V2767">
        <v>89.166609091094884</v>
      </c>
      <c r="W2767">
        <v>82.289936857416976</v>
      </c>
      <c r="X2767">
        <v>3.4371075418071255</v>
      </c>
      <c r="Y2767">
        <v>6.874215083614251</v>
      </c>
      <c r="Z2767">
        <v>0</v>
      </c>
      <c r="AA2767">
        <v>8.1671837598772061</v>
      </c>
      <c r="AB2767">
        <v>2.6997937324446757</v>
      </c>
      <c r="AC2767">
        <v>-20.145881813259056</v>
      </c>
      <c r="AD2767">
        <v>9.8515014276830488</v>
      </c>
      <c r="AE2767">
        <v>9.8659973505400007</v>
      </c>
      <c r="AF2767">
        <v>359</v>
      </c>
      <c r="AG2767">
        <v>0</v>
      </c>
      <c r="AH2767">
        <v>0</v>
      </c>
      <c r="AI2767">
        <v>153</v>
      </c>
      <c r="AJ2767">
        <v>1105</v>
      </c>
      <c r="AK2767">
        <v>220</v>
      </c>
      <c r="AL2767">
        <v>2027</v>
      </c>
      <c r="AM2767">
        <v>3</v>
      </c>
      <c r="AN2767">
        <v>164</v>
      </c>
      <c r="AO2767">
        <v>219</v>
      </c>
      <c r="AP2767">
        <v>135</v>
      </c>
    </row>
    <row r="2768" spans="1:42">
      <c r="A2768">
        <v>16</v>
      </c>
      <c r="B2768">
        <v>34</v>
      </c>
      <c r="C2768">
        <v>2024</v>
      </c>
      <c r="D2768">
        <v>10</v>
      </c>
      <c r="E2768">
        <v>99</v>
      </c>
      <c r="F2768">
        <v>99</v>
      </c>
      <c r="G2768">
        <v>99</v>
      </c>
      <c r="H2768">
        <v>99</v>
      </c>
      <c r="I2768">
        <v>99</v>
      </c>
      <c r="J2768">
        <v>109</v>
      </c>
      <c r="K2768">
        <v>999</v>
      </c>
      <c r="M2768">
        <v>99</v>
      </c>
      <c r="N2768">
        <v>99</v>
      </c>
      <c r="O2768">
        <v>99</v>
      </c>
      <c r="P2768">
        <v>99</v>
      </c>
      <c r="Q2768">
        <v>285</v>
      </c>
      <c r="R2768">
        <v>30492</v>
      </c>
      <c r="S2768">
        <v>30481</v>
      </c>
      <c r="T2768">
        <v>4.6538108356290158</v>
      </c>
      <c r="U2768">
        <v>60.308618483645553</v>
      </c>
      <c r="V2768">
        <v>89.637720075198843</v>
      </c>
      <c r="W2768">
        <v>82.7223909976709</v>
      </c>
      <c r="X2768">
        <v>4.4339498884953432</v>
      </c>
      <c r="Y2768">
        <v>8.8678997769906864</v>
      </c>
      <c r="Z2768">
        <v>0</v>
      </c>
      <c r="AA2768">
        <v>8.6917496812039001</v>
      </c>
      <c r="AB2768">
        <v>2.631570023048166</v>
      </c>
      <c r="AC2768">
        <v>-21.774073251729448</v>
      </c>
      <c r="AD2768">
        <v>9.927687934857282</v>
      </c>
      <c r="AE2768">
        <v>9.9939122800349836</v>
      </c>
      <c r="AF2768">
        <v>422</v>
      </c>
      <c r="AG2768">
        <v>0</v>
      </c>
      <c r="AH2768">
        <v>0</v>
      </c>
      <c r="AI2768">
        <v>175</v>
      </c>
      <c r="AJ2768">
        <v>1076</v>
      </c>
      <c r="AK2768">
        <v>248</v>
      </c>
      <c r="AL2768">
        <v>1618</v>
      </c>
      <c r="AM2768">
        <v>1</v>
      </c>
      <c r="AN2768">
        <v>173</v>
      </c>
      <c r="AO2768">
        <v>285</v>
      </c>
      <c r="AP2768">
        <v>156</v>
      </c>
    </row>
    <row r="2769" spans="1:42">
      <c r="A2769">
        <v>16</v>
      </c>
      <c r="B2769">
        <v>35</v>
      </c>
      <c r="C2769">
        <v>2024</v>
      </c>
      <c r="D2769">
        <v>11</v>
      </c>
      <c r="E2769">
        <v>99</v>
      </c>
      <c r="F2769">
        <v>99</v>
      </c>
      <c r="G2769">
        <v>99</v>
      </c>
      <c r="H2769">
        <v>99</v>
      </c>
      <c r="I2769">
        <v>99</v>
      </c>
      <c r="J2769">
        <v>109</v>
      </c>
      <c r="K2769">
        <v>999</v>
      </c>
      <c r="M2769">
        <v>99</v>
      </c>
      <c r="N2769">
        <v>99</v>
      </c>
      <c r="O2769">
        <v>99</v>
      </c>
      <c r="P2769">
        <v>99</v>
      </c>
      <c r="Q2769">
        <v>131</v>
      </c>
      <c r="R2769">
        <v>9401</v>
      </c>
      <c r="S2769">
        <v>9400</v>
      </c>
      <c r="T2769">
        <v>4.8058717157749182</v>
      </c>
      <c r="U2769">
        <v>60.260212765957455</v>
      </c>
      <c r="V2769">
        <v>89.737361978746321</v>
      </c>
      <c r="W2769">
        <v>82.823457446808391</v>
      </c>
      <c r="X2769">
        <v>8.6905648335283505</v>
      </c>
      <c r="Y2769">
        <v>17.381129667056701</v>
      </c>
      <c r="Z2769">
        <v>0</v>
      </c>
      <c r="AA2769">
        <v>8.4928286245558997</v>
      </c>
      <c r="AB2769">
        <v>2.7264956772632516</v>
      </c>
      <c r="AC2769">
        <v>-22.694454033075345</v>
      </c>
      <c r="AD2769">
        <v>3.0608092048928661</v>
      </c>
      <c r="AE2769">
        <v>3.085776399595022</v>
      </c>
      <c r="AF2769">
        <v>132</v>
      </c>
      <c r="AG2769">
        <v>0</v>
      </c>
      <c r="AH2769">
        <v>0</v>
      </c>
      <c r="AI2769">
        <v>77</v>
      </c>
      <c r="AJ2769">
        <v>240</v>
      </c>
      <c r="AK2769">
        <v>26</v>
      </c>
      <c r="AL2769">
        <v>500</v>
      </c>
      <c r="AM2769">
        <v>0</v>
      </c>
      <c r="AN2769">
        <v>43</v>
      </c>
      <c r="AO2769">
        <v>70</v>
      </c>
      <c r="AP2769">
        <v>70</v>
      </c>
    </row>
    <row r="2770" spans="1:42">
      <c r="A2770">
        <v>16</v>
      </c>
      <c r="B2770">
        <v>36</v>
      </c>
      <c r="C2770">
        <v>2024</v>
      </c>
      <c r="D2770">
        <v>12</v>
      </c>
      <c r="E2770">
        <v>99</v>
      </c>
      <c r="F2770">
        <v>99</v>
      </c>
      <c r="G2770">
        <v>99</v>
      </c>
      <c r="H2770">
        <v>99</v>
      </c>
      <c r="I2770">
        <v>99</v>
      </c>
      <c r="J2770">
        <v>109</v>
      </c>
      <c r="K2770">
        <v>999</v>
      </c>
      <c r="M2770">
        <v>99</v>
      </c>
      <c r="N2770">
        <v>99</v>
      </c>
      <c r="O2770">
        <v>99</v>
      </c>
      <c r="P2770">
        <v>99</v>
      </c>
      <c r="R2770">
        <v>0</v>
      </c>
    </row>
    <row r="2771" spans="1:42">
      <c r="A2771">
        <v>16</v>
      </c>
      <c r="B2771">
        <v>37</v>
      </c>
      <c r="C2771">
        <v>2024</v>
      </c>
      <c r="D2771">
        <v>1</v>
      </c>
      <c r="E2771">
        <v>99</v>
      </c>
      <c r="F2771">
        <v>99</v>
      </c>
      <c r="G2771">
        <v>99</v>
      </c>
      <c r="H2771">
        <v>99</v>
      </c>
      <c r="I2771">
        <v>99</v>
      </c>
      <c r="J2771">
        <v>111</v>
      </c>
      <c r="K2771">
        <v>999</v>
      </c>
      <c r="M2771">
        <v>99</v>
      </c>
      <c r="N2771">
        <v>99</v>
      </c>
      <c r="O2771">
        <v>99</v>
      </c>
      <c r="P2771">
        <v>99</v>
      </c>
      <c r="Q2771">
        <v>118</v>
      </c>
      <c r="R2771">
        <v>14863</v>
      </c>
      <c r="S2771">
        <v>14804</v>
      </c>
      <c r="T2771">
        <v>3.4430464912870886</v>
      </c>
      <c r="U2771">
        <v>60.857606052418255</v>
      </c>
      <c r="V2771">
        <v>89.366728502705925</v>
      </c>
      <c r="W2771">
        <v>82.376080788976225</v>
      </c>
      <c r="X2771">
        <v>3.0411087936486578</v>
      </c>
      <c r="Y2771">
        <v>6.0822175872973157</v>
      </c>
      <c r="Z2771">
        <v>0</v>
      </c>
      <c r="AA2771">
        <v>8.7035174442043886</v>
      </c>
      <c r="AB2771">
        <v>2.253128863527889</v>
      </c>
      <c r="AC2771">
        <v>-33.322202449982171</v>
      </c>
      <c r="AD2771">
        <v>10.028405832304381</v>
      </c>
      <c r="AE2771">
        <v>10.093026264187255</v>
      </c>
      <c r="AF2771">
        <v>262</v>
      </c>
      <c r="AG2771">
        <v>0</v>
      </c>
      <c r="AH2771">
        <v>0</v>
      </c>
      <c r="AI2771">
        <v>65</v>
      </c>
      <c r="AJ2771">
        <v>877</v>
      </c>
      <c r="AK2771">
        <v>116</v>
      </c>
      <c r="AL2771">
        <v>1208</v>
      </c>
      <c r="AM2771">
        <v>0</v>
      </c>
      <c r="AN2771">
        <v>171</v>
      </c>
      <c r="AO2771">
        <v>118</v>
      </c>
      <c r="AP2771">
        <v>64</v>
      </c>
    </row>
    <row r="2772" spans="1:42">
      <c r="A2772">
        <v>16</v>
      </c>
      <c r="B2772">
        <v>38</v>
      </c>
      <c r="C2772">
        <v>2024</v>
      </c>
      <c r="D2772">
        <v>2</v>
      </c>
      <c r="E2772">
        <v>99</v>
      </c>
      <c r="F2772">
        <v>99</v>
      </c>
      <c r="G2772">
        <v>99</v>
      </c>
      <c r="H2772">
        <v>99</v>
      </c>
      <c r="I2772">
        <v>99</v>
      </c>
      <c r="J2772">
        <v>111</v>
      </c>
      <c r="K2772">
        <v>999</v>
      </c>
      <c r="M2772">
        <v>99</v>
      </c>
      <c r="N2772">
        <v>99</v>
      </c>
      <c r="O2772">
        <v>99</v>
      </c>
      <c r="P2772">
        <v>99</v>
      </c>
      <c r="Q2772">
        <v>129</v>
      </c>
      <c r="R2772">
        <v>13827</v>
      </c>
      <c r="S2772">
        <v>13796</v>
      </c>
      <c r="T2772">
        <v>3.2812613003543798</v>
      </c>
      <c r="U2772">
        <v>61.028051609162063</v>
      </c>
      <c r="V2772">
        <v>87.991816680576633</v>
      </c>
      <c r="W2772">
        <v>81.141606262685158</v>
      </c>
      <c r="X2772">
        <v>1.6995732986186447</v>
      </c>
      <c r="Y2772">
        <v>3.3991465972372894</v>
      </c>
      <c r="Z2772">
        <v>0</v>
      </c>
      <c r="AA2772">
        <v>9.0376104303544178</v>
      </c>
      <c r="AB2772">
        <v>2.2946567711837735</v>
      </c>
      <c r="AC2772">
        <v>-32.289088056436874</v>
      </c>
      <c r="AD2772">
        <v>9.3293929518450298</v>
      </c>
      <c r="AE2772">
        <v>9.2648413657193824</v>
      </c>
      <c r="AF2772">
        <v>263</v>
      </c>
      <c r="AG2772">
        <v>0</v>
      </c>
      <c r="AH2772">
        <v>0</v>
      </c>
      <c r="AI2772">
        <v>83</v>
      </c>
      <c r="AJ2772">
        <v>931</v>
      </c>
      <c r="AK2772">
        <v>123</v>
      </c>
      <c r="AL2772">
        <v>1201</v>
      </c>
      <c r="AM2772">
        <v>1</v>
      </c>
      <c r="AN2772">
        <v>184</v>
      </c>
      <c r="AO2772">
        <v>123</v>
      </c>
      <c r="AP2772">
        <v>69</v>
      </c>
    </row>
    <row r="2773" spans="1:42">
      <c r="A2773">
        <v>16</v>
      </c>
      <c r="B2773">
        <v>39</v>
      </c>
      <c r="C2773">
        <v>2024</v>
      </c>
      <c r="D2773">
        <v>3</v>
      </c>
      <c r="E2773">
        <v>99</v>
      </c>
      <c r="F2773">
        <v>99</v>
      </c>
      <c r="G2773">
        <v>99</v>
      </c>
      <c r="H2773">
        <v>99</v>
      </c>
      <c r="I2773">
        <v>99</v>
      </c>
      <c r="J2773">
        <v>111</v>
      </c>
      <c r="K2773">
        <v>999</v>
      </c>
      <c r="M2773">
        <v>99</v>
      </c>
      <c r="N2773">
        <v>99</v>
      </c>
      <c r="O2773">
        <v>99</v>
      </c>
      <c r="P2773">
        <v>99</v>
      </c>
      <c r="Q2773">
        <v>109</v>
      </c>
      <c r="R2773">
        <v>10607</v>
      </c>
      <c r="S2773">
        <v>10602</v>
      </c>
      <c r="T2773">
        <v>3.4690298859243898</v>
      </c>
      <c r="U2773">
        <v>60.845595170722511</v>
      </c>
      <c r="V2773">
        <v>88.450706269162069</v>
      </c>
      <c r="W2773">
        <v>81.625853612525916</v>
      </c>
      <c r="X2773">
        <v>2.5360610917318755</v>
      </c>
      <c r="Y2773">
        <v>5.0721221834637511</v>
      </c>
      <c r="Z2773">
        <v>0</v>
      </c>
      <c r="AA2773">
        <v>8.7418828252063623</v>
      </c>
      <c r="AB2773">
        <v>2.2387289073883441</v>
      </c>
      <c r="AC2773">
        <v>-28.069335497561724</v>
      </c>
      <c r="AD2773">
        <v>7.1567853504173158</v>
      </c>
      <c r="AE2773">
        <v>7.1623697486843581</v>
      </c>
      <c r="AF2773">
        <v>155</v>
      </c>
      <c r="AG2773">
        <v>0</v>
      </c>
      <c r="AH2773">
        <v>0</v>
      </c>
      <c r="AI2773">
        <v>49</v>
      </c>
      <c r="AJ2773">
        <v>672</v>
      </c>
      <c r="AK2773">
        <v>150</v>
      </c>
      <c r="AL2773">
        <v>742</v>
      </c>
      <c r="AM2773">
        <v>0</v>
      </c>
      <c r="AN2773">
        <v>80</v>
      </c>
      <c r="AO2773">
        <v>102</v>
      </c>
      <c r="AP2773">
        <v>64</v>
      </c>
    </row>
    <row r="2774" spans="1:42">
      <c r="A2774">
        <v>16</v>
      </c>
      <c r="B2774">
        <v>40</v>
      </c>
      <c r="C2774">
        <v>2024</v>
      </c>
      <c r="D2774">
        <v>4</v>
      </c>
      <c r="E2774">
        <v>99</v>
      </c>
      <c r="F2774">
        <v>99</v>
      </c>
      <c r="G2774">
        <v>99</v>
      </c>
      <c r="H2774">
        <v>99</v>
      </c>
      <c r="I2774">
        <v>99</v>
      </c>
      <c r="J2774">
        <v>111</v>
      </c>
      <c r="K2774">
        <v>999</v>
      </c>
      <c r="M2774">
        <v>99</v>
      </c>
      <c r="N2774">
        <v>99</v>
      </c>
      <c r="O2774">
        <v>99</v>
      </c>
      <c r="P2774">
        <v>99</v>
      </c>
      <c r="Q2774">
        <v>127</v>
      </c>
      <c r="R2774">
        <v>16704</v>
      </c>
      <c r="S2774">
        <v>16684</v>
      </c>
      <c r="T2774">
        <v>3.2485033524904203</v>
      </c>
      <c r="U2774">
        <v>61.014265164229201</v>
      </c>
      <c r="V2774">
        <v>89.006062081133777</v>
      </c>
      <c r="W2774">
        <v>82.111705825940902</v>
      </c>
      <c r="X2774">
        <v>0.98778735632183867</v>
      </c>
      <c r="Y2774">
        <v>1.9755747126436776</v>
      </c>
      <c r="Z2774">
        <v>0</v>
      </c>
      <c r="AA2774">
        <v>8.7556614005056019</v>
      </c>
      <c r="AB2774">
        <v>2.3247828916571311</v>
      </c>
      <c r="AC2774">
        <v>-34.487851992017823</v>
      </c>
      <c r="AD2774">
        <v>11.270570613120659</v>
      </c>
      <c r="AE2774">
        <v>11.338261181585271</v>
      </c>
      <c r="AF2774">
        <v>326</v>
      </c>
      <c r="AG2774">
        <v>0</v>
      </c>
      <c r="AH2774">
        <v>0</v>
      </c>
      <c r="AI2774">
        <v>73</v>
      </c>
      <c r="AJ2774">
        <v>974</v>
      </c>
      <c r="AK2774">
        <v>241</v>
      </c>
      <c r="AL2774">
        <v>1170</v>
      </c>
      <c r="AM2774">
        <v>2</v>
      </c>
      <c r="AN2774">
        <v>205</v>
      </c>
      <c r="AO2774">
        <v>257</v>
      </c>
      <c r="AP2774">
        <v>69</v>
      </c>
    </row>
    <row r="2775" spans="1:42">
      <c r="A2775">
        <v>16</v>
      </c>
      <c r="B2775">
        <v>41</v>
      </c>
      <c r="C2775">
        <v>2024</v>
      </c>
      <c r="D2775">
        <v>5</v>
      </c>
      <c r="E2775">
        <v>99</v>
      </c>
      <c r="F2775">
        <v>99</v>
      </c>
      <c r="G2775">
        <v>99</v>
      </c>
      <c r="H2775">
        <v>99</v>
      </c>
      <c r="I2775">
        <v>99</v>
      </c>
      <c r="J2775">
        <v>111</v>
      </c>
      <c r="K2775">
        <v>999</v>
      </c>
      <c r="M2775">
        <v>99</v>
      </c>
      <c r="N2775">
        <v>99</v>
      </c>
      <c r="O2775">
        <v>99</v>
      </c>
      <c r="P2775">
        <v>99</v>
      </c>
      <c r="Q2775">
        <v>118</v>
      </c>
      <c r="R2775">
        <v>12776</v>
      </c>
      <c r="S2775">
        <v>12742</v>
      </c>
      <c r="T2775">
        <v>3.9450532247964927</v>
      </c>
      <c r="U2775">
        <v>60.596060273112549</v>
      </c>
      <c r="V2775">
        <v>88.463859719173499</v>
      </c>
      <c r="W2775">
        <v>81.572359127295698</v>
      </c>
      <c r="X2775">
        <v>0.57138384470882897</v>
      </c>
      <c r="Y2775">
        <v>1.1427676894176579</v>
      </c>
      <c r="Z2775">
        <v>0</v>
      </c>
      <c r="AA2775">
        <v>8.332722545479335</v>
      </c>
      <c r="AB2775">
        <v>2.2345217837561608</v>
      </c>
      <c r="AC2775">
        <v>-27.11065921336364</v>
      </c>
      <c r="AD2775">
        <v>8.6202592285218849</v>
      </c>
      <c r="AE2775">
        <v>8.6024434152195699</v>
      </c>
      <c r="AF2775">
        <v>189</v>
      </c>
      <c r="AG2775">
        <v>0</v>
      </c>
      <c r="AH2775">
        <v>0</v>
      </c>
      <c r="AI2775">
        <v>65</v>
      </c>
      <c r="AJ2775">
        <v>762</v>
      </c>
      <c r="AK2775">
        <v>146</v>
      </c>
      <c r="AL2775">
        <v>881</v>
      </c>
      <c r="AM2775">
        <v>0</v>
      </c>
      <c r="AN2775">
        <v>100</v>
      </c>
      <c r="AO2775">
        <v>84</v>
      </c>
      <c r="AP2775">
        <v>68</v>
      </c>
    </row>
    <row r="2776" spans="1:42">
      <c r="A2776">
        <v>16</v>
      </c>
      <c r="B2776">
        <v>42</v>
      </c>
      <c r="C2776">
        <v>2024</v>
      </c>
      <c r="D2776">
        <v>6</v>
      </c>
      <c r="E2776">
        <v>99</v>
      </c>
      <c r="F2776">
        <v>99</v>
      </c>
      <c r="G2776">
        <v>99</v>
      </c>
      <c r="H2776">
        <v>99</v>
      </c>
      <c r="I2776">
        <v>99</v>
      </c>
      <c r="J2776">
        <v>111</v>
      </c>
      <c r="K2776">
        <v>999</v>
      </c>
      <c r="M2776">
        <v>99</v>
      </c>
      <c r="N2776">
        <v>99</v>
      </c>
      <c r="O2776">
        <v>99</v>
      </c>
      <c r="P2776">
        <v>99</v>
      </c>
      <c r="Q2776">
        <v>125</v>
      </c>
      <c r="R2776">
        <v>13589</v>
      </c>
      <c r="S2776">
        <v>13578</v>
      </c>
      <c r="T2776">
        <v>4.7899035984987846</v>
      </c>
      <c r="U2776">
        <v>60.2307409044042</v>
      </c>
      <c r="V2776">
        <v>88.800226036413562</v>
      </c>
      <c r="W2776">
        <v>81.932537929003004</v>
      </c>
      <c r="X2776">
        <v>0.8977849731400398</v>
      </c>
      <c r="Y2776">
        <v>1.7955699462800796</v>
      </c>
      <c r="Z2776">
        <v>0</v>
      </c>
      <c r="AA2776">
        <v>8.3459942327791712</v>
      </c>
      <c r="AB2776">
        <v>2.3700282868792959</v>
      </c>
      <c r="AC2776">
        <v>-27.575622941416935</v>
      </c>
      <c r="AD2776">
        <v>9.168808911739502</v>
      </c>
      <c r="AE2776">
        <v>9.2073237321359755</v>
      </c>
      <c r="AF2776">
        <v>188</v>
      </c>
      <c r="AG2776">
        <v>0</v>
      </c>
      <c r="AH2776">
        <v>0</v>
      </c>
      <c r="AI2776">
        <v>45</v>
      </c>
      <c r="AJ2776">
        <v>892</v>
      </c>
      <c r="AK2776">
        <v>110</v>
      </c>
      <c r="AL2776">
        <v>1070</v>
      </c>
      <c r="AM2776">
        <v>0</v>
      </c>
      <c r="AN2776">
        <v>103</v>
      </c>
      <c r="AO2776">
        <v>86</v>
      </c>
      <c r="AP2776">
        <v>73</v>
      </c>
    </row>
    <row r="2777" spans="1:42">
      <c r="A2777">
        <v>16</v>
      </c>
      <c r="B2777">
        <v>43</v>
      </c>
      <c r="C2777">
        <v>2024</v>
      </c>
      <c r="D2777">
        <v>7</v>
      </c>
      <c r="E2777">
        <v>99</v>
      </c>
      <c r="F2777">
        <v>99</v>
      </c>
      <c r="G2777">
        <v>99</v>
      </c>
      <c r="H2777">
        <v>99</v>
      </c>
      <c r="I2777">
        <v>99</v>
      </c>
      <c r="J2777">
        <v>111</v>
      </c>
      <c r="K2777">
        <v>999</v>
      </c>
      <c r="M2777">
        <v>99</v>
      </c>
      <c r="N2777">
        <v>99</v>
      </c>
      <c r="O2777">
        <v>99</v>
      </c>
      <c r="P2777">
        <v>99</v>
      </c>
      <c r="Q2777">
        <v>142</v>
      </c>
      <c r="R2777">
        <v>16097</v>
      </c>
      <c r="S2777">
        <v>16067</v>
      </c>
      <c r="T2777">
        <v>4.0972230850469025</v>
      </c>
      <c r="U2777">
        <v>60.577830335470189</v>
      </c>
      <c r="V2777">
        <v>86.899502159193275</v>
      </c>
      <c r="W2777">
        <v>80.144967946723057</v>
      </c>
      <c r="X2777">
        <v>2.3358389762067473</v>
      </c>
      <c r="Y2777">
        <v>4.6716779524134946</v>
      </c>
      <c r="Z2777">
        <v>0</v>
      </c>
      <c r="AA2777">
        <v>8.7054025267268891</v>
      </c>
      <c r="AB2777">
        <v>2.339347698513393</v>
      </c>
      <c r="AC2777">
        <v>-30.110274521802136</v>
      </c>
      <c r="AD2777">
        <v>10.861013838565812</v>
      </c>
      <c r="AE2777">
        <v>10.657424251020384</v>
      </c>
      <c r="AF2777">
        <v>218</v>
      </c>
      <c r="AG2777">
        <v>0</v>
      </c>
      <c r="AH2777">
        <v>0</v>
      </c>
      <c r="AI2777">
        <v>102</v>
      </c>
      <c r="AJ2777">
        <v>1396</v>
      </c>
      <c r="AK2777">
        <v>365</v>
      </c>
      <c r="AL2777">
        <v>1862</v>
      </c>
      <c r="AM2777">
        <v>0</v>
      </c>
      <c r="AN2777">
        <v>119</v>
      </c>
      <c r="AO2777">
        <v>131</v>
      </c>
      <c r="AP2777">
        <v>85</v>
      </c>
    </row>
    <row r="2778" spans="1:42">
      <c r="A2778">
        <v>16</v>
      </c>
      <c r="B2778">
        <v>44</v>
      </c>
      <c r="C2778">
        <v>2024</v>
      </c>
      <c r="D2778">
        <v>8</v>
      </c>
      <c r="E2778">
        <v>99</v>
      </c>
      <c r="F2778">
        <v>99</v>
      </c>
      <c r="G2778">
        <v>99</v>
      </c>
      <c r="H2778">
        <v>99</v>
      </c>
      <c r="I2778">
        <v>99</v>
      </c>
      <c r="J2778">
        <v>111</v>
      </c>
      <c r="K2778">
        <v>999</v>
      </c>
      <c r="M2778">
        <v>99</v>
      </c>
      <c r="N2778">
        <v>99</v>
      </c>
      <c r="O2778">
        <v>99</v>
      </c>
      <c r="P2778">
        <v>99</v>
      </c>
      <c r="Q2778">
        <v>133</v>
      </c>
      <c r="R2778">
        <v>15474</v>
      </c>
      <c r="S2778">
        <v>15465</v>
      </c>
      <c r="T2778">
        <v>4.8237042781439836</v>
      </c>
      <c r="U2778">
        <v>60.143808600064659</v>
      </c>
      <c r="V2778">
        <v>88.697786460111558</v>
      </c>
      <c r="W2778">
        <v>81.846983511154789</v>
      </c>
      <c r="X2778">
        <v>2.1067597259919859</v>
      </c>
      <c r="Y2778">
        <v>4.2135194519839718</v>
      </c>
      <c r="Z2778">
        <v>0</v>
      </c>
      <c r="AA2778">
        <v>8.6975235772950423</v>
      </c>
      <c r="AB2778">
        <v>2.3034037658922633</v>
      </c>
      <c r="AC2778">
        <v>-31.241145825621128</v>
      </c>
      <c r="AD2778">
        <v>10.440661498289577</v>
      </c>
      <c r="AE2778">
        <v>10.475959328306056</v>
      </c>
      <c r="AF2778">
        <v>228</v>
      </c>
      <c r="AG2778">
        <v>0</v>
      </c>
      <c r="AH2778">
        <v>0</v>
      </c>
      <c r="AI2778">
        <v>80</v>
      </c>
      <c r="AJ2778">
        <v>869</v>
      </c>
      <c r="AK2778">
        <v>131</v>
      </c>
      <c r="AL2778">
        <v>1897</v>
      </c>
      <c r="AM2778">
        <v>1</v>
      </c>
      <c r="AN2778">
        <v>126</v>
      </c>
      <c r="AO2778">
        <v>118</v>
      </c>
      <c r="AP2778">
        <v>75</v>
      </c>
    </row>
    <row r="2779" spans="1:42">
      <c r="A2779">
        <v>16</v>
      </c>
      <c r="B2779">
        <v>45</v>
      </c>
      <c r="C2779">
        <v>2024</v>
      </c>
      <c r="D2779">
        <v>9</v>
      </c>
      <c r="E2779">
        <v>99</v>
      </c>
      <c r="F2779">
        <v>99</v>
      </c>
      <c r="G2779">
        <v>99</v>
      </c>
      <c r="H2779">
        <v>99</v>
      </c>
      <c r="I2779">
        <v>99</v>
      </c>
      <c r="J2779">
        <v>111</v>
      </c>
      <c r="K2779">
        <v>999</v>
      </c>
      <c r="M2779">
        <v>99</v>
      </c>
      <c r="N2779">
        <v>99</v>
      </c>
      <c r="O2779">
        <v>99</v>
      </c>
      <c r="P2779">
        <v>99</v>
      </c>
      <c r="Q2779">
        <v>123</v>
      </c>
      <c r="R2779">
        <v>13271</v>
      </c>
      <c r="S2779">
        <v>13263</v>
      </c>
      <c r="T2779">
        <v>4.8354306382337411</v>
      </c>
      <c r="U2779">
        <v>60.186609364397199</v>
      </c>
      <c r="V2779">
        <v>88.692383743532119</v>
      </c>
      <c r="W2779">
        <v>81.840986202216811</v>
      </c>
      <c r="X2779">
        <v>0.91929771682616235</v>
      </c>
      <c r="Y2779">
        <v>1.8385954336523247</v>
      </c>
      <c r="Z2779">
        <v>0</v>
      </c>
      <c r="AA2779">
        <v>8.6004035432554691</v>
      </c>
      <c r="AB2779">
        <v>2.3779748778267926</v>
      </c>
      <c r="AC2779">
        <v>-30.919411976964213</v>
      </c>
      <c r="AD2779">
        <v>8.9542470430270757</v>
      </c>
      <c r="AE2779">
        <v>8.9836707143617112</v>
      </c>
      <c r="AF2779">
        <v>153</v>
      </c>
      <c r="AG2779">
        <v>0</v>
      </c>
      <c r="AH2779">
        <v>0</v>
      </c>
      <c r="AI2779">
        <v>59</v>
      </c>
      <c r="AJ2779">
        <v>748</v>
      </c>
      <c r="AK2779">
        <v>254</v>
      </c>
      <c r="AL2779">
        <v>1784</v>
      </c>
      <c r="AM2779">
        <v>1</v>
      </c>
      <c r="AN2779">
        <v>115</v>
      </c>
      <c r="AO2779">
        <v>100</v>
      </c>
      <c r="AP2779">
        <v>73</v>
      </c>
    </row>
    <row r="2780" spans="1:42">
      <c r="A2780">
        <v>16</v>
      </c>
      <c r="B2780">
        <v>46</v>
      </c>
      <c r="C2780">
        <v>2024</v>
      </c>
      <c r="D2780">
        <v>10</v>
      </c>
      <c r="E2780">
        <v>99</v>
      </c>
      <c r="F2780">
        <v>99</v>
      </c>
      <c r="G2780">
        <v>99</v>
      </c>
      <c r="H2780">
        <v>99</v>
      </c>
      <c r="I2780">
        <v>99</v>
      </c>
      <c r="J2780">
        <v>111</v>
      </c>
      <c r="K2780">
        <v>999</v>
      </c>
      <c r="M2780">
        <v>99</v>
      </c>
      <c r="N2780">
        <v>99</v>
      </c>
      <c r="O2780">
        <v>99</v>
      </c>
      <c r="P2780">
        <v>99</v>
      </c>
      <c r="Q2780">
        <v>142</v>
      </c>
      <c r="R2780">
        <v>16806</v>
      </c>
      <c r="S2780">
        <v>16786</v>
      </c>
      <c r="T2780">
        <v>4.9746519100321294</v>
      </c>
      <c r="U2780">
        <v>60.146729417371603</v>
      </c>
      <c r="V2780">
        <v>89.350964321890444</v>
      </c>
      <c r="W2780">
        <v>82.433158584534752</v>
      </c>
      <c r="X2780">
        <v>2.6240628347018919</v>
      </c>
      <c r="Y2780">
        <v>5.2481256694037839</v>
      </c>
      <c r="Z2780">
        <v>0</v>
      </c>
      <c r="AA2780">
        <v>8.1686938315780946</v>
      </c>
      <c r="AB2780">
        <v>2.3438688705470154</v>
      </c>
      <c r="AC2780">
        <v>-21.973565232947088</v>
      </c>
      <c r="AD2780">
        <v>11.339392344594456</v>
      </c>
      <c r="AE2780">
        <v>11.452237897851978</v>
      </c>
      <c r="AF2780">
        <v>230</v>
      </c>
      <c r="AG2780">
        <v>0</v>
      </c>
      <c r="AH2780">
        <v>0</v>
      </c>
      <c r="AI2780">
        <v>85</v>
      </c>
      <c r="AJ2780">
        <v>1033</v>
      </c>
      <c r="AK2780">
        <v>148</v>
      </c>
      <c r="AL2780">
        <v>2126</v>
      </c>
      <c r="AM2780">
        <v>1</v>
      </c>
      <c r="AN2780">
        <v>197</v>
      </c>
      <c r="AO2780">
        <v>183</v>
      </c>
      <c r="AP2780">
        <v>74</v>
      </c>
    </row>
    <row r="2781" spans="1:42">
      <c r="A2781">
        <v>16</v>
      </c>
      <c r="B2781">
        <v>47</v>
      </c>
      <c r="C2781">
        <v>2024</v>
      </c>
      <c r="D2781">
        <v>11</v>
      </c>
      <c r="E2781">
        <v>99</v>
      </c>
      <c r="F2781">
        <v>99</v>
      </c>
      <c r="G2781">
        <v>99</v>
      </c>
      <c r="H2781">
        <v>99</v>
      </c>
      <c r="I2781">
        <v>99</v>
      </c>
      <c r="J2781">
        <v>111</v>
      </c>
      <c r="K2781">
        <v>999</v>
      </c>
      <c r="M2781">
        <v>99</v>
      </c>
      <c r="N2781">
        <v>99</v>
      </c>
      <c r="O2781">
        <v>99</v>
      </c>
      <c r="P2781">
        <v>99</v>
      </c>
      <c r="Q2781">
        <v>56</v>
      </c>
      <c r="R2781">
        <v>4195</v>
      </c>
      <c r="S2781">
        <v>4188</v>
      </c>
      <c r="T2781">
        <v>4.0817640047675807</v>
      </c>
      <c r="U2781">
        <v>60.627984718242601</v>
      </c>
      <c r="V2781">
        <v>86.407509046639021</v>
      </c>
      <c r="W2781">
        <v>79.69761222540599</v>
      </c>
      <c r="X2781">
        <v>0.47675804529201427</v>
      </c>
      <c r="Y2781">
        <v>0.95351609058402853</v>
      </c>
      <c r="Z2781">
        <v>0</v>
      </c>
      <c r="AA2781">
        <v>9.7997723805780943</v>
      </c>
      <c r="AB2781">
        <v>2.5133074757716911</v>
      </c>
      <c r="AC2781">
        <v>-27.854273250269294</v>
      </c>
      <c r="AD2781">
        <v>2.830462387574304</v>
      </c>
      <c r="AE2781">
        <v>2.762442100928066</v>
      </c>
      <c r="AF2781">
        <v>58</v>
      </c>
      <c r="AG2781">
        <v>0</v>
      </c>
      <c r="AH2781">
        <v>0</v>
      </c>
      <c r="AI2781">
        <v>14</v>
      </c>
      <c r="AJ2781">
        <v>296</v>
      </c>
      <c r="AK2781">
        <v>74</v>
      </c>
      <c r="AL2781">
        <v>368</v>
      </c>
      <c r="AM2781">
        <v>0</v>
      </c>
      <c r="AN2781">
        <v>33</v>
      </c>
      <c r="AO2781">
        <v>40</v>
      </c>
      <c r="AP2781">
        <v>30</v>
      </c>
    </row>
    <row r="2782" spans="1:42">
      <c r="A2782">
        <v>16</v>
      </c>
      <c r="B2782">
        <v>48</v>
      </c>
      <c r="C2782">
        <v>2024</v>
      </c>
      <c r="D2782">
        <v>12</v>
      </c>
      <c r="E2782">
        <v>99</v>
      </c>
      <c r="F2782">
        <v>99</v>
      </c>
      <c r="G2782">
        <v>99</v>
      </c>
      <c r="H2782">
        <v>99</v>
      </c>
      <c r="I2782">
        <v>99</v>
      </c>
      <c r="J2782">
        <v>111</v>
      </c>
      <c r="K2782">
        <v>999</v>
      </c>
      <c r="M2782">
        <v>99</v>
      </c>
      <c r="N2782">
        <v>99</v>
      </c>
      <c r="O2782">
        <v>99</v>
      </c>
      <c r="P2782">
        <v>99</v>
      </c>
      <c r="R2782">
        <v>0</v>
      </c>
    </row>
    <row r="2783" spans="1:42">
      <c r="A2783">
        <v>16</v>
      </c>
      <c r="B2783">
        <v>49</v>
      </c>
      <c r="C2783">
        <v>2024</v>
      </c>
      <c r="D2783">
        <v>1</v>
      </c>
      <c r="E2783">
        <v>99</v>
      </c>
      <c r="F2783">
        <v>99</v>
      </c>
      <c r="G2783">
        <v>99</v>
      </c>
      <c r="H2783">
        <v>99</v>
      </c>
      <c r="I2783">
        <v>99</v>
      </c>
      <c r="J2783">
        <v>116</v>
      </c>
      <c r="K2783">
        <v>999</v>
      </c>
      <c r="M2783">
        <v>99</v>
      </c>
      <c r="N2783">
        <v>99</v>
      </c>
      <c r="O2783">
        <v>99</v>
      </c>
      <c r="P2783">
        <v>99</v>
      </c>
      <c r="Q2783">
        <v>32</v>
      </c>
      <c r="R2783">
        <v>3391</v>
      </c>
      <c r="S2783">
        <v>3390</v>
      </c>
      <c r="T2783">
        <v>4.4871719256856375</v>
      </c>
      <c r="U2783">
        <v>60.450442477876081</v>
      </c>
      <c r="V2783">
        <v>88.029415430636902</v>
      </c>
      <c r="W2783">
        <v>81.241179941003026</v>
      </c>
      <c r="X2783">
        <v>0.91418460631082277</v>
      </c>
      <c r="Y2783">
        <v>1.8283692126216455</v>
      </c>
      <c r="Z2783">
        <v>0</v>
      </c>
      <c r="AA2783">
        <v>8.7131665750211482</v>
      </c>
      <c r="AB2783">
        <v>2.5145696005856619</v>
      </c>
      <c r="AC2783">
        <v>-39.202830005720763</v>
      </c>
      <c r="AD2783">
        <v>13.26734222778669</v>
      </c>
      <c r="AE2783">
        <v>13.40587232071881</v>
      </c>
      <c r="AF2783">
        <v>47</v>
      </c>
      <c r="AG2783">
        <v>0</v>
      </c>
      <c r="AH2783">
        <v>0</v>
      </c>
      <c r="AI2783">
        <v>38</v>
      </c>
      <c r="AJ2783">
        <v>190</v>
      </c>
      <c r="AK2783">
        <v>22</v>
      </c>
      <c r="AL2783">
        <v>160</v>
      </c>
      <c r="AM2783">
        <v>0</v>
      </c>
      <c r="AN2783">
        <v>103</v>
      </c>
      <c r="AO2783">
        <v>37</v>
      </c>
      <c r="AP2783">
        <v>20</v>
      </c>
    </row>
    <row r="2784" spans="1:42">
      <c r="A2784">
        <v>16</v>
      </c>
      <c r="B2784">
        <v>50</v>
      </c>
      <c r="C2784">
        <v>2024</v>
      </c>
      <c r="D2784">
        <v>2</v>
      </c>
      <c r="E2784">
        <v>99</v>
      </c>
      <c r="F2784">
        <v>99</v>
      </c>
      <c r="G2784">
        <v>99</v>
      </c>
      <c r="H2784">
        <v>99</v>
      </c>
      <c r="I2784">
        <v>99</v>
      </c>
      <c r="J2784">
        <v>116</v>
      </c>
      <c r="K2784">
        <v>999</v>
      </c>
      <c r="M2784">
        <v>99</v>
      </c>
      <c r="N2784">
        <v>99</v>
      </c>
      <c r="O2784">
        <v>99</v>
      </c>
      <c r="P2784">
        <v>99</v>
      </c>
      <c r="Q2784">
        <v>34</v>
      </c>
      <c r="R2784">
        <v>3146</v>
      </c>
      <c r="S2784">
        <v>3142</v>
      </c>
      <c r="T2784">
        <v>3.8566433566433558</v>
      </c>
      <c r="U2784">
        <v>60.659770846594519</v>
      </c>
      <c r="V2784">
        <v>87.407562448578688</v>
      </c>
      <c r="W2784">
        <v>80.636123488224243</v>
      </c>
      <c r="X2784">
        <v>7.0883661792752717</v>
      </c>
      <c r="Y2784">
        <v>14.176732358550543</v>
      </c>
      <c r="Z2784">
        <v>0</v>
      </c>
      <c r="AA2784">
        <v>8.3220120632971692</v>
      </c>
      <c r="AB2784">
        <v>2.4486642089803361</v>
      </c>
      <c r="AC2784">
        <v>-39.120760436265634</v>
      </c>
      <c r="AD2784">
        <v>12.308775773700065</v>
      </c>
      <c r="AE2784">
        <v>12.332609497861737</v>
      </c>
      <c r="AF2784">
        <v>56</v>
      </c>
      <c r="AG2784">
        <v>0</v>
      </c>
      <c r="AH2784">
        <v>0</v>
      </c>
      <c r="AI2784">
        <v>25</v>
      </c>
      <c r="AJ2784">
        <v>168</v>
      </c>
      <c r="AK2784">
        <v>23</v>
      </c>
      <c r="AL2784">
        <v>94</v>
      </c>
      <c r="AM2784">
        <v>0</v>
      </c>
      <c r="AN2784">
        <v>87</v>
      </c>
      <c r="AO2784">
        <v>15</v>
      </c>
      <c r="AP2784">
        <v>24</v>
      </c>
    </row>
    <row r="2785" spans="1:42">
      <c r="A2785">
        <v>16</v>
      </c>
      <c r="B2785">
        <v>51</v>
      </c>
      <c r="C2785">
        <v>2024</v>
      </c>
      <c r="D2785">
        <v>3</v>
      </c>
      <c r="E2785">
        <v>99</v>
      </c>
      <c r="F2785">
        <v>99</v>
      </c>
      <c r="G2785">
        <v>99</v>
      </c>
      <c r="H2785">
        <v>99</v>
      </c>
      <c r="I2785">
        <v>99</v>
      </c>
      <c r="J2785">
        <v>116</v>
      </c>
      <c r="K2785">
        <v>999</v>
      </c>
      <c r="M2785">
        <v>99</v>
      </c>
      <c r="N2785">
        <v>99</v>
      </c>
      <c r="O2785">
        <v>99</v>
      </c>
      <c r="P2785">
        <v>99</v>
      </c>
      <c r="Q2785">
        <v>31</v>
      </c>
      <c r="R2785">
        <v>2324</v>
      </c>
      <c r="S2785">
        <v>2319</v>
      </c>
      <c r="T2785">
        <v>4.26592082616179</v>
      </c>
      <c r="U2785">
        <v>60.545493747304882</v>
      </c>
      <c r="V2785">
        <v>86.581431735668843</v>
      </c>
      <c r="W2785">
        <v>79.842690815006378</v>
      </c>
      <c r="X2785">
        <v>6.4974182444061972</v>
      </c>
      <c r="Y2785">
        <v>12.994836488812393</v>
      </c>
      <c r="Z2785">
        <v>0</v>
      </c>
      <c r="AA2785">
        <v>8.8200595983954351</v>
      </c>
      <c r="AB2785">
        <v>2.634804563578256</v>
      </c>
      <c r="AC2785">
        <v>-40.734779105487121</v>
      </c>
      <c r="AD2785">
        <v>9.0926875073359685</v>
      </c>
      <c r="AE2785">
        <v>9.0127032468136381</v>
      </c>
      <c r="AF2785">
        <v>44</v>
      </c>
      <c r="AG2785">
        <v>0</v>
      </c>
      <c r="AH2785">
        <v>0</v>
      </c>
      <c r="AI2785">
        <v>19</v>
      </c>
      <c r="AJ2785">
        <v>58</v>
      </c>
      <c r="AK2785">
        <v>27</v>
      </c>
      <c r="AL2785">
        <v>83</v>
      </c>
      <c r="AM2785">
        <v>0</v>
      </c>
      <c r="AN2785">
        <v>43</v>
      </c>
      <c r="AO2785">
        <v>13</v>
      </c>
      <c r="AP2785">
        <v>19</v>
      </c>
    </row>
    <row r="2786" spans="1:42">
      <c r="A2786">
        <v>16</v>
      </c>
      <c r="B2786">
        <v>52</v>
      </c>
      <c r="C2786">
        <v>2024</v>
      </c>
      <c r="D2786">
        <v>4</v>
      </c>
      <c r="E2786">
        <v>99</v>
      </c>
      <c r="F2786">
        <v>99</v>
      </c>
      <c r="G2786">
        <v>99</v>
      </c>
      <c r="H2786">
        <v>99</v>
      </c>
      <c r="I2786">
        <v>99</v>
      </c>
      <c r="J2786">
        <v>116</v>
      </c>
      <c r="K2786">
        <v>999</v>
      </c>
      <c r="M2786">
        <v>99</v>
      </c>
      <c r="N2786">
        <v>99</v>
      </c>
      <c r="O2786">
        <v>99</v>
      </c>
      <c r="P2786">
        <v>99</v>
      </c>
      <c r="Q2786">
        <v>47</v>
      </c>
      <c r="R2786">
        <v>6195</v>
      </c>
      <c r="S2786">
        <v>6190</v>
      </c>
      <c r="T2786">
        <v>4.2269572235673927</v>
      </c>
      <c r="U2786">
        <v>60.581260096930521</v>
      </c>
      <c r="V2786">
        <v>86.205479428078533</v>
      </c>
      <c r="W2786">
        <v>79.540452342487868</v>
      </c>
      <c r="X2786">
        <v>4.4713478611783684</v>
      </c>
      <c r="Y2786">
        <v>8.9426957223567367</v>
      </c>
      <c r="Z2786">
        <v>0</v>
      </c>
      <c r="AA2786">
        <v>8.7770944987856616</v>
      </c>
      <c r="AB2786">
        <v>2.4479270242127624</v>
      </c>
      <c r="AC2786">
        <v>-36.444254895285496</v>
      </c>
      <c r="AD2786">
        <v>24.238037481904609</v>
      </c>
      <c r="AE2786">
        <v>23.966127401046425</v>
      </c>
      <c r="AF2786">
        <v>103</v>
      </c>
      <c r="AG2786">
        <v>0</v>
      </c>
      <c r="AH2786">
        <v>0</v>
      </c>
      <c r="AI2786">
        <v>88</v>
      </c>
      <c r="AJ2786">
        <v>447</v>
      </c>
      <c r="AK2786">
        <v>83</v>
      </c>
      <c r="AL2786">
        <v>426</v>
      </c>
      <c r="AM2786">
        <v>0</v>
      </c>
      <c r="AN2786">
        <v>165</v>
      </c>
      <c r="AO2786">
        <v>26</v>
      </c>
      <c r="AP2786">
        <v>26</v>
      </c>
    </row>
    <row r="2787" spans="1:42">
      <c r="A2787">
        <v>16</v>
      </c>
      <c r="B2787">
        <v>53</v>
      </c>
      <c r="C2787">
        <v>2024</v>
      </c>
      <c r="D2787">
        <v>5</v>
      </c>
      <c r="E2787">
        <v>99</v>
      </c>
      <c r="F2787">
        <v>99</v>
      </c>
      <c r="G2787">
        <v>99</v>
      </c>
      <c r="H2787">
        <v>99</v>
      </c>
      <c r="I2787">
        <v>99</v>
      </c>
      <c r="J2787">
        <v>116</v>
      </c>
      <c r="K2787">
        <v>999</v>
      </c>
      <c r="M2787">
        <v>99</v>
      </c>
      <c r="N2787">
        <v>99</v>
      </c>
      <c r="O2787">
        <v>99</v>
      </c>
      <c r="P2787">
        <v>99</v>
      </c>
      <c r="Q2787">
        <v>44</v>
      </c>
      <c r="R2787">
        <v>5413</v>
      </c>
      <c r="S2787">
        <v>5407</v>
      </c>
      <c r="T2787">
        <v>4.4531682985405503</v>
      </c>
      <c r="U2787">
        <v>60.41964120584425</v>
      </c>
      <c r="V2787">
        <v>87.142124059318093</v>
      </c>
      <c r="W2787">
        <v>80.399112261882749</v>
      </c>
      <c r="X2787">
        <v>4.784777387770184</v>
      </c>
      <c r="Y2787">
        <v>9.569554775540368</v>
      </c>
      <c r="Z2787">
        <v>0</v>
      </c>
      <c r="AA2787">
        <v>8.3258530531180508</v>
      </c>
      <c r="AB2787">
        <v>2.3608621468767073</v>
      </c>
      <c r="AC2787">
        <v>-35.826324792273752</v>
      </c>
      <c r="AD2787">
        <v>21.17844986110568</v>
      </c>
      <c r="AE2787">
        <v>21.160541697172626</v>
      </c>
      <c r="AF2787">
        <v>51</v>
      </c>
      <c r="AG2787">
        <v>0</v>
      </c>
      <c r="AH2787">
        <v>0</v>
      </c>
      <c r="AI2787">
        <v>39</v>
      </c>
      <c r="AJ2787">
        <v>240</v>
      </c>
      <c r="AK2787">
        <v>37</v>
      </c>
      <c r="AL2787">
        <v>206</v>
      </c>
      <c r="AM2787">
        <v>0</v>
      </c>
      <c r="AN2787">
        <v>86</v>
      </c>
      <c r="AO2787">
        <v>21</v>
      </c>
      <c r="AP2787">
        <v>26</v>
      </c>
    </row>
    <row r="2788" spans="1:42">
      <c r="A2788">
        <v>16</v>
      </c>
      <c r="B2788">
        <v>54</v>
      </c>
      <c r="C2788">
        <v>2024</v>
      </c>
      <c r="D2788">
        <v>6</v>
      </c>
      <c r="E2788">
        <v>99</v>
      </c>
      <c r="F2788">
        <v>99</v>
      </c>
      <c r="G2788">
        <v>99</v>
      </c>
      <c r="H2788">
        <v>99</v>
      </c>
      <c r="I2788">
        <v>99</v>
      </c>
      <c r="J2788">
        <v>116</v>
      </c>
      <c r="K2788">
        <v>999</v>
      </c>
      <c r="M2788">
        <v>99</v>
      </c>
      <c r="N2788">
        <v>99</v>
      </c>
      <c r="O2788">
        <v>99</v>
      </c>
      <c r="P2788">
        <v>99</v>
      </c>
      <c r="Q2788">
        <v>12</v>
      </c>
      <c r="R2788">
        <v>1009</v>
      </c>
      <c r="S2788">
        <v>1008</v>
      </c>
      <c r="T2788">
        <v>3.3181367690782952</v>
      </c>
      <c r="U2788">
        <v>60.853174603174608</v>
      </c>
      <c r="V2788">
        <v>88.688434022941053</v>
      </c>
      <c r="W2788">
        <v>81.819642857142938</v>
      </c>
      <c r="X2788">
        <v>13.280475718533202</v>
      </c>
      <c r="Y2788">
        <v>26.560951437066404</v>
      </c>
      <c r="Z2788">
        <v>0</v>
      </c>
      <c r="AA2788">
        <v>9.7425781210038522</v>
      </c>
      <c r="AB2788">
        <v>2.542548606016882</v>
      </c>
      <c r="AC2788">
        <v>-41.510801988283504</v>
      </c>
      <c r="AD2788">
        <v>3.9477287843812361</v>
      </c>
      <c r="AE2788">
        <v>4.0145536831715152</v>
      </c>
      <c r="AF2788">
        <v>12</v>
      </c>
      <c r="AG2788">
        <v>0</v>
      </c>
      <c r="AH2788">
        <v>0</v>
      </c>
      <c r="AI2788">
        <v>10</v>
      </c>
      <c r="AJ2788">
        <v>17</v>
      </c>
      <c r="AK2788">
        <v>4</v>
      </c>
      <c r="AL2788">
        <v>44</v>
      </c>
      <c r="AM2788">
        <v>0</v>
      </c>
      <c r="AN2788">
        <v>12</v>
      </c>
      <c r="AO2788">
        <v>6</v>
      </c>
      <c r="AP2788">
        <v>7</v>
      </c>
    </row>
    <row r="2789" spans="1:42">
      <c r="A2789">
        <v>16</v>
      </c>
      <c r="B2789">
        <v>55</v>
      </c>
      <c r="C2789">
        <v>2024</v>
      </c>
      <c r="D2789">
        <v>7</v>
      </c>
      <c r="E2789">
        <v>99</v>
      </c>
      <c r="F2789">
        <v>99</v>
      </c>
      <c r="G2789">
        <v>99</v>
      </c>
      <c r="H2789">
        <v>99</v>
      </c>
      <c r="I2789">
        <v>99</v>
      </c>
      <c r="J2789">
        <v>116</v>
      </c>
      <c r="K2789">
        <v>999</v>
      </c>
      <c r="M2789">
        <v>99</v>
      </c>
      <c r="N2789">
        <v>99</v>
      </c>
      <c r="O2789">
        <v>99</v>
      </c>
      <c r="P2789">
        <v>99</v>
      </c>
      <c r="R2789">
        <v>0</v>
      </c>
    </row>
    <row r="2790" spans="1:42">
      <c r="A2790">
        <v>16</v>
      </c>
      <c r="B2790">
        <v>56</v>
      </c>
      <c r="C2790">
        <v>2024</v>
      </c>
      <c r="D2790">
        <v>8</v>
      </c>
      <c r="E2790">
        <v>99</v>
      </c>
      <c r="F2790">
        <v>99</v>
      </c>
      <c r="G2790">
        <v>99</v>
      </c>
      <c r="H2790">
        <v>99</v>
      </c>
      <c r="I2790">
        <v>99</v>
      </c>
      <c r="J2790">
        <v>116</v>
      </c>
      <c r="K2790">
        <v>999</v>
      </c>
      <c r="M2790">
        <v>99</v>
      </c>
      <c r="N2790">
        <v>99</v>
      </c>
      <c r="O2790">
        <v>99</v>
      </c>
      <c r="P2790">
        <v>99</v>
      </c>
      <c r="Q2790">
        <v>18</v>
      </c>
      <c r="R2790">
        <v>864</v>
      </c>
      <c r="S2790">
        <v>861</v>
      </c>
      <c r="T2790">
        <v>3.344907407407407</v>
      </c>
      <c r="U2790">
        <v>61.016260162601618</v>
      </c>
      <c r="V2790">
        <v>86.0091128383811</v>
      </c>
      <c r="W2790">
        <v>79.2757259001161</v>
      </c>
      <c r="X2790">
        <v>0</v>
      </c>
      <c r="Y2790">
        <v>0</v>
      </c>
      <c r="Z2790">
        <v>0</v>
      </c>
      <c r="AA2790">
        <v>9.1666239680972641</v>
      </c>
      <c r="AB2790">
        <v>2.4299171821019305</v>
      </c>
      <c r="AC2790">
        <v>-18.286861538029999</v>
      </c>
      <c r="AD2790">
        <v>3.3804139442075201</v>
      </c>
      <c r="AE2790">
        <v>3.3224812367992391</v>
      </c>
      <c r="AF2790">
        <v>14</v>
      </c>
      <c r="AG2790">
        <v>0</v>
      </c>
      <c r="AH2790">
        <v>0</v>
      </c>
      <c r="AI2790">
        <v>2</v>
      </c>
      <c r="AJ2790">
        <v>13</v>
      </c>
      <c r="AK2790">
        <v>4</v>
      </c>
      <c r="AL2790">
        <v>72</v>
      </c>
      <c r="AM2790">
        <v>0</v>
      </c>
      <c r="AN2790">
        <v>21</v>
      </c>
      <c r="AO2790">
        <v>4</v>
      </c>
      <c r="AP2790">
        <v>11</v>
      </c>
    </row>
    <row r="2791" spans="1:42">
      <c r="A2791">
        <v>16</v>
      </c>
      <c r="B2791">
        <v>57</v>
      </c>
      <c r="C2791">
        <v>2024</v>
      </c>
      <c r="D2791">
        <v>9</v>
      </c>
      <c r="E2791">
        <v>99</v>
      </c>
      <c r="F2791">
        <v>99</v>
      </c>
      <c r="G2791">
        <v>99</v>
      </c>
      <c r="H2791">
        <v>99</v>
      </c>
      <c r="I2791">
        <v>99</v>
      </c>
      <c r="J2791">
        <v>116</v>
      </c>
      <c r="K2791">
        <v>999</v>
      </c>
      <c r="M2791">
        <v>99</v>
      </c>
      <c r="N2791">
        <v>99</v>
      </c>
      <c r="O2791">
        <v>99</v>
      </c>
      <c r="P2791">
        <v>99</v>
      </c>
      <c r="Q2791">
        <v>23</v>
      </c>
      <c r="R2791">
        <v>1358</v>
      </c>
      <c r="S2791">
        <v>1358</v>
      </c>
      <c r="T2791">
        <v>5.1310751104565551</v>
      </c>
      <c r="U2791">
        <v>60.112665684830617</v>
      </c>
      <c r="V2791">
        <v>88.083776249886327</v>
      </c>
      <c r="W2791">
        <v>81.301325478645026</v>
      </c>
      <c r="X2791">
        <v>26.067746686303391</v>
      </c>
      <c r="Y2791">
        <v>52.135493372606781</v>
      </c>
      <c r="Z2791">
        <v>0</v>
      </c>
      <c r="AA2791">
        <v>9.358936315883561</v>
      </c>
      <c r="AB2791">
        <v>2.6013707373181898</v>
      </c>
      <c r="AC2791">
        <v>-45.407186039083555</v>
      </c>
      <c r="AD2791">
        <v>5.3131969169372812</v>
      </c>
      <c r="AE2791">
        <v>5.3742337774559026</v>
      </c>
      <c r="AF2791">
        <v>13</v>
      </c>
      <c r="AG2791">
        <v>0</v>
      </c>
      <c r="AH2791">
        <v>0</v>
      </c>
      <c r="AI2791">
        <v>13</v>
      </c>
      <c r="AJ2791">
        <v>30</v>
      </c>
      <c r="AK2791">
        <v>4</v>
      </c>
      <c r="AL2791">
        <v>100</v>
      </c>
      <c r="AM2791">
        <v>0</v>
      </c>
      <c r="AN2791">
        <v>21</v>
      </c>
      <c r="AO2791">
        <v>3</v>
      </c>
      <c r="AP2791">
        <v>13</v>
      </c>
    </row>
    <row r="2792" spans="1:42">
      <c r="A2792">
        <v>16</v>
      </c>
      <c r="B2792">
        <v>58</v>
      </c>
      <c r="C2792">
        <v>2024</v>
      </c>
      <c r="D2792">
        <v>10</v>
      </c>
      <c r="E2792">
        <v>99</v>
      </c>
      <c r="F2792">
        <v>99</v>
      </c>
      <c r="G2792">
        <v>99</v>
      </c>
      <c r="H2792">
        <v>99</v>
      </c>
      <c r="I2792">
        <v>99</v>
      </c>
      <c r="J2792">
        <v>116</v>
      </c>
      <c r="K2792">
        <v>999</v>
      </c>
      <c r="M2792">
        <v>99</v>
      </c>
      <c r="N2792">
        <v>99</v>
      </c>
      <c r="O2792">
        <v>99</v>
      </c>
      <c r="P2792">
        <v>99</v>
      </c>
      <c r="Q2792">
        <v>32</v>
      </c>
      <c r="R2792">
        <v>1637</v>
      </c>
      <c r="S2792">
        <v>1631</v>
      </c>
      <c r="T2792">
        <v>5.0959071472205251</v>
      </c>
      <c r="U2792">
        <v>60.129368485591655</v>
      </c>
      <c r="V2792">
        <v>89.171410104735486</v>
      </c>
      <c r="W2792">
        <v>82.195769466584892</v>
      </c>
      <c r="X2792">
        <v>0.91631032376298094</v>
      </c>
      <c r="Y2792">
        <v>1.8326206475259621</v>
      </c>
      <c r="Z2792">
        <v>0</v>
      </c>
      <c r="AA2792">
        <v>9.453056133830529</v>
      </c>
      <c r="AB2792">
        <v>2.4654203529173064</v>
      </c>
      <c r="AC2792">
        <v>-37.110971617740773</v>
      </c>
      <c r="AD2792">
        <v>6.4047889197542949</v>
      </c>
      <c r="AE2792">
        <v>6.5256320847702804</v>
      </c>
      <c r="AF2792">
        <v>10</v>
      </c>
      <c r="AG2792">
        <v>0</v>
      </c>
      <c r="AH2792">
        <v>0</v>
      </c>
      <c r="AI2792">
        <v>10</v>
      </c>
      <c r="AJ2792">
        <v>100</v>
      </c>
      <c r="AK2792">
        <v>6</v>
      </c>
      <c r="AL2792">
        <v>73</v>
      </c>
      <c r="AM2792">
        <v>0</v>
      </c>
      <c r="AN2792">
        <v>29</v>
      </c>
      <c r="AO2792">
        <v>5</v>
      </c>
      <c r="AP2792">
        <v>16</v>
      </c>
    </row>
    <row r="2793" spans="1:42">
      <c r="A2793">
        <v>16</v>
      </c>
      <c r="B2793">
        <v>59</v>
      </c>
      <c r="C2793">
        <v>2024</v>
      </c>
      <c r="D2793">
        <v>11</v>
      </c>
      <c r="E2793">
        <v>99</v>
      </c>
      <c r="F2793">
        <v>99</v>
      </c>
      <c r="G2793">
        <v>99</v>
      </c>
      <c r="H2793">
        <v>99</v>
      </c>
      <c r="I2793">
        <v>99</v>
      </c>
      <c r="J2793">
        <v>116</v>
      </c>
      <c r="K2793">
        <v>999</v>
      </c>
      <c r="M2793">
        <v>99</v>
      </c>
      <c r="N2793">
        <v>99</v>
      </c>
      <c r="O2793">
        <v>99</v>
      </c>
      <c r="P2793">
        <v>99</v>
      </c>
      <c r="Q2793">
        <v>9</v>
      </c>
      <c r="R2793">
        <v>222</v>
      </c>
      <c r="S2793">
        <v>222</v>
      </c>
      <c r="T2793">
        <v>5.1891891891891913</v>
      </c>
      <c r="U2793">
        <v>60.243243243243242</v>
      </c>
      <c r="V2793">
        <v>88.754355655764101</v>
      </c>
      <c r="W2793">
        <v>81.920270270270308</v>
      </c>
      <c r="X2793">
        <v>0</v>
      </c>
      <c r="Y2793">
        <v>0</v>
      </c>
      <c r="Z2793">
        <v>0</v>
      </c>
      <c r="AA2793">
        <v>10.051354349105065</v>
      </c>
      <c r="AB2793">
        <v>2.7874112637795809</v>
      </c>
      <c r="AC2793">
        <v>-58.421111292113743</v>
      </c>
      <c r="AD2793">
        <v>0.86857858288665435</v>
      </c>
      <c r="AE2793">
        <v>0.88524505418982047</v>
      </c>
      <c r="AF2793">
        <v>4</v>
      </c>
      <c r="AG2793">
        <v>0</v>
      </c>
      <c r="AH2793">
        <v>0</v>
      </c>
      <c r="AI2793">
        <v>0</v>
      </c>
      <c r="AJ2793">
        <v>29</v>
      </c>
      <c r="AK2793">
        <v>2</v>
      </c>
      <c r="AL2793">
        <v>8</v>
      </c>
      <c r="AM2793">
        <v>0</v>
      </c>
      <c r="AN2793">
        <v>4</v>
      </c>
      <c r="AO2793">
        <v>0</v>
      </c>
      <c r="AP2793">
        <v>5</v>
      </c>
    </row>
    <row r="2794" spans="1:42">
      <c r="A2794">
        <v>16</v>
      </c>
      <c r="B2794">
        <v>60</v>
      </c>
      <c r="C2794">
        <v>2024</v>
      </c>
      <c r="D2794">
        <v>12</v>
      </c>
      <c r="E2794">
        <v>99</v>
      </c>
      <c r="F2794">
        <v>99</v>
      </c>
      <c r="G2794">
        <v>99</v>
      </c>
      <c r="H2794">
        <v>99</v>
      </c>
      <c r="I2794">
        <v>99</v>
      </c>
      <c r="J2794">
        <v>116</v>
      </c>
      <c r="K2794">
        <v>999</v>
      </c>
      <c r="M2794">
        <v>99</v>
      </c>
      <c r="N2794">
        <v>99</v>
      </c>
      <c r="O2794">
        <v>99</v>
      </c>
      <c r="P2794">
        <v>99</v>
      </c>
      <c r="R2794">
        <v>0</v>
      </c>
    </row>
    <row r="2795" spans="1:42">
      <c r="A2795">
        <v>16</v>
      </c>
      <c r="B2795">
        <v>61</v>
      </c>
      <c r="C2795">
        <v>2024</v>
      </c>
      <c r="D2795">
        <v>1</v>
      </c>
      <c r="E2795">
        <v>99</v>
      </c>
      <c r="F2795">
        <v>99</v>
      </c>
      <c r="G2795">
        <v>99</v>
      </c>
      <c r="H2795">
        <v>99</v>
      </c>
      <c r="I2795">
        <v>99</v>
      </c>
      <c r="J2795">
        <v>117</v>
      </c>
      <c r="K2795">
        <v>999</v>
      </c>
      <c r="M2795">
        <v>99</v>
      </c>
      <c r="N2795">
        <v>99</v>
      </c>
      <c r="O2795">
        <v>99</v>
      </c>
      <c r="P2795">
        <v>99</v>
      </c>
      <c r="Q2795">
        <v>96</v>
      </c>
      <c r="R2795">
        <v>11761</v>
      </c>
      <c r="S2795">
        <v>11624</v>
      </c>
      <c r="T2795">
        <v>4.2519343593231875</v>
      </c>
      <c r="U2795">
        <v>60.56443565037852</v>
      </c>
      <c r="V2795">
        <v>90.451033800878164</v>
      </c>
      <c r="W2795">
        <v>83.093074673090101</v>
      </c>
      <c r="X2795">
        <v>1.4454553184253049</v>
      </c>
      <c r="Y2795">
        <v>2.8909106368506099</v>
      </c>
      <c r="Z2795">
        <v>0</v>
      </c>
      <c r="AA2795">
        <v>10.170032985778404</v>
      </c>
      <c r="AB2795">
        <v>2.4981710050413368</v>
      </c>
      <c r="AC2795">
        <v>-36.27382857545544</v>
      </c>
      <c r="AD2795">
        <v>11.520001567213887</v>
      </c>
      <c r="AE2795">
        <v>11.65690589140906</v>
      </c>
      <c r="AF2795">
        <v>118</v>
      </c>
      <c r="AG2795">
        <v>0</v>
      </c>
      <c r="AH2795">
        <v>0</v>
      </c>
      <c r="AI2795">
        <v>27</v>
      </c>
      <c r="AJ2795">
        <v>586</v>
      </c>
      <c r="AK2795">
        <v>214</v>
      </c>
      <c r="AL2795">
        <v>934</v>
      </c>
      <c r="AM2795">
        <v>0</v>
      </c>
      <c r="AN2795">
        <v>209</v>
      </c>
      <c r="AO2795">
        <v>51</v>
      </c>
      <c r="AP2795">
        <v>45</v>
      </c>
    </row>
    <row r="2796" spans="1:42">
      <c r="A2796">
        <v>16</v>
      </c>
      <c r="B2796">
        <v>62</v>
      </c>
      <c r="C2796">
        <v>2024</v>
      </c>
      <c r="D2796">
        <v>2</v>
      </c>
      <c r="E2796">
        <v>99</v>
      </c>
      <c r="F2796">
        <v>99</v>
      </c>
      <c r="G2796">
        <v>99</v>
      </c>
      <c r="H2796">
        <v>99</v>
      </c>
      <c r="I2796">
        <v>99</v>
      </c>
      <c r="J2796">
        <v>117</v>
      </c>
      <c r="K2796">
        <v>999</v>
      </c>
      <c r="M2796">
        <v>99</v>
      </c>
      <c r="N2796">
        <v>99</v>
      </c>
      <c r="O2796">
        <v>99</v>
      </c>
      <c r="P2796">
        <v>99</v>
      </c>
      <c r="Q2796">
        <v>88</v>
      </c>
      <c r="R2796">
        <v>8679</v>
      </c>
      <c r="S2796">
        <v>8641</v>
      </c>
      <c r="T2796">
        <v>3.4472865537504318</v>
      </c>
      <c r="U2796">
        <v>60.950468695752811</v>
      </c>
      <c r="V2796">
        <v>88.876934436508932</v>
      </c>
      <c r="W2796">
        <v>81.901585464645194</v>
      </c>
      <c r="X2796">
        <v>0.31109574835810572</v>
      </c>
      <c r="Y2796">
        <v>0.62219149671621143</v>
      </c>
      <c r="Z2796">
        <v>0</v>
      </c>
      <c r="AA2796">
        <v>8.7522801650169644</v>
      </c>
      <c r="AB2796">
        <v>2.365727609440234</v>
      </c>
      <c r="AC2796">
        <v>-27.161704234646237</v>
      </c>
      <c r="AD2796">
        <v>8.5011558202405695</v>
      </c>
      <c r="AE2796">
        <v>8.5412055543260141</v>
      </c>
      <c r="AF2796">
        <v>81</v>
      </c>
      <c r="AG2796">
        <v>0</v>
      </c>
      <c r="AH2796">
        <v>0</v>
      </c>
      <c r="AI2796">
        <v>22</v>
      </c>
      <c r="AJ2796">
        <v>444</v>
      </c>
      <c r="AK2796">
        <v>127</v>
      </c>
      <c r="AL2796">
        <v>548</v>
      </c>
      <c r="AM2796">
        <v>2</v>
      </c>
      <c r="AN2796">
        <v>115</v>
      </c>
      <c r="AO2796">
        <v>14</v>
      </c>
      <c r="AP2796">
        <v>44</v>
      </c>
    </row>
    <row r="2797" spans="1:42">
      <c r="A2797">
        <v>16</v>
      </c>
      <c r="B2797">
        <v>63</v>
      </c>
      <c r="C2797">
        <v>2024</v>
      </c>
      <c r="D2797">
        <v>3</v>
      </c>
      <c r="E2797">
        <v>99</v>
      </c>
      <c r="F2797">
        <v>99</v>
      </c>
      <c r="G2797">
        <v>99</v>
      </c>
      <c r="H2797">
        <v>99</v>
      </c>
      <c r="I2797">
        <v>99</v>
      </c>
      <c r="J2797">
        <v>117</v>
      </c>
      <c r="K2797">
        <v>999</v>
      </c>
      <c r="M2797">
        <v>99</v>
      </c>
      <c r="N2797">
        <v>99</v>
      </c>
      <c r="O2797">
        <v>99</v>
      </c>
      <c r="P2797">
        <v>99</v>
      </c>
      <c r="Q2797">
        <v>91</v>
      </c>
      <c r="R2797">
        <v>8460</v>
      </c>
      <c r="S2797">
        <v>8410</v>
      </c>
      <c r="T2797">
        <v>4.1446808510638302</v>
      </c>
      <c r="U2797">
        <v>60.560642092746725</v>
      </c>
      <c r="V2797">
        <v>89.160224311201347</v>
      </c>
      <c r="W2797">
        <v>82.119857312722885</v>
      </c>
      <c r="X2797">
        <v>0.66193853427895988</v>
      </c>
      <c r="Y2797">
        <v>1.3238770685579195</v>
      </c>
      <c r="Z2797">
        <v>0</v>
      </c>
      <c r="AA2797">
        <v>8.500335055499761</v>
      </c>
      <c r="AB2797">
        <v>2.4926902059552964</v>
      </c>
      <c r="AC2797">
        <v>-32.538781605721432</v>
      </c>
      <c r="AD2797">
        <v>8.2866434196607006</v>
      </c>
      <c r="AE2797">
        <v>8.3350275869055501</v>
      </c>
      <c r="AF2797">
        <v>117</v>
      </c>
      <c r="AG2797">
        <v>0</v>
      </c>
      <c r="AH2797">
        <v>0</v>
      </c>
      <c r="AI2797">
        <v>23</v>
      </c>
      <c r="AJ2797">
        <v>567</v>
      </c>
      <c r="AK2797">
        <v>163</v>
      </c>
      <c r="AL2797">
        <v>856</v>
      </c>
      <c r="AM2797">
        <v>0</v>
      </c>
      <c r="AN2797">
        <v>77</v>
      </c>
      <c r="AO2797">
        <v>28</v>
      </c>
      <c r="AP2797">
        <v>46</v>
      </c>
    </row>
    <row r="2798" spans="1:42">
      <c r="A2798">
        <v>16</v>
      </c>
      <c r="B2798">
        <v>64</v>
      </c>
      <c r="C2798">
        <v>2024</v>
      </c>
      <c r="D2798">
        <v>4</v>
      </c>
      <c r="E2798">
        <v>99</v>
      </c>
      <c r="F2798">
        <v>99</v>
      </c>
      <c r="G2798">
        <v>99</v>
      </c>
      <c r="H2798">
        <v>99</v>
      </c>
      <c r="I2798">
        <v>99</v>
      </c>
      <c r="J2798">
        <v>117</v>
      </c>
      <c r="K2798">
        <v>999</v>
      </c>
      <c r="M2798">
        <v>99</v>
      </c>
      <c r="N2798">
        <v>99</v>
      </c>
      <c r="O2798">
        <v>99</v>
      </c>
      <c r="P2798">
        <v>99</v>
      </c>
      <c r="Q2798">
        <v>97</v>
      </c>
      <c r="R2798">
        <v>11361</v>
      </c>
      <c r="S2798">
        <v>11328</v>
      </c>
      <c r="T2798">
        <v>4.2626529354810332</v>
      </c>
      <c r="U2798">
        <v>60.560911016949184</v>
      </c>
      <c r="V2798">
        <v>89.403967809464476</v>
      </c>
      <c r="W2798">
        <v>82.437491172316143</v>
      </c>
      <c r="X2798">
        <v>0.61614294516327783</v>
      </c>
      <c r="Y2798">
        <v>1.2322858903265557</v>
      </c>
      <c r="Z2798">
        <v>0</v>
      </c>
      <c r="AA2798">
        <v>8.2329234300106684</v>
      </c>
      <c r="AB2798">
        <v>2.5666946066772538</v>
      </c>
      <c r="AC2798">
        <v>-31.071938380136906</v>
      </c>
      <c r="AD2798">
        <v>11.128198095835131</v>
      </c>
      <c r="AE2798">
        <v>11.270439872962218</v>
      </c>
      <c r="AF2798">
        <v>159</v>
      </c>
      <c r="AG2798">
        <v>0</v>
      </c>
      <c r="AH2798">
        <v>0</v>
      </c>
      <c r="AI2798">
        <v>23</v>
      </c>
      <c r="AJ2798">
        <v>638</v>
      </c>
      <c r="AK2798">
        <v>177</v>
      </c>
      <c r="AL2798">
        <v>968</v>
      </c>
      <c r="AM2798">
        <v>1</v>
      </c>
      <c r="AN2798">
        <v>114</v>
      </c>
      <c r="AO2798">
        <v>42</v>
      </c>
      <c r="AP2798">
        <v>45</v>
      </c>
    </row>
    <row r="2799" spans="1:42">
      <c r="A2799">
        <v>16</v>
      </c>
      <c r="B2799">
        <v>65</v>
      </c>
      <c r="C2799">
        <v>2024</v>
      </c>
      <c r="D2799">
        <v>5</v>
      </c>
      <c r="E2799">
        <v>99</v>
      </c>
      <c r="F2799">
        <v>99</v>
      </c>
      <c r="G2799">
        <v>99</v>
      </c>
      <c r="H2799">
        <v>99</v>
      </c>
      <c r="I2799">
        <v>99</v>
      </c>
      <c r="J2799">
        <v>117</v>
      </c>
      <c r="K2799">
        <v>999</v>
      </c>
      <c r="M2799">
        <v>99</v>
      </c>
      <c r="N2799">
        <v>99</v>
      </c>
      <c r="O2799">
        <v>99</v>
      </c>
      <c r="P2799">
        <v>99</v>
      </c>
      <c r="Q2799">
        <v>95</v>
      </c>
      <c r="R2799">
        <v>10116</v>
      </c>
      <c r="S2799">
        <v>10083</v>
      </c>
      <c r="T2799">
        <v>3.3785092922103592</v>
      </c>
      <c r="U2799">
        <v>60.918377467023682</v>
      </c>
      <c r="V2799">
        <v>87.252596515014218</v>
      </c>
      <c r="W2799">
        <v>80.432192799761822</v>
      </c>
      <c r="X2799">
        <v>0.2965599051008303</v>
      </c>
      <c r="Y2799">
        <v>0.5931198102016606</v>
      </c>
      <c r="Z2799">
        <v>0</v>
      </c>
      <c r="AA2799">
        <v>8.5956958605413512</v>
      </c>
      <c r="AB2799">
        <v>2.3964382446817578</v>
      </c>
      <c r="AC2799">
        <v>-28.777529709983831</v>
      </c>
      <c r="AD2799">
        <v>9.9087097911687483</v>
      </c>
      <c r="AE2799">
        <v>9.7877425124954431</v>
      </c>
      <c r="AF2799">
        <v>89</v>
      </c>
      <c r="AG2799">
        <v>0</v>
      </c>
      <c r="AH2799">
        <v>0</v>
      </c>
      <c r="AI2799">
        <v>20</v>
      </c>
      <c r="AJ2799">
        <v>653</v>
      </c>
      <c r="AK2799">
        <v>144</v>
      </c>
      <c r="AL2799">
        <v>909</v>
      </c>
      <c r="AM2799">
        <v>0</v>
      </c>
      <c r="AN2799">
        <v>92</v>
      </c>
      <c r="AO2799">
        <v>24</v>
      </c>
      <c r="AP2799">
        <v>46</v>
      </c>
    </row>
    <row r="2800" spans="1:42">
      <c r="A2800">
        <v>16</v>
      </c>
      <c r="B2800">
        <v>66</v>
      </c>
      <c r="C2800">
        <v>2024</v>
      </c>
      <c r="D2800">
        <v>6</v>
      </c>
      <c r="E2800">
        <v>99</v>
      </c>
      <c r="F2800">
        <v>99</v>
      </c>
      <c r="G2800">
        <v>99</v>
      </c>
      <c r="H2800">
        <v>99</v>
      </c>
      <c r="I2800">
        <v>99</v>
      </c>
      <c r="J2800">
        <v>117</v>
      </c>
      <c r="K2800">
        <v>999</v>
      </c>
      <c r="M2800">
        <v>99</v>
      </c>
      <c r="N2800">
        <v>99</v>
      </c>
      <c r="O2800">
        <v>99</v>
      </c>
      <c r="P2800">
        <v>99</v>
      </c>
      <c r="Q2800">
        <v>81</v>
      </c>
      <c r="R2800">
        <v>8517</v>
      </c>
      <c r="S2800">
        <v>8473</v>
      </c>
      <c r="T2800">
        <v>4.093694963015146</v>
      </c>
      <c r="U2800">
        <v>60.653841614540305</v>
      </c>
      <c r="V2800">
        <v>87.435035180898979</v>
      </c>
      <c r="W2800">
        <v>80.532255399504137</v>
      </c>
      <c r="X2800">
        <v>0.69273218269343639</v>
      </c>
      <c r="Y2800">
        <v>1.385464365386873</v>
      </c>
      <c r="Z2800">
        <v>0</v>
      </c>
      <c r="AA2800">
        <v>8.2557604078985758</v>
      </c>
      <c r="AB2800">
        <v>2.4230325383423033</v>
      </c>
      <c r="AC2800">
        <v>-28.428253030315673</v>
      </c>
      <c r="AD2800">
        <v>8.3424754143321689</v>
      </c>
      <c r="AE2800">
        <v>8.2351199298601863</v>
      </c>
      <c r="AF2800">
        <v>91</v>
      </c>
      <c r="AG2800">
        <v>0</v>
      </c>
      <c r="AH2800">
        <v>2</v>
      </c>
      <c r="AI2800">
        <v>25</v>
      </c>
      <c r="AJ2800">
        <v>630</v>
      </c>
      <c r="AK2800">
        <v>137</v>
      </c>
      <c r="AL2800">
        <v>728</v>
      </c>
      <c r="AM2800">
        <v>0</v>
      </c>
      <c r="AN2800">
        <v>91</v>
      </c>
      <c r="AO2800">
        <v>41</v>
      </c>
      <c r="AP2800">
        <v>41</v>
      </c>
    </row>
    <row r="2801" spans="1:42">
      <c r="A2801">
        <v>16</v>
      </c>
      <c r="B2801">
        <v>67</v>
      </c>
      <c r="C2801">
        <v>2024</v>
      </c>
      <c r="D2801">
        <v>7</v>
      </c>
      <c r="E2801">
        <v>99</v>
      </c>
      <c r="F2801">
        <v>99</v>
      </c>
      <c r="G2801">
        <v>99</v>
      </c>
      <c r="H2801">
        <v>99</v>
      </c>
      <c r="I2801">
        <v>99</v>
      </c>
      <c r="J2801">
        <v>117</v>
      </c>
      <c r="K2801">
        <v>999</v>
      </c>
      <c r="M2801">
        <v>99</v>
      </c>
      <c r="N2801">
        <v>99</v>
      </c>
      <c r="O2801">
        <v>99</v>
      </c>
      <c r="P2801">
        <v>99</v>
      </c>
      <c r="Q2801">
        <v>97</v>
      </c>
      <c r="R2801">
        <v>10453</v>
      </c>
      <c r="S2801">
        <v>10391</v>
      </c>
      <c r="T2801">
        <v>4.0509901463694638</v>
      </c>
      <c r="U2801">
        <v>60.65123664709845</v>
      </c>
      <c r="V2801">
        <v>87.663411530083621</v>
      </c>
      <c r="W2801">
        <v>80.740227119622688</v>
      </c>
      <c r="X2801">
        <v>1.0618961063809436</v>
      </c>
      <c r="Y2801">
        <v>2.1237922127618871</v>
      </c>
      <c r="Z2801">
        <v>0</v>
      </c>
      <c r="AA2801">
        <v>8.9805833445051704</v>
      </c>
      <c r="AB2801">
        <v>2.3852771071679535</v>
      </c>
      <c r="AC2801">
        <v>-34.234996928667307</v>
      </c>
      <c r="AD2801">
        <v>10.238804215805352</v>
      </c>
      <c r="AE2801">
        <v>10.125352960107394</v>
      </c>
      <c r="AF2801">
        <v>82</v>
      </c>
      <c r="AG2801">
        <v>0</v>
      </c>
      <c r="AH2801">
        <v>0</v>
      </c>
      <c r="AI2801">
        <v>21</v>
      </c>
      <c r="AJ2801">
        <v>485</v>
      </c>
      <c r="AK2801">
        <v>125</v>
      </c>
      <c r="AL2801">
        <v>1665</v>
      </c>
      <c r="AM2801">
        <v>1</v>
      </c>
      <c r="AN2801">
        <v>102</v>
      </c>
      <c r="AO2801">
        <v>47</v>
      </c>
      <c r="AP2801">
        <v>45</v>
      </c>
    </row>
    <row r="2802" spans="1:42">
      <c r="A2802">
        <v>16</v>
      </c>
      <c r="B2802">
        <v>68</v>
      </c>
      <c r="C2802">
        <v>2024</v>
      </c>
      <c r="D2802">
        <v>8</v>
      </c>
      <c r="E2802">
        <v>99</v>
      </c>
      <c r="F2802">
        <v>99</v>
      </c>
      <c r="G2802">
        <v>99</v>
      </c>
      <c r="H2802">
        <v>99</v>
      </c>
      <c r="I2802">
        <v>99</v>
      </c>
      <c r="J2802">
        <v>117</v>
      </c>
      <c r="K2802">
        <v>999</v>
      </c>
      <c r="M2802">
        <v>99</v>
      </c>
      <c r="N2802">
        <v>99</v>
      </c>
      <c r="O2802">
        <v>99</v>
      </c>
      <c r="P2802">
        <v>99</v>
      </c>
      <c r="Q2802">
        <v>87</v>
      </c>
      <c r="R2802">
        <v>9219</v>
      </c>
      <c r="S2802">
        <v>8985</v>
      </c>
      <c r="T2802">
        <v>3.9230936110207182</v>
      </c>
      <c r="U2802">
        <v>60.643516972732314</v>
      </c>
      <c r="V2802">
        <v>87.785070941034903</v>
      </c>
      <c r="W2802">
        <v>80.472966054535391</v>
      </c>
      <c r="X2802">
        <v>1.8223234624145781</v>
      </c>
      <c r="Y2802">
        <v>3.6446469248291562</v>
      </c>
      <c r="Z2802">
        <v>0</v>
      </c>
      <c r="AA2802">
        <v>8.780600635412398</v>
      </c>
      <c r="AB2802">
        <v>2.4188368747779418</v>
      </c>
      <c r="AC2802">
        <v>-33.589508784627178</v>
      </c>
      <c r="AD2802">
        <v>9.0300905066018888</v>
      </c>
      <c r="AE2802">
        <v>8.7263162841660513</v>
      </c>
      <c r="AF2802">
        <v>99</v>
      </c>
      <c r="AG2802">
        <v>1</v>
      </c>
      <c r="AH2802">
        <v>0</v>
      </c>
      <c r="AI2802">
        <v>24</v>
      </c>
      <c r="AJ2802">
        <v>463</v>
      </c>
      <c r="AK2802">
        <v>147</v>
      </c>
      <c r="AL2802">
        <v>1263</v>
      </c>
      <c r="AM2802">
        <v>0</v>
      </c>
      <c r="AN2802">
        <v>107</v>
      </c>
      <c r="AO2802">
        <v>30</v>
      </c>
      <c r="AP2802">
        <v>46</v>
      </c>
    </row>
    <row r="2803" spans="1:42">
      <c r="A2803">
        <v>16</v>
      </c>
      <c r="B2803">
        <v>69</v>
      </c>
      <c r="C2803">
        <v>2024</v>
      </c>
      <c r="D2803">
        <v>9</v>
      </c>
      <c r="E2803">
        <v>99</v>
      </c>
      <c r="F2803">
        <v>99</v>
      </c>
      <c r="G2803">
        <v>99</v>
      </c>
      <c r="H2803">
        <v>99</v>
      </c>
      <c r="I2803">
        <v>99</v>
      </c>
      <c r="J2803">
        <v>117</v>
      </c>
      <c r="K2803">
        <v>999</v>
      </c>
      <c r="M2803">
        <v>99</v>
      </c>
      <c r="N2803">
        <v>99</v>
      </c>
      <c r="O2803">
        <v>99</v>
      </c>
      <c r="P2803">
        <v>99</v>
      </c>
      <c r="Q2803">
        <v>85</v>
      </c>
      <c r="R2803">
        <v>9544</v>
      </c>
      <c r="S2803">
        <v>9468</v>
      </c>
      <c r="T2803">
        <v>4.4993713327745191</v>
      </c>
      <c r="U2803">
        <v>60.398288973384012</v>
      </c>
      <c r="V2803">
        <v>88.729384856145501</v>
      </c>
      <c r="W2803">
        <v>81.676415293620551</v>
      </c>
      <c r="X2803">
        <v>0.5238893545683152</v>
      </c>
      <c r="Y2803">
        <v>1.0477787091366304</v>
      </c>
      <c r="Z2803">
        <v>0</v>
      </c>
      <c r="AA2803">
        <v>8.7109379373368601</v>
      </c>
      <c r="AB2803">
        <v>2.4978032655721361</v>
      </c>
      <c r="AC2803">
        <v>-30.493257968520744</v>
      </c>
      <c r="AD2803">
        <v>9.3484308270971272</v>
      </c>
      <c r="AE2803">
        <v>9.3329250389404788</v>
      </c>
      <c r="AF2803">
        <v>88</v>
      </c>
      <c r="AG2803">
        <v>0</v>
      </c>
      <c r="AH2803">
        <v>0</v>
      </c>
      <c r="AI2803">
        <v>31</v>
      </c>
      <c r="AJ2803">
        <v>431</v>
      </c>
      <c r="AK2803">
        <v>160</v>
      </c>
      <c r="AL2803">
        <v>1019</v>
      </c>
      <c r="AM2803">
        <v>0</v>
      </c>
      <c r="AN2803">
        <v>111</v>
      </c>
      <c r="AO2803">
        <v>14</v>
      </c>
      <c r="AP2803">
        <v>41</v>
      </c>
    </row>
    <row r="2804" spans="1:42">
      <c r="A2804">
        <v>16</v>
      </c>
      <c r="B2804">
        <v>70</v>
      </c>
      <c r="C2804">
        <v>2024</v>
      </c>
      <c r="D2804">
        <v>10</v>
      </c>
      <c r="E2804">
        <v>99</v>
      </c>
      <c r="F2804">
        <v>99</v>
      </c>
      <c r="G2804">
        <v>99</v>
      </c>
      <c r="H2804">
        <v>99</v>
      </c>
      <c r="I2804">
        <v>99</v>
      </c>
      <c r="J2804">
        <v>117</v>
      </c>
      <c r="K2804">
        <v>999</v>
      </c>
      <c r="M2804">
        <v>99</v>
      </c>
      <c r="N2804">
        <v>99</v>
      </c>
      <c r="O2804">
        <v>99</v>
      </c>
      <c r="P2804">
        <v>99</v>
      </c>
      <c r="Q2804">
        <v>101</v>
      </c>
      <c r="R2804">
        <v>10947</v>
      </c>
      <c r="S2804">
        <v>10807</v>
      </c>
      <c r="T2804">
        <v>5.1524618616972688</v>
      </c>
      <c r="U2804">
        <v>60.056629962061649</v>
      </c>
      <c r="V2804">
        <v>91.158683815243265</v>
      </c>
      <c r="W2804">
        <v>83.807032478948841</v>
      </c>
      <c r="X2804">
        <v>0.35626198958618793</v>
      </c>
      <c r="Y2804">
        <v>0.71252397917237587</v>
      </c>
      <c r="Z2804">
        <v>0</v>
      </c>
      <c r="AA2804">
        <v>8.6204750739053431</v>
      </c>
      <c r="AB2804">
        <v>2.4634149657606632</v>
      </c>
      <c r="AC2804">
        <v>-34.860443598787995</v>
      </c>
      <c r="AD2804">
        <v>10.722681502958118</v>
      </c>
      <c r="AE2804">
        <v>10.930712563829003</v>
      </c>
      <c r="AF2804">
        <v>130</v>
      </c>
      <c r="AG2804">
        <v>0</v>
      </c>
      <c r="AH2804">
        <v>2</v>
      </c>
      <c r="AI2804">
        <v>18</v>
      </c>
      <c r="AJ2804">
        <v>479</v>
      </c>
      <c r="AK2804">
        <v>85</v>
      </c>
      <c r="AL2804">
        <v>1586</v>
      </c>
      <c r="AM2804">
        <v>0</v>
      </c>
      <c r="AN2804">
        <v>144</v>
      </c>
      <c r="AO2804">
        <v>24</v>
      </c>
      <c r="AP2804">
        <v>42</v>
      </c>
    </row>
    <row r="2805" spans="1:42">
      <c r="A2805">
        <v>16</v>
      </c>
      <c r="B2805">
        <v>71</v>
      </c>
      <c r="C2805">
        <v>2024</v>
      </c>
      <c r="D2805">
        <v>11</v>
      </c>
      <c r="E2805">
        <v>99</v>
      </c>
      <c r="F2805">
        <v>99</v>
      </c>
      <c r="G2805">
        <v>99</v>
      </c>
      <c r="H2805">
        <v>99</v>
      </c>
      <c r="I2805">
        <v>99</v>
      </c>
      <c r="J2805">
        <v>117</v>
      </c>
      <c r="K2805">
        <v>999</v>
      </c>
      <c r="M2805">
        <v>99</v>
      </c>
      <c r="N2805">
        <v>99</v>
      </c>
      <c r="O2805">
        <v>99</v>
      </c>
      <c r="P2805">
        <v>99</v>
      </c>
      <c r="Q2805">
        <v>41</v>
      </c>
      <c r="R2805">
        <v>3035</v>
      </c>
      <c r="S2805">
        <v>2963</v>
      </c>
      <c r="T2805">
        <v>4.4431630971993403</v>
      </c>
      <c r="U2805">
        <v>60.340533243334463</v>
      </c>
      <c r="V2805">
        <v>93.39616190875617</v>
      </c>
      <c r="W2805">
        <v>85.522173472831653</v>
      </c>
      <c r="X2805">
        <v>0.42833607907742993</v>
      </c>
      <c r="Y2805">
        <v>0.85667215815485986</v>
      </c>
      <c r="Z2805">
        <v>0</v>
      </c>
      <c r="AA2805">
        <v>8.4852215774619939</v>
      </c>
      <c r="AB2805">
        <v>2.3706070769793124</v>
      </c>
      <c r="AC2805">
        <v>-27.274945886549673</v>
      </c>
      <c r="AD2805">
        <v>2.9728088390863143</v>
      </c>
      <c r="AE2805">
        <v>3.0582518049985845</v>
      </c>
      <c r="AF2805">
        <v>32</v>
      </c>
      <c r="AG2805">
        <v>0</v>
      </c>
      <c r="AH2805">
        <v>0</v>
      </c>
      <c r="AI2805">
        <v>5</v>
      </c>
      <c r="AJ2805">
        <v>97</v>
      </c>
      <c r="AK2805">
        <v>29</v>
      </c>
      <c r="AL2805">
        <v>275</v>
      </c>
      <c r="AM2805">
        <v>0</v>
      </c>
      <c r="AN2805">
        <v>65</v>
      </c>
      <c r="AO2805">
        <v>5</v>
      </c>
      <c r="AP2805">
        <v>18</v>
      </c>
    </row>
    <row r="2806" spans="1:42">
      <c r="A2806">
        <v>16</v>
      </c>
      <c r="B2806">
        <v>72</v>
      </c>
      <c r="C2806">
        <v>2024</v>
      </c>
      <c r="D2806">
        <v>12</v>
      </c>
      <c r="E2806">
        <v>99</v>
      </c>
      <c r="F2806">
        <v>99</v>
      </c>
      <c r="G2806">
        <v>99</v>
      </c>
      <c r="H2806">
        <v>99</v>
      </c>
      <c r="I2806">
        <v>99</v>
      </c>
      <c r="J2806">
        <v>117</v>
      </c>
      <c r="K2806">
        <v>999</v>
      </c>
      <c r="M2806">
        <v>99</v>
      </c>
      <c r="N2806">
        <v>99</v>
      </c>
      <c r="O2806">
        <v>99</v>
      </c>
      <c r="P2806">
        <v>99</v>
      </c>
      <c r="R2806">
        <v>0</v>
      </c>
    </row>
    <row r="2807" spans="1:42">
      <c r="A2807">
        <v>16</v>
      </c>
      <c r="B2807">
        <v>73</v>
      </c>
      <c r="C2807">
        <v>2024</v>
      </c>
      <c r="D2807">
        <v>1</v>
      </c>
      <c r="E2807">
        <v>99</v>
      </c>
      <c r="F2807">
        <v>99</v>
      </c>
      <c r="G2807">
        <v>99</v>
      </c>
      <c r="H2807">
        <v>99</v>
      </c>
      <c r="I2807">
        <v>99</v>
      </c>
      <c r="J2807">
        <v>121</v>
      </c>
      <c r="K2807">
        <v>999</v>
      </c>
      <c r="M2807">
        <v>99</v>
      </c>
      <c r="N2807">
        <v>99</v>
      </c>
      <c r="O2807">
        <v>99</v>
      </c>
      <c r="P2807">
        <v>99</v>
      </c>
      <c r="Q2807">
        <v>143</v>
      </c>
      <c r="R2807">
        <v>16509</v>
      </c>
      <c r="S2807">
        <v>16503</v>
      </c>
      <c r="T2807">
        <v>4.3790053909988487</v>
      </c>
      <c r="U2807">
        <v>60.47451978428164</v>
      </c>
      <c r="V2807">
        <v>89.850625668440443</v>
      </c>
      <c r="W2807">
        <v>82.916948433618188</v>
      </c>
      <c r="X2807">
        <v>2.7924162577987768</v>
      </c>
      <c r="Y2807">
        <v>5.5848325155975536</v>
      </c>
      <c r="Z2807">
        <v>0</v>
      </c>
      <c r="AA2807">
        <v>9.9401965318093275</v>
      </c>
      <c r="AB2807">
        <v>2.4815752685432098</v>
      </c>
      <c r="AC2807">
        <v>-37.860899823557979</v>
      </c>
      <c r="AD2807">
        <v>10.555491617754249</v>
      </c>
      <c r="AE2807">
        <v>10.757893957284267</v>
      </c>
      <c r="AF2807">
        <v>265</v>
      </c>
      <c r="AG2807">
        <v>0</v>
      </c>
      <c r="AH2807">
        <v>0</v>
      </c>
      <c r="AI2807">
        <v>87</v>
      </c>
      <c r="AJ2807">
        <v>629</v>
      </c>
      <c r="AK2807">
        <v>70</v>
      </c>
      <c r="AL2807">
        <v>417</v>
      </c>
      <c r="AM2807">
        <v>0</v>
      </c>
      <c r="AN2807">
        <v>119</v>
      </c>
      <c r="AO2807">
        <v>262</v>
      </c>
      <c r="AP2807">
        <v>97</v>
      </c>
    </row>
    <row r="2808" spans="1:42">
      <c r="A2808">
        <v>16</v>
      </c>
      <c r="B2808">
        <v>74</v>
      </c>
      <c r="C2808">
        <v>2024</v>
      </c>
      <c r="D2808">
        <v>2</v>
      </c>
      <c r="E2808">
        <v>99</v>
      </c>
      <c r="F2808">
        <v>99</v>
      </c>
      <c r="G2808">
        <v>99</v>
      </c>
      <c r="H2808">
        <v>99</v>
      </c>
      <c r="I2808">
        <v>99</v>
      </c>
      <c r="J2808">
        <v>121</v>
      </c>
      <c r="K2808">
        <v>999</v>
      </c>
      <c r="M2808">
        <v>99</v>
      </c>
      <c r="N2808">
        <v>99</v>
      </c>
      <c r="O2808">
        <v>99</v>
      </c>
      <c r="P2808">
        <v>99</v>
      </c>
      <c r="Q2808">
        <v>144</v>
      </c>
      <c r="R2808">
        <v>14771</v>
      </c>
      <c r="S2808">
        <v>14764</v>
      </c>
      <c r="T2808">
        <v>4.4892695145893979</v>
      </c>
      <c r="U2808">
        <v>60.436331617447848</v>
      </c>
      <c r="V2808">
        <v>89.390872882502663</v>
      </c>
      <c r="W2808">
        <v>82.490950961798944</v>
      </c>
      <c r="X2808">
        <v>1.7602058086791685</v>
      </c>
      <c r="Y2808">
        <v>3.5204116173583371</v>
      </c>
      <c r="Z2808">
        <v>0</v>
      </c>
      <c r="AA2808">
        <v>9.1918289984381083</v>
      </c>
      <c r="AB2808">
        <v>2.4817561323452582</v>
      </c>
      <c r="AC2808">
        <v>-35.945890497058933</v>
      </c>
      <c r="AD2808">
        <v>9.4442526310405253</v>
      </c>
      <c r="AE2808">
        <v>9.5748371372701051</v>
      </c>
      <c r="AF2808">
        <v>209</v>
      </c>
      <c r="AG2808">
        <v>0</v>
      </c>
      <c r="AH2808">
        <v>0</v>
      </c>
      <c r="AI2808">
        <v>91</v>
      </c>
      <c r="AJ2808">
        <v>533</v>
      </c>
      <c r="AK2808">
        <v>106</v>
      </c>
      <c r="AL2808">
        <v>600</v>
      </c>
      <c r="AM2808">
        <v>0</v>
      </c>
      <c r="AN2808">
        <v>136</v>
      </c>
      <c r="AO2808">
        <v>224</v>
      </c>
      <c r="AP2808">
        <v>87</v>
      </c>
    </row>
    <row r="2809" spans="1:42">
      <c r="A2809">
        <v>16</v>
      </c>
      <c r="B2809">
        <v>75</v>
      </c>
      <c r="C2809">
        <v>2024</v>
      </c>
      <c r="D2809">
        <v>3</v>
      </c>
      <c r="E2809">
        <v>99</v>
      </c>
      <c r="F2809">
        <v>99</v>
      </c>
      <c r="G2809">
        <v>99</v>
      </c>
      <c r="H2809">
        <v>99</v>
      </c>
      <c r="I2809">
        <v>99</v>
      </c>
      <c r="J2809">
        <v>121</v>
      </c>
      <c r="K2809">
        <v>999</v>
      </c>
      <c r="M2809">
        <v>99</v>
      </c>
      <c r="N2809">
        <v>99</v>
      </c>
      <c r="O2809">
        <v>99</v>
      </c>
      <c r="P2809">
        <v>99</v>
      </c>
      <c r="Q2809">
        <v>133</v>
      </c>
      <c r="R2809">
        <v>12630</v>
      </c>
      <c r="S2809">
        <v>12622</v>
      </c>
      <c r="T2809">
        <v>3.8179730799683296</v>
      </c>
      <c r="U2809">
        <v>60.800823958168259</v>
      </c>
      <c r="V2809">
        <v>87.418895587731427</v>
      </c>
      <c r="W2809">
        <v>80.665029313896383</v>
      </c>
      <c r="X2809">
        <v>5.1781472684085532</v>
      </c>
      <c r="Y2809">
        <v>10.356294536817106</v>
      </c>
      <c r="Z2809">
        <v>0</v>
      </c>
      <c r="AA2809">
        <v>8.9429519263471953</v>
      </c>
      <c r="AB2809">
        <v>2.4770099855698104</v>
      </c>
      <c r="AC2809">
        <v>-34.084939345773876</v>
      </c>
      <c r="AD2809">
        <v>8.0753443050600353</v>
      </c>
      <c r="AE2809">
        <v>8.0045057450371928</v>
      </c>
      <c r="AF2809">
        <v>233</v>
      </c>
      <c r="AG2809">
        <v>0</v>
      </c>
      <c r="AH2809">
        <v>0</v>
      </c>
      <c r="AI2809">
        <v>82</v>
      </c>
      <c r="AJ2809">
        <v>669</v>
      </c>
      <c r="AK2809">
        <v>39</v>
      </c>
      <c r="AL2809">
        <v>514</v>
      </c>
      <c r="AM2809">
        <v>0</v>
      </c>
      <c r="AN2809">
        <v>146</v>
      </c>
      <c r="AO2809">
        <v>236</v>
      </c>
      <c r="AP2809">
        <v>86</v>
      </c>
    </row>
    <row r="2810" spans="1:42">
      <c r="A2810">
        <v>16</v>
      </c>
      <c r="B2810">
        <v>76</v>
      </c>
      <c r="C2810">
        <v>2024</v>
      </c>
      <c r="D2810">
        <v>4</v>
      </c>
      <c r="E2810">
        <v>99</v>
      </c>
      <c r="F2810">
        <v>99</v>
      </c>
      <c r="G2810">
        <v>99</v>
      </c>
      <c r="H2810">
        <v>99</v>
      </c>
      <c r="I2810">
        <v>99</v>
      </c>
      <c r="J2810">
        <v>121</v>
      </c>
      <c r="K2810">
        <v>999</v>
      </c>
      <c r="M2810">
        <v>99</v>
      </c>
      <c r="N2810">
        <v>99</v>
      </c>
      <c r="O2810">
        <v>99</v>
      </c>
      <c r="P2810">
        <v>99</v>
      </c>
      <c r="Q2810">
        <v>145</v>
      </c>
      <c r="R2810">
        <v>17021</v>
      </c>
      <c r="S2810">
        <v>16999</v>
      </c>
      <c r="T2810">
        <v>4.3475706480230301</v>
      </c>
      <c r="U2810">
        <v>60.480675333843159</v>
      </c>
      <c r="V2810">
        <v>88.868588726491694</v>
      </c>
      <c r="W2810">
        <v>81.987616918642431</v>
      </c>
      <c r="X2810">
        <v>3.9774396333940425</v>
      </c>
      <c r="Y2810">
        <v>7.954879266788085</v>
      </c>
      <c r="Z2810">
        <v>0</v>
      </c>
      <c r="AA2810">
        <v>9.5364552155792133</v>
      </c>
      <c r="AB2810">
        <v>2.4705501347953831</v>
      </c>
      <c r="AC2810">
        <v>-36.24315030977025</v>
      </c>
      <c r="AD2810">
        <v>10.882853160445517</v>
      </c>
      <c r="AE2810">
        <v>10.957025843488742</v>
      </c>
      <c r="AF2810">
        <v>285</v>
      </c>
      <c r="AG2810">
        <v>0</v>
      </c>
      <c r="AH2810">
        <v>0</v>
      </c>
      <c r="AI2810">
        <v>97</v>
      </c>
      <c r="AJ2810">
        <v>726</v>
      </c>
      <c r="AK2810">
        <v>48</v>
      </c>
      <c r="AL2810">
        <v>821</v>
      </c>
      <c r="AM2810">
        <v>0</v>
      </c>
      <c r="AN2810">
        <v>229</v>
      </c>
      <c r="AO2810">
        <v>251</v>
      </c>
      <c r="AP2810">
        <v>98</v>
      </c>
    </row>
    <row r="2811" spans="1:42">
      <c r="A2811">
        <v>16</v>
      </c>
      <c r="B2811">
        <v>77</v>
      </c>
      <c r="C2811">
        <v>2024</v>
      </c>
      <c r="D2811">
        <v>5</v>
      </c>
      <c r="E2811">
        <v>99</v>
      </c>
      <c r="F2811">
        <v>99</v>
      </c>
      <c r="G2811">
        <v>99</v>
      </c>
      <c r="H2811">
        <v>99</v>
      </c>
      <c r="I2811">
        <v>99</v>
      </c>
      <c r="J2811">
        <v>121</v>
      </c>
      <c r="K2811">
        <v>999</v>
      </c>
      <c r="M2811">
        <v>99</v>
      </c>
      <c r="N2811">
        <v>99</v>
      </c>
      <c r="O2811">
        <v>99</v>
      </c>
      <c r="P2811">
        <v>99</v>
      </c>
      <c r="Q2811">
        <v>151</v>
      </c>
      <c r="R2811">
        <v>15024</v>
      </c>
      <c r="S2811">
        <v>14982</v>
      </c>
      <c r="T2811">
        <v>4.1690628328008508</v>
      </c>
      <c r="U2811">
        <v>60.575156854892541</v>
      </c>
      <c r="V2811">
        <v>88.207944151977898</v>
      </c>
      <c r="W2811">
        <v>81.329248431451248</v>
      </c>
      <c r="X2811">
        <v>2.1299254526091591</v>
      </c>
      <c r="Y2811">
        <v>4.2598509052183182</v>
      </c>
      <c r="Z2811">
        <v>0</v>
      </c>
      <c r="AA2811">
        <v>9.1604881424192737</v>
      </c>
      <c r="AB2811">
        <v>2.4092232746059876</v>
      </c>
      <c r="AC2811">
        <v>-34.978996099225334</v>
      </c>
      <c r="AD2811">
        <v>9.6060152683469529</v>
      </c>
      <c r="AE2811">
        <v>9.5793843925212325</v>
      </c>
      <c r="AF2811">
        <v>230</v>
      </c>
      <c r="AG2811">
        <v>0</v>
      </c>
      <c r="AH2811">
        <v>0</v>
      </c>
      <c r="AI2811">
        <v>58</v>
      </c>
      <c r="AJ2811">
        <v>703</v>
      </c>
      <c r="AK2811">
        <v>121</v>
      </c>
      <c r="AL2811">
        <v>573</v>
      </c>
      <c r="AM2811">
        <v>0</v>
      </c>
      <c r="AN2811">
        <v>213</v>
      </c>
      <c r="AO2811">
        <v>213</v>
      </c>
      <c r="AP2811">
        <v>95</v>
      </c>
    </row>
    <row r="2812" spans="1:42">
      <c r="A2812">
        <v>16</v>
      </c>
      <c r="B2812">
        <v>78</v>
      </c>
      <c r="C2812">
        <v>2024</v>
      </c>
      <c r="D2812">
        <v>6</v>
      </c>
      <c r="E2812">
        <v>99</v>
      </c>
      <c r="F2812">
        <v>99</v>
      </c>
      <c r="G2812">
        <v>99</v>
      </c>
      <c r="H2812">
        <v>99</v>
      </c>
      <c r="I2812">
        <v>99</v>
      </c>
      <c r="J2812">
        <v>121</v>
      </c>
      <c r="K2812">
        <v>999</v>
      </c>
      <c r="M2812">
        <v>99</v>
      </c>
      <c r="N2812">
        <v>99</v>
      </c>
      <c r="O2812">
        <v>99</v>
      </c>
      <c r="P2812">
        <v>99</v>
      </c>
      <c r="Q2812">
        <v>137</v>
      </c>
      <c r="R2812">
        <v>15415</v>
      </c>
      <c r="S2812">
        <v>15294</v>
      </c>
      <c r="T2812">
        <v>4.2378851767758654</v>
      </c>
      <c r="U2812">
        <v>60.521642474172879</v>
      </c>
      <c r="V2812">
        <v>87.598157372274514</v>
      </c>
      <c r="W2812">
        <v>80.604308879299069</v>
      </c>
      <c r="X2812">
        <v>4.4502108336036317</v>
      </c>
      <c r="Y2812">
        <v>8.9004216672072634</v>
      </c>
      <c r="Z2812">
        <v>0</v>
      </c>
      <c r="AA2812">
        <v>9.3374141984251811</v>
      </c>
      <c r="AB2812">
        <v>2.3908681640928728</v>
      </c>
      <c r="AC2812">
        <v>-35.771024548117964</v>
      </c>
      <c r="AD2812">
        <v>9.8560120714568882</v>
      </c>
      <c r="AE2812">
        <v>9.6917096162420009</v>
      </c>
      <c r="AF2812">
        <v>251</v>
      </c>
      <c r="AG2812">
        <v>0</v>
      </c>
      <c r="AH2812">
        <v>0</v>
      </c>
      <c r="AI2812">
        <v>70</v>
      </c>
      <c r="AJ2812">
        <v>791</v>
      </c>
      <c r="AK2812">
        <v>50</v>
      </c>
      <c r="AL2812">
        <v>554</v>
      </c>
      <c r="AM2812">
        <v>0</v>
      </c>
      <c r="AN2812">
        <v>182</v>
      </c>
      <c r="AO2812">
        <v>209</v>
      </c>
      <c r="AP2812">
        <v>93</v>
      </c>
    </row>
    <row r="2813" spans="1:42">
      <c r="A2813">
        <v>16</v>
      </c>
      <c r="B2813">
        <v>79</v>
      </c>
      <c r="C2813">
        <v>2024</v>
      </c>
      <c r="D2813">
        <v>7</v>
      </c>
      <c r="E2813">
        <v>99</v>
      </c>
      <c r="F2813">
        <v>99</v>
      </c>
      <c r="G2813">
        <v>99</v>
      </c>
      <c r="H2813">
        <v>99</v>
      </c>
      <c r="I2813">
        <v>99</v>
      </c>
      <c r="J2813">
        <v>121</v>
      </c>
      <c r="K2813">
        <v>999</v>
      </c>
      <c r="M2813">
        <v>99</v>
      </c>
      <c r="N2813">
        <v>99</v>
      </c>
      <c r="O2813">
        <v>99</v>
      </c>
      <c r="P2813">
        <v>99</v>
      </c>
      <c r="Q2813">
        <v>144</v>
      </c>
      <c r="R2813">
        <v>15768</v>
      </c>
      <c r="S2813">
        <v>15729</v>
      </c>
      <c r="T2813">
        <v>4.1109842719431748</v>
      </c>
      <c r="U2813">
        <v>60.627439760951106</v>
      </c>
      <c r="V2813">
        <v>87.053986649691183</v>
      </c>
      <c r="W2813">
        <v>80.26725157352638</v>
      </c>
      <c r="X2813">
        <v>3.4309994926433274</v>
      </c>
      <c r="Y2813">
        <v>6.8619989852866548</v>
      </c>
      <c r="Z2813">
        <v>0</v>
      </c>
      <c r="AA2813">
        <v>10.163726567470473</v>
      </c>
      <c r="AB2813">
        <v>2.4662358143676522</v>
      </c>
      <c r="AC2813">
        <v>-38.65096934708393</v>
      </c>
      <c r="AD2813">
        <v>10.081712510070203</v>
      </c>
      <c r="AE2813">
        <v>9.9256864967824221</v>
      </c>
      <c r="AF2813">
        <v>201</v>
      </c>
      <c r="AG2813">
        <v>0</v>
      </c>
      <c r="AH2813">
        <v>0</v>
      </c>
      <c r="AI2813">
        <v>59</v>
      </c>
      <c r="AJ2813">
        <v>846</v>
      </c>
      <c r="AK2813">
        <v>169</v>
      </c>
      <c r="AL2813">
        <v>848</v>
      </c>
      <c r="AM2813">
        <v>0</v>
      </c>
      <c r="AN2813">
        <v>163</v>
      </c>
      <c r="AO2813">
        <v>181</v>
      </c>
      <c r="AP2813">
        <v>96</v>
      </c>
    </row>
    <row r="2814" spans="1:42">
      <c r="A2814">
        <v>16</v>
      </c>
      <c r="B2814">
        <v>80</v>
      </c>
      <c r="C2814">
        <v>2024</v>
      </c>
      <c r="D2814">
        <v>8</v>
      </c>
      <c r="E2814">
        <v>99</v>
      </c>
      <c r="F2814">
        <v>99</v>
      </c>
      <c r="G2814">
        <v>99</v>
      </c>
      <c r="H2814">
        <v>99</v>
      </c>
      <c r="I2814">
        <v>99</v>
      </c>
      <c r="J2814">
        <v>121</v>
      </c>
      <c r="K2814">
        <v>999</v>
      </c>
      <c r="M2814">
        <v>99</v>
      </c>
      <c r="N2814">
        <v>99</v>
      </c>
      <c r="O2814">
        <v>99</v>
      </c>
      <c r="P2814">
        <v>99</v>
      </c>
      <c r="Q2814">
        <v>138</v>
      </c>
      <c r="R2814">
        <v>13902</v>
      </c>
      <c r="S2814">
        <v>13868</v>
      </c>
      <c r="T2814">
        <v>4.3677888073658444</v>
      </c>
      <c r="U2814">
        <v>60.469642342082494</v>
      </c>
      <c r="V2814">
        <v>87.53030039302611</v>
      </c>
      <c r="W2814">
        <v>80.725735506201275</v>
      </c>
      <c r="X2814">
        <v>6.0638757013379374</v>
      </c>
      <c r="Y2814">
        <v>12.127751402675877</v>
      </c>
      <c r="Z2814">
        <v>0</v>
      </c>
      <c r="AA2814">
        <v>9.5252880414572356</v>
      </c>
      <c r="AB2814">
        <v>2.4309652043534964</v>
      </c>
      <c r="AC2814">
        <v>-36.86229620075153</v>
      </c>
      <c r="AD2814">
        <v>8.8886331376836605</v>
      </c>
      <c r="AE2814">
        <v>8.8013013766532193</v>
      </c>
      <c r="AF2814">
        <v>152</v>
      </c>
      <c r="AG2814">
        <v>0</v>
      </c>
      <c r="AH2814">
        <v>0</v>
      </c>
      <c r="AI2814">
        <v>65</v>
      </c>
      <c r="AJ2814">
        <v>444</v>
      </c>
      <c r="AK2814">
        <v>26</v>
      </c>
      <c r="AL2814">
        <v>721</v>
      </c>
      <c r="AM2814">
        <v>0</v>
      </c>
      <c r="AN2814">
        <v>122</v>
      </c>
      <c r="AO2814">
        <v>152</v>
      </c>
      <c r="AP2814">
        <v>86</v>
      </c>
    </row>
    <row r="2815" spans="1:42">
      <c r="A2815">
        <v>16</v>
      </c>
      <c r="B2815">
        <v>81</v>
      </c>
      <c r="C2815">
        <v>2024</v>
      </c>
      <c r="D2815">
        <v>9</v>
      </c>
      <c r="E2815">
        <v>99</v>
      </c>
      <c r="F2815">
        <v>99</v>
      </c>
      <c r="G2815">
        <v>99</v>
      </c>
      <c r="H2815">
        <v>99</v>
      </c>
      <c r="I2815">
        <v>99</v>
      </c>
      <c r="J2815">
        <v>121</v>
      </c>
      <c r="K2815">
        <v>999</v>
      </c>
      <c r="M2815">
        <v>99</v>
      </c>
      <c r="N2815">
        <v>99</v>
      </c>
      <c r="O2815">
        <v>99</v>
      </c>
      <c r="P2815">
        <v>99</v>
      </c>
      <c r="Q2815">
        <v>161</v>
      </c>
      <c r="R2815">
        <v>16035</v>
      </c>
      <c r="S2815">
        <v>16023</v>
      </c>
      <c r="T2815">
        <v>5.750296227003429</v>
      </c>
      <c r="U2815">
        <v>59.840042438993947</v>
      </c>
      <c r="V2815">
        <v>88.953264568423194</v>
      </c>
      <c r="W2815">
        <v>82.079891406103613</v>
      </c>
      <c r="X2815">
        <v>4.2157779856563762</v>
      </c>
      <c r="Y2815">
        <v>8.4315559713127524</v>
      </c>
      <c r="Z2815">
        <v>0</v>
      </c>
      <c r="AA2815">
        <v>9.7635634378470488</v>
      </c>
      <c r="AB2815">
        <v>2.6580834777185522</v>
      </c>
      <c r="AC2815">
        <v>-38.896876745913744</v>
      </c>
      <c r="AD2815">
        <v>10.252426439559597</v>
      </c>
      <c r="AE2815">
        <v>10.339550405074419</v>
      </c>
      <c r="AF2815">
        <v>190</v>
      </c>
      <c r="AG2815">
        <v>0</v>
      </c>
      <c r="AH2815">
        <v>0</v>
      </c>
      <c r="AI2815">
        <v>92</v>
      </c>
      <c r="AJ2815">
        <v>477</v>
      </c>
      <c r="AK2815">
        <v>76</v>
      </c>
      <c r="AL2815">
        <v>799</v>
      </c>
      <c r="AM2815">
        <v>0</v>
      </c>
      <c r="AN2815">
        <v>156</v>
      </c>
      <c r="AO2815">
        <v>144</v>
      </c>
      <c r="AP2815">
        <v>91</v>
      </c>
    </row>
    <row r="2816" spans="1:42">
      <c r="A2816">
        <v>16</v>
      </c>
      <c r="B2816">
        <v>82</v>
      </c>
      <c r="C2816">
        <v>2024</v>
      </c>
      <c r="D2816">
        <v>10</v>
      </c>
      <c r="E2816">
        <v>99</v>
      </c>
      <c r="F2816">
        <v>99</v>
      </c>
      <c r="G2816">
        <v>99</v>
      </c>
      <c r="H2816">
        <v>99</v>
      </c>
      <c r="I2816">
        <v>99</v>
      </c>
      <c r="J2816">
        <v>121</v>
      </c>
      <c r="K2816">
        <v>999</v>
      </c>
      <c r="M2816">
        <v>99</v>
      </c>
      <c r="N2816">
        <v>99</v>
      </c>
      <c r="O2816">
        <v>99</v>
      </c>
      <c r="P2816">
        <v>99</v>
      </c>
      <c r="Q2816">
        <v>164</v>
      </c>
      <c r="R2816">
        <v>14593</v>
      </c>
      <c r="S2816">
        <v>14581</v>
      </c>
      <c r="T2816">
        <v>4.6696361269101612</v>
      </c>
      <c r="U2816">
        <v>60.276181331870248</v>
      </c>
      <c r="V2816">
        <v>88.366983168630298</v>
      </c>
      <c r="W2816">
        <v>81.537878060489632</v>
      </c>
      <c r="X2816">
        <v>3.1384910573562657</v>
      </c>
      <c r="Y2816">
        <v>6.2769821147125313</v>
      </c>
      <c r="Z2816">
        <v>0</v>
      </c>
      <c r="AA2816">
        <v>9.1921181828756744</v>
      </c>
      <c r="AB2816">
        <v>2.4553179761918842</v>
      </c>
      <c r="AC2816">
        <v>-36.245082669878236</v>
      </c>
      <c r="AD2816">
        <v>9.3304433447142632</v>
      </c>
      <c r="AE2816">
        <v>9.3469036092737845</v>
      </c>
      <c r="AF2816">
        <v>151</v>
      </c>
      <c r="AG2816">
        <v>0</v>
      </c>
      <c r="AH2816">
        <v>0</v>
      </c>
      <c r="AI2816">
        <v>56</v>
      </c>
      <c r="AJ2816">
        <v>395</v>
      </c>
      <c r="AK2816">
        <v>80</v>
      </c>
      <c r="AL2816">
        <v>546</v>
      </c>
      <c r="AM2816">
        <v>0</v>
      </c>
      <c r="AN2816">
        <v>128</v>
      </c>
      <c r="AO2816">
        <v>153</v>
      </c>
      <c r="AP2816">
        <v>96</v>
      </c>
    </row>
    <row r="2817" spans="1:42">
      <c r="A2817">
        <v>16</v>
      </c>
      <c r="B2817">
        <v>83</v>
      </c>
      <c r="C2817">
        <v>2024</v>
      </c>
      <c r="D2817">
        <v>11</v>
      </c>
      <c r="E2817">
        <v>99</v>
      </c>
      <c r="F2817">
        <v>99</v>
      </c>
      <c r="G2817">
        <v>99</v>
      </c>
      <c r="H2817">
        <v>99</v>
      </c>
      <c r="I2817">
        <v>99</v>
      </c>
      <c r="J2817">
        <v>121</v>
      </c>
      <c r="K2817">
        <v>999</v>
      </c>
      <c r="M2817">
        <v>99</v>
      </c>
      <c r="N2817">
        <v>99</v>
      </c>
      <c r="O2817">
        <v>99</v>
      </c>
      <c r="P2817">
        <v>99</v>
      </c>
      <c r="Q2817">
        <v>70</v>
      </c>
      <c r="R2817">
        <v>4734</v>
      </c>
      <c r="S2817">
        <v>4733</v>
      </c>
      <c r="T2817">
        <v>3.8314321926489239</v>
      </c>
      <c r="U2817">
        <v>60.692583984787689</v>
      </c>
      <c r="V2817">
        <v>87.975691755565123</v>
      </c>
      <c r="W2817">
        <v>81.193661525459675</v>
      </c>
      <c r="X2817">
        <v>4.5838614279678911</v>
      </c>
      <c r="Y2817">
        <v>9.1677228559357822</v>
      </c>
      <c r="Z2817">
        <v>0</v>
      </c>
      <c r="AA2817">
        <v>9.4361592159694556</v>
      </c>
      <c r="AB2817">
        <v>2.2966970145874499</v>
      </c>
      <c r="AC2817">
        <v>-29.887935581777928</v>
      </c>
      <c r="AD2817">
        <v>3.026815513868109</v>
      </c>
      <c r="AE2817">
        <v>3.0212014203726048</v>
      </c>
      <c r="AF2817">
        <v>59</v>
      </c>
      <c r="AG2817">
        <v>0</v>
      </c>
      <c r="AH2817">
        <v>0</v>
      </c>
      <c r="AI2817">
        <v>17</v>
      </c>
      <c r="AJ2817">
        <v>114</v>
      </c>
      <c r="AK2817">
        <v>67</v>
      </c>
      <c r="AL2817">
        <v>136</v>
      </c>
      <c r="AM2817">
        <v>0</v>
      </c>
      <c r="AN2817">
        <v>30</v>
      </c>
      <c r="AO2817">
        <v>74</v>
      </c>
      <c r="AP2817">
        <v>45</v>
      </c>
    </row>
    <row r="2818" spans="1:42">
      <c r="A2818">
        <v>16</v>
      </c>
      <c r="B2818">
        <v>84</v>
      </c>
      <c r="C2818">
        <v>2024</v>
      </c>
      <c r="D2818">
        <v>12</v>
      </c>
      <c r="E2818">
        <v>99</v>
      </c>
      <c r="F2818">
        <v>99</v>
      </c>
      <c r="G2818">
        <v>99</v>
      </c>
      <c r="H2818">
        <v>99</v>
      </c>
      <c r="I2818">
        <v>99</v>
      </c>
      <c r="J2818">
        <v>121</v>
      </c>
      <c r="K2818">
        <v>999</v>
      </c>
      <c r="M2818">
        <v>99</v>
      </c>
      <c r="N2818">
        <v>99</v>
      </c>
      <c r="O2818">
        <v>99</v>
      </c>
      <c r="P2818">
        <v>99</v>
      </c>
      <c r="R2818">
        <v>0</v>
      </c>
    </row>
    <row r="2819" spans="1:42">
      <c r="A2819">
        <v>16</v>
      </c>
      <c r="B2819">
        <v>85</v>
      </c>
      <c r="C2819">
        <v>2024</v>
      </c>
      <c r="D2819">
        <v>1</v>
      </c>
      <c r="E2819">
        <v>99</v>
      </c>
      <c r="F2819">
        <v>99</v>
      </c>
      <c r="G2819">
        <v>99</v>
      </c>
      <c r="H2819">
        <v>99</v>
      </c>
      <c r="I2819">
        <v>99</v>
      </c>
      <c r="J2819">
        <v>134</v>
      </c>
      <c r="K2819">
        <v>999</v>
      </c>
      <c r="M2819">
        <v>99</v>
      </c>
      <c r="N2819">
        <v>99</v>
      </c>
      <c r="O2819">
        <v>99</v>
      </c>
      <c r="P2819">
        <v>99</v>
      </c>
      <c r="Q2819">
        <v>33</v>
      </c>
      <c r="R2819">
        <v>3874</v>
      </c>
      <c r="S2819">
        <v>3874</v>
      </c>
      <c r="T2819">
        <v>5.2271553949406302</v>
      </c>
      <c r="U2819">
        <v>60.022973670624687</v>
      </c>
      <c r="V2819">
        <v>91.396514586506385</v>
      </c>
      <c r="W2819">
        <v>84.358982963345397</v>
      </c>
      <c r="X2819">
        <v>2.3489932885906044</v>
      </c>
      <c r="Y2819">
        <v>4.6979865771812088</v>
      </c>
      <c r="Z2819">
        <v>0</v>
      </c>
      <c r="AA2819">
        <v>10.040816961982536</v>
      </c>
      <c r="AB2819">
        <v>2.6090543340739591</v>
      </c>
      <c r="AC2819">
        <v>-42.642222587865113</v>
      </c>
      <c r="AD2819">
        <v>10.284045659676137</v>
      </c>
      <c r="AE2819">
        <v>10.645623293840112</v>
      </c>
      <c r="AF2819">
        <v>73</v>
      </c>
      <c r="AG2819">
        <v>0</v>
      </c>
      <c r="AH2819">
        <v>0</v>
      </c>
      <c r="AI2819">
        <v>21</v>
      </c>
      <c r="AJ2819">
        <v>374</v>
      </c>
      <c r="AK2819">
        <v>165</v>
      </c>
      <c r="AL2819">
        <v>245</v>
      </c>
      <c r="AM2819">
        <v>0</v>
      </c>
      <c r="AN2819">
        <v>58</v>
      </c>
      <c r="AO2819">
        <v>19</v>
      </c>
      <c r="AP2819">
        <v>19</v>
      </c>
    </row>
    <row r="2820" spans="1:42">
      <c r="A2820">
        <v>16</v>
      </c>
      <c r="B2820">
        <v>86</v>
      </c>
      <c r="C2820">
        <v>2024</v>
      </c>
      <c r="D2820">
        <v>2</v>
      </c>
      <c r="E2820">
        <v>99</v>
      </c>
      <c r="F2820">
        <v>99</v>
      </c>
      <c r="G2820">
        <v>99</v>
      </c>
      <c r="H2820">
        <v>99</v>
      </c>
      <c r="I2820">
        <v>99</v>
      </c>
      <c r="J2820">
        <v>134</v>
      </c>
      <c r="K2820">
        <v>999</v>
      </c>
      <c r="M2820">
        <v>99</v>
      </c>
      <c r="N2820">
        <v>99</v>
      </c>
      <c r="O2820">
        <v>99</v>
      </c>
      <c r="P2820">
        <v>99</v>
      </c>
      <c r="Q2820">
        <v>34</v>
      </c>
      <c r="R2820">
        <v>2978</v>
      </c>
      <c r="S2820">
        <v>2976</v>
      </c>
      <c r="T2820">
        <v>4.0248488918737406</v>
      </c>
      <c r="U2820">
        <v>60.601814516129025</v>
      </c>
      <c r="V2820">
        <v>87.718687018721184</v>
      </c>
      <c r="W2820">
        <v>80.941901881720554</v>
      </c>
      <c r="X2820">
        <v>1.175285426460712</v>
      </c>
      <c r="Y2820">
        <v>2.350570852921424</v>
      </c>
      <c r="Z2820">
        <v>0</v>
      </c>
      <c r="AA2820">
        <v>10.073822352317688</v>
      </c>
      <c r="AB2820">
        <v>2.7999586091418607</v>
      </c>
      <c r="AC2820">
        <v>-46.162099612810735</v>
      </c>
      <c r="AD2820">
        <v>7.905495088930186</v>
      </c>
      <c r="AE2820">
        <v>7.8466896194368738</v>
      </c>
      <c r="AF2820">
        <v>85</v>
      </c>
      <c r="AG2820">
        <v>0</v>
      </c>
      <c r="AH2820">
        <v>0</v>
      </c>
      <c r="AI2820">
        <v>8</v>
      </c>
      <c r="AJ2820">
        <v>500</v>
      </c>
      <c r="AK2820">
        <v>209</v>
      </c>
      <c r="AL2820">
        <v>299</v>
      </c>
      <c r="AM2820">
        <v>0</v>
      </c>
      <c r="AN2820">
        <v>107</v>
      </c>
      <c r="AO2820">
        <v>33</v>
      </c>
      <c r="AP2820">
        <v>21</v>
      </c>
    </row>
    <row r="2821" spans="1:42">
      <c r="A2821">
        <v>16</v>
      </c>
      <c r="B2821">
        <v>87</v>
      </c>
      <c r="C2821">
        <v>2024</v>
      </c>
      <c r="D2821">
        <v>3</v>
      </c>
      <c r="E2821">
        <v>99</v>
      </c>
      <c r="F2821">
        <v>99</v>
      </c>
      <c r="G2821">
        <v>99</v>
      </c>
      <c r="H2821">
        <v>99</v>
      </c>
      <c r="I2821">
        <v>99</v>
      </c>
      <c r="J2821">
        <v>134</v>
      </c>
      <c r="K2821">
        <v>999</v>
      </c>
      <c r="M2821">
        <v>99</v>
      </c>
      <c r="N2821">
        <v>99</v>
      </c>
      <c r="O2821">
        <v>99</v>
      </c>
      <c r="P2821">
        <v>99</v>
      </c>
      <c r="Q2821">
        <v>37</v>
      </c>
      <c r="R2821">
        <v>3002</v>
      </c>
      <c r="S2821">
        <v>2993</v>
      </c>
      <c r="T2821">
        <v>4.1822118587608275</v>
      </c>
      <c r="U2821">
        <v>60.604744403608422</v>
      </c>
      <c r="V2821">
        <v>87.535451988189251</v>
      </c>
      <c r="W2821">
        <v>80.692849983294309</v>
      </c>
      <c r="X2821">
        <v>3.8307794803464361</v>
      </c>
      <c r="Y2821">
        <v>7.6615589606928722</v>
      </c>
      <c r="Z2821">
        <v>0</v>
      </c>
      <c r="AA2821">
        <v>9.5920532976510238</v>
      </c>
      <c r="AB2821">
        <v>2.5027490818588256</v>
      </c>
      <c r="AC2821">
        <v>-39.049251883855881</v>
      </c>
      <c r="AD2821">
        <v>7.9692062649323105</v>
      </c>
      <c r="AE2821">
        <v>7.8672312119106209</v>
      </c>
      <c r="AF2821">
        <v>79</v>
      </c>
      <c r="AG2821">
        <v>0</v>
      </c>
      <c r="AH2821">
        <v>0</v>
      </c>
      <c r="AI2821">
        <v>20</v>
      </c>
      <c r="AJ2821">
        <v>272</v>
      </c>
      <c r="AK2821">
        <v>61</v>
      </c>
      <c r="AL2821">
        <v>186</v>
      </c>
      <c r="AM2821">
        <v>0</v>
      </c>
      <c r="AN2821">
        <v>119</v>
      </c>
      <c r="AO2821">
        <v>13</v>
      </c>
      <c r="AP2821">
        <v>22</v>
      </c>
    </row>
    <row r="2822" spans="1:42">
      <c r="A2822">
        <v>16</v>
      </c>
      <c r="B2822">
        <v>88</v>
      </c>
      <c r="C2822">
        <v>2024</v>
      </c>
      <c r="D2822">
        <v>4</v>
      </c>
      <c r="E2822">
        <v>99</v>
      </c>
      <c r="F2822">
        <v>99</v>
      </c>
      <c r="G2822">
        <v>99</v>
      </c>
      <c r="H2822">
        <v>99</v>
      </c>
      <c r="I2822">
        <v>99</v>
      </c>
      <c r="J2822">
        <v>134</v>
      </c>
      <c r="K2822">
        <v>999</v>
      </c>
      <c r="M2822">
        <v>99</v>
      </c>
      <c r="N2822">
        <v>99</v>
      </c>
      <c r="O2822">
        <v>99</v>
      </c>
      <c r="P2822">
        <v>99</v>
      </c>
      <c r="Q2822">
        <v>39</v>
      </c>
      <c r="R2822">
        <v>4443</v>
      </c>
      <c r="S2822">
        <v>4443</v>
      </c>
      <c r="T2822">
        <v>4.2984469952734639</v>
      </c>
      <c r="U2822">
        <v>60.491334683772223</v>
      </c>
      <c r="V2822">
        <v>88.435824524877575</v>
      </c>
      <c r="W2822">
        <v>81.626266036461814</v>
      </c>
      <c r="X2822">
        <v>6.7521944632005393E-2</v>
      </c>
      <c r="Y2822">
        <v>0.13504388926401079</v>
      </c>
      <c r="Z2822">
        <v>0</v>
      </c>
      <c r="AA2822">
        <v>9.4135748561217465</v>
      </c>
      <c r="AB2822">
        <v>2.7012895439750646</v>
      </c>
      <c r="AC2822">
        <v>-36.299340805249209</v>
      </c>
      <c r="AD2822">
        <v>11.794531457393148</v>
      </c>
      <c r="AE2822">
        <v>11.813712187272072</v>
      </c>
      <c r="AF2822">
        <v>112</v>
      </c>
      <c r="AG2822">
        <v>0</v>
      </c>
      <c r="AH2822">
        <v>0</v>
      </c>
      <c r="AI2822">
        <v>28</v>
      </c>
      <c r="AJ2822">
        <v>518</v>
      </c>
      <c r="AK2822">
        <v>175</v>
      </c>
      <c r="AL2822">
        <v>241</v>
      </c>
      <c r="AM2822">
        <v>0</v>
      </c>
      <c r="AN2822">
        <v>138</v>
      </c>
      <c r="AO2822">
        <v>43</v>
      </c>
      <c r="AP2822">
        <v>24</v>
      </c>
    </row>
    <row r="2823" spans="1:42">
      <c r="A2823">
        <v>16</v>
      </c>
      <c r="B2823">
        <v>89</v>
      </c>
      <c r="C2823">
        <v>2024</v>
      </c>
      <c r="D2823">
        <v>5</v>
      </c>
      <c r="E2823">
        <v>99</v>
      </c>
      <c r="F2823">
        <v>99</v>
      </c>
      <c r="G2823">
        <v>99</v>
      </c>
      <c r="H2823">
        <v>99</v>
      </c>
      <c r="I2823">
        <v>99</v>
      </c>
      <c r="J2823">
        <v>134</v>
      </c>
      <c r="K2823">
        <v>999</v>
      </c>
      <c r="M2823">
        <v>99</v>
      </c>
      <c r="N2823">
        <v>99</v>
      </c>
      <c r="O2823">
        <v>99</v>
      </c>
      <c r="P2823">
        <v>99</v>
      </c>
      <c r="Q2823">
        <v>40</v>
      </c>
      <c r="R2823">
        <v>3419</v>
      </c>
      <c r="S2823">
        <v>3415</v>
      </c>
      <c r="T2823">
        <v>4.3278736472652826</v>
      </c>
      <c r="U2823">
        <v>60.509224011713037</v>
      </c>
      <c r="V2823">
        <v>87.664421034598263</v>
      </c>
      <c r="W2823">
        <v>80.87282576866761</v>
      </c>
      <c r="X2823">
        <v>3.1880666861655449</v>
      </c>
      <c r="Y2823">
        <v>6.3761333723310898</v>
      </c>
      <c r="Z2823">
        <v>0</v>
      </c>
      <c r="AA2823">
        <v>9.2777268861049436</v>
      </c>
      <c r="AB2823">
        <v>2.3812013555442704</v>
      </c>
      <c r="AC2823">
        <v>-34.641881339455843</v>
      </c>
      <c r="AD2823">
        <v>9.0761879479692062</v>
      </c>
      <c r="AE2823">
        <v>8.9964976031062616</v>
      </c>
      <c r="AF2823">
        <v>57</v>
      </c>
      <c r="AG2823">
        <v>0</v>
      </c>
      <c r="AH2823">
        <v>0</v>
      </c>
      <c r="AI2823">
        <v>11</v>
      </c>
      <c r="AJ2823">
        <v>320</v>
      </c>
      <c r="AK2823">
        <v>91</v>
      </c>
      <c r="AL2823">
        <v>236</v>
      </c>
      <c r="AM2823">
        <v>0</v>
      </c>
      <c r="AN2823">
        <v>93</v>
      </c>
      <c r="AO2823">
        <v>9</v>
      </c>
      <c r="AP2823">
        <v>28</v>
      </c>
    </row>
    <row r="2824" spans="1:42">
      <c r="A2824">
        <v>16</v>
      </c>
      <c r="B2824">
        <v>90</v>
      </c>
      <c r="C2824">
        <v>2024</v>
      </c>
      <c r="D2824">
        <v>6</v>
      </c>
      <c r="E2824">
        <v>99</v>
      </c>
      <c r="F2824">
        <v>99</v>
      </c>
      <c r="G2824">
        <v>99</v>
      </c>
      <c r="H2824">
        <v>99</v>
      </c>
      <c r="I2824">
        <v>99</v>
      </c>
      <c r="J2824">
        <v>134</v>
      </c>
      <c r="K2824">
        <v>999</v>
      </c>
      <c r="M2824">
        <v>99</v>
      </c>
      <c r="N2824">
        <v>99</v>
      </c>
      <c r="O2824">
        <v>99</v>
      </c>
      <c r="P2824">
        <v>99</v>
      </c>
      <c r="Q2824">
        <v>39</v>
      </c>
      <c r="R2824">
        <v>3120</v>
      </c>
      <c r="S2824">
        <v>3120</v>
      </c>
      <c r="T2824">
        <v>5.0528846153846141</v>
      </c>
      <c r="U2824">
        <v>60.092628205128207</v>
      </c>
      <c r="V2824">
        <v>85.596021890713189</v>
      </c>
      <c r="W2824">
        <v>79.005128205128301</v>
      </c>
      <c r="X2824">
        <v>2.6282051282051282</v>
      </c>
      <c r="Y2824">
        <v>5.2564102564102564</v>
      </c>
      <c r="Z2824">
        <v>0</v>
      </c>
      <c r="AA2824">
        <v>9.7364372786449849</v>
      </c>
      <c r="AB2824">
        <v>2.4716488870271833</v>
      </c>
      <c r="AC2824">
        <v>-32.110853067403909</v>
      </c>
      <c r="AD2824">
        <v>8.2824528802760842</v>
      </c>
      <c r="AE2824">
        <v>8.0295280342735182</v>
      </c>
      <c r="AF2824">
        <v>56</v>
      </c>
      <c r="AG2824">
        <v>0</v>
      </c>
      <c r="AH2824">
        <v>0</v>
      </c>
      <c r="AI2824">
        <v>14</v>
      </c>
      <c r="AJ2824">
        <v>401</v>
      </c>
      <c r="AK2824">
        <v>185</v>
      </c>
      <c r="AL2824">
        <v>240</v>
      </c>
      <c r="AM2824">
        <v>0</v>
      </c>
      <c r="AN2824">
        <v>51</v>
      </c>
      <c r="AO2824">
        <v>13</v>
      </c>
      <c r="AP2824">
        <v>22</v>
      </c>
    </row>
    <row r="2825" spans="1:42">
      <c r="A2825">
        <v>16</v>
      </c>
      <c r="B2825">
        <v>91</v>
      </c>
      <c r="C2825">
        <v>2024</v>
      </c>
      <c r="D2825">
        <v>7</v>
      </c>
      <c r="E2825">
        <v>99</v>
      </c>
      <c r="F2825">
        <v>99</v>
      </c>
      <c r="G2825">
        <v>99</v>
      </c>
      <c r="H2825">
        <v>99</v>
      </c>
      <c r="I2825">
        <v>99</v>
      </c>
      <c r="J2825">
        <v>134</v>
      </c>
      <c r="K2825">
        <v>999</v>
      </c>
      <c r="M2825">
        <v>99</v>
      </c>
      <c r="N2825">
        <v>99</v>
      </c>
      <c r="O2825">
        <v>99</v>
      </c>
      <c r="P2825">
        <v>99</v>
      </c>
      <c r="Q2825">
        <v>46</v>
      </c>
      <c r="R2825">
        <v>4506</v>
      </c>
      <c r="S2825">
        <v>4505</v>
      </c>
      <c r="T2825">
        <v>4.0197514425210823</v>
      </c>
      <c r="U2825">
        <v>60.628856825749182</v>
      </c>
      <c r="V2825">
        <v>87.517324556920641</v>
      </c>
      <c r="W2825">
        <v>80.77007769145402</v>
      </c>
      <c r="X2825">
        <v>2.5521526853084775</v>
      </c>
      <c r="Y2825">
        <v>5.104305370616955</v>
      </c>
      <c r="Z2825">
        <v>0</v>
      </c>
      <c r="AA2825">
        <v>9.3635995155393594</v>
      </c>
      <c r="AB2825">
        <v>2.3251483602923484</v>
      </c>
      <c r="AC2825">
        <v>-33.923867890490442</v>
      </c>
      <c r="AD2825">
        <v>11.961773294398728</v>
      </c>
      <c r="AE2825">
        <v>11.852922328186573</v>
      </c>
      <c r="AF2825">
        <v>55</v>
      </c>
      <c r="AG2825">
        <v>0</v>
      </c>
      <c r="AH2825">
        <v>0</v>
      </c>
      <c r="AI2825">
        <v>6</v>
      </c>
      <c r="AJ2825">
        <v>329</v>
      </c>
      <c r="AK2825">
        <v>144</v>
      </c>
      <c r="AL2825">
        <v>440</v>
      </c>
      <c r="AM2825">
        <v>1</v>
      </c>
      <c r="AN2825">
        <v>35</v>
      </c>
      <c r="AO2825">
        <v>5</v>
      </c>
      <c r="AP2825">
        <v>25</v>
      </c>
    </row>
    <row r="2826" spans="1:42">
      <c r="A2826">
        <v>16</v>
      </c>
      <c r="B2826">
        <v>92</v>
      </c>
      <c r="C2826">
        <v>2024</v>
      </c>
      <c r="D2826">
        <v>8</v>
      </c>
      <c r="E2826">
        <v>99</v>
      </c>
      <c r="F2826">
        <v>99</v>
      </c>
      <c r="G2826">
        <v>99</v>
      </c>
      <c r="H2826">
        <v>99</v>
      </c>
      <c r="I2826">
        <v>99</v>
      </c>
      <c r="J2826">
        <v>134</v>
      </c>
      <c r="K2826">
        <v>999</v>
      </c>
      <c r="M2826">
        <v>99</v>
      </c>
      <c r="N2826">
        <v>99</v>
      </c>
      <c r="O2826">
        <v>99</v>
      </c>
      <c r="P2826">
        <v>99</v>
      </c>
      <c r="Q2826">
        <v>42</v>
      </c>
      <c r="R2826">
        <v>4180</v>
      </c>
      <c r="S2826">
        <v>4170</v>
      </c>
      <c r="T2826">
        <v>5.3279904306220116</v>
      </c>
      <c r="U2826">
        <v>60.050119904076759</v>
      </c>
      <c r="V2826">
        <v>89.378213572154223</v>
      </c>
      <c r="W2826">
        <v>82.413429256594753</v>
      </c>
      <c r="X2826">
        <v>1.9617224880382775</v>
      </c>
      <c r="Y2826">
        <v>3.9234449760765551</v>
      </c>
      <c r="Z2826">
        <v>0</v>
      </c>
      <c r="AA2826">
        <v>10.00953559704393</v>
      </c>
      <c r="AB2826">
        <v>2.5112946272884402</v>
      </c>
      <c r="AC2826">
        <v>-37.157978652760328</v>
      </c>
      <c r="AD2826">
        <v>11.096363153703212</v>
      </c>
      <c r="AE2826">
        <v>11.19474442737639</v>
      </c>
      <c r="AF2826">
        <v>60</v>
      </c>
      <c r="AG2826">
        <v>0</v>
      </c>
      <c r="AH2826">
        <v>0</v>
      </c>
      <c r="AI2826">
        <v>15</v>
      </c>
      <c r="AJ2826">
        <v>514</v>
      </c>
      <c r="AK2826">
        <v>143</v>
      </c>
      <c r="AL2826">
        <v>457</v>
      </c>
      <c r="AM2826">
        <v>0</v>
      </c>
      <c r="AN2826">
        <v>44</v>
      </c>
      <c r="AO2826">
        <v>7</v>
      </c>
      <c r="AP2826">
        <v>21</v>
      </c>
    </row>
    <row r="2827" spans="1:42">
      <c r="A2827">
        <v>16</v>
      </c>
      <c r="B2827">
        <v>93</v>
      </c>
      <c r="C2827">
        <v>2024</v>
      </c>
      <c r="D2827">
        <v>9</v>
      </c>
      <c r="E2827">
        <v>99</v>
      </c>
      <c r="F2827">
        <v>99</v>
      </c>
      <c r="G2827">
        <v>99</v>
      </c>
      <c r="H2827">
        <v>99</v>
      </c>
      <c r="I2827">
        <v>99</v>
      </c>
      <c r="J2827">
        <v>134</v>
      </c>
      <c r="K2827">
        <v>999</v>
      </c>
      <c r="M2827">
        <v>99</v>
      </c>
      <c r="N2827">
        <v>99</v>
      </c>
      <c r="O2827">
        <v>99</v>
      </c>
      <c r="P2827">
        <v>99</v>
      </c>
      <c r="Q2827">
        <v>45</v>
      </c>
      <c r="R2827">
        <v>3248</v>
      </c>
      <c r="S2827">
        <v>3247</v>
      </c>
      <c r="T2827">
        <v>4.0920566502463052</v>
      </c>
      <c r="U2827">
        <v>60.520172466892518</v>
      </c>
      <c r="V2827">
        <v>86.246926490358192</v>
      </c>
      <c r="W2827">
        <v>79.593871265784017</v>
      </c>
      <c r="X2827">
        <v>0.95443349753694595</v>
      </c>
      <c r="Y2827">
        <v>1.9088669950738919</v>
      </c>
      <c r="Z2827">
        <v>0</v>
      </c>
      <c r="AA2827">
        <v>10.169471092289507</v>
      </c>
      <c r="AB2827">
        <v>2.3431011056547697</v>
      </c>
      <c r="AC2827">
        <v>-36.440490949823847</v>
      </c>
      <c r="AD2827">
        <v>8.6222458189540774</v>
      </c>
      <c r="AE2827">
        <v>8.4186423453690775</v>
      </c>
      <c r="AF2827">
        <v>54</v>
      </c>
      <c r="AG2827">
        <v>0</v>
      </c>
      <c r="AH2827">
        <v>0</v>
      </c>
      <c r="AI2827">
        <v>7</v>
      </c>
      <c r="AJ2827">
        <v>298</v>
      </c>
      <c r="AK2827">
        <v>118</v>
      </c>
      <c r="AL2827">
        <v>513</v>
      </c>
      <c r="AM2827">
        <v>0</v>
      </c>
      <c r="AN2827">
        <v>35</v>
      </c>
      <c r="AO2827">
        <v>7</v>
      </c>
      <c r="AP2827">
        <v>22</v>
      </c>
    </row>
    <row r="2828" spans="1:42">
      <c r="A2828">
        <v>16</v>
      </c>
      <c r="B2828">
        <v>94</v>
      </c>
      <c r="C2828">
        <v>2024</v>
      </c>
      <c r="D2828">
        <v>10</v>
      </c>
      <c r="E2828">
        <v>99</v>
      </c>
      <c r="F2828">
        <v>99</v>
      </c>
      <c r="G2828">
        <v>99</v>
      </c>
      <c r="H2828">
        <v>99</v>
      </c>
      <c r="I2828">
        <v>99</v>
      </c>
      <c r="J2828">
        <v>134</v>
      </c>
      <c r="K2828">
        <v>999</v>
      </c>
      <c r="M2828">
        <v>99</v>
      </c>
      <c r="N2828">
        <v>99</v>
      </c>
      <c r="O2828">
        <v>99</v>
      </c>
      <c r="P2828">
        <v>99</v>
      </c>
      <c r="Q2828">
        <v>50</v>
      </c>
      <c r="R2828">
        <v>3280</v>
      </c>
      <c r="S2828">
        <v>3277</v>
      </c>
      <c r="T2828">
        <v>5.4243902439024394</v>
      </c>
      <c r="U2828">
        <v>59.935306682941693</v>
      </c>
      <c r="V2828">
        <v>91.277233127173403</v>
      </c>
      <c r="W2828">
        <v>84.216325907842688</v>
      </c>
      <c r="X2828">
        <v>3.1402439024390238</v>
      </c>
      <c r="Y2828">
        <v>6.2804878048780477</v>
      </c>
      <c r="Z2828">
        <v>0</v>
      </c>
      <c r="AA2828">
        <v>9.7552658106088472</v>
      </c>
      <c r="AB2828">
        <v>2.5782999165739984</v>
      </c>
      <c r="AC2828">
        <v>-38.169319156755869</v>
      </c>
      <c r="AD2828">
        <v>8.7071940536235708</v>
      </c>
      <c r="AE2828">
        <v>8.9898588835595721</v>
      </c>
      <c r="AF2828">
        <v>40</v>
      </c>
      <c r="AG2828">
        <v>1</v>
      </c>
      <c r="AH2828">
        <v>0</v>
      </c>
      <c r="AI2828">
        <v>7</v>
      </c>
      <c r="AJ2828">
        <v>231</v>
      </c>
      <c r="AK2828">
        <v>44</v>
      </c>
      <c r="AL2828">
        <v>363</v>
      </c>
      <c r="AM2828">
        <v>0</v>
      </c>
      <c r="AN2828">
        <v>29</v>
      </c>
      <c r="AO2828">
        <v>4</v>
      </c>
      <c r="AP2828">
        <v>25</v>
      </c>
    </row>
    <row r="2829" spans="1:42">
      <c r="A2829">
        <v>16</v>
      </c>
      <c r="B2829">
        <v>95</v>
      </c>
      <c r="C2829">
        <v>2024</v>
      </c>
      <c r="D2829">
        <v>11</v>
      </c>
      <c r="E2829">
        <v>99</v>
      </c>
      <c r="F2829">
        <v>99</v>
      </c>
      <c r="G2829">
        <v>99</v>
      </c>
      <c r="H2829">
        <v>99</v>
      </c>
      <c r="I2829">
        <v>99</v>
      </c>
      <c r="J2829">
        <v>134</v>
      </c>
      <c r="K2829">
        <v>999</v>
      </c>
      <c r="M2829">
        <v>99</v>
      </c>
      <c r="N2829">
        <v>99</v>
      </c>
      <c r="O2829">
        <v>99</v>
      </c>
      <c r="P2829">
        <v>99</v>
      </c>
      <c r="Q2829">
        <v>24</v>
      </c>
      <c r="R2829">
        <v>1620</v>
      </c>
      <c r="S2829">
        <v>1619</v>
      </c>
      <c r="T2829">
        <v>5.1111111111111116</v>
      </c>
      <c r="U2829">
        <v>60.132180358245847</v>
      </c>
      <c r="V2829">
        <v>89.277853656839142</v>
      </c>
      <c r="W2829">
        <v>82.379246448424894</v>
      </c>
      <c r="X2829">
        <v>0</v>
      </c>
      <c r="Y2829">
        <v>0</v>
      </c>
      <c r="Z2829">
        <v>0</v>
      </c>
      <c r="AA2829">
        <v>9.0399081792486111</v>
      </c>
      <c r="AB2829">
        <v>2.5473542819484032</v>
      </c>
      <c r="AC2829">
        <v>-39.695628230341747</v>
      </c>
      <c r="AD2829">
        <v>4.3005043801433489</v>
      </c>
      <c r="AE2829">
        <v>4.3445500656689182</v>
      </c>
      <c r="AF2829">
        <v>21</v>
      </c>
      <c r="AG2829">
        <v>0</v>
      </c>
      <c r="AH2829">
        <v>0</v>
      </c>
      <c r="AI2829">
        <v>5</v>
      </c>
      <c r="AJ2829">
        <v>49</v>
      </c>
      <c r="AK2829">
        <v>15</v>
      </c>
      <c r="AL2829">
        <v>76</v>
      </c>
      <c r="AM2829">
        <v>0</v>
      </c>
      <c r="AN2829">
        <v>17</v>
      </c>
      <c r="AO2829">
        <v>6</v>
      </c>
      <c r="AP2829">
        <v>8</v>
      </c>
    </row>
    <row r="2830" spans="1:42">
      <c r="A2830">
        <v>16</v>
      </c>
      <c r="B2830">
        <v>96</v>
      </c>
      <c r="C2830">
        <v>2024</v>
      </c>
      <c r="D2830">
        <v>12</v>
      </c>
      <c r="E2830">
        <v>99</v>
      </c>
      <c r="F2830">
        <v>99</v>
      </c>
      <c r="G2830">
        <v>99</v>
      </c>
      <c r="H2830">
        <v>99</v>
      </c>
      <c r="I2830">
        <v>99</v>
      </c>
      <c r="J2830">
        <v>134</v>
      </c>
      <c r="K2830">
        <v>999</v>
      </c>
      <c r="M2830">
        <v>99</v>
      </c>
      <c r="N2830">
        <v>99</v>
      </c>
      <c r="O2830">
        <v>99</v>
      </c>
      <c r="P2830">
        <v>99</v>
      </c>
      <c r="R2830">
        <v>0</v>
      </c>
    </row>
    <row r="2831" spans="1:42">
      <c r="A2831">
        <v>16</v>
      </c>
      <c r="B2831">
        <v>97</v>
      </c>
      <c r="C2831">
        <v>2024</v>
      </c>
      <c r="D2831">
        <v>1</v>
      </c>
      <c r="E2831">
        <v>99</v>
      </c>
      <c r="F2831">
        <v>99</v>
      </c>
      <c r="G2831">
        <v>99</v>
      </c>
      <c r="H2831">
        <v>99</v>
      </c>
      <c r="I2831">
        <v>99</v>
      </c>
      <c r="J2831">
        <v>141</v>
      </c>
      <c r="K2831">
        <v>999</v>
      </c>
      <c r="M2831">
        <v>99</v>
      </c>
      <c r="N2831">
        <v>99</v>
      </c>
      <c r="O2831">
        <v>99</v>
      </c>
      <c r="P2831">
        <v>99</v>
      </c>
      <c r="Q2831">
        <v>38</v>
      </c>
      <c r="R2831">
        <v>3853</v>
      </c>
      <c r="S2831">
        <v>3679</v>
      </c>
      <c r="T2831">
        <v>4.7573319491305472</v>
      </c>
      <c r="U2831">
        <v>60.336776297907051</v>
      </c>
      <c r="V2831">
        <v>90.176861028171757</v>
      </c>
      <c r="W2831">
        <v>82.10633324272905</v>
      </c>
      <c r="X2831">
        <v>0</v>
      </c>
      <c r="Y2831">
        <v>0</v>
      </c>
      <c r="Z2831">
        <v>0</v>
      </c>
      <c r="AA2831">
        <v>9.7696453198306568</v>
      </c>
      <c r="AB2831">
        <v>2.5131204588278431</v>
      </c>
      <c r="AC2831">
        <v>-44.368294840382099</v>
      </c>
      <c r="AD2831">
        <v>9.7337308003233609</v>
      </c>
      <c r="AE2831">
        <v>9.4669097454520639</v>
      </c>
      <c r="AF2831">
        <v>45</v>
      </c>
      <c r="AG2831">
        <v>0</v>
      </c>
      <c r="AH2831">
        <v>0</v>
      </c>
      <c r="AI2831">
        <v>10</v>
      </c>
      <c r="AJ2831">
        <v>89</v>
      </c>
      <c r="AK2831">
        <v>31</v>
      </c>
      <c r="AL2831">
        <v>554</v>
      </c>
      <c r="AM2831">
        <v>0</v>
      </c>
      <c r="AN2831">
        <v>127</v>
      </c>
      <c r="AO2831">
        <v>35</v>
      </c>
      <c r="AP2831">
        <v>19</v>
      </c>
    </row>
    <row r="2832" spans="1:42">
      <c r="A2832">
        <v>16</v>
      </c>
      <c r="B2832">
        <v>98</v>
      </c>
      <c r="C2832">
        <v>2024</v>
      </c>
      <c r="D2832">
        <v>2</v>
      </c>
      <c r="E2832">
        <v>99</v>
      </c>
      <c r="F2832">
        <v>99</v>
      </c>
      <c r="G2832">
        <v>99</v>
      </c>
      <c r="H2832">
        <v>99</v>
      </c>
      <c r="I2832">
        <v>99</v>
      </c>
      <c r="J2832">
        <v>141</v>
      </c>
      <c r="K2832">
        <v>999</v>
      </c>
      <c r="M2832">
        <v>99</v>
      </c>
      <c r="N2832">
        <v>99</v>
      </c>
      <c r="O2832">
        <v>99</v>
      </c>
      <c r="P2832">
        <v>99</v>
      </c>
      <c r="Q2832">
        <v>41</v>
      </c>
      <c r="R2832">
        <v>4401</v>
      </c>
      <c r="S2832">
        <v>4280</v>
      </c>
      <c r="T2832">
        <v>3.7843671892751649</v>
      </c>
      <c r="U2832">
        <v>60.644859813084118</v>
      </c>
      <c r="V2832">
        <v>91.347039823412018</v>
      </c>
      <c r="W2832">
        <v>83.662640186915993</v>
      </c>
      <c r="X2832">
        <v>0</v>
      </c>
      <c r="Y2832">
        <v>0</v>
      </c>
      <c r="Z2832">
        <v>0</v>
      </c>
      <c r="AA2832">
        <v>7.9953037641932143</v>
      </c>
      <c r="AB2832">
        <v>2.3506902404434769</v>
      </c>
      <c r="AC2832">
        <v>-25.832654653866101</v>
      </c>
      <c r="AD2832">
        <v>11.118128536782535</v>
      </c>
      <c r="AE2832">
        <v>11.222177304748278</v>
      </c>
      <c r="AF2832">
        <v>42</v>
      </c>
      <c r="AG2832">
        <v>0</v>
      </c>
      <c r="AH2832">
        <v>0</v>
      </c>
      <c r="AI2832">
        <v>12</v>
      </c>
      <c r="AJ2832">
        <v>159</v>
      </c>
      <c r="AK2832">
        <v>44</v>
      </c>
      <c r="AL2832">
        <v>422</v>
      </c>
      <c r="AM2832">
        <v>0</v>
      </c>
      <c r="AN2832">
        <v>88</v>
      </c>
      <c r="AO2832">
        <v>45</v>
      </c>
      <c r="AP2832">
        <v>19</v>
      </c>
    </row>
    <row r="2833" spans="1:42">
      <c r="A2833">
        <v>16</v>
      </c>
      <c r="B2833">
        <v>99</v>
      </c>
      <c r="C2833">
        <v>2024</v>
      </c>
      <c r="D2833">
        <v>3</v>
      </c>
      <c r="E2833">
        <v>99</v>
      </c>
      <c r="F2833">
        <v>99</v>
      </c>
      <c r="G2833">
        <v>99</v>
      </c>
      <c r="H2833">
        <v>99</v>
      </c>
      <c r="I2833">
        <v>99</v>
      </c>
      <c r="J2833">
        <v>141</v>
      </c>
      <c r="K2833">
        <v>999</v>
      </c>
      <c r="M2833">
        <v>99</v>
      </c>
      <c r="N2833">
        <v>99</v>
      </c>
      <c r="O2833">
        <v>99</v>
      </c>
      <c r="P2833">
        <v>99</v>
      </c>
      <c r="Q2833">
        <v>43</v>
      </c>
      <c r="R2833">
        <v>4065</v>
      </c>
      <c r="S2833">
        <v>4044</v>
      </c>
      <c r="T2833">
        <v>4.1655596555965557</v>
      </c>
      <c r="U2833">
        <v>60.571463897131544</v>
      </c>
      <c r="V2833">
        <v>90.703721683367974</v>
      </c>
      <c r="W2833">
        <v>83.575024727992258</v>
      </c>
      <c r="X2833">
        <v>0</v>
      </c>
      <c r="Y2833">
        <v>0</v>
      </c>
      <c r="Z2833">
        <v>0</v>
      </c>
      <c r="AA2833">
        <v>8.6835061071500945</v>
      </c>
      <c r="AB2833">
        <v>2.4161684878448124</v>
      </c>
      <c r="AC2833">
        <v>-39.622515219144312</v>
      </c>
      <c r="AD2833">
        <v>10.269300727566698</v>
      </c>
      <c r="AE2833">
        <v>10.592279986845909</v>
      </c>
      <c r="AF2833">
        <v>64</v>
      </c>
      <c r="AG2833">
        <v>0</v>
      </c>
      <c r="AH2833">
        <v>0</v>
      </c>
      <c r="AI2833">
        <v>6</v>
      </c>
      <c r="AJ2833">
        <v>213</v>
      </c>
      <c r="AK2833">
        <v>37</v>
      </c>
      <c r="AL2833">
        <v>368</v>
      </c>
      <c r="AM2833">
        <v>0</v>
      </c>
      <c r="AN2833">
        <v>118</v>
      </c>
      <c r="AO2833">
        <v>34</v>
      </c>
      <c r="AP2833">
        <v>20</v>
      </c>
    </row>
    <row r="2834" spans="1:42">
      <c r="A2834">
        <v>16</v>
      </c>
      <c r="B2834">
        <v>100</v>
      </c>
      <c r="C2834">
        <v>2024</v>
      </c>
      <c r="D2834">
        <v>4</v>
      </c>
      <c r="E2834">
        <v>99</v>
      </c>
      <c r="F2834">
        <v>99</v>
      </c>
      <c r="G2834">
        <v>99</v>
      </c>
      <c r="H2834">
        <v>99</v>
      </c>
      <c r="I2834">
        <v>99</v>
      </c>
      <c r="J2834">
        <v>141</v>
      </c>
      <c r="K2834">
        <v>999</v>
      </c>
      <c r="M2834">
        <v>99</v>
      </c>
      <c r="N2834">
        <v>99</v>
      </c>
      <c r="O2834">
        <v>99</v>
      </c>
      <c r="P2834">
        <v>99</v>
      </c>
      <c r="Q2834">
        <v>35</v>
      </c>
      <c r="R2834">
        <v>3276</v>
      </c>
      <c r="S2834">
        <v>3271</v>
      </c>
      <c r="T2834">
        <v>3.9890109890109886</v>
      </c>
      <c r="U2834">
        <v>60.765515132986842</v>
      </c>
      <c r="V2834">
        <v>87.020975889435746</v>
      </c>
      <c r="W2834">
        <v>80.265943136655508</v>
      </c>
      <c r="X2834">
        <v>0</v>
      </c>
      <c r="Y2834">
        <v>0</v>
      </c>
      <c r="Z2834">
        <v>0</v>
      </c>
      <c r="AA2834">
        <v>8.8452963847304105</v>
      </c>
      <c r="AB2834">
        <v>2.456416183554758</v>
      </c>
      <c r="AC2834">
        <v>-38.770899083999943</v>
      </c>
      <c r="AD2834">
        <v>8.2760711398544871</v>
      </c>
      <c r="AE2834">
        <v>8.2283669006223192</v>
      </c>
      <c r="AF2834">
        <v>31</v>
      </c>
      <c r="AG2834">
        <v>0</v>
      </c>
      <c r="AH2834">
        <v>0</v>
      </c>
      <c r="AI2834">
        <v>4</v>
      </c>
      <c r="AJ2834">
        <v>137</v>
      </c>
      <c r="AK2834">
        <v>32</v>
      </c>
      <c r="AL2834">
        <v>336</v>
      </c>
      <c r="AM2834">
        <v>0</v>
      </c>
      <c r="AN2834">
        <v>45</v>
      </c>
      <c r="AO2834">
        <v>21</v>
      </c>
      <c r="AP2834">
        <v>15</v>
      </c>
    </row>
    <row r="2835" spans="1:42">
      <c r="A2835">
        <v>16</v>
      </c>
      <c r="B2835">
        <v>101</v>
      </c>
      <c r="C2835">
        <v>2024</v>
      </c>
      <c r="D2835">
        <v>5</v>
      </c>
      <c r="E2835">
        <v>99</v>
      </c>
      <c r="F2835">
        <v>99</v>
      </c>
      <c r="G2835">
        <v>99</v>
      </c>
      <c r="H2835">
        <v>99</v>
      </c>
      <c r="I2835">
        <v>99</v>
      </c>
      <c r="J2835">
        <v>141</v>
      </c>
      <c r="K2835">
        <v>999</v>
      </c>
      <c r="M2835">
        <v>99</v>
      </c>
      <c r="N2835">
        <v>99</v>
      </c>
      <c r="O2835">
        <v>99</v>
      </c>
      <c r="P2835">
        <v>99</v>
      </c>
      <c r="Q2835">
        <v>34</v>
      </c>
      <c r="R2835">
        <v>3975</v>
      </c>
      <c r="S2835">
        <v>3961</v>
      </c>
      <c r="T2835">
        <v>4.4394968553459107</v>
      </c>
      <c r="U2835">
        <v>60.470083312294889</v>
      </c>
      <c r="V2835">
        <v>88.701595704379812</v>
      </c>
      <c r="W2835">
        <v>81.758167129512785</v>
      </c>
      <c r="X2835">
        <v>0</v>
      </c>
      <c r="Y2835">
        <v>0</v>
      </c>
      <c r="Z2835">
        <v>0</v>
      </c>
      <c r="AA2835">
        <v>9.0595663841183161</v>
      </c>
      <c r="AB2835">
        <v>2.5186356609591805</v>
      </c>
      <c r="AC2835">
        <v>-42.51929773657411</v>
      </c>
      <c r="AD2835">
        <v>10.041936135812453</v>
      </c>
      <c r="AE2835">
        <v>10.149339509943914</v>
      </c>
      <c r="AF2835">
        <v>22</v>
      </c>
      <c r="AG2835">
        <v>0</v>
      </c>
      <c r="AH2835">
        <v>0</v>
      </c>
      <c r="AI2835">
        <v>5</v>
      </c>
      <c r="AJ2835">
        <v>198</v>
      </c>
      <c r="AK2835">
        <v>33</v>
      </c>
      <c r="AL2835">
        <v>790</v>
      </c>
      <c r="AM2835">
        <v>1</v>
      </c>
      <c r="AN2835">
        <v>61</v>
      </c>
      <c r="AO2835">
        <v>35</v>
      </c>
      <c r="AP2835">
        <v>16</v>
      </c>
    </row>
    <row r="2836" spans="1:42">
      <c r="A2836">
        <v>16</v>
      </c>
      <c r="B2836">
        <v>102</v>
      </c>
      <c r="C2836">
        <v>2024</v>
      </c>
      <c r="D2836">
        <v>6</v>
      </c>
      <c r="E2836">
        <v>99</v>
      </c>
      <c r="F2836">
        <v>99</v>
      </c>
      <c r="G2836">
        <v>99</v>
      </c>
      <c r="H2836">
        <v>99</v>
      </c>
      <c r="I2836">
        <v>99</v>
      </c>
      <c r="J2836">
        <v>141</v>
      </c>
      <c r="K2836">
        <v>999</v>
      </c>
      <c r="M2836">
        <v>99</v>
      </c>
      <c r="N2836">
        <v>99</v>
      </c>
      <c r="O2836">
        <v>99</v>
      </c>
      <c r="P2836">
        <v>99</v>
      </c>
      <c r="Q2836">
        <v>35</v>
      </c>
      <c r="R2836">
        <v>4244</v>
      </c>
      <c r="S2836">
        <v>4008</v>
      </c>
      <c r="T2836">
        <v>4.0200282752120629</v>
      </c>
      <c r="U2836">
        <v>60.562375249500995</v>
      </c>
      <c r="V2836">
        <v>88.507951594103133</v>
      </c>
      <c r="W2836">
        <v>80.548752495010021</v>
      </c>
      <c r="X2836">
        <v>0</v>
      </c>
      <c r="Y2836">
        <v>0</v>
      </c>
      <c r="Z2836">
        <v>0</v>
      </c>
      <c r="AA2836">
        <v>7.8611369084643554</v>
      </c>
      <c r="AB2836">
        <v>2.3390509247234226</v>
      </c>
      <c r="AC2836">
        <v>-38.608892436423758</v>
      </c>
      <c r="AD2836">
        <v>10.721503637833464</v>
      </c>
      <c r="AE2836">
        <v>10.117852008996271</v>
      </c>
      <c r="AF2836">
        <v>18</v>
      </c>
      <c r="AG2836">
        <v>0</v>
      </c>
      <c r="AH2836">
        <v>0</v>
      </c>
      <c r="AI2836">
        <v>2</v>
      </c>
      <c r="AJ2836">
        <v>143</v>
      </c>
      <c r="AK2836">
        <v>20</v>
      </c>
      <c r="AL2836">
        <v>660</v>
      </c>
      <c r="AM2836">
        <v>0</v>
      </c>
      <c r="AN2836">
        <v>88</v>
      </c>
      <c r="AO2836">
        <v>20</v>
      </c>
      <c r="AP2836">
        <v>16</v>
      </c>
    </row>
    <row r="2837" spans="1:42">
      <c r="A2837">
        <v>16</v>
      </c>
      <c r="B2837">
        <v>103</v>
      </c>
      <c r="C2837">
        <v>2024</v>
      </c>
      <c r="D2837">
        <v>7</v>
      </c>
      <c r="E2837">
        <v>99</v>
      </c>
      <c r="F2837">
        <v>99</v>
      </c>
      <c r="G2837">
        <v>99</v>
      </c>
      <c r="H2837">
        <v>99</v>
      </c>
      <c r="I2837">
        <v>99</v>
      </c>
      <c r="J2837">
        <v>141</v>
      </c>
      <c r="K2837">
        <v>999</v>
      </c>
      <c r="M2837">
        <v>99</v>
      </c>
      <c r="N2837">
        <v>99</v>
      </c>
      <c r="O2837">
        <v>99</v>
      </c>
      <c r="P2837">
        <v>99</v>
      </c>
      <c r="Q2837">
        <v>36</v>
      </c>
      <c r="R2837">
        <v>3646</v>
      </c>
      <c r="S2837">
        <v>3628</v>
      </c>
      <c r="T2837">
        <v>3.76467361492046</v>
      </c>
      <c r="U2837">
        <v>60.745314222712253</v>
      </c>
      <c r="V2837">
        <v>84.86933815598195</v>
      </c>
      <c r="W2837">
        <v>78.158461962513741</v>
      </c>
      <c r="X2837">
        <v>8.2281952825013743E-2</v>
      </c>
      <c r="Y2837">
        <v>0.16456390565002749</v>
      </c>
      <c r="Z2837">
        <v>0</v>
      </c>
      <c r="AA2837">
        <v>8.8225600713270858</v>
      </c>
      <c r="AB2837">
        <v>2.3977818639495641</v>
      </c>
      <c r="AC2837">
        <v>-38.2469595900114</v>
      </c>
      <c r="AD2837">
        <v>9.210792239288601</v>
      </c>
      <c r="AE2837">
        <v>8.8867932044037001</v>
      </c>
      <c r="AF2837">
        <v>14</v>
      </c>
      <c r="AG2837">
        <v>0</v>
      </c>
      <c r="AH2837">
        <v>0</v>
      </c>
      <c r="AI2837">
        <v>0</v>
      </c>
      <c r="AJ2837">
        <v>124</v>
      </c>
      <c r="AK2837">
        <v>4</v>
      </c>
      <c r="AL2837">
        <v>415</v>
      </c>
      <c r="AM2837">
        <v>0</v>
      </c>
      <c r="AN2837">
        <v>33</v>
      </c>
      <c r="AO2837">
        <v>16</v>
      </c>
      <c r="AP2837">
        <v>15</v>
      </c>
    </row>
    <row r="2838" spans="1:42">
      <c r="A2838">
        <v>16</v>
      </c>
      <c r="B2838">
        <v>104</v>
      </c>
      <c r="C2838">
        <v>2024</v>
      </c>
      <c r="D2838">
        <v>8</v>
      </c>
      <c r="E2838">
        <v>99</v>
      </c>
      <c r="F2838">
        <v>99</v>
      </c>
      <c r="G2838">
        <v>99</v>
      </c>
      <c r="H2838">
        <v>99</v>
      </c>
      <c r="I2838">
        <v>99</v>
      </c>
      <c r="J2838">
        <v>141</v>
      </c>
      <c r="K2838">
        <v>999</v>
      </c>
      <c r="M2838">
        <v>99</v>
      </c>
      <c r="N2838">
        <v>99</v>
      </c>
      <c r="O2838">
        <v>99</v>
      </c>
      <c r="P2838">
        <v>99</v>
      </c>
      <c r="Q2838">
        <v>44</v>
      </c>
      <c r="R2838">
        <v>4247</v>
      </c>
      <c r="S2838">
        <v>4240</v>
      </c>
      <c r="T2838">
        <v>4.4344242995055332</v>
      </c>
      <c r="U2838">
        <v>60.462028301886797</v>
      </c>
      <c r="V2838">
        <v>88.089060487745115</v>
      </c>
      <c r="W2838">
        <v>81.248584905660252</v>
      </c>
      <c r="X2838">
        <v>0</v>
      </c>
      <c r="Y2838">
        <v>0</v>
      </c>
      <c r="Z2838">
        <v>0</v>
      </c>
      <c r="AA2838">
        <v>9.112085737529382</v>
      </c>
      <c r="AB2838">
        <v>2.2562223476905232</v>
      </c>
      <c r="AC2838">
        <v>-38.937472409415591</v>
      </c>
      <c r="AD2838">
        <v>10.729082457558617</v>
      </c>
      <c r="AE2838">
        <v>10.796511547187718</v>
      </c>
      <c r="AF2838">
        <v>23</v>
      </c>
      <c r="AG2838">
        <v>0</v>
      </c>
      <c r="AH2838">
        <v>0</v>
      </c>
      <c r="AI2838">
        <v>1</v>
      </c>
      <c r="AJ2838">
        <v>155</v>
      </c>
      <c r="AK2838">
        <v>15</v>
      </c>
      <c r="AL2838">
        <v>797</v>
      </c>
      <c r="AM2838">
        <v>0</v>
      </c>
      <c r="AN2838">
        <v>74</v>
      </c>
      <c r="AO2838">
        <v>34</v>
      </c>
      <c r="AP2838">
        <v>24</v>
      </c>
    </row>
    <row r="2839" spans="1:42">
      <c r="A2839">
        <v>16</v>
      </c>
      <c r="B2839">
        <v>105</v>
      </c>
      <c r="C2839">
        <v>2024</v>
      </c>
      <c r="D2839">
        <v>9</v>
      </c>
      <c r="E2839">
        <v>99</v>
      </c>
      <c r="F2839">
        <v>99</v>
      </c>
      <c r="G2839">
        <v>99</v>
      </c>
      <c r="H2839">
        <v>99</v>
      </c>
      <c r="I2839">
        <v>99</v>
      </c>
      <c r="J2839">
        <v>141</v>
      </c>
      <c r="K2839">
        <v>999</v>
      </c>
      <c r="M2839">
        <v>99</v>
      </c>
      <c r="N2839">
        <v>99</v>
      </c>
      <c r="O2839">
        <v>99</v>
      </c>
      <c r="P2839">
        <v>99</v>
      </c>
      <c r="Q2839">
        <v>39</v>
      </c>
      <c r="R2839">
        <v>3364</v>
      </c>
      <c r="S2839">
        <v>3362</v>
      </c>
      <c r="T2839">
        <v>4.2387039239001183</v>
      </c>
      <c r="U2839">
        <v>60.441998810232015</v>
      </c>
      <c r="V2839">
        <v>89.455052743588112</v>
      </c>
      <c r="W2839">
        <v>82.549821534800799</v>
      </c>
      <c r="X2839">
        <v>0</v>
      </c>
      <c r="Y2839">
        <v>0</v>
      </c>
      <c r="Z2839">
        <v>0</v>
      </c>
      <c r="AA2839">
        <v>7.615717741622829</v>
      </c>
      <c r="AB2839">
        <v>2.126375382872407</v>
      </c>
      <c r="AC2839">
        <v>-33.060940896982004</v>
      </c>
      <c r="AD2839">
        <v>8.4983831851253058</v>
      </c>
      <c r="AE2839">
        <v>8.6979246110814206</v>
      </c>
      <c r="AF2839">
        <v>13</v>
      </c>
      <c r="AG2839">
        <v>0</v>
      </c>
      <c r="AH2839">
        <v>0</v>
      </c>
      <c r="AI2839">
        <v>3</v>
      </c>
      <c r="AJ2839">
        <v>62</v>
      </c>
      <c r="AK2839">
        <v>25</v>
      </c>
      <c r="AL2839">
        <v>415</v>
      </c>
      <c r="AM2839">
        <v>0</v>
      </c>
      <c r="AN2839">
        <v>68</v>
      </c>
      <c r="AO2839">
        <v>32</v>
      </c>
      <c r="AP2839">
        <v>16</v>
      </c>
    </row>
    <row r="2840" spans="1:42">
      <c r="A2840">
        <v>16</v>
      </c>
      <c r="B2840">
        <v>106</v>
      </c>
      <c r="C2840">
        <v>2024</v>
      </c>
      <c r="D2840">
        <v>10</v>
      </c>
      <c r="E2840">
        <v>99</v>
      </c>
      <c r="F2840">
        <v>99</v>
      </c>
      <c r="G2840">
        <v>99</v>
      </c>
      <c r="H2840">
        <v>99</v>
      </c>
      <c r="I2840">
        <v>99</v>
      </c>
      <c r="J2840">
        <v>141</v>
      </c>
      <c r="K2840">
        <v>999</v>
      </c>
      <c r="M2840">
        <v>99</v>
      </c>
      <c r="N2840">
        <v>99</v>
      </c>
      <c r="O2840">
        <v>99</v>
      </c>
      <c r="P2840">
        <v>99</v>
      </c>
      <c r="Q2840">
        <v>44</v>
      </c>
      <c r="R2840">
        <v>3707</v>
      </c>
      <c r="S2840">
        <v>3681</v>
      </c>
      <c r="T2840">
        <v>5.0272457512813595</v>
      </c>
      <c r="U2840">
        <v>60.152404237978814</v>
      </c>
      <c r="V2840">
        <v>92.13957180484951</v>
      </c>
      <c r="W2840">
        <v>84.815946753599619</v>
      </c>
      <c r="X2840">
        <v>0</v>
      </c>
      <c r="Y2840">
        <v>0</v>
      </c>
      <c r="Z2840">
        <v>0</v>
      </c>
      <c r="AA2840">
        <v>9.0747071999529503</v>
      </c>
      <c r="AB2840">
        <v>2.2427704627716736</v>
      </c>
      <c r="AC2840">
        <v>-37.388790038766246</v>
      </c>
      <c r="AD2840">
        <v>9.3648949070331433</v>
      </c>
      <c r="AE2840">
        <v>9.7846461153709985</v>
      </c>
      <c r="AF2840">
        <v>19</v>
      </c>
      <c r="AG2840">
        <v>0</v>
      </c>
      <c r="AH2840">
        <v>0</v>
      </c>
      <c r="AI2840">
        <v>5</v>
      </c>
      <c r="AJ2840">
        <v>92</v>
      </c>
      <c r="AK2840">
        <v>12</v>
      </c>
      <c r="AL2840">
        <v>488</v>
      </c>
      <c r="AM2840">
        <v>0</v>
      </c>
      <c r="AN2840">
        <v>67</v>
      </c>
      <c r="AO2840">
        <v>47</v>
      </c>
      <c r="AP2840">
        <v>17</v>
      </c>
    </row>
    <row r="2841" spans="1:42">
      <c r="A2841">
        <v>16</v>
      </c>
      <c r="B2841">
        <v>107</v>
      </c>
      <c r="C2841">
        <v>2024</v>
      </c>
      <c r="D2841">
        <v>11</v>
      </c>
      <c r="E2841">
        <v>99</v>
      </c>
      <c r="F2841">
        <v>99</v>
      </c>
      <c r="G2841">
        <v>99</v>
      </c>
      <c r="H2841">
        <v>99</v>
      </c>
      <c r="I2841">
        <v>99</v>
      </c>
      <c r="J2841">
        <v>141</v>
      </c>
      <c r="K2841">
        <v>999</v>
      </c>
      <c r="M2841">
        <v>99</v>
      </c>
      <c r="N2841">
        <v>99</v>
      </c>
      <c r="O2841">
        <v>99</v>
      </c>
      <c r="P2841">
        <v>99</v>
      </c>
      <c r="Q2841">
        <v>13</v>
      </c>
      <c r="R2841">
        <v>806</v>
      </c>
      <c r="S2841">
        <v>800</v>
      </c>
      <c r="T2841">
        <v>4.7233250620347409</v>
      </c>
      <c r="U2841">
        <v>60.326250000000002</v>
      </c>
      <c r="V2841">
        <v>89.19731852654391</v>
      </c>
      <c r="W2841">
        <v>82.051124999999999</v>
      </c>
      <c r="X2841">
        <v>0</v>
      </c>
      <c r="Y2841">
        <v>0</v>
      </c>
      <c r="Z2841">
        <v>0</v>
      </c>
      <c r="AA2841">
        <v>8.3178632312855907</v>
      </c>
      <c r="AB2841">
        <v>2.2033635509147969</v>
      </c>
      <c r="AC2841">
        <v>-37.23578061199624</v>
      </c>
      <c r="AD2841">
        <v>2.0361762328213424</v>
      </c>
      <c r="AE2841">
        <v>2.0571990653474224</v>
      </c>
      <c r="AF2841">
        <v>6</v>
      </c>
      <c r="AG2841">
        <v>0</v>
      </c>
      <c r="AH2841">
        <v>0</v>
      </c>
      <c r="AI2841">
        <v>4</v>
      </c>
      <c r="AJ2841">
        <v>31</v>
      </c>
      <c r="AK2841">
        <v>3</v>
      </c>
      <c r="AL2841">
        <v>149</v>
      </c>
      <c r="AM2841">
        <v>0</v>
      </c>
      <c r="AN2841">
        <v>21</v>
      </c>
      <c r="AO2841">
        <v>14</v>
      </c>
      <c r="AP2841">
        <v>5</v>
      </c>
    </row>
    <row r="2842" spans="1:42">
      <c r="A2842">
        <v>16</v>
      </c>
      <c r="B2842">
        <v>108</v>
      </c>
      <c r="C2842">
        <v>2024</v>
      </c>
      <c r="D2842">
        <v>12</v>
      </c>
      <c r="E2842">
        <v>99</v>
      </c>
      <c r="F2842">
        <v>99</v>
      </c>
      <c r="G2842">
        <v>99</v>
      </c>
      <c r="H2842">
        <v>99</v>
      </c>
      <c r="I2842">
        <v>99</v>
      </c>
      <c r="J2842">
        <v>141</v>
      </c>
      <c r="K2842">
        <v>999</v>
      </c>
      <c r="M2842">
        <v>99</v>
      </c>
      <c r="N2842">
        <v>99</v>
      </c>
      <c r="O2842">
        <v>99</v>
      </c>
      <c r="P2842">
        <v>99</v>
      </c>
      <c r="R2842">
        <v>0</v>
      </c>
    </row>
    <row r="2843" spans="1:42">
      <c r="A2843">
        <v>16</v>
      </c>
      <c r="B2843">
        <v>109</v>
      </c>
      <c r="C2843">
        <v>2024</v>
      </c>
      <c r="D2843">
        <v>1</v>
      </c>
      <c r="E2843">
        <v>99</v>
      </c>
      <c r="F2843">
        <v>99</v>
      </c>
      <c r="G2843">
        <v>99</v>
      </c>
      <c r="H2843">
        <v>99</v>
      </c>
      <c r="I2843">
        <v>99</v>
      </c>
      <c r="J2843">
        <v>143</v>
      </c>
      <c r="K2843">
        <v>999</v>
      </c>
      <c r="M2843">
        <v>99</v>
      </c>
      <c r="N2843">
        <v>99</v>
      </c>
      <c r="O2843">
        <v>99</v>
      </c>
      <c r="P2843">
        <v>99</v>
      </c>
      <c r="Q2843">
        <v>14</v>
      </c>
      <c r="R2843">
        <v>1048</v>
      </c>
      <c r="S2843">
        <v>1048</v>
      </c>
      <c r="T2843">
        <v>2.9217557251908404</v>
      </c>
      <c r="U2843">
        <v>61.053435114503806</v>
      </c>
      <c r="V2843">
        <v>90.777046306021731</v>
      </c>
      <c r="W2843">
        <v>83.787213740458057</v>
      </c>
      <c r="X2843">
        <v>0</v>
      </c>
      <c r="Y2843">
        <v>0</v>
      </c>
      <c r="Z2843">
        <v>0</v>
      </c>
      <c r="AA2843">
        <v>9.8152362798413684</v>
      </c>
      <c r="AB2843">
        <v>2.4975193099963655</v>
      </c>
      <c r="AC2843">
        <v>-34.535403731791007</v>
      </c>
      <c r="AD2843">
        <v>82.911392405063296</v>
      </c>
      <c r="AE2843">
        <v>83.611772625949953</v>
      </c>
      <c r="AF2843">
        <v>28</v>
      </c>
      <c r="AG2843">
        <v>0</v>
      </c>
      <c r="AH2843">
        <v>0</v>
      </c>
      <c r="AI2843">
        <v>5</v>
      </c>
      <c r="AJ2843">
        <v>42</v>
      </c>
      <c r="AK2843">
        <v>4</v>
      </c>
      <c r="AL2843">
        <v>10</v>
      </c>
      <c r="AM2843">
        <v>0</v>
      </c>
      <c r="AN2843">
        <v>12</v>
      </c>
      <c r="AO2843">
        <v>7</v>
      </c>
      <c r="AP2843">
        <v>7</v>
      </c>
    </row>
    <row r="2844" spans="1:42">
      <c r="A2844">
        <v>16</v>
      </c>
      <c r="B2844">
        <v>110</v>
      </c>
      <c r="C2844">
        <v>2024</v>
      </c>
      <c r="D2844">
        <v>2</v>
      </c>
      <c r="E2844">
        <v>99</v>
      </c>
      <c r="F2844">
        <v>99</v>
      </c>
      <c r="G2844">
        <v>99</v>
      </c>
      <c r="H2844">
        <v>99</v>
      </c>
      <c r="I2844">
        <v>99</v>
      </c>
      <c r="J2844">
        <v>143</v>
      </c>
      <c r="K2844">
        <v>999</v>
      </c>
      <c r="M2844">
        <v>99</v>
      </c>
      <c r="N2844">
        <v>99</v>
      </c>
      <c r="O2844">
        <v>99</v>
      </c>
      <c r="P2844">
        <v>99</v>
      </c>
      <c r="Q2844">
        <v>4</v>
      </c>
      <c r="R2844">
        <v>216</v>
      </c>
      <c r="S2844">
        <v>216</v>
      </c>
      <c r="T2844">
        <v>2.9120370370370368</v>
      </c>
      <c r="U2844">
        <v>61.143518518518512</v>
      </c>
      <c r="V2844">
        <v>86.327294249829407</v>
      </c>
      <c r="W2844">
        <v>79.680092592592601</v>
      </c>
      <c r="X2844">
        <v>0</v>
      </c>
      <c r="Y2844">
        <v>0</v>
      </c>
      <c r="Z2844">
        <v>0</v>
      </c>
      <c r="AA2844">
        <v>8.8120404787331594</v>
      </c>
      <c r="AB2844">
        <v>2.6216256318095659</v>
      </c>
      <c r="AC2844">
        <v>-48.80121908172616</v>
      </c>
      <c r="AD2844">
        <v>17.088607594936711</v>
      </c>
      <c r="AE2844">
        <v>16.388227374050047</v>
      </c>
      <c r="AF2844">
        <v>2</v>
      </c>
      <c r="AG2844">
        <v>0</v>
      </c>
      <c r="AH2844">
        <v>0</v>
      </c>
      <c r="AI2844">
        <v>3</v>
      </c>
      <c r="AJ2844">
        <v>3</v>
      </c>
      <c r="AK2844">
        <v>1</v>
      </c>
      <c r="AL2844">
        <v>0</v>
      </c>
      <c r="AM2844">
        <v>0</v>
      </c>
      <c r="AN2844">
        <v>0</v>
      </c>
      <c r="AO2844">
        <v>1</v>
      </c>
      <c r="AP2844">
        <v>2</v>
      </c>
    </row>
    <row r="2845" spans="1:42">
      <c r="A2845">
        <v>16</v>
      </c>
      <c r="B2845">
        <v>111</v>
      </c>
      <c r="C2845">
        <v>2024</v>
      </c>
      <c r="D2845">
        <v>3</v>
      </c>
      <c r="E2845">
        <v>99</v>
      </c>
      <c r="F2845">
        <v>99</v>
      </c>
      <c r="G2845">
        <v>99</v>
      </c>
      <c r="H2845">
        <v>99</v>
      </c>
      <c r="I2845">
        <v>99</v>
      </c>
      <c r="J2845">
        <v>143</v>
      </c>
      <c r="K2845">
        <v>999</v>
      </c>
      <c r="M2845">
        <v>99</v>
      </c>
      <c r="N2845">
        <v>99</v>
      </c>
      <c r="O2845">
        <v>99</v>
      </c>
      <c r="P2845">
        <v>99</v>
      </c>
      <c r="R2845">
        <v>0</v>
      </c>
    </row>
    <row r="2846" spans="1:42">
      <c r="A2846">
        <v>16</v>
      </c>
      <c r="B2846">
        <v>112</v>
      </c>
      <c r="C2846">
        <v>2024</v>
      </c>
      <c r="D2846">
        <v>4</v>
      </c>
      <c r="E2846">
        <v>99</v>
      </c>
      <c r="F2846">
        <v>99</v>
      </c>
      <c r="G2846">
        <v>99</v>
      </c>
      <c r="H2846">
        <v>99</v>
      </c>
      <c r="I2846">
        <v>99</v>
      </c>
      <c r="J2846">
        <v>143</v>
      </c>
      <c r="K2846">
        <v>999</v>
      </c>
      <c r="M2846">
        <v>99</v>
      </c>
      <c r="N2846">
        <v>99</v>
      </c>
      <c r="O2846">
        <v>99</v>
      </c>
      <c r="P2846">
        <v>99</v>
      </c>
      <c r="R2846">
        <v>0</v>
      </c>
    </row>
    <row r="2847" spans="1:42">
      <c r="A2847">
        <v>16</v>
      </c>
      <c r="B2847">
        <v>113</v>
      </c>
      <c r="C2847">
        <v>2024</v>
      </c>
      <c r="D2847">
        <v>5</v>
      </c>
      <c r="E2847">
        <v>99</v>
      </c>
      <c r="F2847">
        <v>99</v>
      </c>
      <c r="G2847">
        <v>99</v>
      </c>
      <c r="H2847">
        <v>99</v>
      </c>
      <c r="I2847">
        <v>99</v>
      </c>
      <c r="J2847">
        <v>143</v>
      </c>
      <c r="K2847">
        <v>999</v>
      </c>
      <c r="M2847">
        <v>99</v>
      </c>
      <c r="N2847">
        <v>99</v>
      </c>
      <c r="O2847">
        <v>99</v>
      </c>
      <c r="P2847">
        <v>99</v>
      </c>
      <c r="R2847">
        <v>0</v>
      </c>
    </row>
    <row r="2848" spans="1:42">
      <c r="A2848">
        <v>16</v>
      </c>
      <c r="B2848">
        <v>114</v>
      </c>
      <c r="C2848">
        <v>2024</v>
      </c>
      <c r="D2848">
        <v>6</v>
      </c>
      <c r="E2848">
        <v>99</v>
      </c>
      <c r="F2848">
        <v>99</v>
      </c>
      <c r="G2848">
        <v>99</v>
      </c>
      <c r="H2848">
        <v>99</v>
      </c>
      <c r="I2848">
        <v>99</v>
      </c>
      <c r="J2848">
        <v>143</v>
      </c>
      <c r="K2848">
        <v>999</v>
      </c>
      <c r="M2848">
        <v>99</v>
      </c>
      <c r="N2848">
        <v>99</v>
      </c>
      <c r="O2848">
        <v>99</v>
      </c>
      <c r="P2848">
        <v>99</v>
      </c>
      <c r="R2848">
        <v>0</v>
      </c>
    </row>
    <row r="2849" spans="1:42">
      <c r="A2849">
        <v>16</v>
      </c>
      <c r="B2849">
        <v>115</v>
      </c>
      <c r="C2849">
        <v>2024</v>
      </c>
      <c r="D2849">
        <v>7</v>
      </c>
      <c r="E2849">
        <v>99</v>
      </c>
      <c r="F2849">
        <v>99</v>
      </c>
      <c r="G2849">
        <v>99</v>
      </c>
      <c r="H2849">
        <v>99</v>
      </c>
      <c r="I2849">
        <v>99</v>
      </c>
      <c r="J2849">
        <v>143</v>
      </c>
      <c r="K2849">
        <v>999</v>
      </c>
      <c r="M2849">
        <v>99</v>
      </c>
      <c r="N2849">
        <v>99</v>
      </c>
      <c r="O2849">
        <v>99</v>
      </c>
      <c r="P2849">
        <v>99</v>
      </c>
      <c r="R2849">
        <v>0</v>
      </c>
    </row>
    <row r="2850" spans="1:42">
      <c r="A2850">
        <v>16</v>
      </c>
      <c r="B2850">
        <v>116</v>
      </c>
      <c r="C2850">
        <v>2024</v>
      </c>
      <c r="D2850">
        <v>8</v>
      </c>
      <c r="E2850">
        <v>99</v>
      </c>
      <c r="F2850">
        <v>99</v>
      </c>
      <c r="G2850">
        <v>99</v>
      </c>
      <c r="H2850">
        <v>99</v>
      </c>
      <c r="I2850">
        <v>99</v>
      </c>
      <c r="J2850">
        <v>143</v>
      </c>
      <c r="K2850">
        <v>999</v>
      </c>
      <c r="M2850">
        <v>99</v>
      </c>
      <c r="N2850">
        <v>99</v>
      </c>
      <c r="O2850">
        <v>99</v>
      </c>
      <c r="P2850">
        <v>99</v>
      </c>
      <c r="R2850">
        <v>0</v>
      </c>
    </row>
    <row r="2851" spans="1:42">
      <c r="A2851">
        <v>16</v>
      </c>
      <c r="B2851">
        <v>117</v>
      </c>
      <c r="C2851">
        <v>2024</v>
      </c>
      <c r="D2851">
        <v>9</v>
      </c>
      <c r="E2851">
        <v>99</v>
      </c>
      <c r="F2851">
        <v>99</v>
      </c>
      <c r="G2851">
        <v>99</v>
      </c>
      <c r="H2851">
        <v>99</v>
      </c>
      <c r="I2851">
        <v>99</v>
      </c>
      <c r="J2851">
        <v>143</v>
      </c>
      <c r="K2851">
        <v>999</v>
      </c>
      <c r="M2851">
        <v>99</v>
      </c>
      <c r="N2851">
        <v>99</v>
      </c>
      <c r="O2851">
        <v>99</v>
      </c>
      <c r="P2851">
        <v>99</v>
      </c>
      <c r="R2851">
        <v>0</v>
      </c>
    </row>
    <row r="2852" spans="1:42">
      <c r="A2852">
        <v>16</v>
      </c>
      <c r="B2852">
        <v>118</v>
      </c>
      <c r="C2852">
        <v>2024</v>
      </c>
      <c r="D2852">
        <v>10</v>
      </c>
      <c r="E2852">
        <v>99</v>
      </c>
      <c r="F2852">
        <v>99</v>
      </c>
      <c r="G2852">
        <v>99</v>
      </c>
      <c r="H2852">
        <v>99</v>
      </c>
      <c r="I2852">
        <v>99</v>
      </c>
      <c r="J2852">
        <v>143</v>
      </c>
      <c r="K2852">
        <v>999</v>
      </c>
      <c r="M2852">
        <v>99</v>
      </c>
      <c r="N2852">
        <v>99</v>
      </c>
      <c r="O2852">
        <v>99</v>
      </c>
      <c r="P2852">
        <v>99</v>
      </c>
      <c r="R2852">
        <v>0</v>
      </c>
    </row>
    <row r="2853" spans="1:42">
      <c r="A2853">
        <v>16</v>
      </c>
      <c r="B2853">
        <v>119</v>
      </c>
      <c r="C2853">
        <v>2024</v>
      </c>
      <c r="D2853">
        <v>11</v>
      </c>
      <c r="E2853">
        <v>99</v>
      </c>
      <c r="F2853">
        <v>99</v>
      </c>
      <c r="G2853">
        <v>99</v>
      </c>
      <c r="H2853">
        <v>99</v>
      </c>
      <c r="I2853">
        <v>99</v>
      </c>
      <c r="J2853">
        <v>143</v>
      </c>
      <c r="K2853">
        <v>999</v>
      </c>
      <c r="M2853">
        <v>99</v>
      </c>
      <c r="N2853">
        <v>99</v>
      </c>
      <c r="O2853">
        <v>99</v>
      </c>
      <c r="P2853">
        <v>99</v>
      </c>
      <c r="R2853">
        <v>0</v>
      </c>
    </row>
    <row r="2854" spans="1:42">
      <c r="A2854">
        <v>16</v>
      </c>
      <c r="B2854">
        <v>120</v>
      </c>
      <c r="C2854">
        <v>2024</v>
      </c>
      <c r="D2854">
        <v>12</v>
      </c>
      <c r="E2854">
        <v>99</v>
      </c>
      <c r="F2854">
        <v>99</v>
      </c>
      <c r="G2854">
        <v>99</v>
      </c>
      <c r="H2854">
        <v>99</v>
      </c>
      <c r="I2854">
        <v>99</v>
      </c>
      <c r="J2854">
        <v>143</v>
      </c>
      <c r="K2854">
        <v>999</v>
      </c>
      <c r="M2854">
        <v>99</v>
      </c>
      <c r="N2854">
        <v>99</v>
      </c>
      <c r="O2854">
        <v>99</v>
      </c>
      <c r="P2854">
        <v>99</v>
      </c>
      <c r="R2854">
        <v>0</v>
      </c>
    </row>
    <row r="2855" spans="1:42">
      <c r="A2855">
        <v>16</v>
      </c>
      <c r="B2855">
        <v>121</v>
      </c>
      <c r="C2855">
        <v>2024</v>
      </c>
      <c r="D2855">
        <v>1</v>
      </c>
      <c r="E2855">
        <v>99</v>
      </c>
      <c r="F2855">
        <v>99</v>
      </c>
      <c r="G2855">
        <v>99</v>
      </c>
      <c r="H2855">
        <v>99</v>
      </c>
      <c r="I2855">
        <v>99</v>
      </c>
      <c r="J2855">
        <v>147</v>
      </c>
      <c r="K2855">
        <v>999</v>
      </c>
      <c r="M2855">
        <v>99</v>
      </c>
      <c r="N2855">
        <v>99</v>
      </c>
      <c r="O2855">
        <v>99</v>
      </c>
      <c r="P2855">
        <v>99</v>
      </c>
      <c r="Q2855">
        <v>48</v>
      </c>
      <c r="R2855">
        <v>7131</v>
      </c>
      <c r="S2855">
        <v>7128</v>
      </c>
      <c r="T2855">
        <v>3.1701023699340904</v>
      </c>
      <c r="U2855">
        <v>61.142115600448946</v>
      </c>
      <c r="V2855">
        <v>90.377471598128679</v>
      </c>
      <c r="W2855">
        <v>83.40391414141402</v>
      </c>
      <c r="X2855">
        <v>0.15425606506801295</v>
      </c>
      <c r="Y2855">
        <v>0.30851213013602591</v>
      </c>
      <c r="Z2855">
        <v>0</v>
      </c>
      <c r="AA2855">
        <v>9.4555603092875558</v>
      </c>
      <c r="AB2855">
        <v>2.369815710274938</v>
      </c>
      <c r="AC2855">
        <v>-39.776589096482425</v>
      </c>
      <c r="AD2855">
        <v>9.9731476042628167</v>
      </c>
      <c r="AE2855">
        <v>10.188833840147327</v>
      </c>
      <c r="AF2855">
        <v>101</v>
      </c>
      <c r="AG2855">
        <v>0</v>
      </c>
      <c r="AH2855">
        <v>0</v>
      </c>
      <c r="AI2855">
        <v>43</v>
      </c>
      <c r="AJ2855">
        <v>225</v>
      </c>
      <c r="AK2855">
        <v>28</v>
      </c>
      <c r="AL2855">
        <v>308</v>
      </c>
      <c r="AM2855">
        <v>0</v>
      </c>
      <c r="AN2855">
        <v>83</v>
      </c>
      <c r="AO2855">
        <v>103</v>
      </c>
      <c r="AP2855">
        <v>21</v>
      </c>
    </row>
    <row r="2856" spans="1:42">
      <c r="A2856">
        <v>16</v>
      </c>
      <c r="B2856">
        <v>122</v>
      </c>
      <c r="C2856">
        <v>2024</v>
      </c>
      <c r="D2856">
        <v>2</v>
      </c>
      <c r="E2856">
        <v>99</v>
      </c>
      <c r="F2856">
        <v>99</v>
      </c>
      <c r="G2856">
        <v>99</v>
      </c>
      <c r="H2856">
        <v>99</v>
      </c>
      <c r="I2856">
        <v>99</v>
      </c>
      <c r="J2856">
        <v>147</v>
      </c>
      <c r="K2856">
        <v>999</v>
      </c>
      <c r="M2856">
        <v>99</v>
      </c>
      <c r="N2856">
        <v>99</v>
      </c>
      <c r="O2856">
        <v>99</v>
      </c>
      <c r="P2856">
        <v>99</v>
      </c>
      <c r="Q2856">
        <v>40</v>
      </c>
      <c r="R2856">
        <v>6305</v>
      </c>
      <c r="S2856">
        <v>6304</v>
      </c>
      <c r="T2856">
        <v>3.7230769230769241</v>
      </c>
      <c r="U2856">
        <v>60.86579949238579</v>
      </c>
      <c r="V2856">
        <v>89.639864764533982</v>
      </c>
      <c r="W2856">
        <v>82.732074873096394</v>
      </c>
      <c r="X2856">
        <v>0</v>
      </c>
      <c r="Y2856">
        <v>0</v>
      </c>
      <c r="Z2856">
        <v>0</v>
      </c>
      <c r="AA2856">
        <v>8.3672252955619442</v>
      </c>
      <c r="AB2856">
        <v>2.3978650339870513</v>
      </c>
      <c r="AC2856">
        <v>-36.146985495158631</v>
      </c>
      <c r="AD2856">
        <v>8.8179351626527946</v>
      </c>
      <c r="AE2856">
        <v>8.9384142277676251</v>
      </c>
      <c r="AF2856">
        <v>104</v>
      </c>
      <c r="AG2856">
        <v>0</v>
      </c>
      <c r="AH2856">
        <v>0</v>
      </c>
      <c r="AI2856">
        <v>53</v>
      </c>
      <c r="AJ2856">
        <v>256</v>
      </c>
      <c r="AK2856">
        <v>28</v>
      </c>
      <c r="AL2856">
        <v>320</v>
      </c>
      <c r="AM2856">
        <v>0</v>
      </c>
      <c r="AN2856">
        <v>98</v>
      </c>
      <c r="AO2856">
        <v>101</v>
      </c>
      <c r="AP2856">
        <v>17</v>
      </c>
    </row>
    <row r="2857" spans="1:42">
      <c r="A2857">
        <v>16</v>
      </c>
      <c r="B2857">
        <v>123</v>
      </c>
      <c r="C2857">
        <v>2024</v>
      </c>
      <c r="D2857">
        <v>3</v>
      </c>
      <c r="E2857">
        <v>99</v>
      </c>
      <c r="F2857">
        <v>99</v>
      </c>
      <c r="G2857">
        <v>99</v>
      </c>
      <c r="H2857">
        <v>99</v>
      </c>
      <c r="I2857">
        <v>99</v>
      </c>
      <c r="J2857">
        <v>147</v>
      </c>
      <c r="K2857">
        <v>999</v>
      </c>
      <c r="M2857">
        <v>99</v>
      </c>
      <c r="N2857">
        <v>99</v>
      </c>
      <c r="O2857">
        <v>99</v>
      </c>
      <c r="P2857">
        <v>99</v>
      </c>
      <c r="Q2857">
        <v>47</v>
      </c>
      <c r="R2857">
        <v>6410</v>
      </c>
      <c r="S2857">
        <v>6409</v>
      </c>
      <c r="T2857">
        <v>3.2243369734789398</v>
      </c>
      <c r="U2857">
        <v>61.168513028553583</v>
      </c>
      <c r="V2857">
        <v>88.484993763002748</v>
      </c>
      <c r="W2857">
        <v>81.66543922608848</v>
      </c>
      <c r="X2857">
        <v>3.1201248049921994E-2</v>
      </c>
      <c r="Y2857">
        <v>6.2402496099843989E-2</v>
      </c>
      <c r="Z2857">
        <v>0</v>
      </c>
      <c r="AA2857">
        <v>8.6179733117447199</v>
      </c>
      <c r="AB2857">
        <v>2.426256936641856</v>
      </c>
      <c r="AC2857">
        <v>-35.739217852543348</v>
      </c>
      <c r="AD2857">
        <v>8.9647842018405086</v>
      </c>
      <c r="AE2857">
        <v>8.9701339844372896</v>
      </c>
      <c r="AF2857">
        <v>111</v>
      </c>
      <c r="AG2857">
        <v>0</v>
      </c>
      <c r="AH2857">
        <v>0</v>
      </c>
      <c r="AI2857">
        <v>41</v>
      </c>
      <c r="AJ2857">
        <v>265</v>
      </c>
      <c r="AK2857">
        <v>21</v>
      </c>
      <c r="AL2857">
        <v>390</v>
      </c>
      <c r="AM2857">
        <v>0</v>
      </c>
      <c r="AN2857">
        <v>125</v>
      </c>
      <c r="AO2857">
        <v>122</v>
      </c>
      <c r="AP2857">
        <v>21</v>
      </c>
    </row>
    <row r="2858" spans="1:42">
      <c r="A2858">
        <v>16</v>
      </c>
      <c r="B2858">
        <v>124</v>
      </c>
      <c r="C2858">
        <v>2024</v>
      </c>
      <c r="D2858">
        <v>4</v>
      </c>
      <c r="E2858">
        <v>99</v>
      </c>
      <c r="F2858">
        <v>99</v>
      </c>
      <c r="G2858">
        <v>99</v>
      </c>
      <c r="H2858">
        <v>99</v>
      </c>
      <c r="I2858">
        <v>99</v>
      </c>
      <c r="J2858">
        <v>147</v>
      </c>
      <c r="K2858">
        <v>999</v>
      </c>
      <c r="M2858">
        <v>99</v>
      </c>
      <c r="N2858">
        <v>99</v>
      </c>
      <c r="O2858">
        <v>99</v>
      </c>
      <c r="P2858">
        <v>99</v>
      </c>
      <c r="Q2858">
        <v>51</v>
      </c>
      <c r="R2858">
        <v>7685</v>
      </c>
      <c r="S2858">
        <v>7684</v>
      </c>
      <c r="T2858">
        <v>3.781132075471699</v>
      </c>
      <c r="U2858">
        <v>60.850338365434645</v>
      </c>
      <c r="V2858">
        <v>92.137550808393925</v>
      </c>
      <c r="W2858">
        <v>85.038430504945396</v>
      </c>
      <c r="X2858">
        <v>0</v>
      </c>
      <c r="Y2858">
        <v>0</v>
      </c>
      <c r="Z2858">
        <v>0</v>
      </c>
      <c r="AA2858">
        <v>9.2914262328706752</v>
      </c>
      <c r="AB2858">
        <v>2.504288074702087</v>
      </c>
      <c r="AC2858">
        <v>-35.650215207644997</v>
      </c>
      <c r="AD2858">
        <v>10.747951106262764</v>
      </c>
      <c r="AE2858">
        <v>11.198837646072548</v>
      </c>
      <c r="AF2858">
        <v>153</v>
      </c>
      <c r="AG2858">
        <v>0</v>
      </c>
      <c r="AH2858">
        <v>0</v>
      </c>
      <c r="AI2858">
        <v>59</v>
      </c>
      <c r="AJ2858">
        <v>282</v>
      </c>
      <c r="AK2858">
        <v>35</v>
      </c>
      <c r="AL2858">
        <v>258</v>
      </c>
      <c r="AM2858">
        <v>0</v>
      </c>
      <c r="AN2858">
        <v>136</v>
      </c>
      <c r="AO2858">
        <v>139</v>
      </c>
      <c r="AP2858">
        <v>21</v>
      </c>
    </row>
    <row r="2859" spans="1:42">
      <c r="A2859">
        <v>16</v>
      </c>
      <c r="B2859">
        <v>125</v>
      </c>
      <c r="C2859">
        <v>2024</v>
      </c>
      <c r="D2859">
        <v>5</v>
      </c>
      <c r="E2859">
        <v>99</v>
      </c>
      <c r="F2859">
        <v>99</v>
      </c>
      <c r="G2859">
        <v>99</v>
      </c>
      <c r="H2859">
        <v>99</v>
      </c>
      <c r="I2859">
        <v>99</v>
      </c>
      <c r="J2859">
        <v>147</v>
      </c>
      <c r="K2859">
        <v>999</v>
      </c>
      <c r="M2859">
        <v>99</v>
      </c>
      <c r="N2859">
        <v>99</v>
      </c>
      <c r="O2859">
        <v>99</v>
      </c>
      <c r="P2859">
        <v>99</v>
      </c>
      <c r="Q2859">
        <v>47</v>
      </c>
      <c r="R2859">
        <v>7356</v>
      </c>
      <c r="S2859">
        <v>7355</v>
      </c>
      <c r="T2859">
        <v>3.1218053289831436</v>
      </c>
      <c r="U2859">
        <v>61.172263766145491</v>
      </c>
      <c r="V2859">
        <v>89.202354218391903</v>
      </c>
      <c r="W2859">
        <v>82.329068660774865</v>
      </c>
      <c r="X2859">
        <v>2.7188689505165859E-2</v>
      </c>
      <c r="Y2859">
        <v>5.4377379010331718E-2</v>
      </c>
      <c r="Z2859">
        <v>0</v>
      </c>
      <c r="AA2859">
        <v>8.9620370511462024</v>
      </c>
      <c r="AB2859">
        <v>2.3512364743470249</v>
      </c>
      <c r="AC2859">
        <v>-34.993530132372022</v>
      </c>
      <c r="AD2859">
        <v>10.287824116807924</v>
      </c>
      <c r="AE2859">
        <v>10.377822440075688</v>
      </c>
      <c r="AF2859">
        <v>117</v>
      </c>
      <c r="AG2859">
        <v>0</v>
      </c>
      <c r="AH2859">
        <v>0</v>
      </c>
      <c r="AI2859">
        <v>60</v>
      </c>
      <c r="AJ2859">
        <v>376</v>
      </c>
      <c r="AK2859">
        <v>35</v>
      </c>
      <c r="AL2859">
        <v>402</v>
      </c>
      <c r="AM2859">
        <v>0</v>
      </c>
      <c r="AN2859">
        <v>109</v>
      </c>
      <c r="AO2859">
        <v>99</v>
      </c>
      <c r="AP2859">
        <v>22</v>
      </c>
    </row>
    <row r="2860" spans="1:42">
      <c r="A2860">
        <v>16</v>
      </c>
      <c r="B2860">
        <v>126</v>
      </c>
      <c r="C2860">
        <v>2024</v>
      </c>
      <c r="D2860">
        <v>6</v>
      </c>
      <c r="E2860">
        <v>99</v>
      </c>
      <c r="F2860">
        <v>99</v>
      </c>
      <c r="G2860">
        <v>99</v>
      </c>
      <c r="H2860">
        <v>99</v>
      </c>
      <c r="I2860">
        <v>99</v>
      </c>
      <c r="J2860">
        <v>147</v>
      </c>
      <c r="K2860">
        <v>999</v>
      </c>
      <c r="M2860">
        <v>99</v>
      </c>
      <c r="N2860">
        <v>99</v>
      </c>
      <c r="O2860">
        <v>99</v>
      </c>
      <c r="P2860">
        <v>99</v>
      </c>
      <c r="Q2860">
        <v>52</v>
      </c>
      <c r="R2860">
        <v>6452</v>
      </c>
      <c r="S2860">
        <v>6441</v>
      </c>
      <c r="T2860">
        <v>3.5562616243025418</v>
      </c>
      <c r="U2860">
        <v>60.897686694612645</v>
      </c>
      <c r="V2860">
        <v>87.856420887115505</v>
      </c>
      <c r="W2860">
        <v>81.03192050923785</v>
      </c>
      <c r="X2860">
        <v>4.6497210167389953E-2</v>
      </c>
      <c r="Y2860">
        <v>9.2994420334779906E-2</v>
      </c>
      <c r="Z2860">
        <v>0</v>
      </c>
      <c r="AA2860">
        <v>8.8646441219051848</v>
      </c>
      <c r="AB2860">
        <v>2.423798310615584</v>
      </c>
      <c r="AC2860">
        <v>-33.98885330493701</v>
      </c>
      <c r="AD2860">
        <v>9.0235238175155938</v>
      </c>
      <c r="AE2860">
        <v>8.9449885192407823</v>
      </c>
      <c r="AF2860">
        <v>110</v>
      </c>
      <c r="AG2860">
        <v>0</v>
      </c>
      <c r="AH2860">
        <v>0</v>
      </c>
      <c r="AI2860">
        <v>31</v>
      </c>
      <c r="AJ2860">
        <v>272</v>
      </c>
      <c r="AK2860">
        <v>41</v>
      </c>
      <c r="AL2860">
        <v>537</v>
      </c>
      <c r="AM2860">
        <v>0</v>
      </c>
      <c r="AN2860">
        <v>78</v>
      </c>
      <c r="AO2860">
        <v>67</v>
      </c>
      <c r="AP2860">
        <v>25</v>
      </c>
    </row>
    <row r="2861" spans="1:42">
      <c r="A2861">
        <v>16</v>
      </c>
      <c r="B2861">
        <v>127</v>
      </c>
      <c r="C2861">
        <v>2024</v>
      </c>
      <c r="D2861">
        <v>7</v>
      </c>
      <c r="E2861">
        <v>99</v>
      </c>
      <c r="F2861">
        <v>99</v>
      </c>
      <c r="G2861">
        <v>99</v>
      </c>
      <c r="H2861">
        <v>99</v>
      </c>
      <c r="I2861">
        <v>99</v>
      </c>
      <c r="J2861">
        <v>147</v>
      </c>
      <c r="K2861">
        <v>999</v>
      </c>
      <c r="M2861">
        <v>99</v>
      </c>
      <c r="N2861">
        <v>99</v>
      </c>
      <c r="O2861">
        <v>99</v>
      </c>
      <c r="P2861">
        <v>99</v>
      </c>
      <c r="Q2861">
        <v>47</v>
      </c>
      <c r="R2861">
        <v>7344</v>
      </c>
      <c r="S2861">
        <v>7340</v>
      </c>
      <c r="T2861">
        <v>3.2287581699346402</v>
      </c>
      <c r="U2861">
        <v>61.073433242506802</v>
      </c>
      <c r="V2861">
        <v>86.633032316725817</v>
      </c>
      <c r="W2861">
        <v>79.941403269754503</v>
      </c>
      <c r="X2861">
        <v>2.7233115468409581E-2</v>
      </c>
      <c r="Y2861">
        <v>5.4466230936819161E-2</v>
      </c>
      <c r="Z2861">
        <v>0</v>
      </c>
      <c r="AA2861">
        <v>8.5276205154109377</v>
      </c>
      <c r="AB2861">
        <v>2.3295700005007518</v>
      </c>
      <c r="AC2861">
        <v>-38.303630877227349</v>
      </c>
      <c r="AD2861">
        <v>10.271041369472185</v>
      </c>
      <c r="AE2861">
        <v>10.056299140407928</v>
      </c>
      <c r="AF2861">
        <v>117</v>
      </c>
      <c r="AG2861">
        <v>0</v>
      </c>
      <c r="AH2861">
        <v>0</v>
      </c>
      <c r="AI2861">
        <v>42</v>
      </c>
      <c r="AJ2861">
        <v>337</v>
      </c>
      <c r="AK2861">
        <v>38</v>
      </c>
      <c r="AL2861">
        <v>480</v>
      </c>
      <c r="AM2861">
        <v>0</v>
      </c>
      <c r="AN2861">
        <v>69</v>
      </c>
      <c r="AO2861">
        <v>109</v>
      </c>
      <c r="AP2861">
        <v>20</v>
      </c>
    </row>
    <row r="2862" spans="1:42">
      <c r="A2862">
        <v>16</v>
      </c>
      <c r="B2862">
        <v>128</v>
      </c>
      <c r="C2862">
        <v>2024</v>
      </c>
      <c r="D2862">
        <v>8</v>
      </c>
      <c r="E2862">
        <v>99</v>
      </c>
      <c r="F2862">
        <v>99</v>
      </c>
      <c r="G2862">
        <v>99</v>
      </c>
      <c r="H2862">
        <v>99</v>
      </c>
      <c r="I2862">
        <v>99</v>
      </c>
      <c r="J2862">
        <v>147</v>
      </c>
      <c r="K2862">
        <v>999</v>
      </c>
      <c r="M2862">
        <v>99</v>
      </c>
      <c r="N2862">
        <v>99</v>
      </c>
      <c r="O2862">
        <v>99</v>
      </c>
      <c r="P2862">
        <v>99</v>
      </c>
      <c r="Q2862">
        <v>52</v>
      </c>
      <c r="R2862">
        <v>7355</v>
      </c>
      <c r="S2862">
        <v>7354</v>
      </c>
      <c r="T2862">
        <v>3.3180149558123726</v>
      </c>
      <c r="U2862">
        <v>60.986129997280401</v>
      </c>
      <c r="V2862">
        <v>86.927906216824454</v>
      </c>
      <c r="W2862">
        <v>80.231261898286732</v>
      </c>
      <c r="X2862">
        <v>8.1577158395649246E-2</v>
      </c>
      <c r="Y2862">
        <v>0.16315431679129849</v>
      </c>
      <c r="Z2862">
        <v>0</v>
      </c>
      <c r="AA2862">
        <v>8.7830290630638608</v>
      </c>
      <c r="AB2862">
        <v>2.2782563881638751</v>
      </c>
      <c r="AC2862">
        <v>-35.23471595278324</v>
      </c>
      <c r="AD2862">
        <v>10.28642555452994</v>
      </c>
      <c r="AE2862">
        <v>10.112012661578097</v>
      </c>
      <c r="AF2862">
        <v>82</v>
      </c>
      <c r="AG2862">
        <v>0</v>
      </c>
      <c r="AH2862">
        <v>0</v>
      </c>
      <c r="AI2862">
        <v>46</v>
      </c>
      <c r="AJ2862">
        <v>237</v>
      </c>
      <c r="AK2862">
        <v>52</v>
      </c>
      <c r="AL2862">
        <v>602</v>
      </c>
      <c r="AM2862">
        <v>0</v>
      </c>
      <c r="AN2862">
        <v>81</v>
      </c>
      <c r="AO2862">
        <v>77</v>
      </c>
      <c r="AP2862">
        <v>24</v>
      </c>
    </row>
    <row r="2863" spans="1:42">
      <c r="A2863">
        <v>16</v>
      </c>
      <c r="B2863">
        <v>129</v>
      </c>
      <c r="C2863">
        <v>2024</v>
      </c>
      <c r="D2863">
        <v>9</v>
      </c>
      <c r="E2863">
        <v>99</v>
      </c>
      <c r="F2863">
        <v>99</v>
      </c>
      <c r="G2863">
        <v>99</v>
      </c>
      <c r="H2863">
        <v>99</v>
      </c>
      <c r="I2863">
        <v>99</v>
      </c>
      <c r="J2863">
        <v>147</v>
      </c>
      <c r="K2863">
        <v>999</v>
      </c>
      <c r="M2863">
        <v>99</v>
      </c>
      <c r="N2863">
        <v>99</v>
      </c>
      <c r="O2863">
        <v>99</v>
      </c>
      <c r="P2863">
        <v>99</v>
      </c>
      <c r="Q2863">
        <v>54</v>
      </c>
      <c r="R2863">
        <v>6310</v>
      </c>
      <c r="S2863">
        <v>6303</v>
      </c>
      <c r="T2863">
        <v>3.8649762282091911</v>
      </c>
      <c r="U2863">
        <v>60.675551324765998</v>
      </c>
      <c r="V2863">
        <v>84.802865202540701</v>
      </c>
      <c r="W2863">
        <v>78.231619863556944</v>
      </c>
      <c r="X2863">
        <v>3.1695721077654518E-2</v>
      </c>
      <c r="Y2863">
        <v>6.3391442155309036E-2</v>
      </c>
      <c r="Z2863">
        <v>0</v>
      </c>
      <c r="AA2863">
        <v>9.4220304503640318</v>
      </c>
      <c r="AB2863">
        <v>2.4426632176742151</v>
      </c>
      <c r="AC2863">
        <v>-41.251187281084469</v>
      </c>
      <c r="AD2863">
        <v>8.8249279740426871</v>
      </c>
      <c r="AE2863">
        <v>8.4508420808743008</v>
      </c>
      <c r="AF2863">
        <v>81</v>
      </c>
      <c r="AG2863">
        <v>0</v>
      </c>
      <c r="AH2863">
        <v>0</v>
      </c>
      <c r="AI2863">
        <v>27</v>
      </c>
      <c r="AJ2863">
        <v>104</v>
      </c>
      <c r="AK2863">
        <v>15</v>
      </c>
      <c r="AL2863">
        <v>407</v>
      </c>
      <c r="AM2863">
        <v>0</v>
      </c>
      <c r="AN2863">
        <v>44</v>
      </c>
      <c r="AO2863">
        <v>76</v>
      </c>
      <c r="AP2863">
        <v>21</v>
      </c>
    </row>
    <row r="2864" spans="1:42">
      <c r="A2864">
        <v>16</v>
      </c>
      <c r="B2864">
        <v>130</v>
      </c>
      <c r="C2864">
        <v>2024</v>
      </c>
      <c r="D2864">
        <v>10</v>
      </c>
      <c r="E2864">
        <v>99</v>
      </c>
      <c r="F2864">
        <v>99</v>
      </c>
      <c r="G2864">
        <v>99</v>
      </c>
      <c r="H2864">
        <v>99</v>
      </c>
      <c r="I2864">
        <v>99</v>
      </c>
      <c r="J2864">
        <v>147</v>
      </c>
      <c r="K2864">
        <v>999</v>
      </c>
      <c r="M2864">
        <v>99</v>
      </c>
      <c r="N2864">
        <v>99</v>
      </c>
      <c r="O2864">
        <v>99</v>
      </c>
      <c r="P2864">
        <v>99</v>
      </c>
      <c r="Q2864">
        <v>56</v>
      </c>
      <c r="R2864">
        <v>7853</v>
      </c>
      <c r="S2864">
        <v>7847</v>
      </c>
      <c r="T2864">
        <v>4.0845536737552512</v>
      </c>
      <c r="U2864">
        <v>60.590034408054038</v>
      </c>
      <c r="V2864">
        <v>88.079606438466115</v>
      </c>
      <c r="W2864">
        <v>81.26907098254101</v>
      </c>
      <c r="X2864">
        <v>0</v>
      </c>
      <c r="Y2864">
        <v>0</v>
      </c>
      <c r="Z2864">
        <v>0</v>
      </c>
      <c r="AA2864">
        <v>8.9473777265990844</v>
      </c>
      <c r="AB2864">
        <v>2.4097350637984678</v>
      </c>
      <c r="AC2864">
        <v>-37.471404892800386</v>
      </c>
      <c r="AD2864">
        <v>10.982909568963102</v>
      </c>
      <c r="AE2864">
        <v>10.929475076588519</v>
      </c>
      <c r="AF2864">
        <v>89</v>
      </c>
      <c r="AG2864">
        <v>0</v>
      </c>
      <c r="AH2864">
        <v>0</v>
      </c>
      <c r="AI2864">
        <v>41</v>
      </c>
      <c r="AJ2864">
        <v>182</v>
      </c>
      <c r="AK2864">
        <v>24</v>
      </c>
      <c r="AL2864">
        <v>470</v>
      </c>
      <c r="AM2864">
        <v>0</v>
      </c>
      <c r="AN2864">
        <v>90</v>
      </c>
      <c r="AO2864">
        <v>80</v>
      </c>
      <c r="AP2864">
        <v>23</v>
      </c>
    </row>
    <row r="2865" spans="1:42">
      <c r="A2865">
        <v>16</v>
      </c>
      <c r="B2865">
        <v>131</v>
      </c>
      <c r="C2865">
        <v>2024</v>
      </c>
      <c r="D2865">
        <v>11</v>
      </c>
      <c r="E2865">
        <v>99</v>
      </c>
      <c r="F2865">
        <v>99</v>
      </c>
      <c r="G2865">
        <v>99</v>
      </c>
      <c r="H2865">
        <v>99</v>
      </c>
      <c r="I2865">
        <v>99</v>
      </c>
      <c r="J2865">
        <v>147</v>
      </c>
      <c r="K2865">
        <v>999</v>
      </c>
      <c r="M2865">
        <v>99</v>
      </c>
      <c r="N2865">
        <v>99</v>
      </c>
      <c r="O2865">
        <v>99</v>
      </c>
      <c r="P2865">
        <v>99</v>
      </c>
      <c r="Q2865">
        <v>24</v>
      </c>
      <c r="R2865">
        <v>1301</v>
      </c>
      <c r="S2865">
        <v>1301</v>
      </c>
      <c r="T2865">
        <v>4.2083013066871633</v>
      </c>
      <c r="U2865">
        <v>60.541890853189848</v>
      </c>
      <c r="V2865">
        <v>89.034187386484078</v>
      </c>
      <c r="W2865">
        <v>82.178554957724813</v>
      </c>
      <c r="X2865">
        <v>0</v>
      </c>
      <c r="Y2865">
        <v>0</v>
      </c>
      <c r="Z2865">
        <v>0</v>
      </c>
      <c r="AA2865">
        <v>8.7055122122285979</v>
      </c>
      <c r="AB2865">
        <v>2.5646096907469262</v>
      </c>
      <c r="AC2865">
        <v>-35.664547590240538</v>
      </c>
      <c r="AD2865">
        <v>1.819529523649688</v>
      </c>
      <c r="AE2865">
        <v>1.8323403828098872</v>
      </c>
      <c r="AF2865">
        <v>30</v>
      </c>
      <c r="AG2865">
        <v>0</v>
      </c>
      <c r="AH2865">
        <v>0</v>
      </c>
      <c r="AI2865">
        <v>7</v>
      </c>
      <c r="AJ2865">
        <v>27</v>
      </c>
      <c r="AK2865">
        <v>3</v>
      </c>
      <c r="AL2865">
        <v>33</v>
      </c>
      <c r="AM2865">
        <v>0</v>
      </c>
      <c r="AN2865">
        <v>40</v>
      </c>
      <c r="AO2865">
        <v>39</v>
      </c>
      <c r="AP2865">
        <v>14</v>
      </c>
    </row>
    <row r="2866" spans="1:42">
      <c r="A2866">
        <v>16</v>
      </c>
      <c r="B2866">
        <v>132</v>
      </c>
      <c r="C2866">
        <v>2024</v>
      </c>
      <c r="D2866">
        <v>12</v>
      </c>
      <c r="E2866">
        <v>99</v>
      </c>
      <c r="F2866">
        <v>99</v>
      </c>
      <c r="G2866">
        <v>99</v>
      </c>
      <c r="H2866">
        <v>99</v>
      </c>
      <c r="I2866">
        <v>99</v>
      </c>
      <c r="J2866">
        <v>147</v>
      </c>
      <c r="K2866">
        <v>999</v>
      </c>
      <c r="M2866">
        <v>99</v>
      </c>
      <c r="N2866">
        <v>99</v>
      </c>
      <c r="O2866">
        <v>99</v>
      </c>
      <c r="P2866">
        <v>99</v>
      </c>
      <c r="R2866">
        <v>0</v>
      </c>
    </row>
    <row r="2867" spans="1:42">
      <c r="A2867">
        <v>16</v>
      </c>
      <c r="B2867">
        <v>133</v>
      </c>
      <c r="C2867">
        <v>2024</v>
      </c>
      <c r="D2867">
        <v>1</v>
      </c>
      <c r="E2867">
        <v>99</v>
      </c>
      <c r="F2867">
        <v>99</v>
      </c>
      <c r="G2867">
        <v>99</v>
      </c>
      <c r="H2867">
        <v>99</v>
      </c>
      <c r="I2867">
        <v>99</v>
      </c>
      <c r="J2867">
        <v>155</v>
      </c>
      <c r="K2867">
        <v>999</v>
      </c>
      <c r="M2867">
        <v>99</v>
      </c>
      <c r="N2867">
        <v>99</v>
      </c>
      <c r="O2867">
        <v>99</v>
      </c>
      <c r="P2867">
        <v>99</v>
      </c>
      <c r="Q2867">
        <v>10</v>
      </c>
      <c r="R2867">
        <v>958</v>
      </c>
      <c r="S2867">
        <v>957</v>
      </c>
      <c r="T2867">
        <v>5.4864300626304798</v>
      </c>
      <c r="U2867">
        <v>60.007314524555902</v>
      </c>
      <c r="V2867">
        <v>88.852623821055019</v>
      </c>
      <c r="W2867">
        <v>81.970637408568393</v>
      </c>
      <c r="X2867">
        <v>0</v>
      </c>
      <c r="Y2867">
        <v>0</v>
      </c>
      <c r="Z2867">
        <v>0</v>
      </c>
      <c r="AA2867">
        <v>13.25607153379428</v>
      </c>
      <c r="AB2867">
        <v>2.6567767490283818</v>
      </c>
      <c r="AC2867">
        <v>-45.971043373339917</v>
      </c>
      <c r="AD2867">
        <v>10.334412081984899</v>
      </c>
      <c r="AE2867">
        <v>10.619719053475682</v>
      </c>
      <c r="AF2867">
        <v>15</v>
      </c>
      <c r="AG2867">
        <v>0</v>
      </c>
      <c r="AH2867">
        <v>0</v>
      </c>
      <c r="AI2867">
        <v>8</v>
      </c>
      <c r="AJ2867">
        <v>146</v>
      </c>
      <c r="AK2867">
        <v>12</v>
      </c>
      <c r="AL2867">
        <v>29</v>
      </c>
      <c r="AM2867">
        <v>0</v>
      </c>
      <c r="AN2867">
        <v>19</v>
      </c>
      <c r="AO2867">
        <v>7</v>
      </c>
      <c r="AP2867">
        <v>7</v>
      </c>
    </row>
    <row r="2868" spans="1:42">
      <c r="A2868">
        <v>16</v>
      </c>
      <c r="B2868">
        <v>134</v>
      </c>
      <c r="C2868">
        <v>2024</v>
      </c>
      <c r="D2868">
        <v>2</v>
      </c>
      <c r="E2868">
        <v>99</v>
      </c>
      <c r="F2868">
        <v>99</v>
      </c>
      <c r="G2868">
        <v>99</v>
      </c>
      <c r="H2868">
        <v>99</v>
      </c>
      <c r="I2868">
        <v>99</v>
      </c>
      <c r="J2868">
        <v>155</v>
      </c>
      <c r="K2868">
        <v>999</v>
      </c>
      <c r="M2868">
        <v>99</v>
      </c>
      <c r="N2868">
        <v>99</v>
      </c>
      <c r="O2868">
        <v>99</v>
      </c>
      <c r="P2868">
        <v>99</v>
      </c>
      <c r="Q2868">
        <v>10</v>
      </c>
      <c r="R2868">
        <v>735</v>
      </c>
      <c r="S2868">
        <v>734</v>
      </c>
      <c r="T2868">
        <v>5.5197278911564638</v>
      </c>
      <c r="U2868">
        <v>59.904632152588562</v>
      </c>
      <c r="V2868">
        <v>88.228026722481104</v>
      </c>
      <c r="W2868">
        <v>81.381471389645696</v>
      </c>
      <c r="X2868">
        <v>0</v>
      </c>
      <c r="Y2868">
        <v>0</v>
      </c>
      <c r="Z2868">
        <v>0</v>
      </c>
      <c r="AA2868">
        <v>10.810817320260163</v>
      </c>
      <c r="AB2868">
        <v>2.8253726456450488</v>
      </c>
      <c r="AC2868">
        <v>-35.724328460798553</v>
      </c>
      <c r="AD2868">
        <v>7.9288025889967617</v>
      </c>
      <c r="AE2868">
        <v>8.0865704637248843</v>
      </c>
      <c r="AF2868">
        <v>19</v>
      </c>
      <c r="AG2868">
        <v>0</v>
      </c>
      <c r="AH2868">
        <v>0</v>
      </c>
      <c r="AI2868">
        <v>2</v>
      </c>
      <c r="AJ2868">
        <v>84</v>
      </c>
      <c r="AK2868">
        <v>3</v>
      </c>
      <c r="AL2868">
        <v>7</v>
      </c>
      <c r="AM2868">
        <v>0</v>
      </c>
      <c r="AN2868">
        <v>6</v>
      </c>
      <c r="AO2868">
        <v>4</v>
      </c>
      <c r="AP2868">
        <v>9</v>
      </c>
    </row>
    <row r="2869" spans="1:42">
      <c r="A2869">
        <v>16</v>
      </c>
      <c r="B2869">
        <v>135</v>
      </c>
      <c r="C2869">
        <v>2024</v>
      </c>
      <c r="D2869">
        <v>3</v>
      </c>
      <c r="E2869">
        <v>99</v>
      </c>
      <c r="F2869">
        <v>99</v>
      </c>
      <c r="G2869">
        <v>99</v>
      </c>
      <c r="H2869">
        <v>99</v>
      </c>
      <c r="I2869">
        <v>99</v>
      </c>
      <c r="J2869">
        <v>155</v>
      </c>
      <c r="K2869">
        <v>999</v>
      </c>
      <c r="M2869">
        <v>99</v>
      </c>
      <c r="N2869">
        <v>99</v>
      </c>
      <c r="O2869">
        <v>99</v>
      </c>
      <c r="P2869">
        <v>99</v>
      </c>
      <c r="Q2869">
        <v>10</v>
      </c>
      <c r="R2869">
        <v>880</v>
      </c>
      <c r="S2869">
        <v>880</v>
      </c>
      <c r="T2869">
        <v>4.7386363636363633</v>
      </c>
      <c r="U2869">
        <v>60.360227272727279</v>
      </c>
      <c r="V2869">
        <v>88.142297843002098</v>
      </c>
      <c r="W2869">
        <v>81.355340909091012</v>
      </c>
      <c r="X2869">
        <v>0</v>
      </c>
      <c r="Y2869">
        <v>0</v>
      </c>
      <c r="Z2869">
        <v>0</v>
      </c>
      <c r="AA2869">
        <v>8.8674811234457582</v>
      </c>
      <c r="AB2869">
        <v>2.5965028829320684</v>
      </c>
      <c r="AC2869">
        <v>-33.990773292729337</v>
      </c>
      <c r="AD2869">
        <v>9.4929881337648325</v>
      </c>
      <c r="AE2869">
        <v>9.6919579006649137</v>
      </c>
      <c r="AF2869">
        <v>21</v>
      </c>
      <c r="AG2869">
        <v>0</v>
      </c>
      <c r="AH2869">
        <v>0</v>
      </c>
      <c r="AI2869">
        <v>3</v>
      </c>
      <c r="AJ2869">
        <v>82</v>
      </c>
      <c r="AK2869">
        <v>2</v>
      </c>
      <c r="AL2869">
        <v>20</v>
      </c>
      <c r="AM2869">
        <v>0</v>
      </c>
      <c r="AN2869">
        <v>5</v>
      </c>
      <c r="AO2869">
        <v>0</v>
      </c>
      <c r="AP2869">
        <v>9</v>
      </c>
    </row>
    <row r="2870" spans="1:42">
      <c r="A2870">
        <v>16</v>
      </c>
      <c r="B2870">
        <v>136</v>
      </c>
      <c r="C2870">
        <v>2024</v>
      </c>
      <c r="D2870">
        <v>4</v>
      </c>
      <c r="E2870">
        <v>99</v>
      </c>
      <c r="F2870">
        <v>99</v>
      </c>
      <c r="G2870">
        <v>99</v>
      </c>
      <c r="H2870">
        <v>99</v>
      </c>
      <c r="I2870">
        <v>99</v>
      </c>
      <c r="J2870">
        <v>155</v>
      </c>
      <c r="K2870">
        <v>999</v>
      </c>
      <c r="M2870">
        <v>99</v>
      </c>
      <c r="N2870">
        <v>99</v>
      </c>
      <c r="O2870">
        <v>99</v>
      </c>
      <c r="P2870">
        <v>99</v>
      </c>
      <c r="Q2870">
        <v>13</v>
      </c>
      <c r="R2870">
        <v>893</v>
      </c>
      <c r="S2870">
        <v>892</v>
      </c>
      <c r="T2870">
        <v>3.6226203807390807</v>
      </c>
      <c r="U2870">
        <v>60.465246636771305</v>
      </c>
      <c r="V2870">
        <v>84.782756560057138</v>
      </c>
      <c r="W2870">
        <v>78.215022421524651</v>
      </c>
      <c r="X2870">
        <v>0</v>
      </c>
      <c r="Y2870">
        <v>0</v>
      </c>
      <c r="Z2870">
        <v>0</v>
      </c>
      <c r="AA2870">
        <v>10.070260944621962</v>
      </c>
      <c r="AB2870">
        <v>2.835537343145464</v>
      </c>
      <c r="AC2870">
        <v>-26.327243602023017</v>
      </c>
      <c r="AD2870">
        <v>9.6332254584681767</v>
      </c>
      <c r="AE2870">
        <v>9.4449096126002807</v>
      </c>
      <c r="AF2870">
        <v>21</v>
      </c>
      <c r="AG2870">
        <v>0</v>
      </c>
      <c r="AH2870">
        <v>0</v>
      </c>
      <c r="AI2870">
        <v>6</v>
      </c>
      <c r="AJ2870">
        <v>67</v>
      </c>
      <c r="AK2870">
        <v>9</v>
      </c>
      <c r="AL2870">
        <v>11</v>
      </c>
      <c r="AM2870">
        <v>0</v>
      </c>
      <c r="AN2870">
        <v>10</v>
      </c>
      <c r="AO2870">
        <v>4</v>
      </c>
      <c r="AP2870">
        <v>8</v>
      </c>
    </row>
    <row r="2871" spans="1:42">
      <c r="A2871">
        <v>16</v>
      </c>
      <c r="B2871">
        <v>137</v>
      </c>
      <c r="C2871">
        <v>2024</v>
      </c>
      <c r="D2871">
        <v>5</v>
      </c>
      <c r="E2871">
        <v>99</v>
      </c>
      <c r="F2871">
        <v>99</v>
      </c>
      <c r="G2871">
        <v>99</v>
      </c>
      <c r="H2871">
        <v>99</v>
      </c>
      <c r="I2871">
        <v>99</v>
      </c>
      <c r="J2871">
        <v>155</v>
      </c>
      <c r="K2871">
        <v>999</v>
      </c>
      <c r="M2871">
        <v>99</v>
      </c>
      <c r="N2871">
        <v>99</v>
      </c>
      <c r="O2871">
        <v>99</v>
      </c>
      <c r="P2871">
        <v>99</v>
      </c>
      <c r="Q2871">
        <v>12</v>
      </c>
      <c r="R2871">
        <v>954</v>
      </c>
      <c r="S2871">
        <v>954</v>
      </c>
      <c r="T2871">
        <v>3.9591194968553447</v>
      </c>
      <c r="U2871">
        <v>60.816561844863763</v>
      </c>
      <c r="V2871">
        <v>87.519618598544923</v>
      </c>
      <c r="W2871">
        <v>80.780607966456898</v>
      </c>
      <c r="X2871">
        <v>0</v>
      </c>
      <c r="Y2871">
        <v>0</v>
      </c>
      <c r="Z2871">
        <v>0</v>
      </c>
      <c r="AA2871">
        <v>10.089957606161324</v>
      </c>
      <c r="AB2871">
        <v>2.5975513229012046</v>
      </c>
      <c r="AC2871">
        <v>-30.716799954996695</v>
      </c>
      <c r="AD2871">
        <v>10.291262135922336</v>
      </c>
      <c r="AE2871">
        <v>10.432737248733032</v>
      </c>
      <c r="AF2871">
        <v>23</v>
      </c>
      <c r="AG2871">
        <v>0</v>
      </c>
      <c r="AH2871">
        <v>0</v>
      </c>
      <c r="AI2871">
        <v>5</v>
      </c>
      <c r="AJ2871">
        <v>95</v>
      </c>
      <c r="AK2871">
        <v>6</v>
      </c>
      <c r="AL2871">
        <v>18</v>
      </c>
      <c r="AM2871">
        <v>0</v>
      </c>
      <c r="AN2871">
        <v>4</v>
      </c>
      <c r="AO2871">
        <v>6</v>
      </c>
      <c r="AP2871">
        <v>9</v>
      </c>
    </row>
    <row r="2872" spans="1:42">
      <c r="A2872">
        <v>16</v>
      </c>
      <c r="B2872">
        <v>138</v>
      </c>
      <c r="C2872">
        <v>2024</v>
      </c>
      <c r="D2872">
        <v>6</v>
      </c>
      <c r="E2872">
        <v>99</v>
      </c>
      <c r="F2872">
        <v>99</v>
      </c>
      <c r="G2872">
        <v>99</v>
      </c>
      <c r="H2872">
        <v>99</v>
      </c>
      <c r="I2872">
        <v>99</v>
      </c>
      <c r="J2872">
        <v>155</v>
      </c>
      <c r="K2872">
        <v>999</v>
      </c>
      <c r="M2872">
        <v>99</v>
      </c>
      <c r="N2872">
        <v>99</v>
      </c>
      <c r="O2872">
        <v>99</v>
      </c>
      <c r="P2872">
        <v>99</v>
      </c>
      <c r="Q2872">
        <v>10</v>
      </c>
      <c r="R2872">
        <v>855</v>
      </c>
      <c r="S2872">
        <v>852</v>
      </c>
      <c r="T2872">
        <v>4.9064327485380117</v>
      </c>
      <c r="U2872">
        <v>60.018779342722993</v>
      </c>
      <c r="V2872">
        <v>84.57291237493574</v>
      </c>
      <c r="W2872">
        <v>77.942018779342689</v>
      </c>
      <c r="X2872">
        <v>0</v>
      </c>
      <c r="Y2872">
        <v>0</v>
      </c>
      <c r="Z2872">
        <v>0</v>
      </c>
      <c r="AA2872">
        <v>9.3051323442128062</v>
      </c>
      <c r="AB2872">
        <v>2.447979796233017</v>
      </c>
      <c r="AC2872">
        <v>-42.702383014118311</v>
      </c>
      <c r="AD2872">
        <v>9.2233009708737885</v>
      </c>
      <c r="AE2872">
        <v>8.9898826490172006</v>
      </c>
      <c r="AF2872">
        <v>6</v>
      </c>
      <c r="AG2872">
        <v>0</v>
      </c>
      <c r="AH2872">
        <v>0</v>
      </c>
      <c r="AI2872">
        <v>6</v>
      </c>
      <c r="AJ2872">
        <v>89</v>
      </c>
      <c r="AK2872">
        <v>1</v>
      </c>
      <c r="AL2872">
        <v>22</v>
      </c>
      <c r="AM2872">
        <v>0</v>
      </c>
      <c r="AN2872">
        <v>7</v>
      </c>
      <c r="AO2872">
        <v>3</v>
      </c>
      <c r="AP2872">
        <v>7</v>
      </c>
    </row>
    <row r="2873" spans="1:42">
      <c r="A2873">
        <v>16</v>
      </c>
      <c r="B2873">
        <v>139</v>
      </c>
      <c r="C2873">
        <v>2024</v>
      </c>
      <c r="D2873">
        <v>7</v>
      </c>
      <c r="E2873">
        <v>99</v>
      </c>
      <c r="F2873">
        <v>99</v>
      </c>
      <c r="G2873">
        <v>99</v>
      </c>
      <c r="H2873">
        <v>99</v>
      </c>
      <c r="I2873">
        <v>99</v>
      </c>
      <c r="J2873">
        <v>155</v>
      </c>
      <c r="K2873">
        <v>999</v>
      </c>
      <c r="M2873">
        <v>99</v>
      </c>
      <c r="N2873">
        <v>99</v>
      </c>
      <c r="O2873">
        <v>99</v>
      </c>
      <c r="P2873">
        <v>99</v>
      </c>
      <c r="Q2873">
        <v>11</v>
      </c>
      <c r="R2873">
        <v>868</v>
      </c>
      <c r="S2873">
        <v>868</v>
      </c>
      <c r="T2873">
        <v>4.6739631336405552</v>
      </c>
      <c r="U2873">
        <v>60.229262672811046</v>
      </c>
      <c r="V2873">
        <v>85.962050216934415</v>
      </c>
      <c r="W2873">
        <v>79.342972350230497</v>
      </c>
      <c r="X2873">
        <v>0</v>
      </c>
      <c r="Y2873">
        <v>0</v>
      </c>
      <c r="Z2873">
        <v>0</v>
      </c>
      <c r="AA2873">
        <v>9.2477352521660237</v>
      </c>
      <c r="AB2873">
        <v>2.6836629672494774</v>
      </c>
      <c r="AC2873">
        <v>-49.272227416178751</v>
      </c>
      <c r="AD2873">
        <v>9.3635382955771327</v>
      </c>
      <c r="AE2873">
        <v>9.3233281190878738</v>
      </c>
      <c r="AF2873">
        <v>5</v>
      </c>
      <c r="AG2873">
        <v>0</v>
      </c>
      <c r="AH2873">
        <v>0</v>
      </c>
      <c r="AI2873">
        <v>9</v>
      </c>
      <c r="AJ2873">
        <v>62</v>
      </c>
      <c r="AK2873">
        <v>1</v>
      </c>
      <c r="AL2873">
        <v>53</v>
      </c>
      <c r="AM2873">
        <v>0</v>
      </c>
      <c r="AN2873">
        <v>0</v>
      </c>
      <c r="AO2873">
        <v>0</v>
      </c>
      <c r="AP2873">
        <v>7</v>
      </c>
    </row>
    <row r="2874" spans="1:42">
      <c r="A2874">
        <v>16</v>
      </c>
      <c r="B2874">
        <v>140</v>
      </c>
      <c r="C2874">
        <v>2024</v>
      </c>
      <c r="D2874">
        <v>8</v>
      </c>
      <c r="E2874">
        <v>99</v>
      </c>
      <c r="F2874">
        <v>99</v>
      </c>
      <c r="G2874">
        <v>99</v>
      </c>
      <c r="H2874">
        <v>99</v>
      </c>
      <c r="I2874">
        <v>99</v>
      </c>
      <c r="J2874">
        <v>155</v>
      </c>
      <c r="K2874">
        <v>999</v>
      </c>
      <c r="M2874">
        <v>99</v>
      </c>
      <c r="N2874">
        <v>99</v>
      </c>
      <c r="O2874">
        <v>99</v>
      </c>
      <c r="P2874">
        <v>99</v>
      </c>
      <c r="Q2874">
        <v>16</v>
      </c>
      <c r="R2874">
        <v>1259</v>
      </c>
      <c r="S2874">
        <v>1258</v>
      </c>
      <c r="T2874">
        <v>4.5647339158061948</v>
      </c>
      <c r="U2874">
        <v>60.444356120826711</v>
      </c>
      <c r="V2874">
        <v>85.345102287935802</v>
      </c>
      <c r="W2874">
        <v>78.741812400635894</v>
      </c>
      <c r="X2874">
        <v>0</v>
      </c>
      <c r="Y2874">
        <v>0</v>
      </c>
      <c r="Z2874">
        <v>0</v>
      </c>
      <c r="AA2874">
        <v>9.920539655133144</v>
      </c>
      <c r="AB2874">
        <v>2.4660823072860656</v>
      </c>
      <c r="AC2874">
        <v>-40.700696218359248</v>
      </c>
      <c r="AD2874">
        <v>13.581445523193096</v>
      </c>
      <c r="AE2874">
        <v>13.410001468833316</v>
      </c>
      <c r="AF2874">
        <v>22</v>
      </c>
      <c r="AG2874">
        <v>0</v>
      </c>
      <c r="AH2874">
        <v>0</v>
      </c>
      <c r="AI2874">
        <v>0</v>
      </c>
      <c r="AJ2874">
        <v>145</v>
      </c>
      <c r="AK2874">
        <v>5</v>
      </c>
      <c r="AL2874">
        <v>73</v>
      </c>
      <c r="AM2874">
        <v>0</v>
      </c>
      <c r="AN2874">
        <v>3</v>
      </c>
      <c r="AO2874">
        <v>0</v>
      </c>
      <c r="AP2874">
        <v>8</v>
      </c>
    </row>
    <row r="2875" spans="1:42">
      <c r="A2875">
        <v>16</v>
      </c>
      <c r="B2875">
        <v>141</v>
      </c>
      <c r="C2875">
        <v>2024</v>
      </c>
      <c r="D2875">
        <v>9</v>
      </c>
      <c r="E2875">
        <v>99</v>
      </c>
      <c r="F2875">
        <v>99</v>
      </c>
      <c r="G2875">
        <v>99</v>
      </c>
      <c r="H2875">
        <v>99</v>
      </c>
      <c r="I2875">
        <v>99</v>
      </c>
      <c r="J2875">
        <v>155</v>
      </c>
      <c r="K2875">
        <v>999</v>
      </c>
      <c r="M2875">
        <v>99</v>
      </c>
      <c r="N2875">
        <v>99</v>
      </c>
      <c r="O2875">
        <v>99</v>
      </c>
      <c r="P2875">
        <v>99</v>
      </c>
      <c r="Q2875">
        <v>14</v>
      </c>
      <c r="R2875">
        <v>506</v>
      </c>
      <c r="S2875">
        <v>502</v>
      </c>
      <c r="T2875">
        <v>4.3221343873517775</v>
      </c>
      <c r="U2875">
        <v>60.356573705179287</v>
      </c>
      <c r="V2875">
        <v>85.163571067841318</v>
      </c>
      <c r="W2875">
        <v>78.269521912350598</v>
      </c>
      <c r="X2875">
        <v>0</v>
      </c>
      <c r="Y2875">
        <v>0</v>
      </c>
      <c r="Z2875">
        <v>0</v>
      </c>
      <c r="AA2875">
        <v>9.9903163955798373</v>
      </c>
      <c r="AB2875">
        <v>2.5252404353883398</v>
      </c>
      <c r="AC2875">
        <v>-42.750000111881775</v>
      </c>
      <c r="AD2875">
        <v>5.4584681769147796</v>
      </c>
      <c r="AE2875">
        <v>5.3191124997715509</v>
      </c>
      <c r="AF2875">
        <v>5</v>
      </c>
      <c r="AG2875">
        <v>0</v>
      </c>
      <c r="AH2875">
        <v>0</v>
      </c>
      <c r="AI2875">
        <v>1</v>
      </c>
      <c r="AJ2875">
        <v>65</v>
      </c>
      <c r="AK2875">
        <v>3</v>
      </c>
      <c r="AL2875">
        <v>30</v>
      </c>
      <c r="AM2875">
        <v>0</v>
      </c>
      <c r="AN2875">
        <v>0</v>
      </c>
      <c r="AO2875">
        <v>0</v>
      </c>
      <c r="AP2875">
        <v>4</v>
      </c>
    </row>
    <row r="2876" spans="1:42">
      <c r="A2876">
        <v>16</v>
      </c>
      <c r="B2876">
        <v>142</v>
      </c>
      <c r="C2876">
        <v>2024</v>
      </c>
      <c r="D2876">
        <v>10</v>
      </c>
      <c r="E2876">
        <v>99</v>
      </c>
      <c r="F2876">
        <v>99</v>
      </c>
      <c r="G2876">
        <v>99</v>
      </c>
      <c r="H2876">
        <v>99</v>
      </c>
      <c r="I2876">
        <v>99</v>
      </c>
      <c r="J2876">
        <v>155</v>
      </c>
      <c r="K2876">
        <v>999</v>
      </c>
      <c r="M2876">
        <v>99</v>
      </c>
      <c r="N2876">
        <v>99</v>
      </c>
      <c r="O2876">
        <v>99</v>
      </c>
      <c r="P2876">
        <v>99</v>
      </c>
      <c r="Q2876">
        <v>17</v>
      </c>
      <c r="R2876">
        <v>1166</v>
      </c>
      <c r="S2876">
        <v>1165</v>
      </c>
      <c r="T2876">
        <v>4.393653516295025</v>
      </c>
      <c r="U2876">
        <v>60.461802575107306</v>
      </c>
      <c r="V2876">
        <v>85.753490902496623</v>
      </c>
      <c r="W2876">
        <v>79.122746781115907</v>
      </c>
      <c r="X2876">
        <v>0</v>
      </c>
      <c r="Y2876">
        <v>0</v>
      </c>
      <c r="Z2876">
        <v>0</v>
      </c>
      <c r="AA2876">
        <v>10.270991159960117</v>
      </c>
      <c r="AB2876">
        <v>2.6723107640002861</v>
      </c>
      <c r="AC2876">
        <v>-47.820861919869856</v>
      </c>
      <c r="AD2876">
        <v>12.578209277238402</v>
      </c>
      <c r="AE2876">
        <v>12.478720531108475</v>
      </c>
      <c r="AF2876">
        <v>12</v>
      </c>
      <c r="AG2876">
        <v>0</v>
      </c>
      <c r="AH2876">
        <v>0</v>
      </c>
      <c r="AI2876">
        <v>4</v>
      </c>
      <c r="AJ2876">
        <v>98</v>
      </c>
      <c r="AK2876">
        <v>3</v>
      </c>
      <c r="AL2876">
        <v>34</v>
      </c>
      <c r="AM2876">
        <v>0</v>
      </c>
      <c r="AN2876">
        <v>2</v>
      </c>
      <c r="AO2876">
        <v>8</v>
      </c>
      <c r="AP2876">
        <v>8</v>
      </c>
    </row>
    <row r="2877" spans="1:42">
      <c r="A2877">
        <v>16</v>
      </c>
      <c r="B2877">
        <v>143</v>
      </c>
      <c r="C2877">
        <v>2024</v>
      </c>
      <c r="D2877">
        <v>11</v>
      </c>
      <c r="E2877">
        <v>99</v>
      </c>
      <c r="F2877">
        <v>99</v>
      </c>
      <c r="G2877">
        <v>99</v>
      </c>
      <c r="H2877">
        <v>99</v>
      </c>
      <c r="I2877">
        <v>99</v>
      </c>
      <c r="J2877">
        <v>155</v>
      </c>
      <c r="K2877">
        <v>999</v>
      </c>
      <c r="M2877">
        <v>99</v>
      </c>
      <c r="N2877">
        <v>99</v>
      </c>
      <c r="O2877">
        <v>99</v>
      </c>
      <c r="P2877">
        <v>99</v>
      </c>
      <c r="Q2877">
        <v>4</v>
      </c>
      <c r="R2877">
        <v>196</v>
      </c>
      <c r="S2877">
        <v>196</v>
      </c>
      <c r="T2877">
        <v>5.1989795918367347</v>
      </c>
      <c r="U2877">
        <v>60.178571428571438</v>
      </c>
      <c r="V2877">
        <v>89.955115307227985</v>
      </c>
      <c r="W2877">
        <v>83.028571428571482</v>
      </c>
      <c r="X2877">
        <v>0</v>
      </c>
      <c r="Y2877">
        <v>0</v>
      </c>
      <c r="Z2877">
        <v>0</v>
      </c>
      <c r="AA2877">
        <v>7.8312365119514595</v>
      </c>
      <c r="AB2877">
        <v>2.3481973111825369</v>
      </c>
      <c r="AC2877">
        <v>-24.634460630406593</v>
      </c>
      <c r="AD2877">
        <v>2.1143473570658036</v>
      </c>
      <c r="AE2877">
        <v>2.2030604529827809</v>
      </c>
      <c r="AF2877">
        <v>9</v>
      </c>
      <c r="AG2877">
        <v>0</v>
      </c>
      <c r="AH2877">
        <v>0</v>
      </c>
      <c r="AI2877">
        <v>1</v>
      </c>
      <c r="AJ2877">
        <v>25</v>
      </c>
      <c r="AK2877">
        <v>1</v>
      </c>
      <c r="AL2877">
        <v>6</v>
      </c>
      <c r="AM2877">
        <v>0</v>
      </c>
      <c r="AN2877">
        <v>5</v>
      </c>
      <c r="AO2877">
        <v>0</v>
      </c>
      <c r="AP2877">
        <v>2</v>
      </c>
    </row>
    <row r="2878" spans="1:42">
      <c r="A2878">
        <v>16</v>
      </c>
      <c r="B2878">
        <v>144</v>
      </c>
      <c r="C2878">
        <v>2024</v>
      </c>
      <c r="D2878">
        <v>12</v>
      </c>
      <c r="E2878">
        <v>99</v>
      </c>
      <c r="F2878">
        <v>99</v>
      </c>
      <c r="G2878">
        <v>99</v>
      </c>
      <c r="H2878">
        <v>99</v>
      </c>
      <c r="I2878">
        <v>99</v>
      </c>
      <c r="J2878">
        <v>155</v>
      </c>
      <c r="K2878">
        <v>999</v>
      </c>
      <c r="M2878">
        <v>99</v>
      </c>
      <c r="N2878">
        <v>99</v>
      </c>
      <c r="O2878">
        <v>99</v>
      </c>
      <c r="P2878">
        <v>99</v>
      </c>
      <c r="R2878">
        <v>0</v>
      </c>
    </row>
    <row r="2879" spans="1:42">
      <c r="A2879">
        <v>16</v>
      </c>
      <c r="B2879">
        <v>145</v>
      </c>
      <c r="C2879">
        <v>2024</v>
      </c>
      <c r="D2879">
        <v>1</v>
      </c>
      <c r="E2879">
        <v>99</v>
      </c>
      <c r="F2879">
        <v>99</v>
      </c>
      <c r="G2879">
        <v>99</v>
      </c>
      <c r="H2879">
        <v>99</v>
      </c>
      <c r="I2879">
        <v>99</v>
      </c>
      <c r="J2879">
        <v>160</v>
      </c>
      <c r="K2879">
        <v>999</v>
      </c>
      <c r="M2879">
        <v>99</v>
      </c>
      <c r="N2879">
        <v>99</v>
      </c>
      <c r="O2879">
        <v>99</v>
      </c>
      <c r="P2879">
        <v>99</v>
      </c>
      <c r="Q2879">
        <v>75</v>
      </c>
      <c r="R2879">
        <v>11488</v>
      </c>
      <c r="S2879">
        <v>11457</v>
      </c>
      <c r="T2879">
        <v>4.3464484679665745</v>
      </c>
      <c r="U2879">
        <v>60.501876582002254</v>
      </c>
      <c r="V2879">
        <v>92.933102066788607</v>
      </c>
      <c r="W2879">
        <v>85.69515492711902</v>
      </c>
      <c r="X2879">
        <v>1.3666434540389969</v>
      </c>
      <c r="Y2879">
        <v>2.7332869080779938</v>
      </c>
      <c r="Z2879">
        <v>0</v>
      </c>
      <c r="AA2879">
        <v>8.6908558195152068</v>
      </c>
      <c r="AB2879">
        <v>2.8835326213239623</v>
      </c>
      <c r="AC2879">
        <v>-25.055687046243833</v>
      </c>
      <c r="AD2879">
        <v>10.470765164289295</v>
      </c>
      <c r="AE2879">
        <v>10.660913874810012</v>
      </c>
      <c r="AF2879">
        <v>114</v>
      </c>
      <c r="AG2879">
        <v>1</v>
      </c>
      <c r="AH2879">
        <v>0</v>
      </c>
      <c r="AI2879">
        <v>39</v>
      </c>
      <c r="AJ2879">
        <v>571</v>
      </c>
      <c r="AK2879">
        <v>98</v>
      </c>
      <c r="AL2879">
        <v>661</v>
      </c>
      <c r="AM2879">
        <v>1</v>
      </c>
      <c r="AN2879">
        <v>229</v>
      </c>
      <c r="AO2879">
        <v>119</v>
      </c>
      <c r="AP2879">
        <v>42</v>
      </c>
    </row>
    <row r="2880" spans="1:42">
      <c r="A2880">
        <v>16</v>
      </c>
      <c r="B2880">
        <v>146</v>
      </c>
      <c r="C2880">
        <v>2024</v>
      </c>
      <c r="D2880">
        <v>2</v>
      </c>
      <c r="E2880">
        <v>99</v>
      </c>
      <c r="F2880">
        <v>99</v>
      </c>
      <c r="G2880">
        <v>99</v>
      </c>
      <c r="H2880">
        <v>99</v>
      </c>
      <c r="I2880">
        <v>99</v>
      </c>
      <c r="J2880">
        <v>160</v>
      </c>
      <c r="K2880">
        <v>999</v>
      </c>
      <c r="M2880">
        <v>99</v>
      </c>
      <c r="N2880">
        <v>99</v>
      </c>
      <c r="O2880">
        <v>99</v>
      </c>
      <c r="P2880">
        <v>99</v>
      </c>
      <c r="Q2880">
        <v>76</v>
      </c>
      <c r="R2880">
        <v>10978</v>
      </c>
      <c r="S2880">
        <v>10964</v>
      </c>
      <c r="T2880">
        <v>4.3100746948442348</v>
      </c>
      <c r="U2880">
        <v>60.627690623859891</v>
      </c>
      <c r="V2880">
        <v>91.920391091814849</v>
      </c>
      <c r="W2880">
        <v>84.797728931047146</v>
      </c>
      <c r="X2880">
        <v>0.22772818364000741</v>
      </c>
      <c r="Y2880">
        <v>0.45545636728001482</v>
      </c>
      <c r="Z2880">
        <v>0</v>
      </c>
      <c r="AA2880">
        <v>9.0114367190357356</v>
      </c>
      <c r="AB2880">
        <v>2.8298171523126951</v>
      </c>
      <c r="AC2880">
        <v>-28.234524124106795</v>
      </c>
      <c r="AD2880">
        <v>10.005924440596088</v>
      </c>
      <c r="AE2880">
        <v>10.095329570834782</v>
      </c>
      <c r="AF2880">
        <v>162</v>
      </c>
      <c r="AG2880">
        <v>0</v>
      </c>
      <c r="AH2880">
        <v>0</v>
      </c>
      <c r="AI2880">
        <v>90</v>
      </c>
      <c r="AJ2880">
        <v>799</v>
      </c>
      <c r="AK2880">
        <v>127</v>
      </c>
      <c r="AL2880">
        <v>422</v>
      </c>
      <c r="AM2880">
        <v>0</v>
      </c>
      <c r="AN2880">
        <v>316</v>
      </c>
      <c r="AO2880">
        <v>119</v>
      </c>
      <c r="AP2880">
        <v>42</v>
      </c>
    </row>
    <row r="2881" spans="1:42">
      <c r="A2881">
        <v>16</v>
      </c>
      <c r="B2881">
        <v>147</v>
      </c>
      <c r="C2881">
        <v>2024</v>
      </c>
      <c r="D2881">
        <v>3</v>
      </c>
      <c r="E2881">
        <v>99</v>
      </c>
      <c r="F2881">
        <v>99</v>
      </c>
      <c r="G2881">
        <v>99</v>
      </c>
      <c r="H2881">
        <v>99</v>
      </c>
      <c r="I2881">
        <v>99</v>
      </c>
      <c r="J2881">
        <v>160</v>
      </c>
      <c r="K2881">
        <v>999</v>
      </c>
      <c r="M2881">
        <v>99</v>
      </c>
      <c r="N2881">
        <v>99</v>
      </c>
      <c r="O2881">
        <v>99</v>
      </c>
      <c r="P2881">
        <v>99</v>
      </c>
      <c r="Q2881">
        <v>74</v>
      </c>
      <c r="R2881">
        <v>9340</v>
      </c>
      <c r="S2881">
        <v>9264</v>
      </c>
      <c r="T2881">
        <v>4.3031049250535309</v>
      </c>
      <c r="U2881">
        <v>60.594667530224527</v>
      </c>
      <c r="V2881">
        <v>90.88814306056824</v>
      </c>
      <c r="W2881">
        <v>83.649017702936263</v>
      </c>
      <c r="X2881">
        <v>1.2955032119914351</v>
      </c>
      <c r="Y2881">
        <v>2.5910064239828703</v>
      </c>
      <c r="Z2881">
        <v>0</v>
      </c>
      <c r="AA2881">
        <v>7.6565866686808226</v>
      </c>
      <c r="AB2881">
        <v>2.7521183663843241</v>
      </c>
      <c r="AC2881">
        <v>-23.043831356122535</v>
      </c>
      <c r="AD2881">
        <v>8.5129654103814385</v>
      </c>
      <c r="AE2881">
        <v>8.4144676534212053</v>
      </c>
      <c r="AF2881">
        <v>89</v>
      </c>
      <c r="AG2881">
        <v>0</v>
      </c>
      <c r="AH2881">
        <v>0</v>
      </c>
      <c r="AI2881">
        <v>54</v>
      </c>
      <c r="AJ2881">
        <v>285</v>
      </c>
      <c r="AK2881">
        <v>84</v>
      </c>
      <c r="AL2881">
        <v>304</v>
      </c>
      <c r="AM2881">
        <v>0</v>
      </c>
      <c r="AN2881">
        <v>151</v>
      </c>
      <c r="AO2881">
        <v>82</v>
      </c>
      <c r="AP2881">
        <v>41</v>
      </c>
    </row>
    <row r="2882" spans="1:42">
      <c r="A2882">
        <v>16</v>
      </c>
      <c r="B2882">
        <v>148</v>
      </c>
      <c r="C2882">
        <v>2024</v>
      </c>
      <c r="D2882">
        <v>4</v>
      </c>
      <c r="E2882">
        <v>99</v>
      </c>
      <c r="F2882">
        <v>99</v>
      </c>
      <c r="G2882">
        <v>99</v>
      </c>
      <c r="H2882">
        <v>99</v>
      </c>
      <c r="I2882">
        <v>99</v>
      </c>
      <c r="J2882">
        <v>160</v>
      </c>
      <c r="K2882">
        <v>999</v>
      </c>
      <c r="M2882">
        <v>99</v>
      </c>
      <c r="N2882">
        <v>99</v>
      </c>
      <c r="O2882">
        <v>99</v>
      </c>
      <c r="P2882">
        <v>99</v>
      </c>
      <c r="Q2882">
        <v>76</v>
      </c>
      <c r="R2882">
        <v>11507</v>
      </c>
      <c r="S2882">
        <v>11483</v>
      </c>
      <c r="T2882">
        <v>4.1525158599113592</v>
      </c>
      <c r="U2882">
        <v>60.685012627362177</v>
      </c>
      <c r="V2882">
        <v>90.280577751707739</v>
      </c>
      <c r="W2882">
        <v>83.267978751197376</v>
      </c>
      <c r="X2882">
        <v>0.93855913791605106</v>
      </c>
      <c r="Y2882">
        <v>1.8771182758321019</v>
      </c>
      <c r="Z2882">
        <v>0</v>
      </c>
      <c r="AA2882">
        <v>7.9736398192943296</v>
      </c>
      <c r="AB2882">
        <v>2.7903881168800662</v>
      </c>
      <c r="AC2882">
        <v>-25.275635607077859</v>
      </c>
      <c r="AD2882">
        <v>10.488082759877868</v>
      </c>
      <c r="AE2882">
        <v>10.382468951742595</v>
      </c>
      <c r="AF2882">
        <v>92</v>
      </c>
      <c r="AG2882">
        <v>0</v>
      </c>
      <c r="AH2882">
        <v>0</v>
      </c>
      <c r="AI2882">
        <v>44</v>
      </c>
      <c r="AJ2882">
        <v>496</v>
      </c>
      <c r="AK2882">
        <v>101</v>
      </c>
      <c r="AL2882">
        <v>498</v>
      </c>
      <c r="AM2882">
        <v>0</v>
      </c>
      <c r="AN2882">
        <v>198</v>
      </c>
      <c r="AO2882">
        <v>87</v>
      </c>
      <c r="AP2882">
        <v>45</v>
      </c>
    </row>
    <row r="2883" spans="1:42">
      <c r="A2883">
        <v>16</v>
      </c>
      <c r="B2883">
        <v>149</v>
      </c>
      <c r="C2883">
        <v>2024</v>
      </c>
      <c r="D2883">
        <v>5</v>
      </c>
      <c r="E2883">
        <v>99</v>
      </c>
      <c r="F2883">
        <v>99</v>
      </c>
      <c r="G2883">
        <v>99</v>
      </c>
      <c r="H2883">
        <v>99</v>
      </c>
      <c r="I2883">
        <v>99</v>
      </c>
      <c r="J2883">
        <v>160</v>
      </c>
      <c r="K2883">
        <v>999</v>
      </c>
      <c r="M2883">
        <v>99</v>
      </c>
      <c r="N2883">
        <v>99</v>
      </c>
      <c r="O2883">
        <v>99</v>
      </c>
      <c r="P2883">
        <v>99</v>
      </c>
      <c r="Q2883">
        <v>72</v>
      </c>
      <c r="R2883">
        <v>10458</v>
      </c>
      <c r="S2883">
        <v>10435</v>
      </c>
      <c r="T2883">
        <v>4.3910881621725002</v>
      </c>
      <c r="U2883">
        <v>60.676665069477743</v>
      </c>
      <c r="V2883">
        <v>90.702200746404174</v>
      </c>
      <c r="W2883">
        <v>83.645740297077268</v>
      </c>
      <c r="X2883">
        <v>0.36335819468349601</v>
      </c>
      <c r="Y2883">
        <v>0.72671638936699201</v>
      </c>
      <c r="Z2883">
        <v>0</v>
      </c>
      <c r="AA2883">
        <v>7.960107641917725</v>
      </c>
      <c r="AB2883">
        <v>2.8459752757514072</v>
      </c>
      <c r="AC2883">
        <v>-27.549668081795502</v>
      </c>
      <c r="AD2883">
        <v>9.5319691929089032</v>
      </c>
      <c r="AE2883">
        <v>9.4777126214946321</v>
      </c>
      <c r="AF2883">
        <v>100</v>
      </c>
      <c r="AG2883">
        <v>0</v>
      </c>
      <c r="AH2883">
        <v>0</v>
      </c>
      <c r="AI2883">
        <v>42</v>
      </c>
      <c r="AJ2883">
        <v>598</v>
      </c>
      <c r="AK2883">
        <v>74</v>
      </c>
      <c r="AL2883">
        <v>601</v>
      </c>
      <c r="AM2883">
        <v>0</v>
      </c>
      <c r="AN2883">
        <v>252</v>
      </c>
      <c r="AO2883">
        <v>56</v>
      </c>
      <c r="AP2883">
        <v>38</v>
      </c>
    </row>
    <row r="2884" spans="1:42">
      <c r="A2884">
        <v>16</v>
      </c>
      <c r="B2884">
        <v>150</v>
      </c>
      <c r="C2884">
        <v>2024</v>
      </c>
      <c r="D2884">
        <v>6</v>
      </c>
      <c r="E2884">
        <v>99</v>
      </c>
      <c r="F2884">
        <v>99</v>
      </c>
      <c r="G2884">
        <v>99</v>
      </c>
      <c r="H2884">
        <v>99</v>
      </c>
      <c r="I2884">
        <v>99</v>
      </c>
      <c r="J2884">
        <v>160</v>
      </c>
      <c r="K2884">
        <v>999</v>
      </c>
      <c r="M2884">
        <v>99</v>
      </c>
      <c r="N2884">
        <v>99</v>
      </c>
      <c r="O2884">
        <v>99</v>
      </c>
      <c r="P2884">
        <v>99</v>
      </c>
      <c r="Q2884">
        <v>73</v>
      </c>
      <c r="R2884">
        <v>9500</v>
      </c>
      <c r="S2884">
        <v>9480</v>
      </c>
      <c r="T2884">
        <v>4.9383157894736813</v>
      </c>
      <c r="U2884">
        <v>60.202953586497905</v>
      </c>
      <c r="V2884">
        <v>89.8884645098764</v>
      </c>
      <c r="W2884">
        <v>82.905755274261551</v>
      </c>
      <c r="X2884">
        <v>2.2210526315789472</v>
      </c>
      <c r="Y2884">
        <v>4.4421052631578943</v>
      </c>
      <c r="Z2884">
        <v>0</v>
      </c>
      <c r="AA2884">
        <v>7.9481235982686531</v>
      </c>
      <c r="AB2884">
        <v>3.1806627845310151</v>
      </c>
      <c r="AC2884">
        <v>-22.302372453611795</v>
      </c>
      <c r="AD2884">
        <v>8.6587977942851939</v>
      </c>
      <c r="AE2884">
        <v>8.5341499803369896</v>
      </c>
      <c r="AF2884">
        <v>105</v>
      </c>
      <c r="AG2884">
        <v>0</v>
      </c>
      <c r="AH2884">
        <v>0</v>
      </c>
      <c r="AI2884">
        <v>43</v>
      </c>
      <c r="AJ2884">
        <v>672</v>
      </c>
      <c r="AK2884">
        <v>158</v>
      </c>
      <c r="AL2884">
        <v>805</v>
      </c>
      <c r="AM2884">
        <v>0</v>
      </c>
      <c r="AN2884">
        <v>235</v>
      </c>
      <c r="AO2884">
        <v>38</v>
      </c>
      <c r="AP2884">
        <v>41</v>
      </c>
    </row>
    <row r="2885" spans="1:42">
      <c r="A2885">
        <v>16</v>
      </c>
      <c r="B2885">
        <v>151</v>
      </c>
      <c r="C2885">
        <v>2024</v>
      </c>
      <c r="D2885">
        <v>7</v>
      </c>
      <c r="E2885">
        <v>99</v>
      </c>
      <c r="F2885">
        <v>99</v>
      </c>
      <c r="G2885">
        <v>99</v>
      </c>
      <c r="H2885">
        <v>99</v>
      </c>
      <c r="I2885">
        <v>99</v>
      </c>
      <c r="J2885">
        <v>160</v>
      </c>
      <c r="K2885">
        <v>999</v>
      </c>
      <c r="M2885">
        <v>99</v>
      </c>
      <c r="N2885">
        <v>99</v>
      </c>
      <c r="O2885">
        <v>99</v>
      </c>
      <c r="P2885">
        <v>99</v>
      </c>
      <c r="Q2885">
        <v>68</v>
      </c>
      <c r="R2885">
        <v>10757</v>
      </c>
      <c r="S2885">
        <v>10720</v>
      </c>
      <c r="T2885">
        <v>4.7569024821046764</v>
      </c>
      <c r="U2885">
        <v>60.336847014925389</v>
      </c>
      <c r="V2885">
        <v>90.569646351126096</v>
      </c>
      <c r="W2885">
        <v>83.493880597015007</v>
      </c>
      <c r="X2885">
        <v>0.52059124291159253</v>
      </c>
      <c r="Y2885">
        <v>1.0411824858231851</v>
      </c>
      <c r="Z2885">
        <v>0</v>
      </c>
      <c r="AA2885">
        <v>8.2889975998083987</v>
      </c>
      <c r="AB2885">
        <v>2.8437980015482478</v>
      </c>
      <c r="AC2885">
        <v>-27.231594567790847</v>
      </c>
      <c r="AD2885">
        <v>9.8044934603290326</v>
      </c>
      <c r="AE2885">
        <v>9.7188904168758619</v>
      </c>
      <c r="AF2885">
        <v>79</v>
      </c>
      <c r="AG2885">
        <v>0</v>
      </c>
      <c r="AH2885">
        <v>0</v>
      </c>
      <c r="AI2885">
        <v>49</v>
      </c>
      <c r="AJ2885">
        <v>737</v>
      </c>
      <c r="AK2885">
        <v>160</v>
      </c>
      <c r="AL2885">
        <v>978</v>
      </c>
      <c r="AM2885">
        <v>0</v>
      </c>
      <c r="AN2885">
        <v>204</v>
      </c>
      <c r="AO2885">
        <v>50</v>
      </c>
      <c r="AP2885">
        <v>39</v>
      </c>
    </row>
    <row r="2886" spans="1:42">
      <c r="A2886">
        <v>16</v>
      </c>
      <c r="B2886">
        <v>152</v>
      </c>
      <c r="C2886">
        <v>2024</v>
      </c>
      <c r="D2886">
        <v>8</v>
      </c>
      <c r="E2886">
        <v>99</v>
      </c>
      <c r="F2886">
        <v>99</v>
      </c>
      <c r="G2886">
        <v>99</v>
      </c>
      <c r="H2886">
        <v>99</v>
      </c>
      <c r="I2886">
        <v>99</v>
      </c>
      <c r="J2886">
        <v>160</v>
      </c>
      <c r="K2886">
        <v>999</v>
      </c>
      <c r="M2886">
        <v>99</v>
      </c>
      <c r="N2886">
        <v>99</v>
      </c>
      <c r="O2886">
        <v>99</v>
      </c>
      <c r="P2886">
        <v>99</v>
      </c>
      <c r="Q2886">
        <v>78</v>
      </c>
      <c r="R2886">
        <v>10044</v>
      </c>
      <c r="S2886">
        <v>9994</v>
      </c>
      <c r="T2886">
        <v>5.3039625647152526</v>
      </c>
      <c r="U2886">
        <v>60.043526115669394</v>
      </c>
      <c r="V2886">
        <v>91.458612979272004</v>
      </c>
      <c r="W2886">
        <v>84.255713428057177</v>
      </c>
      <c r="X2886">
        <v>1.4436479490242933</v>
      </c>
      <c r="Y2886">
        <v>2.8872958980485866</v>
      </c>
      <c r="Z2886">
        <v>0</v>
      </c>
      <c r="AA2886">
        <v>8.3391412412951489</v>
      </c>
      <c r="AB2886">
        <v>2.9354346662762398</v>
      </c>
      <c r="AC2886">
        <v>-18.466665370357717</v>
      </c>
      <c r="AD2886">
        <v>9.1546278995579495</v>
      </c>
      <c r="AE2886">
        <v>9.1433629349847418</v>
      </c>
      <c r="AF2886">
        <v>95</v>
      </c>
      <c r="AG2886">
        <v>0</v>
      </c>
      <c r="AH2886">
        <v>0</v>
      </c>
      <c r="AI2886">
        <v>47</v>
      </c>
      <c r="AJ2886">
        <v>522</v>
      </c>
      <c r="AK2886">
        <v>136</v>
      </c>
      <c r="AL2886">
        <v>872</v>
      </c>
      <c r="AM2886">
        <v>0</v>
      </c>
      <c r="AN2886">
        <v>139</v>
      </c>
      <c r="AO2886">
        <v>58</v>
      </c>
      <c r="AP2886">
        <v>42</v>
      </c>
    </row>
    <row r="2887" spans="1:42">
      <c r="A2887">
        <v>16</v>
      </c>
      <c r="B2887">
        <v>153</v>
      </c>
      <c r="C2887">
        <v>2024</v>
      </c>
      <c r="D2887">
        <v>9</v>
      </c>
      <c r="E2887">
        <v>99</v>
      </c>
      <c r="F2887">
        <v>99</v>
      </c>
      <c r="G2887">
        <v>99</v>
      </c>
      <c r="H2887">
        <v>99</v>
      </c>
      <c r="I2887">
        <v>99</v>
      </c>
      <c r="J2887">
        <v>160</v>
      </c>
      <c r="K2887">
        <v>999</v>
      </c>
      <c r="M2887">
        <v>99</v>
      </c>
      <c r="N2887">
        <v>99</v>
      </c>
      <c r="O2887">
        <v>99</v>
      </c>
      <c r="P2887">
        <v>99</v>
      </c>
      <c r="Q2887">
        <v>89</v>
      </c>
      <c r="R2887">
        <v>10967</v>
      </c>
      <c r="S2887">
        <v>10937</v>
      </c>
      <c r="T2887">
        <v>5.0455001367739589</v>
      </c>
      <c r="U2887">
        <v>60.244582609490735</v>
      </c>
      <c r="V2887">
        <v>92.041323839252769</v>
      </c>
      <c r="W2887">
        <v>84.873873091341196</v>
      </c>
      <c r="X2887">
        <v>0.27354791647670273</v>
      </c>
      <c r="Y2887">
        <v>0.54709583295340547</v>
      </c>
      <c r="Z2887">
        <v>0</v>
      </c>
      <c r="AA2887">
        <v>8.2945969713467829</v>
      </c>
      <c r="AB2887">
        <v>2.9157933290661089</v>
      </c>
      <c r="AC2887">
        <v>-29.657154575184844</v>
      </c>
      <c r="AD2887">
        <v>9.9958984642027051</v>
      </c>
      <c r="AE2887">
        <v>10.079511545008861</v>
      </c>
      <c r="AF2887">
        <v>173</v>
      </c>
      <c r="AG2887">
        <v>0</v>
      </c>
      <c r="AH2887">
        <v>0</v>
      </c>
      <c r="AI2887">
        <v>58</v>
      </c>
      <c r="AJ2887">
        <v>774</v>
      </c>
      <c r="AK2887">
        <v>197</v>
      </c>
      <c r="AL2887">
        <v>1225</v>
      </c>
      <c r="AM2887">
        <v>0</v>
      </c>
      <c r="AN2887">
        <v>301</v>
      </c>
      <c r="AO2887">
        <v>46</v>
      </c>
      <c r="AP2887">
        <v>47</v>
      </c>
    </row>
    <row r="2888" spans="1:42">
      <c r="A2888">
        <v>16</v>
      </c>
      <c r="B2888">
        <v>154</v>
      </c>
      <c r="C2888">
        <v>2024</v>
      </c>
      <c r="D2888">
        <v>10</v>
      </c>
      <c r="E2888">
        <v>99</v>
      </c>
      <c r="F2888">
        <v>99</v>
      </c>
      <c r="G2888">
        <v>99</v>
      </c>
      <c r="H2888">
        <v>99</v>
      </c>
      <c r="I2888">
        <v>99</v>
      </c>
      <c r="J2888">
        <v>160</v>
      </c>
      <c r="K2888">
        <v>999</v>
      </c>
      <c r="M2888">
        <v>99</v>
      </c>
      <c r="N2888">
        <v>99</v>
      </c>
      <c r="O2888">
        <v>99</v>
      </c>
      <c r="P2888">
        <v>99</v>
      </c>
      <c r="Q2888">
        <v>86</v>
      </c>
      <c r="R2888">
        <v>10918</v>
      </c>
      <c r="S2888">
        <v>10904</v>
      </c>
      <c r="T2888">
        <v>5.1097270562374062</v>
      </c>
      <c r="U2888">
        <v>60.127292736610407</v>
      </c>
      <c r="V2888">
        <v>91.567697283651057</v>
      </c>
      <c r="W2888">
        <v>84.479126925898626</v>
      </c>
      <c r="X2888">
        <v>1.0716248397142336</v>
      </c>
      <c r="Y2888">
        <v>2.1432496794284672</v>
      </c>
      <c r="Z2888">
        <v>0</v>
      </c>
      <c r="AA2888">
        <v>8.5086523724504151</v>
      </c>
      <c r="AB2888">
        <v>2.909545439810576</v>
      </c>
      <c r="AC2888">
        <v>-29.970284291574092</v>
      </c>
      <c r="AD2888">
        <v>9.9512372966321845</v>
      </c>
      <c r="AE2888">
        <v>10.002360732448791</v>
      </c>
      <c r="AF2888">
        <v>97</v>
      </c>
      <c r="AG2888">
        <v>0</v>
      </c>
      <c r="AH2888">
        <v>0</v>
      </c>
      <c r="AI2888">
        <v>53</v>
      </c>
      <c r="AJ2888">
        <v>664</v>
      </c>
      <c r="AK2888">
        <v>54</v>
      </c>
      <c r="AL2888">
        <v>942</v>
      </c>
      <c r="AM2888">
        <v>0</v>
      </c>
      <c r="AN2888">
        <v>244</v>
      </c>
      <c r="AO2888">
        <v>73</v>
      </c>
      <c r="AP2888">
        <v>43</v>
      </c>
    </row>
    <row r="2889" spans="1:42">
      <c r="A2889">
        <v>16</v>
      </c>
      <c r="B2889">
        <v>155</v>
      </c>
      <c r="C2889">
        <v>2024</v>
      </c>
      <c r="D2889">
        <v>11</v>
      </c>
      <c r="E2889">
        <v>99</v>
      </c>
      <c r="F2889">
        <v>99</v>
      </c>
      <c r="G2889">
        <v>99</v>
      </c>
      <c r="H2889">
        <v>99</v>
      </c>
      <c r="I2889">
        <v>99</v>
      </c>
      <c r="J2889">
        <v>160</v>
      </c>
      <c r="K2889">
        <v>999</v>
      </c>
      <c r="M2889">
        <v>99</v>
      </c>
      <c r="N2889">
        <v>99</v>
      </c>
      <c r="O2889">
        <v>99</v>
      </c>
      <c r="P2889">
        <v>99</v>
      </c>
      <c r="Q2889">
        <v>54</v>
      </c>
      <c r="R2889">
        <v>3758</v>
      </c>
      <c r="S2889">
        <v>3754</v>
      </c>
      <c r="T2889">
        <v>5.0604044704630118</v>
      </c>
      <c r="U2889">
        <v>60.22322855620672</v>
      </c>
      <c r="V2889">
        <v>92.821698025536946</v>
      </c>
      <c r="W2889">
        <v>85.6381726158764</v>
      </c>
      <c r="X2889">
        <v>2.6875997871208095</v>
      </c>
      <c r="Y2889">
        <v>5.375199574241619</v>
      </c>
      <c r="Z2889">
        <v>0</v>
      </c>
      <c r="AA2889">
        <v>8.6067835722032378</v>
      </c>
      <c r="AB2889">
        <v>2.8521054887934914</v>
      </c>
      <c r="AC2889">
        <v>-31.884778761428841</v>
      </c>
      <c r="AD2889">
        <v>3.4252381169393433</v>
      </c>
      <c r="AE2889">
        <v>3.490831718041524</v>
      </c>
      <c r="AF2889">
        <v>27</v>
      </c>
      <c r="AG2889">
        <v>0</v>
      </c>
      <c r="AH2889">
        <v>0</v>
      </c>
      <c r="AI2889">
        <v>18</v>
      </c>
      <c r="AJ2889">
        <v>143</v>
      </c>
      <c r="AK2889">
        <v>24</v>
      </c>
      <c r="AL2889">
        <v>241</v>
      </c>
      <c r="AM2889">
        <v>0</v>
      </c>
      <c r="AN2889">
        <v>73</v>
      </c>
      <c r="AO2889">
        <v>45</v>
      </c>
      <c r="AP2889">
        <v>24</v>
      </c>
    </row>
    <row r="2890" spans="1:42">
      <c r="A2890">
        <v>16</v>
      </c>
      <c r="B2890">
        <v>156</v>
      </c>
      <c r="C2890">
        <v>2024</v>
      </c>
      <c r="D2890">
        <v>12</v>
      </c>
      <c r="E2890">
        <v>99</v>
      </c>
      <c r="F2890">
        <v>99</v>
      </c>
      <c r="G2890">
        <v>99</v>
      </c>
      <c r="H2890">
        <v>99</v>
      </c>
      <c r="I2890">
        <v>99</v>
      </c>
      <c r="J2890">
        <v>160</v>
      </c>
      <c r="K2890">
        <v>999</v>
      </c>
      <c r="M2890">
        <v>99</v>
      </c>
      <c r="N2890">
        <v>99</v>
      </c>
      <c r="O2890">
        <v>99</v>
      </c>
      <c r="P2890">
        <v>99</v>
      </c>
      <c r="R2890">
        <v>0</v>
      </c>
    </row>
    <row r="2891" spans="1:42">
      <c r="A2891">
        <v>16</v>
      </c>
      <c r="B2891">
        <v>157</v>
      </c>
      <c r="C2891">
        <v>2024</v>
      </c>
      <c r="D2891">
        <v>1</v>
      </c>
      <c r="E2891">
        <v>99</v>
      </c>
      <c r="F2891">
        <v>99</v>
      </c>
      <c r="G2891">
        <v>99</v>
      </c>
      <c r="H2891">
        <v>99</v>
      </c>
      <c r="I2891">
        <v>99</v>
      </c>
      <c r="J2891">
        <v>171</v>
      </c>
      <c r="K2891">
        <v>999</v>
      </c>
      <c r="M2891">
        <v>99</v>
      </c>
      <c r="N2891">
        <v>99</v>
      </c>
      <c r="O2891">
        <v>99</v>
      </c>
      <c r="P2891">
        <v>99</v>
      </c>
      <c r="Q2891">
        <v>54</v>
      </c>
      <c r="R2891">
        <v>6670</v>
      </c>
      <c r="S2891">
        <v>6635</v>
      </c>
      <c r="T2891">
        <v>3.2151424287856054</v>
      </c>
      <c r="U2891">
        <v>61.012358703843262</v>
      </c>
      <c r="V2891">
        <v>90.916795188847772</v>
      </c>
      <c r="W2891">
        <v>83.736262245666879</v>
      </c>
      <c r="X2891">
        <v>7.4962518740629702E-2</v>
      </c>
      <c r="Y2891">
        <v>0.1499250374812594</v>
      </c>
      <c r="Z2891">
        <v>0</v>
      </c>
      <c r="AA2891">
        <v>8.5506915711951148</v>
      </c>
      <c r="AB2891">
        <v>2.3277425369238358</v>
      </c>
      <c r="AC2891">
        <v>-29.521998456407886</v>
      </c>
      <c r="AD2891">
        <v>8.8804271125963599</v>
      </c>
      <c r="AE2891">
        <v>8.8216761654862808</v>
      </c>
      <c r="AF2891">
        <v>96</v>
      </c>
      <c r="AG2891">
        <v>0</v>
      </c>
      <c r="AH2891">
        <v>0</v>
      </c>
      <c r="AI2891">
        <v>29</v>
      </c>
      <c r="AJ2891">
        <v>608</v>
      </c>
      <c r="AK2891">
        <v>154</v>
      </c>
      <c r="AL2891">
        <v>965</v>
      </c>
      <c r="AM2891">
        <v>1</v>
      </c>
      <c r="AN2891">
        <v>58</v>
      </c>
      <c r="AO2891">
        <v>48</v>
      </c>
      <c r="AP2891">
        <v>27</v>
      </c>
    </row>
    <row r="2892" spans="1:42">
      <c r="A2892">
        <v>16</v>
      </c>
      <c r="B2892">
        <v>158</v>
      </c>
      <c r="C2892">
        <v>2024</v>
      </c>
      <c r="D2892">
        <v>2</v>
      </c>
      <c r="E2892">
        <v>99</v>
      </c>
      <c r="F2892">
        <v>99</v>
      </c>
      <c r="G2892">
        <v>99</v>
      </c>
      <c r="H2892">
        <v>99</v>
      </c>
      <c r="I2892">
        <v>99</v>
      </c>
      <c r="J2892">
        <v>171</v>
      </c>
      <c r="K2892">
        <v>999</v>
      </c>
      <c r="M2892">
        <v>99</v>
      </c>
      <c r="N2892">
        <v>99</v>
      </c>
      <c r="O2892">
        <v>99</v>
      </c>
      <c r="P2892">
        <v>99</v>
      </c>
      <c r="Q2892">
        <v>57</v>
      </c>
      <c r="R2892">
        <v>6452</v>
      </c>
      <c r="S2892">
        <v>6439</v>
      </c>
      <c r="T2892">
        <v>3.235275883446993</v>
      </c>
      <c r="U2892">
        <v>61.014132629290259</v>
      </c>
      <c r="V2892">
        <v>91.824131019045723</v>
      </c>
      <c r="W2892">
        <v>84.695294300357219</v>
      </c>
      <c r="X2892">
        <v>0.13949163050216981</v>
      </c>
      <c r="Y2892">
        <v>0.27898326100433962</v>
      </c>
      <c r="Z2892">
        <v>0</v>
      </c>
      <c r="AA2892">
        <v>7.8669038594870191</v>
      </c>
      <c r="AB2892">
        <v>2.3642426720061955</v>
      </c>
      <c r="AC2892">
        <v>-34.197255343262498</v>
      </c>
      <c r="AD2892">
        <v>8.5901822684365374</v>
      </c>
      <c r="AE2892">
        <v>8.659131186600419</v>
      </c>
      <c r="AF2892">
        <v>118</v>
      </c>
      <c r="AG2892">
        <v>0</v>
      </c>
      <c r="AH2892">
        <v>0</v>
      </c>
      <c r="AI2892">
        <v>24</v>
      </c>
      <c r="AJ2892">
        <v>673</v>
      </c>
      <c r="AK2892">
        <v>211</v>
      </c>
      <c r="AL2892">
        <v>613</v>
      </c>
      <c r="AM2892">
        <v>0</v>
      </c>
      <c r="AN2892">
        <v>43</v>
      </c>
      <c r="AO2892">
        <v>48</v>
      </c>
      <c r="AP2892">
        <v>23</v>
      </c>
    </row>
    <row r="2893" spans="1:42">
      <c r="A2893">
        <v>16</v>
      </c>
      <c r="B2893">
        <v>159</v>
      </c>
      <c r="C2893">
        <v>2024</v>
      </c>
      <c r="D2893">
        <v>3</v>
      </c>
      <c r="E2893">
        <v>99</v>
      </c>
      <c r="F2893">
        <v>99</v>
      </c>
      <c r="G2893">
        <v>99</v>
      </c>
      <c r="H2893">
        <v>99</v>
      </c>
      <c r="I2893">
        <v>99</v>
      </c>
      <c r="J2893">
        <v>171</v>
      </c>
      <c r="K2893">
        <v>999</v>
      </c>
      <c r="M2893">
        <v>99</v>
      </c>
      <c r="N2893">
        <v>99</v>
      </c>
      <c r="O2893">
        <v>99</v>
      </c>
      <c r="P2893">
        <v>99</v>
      </c>
      <c r="Q2893">
        <v>59</v>
      </c>
      <c r="R2893">
        <v>6576</v>
      </c>
      <c r="S2893">
        <v>6551</v>
      </c>
      <c r="T2893">
        <v>3.5927615571776159</v>
      </c>
      <c r="U2893">
        <v>60.900320561746305</v>
      </c>
      <c r="V2893">
        <v>90.317126742702001</v>
      </c>
      <c r="W2893">
        <v>83.23275835750259</v>
      </c>
      <c r="X2893">
        <v>1.5206812652068129E-2</v>
      </c>
      <c r="Y2893">
        <v>3.0413625304136258E-2</v>
      </c>
      <c r="Z2893">
        <v>0</v>
      </c>
      <c r="AA2893">
        <v>8.6282584128361943</v>
      </c>
      <c r="AB2893">
        <v>2.3933170746639738</v>
      </c>
      <c r="AC2893">
        <v>-28.120222957567815</v>
      </c>
      <c r="AD2893">
        <v>8.7552756660320306</v>
      </c>
      <c r="AE2893">
        <v>8.6576195981632615</v>
      </c>
      <c r="AF2893">
        <v>149</v>
      </c>
      <c r="AG2893">
        <v>0</v>
      </c>
      <c r="AH2893">
        <v>0</v>
      </c>
      <c r="AI2893">
        <v>35</v>
      </c>
      <c r="AJ2893">
        <v>826</v>
      </c>
      <c r="AK2893">
        <v>314</v>
      </c>
      <c r="AL2893">
        <v>589</v>
      </c>
      <c r="AM2893">
        <v>1</v>
      </c>
      <c r="AN2893">
        <v>50</v>
      </c>
      <c r="AO2893">
        <v>49</v>
      </c>
      <c r="AP2893">
        <v>28</v>
      </c>
    </row>
    <row r="2894" spans="1:42">
      <c r="A2894">
        <v>16</v>
      </c>
      <c r="B2894">
        <v>160</v>
      </c>
      <c r="C2894">
        <v>2024</v>
      </c>
      <c r="D2894">
        <v>4</v>
      </c>
      <c r="E2894">
        <v>99</v>
      </c>
      <c r="F2894">
        <v>99</v>
      </c>
      <c r="G2894">
        <v>99</v>
      </c>
      <c r="H2894">
        <v>99</v>
      </c>
      <c r="I2894">
        <v>99</v>
      </c>
      <c r="J2894">
        <v>171</v>
      </c>
      <c r="K2894">
        <v>999</v>
      </c>
      <c r="M2894">
        <v>99</v>
      </c>
      <c r="N2894">
        <v>99</v>
      </c>
      <c r="O2894">
        <v>99</v>
      </c>
      <c r="P2894">
        <v>99</v>
      </c>
      <c r="Q2894">
        <v>53</v>
      </c>
      <c r="R2894">
        <v>7456</v>
      </c>
      <c r="S2894">
        <v>7436</v>
      </c>
      <c r="T2894">
        <v>3.2599248927038622</v>
      </c>
      <c r="U2894">
        <v>61.085395373856919</v>
      </c>
      <c r="V2894">
        <v>90.673392363116079</v>
      </c>
      <c r="W2894">
        <v>83.597646584184986</v>
      </c>
      <c r="X2894">
        <v>0.14753218884120176</v>
      </c>
      <c r="Y2894">
        <v>0.29506437768240351</v>
      </c>
      <c r="Z2894">
        <v>0</v>
      </c>
      <c r="AA2894">
        <v>7.9674251810080943</v>
      </c>
      <c r="AB2894">
        <v>2.4220159164900745</v>
      </c>
      <c r="AC2894">
        <v>-29.322302643680182</v>
      </c>
      <c r="AD2894">
        <v>9.9269062296129622</v>
      </c>
      <c r="AE2894">
        <v>9.870293009668794</v>
      </c>
      <c r="AF2894">
        <v>143</v>
      </c>
      <c r="AG2894">
        <v>0</v>
      </c>
      <c r="AH2894">
        <v>0</v>
      </c>
      <c r="AI2894">
        <v>37</v>
      </c>
      <c r="AJ2894">
        <v>843</v>
      </c>
      <c r="AK2894">
        <v>142</v>
      </c>
      <c r="AL2894">
        <v>786</v>
      </c>
      <c r="AM2894">
        <v>0</v>
      </c>
      <c r="AN2894">
        <v>52</v>
      </c>
      <c r="AO2894">
        <v>77</v>
      </c>
      <c r="AP2894">
        <v>26</v>
      </c>
    </row>
    <row r="2895" spans="1:42">
      <c r="A2895">
        <v>16</v>
      </c>
      <c r="B2895">
        <v>161</v>
      </c>
      <c r="C2895">
        <v>2024</v>
      </c>
      <c r="D2895">
        <v>5</v>
      </c>
      <c r="E2895">
        <v>99</v>
      </c>
      <c r="F2895">
        <v>99</v>
      </c>
      <c r="G2895">
        <v>99</v>
      </c>
      <c r="H2895">
        <v>99</v>
      </c>
      <c r="I2895">
        <v>99</v>
      </c>
      <c r="J2895">
        <v>171</v>
      </c>
      <c r="K2895">
        <v>999</v>
      </c>
      <c r="M2895">
        <v>99</v>
      </c>
      <c r="N2895">
        <v>99</v>
      </c>
      <c r="O2895">
        <v>99</v>
      </c>
      <c r="P2895">
        <v>99</v>
      </c>
      <c r="Q2895">
        <v>58</v>
      </c>
      <c r="R2895">
        <v>7466</v>
      </c>
      <c r="S2895">
        <v>7421</v>
      </c>
      <c r="T2895">
        <v>4.5259844628984718</v>
      </c>
      <c r="U2895">
        <v>60.380137447783312</v>
      </c>
      <c r="V2895">
        <v>92.130061056271373</v>
      </c>
      <c r="W2895">
        <v>84.822476755154355</v>
      </c>
      <c r="X2895">
        <v>4.0182159121350113E-2</v>
      </c>
      <c r="Y2895">
        <v>8.0364318242700225E-2</v>
      </c>
      <c r="Z2895">
        <v>0</v>
      </c>
      <c r="AA2895">
        <v>7.5701047395027938</v>
      </c>
      <c r="AB2895">
        <v>2.3924552461459569</v>
      </c>
      <c r="AC2895">
        <v>-27.086058850544354</v>
      </c>
      <c r="AD2895">
        <v>9.9402202132900221</v>
      </c>
      <c r="AE2895">
        <v>9.9947053121822389</v>
      </c>
      <c r="AF2895">
        <v>104</v>
      </c>
      <c r="AG2895">
        <v>0</v>
      </c>
      <c r="AH2895">
        <v>0</v>
      </c>
      <c r="AI2895">
        <v>18</v>
      </c>
      <c r="AJ2895">
        <v>722</v>
      </c>
      <c r="AK2895">
        <v>153</v>
      </c>
      <c r="AL2895">
        <v>647</v>
      </c>
      <c r="AM2895">
        <v>0</v>
      </c>
      <c r="AN2895">
        <v>32</v>
      </c>
      <c r="AO2895">
        <v>49</v>
      </c>
      <c r="AP2895">
        <v>26</v>
      </c>
    </row>
    <row r="2896" spans="1:42">
      <c r="A2896">
        <v>16</v>
      </c>
      <c r="B2896">
        <v>162</v>
      </c>
      <c r="C2896">
        <v>2024</v>
      </c>
      <c r="D2896">
        <v>6</v>
      </c>
      <c r="E2896">
        <v>99</v>
      </c>
      <c r="F2896">
        <v>99</v>
      </c>
      <c r="G2896">
        <v>99</v>
      </c>
      <c r="H2896">
        <v>99</v>
      </c>
      <c r="I2896">
        <v>99</v>
      </c>
      <c r="J2896">
        <v>171</v>
      </c>
      <c r="K2896">
        <v>999</v>
      </c>
      <c r="M2896">
        <v>99</v>
      </c>
      <c r="N2896">
        <v>99</v>
      </c>
      <c r="O2896">
        <v>99</v>
      </c>
      <c r="P2896">
        <v>99</v>
      </c>
      <c r="Q2896">
        <v>58</v>
      </c>
      <c r="R2896">
        <v>6169</v>
      </c>
      <c r="S2896">
        <v>6154</v>
      </c>
      <c r="T2896">
        <v>4.237801912789755</v>
      </c>
      <c r="U2896">
        <v>60.562723431914215</v>
      </c>
      <c r="V2896">
        <v>89.490861320016251</v>
      </c>
      <c r="W2896">
        <v>82.516980825479251</v>
      </c>
      <c r="X2896">
        <v>9.7260496028529722E-2</v>
      </c>
      <c r="Y2896">
        <v>0.19452099205705944</v>
      </c>
      <c r="Z2896">
        <v>0</v>
      </c>
      <c r="AA2896">
        <v>10.3822706081473</v>
      </c>
      <c r="AB2896">
        <v>2.4452499752678478</v>
      </c>
      <c r="AC2896">
        <v>-37.441808403645446</v>
      </c>
      <c r="AD2896">
        <v>8.2133965303758512</v>
      </c>
      <c r="AE2896">
        <v>8.0630143747296881</v>
      </c>
      <c r="AF2896">
        <v>116</v>
      </c>
      <c r="AG2896">
        <v>0</v>
      </c>
      <c r="AH2896">
        <v>0</v>
      </c>
      <c r="AI2896">
        <v>29</v>
      </c>
      <c r="AJ2896">
        <v>608</v>
      </c>
      <c r="AK2896">
        <v>90</v>
      </c>
      <c r="AL2896">
        <v>616</v>
      </c>
      <c r="AM2896">
        <v>0</v>
      </c>
      <c r="AN2896">
        <v>64</v>
      </c>
      <c r="AO2896">
        <v>40</v>
      </c>
      <c r="AP2896">
        <v>30</v>
      </c>
    </row>
    <row r="2897" spans="1:42">
      <c r="A2897">
        <v>16</v>
      </c>
      <c r="B2897">
        <v>163</v>
      </c>
      <c r="C2897">
        <v>2024</v>
      </c>
      <c r="D2897">
        <v>7</v>
      </c>
      <c r="E2897">
        <v>99</v>
      </c>
      <c r="F2897">
        <v>99</v>
      </c>
      <c r="G2897">
        <v>99</v>
      </c>
      <c r="H2897">
        <v>99</v>
      </c>
      <c r="I2897">
        <v>99</v>
      </c>
      <c r="J2897">
        <v>171</v>
      </c>
      <c r="K2897">
        <v>999</v>
      </c>
      <c r="M2897">
        <v>99</v>
      </c>
      <c r="N2897">
        <v>99</v>
      </c>
      <c r="O2897">
        <v>99</v>
      </c>
      <c r="P2897">
        <v>99</v>
      </c>
      <c r="Q2897">
        <v>60</v>
      </c>
      <c r="R2897">
        <v>8021</v>
      </c>
      <c r="S2897">
        <v>8007</v>
      </c>
      <c r="T2897">
        <v>4.1504799900261808</v>
      </c>
      <c r="U2897">
        <v>60.581616085924814</v>
      </c>
      <c r="V2897">
        <v>91.748769122792069</v>
      </c>
      <c r="W2897">
        <v>84.625152991132722</v>
      </c>
      <c r="X2897">
        <v>0.17454182770228155</v>
      </c>
      <c r="Y2897">
        <v>0.3490836554045631</v>
      </c>
      <c r="Z2897">
        <v>0</v>
      </c>
      <c r="AA2897">
        <v>8.3274332118333501</v>
      </c>
      <c r="AB2897">
        <v>2.4137530544050434</v>
      </c>
      <c r="AC2897">
        <v>-28.481297607179712</v>
      </c>
      <c r="AD2897">
        <v>10.679146307366624</v>
      </c>
      <c r="AE2897">
        <v>10.758851374432423</v>
      </c>
      <c r="AF2897">
        <v>123</v>
      </c>
      <c r="AG2897">
        <v>0</v>
      </c>
      <c r="AH2897">
        <v>0</v>
      </c>
      <c r="AI2897">
        <v>41</v>
      </c>
      <c r="AJ2897">
        <v>975</v>
      </c>
      <c r="AK2897">
        <v>236</v>
      </c>
      <c r="AL2897">
        <v>1167</v>
      </c>
      <c r="AM2897">
        <v>0</v>
      </c>
      <c r="AN2897">
        <v>87</v>
      </c>
      <c r="AO2897">
        <v>82</v>
      </c>
      <c r="AP2897">
        <v>25</v>
      </c>
    </row>
    <row r="2898" spans="1:42">
      <c r="A2898">
        <v>16</v>
      </c>
      <c r="B2898">
        <v>164</v>
      </c>
      <c r="C2898">
        <v>2024</v>
      </c>
      <c r="D2898">
        <v>8</v>
      </c>
      <c r="E2898">
        <v>99</v>
      </c>
      <c r="F2898">
        <v>99</v>
      </c>
      <c r="G2898">
        <v>99</v>
      </c>
      <c r="H2898">
        <v>99</v>
      </c>
      <c r="I2898">
        <v>99</v>
      </c>
      <c r="J2898">
        <v>171</v>
      </c>
      <c r="K2898">
        <v>999</v>
      </c>
      <c r="M2898">
        <v>99</v>
      </c>
      <c r="N2898">
        <v>99</v>
      </c>
      <c r="O2898">
        <v>99</v>
      </c>
      <c r="P2898">
        <v>99</v>
      </c>
      <c r="Q2898">
        <v>56</v>
      </c>
      <c r="R2898">
        <v>8055</v>
      </c>
      <c r="S2898">
        <v>8030</v>
      </c>
      <c r="T2898">
        <v>4.7006828057107395</v>
      </c>
      <c r="U2898">
        <v>60.208592777085933</v>
      </c>
      <c r="V2898">
        <v>90.561140576575696</v>
      </c>
      <c r="W2898">
        <v>83.480348692403552</v>
      </c>
      <c r="X2898">
        <v>4.9658597144630653E-2</v>
      </c>
      <c r="Y2898">
        <v>9.9317194289261307E-2</v>
      </c>
      <c r="Z2898">
        <v>0</v>
      </c>
      <c r="AA2898">
        <v>8.4835018191929823</v>
      </c>
      <c r="AB2898">
        <v>2.4550151252189454</v>
      </c>
      <c r="AC2898">
        <v>-36.076912760638123</v>
      </c>
      <c r="AD2898">
        <v>10.724413851868617</v>
      </c>
      <c r="AE2898">
        <v>10.643792819275362</v>
      </c>
      <c r="AF2898">
        <v>102</v>
      </c>
      <c r="AG2898">
        <v>0</v>
      </c>
      <c r="AH2898">
        <v>0</v>
      </c>
      <c r="AI2898">
        <v>48</v>
      </c>
      <c r="AJ2898">
        <v>637</v>
      </c>
      <c r="AK2898">
        <v>171</v>
      </c>
      <c r="AL2898">
        <v>1543</v>
      </c>
      <c r="AM2898">
        <v>0</v>
      </c>
      <c r="AN2898">
        <v>49</v>
      </c>
      <c r="AO2898">
        <v>54</v>
      </c>
      <c r="AP2898">
        <v>26</v>
      </c>
    </row>
    <row r="2899" spans="1:42">
      <c r="A2899">
        <v>16</v>
      </c>
      <c r="B2899">
        <v>165</v>
      </c>
      <c r="C2899">
        <v>2024</v>
      </c>
      <c r="D2899">
        <v>9</v>
      </c>
      <c r="E2899">
        <v>99</v>
      </c>
      <c r="F2899">
        <v>99</v>
      </c>
      <c r="G2899">
        <v>99</v>
      </c>
      <c r="H2899">
        <v>99</v>
      </c>
      <c r="I2899">
        <v>99</v>
      </c>
      <c r="J2899">
        <v>171</v>
      </c>
      <c r="K2899">
        <v>999</v>
      </c>
      <c r="M2899">
        <v>99</v>
      </c>
      <c r="N2899">
        <v>99</v>
      </c>
      <c r="O2899">
        <v>99</v>
      </c>
      <c r="P2899">
        <v>99</v>
      </c>
      <c r="Q2899">
        <v>57</v>
      </c>
      <c r="R2899">
        <v>7385</v>
      </c>
      <c r="S2899">
        <v>7372</v>
      </c>
      <c r="T2899">
        <v>4.8908598510494237</v>
      </c>
      <c r="U2899">
        <v>60.182854042322283</v>
      </c>
      <c r="V2899">
        <v>91.57695452736462</v>
      </c>
      <c r="W2899">
        <v>84.466996744438276</v>
      </c>
      <c r="X2899">
        <v>5.4163845633039963E-2</v>
      </c>
      <c r="Y2899">
        <v>0.10832769126607993</v>
      </c>
      <c r="Z2899">
        <v>0</v>
      </c>
      <c r="AA2899">
        <v>8.763219146437244</v>
      </c>
      <c r="AB2899">
        <v>2.4703755569049033</v>
      </c>
      <c r="AC2899">
        <v>-30.288119411857782</v>
      </c>
      <c r="AD2899">
        <v>9.8323769455058638</v>
      </c>
      <c r="AE2899">
        <v>9.8871014920171643</v>
      </c>
      <c r="AF2899">
        <v>96</v>
      </c>
      <c r="AG2899">
        <v>0</v>
      </c>
      <c r="AH2899">
        <v>0</v>
      </c>
      <c r="AI2899">
        <v>62</v>
      </c>
      <c r="AJ2899">
        <v>552</v>
      </c>
      <c r="AK2899">
        <v>72</v>
      </c>
      <c r="AL2899">
        <v>907</v>
      </c>
      <c r="AM2899">
        <v>0</v>
      </c>
      <c r="AN2899">
        <v>37</v>
      </c>
      <c r="AO2899">
        <v>34</v>
      </c>
      <c r="AP2899">
        <v>25</v>
      </c>
    </row>
    <row r="2900" spans="1:42">
      <c r="A2900">
        <v>16</v>
      </c>
      <c r="B2900">
        <v>166</v>
      </c>
      <c r="C2900">
        <v>2024</v>
      </c>
      <c r="D2900">
        <v>10</v>
      </c>
      <c r="E2900">
        <v>99</v>
      </c>
      <c r="F2900">
        <v>99</v>
      </c>
      <c r="G2900">
        <v>99</v>
      </c>
      <c r="H2900">
        <v>99</v>
      </c>
      <c r="I2900">
        <v>99</v>
      </c>
      <c r="J2900">
        <v>171</v>
      </c>
      <c r="K2900">
        <v>999</v>
      </c>
      <c r="M2900">
        <v>99</v>
      </c>
      <c r="N2900">
        <v>99</v>
      </c>
      <c r="O2900">
        <v>99</v>
      </c>
      <c r="P2900">
        <v>99</v>
      </c>
      <c r="Q2900">
        <v>63</v>
      </c>
      <c r="R2900">
        <v>8661</v>
      </c>
      <c r="S2900">
        <v>8659</v>
      </c>
      <c r="T2900">
        <v>4.9199861447869759</v>
      </c>
      <c r="U2900">
        <v>60.164222196558491</v>
      </c>
      <c r="V2900">
        <v>91.931440643112325</v>
      </c>
      <c r="W2900">
        <v>84.844335373599748</v>
      </c>
      <c r="X2900">
        <v>5.7730054266250989E-2</v>
      </c>
      <c r="Y2900">
        <v>0.11546010853250201</v>
      </c>
      <c r="Z2900">
        <v>0</v>
      </c>
      <c r="AA2900">
        <v>8.3146965230944545</v>
      </c>
      <c r="AB2900">
        <v>2.5001322528016474</v>
      </c>
      <c r="AC2900">
        <v>-29.356101553135368</v>
      </c>
      <c r="AD2900">
        <v>11.531241262698211</v>
      </c>
      <c r="AE2900">
        <v>11.665066108335877</v>
      </c>
      <c r="AF2900">
        <v>120</v>
      </c>
      <c r="AG2900">
        <v>0</v>
      </c>
      <c r="AH2900">
        <v>0</v>
      </c>
      <c r="AI2900">
        <v>49</v>
      </c>
      <c r="AJ2900">
        <v>734</v>
      </c>
      <c r="AK2900">
        <v>114</v>
      </c>
      <c r="AL2900">
        <v>1215</v>
      </c>
      <c r="AM2900">
        <v>0</v>
      </c>
      <c r="AN2900">
        <v>64</v>
      </c>
      <c r="AO2900">
        <v>80</v>
      </c>
      <c r="AP2900">
        <v>25</v>
      </c>
    </row>
    <row r="2901" spans="1:42">
      <c r="A2901">
        <v>16</v>
      </c>
      <c r="B2901">
        <v>167</v>
      </c>
      <c r="C2901">
        <v>2024</v>
      </c>
      <c r="D2901">
        <v>11</v>
      </c>
      <c r="E2901">
        <v>99</v>
      </c>
      <c r="F2901">
        <v>99</v>
      </c>
      <c r="G2901">
        <v>99</v>
      </c>
      <c r="H2901">
        <v>99</v>
      </c>
      <c r="I2901">
        <v>99</v>
      </c>
      <c r="J2901">
        <v>171</v>
      </c>
      <c r="K2901">
        <v>999</v>
      </c>
      <c r="M2901">
        <v>99</v>
      </c>
      <c r="N2901">
        <v>99</v>
      </c>
      <c r="O2901">
        <v>99</v>
      </c>
      <c r="P2901">
        <v>99</v>
      </c>
      <c r="Q2901">
        <v>34</v>
      </c>
      <c r="R2901">
        <v>2198</v>
      </c>
      <c r="S2901">
        <v>2198</v>
      </c>
      <c r="T2901">
        <v>4.936305732484076</v>
      </c>
      <c r="U2901">
        <v>60.282074613284799</v>
      </c>
      <c r="V2901">
        <v>92.471487425286682</v>
      </c>
      <c r="W2901">
        <v>85.351182893539445</v>
      </c>
      <c r="X2901">
        <v>0</v>
      </c>
      <c r="Y2901">
        <v>0</v>
      </c>
      <c r="Z2901">
        <v>0</v>
      </c>
      <c r="AA2901">
        <v>8.4925426775708921</v>
      </c>
      <c r="AB2901">
        <v>2.6585410747126343</v>
      </c>
      <c r="AC2901">
        <v>-29.460462728312525</v>
      </c>
      <c r="AD2901">
        <v>2.926413612216912</v>
      </c>
      <c r="AE2901">
        <v>2.978748559108487</v>
      </c>
      <c r="AF2901">
        <v>49</v>
      </c>
      <c r="AG2901">
        <v>0</v>
      </c>
      <c r="AH2901">
        <v>0</v>
      </c>
      <c r="AI2901">
        <v>6</v>
      </c>
      <c r="AJ2901">
        <v>182</v>
      </c>
      <c r="AK2901">
        <v>90</v>
      </c>
      <c r="AL2901">
        <v>381</v>
      </c>
      <c r="AM2901">
        <v>0</v>
      </c>
      <c r="AN2901">
        <v>24</v>
      </c>
      <c r="AO2901">
        <v>37</v>
      </c>
      <c r="AP2901">
        <v>14</v>
      </c>
    </row>
    <row r="2902" spans="1:42">
      <c r="A2902">
        <v>16</v>
      </c>
      <c r="B2902">
        <v>168</v>
      </c>
      <c r="C2902">
        <v>2024</v>
      </c>
      <c r="D2902">
        <v>12</v>
      </c>
      <c r="E2902">
        <v>99</v>
      </c>
      <c r="F2902">
        <v>99</v>
      </c>
      <c r="G2902">
        <v>99</v>
      </c>
      <c r="H2902">
        <v>99</v>
      </c>
      <c r="I2902">
        <v>99</v>
      </c>
      <c r="J2902">
        <v>171</v>
      </c>
      <c r="K2902">
        <v>999</v>
      </c>
      <c r="M2902">
        <v>99</v>
      </c>
      <c r="N2902">
        <v>99</v>
      </c>
      <c r="O2902">
        <v>99</v>
      </c>
      <c r="P2902">
        <v>99</v>
      </c>
      <c r="R2902">
        <v>0</v>
      </c>
    </row>
    <row r="2903" spans="1:42">
      <c r="A2903">
        <v>16</v>
      </c>
      <c r="B2903">
        <v>169</v>
      </c>
      <c r="C2903">
        <v>2024</v>
      </c>
      <c r="D2903">
        <v>1</v>
      </c>
      <c r="E2903">
        <v>99</v>
      </c>
      <c r="F2903">
        <v>99</v>
      </c>
      <c r="G2903">
        <v>99</v>
      </c>
      <c r="H2903">
        <v>99</v>
      </c>
      <c r="I2903">
        <v>99</v>
      </c>
      <c r="J2903">
        <v>181</v>
      </c>
      <c r="K2903">
        <v>999</v>
      </c>
      <c r="M2903">
        <v>99</v>
      </c>
      <c r="N2903">
        <v>99</v>
      </c>
      <c r="O2903">
        <v>99</v>
      </c>
      <c r="P2903">
        <v>99</v>
      </c>
      <c r="Q2903">
        <v>9</v>
      </c>
      <c r="R2903">
        <v>908</v>
      </c>
      <c r="S2903">
        <v>907</v>
      </c>
      <c r="T2903">
        <v>2.5947136563876647</v>
      </c>
      <c r="U2903">
        <v>61.649393605292175</v>
      </c>
      <c r="V2903">
        <v>91.182819075422842</v>
      </c>
      <c r="W2903">
        <v>84.117640573318596</v>
      </c>
      <c r="X2903">
        <v>0</v>
      </c>
      <c r="Y2903">
        <v>0</v>
      </c>
      <c r="Z2903">
        <v>0</v>
      </c>
      <c r="AA2903">
        <v>10.918936432794856</v>
      </c>
      <c r="AB2903">
        <v>2.6163145103082526</v>
      </c>
      <c r="AC2903">
        <v>-44.881969132957373</v>
      </c>
      <c r="AD2903">
        <v>11.740367209723297</v>
      </c>
      <c r="AE2903">
        <v>12.226346385717852</v>
      </c>
      <c r="AF2903">
        <v>5</v>
      </c>
      <c r="AG2903">
        <v>0</v>
      </c>
      <c r="AH2903">
        <v>0</v>
      </c>
      <c r="AI2903">
        <v>0</v>
      </c>
      <c r="AJ2903">
        <v>154</v>
      </c>
      <c r="AK2903">
        <v>19</v>
      </c>
      <c r="AL2903">
        <v>272</v>
      </c>
      <c r="AM2903">
        <v>0</v>
      </c>
      <c r="AN2903">
        <v>0</v>
      </c>
      <c r="AO2903">
        <v>6</v>
      </c>
      <c r="AP2903">
        <v>4</v>
      </c>
    </row>
    <row r="2904" spans="1:42">
      <c r="A2904">
        <v>16</v>
      </c>
      <c r="B2904">
        <v>170</v>
      </c>
      <c r="C2904">
        <v>2024</v>
      </c>
      <c r="D2904">
        <v>2</v>
      </c>
      <c r="E2904">
        <v>99</v>
      </c>
      <c r="F2904">
        <v>99</v>
      </c>
      <c r="G2904">
        <v>99</v>
      </c>
      <c r="H2904">
        <v>99</v>
      </c>
      <c r="I2904">
        <v>99</v>
      </c>
      <c r="J2904">
        <v>181</v>
      </c>
      <c r="K2904">
        <v>999</v>
      </c>
      <c r="M2904">
        <v>99</v>
      </c>
      <c r="N2904">
        <v>99</v>
      </c>
      <c r="O2904">
        <v>99</v>
      </c>
      <c r="P2904">
        <v>99</v>
      </c>
      <c r="Q2904">
        <v>10</v>
      </c>
      <c r="R2904">
        <v>652</v>
      </c>
      <c r="S2904">
        <v>652</v>
      </c>
      <c r="T2904">
        <v>2.1702453987730057</v>
      </c>
      <c r="U2904">
        <v>61.75153374233129</v>
      </c>
      <c r="V2904">
        <v>89.192683234850307</v>
      </c>
      <c r="W2904">
        <v>82.324846625766938</v>
      </c>
      <c r="X2904">
        <v>0</v>
      </c>
      <c r="Y2904">
        <v>0</v>
      </c>
      <c r="Z2904">
        <v>0</v>
      </c>
      <c r="AA2904">
        <v>9.4889164828979826</v>
      </c>
      <c r="AB2904">
        <v>2.4267642580602202</v>
      </c>
      <c r="AC2904">
        <v>-31.848444867070221</v>
      </c>
      <c r="AD2904">
        <v>8.4303077320920607</v>
      </c>
      <c r="AE2904">
        <v>8.601631873911499</v>
      </c>
      <c r="AF2904">
        <v>0</v>
      </c>
      <c r="AG2904">
        <v>0</v>
      </c>
      <c r="AH2904">
        <v>0</v>
      </c>
      <c r="AI2904">
        <v>0</v>
      </c>
      <c r="AJ2904">
        <v>91</v>
      </c>
      <c r="AK2904">
        <v>4</v>
      </c>
      <c r="AL2904">
        <v>97</v>
      </c>
      <c r="AM2904">
        <v>0</v>
      </c>
      <c r="AN2904">
        <v>2</v>
      </c>
      <c r="AO2904">
        <v>0</v>
      </c>
      <c r="AP2904">
        <v>4</v>
      </c>
    </row>
    <row r="2905" spans="1:42">
      <c r="A2905">
        <v>16</v>
      </c>
      <c r="B2905">
        <v>171</v>
      </c>
      <c r="C2905">
        <v>2024</v>
      </c>
      <c r="D2905">
        <v>3</v>
      </c>
      <c r="E2905">
        <v>99</v>
      </c>
      <c r="F2905">
        <v>99</v>
      </c>
      <c r="G2905">
        <v>99</v>
      </c>
      <c r="H2905">
        <v>99</v>
      </c>
      <c r="I2905">
        <v>99</v>
      </c>
      <c r="J2905">
        <v>181</v>
      </c>
      <c r="K2905">
        <v>999</v>
      </c>
      <c r="M2905">
        <v>99</v>
      </c>
      <c r="N2905">
        <v>99</v>
      </c>
      <c r="O2905">
        <v>99</v>
      </c>
      <c r="P2905">
        <v>99</v>
      </c>
      <c r="Q2905">
        <v>7</v>
      </c>
      <c r="R2905">
        <v>241</v>
      </c>
      <c r="S2905">
        <v>241</v>
      </c>
      <c r="T2905">
        <v>3.2406639004149382</v>
      </c>
      <c r="U2905">
        <v>61.692946058091287</v>
      </c>
      <c r="V2905">
        <v>90.831359044789039</v>
      </c>
      <c r="W2905">
        <v>83.837344398340292</v>
      </c>
      <c r="X2905">
        <v>0</v>
      </c>
      <c r="Y2905">
        <v>0</v>
      </c>
      <c r="Z2905">
        <v>0</v>
      </c>
      <c r="AA2905">
        <v>9.8895569004058501</v>
      </c>
      <c r="AB2905">
        <v>2.7354124665642914</v>
      </c>
      <c r="AC2905">
        <v>-21.968380584383674</v>
      </c>
      <c r="AD2905">
        <v>3.116110680113783</v>
      </c>
      <c r="AE2905">
        <v>3.2378511673045751</v>
      </c>
      <c r="AF2905">
        <v>2</v>
      </c>
      <c r="AG2905">
        <v>0</v>
      </c>
      <c r="AH2905">
        <v>0</v>
      </c>
      <c r="AI2905">
        <v>0</v>
      </c>
      <c r="AJ2905">
        <v>13</v>
      </c>
      <c r="AK2905">
        <v>9</v>
      </c>
      <c r="AL2905">
        <v>40</v>
      </c>
      <c r="AM2905">
        <v>0</v>
      </c>
      <c r="AN2905">
        <v>0</v>
      </c>
      <c r="AO2905">
        <v>0</v>
      </c>
      <c r="AP2905">
        <v>2</v>
      </c>
    </row>
    <row r="2906" spans="1:42">
      <c r="A2906">
        <v>16</v>
      </c>
      <c r="B2906">
        <v>172</v>
      </c>
      <c r="C2906">
        <v>2024</v>
      </c>
      <c r="D2906">
        <v>4</v>
      </c>
      <c r="E2906">
        <v>99</v>
      </c>
      <c r="F2906">
        <v>99</v>
      </c>
      <c r="G2906">
        <v>99</v>
      </c>
      <c r="H2906">
        <v>99</v>
      </c>
      <c r="I2906">
        <v>99</v>
      </c>
      <c r="J2906">
        <v>181</v>
      </c>
      <c r="K2906">
        <v>999</v>
      </c>
      <c r="M2906">
        <v>99</v>
      </c>
      <c r="N2906">
        <v>99</v>
      </c>
      <c r="O2906">
        <v>99</v>
      </c>
      <c r="P2906">
        <v>99</v>
      </c>
      <c r="Q2906">
        <v>11</v>
      </c>
      <c r="R2906">
        <v>1062</v>
      </c>
      <c r="S2906">
        <v>1062</v>
      </c>
      <c r="T2906">
        <v>2.9482109227871929</v>
      </c>
      <c r="U2906">
        <v>61.50847457627119</v>
      </c>
      <c r="V2906">
        <v>91.671920557096129</v>
      </c>
      <c r="W2906">
        <v>84.613182674199692</v>
      </c>
      <c r="X2906">
        <v>0</v>
      </c>
      <c r="Y2906">
        <v>0</v>
      </c>
      <c r="Z2906">
        <v>0</v>
      </c>
      <c r="AA2906">
        <v>10.246408375500099</v>
      </c>
      <c r="AB2906">
        <v>2.8680038480325409</v>
      </c>
      <c r="AC2906">
        <v>-48.148146913401611</v>
      </c>
      <c r="AD2906">
        <v>13.731574864235842</v>
      </c>
      <c r="AE2906">
        <v>14.40007897197969</v>
      </c>
      <c r="AF2906">
        <v>1</v>
      </c>
      <c r="AG2906">
        <v>0</v>
      </c>
      <c r="AH2906">
        <v>0</v>
      </c>
      <c r="AI2906">
        <v>0</v>
      </c>
      <c r="AJ2906">
        <v>140</v>
      </c>
      <c r="AK2906">
        <v>12</v>
      </c>
      <c r="AL2906">
        <v>128</v>
      </c>
      <c r="AM2906">
        <v>0</v>
      </c>
      <c r="AN2906">
        <v>3</v>
      </c>
      <c r="AO2906">
        <v>7</v>
      </c>
      <c r="AP2906">
        <v>5</v>
      </c>
    </row>
    <row r="2907" spans="1:42">
      <c r="A2907">
        <v>16</v>
      </c>
      <c r="B2907">
        <v>173</v>
      </c>
      <c r="C2907">
        <v>2024</v>
      </c>
      <c r="D2907">
        <v>5</v>
      </c>
      <c r="E2907">
        <v>99</v>
      </c>
      <c r="F2907">
        <v>99</v>
      </c>
      <c r="G2907">
        <v>99</v>
      </c>
      <c r="H2907">
        <v>99</v>
      </c>
      <c r="I2907">
        <v>99</v>
      </c>
      <c r="J2907">
        <v>181</v>
      </c>
      <c r="K2907">
        <v>999</v>
      </c>
      <c r="M2907">
        <v>99</v>
      </c>
      <c r="N2907">
        <v>99</v>
      </c>
      <c r="O2907">
        <v>99</v>
      </c>
      <c r="P2907">
        <v>99</v>
      </c>
      <c r="Q2907">
        <v>8</v>
      </c>
      <c r="R2907">
        <v>677</v>
      </c>
      <c r="S2907">
        <v>671</v>
      </c>
      <c r="T2907">
        <v>1.2776957163958642</v>
      </c>
      <c r="U2907">
        <v>62.548435171385997</v>
      </c>
      <c r="V2907">
        <v>84.252574947564554</v>
      </c>
      <c r="W2907">
        <v>77.56378539493285</v>
      </c>
      <c r="X2907">
        <v>0</v>
      </c>
      <c r="Y2907">
        <v>0</v>
      </c>
      <c r="Z2907">
        <v>0</v>
      </c>
      <c r="AA2907">
        <v>8.3255366394894548</v>
      </c>
      <c r="AB2907">
        <v>2.3201880342019598</v>
      </c>
      <c r="AC2907">
        <v>-34.723954035579922</v>
      </c>
      <c r="AD2907">
        <v>8.7535557279544847</v>
      </c>
      <c r="AE2907">
        <v>8.3403416691932861</v>
      </c>
      <c r="AF2907">
        <v>5</v>
      </c>
      <c r="AG2907">
        <v>0</v>
      </c>
      <c r="AH2907">
        <v>0</v>
      </c>
      <c r="AI2907">
        <v>0</v>
      </c>
      <c r="AJ2907">
        <v>54</v>
      </c>
      <c r="AK2907">
        <v>3</v>
      </c>
      <c r="AL2907">
        <v>136</v>
      </c>
      <c r="AM2907">
        <v>0</v>
      </c>
      <c r="AN2907">
        <v>1</v>
      </c>
      <c r="AO2907">
        <v>0</v>
      </c>
      <c r="AP2907">
        <v>4</v>
      </c>
    </row>
    <row r="2908" spans="1:42">
      <c r="A2908">
        <v>16</v>
      </c>
      <c r="B2908">
        <v>174</v>
      </c>
      <c r="C2908">
        <v>2024</v>
      </c>
      <c r="D2908">
        <v>6</v>
      </c>
      <c r="E2908">
        <v>99</v>
      </c>
      <c r="F2908">
        <v>99</v>
      </c>
      <c r="G2908">
        <v>99</v>
      </c>
      <c r="H2908">
        <v>99</v>
      </c>
      <c r="I2908">
        <v>99</v>
      </c>
      <c r="J2908">
        <v>181</v>
      </c>
      <c r="K2908">
        <v>999</v>
      </c>
      <c r="M2908">
        <v>99</v>
      </c>
      <c r="N2908">
        <v>99</v>
      </c>
      <c r="O2908">
        <v>99</v>
      </c>
      <c r="P2908">
        <v>99</v>
      </c>
      <c r="Q2908">
        <v>10</v>
      </c>
      <c r="R2908">
        <v>775</v>
      </c>
      <c r="S2908">
        <v>771</v>
      </c>
      <c r="T2908">
        <v>2.1729032258064516</v>
      </c>
      <c r="U2908">
        <v>62.062256809338521</v>
      </c>
      <c r="V2908">
        <v>85.341742162041399</v>
      </c>
      <c r="W2908">
        <v>78.594033722438382</v>
      </c>
      <c r="X2908">
        <v>0</v>
      </c>
      <c r="Y2908">
        <v>0</v>
      </c>
      <c r="Z2908">
        <v>0</v>
      </c>
      <c r="AA2908">
        <v>8.1139735160624991</v>
      </c>
      <c r="AB2908">
        <v>2.6127026009233369</v>
      </c>
      <c r="AC2908">
        <v>-28.274627905976953</v>
      </c>
      <c r="AD2908">
        <v>10.020687871735195</v>
      </c>
      <c r="AE2908">
        <v>9.7106048728019019</v>
      </c>
      <c r="AF2908">
        <v>1</v>
      </c>
      <c r="AG2908">
        <v>0</v>
      </c>
      <c r="AH2908">
        <v>0</v>
      </c>
      <c r="AI2908">
        <v>0</v>
      </c>
      <c r="AJ2908">
        <v>130</v>
      </c>
      <c r="AK2908">
        <v>4</v>
      </c>
      <c r="AL2908">
        <v>124</v>
      </c>
      <c r="AM2908">
        <v>0</v>
      </c>
      <c r="AN2908">
        <v>12</v>
      </c>
      <c r="AO2908">
        <v>1</v>
      </c>
      <c r="AP2908">
        <v>6</v>
      </c>
    </row>
    <row r="2909" spans="1:42">
      <c r="A2909">
        <v>16</v>
      </c>
      <c r="B2909">
        <v>175</v>
      </c>
      <c r="C2909">
        <v>2024</v>
      </c>
      <c r="D2909">
        <v>7</v>
      </c>
      <c r="E2909">
        <v>99</v>
      </c>
      <c r="F2909">
        <v>99</v>
      </c>
      <c r="G2909">
        <v>99</v>
      </c>
      <c r="H2909">
        <v>99</v>
      </c>
      <c r="I2909">
        <v>99</v>
      </c>
      <c r="J2909">
        <v>181</v>
      </c>
      <c r="K2909">
        <v>999</v>
      </c>
      <c r="M2909">
        <v>99</v>
      </c>
      <c r="N2909">
        <v>99</v>
      </c>
      <c r="O2909">
        <v>99</v>
      </c>
      <c r="P2909">
        <v>99</v>
      </c>
      <c r="Q2909">
        <v>12</v>
      </c>
      <c r="R2909">
        <v>977</v>
      </c>
      <c r="S2909">
        <v>976</v>
      </c>
      <c r="T2909">
        <v>2.2436028659160701</v>
      </c>
      <c r="U2909">
        <v>61.813524590163951</v>
      </c>
      <c r="V2909">
        <v>87.183964442392195</v>
      </c>
      <c r="W2909">
        <v>80.438422131147618</v>
      </c>
      <c r="X2909">
        <v>0</v>
      </c>
      <c r="Y2909">
        <v>0</v>
      </c>
      <c r="Z2909">
        <v>0</v>
      </c>
      <c r="AA2909">
        <v>8.6955182757606391</v>
      </c>
      <c r="AB2909">
        <v>2.3647993787749022</v>
      </c>
      <c r="AC2909">
        <v>-19.849917982334727</v>
      </c>
      <c r="AD2909">
        <v>12.632531678303597</v>
      </c>
      <c r="AE2909">
        <v>12.581015187362953</v>
      </c>
      <c r="AF2909">
        <v>2</v>
      </c>
      <c r="AG2909">
        <v>0</v>
      </c>
      <c r="AH2909">
        <v>0</v>
      </c>
      <c r="AI2909">
        <v>0</v>
      </c>
      <c r="AJ2909">
        <v>166</v>
      </c>
      <c r="AK2909">
        <v>8</v>
      </c>
      <c r="AL2909">
        <v>134</v>
      </c>
      <c r="AM2909">
        <v>0</v>
      </c>
      <c r="AN2909">
        <v>1</v>
      </c>
      <c r="AO2909">
        <v>1</v>
      </c>
      <c r="AP2909">
        <v>4</v>
      </c>
    </row>
    <row r="2910" spans="1:42">
      <c r="A2910">
        <v>16</v>
      </c>
      <c r="B2910">
        <v>176</v>
      </c>
      <c r="C2910">
        <v>2024</v>
      </c>
      <c r="D2910">
        <v>8</v>
      </c>
      <c r="E2910">
        <v>99</v>
      </c>
      <c r="F2910">
        <v>99</v>
      </c>
      <c r="G2910">
        <v>99</v>
      </c>
      <c r="H2910">
        <v>99</v>
      </c>
      <c r="I2910">
        <v>99</v>
      </c>
      <c r="J2910">
        <v>181</v>
      </c>
      <c r="K2910">
        <v>999</v>
      </c>
      <c r="M2910">
        <v>99</v>
      </c>
      <c r="N2910">
        <v>99</v>
      </c>
      <c r="O2910">
        <v>99</v>
      </c>
      <c r="P2910">
        <v>99</v>
      </c>
      <c r="Q2910">
        <v>15</v>
      </c>
      <c r="R2910">
        <v>681</v>
      </c>
      <c r="S2910">
        <v>681</v>
      </c>
      <c r="T2910">
        <v>2.5653450807635818</v>
      </c>
      <c r="U2910">
        <v>61.367107195301017</v>
      </c>
      <c r="V2910">
        <v>88.620551957401389</v>
      </c>
      <c r="W2910">
        <v>81.79676945668129</v>
      </c>
      <c r="X2910">
        <v>0</v>
      </c>
      <c r="Y2910">
        <v>0</v>
      </c>
      <c r="Z2910">
        <v>0</v>
      </c>
      <c r="AA2910">
        <v>12.635966712596204</v>
      </c>
      <c r="AB2910">
        <v>2.639979308749036</v>
      </c>
      <c r="AC2910">
        <v>-26.7074028099704</v>
      </c>
      <c r="AD2910">
        <v>8.8052754072924717</v>
      </c>
      <c r="AE2910">
        <v>8.9265900322233769</v>
      </c>
      <c r="AF2910">
        <v>13</v>
      </c>
      <c r="AG2910">
        <v>0</v>
      </c>
      <c r="AH2910">
        <v>0</v>
      </c>
      <c r="AI2910">
        <v>0</v>
      </c>
      <c r="AJ2910">
        <v>175</v>
      </c>
      <c r="AK2910">
        <v>36</v>
      </c>
      <c r="AL2910">
        <v>189</v>
      </c>
      <c r="AM2910">
        <v>0</v>
      </c>
      <c r="AN2910">
        <v>1</v>
      </c>
      <c r="AO2910">
        <v>14</v>
      </c>
      <c r="AP2910">
        <v>5</v>
      </c>
    </row>
    <row r="2911" spans="1:42">
      <c r="A2911">
        <v>16</v>
      </c>
      <c r="B2911">
        <v>177</v>
      </c>
      <c r="C2911">
        <v>2024</v>
      </c>
      <c r="D2911">
        <v>9</v>
      </c>
      <c r="E2911">
        <v>99</v>
      </c>
      <c r="F2911">
        <v>99</v>
      </c>
      <c r="G2911">
        <v>99</v>
      </c>
      <c r="H2911">
        <v>99</v>
      </c>
      <c r="I2911">
        <v>99</v>
      </c>
      <c r="J2911">
        <v>181</v>
      </c>
      <c r="K2911">
        <v>999</v>
      </c>
      <c r="M2911">
        <v>99</v>
      </c>
      <c r="N2911">
        <v>99</v>
      </c>
      <c r="O2911">
        <v>99</v>
      </c>
      <c r="P2911">
        <v>99</v>
      </c>
      <c r="Q2911">
        <v>13</v>
      </c>
      <c r="R2911">
        <v>585</v>
      </c>
      <c r="S2911">
        <v>584</v>
      </c>
      <c r="T2911">
        <v>1.3623931623931622</v>
      </c>
      <c r="U2911">
        <v>62.571917808219183</v>
      </c>
      <c r="V2911">
        <v>81.85209783463695</v>
      </c>
      <c r="W2911">
        <v>75.489383561643862</v>
      </c>
      <c r="X2911">
        <v>0</v>
      </c>
      <c r="Y2911">
        <v>0</v>
      </c>
      <c r="Z2911">
        <v>0</v>
      </c>
      <c r="AA2911">
        <v>9.7728406662796807</v>
      </c>
      <c r="AB2911">
        <v>2.5632343425084327</v>
      </c>
      <c r="AC2911">
        <v>-40.637457477123213</v>
      </c>
      <c r="AD2911">
        <v>7.5640031031807613</v>
      </c>
      <c r="AE2911">
        <v>7.0648192009599695</v>
      </c>
      <c r="AF2911">
        <v>2</v>
      </c>
      <c r="AG2911">
        <v>0</v>
      </c>
      <c r="AH2911">
        <v>0</v>
      </c>
      <c r="AI2911">
        <v>0</v>
      </c>
      <c r="AJ2911">
        <v>118</v>
      </c>
      <c r="AK2911">
        <v>3</v>
      </c>
      <c r="AL2911">
        <v>65</v>
      </c>
      <c r="AM2911">
        <v>0</v>
      </c>
      <c r="AN2911">
        <v>0</v>
      </c>
      <c r="AO2911">
        <v>0</v>
      </c>
      <c r="AP2911">
        <v>4</v>
      </c>
    </row>
    <row r="2912" spans="1:42">
      <c r="A2912">
        <v>16</v>
      </c>
      <c r="B2912">
        <v>178</v>
      </c>
      <c r="C2912">
        <v>2024</v>
      </c>
      <c r="D2912">
        <v>10</v>
      </c>
      <c r="E2912">
        <v>99</v>
      </c>
      <c r="F2912">
        <v>99</v>
      </c>
      <c r="G2912">
        <v>99</v>
      </c>
      <c r="H2912">
        <v>99</v>
      </c>
      <c r="I2912">
        <v>99</v>
      </c>
      <c r="J2912">
        <v>181</v>
      </c>
      <c r="K2912">
        <v>999</v>
      </c>
      <c r="M2912">
        <v>99</v>
      </c>
      <c r="N2912">
        <v>99</v>
      </c>
      <c r="O2912">
        <v>99</v>
      </c>
      <c r="P2912">
        <v>99</v>
      </c>
      <c r="Q2912">
        <v>16</v>
      </c>
      <c r="R2912">
        <v>912</v>
      </c>
      <c r="S2912">
        <v>910</v>
      </c>
      <c r="T2912">
        <v>2.5043859649122808</v>
      </c>
      <c r="U2912">
        <v>61.458241758241755</v>
      </c>
      <c r="V2912">
        <v>86.067529436976898</v>
      </c>
      <c r="W2912">
        <v>79.352637362637381</v>
      </c>
      <c r="X2912">
        <v>0</v>
      </c>
      <c r="Y2912">
        <v>0</v>
      </c>
      <c r="Z2912">
        <v>0</v>
      </c>
      <c r="AA2912">
        <v>8.985512678710311</v>
      </c>
      <c r="AB2912">
        <v>2.6190160862879099</v>
      </c>
      <c r="AC2912">
        <v>-25.394328388986324</v>
      </c>
      <c r="AD2912">
        <v>11.792086889061288</v>
      </c>
      <c r="AE2912">
        <v>11.571910974477049</v>
      </c>
      <c r="AF2912">
        <v>5</v>
      </c>
      <c r="AG2912">
        <v>0</v>
      </c>
      <c r="AH2912">
        <v>0</v>
      </c>
      <c r="AI2912">
        <v>0</v>
      </c>
      <c r="AJ2912">
        <v>225</v>
      </c>
      <c r="AK2912">
        <v>76</v>
      </c>
      <c r="AL2912">
        <v>92</v>
      </c>
      <c r="AM2912">
        <v>0</v>
      </c>
      <c r="AN2912">
        <v>13</v>
      </c>
      <c r="AO2912">
        <v>4</v>
      </c>
      <c r="AP2912">
        <v>5</v>
      </c>
    </row>
    <row r="2913" spans="1:42">
      <c r="A2913">
        <v>16</v>
      </c>
      <c r="B2913">
        <v>179</v>
      </c>
      <c r="C2913">
        <v>2024</v>
      </c>
      <c r="D2913">
        <v>11</v>
      </c>
      <c r="E2913">
        <v>99</v>
      </c>
      <c r="F2913">
        <v>99</v>
      </c>
      <c r="G2913">
        <v>99</v>
      </c>
      <c r="H2913">
        <v>99</v>
      </c>
      <c r="I2913">
        <v>99</v>
      </c>
      <c r="J2913">
        <v>181</v>
      </c>
      <c r="K2913">
        <v>999</v>
      </c>
      <c r="M2913">
        <v>99</v>
      </c>
      <c r="N2913">
        <v>99</v>
      </c>
      <c r="O2913">
        <v>99</v>
      </c>
      <c r="P2913">
        <v>99</v>
      </c>
      <c r="Q2913">
        <v>6</v>
      </c>
      <c r="R2913">
        <v>264</v>
      </c>
      <c r="S2913">
        <v>263</v>
      </c>
      <c r="T2913">
        <v>2.5227272727272729</v>
      </c>
      <c r="U2913">
        <v>61.673003802281357</v>
      </c>
      <c r="V2913">
        <v>85.940209846384477</v>
      </c>
      <c r="W2913">
        <v>79.219771863117856</v>
      </c>
      <c r="X2913">
        <v>0</v>
      </c>
      <c r="Y2913">
        <v>0</v>
      </c>
      <c r="Z2913">
        <v>0</v>
      </c>
      <c r="AA2913">
        <v>8.6235765753981575</v>
      </c>
      <c r="AB2913">
        <v>2.5926763826362591</v>
      </c>
      <c r="AC2913">
        <v>-44.415212223527405</v>
      </c>
      <c r="AD2913">
        <v>3.4134988363072152</v>
      </c>
      <c r="AE2913">
        <v>3.3388096640678122</v>
      </c>
      <c r="AF2913">
        <v>4</v>
      </c>
      <c r="AG2913">
        <v>0</v>
      </c>
      <c r="AH2913">
        <v>0</v>
      </c>
      <c r="AI2913">
        <v>0</v>
      </c>
      <c r="AJ2913">
        <v>52</v>
      </c>
      <c r="AK2913">
        <v>23</v>
      </c>
      <c r="AL2913">
        <v>24</v>
      </c>
      <c r="AM2913">
        <v>0</v>
      </c>
      <c r="AN2913">
        <v>6</v>
      </c>
      <c r="AO2913">
        <v>0</v>
      </c>
      <c r="AP2913">
        <v>2</v>
      </c>
    </row>
    <row r="2914" spans="1:42">
      <c r="A2914">
        <v>16</v>
      </c>
      <c r="B2914">
        <v>180</v>
      </c>
      <c r="C2914">
        <v>2024</v>
      </c>
      <c r="D2914">
        <v>12</v>
      </c>
      <c r="E2914">
        <v>99</v>
      </c>
      <c r="F2914">
        <v>99</v>
      </c>
      <c r="G2914">
        <v>99</v>
      </c>
      <c r="H2914">
        <v>99</v>
      </c>
      <c r="I2914">
        <v>99</v>
      </c>
      <c r="J2914">
        <v>181</v>
      </c>
      <c r="K2914">
        <v>999</v>
      </c>
      <c r="M2914">
        <v>99</v>
      </c>
      <c r="N2914">
        <v>99</v>
      </c>
      <c r="O2914">
        <v>99</v>
      </c>
      <c r="P2914">
        <v>99</v>
      </c>
      <c r="R2914">
        <v>0</v>
      </c>
    </row>
    <row r="2915" spans="1:42">
      <c r="A2915">
        <v>16</v>
      </c>
      <c r="B2915">
        <v>181</v>
      </c>
      <c r="C2915">
        <v>2024</v>
      </c>
      <c r="D2915">
        <v>1</v>
      </c>
      <c r="E2915">
        <v>99</v>
      </c>
      <c r="F2915">
        <v>99</v>
      </c>
      <c r="G2915">
        <v>99</v>
      </c>
      <c r="H2915">
        <v>99</v>
      </c>
      <c r="I2915">
        <v>99</v>
      </c>
      <c r="J2915">
        <v>470</v>
      </c>
      <c r="K2915">
        <v>999</v>
      </c>
      <c r="M2915">
        <v>99</v>
      </c>
      <c r="N2915">
        <v>99</v>
      </c>
      <c r="O2915">
        <v>99</v>
      </c>
      <c r="P2915">
        <v>99</v>
      </c>
      <c r="Q2915">
        <v>9</v>
      </c>
      <c r="R2915">
        <v>736</v>
      </c>
      <c r="S2915">
        <v>736</v>
      </c>
      <c r="T2915">
        <v>5.4198369565217392</v>
      </c>
      <c r="U2915">
        <v>60.035326086956523</v>
      </c>
      <c r="V2915">
        <v>95.785393800932638</v>
      </c>
      <c r="W2915">
        <v>88.409918478260934</v>
      </c>
      <c r="X2915">
        <v>0</v>
      </c>
      <c r="Y2915">
        <v>0</v>
      </c>
      <c r="Z2915">
        <v>0</v>
      </c>
      <c r="AA2915">
        <v>10.923570794679621</v>
      </c>
      <c r="AB2915">
        <v>2.7418559055337499</v>
      </c>
      <c r="AC2915">
        <v>-34.25474429542512</v>
      </c>
      <c r="AD2915">
        <v>9.4141724226144792</v>
      </c>
      <c r="AE2915">
        <v>9.6878248923905055</v>
      </c>
      <c r="AF2915">
        <v>12</v>
      </c>
      <c r="AG2915">
        <v>0</v>
      </c>
      <c r="AH2915">
        <v>0</v>
      </c>
      <c r="AI2915">
        <v>2</v>
      </c>
      <c r="AJ2915">
        <v>17</v>
      </c>
      <c r="AK2915">
        <v>5</v>
      </c>
      <c r="AL2915">
        <v>87</v>
      </c>
      <c r="AM2915">
        <v>0</v>
      </c>
      <c r="AN2915">
        <v>17</v>
      </c>
      <c r="AO2915">
        <v>8</v>
      </c>
      <c r="AP2915">
        <v>5</v>
      </c>
    </row>
    <row r="2916" spans="1:42">
      <c r="A2916">
        <v>16</v>
      </c>
      <c r="B2916">
        <v>182</v>
      </c>
      <c r="C2916">
        <v>2024</v>
      </c>
      <c r="D2916">
        <v>2</v>
      </c>
      <c r="E2916">
        <v>99</v>
      </c>
      <c r="F2916">
        <v>99</v>
      </c>
      <c r="G2916">
        <v>99</v>
      </c>
      <c r="H2916">
        <v>99</v>
      </c>
      <c r="I2916">
        <v>99</v>
      </c>
      <c r="J2916">
        <v>470</v>
      </c>
      <c r="K2916">
        <v>999</v>
      </c>
      <c r="M2916">
        <v>99</v>
      </c>
      <c r="N2916">
        <v>99</v>
      </c>
      <c r="O2916">
        <v>99</v>
      </c>
      <c r="P2916">
        <v>99</v>
      </c>
      <c r="Q2916">
        <v>10</v>
      </c>
      <c r="R2916">
        <v>559</v>
      </c>
      <c r="S2916">
        <v>559</v>
      </c>
      <c r="T2916">
        <v>5.9355992844364946</v>
      </c>
      <c r="U2916">
        <v>59.801431127012506</v>
      </c>
      <c r="V2916">
        <v>95.267435076954058</v>
      </c>
      <c r="W2916">
        <v>87.931842576028657</v>
      </c>
      <c r="X2916">
        <v>0</v>
      </c>
      <c r="Y2916">
        <v>0</v>
      </c>
      <c r="Z2916">
        <v>0</v>
      </c>
      <c r="AA2916">
        <v>9.6105946683133752</v>
      </c>
      <c r="AB2916">
        <v>2.4622222081532441</v>
      </c>
      <c r="AC2916">
        <v>-32.060122925776426</v>
      </c>
      <c r="AD2916">
        <v>7.1501662829368113</v>
      </c>
      <c r="AE2916">
        <v>7.318219939204786</v>
      </c>
      <c r="AF2916">
        <v>6</v>
      </c>
      <c r="AG2916">
        <v>0</v>
      </c>
      <c r="AH2916">
        <v>0</v>
      </c>
      <c r="AI2916">
        <v>2</v>
      </c>
      <c r="AJ2916">
        <v>8</v>
      </c>
      <c r="AK2916">
        <v>1</v>
      </c>
      <c r="AL2916">
        <v>30</v>
      </c>
      <c r="AM2916">
        <v>0</v>
      </c>
      <c r="AN2916">
        <v>15</v>
      </c>
      <c r="AO2916">
        <v>4</v>
      </c>
      <c r="AP2916">
        <v>6</v>
      </c>
    </row>
    <row r="2917" spans="1:42">
      <c r="A2917">
        <v>16</v>
      </c>
      <c r="B2917">
        <v>183</v>
      </c>
      <c r="C2917">
        <v>2024</v>
      </c>
      <c r="D2917">
        <v>3</v>
      </c>
      <c r="E2917">
        <v>99</v>
      </c>
      <c r="F2917">
        <v>99</v>
      </c>
      <c r="G2917">
        <v>99</v>
      </c>
      <c r="H2917">
        <v>99</v>
      </c>
      <c r="I2917">
        <v>99</v>
      </c>
      <c r="J2917">
        <v>470</v>
      </c>
      <c r="K2917">
        <v>999</v>
      </c>
      <c r="M2917">
        <v>99</v>
      </c>
      <c r="N2917">
        <v>99</v>
      </c>
      <c r="O2917">
        <v>99</v>
      </c>
      <c r="P2917">
        <v>99</v>
      </c>
      <c r="Q2917">
        <v>12</v>
      </c>
      <c r="R2917">
        <v>434</v>
      </c>
      <c r="S2917">
        <v>415</v>
      </c>
      <c r="T2917">
        <v>7.0622119815668203</v>
      </c>
      <c r="U2917">
        <v>59.033734939759057</v>
      </c>
      <c r="V2917">
        <v>99.017608897126976</v>
      </c>
      <c r="W2917">
        <v>90.477831325301153</v>
      </c>
      <c r="X2917">
        <v>0</v>
      </c>
      <c r="Y2917">
        <v>0</v>
      </c>
      <c r="Z2917">
        <v>0</v>
      </c>
      <c r="AA2917">
        <v>13.321291594837691</v>
      </c>
      <c r="AB2917">
        <v>3.0377257309523578</v>
      </c>
      <c r="AC2917">
        <v>-5.87063812832365</v>
      </c>
      <c r="AD2917">
        <v>5.5512918905090816</v>
      </c>
      <c r="AE2917">
        <v>5.590333986585863</v>
      </c>
      <c r="AF2917">
        <v>5</v>
      </c>
      <c r="AG2917">
        <v>0</v>
      </c>
      <c r="AH2917">
        <v>0</v>
      </c>
      <c r="AI2917">
        <v>0</v>
      </c>
      <c r="AJ2917">
        <v>17</v>
      </c>
      <c r="AK2917">
        <v>2</v>
      </c>
      <c r="AL2917">
        <v>27</v>
      </c>
      <c r="AM2917">
        <v>0</v>
      </c>
      <c r="AN2917">
        <v>5</v>
      </c>
      <c r="AO2917">
        <v>2</v>
      </c>
      <c r="AP2917">
        <v>9</v>
      </c>
    </row>
    <row r="2918" spans="1:42">
      <c r="A2918">
        <v>16</v>
      </c>
      <c r="B2918">
        <v>184</v>
      </c>
      <c r="C2918">
        <v>2024</v>
      </c>
      <c r="D2918">
        <v>4</v>
      </c>
      <c r="E2918">
        <v>99</v>
      </c>
      <c r="F2918">
        <v>99</v>
      </c>
      <c r="G2918">
        <v>99</v>
      </c>
      <c r="H2918">
        <v>99</v>
      </c>
      <c r="I2918">
        <v>99</v>
      </c>
      <c r="J2918">
        <v>470</v>
      </c>
      <c r="K2918">
        <v>999</v>
      </c>
      <c r="M2918">
        <v>99</v>
      </c>
      <c r="N2918">
        <v>99</v>
      </c>
      <c r="O2918">
        <v>99</v>
      </c>
      <c r="P2918">
        <v>99</v>
      </c>
      <c r="Q2918">
        <v>16</v>
      </c>
      <c r="R2918">
        <v>770</v>
      </c>
      <c r="S2918">
        <v>770</v>
      </c>
      <c r="T2918">
        <v>5.6545454545454552</v>
      </c>
      <c r="U2918">
        <v>59.690909090909081</v>
      </c>
      <c r="V2918">
        <v>95.017517693574007</v>
      </c>
      <c r="W2918">
        <v>87.701168831168843</v>
      </c>
      <c r="X2918">
        <v>0</v>
      </c>
      <c r="Y2918">
        <v>0</v>
      </c>
      <c r="Z2918">
        <v>0</v>
      </c>
      <c r="AA2918">
        <v>10.873505805579065</v>
      </c>
      <c r="AB2918">
        <v>2.8632096156977487</v>
      </c>
      <c r="AC2918">
        <v>-17.741664494535893</v>
      </c>
      <c r="AD2918">
        <v>9.8490662573548189</v>
      </c>
      <c r="AE2918">
        <v>10.054108843296362</v>
      </c>
      <c r="AF2918">
        <v>5</v>
      </c>
      <c r="AG2918">
        <v>0</v>
      </c>
      <c r="AH2918">
        <v>0</v>
      </c>
      <c r="AI2918">
        <v>0</v>
      </c>
      <c r="AJ2918">
        <v>16</v>
      </c>
      <c r="AK2918">
        <v>1</v>
      </c>
      <c r="AL2918">
        <v>68</v>
      </c>
      <c r="AM2918">
        <v>0</v>
      </c>
      <c r="AN2918">
        <v>16</v>
      </c>
      <c r="AO2918">
        <v>2</v>
      </c>
      <c r="AP2918">
        <v>9</v>
      </c>
    </row>
    <row r="2919" spans="1:42">
      <c r="A2919">
        <v>16</v>
      </c>
      <c r="B2919">
        <v>185</v>
      </c>
      <c r="C2919">
        <v>2024</v>
      </c>
      <c r="D2919">
        <v>5</v>
      </c>
      <c r="E2919">
        <v>99</v>
      </c>
      <c r="F2919">
        <v>99</v>
      </c>
      <c r="G2919">
        <v>99</v>
      </c>
      <c r="H2919">
        <v>99</v>
      </c>
      <c r="I2919">
        <v>99</v>
      </c>
      <c r="J2919">
        <v>470</v>
      </c>
      <c r="K2919">
        <v>999</v>
      </c>
      <c r="M2919">
        <v>99</v>
      </c>
      <c r="N2919">
        <v>99</v>
      </c>
      <c r="O2919">
        <v>99</v>
      </c>
      <c r="P2919">
        <v>99</v>
      </c>
      <c r="Q2919">
        <v>18</v>
      </c>
      <c r="R2919">
        <v>705</v>
      </c>
      <c r="S2919">
        <v>658</v>
      </c>
      <c r="T2919">
        <v>7.0226950354609921</v>
      </c>
      <c r="U2919">
        <v>58.876899696048639</v>
      </c>
      <c r="V2919">
        <v>97.490672348328886</v>
      </c>
      <c r="W2919">
        <v>88.680547112462094</v>
      </c>
      <c r="X2919">
        <v>0</v>
      </c>
      <c r="Y2919">
        <v>0</v>
      </c>
      <c r="Z2919">
        <v>0</v>
      </c>
      <c r="AA2919">
        <v>11.383903943795112</v>
      </c>
      <c r="AB2919">
        <v>2.9039928689037966</v>
      </c>
      <c r="AC2919">
        <v>-27.102762362681844</v>
      </c>
      <c r="AD2919">
        <v>9.0176515732924027</v>
      </c>
      <c r="AE2919">
        <v>8.6876383409757985</v>
      </c>
      <c r="AF2919">
        <v>4</v>
      </c>
      <c r="AG2919">
        <v>0</v>
      </c>
      <c r="AH2919">
        <v>0</v>
      </c>
      <c r="AI2919">
        <v>0</v>
      </c>
      <c r="AJ2919">
        <v>19</v>
      </c>
      <c r="AK2919">
        <v>8</v>
      </c>
      <c r="AL2919">
        <v>71</v>
      </c>
      <c r="AM2919">
        <v>0</v>
      </c>
      <c r="AN2919">
        <v>4</v>
      </c>
      <c r="AO2919">
        <v>0</v>
      </c>
      <c r="AP2919">
        <v>12</v>
      </c>
    </row>
    <row r="2920" spans="1:42">
      <c r="A2920">
        <v>16</v>
      </c>
      <c r="B2920">
        <v>186</v>
      </c>
      <c r="C2920">
        <v>2024</v>
      </c>
      <c r="D2920">
        <v>6</v>
      </c>
      <c r="E2920">
        <v>99</v>
      </c>
      <c r="F2920">
        <v>99</v>
      </c>
      <c r="G2920">
        <v>99</v>
      </c>
      <c r="H2920">
        <v>99</v>
      </c>
      <c r="I2920">
        <v>99</v>
      </c>
      <c r="J2920">
        <v>470</v>
      </c>
      <c r="K2920">
        <v>999</v>
      </c>
      <c r="M2920">
        <v>99</v>
      </c>
      <c r="N2920">
        <v>99</v>
      </c>
      <c r="O2920">
        <v>99</v>
      </c>
      <c r="P2920">
        <v>99</v>
      </c>
      <c r="Q2920">
        <v>13</v>
      </c>
      <c r="R2920">
        <v>678</v>
      </c>
      <c r="S2920">
        <v>668</v>
      </c>
      <c r="T2920">
        <v>6.7728613569321521</v>
      </c>
      <c r="U2920">
        <v>59.076347305389206</v>
      </c>
      <c r="V2920">
        <v>98.132553960335059</v>
      </c>
      <c r="W2920">
        <v>90.251347305389189</v>
      </c>
      <c r="X2920">
        <v>0</v>
      </c>
      <c r="Y2920">
        <v>0</v>
      </c>
      <c r="Z2920">
        <v>0</v>
      </c>
      <c r="AA2920">
        <v>12.243471240017392</v>
      </c>
      <c r="AB2920">
        <v>2.9326538346879367</v>
      </c>
      <c r="AC2920">
        <v>-30.601555517173345</v>
      </c>
      <c r="AD2920">
        <v>8.6722947045280137</v>
      </c>
      <c r="AE2920">
        <v>8.9758922867317512</v>
      </c>
      <c r="AF2920">
        <v>3</v>
      </c>
      <c r="AG2920">
        <v>0</v>
      </c>
      <c r="AH2920">
        <v>0</v>
      </c>
      <c r="AI2920">
        <v>1</v>
      </c>
      <c r="AJ2920">
        <v>28</v>
      </c>
      <c r="AK2920">
        <v>2</v>
      </c>
      <c r="AL2920">
        <v>135</v>
      </c>
      <c r="AM2920">
        <v>0</v>
      </c>
      <c r="AN2920">
        <v>11</v>
      </c>
      <c r="AO2920">
        <v>6</v>
      </c>
      <c r="AP2920">
        <v>7</v>
      </c>
    </row>
    <row r="2921" spans="1:42">
      <c r="A2921">
        <v>16</v>
      </c>
      <c r="B2921">
        <v>187</v>
      </c>
      <c r="C2921">
        <v>2024</v>
      </c>
      <c r="D2921">
        <v>7</v>
      </c>
      <c r="E2921">
        <v>99</v>
      </c>
      <c r="F2921">
        <v>99</v>
      </c>
      <c r="G2921">
        <v>99</v>
      </c>
      <c r="H2921">
        <v>99</v>
      </c>
      <c r="I2921">
        <v>99</v>
      </c>
      <c r="J2921">
        <v>470</v>
      </c>
      <c r="K2921">
        <v>999</v>
      </c>
      <c r="M2921">
        <v>99</v>
      </c>
      <c r="N2921">
        <v>99</v>
      </c>
      <c r="O2921">
        <v>99</v>
      </c>
      <c r="P2921">
        <v>99</v>
      </c>
      <c r="Q2921">
        <v>15</v>
      </c>
      <c r="R2921">
        <v>921</v>
      </c>
      <c r="S2921">
        <v>921</v>
      </c>
      <c r="T2921">
        <v>6.7307274701411508</v>
      </c>
      <c r="U2921">
        <v>59.153094462540736</v>
      </c>
      <c r="V2921">
        <v>92.514848550082789</v>
      </c>
      <c r="W2921">
        <v>85.391205211726415</v>
      </c>
      <c r="X2921">
        <v>0</v>
      </c>
      <c r="Y2921">
        <v>0</v>
      </c>
      <c r="Z2921">
        <v>0</v>
      </c>
      <c r="AA2921">
        <v>10.992685296822456</v>
      </c>
      <c r="AB2921">
        <v>2.7869351003988312</v>
      </c>
      <c r="AC2921">
        <v>-43.217695598166799</v>
      </c>
      <c r="AD2921">
        <v>11.780506523407521</v>
      </c>
      <c r="AE2921">
        <v>11.709011951945664</v>
      </c>
      <c r="AF2921">
        <v>3</v>
      </c>
      <c r="AG2921">
        <v>0</v>
      </c>
      <c r="AH2921">
        <v>0</v>
      </c>
      <c r="AI2921">
        <v>0</v>
      </c>
      <c r="AJ2921">
        <v>11</v>
      </c>
      <c r="AK2921">
        <v>11</v>
      </c>
      <c r="AL2921">
        <v>171</v>
      </c>
      <c r="AM2921">
        <v>0</v>
      </c>
      <c r="AN2921">
        <v>5</v>
      </c>
      <c r="AO2921">
        <v>4</v>
      </c>
      <c r="AP2921">
        <v>8</v>
      </c>
    </row>
    <row r="2922" spans="1:42">
      <c r="A2922">
        <v>16</v>
      </c>
      <c r="B2922">
        <v>188</v>
      </c>
      <c r="C2922">
        <v>2024</v>
      </c>
      <c r="D2922">
        <v>8</v>
      </c>
      <c r="E2922">
        <v>99</v>
      </c>
      <c r="F2922">
        <v>99</v>
      </c>
      <c r="G2922">
        <v>99</v>
      </c>
      <c r="H2922">
        <v>99</v>
      </c>
      <c r="I2922">
        <v>99</v>
      </c>
      <c r="J2922">
        <v>470</v>
      </c>
      <c r="K2922">
        <v>999</v>
      </c>
      <c r="M2922">
        <v>99</v>
      </c>
      <c r="N2922">
        <v>99</v>
      </c>
      <c r="O2922">
        <v>99</v>
      </c>
      <c r="P2922">
        <v>99</v>
      </c>
      <c r="Q2922">
        <v>23</v>
      </c>
      <c r="R2922">
        <v>620</v>
      </c>
      <c r="S2922">
        <v>616</v>
      </c>
      <c r="T2922">
        <v>7.1612903225806441</v>
      </c>
      <c r="U2922">
        <v>58.746753246753237</v>
      </c>
      <c r="V2922">
        <v>94.6177062374245</v>
      </c>
      <c r="W2922">
        <v>87.125811688311742</v>
      </c>
      <c r="X2922">
        <v>0</v>
      </c>
      <c r="Y2922">
        <v>0</v>
      </c>
      <c r="Z2922">
        <v>0</v>
      </c>
      <c r="AA2922">
        <v>12.139351835147759</v>
      </c>
      <c r="AB2922">
        <v>3.2941539881364328</v>
      </c>
      <c r="AC2922">
        <v>-45.785737178482222</v>
      </c>
      <c r="AD2922">
        <v>7.930416986441549</v>
      </c>
      <c r="AE2922">
        <v>7.990519674474486</v>
      </c>
      <c r="AF2922">
        <v>5</v>
      </c>
      <c r="AG2922">
        <v>0</v>
      </c>
      <c r="AH2922">
        <v>0</v>
      </c>
      <c r="AI2922">
        <v>1</v>
      </c>
      <c r="AJ2922">
        <v>12</v>
      </c>
      <c r="AK2922">
        <v>3</v>
      </c>
      <c r="AL2922">
        <v>140</v>
      </c>
      <c r="AM2922">
        <v>0</v>
      </c>
      <c r="AN2922">
        <v>8</v>
      </c>
      <c r="AO2922">
        <v>4</v>
      </c>
      <c r="AP2922">
        <v>9</v>
      </c>
    </row>
    <row r="2923" spans="1:42">
      <c r="A2923">
        <v>16</v>
      </c>
      <c r="B2923">
        <v>189</v>
      </c>
      <c r="C2923">
        <v>2024</v>
      </c>
      <c r="D2923">
        <v>9</v>
      </c>
      <c r="E2923">
        <v>99</v>
      </c>
      <c r="F2923">
        <v>99</v>
      </c>
      <c r="G2923">
        <v>99</v>
      </c>
      <c r="H2923">
        <v>99</v>
      </c>
      <c r="I2923">
        <v>99</v>
      </c>
      <c r="J2923">
        <v>470</v>
      </c>
      <c r="K2923">
        <v>999</v>
      </c>
      <c r="M2923">
        <v>99</v>
      </c>
      <c r="N2923">
        <v>99</v>
      </c>
      <c r="O2923">
        <v>99</v>
      </c>
      <c r="P2923">
        <v>99</v>
      </c>
      <c r="Q2923">
        <v>37</v>
      </c>
      <c r="R2923">
        <v>1105</v>
      </c>
      <c r="S2923">
        <v>1085</v>
      </c>
      <c r="T2923">
        <v>5.1285067873303163</v>
      </c>
      <c r="U2923">
        <v>59.847926267281103</v>
      </c>
      <c r="V2923">
        <v>93.615090043986015</v>
      </c>
      <c r="W2923">
        <v>86.01188940092176</v>
      </c>
      <c r="X2923">
        <v>0</v>
      </c>
      <c r="Y2923">
        <v>0</v>
      </c>
      <c r="Z2923">
        <v>0</v>
      </c>
      <c r="AA2923">
        <v>10.660702487929502</v>
      </c>
      <c r="AB2923">
        <v>2.8511308830946209</v>
      </c>
      <c r="AC2923">
        <v>-16.581455676481976</v>
      </c>
      <c r="AD2923">
        <v>14.134049629061138</v>
      </c>
      <c r="AE2923">
        <v>13.89426897081238</v>
      </c>
      <c r="AF2923">
        <v>11</v>
      </c>
      <c r="AG2923">
        <v>0</v>
      </c>
      <c r="AH2923">
        <v>0</v>
      </c>
      <c r="AI2923">
        <v>1</v>
      </c>
      <c r="AJ2923">
        <v>102</v>
      </c>
      <c r="AK2923">
        <v>11</v>
      </c>
      <c r="AL2923">
        <v>300</v>
      </c>
      <c r="AM2923">
        <v>0</v>
      </c>
      <c r="AN2923">
        <v>16</v>
      </c>
      <c r="AO2923">
        <v>15</v>
      </c>
      <c r="AP2923">
        <v>8</v>
      </c>
    </row>
    <row r="2924" spans="1:42">
      <c r="A2924">
        <v>16</v>
      </c>
      <c r="B2924">
        <v>190</v>
      </c>
      <c r="C2924">
        <v>2024</v>
      </c>
      <c r="D2924">
        <v>10</v>
      </c>
      <c r="E2924">
        <v>99</v>
      </c>
      <c r="F2924">
        <v>99</v>
      </c>
      <c r="G2924">
        <v>99</v>
      </c>
      <c r="H2924">
        <v>99</v>
      </c>
      <c r="I2924">
        <v>99</v>
      </c>
      <c r="J2924">
        <v>470</v>
      </c>
      <c r="K2924">
        <v>999</v>
      </c>
      <c r="M2924">
        <v>99</v>
      </c>
      <c r="N2924">
        <v>99</v>
      </c>
      <c r="O2924">
        <v>99</v>
      </c>
      <c r="P2924">
        <v>99</v>
      </c>
      <c r="Q2924">
        <v>30</v>
      </c>
      <c r="R2924">
        <v>1024</v>
      </c>
      <c r="S2924">
        <v>990</v>
      </c>
      <c r="T2924">
        <v>6.2919921875</v>
      </c>
      <c r="U2924">
        <v>59.110101010101019</v>
      </c>
      <c r="V2924">
        <v>94.215831117239645</v>
      </c>
      <c r="W2924">
        <v>85.992020202020186</v>
      </c>
      <c r="X2924">
        <v>0</v>
      </c>
      <c r="Y2924">
        <v>0</v>
      </c>
      <c r="Z2924">
        <v>0</v>
      </c>
      <c r="AA2924">
        <v>11.717837863770569</v>
      </c>
      <c r="AB2924">
        <v>3.2322552076175679</v>
      </c>
      <c r="AC2924">
        <v>-27.465996352546345</v>
      </c>
      <c r="AD2924">
        <v>13.097979022767969</v>
      </c>
      <c r="AE2924">
        <v>12.674791454724351</v>
      </c>
      <c r="AF2924">
        <v>3</v>
      </c>
      <c r="AG2924">
        <v>0</v>
      </c>
      <c r="AH2924">
        <v>0</v>
      </c>
      <c r="AI2924">
        <v>3</v>
      </c>
      <c r="AJ2924">
        <v>39</v>
      </c>
      <c r="AK2924">
        <v>4</v>
      </c>
      <c r="AL2924">
        <v>107</v>
      </c>
      <c r="AM2924">
        <v>0</v>
      </c>
      <c r="AN2924">
        <v>14</v>
      </c>
      <c r="AO2924">
        <v>7</v>
      </c>
      <c r="AP2924">
        <v>14</v>
      </c>
    </row>
    <row r="2925" spans="1:42">
      <c r="A2925">
        <v>16</v>
      </c>
      <c r="B2925">
        <v>191</v>
      </c>
      <c r="C2925">
        <v>2024</v>
      </c>
      <c r="D2925">
        <v>11</v>
      </c>
      <c r="E2925">
        <v>99</v>
      </c>
      <c r="F2925">
        <v>99</v>
      </c>
      <c r="G2925">
        <v>99</v>
      </c>
      <c r="H2925">
        <v>99</v>
      </c>
      <c r="I2925">
        <v>99</v>
      </c>
      <c r="J2925">
        <v>470</v>
      </c>
      <c r="K2925">
        <v>999</v>
      </c>
      <c r="M2925">
        <v>99</v>
      </c>
      <c r="N2925">
        <v>99</v>
      </c>
      <c r="O2925">
        <v>99</v>
      </c>
      <c r="P2925">
        <v>99</v>
      </c>
      <c r="Q2925">
        <v>11</v>
      </c>
      <c r="R2925">
        <v>266</v>
      </c>
      <c r="S2925">
        <v>257</v>
      </c>
      <c r="T2925">
        <v>8.2481203007518786</v>
      </c>
      <c r="U2925">
        <v>57.120622568093403</v>
      </c>
      <c r="V2925">
        <v>97.649350156611646</v>
      </c>
      <c r="W2925">
        <v>89.31284046692609</v>
      </c>
      <c r="X2925">
        <v>0</v>
      </c>
      <c r="Y2925">
        <v>0</v>
      </c>
      <c r="Z2925">
        <v>0</v>
      </c>
      <c r="AA2925">
        <v>11.978574846611444</v>
      </c>
      <c r="AB2925">
        <v>3.9120987134689993</v>
      </c>
      <c r="AC2925">
        <v>-38.975780995527515</v>
      </c>
      <c r="AD2925">
        <v>3.4024047070862111</v>
      </c>
      <c r="AE2925">
        <v>3.4173896588580575</v>
      </c>
      <c r="AF2925">
        <v>0</v>
      </c>
      <c r="AG2925">
        <v>0</v>
      </c>
      <c r="AH2925">
        <v>0</v>
      </c>
      <c r="AI2925">
        <v>1</v>
      </c>
      <c r="AJ2925">
        <v>8</v>
      </c>
      <c r="AK2925">
        <v>0</v>
      </c>
      <c r="AL2925">
        <v>38</v>
      </c>
      <c r="AM2925">
        <v>0</v>
      </c>
      <c r="AN2925">
        <v>1</v>
      </c>
      <c r="AO2925">
        <v>0</v>
      </c>
      <c r="AP2925">
        <v>8</v>
      </c>
    </row>
    <row r="2926" spans="1:42">
      <c r="A2926">
        <v>16</v>
      </c>
      <c r="B2926">
        <v>192</v>
      </c>
      <c r="C2926">
        <v>2024</v>
      </c>
      <c r="D2926">
        <v>12</v>
      </c>
      <c r="E2926">
        <v>99</v>
      </c>
      <c r="F2926">
        <v>99</v>
      </c>
      <c r="G2926">
        <v>99</v>
      </c>
      <c r="H2926">
        <v>99</v>
      </c>
      <c r="I2926">
        <v>99</v>
      </c>
      <c r="J2926">
        <v>470</v>
      </c>
      <c r="K2926">
        <v>999</v>
      </c>
      <c r="M2926">
        <v>99</v>
      </c>
      <c r="N2926">
        <v>99</v>
      </c>
      <c r="O2926">
        <v>99</v>
      </c>
      <c r="P2926">
        <v>99</v>
      </c>
      <c r="R2926">
        <v>0</v>
      </c>
    </row>
    <row r="2927" spans="1:42">
      <c r="A2927">
        <v>16</v>
      </c>
      <c r="B2927">
        <v>193</v>
      </c>
      <c r="C2927">
        <v>2024</v>
      </c>
      <c r="D2927">
        <v>1</v>
      </c>
      <c r="E2927">
        <v>99</v>
      </c>
      <c r="F2927">
        <v>99</v>
      </c>
      <c r="G2927">
        <v>99</v>
      </c>
      <c r="H2927">
        <v>99</v>
      </c>
      <c r="I2927">
        <v>99</v>
      </c>
      <c r="J2927">
        <v>643</v>
      </c>
      <c r="K2927">
        <v>999</v>
      </c>
      <c r="M2927">
        <v>99</v>
      </c>
      <c r="N2927">
        <v>99</v>
      </c>
      <c r="O2927">
        <v>99</v>
      </c>
      <c r="P2927">
        <v>99</v>
      </c>
      <c r="Q2927">
        <v>51</v>
      </c>
      <c r="R2927">
        <v>5990</v>
      </c>
      <c r="S2927">
        <v>5974</v>
      </c>
      <c r="T2927">
        <v>3.3033388981636058</v>
      </c>
      <c r="U2927">
        <v>61.017910947438885</v>
      </c>
      <c r="V2927">
        <v>87.529130384791259</v>
      </c>
      <c r="W2927">
        <v>80.6939236692333</v>
      </c>
      <c r="X2927">
        <v>3.4891485809682807</v>
      </c>
      <c r="Y2927">
        <v>6.9782971619365615</v>
      </c>
      <c r="Z2927">
        <v>0</v>
      </c>
      <c r="AA2927">
        <v>10.315794974245087</v>
      </c>
      <c r="AB2927">
        <v>2.4027479639941123</v>
      </c>
      <c r="AC2927">
        <v>-38.892921051786033</v>
      </c>
      <c r="AD2927">
        <v>9.748079677125375</v>
      </c>
      <c r="AE2927">
        <v>9.8839989425148005</v>
      </c>
      <c r="AF2927">
        <v>79</v>
      </c>
      <c r="AG2927">
        <v>0</v>
      </c>
      <c r="AH2927">
        <v>0</v>
      </c>
      <c r="AI2927">
        <v>37</v>
      </c>
      <c r="AJ2927">
        <v>217</v>
      </c>
      <c r="AK2927">
        <v>56</v>
      </c>
      <c r="AL2927">
        <v>373</v>
      </c>
      <c r="AM2927">
        <v>0</v>
      </c>
      <c r="AN2927">
        <v>145</v>
      </c>
      <c r="AO2927">
        <v>36</v>
      </c>
      <c r="AP2927">
        <v>29</v>
      </c>
    </row>
    <row r="2928" spans="1:42">
      <c r="A2928">
        <v>16</v>
      </c>
      <c r="B2928">
        <v>194</v>
      </c>
      <c r="C2928">
        <v>2024</v>
      </c>
      <c r="D2928">
        <v>2</v>
      </c>
      <c r="E2928">
        <v>99</v>
      </c>
      <c r="F2928">
        <v>99</v>
      </c>
      <c r="G2928">
        <v>99</v>
      </c>
      <c r="H2928">
        <v>99</v>
      </c>
      <c r="I2928">
        <v>99</v>
      </c>
      <c r="J2928">
        <v>643</v>
      </c>
      <c r="K2928">
        <v>999</v>
      </c>
      <c r="M2928">
        <v>99</v>
      </c>
      <c r="N2928">
        <v>99</v>
      </c>
      <c r="O2928">
        <v>99</v>
      </c>
      <c r="P2928">
        <v>99</v>
      </c>
      <c r="Q2928">
        <v>59</v>
      </c>
      <c r="R2928">
        <v>6167</v>
      </c>
      <c r="S2928">
        <v>6161</v>
      </c>
      <c r="T2928">
        <v>4.2714447867682841</v>
      </c>
      <c r="U2928">
        <v>60.504788183736423</v>
      </c>
      <c r="V2928">
        <v>89.022004877077023</v>
      </c>
      <c r="W2928">
        <v>82.130546989124994</v>
      </c>
      <c r="X2928">
        <v>2.9836225068915194</v>
      </c>
      <c r="Y2928">
        <v>5.9672450137830388</v>
      </c>
      <c r="Z2928">
        <v>0</v>
      </c>
      <c r="AA2928">
        <v>10.160985078527736</v>
      </c>
      <c r="AB2928">
        <v>2.4599406549881544</v>
      </c>
      <c r="AC2928">
        <v>-39.983497950814851</v>
      </c>
      <c r="AD2928">
        <v>10.036128108319229</v>
      </c>
      <c r="AE2928">
        <v>10.374867593938625</v>
      </c>
      <c r="AF2928">
        <v>116</v>
      </c>
      <c r="AG2928">
        <v>0</v>
      </c>
      <c r="AH2928">
        <v>0</v>
      </c>
      <c r="AI2928">
        <v>36</v>
      </c>
      <c r="AJ2928">
        <v>302</v>
      </c>
      <c r="AK2928">
        <v>103</v>
      </c>
      <c r="AL2928">
        <v>355</v>
      </c>
      <c r="AM2928">
        <v>0</v>
      </c>
      <c r="AN2928">
        <v>141</v>
      </c>
      <c r="AO2928">
        <v>61</v>
      </c>
      <c r="AP2928">
        <v>34</v>
      </c>
    </row>
    <row r="2929" spans="1:42">
      <c r="A2929">
        <v>16</v>
      </c>
      <c r="B2929">
        <v>195</v>
      </c>
      <c r="C2929">
        <v>2024</v>
      </c>
      <c r="D2929">
        <v>3</v>
      </c>
      <c r="E2929">
        <v>99</v>
      </c>
      <c r="F2929">
        <v>99</v>
      </c>
      <c r="G2929">
        <v>99</v>
      </c>
      <c r="H2929">
        <v>99</v>
      </c>
      <c r="I2929">
        <v>99</v>
      </c>
      <c r="J2929">
        <v>643</v>
      </c>
      <c r="K2929">
        <v>999</v>
      </c>
      <c r="M2929">
        <v>99</v>
      </c>
      <c r="N2929">
        <v>99</v>
      </c>
      <c r="O2929">
        <v>99</v>
      </c>
      <c r="P2929">
        <v>99</v>
      </c>
      <c r="Q2929">
        <v>54</v>
      </c>
      <c r="R2929">
        <v>6071</v>
      </c>
      <c r="S2929">
        <v>6066</v>
      </c>
      <c r="T2929">
        <v>3.864766924724099</v>
      </c>
      <c r="U2929">
        <v>60.701615562149698</v>
      </c>
      <c r="V2929">
        <v>86.383726284256895</v>
      </c>
      <c r="W2929">
        <v>79.704451038575741</v>
      </c>
      <c r="X2929">
        <v>4.0355789820457906</v>
      </c>
      <c r="Y2929">
        <v>8.0711579640915811</v>
      </c>
      <c r="Z2929">
        <v>0</v>
      </c>
      <c r="AA2929">
        <v>9.1902328116977223</v>
      </c>
      <c r="AB2929">
        <v>2.3516282973948903</v>
      </c>
      <c r="AC2929">
        <v>-42.107315965661051</v>
      </c>
      <c r="AD2929">
        <v>9.8798984507225622</v>
      </c>
      <c r="AE2929">
        <v>9.9131486769317618</v>
      </c>
      <c r="AF2929">
        <v>82</v>
      </c>
      <c r="AG2929">
        <v>0</v>
      </c>
      <c r="AH2929">
        <v>0</v>
      </c>
      <c r="AI2929">
        <v>35</v>
      </c>
      <c r="AJ2929">
        <v>240</v>
      </c>
      <c r="AK2929">
        <v>120</v>
      </c>
      <c r="AL2929">
        <v>194</v>
      </c>
      <c r="AM2929">
        <v>0</v>
      </c>
      <c r="AN2929">
        <v>116</v>
      </c>
      <c r="AO2929">
        <v>26</v>
      </c>
      <c r="AP2929">
        <v>26</v>
      </c>
    </row>
    <row r="2930" spans="1:42">
      <c r="A2930">
        <v>16</v>
      </c>
      <c r="B2930">
        <v>196</v>
      </c>
      <c r="C2930">
        <v>2024</v>
      </c>
      <c r="D2930">
        <v>4</v>
      </c>
      <c r="E2930">
        <v>99</v>
      </c>
      <c r="F2930">
        <v>99</v>
      </c>
      <c r="G2930">
        <v>99</v>
      </c>
      <c r="H2930">
        <v>99</v>
      </c>
      <c r="I2930">
        <v>99</v>
      </c>
      <c r="J2930">
        <v>643</v>
      </c>
      <c r="K2930">
        <v>999</v>
      </c>
      <c r="M2930">
        <v>99</v>
      </c>
      <c r="N2930">
        <v>99</v>
      </c>
      <c r="O2930">
        <v>99</v>
      </c>
      <c r="P2930">
        <v>99</v>
      </c>
      <c r="Q2930">
        <v>51</v>
      </c>
      <c r="R2930">
        <v>6794</v>
      </c>
      <c r="S2930">
        <v>6794</v>
      </c>
      <c r="T2930">
        <v>4.2927583161613176</v>
      </c>
      <c r="U2930">
        <v>60.539299381807474</v>
      </c>
      <c r="V2930">
        <v>88.133529329779449</v>
      </c>
      <c r="W2930">
        <v>81.347247571386319</v>
      </c>
      <c r="X2930">
        <v>3.591404180158964</v>
      </c>
      <c r="Y2930">
        <v>7.182808360317928</v>
      </c>
      <c r="Z2930">
        <v>0</v>
      </c>
      <c r="AA2930">
        <v>9.247226935410362</v>
      </c>
      <c r="AB2930">
        <v>2.4358114401477966</v>
      </c>
      <c r="AC2930">
        <v>-40.078369997449045</v>
      </c>
      <c r="AD2930">
        <v>11.056503059497462</v>
      </c>
      <c r="AE2930">
        <v>11.331699373542101</v>
      </c>
      <c r="AF2930">
        <v>102</v>
      </c>
      <c r="AG2930">
        <v>0</v>
      </c>
      <c r="AH2930">
        <v>0</v>
      </c>
      <c r="AI2930">
        <v>46</v>
      </c>
      <c r="AJ2930">
        <v>322</v>
      </c>
      <c r="AK2930">
        <v>60</v>
      </c>
      <c r="AL2930">
        <v>324</v>
      </c>
      <c r="AM2930">
        <v>0</v>
      </c>
      <c r="AN2930">
        <v>96</v>
      </c>
      <c r="AO2930">
        <v>28</v>
      </c>
      <c r="AP2930">
        <v>29</v>
      </c>
    </row>
    <row r="2931" spans="1:42">
      <c r="A2931">
        <v>16</v>
      </c>
      <c r="B2931">
        <v>197</v>
      </c>
      <c r="C2931">
        <v>2024</v>
      </c>
      <c r="D2931">
        <v>5</v>
      </c>
      <c r="E2931">
        <v>99</v>
      </c>
      <c r="F2931">
        <v>99</v>
      </c>
      <c r="G2931">
        <v>99</v>
      </c>
      <c r="H2931">
        <v>99</v>
      </c>
      <c r="I2931">
        <v>99</v>
      </c>
      <c r="J2931">
        <v>643</v>
      </c>
      <c r="K2931">
        <v>999</v>
      </c>
      <c r="M2931">
        <v>99</v>
      </c>
      <c r="N2931">
        <v>99</v>
      </c>
      <c r="O2931">
        <v>99</v>
      </c>
      <c r="P2931">
        <v>99</v>
      </c>
      <c r="Q2931">
        <v>50</v>
      </c>
      <c r="R2931">
        <v>5820</v>
      </c>
      <c r="S2931">
        <v>5819</v>
      </c>
      <c r="T2931">
        <v>3.2099656357388313</v>
      </c>
      <c r="U2931">
        <v>60.983158618319315</v>
      </c>
      <c r="V2931">
        <v>86.250220399159332</v>
      </c>
      <c r="W2931">
        <v>79.602852723835809</v>
      </c>
      <c r="X2931">
        <v>3.127147766323024</v>
      </c>
      <c r="Y2931">
        <v>6.2542955326460481</v>
      </c>
      <c r="Z2931">
        <v>0</v>
      </c>
      <c r="AA2931">
        <v>9.1776632149513251</v>
      </c>
      <c r="AB2931">
        <v>2.2552510585522976</v>
      </c>
      <c r="AC2931">
        <v>-38.184764978604271</v>
      </c>
      <c r="AD2931">
        <v>9.4714229917979385</v>
      </c>
      <c r="AE2931">
        <v>9.4973759087994232</v>
      </c>
      <c r="AF2931">
        <v>79</v>
      </c>
      <c r="AG2931">
        <v>0</v>
      </c>
      <c r="AH2931">
        <v>0</v>
      </c>
      <c r="AI2931">
        <v>19</v>
      </c>
      <c r="AJ2931">
        <v>329</v>
      </c>
      <c r="AK2931">
        <v>100</v>
      </c>
      <c r="AL2931">
        <v>232</v>
      </c>
      <c r="AM2931">
        <v>1</v>
      </c>
      <c r="AN2931">
        <v>97</v>
      </c>
      <c r="AO2931">
        <v>26</v>
      </c>
      <c r="AP2931">
        <v>30</v>
      </c>
    </row>
    <row r="2932" spans="1:42">
      <c r="A2932">
        <v>16</v>
      </c>
      <c r="B2932">
        <v>198</v>
      </c>
      <c r="C2932">
        <v>2024</v>
      </c>
      <c r="D2932">
        <v>6</v>
      </c>
      <c r="E2932">
        <v>99</v>
      </c>
      <c r="F2932">
        <v>99</v>
      </c>
      <c r="G2932">
        <v>99</v>
      </c>
      <c r="H2932">
        <v>99</v>
      </c>
      <c r="I2932">
        <v>99</v>
      </c>
      <c r="J2932">
        <v>643</v>
      </c>
      <c r="K2932">
        <v>999</v>
      </c>
      <c r="M2932">
        <v>99</v>
      </c>
      <c r="N2932">
        <v>99</v>
      </c>
      <c r="O2932">
        <v>99</v>
      </c>
      <c r="P2932">
        <v>99</v>
      </c>
      <c r="Q2932">
        <v>50</v>
      </c>
      <c r="R2932">
        <v>5912</v>
      </c>
      <c r="S2932">
        <v>5909</v>
      </c>
      <c r="T2932">
        <v>3.3645128552097439</v>
      </c>
      <c r="U2932">
        <v>60.989845997630717</v>
      </c>
      <c r="V2932">
        <v>84.605978686862727</v>
      </c>
      <c r="W2932">
        <v>78.074428837366639</v>
      </c>
      <c r="X2932">
        <v>5.6495263870094723</v>
      </c>
      <c r="Y2932">
        <v>11.299052774018945</v>
      </c>
      <c r="Z2932">
        <v>0</v>
      </c>
      <c r="AA2932">
        <v>9.0306211391188977</v>
      </c>
      <c r="AB2932">
        <v>2.3397855685937041</v>
      </c>
      <c r="AC2932">
        <v>-45.64735654436803</v>
      </c>
      <c r="AD2932">
        <v>9.621143080328082</v>
      </c>
      <c r="AE2932">
        <v>9.4590918938149997</v>
      </c>
      <c r="AF2932">
        <v>59</v>
      </c>
      <c r="AG2932">
        <v>0</v>
      </c>
      <c r="AH2932">
        <v>0</v>
      </c>
      <c r="AI2932">
        <v>19</v>
      </c>
      <c r="AJ2932">
        <v>300</v>
      </c>
      <c r="AK2932">
        <v>167</v>
      </c>
      <c r="AL2932">
        <v>386</v>
      </c>
      <c r="AM2932">
        <v>0</v>
      </c>
      <c r="AN2932">
        <v>87</v>
      </c>
      <c r="AO2932">
        <v>33</v>
      </c>
      <c r="AP2932">
        <v>28</v>
      </c>
    </row>
    <row r="2933" spans="1:42">
      <c r="A2933">
        <v>16</v>
      </c>
      <c r="B2933">
        <v>199</v>
      </c>
      <c r="C2933">
        <v>2024</v>
      </c>
      <c r="D2933">
        <v>7</v>
      </c>
      <c r="E2933">
        <v>99</v>
      </c>
      <c r="F2933">
        <v>99</v>
      </c>
      <c r="G2933">
        <v>99</v>
      </c>
      <c r="H2933">
        <v>99</v>
      </c>
      <c r="I2933">
        <v>99</v>
      </c>
      <c r="J2933">
        <v>643</v>
      </c>
      <c r="K2933">
        <v>999</v>
      </c>
      <c r="M2933">
        <v>99</v>
      </c>
      <c r="N2933">
        <v>99</v>
      </c>
      <c r="O2933">
        <v>99</v>
      </c>
      <c r="P2933">
        <v>99</v>
      </c>
      <c r="Q2933">
        <v>49</v>
      </c>
      <c r="R2933">
        <v>5850</v>
      </c>
      <c r="S2933">
        <v>5843</v>
      </c>
      <c r="T2933">
        <v>4.4866666666666655</v>
      </c>
      <c r="U2933">
        <v>60.337326715728238</v>
      </c>
      <c r="V2933">
        <v>86.012060991390982</v>
      </c>
      <c r="W2933">
        <v>79.344908437446406</v>
      </c>
      <c r="X2933">
        <v>2.7863247863247862</v>
      </c>
      <c r="Y2933">
        <v>5.5726495726495724</v>
      </c>
      <c r="Z2933">
        <v>0</v>
      </c>
      <c r="AA2933">
        <v>9.3693218736146378</v>
      </c>
      <c r="AB2933">
        <v>2.3197331550293625</v>
      </c>
      <c r="AC2933">
        <v>-37.036975489466073</v>
      </c>
      <c r="AD2933">
        <v>9.5202447597968973</v>
      </c>
      <c r="AE2933">
        <v>9.5056449443838016</v>
      </c>
      <c r="AF2933">
        <v>54</v>
      </c>
      <c r="AG2933">
        <v>0</v>
      </c>
      <c r="AH2933">
        <v>0</v>
      </c>
      <c r="AI2933">
        <v>10</v>
      </c>
      <c r="AJ2933">
        <v>272</v>
      </c>
      <c r="AK2933">
        <v>193</v>
      </c>
      <c r="AL2933">
        <v>402</v>
      </c>
      <c r="AM2933">
        <v>0</v>
      </c>
      <c r="AN2933">
        <v>88</v>
      </c>
      <c r="AO2933">
        <v>26</v>
      </c>
      <c r="AP2933">
        <v>27</v>
      </c>
    </row>
    <row r="2934" spans="1:42">
      <c r="A2934">
        <v>16</v>
      </c>
      <c r="B2934">
        <v>200</v>
      </c>
      <c r="C2934">
        <v>2024</v>
      </c>
      <c r="D2934">
        <v>8</v>
      </c>
      <c r="E2934">
        <v>99</v>
      </c>
      <c r="F2934">
        <v>99</v>
      </c>
      <c r="G2934">
        <v>99</v>
      </c>
      <c r="H2934">
        <v>99</v>
      </c>
      <c r="I2934">
        <v>99</v>
      </c>
      <c r="J2934">
        <v>643</v>
      </c>
      <c r="K2934">
        <v>999</v>
      </c>
      <c r="M2934">
        <v>99</v>
      </c>
      <c r="N2934">
        <v>99</v>
      </c>
      <c r="O2934">
        <v>99</v>
      </c>
      <c r="P2934">
        <v>99</v>
      </c>
      <c r="Q2934">
        <v>48</v>
      </c>
      <c r="R2934">
        <v>6138</v>
      </c>
      <c r="S2934">
        <v>6125</v>
      </c>
      <c r="T2934">
        <v>3.397849462365591</v>
      </c>
      <c r="U2934">
        <v>60.913469387755114</v>
      </c>
      <c r="V2934">
        <v>83.780927322174989</v>
      </c>
      <c r="W2934">
        <v>77.257289795918396</v>
      </c>
      <c r="X2934">
        <v>4.3173672205930282</v>
      </c>
      <c r="Y2934">
        <v>8.6347344411860565</v>
      </c>
      <c r="Z2934">
        <v>0</v>
      </c>
      <c r="AA2934">
        <v>9.7563933367050168</v>
      </c>
      <c r="AB2934">
        <v>2.2377882220206402</v>
      </c>
      <c r="AC2934">
        <v>-40.852356417307696</v>
      </c>
      <c r="AD2934">
        <v>9.9889337325869025</v>
      </c>
      <c r="AE2934">
        <v>9.7022441871427425</v>
      </c>
      <c r="AF2934">
        <v>35</v>
      </c>
      <c r="AG2934">
        <v>0</v>
      </c>
      <c r="AH2934">
        <v>0</v>
      </c>
      <c r="AI2934">
        <v>6</v>
      </c>
      <c r="AJ2934">
        <v>368</v>
      </c>
      <c r="AK2934">
        <v>65</v>
      </c>
      <c r="AL2934">
        <v>416</v>
      </c>
      <c r="AM2934">
        <v>0</v>
      </c>
      <c r="AN2934">
        <v>82</v>
      </c>
      <c r="AO2934">
        <v>15</v>
      </c>
      <c r="AP2934">
        <v>25</v>
      </c>
    </row>
    <row r="2935" spans="1:42">
      <c r="A2935">
        <v>16</v>
      </c>
      <c r="B2935">
        <v>201</v>
      </c>
      <c r="C2935">
        <v>2024</v>
      </c>
      <c r="D2935">
        <v>9</v>
      </c>
      <c r="E2935">
        <v>99</v>
      </c>
      <c r="F2935">
        <v>99</v>
      </c>
      <c r="G2935">
        <v>99</v>
      </c>
      <c r="H2935">
        <v>99</v>
      </c>
      <c r="I2935">
        <v>99</v>
      </c>
      <c r="J2935">
        <v>643</v>
      </c>
      <c r="K2935">
        <v>999</v>
      </c>
      <c r="M2935">
        <v>99</v>
      </c>
      <c r="N2935">
        <v>99</v>
      </c>
      <c r="O2935">
        <v>99</v>
      </c>
      <c r="P2935">
        <v>99</v>
      </c>
      <c r="Q2935">
        <v>56</v>
      </c>
      <c r="R2935">
        <v>5765</v>
      </c>
      <c r="S2935">
        <v>5758</v>
      </c>
      <c r="T2935">
        <v>4.6787510841283604</v>
      </c>
      <c r="U2935">
        <v>60.241924279263614</v>
      </c>
      <c r="V2935">
        <v>84.317508976158905</v>
      </c>
      <c r="W2935">
        <v>77.781920805835242</v>
      </c>
      <c r="X2935">
        <v>4.3365134431916745</v>
      </c>
      <c r="Y2935">
        <v>8.6730268863833491</v>
      </c>
      <c r="Z2935">
        <v>0</v>
      </c>
      <c r="AA2935">
        <v>9.4126223143298819</v>
      </c>
      <c r="AB2935">
        <v>2.3972457088002779</v>
      </c>
      <c r="AC2935">
        <v>-38.990393427756572</v>
      </c>
      <c r="AD2935">
        <v>9.3819164171331852</v>
      </c>
      <c r="AE2935">
        <v>9.1828388540268904</v>
      </c>
      <c r="AF2935">
        <v>45</v>
      </c>
      <c r="AG2935">
        <v>0</v>
      </c>
      <c r="AH2935">
        <v>0</v>
      </c>
      <c r="AI2935">
        <v>11</v>
      </c>
      <c r="AJ2935">
        <v>117</v>
      </c>
      <c r="AK2935">
        <v>66</v>
      </c>
      <c r="AL2935">
        <v>493</v>
      </c>
      <c r="AM2935">
        <v>0</v>
      </c>
      <c r="AN2935">
        <v>92</v>
      </c>
      <c r="AO2935">
        <v>22</v>
      </c>
      <c r="AP2935">
        <v>28</v>
      </c>
    </row>
    <row r="2936" spans="1:42">
      <c r="A2936">
        <v>16</v>
      </c>
      <c r="B2936">
        <v>202</v>
      </c>
      <c r="C2936">
        <v>2024</v>
      </c>
      <c r="D2936">
        <v>10</v>
      </c>
      <c r="E2936">
        <v>99</v>
      </c>
      <c r="F2936">
        <v>99</v>
      </c>
      <c r="G2936">
        <v>99</v>
      </c>
      <c r="H2936">
        <v>99</v>
      </c>
      <c r="I2936">
        <v>99</v>
      </c>
      <c r="J2936">
        <v>643</v>
      </c>
      <c r="K2936">
        <v>999</v>
      </c>
      <c r="M2936">
        <v>99</v>
      </c>
      <c r="N2936">
        <v>99</v>
      </c>
      <c r="O2936">
        <v>99</v>
      </c>
      <c r="P2936">
        <v>99</v>
      </c>
      <c r="Q2936">
        <v>44</v>
      </c>
      <c r="R2936">
        <v>5806</v>
      </c>
      <c r="S2936">
        <v>5798</v>
      </c>
      <c r="T2936">
        <v>3.6949707199448847</v>
      </c>
      <c r="U2936">
        <v>60.706278026905842</v>
      </c>
      <c r="V2936">
        <v>84.254648275996189</v>
      </c>
      <c r="W2936">
        <v>77.715505346671392</v>
      </c>
      <c r="X2936">
        <v>0.31002411298656563</v>
      </c>
      <c r="Y2936">
        <v>0.62004822597313125</v>
      </c>
      <c r="Z2936">
        <v>0</v>
      </c>
      <c r="AA2936">
        <v>9.4214024664144311</v>
      </c>
      <c r="AB2936">
        <v>2.3599360773195821</v>
      </c>
      <c r="AC2936">
        <v>-42.324850577389263</v>
      </c>
      <c r="AD2936">
        <v>9.4486395000650951</v>
      </c>
      <c r="AE2936">
        <v>9.2387353202064766</v>
      </c>
      <c r="AF2936">
        <v>42</v>
      </c>
      <c r="AG2936">
        <v>0</v>
      </c>
      <c r="AH2936">
        <v>0</v>
      </c>
      <c r="AI2936">
        <v>2</v>
      </c>
      <c r="AJ2936">
        <v>240</v>
      </c>
      <c r="AK2936">
        <v>106</v>
      </c>
      <c r="AL2936">
        <v>706</v>
      </c>
      <c r="AM2936">
        <v>0</v>
      </c>
      <c r="AN2936">
        <v>110</v>
      </c>
      <c r="AO2936">
        <v>26</v>
      </c>
      <c r="AP2936">
        <v>25</v>
      </c>
    </row>
    <row r="2937" spans="1:42">
      <c r="A2937">
        <v>16</v>
      </c>
      <c r="B2937">
        <v>203</v>
      </c>
      <c r="C2937">
        <v>2024</v>
      </c>
      <c r="D2937">
        <v>11</v>
      </c>
      <c r="E2937">
        <v>99</v>
      </c>
      <c r="F2937">
        <v>99</v>
      </c>
      <c r="G2937">
        <v>99</v>
      </c>
      <c r="H2937">
        <v>99</v>
      </c>
      <c r="I2937">
        <v>99</v>
      </c>
      <c r="J2937">
        <v>643</v>
      </c>
      <c r="K2937">
        <v>999</v>
      </c>
      <c r="M2937">
        <v>99</v>
      </c>
      <c r="N2937">
        <v>99</v>
      </c>
      <c r="O2937">
        <v>99</v>
      </c>
      <c r="P2937">
        <v>99</v>
      </c>
      <c r="Q2937">
        <v>20</v>
      </c>
      <c r="R2937">
        <v>1135</v>
      </c>
      <c r="S2937">
        <v>1133</v>
      </c>
      <c r="T2937">
        <v>4.1585903083700444</v>
      </c>
      <c r="U2937">
        <v>60.481906443071502</v>
      </c>
      <c r="V2937">
        <v>89.164616321733817</v>
      </c>
      <c r="W2937">
        <v>82.235127978817317</v>
      </c>
      <c r="X2937">
        <v>6.0792951541850204</v>
      </c>
      <c r="Y2937">
        <v>12.158590308370041</v>
      </c>
      <c r="Z2937">
        <v>0</v>
      </c>
      <c r="AA2937">
        <v>9.7837799153490757</v>
      </c>
      <c r="AB2937">
        <v>2.3477241204040968</v>
      </c>
      <c r="AC2937">
        <v>-40.312204374586273</v>
      </c>
      <c r="AD2937">
        <v>1.8470902226272621</v>
      </c>
      <c r="AE2937">
        <v>1.9103543046983595</v>
      </c>
      <c r="AF2937">
        <v>9</v>
      </c>
      <c r="AG2937">
        <v>0</v>
      </c>
      <c r="AH2937">
        <v>0</v>
      </c>
      <c r="AI2937">
        <v>2</v>
      </c>
      <c r="AJ2937">
        <v>22</v>
      </c>
      <c r="AK2937">
        <v>5</v>
      </c>
      <c r="AL2937">
        <v>53</v>
      </c>
      <c r="AM2937">
        <v>0</v>
      </c>
      <c r="AN2937">
        <v>23</v>
      </c>
      <c r="AO2937">
        <v>6</v>
      </c>
      <c r="AP2937">
        <v>10</v>
      </c>
    </row>
    <row r="2938" spans="1:42">
      <c r="A2938">
        <v>16</v>
      </c>
      <c r="B2938">
        <v>204</v>
      </c>
      <c r="C2938">
        <v>2024</v>
      </c>
      <c r="D2938">
        <v>12</v>
      </c>
      <c r="E2938">
        <v>99</v>
      </c>
      <c r="F2938">
        <v>99</v>
      </c>
      <c r="G2938">
        <v>99</v>
      </c>
      <c r="H2938">
        <v>99</v>
      </c>
      <c r="I2938">
        <v>99</v>
      </c>
      <c r="J2938">
        <v>643</v>
      </c>
      <c r="K2938">
        <v>999</v>
      </c>
      <c r="M2938">
        <v>99</v>
      </c>
      <c r="N2938">
        <v>99</v>
      </c>
      <c r="O2938">
        <v>99</v>
      </c>
      <c r="P2938">
        <v>99</v>
      </c>
      <c r="R2938">
        <v>0</v>
      </c>
    </row>
    <row r="2939" spans="1:42">
      <c r="A2939">
        <v>16</v>
      </c>
      <c r="B2939">
        <v>205</v>
      </c>
      <c r="C2939">
        <v>2023</v>
      </c>
      <c r="D2939">
        <v>1</v>
      </c>
      <c r="E2939">
        <v>99</v>
      </c>
      <c r="F2939">
        <v>99</v>
      </c>
      <c r="G2939">
        <v>99</v>
      </c>
      <c r="H2939">
        <v>99</v>
      </c>
      <c r="I2939">
        <v>99</v>
      </c>
      <c r="J2939">
        <v>103</v>
      </c>
      <c r="K2939">
        <v>999</v>
      </c>
      <c r="M2939">
        <v>99</v>
      </c>
      <c r="N2939">
        <v>99</v>
      </c>
      <c r="O2939">
        <v>99</v>
      </c>
      <c r="P2939">
        <v>99</v>
      </c>
      <c r="R2939">
        <v>0</v>
      </c>
    </row>
    <row r="2940" spans="1:42">
      <c r="A2940">
        <v>16</v>
      </c>
      <c r="B2940">
        <v>206</v>
      </c>
      <c r="C2940">
        <v>2023</v>
      </c>
      <c r="D2940">
        <v>2</v>
      </c>
      <c r="E2940">
        <v>99</v>
      </c>
      <c r="F2940">
        <v>99</v>
      </c>
      <c r="G2940">
        <v>99</v>
      </c>
      <c r="H2940">
        <v>99</v>
      </c>
      <c r="I2940">
        <v>99</v>
      </c>
      <c r="J2940">
        <v>103</v>
      </c>
      <c r="K2940">
        <v>999</v>
      </c>
      <c r="M2940">
        <v>99</v>
      </c>
      <c r="N2940">
        <v>99</v>
      </c>
      <c r="O2940">
        <v>99</v>
      </c>
      <c r="P2940">
        <v>99</v>
      </c>
      <c r="R2940">
        <v>0</v>
      </c>
    </row>
    <row r="2941" spans="1:42">
      <c r="A2941">
        <v>16</v>
      </c>
      <c r="B2941">
        <v>207</v>
      </c>
      <c r="C2941">
        <v>2023</v>
      </c>
      <c r="D2941">
        <v>3</v>
      </c>
      <c r="E2941">
        <v>99</v>
      </c>
      <c r="F2941">
        <v>99</v>
      </c>
      <c r="G2941">
        <v>99</v>
      </c>
      <c r="H2941">
        <v>99</v>
      </c>
      <c r="I2941">
        <v>99</v>
      </c>
      <c r="J2941">
        <v>103</v>
      </c>
      <c r="K2941">
        <v>999</v>
      </c>
      <c r="M2941">
        <v>99</v>
      </c>
      <c r="N2941">
        <v>99</v>
      </c>
      <c r="O2941">
        <v>99</v>
      </c>
      <c r="P2941">
        <v>99</v>
      </c>
      <c r="R2941">
        <v>0</v>
      </c>
    </row>
    <row r="2942" spans="1:42">
      <c r="A2942">
        <v>16</v>
      </c>
      <c r="B2942">
        <v>208</v>
      </c>
      <c r="C2942">
        <v>2023</v>
      </c>
      <c r="D2942">
        <v>4</v>
      </c>
      <c r="E2942">
        <v>99</v>
      </c>
      <c r="F2942">
        <v>99</v>
      </c>
      <c r="G2942">
        <v>99</v>
      </c>
      <c r="H2942">
        <v>99</v>
      </c>
      <c r="I2942">
        <v>99</v>
      </c>
      <c r="J2942">
        <v>103</v>
      </c>
      <c r="K2942">
        <v>999</v>
      </c>
      <c r="M2942">
        <v>99</v>
      </c>
      <c r="N2942">
        <v>99</v>
      </c>
      <c r="O2942">
        <v>99</v>
      </c>
      <c r="P2942">
        <v>99</v>
      </c>
      <c r="R2942">
        <v>0</v>
      </c>
    </row>
    <row r="2943" spans="1:42">
      <c r="A2943">
        <v>16</v>
      </c>
      <c r="B2943">
        <v>209</v>
      </c>
      <c r="C2943">
        <v>2023</v>
      </c>
      <c r="D2943">
        <v>5</v>
      </c>
      <c r="E2943">
        <v>99</v>
      </c>
      <c r="F2943">
        <v>99</v>
      </c>
      <c r="G2943">
        <v>99</v>
      </c>
      <c r="H2943">
        <v>99</v>
      </c>
      <c r="I2943">
        <v>99</v>
      </c>
      <c r="J2943">
        <v>103</v>
      </c>
      <c r="K2943">
        <v>999</v>
      </c>
      <c r="M2943">
        <v>99</v>
      </c>
      <c r="N2943">
        <v>99</v>
      </c>
      <c r="O2943">
        <v>99</v>
      </c>
      <c r="P2943">
        <v>99</v>
      </c>
      <c r="R2943">
        <v>0</v>
      </c>
    </row>
    <row r="2944" spans="1:42">
      <c r="A2944">
        <v>16</v>
      </c>
      <c r="B2944">
        <v>210</v>
      </c>
      <c r="C2944">
        <v>2023</v>
      </c>
      <c r="D2944">
        <v>6</v>
      </c>
      <c r="E2944">
        <v>99</v>
      </c>
      <c r="F2944">
        <v>99</v>
      </c>
      <c r="G2944">
        <v>99</v>
      </c>
      <c r="H2944">
        <v>99</v>
      </c>
      <c r="I2944">
        <v>99</v>
      </c>
      <c r="J2944">
        <v>103</v>
      </c>
      <c r="K2944">
        <v>999</v>
      </c>
      <c r="M2944">
        <v>99</v>
      </c>
      <c r="N2944">
        <v>99</v>
      </c>
      <c r="O2944">
        <v>99</v>
      </c>
      <c r="P2944">
        <v>99</v>
      </c>
      <c r="R2944">
        <v>0</v>
      </c>
    </row>
    <row r="2945" spans="1:42">
      <c r="A2945">
        <v>16</v>
      </c>
      <c r="B2945">
        <v>211</v>
      </c>
      <c r="C2945">
        <v>2023</v>
      </c>
      <c r="D2945">
        <v>7</v>
      </c>
      <c r="E2945">
        <v>99</v>
      </c>
      <c r="F2945">
        <v>99</v>
      </c>
      <c r="G2945">
        <v>99</v>
      </c>
      <c r="H2945">
        <v>99</v>
      </c>
      <c r="I2945">
        <v>99</v>
      </c>
      <c r="J2945">
        <v>103</v>
      </c>
      <c r="K2945">
        <v>999</v>
      </c>
      <c r="M2945">
        <v>99</v>
      </c>
      <c r="N2945">
        <v>99</v>
      </c>
      <c r="O2945">
        <v>99</v>
      </c>
      <c r="P2945">
        <v>99</v>
      </c>
      <c r="R2945">
        <v>0</v>
      </c>
    </row>
    <row r="2946" spans="1:42">
      <c r="A2946">
        <v>16</v>
      </c>
      <c r="B2946">
        <v>212</v>
      </c>
      <c r="C2946">
        <v>2023</v>
      </c>
      <c r="D2946">
        <v>8</v>
      </c>
      <c r="E2946">
        <v>99</v>
      </c>
      <c r="F2946">
        <v>99</v>
      </c>
      <c r="G2946">
        <v>99</v>
      </c>
      <c r="H2946">
        <v>99</v>
      </c>
      <c r="I2946">
        <v>99</v>
      </c>
      <c r="J2946">
        <v>103</v>
      </c>
      <c r="K2946">
        <v>999</v>
      </c>
      <c r="M2946">
        <v>99</v>
      </c>
      <c r="N2946">
        <v>99</v>
      </c>
      <c r="O2946">
        <v>99</v>
      </c>
      <c r="P2946">
        <v>99</v>
      </c>
      <c r="R2946">
        <v>0</v>
      </c>
    </row>
    <row r="2947" spans="1:42">
      <c r="A2947">
        <v>16</v>
      </c>
      <c r="B2947">
        <v>213</v>
      </c>
      <c r="C2947">
        <v>2023</v>
      </c>
      <c r="D2947">
        <v>9</v>
      </c>
      <c r="E2947">
        <v>99</v>
      </c>
      <c r="F2947">
        <v>99</v>
      </c>
      <c r="G2947">
        <v>99</v>
      </c>
      <c r="H2947">
        <v>99</v>
      </c>
      <c r="I2947">
        <v>99</v>
      </c>
      <c r="J2947">
        <v>103</v>
      </c>
      <c r="K2947">
        <v>999</v>
      </c>
      <c r="M2947">
        <v>99</v>
      </c>
      <c r="N2947">
        <v>99</v>
      </c>
      <c r="O2947">
        <v>99</v>
      </c>
      <c r="P2947">
        <v>99</v>
      </c>
      <c r="R2947">
        <v>0</v>
      </c>
    </row>
    <row r="2948" spans="1:42">
      <c r="A2948">
        <v>16</v>
      </c>
      <c r="B2948">
        <v>214</v>
      </c>
      <c r="C2948">
        <v>2023</v>
      </c>
      <c r="D2948">
        <v>10</v>
      </c>
      <c r="E2948">
        <v>99</v>
      </c>
      <c r="F2948">
        <v>99</v>
      </c>
      <c r="G2948">
        <v>99</v>
      </c>
      <c r="H2948">
        <v>99</v>
      </c>
      <c r="I2948">
        <v>99</v>
      </c>
      <c r="J2948">
        <v>103</v>
      </c>
      <c r="K2948">
        <v>999</v>
      </c>
      <c r="M2948">
        <v>99</v>
      </c>
      <c r="N2948">
        <v>99</v>
      </c>
      <c r="O2948">
        <v>99</v>
      </c>
      <c r="P2948">
        <v>99</v>
      </c>
      <c r="R2948">
        <v>0</v>
      </c>
    </row>
    <row r="2949" spans="1:42">
      <c r="A2949">
        <v>16</v>
      </c>
      <c r="B2949">
        <v>215</v>
      </c>
      <c r="C2949">
        <v>2023</v>
      </c>
      <c r="D2949">
        <v>11</v>
      </c>
      <c r="E2949">
        <v>99</v>
      </c>
      <c r="F2949">
        <v>99</v>
      </c>
      <c r="G2949">
        <v>99</v>
      </c>
      <c r="H2949">
        <v>99</v>
      </c>
      <c r="I2949">
        <v>99</v>
      </c>
      <c r="J2949">
        <v>103</v>
      </c>
      <c r="K2949">
        <v>999</v>
      </c>
      <c r="M2949">
        <v>99</v>
      </c>
      <c r="N2949">
        <v>99</v>
      </c>
      <c r="O2949">
        <v>99</v>
      </c>
      <c r="P2949">
        <v>99</v>
      </c>
      <c r="R2949">
        <v>0</v>
      </c>
    </row>
    <row r="2950" spans="1:42">
      <c r="A2950">
        <v>16</v>
      </c>
      <c r="B2950">
        <v>216</v>
      </c>
      <c r="C2950">
        <v>2023</v>
      </c>
      <c r="D2950">
        <v>12</v>
      </c>
      <c r="E2950">
        <v>99</v>
      </c>
      <c r="F2950">
        <v>99</v>
      </c>
      <c r="G2950">
        <v>99</v>
      </c>
      <c r="H2950">
        <v>99</v>
      </c>
      <c r="I2950">
        <v>99</v>
      </c>
      <c r="J2950">
        <v>103</v>
      </c>
      <c r="K2950">
        <v>999</v>
      </c>
      <c r="M2950">
        <v>99</v>
      </c>
      <c r="N2950">
        <v>99</v>
      </c>
      <c r="O2950">
        <v>99</v>
      </c>
      <c r="P2950">
        <v>99</v>
      </c>
      <c r="R2950">
        <v>0</v>
      </c>
    </row>
    <row r="2951" spans="1:42">
      <c r="A2951">
        <v>16</v>
      </c>
      <c r="B2951">
        <v>217</v>
      </c>
      <c r="C2951">
        <v>2023</v>
      </c>
      <c r="D2951">
        <v>1</v>
      </c>
      <c r="E2951">
        <v>99</v>
      </c>
      <c r="F2951">
        <v>99</v>
      </c>
      <c r="G2951">
        <v>99</v>
      </c>
      <c r="H2951">
        <v>99</v>
      </c>
      <c r="I2951">
        <v>99</v>
      </c>
      <c r="J2951">
        <v>106</v>
      </c>
      <c r="K2951">
        <v>999</v>
      </c>
      <c r="M2951">
        <v>99</v>
      </c>
      <c r="N2951">
        <v>99</v>
      </c>
      <c r="O2951">
        <v>99</v>
      </c>
      <c r="P2951">
        <v>99</v>
      </c>
      <c r="Q2951">
        <v>72</v>
      </c>
      <c r="R2951">
        <v>10688</v>
      </c>
      <c r="S2951">
        <v>10687</v>
      </c>
      <c r="T2951">
        <v>4.6612088323353298</v>
      </c>
      <c r="U2951">
        <v>60.315523533264702</v>
      </c>
      <c r="V2951">
        <v>95.028801915146857</v>
      </c>
      <c r="W2951">
        <v>87.707991017123518</v>
      </c>
      <c r="X2951">
        <v>0.39296407185628718</v>
      </c>
      <c r="Y2951">
        <v>0.78592814371257436</v>
      </c>
      <c r="Z2951">
        <v>0</v>
      </c>
      <c r="AA2951">
        <v>7.5466749347086717</v>
      </c>
      <c r="AB2951">
        <v>2.4359687073456633</v>
      </c>
      <c r="AC2951">
        <v>-32.814775014739496</v>
      </c>
      <c r="AD2951">
        <v>10.614336504657672</v>
      </c>
      <c r="AE2951">
        <v>10.760969714102593</v>
      </c>
      <c r="AF2951">
        <v>119</v>
      </c>
      <c r="AG2951">
        <v>0</v>
      </c>
      <c r="AH2951">
        <v>0</v>
      </c>
      <c r="AI2951">
        <v>33</v>
      </c>
      <c r="AJ2951">
        <v>353</v>
      </c>
      <c r="AK2951">
        <v>52</v>
      </c>
      <c r="AL2951">
        <v>296</v>
      </c>
      <c r="AM2951">
        <v>0</v>
      </c>
      <c r="AN2951">
        <v>210</v>
      </c>
      <c r="AO2951">
        <v>139</v>
      </c>
      <c r="AP2951">
        <v>31</v>
      </c>
    </row>
    <row r="2952" spans="1:42">
      <c r="A2952">
        <v>16</v>
      </c>
      <c r="B2952">
        <v>218</v>
      </c>
      <c r="C2952">
        <v>2023</v>
      </c>
      <c r="D2952">
        <v>2</v>
      </c>
      <c r="E2952">
        <v>99</v>
      </c>
      <c r="F2952">
        <v>99</v>
      </c>
      <c r="G2952">
        <v>99</v>
      </c>
      <c r="H2952">
        <v>99</v>
      </c>
      <c r="I2952">
        <v>99</v>
      </c>
      <c r="J2952">
        <v>106</v>
      </c>
      <c r="K2952">
        <v>999</v>
      </c>
      <c r="M2952">
        <v>99</v>
      </c>
      <c r="N2952">
        <v>99</v>
      </c>
      <c r="O2952">
        <v>99</v>
      </c>
      <c r="P2952">
        <v>99</v>
      </c>
      <c r="Q2952">
        <v>67</v>
      </c>
      <c r="R2952">
        <v>8213</v>
      </c>
      <c r="S2952">
        <v>8206</v>
      </c>
      <c r="T2952">
        <v>4.6336296115913793</v>
      </c>
      <c r="U2952">
        <v>60.341457470143794</v>
      </c>
      <c r="V2952">
        <v>94.515455092051383</v>
      </c>
      <c r="W2952">
        <v>87.210638557153501</v>
      </c>
      <c r="X2952">
        <v>0.49920857177645189</v>
      </c>
      <c r="Y2952">
        <v>0.99841714355290379</v>
      </c>
      <c r="Z2952">
        <v>0</v>
      </c>
      <c r="AA2952">
        <v>7.187487615127</v>
      </c>
      <c r="AB2952">
        <v>2.4252217893118</v>
      </c>
      <c r="AC2952">
        <v>-30.257027352522996</v>
      </c>
      <c r="AD2952">
        <v>8.1563946213279852</v>
      </c>
      <c r="AE2952">
        <v>8.2159429569999123</v>
      </c>
      <c r="AF2952">
        <v>121</v>
      </c>
      <c r="AG2952">
        <v>1</v>
      </c>
      <c r="AH2952">
        <v>0</v>
      </c>
      <c r="AI2952">
        <v>18</v>
      </c>
      <c r="AJ2952">
        <v>414</v>
      </c>
      <c r="AK2952">
        <v>99</v>
      </c>
      <c r="AL2952">
        <v>231</v>
      </c>
      <c r="AM2952">
        <v>1</v>
      </c>
      <c r="AN2952">
        <v>252</v>
      </c>
      <c r="AO2952">
        <v>125</v>
      </c>
      <c r="AP2952">
        <v>34</v>
      </c>
    </row>
    <row r="2953" spans="1:42">
      <c r="A2953">
        <v>16</v>
      </c>
      <c r="B2953">
        <v>219</v>
      </c>
      <c r="C2953">
        <v>2023</v>
      </c>
      <c r="D2953">
        <v>3</v>
      </c>
      <c r="E2953">
        <v>99</v>
      </c>
      <c r="F2953">
        <v>99</v>
      </c>
      <c r="G2953">
        <v>99</v>
      </c>
      <c r="H2953">
        <v>99</v>
      </c>
      <c r="I2953">
        <v>99</v>
      </c>
      <c r="J2953">
        <v>106</v>
      </c>
      <c r="K2953">
        <v>999</v>
      </c>
      <c r="M2953">
        <v>99</v>
      </c>
      <c r="N2953">
        <v>99</v>
      </c>
      <c r="O2953">
        <v>99</v>
      </c>
      <c r="P2953">
        <v>99</v>
      </c>
      <c r="Q2953">
        <v>75</v>
      </c>
      <c r="R2953">
        <v>9270</v>
      </c>
      <c r="S2953">
        <v>9264</v>
      </c>
      <c r="T2953">
        <v>4.3980582524271856</v>
      </c>
      <c r="U2953">
        <v>60.489313471502605</v>
      </c>
      <c r="V2953">
        <v>93.879510288781887</v>
      </c>
      <c r="W2953">
        <v>86.6286377374783</v>
      </c>
      <c r="X2953">
        <v>0.33441208198489752</v>
      </c>
      <c r="Y2953">
        <v>0.66882416396979505</v>
      </c>
      <c r="Z2953">
        <v>0</v>
      </c>
      <c r="AA2953">
        <v>7.1885236179459984</v>
      </c>
      <c r="AB2953">
        <v>2.4664620453002208</v>
      </c>
      <c r="AC2953">
        <v>-29.9247413521582</v>
      </c>
      <c r="AD2953">
        <v>9.2061095993803015</v>
      </c>
      <c r="AE2953">
        <v>9.2133266232781477</v>
      </c>
      <c r="AF2953">
        <v>103</v>
      </c>
      <c r="AG2953">
        <v>0</v>
      </c>
      <c r="AH2953">
        <v>0</v>
      </c>
      <c r="AI2953">
        <v>25</v>
      </c>
      <c r="AJ2953">
        <v>456</v>
      </c>
      <c r="AK2953">
        <v>160</v>
      </c>
      <c r="AL2953">
        <v>383</v>
      </c>
      <c r="AM2953">
        <v>0</v>
      </c>
      <c r="AN2953">
        <v>167</v>
      </c>
      <c r="AO2953">
        <v>76</v>
      </c>
      <c r="AP2953">
        <v>34</v>
      </c>
    </row>
    <row r="2954" spans="1:42">
      <c r="A2954">
        <v>16</v>
      </c>
      <c r="B2954">
        <v>220</v>
      </c>
      <c r="C2954">
        <v>2023</v>
      </c>
      <c r="D2954">
        <v>4</v>
      </c>
      <c r="E2954">
        <v>99</v>
      </c>
      <c r="F2954">
        <v>99</v>
      </c>
      <c r="G2954">
        <v>99</v>
      </c>
      <c r="H2954">
        <v>99</v>
      </c>
      <c r="I2954">
        <v>99</v>
      </c>
      <c r="J2954">
        <v>106</v>
      </c>
      <c r="K2954">
        <v>999</v>
      </c>
      <c r="M2954">
        <v>99</v>
      </c>
      <c r="N2954">
        <v>99</v>
      </c>
      <c r="O2954">
        <v>99</v>
      </c>
      <c r="P2954">
        <v>99</v>
      </c>
      <c r="Q2954">
        <v>70</v>
      </c>
      <c r="R2954">
        <v>9688</v>
      </c>
      <c r="S2954">
        <v>9685</v>
      </c>
      <c r="T2954">
        <v>4.271573080099091</v>
      </c>
      <c r="U2954">
        <v>60.535570469798643</v>
      </c>
      <c r="V2954">
        <v>94.881363156101884</v>
      </c>
      <c r="W2954">
        <v>87.560371708827986</v>
      </c>
      <c r="X2954">
        <v>0.42320396366639129</v>
      </c>
      <c r="Y2954">
        <v>0.84640792733278258</v>
      </c>
      <c r="Z2954">
        <v>0</v>
      </c>
      <c r="AA2954">
        <v>6.7766265264658641</v>
      </c>
      <c r="AB2954">
        <v>2.4277903164537262</v>
      </c>
      <c r="AC2954">
        <v>-29.64635260935999</v>
      </c>
      <c r="AD2954">
        <v>9.6212286730093144</v>
      </c>
      <c r="AE2954">
        <v>9.7356209790526904</v>
      </c>
      <c r="AF2954">
        <v>92</v>
      </c>
      <c r="AG2954">
        <v>1</v>
      </c>
      <c r="AH2954">
        <v>0</v>
      </c>
      <c r="AI2954">
        <v>24</v>
      </c>
      <c r="AJ2954">
        <v>490</v>
      </c>
      <c r="AK2954">
        <v>62</v>
      </c>
      <c r="AL2954">
        <v>408</v>
      </c>
      <c r="AM2954">
        <v>0</v>
      </c>
      <c r="AN2954">
        <v>190</v>
      </c>
      <c r="AO2954">
        <v>102</v>
      </c>
      <c r="AP2954">
        <v>35</v>
      </c>
    </row>
    <row r="2955" spans="1:42">
      <c r="A2955">
        <v>16</v>
      </c>
      <c r="B2955">
        <v>221</v>
      </c>
      <c r="C2955">
        <v>2023</v>
      </c>
      <c r="D2955">
        <v>5</v>
      </c>
      <c r="E2955">
        <v>99</v>
      </c>
      <c r="F2955">
        <v>99</v>
      </c>
      <c r="G2955">
        <v>99</v>
      </c>
      <c r="H2955">
        <v>99</v>
      </c>
      <c r="I2955">
        <v>99</v>
      </c>
      <c r="J2955">
        <v>106</v>
      </c>
      <c r="K2955">
        <v>999</v>
      </c>
      <c r="M2955">
        <v>99</v>
      </c>
      <c r="N2955">
        <v>99</v>
      </c>
      <c r="O2955">
        <v>99</v>
      </c>
      <c r="P2955">
        <v>99</v>
      </c>
      <c r="Q2955">
        <v>73</v>
      </c>
      <c r="R2955">
        <v>9330</v>
      </c>
      <c r="S2955">
        <v>9325</v>
      </c>
      <c r="T2955">
        <v>4.4103965702036438</v>
      </c>
      <c r="U2955">
        <v>60.484718498659504</v>
      </c>
      <c r="V2955">
        <v>94.112240363193678</v>
      </c>
      <c r="W2955">
        <v>86.839067024128553</v>
      </c>
      <c r="X2955">
        <v>0.80385852090032128</v>
      </c>
      <c r="Y2955">
        <v>1.6077170418006426</v>
      </c>
      <c r="Z2955">
        <v>0</v>
      </c>
      <c r="AA2955">
        <v>6.5799870260996691</v>
      </c>
      <c r="AB2955">
        <v>2.4539309687880526</v>
      </c>
      <c r="AC2955">
        <v>-28.48243559131674</v>
      </c>
      <c r="AD2955">
        <v>9.2656960692792012</v>
      </c>
      <c r="AE2955">
        <v>9.296520378095888</v>
      </c>
      <c r="AF2955">
        <v>98</v>
      </c>
      <c r="AG2955">
        <v>0</v>
      </c>
      <c r="AH2955">
        <v>0</v>
      </c>
      <c r="AI2955">
        <v>22</v>
      </c>
      <c r="AJ2955">
        <v>383</v>
      </c>
      <c r="AK2955">
        <v>73</v>
      </c>
      <c r="AL2955">
        <v>367</v>
      </c>
      <c r="AM2955">
        <v>0</v>
      </c>
      <c r="AN2955">
        <v>156</v>
      </c>
      <c r="AO2955">
        <v>102</v>
      </c>
      <c r="AP2955">
        <v>37</v>
      </c>
    </row>
    <row r="2956" spans="1:42">
      <c r="A2956">
        <v>16</v>
      </c>
      <c r="B2956">
        <v>222</v>
      </c>
      <c r="C2956">
        <v>2023</v>
      </c>
      <c r="D2956">
        <v>6</v>
      </c>
      <c r="E2956">
        <v>99</v>
      </c>
      <c r="F2956">
        <v>99</v>
      </c>
      <c r="G2956">
        <v>99</v>
      </c>
      <c r="H2956">
        <v>99</v>
      </c>
      <c r="I2956">
        <v>99</v>
      </c>
      <c r="J2956">
        <v>106</v>
      </c>
      <c r="K2956">
        <v>999</v>
      </c>
      <c r="M2956">
        <v>99</v>
      </c>
      <c r="N2956">
        <v>99</v>
      </c>
      <c r="O2956">
        <v>99</v>
      </c>
      <c r="P2956">
        <v>99</v>
      </c>
      <c r="Q2956">
        <v>74</v>
      </c>
      <c r="R2956">
        <v>9241</v>
      </c>
      <c r="S2956">
        <v>9241</v>
      </c>
      <c r="T2956">
        <v>5.0617898495833789</v>
      </c>
      <c r="U2956">
        <v>60.169895033005105</v>
      </c>
      <c r="V2956">
        <v>94.442310007816417</v>
      </c>
      <c r="W2956">
        <v>87.17025213721449</v>
      </c>
      <c r="X2956">
        <v>0.88734985391191423</v>
      </c>
      <c r="Y2956">
        <v>1.7746997078238285</v>
      </c>
      <c r="Z2956">
        <v>0</v>
      </c>
      <c r="AA2956">
        <v>6.8309263849632256</v>
      </c>
      <c r="AB2956">
        <v>2.5343706956313379</v>
      </c>
      <c r="AC2956">
        <v>-28.807460467621823</v>
      </c>
      <c r="AD2956">
        <v>9.1773094722624968</v>
      </c>
      <c r="AE2956">
        <v>9.2479124298307323</v>
      </c>
      <c r="AF2956">
        <v>80</v>
      </c>
      <c r="AG2956">
        <v>0</v>
      </c>
      <c r="AH2956">
        <v>0</v>
      </c>
      <c r="AI2956">
        <v>21</v>
      </c>
      <c r="AJ2956">
        <v>388</v>
      </c>
      <c r="AK2956">
        <v>37</v>
      </c>
      <c r="AL2956">
        <v>297</v>
      </c>
      <c r="AM2956">
        <v>0</v>
      </c>
      <c r="AN2956">
        <v>182</v>
      </c>
      <c r="AO2956">
        <v>78</v>
      </c>
      <c r="AP2956">
        <v>35</v>
      </c>
    </row>
    <row r="2957" spans="1:42">
      <c r="A2957">
        <v>16</v>
      </c>
      <c r="B2957">
        <v>223</v>
      </c>
      <c r="C2957">
        <v>2023</v>
      </c>
      <c r="D2957">
        <v>7</v>
      </c>
      <c r="E2957">
        <v>99</v>
      </c>
      <c r="F2957">
        <v>99</v>
      </c>
      <c r="G2957">
        <v>99</v>
      </c>
      <c r="H2957">
        <v>99</v>
      </c>
      <c r="I2957">
        <v>99</v>
      </c>
      <c r="J2957">
        <v>106</v>
      </c>
      <c r="K2957">
        <v>999</v>
      </c>
      <c r="M2957">
        <v>99</v>
      </c>
      <c r="N2957">
        <v>99</v>
      </c>
      <c r="O2957">
        <v>99</v>
      </c>
      <c r="P2957">
        <v>99</v>
      </c>
      <c r="Q2957">
        <v>71</v>
      </c>
      <c r="R2957">
        <v>10172</v>
      </c>
      <c r="S2957">
        <v>10168</v>
      </c>
      <c r="T2957">
        <v>4.9863350373574518</v>
      </c>
      <c r="U2957">
        <v>60.156569630212402</v>
      </c>
      <c r="V2957">
        <v>92.978502863699205</v>
      </c>
      <c r="W2957">
        <v>85.801740755310689</v>
      </c>
      <c r="X2957">
        <v>8.8478175383405439E-2</v>
      </c>
      <c r="Y2957">
        <v>0.17695635076681088</v>
      </c>
      <c r="Z2957">
        <v>0</v>
      </c>
      <c r="AA2957">
        <v>7.1327577556734196</v>
      </c>
      <c r="AB2957">
        <v>2.4793946501725705</v>
      </c>
      <c r="AC2957">
        <v>-27.188463397867579</v>
      </c>
      <c r="AD2957">
        <v>10.101892863527121</v>
      </c>
      <c r="AE2957">
        <v>10.015856018343621</v>
      </c>
      <c r="AF2957">
        <v>97</v>
      </c>
      <c r="AG2957">
        <v>0</v>
      </c>
      <c r="AH2957">
        <v>0</v>
      </c>
      <c r="AI2957">
        <v>15</v>
      </c>
      <c r="AJ2957">
        <v>811</v>
      </c>
      <c r="AK2957">
        <v>110</v>
      </c>
      <c r="AL2957">
        <v>536</v>
      </c>
      <c r="AM2957">
        <v>0</v>
      </c>
      <c r="AN2957">
        <v>217</v>
      </c>
      <c r="AO2957">
        <v>60</v>
      </c>
      <c r="AP2957">
        <v>35</v>
      </c>
    </row>
    <row r="2958" spans="1:42">
      <c r="A2958">
        <v>16</v>
      </c>
      <c r="B2958">
        <v>224</v>
      </c>
      <c r="C2958">
        <v>2023</v>
      </c>
      <c r="D2958">
        <v>8</v>
      </c>
      <c r="E2958">
        <v>99</v>
      </c>
      <c r="F2958">
        <v>99</v>
      </c>
      <c r="G2958">
        <v>99</v>
      </c>
      <c r="H2958">
        <v>99</v>
      </c>
      <c r="I2958">
        <v>99</v>
      </c>
      <c r="J2958">
        <v>106</v>
      </c>
      <c r="K2958">
        <v>999</v>
      </c>
      <c r="M2958">
        <v>99</v>
      </c>
      <c r="N2958">
        <v>99</v>
      </c>
      <c r="O2958">
        <v>99</v>
      </c>
      <c r="P2958">
        <v>99</v>
      </c>
      <c r="Q2958">
        <v>73</v>
      </c>
      <c r="R2958">
        <v>10032</v>
      </c>
      <c r="S2958">
        <v>10032</v>
      </c>
      <c r="T2958">
        <v>4.6945773524720895</v>
      </c>
      <c r="U2958">
        <v>60.30631977671451</v>
      </c>
      <c r="V2958">
        <v>92.872256234005818</v>
      </c>
      <c r="W2958">
        <v>85.721092503987549</v>
      </c>
      <c r="X2958">
        <v>0.259170653907496</v>
      </c>
      <c r="Y2958">
        <v>0.51834130781499199</v>
      </c>
      <c r="Z2958">
        <v>0</v>
      </c>
      <c r="AA2958">
        <v>7.0374455334108736</v>
      </c>
      <c r="AB2958">
        <v>2.5161297708463821</v>
      </c>
      <c r="AC2958">
        <v>-29.146494142110239</v>
      </c>
      <c r="AD2958">
        <v>9.9628577670963505</v>
      </c>
      <c r="AE2958">
        <v>9.8726026316531836</v>
      </c>
      <c r="AF2958">
        <v>86</v>
      </c>
      <c r="AG2958">
        <v>1</v>
      </c>
      <c r="AH2958">
        <v>0</v>
      </c>
      <c r="AI2958">
        <v>17</v>
      </c>
      <c r="AJ2958">
        <v>412</v>
      </c>
      <c r="AK2958">
        <v>146</v>
      </c>
      <c r="AL2958">
        <v>561</v>
      </c>
      <c r="AM2958">
        <v>0</v>
      </c>
      <c r="AN2958">
        <v>178</v>
      </c>
      <c r="AO2958">
        <v>72</v>
      </c>
      <c r="AP2958">
        <v>34</v>
      </c>
    </row>
    <row r="2959" spans="1:42">
      <c r="A2959">
        <v>16</v>
      </c>
      <c r="B2959">
        <v>225</v>
      </c>
      <c r="C2959">
        <v>2023</v>
      </c>
      <c r="D2959">
        <v>9</v>
      </c>
      <c r="E2959">
        <v>99</v>
      </c>
      <c r="F2959">
        <v>99</v>
      </c>
      <c r="G2959">
        <v>99</v>
      </c>
      <c r="H2959">
        <v>99</v>
      </c>
      <c r="I2959">
        <v>99</v>
      </c>
      <c r="J2959">
        <v>106</v>
      </c>
      <c r="K2959">
        <v>999</v>
      </c>
      <c r="M2959">
        <v>99</v>
      </c>
      <c r="N2959">
        <v>99</v>
      </c>
      <c r="O2959">
        <v>99</v>
      </c>
      <c r="P2959">
        <v>99</v>
      </c>
      <c r="Q2959">
        <v>76</v>
      </c>
      <c r="R2959">
        <v>9186</v>
      </c>
      <c r="S2959">
        <v>9183</v>
      </c>
      <c r="T2959">
        <v>4.5840409318528188</v>
      </c>
      <c r="U2959">
        <v>60.370793858216295</v>
      </c>
      <c r="V2959">
        <v>92.036854100250565</v>
      </c>
      <c r="W2959">
        <v>84.934454971142486</v>
      </c>
      <c r="X2959">
        <v>4.354452427607227E-2</v>
      </c>
      <c r="Y2959">
        <v>8.7089048552144541E-2</v>
      </c>
      <c r="Z2959">
        <v>0</v>
      </c>
      <c r="AA2959">
        <v>7.572523927817552</v>
      </c>
      <c r="AB2959">
        <v>2.3980110572481097</v>
      </c>
      <c r="AC2959">
        <v>-29.962640066062686</v>
      </c>
      <c r="AD2959">
        <v>9.1226885415218391</v>
      </c>
      <c r="AE2959">
        <v>8.9541615337867384</v>
      </c>
      <c r="AF2959">
        <v>101</v>
      </c>
      <c r="AG2959">
        <v>0</v>
      </c>
      <c r="AH2959">
        <v>0</v>
      </c>
      <c r="AI2959">
        <v>13</v>
      </c>
      <c r="AJ2959">
        <v>309</v>
      </c>
      <c r="AK2959">
        <v>90</v>
      </c>
      <c r="AL2959">
        <v>761</v>
      </c>
      <c r="AM2959">
        <v>1</v>
      </c>
      <c r="AN2959">
        <v>210</v>
      </c>
      <c r="AO2959">
        <v>67</v>
      </c>
      <c r="AP2959">
        <v>37</v>
      </c>
    </row>
    <row r="2960" spans="1:42">
      <c r="A2960">
        <v>16</v>
      </c>
      <c r="B2960">
        <v>226</v>
      </c>
      <c r="C2960">
        <v>2023</v>
      </c>
      <c r="D2960">
        <v>10</v>
      </c>
      <c r="E2960">
        <v>99</v>
      </c>
      <c r="F2960">
        <v>99</v>
      </c>
      <c r="G2960">
        <v>99</v>
      </c>
      <c r="H2960">
        <v>99</v>
      </c>
      <c r="I2960">
        <v>99</v>
      </c>
      <c r="J2960">
        <v>106</v>
      </c>
      <c r="K2960">
        <v>999</v>
      </c>
      <c r="M2960">
        <v>99</v>
      </c>
      <c r="N2960">
        <v>99</v>
      </c>
      <c r="O2960">
        <v>99</v>
      </c>
      <c r="P2960">
        <v>99</v>
      </c>
      <c r="Q2960">
        <v>73</v>
      </c>
      <c r="R2960">
        <v>11129</v>
      </c>
      <c r="S2960">
        <v>11126</v>
      </c>
      <c r="T2960">
        <v>5.4307664659897554</v>
      </c>
      <c r="U2960">
        <v>59.973395649829207</v>
      </c>
      <c r="V2960">
        <v>92.681895101300839</v>
      </c>
      <c r="W2960">
        <v>85.535376595362322</v>
      </c>
      <c r="X2960">
        <v>0.25159493215922368</v>
      </c>
      <c r="Y2960">
        <v>0.50318986431844737</v>
      </c>
      <c r="Z2960">
        <v>0</v>
      </c>
      <c r="AA2960">
        <v>7.2779991478091421</v>
      </c>
      <c r="AB2960">
        <v>2.4796878429957672</v>
      </c>
      <c r="AC2960">
        <v>-28.191019431544046</v>
      </c>
      <c r="AD2960">
        <v>11.052297058414602</v>
      </c>
      <c r="AE2960">
        <v>10.925498549476384</v>
      </c>
      <c r="AF2960">
        <v>104</v>
      </c>
      <c r="AG2960">
        <v>0</v>
      </c>
      <c r="AH2960">
        <v>0</v>
      </c>
      <c r="AI2960">
        <v>20</v>
      </c>
      <c r="AJ2960">
        <v>336</v>
      </c>
      <c r="AK2960">
        <v>251</v>
      </c>
      <c r="AL2960">
        <v>670</v>
      </c>
      <c r="AM2960">
        <v>1</v>
      </c>
      <c r="AN2960">
        <v>216</v>
      </c>
      <c r="AO2960">
        <v>107</v>
      </c>
      <c r="AP2960">
        <v>35</v>
      </c>
    </row>
    <row r="2961" spans="1:42">
      <c r="A2961">
        <v>16</v>
      </c>
      <c r="B2961">
        <v>227</v>
      </c>
      <c r="C2961">
        <v>2023</v>
      </c>
      <c r="D2961">
        <v>11</v>
      </c>
      <c r="E2961">
        <v>99</v>
      </c>
      <c r="F2961">
        <v>99</v>
      </c>
      <c r="G2961">
        <v>99</v>
      </c>
      <c r="H2961">
        <v>99</v>
      </c>
      <c r="I2961">
        <v>99</v>
      </c>
      <c r="J2961">
        <v>106</v>
      </c>
      <c r="K2961">
        <v>999</v>
      </c>
      <c r="M2961">
        <v>99</v>
      </c>
      <c r="N2961">
        <v>99</v>
      </c>
      <c r="O2961">
        <v>99</v>
      </c>
      <c r="P2961">
        <v>99</v>
      </c>
      <c r="Q2961">
        <v>55</v>
      </c>
      <c r="R2961">
        <v>3745</v>
      </c>
      <c r="S2961">
        <v>3744</v>
      </c>
      <c r="T2961">
        <v>4.6865153538050723</v>
      </c>
      <c r="U2961">
        <v>60.267895299145295</v>
      </c>
      <c r="V2961">
        <v>94.825002778009406</v>
      </c>
      <c r="W2961">
        <v>87.514289529914734</v>
      </c>
      <c r="X2961">
        <v>0.1068090787716956</v>
      </c>
      <c r="Y2961">
        <v>0.2136181575433912</v>
      </c>
      <c r="Z2961">
        <v>0</v>
      </c>
      <c r="AA2961">
        <v>7.9206023535222814</v>
      </c>
      <c r="AB2961">
        <v>2.4615798323614655</v>
      </c>
      <c r="AC2961">
        <v>-37.915727397849054</v>
      </c>
      <c r="AD2961">
        <v>3.7191888295231106</v>
      </c>
      <c r="AE2961">
        <v>3.7615881853801154</v>
      </c>
      <c r="AF2961">
        <v>36</v>
      </c>
      <c r="AG2961">
        <v>0</v>
      </c>
      <c r="AH2961">
        <v>0</v>
      </c>
      <c r="AI2961">
        <v>12</v>
      </c>
      <c r="AJ2961">
        <v>77</v>
      </c>
      <c r="AK2961">
        <v>60</v>
      </c>
      <c r="AL2961">
        <v>294</v>
      </c>
      <c r="AM2961">
        <v>0</v>
      </c>
      <c r="AN2961">
        <v>57</v>
      </c>
      <c r="AO2961">
        <v>25</v>
      </c>
      <c r="AP2961">
        <v>28</v>
      </c>
    </row>
    <row r="2962" spans="1:42">
      <c r="A2962">
        <v>16</v>
      </c>
      <c r="B2962">
        <v>228</v>
      </c>
      <c r="C2962">
        <v>2023</v>
      </c>
      <c r="D2962">
        <v>12</v>
      </c>
      <c r="E2962">
        <v>99</v>
      </c>
      <c r="F2962">
        <v>99</v>
      </c>
      <c r="G2962">
        <v>99</v>
      </c>
      <c r="H2962">
        <v>99</v>
      </c>
      <c r="I2962">
        <v>99</v>
      </c>
      <c r="J2962">
        <v>106</v>
      </c>
      <c r="K2962">
        <v>999</v>
      </c>
      <c r="M2962">
        <v>99</v>
      </c>
      <c r="N2962">
        <v>99</v>
      </c>
      <c r="O2962">
        <v>99</v>
      </c>
      <c r="P2962">
        <v>99</v>
      </c>
      <c r="R2962">
        <v>0</v>
      </c>
    </row>
    <row r="2963" spans="1:42">
      <c r="A2963">
        <v>16</v>
      </c>
      <c r="B2963">
        <v>229</v>
      </c>
      <c r="C2963">
        <v>2023</v>
      </c>
      <c r="D2963">
        <v>1</v>
      </c>
      <c r="E2963">
        <v>99</v>
      </c>
      <c r="F2963">
        <v>99</v>
      </c>
      <c r="G2963">
        <v>99</v>
      </c>
      <c r="H2963">
        <v>99</v>
      </c>
      <c r="I2963">
        <v>99</v>
      </c>
      <c r="J2963">
        <v>109</v>
      </c>
      <c r="K2963">
        <v>999</v>
      </c>
      <c r="M2963">
        <v>99</v>
      </c>
      <c r="N2963">
        <v>99</v>
      </c>
      <c r="O2963">
        <v>99</v>
      </c>
      <c r="P2963">
        <v>99</v>
      </c>
      <c r="Q2963">
        <v>258</v>
      </c>
      <c r="R2963">
        <v>31260</v>
      </c>
      <c r="S2963">
        <v>31226</v>
      </c>
      <c r="T2963">
        <v>4.4727767114523349</v>
      </c>
      <c r="U2963">
        <v>60.442291680010243</v>
      </c>
      <c r="V2963">
        <v>93.019110182578885</v>
      </c>
      <c r="W2963">
        <v>85.824700570037749</v>
      </c>
      <c r="X2963">
        <v>3.957133717210493</v>
      </c>
      <c r="Y2963">
        <v>7.914267434420986</v>
      </c>
      <c r="Z2963">
        <v>0</v>
      </c>
      <c r="AA2963">
        <v>9.903321361284668</v>
      </c>
      <c r="AB2963">
        <v>2.7117462727074795</v>
      </c>
      <c r="AC2963">
        <v>-22.622345211915153</v>
      </c>
      <c r="AD2963">
        <v>10.042341028392258</v>
      </c>
      <c r="AE2963">
        <v>10.204060022927013</v>
      </c>
      <c r="AF2963">
        <v>768</v>
      </c>
      <c r="AG2963">
        <v>0</v>
      </c>
      <c r="AH2963">
        <v>0</v>
      </c>
      <c r="AI2963">
        <v>240</v>
      </c>
      <c r="AJ2963">
        <v>1130</v>
      </c>
      <c r="AK2963">
        <v>283</v>
      </c>
      <c r="AL2963">
        <v>1021</v>
      </c>
      <c r="AM2963">
        <v>3</v>
      </c>
      <c r="AN2963">
        <v>466</v>
      </c>
      <c r="AO2963">
        <v>322</v>
      </c>
      <c r="AP2963">
        <v>154</v>
      </c>
    </row>
    <row r="2964" spans="1:42">
      <c r="A2964">
        <v>16</v>
      </c>
      <c r="B2964">
        <v>230</v>
      </c>
      <c r="C2964">
        <v>2023</v>
      </c>
      <c r="D2964">
        <v>2</v>
      </c>
      <c r="E2964">
        <v>99</v>
      </c>
      <c r="F2964">
        <v>99</v>
      </c>
      <c r="G2964">
        <v>99</v>
      </c>
      <c r="H2964">
        <v>99</v>
      </c>
      <c r="I2964">
        <v>99</v>
      </c>
      <c r="J2964">
        <v>109</v>
      </c>
      <c r="K2964">
        <v>999</v>
      </c>
      <c r="M2964">
        <v>99</v>
      </c>
      <c r="N2964">
        <v>99</v>
      </c>
      <c r="O2964">
        <v>99</v>
      </c>
      <c r="P2964">
        <v>99</v>
      </c>
      <c r="Q2964">
        <v>234</v>
      </c>
      <c r="R2964">
        <v>26303</v>
      </c>
      <c r="S2964">
        <v>26265</v>
      </c>
      <c r="T2964">
        <v>4.535376192829716</v>
      </c>
      <c r="U2964">
        <v>60.424900057110221</v>
      </c>
      <c r="V2964">
        <v>92.143167841561507</v>
      </c>
      <c r="W2964">
        <v>85.002901199314508</v>
      </c>
      <c r="X2964">
        <v>3.5395202068205154</v>
      </c>
      <c r="Y2964">
        <v>7.0790404136410308</v>
      </c>
      <c r="Z2964">
        <v>0</v>
      </c>
      <c r="AA2964">
        <v>8.5960890946065245</v>
      </c>
      <c r="AB2964">
        <v>2.6902543928723355</v>
      </c>
      <c r="AC2964">
        <v>-20.798450185933756</v>
      </c>
      <c r="AD2964">
        <v>8.4498943080550752</v>
      </c>
      <c r="AE2964">
        <v>8.5007159810427346</v>
      </c>
      <c r="AF2964">
        <v>546</v>
      </c>
      <c r="AG2964">
        <v>0</v>
      </c>
      <c r="AH2964">
        <v>0</v>
      </c>
      <c r="AI2964">
        <v>160</v>
      </c>
      <c r="AJ2964">
        <v>1223</v>
      </c>
      <c r="AK2964">
        <v>352</v>
      </c>
      <c r="AL2964">
        <v>580</v>
      </c>
      <c r="AM2964">
        <v>0</v>
      </c>
      <c r="AN2964">
        <v>452</v>
      </c>
      <c r="AO2964">
        <v>297</v>
      </c>
      <c r="AP2964">
        <v>131</v>
      </c>
    </row>
    <row r="2965" spans="1:42">
      <c r="A2965">
        <v>16</v>
      </c>
      <c r="B2965">
        <v>231</v>
      </c>
      <c r="C2965">
        <v>2023</v>
      </c>
      <c r="D2965">
        <v>3</v>
      </c>
      <c r="E2965">
        <v>99</v>
      </c>
      <c r="F2965">
        <v>99</v>
      </c>
      <c r="G2965">
        <v>99</v>
      </c>
      <c r="H2965">
        <v>99</v>
      </c>
      <c r="I2965">
        <v>99</v>
      </c>
      <c r="J2965">
        <v>109</v>
      </c>
      <c r="K2965">
        <v>999</v>
      </c>
      <c r="M2965">
        <v>99</v>
      </c>
      <c r="N2965">
        <v>99</v>
      </c>
      <c r="O2965">
        <v>99</v>
      </c>
      <c r="P2965">
        <v>99</v>
      </c>
      <c r="Q2965">
        <v>257</v>
      </c>
      <c r="R2965">
        <v>33278</v>
      </c>
      <c r="S2965">
        <v>33258</v>
      </c>
      <c r="T2965">
        <v>4.3438908588256515</v>
      </c>
      <c r="U2965">
        <v>60.514011666366002</v>
      </c>
      <c r="V2965">
        <v>91.308061527828443</v>
      </c>
      <c r="W2965">
        <v>84.258449094954997</v>
      </c>
      <c r="X2965">
        <v>3.1973075305006295</v>
      </c>
      <c r="Y2965">
        <v>6.3946150610012591</v>
      </c>
      <c r="Z2965">
        <v>0</v>
      </c>
      <c r="AA2965">
        <v>8.9588066959517505</v>
      </c>
      <c r="AB2965">
        <v>2.6510984755702873</v>
      </c>
      <c r="AC2965">
        <v>-21.631645920207404</v>
      </c>
      <c r="AD2965">
        <v>10.690627790877723</v>
      </c>
      <c r="AE2965">
        <v>10.669742594605259</v>
      </c>
      <c r="AF2965">
        <v>639</v>
      </c>
      <c r="AG2965">
        <v>0</v>
      </c>
      <c r="AH2965">
        <v>0</v>
      </c>
      <c r="AI2965">
        <v>188</v>
      </c>
      <c r="AJ2965">
        <v>1362</v>
      </c>
      <c r="AK2965">
        <v>398</v>
      </c>
      <c r="AL2965">
        <v>706</v>
      </c>
      <c r="AM2965">
        <v>4</v>
      </c>
      <c r="AN2965">
        <v>346</v>
      </c>
      <c r="AO2965">
        <v>236</v>
      </c>
      <c r="AP2965">
        <v>146</v>
      </c>
    </row>
    <row r="2966" spans="1:42">
      <c r="A2966">
        <v>16</v>
      </c>
      <c r="B2966">
        <v>232</v>
      </c>
      <c r="C2966">
        <v>2023</v>
      </c>
      <c r="D2966">
        <v>4</v>
      </c>
      <c r="E2966">
        <v>99</v>
      </c>
      <c r="F2966">
        <v>99</v>
      </c>
      <c r="G2966">
        <v>99</v>
      </c>
      <c r="H2966">
        <v>99</v>
      </c>
      <c r="I2966">
        <v>99</v>
      </c>
      <c r="J2966">
        <v>109</v>
      </c>
      <c r="K2966">
        <v>999</v>
      </c>
      <c r="M2966">
        <v>99</v>
      </c>
      <c r="N2966">
        <v>99</v>
      </c>
      <c r="O2966">
        <v>99</v>
      </c>
      <c r="P2966">
        <v>99</v>
      </c>
      <c r="Q2966">
        <v>222</v>
      </c>
      <c r="R2966">
        <v>25131</v>
      </c>
      <c r="S2966">
        <v>25119</v>
      </c>
      <c r="T2966">
        <v>4.7151327046277514</v>
      </c>
      <c r="U2966">
        <v>60.34471913690831</v>
      </c>
      <c r="V2966">
        <v>93.077177984904509</v>
      </c>
      <c r="W2966">
        <v>85.896413073768997</v>
      </c>
      <c r="X2966">
        <v>3.6289841231944591</v>
      </c>
      <c r="Y2966">
        <v>7.2579682463889181</v>
      </c>
      <c r="Z2966">
        <v>0</v>
      </c>
      <c r="AA2966">
        <v>9.2973316646529849</v>
      </c>
      <c r="AB2966">
        <v>2.7740535509911255</v>
      </c>
      <c r="AC2966">
        <v>-22.082719122012652</v>
      </c>
      <c r="AD2966">
        <v>8.0733868325184233</v>
      </c>
      <c r="AE2966">
        <v>8.215267833596636</v>
      </c>
      <c r="AF2966">
        <v>444</v>
      </c>
      <c r="AG2966">
        <v>0</v>
      </c>
      <c r="AH2966">
        <v>0</v>
      </c>
      <c r="AI2966">
        <v>138</v>
      </c>
      <c r="AJ2966">
        <v>916</v>
      </c>
      <c r="AK2966">
        <v>142</v>
      </c>
      <c r="AL2966">
        <v>497</v>
      </c>
      <c r="AM2966">
        <v>3</v>
      </c>
      <c r="AN2966">
        <v>219</v>
      </c>
      <c r="AO2966">
        <v>231</v>
      </c>
      <c r="AP2966">
        <v>140</v>
      </c>
    </row>
    <row r="2967" spans="1:42">
      <c r="A2967">
        <v>16</v>
      </c>
      <c r="B2967">
        <v>233</v>
      </c>
      <c r="C2967">
        <v>2023</v>
      </c>
      <c r="D2967">
        <v>5</v>
      </c>
      <c r="E2967">
        <v>99</v>
      </c>
      <c r="F2967">
        <v>99</v>
      </c>
      <c r="G2967">
        <v>99</v>
      </c>
      <c r="H2967">
        <v>99</v>
      </c>
      <c r="I2967">
        <v>99</v>
      </c>
      <c r="J2967">
        <v>109</v>
      </c>
      <c r="K2967">
        <v>999</v>
      </c>
      <c r="M2967">
        <v>99</v>
      </c>
      <c r="N2967">
        <v>99</v>
      </c>
      <c r="O2967">
        <v>99</v>
      </c>
      <c r="P2967">
        <v>99</v>
      </c>
      <c r="Q2967">
        <v>245</v>
      </c>
      <c r="R2967">
        <v>29945</v>
      </c>
      <c r="S2967">
        <v>29924</v>
      </c>
      <c r="T2967">
        <v>4.5223910502588076</v>
      </c>
      <c r="U2967">
        <v>60.466180991846002</v>
      </c>
      <c r="V2967">
        <v>92.486150903342619</v>
      </c>
      <c r="W2967">
        <v>85.343543643897519</v>
      </c>
      <c r="X2967">
        <v>2.6348305226248123</v>
      </c>
      <c r="Y2967">
        <v>5.2696610452496246</v>
      </c>
      <c r="Z2967">
        <v>0</v>
      </c>
      <c r="AA2967">
        <v>9.2230541252457208</v>
      </c>
      <c r="AB2967">
        <v>2.7602161960365126</v>
      </c>
      <c r="AC2967">
        <v>-19.196167052739796</v>
      </c>
      <c r="AD2967">
        <v>9.6198945008063443</v>
      </c>
      <c r="AE2967">
        <v>9.7237698281492015</v>
      </c>
      <c r="AF2967">
        <v>548</v>
      </c>
      <c r="AG2967">
        <v>0</v>
      </c>
      <c r="AH2967">
        <v>0</v>
      </c>
      <c r="AI2967">
        <v>129</v>
      </c>
      <c r="AJ2967">
        <v>1378</v>
      </c>
      <c r="AK2967">
        <v>263</v>
      </c>
      <c r="AL2967">
        <v>942</v>
      </c>
      <c r="AM2967">
        <v>3</v>
      </c>
      <c r="AN2967">
        <v>195</v>
      </c>
      <c r="AO2967">
        <v>251</v>
      </c>
      <c r="AP2967">
        <v>135</v>
      </c>
    </row>
    <row r="2968" spans="1:42">
      <c r="A2968">
        <v>16</v>
      </c>
      <c r="B2968">
        <v>234</v>
      </c>
      <c r="C2968">
        <v>2023</v>
      </c>
      <c r="D2968">
        <v>6</v>
      </c>
      <c r="E2968">
        <v>99</v>
      </c>
      <c r="F2968">
        <v>99</v>
      </c>
      <c r="G2968">
        <v>99</v>
      </c>
      <c r="H2968">
        <v>99</v>
      </c>
      <c r="I2968">
        <v>99</v>
      </c>
      <c r="J2968">
        <v>109</v>
      </c>
      <c r="K2968">
        <v>999</v>
      </c>
      <c r="M2968">
        <v>99</v>
      </c>
      <c r="N2968">
        <v>99</v>
      </c>
      <c r="O2968">
        <v>99</v>
      </c>
      <c r="P2968">
        <v>99</v>
      </c>
      <c r="Q2968">
        <v>244</v>
      </c>
      <c r="R2968">
        <v>33074</v>
      </c>
      <c r="S2968">
        <v>33049</v>
      </c>
      <c r="T2968">
        <v>4.5058656346374786</v>
      </c>
      <c r="U2968">
        <v>60.40760688674392</v>
      </c>
      <c r="V2968">
        <v>91.329893394774174</v>
      </c>
      <c r="W2968">
        <v>84.274519652637181</v>
      </c>
      <c r="X2968">
        <v>2.8511821974965232</v>
      </c>
      <c r="Y2968">
        <v>5.7023643949930465</v>
      </c>
      <c r="Z2968">
        <v>0</v>
      </c>
      <c r="AA2968">
        <v>9.1697688821094179</v>
      </c>
      <c r="AB2968">
        <v>2.8307162219637032</v>
      </c>
      <c r="AC2968">
        <v>-25.780776727395317</v>
      </c>
      <c r="AD2968">
        <v>10.625092359982265</v>
      </c>
      <c r="AE2968">
        <v>10.604714017997535</v>
      </c>
      <c r="AF2968">
        <v>450</v>
      </c>
      <c r="AG2968">
        <v>0</v>
      </c>
      <c r="AH2968">
        <v>0</v>
      </c>
      <c r="AI2968">
        <v>119</v>
      </c>
      <c r="AJ2968">
        <v>1332</v>
      </c>
      <c r="AK2968">
        <v>195</v>
      </c>
      <c r="AL2968">
        <v>891</v>
      </c>
      <c r="AM2968">
        <v>1</v>
      </c>
      <c r="AN2968">
        <v>254</v>
      </c>
      <c r="AO2968">
        <v>229</v>
      </c>
      <c r="AP2968">
        <v>135</v>
      </c>
    </row>
    <row r="2969" spans="1:42">
      <c r="A2969">
        <v>16</v>
      </c>
      <c r="B2969">
        <v>235</v>
      </c>
      <c r="C2969">
        <v>2023</v>
      </c>
      <c r="D2969">
        <v>7</v>
      </c>
      <c r="E2969">
        <v>99</v>
      </c>
      <c r="F2969">
        <v>99</v>
      </c>
      <c r="G2969">
        <v>99</v>
      </c>
      <c r="H2969">
        <v>99</v>
      </c>
      <c r="I2969">
        <v>99</v>
      </c>
      <c r="J2969">
        <v>109</v>
      </c>
      <c r="K2969">
        <v>999</v>
      </c>
      <c r="M2969">
        <v>99</v>
      </c>
      <c r="N2969">
        <v>99</v>
      </c>
      <c r="O2969">
        <v>99</v>
      </c>
      <c r="P2969">
        <v>99</v>
      </c>
      <c r="Q2969">
        <v>240</v>
      </c>
      <c r="R2969">
        <v>29093</v>
      </c>
      <c r="S2969">
        <v>29071</v>
      </c>
      <c r="T2969">
        <v>4.9952565909325264</v>
      </c>
      <c r="U2969">
        <v>60.164562622544793</v>
      </c>
      <c r="V2969">
        <v>90.46798153569793</v>
      </c>
      <c r="W2969">
        <v>83.47830827972895</v>
      </c>
      <c r="X2969">
        <v>3.5644313064998454</v>
      </c>
      <c r="Y2969">
        <v>7.1288626129996908</v>
      </c>
      <c r="Z2969">
        <v>0</v>
      </c>
      <c r="AA2969">
        <v>8.7209823835792815</v>
      </c>
      <c r="AB2969">
        <v>2.7380866526111793</v>
      </c>
      <c r="AC2969">
        <v>-21.39761525250934</v>
      </c>
      <c r="AD2969">
        <v>9.346187701184137</v>
      </c>
      <c r="AE2969">
        <v>9.2401274760987224</v>
      </c>
      <c r="AF2969">
        <v>330</v>
      </c>
      <c r="AG2969">
        <v>0</v>
      </c>
      <c r="AH2969">
        <v>0</v>
      </c>
      <c r="AI2969">
        <v>99</v>
      </c>
      <c r="AJ2969">
        <v>1424</v>
      </c>
      <c r="AK2969">
        <v>218</v>
      </c>
      <c r="AL2969">
        <v>1200</v>
      </c>
      <c r="AM2969">
        <v>1</v>
      </c>
      <c r="AN2969">
        <v>183</v>
      </c>
      <c r="AO2969">
        <v>209</v>
      </c>
      <c r="AP2969">
        <v>141</v>
      </c>
    </row>
    <row r="2970" spans="1:42">
      <c r="A2970">
        <v>16</v>
      </c>
      <c r="B2970">
        <v>236</v>
      </c>
      <c r="C2970">
        <v>2023</v>
      </c>
      <c r="D2970">
        <v>8</v>
      </c>
      <c r="E2970">
        <v>99</v>
      </c>
      <c r="F2970">
        <v>99</v>
      </c>
      <c r="G2970">
        <v>99</v>
      </c>
      <c r="H2970">
        <v>99</v>
      </c>
      <c r="I2970">
        <v>99</v>
      </c>
      <c r="J2970">
        <v>109</v>
      </c>
      <c r="K2970">
        <v>999</v>
      </c>
      <c r="M2970">
        <v>99</v>
      </c>
      <c r="N2970">
        <v>99</v>
      </c>
      <c r="O2970">
        <v>99</v>
      </c>
      <c r="P2970">
        <v>99</v>
      </c>
      <c r="Q2970">
        <v>262</v>
      </c>
      <c r="R2970">
        <v>30859</v>
      </c>
      <c r="S2970">
        <v>30831</v>
      </c>
      <c r="T2970">
        <v>4.7367056612333513</v>
      </c>
      <c r="U2970">
        <v>60.312964224319693</v>
      </c>
      <c r="V2970">
        <v>90.802309434233109</v>
      </c>
      <c r="W2970">
        <v>83.783506859978431</v>
      </c>
      <c r="X2970">
        <v>2.7479827602968339</v>
      </c>
      <c r="Y2970">
        <v>5.4959655205936677</v>
      </c>
      <c r="Z2970">
        <v>0</v>
      </c>
      <c r="AA2970">
        <v>11.52590574748624</v>
      </c>
      <c r="AB2970">
        <v>2.8180714419141122</v>
      </c>
      <c r="AC2970">
        <v>-15.455545444269299</v>
      </c>
      <c r="AD2970">
        <v>9.9135189313869763</v>
      </c>
      <c r="AE2970">
        <v>9.8353653673614971</v>
      </c>
      <c r="AF2970">
        <v>331</v>
      </c>
      <c r="AG2970">
        <v>0</v>
      </c>
      <c r="AH2970">
        <v>0</v>
      </c>
      <c r="AI2970">
        <v>188</v>
      </c>
      <c r="AJ2970">
        <v>981</v>
      </c>
      <c r="AK2970">
        <v>134</v>
      </c>
      <c r="AL2970">
        <v>1455</v>
      </c>
      <c r="AM2970">
        <v>0</v>
      </c>
      <c r="AN2970">
        <v>144</v>
      </c>
      <c r="AO2970">
        <v>209</v>
      </c>
      <c r="AP2970">
        <v>141</v>
      </c>
    </row>
    <row r="2971" spans="1:42">
      <c r="A2971">
        <v>16</v>
      </c>
      <c r="B2971">
        <v>237</v>
      </c>
      <c r="C2971">
        <v>2023</v>
      </c>
      <c r="D2971">
        <v>9</v>
      </c>
      <c r="E2971">
        <v>99</v>
      </c>
      <c r="F2971">
        <v>99</v>
      </c>
      <c r="G2971">
        <v>99</v>
      </c>
      <c r="H2971">
        <v>99</v>
      </c>
      <c r="I2971">
        <v>99</v>
      </c>
      <c r="J2971">
        <v>109</v>
      </c>
      <c r="K2971">
        <v>999</v>
      </c>
      <c r="M2971">
        <v>99</v>
      </c>
      <c r="N2971">
        <v>99</v>
      </c>
      <c r="O2971">
        <v>99</v>
      </c>
      <c r="P2971">
        <v>99</v>
      </c>
      <c r="Q2971">
        <v>262</v>
      </c>
      <c r="R2971">
        <v>29367</v>
      </c>
      <c r="S2971">
        <v>29344</v>
      </c>
      <c r="T2971">
        <v>4.6515817073586003</v>
      </c>
      <c r="U2971">
        <v>60.344158942202853</v>
      </c>
      <c r="V2971">
        <v>90.011025489400765</v>
      </c>
      <c r="W2971">
        <v>83.056328380589179</v>
      </c>
      <c r="X2971">
        <v>3.4085878707392649</v>
      </c>
      <c r="Y2971">
        <v>6.8171757414785299</v>
      </c>
      <c r="Z2971">
        <v>0</v>
      </c>
      <c r="AA2971">
        <v>9.5762377172591933</v>
      </c>
      <c r="AB2971">
        <v>2.8589342903972503</v>
      </c>
      <c r="AC2971">
        <v>-20.940323543965899</v>
      </c>
      <c r="AD2971">
        <v>9.4342107799358779</v>
      </c>
      <c r="AE2971">
        <v>9.2797525337287112</v>
      </c>
      <c r="AF2971">
        <v>369</v>
      </c>
      <c r="AG2971">
        <v>0</v>
      </c>
      <c r="AH2971">
        <v>0</v>
      </c>
      <c r="AI2971">
        <v>140</v>
      </c>
      <c r="AJ2971">
        <v>1005</v>
      </c>
      <c r="AK2971">
        <v>482</v>
      </c>
      <c r="AL2971">
        <v>1561</v>
      </c>
      <c r="AM2971">
        <v>1</v>
      </c>
      <c r="AN2971">
        <v>207</v>
      </c>
      <c r="AO2971">
        <v>252</v>
      </c>
      <c r="AP2971">
        <v>137</v>
      </c>
    </row>
    <row r="2972" spans="1:42">
      <c r="A2972">
        <v>16</v>
      </c>
      <c r="B2972">
        <v>238</v>
      </c>
      <c r="C2972">
        <v>2023</v>
      </c>
      <c r="D2972">
        <v>10</v>
      </c>
      <c r="E2972">
        <v>99</v>
      </c>
      <c r="F2972">
        <v>99</v>
      </c>
      <c r="G2972">
        <v>99</v>
      </c>
      <c r="H2972">
        <v>99</v>
      </c>
      <c r="I2972">
        <v>99</v>
      </c>
      <c r="J2972">
        <v>109</v>
      </c>
      <c r="K2972">
        <v>999</v>
      </c>
      <c r="M2972">
        <v>99</v>
      </c>
      <c r="N2972">
        <v>99</v>
      </c>
      <c r="O2972">
        <v>99</v>
      </c>
      <c r="P2972">
        <v>99</v>
      </c>
      <c r="Q2972">
        <v>287</v>
      </c>
      <c r="R2972">
        <v>31270</v>
      </c>
      <c r="S2972">
        <v>31255</v>
      </c>
      <c r="T2972">
        <v>4.3898624880076751</v>
      </c>
      <c r="U2972">
        <v>60.496464565669491</v>
      </c>
      <c r="V2972">
        <v>91.093730961875551</v>
      </c>
      <c r="W2972">
        <v>84.064901615741306</v>
      </c>
      <c r="X2972">
        <v>3.2043492165014391</v>
      </c>
      <c r="Y2972">
        <v>6.4086984330028782</v>
      </c>
      <c r="Z2972">
        <v>0</v>
      </c>
      <c r="AA2972">
        <v>8.8188732059388659</v>
      </c>
      <c r="AB2972">
        <v>2.6542291365921877</v>
      </c>
      <c r="AC2972">
        <v>-20.158377443121449</v>
      </c>
      <c r="AD2972">
        <v>10.045553549514588</v>
      </c>
      <c r="AE2972">
        <v>10.004112446645983</v>
      </c>
      <c r="AF2972">
        <v>447</v>
      </c>
      <c r="AG2972">
        <v>0</v>
      </c>
      <c r="AH2972">
        <v>0</v>
      </c>
      <c r="AI2972">
        <v>180</v>
      </c>
      <c r="AJ2972">
        <v>1574</v>
      </c>
      <c r="AK2972">
        <v>222</v>
      </c>
      <c r="AL2972">
        <v>1314</v>
      </c>
      <c r="AM2972">
        <v>1</v>
      </c>
      <c r="AN2972">
        <v>268</v>
      </c>
      <c r="AO2972">
        <v>278</v>
      </c>
      <c r="AP2972">
        <v>158</v>
      </c>
    </row>
    <row r="2973" spans="1:42">
      <c r="A2973">
        <v>16</v>
      </c>
      <c r="B2973">
        <v>239</v>
      </c>
      <c r="C2973">
        <v>2023</v>
      </c>
      <c r="D2973">
        <v>11</v>
      </c>
      <c r="E2973">
        <v>99</v>
      </c>
      <c r="F2973">
        <v>99</v>
      </c>
      <c r="G2973">
        <v>99</v>
      </c>
      <c r="H2973">
        <v>99</v>
      </c>
      <c r="I2973">
        <v>99</v>
      </c>
      <c r="J2973">
        <v>109</v>
      </c>
      <c r="K2973">
        <v>999</v>
      </c>
      <c r="M2973">
        <v>99</v>
      </c>
      <c r="N2973">
        <v>99</v>
      </c>
      <c r="O2973">
        <v>99</v>
      </c>
      <c r="P2973">
        <v>99</v>
      </c>
      <c r="Q2973">
        <v>158</v>
      </c>
      <c r="R2973">
        <v>11702</v>
      </c>
      <c r="S2973">
        <v>11695</v>
      </c>
      <c r="T2973">
        <v>4.2361989403520761</v>
      </c>
      <c r="U2973">
        <v>60.560239418554922</v>
      </c>
      <c r="V2973">
        <v>90.587638039239366</v>
      </c>
      <c r="W2973">
        <v>83.594014536126778</v>
      </c>
      <c r="X2973">
        <v>4.5120492223551523</v>
      </c>
      <c r="Y2973">
        <v>9.0240984447103045</v>
      </c>
      <c r="Z2973">
        <v>0</v>
      </c>
      <c r="AA2973">
        <v>8.3954416723385314</v>
      </c>
      <c r="AB2973">
        <v>2.5596819912842621</v>
      </c>
      <c r="AC2973">
        <v>-24.02892833347774</v>
      </c>
      <c r="AD2973">
        <v>3.7592922173463288</v>
      </c>
      <c r="AE2973">
        <v>3.7223718978466942</v>
      </c>
      <c r="AF2973">
        <v>135</v>
      </c>
      <c r="AG2973">
        <v>0</v>
      </c>
      <c r="AH2973">
        <v>0</v>
      </c>
      <c r="AI2973">
        <v>73</v>
      </c>
      <c r="AJ2973">
        <v>318</v>
      </c>
      <c r="AK2973">
        <v>83</v>
      </c>
      <c r="AL2973">
        <v>665</v>
      </c>
      <c r="AM2973">
        <v>1</v>
      </c>
      <c r="AN2973">
        <v>65</v>
      </c>
      <c r="AO2973">
        <v>95</v>
      </c>
      <c r="AP2973">
        <v>86</v>
      </c>
    </row>
    <row r="2974" spans="1:42">
      <c r="A2974">
        <v>16</v>
      </c>
      <c r="B2974">
        <v>240</v>
      </c>
      <c r="C2974">
        <v>2023</v>
      </c>
      <c r="D2974">
        <v>12</v>
      </c>
      <c r="E2974">
        <v>99</v>
      </c>
      <c r="F2974">
        <v>99</v>
      </c>
      <c r="G2974">
        <v>99</v>
      </c>
      <c r="H2974">
        <v>99</v>
      </c>
      <c r="I2974">
        <v>99</v>
      </c>
      <c r="J2974">
        <v>109</v>
      </c>
      <c r="K2974">
        <v>999</v>
      </c>
      <c r="M2974">
        <v>99</v>
      </c>
      <c r="N2974">
        <v>99</v>
      </c>
      <c r="O2974">
        <v>99</v>
      </c>
      <c r="P2974">
        <v>99</v>
      </c>
      <c r="R2974">
        <v>0</v>
      </c>
    </row>
    <row r="2975" spans="1:42">
      <c r="A2975">
        <v>16</v>
      </c>
      <c r="B2975">
        <v>241</v>
      </c>
      <c r="C2975">
        <v>2023</v>
      </c>
      <c r="D2975">
        <v>1</v>
      </c>
      <c r="E2975">
        <v>99</v>
      </c>
      <c r="F2975">
        <v>99</v>
      </c>
      <c r="G2975">
        <v>99</v>
      </c>
      <c r="H2975">
        <v>99</v>
      </c>
      <c r="I2975">
        <v>99</v>
      </c>
      <c r="J2975">
        <v>111</v>
      </c>
      <c r="K2975">
        <v>999</v>
      </c>
      <c r="M2975">
        <v>99</v>
      </c>
      <c r="N2975">
        <v>99</v>
      </c>
      <c r="O2975">
        <v>99</v>
      </c>
      <c r="P2975">
        <v>99</v>
      </c>
      <c r="Q2975">
        <v>146</v>
      </c>
      <c r="R2975">
        <v>16178</v>
      </c>
      <c r="S2975">
        <v>16130</v>
      </c>
      <c r="T2975">
        <v>3.8187044134009152</v>
      </c>
      <c r="U2975">
        <v>60.682269063856154</v>
      </c>
      <c r="V2975">
        <v>93.025814767473037</v>
      </c>
      <c r="W2975">
        <v>85.7779045257289</v>
      </c>
      <c r="X2975">
        <v>2.6702929904808994</v>
      </c>
      <c r="Y2975">
        <v>5.3405859809617988</v>
      </c>
      <c r="Z2975">
        <v>0</v>
      </c>
      <c r="AA2975">
        <v>9.3349098639524666</v>
      </c>
      <c r="AB2975">
        <v>2.3205412946823278</v>
      </c>
      <c r="AC2975">
        <v>-37.15002358986181</v>
      </c>
      <c r="AD2975">
        <v>10.426790755230153</v>
      </c>
      <c r="AE2975">
        <v>10.598577536059983</v>
      </c>
      <c r="AF2975">
        <v>283</v>
      </c>
      <c r="AG2975">
        <v>0</v>
      </c>
      <c r="AH2975">
        <v>0</v>
      </c>
      <c r="AI2975">
        <v>73</v>
      </c>
      <c r="AJ2975">
        <v>1002</v>
      </c>
      <c r="AK2975">
        <v>373</v>
      </c>
      <c r="AL2975">
        <v>1223</v>
      </c>
      <c r="AM2975">
        <v>0</v>
      </c>
      <c r="AN2975">
        <v>182</v>
      </c>
      <c r="AO2975">
        <v>167</v>
      </c>
      <c r="AP2975">
        <v>88</v>
      </c>
    </row>
    <row r="2976" spans="1:42">
      <c r="A2976">
        <v>16</v>
      </c>
      <c r="B2976">
        <v>242</v>
      </c>
      <c r="C2976">
        <v>2023</v>
      </c>
      <c r="D2976">
        <v>2</v>
      </c>
      <c r="E2976">
        <v>99</v>
      </c>
      <c r="F2976">
        <v>99</v>
      </c>
      <c r="G2976">
        <v>99</v>
      </c>
      <c r="H2976">
        <v>99</v>
      </c>
      <c r="I2976">
        <v>99</v>
      </c>
      <c r="J2976">
        <v>111</v>
      </c>
      <c r="K2976">
        <v>999</v>
      </c>
      <c r="M2976">
        <v>99</v>
      </c>
      <c r="N2976">
        <v>99</v>
      </c>
      <c r="O2976">
        <v>99</v>
      </c>
      <c r="P2976">
        <v>99</v>
      </c>
      <c r="Q2976">
        <v>138</v>
      </c>
      <c r="R2976">
        <v>13125</v>
      </c>
      <c r="S2976">
        <v>13093</v>
      </c>
      <c r="T2976">
        <v>3.982095238095237</v>
      </c>
      <c r="U2976">
        <v>60.648285343313219</v>
      </c>
      <c r="V2976">
        <v>91.401871386122579</v>
      </c>
      <c r="W2976">
        <v>84.287542961888079</v>
      </c>
      <c r="X2976">
        <v>1.63047619047619</v>
      </c>
      <c r="Y2976">
        <v>3.2609523809523799</v>
      </c>
      <c r="Z2976">
        <v>0</v>
      </c>
      <c r="AA2976">
        <v>9.8804764888282115</v>
      </c>
      <c r="AB2976">
        <v>2.4179399319559005</v>
      </c>
      <c r="AC2976">
        <v>-31.755633203296359</v>
      </c>
      <c r="AD2976">
        <v>8.4591190915067198</v>
      </c>
      <c r="AE2976">
        <v>8.4535736993161184</v>
      </c>
      <c r="AF2976">
        <v>249</v>
      </c>
      <c r="AG2976">
        <v>0</v>
      </c>
      <c r="AH2976">
        <v>0</v>
      </c>
      <c r="AI2976">
        <v>60</v>
      </c>
      <c r="AJ2976">
        <v>740</v>
      </c>
      <c r="AK2976">
        <v>187</v>
      </c>
      <c r="AL2976">
        <v>918</v>
      </c>
      <c r="AM2976">
        <v>0</v>
      </c>
      <c r="AN2976">
        <v>149</v>
      </c>
      <c r="AO2976">
        <v>130</v>
      </c>
      <c r="AP2976">
        <v>83</v>
      </c>
    </row>
    <row r="2977" spans="1:42">
      <c r="A2977">
        <v>16</v>
      </c>
      <c r="B2977">
        <v>243</v>
      </c>
      <c r="C2977">
        <v>2023</v>
      </c>
      <c r="D2977">
        <v>3</v>
      </c>
      <c r="E2977">
        <v>99</v>
      </c>
      <c r="F2977">
        <v>99</v>
      </c>
      <c r="G2977">
        <v>99</v>
      </c>
      <c r="H2977">
        <v>99</v>
      </c>
      <c r="I2977">
        <v>99</v>
      </c>
      <c r="J2977">
        <v>111</v>
      </c>
      <c r="K2977">
        <v>999</v>
      </c>
      <c r="M2977">
        <v>99</v>
      </c>
      <c r="N2977">
        <v>99</v>
      </c>
      <c r="O2977">
        <v>99</v>
      </c>
      <c r="P2977">
        <v>99</v>
      </c>
      <c r="Q2977">
        <v>151</v>
      </c>
      <c r="R2977">
        <v>17103</v>
      </c>
      <c r="S2977">
        <v>17032</v>
      </c>
      <c r="T2977">
        <v>3.8991989709407697</v>
      </c>
      <c r="U2977">
        <v>60.721876467825282</v>
      </c>
      <c r="V2977">
        <v>91.520435435534083</v>
      </c>
      <c r="W2977">
        <v>84.344651244715706</v>
      </c>
      <c r="X2977">
        <v>0.93550839034087518</v>
      </c>
      <c r="Y2977">
        <v>1.8710167806817504</v>
      </c>
      <c r="Z2977">
        <v>0</v>
      </c>
      <c r="AA2977">
        <v>10.742146499169168</v>
      </c>
      <c r="AB2977">
        <v>2.4557560859620295</v>
      </c>
      <c r="AC2977">
        <v>-37.465956751892122</v>
      </c>
      <c r="AD2977">
        <v>11.022957243583962</v>
      </c>
      <c r="AE2977">
        <v>11.00426338402503</v>
      </c>
      <c r="AF2977">
        <v>347</v>
      </c>
      <c r="AG2977">
        <v>0</v>
      </c>
      <c r="AH2977">
        <v>0</v>
      </c>
      <c r="AI2977">
        <v>103</v>
      </c>
      <c r="AJ2977">
        <v>1207</v>
      </c>
      <c r="AK2977">
        <v>327</v>
      </c>
      <c r="AL2977">
        <v>1070</v>
      </c>
      <c r="AM2977">
        <v>2</v>
      </c>
      <c r="AN2977">
        <v>179</v>
      </c>
      <c r="AO2977">
        <v>145</v>
      </c>
      <c r="AP2977">
        <v>90</v>
      </c>
    </row>
    <row r="2978" spans="1:42">
      <c r="A2978">
        <v>16</v>
      </c>
      <c r="B2978">
        <v>244</v>
      </c>
      <c r="C2978">
        <v>2023</v>
      </c>
      <c r="D2978">
        <v>4</v>
      </c>
      <c r="E2978">
        <v>99</v>
      </c>
      <c r="F2978">
        <v>99</v>
      </c>
      <c r="G2978">
        <v>99</v>
      </c>
      <c r="H2978">
        <v>99</v>
      </c>
      <c r="I2978">
        <v>99</v>
      </c>
      <c r="J2978">
        <v>111</v>
      </c>
      <c r="K2978">
        <v>999</v>
      </c>
      <c r="M2978">
        <v>99</v>
      </c>
      <c r="N2978">
        <v>99</v>
      </c>
      <c r="O2978">
        <v>99</v>
      </c>
      <c r="P2978">
        <v>99</v>
      </c>
      <c r="Q2978">
        <v>114</v>
      </c>
      <c r="R2978">
        <v>12492</v>
      </c>
      <c r="S2978">
        <v>12457</v>
      </c>
      <c r="T2978">
        <v>3.7600864553314119</v>
      </c>
      <c r="U2978">
        <v>60.753231115035724</v>
      </c>
      <c r="V2978">
        <v>92.952162807337771</v>
      </c>
      <c r="W2978">
        <v>85.71351047603774</v>
      </c>
      <c r="X2978">
        <v>0.52833813640730076</v>
      </c>
      <c r="Y2978">
        <v>1.0566762728146013</v>
      </c>
      <c r="Z2978">
        <v>0</v>
      </c>
      <c r="AA2978">
        <v>9.347132944987667</v>
      </c>
      <c r="AB2978">
        <v>2.3959009516511323</v>
      </c>
      <c r="AC2978">
        <v>-33.571125827412224</v>
      </c>
      <c r="AD2978">
        <v>8.0511478621791976</v>
      </c>
      <c r="AE2978">
        <v>8.1790060260478992</v>
      </c>
      <c r="AF2978">
        <v>239</v>
      </c>
      <c r="AG2978">
        <v>0</v>
      </c>
      <c r="AH2978">
        <v>0</v>
      </c>
      <c r="AI2978">
        <v>51</v>
      </c>
      <c r="AJ2978">
        <v>798</v>
      </c>
      <c r="AK2978">
        <v>222</v>
      </c>
      <c r="AL2978">
        <v>750</v>
      </c>
      <c r="AM2978">
        <v>0</v>
      </c>
      <c r="AN2978">
        <v>70</v>
      </c>
      <c r="AO2978">
        <v>111</v>
      </c>
      <c r="AP2978">
        <v>71</v>
      </c>
    </row>
    <row r="2979" spans="1:42">
      <c r="A2979">
        <v>16</v>
      </c>
      <c r="B2979">
        <v>245</v>
      </c>
      <c r="C2979">
        <v>2023</v>
      </c>
      <c r="D2979">
        <v>5</v>
      </c>
      <c r="E2979">
        <v>99</v>
      </c>
      <c r="F2979">
        <v>99</v>
      </c>
      <c r="G2979">
        <v>99</v>
      </c>
      <c r="H2979">
        <v>99</v>
      </c>
      <c r="I2979">
        <v>99</v>
      </c>
      <c r="J2979">
        <v>111</v>
      </c>
      <c r="K2979">
        <v>999</v>
      </c>
      <c r="M2979">
        <v>99</v>
      </c>
      <c r="N2979">
        <v>99</v>
      </c>
      <c r="O2979">
        <v>99</v>
      </c>
      <c r="P2979">
        <v>99</v>
      </c>
      <c r="Q2979">
        <v>118</v>
      </c>
      <c r="R2979">
        <v>12858</v>
      </c>
      <c r="S2979">
        <v>12820</v>
      </c>
      <c r="T2979">
        <v>3.9000622180743503</v>
      </c>
      <c r="U2979">
        <v>60.665990639625562</v>
      </c>
      <c r="V2979">
        <v>92.41994750212551</v>
      </c>
      <c r="W2979">
        <v>85.218837753510186</v>
      </c>
      <c r="X2979">
        <v>1.0110437081972312</v>
      </c>
      <c r="Y2979">
        <v>2.0220874163944624</v>
      </c>
      <c r="Z2979">
        <v>0</v>
      </c>
      <c r="AA2979">
        <v>9.3597895253909158</v>
      </c>
      <c r="AB2979">
        <v>2.4215261223498969</v>
      </c>
      <c r="AC2979">
        <v>-36.651160678730072</v>
      </c>
      <c r="AD2979">
        <v>8.2870364402737895</v>
      </c>
      <c r="AE2979">
        <v>8.3687657815552221</v>
      </c>
      <c r="AF2979">
        <v>242</v>
      </c>
      <c r="AG2979">
        <v>0</v>
      </c>
      <c r="AH2979">
        <v>0</v>
      </c>
      <c r="AI2979">
        <v>50</v>
      </c>
      <c r="AJ2979">
        <v>731</v>
      </c>
      <c r="AK2979">
        <v>129</v>
      </c>
      <c r="AL2979">
        <v>644</v>
      </c>
      <c r="AM2979">
        <v>2</v>
      </c>
      <c r="AN2979">
        <v>124</v>
      </c>
      <c r="AO2979">
        <v>120</v>
      </c>
      <c r="AP2979">
        <v>75</v>
      </c>
    </row>
    <row r="2980" spans="1:42">
      <c r="A2980">
        <v>16</v>
      </c>
      <c r="B2980">
        <v>246</v>
      </c>
      <c r="C2980">
        <v>2023</v>
      </c>
      <c r="D2980">
        <v>6</v>
      </c>
      <c r="E2980">
        <v>99</v>
      </c>
      <c r="F2980">
        <v>99</v>
      </c>
      <c r="G2980">
        <v>99</v>
      </c>
      <c r="H2980">
        <v>99</v>
      </c>
      <c r="I2980">
        <v>99</v>
      </c>
      <c r="J2980">
        <v>111</v>
      </c>
      <c r="K2980">
        <v>999</v>
      </c>
      <c r="M2980">
        <v>99</v>
      </c>
      <c r="N2980">
        <v>99</v>
      </c>
      <c r="O2980">
        <v>99</v>
      </c>
      <c r="P2980">
        <v>99</v>
      </c>
      <c r="Q2980">
        <v>143</v>
      </c>
      <c r="R2980">
        <v>16797</v>
      </c>
      <c r="S2980">
        <v>16702</v>
      </c>
      <c r="T2980">
        <v>4.1220456033815562</v>
      </c>
      <c r="U2980">
        <v>60.518919889833555</v>
      </c>
      <c r="V2980">
        <v>92.179967418152444</v>
      </c>
      <c r="W2980">
        <v>84.932397317686352</v>
      </c>
      <c r="X2980">
        <v>1.1609215931416319</v>
      </c>
      <c r="Y2980">
        <v>2.3218431862832638</v>
      </c>
      <c r="Z2980">
        <v>0</v>
      </c>
      <c r="AA2980">
        <v>9.4763738248166636</v>
      </c>
      <c r="AB2980">
        <v>2.3608378473678191</v>
      </c>
      <c r="AC2980">
        <v>-34.191276782820594</v>
      </c>
      <c r="AD2980">
        <v>10.825738924193402</v>
      </c>
      <c r="AE2980">
        <v>10.866248768227264</v>
      </c>
      <c r="AF2980">
        <v>254</v>
      </c>
      <c r="AG2980">
        <v>0</v>
      </c>
      <c r="AH2980">
        <v>0</v>
      </c>
      <c r="AI2980">
        <v>65</v>
      </c>
      <c r="AJ2980">
        <v>979</v>
      </c>
      <c r="AK2980">
        <v>167</v>
      </c>
      <c r="AL2980">
        <v>1496</v>
      </c>
      <c r="AM2980">
        <v>1</v>
      </c>
      <c r="AN2980">
        <v>132</v>
      </c>
      <c r="AO2980">
        <v>97</v>
      </c>
      <c r="AP2980">
        <v>88</v>
      </c>
    </row>
    <row r="2981" spans="1:42">
      <c r="A2981">
        <v>16</v>
      </c>
      <c r="B2981">
        <v>247</v>
      </c>
      <c r="C2981">
        <v>2023</v>
      </c>
      <c r="D2981">
        <v>7</v>
      </c>
      <c r="E2981">
        <v>99</v>
      </c>
      <c r="F2981">
        <v>99</v>
      </c>
      <c r="G2981">
        <v>99</v>
      </c>
      <c r="H2981">
        <v>99</v>
      </c>
      <c r="I2981">
        <v>99</v>
      </c>
      <c r="J2981">
        <v>111</v>
      </c>
      <c r="K2981">
        <v>999</v>
      </c>
      <c r="M2981">
        <v>99</v>
      </c>
      <c r="N2981">
        <v>99</v>
      </c>
      <c r="O2981">
        <v>99</v>
      </c>
      <c r="P2981">
        <v>99</v>
      </c>
      <c r="Q2981">
        <v>155</v>
      </c>
      <c r="R2981">
        <v>17452</v>
      </c>
      <c r="S2981">
        <v>17366</v>
      </c>
      <c r="T2981">
        <v>4.5080220032088008</v>
      </c>
      <c r="U2981">
        <v>60.322987446734999</v>
      </c>
      <c r="V2981">
        <v>91.262075594095222</v>
      </c>
      <c r="W2981">
        <v>84.078089370033283</v>
      </c>
      <c r="X2981">
        <v>1.1230804492321798</v>
      </c>
      <c r="Y2981">
        <v>2.2461608984643595</v>
      </c>
      <c r="Z2981">
        <v>0</v>
      </c>
      <c r="AA2981">
        <v>9.2705257915236636</v>
      </c>
      <c r="AB2981">
        <v>2.4059334335079634</v>
      </c>
      <c r="AC2981">
        <v>-34.071253767294138</v>
      </c>
      <c r="AD2981">
        <v>11.247889248379064</v>
      </c>
      <c r="AE2981">
        <v>11.184598845978655</v>
      </c>
      <c r="AF2981">
        <v>248</v>
      </c>
      <c r="AG2981">
        <v>0</v>
      </c>
      <c r="AH2981">
        <v>0</v>
      </c>
      <c r="AI2981">
        <v>73</v>
      </c>
      <c r="AJ2981">
        <v>1496</v>
      </c>
      <c r="AK2981">
        <v>220</v>
      </c>
      <c r="AL2981">
        <v>1772</v>
      </c>
      <c r="AM2981">
        <v>1</v>
      </c>
      <c r="AN2981">
        <v>135</v>
      </c>
      <c r="AO2981">
        <v>121</v>
      </c>
      <c r="AP2981">
        <v>96</v>
      </c>
    </row>
    <row r="2982" spans="1:42">
      <c r="A2982">
        <v>16</v>
      </c>
      <c r="B2982">
        <v>248</v>
      </c>
      <c r="C2982">
        <v>2023</v>
      </c>
      <c r="D2982">
        <v>8</v>
      </c>
      <c r="E2982">
        <v>99</v>
      </c>
      <c r="F2982">
        <v>99</v>
      </c>
      <c r="G2982">
        <v>99</v>
      </c>
      <c r="H2982">
        <v>99</v>
      </c>
      <c r="I2982">
        <v>99</v>
      </c>
      <c r="J2982">
        <v>111</v>
      </c>
      <c r="K2982">
        <v>999</v>
      </c>
      <c r="M2982">
        <v>99</v>
      </c>
      <c r="N2982">
        <v>99</v>
      </c>
      <c r="O2982">
        <v>99</v>
      </c>
      <c r="P2982">
        <v>99</v>
      </c>
      <c r="Q2982">
        <v>148</v>
      </c>
      <c r="R2982">
        <v>14645</v>
      </c>
      <c r="S2982">
        <v>14603</v>
      </c>
      <c r="T2982">
        <v>4.5668828951860707</v>
      </c>
      <c r="U2982">
        <v>60.34513456139149</v>
      </c>
      <c r="V2982">
        <v>89.985131210887261</v>
      </c>
      <c r="W2982">
        <v>82.970827912072565</v>
      </c>
      <c r="X2982">
        <v>4.0013656538067588</v>
      </c>
      <c r="Y2982">
        <v>8.0027313076135176</v>
      </c>
      <c r="Z2982">
        <v>0</v>
      </c>
      <c r="AA2982">
        <v>9.782252644496344</v>
      </c>
      <c r="AB2982">
        <v>2.4296514800472746</v>
      </c>
      <c r="AC2982">
        <v>-32.516215396590674</v>
      </c>
      <c r="AD2982">
        <v>9.4387656453421691</v>
      </c>
      <c r="AE2982">
        <v>9.281224765042591</v>
      </c>
      <c r="AF2982">
        <v>245</v>
      </c>
      <c r="AG2982">
        <v>0</v>
      </c>
      <c r="AH2982">
        <v>0</v>
      </c>
      <c r="AI2982">
        <v>65</v>
      </c>
      <c r="AJ2982">
        <v>993</v>
      </c>
      <c r="AK2982">
        <v>237</v>
      </c>
      <c r="AL2982">
        <v>1607</v>
      </c>
      <c r="AM2982">
        <v>0</v>
      </c>
      <c r="AN2982">
        <v>133</v>
      </c>
      <c r="AO2982">
        <v>98</v>
      </c>
      <c r="AP2982">
        <v>92</v>
      </c>
    </row>
    <row r="2983" spans="1:42">
      <c r="A2983">
        <v>16</v>
      </c>
      <c r="B2983">
        <v>249</v>
      </c>
      <c r="C2983">
        <v>2023</v>
      </c>
      <c r="D2983">
        <v>9</v>
      </c>
      <c r="E2983">
        <v>99</v>
      </c>
      <c r="F2983">
        <v>99</v>
      </c>
      <c r="G2983">
        <v>99</v>
      </c>
      <c r="H2983">
        <v>99</v>
      </c>
      <c r="I2983">
        <v>99</v>
      </c>
      <c r="J2983">
        <v>111</v>
      </c>
      <c r="K2983">
        <v>999</v>
      </c>
      <c r="M2983">
        <v>99</v>
      </c>
      <c r="N2983">
        <v>99</v>
      </c>
      <c r="O2983">
        <v>99</v>
      </c>
      <c r="P2983">
        <v>99</v>
      </c>
      <c r="Q2983">
        <v>135</v>
      </c>
      <c r="R2983">
        <v>14054</v>
      </c>
      <c r="S2983">
        <v>14035</v>
      </c>
      <c r="T2983">
        <v>4.893695744983634</v>
      </c>
      <c r="U2983">
        <v>60.172711079444248</v>
      </c>
      <c r="V2983">
        <v>90.954767546386734</v>
      </c>
      <c r="W2983">
        <v>83.903270395440188</v>
      </c>
      <c r="X2983">
        <v>0.6759641383236088</v>
      </c>
      <c r="Y2983">
        <v>1.3519282766472178</v>
      </c>
      <c r="Z2983">
        <v>0</v>
      </c>
      <c r="AA2983">
        <v>9.2392045821151907</v>
      </c>
      <c r="AB2983">
        <v>2.3481355434359643</v>
      </c>
      <c r="AC2983">
        <v>-36.676004367487401</v>
      </c>
      <c r="AD2983">
        <v>9.0578635971074632</v>
      </c>
      <c r="AE2983">
        <v>9.0204683583576379</v>
      </c>
      <c r="AF2983">
        <v>173</v>
      </c>
      <c r="AG2983">
        <v>0</v>
      </c>
      <c r="AH2983">
        <v>0</v>
      </c>
      <c r="AI2983">
        <v>53</v>
      </c>
      <c r="AJ2983">
        <v>821</v>
      </c>
      <c r="AK2983">
        <v>262</v>
      </c>
      <c r="AL2983">
        <v>1899</v>
      </c>
      <c r="AM2983">
        <v>0</v>
      </c>
      <c r="AN2983">
        <v>113</v>
      </c>
      <c r="AO2983">
        <v>76</v>
      </c>
      <c r="AP2983">
        <v>84</v>
      </c>
    </row>
    <row r="2984" spans="1:42">
      <c r="A2984">
        <v>16</v>
      </c>
      <c r="B2984">
        <v>250</v>
      </c>
      <c r="C2984">
        <v>2023</v>
      </c>
      <c r="D2984">
        <v>10</v>
      </c>
      <c r="E2984">
        <v>99</v>
      </c>
      <c r="F2984">
        <v>99</v>
      </c>
      <c r="G2984">
        <v>99</v>
      </c>
      <c r="H2984">
        <v>99</v>
      </c>
      <c r="I2984">
        <v>99</v>
      </c>
      <c r="J2984">
        <v>111</v>
      </c>
      <c r="K2984">
        <v>999</v>
      </c>
      <c r="M2984">
        <v>99</v>
      </c>
      <c r="N2984">
        <v>99</v>
      </c>
      <c r="O2984">
        <v>99</v>
      </c>
      <c r="P2984">
        <v>99</v>
      </c>
      <c r="Q2984">
        <v>130</v>
      </c>
      <c r="R2984">
        <v>14185</v>
      </c>
      <c r="S2984">
        <v>14162</v>
      </c>
      <c r="T2984">
        <v>3.8399013041945729</v>
      </c>
      <c r="U2984">
        <v>60.641011156616294</v>
      </c>
      <c r="V2984">
        <v>90.717755524488453</v>
      </c>
      <c r="W2984">
        <v>83.680906651603124</v>
      </c>
      <c r="X2984">
        <v>0.78956644342615445</v>
      </c>
      <c r="Y2984">
        <v>1.5791328868523089</v>
      </c>
      <c r="Z2984">
        <v>0</v>
      </c>
      <c r="AA2984">
        <v>9.0037198967085565</v>
      </c>
      <c r="AB2984">
        <v>2.2825869998676604</v>
      </c>
      <c r="AC2984">
        <v>-29.494356632207495</v>
      </c>
      <c r="AD2984">
        <v>9.1422936619445991</v>
      </c>
      <c r="AE2984">
        <v>9.0779701075166326</v>
      </c>
      <c r="AF2984">
        <v>216</v>
      </c>
      <c r="AG2984">
        <v>0</v>
      </c>
      <c r="AH2984">
        <v>0</v>
      </c>
      <c r="AI2984">
        <v>52</v>
      </c>
      <c r="AJ2984">
        <v>715</v>
      </c>
      <c r="AK2984">
        <v>246</v>
      </c>
      <c r="AL2984">
        <v>1514</v>
      </c>
      <c r="AM2984">
        <v>0</v>
      </c>
      <c r="AN2984">
        <v>133</v>
      </c>
      <c r="AO2984">
        <v>151</v>
      </c>
      <c r="AP2984">
        <v>84</v>
      </c>
    </row>
    <row r="2985" spans="1:42">
      <c r="A2985">
        <v>16</v>
      </c>
      <c r="B2985">
        <v>251</v>
      </c>
      <c r="C2985">
        <v>2023</v>
      </c>
      <c r="D2985">
        <v>11</v>
      </c>
      <c r="E2985">
        <v>99</v>
      </c>
      <c r="F2985">
        <v>99</v>
      </c>
      <c r="G2985">
        <v>99</v>
      </c>
      <c r="H2985">
        <v>99</v>
      </c>
      <c r="I2985">
        <v>99</v>
      </c>
      <c r="J2985">
        <v>111</v>
      </c>
      <c r="K2985">
        <v>999</v>
      </c>
      <c r="M2985">
        <v>99</v>
      </c>
      <c r="N2985">
        <v>99</v>
      </c>
      <c r="O2985">
        <v>99</v>
      </c>
      <c r="P2985">
        <v>99</v>
      </c>
      <c r="Q2985">
        <v>76</v>
      </c>
      <c r="R2985">
        <v>6269</v>
      </c>
      <c r="S2985">
        <v>6263</v>
      </c>
      <c r="T2985">
        <v>3.6934120274365929</v>
      </c>
      <c r="U2985">
        <v>60.751556761935149</v>
      </c>
      <c r="V2985">
        <v>89.587058701216748</v>
      </c>
      <c r="W2985">
        <v>82.652530736068783</v>
      </c>
      <c r="X2985">
        <v>0</v>
      </c>
      <c r="Y2985">
        <v>0</v>
      </c>
      <c r="Z2985">
        <v>0</v>
      </c>
      <c r="AA2985">
        <v>9.3907037288860948</v>
      </c>
      <c r="AB2985">
        <v>2.3198434624292008</v>
      </c>
      <c r="AC2985">
        <v>-33.068469470954568</v>
      </c>
      <c r="AD2985">
        <v>4.0403975302594759</v>
      </c>
      <c r="AE2985">
        <v>3.9653027278729809</v>
      </c>
      <c r="AF2985">
        <v>117</v>
      </c>
      <c r="AG2985">
        <v>0</v>
      </c>
      <c r="AH2985">
        <v>0</v>
      </c>
      <c r="AI2985">
        <v>27</v>
      </c>
      <c r="AJ2985">
        <v>561</v>
      </c>
      <c r="AK2985">
        <v>250</v>
      </c>
      <c r="AL2985">
        <v>443</v>
      </c>
      <c r="AM2985">
        <v>0</v>
      </c>
      <c r="AN2985">
        <v>60</v>
      </c>
      <c r="AO2985">
        <v>70</v>
      </c>
      <c r="AP2985">
        <v>45</v>
      </c>
    </row>
    <row r="2986" spans="1:42">
      <c r="A2986">
        <v>16</v>
      </c>
      <c r="B2986">
        <v>252</v>
      </c>
      <c r="C2986">
        <v>2023</v>
      </c>
      <c r="D2986">
        <v>12</v>
      </c>
      <c r="E2986">
        <v>99</v>
      </c>
      <c r="F2986">
        <v>99</v>
      </c>
      <c r="G2986">
        <v>99</v>
      </c>
      <c r="H2986">
        <v>99</v>
      </c>
      <c r="I2986">
        <v>99</v>
      </c>
      <c r="J2986">
        <v>111</v>
      </c>
      <c r="K2986">
        <v>999</v>
      </c>
      <c r="M2986">
        <v>99</v>
      </c>
      <c r="N2986">
        <v>99</v>
      </c>
      <c r="O2986">
        <v>99</v>
      </c>
      <c r="P2986">
        <v>99</v>
      </c>
      <c r="R2986">
        <v>0</v>
      </c>
    </row>
    <row r="2987" spans="1:42">
      <c r="A2987">
        <v>16</v>
      </c>
      <c r="B2987">
        <v>253</v>
      </c>
      <c r="C2987">
        <v>2023</v>
      </c>
      <c r="D2987">
        <v>1</v>
      </c>
      <c r="E2987">
        <v>99</v>
      </c>
      <c r="F2987">
        <v>99</v>
      </c>
      <c r="G2987">
        <v>99</v>
      </c>
      <c r="H2987">
        <v>99</v>
      </c>
      <c r="I2987">
        <v>99</v>
      </c>
      <c r="J2987">
        <v>116</v>
      </c>
      <c r="K2987">
        <v>999</v>
      </c>
      <c r="M2987">
        <v>99</v>
      </c>
      <c r="N2987">
        <v>99</v>
      </c>
      <c r="O2987">
        <v>99</v>
      </c>
      <c r="P2987">
        <v>99</v>
      </c>
      <c r="Q2987">
        <v>36</v>
      </c>
      <c r="R2987">
        <v>2903</v>
      </c>
      <c r="S2987">
        <v>2899</v>
      </c>
      <c r="T2987">
        <v>4.9621081639683089</v>
      </c>
      <c r="U2987">
        <v>60.257675060365649</v>
      </c>
      <c r="V2987">
        <v>90.093868061501382</v>
      </c>
      <c r="W2987">
        <v>83.116177992411153</v>
      </c>
      <c r="X2987">
        <v>3.6858422321736146</v>
      </c>
      <c r="Y2987">
        <v>7.3716844643472292</v>
      </c>
      <c r="Z2987">
        <v>0</v>
      </c>
      <c r="AA2987">
        <v>9.3478984261287223</v>
      </c>
      <c r="AB2987">
        <v>2.6934000518347077</v>
      </c>
      <c r="AC2987">
        <v>-36.681330894549426</v>
      </c>
      <c r="AD2987">
        <v>10.14254769058766</v>
      </c>
      <c r="AE2987">
        <v>10.186101084520477</v>
      </c>
      <c r="AF2987">
        <v>42</v>
      </c>
      <c r="AG2987">
        <v>0</v>
      </c>
      <c r="AH2987">
        <v>0</v>
      </c>
      <c r="AI2987">
        <v>15</v>
      </c>
      <c r="AJ2987">
        <v>146</v>
      </c>
      <c r="AK2987">
        <v>68</v>
      </c>
      <c r="AL2987">
        <v>58</v>
      </c>
      <c r="AM2987">
        <v>0</v>
      </c>
      <c r="AN2987">
        <v>42</v>
      </c>
      <c r="AO2987">
        <v>10</v>
      </c>
      <c r="AP2987">
        <v>20</v>
      </c>
    </row>
    <row r="2988" spans="1:42">
      <c r="A2988">
        <v>16</v>
      </c>
      <c r="B2988">
        <v>254</v>
      </c>
      <c r="C2988">
        <v>2023</v>
      </c>
      <c r="D2988">
        <v>2</v>
      </c>
      <c r="E2988">
        <v>99</v>
      </c>
      <c r="F2988">
        <v>99</v>
      </c>
      <c r="G2988">
        <v>99</v>
      </c>
      <c r="H2988">
        <v>99</v>
      </c>
      <c r="I2988">
        <v>99</v>
      </c>
      <c r="J2988">
        <v>116</v>
      </c>
      <c r="K2988">
        <v>999</v>
      </c>
      <c r="M2988">
        <v>99</v>
      </c>
      <c r="N2988">
        <v>99</v>
      </c>
      <c r="O2988">
        <v>99</v>
      </c>
      <c r="P2988">
        <v>99</v>
      </c>
      <c r="Q2988">
        <v>27</v>
      </c>
      <c r="R2988">
        <v>2673</v>
      </c>
      <c r="S2988">
        <v>2673</v>
      </c>
      <c r="T2988">
        <v>4.2035166479610915</v>
      </c>
      <c r="U2988">
        <v>60.513280957725399</v>
      </c>
      <c r="V2988">
        <v>90.566108093494634</v>
      </c>
      <c r="W2988">
        <v>83.592517770295501</v>
      </c>
      <c r="X2988">
        <v>4.6015712682379348</v>
      </c>
      <c r="Y2988">
        <v>9.2031425364758697</v>
      </c>
      <c r="Z2988">
        <v>0</v>
      </c>
      <c r="AA2988">
        <v>8.92886989930944</v>
      </c>
      <c r="AB2988">
        <v>2.6317707311702367</v>
      </c>
      <c r="AC2988">
        <v>-23.024907547998382</v>
      </c>
      <c r="AD2988">
        <v>9.3389700230591828</v>
      </c>
      <c r="AE2988">
        <v>9.4458396066311963</v>
      </c>
      <c r="AF2988">
        <v>59</v>
      </c>
      <c r="AG2988">
        <v>0</v>
      </c>
      <c r="AH2988">
        <v>0</v>
      </c>
      <c r="AI2988">
        <v>19</v>
      </c>
      <c r="AJ2988">
        <v>79</v>
      </c>
      <c r="AK2988">
        <v>23</v>
      </c>
      <c r="AL2988">
        <v>77</v>
      </c>
      <c r="AM2988">
        <v>0</v>
      </c>
      <c r="AN2988">
        <v>42</v>
      </c>
      <c r="AO2988">
        <v>7</v>
      </c>
      <c r="AP2988">
        <v>16</v>
      </c>
    </row>
    <row r="2989" spans="1:42">
      <c r="A2989">
        <v>16</v>
      </c>
      <c r="B2989">
        <v>255</v>
      </c>
      <c r="C2989">
        <v>2023</v>
      </c>
      <c r="D2989">
        <v>3</v>
      </c>
      <c r="E2989">
        <v>99</v>
      </c>
      <c r="F2989">
        <v>99</v>
      </c>
      <c r="G2989">
        <v>99</v>
      </c>
      <c r="H2989">
        <v>99</v>
      </c>
      <c r="I2989">
        <v>99</v>
      </c>
      <c r="J2989">
        <v>116</v>
      </c>
      <c r="K2989">
        <v>999</v>
      </c>
      <c r="M2989">
        <v>99</v>
      </c>
      <c r="N2989">
        <v>99</v>
      </c>
      <c r="O2989">
        <v>99</v>
      </c>
      <c r="P2989">
        <v>99</v>
      </c>
      <c r="Q2989">
        <v>34</v>
      </c>
      <c r="R2989">
        <v>3280</v>
      </c>
      <c r="S2989">
        <v>3269</v>
      </c>
      <c r="T2989">
        <v>4.5768292682926841</v>
      </c>
      <c r="U2989">
        <v>60.45763230345672</v>
      </c>
      <c r="V2989">
        <v>88.240628087417647</v>
      </c>
      <c r="W2989">
        <v>81.347048026919552</v>
      </c>
      <c r="X2989">
        <v>10.548780487804878</v>
      </c>
      <c r="Y2989">
        <v>21.097560975609756</v>
      </c>
      <c r="Z2989">
        <v>0</v>
      </c>
      <c r="AA2989">
        <v>11.071127475147009</v>
      </c>
      <c r="AB2989">
        <v>2.7223614347830072</v>
      </c>
      <c r="AC2989">
        <v>-42.254857061980886</v>
      </c>
      <c r="AD2989">
        <v>11.4597163021452</v>
      </c>
      <c r="AE2989">
        <v>11.241672269744161</v>
      </c>
      <c r="AF2989">
        <v>58</v>
      </c>
      <c r="AG2989">
        <v>0</v>
      </c>
      <c r="AH2989">
        <v>0</v>
      </c>
      <c r="AI2989">
        <v>20</v>
      </c>
      <c r="AJ2989">
        <v>239</v>
      </c>
      <c r="AK2989">
        <v>77</v>
      </c>
      <c r="AL2989">
        <v>69</v>
      </c>
      <c r="AM2989">
        <v>0</v>
      </c>
      <c r="AN2989">
        <v>86</v>
      </c>
      <c r="AO2989">
        <v>6</v>
      </c>
      <c r="AP2989">
        <v>17</v>
      </c>
    </row>
    <row r="2990" spans="1:42">
      <c r="A2990">
        <v>16</v>
      </c>
      <c r="B2990">
        <v>256</v>
      </c>
      <c r="C2990">
        <v>2023</v>
      </c>
      <c r="D2990">
        <v>4</v>
      </c>
      <c r="E2990">
        <v>99</v>
      </c>
      <c r="F2990">
        <v>99</v>
      </c>
      <c r="G2990">
        <v>99</v>
      </c>
      <c r="H2990">
        <v>99</v>
      </c>
      <c r="I2990">
        <v>99</v>
      </c>
      <c r="J2990">
        <v>116</v>
      </c>
      <c r="K2990">
        <v>999</v>
      </c>
      <c r="M2990">
        <v>99</v>
      </c>
      <c r="N2990">
        <v>99</v>
      </c>
      <c r="O2990">
        <v>99</v>
      </c>
      <c r="P2990">
        <v>99</v>
      </c>
      <c r="Q2990">
        <v>34</v>
      </c>
      <c r="R2990">
        <v>3346</v>
      </c>
      <c r="S2990">
        <v>3345</v>
      </c>
      <c r="T2990">
        <v>4.5397489539748941</v>
      </c>
      <c r="U2990">
        <v>60.40239162929749</v>
      </c>
      <c r="V2990">
        <v>91.252382641254002</v>
      </c>
      <c r="W2990">
        <v>84.214439461883373</v>
      </c>
      <c r="X2990">
        <v>0.59772863120143471</v>
      </c>
      <c r="Y2990">
        <v>1.1954572624028696</v>
      </c>
      <c r="Z2990">
        <v>0</v>
      </c>
      <c r="AA2990">
        <v>8.5158291470061993</v>
      </c>
      <c r="AB2990">
        <v>2.5519640355135582</v>
      </c>
      <c r="AC2990">
        <v>-35.274977192998506</v>
      </c>
      <c r="AD2990">
        <v>11.690308154566422</v>
      </c>
      <c r="AE2990">
        <v>11.90849520960653</v>
      </c>
      <c r="AF2990">
        <v>58</v>
      </c>
      <c r="AG2990">
        <v>0</v>
      </c>
      <c r="AH2990">
        <v>0</v>
      </c>
      <c r="AI2990">
        <v>19</v>
      </c>
      <c r="AJ2990">
        <v>158</v>
      </c>
      <c r="AK2990">
        <v>66</v>
      </c>
      <c r="AL2990">
        <v>174</v>
      </c>
      <c r="AM2990">
        <v>0</v>
      </c>
      <c r="AN2990">
        <v>61</v>
      </c>
      <c r="AO2990">
        <v>16</v>
      </c>
      <c r="AP2990">
        <v>18</v>
      </c>
    </row>
    <row r="2991" spans="1:42">
      <c r="A2991">
        <v>16</v>
      </c>
      <c r="B2991">
        <v>257</v>
      </c>
      <c r="C2991">
        <v>2023</v>
      </c>
      <c r="D2991">
        <v>5</v>
      </c>
      <c r="E2991">
        <v>99</v>
      </c>
      <c r="F2991">
        <v>99</v>
      </c>
      <c r="G2991">
        <v>99</v>
      </c>
      <c r="H2991">
        <v>99</v>
      </c>
      <c r="I2991">
        <v>99</v>
      </c>
      <c r="J2991">
        <v>116</v>
      </c>
      <c r="K2991">
        <v>999</v>
      </c>
      <c r="M2991">
        <v>99</v>
      </c>
      <c r="N2991">
        <v>99</v>
      </c>
      <c r="O2991">
        <v>99</v>
      </c>
      <c r="P2991">
        <v>99</v>
      </c>
      <c r="Q2991">
        <v>40</v>
      </c>
      <c r="R2991">
        <v>3871</v>
      </c>
      <c r="S2991">
        <v>3859</v>
      </c>
      <c r="T2991">
        <v>4.1348488762593654</v>
      </c>
      <c r="U2991">
        <v>60.541331951282714</v>
      </c>
      <c r="V2991">
        <v>90.08009024506029</v>
      </c>
      <c r="W2991">
        <v>83.05851256802282</v>
      </c>
      <c r="X2991">
        <v>7.2849392921725631</v>
      </c>
      <c r="Y2991">
        <v>14.569878584345126</v>
      </c>
      <c r="Z2991">
        <v>0</v>
      </c>
      <c r="AA2991">
        <v>9.1722231830264622</v>
      </c>
      <c r="AB2991">
        <v>2.4431423799525618</v>
      </c>
      <c r="AC2991">
        <v>-31.936917642519756</v>
      </c>
      <c r="AD2991">
        <v>13.524561526098804</v>
      </c>
      <c r="AE2991">
        <v>13.549807642351112</v>
      </c>
      <c r="AF2991">
        <v>42</v>
      </c>
      <c r="AG2991">
        <v>0</v>
      </c>
      <c r="AH2991">
        <v>0</v>
      </c>
      <c r="AI2991">
        <v>7</v>
      </c>
      <c r="AJ2991">
        <v>157</v>
      </c>
      <c r="AK2991">
        <v>42</v>
      </c>
      <c r="AL2991">
        <v>56</v>
      </c>
      <c r="AM2991">
        <v>0</v>
      </c>
      <c r="AN2991">
        <v>67</v>
      </c>
      <c r="AO2991">
        <v>4</v>
      </c>
      <c r="AP2991">
        <v>23</v>
      </c>
    </row>
    <row r="2992" spans="1:42">
      <c r="A2992">
        <v>16</v>
      </c>
      <c r="B2992">
        <v>258</v>
      </c>
      <c r="C2992">
        <v>2023</v>
      </c>
      <c r="D2992">
        <v>6</v>
      </c>
      <c r="E2992">
        <v>99</v>
      </c>
      <c r="F2992">
        <v>99</v>
      </c>
      <c r="G2992">
        <v>99</v>
      </c>
      <c r="H2992">
        <v>99</v>
      </c>
      <c r="I2992">
        <v>99</v>
      </c>
      <c r="J2992">
        <v>116</v>
      </c>
      <c r="K2992">
        <v>999</v>
      </c>
      <c r="M2992">
        <v>99</v>
      </c>
      <c r="N2992">
        <v>99</v>
      </c>
      <c r="O2992">
        <v>99</v>
      </c>
      <c r="P2992">
        <v>99</v>
      </c>
      <c r="Q2992">
        <v>36</v>
      </c>
      <c r="R2992">
        <v>3431</v>
      </c>
      <c r="S2992">
        <v>3423</v>
      </c>
      <c r="T2992">
        <v>5.2935004371903238</v>
      </c>
      <c r="U2992">
        <v>60.077417470055515</v>
      </c>
      <c r="V2992">
        <v>91.750313110375231</v>
      </c>
      <c r="W2992">
        <v>84.60283377154542</v>
      </c>
      <c r="X2992">
        <v>6.8201690469250957</v>
      </c>
      <c r="Y2992">
        <v>13.64033809385019</v>
      </c>
      <c r="Z2992">
        <v>0</v>
      </c>
      <c r="AA2992">
        <v>10.245009366448311</v>
      </c>
      <c r="AB2992">
        <v>2.7398917546997033</v>
      </c>
      <c r="AC2992">
        <v>-46.614094952130174</v>
      </c>
      <c r="AD2992">
        <v>11.987282509957376</v>
      </c>
      <c r="AE2992">
        <v>12.242384376682381</v>
      </c>
      <c r="AF2992">
        <v>46</v>
      </c>
      <c r="AG2992">
        <v>1</v>
      </c>
      <c r="AH2992">
        <v>0</v>
      </c>
      <c r="AI2992">
        <v>22</v>
      </c>
      <c r="AJ2992">
        <v>95</v>
      </c>
      <c r="AK2992">
        <v>45</v>
      </c>
      <c r="AL2992">
        <v>281</v>
      </c>
      <c r="AM2992">
        <v>0</v>
      </c>
      <c r="AN2992">
        <v>108</v>
      </c>
      <c r="AO2992">
        <v>28</v>
      </c>
      <c r="AP2992">
        <v>18</v>
      </c>
    </row>
    <row r="2993" spans="1:42">
      <c r="A2993">
        <v>16</v>
      </c>
      <c r="B2993">
        <v>259</v>
      </c>
      <c r="C2993">
        <v>2023</v>
      </c>
      <c r="D2993">
        <v>7</v>
      </c>
      <c r="E2993">
        <v>99</v>
      </c>
      <c r="F2993">
        <v>99</v>
      </c>
      <c r="G2993">
        <v>99</v>
      </c>
      <c r="H2993">
        <v>99</v>
      </c>
      <c r="I2993">
        <v>99</v>
      </c>
      <c r="J2993">
        <v>116</v>
      </c>
      <c r="K2993">
        <v>999</v>
      </c>
      <c r="M2993">
        <v>99</v>
      </c>
      <c r="N2993">
        <v>99</v>
      </c>
      <c r="O2993">
        <v>99</v>
      </c>
      <c r="P2993">
        <v>99</v>
      </c>
      <c r="Q2993">
        <v>5</v>
      </c>
      <c r="R2993">
        <v>260</v>
      </c>
      <c r="S2993">
        <v>257</v>
      </c>
      <c r="T2993">
        <v>3.4961538461538444</v>
      </c>
      <c r="U2993">
        <v>60.852140077821005</v>
      </c>
      <c r="V2993">
        <v>85.655808541762369</v>
      </c>
      <c r="W2993">
        <v>78.760311284046693</v>
      </c>
      <c r="X2993">
        <v>1.9230769230769225</v>
      </c>
      <c r="Y2993">
        <v>3.8461538461538449</v>
      </c>
      <c r="Z2993">
        <v>0</v>
      </c>
      <c r="AA2993">
        <v>8.3702305485677613</v>
      </c>
      <c r="AB2993">
        <v>2.3641134458920474</v>
      </c>
      <c r="AC2993">
        <v>-13.701697595252837</v>
      </c>
      <c r="AD2993">
        <v>0.90839214590175388</v>
      </c>
      <c r="AE2993">
        <v>0.85568663574599313</v>
      </c>
      <c r="AF2993">
        <v>2</v>
      </c>
      <c r="AG2993">
        <v>0</v>
      </c>
      <c r="AH2993">
        <v>0</v>
      </c>
      <c r="AI2993">
        <v>0</v>
      </c>
      <c r="AJ2993">
        <v>18</v>
      </c>
      <c r="AK2993">
        <v>3</v>
      </c>
      <c r="AL2993">
        <v>7</v>
      </c>
      <c r="AM2993">
        <v>0</v>
      </c>
      <c r="AN2993">
        <v>3</v>
      </c>
      <c r="AO2993">
        <v>0</v>
      </c>
      <c r="AP2993">
        <v>2</v>
      </c>
    </row>
    <row r="2994" spans="1:42">
      <c r="A2994">
        <v>16</v>
      </c>
      <c r="B2994">
        <v>260</v>
      </c>
      <c r="C2994">
        <v>2023</v>
      </c>
      <c r="D2994">
        <v>8</v>
      </c>
      <c r="E2994">
        <v>99</v>
      </c>
      <c r="F2994">
        <v>99</v>
      </c>
      <c r="G2994">
        <v>99</v>
      </c>
      <c r="H2994">
        <v>99</v>
      </c>
      <c r="I2994">
        <v>99</v>
      </c>
      <c r="J2994">
        <v>116</v>
      </c>
      <c r="K2994">
        <v>999</v>
      </c>
      <c r="M2994">
        <v>99</v>
      </c>
      <c r="N2994">
        <v>99</v>
      </c>
      <c r="O2994">
        <v>99</v>
      </c>
      <c r="P2994">
        <v>99</v>
      </c>
      <c r="Q2994">
        <v>25</v>
      </c>
      <c r="R2994">
        <v>1922</v>
      </c>
      <c r="S2994">
        <v>1919</v>
      </c>
      <c r="T2994">
        <v>4.0613943808532786</v>
      </c>
      <c r="U2994">
        <v>60.501302761855122</v>
      </c>
      <c r="V2994">
        <v>90.270189703580016</v>
      </c>
      <c r="W2994">
        <v>83.278999478895287</v>
      </c>
      <c r="X2994">
        <v>6.0874089490114445</v>
      </c>
      <c r="Y2994">
        <v>12.174817898022891</v>
      </c>
      <c r="Z2994">
        <v>0</v>
      </c>
      <c r="AA2994">
        <v>8.6118967024968889</v>
      </c>
      <c r="AB2994">
        <v>2.3654789677340542</v>
      </c>
      <c r="AC2994">
        <v>-23.21803249573032</v>
      </c>
      <c r="AD2994">
        <v>6.7151142477814298</v>
      </c>
      <c r="AE2994">
        <v>6.7559227576399312</v>
      </c>
      <c r="AF2994">
        <v>27</v>
      </c>
      <c r="AG2994">
        <v>0</v>
      </c>
      <c r="AH2994">
        <v>0</v>
      </c>
      <c r="AI2994">
        <v>11</v>
      </c>
      <c r="AJ2994">
        <v>67</v>
      </c>
      <c r="AK2994">
        <v>14</v>
      </c>
      <c r="AL2994">
        <v>252</v>
      </c>
      <c r="AM2994">
        <v>0</v>
      </c>
      <c r="AN2994">
        <v>22</v>
      </c>
      <c r="AO2994">
        <v>8</v>
      </c>
      <c r="AP2994">
        <v>16</v>
      </c>
    </row>
    <row r="2995" spans="1:42">
      <c r="A2995">
        <v>16</v>
      </c>
      <c r="B2995">
        <v>261</v>
      </c>
      <c r="C2995">
        <v>2023</v>
      </c>
      <c r="D2995">
        <v>9</v>
      </c>
      <c r="E2995">
        <v>99</v>
      </c>
      <c r="F2995">
        <v>99</v>
      </c>
      <c r="G2995">
        <v>99</v>
      </c>
      <c r="H2995">
        <v>99</v>
      </c>
      <c r="I2995">
        <v>99</v>
      </c>
      <c r="J2995">
        <v>116</v>
      </c>
      <c r="K2995">
        <v>999</v>
      </c>
      <c r="M2995">
        <v>99</v>
      </c>
      <c r="N2995">
        <v>99</v>
      </c>
      <c r="O2995">
        <v>99</v>
      </c>
      <c r="P2995">
        <v>99</v>
      </c>
      <c r="Q2995">
        <v>40</v>
      </c>
      <c r="R2995">
        <v>3270</v>
      </c>
      <c r="S2995">
        <v>3257</v>
      </c>
      <c r="T2995">
        <v>4.3715596330275241</v>
      </c>
      <c r="U2995">
        <v>60.45901136014735</v>
      </c>
      <c r="V2995">
        <v>88.562379686588812</v>
      </c>
      <c r="W2995">
        <v>81.618084126496754</v>
      </c>
      <c r="X2995">
        <v>5.5963302752293558</v>
      </c>
      <c r="Y2995">
        <v>11.192660550458712</v>
      </c>
      <c r="Z2995">
        <v>0</v>
      </c>
      <c r="AA2995">
        <v>10.374724322737196</v>
      </c>
      <c r="AB2995">
        <v>2.6064548730791901</v>
      </c>
      <c r="AC2995">
        <v>-39.477247417450997</v>
      </c>
      <c r="AD2995">
        <v>11.42477814268744</v>
      </c>
      <c r="AE2995">
        <v>11.237723870336085</v>
      </c>
      <c r="AF2995">
        <v>53</v>
      </c>
      <c r="AG2995">
        <v>0</v>
      </c>
      <c r="AH2995">
        <v>0</v>
      </c>
      <c r="AI2995">
        <v>21</v>
      </c>
      <c r="AJ2995">
        <v>135</v>
      </c>
      <c r="AK2995">
        <v>55</v>
      </c>
      <c r="AL2995">
        <v>346</v>
      </c>
      <c r="AM2995">
        <v>0</v>
      </c>
      <c r="AN2995">
        <v>66</v>
      </c>
      <c r="AO2995">
        <v>13</v>
      </c>
      <c r="AP2995">
        <v>20</v>
      </c>
    </row>
    <row r="2996" spans="1:42">
      <c r="A2996">
        <v>16</v>
      </c>
      <c r="B2996">
        <v>262</v>
      </c>
      <c r="C2996">
        <v>2023</v>
      </c>
      <c r="D2996">
        <v>10</v>
      </c>
      <c r="E2996">
        <v>99</v>
      </c>
      <c r="F2996">
        <v>99</v>
      </c>
      <c r="G2996">
        <v>99</v>
      </c>
      <c r="H2996">
        <v>99</v>
      </c>
      <c r="I2996">
        <v>99</v>
      </c>
      <c r="J2996">
        <v>116</v>
      </c>
      <c r="K2996">
        <v>999</v>
      </c>
      <c r="M2996">
        <v>99</v>
      </c>
      <c r="N2996">
        <v>99</v>
      </c>
      <c r="O2996">
        <v>99</v>
      </c>
      <c r="P2996">
        <v>99</v>
      </c>
      <c r="Q2996">
        <v>51</v>
      </c>
      <c r="R2996">
        <v>2804</v>
      </c>
      <c r="S2996">
        <v>2795</v>
      </c>
      <c r="T2996">
        <v>4.0146219686162627</v>
      </c>
      <c r="U2996">
        <v>60.511985688729879</v>
      </c>
      <c r="V2996">
        <v>87.687694904807813</v>
      </c>
      <c r="W2996">
        <v>80.817638640429195</v>
      </c>
      <c r="X2996">
        <v>9.4507845934379446</v>
      </c>
      <c r="Y2996">
        <v>18.901569186875889</v>
      </c>
      <c r="Z2996">
        <v>0</v>
      </c>
      <c r="AA2996">
        <v>9.4670920557000766</v>
      </c>
      <c r="AB2996">
        <v>2.4817291911026702</v>
      </c>
      <c r="AC2996">
        <v>-31.995018421752391</v>
      </c>
      <c r="AD2996">
        <v>9.7966599119558406</v>
      </c>
      <c r="AE2996">
        <v>9.5490940558199515</v>
      </c>
      <c r="AF2996">
        <v>23</v>
      </c>
      <c r="AG2996">
        <v>0</v>
      </c>
      <c r="AH2996">
        <v>0</v>
      </c>
      <c r="AI2996">
        <v>15</v>
      </c>
      <c r="AJ2996">
        <v>116</v>
      </c>
      <c r="AK2996">
        <v>11</v>
      </c>
      <c r="AL2996">
        <v>163</v>
      </c>
      <c r="AM2996">
        <v>0</v>
      </c>
      <c r="AN2996">
        <v>32</v>
      </c>
      <c r="AO2996">
        <v>2</v>
      </c>
      <c r="AP2996">
        <v>26</v>
      </c>
    </row>
    <row r="2997" spans="1:42">
      <c r="A2997">
        <v>16</v>
      </c>
      <c r="B2997">
        <v>263</v>
      </c>
      <c r="C2997">
        <v>2023</v>
      </c>
      <c r="D2997">
        <v>11</v>
      </c>
      <c r="E2997">
        <v>99</v>
      </c>
      <c r="F2997">
        <v>99</v>
      </c>
      <c r="G2997">
        <v>99</v>
      </c>
      <c r="H2997">
        <v>99</v>
      </c>
      <c r="I2997">
        <v>99</v>
      </c>
      <c r="J2997">
        <v>116</v>
      </c>
      <c r="K2997">
        <v>999</v>
      </c>
      <c r="M2997">
        <v>99</v>
      </c>
      <c r="N2997">
        <v>99</v>
      </c>
      <c r="O2997">
        <v>99</v>
      </c>
      <c r="P2997">
        <v>99</v>
      </c>
      <c r="Q2997">
        <v>15</v>
      </c>
      <c r="R2997">
        <v>862</v>
      </c>
      <c r="S2997">
        <v>862</v>
      </c>
      <c r="T2997">
        <v>4.9721577726218111</v>
      </c>
      <c r="U2997">
        <v>60.205336426914151</v>
      </c>
      <c r="V2997">
        <v>90.005354274495716</v>
      </c>
      <c r="W2997">
        <v>83.07494199535968</v>
      </c>
      <c r="X2997">
        <v>0.6960556844547563</v>
      </c>
      <c r="Y2997">
        <v>1.3921113689095128</v>
      </c>
      <c r="Z2997">
        <v>0</v>
      </c>
      <c r="AA2997">
        <v>9.6552690943509933</v>
      </c>
      <c r="AB2997">
        <v>2.4220218041949391</v>
      </c>
      <c r="AC2997">
        <v>-28.944014432351658</v>
      </c>
      <c r="AD2997">
        <v>3.0116693452588916</v>
      </c>
      <c r="AE2997">
        <v>3.0272724909221722</v>
      </c>
      <c r="AF2997">
        <v>11</v>
      </c>
      <c r="AG2997">
        <v>0</v>
      </c>
      <c r="AH2997">
        <v>0</v>
      </c>
      <c r="AI2997">
        <v>4</v>
      </c>
      <c r="AJ2997">
        <v>31</v>
      </c>
      <c r="AK2997">
        <v>7</v>
      </c>
      <c r="AL2997">
        <v>43</v>
      </c>
      <c r="AM2997">
        <v>0</v>
      </c>
      <c r="AN2997">
        <v>7</v>
      </c>
      <c r="AO2997">
        <v>5</v>
      </c>
      <c r="AP2997">
        <v>9</v>
      </c>
    </row>
    <row r="2998" spans="1:42">
      <c r="A2998">
        <v>16</v>
      </c>
      <c r="B2998">
        <v>264</v>
      </c>
      <c r="C2998">
        <v>2023</v>
      </c>
      <c r="D2998">
        <v>12</v>
      </c>
      <c r="E2998">
        <v>99</v>
      </c>
      <c r="F2998">
        <v>99</v>
      </c>
      <c r="G2998">
        <v>99</v>
      </c>
      <c r="H2998">
        <v>99</v>
      </c>
      <c r="I2998">
        <v>99</v>
      </c>
      <c r="J2998">
        <v>116</v>
      </c>
      <c r="K2998">
        <v>999</v>
      </c>
      <c r="M2998">
        <v>99</v>
      </c>
      <c r="N2998">
        <v>99</v>
      </c>
      <c r="O2998">
        <v>99</v>
      </c>
      <c r="P2998">
        <v>99</v>
      </c>
      <c r="R2998">
        <v>0</v>
      </c>
    </row>
    <row r="2999" spans="1:42">
      <c r="A2999">
        <v>16</v>
      </c>
      <c r="B2999">
        <v>265</v>
      </c>
      <c r="C2999">
        <v>2023</v>
      </c>
      <c r="D2999">
        <v>1</v>
      </c>
      <c r="E2999">
        <v>99</v>
      </c>
      <c r="F2999">
        <v>99</v>
      </c>
      <c r="G2999">
        <v>99</v>
      </c>
      <c r="H2999">
        <v>99</v>
      </c>
      <c r="I2999">
        <v>99</v>
      </c>
      <c r="J2999">
        <v>117</v>
      </c>
      <c r="K2999">
        <v>999</v>
      </c>
      <c r="M2999">
        <v>99</v>
      </c>
      <c r="N2999">
        <v>99</v>
      </c>
      <c r="O2999">
        <v>99</v>
      </c>
      <c r="P2999">
        <v>99</v>
      </c>
      <c r="Q2999">
        <v>104</v>
      </c>
      <c r="R2999">
        <v>11864</v>
      </c>
      <c r="S2999">
        <v>11584</v>
      </c>
      <c r="T2999">
        <v>3.2792481456507079</v>
      </c>
      <c r="U2999">
        <v>60.97479281767955</v>
      </c>
      <c r="V2999">
        <v>93.693397101692156</v>
      </c>
      <c r="W2999">
        <v>85.972815953038619</v>
      </c>
      <c r="X2999">
        <v>1.2643290627107218</v>
      </c>
      <c r="Y2999">
        <v>2.5286581254214435</v>
      </c>
      <c r="Z2999">
        <v>0</v>
      </c>
      <c r="AA2999">
        <v>9.068080296349418</v>
      </c>
      <c r="AB2999">
        <v>2.3907524905116704</v>
      </c>
      <c r="AC2999">
        <v>-35.177445391562955</v>
      </c>
      <c r="AD2999">
        <v>12.225634261453804</v>
      </c>
      <c r="AE2999">
        <v>12.300309529230343</v>
      </c>
      <c r="AF2999">
        <v>144</v>
      </c>
      <c r="AG2999">
        <v>2</v>
      </c>
      <c r="AH2999">
        <v>1</v>
      </c>
      <c r="AI2999">
        <v>40</v>
      </c>
      <c r="AJ2999">
        <v>637</v>
      </c>
      <c r="AK2999">
        <v>360</v>
      </c>
      <c r="AL2999">
        <v>1297</v>
      </c>
      <c r="AM2999">
        <v>1</v>
      </c>
      <c r="AN2999">
        <v>206</v>
      </c>
      <c r="AO2999">
        <v>78</v>
      </c>
      <c r="AP2999">
        <v>55</v>
      </c>
    </row>
    <row r="3000" spans="1:42">
      <c r="A3000">
        <v>16</v>
      </c>
      <c r="B3000">
        <v>266</v>
      </c>
      <c r="C3000">
        <v>2023</v>
      </c>
      <c r="D3000">
        <v>2</v>
      </c>
      <c r="E3000">
        <v>99</v>
      </c>
      <c r="F3000">
        <v>99</v>
      </c>
      <c r="G3000">
        <v>99</v>
      </c>
      <c r="H3000">
        <v>99</v>
      </c>
      <c r="I3000">
        <v>99</v>
      </c>
      <c r="J3000">
        <v>117</v>
      </c>
      <c r="K3000">
        <v>999</v>
      </c>
      <c r="M3000">
        <v>99</v>
      </c>
      <c r="N3000">
        <v>99</v>
      </c>
      <c r="O3000">
        <v>99</v>
      </c>
      <c r="P3000">
        <v>99</v>
      </c>
      <c r="Q3000">
        <v>98</v>
      </c>
      <c r="R3000">
        <v>8911</v>
      </c>
      <c r="S3000">
        <v>8848</v>
      </c>
      <c r="T3000">
        <v>3.4673998428908086</v>
      </c>
      <c r="U3000">
        <v>60.946654611211557</v>
      </c>
      <c r="V3000">
        <v>91.136411947831235</v>
      </c>
      <c r="W3000">
        <v>83.92201627486439</v>
      </c>
      <c r="X3000">
        <v>1.3242060374817639</v>
      </c>
      <c r="Y3000">
        <v>2.6484120749635278</v>
      </c>
      <c r="Z3000">
        <v>0</v>
      </c>
      <c r="AA3000">
        <v>9.536489544080256</v>
      </c>
      <c r="AB3000">
        <v>2.4101114269824784</v>
      </c>
      <c r="AC3000">
        <v>-30.989598744186871</v>
      </c>
      <c r="AD3000">
        <v>9.1826219575029384</v>
      </c>
      <c r="AE3000">
        <v>9.1710141401999064</v>
      </c>
      <c r="AF3000">
        <v>153</v>
      </c>
      <c r="AG3000">
        <v>0</v>
      </c>
      <c r="AH3000">
        <v>0</v>
      </c>
      <c r="AI3000">
        <v>22</v>
      </c>
      <c r="AJ3000">
        <v>381</v>
      </c>
      <c r="AK3000">
        <v>174</v>
      </c>
      <c r="AL3000">
        <v>962</v>
      </c>
      <c r="AM3000">
        <v>0</v>
      </c>
      <c r="AN3000">
        <v>152</v>
      </c>
      <c r="AO3000">
        <v>73</v>
      </c>
      <c r="AP3000">
        <v>52</v>
      </c>
    </row>
    <row r="3001" spans="1:42">
      <c r="A3001">
        <v>16</v>
      </c>
      <c r="B3001">
        <v>267</v>
      </c>
      <c r="C3001">
        <v>2023</v>
      </c>
      <c r="D3001">
        <v>3</v>
      </c>
      <c r="E3001">
        <v>99</v>
      </c>
      <c r="F3001">
        <v>99</v>
      </c>
      <c r="G3001">
        <v>99</v>
      </c>
      <c r="H3001">
        <v>99</v>
      </c>
      <c r="I3001">
        <v>99</v>
      </c>
      <c r="J3001">
        <v>117</v>
      </c>
      <c r="K3001">
        <v>999</v>
      </c>
      <c r="M3001">
        <v>99</v>
      </c>
      <c r="N3001">
        <v>99</v>
      </c>
      <c r="O3001">
        <v>99</v>
      </c>
      <c r="P3001">
        <v>99</v>
      </c>
      <c r="Q3001">
        <v>95</v>
      </c>
      <c r="R3001">
        <v>8716</v>
      </c>
      <c r="S3001">
        <v>8656</v>
      </c>
      <c r="T3001">
        <v>3.0153740247820102</v>
      </c>
      <c r="U3001">
        <v>61.156076709796686</v>
      </c>
      <c r="V3001">
        <v>91.008660379738785</v>
      </c>
      <c r="W3001">
        <v>83.808190850277313</v>
      </c>
      <c r="X3001">
        <v>0.17209729233593388</v>
      </c>
      <c r="Y3001">
        <v>0.34419458467186775</v>
      </c>
      <c r="Z3001">
        <v>0</v>
      </c>
      <c r="AA3001">
        <v>8.847264328507439</v>
      </c>
      <c r="AB3001">
        <v>2.4074394757928608</v>
      </c>
      <c r="AC3001">
        <v>-28.060960892614844</v>
      </c>
      <c r="AD3001">
        <v>8.9816780363141735</v>
      </c>
      <c r="AE3001">
        <v>8.9598358485027703</v>
      </c>
      <c r="AF3001">
        <v>97</v>
      </c>
      <c r="AG3001">
        <v>0</v>
      </c>
      <c r="AH3001">
        <v>0</v>
      </c>
      <c r="AI3001">
        <v>21</v>
      </c>
      <c r="AJ3001">
        <v>479</v>
      </c>
      <c r="AK3001">
        <v>139</v>
      </c>
      <c r="AL3001">
        <v>858</v>
      </c>
      <c r="AM3001">
        <v>0</v>
      </c>
      <c r="AN3001">
        <v>173</v>
      </c>
      <c r="AO3001">
        <v>46</v>
      </c>
      <c r="AP3001">
        <v>53</v>
      </c>
    </row>
    <row r="3002" spans="1:42">
      <c r="A3002">
        <v>16</v>
      </c>
      <c r="B3002">
        <v>268</v>
      </c>
      <c r="C3002">
        <v>2023</v>
      </c>
      <c r="D3002">
        <v>4</v>
      </c>
      <c r="E3002">
        <v>99</v>
      </c>
      <c r="F3002">
        <v>99</v>
      </c>
      <c r="G3002">
        <v>99</v>
      </c>
      <c r="H3002">
        <v>99</v>
      </c>
      <c r="I3002">
        <v>99</v>
      </c>
      <c r="J3002">
        <v>117</v>
      </c>
      <c r="K3002">
        <v>999</v>
      </c>
      <c r="M3002">
        <v>99</v>
      </c>
      <c r="N3002">
        <v>99</v>
      </c>
      <c r="O3002">
        <v>99</v>
      </c>
      <c r="P3002">
        <v>99</v>
      </c>
      <c r="Q3002">
        <v>76</v>
      </c>
      <c r="R3002">
        <v>7737</v>
      </c>
      <c r="S3002">
        <v>7691</v>
      </c>
      <c r="T3002">
        <v>3.0688897505493089</v>
      </c>
      <c r="U3002">
        <v>61.196983487192817</v>
      </c>
      <c r="V3002">
        <v>92.0324060724124</v>
      </c>
      <c r="W3002">
        <v>84.78036666233271</v>
      </c>
      <c r="X3002">
        <v>0.98229287837663182</v>
      </c>
      <c r="Y3002">
        <v>1.9645857567532636</v>
      </c>
      <c r="Z3002">
        <v>0</v>
      </c>
      <c r="AA3002">
        <v>8.7599086706178486</v>
      </c>
      <c r="AB3002">
        <v>2.4233019640372455</v>
      </c>
      <c r="AC3002">
        <v>-29.059076745352225</v>
      </c>
      <c r="AD3002">
        <v>7.972836503781866</v>
      </c>
      <c r="AE3002">
        <v>8.0533104549748931</v>
      </c>
      <c r="AF3002">
        <v>69</v>
      </c>
      <c r="AG3002">
        <v>0</v>
      </c>
      <c r="AH3002">
        <v>0</v>
      </c>
      <c r="AI3002">
        <v>15</v>
      </c>
      <c r="AJ3002">
        <v>335</v>
      </c>
      <c r="AK3002">
        <v>120</v>
      </c>
      <c r="AL3002">
        <v>721</v>
      </c>
      <c r="AM3002">
        <v>0</v>
      </c>
      <c r="AN3002">
        <v>88</v>
      </c>
      <c r="AO3002">
        <v>27</v>
      </c>
      <c r="AP3002">
        <v>43</v>
      </c>
    </row>
    <row r="3003" spans="1:42">
      <c r="A3003">
        <v>16</v>
      </c>
      <c r="B3003">
        <v>269</v>
      </c>
      <c r="C3003">
        <v>2023</v>
      </c>
      <c r="D3003">
        <v>5</v>
      </c>
      <c r="E3003">
        <v>99</v>
      </c>
      <c r="F3003">
        <v>99</v>
      </c>
      <c r="G3003">
        <v>99</v>
      </c>
      <c r="H3003">
        <v>99</v>
      </c>
      <c r="I3003">
        <v>99</v>
      </c>
      <c r="J3003">
        <v>117</v>
      </c>
      <c r="K3003">
        <v>999</v>
      </c>
      <c r="M3003">
        <v>99</v>
      </c>
      <c r="N3003">
        <v>99</v>
      </c>
      <c r="O3003">
        <v>99</v>
      </c>
      <c r="P3003">
        <v>99</v>
      </c>
      <c r="Q3003">
        <v>96</v>
      </c>
      <c r="R3003">
        <v>9861</v>
      </c>
      <c r="S3003">
        <v>9817</v>
      </c>
      <c r="T3003">
        <v>3.7862285772234054</v>
      </c>
      <c r="U3003">
        <v>60.842314352653553</v>
      </c>
      <c r="V3003">
        <v>91.280862315586418</v>
      </c>
      <c r="W3003">
        <v>84.12314352653577</v>
      </c>
      <c r="X3003">
        <v>0.35493357671635745</v>
      </c>
      <c r="Y3003">
        <v>0.70986715343271489</v>
      </c>
      <c r="Z3003">
        <v>0</v>
      </c>
      <c r="AA3003">
        <v>9.0118052225798984</v>
      </c>
      <c r="AB3003">
        <v>2.4953435828368642</v>
      </c>
      <c r="AC3003">
        <v>-37.156400247101629</v>
      </c>
      <c r="AD3003">
        <v>10.161579522268712</v>
      </c>
      <c r="AE3003">
        <v>10.199775753289202</v>
      </c>
      <c r="AF3003">
        <v>87</v>
      </c>
      <c r="AG3003">
        <v>0</v>
      </c>
      <c r="AH3003">
        <v>0</v>
      </c>
      <c r="AI3003">
        <v>18</v>
      </c>
      <c r="AJ3003">
        <v>570</v>
      </c>
      <c r="AK3003">
        <v>132</v>
      </c>
      <c r="AL3003">
        <v>802</v>
      </c>
      <c r="AM3003">
        <v>0</v>
      </c>
      <c r="AN3003">
        <v>111</v>
      </c>
      <c r="AO3003">
        <v>50</v>
      </c>
      <c r="AP3003">
        <v>53</v>
      </c>
    </row>
    <row r="3004" spans="1:42">
      <c r="A3004">
        <v>16</v>
      </c>
      <c r="B3004">
        <v>270</v>
      </c>
      <c r="C3004">
        <v>2023</v>
      </c>
      <c r="D3004">
        <v>6</v>
      </c>
      <c r="E3004">
        <v>99</v>
      </c>
      <c r="F3004">
        <v>99</v>
      </c>
      <c r="G3004">
        <v>99</v>
      </c>
      <c r="H3004">
        <v>99</v>
      </c>
      <c r="I3004">
        <v>99</v>
      </c>
      <c r="J3004">
        <v>117</v>
      </c>
      <c r="K3004">
        <v>999</v>
      </c>
      <c r="M3004">
        <v>99</v>
      </c>
      <c r="N3004">
        <v>99</v>
      </c>
      <c r="O3004">
        <v>99</v>
      </c>
      <c r="P3004">
        <v>99</v>
      </c>
      <c r="Q3004">
        <v>95</v>
      </c>
      <c r="R3004">
        <v>10136</v>
      </c>
      <c r="S3004">
        <v>10091</v>
      </c>
      <c r="T3004">
        <v>3.5442975532754528</v>
      </c>
      <c r="U3004">
        <v>60.844713110692688</v>
      </c>
      <c r="V3004">
        <v>91.087657033884241</v>
      </c>
      <c r="W3004">
        <v>83.939530274502175</v>
      </c>
      <c r="X3004">
        <v>5.9194948697711129E-2</v>
      </c>
      <c r="Y3004">
        <v>0.11838989739542229</v>
      </c>
      <c r="Z3004">
        <v>0</v>
      </c>
      <c r="AA3004">
        <v>9.1184968376198938</v>
      </c>
      <c r="AB3004">
        <v>2.4176387760493379</v>
      </c>
      <c r="AC3004">
        <v>-31.082686154932126</v>
      </c>
      <c r="AD3004">
        <v>10.444961975227219</v>
      </c>
      <c r="AE3004">
        <v>10.461575179622532</v>
      </c>
      <c r="AF3004">
        <v>63</v>
      </c>
      <c r="AG3004">
        <v>0</v>
      </c>
      <c r="AH3004">
        <v>0</v>
      </c>
      <c r="AI3004">
        <v>6</v>
      </c>
      <c r="AJ3004">
        <v>627</v>
      </c>
      <c r="AK3004">
        <v>146</v>
      </c>
      <c r="AL3004">
        <v>1260</v>
      </c>
      <c r="AM3004">
        <v>0</v>
      </c>
      <c r="AN3004">
        <v>145</v>
      </c>
      <c r="AO3004">
        <v>50</v>
      </c>
      <c r="AP3004">
        <v>50</v>
      </c>
    </row>
    <row r="3005" spans="1:42">
      <c r="A3005">
        <v>16</v>
      </c>
      <c r="B3005">
        <v>271</v>
      </c>
      <c r="C3005">
        <v>2023</v>
      </c>
      <c r="D3005">
        <v>7</v>
      </c>
      <c r="E3005">
        <v>99</v>
      </c>
      <c r="F3005">
        <v>99</v>
      </c>
      <c r="G3005">
        <v>99</v>
      </c>
      <c r="H3005">
        <v>99</v>
      </c>
      <c r="I3005">
        <v>99</v>
      </c>
      <c r="J3005">
        <v>117</v>
      </c>
      <c r="K3005">
        <v>999</v>
      </c>
      <c r="M3005">
        <v>99</v>
      </c>
      <c r="N3005">
        <v>99</v>
      </c>
      <c r="O3005">
        <v>99</v>
      </c>
      <c r="P3005">
        <v>99</v>
      </c>
      <c r="Q3005">
        <v>84</v>
      </c>
      <c r="R3005">
        <v>8701</v>
      </c>
      <c r="S3005">
        <v>8679</v>
      </c>
      <c r="T3005">
        <v>3.4054706355591304</v>
      </c>
      <c r="U3005">
        <v>60.971886162000239</v>
      </c>
      <c r="V3005">
        <v>90.429633202620977</v>
      </c>
      <c r="W3005">
        <v>83.387268118446755</v>
      </c>
      <c r="X3005">
        <v>0.10343638662222732</v>
      </c>
      <c r="Y3005">
        <v>0.20687277324445463</v>
      </c>
      <c r="Z3005">
        <v>0</v>
      </c>
      <c r="AA3005">
        <v>8.4690555463224886</v>
      </c>
      <c r="AB3005">
        <v>2.4172713656815281</v>
      </c>
      <c r="AC3005">
        <v>-34.337008219281273</v>
      </c>
      <c r="AD3005">
        <v>8.9662208116073447</v>
      </c>
      <c r="AE3005">
        <v>8.9385232466562261</v>
      </c>
      <c r="AF3005">
        <v>32</v>
      </c>
      <c r="AG3005">
        <v>0</v>
      </c>
      <c r="AH3005">
        <v>0</v>
      </c>
      <c r="AI3005">
        <v>7</v>
      </c>
      <c r="AJ3005">
        <v>677</v>
      </c>
      <c r="AK3005">
        <v>134</v>
      </c>
      <c r="AL3005">
        <v>1702</v>
      </c>
      <c r="AM3005">
        <v>0</v>
      </c>
      <c r="AN3005">
        <v>118</v>
      </c>
      <c r="AO3005">
        <v>17</v>
      </c>
      <c r="AP3005">
        <v>43</v>
      </c>
    </row>
    <row r="3006" spans="1:42">
      <c r="A3006">
        <v>16</v>
      </c>
      <c r="B3006">
        <v>272</v>
      </c>
      <c r="C3006">
        <v>2023</v>
      </c>
      <c r="D3006">
        <v>8</v>
      </c>
      <c r="E3006">
        <v>99</v>
      </c>
      <c r="F3006">
        <v>99</v>
      </c>
      <c r="G3006">
        <v>99</v>
      </c>
      <c r="H3006">
        <v>99</v>
      </c>
      <c r="I3006">
        <v>99</v>
      </c>
      <c r="J3006">
        <v>117</v>
      </c>
      <c r="K3006">
        <v>999</v>
      </c>
      <c r="M3006">
        <v>99</v>
      </c>
      <c r="N3006">
        <v>99</v>
      </c>
      <c r="O3006">
        <v>99</v>
      </c>
      <c r="P3006">
        <v>99</v>
      </c>
      <c r="Q3006">
        <v>86</v>
      </c>
      <c r="R3006">
        <v>8751</v>
      </c>
      <c r="S3006">
        <v>8730</v>
      </c>
      <c r="T3006">
        <v>4.0018283624728612</v>
      </c>
      <c r="U3006">
        <v>60.685452462772048</v>
      </c>
      <c r="V3006">
        <v>91.18228447254198</v>
      </c>
      <c r="W3006">
        <v>84.081351660939546</v>
      </c>
      <c r="X3006">
        <v>0</v>
      </c>
      <c r="Y3006">
        <v>0</v>
      </c>
      <c r="Z3006">
        <v>0</v>
      </c>
      <c r="AA3006">
        <v>8.5522161677722561</v>
      </c>
      <c r="AB3006">
        <v>2.4072783028455671</v>
      </c>
      <c r="AC3006">
        <v>-32.703105951058802</v>
      </c>
      <c r="AD3006">
        <v>9.0177448939634388</v>
      </c>
      <c r="AE3006">
        <v>9.065886298059624</v>
      </c>
      <c r="AF3006">
        <v>20</v>
      </c>
      <c r="AG3006">
        <v>1</v>
      </c>
      <c r="AH3006">
        <v>0</v>
      </c>
      <c r="AI3006">
        <v>5</v>
      </c>
      <c r="AJ3006">
        <v>452</v>
      </c>
      <c r="AK3006">
        <v>82</v>
      </c>
      <c r="AL3006">
        <v>1411</v>
      </c>
      <c r="AM3006">
        <v>0</v>
      </c>
      <c r="AN3006">
        <v>148</v>
      </c>
      <c r="AO3006">
        <v>16</v>
      </c>
      <c r="AP3006">
        <v>47</v>
      </c>
    </row>
    <row r="3007" spans="1:42">
      <c r="A3007">
        <v>16</v>
      </c>
      <c r="B3007">
        <v>273</v>
      </c>
      <c r="C3007">
        <v>2023</v>
      </c>
      <c r="D3007">
        <v>9</v>
      </c>
      <c r="E3007">
        <v>99</v>
      </c>
      <c r="F3007">
        <v>99</v>
      </c>
      <c r="G3007">
        <v>99</v>
      </c>
      <c r="H3007">
        <v>99</v>
      </c>
      <c r="I3007">
        <v>99</v>
      </c>
      <c r="J3007">
        <v>117</v>
      </c>
      <c r="K3007">
        <v>999</v>
      </c>
      <c r="M3007">
        <v>99</v>
      </c>
      <c r="N3007">
        <v>99</v>
      </c>
      <c r="O3007">
        <v>99</v>
      </c>
      <c r="P3007">
        <v>99</v>
      </c>
      <c r="Q3007">
        <v>98</v>
      </c>
      <c r="R3007">
        <v>10132</v>
      </c>
      <c r="S3007">
        <v>10097</v>
      </c>
      <c r="T3007">
        <v>2.9468022108172129</v>
      </c>
      <c r="U3007">
        <v>61.254134891551949</v>
      </c>
      <c r="V3007">
        <v>90.675346216456518</v>
      </c>
      <c r="W3007">
        <v>83.589838565910625</v>
      </c>
      <c r="X3007">
        <v>1.2731938412949075</v>
      </c>
      <c r="Y3007">
        <v>2.5463876825898151</v>
      </c>
      <c r="Z3007">
        <v>0</v>
      </c>
      <c r="AA3007">
        <v>8.854154954712266</v>
      </c>
      <c r="AB3007">
        <v>2.3526369147062995</v>
      </c>
      <c r="AC3007">
        <v>-28.638175466560405</v>
      </c>
      <c r="AD3007">
        <v>10.440840048638732</v>
      </c>
      <c r="AE3007">
        <v>10.424186730207911</v>
      </c>
      <c r="AF3007">
        <v>32</v>
      </c>
      <c r="AG3007">
        <v>0</v>
      </c>
      <c r="AH3007">
        <v>0</v>
      </c>
      <c r="AI3007">
        <v>3</v>
      </c>
      <c r="AJ3007">
        <v>397</v>
      </c>
      <c r="AK3007">
        <v>107</v>
      </c>
      <c r="AL3007">
        <v>1942</v>
      </c>
      <c r="AM3007">
        <v>0</v>
      </c>
      <c r="AN3007">
        <v>175</v>
      </c>
      <c r="AO3007">
        <v>8</v>
      </c>
      <c r="AP3007">
        <v>49</v>
      </c>
    </row>
    <row r="3008" spans="1:42">
      <c r="A3008">
        <v>16</v>
      </c>
      <c r="B3008">
        <v>274</v>
      </c>
      <c r="C3008">
        <v>2023</v>
      </c>
      <c r="D3008">
        <v>10</v>
      </c>
      <c r="E3008">
        <v>99</v>
      </c>
      <c r="F3008">
        <v>99</v>
      </c>
      <c r="G3008">
        <v>99</v>
      </c>
      <c r="H3008">
        <v>99</v>
      </c>
      <c r="I3008">
        <v>99</v>
      </c>
      <c r="J3008">
        <v>117</v>
      </c>
      <c r="K3008">
        <v>999</v>
      </c>
      <c r="M3008">
        <v>99</v>
      </c>
      <c r="N3008">
        <v>99</v>
      </c>
      <c r="O3008">
        <v>99</v>
      </c>
      <c r="P3008">
        <v>99</v>
      </c>
      <c r="Q3008">
        <v>94</v>
      </c>
      <c r="R3008">
        <v>8366</v>
      </c>
      <c r="S3008">
        <v>8306</v>
      </c>
      <c r="T3008">
        <v>3.3901506096103278</v>
      </c>
      <c r="U3008">
        <v>60.969660486395377</v>
      </c>
      <c r="V3008">
        <v>90.011619476998362</v>
      </c>
      <c r="W3008">
        <v>82.879424512400902</v>
      </c>
      <c r="X3008">
        <v>2.06789385608415</v>
      </c>
      <c r="Y3008">
        <v>4.1357877121683</v>
      </c>
      <c r="Z3008">
        <v>0</v>
      </c>
      <c r="AA3008">
        <v>8.6516491042773254</v>
      </c>
      <c r="AB3008">
        <v>2.3998945127555542</v>
      </c>
      <c r="AC3008">
        <v>-33.988701485045901</v>
      </c>
      <c r="AD3008">
        <v>8.6210094598215221</v>
      </c>
      <c r="AE3008">
        <v>8.5022719732542296</v>
      </c>
      <c r="AF3008">
        <v>25</v>
      </c>
      <c r="AG3008">
        <v>0</v>
      </c>
      <c r="AH3008">
        <v>0</v>
      </c>
      <c r="AI3008">
        <v>4</v>
      </c>
      <c r="AJ3008">
        <v>448</v>
      </c>
      <c r="AK3008">
        <v>304</v>
      </c>
      <c r="AL3008">
        <v>1358</v>
      </c>
      <c r="AM3008">
        <v>3</v>
      </c>
      <c r="AN3008">
        <v>109</v>
      </c>
      <c r="AO3008">
        <v>9</v>
      </c>
      <c r="AP3008">
        <v>50</v>
      </c>
    </row>
    <row r="3009" spans="1:42">
      <c r="A3009">
        <v>16</v>
      </c>
      <c r="B3009">
        <v>275</v>
      </c>
      <c r="C3009">
        <v>2023</v>
      </c>
      <c r="D3009">
        <v>11</v>
      </c>
      <c r="E3009">
        <v>99</v>
      </c>
      <c r="F3009">
        <v>99</v>
      </c>
      <c r="G3009">
        <v>99</v>
      </c>
      <c r="H3009">
        <v>99</v>
      </c>
      <c r="I3009">
        <v>99</v>
      </c>
      <c r="J3009">
        <v>117</v>
      </c>
      <c r="K3009">
        <v>999</v>
      </c>
      <c r="M3009">
        <v>99</v>
      </c>
      <c r="N3009">
        <v>99</v>
      </c>
      <c r="O3009">
        <v>99</v>
      </c>
      <c r="P3009">
        <v>99</v>
      </c>
      <c r="Q3009">
        <v>53</v>
      </c>
      <c r="R3009">
        <v>3867</v>
      </c>
      <c r="S3009">
        <v>3866</v>
      </c>
      <c r="T3009">
        <v>3.4957331264546152</v>
      </c>
      <c r="U3009">
        <v>60.946456285566477</v>
      </c>
      <c r="V3009">
        <v>89.03060209319915</v>
      </c>
      <c r="W3009">
        <v>82.166451112260859</v>
      </c>
      <c r="X3009">
        <v>1.8877682958365656</v>
      </c>
      <c r="Y3009">
        <v>3.7755365916731312</v>
      </c>
      <c r="Z3009">
        <v>0</v>
      </c>
      <c r="AA3009">
        <v>9.1140258859778758</v>
      </c>
      <c r="AB3009">
        <v>2.4586553537984641</v>
      </c>
      <c r="AC3009">
        <v>-30.554145634691405</v>
      </c>
      <c r="AD3009">
        <v>3.9848725294202505</v>
      </c>
      <c r="AE3009">
        <v>3.9233108460023502</v>
      </c>
      <c r="AF3009">
        <v>19</v>
      </c>
      <c r="AG3009">
        <v>0</v>
      </c>
      <c r="AH3009">
        <v>0</v>
      </c>
      <c r="AI3009">
        <v>2</v>
      </c>
      <c r="AJ3009">
        <v>157</v>
      </c>
      <c r="AK3009">
        <v>65</v>
      </c>
      <c r="AL3009">
        <v>607</v>
      </c>
      <c r="AM3009">
        <v>2</v>
      </c>
      <c r="AN3009">
        <v>37</v>
      </c>
      <c r="AO3009">
        <v>12</v>
      </c>
      <c r="AP3009">
        <v>24</v>
      </c>
    </row>
    <row r="3010" spans="1:42">
      <c r="A3010">
        <v>16</v>
      </c>
      <c r="B3010">
        <v>276</v>
      </c>
      <c r="C3010">
        <v>2023</v>
      </c>
      <c r="D3010">
        <v>12</v>
      </c>
      <c r="E3010">
        <v>99</v>
      </c>
      <c r="F3010">
        <v>99</v>
      </c>
      <c r="G3010">
        <v>99</v>
      </c>
      <c r="H3010">
        <v>99</v>
      </c>
      <c r="I3010">
        <v>99</v>
      </c>
      <c r="J3010">
        <v>117</v>
      </c>
      <c r="K3010">
        <v>999</v>
      </c>
      <c r="M3010">
        <v>99</v>
      </c>
      <c r="N3010">
        <v>99</v>
      </c>
      <c r="O3010">
        <v>99</v>
      </c>
      <c r="P3010">
        <v>99</v>
      </c>
      <c r="R3010">
        <v>0</v>
      </c>
    </row>
    <row r="3011" spans="1:42">
      <c r="A3011">
        <v>16</v>
      </c>
      <c r="B3011">
        <v>277</v>
      </c>
      <c r="C3011">
        <v>2023</v>
      </c>
      <c r="D3011">
        <v>1</v>
      </c>
      <c r="E3011">
        <v>99</v>
      </c>
      <c r="F3011">
        <v>99</v>
      </c>
      <c r="G3011">
        <v>99</v>
      </c>
      <c r="H3011">
        <v>99</v>
      </c>
      <c r="I3011">
        <v>99</v>
      </c>
      <c r="J3011">
        <v>121</v>
      </c>
      <c r="K3011">
        <v>999</v>
      </c>
      <c r="M3011">
        <v>99</v>
      </c>
      <c r="N3011">
        <v>99</v>
      </c>
      <c r="O3011">
        <v>99</v>
      </c>
      <c r="P3011">
        <v>99</v>
      </c>
      <c r="Q3011">
        <v>155</v>
      </c>
      <c r="R3011">
        <v>17701</v>
      </c>
      <c r="S3011">
        <v>17694</v>
      </c>
      <c r="T3011">
        <v>4.1395966329585905</v>
      </c>
      <c r="U3011">
        <v>60.597264609472113</v>
      </c>
      <c r="V3011">
        <v>91.935247834836403</v>
      </c>
      <c r="W3011">
        <v>84.841788176782941</v>
      </c>
      <c r="X3011">
        <v>3.3839896051070553</v>
      </c>
      <c r="Y3011">
        <v>6.7679792102141105</v>
      </c>
      <c r="Z3011">
        <v>0</v>
      </c>
      <c r="AA3011">
        <v>10.383488856832201</v>
      </c>
      <c r="AB3011">
        <v>2.483062411195986</v>
      </c>
      <c r="AC3011">
        <v>-39.888319607842405</v>
      </c>
      <c r="AD3011">
        <v>10.60410002036831</v>
      </c>
      <c r="AE3011">
        <v>10.79426740278584</v>
      </c>
      <c r="AF3011">
        <v>311</v>
      </c>
      <c r="AG3011">
        <v>0</v>
      </c>
      <c r="AH3011">
        <v>0</v>
      </c>
      <c r="AI3011">
        <v>141</v>
      </c>
      <c r="AJ3011">
        <v>585</v>
      </c>
      <c r="AK3011">
        <v>70</v>
      </c>
      <c r="AL3011">
        <v>680</v>
      </c>
      <c r="AM3011">
        <v>0</v>
      </c>
      <c r="AN3011">
        <v>229</v>
      </c>
      <c r="AO3011">
        <v>360</v>
      </c>
      <c r="AP3011">
        <v>110</v>
      </c>
    </row>
    <row r="3012" spans="1:42">
      <c r="A3012">
        <v>16</v>
      </c>
      <c r="B3012">
        <v>278</v>
      </c>
      <c r="C3012">
        <v>2023</v>
      </c>
      <c r="D3012">
        <v>2</v>
      </c>
      <c r="E3012">
        <v>99</v>
      </c>
      <c r="F3012">
        <v>99</v>
      </c>
      <c r="G3012">
        <v>99</v>
      </c>
      <c r="H3012">
        <v>99</v>
      </c>
      <c r="I3012">
        <v>99</v>
      </c>
      <c r="J3012">
        <v>121</v>
      </c>
      <c r="K3012">
        <v>999</v>
      </c>
      <c r="M3012">
        <v>99</v>
      </c>
      <c r="N3012">
        <v>99</v>
      </c>
      <c r="O3012">
        <v>99</v>
      </c>
      <c r="P3012">
        <v>99</v>
      </c>
      <c r="Q3012">
        <v>154</v>
      </c>
      <c r="R3012">
        <v>15209</v>
      </c>
      <c r="S3012">
        <v>15197</v>
      </c>
      <c r="T3012">
        <v>3.8475902426195008</v>
      </c>
      <c r="U3012">
        <v>60.71389089951964</v>
      </c>
      <c r="V3012">
        <v>90.03571797507189</v>
      </c>
      <c r="W3012">
        <v>83.076824373231716</v>
      </c>
      <c r="X3012">
        <v>2.3012689854691311</v>
      </c>
      <c r="Y3012">
        <v>4.6025379709382621</v>
      </c>
      <c r="Z3012">
        <v>0</v>
      </c>
      <c r="AA3012">
        <v>9.9297680394533767</v>
      </c>
      <c r="AB3012">
        <v>2.4030589292850237</v>
      </c>
      <c r="AC3012">
        <v>-34.93234171610117</v>
      </c>
      <c r="AD3012">
        <v>9.1112229371098579</v>
      </c>
      <c r="AE3012">
        <v>9.0781026006718424</v>
      </c>
      <c r="AF3012">
        <v>250</v>
      </c>
      <c r="AG3012">
        <v>0</v>
      </c>
      <c r="AH3012">
        <v>0</v>
      </c>
      <c r="AI3012">
        <v>129</v>
      </c>
      <c r="AJ3012">
        <v>499</v>
      </c>
      <c r="AK3012">
        <v>30</v>
      </c>
      <c r="AL3012">
        <v>520</v>
      </c>
      <c r="AM3012">
        <v>0</v>
      </c>
      <c r="AN3012">
        <v>211</v>
      </c>
      <c r="AO3012">
        <v>305</v>
      </c>
      <c r="AP3012">
        <v>102</v>
      </c>
    </row>
    <row r="3013" spans="1:42">
      <c r="A3013">
        <v>16</v>
      </c>
      <c r="B3013">
        <v>279</v>
      </c>
      <c r="C3013">
        <v>2023</v>
      </c>
      <c r="D3013">
        <v>3</v>
      </c>
      <c r="E3013">
        <v>99</v>
      </c>
      <c r="F3013">
        <v>99</v>
      </c>
      <c r="G3013">
        <v>99</v>
      </c>
      <c r="H3013">
        <v>99</v>
      </c>
      <c r="I3013">
        <v>99</v>
      </c>
      <c r="J3013">
        <v>121</v>
      </c>
      <c r="K3013">
        <v>999</v>
      </c>
      <c r="M3013">
        <v>99</v>
      </c>
      <c r="N3013">
        <v>99</v>
      </c>
      <c r="O3013">
        <v>99</v>
      </c>
      <c r="P3013">
        <v>99</v>
      </c>
      <c r="Q3013">
        <v>156</v>
      </c>
      <c r="R3013">
        <v>17165</v>
      </c>
      <c r="S3013">
        <v>17151</v>
      </c>
      <c r="T3013">
        <v>4.5764637343431405</v>
      </c>
      <c r="U3013">
        <v>60.397411229665906</v>
      </c>
      <c r="V3013">
        <v>91.601916139310021</v>
      </c>
      <c r="W3013">
        <v>84.520121275727362</v>
      </c>
      <c r="X3013">
        <v>3.3381881736090873</v>
      </c>
      <c r="Y3013">
        <v>6.6763763472181745</v>
      </c>
      <c r="Z3013">
        <v>0</v>
      </c>
      <c r="AA3013">
        <v>10.003522107706024</v>
      </c>
      <c r="AB3013">
        <v>2.5716171341738661</v>
      </c>
      <c r="AC3013">
        <v>-36.871080204304903</v>
      </c>
      <c r="AD3013">
        <v>10.282999652540648</v>
      </c>
      <c r="AE3013">
        <v>10.423339768253564</v>
      </c>
      <c r="AF3013">
        <v>299</v>
      </c>
      <c r="AG3013">
        <v>0</v>
      </c>
      <c r="AH3013">
        <v>0</v>
      </c>
      <c r="AI3013">
        <v>123</v>
      </c>
      <c r="AJ3013">
        <v>753</v>
      </c>
      <c r="AK3013">
        <v>108</v>
      </c>
      <c r="AL3013">
        <v>794</v>
      </c>
      <c r="AM3013">
        <v>0</v>
      </c>
      <c r="AN3013">
        <v>195</v>
      </c>
      <c r="AO3013">
        <v>249</v>
      </c>
      <c r="AP3013">
        <v>110</v>
      </c>
    </row>
    <row r="3014" spans="1:42">
      <c r="A3014">
        <v>16</v>
      </c>
      <c r="B3014">
        <v>280</v>
      </c>
      <c r="C3014">
        <v>2023</v>
      </c>
      <c r="D3014">
        <v>4</v>
      </c>
      <c r="E3014">
        <v>99</v>
      </c>
      <c r="F3014">
        <v>99</v>
      </c>
      <c r="G3014">
        <v>99</v>
      </c>
      <c r="H3014">
        <v>99</v>
      </c>
      <c r="I3014">
        <v>99</v>
      </c>
      <c r="J3014">
        <v>121</v>
      </c>
      <c r="K3014">
        <v>999</v>
      </c>
      <c r="M3014">
        <v>99</v>
      </c>
      <c r="N3014">
        <v>99</v>
      </c>
      <c r="O3014">
        <v>99</v>
      </c>
      <c r="P3014">
        <v>99</v>
      </c>
      <c r="Q3014">
        <v>148</v>
      </c>
      <c r="R3014">
        <v>14085</v>
      </c>
      <c r="S3014">
        <v>14041</v>
      </c>
      <c r="T3014">
        <v>4.2588569400070995</v>
      </c>
      <c r="U3014">
        <v>60.558151128836975</v>
      </c>
      <c r="V3014">
        <v>91.958606288671717</v>
      </c>
      <c r="W3014">
        <v>84.780207962396247</v>
      </c>
      <c r="X3014">
        <v>2.243521476748314</v>
      </c>
      <c r="Y3014">
        <v>4.4870429534966281</v>
      </c>
      <c r="Z3014">
        <v>0</v>
      </c>
      <c r="AA3014">
        <v>10.723316516524298</v>
      </c>
      <c r="AB3014">
        <v>2.5340466299419258</v>
      </c>
      <c r="AC3014">
        <v>-43.04506741265601</v>
      </c>
      <c r="AD3014">
        <v>8.4378706732324495</v>
      </c>
      <c r="AE3014">
        <v>8.5595287117986221</v>
      </c>
      <c r="AF3014">
        <v>234</v>
      </c>
      <c r="AG3014">
        <v>0</v>
      </c>
      <c r="AH3014">
        <v>0</v>
      </c>
      <c r="AI3014">
        <v>88</v>
      </c>
      <c r="AJ3014">
        <v>522</v>
      </c>
      <c r="AK3014">
        <v>153</v>
      </c>
      <c r="AL3014">
        <v>412</v>
      </c>
      <c r="AM3014">
        <v>0</v>
      </c>
      <c r="AN3014">
        <v>124</v>
      </c>
      <c r="AO3014">
        <v>301</v>
      </c>
      <c r="AP3014">
        <v>106</v>
      </c>
    </row>
    <row r="3015" spans="1:42">
      <c r="A3015">
        <v>16</v>
      </c>
      <c r="B3015">
        <v>281</v>
      </c>
      <c r="C3015">
        <v>2023</v>
      </c>
      <c r="D3015">
        <v>5</v>
      </c>
      <c r="E3015">
        <v>99</v>
      </c>
      <c r="F3015">
        <v>99</v>
      </c>
      <c r="G3015">
        <v>99</v>
      </c>
      <c r="H3015">
        <v>99</v>
      </c>
      <c r="I3015">
        <v>99</v>
      </c>
      <c r="J3015">
        <v>121</v>
      </c>
      <c r="K3015">
        <v>999</v>
      </c>
      <c r="M3015">
        <v>99</v>
      </c>
      <c r="N3015">
        <v>99</v>
      </c>
      <c r="O3015">
        <v>99</v>
      </c>
      <c r="P3015">
        <v>99</v>
      </c>
      <c r="Q3015">
        <v>149</v>
      </c>
      <c r="R3015">
        <v>15672</v>
      </c>
      <c r="S3015">
        <v>15621</v>
      </c>
      <c r="T3015">
        <v>4.4428279734558451</v>
      </c>
      <c r="U3015">
        <v>60.491965943281485</v>
      </c>
      <c r="V3015">
        <v>89.861357703671501</v>
      </c>
      <c r="W3015">
        <v>82.852723897317631</v>
      </c>
      <c r="X3015">
        <v>3.9752424706482894</v>
      </c>
      <c r="Y3015">
        <v>7.9504849412965788</v>
      </c>
      <c r="Z3015">
        <v>0</v>
      </c>
      <c r="AA3015">
        <v>10.076083068806732</v>
      </c>
      <c r="AB3015">
        <v>2.6065446003461208</v>
      </c>
      <c r="AC3015">
        <v>-36.642547078105906</v>
      </c>
      <c r="AD3015">
        <v>9.3885913518565136</v>
      </c>
      <c r="AE3015">
        <v>9.3062123821074536</v>
      </c>
      <c r="AF3015">
        <v>244</v>
      </c>
      <c r="AG3015">
        <v>0</v>
      </c>
      <c r="AH3015">
        <v>0</v>
      </c>
      <c r="AI3015">
        <v>101</v>
      </c>
      <c r="AJ3015">
        <v>582</v>
      </c>
      <c r="AK3015">
        <v>64</v>
      </c>
      <c r="AL3015">
        <v>590</v>
      </c>
      <c r="AM3015">
        <v>0</v>
      </c>
      <c r="AN3015">
        <v>149</v>
      </c>
      <c r="AO3015">
        <v>234</v>
      </c>
      <c r="AP3015">
        <v>104</v>
      </c>
    </row>
    <row r="3016" spans="1:42">
      <c r="A3016">
        <v>16</v>
      </c>
      <c r="B3016">
        <v>282</v>
      </c>
      <c r="C3016">
        <v>2023</v>
      </c>
      <c r="D3016">
        <v>6</v>
      </c>
      <c r="E3016">
        <v>99</v>
      </c>
      <c r="F3016">
        <v>99</v>
      </c>
      <c r="G3016">
        <v>99</v>
      </c>
      <c r="H3016">
        <v>99</v>
      </c>
      <c r="I3016">
        <v>99</v>
      </c>
      <c r="J3016">
        <v>121</v>
      </c>
      <c r="K3016">
        <v>999</v>
      </c>
      <c r="M3016">
        <v>99</v>
      </c>
      <c r="N3016">
        <v>99</v>
      </c>
      <c r="O3016">
        <v>99</v>
      </c>
      <c r="P3016">
        <v>99</v>
      </c>
      <c r="Q3016">
        <v>156</v>
      </c>
      <c r="R3016">
        <v>16625</v>
      </c>
      <c r="S3016">
        <v>16596</v>
      </c>
      <c r="T3016">
        <v>4.6324210526315799</v>
      </c>
      <c r="U3016">
        <v>60.351771511207509</v>
      </c>
      <c r="V3016">
        <v>90.758525791827424</v>
      </c>
      <c r="W3016">
        <v>83.71932995902614</v>
      </c>
      <c r="X3016">
        <v>2.8030075187969921</v>
      </c>
      <c r="Y3016">
        <v>5.6060150375939841</v>
      </c>
      <c r="Z3016">
        <v>0</v>
      </c>
      <c r="AA3016">
        <v>10.071843812189131</v>
      </c>
      <c r="AB3016">
        <v>2.6097546530459113</v>
      </c>
      <c r="AC3016">
        <v>-39.653787790814391</v>
      </c>
      <c r="AD3016">
        <v>9.9595030133112878</v>
      </c>
      <c r="AE3016">
        <v>9.9904834835996645</v>
      </c>
      <c r="AF3016">
        <v>244</v>
      </c>
      <c r="AG3016">
        <v>0</v>
      </c>
      <c r="AH3016">
        <v>0</v>
      </c>
      <c r="AI3016">
        <v>133</v>
      </c>
      <c r="AJ3016">
        <v>636</v>
      </c>
      <c r="AK3016">
        <v>110</v>
      </c>
      <c r="AL3016">
        <v>528</v>
      </c>
      <c r="AM3016">
        <v>0</v>
      </c>
      <c r="AN3016">
        <v>228</v>
      </c>
      <c r="AO3016">
        <v>238</v>
      </c>
      <c r="AP3016">
        <v>108</v>
      </c>
    </row>
    <row r="3017" spans="1:42">
      <c r="A3017">
        <v>16</v>
      </c>
      <c r="B3017">
        <v>283</v>
      </c>
      <c r="C3017">
        <v>2023</v>
      </c>
      <c r="D3017">
        <v>7</v>
      </c>
      <c r="E3017">
        <v>99</v>
      </c>
      <c r="F3017">
        <v>99</v>
      </c>
      <c r="G3017">
        <v>99</v>
      </c>
      <c r="H3017">
        <v>99</v>
      </c>
      <c r="I3017">
        <v>99</v>
      </c>
      <c r="J3017">
        <v>121</v>
      </c>
      <c r="K3017">
        <v>999</v>
      </c>
      <c r="M3017">
        <v>99</v>
      </c>
      <c r="N3017">
        <v>99</v>
      </c>
      <c r="O3017">
        <v>99</v>
      </c>
      <c r="P3017">
        <v>99</v>
      </c>
      <c r="Q3017">
        <v>155</v>
      </c>
      <c r="R3017">
        <v>16680</v>
      </c>
      <c r="S3017">
        <v>16620</v>
      </c>
      <c r="T3017">
        <v>4.5372901678657076</v>
      </c>
      <c r="U3017">
        <v>60.4013838748496</v>
      </c>
      <c r="V3017">
        <v>90.032802573097882</v>
      </c>
      <c r="W3017">
        <v>82.982918170878307</v>
      </c>
      <c r="X3017">
        <v>2.0383693045563551</v>
      </c>
      <c r="Y3017">
        <v>4.0767386091127102</v>
      </c>
      <c r="Z3017">
        <v>0</v>
      </c>
      <c r="AA3017">
        <v>10.039394726688586</v>
      </c>
      <c r="AB3017">
        <v>2.5911467357504314</v>
      </c>
      <c r="AC3017">
        <v>-36.674948164142386</v>
      </c>
      <c r="AD3017">
        <v>9.9924517450846491</v>
      </c>
      <c r="AE3017">
        <v>9.9169256848073122</v>
      </c>
      <c r="AF3017">
        <v>193</v>
      </c>
      <c r="AG3017">
        <v>0</v>
      </c>
      <c r="AH3017">
        <v>0</v>
      </c>
      <c r="AI3017">
        <v>122</v>
      </c>
      <c r="AJ3017">
        <v>723</v>
      </c>
      <c r="AK3017">
        <v>113</v>
      </c>
      <c r="AL3017">
        <v>800</v>
      </c>
      <c r="AM3017">
        <v>0</v>
      </c>
      <c r="AN3017">
        <v>145</v>
      </c>
      <c r="AO3017">
        <v>165</v>
      </c>
      <c r="AP3017">
        <v>107</v>
      </c>
    </row>
    <row r="3018" spans="1:42">
      <c r="A3018">
        <v>16</v>
      </c>
      <c r="B3018">
        <v>284</v>
      </c>
      <c r="C3018">
        <v>2023</v>
      </c>
      <c r="D3018">
        <v>8</v>
      </c>
      <c r="E3018">
        <v>99</v>
      </c>
      <c r="F3018">
        <v>99</v>
      </c>
      <c r="G3018">
        <v>99</v>
      </c>
      <c r="H3018">
        <v>99</v>
      </c>
      <c r="I3018">
        <v>99</v>
      </c>
      <c r="J3018">
        <v>121</v>
      </c>
      <c r="K3018">
        <v>999</v>
      </c>
      <c r="M3018">
        <v>99</v>
      </c>
      <c r="N3018">
        <v>99</v>
      </c>
      <c r="O3018">
        <v>99</v>
      </c>
      <c r="P3018">
        <v>99</v>
      </c>
      <c r="Q3018">
        <v>155</v>
      </c>
      <c r="R3018">
        <v>15857</v>
      </c>
      <c r="S3018">
        <v>15840</v>
      </c>
      <c r="T3018">
        <v>4.9043955350949107</v>
      </c>
      <c r="U3018">
        <v>60.211111111111123</v>
      </c>
      <c r="V3018">
        <v>89.792938868642977</v>
      </c>
      <c r="W3018">
        <v>82.846010101010108</v>
      </c>
      <c r="X3018">
        <v>3.3549851800466666</v>
      </c>
      <c r="Y3018">
        <v>6.7099703600933331</v>
      </c>
      <c r="Z3018">
        <v>0</v>
      </c>
      <c r="AA3018">
        <v>9.3192162169833299</v>
      </c>
      <c r="AB3018">
        <v>2.4274061847236079</v>
      </c>
      <c r="AC3018">
        <v>-37.015554402051002</v>
      </c>
      <c r="AD3018">
        <v>9.4994189041850881</v>
      </c>
      <c r="AE3018">
        <v>9.435916973328867</v>
      </c>
      <c r="AF3018">
        <v>207</v>
      </c>
      <c r="AG3018">
        <v>0</v>
      </c>
      <c r="AH3018">
        <v>0</v>
      </c>
      <c r="AI3018">
        <v>74</v>
      </c>
      <c r="AJ3018">
        <v>612</v>
      </c>
      <c r="AK3018">
        <v>72</v>
      </c>
      <c r="AL3018">
        <v>593</v>
      </c>
      <c r="AM3018">
        <v>0</v>
      </c>
      <c r="AN3018">
        <v>198</v>
      </c>
      <c r="AO3018">
        <v>152</v>
      </c>
      <c r="AP3018">
        <v>102</v>
      </c>
    </row>
    <row r="3019" spans="1:42">
      <c r="A3019">
        <v>16</v>
      </c>
      <c r="B3019">
        <v>285</v>
      </c>
      <c r="C3019">
        <v>2023</v>
      </c>
      <c r="D3019">
        <v>9</v>
      </c>
      <c r="E3019">
        <v>99</v>
      </c>
      <c r="F3019">
        <v>99</v>
      </c>
      <c r="G3019">
        <v>99</v>
      </c>
      <c r="H3019">
        <v>99</v>
      </c>
      <c r="I3019">
        <v>99</v>
      </c>
      <c r="J3019">
        <v>121</v>
      </c>
      <c r="K3019">
        <v>999</v>
      </c>
      <c r="M3019">
        <v>99</v>
      </c>
      <c r="N3019">
        <v>99</v>
      </c>
      <c r="O3019">
        <v>99</v>
      </c>
      <c r="P3019">
        <v>99</v>
      </c>
      <c r="Q3019">
        <v>162</v>
      </c>
      <c r="R3019">
        <v>16194</v>
      </c>
      <c r="S3019">
        <v>16180</v>
      </c>
      <c r="T3019">
        <v>4.3072125478572323</v>
      </c>
      <c r="U3019">
        <v>60.475463535228656</v>
      </c>
      <c r="V3019">
        <v>88.989784480391521</v>
      </c>
      <c r="W3019">
        <v>82.1113040791099</v>
      </c>
      <c r="X3019">
        <v>2.3341978510559471</v>
      </c>
      <c r="Y3019">
        <v>4.6683957021118943</v>
      </c>
      <c r="Z3019">
        <v>0</v>
      </c>
      <c r="AA3019">
        <v>9.7398912208549291</v>
      </c>
      <c r="AB3019">
        <v>2.50563344301831</v>
      </c>
      <c r="AC3019">
        <v>-37.822101090959762</v>
      </c>
      <c r="AD3019">
        <v>9.7013047697782238</v>
      </c>
      <c r="AE3019">
        <v>9.5529785594752727</v>
      </c>
      <c r="AF3019">
        <v>178</v>
      </c>
      <c r="AG3019">
        <v>0</v>
      </c>
      <c r="AH3019">
        <v>0</v>
      </c>
      <c r="AI3019">
        <v>79</v>
      </c>
      <c r="AJ3019">
        <v>496</v>
      </c>
      <c r="AK3019">
        <v>101</v>
      </c>
      <c r="AL3019">
        <v>695</v>
      </c>
      <c r="AM3019">
        <v>0</v>
      </c>
      <c r="AN3019">
        <v>146</v>
      </c>
      <c r="AO3019">
        <v>176</v>
      </c>
      <c r="AP3019">
        <v>105</v>
      </c>
    </row>
    <row r="3020" spans="1:42">
      <c r="A3020">
        <v>16</v>
      </c>
      <c r="B3020">
        <v>286</v>
      </c>
      <c r="C3020">
        <v>2023</v>
      </c>
      <c r="D3020">
        <v>10</v>
      </c>
      <c r="E3020">
        <v>99</v>
      </c>
      <c r="F3020">
        <v>99</v>
      </c>
      <c r="G3020">
        <v>99</v>
      </c>
      <c r="H3020">
        <v>99</v>
      </c>
      <c r="I3020">
        <v>99</v>
      </c>
      <c r="J3020">
        <v>121</v>
      </c>
      <c r="K3020">
        <v>999</v>
      </c>
      <c r="M3020">
        <v>99</v>
      </c>
      <c r="N3020">
        <v>99</v>
      </c>
      <c r="O3020">
        <v>99</v>
      </c>
      <c r="P3020">
        <v>99</v>
      </c>
      <c r="Q3020">
        <v>173</v>
      </c>
      <c r="R3020">
        <v>15630</v>
      </c>
      <c r="S3020">
        <v>15603</v>
      </c>
      <c r="T3020">
        <v>4.2822776711452333</v>
      </c>
      <c r="U3020">
        <v>60.542908415048402</v>
      </c>
      <c r="V3020">
        <v>90.003589192260193</v>
      </c>
      <c r="W3020">
        <v>83.018175991796497</v>
      </c>
      <c r="X3020">
        <v>3.8707613563659624</v>
      </c>
      <c r="Y3020">
        <v>7.7415227127319248</v>
      </c>
      <c r="Z3020">
        <v>0</v>
      </c>
      <c r="AA3020">
        <v>9.8455058188528604</v>
      </c>
      <c r="AB3020">
        <v>2.4534377339736539</v>
      </c>
      <c r="AC3020">
        <v>-37.04252104201931</v>
      </c>
      <c r="AD3020">
        <v>9.3634305021386712</v>
      </c>
      <c r="AE3020">
        <v>9.3140514335393991</v>
      </c>
      <c r="AF3020">
        <v>212</v>
      </c>
      <c r="AG3020">
        <v>0</v>
      </c>
      <c r="AH3020">
        <v>0</v>
      </c>
      <c r="AI3020">
        <v>62</v>
      </c>
      <c r="AJ3020">
        <v>469</v>
      </c>
      <c r="AK3020">
        <v>88</v>
      </c>
      <c r="AL3020">
        <v>574</v>
      </c>
      <c r="AM3020">
        <v>0</v>
      </c>
      <c r="AN3020">
        <v>154</v>
      </c>
      <c r="AO3020">
        <v>154</v>
      </c>
      <c r="AP3020">
        <v>117</v>
      </c>
    </row>
    <row r="3021" spans="1:42">
      <c r="A3021">
        <v>16</v>
      </c>
      <c r="B3021">
        <v>287</v>
      </c>
      <c r="C3021">
        <v>2023</v>
      </c>
      <c r="D3021">
        <v>11</v>
      </c>
      <c r="E3021">
        <v>99</v>
      </c>
      <c r="F3021">
        <v>99</v>
      </c>
      <c r="G3021">
        <v>99</v>
      </c>
      <c r="H3021">
        <v>99</v>
      </c>
      <c r="I3021">
        <v>99</v>
      </c>
      <c r="J3021">
        <v>121</v>
      </c>
      <c r="K3021">
        <v>999</v>
      </c>
      <c r="M3021">
        <v>99</v>
      </c>
      <c r="N3021">
        <v>99</v>
      </c>
      <c r="O3021">
        <v>99</v>
      </c>
      <c r="P3021">
        <v>99</v>
      </c>
      <c r="Q3021">
        <v>77</v>
      </c>
      <c r="R3021">
        <v>6108</v>
      </c>
      <c r="S3021">
        <v>6108</v>
      </c>
      <c r="T3021">
        <v>3.7648984937786496</v>
      </c>
      <c r="U3021">
        <v>60.781597904387688</v>
      </c>
      <c r="V3021">
        <v>89.501912487468445</v>
      </c>
      <c r="W3021">
        <v>82.610265225933247</v>
      </c>
      <c r="X3021">
        <v>2.1611001964636536</v>
      </c>
      <c r="Y3021">
        <v>4.3222003929273072</v>
      </c>
      <c r="Z3021">
        <v>0</v>
      </c>
      <c r="AA3021">
        <v>8.8475049702988411</v>
      </c>
      <c r="AB3021">
        <v>2.3107707291891524</v>
      </c>
      <c r="AC3021">
        <v>-34.786375297555246</v>
      </c>
      <c r="AD3021">
        <v>3.6591064303943055</v>
      </c>
      <c r="AE3021">
        <v>3.6281929996321591</v>
      </c>
      <c r="AF3021">
        <v>84</v>
      </c>
      <c r="AG3021">
        <v>0</v>
      </c>
      <c r="AH3021">
        <v>0</v>
      </c>
      <c r="AI3021">
        <v>51</v>
      </c>
      <c r="AJ3021">
        <v>183</v>
      </c>
      <c r="AK3021">
        <v>40</v>
      </c>
      <c r="AL3021">
        <v>387</v>
      </c>
      <c r="AM3021">
        <v>0</v>
      </c>
      <c r="AN3021">
        <v>68</v>
      </c>
      <c r="AO3021">
        <v>73</v>
      </c>
      <c r="AP3021">
        <v>47</v>
      </c>
    </row>
    <row r="3022" spans="1:42">
      <c r="A3022">
        <v>16</v>
      </c>
      <c r="B3022">
        <v>288</v>
      </c>
      <c r="C3022">
        <v>2023</v>
      </c>
      <c r="D3022">
        <v>12</v>
      </c>
      <c r="E3022">
        <v>99</v>
      </c>
      <c r="F3022">
        <v>99</v>
      </c>
      <c r="G3022">
        <v>99</v>
      </c>
      <c r="H3022">
        <v>99</v>
      </c>
      <c r="I3022">
        <v>99</v>
      </c>
      <c r="J3022">
        <v>121</v>
      </c>
      <c r="K3022">
        <v>999</v>
      </c>
      <c r="M3022">
        <v>99</v>
      </c>
      <c r="N3022">
        <v>99</v>
      </c>
      <c r="O3022">
        <v>99</v>
      </c>
      <c r="P3022">
        <v>99</v>
      </c>
      <c r="R3022">
        <v>0</v>
      </c>
    </row>
    <row r="3023" spans="1:42">
      <c r="A3023">
        <v>16</v>
      </c>
      <c r="B3023">
        <v>289</v>
      </c>
      <c r="C3023">
        <v>2023</v>
      </c>
      <c r="D3023">
        <v>1</v>
      </c>
      <c r="E3023">
        <v>99</v>
      </c>
      <c r="F3023">
        <v>99</v>
      </c>
      <c r="G3023">
        <v>99</v>
      </c>
      <c r="H3023">
        <v>99</v>
      </c>
      <c r="I3023">
        <v>99</v>
      </c>
      <c r="J3023">
        <v>134</v>
      </c>
      <c r="K3023">
        <v>999</v>
      </c>
      <c r="M3023">
        <v>99</v>
      </c>
      <c r="N3023">
        <v>99</v>
      </c>
      <c r="O3023">
        <v>99</v>
      </c>
      <c r="P3023">
        <v>99</v>
      </c>
      <c r="Q3023">
        <v>31</v>
      </c>
      <c r="R3023">
        <v>2561</v>
      </c>
      <c r="S3023">
        <v>2556</v>
      </c>
      <c r="T3023">
        <v>2.968371729793049</v>
      </c>
      <c r="U3023">
        <v>61.156103286384962</v>
      </c>
      <c r="V3023">
        <v>90.990883303916476</v>
      </c>
      <c r="W3023">
        <v>83.902738654147029</v>
      </c>
      <c r="X3023">
        <v>0</v>
      </c>
      <c r="Y3023">
        <v>0</v>
      </c>
      <c r="Z3023">
        <v>0</v>
      </c>
      <c r="AA3023">
        <v>9.5456780285955229</v>
      </c>
      <c r="AB3023">
        <v>2.3052225856304807</v>
      </c>
      <c r="AC3023">
        <v>-38.166524960827374</v>
      </c>
      <c r="AD3023">
        <v>8.3747547416612171</v>
      </c>
      <c r="AE3023">
        <v>8.3945200606362942</v>
      </c>
      <c r="AF3023">
        <v>65</v>
      </c>
      <c r="AG3023">
        <v>3</v>
      </c>
      <c r="AH3023">
        <v>0</v>
      </c>
      <c r="AI3023">
        <v>31</v>
      </c>
      <c r="AJ3023">
        <v>117</v>
      </c>
      <c r="AK3023">
        <v>70</v>
      </c>
      <c r="AL3023">
        <v>235</v>
      </c>
      <c r="AM3023">
        <v>0</v>
      </c>
      <c r="AN3023">
        <v>87</v>
      </c>
      <c r="AO3023">
        <v>37</v>
      </c>
      <c r="AP3023">
        <v>16</v>
      </c>
    </row>
    <row r="3024" spans="1:42">
      <c r="A3024">
        <v>16</v>
      </c>
      <c r="B3024">
        <v>290</v>
      </c>
      <c r="C3024">
        <v>2023</v>
      </c>
      <c r="D3024">
        <v>2</v>
      </c>
      <c r="E3024">
        <v>99</v>
      </c>
      <c r="F3024">
        <v>99</v>
      </c>
      <c r="G3024">
        <v>99</v>
      </c>
      <c r="H3024">
        <v>99</v>
      </c>
      <c r="I3024">
        <v>99</v>
      </c>
      <c r="J3024">
        <v>134</v>
      </c>
      <c r="K3024">
        <v>999</v>
      </c>
      <c r="M3024">
        <v>99</v>
      </c>
      <c r="N3024">
        <v>99</v>
      </c>
      <c r="O3024">
        <v>99</v>
      </c>
      <c r="P3024">
        <v>99</v>
      </c>
      <c r="Q3024">
        <v>40</v>
      </c>
      <c r="R3024">
        <v>3731</v>
      </c>
      <c r="S3024">
        <v>3731</v>
      </c>
      <c r="T3024">
        <v>5.0270704904851247</v>
      </c>
      <c r="U3024">
        <v>60.082015545430195</v>
      </c>
      <c r="V3024">
        <v>92.166333257155841</v>
      </c>
      <c r="W3024">
        <v>85.069525596354879</v>
      </c>
      <c r="X3024">
        <v>3.8595550790672744</v>
      </c>
      <c r="Y3024">
        <v>7.7191101581345487</v>
      </c>
      <c r="Z3024">
        <v>0</v>
      </c>
      <c r="AA3024">
        <v>10.692365274824892</v>
      </c>
      <c r="AB3024">
        <v>2.5064325308934237</v>
      </c>
      <c r="AC3024">
        <v>-31.460530545050247</v>
      </c>
      <c r="AD3024">
        <v>12.200784826684101</v>
      </c>
      <c r="AE3024">
        <v>12.423905660261402</v>
      </c>
      <c r="AF3024">
        <v>52</v>
      </c>
      <c r="AG3024">
        <v>0</v>
      </c>
      <c r="AH3024">
        <v>0</v>
      </c>
      <c r="AI3024">
        <v>21</v>
      </c>
      <c r="AJ3024">
        <v>308</v>
      </c>
      <c r="AK3024">
        <v>105</v>
      </c>
      <c r="AL3024">
        <v>232</v>
      </c>
      <c r="AM3024">
        <v>0</v>
      </c>
      <c r="AN3024">
        <v>80</v>
      </c>
      <c r="AO3024">
        <v>30</v>
      </c>
      <c r="AP3024">
        <v>21</v>
      </c>
    </row>
    <row r="3025" spans="1:42">
      <c r="A3025">
        <v>16</v>
      </c>
      <c r="B3025">
        <v>291</v>
      </c>
      <c r="C3025">
        <v>2023</v>
      </c>
      <c r="D3025">
        <v>3</v>
      </c>
      <c r="E3025">
        <v>99</v>
      </c>
      <c r="F3025">
        <v>99</v>
      </c>
      <c r="G3025">
        <v>99</v>
      </c>
      <c r="H3025">
        <v>99</v>
      </c>
      <c r="I3025">
        <v>99</v>
      </c>
      <c r="J3025">
        <v>134</v>
      </c>
      <c r="K3025">
        <v>999</v>
      </c>
      <c r="M3025">
        <v>99</v>
      </c>
      <c r="N3025">
        <v>99</v>
      </c>
      <c r="O3025">
        <v>99</v>
      </c>
      <c r="P3025">
        <v>99</v>
      </c>
      <c r="Q3025">
        <v>34</v>
      </c>
      <c r="R3025">
        <v>3015</v>
      </c>
      <c r="S3025">
        <v>3015</v>
      </c>
      <c r="T3025">
        <v>5.6006633499170819</v>
      </c>
      <c r="U3025">
        <v>59.79469320066336</v>
      </c>
      <c r="V3025">
        <v>91.149021954151266</v>
      </c>
      <c r="W3025">
        <v>84.130547263681734</v>
      </c>
      <c r="X3025">
        <v>5.3399668325041469</v>
      </c>
      <c r="Y3025">
        <v>10.679933665008294</v>
      </c>
      <c r="Z3025">
        <v>0</v>
      </c>
      <c r="AA3025">
        <v>10.15953402185707</v>
      </c>
      <c r="AB3025">
        <v>2.5831393020510345</v>
      </c>
      <c r="AC3025">
        <v>-31.735820816305331</v>
      </c>
      <c r="AD3025">
        <v>9.8593852190974491</v>
      </c>
      <c r="AE3025">
        <v>9.9288720808737825</v>
      </c>
      <c r="AF3025">
        <v>55</v>
      </c>
      <c r="AG3025">
        <v>0</v>
      </c>
      <c r="AH3025">
        <v>0</v>
      </c>
      <c r="AI3025">
        <v>15</v>
      </c>
      <c r="AJ3025">
        <v>166</v>
      </c>
      <c r="AK3025">
        <v>73</v>
      </c>
      <c r="AL3025">
        <v>145</v>
      </c>
      <c r="AM3025">
        <v>1</v>
      </c>
      <c r="AN3025">
        <v>103</v>
      </c>
      <c r="AO3025">
        <v>40</v>
      </c>
      <c r="AP3025">
        <v>16</v>
      </c>
    </row>
    <row r="3026" spans="1:42">
      <c r="A3026">
        <v>16</v>
      </c>
      <c r="B3026">
        <v>292</v>
      </c>
      <c r="C3026">
        <v>2023</v>
      </c>
      <c r="D3026">
        <v>4</v>
      </c>
      <c r="E3026">
        <v>99</v>
      </c>
      <c r="F3026">
        <v>99</v>
      </c>
      <c r="G3026">
        <v>99</v>
      </c>
      <c r="H3026">
        <v>99</v>
      </c>
      <c r="I3026">
        <v>99</v>
      </c>
      <c r="J3026">
        <v>134</v>
      </c>
      <c r="K3026">
        <v>999</v>
      </c>
      <c r="M3026">
        <v>99</v>
      </c>
      <c r="N3026">
        <v>99</v>
      </c>
      <c r="O3026">
        <v>99</v>
      </c>
      <c r="P3026">
        <v>99</v>
      </c>
      <c r="Q3026">
        <v>34</v>
      </c>
      <c r="R3026">
        <v>2896</v>
      </c>
      <c r="S3026">
        <v>2892</v>
      </c>
      <c r="T3026">
        <v>5.3007596685082889</v>
      </c>
      <c r="U3026">
        <v>59.967842323651439</v>
      </c>
      <c r="V3026">
        <v>90.203370451456422</v>
      </c>
      <c r="W3026">
        <v>83.211237897648815</v>
      </c>
      <c r="X3026">
        <v>0.17265193370165749</v>
      </c>
      <c r="Y3026">
        <v>0.34530386740331498</v>
      </c>
      <c r="Z3026">
        <v>0</v>
      </c>
      <c r="AA3026">
        <v>10.299809394902422</v>
      </c>
      <c r="AB3026">
        <v>2.5830606648653243</v>
      </c>
      <c r="AC3026">
        <v>-31.611905904081976</v>
      </c>
      <c r="AD3026">
        <v>9.4702419882276008</v>
      </c>
      <c r="AE3026">
        <v>9.4197452224562408</v>
      </c>
      <c r="AF3026">
        <v>64</v>
      </c>
      <c r="AG3026">
        <v>0</v>
      </c>
      <c r="AH3026">
        <v>0</v>
      </c>
      <c r="AI3026">
        <v>21</v>
      </c>
      <c r="AJ3026">
        <v>189</v>
      </c>
      <c r="AK3026">
        <v>88</v>
      </c>
      <c r="AL3026">
        <v>125</v>
      </c>
      <c r="AM3026">
        <v>0</v>
      </c>
      <c r="AN3026">
        <v>63</v>
      </c>
      <c r="AO3026">
        <v>18</v>
      </c>
      <c r="AP3026">
        <v>14</v>
      </c>
    </row>
    <row r="3027" spans="1:42">
      <c r="A3027">
        <v>16</v>
      </c>
      <c r="B3027">
        <v>293</v>
      </c>
      <c r="C3027">
        <v>2023</v>
      </c>
      <c r="D3027">
        <v>5</v>
      </c>
      <c r="E3027">
        <v>99</v>
      </c>
      <c r="F3027">
        <v>99</v>
      </c>
      <c r="G3027">
        <v>99</v>
      </c>
      <c r="H3027">
        <v>99</v>
      </c>
      <c r="I3027">
        <v>99</v>
      </c>
      <c r="J3027">
        <v>134</v>
      </c>
      <c r="K3027">
        <v>999</v>
      </c>
      <c r="M3027">
        <v>99</v>
      </c>
      <c r="N3027">
        <v>99</v>
      </c>
      <c r="O3027">
        <v>99</v>
      </c>
      <c r="P3027">
        <v>99</v>
      </c>
      <c r="Q3027">
        <v>29</v>
      </c>
      <c r="R3027">
        <v>2630</v>
      </c>
      <c r="S3027">
        <v>2628</v>
      </c>
      <c r="T3027">
        <v>4.4346007604562736</v>
      </c>
      <c r="U3027">
        <v>60.222602739726014</v>
      </c>
      <c r="V3027">
        <v>92.978648144575189</v>
      </c>
      <c r="W3027">
        <v>85.793417047184249</v>
      </c>
      <c r="X3027">
        <v>4.6387832699619764</v>
      </c>
      <c r="Y3027">
        <v>9.2775665399239529</v>
      </c>
      <c r="Z3027">
        <v>0</v>
      </c>
      <c r="AA3027">
        <v>10.121093607529277</v>
      </c>
      <c r="AB3027">
        <v>2.6167399138499019</v>
      </c>
      <c r="AC3027">
        <v>-34.420145993200151</v>
      </c>
      <c r="AD3027">
        <v>8.6003924133420515</v>
      </c>
      <c r="AE3027">
        <v>8.825477488202079</v>
      </c>
      <c r="AF3027">
        <v>58</v>
      </c>
      <c r="AG3027">
        <v>0</v>
      </c>
      <c r="AH3027">
        <v>0</v>
      </c>
      <c r="AI3027">
        <v>23</v>
      </c>
      <c r="AJ3027">
        <v>204</v>
      </c>
      <c r="AK3027">
        <v>64</v>
      </c>
      <c r="AL3027">
        <v>106</v>
      </c>
      <c r="AM3027">
        <v>0</v>
      </c>
      <c r="AN3027">
        <v>34</v>
      </c>
      <c r="AO3027">
        <v>13</v>
      </c>
      <c r="AP3027">
        <v>16</v>
      </c>
    </row>
    <row r="3028" spans="1:42">
      <c r="A3028">
        <v>16</v>
      </c>
      <c r="B3028">
        <v>294</v>
      </c>
      <c r="C3028">
        <v>2023</v>
      </c>
      <c r="D3028">
        <v>6</v>
      </c>
      <c r="E3028">
        <v>99</v>
      </c>
      <c r="F3028">
        <v>99</v>
      </c>
      <c r="G3028">
        <v>99</v>
      </c>
      <c r="H3028">
        <v>99</v>
      </c>
      <c r="I3028">
        <v>99</v>
      </c>
      <c r="J3028">
        <v>134</v>
      </c>
      <c r="K3028">
        <v>999</v>
      </c>
      <c r="M3028">
        <v>99</v>
      </c>
      <c r="N3028">
        <v>99</v>
      </c>
      <c r="O3028">
        <v>99</v>
      </c>
      <c r="P3028">
        <v>99</v>
      </c>
      <c r="Q3028">
        <v>40</v>
      </c>
      <c r="R3028">
        <v>3616</v>
      </c>
      <c r="S3028">
        <v>3612</v>
      </c>
      <c r="T3028">
        <v>5.3824668141592928</v>
      </c>
      <c r="U3028">
        <v>59.875415282392041</v>
      </c>
      <c r="V3028">
        <v>91.185574988391707</v>
      </c>
      <c r="W3028">
        <v>84.125553709856192</v>
      </c>
      <c r="X3028">
        <v>0.58075221238938068</v>
      </c>
      <c r="Y3028">
        <v>1.1615044247787611</v>
      </c>
      <c r="Z3028">
        <v>0</v>
      </c>
      <c r="AA3028">
        <v>10.59602340044068</v>
      </c>
      <c r="AB3028">
        <v>2.5524366182573033</v>
      </c>
      <c r="AC3028">
        <v>-44.397123039332698</v>
      </c>
      <c r="AD3028">
        <v>11.824722040549377</v>
      </c>
      <c r="AE3028">
        <v>11.894181528677022</v>
      </c>
      <c r="AF3028">
        <v>72</v>
      </c>
      <c r="AG3028">
        <v>0</v>
      </c>
      <c r="AH3028">
        <v>0</v>
      </c>
      <c r="AI3028">
        <v>11</v>
      </c>
      <c r="AJ3028">
        <v>305</v>
      </c>
      <c r="AK3028">
        <v>94</v>
      </c>
      <c r="AL3028">
        <v>155</v>
      </c>
      <c r="AM3028">
        <v>0</v>
      </c>
      <c r="AN3028">
        <v>89</v>
      </c>
      <c r="AO3028">
        <v>23</v>
      </c>
      <c r="AP3028">
        <v>18</v>
      </c>
    </row>
    <row r="3029" spans="1:42">
      <c r="A3029">
        <v>16</v>
      </c>
      <c r="B3029">
        <v>295</v>
      </c>
      <c r="C3029">
        <v>2023</v>
      </c>
      <c r="D3029">
        <v>7</v>
      </c>
      <c r="E3029">
        <v>99</v>
      </c>
      <c r="F3029">
        <v>99</v>
      </c>
      <c r="G3029">
        <v>99</v>
      </c>
      <c r="H3029">
        <v>99</v>
      </c>
      <c r="I3029">
        <v>99</v>
      </c>
      <c r="J3029">
        <v>134</v>
      </c>
      <c r="K3029">
        <v>999</v>
      </c>
      <c r="M3029">
        <v>99</v>
      </c>
      <c r="N3029">
        <v>99</v>
      </c>
      <c r="O3029">
        <v>99</v>
      </c>
      <c r="P3029">
        <v>99</v>
      </c>
      <c r="Q3029">
        <v>28</v>
      </c>
      <c r="R3029">
        <v>2014</v>
      </c>
      <c r="S3029">
        <v>2013</v>
      </c>
      <c r="T3029">
        <v>5.6782522343594843</v>
      </c>
      <c r="U3029">
        <v>59.809239940387478</v>
      </c>
      <c r="V3029">
        <v>89.314418360827773</v>
      </c>
      <c r="W3029">
        <v>82.417734724292046</v>
      </c>
      <c r="X3029">
        <v>5.8589870903674282</v>
      </c>
      <c r="Y3029">
        <v>11.717974180734856</v>
      </c>
      <c r="Z3029">
        <v>0</v>
      </c>
      <c r="AA3029">
        <v>10.583132378650937</v>
      </c>
      <c r="AB3029">
        <v>2.5389903506219502</v>
      </c>
      <c r="AC3029">
        <v>-37.978354305024254</v>
      </c>
      <c r="AD3029">
        <v>6.5860039241334194</v>
      </c>
      <c r="AE3029">
        <v>6.4941652215238195</v>
      </c>
      <c r="AF3029">
        <v>42</v>
      </c>
      <c r="AG3029">
        <v>0</v>
      </c>
      <c r="AH3029">
        <v>0</v>
      </c>
      <c r="AI3029">
        <v>9</v>
      </c>
      <c r="AJ3029">
        <v>62</v>
      </c>
      <c r="AK3029">
        <v>28</v>
      </c>
      <c r="AL3029">
        <v>52</v>
      </c>
      <c r="AM3029">
        <v>0</v>
      </c>
      <c r="AN3029">
        <v>39</v>
      </c>
      <c r="AO3029">
        <v>9</v>
      </c>
      <c r="AP3029">
        <v>12</v>
      </c>
    </row>
    <row r="3030" spans="1:42">
      <c r="A3030">
        <v>16</v>
      </c>
      <c r="B3030">
        <v>296</v>
      </c>
      <c r="C3030">
        <v>2023</v>
      </c>
      <c r="D3030">
        <v>8</v>
      </c>
      <c r="E3030">
        <v>99</v>
      </c>
      <c r="F3030">
        <v>99</v>
      </c>
      <c r="G3030">
        <v>99</v>
      </c>
      <c r="H3030">
        <v>99</v>
      </c>
      <c r="I3030">
        <v>99</v>
      </c>
      <c r="J3030">
        <v>134</v>
      </c>
      <c r="K3030">
        <v>999</v>
      </c>
      <c r="M3030">
        <v>99</v>
      </c>
      <c r="N3030">
        <v>99</v>
      </c>
      <c r="O3030">
        <v>99</v>
      </c>
      <c r="P3030">
        <v>99</v>
      </c>
      <c r="Q3030">
        <v>36</v>
      </c>
      <c r="R3030">
        <v>3614</v>
      </c>
      <c r="S3030">
        <v>3608</v>
      </c>
      <c r="T3030">
        <v>4.9120088544548972</v>
      </c>
      <c r="U3030">
        <v>60.142461197339244</v>
      </c>
      <c r="V3030">
        <v>89.189456198216078</v>
      </c>
      <c r="W3030">
        <v>82.274140798226114</v>
      </c>
      <c r="X3030">
        <v>3.6524626452684008</v>
      </c>
      <c r="Y3030">
        <v>7.3049252905368016</v>
      </c>
      <c r="Z3030">
        <v>0</v>
      </c>
      <c r="AA3030">
        <v>10.105935520422674</v>
      </c>
      <c r="AB3030">
        <v>2.437055431319473</v>
      </c>
      <c r="AC3030">
        <v>-34.306501721930879</v>
      </c>
      <c r="AD3030">
        <v>11.81818181818182</v>
      </c>
      <c r="AE3030">
        <v>11.61953556241339</v>
      </c>
      <c r="AF3030">
        <v>76</v>
      </c>
      <c r="AG3030">
        <v>0</v>
      </c>
      <c r="AH3030">
        <v>0</v>
      </c>
      <c r="AI3030">
        <v>15</v>
      </c>
      <c r="AJ3030">
        <v>175</v>
      </c>
      <c r="AK3030">
        <v>119</v>
      </c>
      <c r="AL3030">
        <v>129</v>
      </c>
      <c r="AM3030">
        <v>0</v>
      </c>
      <c r="AN3030">
        <v>61</v>
      </c>
      <c r="AO3030">
        <v>19</v>
      </c>
      <c r="AP3030">
        <v>14</v>
      </c>
    </row>
    <row r="3031" spans="1:42">
      <c r="A3031">
        <v>16</v>
      </c>
      <c r="B3031">
        <v>297</v>
      </c>
      <c r="C3031">
        <v>2023</v>
      </c>
      <c r="D3031">
        <v>9</v>
      </c>
      <c r="E3031">
        <v>99</v>
      </c>
      <c r="F3031">
        <v>99</v>
      </c>
      <c r="G3031">
        <v>99</v>
      </c>
      <c r="H3031">
        <v>99</v>
      </c>
      <c r="I3031">
        <v>99</v>
      </c>
      <c r="J3031">
        <v>134</v>
      </c>
      <c r="K3031">
        <v>999</v>
      </c>
      <c r="M3031">
        <v>99</v>
      </c>
      <c r="N3031">
        <v>99</v>
      </c>
      <c r="O3031">
        <v>99</v>
      </c>
      <c r="P3031">
        <v>99</v>
      </c>
      <c r="Q3031">
        <v>40</v>
      </c>
      <c r="R3031">
        <v>3084</v>
      </c>
      <c r="S3031">
        <v>3082</v>
      </c>
      <c r="T3031">
        <v>5.7782101167315183</v>
      </c>
      <c r="U3031">
        <v>59.750486696950041</v>
      </c>
      <c r="V3031">
        <v>89.179789966274043</v>
      </c>
      <c r="W3031">
        <v>82.290168721609291</v>
      </c>
      <c r="X3031">
        <v>0.32425421530479887</v>
      </c>
      <c r="Y3031">
        <v>0.64850843060959773</v>
      </c>
      <c r="Z3031">
        <v>0</v>
      </c>
      <c r="AA3031">
        <v>9.358332895630479</v>
      </c>
      <c r="AB3031">
        <v>2.5384214533842844</v>
      </c>
      <c r="AC3031">
        <v>-38.995565045086863</v>
      </c>
      <c r="AD3031">
        <v>10.085022890778289</v>
      </c>
      <c r="AE3031">
        <v>9.9274903177745788</v>
      </c>
      <c r="AF3031">
        <v>42</v>
      </c>
      <c r="AG3031">
        <v>0</v>
      </c>
      <c r="AH3031">
        <v>0</v>
      </c>
      <c r="AI3031">
        <v>26</v>
      </c>
      <c r="AJ3031">
        <v>263</v>
      </c>
      <c r="AK3031">
        <v>134</v>
      </c>
      <c r="AL3031">
        <v>103</v>
      </c>
      <c r="AM3031">
        <v>0</v>
      </c>
      <c r="AN3031">
        <v>49</v>
      </c>
      <c r="AO3031">
        <v>9</v>
      </c>
      <c r="AP3031">
        <v>16</v>
      </c>
    </row>
    <row r="3032" spans="1:42">
      <c r="A3032">
        <v>16</v>
      </c>
      <c r="B3032">
        <v>298</v>
      </c>
      <c r="C3032">
        <v>2023</v>
      </c>
      <c r="D3032">
        <v>10</v>
      </c>
      <c r="E3032">
        <v>99</v>
      </c>
      <c r="F3032">
        <v>99</v>
      </c>
      <c r="G3032">
        <v>99</v>
      </c>
      <c r="H3032">
        <v>99</v>
      </c>
      <c r="I3032">
        <v>99</v>
      </c>
      <c r="J3032">
        <v>134</v>
      </c>
      <c r="K3032">
        <v>999</v>
      </c>
      <c r="M3032">
        <v>99</v>
      </c>
      <c r="N3032">
        <v>99</v>
      </c>
      <c r="O3032">
        <v>99</v>
      </c>
      <c r="P3032">
        <v>99</v>
      </c>
      <c r="Q3032">
        <v>39</v>
      </c>
      <c r="R3032">
        <v>2487</v>
      </c>
      <c r="S3032">
        <v>2487</v>
      </c>
      <c r="T3032">
        <v>4.9907519099316442</v>
      </c>
      <c r="U3032">
        <v>60.186570164857237</v>
      </c>
      <c r="V3032">
        <v>89.294363191303447</v>
      </c>
      <c r="W3032">
        <v>82.418697225572942</v>
      </c>
      <c r="X3032">
        <v>4.5436268596702876</v>
      </c>
      <c r="Y3032">
        <v>9.0872537193405751</v>
      </c>
      <c r="Z3032">
        <v>0</v>
      </c>
      <c r="AA3032">
        <v>10.017779943159015</v>
      </c>
      <c r="AB3032">
        <v>2.3509386471194538</v>
      </c>
      <c r="AC3032">
        <v>-43.24329398224743</v>
      </c>
      <c r="AD3032">
        <v>8.1327665140614798</v>
      </c>
      <c r="AE3032">
        <v>8.0234364244730756</v>
      </c>
      <c r="AF3032">
        <v>60</v>
      </c>
      <c r="AG3032">
        <v>0</v>
      </c>
      <c r="AH3032">
        <v>0</v>
      </c>
      <c r="AI3032">
        <v>11</v>
      </c>
      <c r="AJ3032">
        <v>112</v>
      </c>
      <c r="AK3032">
        <v>49</v>
      </c>
      <c r="AL3032">
        <v>308</v>
      </c>
      <c r="AM3032">
        <v>0</v>
      </c>
      <c r="AN3032">
        <v>38</v>
      </c>
      <c r="AO3032">
        <v>11</v>
      </c>
      <c r="AP3032">
        <v>18</v>
      </c>
    </row>
    <row r="3033" spans="1:42">
      <c r="A3033">
        <v>16</v>
      </c>
      <c r="B3033">
        <v>299</v>
      </c>
      <c r="C3033">
        <v>2023</v>
      </c>
      <c r="D3033">
        <v>11</v>
      </c>
      <c r="E3033">
        <v>99</v>
      </c>
      <c r="F3033">
        <v>99</v>
      </c>
      <c r="G3033">
        <v>99</v>
      </c>
      <c r="H3033">
        <v>99</v>
      </c>
      <c r="I3033">
        <v>99</v>
      </c>
      <c r="J3033">
        <v>134</v>
      </c>
      <c r="K3033">
        <v>999</v>
      </c>
      <c r="M3033">
        <v>99</v>
      </c>
      <c r="N3033">
        <v>99</v>
      </c>
      <c r="O3033">
        <v>99</v>
      </c>
      <c r="P3033">
        <v>99</v>
      </c>
      <c r="Q3033">
        <v>17</v>
      </c>
      <c r="R3033">
        <v>932</v>
      </c>
      <c r="S3033">
        <v>932</v>
      </c>
      <c r="T3033">
        <v>7.1952789699570801</v>
      </c>
      <c r="U3033">
        <v>58.951716738197398</v>
      </c>
      <c r="V3033">
        <v>90.538642884045728</v>
      </c>
      <c r="W3033">
        <v>83.56716738197423</v>
      </c>
      <c r="X3033">
        <v>1.7167381974248928</v>
      </c>
      <c r="Y3033">
        <v>3.4334763948497855</v>
      </c>
      <c r="Z3033">
        <v>0</v>
      </c>
      <c r="AA3033">
        <v>9.8678823602993937</v>
      </c>
      <c r="AB3033">
        <v>2.6556335885570643</v>
      </c>
      <c r="AC3033">
        <v>-41.098837196595191</v>
      </c>
      <c r="AD3033">
        <v>3.0477436232831914</v>
      </c>
      <c r="AE3033">
        <v>3.0486704327083096</v>
      </c>
      <c r="AF3033">
        <v>21</v>
      </c>
      <c r="AG3033">
        <v>0</v>
      </c>
      <c r="AH3033">
        <v>0</v>
      </c>
      <c r="AI3033">
        <v>9</v>
      </c>
      <c r="AJ3033">
        <v>56</v>
      </c>
      <c r="AK3033">
        <v>33</v>
      </c>
      <c r="AL3033">
        <v>74</v>
      </c>
      <c r="AM3033">
        <v>1</v>
      </c>
      <c r="AN3033">
        <v>23</v>
      </c>
      <c r="AO3033">
        <v>0</v>
      </c>
      <c r="AP3033">
        <v>7</v>
      </c>
    </row>
    <row r="3034" spans="1:42">
      <c r="A3034">
        <v>16</v>
      </c>
      <c r="B3034">
        <v>300</v>
      </c>
      <c r="C3034">
        <v>2023</v>
      </c>
      <c r="D3034">
        <v>12</v>
      </c>
      <c r="E3034">
        <v>99</v>
      </c>
      <c r="F3034">
        <v>99</v>
      </c>
      <c r="G3034">
        <v>99</v>
      </c>
      <c r="H3034">
        <v>99</v>
      </c>
      <c r="I3034">
        <v>99</v>
      </c>
      <c r="J3034">
        <v>134</v>
      </c>
      <c r="K3034">
        <v>999</v>
      </c>
      <c r="M3034">
        <v>99</v>
      </c>
      <c r="N3034">
        <v>99</v>
      </c>
      <c r="O3034">
        <v>99</v>
      </c>
      <c r="P3034">
        <v>99</v>
      </c>
      <c r="R3034">
        <v>0</v>
      </c>
    </row>
    <row r="3035" spans="1:42">
      <c r="A3035">
        <v>16</v>
      </c>
      <c r="B3035">
        <v>301</v>
      </c>
      <c r="C3035">
        <v>2023</v>
      </c>
      <c r="D3035">
        <v>1</v>
      </c>
      <c r="E3035">
        <v>99</v>
      </c>
      <c r="F3035">
        <v>99</v>
      </c>
      <c r="G3035">
        <v>99</v>
      </c>
      <c r="H3035">
        <v>99</v>
      </c>
      <c r="I3035">
        <v>99</v>
      </c>
      <c r="J3035">
        <v>141</v>
      </c>
      <c r="K3035">
        <v>999</v>
      </c>
      <c r="M3035">
        <v>99</v>
      </c>
      <c r="N3035">
        <v>99</v>
      </c>
      <c r="O3035">
        <v>99</v>
      </c>
      <c r="P3035">
        <v>99</v>
      </c>
      <c r="Q3035">
        <v>40</v>
      </c>
      <c r="R3035">
        <v>4516</v>
      </c>
      <c r="S3035">
        <v>4499</v>
      </c>
      <c r="T3035">
        <v>4.1474756421612033</v>
      </c>
      <c r="U3035">
        <v>60.688375194487683</v>
      </c>
      <c r="V3035">
        <v>91.975922421185516</v>
      </c>
      <c r="W3035">
        <v>84.79995554567671</v>
      </c>
      <c r="X3035">
        <v>0</v>
      </c>
      <c r="Y3035">
        <v>0</v>
      </c>
      <c r="Z3035">
        <v>0</v>
      </c>
      <c r="AA3035">
        <v>8.1021147342922983</v>
      </c>
      <c r="AB3035">
        <v>2.5601934220779539</v>
      </c>
      <c r="AC3035">
        <v>-29.171220756680373</v>
      </c>
      <c r="AD3035">
        <v>10.291704649042844</v>
      </c>
      <c r="AE3035">
        <v>10.603624045572381</v>
      </c>
      <c r="AF3035">
        <v>50</v>
      </c>
      <c r="AG3035">
        <v>0</v>
      </c>
      <c r="AH3035">
        <v>0</v>
      </c>
      <c r="AI3035">
        <v>13</v>
      </c>
      <c r="AJ3035">
        <v>235</v>
      </c>
      <c r="AK3035">
        <v>54</v>
      </c>
      <c r="AL3035">
        <v>663</v>
      </c>
      <c r="AM3035">
        <v>0</v>
      </c>
      <c r="AN3035">
        <v>137</v>
      </c>
      <c r="AO3035">
        <v>51</v>
      </c>
      <c r="AP3035">
        <v>19</v>
      </c>
    </row>
    <row r="3036" spans="1:42">
      <c r="A3036">
        <v>16</v>
      </c>
      <c r="B3036">
        <v>302</v>
      </c>
      <c r="C3036">
        <v>2023</v>
      </c>
      <c r="D3036">
        <v>2</v>
      </c>
      <c r="E3036">
        <v>99</v>
      </c>
      <c r="F3036">
        <v>99</v>
      </c>
      <c r="G3036">
        <v>99</v>
      </c>
      <c r="H3036">
        <v>99</v>
      </c>
      <c r="I3036">
        <v>99</v>
      </c>
      <c r="J3036">
        <v>141</v>
      </c>
      <c r="K3036">
        <v>999</v>
      </c>
      <c r="M3036">
        <v>99</v>
      </c>
      <c r="N3036">
        <v>99</v>
      </c>
      <c r="O3036">
        <v>99</v>
      </c>
      <c r="P3036">
        <v>99</v>
      </c>
      <c r="Q3036">
        <v>40</v>
      </c>
      <c r="R3036">
        <v>3597</v>
      </c>
      <c r="S3036">
        <v>3595</v>
      </c>
      <c r="T3036">
        <v>3.9001946066166249</v>
      </c>
      <c r="U3036">
        <v>60.70904033379697</v>
      </c>
      <c r="V3036">
        <v>91.038142840136956</v>
      </c>
      <c r="W3036">
        <v>84.007621696801053</v>
      </c>
      <c r="X3036">
        <v>0</v>
      </c>
      <c r="Y3036">
        <v>0</v>
      </c>
      <c r="Z3036">
        <v>0</v>
      </c>
      <c r="AA3036">
        <v>8.125999605407479</v>
      </c>
      <c r="AB3036">
        <v>2.3664117063939538</v>
      </c>
      <c r="AC3036">
        <v>-32.546588640352759</v>
      </c>
      <c r="AD3036">
        <v>8.1973564266180503</v>
      </c>
      <c r="AE3036">
        <v>8.3938322964517766</v>
      </c>
      <c r="AF3036">
        <v>48</v>
      </c>
      <c r="AG3036">
        <v>0</v>
      </c>
      <c r="AH3036">
        <v>0</v>
      </c>
      <c r="AI3036">
        <v>8</v>
      </c>
      <c r="AJ3036">
        <v>136</v>
      </c>
      <c r="AK3036">
        <v>25</v>
      </c>
      <c r="AL3036">
        <v>520</v>
      </c>
      <c r="AM3036">
        <v>1</v>
      </c>
      <c r="AN3036">
        <v>93</v>
      </c>
      <c r="AO3036">
        <v>20</v>
      </c>
      <c r="AP3036">
        <v>18</v>
      </c>
    </row>
    <row r="3037" spans="1:42">
      <c r="A3037">
        <v>16</v>
      </c>
      <c r="B3037">
        <v>303</v>
      </c>
      <c r="C3037">
        <v>2023</v>
      </c>
      <c r="D3037">
        <v>3</v>
      </c>
      <c r="E3037">
        <v>99</v>
      </c>
      <c r="F3037">
        <v>99</v>
      </c>
      <c r="G3037">
        <v>99</v>
      </c>
      <c r="H3037">
        <v>99</v>
      </c>
      <c r="I3037">
        <v>99</v>
      </c>
      <c r="J3037">
        <v>141</v>
      </c>
      <c r="K3037">
        <v>999</v>
      </c>
      <c r="M3037">
        <v>99</v>
      </c>
      <c r="N3037">
        <v>99</v>
      </c>
      <c r="O3037">
        <v>99</v>
      </c>
      <c r="P3037">
        <v>99</v>
      </c>
      <c r="Q3037">
        <v>48</v>
      </c>
      <c r="R3037">
        <v>5248</v>
      </c>
      <c r="S3037">
        <v>5234</v>
      </c>
      <c r="T3037">
        <v>3.2120807926829258</v>
      </c>
      <c r="U3037">
        <v>61.148643484906394</v>
      </c>
      <c r="V3037">
        <v>90.488766052119516</v>
      </c>
      <c r="W3037">
        <v>83.448089415360926</v>
      </c>
      <c r="X3037">
        <v>0</v>
      </c>
      <c r="Y3037">
        <v>0</v>
      </c>
      <c r="Z3037">
        <v>0</v>
      </c>
      <c r="AA3037">
        <v>8.3480445781864994</v>
      </c>
      <c r="AB3037">
        <v>2.3801158271276392</v>
      </c>
      <c r="AC3037">
        <v>-35.624850119391112</v>
      </c>
      <c r="AD3037">
        <v>11.959890610756609</v>
      </c>
      <c r="AE3037">
        <v>12.139276947432537</v>
      </c>
      <c r="AF3037">
        <v>72</v>
      </c>
      <c r="AG3037">
        <v>0</v>
      </c>
      <c r="AH3037">
        <v>0</v>
      </c>
      <c r="AI3037">
        <v>25</v>
      </c>
      <c r="AJ3037">
        <v>305</v>
      </c>
      <c r="AK3037">
        <v>66</v>
      </c>
      <c r="AL3037">
        <v>548</v>
      </c>
      <c r="AM3037">
        <v>0</v>
      </c>
      <c r="AN3037">
        <v>207</v>
      </c>
      <c r="AO3037">
        <v>56</v>
      </c>
      <c r="AP3037">
        <v>19</v>
      </c>
    </row>
    <row r="3038" spans="1:42">
      <c r="A3038">
        <v>16</v>
      </c>
      <c r="B3038">
        <v>304</v>
      </c>
      <c r="C3038">
        <v>2023</v>
      </c>
      <c r="D3038">
        <v>4</v>
      </c>
      <c r="E3038">
        <v>99</v>
      </c>
      <c r="F3038">
        <v>99</v>
      </c>
      <c r="G3038">
        <v>99</v>
      </c>
      <c r="H3038">
        <v>99</v>
      </c>
      <c r="I3038">
        <v>99</v>
      </c>
      <c r="J3038">
        <v>141</v>
      </c>
      <c r="K3038">
        <v>999</v>
      </c>
      <c r="M3038">
        <v>99</v>
      </c>
      <c r="N3038">
        <v>99</v>
      </c>
      <c r="O3038">
        <v>99</v>
      </c>
      <c r="P3038">
        <v>99</v>
      </c>
      <c r="Q3038">
        <v>37</v>
      </c>
      <c r="R3038">
        <v>3370</v>
      </c>
      <c r="S3038">
        <v>3343</v>
      </c>
      <c r="T3038">
        <v>3.8679525222551945</v>
      </c>
      <c r="U3038">
        <v>60.708345797188173</v>
      </c>
      <c r="V3038">
        <v>91.543689065523552</v>
      </c>
      <c r="W3038">
        <v>84.282740053843867</v>
      </c>
      <c r="X3038">
        <v>0</v>
      </c>
      <c r="Y3038">
        <v>0</v>
      </c>
      <c r="Z3038">
        <v>0</v>
      </c>
      <c r="AA3038">
        <v>8.2272984481561604</v>
      </c>
      <c r="AB3038">
        <v>2.4790258158379146</v>
      </c>
      <c r="AC3038">
        <v>-36.627180634450198</v>
      </c>
      <c r="AD3038">
        <v>7.6800364630811311</v>
      </c>
      <c r="AE3038">
        <v>7.831009058446333</v>
      </c>
      <c r="AF3038">
        <v>44</v>
      </c>
      <c r="AG3038">
        <v>0</v>
      </c>
      <c r="AH3038">
        <v>0</v>
      </c>
      <c r="AI3038">
        <v>11</v>
      </c>
      <c r="AJ3038">
        <v>108</v>
      </c>
      <c r="AK3038">
        <v>34</v>
      </c>
      <c r="AL3038">
        <v>272</v>
      </c>
      <c r="AM3038">
        <v>0</v>
      </c>
      <c r="AN3038">
        <v>80</v>
      </c>
      <c r="AO3038">
        <v>22</v>
      </c>
      <c r="AP3038">
        <v>17</v>
      </c>
    </row>
    <row r="3039" spans="1:42">
      <c r="A3039">
        <v>16</v>
      </c>
      <c r="B3039">
        <v>305</v>
      </c>
      <c r="C3039">
        <v>2023</v>
      </c>
      <c r="D3039">
        <v>5</v>
      </c>
      <c r="E3039">
        <v>99</v>
      </c>
      <c r="F3039">
        <v>99</v>
      </c>
      <c r="G3039">
        <v>99</v>
      </c>
      <c r="H3039">
        <v>99</v>
      </c>
      <c r="I3039">
        <v>99</v>
      </c>
      <c r="J3039">
        <v>141</v>
      </c>
      <c r="K3039">
        <v>999</v>
      </c>
      <c r="M3039">
        <v>99</v>
      </c>
      <c r="N3039">
        <v>99</v>
      </c>
      <c r="O3039">
        <v>99</v>
      </c>
      <c r="P3039">
        <v>99</v>
      </c>
      <c r="Q3039">
        <v>41</v>
      </c>
      <c r="R3039">
        <v>4915</v>
      </c>
      <c r="S3039">
        <v>4890</v>
      </c>
      <c r="T3039">
        <v>4.2435401831129198</v>
      </c>
      <c r="U3039">
        <v>60.572392638036803</v>
      </c>
      <c r="V3039">
        <v>90.479453724074844</v>
      </c>
      <c r="W3039">
        <v>83.389325153374358</v>
      </c>
      <c r="X3039">
        <v>0</v>
      </c>
      <c r="Y3039">
        <v>0</v>
      </c>
      <c r="Z3039">
        <v>0</v>
      </c>
      <c r="AA3039">
        <v>8.6727535975485512</v>
      </c>
      <c r="AB3039">
        <v>2.4773358358911359</v>
      </c>
      <c r="AC3039">
        <v>-35.065094424393259</v>
      </c>
      <c r="AD3039">
        <v>11.201002734731082</v>
      </c>
      <c r="AE3039">
        <v>11.333447101252732</v>
      </c>
      <c r="AF3039">
        <v>67</v>
      </c>
      <c r="AG3039">
        <v>0</v>
      </c>
      <c r="AH3039">
        <v>0</v>
      </c>
      <c r="AI3039">
        <v>9</v>
      </c>
      <c r="AJ3039">
        <v>216</v>
      </c>
      <c r="AK3039">
        <v>43</v>
      </c>
      <c r="AL3039">
        <v>313</v>
      </c>
      <c r="AM3039">
        <v>0</v>
      </c>
      <c r="AN3039">
        <v>123</v>
      </c>
      <c r="AO3039">
        <v>47</v>
      </c>
      <c r="AP3039">
        <v>16</v>
      </c>
    </row>
    <row r="3040" spans="1:42">
      <c r="A3040">
        <v>16</v>
      </c>
      <c r="B3040">
        <v>306</v>
      </c>
      <c r="C3040">
        <v>2023</v>
      </c>
      <c r="D3040">
        <v>6</v>
      </c>
      <c r="E3040">
        <v>99</v>
      </c>
      <c r="F3040">
        <v>99</v>
      </c>
      <c r="G3040">
        <v>99</v>
      </c>
      <c r="H3040">
        <v>99</v>
      </c>
      <c r="I3040">
        <v>99</v>
      </c>
      <c r="J3040">
        <v>141</v>
      </c>
      <c r="K3040">
        <v>999</v>
      </c>
      <c r="M3040">
        <v>99</v>
      </c>
      <c r="N3040">
        <v>99</v>
      </c>
      <c r="O3040">
        <v>99</v>
      </c>
      <c r="P3040">
        <v>99</v>
      </c>
      <c r="Q3040">
        <v>37</v>
      </c>
      <c r="R3040">
        <v>3157</v>
      </c>
      <c r="S3040">
        <v>3104</v>
      </c>
      <c r="T3040">
        <v>4.3785239151092812</v>
      </c>
      <c r="U3040">
        <v>60.448453608247426</v>
      </c>
      <c r="V3040">
        <v>90.242032089443839</v>
      </c>
      <c r="W3040">
        <v>82.919845360824766</v>
      </c>
      <c r="X3040">
        <v>0</v>
      </c>
      <c r="Y3040">
        <v>0</v>
      </c>
      <c r="Z3040">
        <v>0</v>
      </c>
      <c r="AA3040">
        <v>7.6066336504089724</v>
      </c>
      <c r="AB3040">
        <v>2.4765493287526819</v>
      </c>
      <c r="AC3040">
        <v>-28.998507903685375</v>
      </c>
      <c r="AD3040">
        <v>7.1946216955332734</v>
      </c>
      <c r="AE3040">
        <v>7.1535711268138131</v>
      </c>
      <c r="AF3040">
        <v>32</v>
      </c>
      <c r="AG3040">
        <v>0</v>
      </c>
      <c r="AH3040">
        <v>0</v>
      </c>
      <c r="AI3040">
        <v>4</v>
      </c>
      <c r="AJ3040">
        <v>79</v>
      </c>
      <c r="AK3040">
        <v>11</v>
      </c>
      <c r="AL3040">
        <v>395</v>
      </c>
      <c r="AM3040">
        <v>0</v>
      </c>
      <c r="AN3040">
        <v>63</v>
      </c>
      <c r="AO3040">
        <v>21</v>
      </c>
      <c r="AP3040">
        <v>15</v>
      </c>
    </row>
    <row r="3041" spans="1:42">
      <c r="A3041">
        <v>16</v>
      </c>
      <c r="B3041">
        <v>307</v>
      </c>
      <c r="C3041">
        <v>2023</v>
      </c>
      <c r="D3041">
        <v>7</v>
      </c>
      <c r="E3041">
        <v>99</v>
      </c>
      <c r="F3041">
        <v>99</v>
      </c>
      <c r="G3041">
        <v>99</v>
      </c>
      <c r="H3041">
        <v>99</v>
      </c>
      <c r="I3041">
        <v>99</v>
      </c>
      <c r="J3041">
        <v>141</v>
      </c>
      <c r="K3041">
        <v>999</v>
      </c>
      <c r="M3041">
        <v>99</v>
      </c>
      <c r="N3041">
        <v>99</v>
      </c>
      <c r="O3041">
        <v>99</v>
      </c>
      <c r="P3041">
        <v>99</v>
      </c>
      <c r="Q3041">
        <v>30</v>
      </c>
      <c r="R3041">
        <v>3670</v>
      </c>
      <c r="S3041">
        <v>3637</v>
      </c>
      <c r="T3041">
        <v>5.6250681198910089</v>
      </c>
      <c r="U3041">
        <v>59.909540830354686</v>
      </c>
      <c r="V3041">
        <v>92.564711251370639</v>
      </c>
      <c r="W3041">
        <v>85.203216937035904</v>
      </c>
      <c r="X3041">
        <v>0</v>
      </c>
      <c r="Y3041">
        <v>0</v>
      </c>
      <c r="Z3041">
        <v>0</v>
      </c>
      <c r="AA3041">
        <v>7.3888425193397103</v>
      </c>
      <c r="AB3041">
        <v>2.5963553341073609</v>
      </c>
      <c r="AC3041">
        <v>-26.246530274330368</v>
      </c>
      <c r="AD3041">
        <v>8.363719234275294</v>
      </c>
      <c r="AE3041">
        <v>8.6127530872981559</v>
      </c>
      <c r="AF3041">
        <v>29</v>
      </c>
      <c r="AG3041">
        <v>0</v>
      </c>
      <c r="AH3041">
        <v>0</v>
      </c>
      <c r="AI3041">
        <v>7</v>
      </c>
      <c r="AJ3041">
        <v>92</v>
      </c>
      <c r="AK3041">
        <v>6</v>
      </c>
      <c r="AL3041">
        <v>653</v>
      </c>
      <c r="AM3041">
        <v>0</v>
      </c>
      <c r="AN3041">
        <v>85</v>
      </c>
      <c r="AO3041">
        <v>26</v>
      </c>
      <c r="AP3041">
        <v>12</v>
      </c>
    </row>
    <row r="3042" spans="1:42">
      <c r="A3042">
        <v>16</v>
      </c>
      <c r="B3042">
        <v>308</v>
      </c>
      <c r="C3042">
        <v>2023</v>
      </c>
      <c r="D3042">
        <v>8</v>
      </c>
      <c r="E3042">
        <v>99</v>
      </c>
      <c r="F3042">
        <v>99</v>
      </c>
      <c r="G3042">
        <v>99</v>
      </c>
      <c r="H3042">
        <v>99</v>
      </c>
      <c r="I3042">
        <v>99</v>
      </c>
      <c r="J3042">
        <v>141</v>
      </c>
      <c r="K3042">
        <v>999</v>
      </c>
      <c r="M3042">
        <v>99</v>
      </c>
      <c r="N3042">
        <v>99</v>
      </c>
      <c r="O3042">
        <v>99</v>
      </c>
      <c r="P3042">
        <v>99</v>
      </c>
      <c r="Q3042">
        <v>47</v>
      </c>
      <c r="R3042">
        <v>6372</v>
      </c>
      <c r="S3042">
        <v>6288</v>
      </c>
      <c r="T3042">
        <v>3.6804770872567474</v>
      </c>
      <c r="U3042">
        <v>60.737754452926211</v>
      </c>
      <c r="V3042">
        <v>90.204837362401122</v>
      </c>
      <c r="W3042">
        <v>83.002958015267055</v>
      </c>
      <c r="X3042">
        <v>0</v>
      </c>
      <c r="Y3042">
        <v>0</v>
      </c>
      <c r="Z3042">
        <v>0</v>
      </c>
      <c r="AA3042">
        <v>9.6616283234683369</v>
      </c>
      <c r="AB3042">
        <v>2.3571313582320941</v>
      </c>
      <c r="AC3042">
        <v>-33.654971880507659</v>
      </c>
      <c r="AD3042">
        <v>14.52142206016409</v>
      </c>
      <c r="AE3042">
        <v>14.506037852476725</v>
      </c>
      <c r="AF3042">
        <v>93</v>
      </c>
      <c r="AG3042">
        <v>0</v>
      </c>
      <c r="AH3042">
        <v>0</v>
      </c>
      <c r="AI3042">
        <v>16</v>
      </c>
      <c r="AJ3042">
        <v>285</v>
      </c>
      <c r="AK3042">
        <v>119</v>
      </c>
      <c r="AL3042">
        <v>2053</v>
      </c>
      <c r="AM3042">
        <v>0</v>
      </c>
      <c r="AN3042">
        <v>197</v>
      </c>
      <c r="AO3042">
        <v>64</v>
      </c>
      <c r="AP3042">
        <v>19</v>
      </c>
    </row>
    <row r="3043" spans="1:42">
      <c r="A3043">
        <v>16</v>
      </c>
      <c r="B3043">
        <v>309</v>
      </c>
      <c r="C3043">
        <v>2023</v>
      </c>
      <c r="D3043">
        <v>9</v>
      </c>
      <c r="E3043">
        <v>99</v>
      </c>
      <c r="F3043">
        <v>99</v>
      </c>
      <c r="G3043">
        <v>99</v>
      </c>
      <c r="H3043">
        <v>99</v>
      </c>
      <c r="I3043">
        <v>99</v>
      </c>
      <c r="J3043">
        <v>141</v>
      </c>
      <c r="K3043">
        <v>999</v>
      </c>
      <c r="M3043">
        <v>99</v>
      </c>
      <c r="N3043">
        <v>99</v>
      </c>
      <c r="O3043">
        <v>99</v>
      </c>
      <c r="P3043">
        <v>99</v>
      </c>
      <c r="Q3043">
        <v>46</v>
      </c>
      <c r="R3043">
        <v>3061</v>
      </c>
      <c r="S3043">
        <v>3030</v>
      </c>
      <c r="T3043">
        <v>3.2809539366220193</v>
      </c>
      <c r="U3043">
        <v>60.972277227722778</v>
      </c>
      <c r="V3043">
        <v>89.830406659300806</v>
      </c>
      <c r="W3043">
        <v>82.668580858085761</v>
      </c>
      <c r="X3043">
        <v>0</v>
      </c>
      <c r="Y3043">
        <v>0</v>
      </c>
      <c r="Z3043">
        <v>0</v>
      </c>
      <c r="AA3043">
        <v>9.745017325407721</v>
      </c>
      <c r="AB3043">
        <v>2.4069256020570839</v>
      </c>
      <c r="AC3043">
        <v>-36.73553301988153</v>
      </c>
      <c r="AD3043">
        <v>6.9758432087511402</v>
      </c>
      <c r="AE3043">
        <v>6.9618684768736143</v>
      </c>
      <c r="AF3043">
        <v>38</v>
      </c>
      <c r="AG3043">
        <v>0</v>
      </c>
      <c r="AH3043">
        <v>0</v>
      </c>
      <c r="AI3043">
        <v>8</v>
      </c>
      <c r="AJ3043">
        <v>123</v>
      </c>
      <c r="AK3043">
        <v>56</v>
      </c>
      <c r="AL3043">
        <v>947</v>
      </c>
      <c r="AM3043">
        <v>1</v>
      </c>
      <c r="AN3043">
        <v>90</v>
      </c>
      <c r="AO3043">
        <v>29</v>
      </c>
      <c r="AP3043">
        <v>17</v>
      </c>
    </row>
    <row r="3044" spans="1:42">
      <c r="A3044">
        <v>16</v>
      </c>
      <c r="B3044">
        <v>310</v>
      </c>
      <c r="C3044">
        <v>2023</v>
      </c>
      <c r="D3044">
        <v>10</v>
      </c>
      <c r="E3044">
        <v>99</v>
      </c>
      <c r="F3044">
        <v>99</v>
      </c>
      <c r="G3044">
        <v>99</v>
      </c>
      <c r="H3044">
        <v>99</v>
      </c>
      <c r="I3044">
        <v>99</v>
      </c>
      <c r="J3044">
        <v>141</v>
      </c>
      <c r="K3044">
        <v>999</v>
      </c>
      <c r="M3044">
        <v>99</v>
      </c>
      <c r="N3044">
        <v>99</v>
      </c>
      <c r="O3044">
        <v>99</v>
      </c>
      <c r="P3044">
        <v>99</v>
      </c>
      <c r="Q3044">
        <v>48</v>
      </c>
      <c r="R3044">
        <v>4444</v>
      </c>
      <c r="S3044">
        <v>3893</v>
      </c>
      <c r="T3044">
        <v>3.7745274527452746</v>
      </c>
      <c r="U3044">
        <v>60.48831235550989</v>
      </c>
      <c r="V3044">
        <v>93.638858979322094</v>
      </c>
      <c r="W3044">
        <v>83.654020035961906</v>
      </c>
      <c r="X3044">
        <v>0</v>
      </c>
      <c r="Y3044">
        <v>0</v>
      </c>
      <c r="Z3044">
        <v>0</v>
      </c>
      <c r="AA3044">
        <v>8.2098630887430719</v>
      </c>
      <c r="AB3044">
        <v>2.4733212092869841</v>
      </c>
      <c r="AC3044">
        <v>-37.013360862564845</v>
      </c>
      <c r="AD3044">
        <v>10.127620783956244</v>
      </c>
      <c r="AE3044">
        <v>9.0513617686427494</v>
      </c>
      <c r="AF3044">
        <v>58</v>
      </c>
      <c r="AG3044">
        <v>0</v>
      </c>
      <c r="AH3044">
        <v>0</v>
      </c>
      <c r="AI3044">
        <v>13</v>
      </c>
      <c r="AJ3044">
        <v>70</v>
      </c>
      <c r="AK3044">
        <v>29</v>
      </c>
      <c r="AL3044">
        <v>830</v>
      </c>
      <c r="AM3044">
        <v>0</v>
      </c>
      <c r="AN3044">
        <v>108</v>
      </c>
      <c r="AO3044">
        <v>42</v>
      </c>
      <c r="AP3044">
        <v>18</v>
      </c>
    </row>
    <row r="3045" spans="1:42">
      <c r="A3045">
        <v>16</v>
      </c>
      <c r="B3045">
        <v>311</v>
      </c>
      <c r="C3045">
        <v>2023</v>
      </c>
      <c r="D3045">
        <v>11</v>
      </c>
      <c r="E3045">
        <v>99</v>
      </c>
      <c r="F3045">
        <v>99</v>
      </c>
      <c r="G3045">
        <v>99</v>
      </c>
      <c r="H3045">
        <v>99</v>
      </c>
      <c r="I3045">
        <v>99</v>
      </c>
      <c r="J3045">
        <v>141</v>
      </c>
      <c r="K3045">
        <v>999</v>
      </c>
      <c r="M3045">
        <v>99</v>
      </c>
      <c r="N3045">
        <v>99</v>
      </c>
      <c r="O3045">
        <v>99</v>
      </c>
      <c r="P3045">
        <v>99</v>
      </c>
      <c r="Q3045">
        <v>27</v>
      </c>
      <c r="R3045">
        <v>1530</v>
      </c>
      <c r="S3045">
        <v>1484</v>
      </c>
      <c r="T3045">
        <v>4.1679738562091506</v>
      </c>
      <c r="U3045">
        <v>60.60175202156335</v>
      </c>
      <c r="V3045">
        <v>90.362275248004565</v>
      </c>
      <c r="W3045">
        <v>82.75370619946105</v>
      </c>
      <c r="X3045">
        <v>0</v>
      </c>
      <c r="Y3045">
        <v>0</v>
      </c>
      <c r="Z3045">
        <v>0</v>
      </c>
      <c r="AA3045">
        <v>8.9670649857204392</v>
      </c>
      <c r="AB3045">
        <v>2.4078201777931696</v>
      </c>
      <c r="AC3045">
        <v>-44.740447642182311</v>
      </c>
      <c r="AD3045">
        <v>3.4867821330902458</v>
      </c>
      <c r="AE3045">
        <v>3.4132182387392076</v>
      </c>
      <c r="AF3045">
        <v>27</v>
      </c>
      <c r="AG3045">
        <v>0</v>
      </c>
      <c r="AH3045">
        <v>0</v>
      </c>
      <c r="AI3045">
        <v>4</v>
      </c>
      <c r="AJ3045">
        <v>32</v>
      </c>
      <c r="AK3045">
        <v>3</v>
      </c>
      <c r="AL3045">
        <v>461</v>
      </c>
      <c r="AM3045">
        <v>0</v>
      </c>
      <c r="AN3045">
        <v>56</v>
      </c>
      <c r="AO3045">
        <v>25</v>
      </c>
      <c r="AP3045">
        <v>12</v>
      </c>
    </row>
    <row r="3046" spans="1:42">
      <c r="A3046">
        <v>16</v>
      </c>
      <c r="B3046">
        <v>312</v>
      </c>
      <c r="C3046">
        <v>2023</v>
      </c>
      <c r="D3046">
        <v>12</v>
      </c>
      <c r="E3046">
        <v>99</v>
      </c>
      <c r="F3046">
        <v>99</v>
      </c>
      <c r="G3046">
        <v>99</v>
      </c>
      <c r="H3046">
        <v>99</v>
      </c>
      <c r="I3046">
        <v>99</v>
      </c>
      <c r="J3046">
        <v>141</v>
      </c>
      <c r="K3046">
        <v>999</v>
      </c>
      <c r="M3046">
        <v>99</v>
      </c>
      <c r="N3046">
        <v>99</v>
      </c>
      <c r="O3046">
        <v>99</v>
      </c>
      <c r="P3046">
        <v>99</v>
      </c>
      <c r="R3046">
        <v>0</v>
      </c>
    </row>
    <row r="3047" spans="1:42">
      <c r="A3047">
        <v>16</v>
      </c>
      <c r="B3047">
        <v>313</v>
      </c>
      <c r="C3047">
        <v>2023</v>
      </c>
      <c r="D3047">
        <v>1</v>
      </c>
      <c r="E3047">
        <v>99</v>
      </c>
      <c r="F3047">
        <v>99</v>
      </c>
      <c r="G3047">
        <v>99</v>
      </c>
      <c r="H3047">
        <v>99</v>
      </c>
      <c r="I3047">
        <v>99</v>
      </c>
      <c r="J3047">
        <v>143</v>
      </c>
      <c r="K3047">
        <v>999</v>
      </c>
      <c r="M3047">
        <v>99</v>
      </c>
      <c r="N3047">
        <v>99</v>
      </c>
      <c r="O3047">
        <v>99</v>
      </c>
      <c r="P3047">
        <v>99</v>
      </c>
      <c r="Q3047">
        <v>15</v>
      </c>
      <c r="R3047">
        <v>853</v>
      </c>
      <c r="S3047">
        <v>851</v>
      </c>
      <c r="T3047">
        <v>3.0691676436107849</v>
      </c>
      <c r="U3047">
        <v>61.150411280846058</v>
      </c>
      <c r="V3047">
        <v>89.460490685230482</v>
      </c>
      <c r="W3047">
        <v>82.488484136310277</v>
      </c>
      <c r="X3047">
        <v>0</v>
      </c>
      <c r="Y3047">
        <v>0</v>
      </c>
      <c r="Z3047">
        <v>0</v>
      </c>
      <c r="AA3047">
        <v>11.403854830174664</v>
      </c>
      <c r="AB3047">
        <v>2.5131259078083898</v>
      </c>
      <c r="AC3047">
        <v>-40.297233028006161</v>
      </c>
      <c r="AD3047">
        <v>9.8669751301330244</v>
      </c>
      <c r="AE3047">
        <v>10.162123462351227</v>
      </c>
      <c r="AF3047">
        <v>9</v>
      </c>
      <c r="AG3047">
        <v>0</v>
      </c>
      <c r="AH3047">
        <v>0</v>
      </c>
      <c r="AI3047">
        <v>6</v>
      </c>
      <c r="AJ3047">
        <v>5</v>
      </c>
      <c r="AK3047">
        <v>0</v>
      </c>
      <c r="AL3047">
        <v>5</v>
      </c>
      <c r="AM3047">
        <v>0</v>
      </c>
      <c r="AN3047">
        <v>15</v>
      </c>
      <c r="AO3047">
        <v>7</v>
      </c>
      <c r="AP3047">
        <v>10</v>
      </c>
    </row>
    <row r="3048" spans="1:42">
      <c r="A3048">
        <v>16</v>
      </c>
      <c r="B3048">
        <v>314</v>
      </c>
      <c r="C3048">
        <v>2023</v>
      </c>
      <c r="D3048">
        <v>2</v>
      </c>
      <c r="E3048">
        <v>99</v>
      </c>
      <c r="F3048">
        <v>99</v>
      </c>
      <c r="G3048">
        <v>99</v>
      </c>
      <c r="H3048">
        <v>99</v>
      </c>
      <c r="I3048">
        <v>99</v>
      </c>
      <c r="J3048">
        <v>143</v>
      </c>
      <c r="K3048">
        <v>999</v>
      </c>
      <c r="M3048">
        <v>99</v>
      </c>
      <c r="N3048">
        <v>99</v>
      </c>
      <c r="O3048">
        <v>99</v>
      </c>
      <c r="P3048">
        <v>99</v>
      </c>
      <c r="Q3048">
        <v>14</v>
      </c>
      <c r="R3048">
        <v>855</v>
      </c>
      <c r="S3048">
        <v>855</v>
      </c>
      <c r="T3048">
        <v>1.8631578947368423</v>
      </c>
      <c r="U3048">
        <v>62.012865497076014</v>
      </c>
      <c r="V3048">
        <v>86.442125537751849</v>
      </c>
      <c r="W3048">
        <v>79.786081871345019</v>
      </c>
      <c r="X3048">
        <v>0</v>
      </c>
      <c r="Y3048">
        <v>0</v>
      </c>
      <c r="Z3048">
        <v>0</v>
      </c>
      <c r="AA3048">
        <v>10.436999208801565</v>
      </c>
      <c r="AB3048">
        <v>2.5839944778271913</v>
      </c>
      <c r="AC3048">
        <v>-37.17978884292296</v>
      </c>
      <c r="AD3048">
        <v>9.8901098901098887</v>
      </c>
      <c r="AE3048">
        <v>9.8754032175350392</v>
      </c>
      <c r="AF3048">
        <v>10</v>
      </c>
      <c r="AG3048">
        <v>0</v>
      </c>
      <c r="AH3048">
        <v>0</v>
      </c>
      <c r="AI3048">
        <v>1</v>
      </c>
      <c r="AJ3048">
        <v>16</v>
      </c>
      <c r="AK3048">
        <v>2</v>
      </c>
      <c r="AL3048">
        <v>13</v>
      </c>
      <c r="AM3048">
        <v>0</v>
      </c>
      <c r="AN3048">
        <v>16</v>
      </c>
      <c r="AO3048">
        <v>4</v>
      </c>
      <c r="AP3048">
        <v>9</v>
      </c>
    </row>
    <row r="3049" spans="1:42">
      <c r="A3049">
        <v>16</v>
      </c>
      <c r="B3049">
        <v>315</v>
      </c>
      <c r="C3049">
        <v>2023</v>
      </c>
      <c r="D3049">
        <v>3</v>
      </c>
      <c r="E3049">
        <v>99</v>
      </c>
      <c r="F3049">
        <v>99</v>
      </c>
      <c r="G3049">
        <v>99</v>
      </c>
      <c r="H3049">
        <v>99</v>
      </c>
      <c r="I3049">
        <v>99</v>
      </c>
      <c r="J3049">
        <v>143</v>
      </c>
      <c r="K3049">
        <v>999</v>
      </c>
      <c r="M3049">
        <v>99</v>
      </c>
      <c r="N3049">
        <v>99</v>
      </c>
      <c r="O3049">
        <v>99</v>
      </c>
      <c r="P3049">
        <v>99</v>
      </c>
      <c r="Q3049">
        <v>14</v>
      </c>
      <c r="R3049">
        <v>723</v>
      </c>
      <c r="S3049">
        <v>722</v>
      </c>
      <c r="T3049">
        <v>1.7219917012448132</v>
      </c>
      <c r="U3049">
        <v>62.344875346260373</v>
      </c>
      <c r="V3049">
        <v>88.321683778357269</v>
      </c>
      <c r="W3049">
        <v>81.473268698060892</v>
      </c>
      <c r="X3049">
        <v>0</v>
      </c>
      <c r="Y3049">
        <v>0</v>
      </c>
      <c r="Z3049">
        <v>0</v>
      </c>
      <c r="AA3049">
        <v>10.843691381546437</v>
      </c>
      <c r="AB3049">
        <v>2.4672722157633511</v>
      </c>
      <c r="AC3049">
        <v>-28.989752451049483</v>
      </c>
      <c r="AD3049">
        <v>8.3632157316367817</v>
      </c>
      <c r="AE3049">
        <v>8.5155738993201986</v>
      </c>
      <c r="AF3049">
        <v>10</v>
      </c>
      <c r="AG3049">
        <v>0</v>
      </c>
      <c r="AH3049">
        <v>0</v>
      </c>
      <c r="AI3049">
        <v>5</v>
      </c>
      <c r="AJ3049">
        <v>18</v>
      </c>
      <c r="AK3049">
        <v>1</v>
      </c>
      <c r="AL3049">
        <v>9</v>
      </c>
      <c r="AM3049">
        <v>0</v>
      </c>
      <c r="AN3049">
        <v>18</v>
      </c>
      <c r="AO3049">
        <v>3</v>
      </c>
      <c r="AP3049">
        <v>10</v>
      </c>
    </row>
    <row r="3050" spans="1:42">
      <c r="A3050">
        <v>16</v>
      </c>
      <c r="B3050">
        <v>316</v>
      </c>
      <c r="C3050">
        <v>2023</v>
      </c>
      <c r="D3050">
        <v>4</v>
      </c>
      <c r="E3050">
        <v>99</v>
      </c>
      <c r="F3050">
        <v>99</v>
      </c>
      <c r="G3050">
        <v>99</v>
      </c>
      <c r="H3050">
        <v>99</v>
      </c>
      <c r="I3050">
        <v>99</v>
      </c>
      <c r="J3050">
        <v>143</v>
      </c>
      <c r="K3050">
        <v>999</v>
      </c>
      <c r="M3050">
        <v>99</v>
      </c>
      <c r="N3050">
        <v>99</v>
      </c>
      <c r="O3050">
        <v>99</v>
      </c>
      <c r="P3050">
        <v>99</v>
      </c>
      <c r="Q3050">
        <v>10</v>
      </c>
      <c r="R3050">
        <v>717</v>
      </c>
      <c r="S3050">
        <v>715</v>
      </c>
      <c r="T3050">
        <v>2.4783821478382144</v>
      </c>
      <c r="U3050">
        <v>61.653146853146843</v>
      </c>
      <c r="V3050">
        <v>88.870133117153614</v>
      </c>
      <c r="W3050">
        <v>81.933426573426573</v>
      </c>
      <c r="X3050">
        <v>0</v>
      </c>
      <c r="Y3050">
        <v>0</v>
      </c>
      <c r="Z3050">
        <v>0</v>
      </c>
      <c r="AA3050">
        <v>9.824573949721783</v>
      </c>
      <c r="AB3050">
        <v>2.3300951148329405</v>
      </c>
      <c r="AC3050">
        <v>-32.654797633025971</v>
      </c>
      <c r="AD3050">
        <v>8.2938114517061887</v>
      </c>
      <c r="AE3050">
        <v>8.4806422649295339</v>
      </c>
      <c r="AF3050">
        <v>16</v>
      </c>
      <c r="AG3050">
        <v>0</v>
      </c>
      <c r="AH3050">
        <v>0</v>
      </c>
      <c r="AI3050">
        <v>1</v>
      </c>
      <c r="AJ3050">
        <v>16</v>
      </c>
      <c r="AK3050">
        <v>2</v>
      </c>
      <c r="AL3050">
        <v>10</v>
      </c>
      <c r="AM3050">
        <v>0</v>
      </c>
      <c r="AN3050">
        <v>7</v>
      </c>
      <c r="AO3050">
        <v>8</v>
      </c>
      <c r="AP3050">
        <v>8</v>
      </c>
    </row>
    <row r="3051" spans="1:42">
      <c r="A3051">
        <v>16</v>
      </c>
      <c r="B3051">
        <v>317</v>
      </c>
      <c r="C3051">
        <v>2023</v>
      </c>
      <c r="D3051">
        <v>5</v>
      </c>
      <c r="E3051">
        <v>99</v>
      </c>
      <c r="F3051">
        <v>99</v>
      </c>
      <c r="G3051">
        <v>99</v>
      </c>
      <c r="H3051">
        <v>99</v>
      </c>
      <c r="I3051">
        <v>99</v>
      </c>
      <c r="J3051">
        <v>143</v>
      </c>
      <c r="K3051">
        <v>999</v>
      </c>
      <c r="M3051">
        <v>99</v>
      </c>
      <c r="N3051">
        <v>99</v>
      </c>
      <c r="O3051">
        <v>99</v>
      </c>
      <c r="P3051">
        <v>99</v>
      </c>
      <c r="Q3051">
        <v>13</v>
      </c>
      <c r="R3051">
        <v>844</v>
      </c>
      <c r="S3051">
        <v>843</v>
      </c>
      <c r="T3051">
        <v>1.7014218009478668</v>
      </c>
      <c r="U3051">
        <v>62.107947805456718</v>
      </c>
      <c r="V3051">
        <v>86.268151843812191</v>
      </c>
      <c r="W3051">
        <v>79.589561091340443</v>
      </c>
      <c r="X3051">
        <v>0</v>
      </c>
      <c r="Y3051">
        <v>0</v>
      </c>
      <c r="Z3051">
        <v>0</v>
      </c>
      <c r="AA3051">
        <v>10.070843257232925</v>
      </c>
      <c r="AB3051">
        <v>2.221211437202359</v>
      </c>
      <c r="AC3051">
        <v>-31.627528048705919</v>
      </c>
      <c r="AD3051">
        <v>9.7628687102371323</v>
      </c>
      <c r="AE3051">
        <v>9.7128183912434789</v>
      </c>
      <c r="AF3051">
        <v>11</v>
      </c>
      <c r="AG3051">
        <v>0</v>
      </c>
      <c r="AH3051">
        <v>0</v>
      </c>
      <c r="AI3051">
        <v>0</v>
      </c>
      <c r="AJ3051">
        <v>24</v>
      </c>
      <c r="AK3051">
        <v>2</v>
      </c>
      <c r="AL3051">
        <v>12</v>
      </c>
      <c r="AM3051">
        <v>1</v>
      </c>
      <c r="AN3051">
        <v>17</v>
      </c>
      <c r="AO3051">
        <v>3</v>
      </c>
      <c r="AP3051">
        <v>9</v>
      </c>
    </row>
    <row r="3052" spans="1:42">
      <c r="A3052">
        <v>16</v>
      </c>
      <c r="B3052">
        <v>318</v>
      </c>
      <c r="C3052">
        <v>2023</v>
      </c>
      <c r="D3052">
        <v>6</v>
      </c>
      <c r="E3052">
        <v>99</v>
      </c>
      <c r="F3052">
        <v>99</v>
      </c>
      <c r="G3052">
        <v>99</v>
      </c>
      <c r="H3052">
        <v>99</v>
      </c>
      <c r="I3052">
        <v>99</v>
      </c>
      <c r="J3052">
        <v>143</v>
      </c>
      <c r="K3052">
        <v>999</v>
      </c>
      <c r="M3052">
        <v>99</v>
      </c>
      <c r="N3052">
        <v>99</v>
      </c>
      <c r="O3052">
        <v>99</v>
      </c>
      <c r="P3052">
        <v>99</v>
      </c>
      <c r="Q3052">
        <v>14</v>
      </c>
      <c r="R3052">
        <v>928</v>
      </c>
      <c r="S3052">
        <v>928</v>
      </c>
      <c r="T3052">
        <v>2.3739224137931032</v>
      </c>
      <c r="U3052">
        <v>61.67025862068968</v>
      </c>
      <c r="V3052">
        <v>86.507640004483179</v>
      </c>
      <c r="W3052">
        <v>79.846551724137953</v>
      </c>
      <c r="X3052">
        <v>0</v>
      </c>
      <c r="Y3052">
        <v>0</v>
      </c>
      <c r="Z3052">
        <v>0</v>
      </c>
      <c r="AA3052">
        <v>10.417071375412092</v>
      </c>
      <c r="AB3052">
        <v>2.2764487472008206</v>
      </c>
      <c r="AC3052">
        <v>-35.710112105941157</v>
      </c>
      <c r="AD3052">
        <v>10.734528629265473</v>
      </c>
      <c r="AE3052">
        <v>10.726689898157856</v>
      </c>
      <c r="AF3052">
        <v>19</v>
      </c>
      <c r="AG3052">
        <v>0</v>
      </c>
      <c r="AH3052">
        <v>0</v>
      </c>
      <c r="AI3052">
        <v>3</v>
      </c>
      <c r="AJ3052">
        <v>20</v>
      </c>
      <c r="AK3052">
        <v>1</v>
      </c>
      <c r="AL3052">
        <v>16</v>
      </c>
      <c r="AM3052">
        <v>0</v>
      </c>
      <c r="AN3052">
        <v>12</v>
      </c>
      <c r="AO3052">
        <v>1</v>
      </c>
      <c r="AP3052">
        <v>10</v>
      </c>
    </row>
    <row r="3053" spans="1:42">
      <c r="A3053">
        <v>16</v>
      </c>
      <c r="B3053">
        <v>319</v>
      </c>
      <c r="C3053">
        <v>2023</v>
      </c>
      <c r="D3053">
        <v>7</v>
      </c>
      <c r="E3053">
        <v>99</v>
      </c>
      <c r="F3053">
        <v>99</v>
      </c>
      <c r="G3053">
        <v>99</v>
      </c>
      <c r="H3053">
        <v>99</v>
      </c>
      <c r="I3053">
        <v>99</v>
      </c>
      <c r="J3053">
        <v>143</v>
      </c>
      <c r="K3053">
        <v>999</v>
      </c>
      <c r="M3053">
        <v>99</v>
      </c>
      <c r="N3053">
        <v>99</v>
      </c>
      <c r="O3053">
        <v>99</v>
      </c>
      <c r="P3053">
        <v>99</v>
      </c>
      <c r="Q3053">
        <v>11</v>
      </c>
      <c r="R3053">
        <v>609</v>
      </c>
      <c r="S3053">
        <v>607</v>
      </c>
      <c r="T3053">
        <v>2.5090311986863711</v>
      </c>
      <c r="U3053">
        <v>61.410214168039531</v>
      </c>
      <c r="V3053">
        <v>85.996348130603423</v>
      </c>
      <c r="W3053">
        <v>79.252059308072518</v>
      </c>
      <c r="X3053">
        <v>0</v>
      </c>
      <c r="Y3053">
        <v>0</v>
      </c>
      <c r="Z3053">
        <v>0</v>
      </c>
      <c r="AA3053">
        <v>10.378044792561592</v>
      </c>
      <c r="AB3053">
        <v>2.24043148356539</v>
      </c>
      <c r="AC3053">
        <v>-27.753230623736272</v>
      </c>
      <c r="AD3053">
        <v>7.0445344129554641</v>
      </c>
      <c r="AE3053">
        <v>6.9640331703156626</v>
      </c>
      <c r="AF3053">
        <v>5</v>
      </c>
      <c r="AG3053">
        <v>0</v>
      </c>
      <c r="AH3053">
        <v>0</v>
      </c>
      <c r="AI3053">
        <v>0</v>
      </c>
      <c r="AJ3053">
        <v>19</v>
      </c>
      <c r="AK3053">
        <v>0</v>
      </c>
      <c r="AL3053">
        <v>13</v>
      </c>
      <c r="AM3053">
        <v>0</v>
      </c>
      <c r="AN3053">
        <v>10</v>
      </c>
      <c r="AO3053">
        <v>1</v>
      </c>
      <c r="AP3053">
        <v>9</v>
      </c>
    </row>
    <row r="3054" spans="1:42">
      <c r="A3054">
        <v>16</v>
      </c>
      <c r="B3054">
        <v>320</v>
      </c>
      <c r="C3054">
        <v>2023</v>
      </c>
      <c r="D3054">
        <v>8</v>
      </c>
      <c r="E3054">
        <v>99</v>
      </c>
      <c r="F3054">
        <v>99</v>
      </c>
      <c r="G3054">
        <v>99</v>
      </c>
      <c r="H3054">
        <v>99</v>
      </c>
      <c r="I3054">
        <v>99</v>
      </c>
      <c r="J3054">
        <v>143</v>
      </c>
      <c r="K3054">
        <v>999</v>
      </c>
      <c r="M3054">
        <v>99</v>
      </c>
      <c r="N3054">
        <v>99</v>
      </c>
      <c r="O3054">
        <v>99</v>
      </c>
      <c r="P3054">
        <v>99</v>
      </c>
      <c r="Q3054">
        <v>10</v>
      </c>
      <c r="R3054">
        <v>942</v>
      </c>
      <c r="S3054">
        <v>939</v>
      </c>
      <c r="T3054">
        <v>3.2802547770700641</v>
      </c>
      <c r="U3054">
        <v>60.911608093716723</v>
      </c>
      <c r="V3054">
        <v>87.138296313475109</v>
      </c>
      <c r="W3054">
        <v>80.311075612353591</v>
      </c>
      <c r="X3054">
        <v>0</v>
      </c>
      <c r="Y3054">
        <v>0</v>
      </c>
      <c r="Z3054">
        <v>0</v>
      </c>
      <c r="AA3054">
        <v>12.553923087706451</v>
      </c>
      <c r="AB3054">
        <v>2.2328898527570016</v>
      </c>
      <c r="AC3054">
        <v>-37.140899973945011</v>
      </c>
      <c r="AD3054">
        <v>10.896471949103528</v>
      </c>
      <c r="AE3054">
        <v>10.916982618450126</v>
      </c>
      <c r="AF3054">
        <v>15</v>
      </c>
      <c r="AG3054">
        <v>0</v>
      </c>
      <c r="AH3054">
        <v>0</v>
      </c>
      <c r="AI3054">
        <v>1</v>
      </c>
      <c r="AJ3054">
        <v>73</v>
      </c>
      <c r="AK3054">
        <v>1</v>
      </c>
      <c r="AL3054">
        <v>23</v>
      </c>
      <c r="AM3054">
        <v>0</v>
      </c>
      <c r="AN3054">
        <v>16</v>
      </c>
      <c r="AO3054">
        <v>1</v>
      </c>
      <c r="AP3054">
        <v>8</v>
      </c>
    </row>
    <row r="3055" spans="1:42">
      <c r="A3055">
        <v>16</v>
      </c>
      <c r="B3055">
        <v>321</v>
      </c>
      <c r="C3055">
        <v>2023</v>
      </c>
      <c r="D3055">
        <v>9</v>
      </c>
      <c r="E3055">
        <v>99</v>
      </c>
      <c r="F3055">
        <v>99</v>
      </c>
      <c r="G3055">
        <v>99</v>
      </c>
      <c r="H3055">
        <v>99</v>
      </c>
      <c r="I3055">
        <v>99</v>
      </c>
      <c r="J3055">
        <v>143</v>
      </c>
      <c r="K3055">
        <v>999</v>
      </c>
      <c r="M3055">
        <v>99</v>
      </c>
      <c r="N3055">
        <v>99</v>
      </c>
      <c r="O3055">
        <v>99</v>
      </c>
      <c r="P3055">
        <v>99</v>
      </c>
      <c r="Q3055">
        <v>14</v>
      </c>
      <c r="R3055">
        <v>898</v>
      </c>
      <c r="S3055">
        <v>896</v>
      </c>
      <c r="T3055">
        <v>2.4031180400890859</v>
      </c>
      <c r="U3055">
        <v>61.433035714285694</v>
      </c>
      <c r="V3055">
        <v>83.45227615694165</v>
      </c>
      <c r="W3055">
        <v>76.948325892857113</v>
      </c>
      <c r="X3055">
        <v>0</v>
      </c>
      <c r="Y3055">
        <v>0</v>
      </c>
      <c r="Z3055">
        <v>0</v>
      </c>
      <c r="AA3055">
        <v>12.253945132262857</v>
      </c>
      <c r="AB3055">
        <v>2.2285640953976502</v>
      </c>
      <c r="AC3055">
        <v>-44.285540323193793</v>
      </c>
      <c r="AD3055">
        <v>10.38750722961249</v>
      </c>
      <c r="AE3055">
        <v>9.9808785130884381</v>
      </c>
      <c r="AF3055">
        <v>10</v>
      </c>
      <c r="AG3055">
        <v>0</v>
      </c>
      <c r="AH3055">
        <v>0</v>
      </c>
      <c r="AI3055">
        <v>1</v>
      </c>
      <c r="AJ3055">
        <v>82</v>
      </c>
      <c r="AK3055">
        <v>4</v>
      </c>
      <c r="AL3055">
        <v>33</v>
      </c>
      <c r="AM3055">
        <v>0</v>
      </c>
      <c r="AN3055">
        <v>12</v>
      </c>
      <c r="AO3055">
        <v>5</v>
      </c>
      <c r="AP3055">
        <v>10</v>
      </c>
    </row>
    <row r="3056" spans="1:42">
      <c r="A3056">
        <v>16</v>
      </c>
      <c r="B3056">
        <v>322</v>
      </c>
      <c r="C3056">
        <v>2023</v>
      </c>
      <c r="D3056">
        <v>10</v>
      </c>
      <c r="E3056">
        <v>99</v>
      </c>
      <c r="F3056">
        <v>99</v>
      </c>
      <c r="G3056">
        <v>99</v>
      </c>
      <c r="H3056">
        <v>99</v>
      </c>
      <c r="I3056">
        <v>99</v>
      </c>
      <c r="J3056">
        <v>143</v>
      </c>
      <c r="K3056">
        <v>999</v>
      </c>
      <c r="M3056">
        <v>99</v>
      </c>
      <c r="N3056">
        <v>99</v>
      </c>
      <c r="O3056">
        <v>99</v>
      </c>
      <c r="P3056">
        <v>99</v>
      </c>
      <c r="Q3056">
        <v>19</v>
      </c>
      <c r="R3056">
        <v>1229</v>
      </c>
      <c r="S3056">
        <v>1226</v>
      </c>
      <c r="T3056">
        <v>2.0968266883645237</v>
      </c>
      <c r="U3056">
        <v>61.71370309951061</v>
      </c>
      <c r="V3056">
        <v>86.384184136062444</v>
      </c>
      <c r="W3056">
        <v>79.648262642740619</v>
      </c>
      <c r="X3056">
        <v>0</v>
      </c>
      <c r="Y3056">
        <v>0</v>
      </c>
      <c r="Z3056">
        <v>0</v>
      </c>
      <c r="AA3056">
        <v>10.301518141473723</v>
      </c>
      <c r="AB3056">
        <v>2.2178479987265569</v>
      </c>
      <c r="AC3056">
        <v>-39.78612523902197</v>
      </c>
      <c r="AD3056">
        <v>14.21631000578369</v>
      </c>
      <c r="AE3056">
        <v>14.136059396344017</v>
      </c>
      <c r="AF3056">
        <v>10</v>
      </c>
      <c r="AG3056">
        <v>0</v>
      </c>
      <c r="AH3056">
        <v>0</v>
      </c>
      <c r="AI3056">
        <v>4</v>
      </c>
      <c r="AJ3056">
        <v>23</v>
      </c>
      <c r="AK3056">
        <v>0</v>
      </c>
      <c r="AL3056">
        <v>28</v>
      </c>
      <c r="AM3056">
        <v>0</v>
      </c>
      <c r="AN3056">
        <v>17</v>
      </c>
      <c r="AO3056">
        <v>1</v>
      </c>
      <c r="AP3056">
        <v>12</v>
      </c>
    </row>
    <row r="3057" spans="1:42">
      <c r="A3057">
        <v>16</v>
      </c>
      <c r="B3057">
        <v>323</v>
      </c>
      <c r="C3057">
        <v>2023</v>
      </c>
      <c r="D3057">
        <v>11</v>
      </c>
      <c r="E3057">
        <v>99</v>
      </c>
      <c r="F3057">
        <v>99</v>
      </c>
      <c r="G3057">
        <v>99</v>
      </c>
      <c r="H3057">
        <v>99</v>
      </c>
      <c r="I3057">
        <v>99</v>
      </c>
      <c r="J3057">
        <v>143</v>
      </c>
      <c r="K3057">
        <v>999</v>
      </c>
      <c r="M3057">
        <v>99</v>
      </c>
      <c r="N3057">
        <v>99</v>
      </c>
      <c r="O3057">
        <v>99</v>
      </c>
      <c r="P3057">
        <v>99</v>
      </c>
      <c r="Q3057">
        <v>2</v>
      </c>
      <c r="R3057">
        <v>47</v>
      </c>
      <c r="S3057">
        <v>47</v>
      </c>
      <c r="T3057">
        <v>2.0851063829787235</v>
      </c>
      <c r="U3057">
        <v>62.425531914893611</v>
      </c>
      <c r="V3057">
        <v>84.202761577649213</v>
      </c>
      <c r="W3057">
        <v>77.719148936170228</v>
      </c>
      <c r="X3057">
        <v>0</v>
      </c>
      <c r="Y3057">
        <v>0</v>
      </c>
      <c r="Z3057">
        <v>0</v>
      </c>
      <c r="AA3057">
        <v>7.3866077291116721</v>
      </c>
      <c r="AB3057">
        <v>2.3856368153888434</v>
      </c>
      <c r="AC3057">
        <v>-17.46908745817997</v>
      </c>
      <c r="AD3057">
        <v>0.54366685945633308</v>
      </c>
      <c r="AE3057">
        <v>0.52879516826443795</v>
      </c>
      <c r="AF3057">
        <v>3</v>
      </c>
      <c r="AG3057">
        <v>0</v>
      </c>
      <c r="AH3057">
        <v>0</v>
      </c>
      <c r="AI3057">
        <v>0</v>
      </c>
      <c r="AJ3057">
        <v>1</v>
      </c>
      <c r="AK3057">
        <v>0</v>
      </c>
      <c r="AL3057">
        <v>0</v>
      </c>
      <c r="AM3057">
        <v>0</v>
      </c>
      <c r="AN3057">
        <v>2</v>
      </c>
      <c r="AO3057">
        <v>0</v>
      </c>
      <c r="AP3057">
        <v>1</v>
      </c>
    </row>
    <row r="3058" spans="1:42">
      <c r="A3058">
        <v>16</v>
      </c>
      <c r="B3058">
        <v>324</v>
      </c>
      <c r="C3058">
        <v>2023</v>
      </c>
      <c r="D3058">
        <v>12</v>
      </c>
      <c r="E3058">
        <v>99</v>
      </c>
      <c r="F3058">
        <v>99</v>
      </c>
      <c r="G3058">
        <v>99</v>
      </c>
      <c r="H3058">
        <v>99</v>
      </c>
      <c r="I3058">
        <v>99</v>
      </c>
      <c r="J3058">
        <v>143</v>
      </c>
      <c r="K3058">
        <v>999</v>
      </c>
      <c r="M3058">
        <v>99</v>
      </c>
      <c r="N3058">
        <v>99</v>
      </c>
      <c r="O3058">
        <v>99</v>
      </c>
      <c r="P3058">
        <v>99</v>
      </c>
      <c r="R3058">
        <v>0</v>
      </c>
    </row>
    <row r="3059" spans="1:42">
      <c r="A3059">
        <v>16</v>
      </c>
      <c r="B3059">
        <v>325</v>
      </c>
      <c r="C3059">
        <v>2023</v>
      </c>
      <c r="D3059">
        <v>1</v>
      </c>
      <c r="E3059">
        <v>99</v>
      </c>
      <c r="F3059">
        <v>99</v>
      </c>
      <c r="G3059">
        <v>99</v>
      </c>
      <c r="H3059">
        <v>99</v>
      </c>
      <c r="I3059">
        <v>99</v>
      </c>
      <c r="J3059">
        <v>147</v>
      </c>
      <c r="K3059">
        <v>999</v>
      </c>
      <c r="M3059">
        <v>99</v>
      </c>
      <c r="N3059">
        <v>99</v>
      </c>
      <c r="O3059">
        <v>99</v>
      </c>
      <c r="P3059">
        <v>99</v>
      </c>
      <c r="Q3059">
        <v>41</v>
      </c>
      <c r="R3059">
        <v>6023</v>
      </c>
      <c r="S3059">
        <v>6023</v>
      </c>
      <c r="T3059">
        <v>4.0743815374398142</v>
      </c>
      <c r="U3059">
        <v>60.717582600033197</v>
      </c>
      <c r="V3059">
        <v>90.356000805147588</v>
      </c>
      <c r="W3059">
        <v>83.398588743151066</v>
      </c>
      <c r="X3059">
        <v>0.14942719574962643</v>
      </c>
      <c r="Y3059">
        <v>0.29885439149925286</v>
      </c>
      <c r="Z3059">
        <v>0</v>
      </c>
      <c r="AA3059">
        <v>9.5921869841063607</v>
      </c>
      <c r="AB3059">
        <v>2.4372111127431806</v>
      </c>
      <c r="AC3059">
        <v>-36.035616316553721</v>
      </c>
      <c r="AD3059">
        <v>9.3532106530010086</v>
      </c>
      <c r="AE3059">
        <v>9.4240833079630821</v>
      </c>
      <c r="AF3059">
        <v>80</v>
      </c>
      <c r="AG3059">
        <v>0</v>
      </c>
      <c r="AH3059">
        <v>0</v>
      </c>
      <c r="AI3059">
        <v>55</v>
      </c>
      <c r="AJ3059">
        <v>114</v>
      </c>
      <c r="AK3059">
        <v>11</v>
      </c>
      <c r="AL3059">
        <v>289</v>
      </c>
      <c r="AM3059">
        <v>0</v>
      </c>
      <c r="AN3059">
        <v>86</v>
      </c>
      <c r="AO3059">
        <v>105</v>
      </c>
      <c r="AP3059">
        <v>20</v>
      </c>
    </row>
    <row r="3060" spans="1:42">
      <c r="A3060">
        <v>16</v>
      </c>
      <c r="B3060">
        <v>326</v>
      </c>
      <c r="C3060">
        <v>2023</v>
      </c>
      <c r="D3060">
        <v>2</v>
      </c>
      <c r="E3060">
        <v>99</v>
      </c>
      <c r="F3060">
        <v>99</v>
      </c>
      <c r="G3060">
        <v>99</v>
      </c>
      <c r="H3060">
        <v>99</v>
      </c>
      <c r="I3060">
        <v>99</v>
      </c>
      <c r="J3060">
        <v>147</v>
      </c>
      <c r="K3060">
        <v>999</v>
      </c>
      <c r="M3060">
        <v>99</v>
      </c>
      <c r="N3060">
        <v>99</v>
      </c>
      <c r="O3060">
        <v>99</v>
      </c>
      <c r="P3060">
        <v>99</v>
      </c>
      <c r="Q3060">
        <v>41</v>
      </c>
      <c r="R3060">
        <v>5114</v>
      </c>
      <c r="S3060">
        <v>5114</v>
      </c>
      <c r="T3060">
        <v>3.2852952678920606</v>
      </c>
      <c r="U3060">
        <v>61.071372702385638</v>
      </c>
      <c r="V3060">
        <v>90.757553352363715</v>
      </c>
      <c r="W3060">
        <v>83.769221744231459</v>
      </c>
      <c r="X3060">
        <v>3.9108330074305843E-2</v>
      </c>
      <c r="Y3060">
        <v>7.8216660148611686E-2</v>
      </c>
      <c r="Z3060">
        <v>0</v>
      </c>
      <c r="AA3060">
        <v>9.2506774002047187</v>
      </c>
      <c r="AB3060">
        <v>2.499939340821669</v>
      </c>
      <c r="AC3060">
        <v>-32.987268168657373</v>
      </c>
      <c r="AD3060">
        <v>7.9416103734762018</v>
      </c>
      <c r="AE3060">
        <v>8.0373476920344054</v>
      </c>
      <c r="AF3060">
        <v>71</v>
      </c>
      <c r="AG3060">
        <v>0</v>
      </c>
      <c r="AH3060">
        <v>0</v>
      </c>
      <c r="AI3060">
        <v>36</v>
      </c>
      <c r="AJ3060">
        <v>132</v>
      </c>
      <c r="AK3060">
        <v>23</v>
      </c>
      <c r="AL3060">
        <v>228</v>
      </c>
      <c r="AM3060">
        <v>0</v>
      </c>
      <c r="AN3060">
        <v>73</v>
      </c>
      <c r="AO3060">
        <v>86</v>
      </c>
      <c r="AP3060">
        <v>19</v>
      </c>
    </row>
    <row r="3061" spans="1:42">
      <c r="A3061">
        <v>16</v>
      </c>
      <c r="B3061">
        <v>327</v>
      </c>
      <c r="C3061">
        <v>2023</v>
      </c>
      <c r="D3061">
        <v>3</v>
      </c>
      <c r="E3061">
        <v>99</v>
      </c>
      <c r="F3061">
        <v>99</v>
      </c>
      <c r="G3061">
        <v>99</v>
      </c>
      <c r="H3061">
        <v>99</v>
      </c>
      <c r="I3061">
        <v>99</v>
      </c>
      <c r="J3061">
        <v>147</v>
      </c>
      <c r="K3061">
        <v>999</v>
      </c>
      <c r="M3061">
        <v>99</v>
      </c>
      <c r="N3061">
        <v>99</v>
      </c>
      <c r="O3061">
        <v>99</v>
      </c>
      <c r="P3061">
        <v>99</v>
      </c>
      <c r="Q3061">
        <v>46</v>
      </c>
      <c r="R3061">
        <v>7133</v>
      </c>
      <c r="S3061">
        <v>7126</v>
      </c>
      <c r="T3061">
        <v>3.116921351465022</v>
      </c>
      <c r="U3061">
        <v>61.26396295256805</v>
      </c>
      <c r="V3061">
        <v>88.857704181869295</v>
      </c>
      <c r="W3061">
        <v>81.978276733090141</v>
      </c>
      <c r="X3061">
        <v>0.21029020047665767</v>
      </c>
      <c r="Y3061">
        <v>0.42058040095331534</v>
      </c>
      <c r="Z3061">
        <v>0</v>
      </c>
      <c r="AA3061">
        <v>9.065824842689624</v>
      </c>
      <c r="AB3061">
        <v>2.5512563613564527</v>
      </c>
      <c r="AC3061">
        <v>-37.778316309611505</v>
      </c>
      <c r="AD3061">
        <v>11.076946967932296</v>
      </c>
      <c r="AE3061">
        <v>10.96004038825574</v>
      </c>
      <c r="AF3061">
        <v>122</v>
      </c>
      <c r="AG3061">
        <v>0</v>
      </c>
      <c r="AH3061">
        <v>0</v>
      </c>
      <c r="AI3061">
        <v>55</v>
      </c>
      <c r="AJ3061">
        <v>164</v>
      </c>
      <c r="AK3061">
        <v>30</v>
      </c>
      <c r="AL3061">
        <v>275</v>
      </c>
      <c r="AM3061">
        <v>0</v>
      </c>
      <c r="AN3061">
        <v>113</v>
      </c>
      <c r="AO3061">
        <v>129</v>
      </c>
      <c r="AP3061">
        <v>22</v>
      </c>
    </row>
    <row r="3062" spans="1:42">
      <c r="A3062">
        <v>16</v>
      </c>
      <c r="B3062">
        <v>328</v>
      </c>
      <c r="C3062">
        <v>2023</v>
      </c>
      <c r="D3062">
        <v>4</v>
      </c>
      <c r="E3062">
        <v>99</v>
      </c>
      <c r="F3062">
        <v>99</v>
      </c>
      <c r="G3062">
        <v>99</v>
      </c>
      <c r="H3062">
        <v>99</v>
      </c>
      <c r="I3062">
        <v>99</v>
      </c>
      <c r="J3062">
        <v>147</v>
      </c>
      <c r="K3062">
        <v>999</v>
      </c>
      <c r="M3062">
        <v>99</v>
      </c>
      <c r="N3062">
        <v>99</v>
      </c>
      <c r="O3062">
        <v>99</v>
      </c>
      <c r="P3062">
        <v>99</v>
      </c>
      <c r="Q3062">
        <v>34</v>
      </c>
      <c r="R3062">
        <v>4182</v>
      </c>
      <c r="S3062">
        <v>4181</v>
      </c>
      <c r="T3062">
        <v>3.9713055954088952</v>
      </c>
      <c r="U3062">
        <v>60.782348720401842</v>
      </c>
      <c r="V3062">
        <v>91.242200503075438</v>
      </c>
      <c r="W3062">
        <v>84.207581918201157</v>
      </c>
      <c r="X3062">
        <v>0.21520803443328551</v>
      </c>
      <c r="Y3062">
        <v>0.43041606886657102</v>
      </c>
      <c r="Z3062">
        <v>0</v>
      </c>
      <c r="AA3062">
        <v>8.7888637334008504</v>
      </c>
      <c r="AB3062">
        <v>2.7436926138740274</v>
      </c>
      <c r="AC3062">
        <v>-37.086547878093448</v>
      </c>
      <c r="AD3062">
        <v>6.4942930351735404</v>
      </c>
      <c r="AE3062">
        <v>6.6053968617226477</v>
      </c>
      <c r="AF3062">
        <v>71</v>
      </c>
      <c r="AG3062">
        <v>0</v>
      </c>
      <c r="AH3062">
        <v>0</v>
      </c>
      <c r="AI3062">
        <v>24</v>
      </c>
      <c r="AJ3062">
        <v>99</v>
      </c>
      <c r="AK3062">
        <v>14</v>
      </c>
      <c r="AL3062">
        <v>194</v>
      </c>
      <c r="AM3062">
        <v>0</v>
      </c>
      <c r="AN3062">
        <v>47</v>
      </c>
      <c r="AO3062">
        <v>83</v>
      </c>
      <c r="AP3062">
        <v>16</v>
      </c>
    </row>
    <row r="3063" spans="1:42">
      <c r="A3063">
        <v>16</v>
      </c>
      <c r="B3063">
        <v>329</v>
      </c>
      <c r="C3063">
        <v>2023</v>
      </c>
      <c r="D3063">
        <v>5</v>
      </c>
      <c r="E3063">
        <v>99</v>
      </c>
      <c r="F3063">
        <v>99</v>
      </c>
      <c r="G3063">
        <v>99</v>
      </c>
      <c r="H3063">
        <v>99</v>
      </c>
      <c r="I3063">
        <v>99</v>
      </c>
      <c r="J3063">
        <v>147</v>
      </c>
      <c r="K3063">
        <v>999</v>
      </c>
      <c r="M3063">
        <v>99</v>
      </c>
      <c r="N3063">
        <v>99</v>
      </c>
      <c r="O3063">
        <v>99</v>
      </c>
      <c r="P3063">
        <v>99</v>
      </c>
      <c r="Q3063">
        <v>45</v>
      </c>
      <c r="R3063">
        <v>6852</v>
      </c>
      <c r="S3063">
        <v>6825</v>
      </c>
      <c r="T3063">
        <v>3.5396964389959122</v>
      </c>
      <c r="U3063">
        <v>60.992967032967023</v>
      </c>
      <c r="V3063">
        <v>91.315038157941842</v>
      </c>
      <c r="W3063">
        <v>84.146666666666704</v>
      </c>
      <c r="X3063">
        <v>4.3782837127845871E-2</v>
      </c>
      <c r="Y3063">
        <v>8.7565674255691742E-2</v>
      </c>
      <c r="Z3063">
        <v>0</v>
      </c>
      <c r="AA3063">
        <v>9.2798945827867421</v>
      </c>
      <c r="AB3063">
        <v>2.546898204505883</v>
      </c>
      <c r="AC3063">
        <v>-36.868519316024589</v>
      </c>
      <c r="AD3063">
        <v>10.640577684602844</v>
      </c>
      <c r="AE3063">
        <v>10.774748064483957</v>
      </c>
      <c r="AF3063">
        <v>102</v>
      </c>
      <c r="AG3063">
        <v>0</v>
      </c>
      <c r="AH3063">
        <v>0</v>
      </c>
      <c r="AI3063">
        <v>43</v>
      </c>
      <c r="AJ3063">
        <v>229</v>
      </c>
      <c r="AK3063">
        <v>19</v>
      </c>
      <c r="AL3063">
        <v>287</v>
      </c>
      <c r="AM3063">
        <v>0</v>
      </c>
      <c r="AN3063">
        <v>79</v>
      </c>
      <c r="AO3063">
        <v>77</v>
      </c>
      <c r="AP3063">
        <v>18</v>
      </c>
    </row>
    <row r="3064" spans="1:42">
      <c r="A3064">
        <v>16</v>
      </c>
      <c r="B3064">
        <v>330</v>
      </c>
      <c r="C3064">
        <v>2023</v>
      </c>
      <c r="D3064">
        <v>6</v>
      </c>
      <c r="E3064">
        <v>99</v>
      </c>
      <c r="F3064">
        <v>99</v>
      </c>
      <c r="G3064">
        <v>99</v>
      </c>
      <c r="H3064">
        <v>99</v>
      </c>
      <c r="I3064">
        <v>99</v>
      </c>
      <c r="J3064">
        <v>147</v>
      </c>
      <c r="K3064">
        <v>999</v>
      </c>
      <c r="M3064">
        <v>99</v>
      </c>
      <c r="N3064">
        <v>99</v>
      </c>
      <c r="O3064">
        <v>99</v>
      </c>
      <c r="P3064">
        <v>99</v>
      </c>
      <c r="Q3064">
        <v>42</v>
      </c>
      <c r="R3064">
        <v>6345</v>
      </c>
      <c r="S3064">
        <v>6296</v>
      </c>
      <c r="T3064">
        <v>3.6964539007092192</v>
      </c>
      <c r="U3064">
        <v>60.857528589580689</v>
      </c>
      <c r="V3064">
        <v>90.902493939297727</v>
      </c>
      <c r="W3064">
        <v>83.635451080050913</v>
      </c>
      <c r="X3064">
        <v>3.1520882584712362E-2</v>
      </c>
      <c r="Y3064">
        <v>6.3041765169424724E-2</v>
      </c>
      <c r="Z3064">
        <v>0</v>
      </c>
      <c r="AA3064">
        <v>10.627594886950803</v>
      </c>
      <c r="AB3064">
        <v>2.4989579513419153</v>
      </c>
      <c r="AC3064">
        <v>-40.18321598682239</v>
      </c>
      <c r="AD3064">
        <v>9.8532494758909888</v>
      </c>
      <c r="AE3064">
        <v>9.8792204064029896</v>
      </c>
      <c r="AF3064">
        <v>109</v>
      </c>
      <c r="AG3064">
        <v>0</v>
      </c>
      <c r="AH3064">
        <v>0</v>
      </c>
      <c r="AI3064">
        <v>25</v>
      </c>
      <c r="AJ3064">
        <v>213</v>
      </c>
      <c r="AK3064">
        <v>31</v>
      </c>
      <c r="AL3064">
        <v>205</v>
      </c>
      <c r="AM3064">
        <v>0</v>
      </c>
      <c r="AN3064">
        <v>102</v>
      </c>
      <c r="AO3064">
        <v>97</v>
      </c>
      <c r="AP3064">
        <v>20</v>
      </c>
    </row>
    <row r="3065" spans="1:42">
      <c r="A3065">
        <v>16</v>
      </c>
      <c r="B3065">
        <v>331</v>
      </c>
      <c r="C3065">
        <v>2023</v>
      </c>
      <c r="D3065">
        <v>7</v>
      </c>
      <c r="E3065">
        <v>99</v>
      </c>
      <c r="F3065">
        <v>99</v>
      </c>
      <c r="G3065">
        <v>99</v>
      </c>
      <c r="H3065">
        <v>99</v>
      </c>
      <c r="I3065">
        <v>99</v>
      </c>
      <c r="J3065">
        <v>147</v>
      </c>
      <c r="K3065">
        <v>999</v>
      </c>
      <c r="M3065">
        <v>99</v>
      </c>
      <c r="N3065">
        <v>99</v>
      </c>
      <c r="O3065">
        <v>99</v>
      </c>
      <c r="P3065">
        <v>99</v>
      </c>
      <c r="Q3065">
        <v>40</v>
      </c>
      <c r="R3065">
        <v>6311</v>
      </c>
      <c r="S3065">
        <v>6271</v>
      </c>
      <c r="T3065">
        <v>3.9166534622088434</v>
      </c>
      <c r="U3065">
        <v>60.833678839100607</v>
      </c>
      <c r="V3065">
        <v>89.228996638466867</v>
      </c>
      <c r="W3065">
        <v>82.12111306011802</v>
      </c>
      <c r="X3065">
        <v>6.3381397559816213E-2</v>
      </c>
      <c r="Y3065">
        <v>0.12676279511963243</v>
      </c>
      <c r="Z3065">
        <v>0</v>
      </c>
      <c r="AA3065">
        <v>11.005008243852705</v>
      </c>
      <c r="AB3065">
        <v>2.615823658506736</v>
      </c>
      <c r="AC3065">
        <v>-44.379280360791327</v>
      </c>
      <c r="AD3065">
        <v>9.8004503455237195</v>
      </c>
      <c r="AE3065">
        <v>9.6618252804192313</v>
      </c>
      <c r="AF3065">
        <v>82</v>
      </c>
      <c r="AG3065">
        <v>0</v>
      </c>
      <c r="AH3065">
        <v>0</v>
      </c>
      <c r="AI3065">
        <v>41</v>
      </c>
      <c r="AJ3065">
        <v>284</v>
      </c>
      <c r="AK3065">
        <v>27</v>
      </c>
      <c r="AL3065">
        <v>485</v>
      </c>
      <c r="AM3065">
        <v>0</v>
      </c>
      <c r="AN3065">
        <v>86</v>
      </c>
      <c r="AO3065">
        <v>78</v>
      </c>
      <c r="AP3065">
        <v>16</v>
      </c>
    </row>
    <row r="3066" spans="1:42">
      <c r="A3066">
        <v>16</v>
      </c>
      <c r="B3066">
        <v>332</v>
      </c>
      <c r="C3066">
        <v>2023</v>
      </c>
      <c r="D3066">
        <v>8</v>
      </c>
      <c r="E3066">
        <v>99</v>
      </c>
      <c r="F3066">
        <v>99</v>
      </c>
      <c r="G3066">
        <v>99</v>
      </c>
      <c r="H3066">
        <v>99</v>
      </c>
      <c r="I3066">
        <v>99</v>
      </c>
      <c r="J3066">
        <v>147</v>
      </c>
      <c r="K3066">
        <v>999</v>
      </c>
      <c r="M3066">
        <v>99</v>
      </c>
      <c r="N3066">
        <v>99</v>
      </c>
      <c r="O3066">
        <v>99</v>
      </c>
      <c r="P3066">
        <v>99</v>
      </c>
      <c r="Q3066">
        <v>48</v>
      </c>
      <c r="R3066">
        <v>7398</v>
      </c>
      <c r="S3066">
        <v>7353</v>
      </c>
      <c r="T3066">
        <v>3.4774263314409302</v>
      </c>
      <c r="U3066">
        <v>60.925880592955266</v>
      </c>
      <c r="V3066">
        <v>88.926815346040613</v>
      </c>
      <c r="W3066">
        <v>81.857949136406944</v>
      </c>
      <c r="X3066">
        <v>0.25682616923492835</v>
      </c>
      <c r="Y3066">
        <v>0.5136523384698567</v>
      </c>
      <c r="Z3066">
        <v>0</v>
      </c>
      <c r="AA3066">
        <v>9.6989237814173279</v>
      </c>
      <c r="AB3066">
        <v>2.3730261733752225</v>
      </c>
      <c r="AC3066">
        <v>-34.318702911551362</v>
      </c>
      <c r="AD3066">
        <v>11.488469601677149</v>
      </c>
      <c r="AE3066">
        <v>11.292574838168472</v>
      </c>
      <c r="AF3066">
        <v>95</v>
      </c>
      <c r="AG3066">
        <v>0</v>
      </c>
      <c r="AH3066">
        <v>0</v>
      </c>
      <c r="AI3066">
        <v>26</v>
      </c>
      <c r="AJ3066">
        <v>221</v>
      </c>
      <c r="AK3066">
        <v>27</v>
      </c>
      <c r="AL3066">
        <v>441</v>
      </c>
      <c r="AM3066">
        <v>0</v>
      </c>
      <c r="AN3066">
        <v>65</v>
      </c>
      <c r="AO3066">
        <v>72</v>
      </c>
      <c r="AP3066">
        <v>21</v>
      </c>
    </row>
    <row r="3067" spans="1:42">
      <c r="A3067">
        <v>16</v>
      </c>
      <c r="B3067">
        <v>333</v>
      </c>
      <c r="C3067">
        <v>2023</v>
      </c>
      <c r="D3067">
        <v>9</v>
      </c>
      <c r="E3067">
        <v>99</v>
      </c>
      <c r="F3067">
        <v>99</v>
      </c>
      <c r="G3067">
        <v>99</v>
      </c>
      <c r="H3067">
        <v>99</v>
      </c>
      <c r="I3067">
        <v>99</v>
      </c>
      <c r="J3067">
        <v>147</v>
      </c>
      <c r="K3067">
        <v>999</v>
      </c>
      <c r="M3067">
        <v>99</v>
      </c>
      <c r="N3067">
        <v>99</v>
      </c>
      <c r="O3067">
        <v>99</v>
      </c>
      <c r="P3067">
        <v>99</v>
      </c>
      <c r="Q3067">
        <v>49</v>
      </c>
      <c r="R3067">
        <v>5783</v>
      </c>
      <c r="S3067">
        <v>5783</v>
      </c>
      <c r="T3067">
        <v>3.4461352239322145</v>
      </c>
      <c r="U3067">
        <v>60.974753588103056</v>
      </c>
      <c r="V3067">
        <v>89.96537653139201</v>
      </c>
      <c r="W3067">
        <v>83.038042538474755</v>
      </c>
      <c r="X3067">
        <v>0</v>
      </c>
      <c r="Y3067">
        <v>0</v>
      </c>
      <c r="Z3067">
        <v>0</v>
      </c>
      <c r="AA3067">
        <v>10.367134974244982</v>
      </c>
      <c r="AB3067">
        <v>2.4109351585849081</v>
      </c>
      <c r="AC3067">
        <v>-44.506261032843405</v>
      </c>
      <c r="AD3067">
        <v>8.9805109092320823</v>
      </c>
      <c r="AE3067">
        <v>9.009441030570672</v>
      </c>
      <c r="AF3067">
        <v>83</v>
      </c>
      <c r="AG3067">
        <v>0</v>
      </c>
      <c r="AH3067">
        <v>0</v>
      </c>
      <c r="AI3067">
        <v>34</v>
      </c>
      <c r="AJ3067">
        <v>164</v>
      </c>
      <c r="AK3067">
        <v>19</v>
      </c>
      <c r="AL3067">
        <v>328</v>
      </c>
      <c r="AM3067">
        <v>0</v>
      </c>
      <c r="AN3067">
        <v>58</v>
      </c>
      <c r="AO3067">
        <v>104</v>
      </c>
      <c r="AP3067">
        <v>21</v>
      </c>
    </row>
    <row r="3068" spans="1:42">
      <c r="A3068">
        <v>16</v>
      </c>
      <c r="B3068">
        <v>334</v>
      </c>
      <c r="C3068">
        <v>2023</v>
      </c>
      <c r="D3068">
        <v>10</v>
      </c>
      <c r="E3068">
        <v>99</v>
      </c>
      <c r="F3068">
        <v>99</v>
      </c>
      <c r="G3068">
        <v>99</v>
      </c>
      <c r="H3068">
        <v>99</v>
      </c>
      <c r="I3068">
        <v>99</v>
      </c>
      <c r="J3068">
        <v>147</v>
      </c>
      <c r="K3068">
        <v>999</v>
      </c>
      <c r="M3068">
        <v>99</v>
      </c>
      <c r="N3068">
        <v>99</v>
      </c>
      <c r="O3068">
        <v>99</v>
      </c>
      <c r="P3068">
        <v>99</v>
      </c>
      <c r="Q3068">
        <v>56</v>
      </c>
      <c r="R3068">
        <v>7232</v>
      </c>
      <c r="S3068">
        <v>7207</v>
      </c>
      <c r="T3068">
        <v>3.4307245575221241</v>
      </c>
      <c r="U3068">
        <v>61.023726932149295</v>
      </c>
      <c r="V3068">
        <v>89.293528727412351</v>
      </c>
      <c r="W3068">
        <v>82.297946440960217</v>
      </c>
      <c r="X3068">
        <v>4.1482300884955754E-2</v>
      </c>
      <c r="Y3068">
        <v>8.2964601769911508E-2</v>
      </c>
      <c r="Z3068">
        <v>0</v>
      </c>
      <c r="AA3068">
        <v>10.398588680157472</v>
      </c>
      <c r="AB3068">
        <v>2.4840532806979003</v>
      </c>
      <c r="AC3068">
        <v>-48.166166086382013</v>
      </c>
      <c r="AD3068">
        <v>11.230685612236975</v>
      </c>
      <c r="AE3068">
        <v>11.127845118116127</v>
      </c>
      <c r="AF3068">
        <v>95</v>
      </c>
      <c r="AG3068">
        <v>0</v>
      </c>
      <c r="AH3068">
        <v>0</v>
      </c>
      <c r="AI3068">
        <v>34</v>
      </c>
      <c r="AJ3068">
        <v>254</v>
      </c>
      <c r="AK3068">
        <v>130</v>
      </c>
      <c r="AL3068">
        <v>459</v>
      </c>
      <c r="AM3068">
        <v>0</v>
      </c>
      <c r="AN3068">
        <v>71</v>
      </c>
      <c r="AO3068">
        <v>70</v>
      </c>
      <c r="AP3068">
        <v>25</v>
      </c>
    </row>
    <row r="3069" spans="1:42">
      <c r="A3069">
        <v>16</v>
      </c>
      <c r="B3069">
        <v>335</v>
      </c>
      <c r="C3069">
        <v>2023</v>
      </c>
      <c r="D3069">
        <v>11</v>
      </c>
      <c r="E3069">
        <v>99</v>
      </c>
      <c r="F3069">
        <v>99</v>
      </c>
      <c r="G3069">
        <v>99</v>
      </c>
      <c r="H3069">
        <v>99</v>
      </c>
      <c r="I3069">
        <v>99</v>
      </c>
      <c r="J3069">
        <v>147</v>
      </c>
      <c r="K3069">
        <v>999</v>
      </c>
      <c r="M3069">
        <v>99</v>
      </c>
      <c r="N3069">
        <v>99</v>
      </c>
      <c r="O3069">
        <v>99</v>
      </c>
      <c r="P3069">
        <v>99</v>
      </c>
      <c r="Q3069">
        <v>27</v>
      </c>
      <c r="R3069">
        <v>2022</v>
      </c>
      <c r="S3069">
        <v>2022</v>
      </c>
      <c r="T3069">
        <v>4.2467853610286861</v>
      </c>
      <c r="U3069">
        <v>60.662710187932738</v>
      </c>
      <c r="V3069">
        <v>92.174916653539171</v>
      </c>
      <c r="W3069">
        <v>85.077448071216608</v>
      </c>
      <c r="X3069">
        <v>0</v>
      </c>
      <c r="Y3069">
        <v>0</v>
      </c>
      <c r="Z3069">
        <v>0</v>
      </c>
      <c r="AA3069">
        <v>9.6476990392399227</v>
      </c>
      <c r="AB3069">
        <v>2.5612157439634906</v>
      </c>
      <c r="AC3069">
        <v>-47.929547066035667</v>
      </c>
      <c r="AD3069">
        <v>3.1399953412532025</v>
      </c>
      <c r="AE3069">
        <v>3.2274770118626899</v>
      </c>
      <c r="AF3069">
        <v>21</v>
      </c>
      <c r="AG3069">
        <v>0</v>
      </c>
      <c r="AH3069">
        <v>0</v>
      </c>
      <c r="AI3069">
        <v>13</v>
      </c>
      <c r="AJ3069">
        <v>35</v>
      </c>
      <c r="AK3069">
        <v>6</v>
      </c>
      <c r="AL3069">
        <v>165</v>
      </c>
      <c r="AM3069">
        <v>0</v>
      </c>
      <c r="AN3069">
        <v>19</v>
      </c>
      <c r="AO3069">
        <v>19</v>
      </c>
      <c r="AP3069">
        <v>15</v>
      </c>
    </row>
    <row r="3070" spans="1:42">
      <c r="A3070">
        <v>16</v>
      </c>
      <c r="B3070">
        <v>336</v>
      </c>
      <c r="C3070">
        <v>2023</v>
      </c>
      <c r="D3070">
        <v>12</v>
      </c>
      <c r="E3070">
        <v>99</v>
      </c>
      <c r="F3070">
        <v>99</v>
      </c>
      <c r="G3070">
        <v>99</v>
      </c>
      <c r="H3070">
        <v>99</v>
      </c>
      <c r="I3070">
        <v>99</v>
      </c>
      <c r="J3070">
        <v>147</v>
      </c>
      <c r="K3070">
        <v>999</v>
      </c>
      <c r="M3070">
        <v>99</v>
      </c>
      <c r="N3070">
        <v>99</v>
      </c>
      <c r="O3070">
        <v>99</v>
      </c>
      <c r="P3070">
        <v>99</v>
      </c>
      <c r="R3070">
        <v>0</v>
      </c>
    </row>
    <row r="3071" spans="1:42">
      <c r="A3071">
        <v>16</v>
      </c>
      <c r="B3071">
        <v>337</v>
      </c>
      <c r="C3071">
        <v>2023</v>
      </c>
      <c r="D3071">
        <v>1</v>
      </c>
      <c r="E3071">
        <v>99</v>
      </c>
      <c r="F3071">
        <v>99</v>
      </c>
      <c r="G3071">
        <v>99</v>
      </c>
      <c r="H3071">
        <v>99</v>
      </c>
      <c r="I3071">
        <v>99</v>
      </c>
      <c r="J3071">
        <v>155</v>
      </c>
      <c r="K3071">
        <v>999</v>
      </c>
      <c r="M3071">
        <v>99</v>
      </c>
      <c r="N3071">
        <v>99</v>
      </c>
      <c r="O3071">
        <v>99</v>
      </c>
      <c r="P3071">
        <v>99</v>
      </c>
      <c r="Q3071">
        <v>8</v>
      </c>
      <c r="R3071">
        <v>661</v>
      </c>
      <c r="S3071">
        <v>661</v>
      </c>
      <c r="T3071">
        <v>4.334341906202722</v>
      </c>
      <c r="U3071">
        <v>60.393343419062013</v>
      </c>
      <c r="V3071">
        <v>91.418334281260641</v>
      </c>
      <c r="W3071">
        <v>84.37912254160365</v>
      </c>
      <c r="X3071">
        <v>0</v>
      </c>
      <c r="Y3071">
        <v>0</v>
      </c>
      <c r="Z3071">
        <v>0</v>
      </c>
      <c r="AA3071">
        <v>9.9013218979531512</v>
      </c>
      <c r="AB3071">
        <v>2.4270695774540632</v>
      </c>
      <c r="AC3071">
        <v>-41.139613777182099</v>
      </c>
      <c r="AD3071">
        <v>7.039403620873272</v>
      </c>
      <c r="AE3071">
        <v>7.2864721738377316</v>
      </c>
      <c r="AF3071">
        <v>19</v>
      </c>
      <c r="AG3071">
        <v>0</v>
      </c>
      <c r="AH3071">
        <v>0</v>
      </c>
      <c r="AI3071">
        <v>4</v>
      </c>
      <c r="AJ3071">
        <v>67</v>
      </c>
      <c r="AK3071">
        <v>10</v>
      </c>
      <c r="AL3071">
        <v>13</v>
      </c>
      <c r="AM3071">
        <v>0</v>
      </c>
      <c r="AN3071">
        <v>11</v>
      </c>
      <c r="AO3071">
        <v>7</v>
      </c>
      <c r="AP3071">
        <v>7</v>
      </c>
    </row>
    <row r="3072" spans="1:42">
      <c r="A3072">
        <v>16</v>
      </c>
      <c r="B3072">
        <v>338</v>
      </c>
      <c r="C3072">
        <v>2023</v>
      </c>
      <c r="D3072">
        <v>2</v>
      </c>
      <c r="E3072">
        <v>99</v>
      </c>
      <c r="F3072">
        <v>99</v>
      </c>
      <c r="G3072">
        <v>99</v>
      </c>
      <c r="H3072">
        <v>99</v>
      </c>
      <c r="I3072">
        <v>99</v>
      </c>
      <c r="J3072">
        <v>155</v>
      </c>
      <c r="K3072">
        <v>999</v>
      </c>
      <c r="M3072">
        <v>99</v>
      </c>
      <c r="N3072">
        <v>99</v>
      </c>
      <c r="O3072">
        <v>99</v>
      </c>
      <c r="P3072">
        <v>99</v>
      </c>
      <c r="Q3072">
        <v>12</v>
      </c>
      <c r="R3072">
        <v>1024</v>
      </c>
      <c r="S3072">
        <v>1024</v>
      </c>
      <c r="T3072">
        <v>3.328125</v>
      </c>
      <c r="U3072">
        <v>60.995117187500007</v>
      </c>
      <c r="V3072">
        <v>87.216976740249152</v>
      </c>
      <c r="W3072">
        <v>80.501269531250003</v>
      </c>
      <c r="X3072">
        <v>0</v>
      </c>
      <c r="Y3072">
        <v>0</v>
      </c>
      <c r="Z3072">
        <v>0</v>
      </c>
      <c r="AA3072">
        <v>10.133144310758562</v>
      </c>
      <c r="AB3072">
        <v>2.4212147458749058</v>
      </c>
      <c r="AC3072">
        <v>-45.65671011872076</v>
      </c>
      <c r="AD3072">
        <v>10.905218317358894</v>
      </c>
      <c r="AE3072">
        <v>10.769202229108188</v>
      </c>
      <c r="AF3072">
        <v>12</v>
      </c>
      <c r="AG3072">
        <v>0</v>
      </c>
      <c r="AH3072">
        <v>0</v>
      </c>
      <c r="AI3072">
        <v>0</v>
      </c>
      <c r="AJ3072">
        <v>115</v>
      </c>
      <c r="AK3072">
        <v>4</v>
      </c>
      <c r="AL3072">
        <v>10</v>
      </c>
      <c r="AM3072">
        <v>0</v>
      </c>
      <c r="AN3072">
        <v>17</v>
      </c>
      <c r="AO3072">
        <v>7</v>
      </c>
      <c r="AP3072">
        <v>10</v>
      </c>
    </row>
    <row r="3073" spans="1:42">
      <c r="A3073">
        <v>16</v>
      </c>
      <c r="B3073">
        <v>339</v>
      </c>
      <c r="C3073">
        <v>2023</v>
      </c>
      <c r="D3073">
        <v>3</v>
      </c>
      <c r="E3073">
        <v>99</v>
      </c>
      <c r="F3073">
        <v>99</v>
      </c>
      <c r="G3073">
        <v>99</v>
      </c>
      <c r="H3073">
        <v>99</v>
      </c>
      <c r="I3073">
        <v>99</v>
      </c>
      <c r="J3073">
        <v>155</v>
      </c>
      <c r="K3073">
        <v>999</v>
      </c>
      <c r="M3073">
        <v>99</v>
      </c>
      <c r="N3073">
        <v>99</v>
      </c>
      <c r="O3073">
        <v>99</v>
      </c>
      <c r="P3073">
        <v>99</v>
      </c>
      <c r="Q3073">
        <v>8</v>
      </c>
      <c r="R3073">
        <v>918</v>
      </c>
      <c r="S3073">
        <v>918</v>
      </c>
      <c r="T3073">
        <v>5.1078431372549007</v>
      </c>
      <c r="U3073">
        <v>60.188453159041394</v>
      </c>
      <c r="V3073">
        <v>89.804724104641252</v>
      </c>
      <c r="W3073">
        <v>82.889760348583863</v>
      </c>
      <c r="X3073">
        <v>0</v>
      </c>
      <c r="Y3073">
        <v>0</v>
      </c>
      <c r="Z3073">
        <v>0</v>
      </c>
      <c r="AA3073">
        <v>9.0898135274798975</v>
      </c>
      <c r="AB3073">
        <v>2.5262020378075936</v>
      </c>
      <c r="AC3073">
        <v>-40.566529582219907</v>
      </c>
      <c r="AD3073">
        <v>9.7763578274760388</v>
      </c>
      <c r="AE3073">
        <v>9.9408703931431024</v>
      </c>
      <c r="AF3073">
        <v>7</v>
      </c>
      <c r="AG3073">
        <v>0</v>
      </c>
      <c r="AH3073">
        <v>0</v>
      </c>
      <c r="AI3073">
        <v>2</v>
      </c>
      <c r="AJ3073">
        <v>153</v>
      </c>
      <c r="AK3073">
        <v>15</v>
      </c>
      <c r="AL3073">
        <v>2</v>
      </c>
      <c r="AM3073">
        <v>0</v>
      </c>
      <c r="AN3073">
        <v>27</v>
      </c>
      <c r="AO3073">
        <v>6</v>
      </c>
      <c r="AP3073">
        <v>6</v>
      </c>
    </row>
    <row r="3074" spans="1:42">
      <c r="A3074">
        <v>16</v>
      </c>
      <c r="B3074">
        <v>340</v>
      </c>
      <c r="C3074">
        <v>2023</v>
      </c>
      <c r="D3074">
        <v>4</v>
      </c>
      <c r="E3074">
        <v>99</v>
      </c>
      <c r="F3074">
        <v>99</v>
      </c>
      <c r="G3074">
        <v>99</v>
      </c>
      <c r="H3074">
        <v>99</v>
      </c>
      <c r="I3074">
        <v>99</v>
      </c>
      <c r="J3074">
        <v>155</v>
      </c>
      <c r="K3074">
        <v>999</v>
      </c>
      <c r="M3074">
        <v>99</v>
      </c>
      <c r="N3074">
        <v>99</v>
      </c>
      <c r="O3074">
        <v>99</v>
      </c>
      <c r="P3074">
        <v>99</v>
      </c>
      <c r="Q3074">
        <v>8</v>
      </c>
      <c r="R3074">
        <v>618</v>
      </c>
      <c r="S3074">
        <v>615</v>
      </c>
      <c r="T3074">
        <v>4.4951456310679614</v>
      </c>
      <c r="U3074">
        <v>60.58048780487804</v>
      </c>
      <c r="V3074">
        <v>87.033621365466061</v>
      </c>
      <c r="W3074">
        <v>80.153333333333279</v>
      </c>
      <c r="X3074">
        <v>0</v>
      </c>
      <c r="Y3074">
        <v>0</v>
      </c>
      <c r="Z3074">
        <v>0</v>
      </c>
      <c r="AA3074">
        <v>9.6024548577643269</v>
      </c>
      <c r="AB3074">
        <v>2.677751105229722</v>
      </c>
      <c r="AC3074">
        <v>-39.980686796115513</v>
      </c>
      <c r="AD3074">
        <v>6.5814696485623028</v>
      </c>
      <c r="AE3074">
        <v>6.4398766692868952</v>
      </c>
      <c r="AF3074">
        <v>10</v>
      </c>
      <c r="AG3074">
        <v>0</v>
      </c>
      <c r="AH3074">
        <v>0</v>
      </c>
      <c r="AI3074">
        <v>2</v>
      </c>
      <c r="AJ3074">
        <v>56</v>
      </c>
      <c r="AK3074">
        <v>14</v>
      </c>
      <c r="AL3074">
        <v>20</v>
      </c>
      <c r="AM3074">
        <v>0</v>
      </c>
      <c r="AN3074">
        <v>48</v>
      </c>
      <c r="AO3074">
        <v>7</v>
      </c>
      <c r="AP3074">
        <v>6</v>
      </c>
    </row>
    <row r="3075" spans="1:42">
      <c r="A3075">
        <v>16</v>
      </c>
      <c r="B3075">
        <v>341</v>
      </c>
      <c r="C3075">
        <v>2023</v>
      </c>
      <c r="D3075">
        <v>5</v>
      </c>
      <c r="E3075">
        <v>99</v>
      </c>
      <c r="F3075">
        <v>99</v>
      </c>
      <c r="G3075">
        <v>99</v>
      </c>
      <c r="H3075">
        <v>99</v>
      </c>
      <c r="I3075">
        <v>99</v>
      </c>
      <c r="J3075">
        <v>155</v>
      </c>
      <c r="K3075">
        <v>999</v>
      </c>
      <c r="M3075">
        <v>99</v>
      </c>
      <c r="N3075">
        <v>99</v>
      </c>
      <c r="O3075">
        <v>99</v>
      </c>
      <c r="P3075">
        <v>99</v>
      </c>
      <c r="Q3075">
        <v>10</v>
      </c>
      <c r="R3075">
        <v>913</v>
      </c>
      <c r="S3075">
        <v>913</v>
      </c>
      <c r="T3075">
        <v>5.3614457831325311</v>
      </c>
      <c r="U3075">
        <v>59.917853231106257</v>
      </c>
      <c r="V3075">
        <v>87.988949791087933</v>
      </c>
      <c r="W3075">
        <v>81.213800657174176</v>
      </c>
      <c r="X3075">
        <v>0</v>
      </c>
      <c r="Y3075">
        <v>0</v>
      </c>
      <c r="Z3075">
        <v>0</v>
      </c>
      <c r="AA3075">
        <v>11.243869748141304</v>
      </c>
      <c r="AB3075">
        <v>2.4865110339473642</v>
      </c>
      <c r="AC3075">
        <v>-33.639737687580123</v>
      </c>
      <c r="AD3075">
        <v>9.723109691160813</v>
      </c>
      <c r="AE3075">
        <v>9.6868251146607012</v>
      </c>
      <c r="AF3075">
        <v>16</v>
      </c>
      <c r="AG3075">
        <v>0</v>
      </c>
      <c r="AH3075">
        <v>0</v>
      </c>
      <c r="AI3075">
        <v>13</v>
      </c>
      <c r="AJ3075">
        <v>131</v>
      </c>
      <c r="AK3075">
        <v>4</v>
      </c>
      <c r="AL3075">
        <v>15</v>
      </c>
      <c r="AM3075">
        <v>0</v>
      </c>
      <c r="AN3075">
        <v>9</v>
      </c>
      <c r="AO3075">
        <v>4</v>
      </c>
      <c r="AP3075">
        <v>8</v>
      </c>
    </row>
    <row r="3076" spans="1:42">
      <c r="A3076">
        <v>16</v>
      </c>
      <c r="B3076">
        <v>342</v>
      </c>
      <c r="C3076">
        <v>2023</v>
      </c>
      <c r="D3076">
        <v>6</v>
      </c>
      <c r="E3076">
        <v>99</v>
      </c>
      <c r="F3076">
        <v>99</v>
      </c>
      <c r="G3076">
        <v>99</v>
      </c>
      <c r="H3076">
        <v>99</v>
      </c>
      <c r="I3076">
        <v>99</v>
      </c>
      <c r="J3076">
        <v>155</v>
      </c>
      <c r="K3076">
        <v>999</v>
      </c>
      <c r="M3076">
        <v>99</v>
      </c>
      <c r="N3076">
        <v>99</v>
      </c>
      <c r="O3076">
        <v>99</v>
      </c>
      <c r="P3076">
        <v>99</v>
      </c>
      <c r="Q3076">
        <v>12</v>
      </c>
      <c r="R3076">
        <v>851</v>
      </c>
      <c r="S3076">
        <v>848</v>
      </c>
      <c r="T3076">
        <v>4.2773207990599289</v>
      </c>
      <c r="U3076">
        <v>60.674528301886802</v>
      </c>
      <c r="V3076">
        <v>87.654208998548583</v>
      </c>
      <c r="W3076">
        <v>80.800000000000011</v>
      </c>
      <c r="X3076">
        <v>0</v>
      </c>
      <c r="Y3076">
        <v>0</v>
      </c>
      <c r="Z3076">
        <v>0</v>
      </c>
      <c r="AA3076">
        <v>9.6193692179342793</v>
      </c>
      <c r="AB3076">
        <v>2.5730299780738299</v>
      </c>
      <c r="AC3076">
        <v>-47.035596083680623</v>
      </c>
      <c r="AD3076">
        <v>9.0628328008519698</v>
      </c>
      <c r="AE3076">
        <v>8.9513401260768006</v>
      </c>
      <c r="AF3076">
        <v>4</v>
      </c>
      <c r="AG3076">
        <v>0</v>
      </c>
      <c r="AH3076">
        <v>0</v>
      </c>
      <c r="AI3076">
        <v>4</v>
      </c>
      <c r="AJ3076">
        <v>104</v>
      </c>
      <c r="AK3076">
        <v>13</v>
      </c>
      <c r="AL3076">
        <v>17</v>
      </c>
      <c r="AM3076">
        <v>0</v>
      </c>
      <c r="AN3076">
        <v>7</v>
      </c>
      <c r="AO3076">
        <v>11</v>
      </c>
      <c r="AP3076">
        <v>9</v>
      </c>
    </row>
    <row r="3077" spans="1:42">
      <c r="A3077">
        <v>16</v>
      </c>
      <c r="B3077">
        <v>343</v>
      </c>
      <c r="C3077">
        <v>2023</v>
      </c>
      <c r="D3077">
        <v>7</v>
      </c>
      <c r="E3077">
        <v>99</v>
      </c>
      <c r="F3077">
        <v>99</v>
      </c>
      <c r="G3077">
        <v>99</v>
      </c>
      <c r="H3077">
        <v>99</v>
      </c>
      <c r="I3077">
        <v>99</v>
      </c>
      <c r="J3077">
        <v>155</v>
      </c>
      <c r="K3077">
        <v>999</v>
      </c>
      <c r="M3077">
        <v>99</v>
      </c>
      <c r="N3077">
        <v>99</v>
      </c>
      <c r="O3077">
        <v>99</v>
      </c>
      <c r="P3077">
        <v>99</v>
      </c>
      <c r="Q3077">
        <v>11</v>
      </c>
      <c r="R3077">
        <v>986</v>
      </c>
      <c r="S3077">
        <v>983</v>
      </c>
      <c r="T3077">
        <v>5.4279918864097354</v>
      </c>
      <c r="U3077">
        <v>59.930824008138352</v>
      </c>
      <c r="V3077">
        <v>88.057651803299692</v>
      </c>
      <c r="W3077">
        <v>81.196744659206502</v>
      </c>
      <c r="X3077">
        <v>0</v>
      </c>
      <c r="Y3077">
        <v>0</v>
      </c>
      <c r="Z3077">
        <v>0</v>
      </c>
      <c r="AA3077">
        <v>11.134637496110804</v>
      </c>
      <c r="AB3077">
        <v>2.62186130380532</v>
      </c>
      <c r="AC3077">
        <v>-52.118773278102175</v>
      </c>
      <c r="AD3077">
        <v>10.500532481363152</v>
      </c>
      <c r="AE3077">
        <v>10.427326733242394</v>
      </c>
      <c r="AF3077">
        <v>5</v>
      </c>
      <c r="AG3077">
        <v>0</v>
      </c>
      <c r="AH3077">
        <v>0</v>
      </c>
      <c r="AI3077">
        <v>2</v>
      </c>
      <c r="AJ3077">
        <v>144</v>
      </c>
      <c r="AK3077">
        <v>7</v>
      </c>
      <c r="AL3077">
        <v>52</v>
      </c>
      <c r="AM3077">
        <v>0</v>
      </c>
      <c r="AN3077">
        <v>10</v>
      </c>
      <c r="AO3077">
        <v>4</v>
      </c>
      <c r="AP3077">
        <v>8</v>
      </c>
    </row>
    <row r="3078" spans="1:42">
      <c r="A3078">
        <v>16</v>
      </c>
      <c r="B3078">
        <v>344</v>
      </c>
      <c r="C3078">
        <v>2023</v>
      </c>
      <c r="D3078">
        <v>8</v>
      </c>
      <c r="E3078">
        <v>99</v>
      </c>
      <c r="F3078">
        <v>99</v>
      </c>
      <c r="G3078">
        <v>99</v>
      </c>
      <c r="H3078">
        <v>99</v>
      </c>
      <c r="I3078">
        <v>99</v>
      </c>
      <c r="J3078">
        <v>155</v>
      </c>
      <c r="K3078">
        <v>999</v>
      </c>
      <c r="M3078">
        <v>99</v>
      </c>
      <c r="N3078">
        <v>99</v>
      </c>
      <c r="O3078">
        <v>99</v>
      </c>
      <c r="P3078">
        <v>99</v>
      </c>
      <c r="Q3078">
        <v>21</v>
      </c>
      <c r="R3078">
        <v>1367</v>
      </c>
      <c r="S3078">
        <v>1367</v>
      </c>
      <c r="T3078">
        <v>5.8119970738844184</v>
      </c>
      <c r="U3078">
        <v>59.836137527432335</v>
      </c>
      <c r="V3078">
        <v>88.031378864600512</v>
      </c>
      <c r="W3078">
        <v>81.252962692026358</v>
      </c>
      <c r="X3078">
        <v>0</v>
      </c>
      <c r="Y3078">
        <v>0</v>
      </c>
      <c r="Z3078">
        <v>0</v>
      </c>
      <c r="AA3078">
        <v>10.875219830656562</v>
      </c>
      <c r="AB3078">
        <v>2.5139398931755967</v>
      </c>
      <c r="AC3078">
        <v>-36.239337443856925</v>
      </c>
      <c r="AD3078">
        <v>14.558040468583604</v>
      </c>
      <c r="AE3078">
        <v>14.510706781765228</v>
      </c>
      <c r="AF3078">
        <v>26</v>
      </c>
      <c r="AG3078">
        <v>0</v>
      </c>
      <c r="AH3078">
        <v>0</v>
      </c>
      <c r="AI3078">
        <v>2</v>
      </c>
      <c r="AJ3078">
        <v>182</v>
      </c>
      <c r="AK3078">
        <v>17</v>
      </c>
      <c r="AL3078">
        <v>59</v>
      </c>
      <c r="AM3078">
        <v>0</v>
      </c>
      <c r="AN3078">
        <v>14</v>
      </c>
      <c r="AO3078">
        <v>4</v>
      </c>
      <c r="AP3078">
        <v>9</v>
      </c>
    </row>
    <row r="3079" spans="1:42">
      <c r="A3079">
        <v>16</v>
      </c>
      <c r="B3079">
        <v>345</v>
      </c>
      <c r="C3079">
        <v>2023</v>
      </c>
      <c r="D3079">
        <v>9</v>
      </c>
      <c r="E3079">
        <v>99</v>
      </c>
      <c r="F3079">
        <v>99</v>
      </c>
      <c r="G3079">
        <v>99</v>
      </c>
      <c r="H3079">
        <v>99</v>
      </c>
      <c r="I3079">
        <v>99</v>
      </c>
      <c r="J3079">
        <v>155</v>
      </c>
      <c r="K3079">
        <v>999</v>
      </c>
      <c r="M3079">
        <v>99</v>
      </c>
      <c r="N3079">
        <v>99</v>
      </c>
      <c r="O3079">
        <v>99</v>
      </c>
      <c r="P3079">
        <v>99</v>
      </c>
      <c r="Q3079">
        <v>18</v>
      </c>
      <c r="R3079">
        <v>394</v>
      </c>
      <c r="S3079">
        <v>394</v>
      </c>
      <c r="T3079">
        <v>6.6192893401015249</v>
      </c>
      <c r="U3079">
        <v>59.345177664974607</v>
      </c>
      <c r="V3079">
        <v>89.854590251387265</v>
      </c>
      <c r="W3079">
        <v>82.935786802030478</v>
      </c>
      <c r="X3079">
        <v>0</v>
      </c>
      <c r="Y3079">
        <v>0</v>
      </c>
      <c r="Z3079">
        <v>0</v>
      </c>
      <c r="AA3079">
        <v>11.48782907109636</v>
      </c>
      <c r="AB3079">
        <v>2.8253097568660159</v>
      </c>
      <c r="AC3079">
        <v>-32.234825730974762</v>
      </c>
      <c r="AD3079">
        <v>4.1959531416400422</v>
      </c>
      <c r="AE3079">
        <v>4.2689300377383859</v>
      </c>
      <c r="AF3079">
        <v>3</v>
      </c>
      <c r="AG3079">
        <v>0</v>
      </c>
      <c r="AH3079">
        <v>0</v>
      </c>
      <c r="AI3079">
        <v>1</v>
      </c>
      <c r="AJ3079">
        <v>9</v>
      </c>
      <c r="AK3079">
        <v>2</v>
      </c>
      <c r="AL3079">
        <v>56</v>
      </c>
      <c r="AM3079">
        <v>0</v>
      </c>
      <c r="AN3079">
        <v>9</v>
      </c>
      <c r="AO3079">
        <v>3</v>
      </c>
      <c r="AP3079">
        <v>7</v>
      </c>
    </row>
    <row r="3080" spans="1:42">
      <c r="A3080">
        <v>16</v>
      </c>
      <c r="B3080">
        <v>346</v>
      </c>
      <c r="C3080">
        <v>2023</v>
      </c>
      <c r="D3080">
        <v>10</v>
      </c>
      <c r="E3080">
        <v>99</v>
      </c>
      <c r="F3080">
        <v>99</v>
      </c>
      <c r="G3080">
        <v>99</v>
      </c>
      <c r="H3080">
        <v>99</v>
      </c>
      <c r="I3080">
        <v>99</v>
      </c>
      <c r="J3080">
        <v>155</v>
      </c>
      <c r="K3080">
        <v>999</v>
      </c>
      <c r="M3080">
        <v>99</v>
      </c>
      <c r="N3080">
        <v>99</v>
      </c>
      <c r="O3080">
        <v>99</v>
      </c>
      <c r="P3080">
        <v>99</v>
      </c>
      <c r="Q3080">
        <v>22</v>
      </c>
      <c r="R3080">
        <v>1435</v>
      </c>
      <c r="S3080">
        <v>1435</v>
      </c>
      <c r="T3080">
        <v>6.3853658536585369</v>
      </c>
      <c r="U3080">
        <v>59.370731707317077</v>
      </c>
      <c r="V3080">
        <v>89.425785482123388</v>
      </c>
      <c r="W3080">
        <v>82.539999999999978</v>
      </c>
      <c r="X3080">
        <v>0</v>
      </c>
      <c r="Y3080">
        <v>0</v>
      </c>
      <c r="Z3080">
        <v>0</v>
      </c>
      <c r="AA3080">
        <v>11.846237409682177</v>
      </c>
      <c r="AB3080">
        <v>2.6787030420061466</v>
      </c>
      <c r="AC3080">
        <v>-37.712578846643801</v>
      </c>
      <c r="AD3080">
        <v>15.282215122470713</v>
      </c>
      <c r="AE3080">
        <v>15.47380829235874</v>
      </c>
      <c r="AF3080">
        <v>17</v>
      </c>
      <c r="AG3080">
        <v>0</v>
      </c>
      <c r="AH3080">
        <v>0</v>
      </c>
      <c r="AI3080">
        <v>5</v>
      </c>
      <c r="AJ3080">
        <v>143</v>
      </c>
      <c r="AK3080">
        <v>27</v>
      </c>
      <c r="AL3080">
        <v>62</v>
      </c>
      <c r="AM3080">
        <v>0</v>
      </c>
      <c r="AN3080">
        <v>17</v>
      </c>
      <c r="AO3080">
        <v>5</v>
      </c>
      <c r="AP3080">
        <v>9</v>
      </c>
    </row>
    <row r="3081" spans="1:42">
      <c r="A3081">
        <v>16</v>
      </c>
      <c r="B3081">
        <v>347</v>
      </c>
      <c r="C3081">
        <v>2023</v>
      </c>
      <c r="D3081">
        <v>11</v>
      </c>
      <c r="E3081">
        <v>99</v>
      </c>
      <c r="F3081">
        <v>99</v>
      </c>
      <c r="G3081">
        <v>99</v>
      </c>
      <c r="H3081">
        <v>99</v>
      </c>
      <c r="I3081">
        <v>99</v>
      </c>
      <c r="J3081">
        <v>155</v>
      </c>
      <c r="K3081">
        <v>999</v>
      </c>
      <c r="M3081">
        <v>99</v>
      </c>
      <c r="N3081">
        <v>99</v>
      </c>
      <c r="O3081">
        <v>99</v>
      </c>
      <c r="P3081">
        <v>99</v>
      </c>
      <c r="Q3081">
        <v>7</v>
      </c>
      <c r="R3081">
        <v>223</v>
      </c>
      <c r="S3081">
        <v>223</v>
      </c>
      <c r="T3081">
        <v>4.9820627802690574</v>
      </c>
      <c r="U3081">
        <v>60.300448430493262</v>
      </c>
      <c r="V3081">
        <v>83.475603534973217</v>
      </c>
      <c r="W3081">
        <v>77.047982062780292</v>
      </c>
      <c r="X3081">
        <v>0</v>
      </c>
      <c r="Y3081">
        <v>0</v>
      </c>
      <c r="Z3081">
        <v>0</v>
      </c>
      <c r="AA3081">
        <v>8.7784787265813424</v>
      </c>
      <c r="AB3081">
        <v>2.3050635966411477</v>
      </c>
      <c r="AC3081">
        <v>-39.617876970203433</v>
      </c>
      <c r="AD3081">
        <v>2.3748668796592121</v>
      </c>
      <c r="AE3081">
        <v>2.2446414487818411</v>
      </c>
      <c r="AF3081">
        <v>5</v>
      </c>
      <c r="AG3081">
        <v>0</v>
      </c>
      <c r="AH3081">
        <v>0</v>
      </c>
      <c r="AI3081">
        <v>0</v>
      </c>
      <c r="AJ3081">
        <v>13</v>
      </c>
      <c r="AK3081">
        <v>1</v>
      </c>
      <c r="AL3081">
        <v>21</v>
      </c>
      <c r="AM3081">
        <v>0</v>
      </c>
      <c r="AN3081">
        <v>1</v>
      </c>
      <c r="AO3081">
        <v>0</v>
      </c>
      <c r="AP3081">
        <v>4</v>
      </c>
    </row>
    <row r="3082" spans="1:42">
      <c r="A3082">
        <v>16</v>
      </c>
      <c r="B3082">
        <v>348</v>
      </c>
      <c r="C3082">
        <v>2023</v>
      </c>
      <c r="D3082">
        <v>12</v>
      </c>
      <c r="E3082">
        <v>99</v>
      </c>
      <c r="F3082">
        <v>99</v>
      </c>
      <c r="G3082">
        <v>99</v>
      </c>
      <c r="H3082">
        <v>99</v>
      </c>
      <c r="I3082">
        <v>99</v>
      </c>
      <c r="J3082">
        <v>155</v>
      </c>
      <c r="K3082">
        <v>999</v>
      </c>
      <c r="M3082">
        <v>99</v>
      </c>
      <c r="N3082">
        <v>99</v>
      </c>
      <c r="O3082">
        <v>99</v>
      </c>
      <c r="P3082">
        <v>99</v>
      </c>
      <c r="R3082">
        <v>0</v>
      </c>
    </row>
    <row r="3083" spans="1:42">
      <c r="A3083">
        <v>16</v>
      </c>
      <c r="B3083">
        <v>349</v>
      </c>
      <c r="C3083">
        <v>2023</v>
      </c>
      <c r="D3083">
        <v>1</v>
      </c>
      <c r="E3083">
        <v>99</v>
      </c>
      <c r="F3083">
        <v>99</v>
      </c>
      <c r="G3083">
        <v>99</v>
      </c>
      <c r="H3083">
        <v>99</v>
      </c>
      <c r="I3083">
        <v>99</v>
      </c>
      <c r="J3083">
        <v>160</v>
      </c>
      <c r="K3083">
        <v>999</v>
      </c>
      <c r="M3083">
        <v>99</v>
      </c>
      <c r="N3083">
        <v>99</v>
      </c>
      <c r="O3083">
        <v>99</v>
      </c>
      <c r="P3083">
        <v>99</v>
      </c>
      <c r="Q3083">
        <v>73</v>
      </c>
      <c r="R3083">
        <v>11892</v>
      </c>
      <c r="S3083">
        <v>11879</v>
      </c>
      <c r="T3083">
        <v>4.4888160107635375</v>
      </c>
      <c r="U3083">
        <v>60.51864635070293</v>
      </c>
      <c r="V3083">
        <v>95.219392142711428</v>
      </c>
      <c r="W3083">
        <v>87.852032999410866</v>
      </c>
      <c r="X3083">
        <v>1.2277161116717119</v>
      </c>
      <c r="Y3083">
        <v>2.4554322233434238</v>
      </c>
      <c r="Z3083">
        <v>0</v>
      </c>
      <c r="AA3083">
        <v>9.5142569322943444</v>
      </c>
      <c r="AB3083">
        <v>2.7441574027880478</v>
      </c>
      <c r="AC3083">
        <v>-32.954106141325305</v>
      </c>
      <c r="AD3083">
        <v>10.534894845945322</v>
      </c>
      <c r="AE3083">
        <v>10.839798871730737</v>
      </c>
      <c r="AF3083">
        <v>266</v>
      </c>
      <c r="AG3083">
        <v>0</v>
      </c>
      <c r="AH3083">
        <v>0</v>
      </c>
      <c r="AI3083">
        <v>88</v>
      </c>
      <c r="AJ3083">
        <v>713</v>
      </c>
      <c r="AK3083">
        <v>141</v>
      </c>
      <c r="AL3083">
        <v>471</v>
      </c>
      <c r="AM3083">
        <v>0</v>
      </c>
      <c r="AN3083">
        <v>442</v>
      </c>
      <c r="AO3083">
        <v>153</v>
      </c>
      <c r="AP3083">
        <v>40</v>
      </c>
    </row>
    <row r="3084" spans="1:42">
      <c r="A3084">
        <v>16</v>
      </c>
      <c r="B3084">
        <v>350</v>
      </c>
      <c r="C3084">
        <v>2023</v>
      </c>
      <c r="D3084">
        <v>2</v>
      </c>
      <c r="E3084">
        <v>99</v>
      </c>
      <c r="F3084">
        <v>99</v>
      </c>
      <c r="G3084">
        <v>99</v>
      </c>
      <c r="H3084">
        <v>99</v>
      </c>
      <c r="I3084">
        <v>99</v>
      </c>
      <c r="J3084">
        <v>160</v>
      </c>
      <c r="K3084">
        <v>999</v>
      </c>
      <c r="M3084">
        <v>99</v>
      </c>
      <c r="N3084">
        <v>99</v>
      </c>
      <c r="O3084">
        <v>99</v>
      </c>
      <c r="P3084">
        <v>99</v>
      </c>
      <c r="Q3084">
        <v>71</v>
      </c>
      <c r="R3084">
        <v>9135</v>
      </c>
      <c r="S3084">
        <v>9088</v>
      </c>
      <c r="T3084">
        <v>3.9129720853858783</v>
      </c>
      <c r="U3084">
        <v>60.769696302816911</v>
      </c>
      <c r="V3084">
        <v>93.677195554148327</v>
      </c>
      <c r="W3084">
        <v>86.304808538732814</v>
      </c>
      <c r="X3084">
        <v>0.30651340996168575</v>
      </c>
      <c r="Y3084">
        <v>0.61302681992337149</v>
      </c>
      <c r="Z3084">
        <v>0</v>
      </c>
      <c r="AA3084">
        <v>9.0727087950417609</v>
      </c>
      <c r="AB3084">
        <v>2.7100364121079119</v>
      </c>
      <c r="AC3084">
        <v>-27.206904333894457</v>
      </c>
      <c r="AD3084">
        <v>8.0925213940220786</v>
      </c>
      <c r="AE3084">
        <v>8.1469084791239847</v>
      </c>
      <c r="AF3084">
        <v>173</v>
      </c>
      <c r="AG3084">
        <v>0</v>
      </c>
      <c r="AH3084">
        <v>0</v>
      </c>
      <c r="AI3084">
        <v>89</v>
      </c>
      <c r="AJ3084">
        <v>477</v>
      </c>
      <c r="AK3084">
        <v>197</v>
      </c>
      <c r="AL3084">
        <v>589</v>
      </c>
      <c r="AM3084">
        <v>0</v>
      </c>
      <c r="AN3084">
        <v>294</v>
      </c>
      <c r="AO3084">
        <v>126</v>
      </c>
      <c r="AP3084">
        <v>38</v>
      </c>
    </row>
    <row r="3085" spans="1:42">
      <c r="A3085">
        <v>16</v>
      </c>
      <c r="B3085">
        <v>351</v>
      </c>
      <c r="C3085">
        <v>2023</v>
      </c>
      <c r="D3085">
        <v>3</v>
      </c>
      <c r="E3085">
        <v>99</v>
      </c>
      <c r="F3085">
        <v>99</v>
      </c>
      <c r="G3085">
        <v>99</v>
      </c>
      <c r="H3085">
        <v>99</v>
      </c>
      <c r="I3085">
        <v>99</v>
      </c>
      <c r="J3085">
        <v>160</v>
      </c>
      <c r="K3085">
        <v>999</v>
      </c>
      <c r="M3085">
        <v>99</v>
      </c>
      <c r="N3085">
        <v>99</v>
      </c>
      <c r="O3085">
        <v>99</v>
      </c>
      <c r="P3085">
        <v>99</v>
      </c>
      <c r="Q3085">
        <v>74</v>
      </c>
      <c r="R3085">
        <v>11372</v>
      </c>
      <c r="S3085">
        <v>11353</v>
      </c>
      <c r="T3085">
        <v>3.7774358072458658</v>
      </c>
      <c r="U3085">
        <v>60.824011274552973</v>
      </c>
      <c r="V3085">
        <v>92.395517090236893</v>
      </c>
      <c r="W3085">
        <v>85.222549105963026</v>
      </c>
      <c r="X3085">
        <v>1.679563841013014</v>
      </c>
      <c r="Y3085">
        <v>3.3591276820260281</v>
      </c>
      <c r="Z3085">
        <v>0</v>
      </c>
      <c r="AA3085">
        <v>9.5712799066419514</v>
      </c>
      <c r="AB3085">
        <v>2.8476135432048526</v>
      </c>
      <c r="AC3085">
        <v>-27.616581165068439</v>
      </c>
      <c r="AD3085">
        <v>10.074236813663825</v>
      </c>
      <c r="AE3085">
        <v>10.049736709029364</v>
      </c>
      <c r="AF3085">
        <v>247</v>
      </c>
      <c r="AG3085">
        <v>0</v>
      </c>
      <c r="AH3085">
        <v>0</v>
      </c>
      <c r="AI3085">
        <v>81</v>
      </c>
      <c r="AJ3085">
        <v>558</v>
      </c>
      <c r="AK3085">
        <v>175</v>
      </c>
      <c r="AL3085">
        <v>618</v>
      </c>
      <c r="AM3085">
        <v>0</v>
      </c>
      <c r="AN3085">
        <v>342</v>
      </c>
      <c r="AO3085">
        <v>183</v>
      </c>
      <c r="AP3085">
        <v>39</v>
      </c>
    </row>
    <row r="3086" spans="1:42">
      <c r="A3086">
        <v>16</v>
      </c>
      <c r="B3086">
        <v>352</v>
      </c>
      <c r="C3086">
        <v>2023</v>
      </c>
      <c r="D3086">
        <v>4</v>
      </c>
      <c r="E3086">
        <v>99</v>
      </c>
      <c r="F3086">
        <v>99</v>
      </c>
      <c r="G3086">
        <v>99</v>
      </c>
      <c r="H3086">
        <v>99</v>
      </c>
      <c r="I3086">
        <v>99</v>
      </c>
      <c r="J3086">
        <v>160</v>
      </c>
      <c r="K3086">
        <v>999</v>
      </c>
      <c r="M3086">
        <v>99</v>
      </c>
      <c r="N3086">
        <v>99</v>
      </c>
      <c r="O3086">
        <v>99</v>
      </c>
      <c r="P3086">
        <v>99</v>
      </c>
      <c r="Q3086">
        <v>74</v>
      </c>
      <c r="R3086">
        <v>9853</v>
      </c>
      <c r="S3086">
        <v>9823</v>
      </c>
      <c r="T3086">
        <v>4.6356439663046789</v>
      </c>
      <c r="U3086">
        <v>60.377074213580393</v>
      </c>
      <c r="V3086">
        <v>94.967247474226596</v>
      </c>
      <c r="W3086">
        <v>87.562221317316613</v>
      </c>
      <c r="X3086">
        <v>0.11164112453059984</v>
      </c>
      <c r="Y3086">
        <v>0.22328224906119967</v>
      </c>
      <c r="Z3086">
        <v>0</v>
      </c>
      <c r="AA3086">
        <v>8.8507714339581103</v>
      </c>
      <c r="AB3086">
        <v>2.8857105486075945</v>
      </c>
      <c r="AC3086">
        <v>-32.400040884050249</v>
      </c>
      <c r="AD3086">
        <v>8.7285838309030694</v>
      </c>
      <c r="AE3086">
        <v>8.9340924081406552</v>
      </c>
      <c r="AF3086">
        <v>162</v>
      </c>
      <c r="AG3086">
        <v>0</v>
      </c>
      <c r="AH3086">
        <v>0</v>
      </c>
      <c r="AI3086">
        <v>72</v>
      </c>
      <c r="AJ3086">
        <v>508</v>
      </c>
      <c r="AK3086">
        <v>190</v>
      </c>
      <c r="AL3086">
        <v>268</v>
      </c>
      <c r="AM3086">
        <v>0</v>
      </c>
      <c r="AN3086">
        <v>224</v>
      </c>
      <c r="AO3086">
        <v>97</v>
      </c>
      <c r="AP3086">
        <v>40</v>
      </c>
    </row>
    <row r="3087" spans="1:42">
      <c r="A3087">
        <v>16</v>
      </c>
      <c r="B3087">
        <v>353</v>
      </c>
      <c r="C3087">
        <v>2023</v>
      </c>
      <c r="D3087">
        <v>5</v>
      </c>
      <c r="E3087">
        <v>99</v>
      </c>
      <c r="F3087">
        <v>99</v>
      </c>
      <c r="G3087">
        <v>99</v>
      </c>
      <c r="H3087">
        <v>99</v>
      </c>
      <c r="I3087">
        <v>99</v>
      </c>
      <c r="J3087">
        <v>160</v>
      </c>
      <c r="K3087">
        <v>999</v>
      </c>
      <c r="M3087">
        <v>99</v>
      </c>
      <c r="N3087">
        <v>99</v>
      </c>
      <c r="O3087">
        <v>99</v>
      </c>
      <c r="P3087">
        <v>99</v>
      </c>
      <c r="Q3087">
        <v>79</v>
      </c>
      <c r="R3087">
        <v>11883</v>
      </c>
      <c r="S3087">
        <v>11866</v>
      </c>
      <c r="T3087">
        <v>4.4679794664646995</v>
      </c>
      <c r="U3087">
        <v>60.578712287207146</v>
      </c>
      <c r="V3087">
        <v>93.975823200166246</v>
      </c>
      <c r="W3087">
        <v>86.691252317546002</v>
      </c>
      <c r="X3087">
        <v>0.8667844820331565</v>
      </c>
      <c r="Y3087">
        <v>1.733568964066313</v>
      </c>
      <c r="Z3087">
        <v>0</v>
      </c>
      <c r="AA3087">
        <v>8.3099017776122857</v>
      </c>
      <c r="AB3087">
        <v>2.909486027379252</v>
      </c>
      <c r="AC3087">
        <v>-28.140097323663351</v>
      </c>
      <c r="AD3087">
        <v>10.526921918463533</v>
      </c>
      <c r="AE3087">
        <v>10.684867634571956</v>
      </c>
      <c r="AF3087">
        <v>362</v>
      </c>
      <c r="AG3087">
        <v>0</v>
      </c>
      <c r="AH3087">
        <v>0</v>
      </c>
      <c r="AI3087">
        <v>109</v>
      </c>
      <c r="AJ3087">
        <v>858</v>
      </c>
      <c r="AK3087">
        <v>191</v>
      </c>
      <c r="AL3087">
        <v>693</v>
      </c>
      <c r="AM3087">
        <v>0</v>
      </c>
      <c r="AN3087">
        <v>358</v>
      </c>
      <c r="AO3087">
        <v>183</v>
      </c>
      <c r="AP3087">
        <v>44</v>
      </c>
    </row>
    <row r="3088" spans="1:42">
      <c r="A3088">
        <v>16</v>
      </c>
      <c r="B3088">
        <v>354</v>
      </c>
      <c r="C3088">
        <v>2023</v>
      </c>
      <c r="D3088">
        <v>6</v>
      </c>
      <c r="E3088">
        <v>99</v>
      </c>
      <c r="F3088">
        <v>99</v>
      </c>
      <c r="G3088">
        <v>99</v>
      </c>
      <c r="H3088">
        <v>99</v>
      </c>
      <c r="I3088">
        <v>99</v>
      </c>
      <c r="J3088">
        <v>160</v>
      </c>
      <c r="K3088">
        <v>999</v>
      </c>
      <c r="M3088">
        <v>99</v>
      </c>
      <c r="N3088">
        <v>99</v>
      </c>
      <c r="O3088">
        <v>99</v>
      </c>
      <c r="P3088">
        <v>99</v>
      </c>
      <c r="Q3088">
        <v>72</v>
      </c>
      <c r="R3088">
        <v>10855</v>
      </c>
      <c r="S3088">
        <v>10835</v>
      </c>
      <c r="T3088">
        <v>4.0245969599263001</v>
      </c>
      <c r="U3088">
        <v>60.863959390862952</v>
      </c>
      <c r="V3088">
        <v>91.910540306908516</v>
      </c>
      <c r="W3088">
        <v>84.772330410706275</v>
      </c>
      <c r="X3088">
        <v>0.73698756333486859</v>
      </c>
      <c r="Y3088">
        <v>1.4739751266697372</v>
      </c>
      <c r="Z3088">
        <v>0</v>
      </c>
      <c r="AA3088">
        <v>9.222750429643936</v>
      </c>
      <c r="AB3088">
        <v>2.9322684179580807</v>
      </c>
      <c r="AC3088">
        <v>-32.26315352332049</v>
      </c>
      <c r="AD3088">
        <v>9.6162364238762574</v>
      </c>
      <c r="AE3088">
        <v>9.5405313636107909</v>
      </c>
      <c r="AF3088">
        <v>225</v>
      </c>
      <c r="AG3088">
        <v>0</v>
      </c>
      <c r="AH3088">
        <v>0</v>
      </c>
      <c r="AI3088">
        <v>172</v>
      </c>
      <c r="AJ3088">
        <v>758</v>
      </c>
      <c r="AK3088">
        <v>225</v>
      </c>
      <c r="AL3088">
        <v>821</v>
      </c>
      <c r="AM3088">
        <v>0</v>
      </c>
      <c r="AN3088">
        <v>327</v>
      </c>
      <c r="AO3088">
        <v>95</v>
      </c>
      <c r="AP3088">
        <v>40</v>
      </c>
    </row>
    <row r="3089" spans="1:42">
      <c r="A3089">
        <v>16</v>
      </c>
      <c r="B3089">
        <v>355</v>
      </c>
      <c r="C3089">
        <v>2023</v>
      </c>
      <c r="D3089">
        <v>7</v>
      </c>
      <c r="E3089">
        <v>99</v>
      </c>
      <c r="F3089">
        <v>99</v>
      </c>
      <c r="G3089">
        <v>99</v>
      </c>
      <c r="H3089">
        <v>99</v>
      </c>
      <c r="I3089">
        <v>99</v>
      </c>
      <c r="J3089">
        <v>160</v>
      </c>
      <c r="K3089">
        <v>999</v>
      </c>
      <c r="M3089">
        <v>99</v>
      </c>
      <c r="N3089">
        <v>99</v>
      </c>
      <c r="O3089">
        <v>99</v>
      </c>
      <c r="P3089">
        <v>99</v>
      </c>
      <c r="Q3089">
        <v>66</v>
      </c>
      <c r="R3089">
        <v>11027</v>
      </c>
      <c r="S3089">
        <v>10995</v>
      </c>
      <c r="T3089">
        <v>3.7104380157794496</v>
      </c>
      <c r="U3089">
        <v>60.94079126875851</v>
      </c>
      <c r="V3089">
        <v>90.857571919078694</v>
      </c>
      <c r="W3089">
        <v>83.766504774897726</v>
      </c>
      <c r="X3089">
        <v>0.38995193615670631</v>
      </c>
      <c r="Y3089">
        <v>0.77990387231341263</v>
      </c>
      <c r="Z3089">
        <v>0</v>
      </c>
      <c r="AA3089">
        <v>9.2554706646430169</v>
      </c>
      <c r="AB3089">
        <v>2.762156645262265</v>
      </c>
      <c r="AC3089">
        <v>-30.776823250332139</v>
      </c>
      <c r="AD3089">
        <v>9.7686079268616783</v>
      </c>
      <c r="AE3089">
        <v>9.5665457765586233</v>
      </c>
      <c r="AF3089">
        <v>155</v>
      </c>
      <c r="AG3089">
        <v>0</v>
      </c>
      <c r="AH3089">
        <v>0</v>
      </c>
      <c r="AI3089">
        <v>109</v>
      </c>
      <c r="AJ3089">
        <v>530</v>
      </c>
      <c r="AK3089">
        <v>221</v>
      </c>
      <c r="AL3089">
        <v>656</v>
      </c>
      <c r="AM3089">
        <v>0</v>
      </c>
      <c r="AN3089">
        <v>296</v>
      </c>
      <c r="AO3089">
        <v>49</v>
      </c>
      <c r="AP3089">
        <v>36</v>
      </c>
    </row>
    <row r="3090" spans="1:42">
      <c r="A3090">
        <v>16</v>
      </c>
      <c r="B3090">
        <v>356</v>
      </c>
      <c r="C3090">
        <v>2023</v>
      </c>
      <c r="D3090">
        <v>8</v>
      </c>
      <c r="E3090">
        <v>99</v>
      </c>
      <c r="F3090">
        <v>99</v>
      </c>
      <c r="G3090">
        <v>99</v>
      </c>
      <c r="H3090">
        <v>99</v>
      </c>
      <c r="I3090">
        <v>99</v>
      </c>
      <c r="J3090">
        <v>160</v>
      </c>
      <c r="K3090">
        <v>999</v>
      </c>
      <c r="M3090">
        <v>99</v>
      </c>
      <c r="N3090">
        <v>99</v>
      </c>
      <c r="O3090">
        <v>99</v>
      </c>
      <c r="P3090">
        <v>99</v>
      </c>
      <c r="Q3090">
        <v>84</v>
      </c>
      <c r="R3090">
        <v>11757</v>
      </c>
      <c r="S3090">
        <v>11714</v>
      </c>
      <c r="T3090">
        <v>4.4939185166283906</v>
      </c>
      <c r="U3090">
        <v>60.484377667747992</v>
      </c>
      <c r="V3090">
        <v>92.695630844998178</v>
      </c>
      <c r="W3090">
        <v>85.441804678162981</v>
      </c>
      <c r="X3090">
        <v>1.9562813642936123</v>
      </c>
      <c r="Y3090">
        <v>3.9125627285872246</v>
      </c>
      <c r="Z3090">
        <v>0</v>
      </c>
      <c r="AA3090">
        <v>8.5517031615543146</v>
      </c>
      <c r="AB3090">
        <v>2.8471631162589839</v>
      </c>
      <c r="AC3090">
        <v>-28.424173312715553</v>
      </c>
      <c r="AD3090">
        <v>10.415300933718399</v>
      </c>
      <c r="AE3090">
        <v>10.395973367902108</v>
      </c>
      <c r="AF3090">
        <v>209</v>
      </c>
      <c r="AG3090">
        <v>0</v>
      </c>
      <c r="AH3090">
        <v>0</v>
      </c>
      <c r="AI3090">
        <v>46</v>
      </c>
      <c r="AJ3090">
        <v>570</v>
      </c>
      <c r="AK3090">
        <v>165</v>
      </c>
      <c r="AL3090">
        <v>584</v>
      </c>
      <c r="AM3090">
        <v>0</v>
      </c>
      <c r="AN3090">
        <v>166</v>
      </c>
      <c r="AO3090">
        <v>61</v>
      </c>
      <c r="AP3090">
        <v>42</v>
      </c>
    </row>
    <row r="3091" spans="1:42">
      <c r="A3091">
        <v>16</v>
      </c>
      <c r="B3091">
        <v>357</v>
      </c>
      <c r="C3091">
        <v>2023</v>
      </c>
      <c r="D3091">
        <v>9</v>
      </c>
      <c r="E3091">
        <v>99</v>
      </c>
      <c r="F3091">
        <v>99</v>
      </c>
      <c r="G3091">
        <v>99</v>
      </c>
      <c r="H3091">
        <v>99</v>
      </c>
      <c r="I3091">
        <v>99</v>
      </c>
      <c r="J3091">
        <v>160</v>
      </c>
      <c r="K3091">
        <v>999</v>
      </c>
      <c r="M3091">
        <v>99</v>
      </c>
      <c r="N3091">
        <v>99</v>
      </c>
      <c r="O3091">
        <v>99</v>
      </c>
      <c r="P3091">
        <v>99</v>
      </c>
      <c r="Q3091">
        <v>86</v>
      </c>
      <c r="R3091">
        <v>9140</v>
      </c>
      <c r="S3091">
        <v>9104</v>
      </c>
      <c r="T3091">
        <v>4.2481400437636756</v>
      </c>
      <c r="U3091">
        <v>60.560742530755711</v>
      </c>
      <c r="V3091">
        <v>91.158315990304345</v>
      </c>
      <c r="W3091">
        <v>84.011829964850563</v>
      </c>
      <c r="X3091">
        <v>0.39387308533916848</v>
      </c>
      <c r="Y3091">
        <v>0.78774617067833697</v>
      </c>
      <c r="Z3091">
        <v>0</v>
      </c>
      <c r="AA3091">
        <v>10.231851329297577</v>
      </c>
      <c r="AB3091">
        <v>3.0620847586301561</v>
      </c>
      <c r="AC3091">
        <v>-35.889525664164097</v>
      </c>
      <c r="AD3091">
        <v>8.0969507981786251</v>
      </c>
      <c r="AE3091">
        <v>7.944420428810643</v>
      </c>
      <c r="AF3091">
        <v>238</v>
      </c>
      <c r="AG3091">
        <v>0</v>
      </c>
      <c r="AH3091">
        <v>0</v>
      </c>
      <c r="AI3091">
        <v>109</v>
      </c>
      <c r="AJ3091">
        <v>742</v>
      </c>
      <c r="AK3091">
        <v>124</v>
      </c>
      <c r="AL3091">
        <v>933</v>
      </c>
      <c r="AM3091">
        <v>0</v>
      </c>
      <c r="AN3091">
        <v>355</v>
      </c>
      <c r="AO3091">
        <v>150</v>
      </c>
      <c r="AP3091">
        <v>43</v>
      </c>
    </row>
    <row r="3092" spans="1:42">
      <c r="A3092">
        <v>16</v>
      </c>
      <c r="B3092">
        <v>358</v>
      </c>
      <c r="C3092">
        <v>2023</v>
      </c>
      <c r="D3092">
        <v>10</v>
      </c>
      <c r="E3092">
        <v>99</v>
      </c>
      <c r="F3092">
        <v>99</v>
      </c>
      <c r="G3092">
        <v>99</v>
      </c>
      <c r="H3092">
        <v>99</v>
      </c>
      <c r="I3092">
        <v>99</v>
      </c>
      <c r="J3092">
        <v>160</v>
      </c>
      <c r="K3092">
        <v>999</v>
      </c>
      <c r="M3092">
        <v>99</v>
      </c>
      <c r="N3092">
        <v>99</v>
      </c>
      <c r="O3092">
        <v>99</v>
      </c>
      <c r="P3092">
        <v>99</v>
      </c>
      <c r="Q3092">
        <v>87</v>
      </c>
      <c r="R3092">
        <v>11653</v>
      </c>
      <c r="S3092">
        <v>11345</v>
      </c>
      <c r="T3092">
        <v>3.8337767098601216</v>
      </c>
      <c r="U3092">
        <v>60.853591890700763</v>
      </c>
      <c r="V3092">
        <v>92.364112464050962</v>
      </c>
      <c r="W3092">
        <v>84.787342441604309</v>
      </c>
      <c r="X3092">
        <v>0.93538144683772395</v>
      </c>
      <c r="Y3092">
        <v>1.8707628936754479</v>
      </c>
      <c r="Z3092">
        <v>0</v>
      </c>
      <c r="AA3092">
        <v>9.4808823081541576</v>
      </c>
      <c r="AB3092">
        <v>2.8516395372280523</v>
      </c>
      <c r="AC3092">
        <v>-33.755230977692356</v>
      </c>
      <c r="AD3092">
        <v>10.323169327262098</v>
      </c>
      <c r="AE3092">
        <v>9.9913701600552987</v>
      </c>
      <c r="AF3092">
        <v>211</v>
      </c>
      <c r="AG3092">
        <v>0</v>
      </c>
      <c r="AH3092">
        <v>0</v>
      </c>
      <c r="AI3092">
        <v>111</v>
      </c>
      <c r="AJ3092">
        <v>534</v>
      </c>
      <c r="AK3092">
        <v>109</v>
      </c>
      <c r="AL3092">
        <v>692</v>
      </c>
      <c r="AM3092">
        <v>0</v>
      </c>
      <c r="AN3092">
        <v>248</v>
      </c>
      <c r="AO3092">
        <v>114</v>
      </c>
      <c r="AP3092">
        <v>41</v>
      </c>
    </row>
    <row r="3093" spans="1:42">
      <c r="A3093">
        <v>16</v>
      </c>
      <c r="B3093">
        <v>359</v>
      </c>
      <c r="C3093">
        <v>2023</v>
      </c>
      <c r="D3093">
        <v>11</v>
      </c>
      <c r="E3093">
        <v>99</v>
      </c>
      <c r="F3093">
        <v>99</v>
      </c>
      <c r="G3093">
        <v>99</v>
      </c>
      <c r="H3093">
        <v>99</v>
      </c>
      <c r="I3093">
        <v>99</v>
      </c>
      <c r="J3093">
        <v>160</v>
      </c>
      <c r="K3093">
        <v>999</v>
      </c>
      <c r="M3093">
        <v>99</v>
      </c>
      <c r="N3093">
        <v>99</v>
      </c>
      <c r="O3093">
        <v>99</v>
      </c>
      <c r="P3093">
        <v>99</v>
      </c>
      <c r="Q3093">
        <v>52</v>
      </c>
      <c r="R3093">
        <v>4315</v>
      </c>
      <c r="S3093">
        <v>4307</v>
      </c>
      <c r="T3093">
        <v>4.537427578215528</v>
      </c>
      <c r="U3093">
        <v>60.566983979568143</v>
      </c>
      <c r="V3093">
        <v>94.656258890701935</v>
      </c>
      <c r="W3093">
        <v>87.305293707917315</v>
      </c>
      <c r="X3093">
        <v>0.11587485515643103</v>
      </c>
      <c r="Y3093">
        <v>0.23174971031286207</v>
      </c>
      <c r="Z3093">
        <v>0</v>
      </c>
      <c r="AA3093">
        <v>9.3567582443963868</v>
      </c>
      <c r="AB3093">
        <v>2.7438186485119567</v>
      </c>
      <c r="AC3093">
        <v>-30.155391637810975</v>
      </c>
      <c r="AD3093">
        <v>3.8225757871051194</v>
      </c>
      <c r="AE3093">
        <v>3.9057548004658376</v>
      </c>
      <c r="AF3093">
        <v>56</v>
      </c>
      <c r="AG3093">
        <v>0</v>
      </c>
      <c r="AH3093">
        <v>0</v>
      </c>
      <c r="AI3093">
        <v>30</v>
      </c>
      <c r="AJ3093">
        <v>247</v>
      </c>
      <c r="AK3093">
        <v>23</v>
      </c>
      <c r="AL3093">
        <v>494</v>
      </c>
      <c r="AM3093">
        <v>0</v>
      </c>
      <c r="AN3093">
        <v>103</v>
      </c>
      <c r="AO3093">
        <v>69</v>
      </c>
      <c r="AP3093">
        <v>28</v>
      </c>
    </row>
    <row r="3094" spans="1:42">
      <c r="A3094">
        <v>16</v>
      </c>
      <c r="B3094">
        <v>360</v>
      </c>
      <c r="C3094">
        <v>2023</v>
      </c>
      <c r="D3094">
        <v>12</v>
      </c>
      <c r="E3094">
        <v>99</v>
      </c>
      <c r="F3094">
        <v>99</v>
      </c>
      <c r="G3094">
        <v>99</v>
      </c>
      <c r="H3094">
        <v>99</v>
      </c>
      <c r="I3094">
        <v>99</v>
      </c>
      <c r="J3094">
        <v>160</v>
      </c>
      <c r="K3094">
        <v>999</v>
      </c>
      <c r="M3094">
        <v>99</v>
      </c>
      <c r="N3094">
        <v>99</v>
      </c>
      <c r="O3094">
        <v>99</v>
      </c>
      <c r="P3094">
        <v>99</v>
      </c>
      <c r="R3094">
        <v>0</v>
      </c>
    </row>
    <row r="3095" spans="1:42">
      <c r="A3095">
        <v>16</v>
      </c>
      <c r="B3095">
        <v>361</v>
      </c>
      <c r="C3095">
        <v>2023</v>
      </c>
      <c r="D3095">
        <v>1</v>
      </c>
      <c r="E3095">
        <v>99</v>
      </c>
      <c r="F3095">
        <v>99</v>
      </c>
      <c r="G3095">
        <v>99</v>
      </c>
      <c r="H3095">
        <v>99</v>
      </c>
      <c r="I3095">
        <v>99</v>
      </c>
      <c r="J3095">
        <v>171</v>
      </c>
      <c r="K3095">
        <v>999</v>
      </c>
      <c r="M3095">
        <v>99</v>
      </c>
      <c r="N3095">
        <v>99</v>
      </c>
      <c r="O3095">
        <v>99</v>
      </c>
      <c r="P3095">
        <v>99</v>
      </c>
      <c r="Q3095">
        <v>57</v>
      </c>
      <c r="R3095">
        <v>6693</v>
      </c>
      <c r="S3095">
        <v>6681</v>
      </c>
      <c r="T3095">
        <v>3.6544150605109809</v>
      </c>
      <c r="U3095">
        <v>60.815297111210896</v>
      </c>
      <c r="V3095">
        <v>93.569351355041988</v>
      </c>
      <c r="W3095">
        <v>86.308172429276993</v>
      </c>
      <c r="X3095">
        <v>5.9763932466756327E-2</v>
      </c>
      <c r="Y3095">
        <v>0.11952786493351264</v>
      </c>
      <c r="Z3095">
        <v>0</v>
      </c>
      <c r="AA3095">
        <v>9.0407457456779898</v>
      </c>
      <c r="AB3095">
        <v>2.3206535318168435</v>
      </c>
      <c r="AC3095">
        <v>-32.824793816006249</v>
      </c>
      <c r="AD3095">
        <v>9.1445669549534792</v>
      </c>
      <c r="AE3095">
        <v>9.1628832870695991</v>
      </c>
      <c r="AF3095">
        <v>131</v>
      </c>
      <c r="AG3095">
        <v>0</v>
      </c>
      <c r="AH3095">
        <v>0</v>
      </c>
      <c r="AI3095">
        <v>19</v>
      </c>
      <c r="AJ3095">
        <v>707</v>
      </c>
      <c r="AK3095">
        <v>164</v>
      </c>
      <c r="AL3095">
        <v>828</v>
      </c>
      <c r="AM3095">
        <v>1</v>
      </c>
      <c r="AN3095">
        <v>77</v>
      </c>
      <c r="AO3095">
        <v>82</v>
      </c>
      <c r="AP3095">
        <v>26</v>
      </c>
    </row>
    <row r="3096" spans="1:42">
      <c r="A3096">
        <v>16</v>
      </c>
      <c r="B3096">
        <v>362</v>
      </c>
      <c r="C3096">
        <v>2023</v>
      </c>
      <c r="D3096">
        <v>2</v>
      </c>
      <c r="E3096">
        <v>99</v>
      </c>
      <c r="F3096">
        <v>99</v>
      </c>
      <c r="G3096">
        <v>99</v>
      </c>
      <c r="H3096">
        <v>99</v>
      </c>
      <c r="I3096">
        <v>99</v>
      </c>
      <c r="J3096">
        <v>171</v>
      </c>
      <c r="K3096">
        <v>999</v>
      </c>
      <c r="M3096">
        <v>99</v>
      </c>
      <c r="N3096">
        <v>99</v>
      </c>
      <c r="O3096">
        <v>99</v>
      </c>
      <c r="P3096">
        <v>99</v>
      </c>
      <c r="Q3096">
        <v>55</v>
      </c>
      <c r="R3096">
        <v>5966</v>
      </c>
      <c r="S3096">
        <v>5965</v>
      </c>
      <c r="T3096">
        <v>3.4341267180690571</v>
      </c>
      <c r="U3096">
        <v>60.966638725901078</v>
      </c>
      <c r="V3096">
        <v>93.629578100494015</v>
      </c>
      <c r="W3096">
        <v>86.413646269907716</v>
      </c>
      <c r="X3096">
        <v>8.3808246731478395E-2</v>
      </c>
      <c r="Y3096">
        <v>0.16761649346295679</v>
      </c>
      <c r="Z3096">
        <v>0</v>
      </c>
      <c r="AA3096">
        <v>8.318016773851955</v>
      </c>
      <c r="AB3096">
        <v>2.3721053249167023</v>
      </c>
      <c r="AC3096">
        <v>-33.752595885894358</v>
      </c>
      <c r="AD3096">
        <v>8.151275430039215</v>
      </c>
      <c r="AE3096">
        <v>8.1908984430889991</v>
      </c>
      <c r="AF3096">
        <v>132</v>
      </c>
      <c r="AG3096">
        <v>0</v>
      </c>
      <c r="AH3096">
        <v>0</v>
      </c>
      <c r="AI3096">
        <v>33</v>
      </c>
      <c r="AJ3096">
        <v>559</v>
      </c>
      <c r="AK3096">
        <v>73</v>
      </c>
      <c r="AL3096">
        <v>524</v>
      </c>
      <c r="AM3096">
        <v>0</v>
      </c>
      <c r="AN3096">
        <v>82</v>
      </c>
      <c r="AO3096">
        <v>51</v>
      </c>
      <c r="AP3096">
        <v>28</v>
      </c>
    </row>
    <row r="3097" spans="1:42">
      <c r="A3097">
        <v>16</v>
      </c>
      <c r="B3097">
        <v>363</v>
      </c>
      <c r="C3097">
        <v>2023</v>
      </c>
      <c r="D3097">
        <v>3</v>
      </c>
      <c r="E3097">
        <v>99</v>
      </c>
      <c r="F3097">
        <v>99</v>
      </c>
      <c r="G3097">
        <v>99</v>
      </c>
      <c r="H3097">
        <v>99</v>
      </c>
      <c r="I3097">
        <v>99</v>
      </c>
      <c r="J3097">
        <v>171</v>
      </c>
      <c r="K3097">
        <v>999</v>
      </c>
      <c r="M3097">
        <v>99</v>
      </c>
      <c r="N3097">
        <v>99</v>
      </c>
      <c r="O3097">
        <v>99</v>
      </c>
      <c r="P3097">
        <v>99</v>
      </c>
      <c r="Q3097">
        <v>63</v>
      </c>
      <c r="R3097">
        <v>7633</v>
      </c>
      <c r="S3097">
        <v>7600</v>
      </c>
      <c r="T3097">
        <v>3.6820385169658065</v>
      </c>
      <c r="U3097">
        <v>60.765657894736847</v>
      </c>
      <c r="V3097">
        <v>94.132861949022171</v>
      </c>
      <c r="W3097">
        <v>86.736565789473588</v>
      </c>
      <c r="X3097">
        <v>0.1048080702214071</v>
      </c>
      <c r="Y3097">
        <v>0.20961614044281421</v>
      </c>
      <c r="Z3097">
        <v>0</v>
      </c>
      <c r="AA3097">
        <v>8.3546722538571352</v>
      </c>
      <c r="AB3097">
        <v>2.3524241894638762</v>
      </c>
      <c r="AC3097">
        <v>-29.729236419876557</v>
      </c>
      <c r="AD3097">
        <v>10.428877867497368</v>
      </c>
      <c r="AE3097">
        <v>10.475013168493726</v>
      </c>
      <c r="AF3097">
        <v>150</v>
      </c>
      <c r="AG3097">
        <v>0</v>
      </c>
      <c r="AH3097">
        <v>0</v>
      </c>
      <c r="AI3097">
        <v>45</v>
      </c>
      <c r="AJ3097">
        <v>790</v>
      </c>
      <c r="AK3097">
        <v>104</v>
      </c>
      <c r="AL3097">
        <v>812</v>
      </c>
      <c r="AM3097">
        <v>0</v>
      </c>
      <c r="AN3097">
        <v>74</v>
      </c>
      <c r="AO3097">
        <v>61</v>
      </c>
      <c r="AP3097">
        <v>35</v>
      </c>
    </row>
    <row r="3098" spans="1:42">
      <c r="A3098">
        <v>16</v>
      </c>
      <c r="B3098">
        <v>364</v>
      </c>
      <c r="C3098">
        <v>2023</v>
      </c>
      <c r="D3098">
        <v>4</v>
      </c>
      <c r="E3098">
        <v>99</v>
      </c>
      <c r="F3098">
        <v>99</v>
      </c>
      <c r="G3098">
        <v>99</v>
      </c>
      <c r="H3098">
        <v>99</v>
      </c>
      <c r="I3098">
        <v>99</v>
      </c>
      <c r="J3098">
        <v>171</v>
      </c>
      <c r="K3098">
        <v>999</v>
      </c>
      <c r="M3098">
        <v>99</v>
      </c>
      <c r="N3098">
        <v>99</v>
      </c>
      <c r="O3098">
        <v>99</v>
      </c>
      <c r="P3098">
        <v>99</v>
      </c>
      <c r="Q3098">
        <v>55</v>
      </c>
      <c r="R3098">
        <v>5372</v>
      </c>
      <c r="S3098">
        <v>5364</v>
      </c>
      <c r="T3098">
        <v>3.7952345495160098</v>
      </c>
      <c r="U3098">
        <v>60.737509321401937</v>
      </c>
      <c r="V3098">
        <v>95.536553226315803</v>
      </c>
      <c r="W3098">
        <v>88.126472781506322</v>
      </c>
      <c r="X3098">
        <v>0.78183172002978396</v>
      </c>
      <c r="Y3098">
        <v>1.5636634400595679</v>
      </c>
      <c r="Z3098">
        <v>0</v>
      </c>
      <c r="AA3098">
        <v>8.7125264555152402</v>
      </c>
      <c r="AB3098">
        <v>2.4214125706980485</v>
      </c>
      <c r="AC3098">
        <v>-29.995973639276425</v>
      </c>
      <c r="AD3098">
        <v>7.339700236367861</v>
      </c>
      <c r="AE3098">
        <v>7.5116253630115324</v>
      </c>
      <c r="AF3098">
        <v>106</v>
      </c>
      <c r="AG3098">
        <v>0</v>
      </c>
      <c r="AH3098">
        <v>0</v>
      </c>
      <c r="AI3098">
        <v>29</v>
      </c>
      <c r="AJ3098">
        <v>508</v>
      </c>
      <c r="AK3098">
        <v>62</v>
      </c>
      <c r="AL3098">
        <v>577</v>
      </c>
      <c r="AM3098">
        <v>1</v>
      </c>
      <c r="AN3098">
        <v>47</v>
      </c>
      <c r="AO3098">
        <v>44</v>
      </c>
      <c r="AP3098">
        <v>30</v>
      </c>
    </row>
    <row r="3099" spans="1:42">
      <c r="A3099">
        <v>16</v>
      </c>
      <c r="B3099">
        <v>365</v>
      </c>
      <c r="C3099">
        <v>2023</v>
      </c>
      <c r="D3099">
        <v>5</v>
      </c>
      <c r="E3099">
        <v>99</v>
      </c>
      <c r="F3099">
        <v>99</v>
      </c>
      <c r="G3099">
        <v>99</v>
      </c>
      <c r="H3099">
        <v>99</v>
      </c>
      <c r="I3099">
        <v>99</v>
      </c>
      <c r="J3099">
        <v>171</v>
      </c>
      <c r="K3099">
        <v>999</v>
      </c>
      <c r="M3099">
        <v>99</v>
      </c>
      <c r="N3099">
        <v>99</v>
      </c>
      <c r="O3099">
        <v>99</v>
      </c>
      <c r="P3099">
        <v>99</v>
      </c>
      <c r="Q3099">
        <v>60</v>
      </c>
      <c r="R3099">
        <v>7552</v>
      </c>
      <c r="S3099">
        <v>7539</v>
      </c>
      <c r="T3099">
        <v>3.8840042372881354</v>
      </c>
      <c r="U3099">
        <v>60.683247115002011</v>
      </c>
      <c r="V3099">
        <v>93.918931056519995</v>
      </c>
      <c r="W3099">
        <v>86.622323915638816</v>
      </c>
      <c r="X3099">
        <v>0.13241525423728812</v>
      </c>
      <c r="Y3099">
        <v>0.26483050847457623</v>
      </c>
      <c r="Z3099">
        <v>0</v>
      </c>
      <c r="AA3099">
        <v>8.6397462116694541</v>
      </c>
      <c r="AB3099">
        <v>2.3445600185699842</v>
      </c>
      <c r="AC3099">
        <v>-33.27285938105755</v>
      </c>
      <c r="AD3099">
        <v>10.318208522905824</v>
      </c>
      <c r="AE3099">
        <v>10.377251364314445</v>
      </c>
      <c r="AF3099">
        <v>117</v>
      </c>
      <c r="AG3099">
        <v>0</v>
      </c>
      <c r="AH3099">
        <v>0</v>
      </c>
      <c r="AI3099">
        <v>31</v>
      </c>
      <c r="AJ3099">
        <v>636</v>
      </c>
      <c r="AK3099">
        <v>118</v>
      </c>
      <c r="AL3099">
        <v>707</v>
      </c>
      <c r="AM3099">
        <v>0</v>
      </c>
      <c r="AN3099">
        <v>67</v>
      </c>
      <c r="AO3099">
        <v>50</v>
      </c>
      <c r="AP3099">
        <v>30</v>
      </c>
    </row>
    <row r="3100" spans="1:42">
      <c r="A3100">
        <v>16</v>
      </c>
      <c r="B3100">
        <v>366</v>
      </c>
      <c r="C3100">
        <v>2023</v>
      </c>
      <c r="D3100">
        <v>6</v>
      </c>
      <c r="E3100">
        <v>99</v>
      </c>
      <c r="F3100">
        <v>99</v>
      </c>
      <c r="G3100">
        <v>99</v>
      </c>
      <c r="H3100">
        <v>99</v>
      </c>
      <c r="I3100">
        <v>99</v>
      </c>
      <c r="J3100">
        <v>171</v>
      </c>
      <c r="K3100">
        <v>999</v>
      </c>
      <c r="M3100">
        <v>99</v>
      </c>
      <c r="N3100">
        <v>99</v>
      </c>
      <c r="O3100">
        <v>99</v>
      </c>
      <c r="P3100">
        <v>99</v>
      </c>
      <c r="Q3100">
        <v>58</v>
      </c>
      <c r="R3100">
        <v>6210</v>
      </c>
      <c r="S3100">
        <v>6197</v>
      </c>
      <c r="T3100">
        <v>4.0351046698872803</v>
      </c>
      <c r="U3100">
        <v>60.645796353074068</v>
      </c>
      <c r="V3100">
        <v>93.143346368100623</v>
      </c>
      <c r="W3100">
        <v>85.896256253025797</v>
      </c>
      <c r="X3100">
        <v>0.86956521739130432</v>
      </c>
      <c r="Y3100">
        <v>1.7391304347826086</v>
      </c>
      <c r="Z3100">
        <v>0</v>
      </c>
      <c r="AA3100">
        <v>8.8592886750465247</v>
      </c>
      <c r="AB3100">
        <v>2.3309911900714839</v>
      </c>
      <c r="AC3100">
        <v>-32.344374844873357</v>
      </c>
      <c r="AD3100">
        <v>8.4846497520186901</v>
      </c>
      <c r="AE3100">
        <v>8.4585222162834146</v>
      </c>
      <c r="AF3100">
        <v>108</v>
      </c>
      <c r="AG3100">
        <v>0</v>
      </c>
      <c r="AH3100">
        <v>0</v>
      </c>
      <c r="AI3100">
        <v>29</v>
      </c>
      <c r="AJ3100">
        <v>700</v>
      </c>
      <c r="AK3100">
        <v>100</v>
      </c>
      <c r="AL3100">
        <v>831</v>
      </c>
      <c r="AM3100">
        <v>0</v>
      </c>
      <c r="AN3100">
        <v>56</v>
      </c>
      <c r="AO3100">
        <v>42</v>
      </c>
      <c r="AP3100">
        <v>30</v>
      </c>
    </row>
    <row r="3101" spans="1:42">
      <c r="A3101">
        <v>16</v>
      </c>
      <c r="B3101">
        <v>367</v>
      </c>
      <c r="C3101">
        <v>2023</v>
      </c>
      <c r="D3101">
        <v>7</v>
      </c>
      <c r="E3101">
        <v>99</v>
      </c>
      <c r="F3101">
        <v>99</v>
      </c>
      <c r="G3101">
        <v>99</v>
      </c>
      <c r="H3101">
        <v>99</v>
      </c>
      <c r="I3101">
        <v>99</v>
      </c>
      <c r="J3101">
        <v>171</v>
      </c>
      <c r="K3101">
        <v>999</v>
      </c>
      <c r="M3101">
        <v>99</v>
      </c>
      <c r="N3101">
        <v>99</v>
      </c>
      <c r="O3101">
        <v>99</v>
      </c>
      <c r="P3101">
        <v>99</v>
      </c>
      <c r="Q3101">
        <v>59</v>
      </c>
      <c r="R3101">
        <v>7710</v>
      </c>
      <c r="S3101">
        <v>7694</v>
      </c>
      <c r="T3101">
        <v>4.4284046692606998</v>
      </c>
      <c r="U3101">
        <v>60.430465297634512</v>
      </c>
      <c r="V3101">
        <v>94.387291133978692</v>
      </c>
      <c r="W3101">
        <v>87.048648297374726</v>
      </c>
      <c r="X3101">
        <v>3.8910505836575869E-2</v>
      </c>
      <c r="Y3101">
        <v>7.7821011673151738E-2</v>
      </c>
      <c r="Z3101">
        <v>0</v>
      </c>
      <c r="AA3101">
        <v>8.5417365590677061</v>
      </c>
      <c r="AB3101">
        <v>2.5028784815284526</v>
      </c>
      <c r="AC3101">
        <v>-36.297229645187798</v>
      </c>
      <c r="AD3101">
        <v>10.534082059269583</v>
      </c>
      <c r="AE3101">
        <v>10.642728325028003</v>
      </c>
      <c r="AF3101">
        <v>119</v>
      </c>
      <c r="AG3101">
        <v>0</v>
      </c>
      <c r="AH3101">
        <v>0</v>
      </c>
      <c r="AI3101">
        <v>34</v>
      </c>
      <c r="AJ3101">
        <v>1346</v>
      </c>
      <c r="AK3101">
        <v>192</v>
      </c>
      <c r="AL3101">
        <v>1117</v>
      </c>
      <c r="AM3101">
        <v>0</v>
      </c>
      <c r="AN3101">
        <v>70</v>
      </c>
      <c r="AO3101">
        <v>41</v>
      </c>
      <c r="AP3101">
        <v>28</v>
      </c>
    </row>
    <row r="3102" spans="1:42">
      <c r="A3102">
        <v>16</v>
      </c>
      <c r="B3102">
        <v>368</v>
      </c>
      <c r="C3102">
        <v>2023</v>
      </c>
      <c r="D3102">
        <v>8</v>
      </c>
      <c r="E3102">
        <v>99</v>
      </c>
      <c r="F3102">
        <v>99</v>
      </c>
      <c r="G3102">
        <v>99</v>
      </c>
      <c r="H3102">
        <v>99</v>
      </c>
      <c r="I3102">
        <v>99</v>
      </c>
      <c r="J3102">
        <v>171</v>
      </c>
      <c r="K3102">
        <v>999</v>
      </c>
      <c r="M3102">
        <v>99</v>
      </c>
      <c r="N3102">
        <v>99</v>
      </c>
      <c r="O3102">
        <v>99</v>
      </c>
      <c r="P3102">
        <v>99</v>
      </c>
      <c r="Q3102">
        <v>66</v>
      </c>
      <c r="R3102">
        <v>7986</v>
      </c>
      <c r="S3102">
        <v>7965</v>
      </c>
      <c r="T3102">
        <v>4.9320060105184069</v>
      </c>
      <c r="U3102">
        <v>60.203766478342757</v>
      </c>
      <c r="V3102">
        <v>94.100244909507197</v>
      </c>
      <c r="W3102">
        <v>86.768223477715125</v>
      </c>
      <c r="X3102">
        <v>0.12521913348359631</v>
      </c>
      <c r="Y3102">
        <v>0.25043826696719262</v>
      </c>
      <c r="Z3102">
        <v>0</v>
      </c>
      <c r="AA3102">
        <v>8.3976048610690377</v>
      </c>
      <c r="AB3102">
        <v>2.4344845973936375</v>
      </c>
      <c r="AC3102">
        <v>-29.148876669966604</v>
      </c>
      <c r="AD3102">
        <v>10.91117760380375</v>
      </c>
      <c r="AE3102">
        <v>10.982096314874831</v>
      </c>
      <c r="AF3102">
        <v>121</v>
      </c>
      <c r="AG3102">
        <v>0</v>
      </c>
      <c r="AH3102">
        <v>0</v>
      </c>
      <c r="AI3102">
        <v>61</v>
      </c>
      <c r="AJ3102">
        <v>1023</v>
      </c>
      <c r="AK3102">
        <v>310</v>
      </c>
      <c r="AL3102">
        <v>1722</v>
      </c>
      <c r="AM3102">
        <v>0</v>
      </c>
      <c r="AN3102">
        <v>72</v>
      </c>
      <c r="AO3102">
        <v>59</v>
      </c>
      <c r="AP3102">
        <v>34</v>
      </c>
    </row>
    <row r="3103" spans="1:42">
      <c r="A3103">
        <v>16</v>
      </c>
      <c r="B3103">
        <v>369</v>
      </c>
      <c r="C3103">
        <v>2023</v>
      </c>
      <c r="D3103">
        <v>9</v>
      </c>
      <c r="E3103">
        <v>99</v>
      </c>
      <c r="F3103">
        <v>99</v>
      </c>
      <c r="G3103">
        <v>99</v>
      </c>
      <c r="H3103">
        <v>99</v>
      </c>
      <c r="I3103">
        <v>99</v>
      </c>
      <c r="J3103">
        <v>171</v>
      </c>
      <c r="K3103">
        <v>999</v>
      </c>
      <c r="M3103">
        <v>99</v>
      </c>
      <c r="N3103">
        <v>99</v>
      </c>
      <c r="O3103">
        <v>99</v>
      </c>
      <c r="P3103">
        <v>99</v>
      </c>
      <c r="Q3103">
        <v>61</v>
      </c>
      <c r="R3103">
        <v>8476</v>
      </c>
      <c r="S3103">
        <v>8454</v>
      </c>
      <c r="T3103">
        <v>3.7592024539877298</v>
      </c>
      <c r="U3103">
        <v>60.709959782351554</v>
      </c>
      <c r="V3103">
        <v>92.045474059988479</v>
      </c>
      <c r="W3103">
        <v>84.87038088478802</v>
      </c>
      <c r="X3103">
        <v>3.539405379896178E-2</v>
      </c>
      <c r="Y3103">
        <v>7.0788107597923561E-2</v>
      </c>
      <c r="Z3103">
        <v>0</v>
      </c>
      <c r="AA3103">
        <v>8.3916153316775652</v>
      </c>
      <c r="AB3103">
        <v>2.3855595601927639</v>
      </c>
      <c r="AC3103">
        <v>-30.256977484484842</v>
      </c>
      <c r="AD3103">
        <v>11.580658824172373</v>
      </c>
      <c r="AE3103">
        <v>11.401373082829684</v>
      </c>
      <c r="AF3103">
        <v>166</v>
      </c>
      <c r="AG3103">
        <v>0</v>
      </c>
      <c r="AH3103">
        <v>0</v>
      </c>
      <c r="AI3103">
        <v>52</v>
      </c>
      <c r="AJ3103">
        <v>1005</v>
      </c>
      <c r="AK3103">
        <v>243</v>
      </c>
      <c r="AL3103">
        <v>1929</v>
      </c>
      <c r="AM3103">
        <v>0</v>
      </c>
      <c r="AN3103">
        <v>80</v>
      </c>
      <c r="AO3103">
        <v>59</v>
      </c>
      <c r="AP3103">
        <v>30</v>
      </c>
    </row>
    <row r="3104" spans="1:42">
      <c r="A3104">
        <v>16</v>
      </c>
      <c r="B3104">
        <v>370</v>
      </c>
      <c r="C3104">
        <v>2023</v>
      </c>
      <c r="D3104">
        <v>10</v>
      </c>
      <c r="E3104">
        <v>99</v>
      </c>
      <c r="F3104">
        <v>99</v>
      </c>
      <c r="G3104">
        <v>99</v>
      </c>
      <c r="H3104">
        <v>99</v>
      </c>
      <c r="I3104">
        <v>99</v>
      </c>
      <c r="J3104">
        <v>171</v>
      </c>
      <c r="K3104">
        <v>999</v>
      </c>
      <c r="M3104">
        <v>99</v>
      </c>
      <c r="N3104">
        <v>99</v>
      </c>
      <c r="O3104">
        <v>99</v>
      </c>
      <c r="P3104">
        <v>99</v>
      </c>
      <c r="Q3104">
        <v>54</v>
      </c>
      <c r="R3104">
        <v>6570</v>
      </c>
      <c r="S3104">
        <v>6520</v>
      </c>
      <c r="T3104">
        <v>3.3561643835616439</v>
      </c>
      <c r="U3104">
        <v>60.903067484662579</v>
      </c>
      <c r="V3104">
        <v>91.085085311301441</v>
      </c>
      <c r="W3104">
        <v>83.821825153374078</v>
      </c>
      <c r="X3104">
        <v>0.18264840182648404</v>
      </c>
      <c r="Y3104">
        <v>0.36529680365296807</v>
      </c>
      <c r="Z3104">
        <v>0</v>
      </c>
      <c r="AA3104">
        <v>7.9024150253740419</v>
      </c>
      <c r="AB3104">
        <v>2.2332793382842322</v>
      </c>
      <c r="AC3104">
        <v>-27.73282473625784</v>
      </c>
      <c r="AD3104">
        <v>8.9765135057589056</v>
      </c>
      <c r="AE3104">
        <v>8.6844730381010002</v>
      </c>
      <c r="AF3104">
        <v>134</v>
      </c>
      <c r="AG3104">
        <v>0</v>
      </c>
      <c r="AH3104">
        <v>0</v>
      </c>
      <c r="AI3104">
        <v>22</v>
      </c>
      <c r="AJ3104">
        <v>756</v>
      </c>
      <c r="AK3104">
        <v>336</v>
      </c>
      <c r="AL3104">
        <v>1019</v>
      </c>
      <c r="AM3104">
        <v>0</v>
      </c>
      <c r="AN3104">
        <v>52</v>
      </c>
      <c r="AO3104">
        <v>60</v>
      </c>
      <c r="AP3104">
        <v>24</v>
      </c>
    </row>
    <row r="3105" spans="1:42">
      <c r="A3105">
        <v>16</v>
      </c>
      <c r="B3105">
        <v>371</v>
      </c>
      <c r="C3105">
        <v>2023</v>
      </c>
      <c r="D3105">
        <v>11</v>
      </c>
      <c r="E3105">
        <v>99</v>
      </c>
      <c r="F3105">
        <v>99</v>
      </c>
      <c r="G3105">
        <v>99</v>
      </c>
      <c r="H3105">
        <v>99</v>
      </c>
      <c r="I3105">
        <v>99</v>
      </c>
      <c r="J3105">
        <v>171</v>
      </c>
      <c r="K3105">
        <v>999</v>
      </c>
      <c r="M3105">
        <v>99</v>
      </c>
      <c r="N3105">
        <v>99</v>
      </c>
      <c r="O3105">
        <v>99</v>
      </c>
      <c r="P3105">
        <v>99</v>
      </c>
      <c r="Q3105">
        <v>37</v>
      </c>
      <c r="R3105">
        <v>3023</v>
      </c>
      <c r="S3105">
        <v>3020</v>
      </c>
      <c r="T3105">
        <v>3.8885213364207751</v>
      </c>
      <c r="U3105">
        <v>60.709933774834447</v>
      </c>
      <c r="V3105">
        <v>92.895933932684187</v>
      </c>
      <c r="W3105">
        <v>85.70917218543039</v>
      </c>
      <c r="X3105">
        <v>0</v>
      </c>
      <c r="Y3105">
        <v>0</v>
      </c>
      <c r="Z3105">
        <v>0</v>
      </c>
      <c r="AA3105">
        <v>7.6778212436759006</v>
      </c>
      <c r="AB3105">
        <v>2.348023121350217</v>
      </c>
      <c r="AC3105">
        <v>-29.698527489670457</v>
      </c>
      <c r="AD3105">
        <v>4.1302892432129621</v>
      </c>
      <c r="AE3105">
        <v>4.1131353969047852</v>
      </c>
      <c r="AF3105">
        <v>42</v>
      </c>
      <c r="AG3105">
        <v>0</v>
      </c>
      <c r="AH3105">
        <v>0</v>
      </c>
      <c r="AI3105">
        <v>17</v>
      </c>
      <c r="AJ3105">
        <v>325</v>
      </c>
      <c r="AK3105">
        <v>119</v>
      </c>
      <c r="AL3105">
        <v>582</v>
      </c>
      <c r="AM3105">
        <v>0</v>
      </c>
      <c r="AN3105">
        <v>14</v>
      </c>
      <c r="AO3105">
        <v>16</v>
      </c>
      <c r="AP3105">
        <v>20</v>
      </c>
    </row>
    <row r="3106" spans="1:42">
      <c r="A3106">
        <v>16</v>
      </c>
      <c r="B3106">
        <v>372</v>
      </c>
      <c r="C3106">
        <v>2023</v>
      </c>
      <c r="D3106">
        <v>12</v>
      </c>
      <c r="E3106">
        <v>99</v>
      </c>
      <c r="F3106">
        <v>99</v>
      </c>
      <c r="G3106">
        <v>99</v>
      </c>
      <c r="H3106">
        <v>99</v>
      </c>
      <c r="I3106">
        <v>99</v>
      </c>
      <c r="J3106">
        <v>171</v>
      </c>
      <c r="K3106">
        <v>999</v>
      </c>
      <c r="M3106">
        <v>99</v>
      </c>
      <c r="N3106">
        <v>99</v>
      </c>
      <c r="O3106">
        <v>99</v>
      </c>
      <c r="P3106">
        <v>99</v>
      </c>
      <c r="R3106">
        <v>0</v>
      </c>
    </row>
    <row r="3107" spans="1:42">
      <c r="A3107">
        <v>16</v>
      </c>
      <c r="B3107">
        <v>373</v>
      </c>
      <c r="C3107">
        <v>2023</v>
      </c>
      <c r="D3107">
        <v>1</v>
      </c>
      <c r="E3107">
        <v>99</v>
      </c>
      <c r="F3107">
        <v>99</v>
      </c>
      <c r="G3107">
        <v>99</v>
      </c>
      <c r="H3107">
        <v>99</v>
      </c>
      <c r="I3107">
        <v>99</v>
      </c>
      <c r="J3107">
        <v>181</v>
      </c>
      <c r="K3107">
        <v>999</v>
      </c>
      <c r="M3107">
        <v>99</v>
      </c>
      <c r="N3107">
        <v>99</v>
      </c>
      <c r="O3107">
        <v>99</v>
      </c>
      <c r="P3107">
        <v>99</v>
      </c>
      <c r="Q3107">
        <v>12</v>
      </c>
      <c r="R3107">
        <v>728</v>
      </c>
      <c r="S3107">
        <v>728</v>
      </c>
      <c r="T3107">
        <v>2.5219780219780219</v>
      </c>
      <c r="U3107">
        <v>61.75</v>
      </c>
      <c r="V3107">
        <v>91.763896991415962</v>
      </c>
      <c r="W3107">
        <v>84.69807692307694</v>
      </c>
      <c r="X3107">
        <v>0</v>
      </c>
      <c r="Y3107">
        <v>0</v>
      </c>
      <c r="Z3107">
        <v>0</v>
      </c>
      <c r="AA3107">
        <v>9.139198069673478</v>
      </c>
      <c r="AB3107">
        <v>2.5012359582177206</v>
      </c>
      <c r="AC3107">
        <v>-46.298233290539848</v>
      </c>
      <c r="AD3107">
        <v>9.6667109281635906</v>
      </c>
      <c r="AE3107">
        <v>10.018744057178475</v>
      </c>
      <c r="AF3107">
        <v>8</v>
      </c>
      <c r="AG3107">
        <v>0</v>
      </c>
      <c r="AH3107">
        <v>0</v>
      </c>
      <c r="AI3107">
        <v>1</v>
      </c>
      <c r="AJ3107">
        <v>63</v>
      </c>
      <c r="AK3107">
        <v>9</v>
      </c>
      <c r="AL3107">
        <v>146</v>
      </c>
      <c r="AM3107">
        <v>0</v>
      </c>
      <c r="AN3107">
        <v>11</v>
      </c>
      <c r="AO3107">
        <v>17</v>
      </c>
      <c r="AP3107">
        <v>7</v>
      </c>
    </row>
    <row r="3108" spans="1:42">
      <c r="A3108">
        <v>16</v>
      </c>
      <c r="B3108">
        <v>374</v>
      </c>
      <c r="C3108">
        <v>2023</v>
      </c>
      <c r="D3108">
        <v>2</v>
      </c>
      <c r="E3108">
        <v>99</v>
      </c>
      <c r="F3108">
        <v>99</v>
      </c>
      <c r="G3108">
        <v>99</v>
      </c>
      <c r="H3108">
        <v>99</v>
      </c>
      <c r="I3108">
        <v>99</v>
      </c>
      <c r="J3108">
        <v>181</v>
      </c>
      <c r="K3108">
        <v>999</v>
      </c>
      <c r="M3108">
        <v>99</v>
      </c>
      <c r="N3108">
        <v>99</v>
      </c>
      <c r="O3108">
        <v>99</v>
      </c>
      <c r="P3108">
        <v>99</v>
      </c>
      <c r="Q3108">
        <v>11</v>
      </c>
      <c r="R3108">
        <v>637</v>
      </c>
      <c r="S3108">
        <v>637</v>
      </c>
      <c r="T3108">
        <v>2.2103610675039236</v>
      </c>
      <c r="U3108">
        <v>61.646781789638915</v>
      </c>
      <c r="V3108">
        <v>89.621754193801891</v>
      </c>
      <c r="W3108">
        <v>82.720879120879104</v>
      </c>
      <c r="X3108">
        <v>0</v>
      </c>
      <c r="Y3108">
        <v>0</v>
      </c>
      <c r="Z3108">
        <v>0</v>
      </c>
      <c r="AA3108">
        <v>9.6648168602120226</v>
      </c>
      <c r="AB3108">
        <v>2.2044360523141644</v>
      </c>
      <c r="AC3108">
        <v>-40.09039664147987</v>
      </c>
      <c r="AD3108">
        <v>8.4583720621431393</v>
      </c>
      <c r="AE3108">
        <v>8.5617575738274692</v>
      </c>
      <c r="AF3108">
        <v>9</v>
      </c>
      <c r="AG3108">
        <v>0</v>
      </c>
      <c r="AH3108">
        <v>0</v>
      </c>
      <c r="AI3108">
        <v>1</v>
      </c>
      <c r="AJ3108">
        <v>45</v>
      </c>
      <c r="AK3108">
        <v>8</v>
      </c>
      <c r="AL3108">
        <v>26</v>
      </c>
      <c r="AM3108">
        <v>0</v>
      </c>
      <c r="AN3108">
        <v>3</v>
      </c>
      <c r="AO3108">
        <v>5</v>
      </c>
      <c r="AP3108">
        <v>6</v>
      </c>
    </row>
    <row r="3109" spans="1:42">
      <c r="A3109">
        <v>16</v>
      </c>
      <c r="B3109">
        <v>375</v>
      </c>
      <c r="C3109">
        <v>2023</v>
      </c>
      <c r="D3109">
        <v>3</v>
      </c>
      <c r="E3109">
        <v>99</v>
      </c>
      <c r="F3109">
        <v>99</v>
      </c>
      <c r="G3109">
        <v>99</v>
      </c>
      <c r="H3109">
        <v>99</v>
      </c>
      <c r="I3109">
        <v>99</v>
      </c>
      <c r="J3109">
        <v>181</v>
      </c>
      <c r="K3109">
        <v>999</v>
      </c>
      <c r="M3109">
        <v>99</v>
      </c>
      <c r="N3109">
        <v>99</v>
      </c>
      <c r="O3109">
        <v>99</v>
      </c>
      <c r="P3109">
        <v>99</v>
      </c>
      <c r="Q3109">
        <v>11</v>
      </c>
      <c r="R3109">
        <v>843</v>
      </c>
      <c r="S3109">
        <v>843</v>
      </c>
      <c r="T3109">
        <v>3.4519572953736648</v>
      </c>
      <c r="U3109">
        <v>61.172004744958485</v>
      </c>
      <c r="V3109">
        <v>89.83355374513711</v>
      </c>
      <c r="W3109">
        <v>82.916370106761619</v>
      </c>
      <c r="X3109">
        <v>0</v>
      </c>
      <c r="Y3109">
        <v>0</v>
      </c>
      <c r="Z3109">
        <v>0</v>
      </c>
      <c r="AA3109">
        <v>9.1977158243205253</v>
      </c>
      <c r="AB3109">
        <v>2.6016828462061912</v>
      </c>
      <c r="AC3109">
        <v>-49.222077405450527</v>
      </c>
      <c r="AD3109">
        <v>11.193732572035586</v>
      </c>
      <c r="AE3109">
        <v>11.357329062842648</v>
      </c>
      <c r="AF3109">
        <v>7</v>
      </c>
      <c r="AG3109">
        <v>0</v>
      </c>
      <c r="AH3109">
        <v>0</v>
      </c>
      <c r="AI3109">
        <v>1</v>
      </c>
      <c r="AJ3109">
        <v>116</v>
      </c>
      <c r="AK3109">
        <v>41</v>
      </c>
      <c r="AL3109">
        <v>106</v>
      </c>
      <c r="AM3109">
        <v>0</v>
      </c>
      <c r="AN3109">
        <v>5</v>
      </c>
      <c r="AO3109">
        <v>9</v>
      </c>
      <c r="AP3109">
        <v>6</v>
      </c>
    </row>
    <row r="3110" spans="1:42">
      <c r="A3110">
        <v>16</v>
      </c>
      <c r="B3110">
        <v>376</v>
      </c>
      <c r="C3110">
        <v>2023</v>
      </c>
      <c r="D3110">
        <v>4</v>
      </c>
      <c r="E3110">
        <v>99</v>
      </c>
      <c r="F3110">
        <v>99</v>
      </c>
      <c r="G3110">
        <v>99</v>
      </c>
      <c r="H3110">
        <v>99</v>
      </c>
      <c r="I3110">
        <v>99</v>
      </c>
      <c r="J3110">
        <v>181</v>
      </c>
      <c r="K3110">
        <v>999</v>
      </c>
      <c r="M3110">
        <v>99</v>
      </c>
      <c r="N3110">
        <v>99</v>
      </c>
      <c r="O3110">
        <v>99</v>
      </c>
      <c r="P3110">
        <v>99</v>
      </c>
      <c r="Q3110">
        <v>10</v>
      </c>
      <c r="R3110">
        <v>617</v>
      </c>
      <c r="S3110">
        <v>613</v>
      </c>
      <c r="T3110">
        <v>2.7471636952998382</v>
      </c>
      <c r="U3110">
        <v>61.381729200652543</v>
      </c>
      <c r="V3110">
        <v>91.860890528261834</v>
      </c>
      <c r="W3110">
        <v>84.569494290375189</v>
      </c>
      <c r="X3110">
        <v>0</v>
      </c>
      <c r="Y3110">
        <v>0</v>
      </c>
      <c r="Z3110">
        <v>0</v>
      </c>
      <c r="AA3110">
        <v>8.8419436001617928</v>
      </c>
      <c r="AB3110">
        <v>2.4900046080026672</v>
      </c>
      <c r="AC3110">
        <v>-31.063499154998134</v>
      </c>
      <c r="AD3110">
        <v>8.1928030806001857</v>
      </c>
      <c r="AE3110">
        <v>8.4233056743668495</v>
      </c>
      <c r="AF3110">
        <v>15</v>
      </c>
      <c r="AG3110">
        <v>0</v>
      </c>
      <c r="AH3110">
        <v>0</v>
      </c>
      <c r="AI3110">
        <v>4</v>
      </c>
      <c r="AJ3110">
        <v>38</v>
      </c>
      <c r="AK3110">
        <v>9</v>
      </c>
      <c r="AL3110">
        <v>97</v>
      </c>
      <c r="AM3110">
        <v>0</v>
      </c>
      <c r="AN3110">
        <v>1</v>
      </c>
      <c r="AO3110">
        <v>4</v>
      </c>
      <c r="AP3110">
        <v>6</v>
      </c>
    </row>
    <row r="3111" spans="1:42">
      <c r="A3111">
        <v>16</v>
      </c>
      <c r="B3111">
        <v>377</v>
      </c>
      <c r="C3111">
        <v>2023</v>
      </c>
      <c r="D3111">
        <v>5</v>
      </c>
      <c r="E3111">
        <v>99</v>
      </c>
      <c r="F3111">
        <v>99</v>
      </c>
      <c r="G3111">
        <v>99</v>
      </c>
      <c r="H3111">
        <v>99</v>
      </c>
      <c r="I3111">
        <v>99</v>
      </c>
      <c r="J3111">
        <v>181</v>
      </c>
      <c r="K3111">
        <v>999</v>
      </c>
      <c r="M3111">
        <v>99</v>
      </c>
      <c r="N3111">
        <v>99</v>
      </c>
      <c r="O3111">
        <v>99</v>
      </c>
      <c r="P3111">
        <v>99</v>
      </c>
      <c r="Q3111">
        <v>11</v>
      </c>
      <c r="R3111">
        <v>748</v>
      </c>
      <c r="S3111">
        <v>748</v>
      </c>
      <c r="T3111">
        <v>2.667112299465241</v>
      </c>
      <c r="U3111">
        <v>61.582887700534762</v>
      </c>
      <c r="V3111">
        <v>87.601317489469977</v>
      </c>
      <c r="W3111">
        <v>80.856016042780766</v>
      </c>
      <c r="X3111">
        <v>0</v>
      </c>
      <c r="Y3111">
        <v>0</v>
      </c>
      <c r="Z3111">
        <v>0</v>
      </c>
      <c r="AA3111">
        <v>11.149946819362228</v>
      </c>
      <c r="AB3111">
        <v>2.5225880529161193</v>
      </c>
      <c r="AC3111">
        <v>-51.777330133698065</v>
      </c>
      <c r="AD3111">
        <v>9.9322799097065442</v>
      </c>
      <c r="AE3111">
        <v>9.8270301783220173</v>
      </c>
      <c r="AF3111">
        <v>11</v>
      </c>
      <c r="AG3111">
        <v>0</v>
      </c>
      <c r="AH3111">
        <v>0</v>
      </c>
      <c r="AI3111">
        <v>1</v>
      </c>
      <c r="AJ3111">
        <v>112</v>
      </c>
      <c r="AK3111">
        <v>27</v>
      </c>
      <c r="AL3111">
        <v>87</v>
      </c>
      <c r="AM3111">
        <v>0</v>
      </c>
      <c r="AN3111">
        <v>7</v>
      </c>
      <c r="AO3111">
        <v>5</v>
      </c>
      <c r="AP3111">
        <v>5</v>
      </c>
    </row>
    <row r="3112" spans="1:42">
      <c r="A3112">
        <v>16</v>
      </c>
      <c r="B3112">
        <v>378</v>
      </c>
      <c r="C3112">
        <v>2023</v>
      </c>
      <c r="D3112">
        <v>6</v>
      </c>
      <c r="E3112">
        <v>99</v>
      </c>
      <c r="F3112">
        <v>99</v>
      </c>
      <c r="G3112">
        <v>99</v>
      </c>
      <c r="H3112">
        <v>99</v>
      </c>
      <c r="I3112">
        <v>99</v>
      </c>
      <c r="J3112">
        <v>181</v>
      </c>
      <c r="K3112">
        <v>999</v>
      </c>
      <c r="M3112">
        <v>99</v>
      </c>
      <c r="N3112">
        <v>99</v>
      </c>
      <c r="O3112">
        <v>99</v>
      </c>
      <c r="P3112">
        <v>99</v>
      </c>
      <c r="Q3112">
        <v>9</v>
      </c>
      <c r="R3112">
        <v>772</v>
      </c>
      <c r="S3112">
        <v>767</v>
      </c>
      <c r="T3112">
        <v>1.9896373056994825</v>
      </c>
      <c r="U3112">
        <v>62.186440677966104</v>
      </c>
      <c r="V3112">
        <v>89.65408134293672</v>
      </c>
      <c r="W3112">
        <v>82.617601043024749</v>
      </c>
      <c r="X3112">
        <v>0</v>
      </c>
      <c r="Y3112">
        <v>0</v>
      </c>
      <c r="Z3112">
        <v>0</v>
      </c>
      <c r="AA3112">
        <v>10.114898739660783</v>
      </c>
      <c r="AB3112">
        <v>2.4828850882014724</v>
      </c>
      <c r="AC3112">
        <v>-43.630370294831927</v>
      </c>
      <c r="AD3112">
        <v>10.250962687558093</v>
      </c>
      <c r="AE3112">
        <v>10.296184050523163</v>
      </c>
      <c r="AF3112">
        <v>4</v>
      </c>
      <c r="AG3112">
        <v>0</v>
      </c>
      <c r="AH3112">
        <v>0</v>
      </c>
      <c r="AI3112">
        <v>0</v>
      </c>
      <c r="AJ3112">
        <v>67</v>
      </c>
      <c r="AK3112">
        <v>11</v>
      </c>
      <c r="AL3112">
        <v>94</v>
      </c>
      <c r="AM3112">
        <v>0</v>
      </c>
      <c r="AN3112">
        <v>1</v>
      </c>
      <c r="AO3112">
        <v>15</v>
      </c>
      <c r="AP3112">
        <v>6</v>
      </c>
    </row>
    <row r="3113" spans="1:42">
      <c r="A3113">
        <v>16</v>
      </c>
      <c r="B3113">
        <v>379</v>
      </c>
      <c r="C3113">
        <v>2023</v>
      </c>
      <c r="D3113">
        <v>7</v>
      </c>
      <c r="E3113">
        <v>99</v>
      </c>
      <c r="F3113">
        <v>99</v>
      </c>
      <c r="G3113">
        <v>99</v>
      </c>
      <c r="H3113">
        <v>99</v>
      </c>
      <c r="I3113">
        <v>99</v>
      </c>
      <c r="J3113">
        <v>181</v>
      </c>
      <c r="K3113">
        <v>999</v>
      </c>
      <c r="M3113">
        <v>99</v>
      </c>
      <c r="N3113">
        <v>99</v>
      </c>
      <c r="O3113">
        <v>99</v>
      </c>
      <c r="P3113">
        <v>99</v>
      </c>
      <c r="Q3113">
        <v>9</v>
      </c>
      <c r="R3113">
        <v>616</v>
      </c>
      <c r="S3113">
        <v>611</v>
      </c>
      <c r="T3113">
        <v>2.3198051948051943</v>
      </c>
      <c r="U3113">
        <v>61.767594108019608</v>
      </c>
      <c r="V3113">
        <v>86.105047761072257</v>
      </c>
      <c r="W3113">
        <v>79.247626841243886</v>
      </c>
      <c r="X3113">
        <v>0</v>
      </c>
      <c r="Y3113">
        <v>0</v>
      </c>
      <c r="Z3113">
        <v>0</v>
      </c>
      <c r="AA3113">
        <v>11.877281953811618</v>
      </c>
      <c r="AB3113">
        <v>2.6691540932261755</v>
      </c>
      <c r="AC3113">
        <v>-54.960663626052487</v>
      </c>
      <c r="AD3113">
        <v>8.179524631523039</v>
      </c>
      <c r="AE3113">
        <v>7.8674832853574754</v>
      </c>
      <c r="AF3113">
        <v>1</v>
      </c>
      <c r="AG3113">
        <v>0</v>
      </c>
      <c r="AH3113">
        <v>0</v>
      </c>
      <c r="AI3113">
        <v>1</v>
      </c>
      <c r="AJ3113">
        <v>44</v>
      </c>
      <c r="AK3113">
        <v>5</v>
      </c>
      <c r="AL3113">
        <v>57</v>
      </c>
      <c r="AM3113">
        <v>0</v>
      </c>
      <c r="AN3113">
        <v>2</v>
      </c>
      <c r="AO3113">
        <v>1</v>
      </c>
      <c r="AP3113">
        <v>5</v>
      </c>
    </row>
    <row r="3114" spans="1:42">
      <c r="A3114">
        <v>16</v>
      </c>
      <c r="B3114">
        <v>380</v>
      </c>
      <c r="C3114">
        <v>2023</v>
      </c>
      <c r="D3114">
        <v>8</v>
      </c>
      <c r="E3114">
        <v>99</v>
      </c>
      <c r="F3114">
        <v>99</v>
      </c>
      <c r="G3114">
        <v>99</v>
      </c>
      <c r="H3114">
        <v>99</v>
      </c>
      <c r="I3114">
        <v>99</v>
      </c>
      <c r="J3114">
        <v>181</v>
      </c>
      <c r="K3114">
        <v>999</v>
      </c>
      <c r="M3114">
        <v>99</v>
      </c>
      <c r="N3114">
        <v>99</v>
      </c>
      <c r="O3114">
        <v>99</v>
      </c>
      <c r="P3114">
        <v>99</v>
      </c>
      <c r="Q3114">
        <v>11</v>
      </c>
      <c r="R3114">
        <v>766</v>
      </c>
      <c r="S3114">
        <v>761</v>
      </c>
      <c r="T3114">
        <v>1.7297650130548303</v>
      </c>
      <c r="U3114">
        <v>61.960578186596585</v>
      </c>
      <c r="V3114">
        <v>89.750186146699235</v>
      </c>
      <c r="W3114">
        <v>82.6975032851511</v>
      </c>
      <c r="X3114">
        <v>0</v>
      </c>
      <c r="Y3114">
        <v>0</v>
      </c>
      <c r="Z3114">
        <v>0</v>
      </c>
      <c r="AA3114">
        <v>11.091964468199501</v>
      </c>
      <c r="AB3114">
        <v>2.4529253488198046</v>
      </c>
      <c r="AC3114">
        <v>-44.243071786827699</v>
      </c>
      <c r="AD3114">
        <v>10.171291993095204</v>
      </c>
      <c r="AE3114">
        <v>10.225520124839059</v>
      </c>
      <c r="AF3114">
        <v>1</v>
      </c>
      <c r="AG3114">
        <v>0</v>
      </c>
      <c r="AH3114">
        <v>0</v>
      </c>
      <c r="AI3114">
        <v>0</v>
      </c>
      <c r="AJ3114">
        <v>107</v>
      </c>
      <c r="AK3114">
        <v>3</v>
      </c>
      <c r="AL3114">
        <v>212</v>
      </c>
      <c r="AM3114">
        <v>0</v>
      </c>
      <c r="AN3114">
        <v>5</v>
      </c>
      <c r="AO3114">
        <v>1</v>
      </c>
      <c r="AP3114">
        <v>7</v>
      </c>
    </row>
    <row r="3115" spans="1:42">
      <c r="A3115">
        <v>16</v>
      </c>
      <c r="B3115">
        <v>381</v>
      </c>
      <c r="C3115">
        <v>2023</v>
      </c>
      <c r="D3115">
        <v>9</v>
      </c>
      <c r="E3115">
        <v>99</v>
      </c>
      <c r="F3115">
        <v>99</v>
      </c>
      <c r="G3115">
        <v>99</v>
      </c>
      <c r="H3115">
        <v>99</v>
      </c>
      <c r="I3115">
        <v>99</v>
      </c>
      <c r="J3115">
        <v>181</v>
      </c>
      <c r="K3115">
        <v>999</v>
      </c>
      <c r="M3115">
        <v>99</v>
      </c>
      <c r="N3115">
        <v>99</v>
      </c>
      <c r="O3115">
        <v>99</v>
      </c>
      <c r="P3115">
        <v>99</v>
      </c>
      <c r="Q3115">
        <v>12</v>
      </c>
      <c r="R3115">
        <v>676</v>
      </c>
      <c r="S3115">
        <v>674</v>
      </c>
      <c r="T3115">
        <v>1.6434911242603552</v>
      </c>
      <c r="U3115">
        <v>62.234421364985167</v>
      </c>
      <c r="V3115">
        <v>86.844601046130634</v>
      </c>
      <c r="W3115">
        <v>80.055637982195904</v>
      </c>
      <c r="X3115">
        <v>0</v>
      </c>
      <c r="Y3115">
        <v>0</v>
      </c>
      <c r="Z3115">
        <v>0</v>
      </c>
      <c r="AA3115">
        <v>10.035038287704737</v>
      </c>
      <c r="AB3115">
        <v>2.4033117063258302</v>
      </c>
      <c r="AC3115">
        <v>-24.530125514212639</v>
      </c>
      <c r="AD3115">
        <v>8.9762315761519051</v>
      </c>
      <c r="AE3115">
        <v>8.7671850312715129</v>
      </c>
      <c r="AF3115">
        <v>11</v>
      </c>
      <c r="AG3115">
        <v>0</v>
      </c>
      <c r="AH3115">
        <v>0</v>
      </c>
      <c r="AI3115">
        <v>0</v>
      </c>
      <c r="AJ3115">
        <v>102</v>
      </c>
      <c r="AK3115">
        <v>22</v>
      </c>
      <c r="AL3115">
        <v>86</v>
      </c>
      <c r="AM3115">
        <v>0</v>
      </c>
      <c r="AN3115">
        <v>5</v>
      </c>
      <c r="AO3115">
        <v>6</v>
      </c>
      <c r="AP3115">
        <v>6</v>
      </c>
    </row>
    <row r="3116" spans="1:42">
      <c r="A3116">
        <v>16</v>
      </c>
      <c r="B3116">
        <v>382</v>
      </c>
      <c r="C3116">
        <v>2023</v>
      </c>
      <c r="D3116">
        <v>10</v>
      </c>
      <c r="E3116">
        <v>99</v>
      </c>
      <c r="F3116">
        <v>99</v>
      </c>
      <c r="G3116">
        <v>99</v>
      </c>
      <c r="H3116">
        <v>99</v>
      </c>
      <c r="I3116">
        <v>99</v>
      </c>
      <c r="J3116">
        <v>181</v>
      </c>
      <c r="K3116">
        <v>999</v>
      </c>
      <c r="M3116">
        <v>99</v>
      </c>
      <c r="N3116">
        <v>99</v>
      </c>
      <c r="O3116">
        <v>99</v>
      </c>
      <c r="P3116">
        <v>99</v>
      </c>
      <c r="Q3116">
        <v>15</v>
      </c>
      <c r="R3116">
        <v>602</v>
      </c>
      <c r="S3116">
        <v>602</v>
      </c>
      <c r="T3116">
        <v>2.2358803986710969</v>
      </c>
      <c r="U3116">
        <v>61.817275747508305</v>
      </c>
      <c r="V3116">
        <v>87.004495668105221</v>
      </c>
      <c r="W3116">
        <v>80.305149501661091</v>
      </c>
      <c r="X3116">
        <v>0</v>
      </c>
      <c r="Y3116">
        <v>0</v>
      </c>
      <c r="Z3116">
        <v>0</v>
      </c>
      <c r="AA3116">
        <v>9.8910958679684384</v>
      </c>
      <c r="AB3116">
        <v>2.534774863444238</v>
      </c>
      <c r="AC3116">
        <v>-46.82738161255449</v>
      </c>
      <c r="AD3116">
        <v>7.9936263444429692</v>
      </c>
      <c r="AE3116">
        <v>7.8550370754071341</v>
      </c>
      <c r="AF3116">
        <v>3</v>
      </c>
      <c r="AG3116">
        <v>0</v>
      </c>
      <c r="AH3116">
        <v>0</v>
      </c>
      <c r="AI3116">
        <v>0</v>
      </c>
      <c r="AJ3116">
        <v>143</v>
      </c>
      <c r="AK3116">
        <v>5</v>
      </c>
      <c r="AL3116">
        <v>136</v>
      </c>
      <c r="AM3116">
        <v>0</v>
      </c>
      <c r="AN3116">
        <v>3</v>
      </c>
      <c r="AO3116">
        <v>1</v>
      </c>
      <c r="AP3116">
        <v>6</v>
      </c>
    </row>
    <row r="3117" spans="1:42">
      <c r="A3117">
        <v>16</v>
      </c>
      <c r="B3117">
        <v>383</v>
      </c>
      <c r="C3117">
        <v>2023</v>
      </c>
      <c r="D3117">
        <v>11</v>
      </c>
      <c r="E3117">
        <v>99</v>
      </c>
      <c r="F3117">
        <v>99</v>
      </c>
      <c r="G3117">
        <v>99</v>
      </c>
      <c r="H3117">
        <v>99</v>
      </c>
      <c r="I3117">
        <v>99</v>
      </c>
      <c r="J3117">
        <v>181</v>
      </c>
      <c r="K3117">
        <v>999</v>
      </c>
      <c r="M3117">
        <v>99</v>
      </c>
      <c r="N3117">
        <v>99</v>
      </c>
      <c r="O3117">
        <v>99</v>
      </c>
      <c r="P3117">
        <v>99</v>
      </c>
      <c r="Q3117">
        <v>10</v>
      </c>
      <c r="R3117">
        <v>526</v>
      </c>
      <c r="S3117">
        <v>525</v>
      </c>
      <c r="T3117">
        <v>2.4239543726235744</v>
      </c>
      <c r="U3117">
        <v>61.876190476190445</v>
      </c>
      <c r="V3117">
        <v>86.453490171800084</v>
      </c>
      <c r="W3117">
        <v>79.720190476190496</v>
      </c>
      <c r="X3117">
        <v>0</v>
      </c>
      <c r="Y3117">
        <v>0</v>
      </c>
      <c r="Z3117">
        <v>0</v>
      </c>
      <c r="AA3117">
        <v>10.300225238494095</v>
      </c>
      <c r="AB3117">
        <v>2.8555551143934177</v>
      </c>
      <c r="AC3117">
        <v>-23.927256640027878</v>
      </c>
      <c r="AD3117">
        <v>6.9844642145797362</v>
      </c>
      <c r="AE3117">
        <v>6.8004238860642152</v>
      </c>
      <c r="AF3117">
        <v>1</v>
      </c>
      <c r="AG3117">
        <v>0</v>
      </c>
      <c r="AH3117">
        <v>0</v>
      </c>
      <c r="AI3117">
        <v>0</v>
      </c>
      <c r="AJ3117">
        <v>85</v>
      </c>
      <c r="AK3117">
        <v>3</v>
      </c>
      <c r="AL3117">
        <v>80</v>
      </c>
      <c r="AM3117">
        <v>0</v>
      </c>
      <c r="AN3117">
        <v>2</v>
      </c>
      <c r="AO3117">
        <v>2</v>
      </c>
      <c r="AP3117">
        <v>5</v>
      </c>
    </row>
    <row r="3118" spans="1:42">
      <c r="A3118">
        <v>16</v>
      </c>
      <c r="B3118">
        <v>384</v>
      </c>
      <c r="C3118">
        <v>2023</v>
      </c>
      <c r="D3118">
        <v>12</v>
      </c>
      <c r="E3118">
        <v>99</v>
      </c>
      <c r="F3118">
        <v>99</v>
      </c>
      <c r="G3118">
        <v>99</v>
      </c>
      <c r="H3118">
        <v>99</v>
      </c>
      <c r="I3118">
        <v>99</v>
      </c>
      <c r="J3118">
        <v>181</v>
      </c>
      <c r="K3118">
        <v>999</v>
      </c>
      <c r="M3118">
        <v>99</v>
      </c>
      <c r="N3118">
        <v>99</v>
      </c>
      <c r="O3118">
        <v>99</v>
      </c>
      <c r="P3118">
        <v>99</v>
      </c>
      <c r="R3118">
        <v>0</v>
      </c>
    </row>
    <row r="3119" spans="1:42">
      <c r="A3119">
        <v>16</v>
      </c>
      <c r="B3119">
        <v>385</v>
      </c>
      <c r="C3119">
        <v>2023</v>
      </c>
      <c r="D3119">
        <v>1</v>
      </c>
      <c r="E3119">
        <v>99</v>
      </c>
      <c r="F3119">
        <v>99</v>
      </c>
      <c r="G3119">
        <v>99</v>
      </c>
      <c r="H3119">
        <v>99</v>
      </c>
      <c r="I3119">
        <v>99</v>
      </c>
      <c r="J3119">
        <v>470</v>
      </c>
      <c r="K3119">
        <v>999</v>
      </c>
      <c r="M3119">
        <v>99</v>
      </c>
      <c r="N3119">
        <v>99</v>
      </c>
      <c r="O3119">
        <v>99</v>
      </c>
      <c r="P3119">
        <v>99</v>
      </c>
      <c r="Q3119">
        <v>8</v>
      </c>
      <c r="R3119">
        <v>744</v>
      </c>
      <c r="S3119">
        <v>728</v>
      </c>
      <c r="T3119">
        <v>5.2755376344086011</v>
      </c>
      <c r="U3119">
        <v>60.035714285714306</v>
      </c>
      <c r="V3119">
        <v>95.889389591989826</v>
      </c>
      <c r="W3119">
        <v>87.794230769230779</v>
      </c>
      <c r="X3119">
        <v>0</v>
      </c>
      <c r="Y3119">
        <v>0</v>
      </c>
      <c r="Z3119">
        <v>0</v>
      </c>
      <c r="AA3119">
        <v>10.253163259495444</v>
      </c>
      <c r="AB3119">
        <v>2.499195317907188</v>
      </c>
      <c r="AC3119">
        <v>-40.711613386128754</v>
      </c>
      <c r="AD3119">
        <v>10.728190338860852</v>
      </c>
      <c r="AE3119">
        <v>10.606402055624944</v>
      </c>
      <c r="AF3119">
        <v>0</v>
      </c>
      <c r="AG3119">
        <v>0</v>
      </c>
      <c r="AH3119">
        <v>0</v>
      </c>
      <c r="AI3119">
        <v>2</v>
      </c>
      <c r="AJ3119">
        <v>8</v>
      </c>
      <c r="AK3119">
        <v>1</v>
      </c>
      <c r="AL3119">
        <v>26</v>
      </c>
      <c r="AM3119">
        <v>0</v>
      </c>
      <c r="AN3119">
        <v>25</v>
      </c>
      <c r="AO3119">
        <v>3</v>
      </c>
      <c r="AP3119">
        <v>6</v>
      </c>
    </row>
    <row r="3120" spans="1:42">
      <c r="A3120">
        <v>16</v>
      </c>
      <c r="B3120">
        <v>386</v>
      </c>
      <c r="C3120">
        <v>2023</v>
      </c>
      <c r="D3120">
        <v>2</v>
      </c>
      <c r="E3120">
        <v>99</v>
      </c>
      <c r="F3120">
        <v>99</v>
      </c>
      <c r="G3120">
        <v>99</v>
      </c>
      <c r="H3120">
        <v>99</v>
      </c>
      <c r="I3120">
        <v>99</v>
      </c>
      <c r="J3120">
        <v>470</v>
      </c>
      <c r="K3120">
        <v>999</v>
      </c>
      <c r="M3120">
        <v>99</v>
      </c>
      <c r="N3120">
        <v>99</v>
      </c>
      <c r="O3120">
        <v>99</v>
      </c>
      <c r="P3120">
        <v>99</v>
      </c>
      <c r="Q3120">
        <v>7</v>
      </c>
      <c r="R3120">
        <v>475</v>
      </c>
      <c r="S3120">
        <v>469</v>
      </c>
      <c r="T3120">
        <v>3.7831578947368425</v>
      </c>
      <c r="U3120">
        <v>60.69722814498936</v>
      </c>
      <c r="V3120">
        <v>94.65333909311201</v>
      </c>
      <c r="W3120">
        <v>86.892750533049082</v>
      </c>
      <c r="X3120">
        <v>0</v>
      </c>
      <c r="Y3120">
        <v>0</v>
      </c>
      <c r="Z3120">
        <v>0</v>
      </c>
      <c r="AA3120">
        <v>11.069165701242133</v>
      </c>
      <c r="AB3120">
        <v>2.2767043085823158</v>
      </c>
      <c r="AC3120">
        <v>-16.661880255962828</v>
      </c>
      <c r="AD3120">
        <v>6.8493150684931505</v>
      </c>
      <c r="AE3120">
        <v>6.7628089071327917</v>
      </c>
      <c r="AF3120">
        <v>7</v>
      </c>
      <c r="AG3120">
        <v>0</v>
      </c>
      <c r="AH3120">
        <v>0</v>
      </c>
      <c r="AI3120">
        <v>0</v>
      </c>
      <c r="AJ3120">
        <v>18</v>
      </c>
      <c r="AK3120">
        <v>6</v>
      </c>
      <c r="AL3120">
        <v>7</v>
      </c>
      <c r="AM3120">
        <v>0</v>
      </c>
      <c r="AN3120">
        <v>37</v>
      </c>
      <c r="AO3120">
        <v>1</v>
      </c>
      <c r="AP3120">
        <v>6</v>
      </c>
    </row>
    <row r="3121" spans="1:42">
      <c r="A3121">
        <v>16</v>
      </c>
      <c r="B3121">
        <v>387</v>
      </c>
      <c r="C3121">
        <v>2023</v>
      </c>
      <c r="D3121">
        <v>3</v>
      </c>
      <c r="E3121">
        <v>99</v>
      </c>
      <c r="F3121">
        <v>99</v>
      </c>
      <c r="G3121">
        <v>99</v>
      </c>
      <c r="H3121">
        <v>99</v>
      </c>
      <c r="I3121">
        <v>99</v>
      </c>
      <c r="J3121">
        <v>470</v>
      </c>
      <c r="K3121">
        <v>999</v>
      </c>
      <c r="M3121">
        <v>99</v>
      </c>
      <c r="N3121">
        <v>99</v>
      </c>
      <c r="O3121">
        <v>99</v>
      </c>
      <c r="P3121">
        <v>99</v>
      </c>
      <c r="Q3121">
        <v>11</v>
      </c>
      <c r="R3121">
        <v>737</v>
      </c>
      <c r="S3121">
        <v>737</v>
      </c>
      <c r="T3121">
        <v>5.3188602442333792</v>
      </c>
      <c r="U3121">
        <v>60</v>
      </c>
      <c r="V3121">
        <v>99.778758134864887</v>
      </c>
      <c r="W3121">
        <v>92.095793758480383</v>
      </c>
      <c r="X3121">
        <v>0</v>
      </c>
      <c r="Y3121">
        <v>0</v>
      </c>
      <c r="Z3121">
        <v>0</v>
      </c>
      <c r="AA3121">
        <v>11.10870287018875</v>
      </c>
      <c r="AB3121">
        <v>2.7824805660430152</v>
      </c>
      <c r="AC3121">
        <v>-27.536726386061499</v>
      </c>
      <c r="AD3121">
        <v>10.627253064167268</v>
      </c>
      <c r="AE3121">
        <v>11.263620556382165</v>
      </c>
      <c r="AF3121">
        <v>7</v>
      </c>
      <c r="AG3121">
        <v>0</v>
      </c>
      <c r="AH3121">
        <v>0</v>
      </c>
      <c r="AI3121">
        <v>2</v>
      </c>
      <c r="AJ3121">
        <v>24</v>
      </c>
      <c r="AK3121">
        <v>1</v>
      </c>
      <c r="AL3121">
        <v>44</v>
      </c>
      <c r="AM3121">
        <v>0</v>
      </c>
      <c r="AN3121">
        <v>11</v>
      </c>
      <c r="AO3121">
        <v>1</v>
      </c>
      <c r="AP3121">
        <v>10</v>
      </c>
    </row>
    <row r="3122" spans="1:42">
      <c r="A3122">
        <v>16</v>
      </c>
      <c r="B3122">
        <v>388</v>
      </c>
      <c r="C3122">
        <v>2023</v>
      </c>
      <c r="D3122">
        <v>4</v>
      </c>
      <c r="E3122">
        <v>99</v>
      </c>
      <c r="F3122">
        <v>99</v>
      </c>
      <c r="G3122">
        <v>99</v>
      </c>
      <c r="H3122">
        <v>99</v>
      </c>
      <c r="I3122">
        <v>99</v>
      </c>
      <c r="J3122">
        <v>470</v>
      </c>
      <c r="K3122">
        <v>999</v>
      </c>
      <c r="M3122">
        <v>99</v>
      </c>
      <c r="N3122">
        <v>99</v>
      </c>
      <c r="O3122">
        <v>99</v>
      </c>
      <c r="P3122">
        <v>99</v>
      </c>
      <c r="Q3122">
        <v>11</v>
      </c>
      <c r="R3122">
        <v>470</v>
      </c>
      <c r="S3122">
        <v>469</v>
      </c>
      <c r="T3122">
        <v>6.244680851063829</v>
      </c>
      <c r="U3122">
        <v>59.381663113006397</v>
      </c>
      <c r="V3122">
        <v>95.21491751889063</v>
      </c>
      <c r="W3122">
        <v>87.820042643923315</v>
      </c>
      <c r="X3122">
        <v>0</v>
      </c>
      <c r="Y3122">
        <v>0</v>
      </c>
      <c r="Z3122">
        <v>0</v>
      </c>
      <c r="AA3122">
        <v>7.947929099485874</v>
      </c>
      <c r="AB3122">
        <v>3.2053667359747573</v>
      </c>
      <c r="AC3122">
        <v>-3.8389502017167847</v>
      </c>
      <c r="AD3122">
        <v>6.7772170151405904</v>
      </c>
      <c r="AE3122">
        <v>6.8349794772719985</v>
      </c>
      <c r="AF3122">
        <v>2</v>
      </c>
      <c r="AG3122">
        <v>0</v>
      </c>
      <c r="AH3122">
        <v>0</v>
      </c>
      <c r="AI3122">
        <v>0</v>
      </c>
      <c r="AJ3122">
        <v>5</v>
      </c>
      <c r="AK3122">
        <v>1</v>
      </c>
      <c r="AL3122">
        <v>19</v>
      </c>
      <c r="AM3122">
        <v>0</v>
      </c>
      <c r="AN3122">
        <v>3</v>
      </c>
      <c r="AO3122">
        <v>0</v>
      </c>
      <c r="AP3122">
        <v>7</v>
      </c>
    </row>
    <row r="3123" spans="1:42">
      <c r="A3123">
        <v>16</v>
      </c>
      <c r="B3123">
        <v>389</v>
      </c>
      <c r="C3123">
        <v>2023</v>
      </c>
      <c r="D3123">
        <v>5</v>
      </c>
      <c r="E3123">
        <v>99</v>
      </c>
      <c r="F3123">
        <v>99</v>
      </c>
      <c r="G3123">
        <v>99</v>
      </c>
      <c r="H3123">
        <v>99</v>
      </c>
      <c r="I3123">
        <v>99</v>
      </c>
      <c r="J3123">
        <v>470</v>
      </c>
      <c r="K3123">
        <v>999</v>
      </c>
      <c r="M3123">
        <v>99</v>
      </c>
      <c r="N3123">
        <v>99</v>
      </c>
      <c r="O3123">
        <v>99</v>
      </c>
      <c r="P3123">
        <v>99</v>
      </c>
      <c r="Q3123">
        <v>12</v>
      </c>
      <c r="R3123">
        <v>550</v>
      </c>
      <c r="S3123">
        <v>546</v>
      </c>
      <c r="T3123">
        <v>4.492727272727274</v>
      </c>
      <c r="U3123">
        <v>60.159340659340657</v>
      </c>
      <c r="V3123">
        <v>93.975490020993817</v>
      </c>
      <c r="W3123">
        <v>86.478937728937694</v>
      </c>
      <c r="X3123">
        <v>0</v>
      </c>
      <c r="Y3123">
        <v>0</v>
      </c>
      <c r="Z3123">
        <v>0</v>
      </c>
      <c r="AA3123">
        <v>10.938694280910591</v>
      </c>
      <c r="AB3123">
        <v>2.6218081458315434</v>
      </c>
      <c r="AC3123">
        <v>-16.760953625513341</v>
      </c>
      <c r="AD3123">
        <v>7.9307858687815438</v>
      </c>
      <c r="AE3123">
        <v>7.8356263406484068</v>
      </c>
      <c r="AF3123">
        <v>1</v>
      </c>
      <c r="AG3123">
        <v>1</v>
      </c>
      <c r="AH3123">
        <v>0</v>
      </c>
      <c r="AI3123">
        <v>0</v>
      </c>
      <c r="AJ3123">
        <v>31</v>
      </c>
      <c r="AK3123">
        <v>2</v>
      </c>
      <c r="AL3123">
        <v>96</v>
      </c>
      <c r="AM3123">
        <v>0</v>
      </c>
      <c r="AN3123">
        <v>4</v>
      </c>
      <c r="AO3123">
        <v>0</v>
      </c>
      <c r="AP3123">
        <v>8</v>
      </c>
    </row>
    <row r="3124" spans="1:42">
      <c r="A3124">
        <v>16</v>
      </c>
      <c r="B3124">
        <v>390</v>
      </c>
      <c r="C3124">
        <v>2023</v>
      </c>
      <c r="D3124">
        <v>6</v>
      </c>
      <c r="E3124">
        <v>99</v>
      </c>
      <c r="F3124">
        <v>99</v>
      </c>
      <c r="G3124">
        <v>99</v>
      </c>
      <c r="H3124">
        <v>99</v>
      </c>
      <c r="I3124">
        <v>99</v>
      </c>
      <c r="J3124">
        <v>470</v>
      </c>
      <c r="K3124">
        <v>999</v>
      </c>
      <c r="M3124">
        <v>99</v>
      </c>
      <c r="N3124">
        <v>99</v>
      </c>
      <c r="O3124">
        <v>99</v>
      </c>
      <c r="P3124">
        <v>99</v>
      </c>
      <c r="Q3124">
        <v>15</v>
      </c>
      <c r="R3124">
        <v>847</v>
      </c>
      <c r="S3124">
        <v>846</v>
      </c>
      <c r="T3124">
        <v>5.3907910271546635</v>
      </c>
      <c r="U3124">
        <v>59.761229314420781</v>
      </c>
      <c r="V3124">
        <v>92.813418060646114</v>
      </c>
      <c r="W3124">
        <v>85.620803782505931</v>
      </c>
      <c r="X3124">
        <v>0</v>
      </c>
      <c r="Y3124">
        <v>0</v>
      </c>
      <c r="Z3124">
        <v>0</v>
      </c>
      <c r="AA3124">
        <v>10.247859365552868</v>
      </c>
      <c r="AB3124">
        <v>2.8363080590872745</v>
      </c>
      <c r="AC3124">
        <v>-43.782991239080438</v>
      </c>
      <c r="AD3124">
        <v>12.213410237923577</v>
      </c>
      <c r="AE3124">
        <v>12.020440749936689</v>
      </c>
      <c r="AF3124">
        <v>7</v>
      </c>
      <c r="AG3124">
        <v>0</v>
      </c>
      <c r="AH3124">
        <v>0</v>
      </c>
      <c r="AI3124">
        <v>1</v>
      </c>
      <c r="AJ3124">
        <v>26</v>
      </c>
      <c r="AK3124">
        <v>5</v>
      </c>
      <c r="AL3124">
        <v>141</v>
      </c>
      <c r="AM3124">
        <v>0</v>
      </c>
      <c r="AN3124">
        <v>8</v>
      </c>
      <c r="AO3124">
        <v>26</v>
      </c>
      <c r="AP3124">
        <v>11</v>
      </c>
    </row>
    <row r="3125" spans="1:42">
      <c r="A3125">
        <v>16</v>
      </c>
      <c r="B3125">
        <v>391</v>
      </c>
      <c r="C3125">
        <v>2023</v>
      </c>
      <c r="D3125">
        <v>7</v>
      </c>
      <c r="E3125">
        <v>99</v>
      </c>
      <c r="F3125">
        <v>99</v>
      </c>
      <c r="G3125">
        <v>99</v>
      </c>
      <c r="H3125">
        <v>99</v>
      </c>
      <c r="I3125">
        <v>99</v>
      </c>
      <c r="J3125">
        <v>470</v>
      </c>
      <c r="K3125">
        <v>999</v>
      </c>
      <c r="M3125">
        <v>99</v>
      </c>
      <c r="N3125">
        <v>99</v>
      </c>
      <c r="O3125">
        <v>99</v>
      </c>
      <c r="P3125">
        <v>99</v>
      </c>
      <c r="Q3125">
        <v>17</v>
      </c>
      <c r="R3125">
        <v>585</v>
      </c>
      <c r="S3125">
        <v>584</v>
      </c>
      <c r="T3125">
        <v>6.941880341880343</v>
      </c>
      <c r="U3125">
        <v>59.263698630136986</v>
      </c>
      <c r="V3125">
        <v>92.770188040784348</v>
      </c>
      <c r="W3125">
        <v>85.602397260273932</v>
      </c>
      <c r="X3125">
        <v>0</v>
      </c>
      <c r="Y3125">
        <v>0</v>
      </c>
      <c r="Z3125">
        <v>0</v>
      </c>
      <c r="AA3125">
        <v>10.908184422892303</v>
      </c>
      <c r="AB3125">
        <v>2.88459251738754</v>
      </c>
      <c r="AC3125">
        <v>-19.926421507376038</v>
      </c>
      <c r="AD3125">
        <v>8.4354722422494604</v>
      </c>
      <c r="AE3125">
        <v>8.2960145051395617</v>
      </c>
      <c r="AF3125">
        <v>3</v>
      </c>
      <c r="AG3125">
        <v>0</v>
      </c>
      <c r="AH3125">
        <v>0</v>
      </c>
      <c r="AI3125">
        <v>1</v>
      </c>
      <c r="AJ3125">
        <v>23</v>
      </c>
      <c r="AK3125">
        <v>6</v>
      </c>
      <c r="AL3125">
        <v>107</v>
      </c>
      <c r="AM3125">
        <v>0</v>
      </c>
      <c r="AN3125">
        <v>7</v>
      </c>
      <c r="AO3125">
        <v>4</v>
      </c>
      <c r="AP3125">
        <v>12</v>
      </c>
    </row>
    <row r="3126" spans="1:42">
      <c r="A3126">
        <v>16</v>
      </c>
      <c r="B3126">
        <v>392</v>
      </c>
      <c r="C3126">
        <v>2023</v>
      </c>
      <c r="D3126">
        <v>8</v>
      </c>
      <c r="E3126">
        <v>99</v>
      </c>
      <c r="F3126">
        <v>99</v>
      </c>
      <c r="G3126">
        <v>99</v>
      </c>
      <c r="H3126">
        <v>99</v>
      </c>
      <c r="I3126">
        <v>99</v>
      </c>
      <c r="J3126">
        <v>470</v>
      </c>
      <c r="K3126">
        <v>999</v>
      </c>
      <c r="M3126">
        <v>99</v>
      </c>
      <c r="N3126">
        <v>99</v>
      </c>
      <c r="O3126">
        <v>99</v>
      </c>
      <c r="P3126">
        <v>99</v>
      </c>
      <c r="Q3126">
        <v>20</v>
      </c>
      <c r="R3126">
        <v>789</v>
      </c>
      <c r="S3126">
        <v>789</v>
      </c>
      <c r="T3126">
        <v>6.6197718631178715</v>
      </c>
      <c r="U3126">
        <v>59.143219264892274</v>
      </c>
      <c r="V3126">
        <v>92.490185335469988</v>
      </c>
      <c r="W3126">
        <v>85.368441064638716</v>
      </c>
      <c r="X3126">
        <v>0</v>
      </c>
      <c r="Y3126">
        <v>0</v>
      </c>
      <c r="Z3126">
        <v>0</v>
      </c>
      <c r="AA3126">
        <v>11.682314918441348</v>
      </c>
      <c r="AB3126">
        <v>3.3051053612183692</v>
      </c>
      <c r="AC3126">
        <v>-41.479480334254994</v>
      </c>
      <c r="AD3126">
        <v>11.377072819033883</v>
      </c>
      <c r="AE3126">
        <v>11.177510395781477</v>
      </c>
      <c r="AF3126">
        <v>2</v>
      </c>
      <c r="AG3126">
        <v>0</v>
      </c>
      <c r="AH3126">
        <v>0</v>
      </c>
      <c r="AI3126">
        <v>2</v>
      </c>
      <c r="AJ3126">
        <v>77</v>
      </c>
      <c r="AK3126">
        <v>11</v>
      </c>
      <c r="AL3126">
        <v>95</v>
      </c>
      <c r="AM3126">
        <v>0</v>
      </c>
      <c r="AN3126">
        <v>4</v>
      </c>
      <c r="AO3126">
        <v>2</v>
      </c>
      <c r="AP3126">
        <v>14</v>
      </c>
    </row>
    <row r="3127" spans="1:42">
      <c r="A3127">
        <v>16</v>
      </c>
      <c r="B3127">
        <v>393</v>
      </c>
      <c r="C3127">
        <v>2023</v>
      </c>
      <c r="D3127">
        <v>9</v>
      </c>
      <c r="E3127">
        <v>99</v>
      </c>
      <c r="F3127">
        <v>99</v>
      </c>
      <c r="G3127">
        <v>99</v>
      </c>
      <c r="H3127">
        <v>99</v>
      </c>
      <c r="I3127">
        <v>99</v>
      </c>
      <c r="J3127">
        <v>470</v>
      </c>
      <c r="K3127">
        <v>999</v>
      </c>
      <c r="M3127">
        <v>99</v>
      </c>
      <c r="N3127">
        <v>99</v>
      </c>
      <c r="O3127">
        <v>99</v>
      </c>
      <c r="P3127">
        <v>99</v>
      </c>
      <c r="Q3127">
        <v>24</v>
      </c>
      <c r="R3127">
        <v>820</v>
      </c>
      <c r="S3127">
        <v>816</v>
      </c>
      <c r="T3127">
        <v>7.204878048780488</v>
      </c>
      <c r="U3127">
        <v>58.63602941176471</v>
      </c>
      <c r="V3127">
        <v>94.767568457502165</v>
      </c>
      <c r="W3127">
        <v>87.364705882352894</v>
      </c>
      <c r="X3127">
        <v>0</v>
      </c>
      <c r="Y3127">
        <v>0</v>
      </c>
      <c r="Z3127">
        <v>0</v>
      </c>
      <c r="AA3127">
        <v>12.010673537944138</v>
      </c>
      <c r="AB3127">
        <v>3.2082347964167575</v>
      </c>
      <c r="AC3127">
        <v>-26.306294717450697</v>
      </c>
      <c r="AD3127">
        <v>11.824080749819752</v>
      </c>
      <c r="AE3127">
        <v>11.830331287643112</v>
      </c>
      <c r="AF3127">
        <v>0</v>
      </c>
      <c r="AG3127">
        <v>0</v>
      </c>
      <c r="AH3127">
        <v>0</v>
      </c>
      <c r="AI3127">
        <v>0</v>
      </c>
      <c r="AJ3127">
        <v>14</v>
      </c>
      <c r="AK3127">
        <v>2</v>
      </c>
      <c r="AL3127">
        <v>106</v>
      </c>
      <c r="AM3127">
        <v>0</v>
      </c>
      <c r="AN3127">
        <v>4</v>
      </c>
      <c r="AO3127">
        <v>2</v>
      </c>
      <c r="AP3127">
        <v>10</v>
      </c>
    </row>
    <row r="3128" spans="1:42">
      <c r="A3128">
        <v>16</v>
      </c>
      <c r="B3128">
        <v>394</v>
      </c>
      <c r="C3128">
        <v>2023</v>
      </c>
      <c r="D3128">
        <v>10</v>
      </c>
      <c r="E3128">
        <v>99</v>
      </c>
      <c r="F3128">
        <v>99</v>
      </c>
      <c r="G3128">
        <v>99</v>
      </c>
      <c r="H3128">
        <v>99</v>
      </c>
      <c r="I3128">
        <v>99</v>
      </c>
      <c r="J3128">
        <v>470</v>
      </c>
      <c r="K3128">
        <v>999</v>
      </c>
      <c r="M3128">
        <v>99</v>
      </c>
      <c r="N3128">
        <v>99</v>
      </c>
      <c r="O3128">
        <v>99</v>
      </c>
      <c r="P3128">
        <v>99</v>
      </c>
      <c r="Q3128">
        <v>39</v>
      </c>
      <c r="R3128">
        <v>652</v>
      </c>
      <c r="S3128">
        <v>650</v>
      </c>
      <c r="T3128">
        <v>7.3266871165644147</v>
      </c>
      <c r="U3128">
        <v>58.44</v>
      </c>
      <c r="V3128">
        <v>97.869989165763897</v>
      </c>
      <c r="W3128">
        <v>90.225692307692384</v>
      </c>
      <c r="X3128">
        <v>0</v>
      </c>
      <c r="Y3128">
        <v>0</v>
      </c>
      <c r="Z3128">
        <v>0</v>
      </c>
      <c r="AA3128">
        <v>13.321183877768144</v>
      </c>
      <c r="AB3128">
        <v>3.6021702859846871</v>
      </c>
      <c r="AC3128">
        <v>-28.902351050124874</v>
      </c>
      <c r="AD3128">
        <v>9.4015861571737513</v>
      </c>
      <c r="AE3128">
        <v>9.7322735704369272</v>
      </c>
      <c r="AF3128">
        <v>5</v>
      </c>
      <c r="AG3128">
        <v>0</v>
      </c>
      <c r="AH3128">
        <v>0</v>
      </c>
      <c r="AI3128">
        <v>2</v>
      </c>
      <c r="AJ3128">
        <v>39</v>
      </c>
      <c r="AK3128">
        <v>12</v>
      </c>
      <c r="AL3128">
        <v>73</v>
      </c>
      <c r="AM3128">
        <v>0</v>
      </c>
      <c r="AN3128">
        <v>5</v>
      </c>
      <c r="AO3128">
        <v>1</v>
      </c>
      <c r="AP3128">
        <v>17</v>
      </c>
    </row>
    <row r="3129" spans="1:42">
      <c r="A3129">
        <v>16</v>
      </c>
      <c r="B3129">
        <v>395</v>
      </c>
      <c r="C3129">
        <v>2023</v>
      </c>
      <c r="D3129">
        <v>11</v>
      </c>
      <c r="E3129">
        <v>99</v>
      </c>
      <c r="F3129">
        <v>99</v>
      </c>
      <c r="G3129">
        <v>99</v>
      </c>
      <c r="H3129">
        <v>99</v>
      </c>
      <c r="I3129">
        <v>99</v>
      </c>
      <c r="J3129">
        <v>470</v>
      </c>
      <c r="K3129">
        <v>999</v>
      </c>
      <c r="M3129">
        <v>99</v>
      </c>
      <c r="N3129">
        <v>99</v>
      </c>
      <c r="O3129">
        <v>99</v>
      </c>
      <c r="P3129">
        <v>99</v>
      </c>
      <c r="Q3129">
        <v>13</v>
      </c>
      <c r="R3129">
        <v>266</v>
      </c>
      <c r="S3129">
        <v>257</v>
      </c>
      <c r="T3129">
        <v>6.5413533834586479</v>
      </c>
      <c r="U3129">
        <v>59.089494163424142</v>
      </c>
      <c r="V3129">
        <v>93.08632399003416</v>
      </c>
      <c r="W3129">
        <v>85.348638132295747</v>
      </c>
      <c r="X3129">
        <v>0</v>
      </c>
      <c r="Y3129">
        <v>0</v>
      </c>
      <c r="Z3129">
        <v>0</v>
      </c>
      <c r="AA3129">
        <v>8.3665728316241417</v>
      </c>
      <c r="AB3129">
        <v>3.0167764602394764</v>
      </c>
      <c r="AC3129">
        <v>-11.297248440833719</v>
      </c>
      <c r="AD3129">
        <v>3.8356164383561642</v>
      </c>
      <c r="AE3129">
        <v>3.6399921540019409</v>
      </c>
      <c r="AF3129">
        <v>0</v>
      </c>
      <c r="AG3129">
        <v>0</v>
      </c>
      <c r="AH3129">
        <v>0</v>
      </c>
      <c r="AI3129">
        <v>0</v>
      </c>
      <c r="AJ3129">
        <v>6</v>
      </c>
      <c r="AK3129">
        <v>6</v>
      </c>
      <c r="AL3129">
        <v>22</v>
      </c>
      <c r="AM3129">
        <v>0</v>
      </c>
      <c r="AN3129">
        <v>2</v>
      </c>
      <c r="AO3129">
        <v>1</v>
      </c>
      <c r="AP3129">
        <v>7</v>
      </c>
    </row>
    <row r="3130" spans="1:42">
      <c r="A3130">
        <v>16</v>
      </c>
      <c r="B3130">
        <v>396</v>
      </c>
      <c r="C3130">
        <v>2023</v>
      </c>
      <c r="D3130">
        <v>12</v>
      </c>
      <c r="E3130">
        <v>99</v>
      </c>
      <c r="F3130">
        <v>99</v>
      </c>
      <c r="G3130">
        <v>99</v>
      </c>
      <c r="H3130">
        <v>99</v>
      </c>
      <c r="I3130">
        <v>99</v>
      </c>
      <c r="J3130">
        <v>470</v>
      </c>
      <c r="K3130">
        <v>999</v>
      </c>
      <c r="M3130">
        <v>99</v>
      </c>
      <c r="N3130">
        <v>99</v>
      </c>
      <c r="O3130">
        <v>99</v>
      </c>
      <c r="P3130">
        <v>99</v>
      </c>
      <c r="R3130">
        <v>0</v>
      </c>
    </row>
    <row r="3131" spans="1:42">
      <c r="A3131">
        <v>16</v>
      </c>
      <c r="B3131">
        <v>397</v>
      </c>
      <c r="C3131">
        <v>2023</v>
      </c>
      <c r="D3131">
        <v>1</v>
      </c>
      <c r="E3131">
        <v>99</v>
      </c>
      <c r="F3131">
        <v>99</v>
      </c>
      <c r="G3131">
        <v>99</v>
      </c>
      <c r="H3131">
        <v>99</v>
      </c>
      <c r="I3131">
        <v>99</v>
      </c>
      <c r="J3131">
        <v>643</v>
      </c>
      <c r="K3131">
        <v>999</v>
      </c>
      <c r="M3131">
        <v>99</v>
      </c>
      <c r="N3131">
        <v>99</v>
      </c>
      <c r="O3131">
        <v>99</v>
      </c>
      <c r="P3131">
        <v>99</v>
      </c>
      <c r="Q3131">
        <v>52</v>
      </c>
      <c r="R3131">
        <v>5429</v>
      </c>
      <c r="S3131">
        <v>5427</v>
      </c>
      <c r="T3131">
        <v>3.6430281819856321</v>
      </c>
      <c r="U3131">
        <v>60.871015293900861</v>
      </c>
      <c r="V3131">
        <v>87.255748064380995</v>
      </c>
      <c r="W3131">
        <v>80.523014556845354</v>
      </c>
      <c r="X3131">
        <v>2.4129673973107391</v>
      </c>
      <c r="Y3131">
        <v>4.8259347946214781</v>
      </c>
      <c r="Z3131">
        <v>0</v>
      </c>
      <c r="AA3131">
        <v>10.458711150597267</v>
      </c>
      <c r="AB3131">
        <v>2.4559397546452257</v>
      </c>
      <c r="AC3131">
        <v>-42.420554550084852</v>
      </c>
      <c r="AD3131">
        <v>9.3442340791738374</v>
      </c>
      <c r="AE3131">
        <v>9.2608078738770683</v>
      </c>
      <c r="AF3131">
        <v>88</v>
      </c>
      <c r="AG3131">
        <v>0</v>
      </c>
      <c r="AH3131">
        <v>0</v>
      </c>
      <c r="AI3131">
        <v>30</v>
      </c>
      <c r="AJ3131">
        <v>199</v>
      </c>
      <c r="AK3131">
        <v>49</v>
      </c>
      <c r="AL3131">
        <v>254</v>
      </c>
      <c r="AM3131">
        <v>0</v>
      </c>
      <c r="AN3131">
        <v>151</v>
      </c>
      <c r="AO3131">
        <v>23</v>
      </c>
      <c r="AP3131">
        <v>30</v>
      </c>
    </row>
    <row r="3132" spans="1:42">
      <c r="A3132">
        <v>16</v>
      </c>
      <c r="B3132">
        <v>398</v>
      </c>
      <c r="C3132">
        <v>2023</v>
      </c>
      <c r="D3132">
        <v>2</v>
      </c>
      <c r="E3132">
        <v>99</v>
      </c>
      <c r="F3132">
        <v>99</v>
      </c>
      <c r="G3132">
        <v>99</v>
      </c>
      <c r="H3132">
        <v>99</v>
      </c>
      <c r="I3132">
        <v>99</v>
      </c>
      <c r="J3132">
        <v>643</v>
      </c>
      <c r="K3132">
        <v>999</v>
      </c>
      <c r="M3132">
        <v>99</v>
      </c>
      <c r="N3132">
        <v>99</v>
      </c>
      <c r="O3132">
        <v>99</v>
      </c>
      <c r="P3132">
        <v>99</v>
      </c>
      <c r="Q3132">
        <v>42</v>
      </c>
      <c r="R3132">
        <v>4937</v>
      </c>
      <c r="S3132">
        <v>4931</v>
      </c>
      <c r="T3132">
        <v>4.2949159408547724</v>
      </c>
      <c r="U3132">
        <v>60.524031636584859</v>
      </c>
      <c r="V3132">
        <v>89.129312793912518</v>
      </c>
      <c r="W3132">
        <v>82.222267288582501</v>
      </c>
      <c r="X3132">
        <v>4.6789548308689488</v>
      </c>
      <c r="Y3132">
        <v>9.3579096617378976</v>
      </c>
      <c r="Z3132">
        <v>0</v>
      </c>
      <c r="AA3132">
        <v>9.8921375612485356</v>
      </c>
      <c r="AB3132">
        <v>2.4431853769747791</v>
      </c>
      <c r="AC3132">
        <v>-37.916603537452509</v>
      </c>
      <c r="AD3132">
        <v>8.4974182444061981</v>
      </c>
      <c r="AE3132">
        <v>8.5919843705811623</v>
      </c>
      <c r="AF3132">
        <v>80</v>
      </c>
      <c r="AG3132">
        <v>0</v>
      </c>
      <c r="AH3132">
        <v>0</v>
      </c>
      <c r="AI3132">
        <v>32</v>
      </c>
      <c r="AJ3132">
        <v>181</v>
      </c>
      <c r="AK3132">
        <v>25</v>
      </c>
      <c r="AL3132">
        <v>135</v>
      </c>
      <c r="AM3132">
        <v>0</v>
      </c>
      <c r="AN3132">
        <v>102</v>
      </c>
      <c r="AO3132">
        <v>16</v>
      </c>
      <c r="AP3132">
        <v>24</v>
      </c>
    </row>
    <row r="3133" spans="1:42">
      <c r="A3133">
        <v>16</v>
      </c>
      <c r="B3133">
        <v>399</v>
      </c>
      <c r="C3133">
        <v>2023</v>
      </c>
      <c r="D3133">
        <v>3</v>
      </c>
      <c r="E3133">
        <v>99</v>
      </c>
      <c r="F3133">
        <v>99</v>
      </c>
      <c r="G3133">
        <v>99</v>
      </c>
      <c r="H3133">
        <v>99</v>
      </c>
      <c r="I3133">
        <v>99</v>
      </c>
      <c r="J3133">
        <v>643</v>
      </c>
      <c r="K3133">
        <v>999</v>
      </c>
      <c r="M3133">
        <v>99</v>
      </c>
      <c r="N3133">
        <v>99</v>
      </c>
      <c r="O3133">
        <v>99</v>
      </c>
      <c r="P3133">
        <v>99</v>
      </c>
      <c r="Q3133">
        <v>53</v>
      </c>
      <c r="R3133">
        <v>6161</v>
      </c>
      <c r="S3133">
        <v>6157</v>
      </c>
      <c r="T3133">
        <v>3.5874046421035541</v>
      </c>
      <c r="U3133">
        <v>60.909696280656142</v>
      </c>
      <c r="V3133">
        <v>87.286163728412973</v>
      </c>
      <c r="W3133">
        <v>80.545850251746018</v>
      </c>
      <c r="X3133">
        <v>4.4960233728290868</v>
      </c>
      <c r="Y3133">
        <v>8.9920467456581736</v>
      </c>
      <c r="Z3133">
        <v>0</v>
      </c>
      <c r="AA3133">
        <v>10.128757132291812</v>
      </c>
      <c r="AB3133">
        <v>2.4075496791416735</v>
      </c>
      <c r="AC3133">
        <v>-44.772654712954058</v>
      </c>
      <c r="AD3133">
        <v>10.604130808950085</v>
      </c>
      <c r="AE3133">
        <v>10.509482985428368</v>
      </c>
      <c r="AF3133">
        <v>102</v>
      </c>
      <c r="AG3133">
        <v>0</v>
      </c>
      <c r="AH3133">
        <v>0</v>
      </c>
      <c r="AI3133">
        <v>22</v>
      </c>
      <c r="AJ3133">
        <v>195</v>
      </c>
      <c r="AK3133">
        <v>28</v>
      </c>
      <c r="AL3133">
        <v>187</v>
      </c>
      <c r="AM3133">
        <v>0</v>
      </c>
      <c r="AN3133">
        <v>169</v>
      </c>
      <c r="AO3133">
        <v>31</v>
      </c>
      <c r="AP3133">
        <v>30</v>
      </c>
    </row>
    <row r="3134" spans="1:42">
      <c r="A3134">
        <v>16</v>
      </c>
      <c r="B3134">
        <v>400</v>
      </c>
      <c r="C3134">
        <v>2023</v>
      </c>
      <c r="D3134">
        <v>4</v>
      </c>
      <c r="E3134">
        <v>99</v>
      </c>
      <c r="F3134">
        <v>99</v>
      </c>
      <c r="G3134">
        <v>99</v>
      </c>
      <c r="H3134">
        <v>99</v>
      </c>
      <c r="I3134">
        <v>99</v>
      </c>
      <c r="J3134">
        <v>643</v>
      </c>
      <c r="K3134">
        <v>999</v>
      </c>
      <c r="M3134">
        <v>99</v>
      </c>
      <c r="N3134">
        <v>99</v>
      </c>
      <c r="O3134">
        <v>99</v>
      </c>
      <c r="P3134">
        <v>99</v>
      </c>
      <c r="Q3134">
        <v>48</v>
      </c>
      <c r="R3134">
        <v>4722</v>
      </c>
      <c r="S3134">
        <v>4722</v>
      </c>
      <c r="T3134">
        <v>4.0338839474798815</v>
      </c>
      <c r="U3134">
        <v>60.560991105463792</v>
      </c>
      <c r="V3134">
        <v>90.618565594852726</v>
      </c>
      <c r="W3134">
        <v>83.640936044049184</v>
      </c>
      <c r="X3134">
        <v>5.6755612028801359</v>
      </c>
      <c r="Y3134">
        <v>11.351122405760272</v>
      </c>
      <c r="Z3134">
        <v>0</v>
      </c>
      <c r="AA3134">
        <v>10.804373801219429</v>
      </c>
      <c r="AB3134">
        <v>2.3441210612270957</v>
      </c>
      <c r="AC3134">
        <v>-34.572887096826491</v>
      </c>
      <c r="AD3134">
        <v>8.1273666092943184</v>
      </c>
      <c r="AE3134">
        <v>8.3697771474848359</v>
      </c>
      <c r="AF3134">
        <v>101</v>
      </c>
      <c r="AG3134">
        <v>0</v>
      </c>
      <c r="AH3134">
        <v>0</v>
      </c>
      <c r="AI3134">
        <v>24</v>
      </c>
      <c r="AJ3134">
        <v>191</v>
      </c>
      <c r="AK3134">
        <v>34</v>
      </c>
      <c r="AL3134">
        <v>201</v>
      </c>
      <c r="AM3134">
        <v>0</v>
      </c>
      <c r="AN3134">
        <v>106</v>
      </c>
      <c r="AO3134">
        <v>41</v>
      </c>
      <c r="AP3134">
        <v>28</v>
      </c>
    </row>
    <row r="3135" spans="1:42">
      <c r="A3135">
        <v>16</v>
      </c>
      <c r="B3135">
        <v>401</v>
      </c>
      <c r="C3135">
        <v>2023</v>
      </c>
      <c r="D3135">
        <v>5</v>
      </c>
      <c r="E3135">
        <v>99</v>
      </c>
      <c r="F3135">
        <v>99</v>
      </c>
      <c r="G3135">
        <v>99</v>
      </c>
      <c r="H3135">
        <v>99</v>
      </c>
      <c r="I3135">
        <v>99</v>
      </c>
      <c r="J3135">
        <v>643</v>
      </c>
      <c r="K3135">
        <v>999</v>
      </c>
      <c r="M3135">
        <v>99</v>
      </c>
      <c r="N3135">
        <v>99</v>
      </c>
      <c r="O3135">
        <v>99</v>
      </c>
      <c r="P3135">
        <v>99</v>
      </c>
      <c r="Q3135">
        <v>53</v>
      </c>
      <c r="R3135">
        <v>6128</v>
      </c>
      <c r="S3135">
        <v>6126</v>
      </c>
      <c r="T3135">
        <v>3.8002610966057433</v>
      </c>
      <c r="U3135">
        <v>60.71988246816845</v>
      </c>
      <c r="V3135">
        <v>88.792278015767749</v>
      </c>
      <c r="W3135">
        <v>81.944107084557757</v>
      </c>
      <c r="X3135">
        <v>1.5502610966057444</v>
      </c>
      <c r="Y3135">
        <v>3.1005221932114888</v>
      </c>
      <c r="Z3135">
        <v>0</v>
      </c>
      <c r="AA3135">
        <v>10.205242632586327</v>
      </c>
      <c r="AB3135">
        <v>2.3834681434871094</v>
      </c>
      <c r="AC3135">
        <v>-44.764507897772035</v>
      </c>
      <c r="AD3135">
        <v>10.547332185886406</v>
      </c>
      <c r="AE3135">
        <v>10.638092130965264</v>
      </c>
      <c r="AF3135">
        <v>107</v>
      </c>
      <c r="AG3135">
        <v>0</v>
      </c>
      <c r="AH3135">
        <v>0</v>
      </c>
      <c r="AI3135">
        <v>46</v>
      </c>
      <c r="AJ3135">
        <v>246</v>
      </c>
      <c r="AK3135">
        <v>46</v>
      </c>
      <c r="AL3135">
        <v>260</v>
      </c>
      <c r="AM3135">
        <v>0</v>
      </c>
      <c r="AN3135">
        <v>179</v>
      </c>
      <c r="AO3135">
        <v>54</v>
      </c>
      <c r="AP3135">
        <v>30</v>
      </c>
    </row>
    <row r="3136" spans="1:42">
      <c r="A3136">
        <v>16</v>
      </c>
      <c r="B3136">
        <v>402</v>
      </c>
      <c r="C3136">
        <v>2023</v>
      </c>
      <c r="D3136">
        <v>6</v>
      </c>
      <c r="E3136">
        <v>99</v>
      </c>
      <c r="F3136">
        <v>99</v>
      </c>
      <c r="G3136">
        <v>99</v>
      </c>
      <c r="H3136">
        <v>99</v>
      </c>
      <c r="I3136">
        <v>99</v>
      </c>
      <c r="J3136">
        <v>643</v>
      </c>
      <c r="K3136">
        <v>999</v>
      </c>
      <c r="M3136">
        <v>99</v>
      </c>
      <c r="N3136">
        <v>99</v>
      </c>
      <c r="O3136">
        <v>99</v>
      </c>
      <c r="P3136">
        <v>99</v>
      </c>
      <c r="Q3136">
        <v>51</v>
      </c>
      <c r="R3136">
        <v>6155</v>
      </c>
      <c r="S3136">
        <v>6141</v>
      </c>
      <c r="T3136">
        <v>4.0193338748984564</v>
      </c>
      <c r="U3136">
        <v>60.596808337404312</v>
      </c>
      <c r="V3136">
        <v>88.011082289208403</v>
      </c>
      <c r="W3136">
        <v>81.161178961081603</v>
      </c>
      <c r="X3136">
        <v>4.7116165718927689</v>
      </c>
      <c r="Y3136">
        <v>9.4232331437855379</v>
      </c>
      <c r="Z3136">
        <v>0</v>
      </c>
      <c r="AA3136">
        <v>10.882497200953582</v>
      </c>
      <c r="AB3136">
        <v>2.5351364901799904</v>
      </c>
      <c r="AC3136">
        <v>-44.811925305274649</v>
      </c>
      <c r="AD3136">
        <v>10.593803786574872</v>
      </c>
      <c r="AE3136">
        <v>10.56225071090739</v>
      </c>
      <c r="AF3136">
        <v>105</v>
      </c>
      <c r="AG3136">
        <v>0</v>
      </c>
      <c r="AH3136">
        <v>0</v>
      </c>
      <c r="AI3136">
        <v>32</v>
      </c>
      <c r="AJ3136">
        <v>193</v>
      </c>
      <c r="AK3136">
        <v>18</v>
      </c>
      <c r="AL3136">
        <v>179</v>
      </c>
      <c r="AM3136">
        <v>1</v>
      </c>
      <c r="AN3136">
        <v>106</v>
      </c>
      <c r="AO3136">
        <v>46</v>
      </c>
      <c r="AP3136">
        <v>31</v>
      </c>
    </row>
    <row r="3137" spans="1:42">
      <c r="A3137">
        <v>16</v>
      </c>
      <c r="B3137">
        <v>403</v>
      </c>
      <c r="C3137">
        <v>2023</v>
      </c>
      <c r="D3137">
        <v>7</v>
      </c>
      <c r="E3137">
        <v>99</v>
      </c>
      <c r="F3137">
        <v>99</v>
      </c>
      <c r="G3137">
        <v>99</v>
      </c>
      <c r="H3137">
        <v>99</v>
      </c>
      <c r="I3137">
        <v>99</v>
      </c>
      <c r="J3137">
        <v>643</v>
      </c>
      <c r="K3137">
        <v>999</v>
      </c>
      <c r="M3137">
        <v>99</v>
      </c>
      <c r="N3137">
        <v>99</v>
      </c>
      <c r="O3137">
        <v>99</v>
      </c>
      <c r="P3137">
        <v>99</v>
      </c>
      <c r="Q3137">
        <v>51</v>
      </c>
      <c r="R3137">
        <v>5513</v>
      </c>
      <c r="S3137">
        <v>5500</v>
      </c>
      <c r="T3137">
        <v>4.3163431888264094</v>
      </c>
      <c r="U3137">
        <v>60.475454545454546</v>
      </c>
      <c r="V3137">
        <v>86.68478282281113</v>
      </c>
      <c r="W3137">
        <v>79.927600000000126</v>
      </c>
      <c r="X3137">
        <v>2.8840921458371125</v>
      </c>
      <c r="Y3137">
        <v>5.768184291674225</v>
      </c>
      <c r="Z3137">
        <v>0</v>
      </c>
      <c r="AA3137">
        <v>9.9110424212762744</v>
      </c>
      <c r="AB3137">
        <v>2.4675230997770634</v>
      </c>
      <c r="AC3137">
        <v>-43.592448521188366</v>
      </c>
      <c r="AD3137">
        <v>9.4888123924268495</v>
      </c>
      <c r="AE3137">
        <v>9.3159787560104146</v>
      </c>
      <c r="AF3137">
        <v>51</v>
      </c>
      <c r="AG3137">
        <v>0</v>
      </c>
      <c r="AH3137">
        <v>0</v>
      </c>
      <c r="AI3137">
        <v>25</v>
      </c>
      <c r="AJ3137">
        <v>153</v>
      </c>
      <c r="AK3137">
        <v>60</v>
      </c>
      <c r="AL3137">
        <v>256</v>
      </c>
      <c r="AM3137">
        <v>0</v>
      </c>
      <c r="AN3137">
        <v>110</v>
      </c>
      <c r="AO3137">
        <v>30</v>
      </c>
      <c r="AP3137">
        <v>30</v>
      </c>
    </row>
    <row r="3138" spans="1:42">
      <c r="A3138">
        <v>16</v>
      </c>
      <c r="B3138">
        <v>404</v>
      </c>
      <c r="C3138">
        <v>2023</v>
      </c>
      <c r="D3138">
        <v>8</v>
      </c>
      <c r="E3138">
        <v>99</v>
      </c>
      <c r="F3138">
        <v>99</v>
      </c>
      <c r="G3138">
        <v>99</v>
      </c>
      <c r="H3138">
        <v>99</v>
      </c>
      <c r="I3138">
        <v>99</v>
      </c>
      <c r="J3138">
        <v>643</v>
      </c>
      <c r="K3138">
        <v>999</v>
      </c>
      <c r="M3138">
        <v>99</v>
      </c>
      <c r="N3138">
        <v>99</v>
      </c>
      <c r="O3138">
        <v>99</v>
      </c>
      <c r="P3138">
        <v>99</v>
      </c>
      <c r="Q3138">
        <v>55</v>
      </c>
      <c r="R3138">
        <v>6275</v>
      </c>
      <c r="S3138">
        <v>6271</v>
      </c>
      <c r="T3138">
        <v>4.3201593625498012</v>
      </c>
      <c r="U3138">
        <v>60.485409025673754</v>
      </c>
      <c r="V3138">
        <v>87.986195203185574</v>
      </c>
      <c r="W3138">
        <v>81.195439323871824</v>
      </c>
      <c r="X3138">
        <v>2.1832669322709162</v>
      </c>
      <c r="Y3138">
        <v>4.3665338645418323</v>
      </c>
      <c r="Z3138">
        <v>0</v>
      </c>
      <c r="AA3138">
        <v>9.3786372910217892</v>
      </c>
      <c r="AB3138">
        <v>2.3547051640913845</v>
      </c>
      <c r="AC3138">
        <v>-41.866871218461185</v>
      </c>
      <c r="AD3138">
        <v>10.800344234079176</v>
      </c>
      <c r="AE3138">
        <v>10.790398011695144</v>
      </c>
      <c r="AF3138">
        <v>83</v>
      </c>
      <c r="AG3138">
        <v>0</v>
      </c>
      <c r="AH3138">
        <v>0</v>
      </c>
      <c r="AI3138">
        <v>51</v>
      </c>
      <c r="AJ3138">
        <v>331</v>
      </c>
      <c r="AK3138">
        <v>146</v>
      </c>
      <c r="AL3138">
        <v>517</v>
      </c>
      <c r="AM3138">
        <v>0</v>
      </c>
      <c r="AN3138">
        <v>151</v>
      </c>
      <c r="AO3138">
        <v>36</v>
      </c>
      <c r="AP3138">
        <v>31</v>
      </c>
    </row>
    <row r="3139" spans="1:42">
      <c r="A3139">
        <v>16</v>
      </c>
      <c r="B3139">
        <v>405</v>
      </c>
      <c r="C3139">
        <v>2023</v>
      </c>
      <c r="D3139">
        <v>9</v>
      </c>
      <c r="E3139">
        <v>99</v>
      </c>
      <c r="F3139">
        <v>99</v>
      </c>
      <c r="G3139">
        <v>99</v>
      </c>
      <c r="H3139">
        <v>99</v>
      </c>
      <c r="I3139">
        <v>99</v>
      </c>
      <c r="J3139">
        <v>643</v>
      </c>
      <c r="K3139">
        <v>999</v>
      </c>
      <c r="M3139">
        <v>99</v>
      </c>
      <c r="N3139">
        <v>99</v>
      </c>
      <c r="O3139">
        <v>99</v>
      </c>
      <c r="P3139">
        <v>99</v>
      </c>
      <c r="Q3139">
        <v>54</v>
      </c>
      <c r="R3139">
        <v>5417</v>
      </c>
      <c r="S3139">
        <v>5413</v>
      </c>
      <c r="T3139">
        <v>4.3625623038582271</v>
      </c>
      <c r="U3139">
        <v>60.468317014594483</v>
      </c>
      <c r="V3139">
        <v>88.743642917345696</v>
      </c>
      <c r="W3139">
        <v>81.885423979309024</v>
      </c>
      <c r="X3139">
        <v>4.8181650359977848</v>
      </c>
      <c r="Y3139">
        <v>9.6363300719955696</v>
      </c>
      <c r="Z3139">
        <v>0</v>
      </c>
      <c r="AA3139">
        <v>11.051818059591728</v>
      </c>
      <c r="AB3139">
        <v>2.5309397624768244</v>
      </c>
      <c r="AC3139">
        <v>-46.4101519474128</v>
      </c>
      <c r="AD3139">
        <v>9.3235800344234097</v>
      </c>
      <c r="AE3139">
        <v>9.3932018851852508</v>
      </c>
      <c r="AF3139">
        <v>71</v>
      </c>
      <c r="AG3139">
        <v>0</v>
      </c>
      <c r="AH3139">
        <v>0</v>
      </c>
      <c r="AI3139">
        <v>18</v>
      </c>
      <c r="AJ3139">
        <v>183</v>
      </c>
      <c r="AK3139">
        <v>72</v>
      </c>
      <c r="AL3139">
        <v>400</v>
      </c>
      <c r="AM3139">
        <v>0</v>
      </c>
      <c r="AN3139">
        <v>125</v>
      </c>
      <c r="AO3139">
        <v>29</v>
      </c>
      <c r="AP3139">
        <v>28</v>
      </c>
    </row>
    <row r="3140" spans="1:42">
      <c r="A3140">
        <v>16</v>
      </c>
      <c r="B3140">
        <v>406</v>
      </c>
      <c r="C3140">
        <v>2023</v>
      </c>
      <c r="D3140">
        <v>10</v>
      </c>
      <c r="E3140">
        <v>99</v>
      </c>
      <c r="F3140">
        <v>99</v>
      </c>
      <c r="G3140">
        <v>99</v>
      </c>
      <c r="H3140">
        <v>99</v>
      </c>
      <c r="I3140">
        <v>99</v>
      </c>
      <c r="J3140">
        <v>643</v>
      </c>
      <c r="K3140">
        <v>999</v>
      </c>
      <c r="M3140">
        <v>99</v>
      </c>
      <c r="N3140">
        <v>99</v>
      </c>
      <c r="O3140">
        <v>99</v>
      </c>
      <c r="P3140">
        <v>99</v>
      </c>
      <c r="Q3140">
        <v>55</v>
      </c>
      <c r="R3140">
        <v>5722</v>
      </c>
      <c r="S3140">
        <v>5674</v>
      </c>
      <c r="T3140">
        <v>4.5961202376791324</v>
      </c>
      <c r="U3140">
        <v>60.318470215015857</v>
      </c>
      <c r="V3140">
        <v>88.12156035914515</v>
      </c>
      <c r="W3140">
        <v>81.106450475854814</v>
      </c>
      <c r="X3140">
        <v>3.1807060468367698</v>
      </c>
      <c r="Y3140">
        <v>6.3614120936735397</v>
      </c>
      <c r="Z3140">
        <v>0</v>
      </c>
      <c r="AA3140">
        <v>10.39437807220934</v>
      </c>
      <c r="AB3140">
        <v>2.4653225660156401</v>
      </c>
      <c r="AC3140">
        <v>-40.361304242597846</v>
      </c>
      <c r="AD3140">
        <v>9.8485370051635126</v>
      </c>
      <c r="AE3140">
        <v>9.7524504939663021</v>
      </c>
      <c r="AF3140">
        <v>82</v>
      </c>
      <c r="AG3140">
        <v>0</v>
      </c>
      <c r="AH3140">
        <v>0</v>
      </c>
      <c r="AI3140">
        <v>31</v>
      </c>
      <c r="AJ3140">
        <v>157</v>
      </c>
      <c r="AK3140">
        <v>62</v>
      </c>
      <c r="AL3140">
        <v>504</v>
      </c>
      <c r="AM3140">
        <v>0</v>
      </c>
      <c r="AN3140">
        <v>141</v>
      </c>
      <c r="AO3140">
        <v>43</v>
      </c>
      <c r="AP3140">
        <v>27</v>
      </c>
    </row>
    <row r="3141" spans="1:42">
      <c r="A3141">
        <v>16</v>
      </c>
      <c r="B3141">
        <v>407</v>
      </c>
      <c r="C3141">
        <v>2023</v>
      </c>
      <c r="D3141">
        <v>11</v>
      </c>
      <c r="E3141">
        <v>99</v>
      </c>
      <c r="F3141">
        <v>99</v>
      </c>
      <c r="G3141">
        <v>99</v>
      </c>
      <c r="H3141">
        <v>99</v>
      </c>
      <c r="I3141">
        <v>99</v>
      </c>
      <c r="J3141">
        <v>643</v>
      </c>
      <c r="K3141">
        <v>999</v>
      </c>
      <c r="M3141">
        <v>99</v>
      </c>
      <c r="N3141">
        <v>99</v>
      </c>
      <c r="O3141">
        <v>99</v>
      </c>
      <c r="P3141">
        <v>99</v>
      </c>
      <c r="Q3141">
        <v>21</v>
      </c>
      <c r="R3141">
        <v>1641</v>
      </c>
      <c r="S3141">
        <v>1640</v>
      </c>
      <c r="T3141">
        <v>4.1371115173674591</v>
      </c>
      <c r="U3141">
        <v>60.55853658536585</v>
      </c>
      <c r="V3141">
        <v>87.796554184393415</v>
      </c>
      <c r="W3141">
        <v>81.012926829268281</v>
      </c>
      <c r="X3141">
        <v>7.0079219987812316</v>
      </c>
      <c r="Y3141">
        <v>14.015843997562461</v>
      </c>
      <c r="Z3141">
        <v>0</v>
      </c>
      <c r="AA3141">
        <v>9.9486341123778299</v>
      </c>
      <c r="AB3141">
        <v>2.3008986165808518</v>
      </c>
      <c r="AC3141">
        <v>-38.997832435942392</v>
      </c>
      <c r="AD3141">
        <v>2.8244406196213419</v>
      </c>
      <c r="AE3141">
        <v>2.815575633898789</v>
      </c>
      <c r="AF3141">
        <v>25</v>
      </c>
      <c r="AG3141">
        <v>0</v>
      </c>
      <c r="AH3141">
        <v>0</v>
      </c>
      <c r="AI3141">
        <v>11</v>
      </c>
      <c r="AJ3141">
        <v>36</v>
      </c>
      <c r="AK3141">
        <v>11</v>
      </c>
      <c r="AL3141">
        <v>121</v>
      </c>
      <c r="AM3141">
        <v>0</v>
      </c>
      <c r="AN3141">
        <v>25</v>
      </c>
      <c r="AO3141">
        <v>11</v>
      </c>
      <c r="AP3141">
        <v>13</v>
      </c>
    </row>
    <row r="3142" spans="1:42">
      <c r="A3142">
        <v>16</v>
      </c>
      <c r="B3142">
        <v>408</v>
      </c>
      <c r="C3142">
        <v>2023</v>
      </c>
      <c r="D3142">
        <v>12</v>
      </c>
      <c r="E3142">
        <v>99</v>
      </c>
      <c r="F3142">
        <v>99</v>
      </c>
      <c r="G3142">
        <v>99</v>
      </c>
      <c r="H3142">
        <v>99</v>
      </c>
      <c r="I3142">
        <v>99</v>
      </c>
      <c r="J3142">
        <v>643</v>
      </c>
      <c r="K3142">
        <v>999</v>
      </c>
      <c r="M3142">
        <v>99</v>
      </c>
      <c r="N3142">
        <v>99</v>
      </c>
      <c r="O3142">
        <v>99</v>
      </c>
      <c r="P3142">
        <v>99</v>
      </c>
      <c r="R3142">
        <v>0</v>
      </c>
    </row>
    <row r="3143" spans="1:42">
      <c r="A3143">
        <v>17</v>
      </c>
      <c r="B3143">
        <v>1</v>
      </c>
      <c r="C3143">
        <v>2019</v>
      </c>
      <c r="E3143">
        <v>99</v>
      </c>
      <c r="F3143">
        <v>99</v>
      </c>
      <c r="G3143">
        <v>99</v>
      </c>
      <c r="H3143">
        <v>99</v>
      </c>
      <c r="I3143">
        <v>99</v>
      </c>
      <c r="K3143">
        <v>999</v>
      </c>
      <c r="M3143">
        <v>99</v>
      </c>
      <c r="N3143">
        <v>99</v>
      </c>
      <c r="O3143">
        <v>99</v>
      </c>
      <c r="P3143">
        <v>99</v>
      </c>
      <c r="Q3143">
        <v>1272</v>
      </c>
      <c r="R3143">
        <v>783708</v>
      </c>
      <c r="S3143">
        <v>779693</v>
      </c>
      <c r="T3143">
        <v>15.901014153230545</v>
      </c>
      <c r="U3143">
        <v>60.658161609761805</v>
      </c>
      <c r="V3143">
        <v>86.701526337202779</v>
      </c>
      <c r="W3143">
        <v>79.866629288704601</v>
      </c>
      <c r="X3143">
        <v>0.47951532968911886</v>
      </c>
      <c r="Y3143">
        <v>0.95903065937823773</v>
      </c>
      <c r="Z3143">
        <v>59.375813440720279</v>
      </c>
      <c r="AA3143">
        <v>8.5903349603175432</v>
      </c>
      <c r="AB3143">
        <v>2.6538398197864193</v>
      </c>
      <c r="AC3143">
        <v>-27.156460597142654</v>
      </c>
      <c r="AD3143">
        <v>58.771194384659815</v>
      </c>
      <c r="AE3143">
        <v>59.287310479663127</v>
      </c>
      <c r="AF3143">
        <v>14096</v>
      </c>
      <c r="AG3143">
        <v>6</v>
      </c>
      <c r="AH3143">
        <v>9</v>
      </c>
      <c r="AI3143">
        <v>3769</v>
      </c>
      <c r="AJ3143">
        <v>50969.5</v>
      </c>
      <c r="AK3143">
        <v>13560</v>
      </c>
      <c r="AL3143">
        <v>54674.5</v>
      </c>
      <c r="AM3143">
        <v>26</v>
      </c>
      <c r="AN3143">
        <v>14454</v>
      </c>
      <c r="AO3143">
        <v>11318</v>
      </c>
      <c r="AP3143">
        <v>0</v>
      </c>
    </row>
    <row r="3144" spans="1:42">
      <c r="A3144">
        <v>17</v>
      </c>
      <c r="B3144">
        <v>2</v>
      </c>
      <c r="C3144">
        <v>2019</v>
      </c>
      <c r="E3144">
        <v>99</v>
      </c>
      <c r="F3144">
        <v>99</v>
      </c>
      <c r="G3144">
        <v>99</v>
      </c>
      <c r="H3144">
        <v>99</v>
      </c>
      <c r="I3144">
        <v>99</v>
      </c>
      <c r="K3144">
        <v>999</v>
      </c>
      <c r="M3144">
        <v>99</v>
      </c>
      <c r="N3144">
        <v>99</v>
      </c>
      <c r="O3144">
        <v>99</v>
      </c>
      <c r="P3144">
        <v>99</v>
      </c>
      <c r="Q3144">
        <v>983</v>
      </c>
      <c r="R3144">
        <v>549782</v>
      </c>
      <c r="S3144">
        <v>536918</v>
      </c>
      <c r="T3144">
        <v>15.672570218741248</v>
      </c>
      <c r="U3144">
        <v>60.892989246030119</v>
      </c>
      <c r="V3144">
        <v>86.98428136394682</v>
      </c>
      <c r="W3144">
        <v>79.643267798807997</v>
      </c>
      <c r="X3144">
        <v>2.3678476196019518</v>
      </c>
      <c r="Y3144">
        <v>4.7356952392039036</v>
      </c>
      <c r="Z3144">
        <v>65.057786540847118</v>
      </c>
      <c r="AA3144">
        <v>10.20491548149286</v>
      </c>
      <c r="AB3144">
        <v>2.7757561036524208</v>
      </c>
      <c r="AC3144">
        <v>-26.718894775640528</v>
      </c>
      <c r="AD3144">
        <v>41.228805615340193</v>
      </c>
      <c r="AE3144">
        <v>40.712689520336866</v>
      </c>
      <c r="AF3144">
        <v>10775</v>
      </c>
      <c r="AG3144">
        <v>5</v>
      </c>
      <c r="AH3144">
        <v>3</v>
      </c>
      <c r="AI3144">
        <v>3397</v>
      </c>
      <c r="AJ3144">
        <v>34752</v>
      </c>
      <c r="AK3144">
        <v>9278</v>
      </c>
      <c r="AL3144">
        <v>52131</v>
      </c>
      <c r="AM3144">
        <v>24</v>
      </c>
      <c r="AN3144">
        <v>14016</v>
      </c>
      <c r="AO3144">
        <v>8236</v>
      </c>
      <c r="AP3144">
        <v>1</v>
      </c>
    </row>
    <row r="3145" spans="1:42">
      <c r="A3145">
        <v>17</v>
      </c>
      <c r="B3145">
        <v>3</v>
      </c>
      <c r="C3145">
        <v>2020</v>
      </c>
      <c r="E3145">
        <v>99</v>
      </c>
      <c r="F3145">
        <v>99</v>
      </c>
      <c r="G3145">
        <v>99</v>
      </c>
      <c r="H3145">
        <v>99</v>
      </c>
      <c r="I3145">
        <v>99</v>
      </c>
      <c r="K3145">
        <v>999</v>
      </c>
      <c r="M3145">
        <v>99</v>
      </c>
      <c r="N3145">
        <v>99</v>
      </c>
      <c r="O3145">
        <v>99</v>
      </c>
      <c r="P3145">
        <v>99</v>
      </c>
      <c r="Q3145">
        <v>1280</v>
      </c>
      <c r="R3145">
        <v>753001.68</v>
      </c>
      <c r="S3145">
        <v>753001.68</v>
      </c>
      <c r="T3145">
        <v>16.06181085811123</v>
      </c>
      <c r="U3145">
        <v>60.740505280147588</v>
      </c>
      <c r="V3145">
        <v>88.736321614103062</v>
      </c>
      <c r="W3145">
        <v>81.903624849814378</v>
      </c>
      <c r="X3145">
        <v>0.50743578686305157</v>
      </c>
      <c r="Y3145">
        <v>1.0148715737261031</v>
      </c>
      <c r="Z3145">
        <v>43.110926392621053</v>
      </c>
      <c r="AA3145">
        <v>9.1785562463082364</v>
      </c>
      <c r="AB3145">
        <v>3.48656431608166</v>
      </c>
      <c r="AC3145">
        <v>-6.8834850371664205</v>
      </c>
      <c r="AD3145">
        <v>58.834674745298003</v>
      </c>
      <c r="AE3145">
        <v>59.102803903138046</v>
      </c>
      <c r="AF3145">
        <v>13377</v>
      </c>
      <c r="AG3145">
        <v>2</v>
      </c>
      <c r="AH3145">
        <v>0</v>
      </c>
      <c r="AI3145">
        <v>4018</v>
      </c>
      <c r="AJ3145">
        <v>47523</v>
      </c>
      <c r="AK3145">
        <v>11777</v>
      </c>
      <c r="AL3145">
        <v>55984</v>
      </c>
      <c r="AM3145">
        <v>21</v>
      </c>
      <c r="AN3145">
        <v>13402</v>
      </c>
      <c r="AO3145">
        <v>10105</v>
      </c>
      <c r="AP3145">
        <v>0</v>
      </c>
    </row>
    <row r="3146" spans="1:42">
      <c r="A3146">
        <v>17</v>
      </c>
      <c r="B3146">
        <v>4</v>
      </c>
      <c r="C3146">
        <v>2020</v>
      </c>
      <c r="E3146">
        <v>99</v>
      </c>
      <c r="F3146">
        <v>99</v>
      </c>
      <c r="G3146">
        <v>99</v>
      </c>
      <c r="H3146">
        <v>99</v>
      </c>
      <c r="I3146">
        <v>99</v>
      </c>
      <c r="K3146">
        <v>999</v>
      </c>
      <c r="M3146">
        <v>99</v>
      </c>
      <c r="N3146">
        <v>99</v>
      </c>
      <c r="O3146">
        <v>99</v>
      </c>
      <c r="P3146">
        <v>99</v>
      </c>
      <c r="Q3146">
        <v>915</v>
      </c>
      <c r="R3146">
        <v>526858.67999999993</v>
      </c>
      <c r="S3146">
        <v>526858.67999999993</v>
      </c>
      <c r="T3146">
        <v>15.992988024796324</v>
      </c>
      <c r="U3146">
        <v>60.829298987728528</v>
      </c>
      <c r="V3146">
        <v>87.758395980538353</v>
      </c>
      <c r="W3146">
        <v>81.000999490032086</v>
      </c>
      <c r="X3146">
        <v>2.5839946302108951</v>
      </c>
      <c r="Y3146">
        <v>5.1679892604217903</v>
      </c>
      <c r="Z3146">
        <v>44.611583508503657</v>
      </c>
      <c r="AA3146">
        <v>11.583519371058252</v>
      </c>
      <c r="AB3146">
        <v>4.2455020542183757</v>
      </c>
      <c r="AC3146">
        <v>0.57547389407638683</v>
      </c>
      <c r="AD3146">
        <v>41.165325254701997</v>
      </c>
      <c r="AE3146">
        <v>40.897196096861961</v>
      </c>
      <c r="AF3146">
        <v>9994.7900000000009</v>
      </c>
      <c r="AG3146">
        <v>5</v>
      </c>
      <c r="AH3146">
        <v>1</v>
      </c>
      <c r="AI3146">
        <v>3565</v>
      </c>
      <c r="AJ3146">
        <v>36137.89</v>
      </c>
      <c r="AK3146">
        <v>8518.89</v>
      </c>
      <c r="AL3146">
        <v>50156.89</v>
      </c>
      <c r="AM3146">
        <v>18</v>
      </c>
      <c r="AN3146">
        <v>13284</v>
      </c>
      <c r="AO3146">
        <v>7050</v>
      </c>
      <c r="AP3146">
        <v>1</v>
      </c>
    </row>
    <row r="3147" spans="1:42">
      <c r="A3147">
        <v>17</v>
      </c>
      <c r="B3147">
        <v>5</v>
      </c>
      <c r="C3147">
        <v>2021</v>
      </c>
      <c r="E3147">
        <v>99</v>
      </c>
      <c r="F3147">
        <v>99</v>
      </c>
      <c r="G3147">
        <v>99</v>
      </c>
      <c r="H3147">
        <v>99</v>
      </c>
      <c r="I3147">
        <v>99</v>
      </c>
      <c r="K3147">
        <v>999</v>
      </c>
      <c r="M3147">
        <v>99</v>
      </c>
      <c r="N3147">
        <v>99</v>
      </c>
      <c r="O3147">
        <v>99</v>
      </c>
      <c r="P3147">
        <v>99</v>
      </c>
      <c r="Q3147">
        <v>1247</v>
      </c>
      <c r="R3147">
        <v>736531</v>
      </c>
      <c r="S3147">
        <v>735003</v>
      </c>
      <c r="T3147">
        <v>16.023838779358915</v>
      </c>
      <c r="U3147">
        <v>60.657552418153394</v>
      </c>
      <c r="V3147">
        <v>91.734607685489621</v>
      </c>
      <c r="W3147">
        <v>84.613282721296258</v>
      </c>
      <c r="X3147">
        <v>0.98760269425183755</v>
      </c>
      <c r="Y3147">
        <v>1.9752053885036751</v>
      </c>
      <c r="Z3147">
        <v>63.518711364491111</v>
      </c>
      <c r="AA3147">
        <v>8.7810834484591904</v>
      </c>
      <c r="AB3147">
        <v>2.5845095600704671</v>
      </c>
      <c r="AC3147">
        <v>-29.883700318050316</v>
      </c>
      <c r="AD3147">
        <v>56.528804841867107</v>
      </c>
      <c r="AE3147">
        <v>56.687716894971445</v>
      </c>
      <c r="AF3147">
        <v>11314</v>
      </c>
      <c r="AG3147">
        <v>6</v>
      </c>
      <c r="AH3147">
        <v>1</v>
      </c>
      <c r="AI3147">
        <v>4177</v>
      </c>
      <c r="AJ3147">
        <v>38682</v>
      </c>
      <c r="AK3147">
        <v>8943</v>
      </c>
      <c r="AL3147">
        <v>45525</v>
      </c>
      <c r="AM3147">
        <v>21</v>
      </c>
      <c r="AN3147">
        <v>9607</v>
      </c>
      <c r="AO3147">
        <v>8342</v>
      </c>
      <c r="AP3147">
        <v>0</v>
      </c>
    </row>
    <row r="3148" spans="1:42">
      <c r="A3148">
        <v>17</v>
      </c>
      <c r="B3148">
        <v>6</v>
      </c>
      <c r="C3148">
        <v>2021</v>
      </c>
      <c r="E3148">
        <v>99</v>
      </c>
      <c r="F3148">
        <v>99</v>
      </c>
      <c r="G3148">
        <v>99</v>
      </c>
      <c r="H3148">
        <v>99</v>
      </c>
      <c r="I3148">
        <v>99</v>
      </c>
      <c r="K3148">
        <v>999</v>
      </c>
      <c r="M3148">
        <v>99</v>
      </c>
      <c r="N3148">
        <v>99</v>
      </c>
      <c r="O3148">
        <v>99</v>
      </c>
      <c r="P3148">
        <v>99</v>
      </c>
      <c r="Q3148">
        <v>942</v>
      </c>
      <c r="R3148">
        <v>566399.43000000005</v>
      </c>
      <c r="S3148">
        <v>563349.43000000005</v>
      </c>
      <c r="T3148">
        <v>16.010261468660023</v>
      </c>
      <c r="U3148">
        <v>60.78865570166635</v>
      </c>
      <c r="V3148">
        <v>91.551221351253105</v>
      </c>
      <c r="W3148">
        <v>84.347440415445604</v>
      </c>
      <c r="X3148">
        <v>2.760242890781158</v>
      </c>
      <c r="Y3148">
        <v>5.5204857815623161</v>
      </c>
      <c r="Z3148">
        <v>65.760835952818667</v>
      </c>
      <c r="AA3148">
        <v>10.364202177299232</v>
      </c>
      <c r="AB3148">
        <v>2.666607695366372</v>
      </c>
      <c r="AC3148">
        <v>-30.405220714788673</v>
      </c>
      <c r="AD3148">
        <v>43.471195158132893</v>
      </c>
      <c r="AE3148">
        <v>43.31228310502857</v>
      </c>
      <c r="AF3148">
        <v>9627.67</v>
      </c>
      <c r="AG3148">
        <v>4</v>
      </c>
      <c r="AH3148">
        <v>0</v>
      </c>
      <c r="AI3148">
        <v>4449.88</v>
      </c>
      <c r="AJ3148">
        <v>34108.5</v>
      </c>
      <c r="AK3148">
        <v>7625.88</v>
      </c>
      <c r="AL3148">
        <v>44637.9</v>
      </c>
      <c r="AM3148">
        <v>15</v>
      </c>
      <c r="AN3148">
        <v>11460</v>
      </c>
      <c r="AO3148">
        <v>5946</v>
      </c>
      <c r="AP3148">
        <v>1</v>
      </c>
    </row>
    <row r="3149" spans="1:42">
      <c r="A3149">
        <v>17</v>
      </c>
      <c r="B3149">
        <v>7</v>
      </c>
      <c r="C3149">
        <v>2022</v>
      </c>
      <c r="E3149">
        <v>99</v>
      </c>
      <c r="F3149">
        <v>99</v>
      </c>
      <c r="G3149">
        <v>99</v>
      </c>
      <c r="H3149">
        <v>99</v>
      </c>
      <c r="I3149">
        <v>99</v>
      </c>
      <c r="K3149">
        <v>999</v>
      </c>
      <c r="M3149">
        <v>99</v>
      </c>
      <c r="N3149">
        <v>99</v>
      </c>
      <c r="O3149">
        <v>99</v>
      </c>
      <c r="P3149">
        <v>99</v>
      </c>
      <c r="Q3149">
        <v>1150</v>
      </c>
      <c r="R3149">
        <v>669523</v>
      </c>
      <c r="S3149">
        <v>667422</v>
      </c>
      <c r="T3149">
        <v>4.1255177193315244</v>
      </c>
      <c r="U3149">
        <v>60.608166946849217</v>
      </c>
      <c r="V3149">
        <v>92.697637282267209</v>
      </c>
      <c r="W3149">
        <v>85.351582132444094</v>
      </c>
      <c r="X3149">
        <v>0.87898399308164143</v>
      </c>
      <c r="Y3149">
        <v>1.7579679861632829</v>
      </c>
      <c r="Z3149">
        <v>0</v>
      </c>
      <c r="AA3149">
        <v>8.6940372400737029</v>
      </c>
      <c r="AB3149">
        <v>2.5135639254497262</v>
      </c>
      <c r="AC3149">
        <v>-32.545054309793706</v>
      </c>
      <c r="AD3149">
        <v>52.255576013056029</v>
      </c>
      <c r="AE3149">
        <v>52.35743003090019</v>
      </c>
      <c r="AF3149">
        <v>9892</v>
      </c>
      <c r="AG3149">
        <v>4</v>
      </c>
      <c r="AH3149">
        <v>0</v>
      </c>
      <c r="AI3149">
        <v>3250</v>
      </c>
      <c r="AJ3149">
        <v>36323</v>
      </c>
      <c r="AK3149">
        <v>8538</v>
      </c>
      <c r="AL3149">
        <v>49803</v>
      </c>
      <c r="AM3149">
        <v>13</v>
      </c>
      <c r="AN3149">
        <v>7899</v>
      </c>
      <c r="AO3149">
        <v>7053</v>
      </c>
      <c r="AP3149">
        <v>0</v>
      </c>
    </row>
    <row r="3150" spans="1:42">
      <c r="A3150">
        <v>17</v>
      </c>
      <c r="B3150">
        <v>8</v>
      </c>
      <c r="C3150">
        <v>2022</v>
      </c>
      <c r="E3150">
        <v>99</v>
      </c>
      <c r="F3150">
        <v>99</v>
      </c>
      <c r="G3150">
        <v>99</v>
      </c>
      <c r="H3150">
        <v>99</v>
      </c>
      <c r="I3150">
        <v>99</v>
      </c>
      <c r="K3150">
        <v>999</v>
      </c>
      <c r="M3150">
        <v>99</v>
      </c>
      <c r="N3150">
        <v>99</v>
      </c>
      <c r="O3150">
        <v>99</v>
      </c>
      <c r="P3150">
        <v>99</v>
      </c>
      <c r="Q3150">
        <v>951</v>
      </c>
      <c r="R3150">
        <v>611724</v>
      </c>
      <c r="S3150">
        <v>607565</v>
      </c>
      <c r="T3150">
        <v>3.916910240566009</v>
      </c>
      <c r="U3150">
        <v>60.719414383646189</v>
      </c>
      <c r="V3150">
        <v>92.770025961672175</v>
      </c>
      <c r="W3150">
        <v>85.317123748076725</v>
      </c>
      <c r="X3150">
        <v>3.0690311316868404</v>
      </c>
      <c r="Y3150">
        <v>6.1380622633736808</v>
      </c>
      <c r="Z3150">
        <v>0</v>
      </c>
      <c r="AA3150">
        <v>10.479165577289285</v>
      </c>
      <c r="AB3150">
        <v>2.5830481749985488</v>
      </c>
      <c r="AC3150">
        <v>-34.257815256723589</v>
      </c>
      <c r="AD3150">
        <v>47.744423986943971</v>
      </c>
      <c r="AE3150">
        <v>47.642569969099824</v>
      </c>
      <c r="AF3150">
        <v>10464</v>
      </c>
      <c r="AG3150">
        <v>11</v>
      </c>
      <c r="AH3150">
        <v>0</v>
      </c>
      <c r="AI3150">
        <v>3917</v>
      </c>
      <c r="AJ3150">
        <v>30821</v>
      </c>
      <c r="AK3150">
        <v>7245</v>
      </c>
      <c r="AL3150">
        <v>50510</v>
      </c>
      <c r="AM3150">
        <v>15</v>
      </c>
      <c r="AN3150">
        <v>10538</v>
      </c>
      <c r="AO3150">
        <v>6624</v>
      </c>
      <c r="AP3150">
        <v>1</v>
      </c>
    </row>
    <row r="3151" spans="1:42">
      <c r="A3151">
        <v>17</v>
      </c>
      <c r="B3151">
        <v>9</v>
      </c>
      <c r="C3151">
        <v>2023</v>
      </c>
      <c r="E3151">
        <v>99</v>
      </c>
      <c r="F3151">
        <v>99</v>
      </c>
      <c r="G3151">
        <v>99</v>
      </c>
      <c r="H3151">
        <v>99</v>
      </c>
      <c r="I3151">
        <v>99</v>
      </c>
      <c r="K3151">
        <v>999</v>
      </c>
      <c r="M3151">
        <v>99</v>
      </c>
      <c r="N3151">
        <v>99</v>
      </c>
      <c r="O3151">
        <v>99</v>
      </c>
      <c r="P3151">
        <v>99</v>
      </c>
      <c r="Q3151">
        <v>1094</v>
      </c>
      <c r="R3151">
        <v>729215</v>
      </c>
      <c r="S3151">
        <v>727076</v>
      </c>
      <c r="T3151">
        <v>4.3594865711758555</v>
      </c>
      <c r="U3151">
        <v>60.483539547447577</v>
      </c>
      <c r="V3151">
        <v>91.594233798483756</v>
      </c>
      <c r="W3151">
        <v>84.360478574452515</v>
      </c>
      <c r="X3151">
        <v>1.4078152533889188</v>
      </c>
      <c r="Y3151">
        <v>2.8156305067778375</v>
      </c>
      <c r="Z3151">
        <v>0</v>
      </c>
      <c r="AA3151">
        <v>8.6499444969010639</v>
      </c>
      <c r="AB3151">
        <v>2.5533785641829723</v>
      </c>
      <c r="AC3151">
        <v>-30.714170991758152</v>
      </c>
      <c r="AD3151">
        <v>56.978290561426192</v>
      </c>
      <c r="AE3151">
        <v>57.147131468705638</v>
      </c>
      <c r="AF3151">
        <v>10587</v>
      </c>
      <c r="AG3151">
        <v>6</v>
      </c>
      <c r="AH3151">
        <v>1</v>
      </c>
      <c r="AI3151">
        <v>3190</v>
      </c>
      <c r="AJ3151">
        <v>35895</v>
      </c>
      <c r="AK3151">
        <v>9816</v>
      </c>
      <c r="AL3151">
        <v>43678</v>
      </c>
      <c r="AM3151">
        <v>22</v>
      </c>
      <c r="AN3151">
        <v>8360</v>
      </c>
      <c r="AO3151">
        <v>6666</v>
      </c>
      <c r="AP3151">
        <v>0</v>
      </c>
    </row>
    <row r="3152" spans="1:42">
      <c r="A3152">
        <v>17</v>
      </c>
      <c r="B3152">
        <v>10</v>
      </c>
      <c r="C3152">
        <v>2023</v>
      </c>
      <c r="E3152">
        <v>99</v>
      </c>
      <c r="F3152">
        <v>99</v>
      </c>
      <c r="G3152">
        <v>99</v>
      </c>
      <c r="H3152">
        <v>99</v>
      </c>
      <c r="I3152">
        <v>99</v>
      </c>
      <c r="K3152">
        <v>999</v>
      </c>
      <c r="M3152">
        <v>99</v>
      </c>
      <c r="N3152">
        <v>99</v>
      </c>
      <c r="O3152">
        <v>99</v>
      </c>
      <c r="P3152">
        <v>99</v>
      </c>
      <c r="Q3152">
        <v>894</v>
      </c>
      <c r="R3152">
        <v>550597</v>
      </c>
      <c r="S3152">
        <v>546002</v>
      </c>
      <c r="T3152">
        <v>4.0616385487025903</v>
      </c>
      <c r="U3152">
        <v>60.64609470294981</v>
      </c>
      <c r="V3152">
        <v>91.633129755345308</v>
      </c>
      <c r="W3152">
        <v>84.238393027861022</v>
      </c>
      <c r="X3152">
        <v>2.5788371531265155</v>
      </c>
      <c r="Y3152">
        <v>5.157674306253031</v>
      </c>
      <c r="Z3152">
        <v>0</v>
      </c>
      <c r="AA3152">
        <v>10.478085065521867</v>
      </c>
      <c r="AB3152">
        <v>2.6256668538913632</v>
      </c>
      <c r="AC3152">
        <v>-31.147592363603561</v>
      </c>
      <c r="AD3152">
        <v>43.021709438573801</v>
      </c>
      <c r="AE3152">
        <v>42.852868531294376</v>
      </c>
      <c r="AF3152">
        <v>9012</v>
      </c>
      <c r="AG3152">
        <v>5</v>
      </c>
      <c r="AH3152">
        <v>0</v>
      </c>
      <c r="AI3152">
        <v>3383</v>
      </c>
      <c r="AJ3152">
        <v>29105</v>
      </c>
      <c r="AK3152">
        <v>6057</v>
      </c>
      <c r="AL3152">
        <v>41882</v>
      </c>
      <c r="AM3152">
        <v>21</v>
      </c>
      <c r="AN3152">
        <v>10224</v>
      </c>
      <c r="AO3152">
        <v>5266</v>
      </c>
      <c r="AP3152">
        <v>1</v>
      </c>
    </row>
    <row r="3153" spans="1:42">
      <c r="A3153">
        <v>17</v>
      </c>
      <c r="B3153">
        <v>11</v>
      </c>
      <c r="C3153">
        <v>2024</v>
      </c>
      <c r="E3153">
        <v>99</v>
      </c>
      <c r="F3153">
        <v>99</v>
      </c>
      <c r="G3153">
        <v>99</v>
      </c>
      <c r="H3153">
        <v>99</v>
      </c>
      <c r="I3153">
        <v>99</v>
      </c>
      <c r="K3153">
        <v>999</v>
      </c>
      <c r="M3153">
        <v>99</v>
      </c>
      <c r="N3153">
        <v>99</v>
      </c>
      <c r="O3153">
        <v>99</v>
      </c>
      <c r="P3153">
        <v>99</v>
      </c>
      <c r="Q3153">
        <v>1151</v>
      </c>
      <c r="R3153">
        <v>755627</v>
      </c>
      <c r="S3153">
        <v>753411</v>
      </c>
      <c r="T3153">
        <v>4.2902079994494642</v>
      </c>
      <c r="U3153">
        <v>60.521469689186894</v>
      </c>
      <c r="V3153">
        <v>89.221473364640971</v>
      </c>
      <c r="W3153">
        <v>82.153056299945462</v>
      </c>
      <c r="X3153">
        <v>1.6767532128947211</v>
      </c>
      <c r="Y3153">
        <v>3.3535064257894422</v>
      </c>
      <c r="Z3153">
        <v>0</v>
      </c>
      <c r="AA3153">
        <v>8.268696455972762</v>
      </c>
      <c r="AB3153">
        <v>2.50060907991621</v>
      </c>
      <c r="AC3153">
        <v>-29.097923667019149</v>
      </c>
      <c r="AD3153">
        <v>59.176260798537712</v>
      </c>
      <c r="AE3153">
        <v>59.216136381146242</v>
      </c>
      <c r="AF3153">
        <v>9428</v>
      </c>
      <c r="AG3153">
        <v>1</v>
      </c>
      <c r="AH3153">
        <v>2</v>
      </c>
      <c r="AI3153">
        <v>2883</v>
      </c>
      <c r="AJ3153">
        <v>38489</v>
      </c>
      <c r="AK3153">
        <v>8446</v>
      </c>
      <c r="AL3153">
        <v>48568</v>
      </c>
      <c r="AM3153">
        <v>11</v>
      </c>
      <c r="AN3153">
        <v>7561</v>
      </c>
      <c r="AO3153">
        <v>6531</v>
      </c>
      <c r="AP3153">
        <v>0</v>
      </c>
    </row>
    <row r="3154" spans="1:42">
      <c r="A3154">
        <v>17</v>
      </c>
      <c r="B3154">
        <v>12</v>
      </c>
      <c r="C3154">
        <v>2024</v>
      </c>
      <c r="E3154">
        <v>99</v>
      </c>
      <c r="F3154">
        <v>99</v>
      </c>
      <c r="G3154">
        <v>99</v>
      </c>
      <c r="H3154">
        <v>99</v>
      </c>
      <c r="I3154">
        <v>99</v>
      </c>
      <c r="K3154">
        <v>999</v>
      </c>
      <c r="M3154">
        <v>99</v>
      </c>
      <c r="N3154">
        <v>99</v>
      </c>
      <c r="O3154">
        <v>99</v>
      </c>
      <c r="P3154">
        <v>99</v>
      </c>
      <c r="Q3154">
        <v>819</v>
      </c>
      <c r="R3154">
        <v>521282</v>
      </c>
      <c r="S3154">
        <v>516863</v>
      </c>
      <c r="T3154">
        <v>4.2596233900268956</v>
      </c>
      <c r="U3154">
        <v>60.525386804627153</v>
      </c>
      <c r="V3154">
        <v>89.746485773778303</v>
      </c>
      <c r="W3154">
        <v>82.476179567892487</v>
      </c>
      <c r="X3154">
        <v>2.8487459762662057</v>
      </c>
      <c r="Y3154">
        <v>5.6974919525324115</v>
      </c>
      <c r="Z3154">
        <v>0</v>
      </c>
      <c r="AA3154">
        <v>9.653960339720518</v>
      </c>
      <c r="AB3154">
        <v>2.6156159206871035</v>
      </c>
      <c r="AC3154">
        <v>-29.483735306602775</v>
      </c>
      <c r="AD3154">
        <v>40.823739201462274</v>
      </c>
      <c r="AE3154">
        <v>40.783863618853751</v>
      </c>
      <c r="AF3154">
        <v>7665</v>
      </c>
      <c r="AG3154">
        <v>3</v>
      </c>
      <c r="AH3154">
        <v>2</v>
      </c>
      <c r="AI3154">
        <v>2674</v>
      </c>
      <c r="AJ3154">
        <v>28008</v>
      </c>
      <c r="AK3154">
        <v>5868</v>
      </c>
      <c r="AL3154">
        <v>42686</v>
      </c>
      <c r="AM3154">
        <v>19</v>
      </c>
      <c r="AN3154">
        <v>7808</v>
      </c>
      <c r="AO3154">
        <v>4627</v>
      </c>
      <c r="AP3154">
        <v>1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C308"/>
  <sheetViews>
    <sheetView zoomScale="95" zoomScaleNormal="95" workbookViewId="0">
      <pane xSplit="6" ySplit="9" topLeftCell="G10" activePane="bottomRight" state="frozen"/>
      <selection pane="topRight" activeCell="G1" sqref="G1"/>
      <selection pane="bottomLeft" activeCell="A10" sqref="A10"/>
      <selection pane="bottomRight" activeCell="H10" sqref="H10"/>
    </sheetView>
  </sheetViews>
  <sheetFormatPr baseColWidth="10" defaultRowHeight="15"/>
  <cols>
    <col min="1" max="1" width="1.54296875" customWidth="1"/>
    <col min="2" max="2" width="5.54296875" customWidth="1"/>
    <col min="3" max="3" width="2.6328125" customWidth="1"/>
    <col min="4" max="4" width="5.36328125" customWidth="1"/>
    <col min="5" max="5" width="6.6328125" customWidth="1"/>
    <col min="6" max="6" width="5" customWidth="1"/>
    <col min="7" max="7" width="8.36328125" style="297" customWidth="1"/>
    <col min="8" max="9" width="7.54296875" style="297" customWidth="1"/>
    <col min="10" max="10" width="6.1796875" style="10" customWidth="1"/>
    <col min="11" max="11" width="4.36328125" style="10" customWidth="1"/>
    <col min="12" max="12" width="5.1796875" style="10" customWidth="1"/>
    <col min="13" max="13" width="5.54296875" style="10" customWidth="1"/>
    <col min="14" max="14" width="6.81640625" customWidth="1"/>
    <col min="15" max="15" width="5" customWidth="1"/>
    <col min="16" max="16" width="7.1796875" style="100" customWidth="1"/>
    <col min="17" max="17" width="5.08984375" customWidth="1"/>
    <col min="18" max="18" width="5.36328125" customWidth="1"/>
    <col min="19" max="19" width="4.81640625" style="10" customWidth="1"/>
    <col min="20" max="20" width="6.54296875" customWidth="1"/>
    <col min="21" max="21" width="4.81640625" style="10" customWidth="1"/>
    <col min="22" max="22" width="1.1796875" style="10" customWidth="1"/>
    <col min="23" max="23" width="4.81640625" style="10" customWidth="1"/>
    <col min="24" max="24" width="1.6328125" style="10" customWidth="1"/>
    <col min="25" max="25" width="6.453125" style="100" customWidth="1"/>
    <col min="26" max="26" width="6.6328125" style="1" customWidth="1"/>
    <col min="27" max="28" width="7.6328125" style="10" customWidth="1"/>
    <col min="29" max="29" width="6.36328125" style="10" customWidth="1"/>
    <col min="30" max="30" width="4" customWidth="1"/>
    <col min="31" max="31" width="6.08984375" style="10" customWidth="1"/>
    <col min="32" max="32" width="6.6328125" style="100" customWidth="1"/>
    <col min="33" max="33" width="1.453125" style="10" customWidth="1"/>
    <col min="34" max="34" width="4.54296875" customWidth="1"/>
    <col min="35" max="35" width="5.54296875" customWidth="1"/>
    <col min="36" max="36" width="6.54296875" style="100" customWidth="1"/>
    <col min="37" max="37" width="7" style="100" customWidth="1"/>
    <col min="38" max="38" width="5" style="100" customWidth="1"/>
    <col min="39" max="39" width="4.54296875" style="100" customWidth="1"/>
    <col min="40" max="40" width="8" style="100" customWidth="1"/>
    <col min="41" max="41" width="7.453125" style="100" customWidth="1"/>
    <col min="42" max="42" width="9" customWidth="1"/>
    <col min="43" max="43" width="9.90625" customWidth="1"/>
    <col min="44" max="44" width="15" customWidth="1"/>
  </cols>
  <sheetData>
    <row r="1" spans="1:43">
      <c r="A1" s="39"/>
      <c r="B1" s="39"/>
      <c r="C1" s="39"/>
      <c r="D1" s="39"/>
      <c r="E1" s="39"/>
      <c r="F1" s="39"/>
      <c r="G1" s="303"/>
      <c r="H1" s="303"/>
      <c r="I1" s="303"/>
      <c r="J1" s="39"/>
      <c r="K1" s="39"/>
      <c r="L1" s="39"/>
      <c r="M1" s="39"/>
      <c r="N1" s="39"/>
      <c r="O1" s="39"/>
      <c r="P1" s="115"/>
      <c r="Q1" s="39"/>
      <c r="R1" s="39"/>
      <c r="S1" s="39"/>
      <c r="T1" s="39"/>
      <c r="U1" s="39"/>
      <c r="V1" s="39"/>
      <c r="W1" s="64"/>
      <c r="X1" s="39"/>
      <c r="Y1" s="115"/>
      <c r="Z1" s="81"/>
      <c r="AA1" s="64"/>
      <c r="AB1" s="64"/>
      <c r="AC1" s="64"/>
      <c r="AD1" s="39"/>
      <c r="AE1" s="39"/>
      <c r="AF1" s="115"/>
      <c r="AG1" s="39"/>
      <c r="AH1" s="25"/>
      <c r="AI1" s="25"/>
      <c r="AJ1" s="25"/>
      <c r="AK1"/>
      <c r="AL1" s="3"/>
      <c r="AM1"/>
      <c r="AN1"/>
      <c r="AO1"/>
      <c r="AQ1" s="20"/>
    </row>
    <row r="2" spans="1:43" ht="31.8">
      <c r="A2" s="39"/>
      <c r="B2" s="140" t="s">
        <v>450</v>
      </c>
      <c r="C2" s="39"/>
      <c r="D2" s="39"/>
      <c r="E2" s="39"/>
      <c r="F2" s="39"/>
      <c r="G2" s="303"/>
      <c r="H2" s="303"/>
      <c r="I2" s="303"/>
      <c r="J2" s="39"/>
      <c r="K2" s="39"/>
      <c r="L2" s="39"/>
      <c r="M2" s="39"/>
      <c r="N2" s="39"/>
      <c r="O2" s="39"/>
      <c r="P2" s="115"/>
      <c r="Q2" s="39"/>
      <c r="R2" s="39"/>
      <c r="S2" s="39"/>
      <c r="T2" s="39"/>
      <c r="U2" s="39"/>
      <c r="V2" s="39"/>
      <c r="W2" s="64"/>
      <c r="X2" s="39"/>
      <c r="Y2" s="115"/>
      <c r="Z2" s="81"/>
      <c r="AA2" s="64"/>
      <c r="AB2" s="64"/>
      <c r="AC2" s="64"/>
      <c r="AD2" s="39"/>
      <c r="AE2" s="39"/>
      <c r="AF2" s="115"/>
      <c r="AG2" s="39"/>
      <c r="AH2" s="25"/>
      <c r="AI2" s="25"/>
      <c r="AJ2" s="25"/>
      <c r="AK2"/>
      <c r="AL2" s="3"/>
      <c r="AM2"/>
      <c r="AN2"/>
      <c r="AO2"/>
      <c r="AQ2" s="20"/>
    </row>
    <row r="3" spans="1:43">
      <c r="A3" s="39"/>
      <c r="B3" s="39"/>
      <c r="C3" s="39"/>
      <c r="D3" s="39"/>
      <c r="E3" s="39"/>
      <c r="F3" s="39"/>
      <c r="G3" s="303"/>
      <c r="H3" s="303"/>
      <c r="I3" s="303"/>
      <c r="J3" s="39"/>
      <c r="K3" s="39"/>
      <c r="L3" s="39"/>
      <c r="M3" s="39"/>
      <c r="N3" s="39"/>
      <c r="O3" s="39"/>
      <c r="P3" s="115"/>
      <c r="Q3" s="39"/>
      <c r="R3" s="39"/>
      <c r="S3" s="39"/>
      <c r="T3" s="39"/>
      <c r="U3" s="39"/>
      <c r="V3" s="39"/>
      <c r="W3" s="64"/>
      <c r="X3" s="39"/>
      <c r="Y3" s="115"/>
      <c r="Z3" s="81"/>
      <c r="AA3" s="64"/>
      <c r="AB3" s="64"/>
      <c r="AC3" s="64"/>
      <c r="AD3" s="39"/>
      <c r="AE3" s="39"/>
      <c r="AF3" s="115"/>
      <c r="AG3" s="39"/>
      <c r="AH3" s="25"/>
      <c r="AI3" s="25"/>
      <c r="AJ3" s="25"/>
      <c r="AK3"/>
      <c r="AL3" s="3"/>
      <c r="AM3"/>
      <c r="AN3"/>
      <c r="AO3"/>
      <c r="AQ3" s="20"/>
    </row>
    <row r="4" spans="1:43" ht="21">
      <c r="A4" s="44"/>
      <c r="B4" s="44"/>
      <c r="C4" s="133" t="s">
        <v>430</v>
      </c>
      <c r="D4" s="133"/>
      <c r="E4" s="133"/>
      <c r="F4" s="398">
        <f>+År!O2</f>
        <v>45</v>
      </c>
      <c r="G4" s="303"/>
      <c r="H4" s="318"/>
      <c r="I4" s="366"/>
      <c r="J4" s="56" t="s">
        <v>429</v>
      </c>
      <c r="K4" s="102"/>
      <c r="L4" s="56" t="str">
        <f>+År!B2</f>
        <v>GRIS</v>
      </c>
      <c r="M4" s="56"/>
      <c r="N4" s="102"/>
      <c r="O4" s="102"/>
      <c r="P4" s="179" t="s">
        <v>366</v>
      </c>
      <c r="Q4" s="102"/>
      <c r="R4" s="102"/>
      <c r="S4" s="102"/>
      <c r="T4" s="409">
        <f>SUM(G10:G13)</f>
        <v>1276909</v>
      </c>
      <c r="U4" s="410"/>
      <c r="V4" s="400"/>
      <c r="W4" s="400"/>
      <c r="X4" s="39"/>
      <c r="Y4" s="39"/>
      <c r="Z4" s="81"/>
      <c r="AA4" s="115"/>
      <c r="AB4" s="115"/>
      <c r="AC4" s="115"/>
      <c r="AD4" s="56"/>
      <c r="AE4" s="39"/>
      <c r="AF4" s="39"/>
      <c r="AG4" s="39"/>
      <c r="AH4" s="25"/>
      <c r="AI4" s="25"/>
      <c r="AJ4" s="25"/>
      <c r="AK4"/>
      <c r="AL4" s="3"/>
      <c r="AM4"/>
      <c r="AN4"/>
      <c r="AO4"/>
      <c r="AQ4" s="20"/>
    </row>
    <row r="5" spans="1:43" ht="16.5" customHeight="1">
      <c r="A5" s="44"/>
      <c r="B5" s="44"/>
      <c r="C5" s="133"/>
      <c r="D5" s="133"/>
      <c r="E5" s="133"/>
      <c r="F5" s="39"/>
      <c r="G5" s="339"/>
      <c r="H5" s="303"/>
      <c r="I5" s="318"/>
      <c r="J5" s="44"/>
      <c r="K5" s="39"/>
      <c r="L5" s="39"/>
      <c r="M5" s="39"/>
      <c r="N5" s="39"/>
      <c r="O5" s="69"/>
      <c r="P5" s="143"/>
      <c r="Q5" s="39"/>
      <c r="R5" s="39"/>
      <c r="S5" s="39"/>
      <c r="T5" s="39"/>
      <c r="U5" s="39"/>
      <c r="V5" s="39"/>
      <c r="W5" s="64"/>
      <c r="X5" s="39"/>
      <c r="Y5" s="115"/>
      <c r="Z5" s="81"/>
      <c r="AA5" s="64"/>
      <c r="AB5" s="64"/>
      <c r="AC5" s="64"/>
      <c r="AD5" s="39"/>
      <c r="AE5" s="39"/>
      <c r="AF5" s="115"/>
      <c r="AG5" s="39"/>
      <c r="AH5" s="25"/>
      <c r="AI5" s="25"/>
      <c r="AJ5" s="25"/>
      <c r="AK5"/>
      <c r="AL5" s="3"/>
      <c r="AM5"/>
      <c r="AN5"/>
      <c r="AO5"/>
      <c r="AQ5" s="20"/>
    </row>
    <row r="6" spans="1:43" ht="18" customHeight="1">
      <c r="A6" s="44"/>
      <c r="B6" s="44"/>
      <c r="C6" s="39"/>
      <c r="D6" s="69"/>
      <c r="E6" s="39"/>
      <c r="F6" s="39"/>
      <c r="G6" s="318"/>
      <c r="H6" s="339"/>
      <c r="I6" s="339"/>
      <c r="J6" s="39"/>
      <c r="K6" s="39"/>
      <c r="L6" s="39"/>
      <c r="M6" s="39"/>
      <c r="N6" s="39"/>
      <c r="O6" s="39"/>
      <c r="P6" s="115"/>
      <c r="Q6" s="39"/>
      <c r="R6" s="44"/>
      <c r="S6" s="39"/>
      <c r="T6" s="44" t="s">
        <v>472</v>
      </c>
      <c r="U6" s="39"/>
      <c r="V6" s="39"/>
      <c r="W6" s="64"/>
      <c r="X6" s="39"/>
      <c r="Y6" s="125"/>
      <c r="Z6" s="81"/>
      <c r="AA6" s="74" t="s">
        <v>474</v>
      </c>
      <c r="AB6" s="74" t="s">
        <v>3</v>
      </c>
      <c r="AC6" s="85" t="s">
        <v>3</v>
      </c>
      <c r="AD6" s="69"/>
      <c r="AE6" s="39"/>
      <c r="AF6" s="115"/>
      <c r="AG6" s="39"/>
      <c r="AH6" s="25"/>
      <c r="AI6" s="25"/>
      <c r="AJ6" s="25"/>
      <c r="AK6"/>
      <c r="AL6" s="3"/>
      <c r="AM6"/>
      <c r="AN6"/>
      <c r="AO6"/>
      <c r="AQ6" s="20"/>
    </row>
    <row r="7" spans="1:43" ht="15.75" customHeight="1">
      <c r="A7" s="42"/>
      <c r="B7" s="42"/>
      <c r="C7" s="42"/>
      <c r="D7" s="42"/>
      <c r="E7" s="34" t="s">
        <v>3</v>
      </c>
      <c r="F7" s="39"/>
      <c r="G7" s="318"/>
      <c r="H7" s="339"/>
      <c r="I7" s="304" t="s">
        <v>3</v>
      </c>
      <c r="J7" s="39"/>
      <c r="K7" s="39"/>
      <c r="L7" s="39"/>
      <c r="M7" s="39"/>
      <c r="N7" s="39"/>
      <c r="O7" s="39"/>
      <c r="P7" s="98" t="s">
        <v>14</v>
      </c>
      <c r="Q7" s="39"/>
      <c r="R7" s="44"/>
      <c r="S7" s="39"/>
      <c r="T7" s="44" t="s">
        <v>473</v>
      </c>
      <c r="U7" s="39"/>
      <c r="V7" s="39"/>
      <c r="W7" s="64"/>
      <c r="X7" s="39"/>
      <c r="Y7" s="98" t="s">
        <v>388</v>
      </c>
      <c r="Z7" s="81"/>
      <c r="AA7" s="74" t="s">
        <v>475</v>
      </c>
      <c r="AB7" s="74" t="s">
        <v>591</v>
      </c>
      <c r="AC7" s="74" t="s">
        <v>8</v>
      </c>
      <c r="AD7" s="69"/>
      <c r="AE7" s="39"/>
      <c r="AF7" s="98" t="s">
        <v>14</v>
      </c>
      <c r="AG7" s="39"/>
      <c r="AH7" s="25"/>
      <c r="AI7" s="25"/>
      <c r="AJ7" s="25"/>
      <c r="AK7"/>
      <c r="AL7" s="3"/>
      <c r="AM7"/>
      <c r="AN7"/>
      <c r="AO7"/>
      <c r="AQ7" s="20"/>
    </row>
    <row r="8" spans="1:43" ht="18.75" customHeight="1">
      <c r="A8" s="39"/>
      <c r="B8" s="39"/>
      <c r="C8" s="39"/>
      <c r="D8" s="39"/>
      <c r="E8" s="34" t="s">
        <v>436</v>
      </c>
      <c r="F8" s="39"/>
      <c r="G8" s="304" t="s">
        <v>3</v>
      </c>
      <c r="H8" s="339"/>
      <c r="I8" s="304" t="s">
        <v>394</v>
      </c>
      <c r="J8" s="98" t="s">
        <v>3</v>
      </c>
      <c r="K8" s="39"/>
      <c r="L8" s="98" t="s">
        <v>1</v>
      </c>
      <c r="M8" s="39"/>
      <c r="N8" s="34" t="s">
        <v>14</v>
      </c>
      <c r="O8" s="39"/>
      <c r="P8" s="98" t="s">
        <v>392</v>
      </c>
      <c r="Q8" s="39"/>
      <c r="R8" s="44" t="s">
        <v>357</v>
      </c>
      <c r="S8" s="39"/>
      <c r="T8" s="44" t="s">
        <v>470</v>
      </c>
      <c r="U8" s="39"/>
      <c r="V8" s="39"/>
      <c r="W8" s="147" t="s">
        <v>357</v>
      </c>
      <c r="X8" s="39"/>
      <c r="Y8" s="98" t="s">
        <v>392</v>
      </c>
      <c r="Z8" s="80" t="s">
        <v>388</v>
      </c>
      <c r="AA8" s="74" t="s">
        <v>454</v>
      </c>
      <c r="AB8" s="74" t="s">
        <v>436</v>
      </c>
      <c r="AC8" s="74" t="s">
        <v>435</v>
      </c>
      <c r="AD8" s="69"/>
      <c r="AE8" s="34" t="s">
        <v>14</v>
      </c>
      <c r="AF8" s="98" t="s">
        <v>392</v>
      </c>
      <c r="AG8" s="39"/>
      <c r="AH8" s="25"/>
      <c r="AI8" s="25"/>
      <c r="AJ8" s="25"/>
      <c r="AK8"/>
      <c r="AL8" s="3"/>
      <c r="AM8"/>
      <c r="AN8"/>
      <c r="AO8"/>
      <c r="AQ8" s="20"/>
    </row>
    <row r="9" spans="1:43" ht="15.6">
      <c r="A9" s="39"/>
      <c r="B9" s="34" t="s">
        <v>58</v>
      </c>
      <c r="C9" s="34" t="s">
        <v>365</v>
      </c>
      <c r="D9" s="28"/>
      <c r="E9" s="34" t="s">
        <v>432</v>
      </c>
      <c r="F9" s="111" t="s">
        <v>437</v>
      </c>
      <c r="G9" s="304" t="s">
        <v>8</v>
      </c>
      <c r="H9" s="326" t="s">
        <v>437</v>
      </c>
      <c r="I9" s="304" t="s">
        <v>386</v>
      </c>
      <c r="J9" s="98" t="s">
        <v>357</v>
      </c>
      <c r="K9" s="114" t="s">
        <v>437</v>
      </c>
      <c r="L9" s="98" t="s">
        <v>357</v>
      </c>
      <c r="M9" s="114" t="s">
        <v>437</v>
      </c>
      <c r="N9" s="34" t="s">
        <v>386</v>
      </c>
      <c r="O9" s="111" t="s">
        <v>437</v>
      </c>
      <c r="P9" s="98" t="s">
        <v>389</v>
      </c>
      <c r="Q9" s="111" t="s">
        <v>437</v>
      </c>
      <c r="R9" s="44" t="s">
        <v>469</v>
      </c>
      <c r="S9" s="114" t="s">
        <v>437</v>
      </c>
      <c r="T9" s="44" t="s">
        <v>471</v>
      </c>
      <c r="U9" s="114" t="s">
        <v>437</v>
      </c>
      <c r="V9" s="39"/>
      <c r="W9" s="111" t="s">
        <v>416</v>
      </c>
      <c r="X9" s="39"/>
      <c r="Y9" s="98" t="s">
        <v>389</v>
      </c>
      <c r="Z9" s="80" t="s">
        <v>390</v>
      </c>
      <c r="AA9" s="74" t="s">
        <v>386</v>
      </c>
      <c r="AB9" s="74" t="s">
        <v>432</v>
      </c>
      <c r="AC9" s="74" t="s">
        <v>464</v>
      </c>
      <c r="AD9" s="111" t="s">
        <v>437</v>
      </c>
      <c r="AE9" s="34" t="s">
        <v>26</v>
      </c>
      <c r="AF9" s="98" t="s">
        <v>395</v>
      </c>
      <c r="AG9" s="39"/>
      <c r="AH9" s="25"/>
      <c r="AI9" s="25"/>
      <c r="AJ9" s="25"/>
      <c r="AK9"/>
      <c r="AL9" s="3"/>
      <c r="AM9"/>
      <c r="AN9"/>
      <c r="AO9"/>
      <c r="AQ9" s="20"/>
    </row>
    <row r="10" spans="1:43" ht="15.6">
      <c r="A10" s="39"/>
      <c r="B10" s="2">
        <f>+'Ark1'!C337</f>
        <v>2024</v>
      </c>
      <c r="C10" s="2">
        <f>+'Ark1'!G337</f>
        <v>1</v>
      </c>
      <c r="D10" s="2" t="s">
        <v>372</v>
      </c>
      <c r="E10" s="2">
        <f>+'Ark1'!Q337</f>
        <v>874</v>
      </c>
      <c r="F10" s="18">
        <f>+E10-E15</f>
        <v>-7</v>
      </c>
      <c r="G10" s="314">
        <f>+'Ark1'!R337</f>
        <v>556629</v>
      </c>
      <c r="H10" s="314">
        <f>+G10-G15</f>
        <v>-3397</v>
      </c>
      <c r="I10" s="314">
        <f>+'Ark1'!S337</f>
        <v>554416</v>
      </c>
      <c r="J10" s="50">
        <f>+'Ark1'!AD337</f>
        <v>43.591908272241795</v>
      </c>
      <c r="K10" s="50">
        <f>+J10-J15</f>
        <v>-0.16655000131713393</v>
      </c>
      <c r="L10" s="50">
        <f>+'Ark1'!AE337</f>
        <v>44.13006418773972</v>
      </c>
      <c r="M10" s="50">
        <f>+L10-L15</f>
        <v>-0.10221473337664833</v>
      </c>
      <c r="N10" s="96">
        <f>+'Ark1'!U337</f>
        <v>60.418656748722995</v>
      </c>
      <c r="O10" s="5">
        <f>+N10-N15</f>
        <v>-7.7298444653308707E-3</v>
      </c>
      <c r="P10" s="50">
        <f>+'Ark1'!W337</f>
        <v>83.198293339297308</v>
      </c>
      <c r="Q10" s="5">
        <f>+P10-P15</f>
        <v>-1.9116972667533929</v>
      </c>
      <c r="R10" s="50">
        <f>+'Ark1'!X337</f>
        <v>2.5354410208594942</v>
      </c>
      <c r="S10" s="50">
        <f>+R10-R15</f>
        <v>0.40661128795423673</v>
      </c>
      <c r="T10" s="50">
        <f>+'Ark1'!Y337</f>
        <v>5.0708820417189884</v>
      </c>
      <c r="U10" s="50">
        <f>+T10-T15</f>
        <v>0.81322257590847347</v>
      </c>
      <c r="V10" s="39"/>
      <c r="W10" s="263">
        <f>+'Ark1'!Z337</f>
        <v>0</v>
      </c>
      <c r="X10" s="39"/>
      <c r="Y10" s="50">
        <f>+'Ark1'!AA337</f>
        <v>8.3877130032946265</v>
      </c>
      <c r="Z10" s="5">
        <f>+'Ark1'!AB337</f>
        <v>2.6869762534024564</v>
      </c>
      <c r="AA10" s="18">
        <f>+'Ark1'!AC337</f>
        <v>-23.114282989972505</v>
      </c>
      <c r="AB10" s="273">
        <f>+'Ark1'!AP337</f>
        <v>348</v>
      </c>
      <c r="AC10" s="18">
        <f>+G10/E10</f>
        <v>636.87528604118995</v>
      </c>
      <c r="AD10" s="18">
        <f>+AC10-AC15</f>
        <v>1.2044574373306887</v>
      </c>
      <c r="AE10" s="5">
        <f>+'Ark1'!T337</f>
        <v>4.5227539348470884</v>
      </c>
      <c r="AF10" s="50">
        <f>+'Ark1'!V337</f>
        <v>90.393234724413986</v>
      </c>
      <c r="AG10" s="39"/>
      <c r="AH10" s="25"/>
      <c r="AI10" s="25"/>
      <c r="AJ10" s="25"/>
      <c r="AK10"/>
      <c r="AL10" s="3"/>
      <c r="AM10"/>
      <c r="AN10"/>
      <c r="AO10"/>
      <c r="AQ10" s="20"/>
    </row>
    <row r="11" spans="1:43" ht="15.6">
      <c r="A11" s="39"/>
      <c r="B11" s="2">
        <f>+'Ark1'!C338</f>
        <v>2024</v>
      </c>
      <c r="C11" s="2">
        <f>+'Ark1'!G338</f>
        <v>2</v>
      </c>
      <c r="D11" s="2" t="s">
        <v>63</v>
      </c>
      <c r="E11" s="2">
        <f>+'Ark1'!Q338</f>
        <v>616</v>
      </c>
      <c r="F11" s="18">
        <f>+E11-E16</f>
        <v>-12</v>
      </c>
      <c r="G11" s="314">
        <f>+'Ark1'!R338</f>
        <v>401333</v>
      </c>
      <c r="H11" s="314">
        <f>+G11-G16</f>
        <v>1808</v>
      </c>
      <c r="I11" s="314">
        <f>+'Ark1'!S338</f>
        <v>398036</v>
      </c>
      <c r="J11" s="50">
        <f>+'Ark1'!AD338</f>
        <v>31.430039258866518</v>
      </c>
      <c r="K11" s="50">
        <f>+J11-J16</f>
        <v>0.21256356712429891</v>
      </c>
      <c r="L11" s="50">
        <f>+'Ark1'!AE338</f>
        <v>31.222309640929929</v>
      </c>
      <c r="M11" s="50">
        <f>+L11-L16</f>
        <v>7.5687922032432908E-2</v>
      </c>
      <c r="N11" s="96">
        <f>+'Ark1'!U338</f>
        <v>60.584394376388083</v>
      </c>
      <c r="O11" s="5">
        <f>+N11-N16</f>
        <v>-0.10696143649151679</v>
      </c>
      <c r="P11" s="50">
        <f>+'Ark1'!W338</f>
        <v>81.989509240369372</v>
      </c>
      <c r="Q11" s="5">
        <f>+P11-P16</f>
        <v>-2.3653662204545611</v>
      </c>
      <c r="R11" s="50">
        <f>+'Ark1'!X338</f>
        <v>1.223672112684479</v>
      </c>
      <c r="S11" s="50">
        <f>+R11-R16</f>
        <v>3.4259685427110886E-2</v>
      </c>
      <c r="T11" s="50">
        <f>+'Ark1'!Y338</f>
        <v>2.4473442253689579</v>
      </c>
      <c r="U11" s="50">
        <f>+T11-T16</f>
        <v>6.8519370854221773E-2</v>
      </c>
      <c r="V11" s="39"/>
      <c r="W11" s="263">
        <f>+'Ark1'!Z338</f>
        <v>0</v>
      </c>
      <c r="X11" s="39"/>
      <c r="Y11" s="50">
        <f>+'Ark1'!AA338</f>
        <v>8.79614605036714</v>
      </c>
      <c r="Z11" s="5">
        <f>+'Ark1'!AB338</f>
        <v>2.407641385076392</v>
      </c>
      <c r="AA11" s="18">
        <f>+'Ark1'!AC338</f>
        <v>-31.657824728914058</v>
      </c>
      <c r="AB11" s="273">
        <f>+'Ark1'!AP338</f>
        <v>259</v>
      </c>
      <c r="AC11" s="18">
        <f>+G11/E11</f>
        <v>651.51461038961043</v>
      </c>
      <c r="AD11" s="18">
        <f>+AC11-AC16</f>
        <v>15.328304657126296</v>
      </c>
      <c r="AE11" s="5">
        <f>+'Ark1'!T338</f>
        <v>4.0996030727600257</v>
      </c>
      <c r="AF11" s="50">
        <f>+'Ark1'!V338</f>
        <v>89.205222262109814</v>
      </c>
      <c r="AG11" s="39"/>
      <c r="AH11" s="25"/>
      <c r="AI11" s="25"/>
      <c r="AJ11" s="25"/>
      <c r="AK11"/>
      <c r="AL11" s="3"/>
      <c r="AM11"/>
      <c r="AN11"/>
      <c r="AO11"/>
      <c r="AQ11" s="20"/>
    </row>
    <row r="12" spans="1:43" ht="15.6">
      <c r="A12" s="39"/>
      <c r="B12" s="2">
        <f>+'Ark1'!C339</f>
        <v>2024</v>
      </c>
      <c r="C12" s="2">
        <f>+'Ark1'!G339</f>
        <v>3</v>
      </c>
      <c r="D12" s="2" t="s">
        <v>517</v>
      </c>
      <c r="E12" s="2">
        <f>+'Ark1'!Q339</f>
        <v>340</v>
      </c>
      <c r="F12" s="18">
        <f>+E12-E17</f>
        <v>4</v>
      </c>
      <c r="G12" s="314">
        <f>+'Ark1'!R339</f>
        <v>243023</v>
      </c>
      <c r="H12" s="314">
        <f>+G12-G17</f>
        <v>-2431</v>
      </c>
      <c r="I12" s="314">
        <f>+'Ark1'!S339</f>
        <v>242099</v>
      </c>
      <c r="J12" s="50">
        <f>+'Ark1'!AD339</f>
        <v>19.03213149879906</v>
      </c>
      <c r="K12" s="50">
        <f>+J12-J17</f>
        <v>-0.14677915370302586</v>
      </c>
      <c r="L12" s="50">
        <f>+'Ark1'!AE339</f>
        <v>18.885236334637906</v>
      </c>
      <c r="M12" s="50">
        <f>+L12-L17</f>
        <v>-7.7209673220050234E-2</v>
      </c>
      <c r="N12" s="96">
        <f>+'Ark1'!U339</f>
        <v>60.58047740800248</v>
      </c>
      <c r="O12" s="5">
        <f>+N12-N17</f>
        <v>-7.5730351344134306E-3</v>
      </c>
      <c r="P12" s="50">
        <f>+'Ark1'!W339</f>
        <v>81.535181475346789</v>
      </c>
      <c r="Q12" s="5">
        <f>+P12-P17</f>
        <v>-1.7424234167531694</v>
      </c>
      <c r="R12" s="50">
        <f>+'Ark1'!X339</f>
        <v>2.6067491554297328</v>
      </c>
      <c r="S12" s="50">
        <f>+R12-R17</f>
        <v>0.30855886315501024</v>
      </c>
      <c r="T12" s="50">
        <f>+'Ark1'!Y339</f>
        <v>5.2134983108594657</v>
      </c>
      <c r="U12" s="50">
        <f>+T12-T17</f>
        <v>0.61711772631002049</v>
      </c>
      <c r="V12" s="39"/>
      <c r="W12" s="263">
        <f>+'Ark1'!Z339</f>
        <v>0</v>
      </c>
      <c r="X12" s="39"/>
      <c r="Y12" s="50">
        <f>+'Ark1'!AA339</f>
        <v>9.4158408852441955</v>
      </c>
      <c r="Z12" s="5">
        <f>+'Ark1'!AB339</f>
        <v>2.4638022475109844</v>
      </c>
      <c r="AA12" s="18">
        <f>+'Ark1'!AC339</f>
        <v>-35.89912072392724</v>
      </c>
      <c r="AB12" s="273">
        <f>+'Ark1'!AP339</f>
        <v>160</v>
      </c>
      <c r="AC12" s="18">
        <f>+G12/E12</f>
        <v>714.77352941176468</v>
      </c>
      <c r="AD12" s="18">
        <f>+AC12-AC17</f>
        <v>-15.744327731092426</v>
      </c>
      <c r="AE12" s="5">
        <f>+'Ark1'!T339</f>
        <v>4.1760903288989111</v>
      </c>
      <c r="AF12" s="50">
        <f>+'Ark1'!V339</f>
        <v>88.591207261867737</v>
      </c>
      <c r="AG12" s="39"/>
      <c r="AH12" s="25"/>
      <c r="AI12" s="25"/>
      <c r="AJ12" s="25"/>
      <c r="AK12"/>
      <c r="AL12" s="3"/>
      <c r="AM12"/>
      <c r="AN12"/>
      <c r="AO12"/>
      <c r="AQ12" s="20"/>
    </row>
    <row r="13" spans="1:43" ht="15.6">
      <c r="A13" s="39"/>
      <c r="B13" s="2">
        <f>+'Ark1'!C340</f>
        <v>2024</v>
      </c>
      <c r="C13" s="2">
        <f>+'Ark1'!G340</f>
        <v>4</v>
      </c>
      <c r="D13" s="2" t="s">
        <v>64</v>
      </c>
      <c r="E13" s="2">
        <f>+'Ark1'!Q340</f>
        <v>140</v>
      </c>
      <c r="F13" s="18">
        <f>+E13-E18</f>
        <v>-5</v>
      </c>
      <c r="G13" s="314">
        <f>+'Ark1'!R340</f>
        <v>75924</v>
      </c>
      <c r="H13" s="314">
        <f>+G13-G18</f>
        <v>1117</v>
      </c>
      <c r="I13" s="314">
        <f>+'Ark1'!S340</f>
        <v>75723</v>
      </c>
      <c r="J13" s="50">
        <f>+'Ark1'!AD340</f>
        <v>5.9459209700926205</v>
      </c>
      <c r="K13" s="50">
        <f>+J13-J18</f>
        <v>0.10076558789586088</v>
      </c>
      <c r="L13" s="50">
        <f>+'Ark1'!AE340</f>
        <v>5.7623898366924626</v>
      </c>
      <c r="M13" s="50">
        <f>+L13-L18</f>
        <v>0.10373648456429763</v>
      </c>
      <c r="N13" s="96">
        <f>+'Ark1'!U340</f>
        <v>60.781545897547609</v>
      </c>
      <c r="O13" s="5">
        <f>+N13-N18</f>
        <v>0.12722888291842338</v>
      </c>
      <c r="P13" s="50">
        <f>+'Ark1'!W340</f>
        <v>79.540888501511674</v>
      </c>
      <c r="Q13" s="5">
        <f>+P13-P18</f>
        <v>-1.8981409579728847</v>
      </c>
      <c r="R13" s="50">
        <f>+'Ark1'!X340</f>
        <v>2.8462673199515303</v>
      </c>
      <c r="S13" s="50">
        <f>+R13-R18</f>
        <v>-2.7795267774217702E-2</v>
      </c>
      <c r="T13" s="50">
        <f>+'Ark1'!Y340</f>
        <v>5.6925346399030605</v>
      </c>
      <c r="U13" s="50">
        <f>+T13-T18</f>
        <v>-5.5590535548435405E-2</v>
      </c>
      <c r="V13" s="39"/>
      <c r="W13" s="263">
        <f>+'Ark1'!Z340</f>
        <v>0</v>
      </c>
      <c r="X13" s="39"/>
      <c r="Y13" s="50">
        <f>+'Ark1'!AA340</f>
        <v>9.7815807254159921</v>
      </c>
      <c r="Z13" s="5">
        <f>+'Ark1'!AB340</f>
        <v>2.4488112358187024</v>
      </c>
      <c r="AA13" s="18">
        <f>+'Ark1'!AC340</f>
        <v>-37.671428467443207</v>
      </c>
      <c r="AB13" s="273">
        <f>+'Ark1'!AP340</f>
        <v>52</v>
      </c>
      <c r="AC13" s="18">
        <f>+G13/E13</f>
        <v>542.31428571428569</v>
      </c>
      <c r="AD13" s="18">
        <f>+AC13-AC18</f>
        <v>26.403940886699502</v>
      </c>
      <c r="AE13" s="5">
        <f>+'Ark1'!T340</f>
        <v>3.7481428797218257</v>
      </c>
      <c r="AF13" s="50">
        <f>+'Ark1'!V340</f>
        <v>86.326336614136807</v>
      </c>
      <c r="AG13" s="39"/>
      <c r="AH13" s="25"/>
      <c r="AI13" s="25"/>
      <c r="AJ13" s="25"/>
      <c r="AK13"/>
      <c r="AL13" s="3"/>
      <c r="AM13"/>
      <c r="AN13"/>
      <c r="AO13"/>
      <c r="AQ13" s="20"/>
    </row>
    <row r="14" spans="1:43">
      <c r="A14" s="39"/>
      <c r="B14" s="39"/>
      <c r="C14" s="39"/>
      <c r="D14" s="39"/>
      <c r="E14" s="39"/>
      <c r="F14" s="39"/>
      <c r="G14" s="303"/>
      <c r="H14" s="303"/>
      <c r="I14" s="303"/>
      <c r="J14" s="39"/>
      <c r="K14" s="39"/>
      <c r="L14" s="39"/>
      <c r="M14" s="39"/>
      <c r="N14" s="39"/>
      <c r="O14" s="39"/>
      <c r="P14" s="115"/>
      <c r="Q14" s="39"/>
      <c r="R14" s="39"/>
      <c r="S14" s="39"/>
      <c r="T14" s="39"/>
      <c r="U14" s="39"/>
      <c r="V14" s="39"/>
      <c r="W14" s="39"/>
      <c r="X14" s="39"/>
      <c r="Y14" s="39"/>
      <c r="Z14" s="81"/>
      <c r="AA14" s="39"/>
      <c r="AB14" s="39"/>
      <c r="AC14" s="39"/>
      <c r="AD14" s="39"/>
      <c r="AE14" s="39"/>
      <c r="AF14" s="39"/>
      <c r="AG14" s="39"/>
      <c r="AH14" s="25"/>
      <c r="AI14" s="25"/>
      <c r="AJ14" s="25"/>
      <c r="AK14"/>
      <c r="AL14" s="3"/>
      <c r="AM14"/>
      <c r="AN14"/>
      <c r="AO14"/>
      <c r="AQ14" s="20"/>
    </row>
    <row r="15" spans="1:43" ht="15.6">
      <c r="A15" s="39"/>
      <c r="B15" s="40">
        <f>+'Ark1'!C341</f>
        <v>2023</v>
      </c>
      <c r="C15" s="40">
        <f>+'Ark1'!G341</f>
        <v>1</v>
      </c>
      <c r="D15" s="40" t="s">
        <v>372</v>
      </c>
      <c r="E15" s="40">
        <f>+'Ark1'!Q341</f>
        <v>881</v>
      </c>
      <c r="F15" s="77"/>
      <c r="G15" s="367">
        <f>+'Ark1'!R341</f>
        <v>560026</v>
      </c>
      <c r="H15" s="367"/>
      <c r="I15" s="367">
        <f>+'Ark1'!S341</f>
        <v>557806</v>
      </c>
      <c r="J15" s="126">
        <f>+'Ark1'!AD341</f>
        <v>43.758458273558929</v>
      </c>
      <c r="K15" s="126"/>
      <c r="L15" s="126">
        <f>+'Ark1'!AE341</f>
        <v>44.232278921116368</v>
      </c>
      <c r="M15" s="126"/>
      <c r="N15" s="41">
        <f>+'Ark1'!U341</f>
        <v>60.426386593188326</v>
      </c>
      <c r="O15" s="77"/>
      <c r="P15" s="126">
        <f>+'Ark1'!W341</f>
        <v>85.109990606050701</v>
      </c>
      <c r="Q15" s="77"/>
      <c r="R15" s="126">
        <f>+'Ark1'!X341</f>
        <v>2.1288297329052575</v>
      </c>
      <c r="S15" s="126"/>
      <c r="T15" s="126">
        <f>+'Ark1'!Y341</f>
        <v>4.2576594658105149</v>
      </c>
      <c r="U15" s="126"/>
      <c r="V15" s="39"/>
      <c r="W15" s="263">
        <f>+'Ark1'!Z341</f>
        <v>0</v>
      </c>
      <c r="X15" s="39"/>
      <c r="Y15" s="126">
        <f>+'Ark1'!AA341</f>
        <v>9.1300832674376728</v>
      </c>
      <c r="Z15" s="41">
        <f>+'Ark1'!AB341</f>
        <v>2.7180203063904496</v>
      </c>
      <c r="AA15" s="77">
        <f>+'Ark1'!AC341</f>
        <v>-24.874032851832062</v>
      </c>
      <c r="AB15" s="77"/>
      <c r="AC15" s="77">
        <f>+G15/E15</f>
        <v>635.67082860385926</v>
      </c>
      <c r="AD15" s="77"/>
      <c r="AE15" s="41">
        <f>+'Ark1'!T341</f>
        <v>4.5126279851292628</v>
      </c>
      <c r="AF15" s="126">
        <f>+'Ark1'!V341</f>
        <v>92.433434560943979</v>
      </c>
      <c r="AG15" s="39"/>
      <c r="AH15" s="25"/>
      <c r="AI15" s="25"/>
      <c r="AJ15" s="25"/>
      <c r="AK15"/>
      <c r="AL15" s="3"/>
      <c r="AM15"/>
      <c r="AN15"/>
      <c r="AO15"/>
      <c r="AQ15" s="20"/>
    </row>
    <row r="16" spans="1:43" ht="15.6">
      <c r="A16" s="39"/>
      <c r="B16" s="40">
        <f>+'Ark1'!C342</f>
        <v>2023</v>
      </c>
      <c r="C16" s="40">
        <f>+'Ark1'!G342</f>
        <v>2</v>
      </c>
      <c r="D16" s="40" t="s">
        <v>63</v>
      </c>
      <c r="E16" s="40">
        <f>+'Ark1'!Q342</f>
        <v>628</v>
      </c>
      <c r="F16" s="77"/>
      <c r="G16" s="367">
        <f>+'Ark1'!R342</f>
        <v>399525</v>
      </c>
      <c r="H16" s="367"/>
      <c r="I16" s="367">
        <f>+'Ark1'!S342</f>
        <v>396301</v>
      </c>
      <c r="J16" s="126">
        <f>+'Ark1'!AD342</f>
        <v>31.217475691742219</v>
      </c>
      <c r="K16" s="126"/>
      <c r="L16" s="126">
        <f>+'Ark1'!AE342</f>
        <v>31.146621718897496</v>
      </c>
      <c r="M16" s="126"/>
      <c r="N16" s="41">
        <f>+'Ark1'!U342</f>
        <v>60.6913558128796</v>
      </c>
      <c r="O16" s="77"/>
      <c r="P16" s="126">
        <f>+'Ark1'!W342</f>
        <v>84.354875460823934</v>
      </c>
      <c r="Q16" s="77"/>
      <c r="R16" s="126">
        <f>+'Ark1'!X342</f>
        <v>1.1894124272573681</v>
      </c>
      <c r="S16" s="126"/>
      <c r="T16" s="126">
        <f>+'Ark1'!Y342</f>
        <v>2.3788248545147361</v>
      </c>
      <c r="U16" s="126"/>
      <c r="V16" s="39"/>
      <c r="W16" s="263">
        <f>+'Ark1'!Z342</f>
        <v>0</v>
      </c>
      <c r="X16" s="39"/>
      <c r="Y16" s="126">
        <f>+'Ark1'!AA342</f>
        <v>9.2946032033385944</v>
      </c>
      <c r="Z16" s="41">
        <f>+'Ark1'!AB342</f>
        <v>2.4367124056957246</v>
      </c>
      <c r="AA16" s="77">
        <f>+'Ark1'!AC342</f>
        <v>-32.984031389507351</v>
      </c>
      <c r="AB16" s="77"/>
      <c r="AC16" s="77">
        <f t="shared" ref="AC16:AC25" si="0">+G16/E16</f>
        <v>636.18630573248413</v>
      </c>
      <c r="AD16" s="77"/>
      <c r="AE16" s="41">
        <f>+'Ark1'!T342</f>
        <v>3.8958813591139454</v>
      </c>
      <c r="AF16" s="126">
        <f>+'Ark1'!V342</f>
        <v>91.74714813920032</v>
      </c>
      <c r="AG16" s="39"/>
      <c r="AH16" s="25"/>
      <c r="AI16" s="25"/>
      <c r="AJ16" s="25"/>
      <c r="AK16"/>
      <c r="AL16" s="3"/>
      <c r="AM16"/>
      <c r="AN16"/>
      <c r="AO16"/>
      <c r="AQ16" s="20"/>
    </row>
    <row r="17" spans="1:43" ht="15.6">
      <c r="A17" s="39"/>
      <c r="B17" s="40">
        <f>+'Ark1'!C343</f>
        <v>2023</v>
      </c>
      <c r="C17" s="40">
        <f>+'Ark1'!G343</f>
        <v>3</v>
      </c>
      <c r="D17" s="40" t="s">
        <v>517</v>
      </c>
      <c r="E17" s="40">
        <f>+'Ark1'!Q343</f>
        <v>336</v>
      </c>
      <c r="F17" s="77"/>
      <c r="G17" s="367">
        <f>+'Ark1'!R343</f>
        <v>245454</v>
      </c>
      <c r="H17" s="367"/>
      <c r="I17" s="367">
        <f>+'Ark1'!S343</f>
        <v>244394</v>
      </c>
      <c r="J17" s="126">
        <f>+'Ark1'!AD343</f>
        <v>19.178910652502086</v>
      </c>
      <c r="K17" s="126"/>
      <c r="L17" s="126">
        <f>+'Ark1'!AE343</f>
        <v>18.962446007857956</v>
      </c>
      <c r="M17" s="126"/>
      <c r="N17" s="41">
        <f>+'Ark1'!U343</f>
        <v>60.588050443136893</v>
      </c>
      <c r="O17" s="77"/>
      <c r="P17" s="126">
        <f>+'Ark1'!W343</f>
        <v>83.277604892099959</v>
      </c>
      <c r="Q17" s="77"/>
      <c r="R17" s="126">
        <f>+'Ark1'!X343</f>
        <v>2.2981902922747226</v>
      </c>
      <c r="S17" s="126"/>
      <c r="T17" s="126">
        <f>+'Ark1'!Y343</f>
        <v>4.5963805845494452</v>
      </c>
      <c r="U17" s="126"/>
      <c r="V17" s="39"/>
      <c r="W17" s="263">
        <f>+'Ark1'!Z343</f>
        <v>0</v>
      </c>
      <c r="X17" s="39"/>
      <c r="Y17" s="126">
        <f>+'Ark1'!AA343</f>
        <v>9.9802065721585986</v>
      </c>
      <c r="Z17" s="41">
        <f>+'Ark1'!AB343</f>
        <v>2.5206316136347993</v>
      </c>
      <c r="AA17" s="77">
        <f>+'Ark1'!AC343</f>
        <v>-37.9261713039878</v>
      </c>
      <c r="AB17" s="77"/>
      <c r="AC17" s="77">
        <f t="shared" si="0"/>
        <v>730.51785714285711</v>
      </c>
      <c r="AD17" s="77"/>
      <c r="AE17" s="41">
        <f>+'Ark1'!T343</f>
        <v>4.1945822842569278</v>
      </c>
      <c r="AF17" s="126">
        <f>+'Ark1'!V343</f>
        <v>90.495072380637822</v>
      </c>
      <c r="AG17" s="39"/>
      <c r="AH17" s="25"/>
      <c r="AI17" s="25"/>
      <c r="AJ17" s="25"/>
      <c r="AK17"/>
      <c r="AL17" s="3"/>
      <c r="AM17"/>
      <c r="AN17"/>
      <c r="AO17"/>
      <c r="AQ17" s="20"/>
    </row>
    <row r="18" spans="1:43" ht="15.6">
      <c r="A18" s="39"/>
      <c r="B18" s="40">
        <f>+'Ark1'!C344</f>
        <v>2023</v>
      </c>
      <c r="C18" s="40">
        <f>+'Ark1'!G344</f>
        <v>4</v>
      </c>
      <c r="D18" s="40" t="s">
        <v>64</v>
      </c>
      <c r="E18" s="40">
        <f>+'Ark1'!Q344</f>
        <v>145</v>
      </c>
      <c r="F18" s="77"/>
      <c r="G18" s="367">
        <f>+'Ark1'!R344</f>
        <v>74807</v>
      </c>
      <c r="H18" s="367"/>
      <c r="I18" s="367">
        <f>+'Ark1'!S344</f>
        <v>74577</v>
      </c>
      <c r="J18" s="126">
        <f>+'Ark1'!AD344</f>
        <v>5.8451553821967597</v>
      </c>
      <c r="K18" s="126"/>
      <c r="L18" s="126">
        <f>+'Ark1'!AE344</f>
        <v>5.658653352128165</v>
      </c>
      <c r="M18" s="126"/>
      <c r="N18" s="41">
        <f>+'Ark1'!U344</f>
        <v>60.654317014629186</v>
      </c>
      <c r="O18" s="77"/>
      <c r="P18" s="126">
        <f>+'Ark1'!W344</f>
        <v>81.439029459484559</v>
      </c>
      <c r="Q18" s="77"/>
      <c r="R18" s="126">
        <f>+'Ark1'!X344</f>
        <v>2.874062587725748</v>
      </c>
      <c r="S18" s="126"/>
      <c r="T18" s="126">
        <f>+'Ark1'!Y344</f>
        <v>5.7481251754514959</v>
      </c>
      <c r="U18" s="126"/>
      <c r="V18" s="39"/>
      <c r="W18" s="263">
        <f>+'Ark1'!Z344</f>
        <v>0</v>
      </c>
      <c r="X18" s="39"/>
      <c r="Y18" s="126">
        <f>+'Ark1'!AA344</f>
        <v>10.384004442645857</v>
      </c>
      <c r="Z18" s="41">
        <f>+'Ark1'!AB344</f>
        <v>2.5063907017785394</v>
      </c>
      <c r="AA18" s="77">
        <f>+'Ark1'!AC344</f>
        <v>-41.08092503539531</v>
      </c>
      <c r="AB18" s="77"/>
      <c r="AC18" s="77">
        <f t="shared" si="0"/>
        <v>515.91034482758619</v>
      </c>
      <c r="AD18" s="77"/>
      <c r="AE18" s="41">
        <f>+'Ark1'!T344</f>
        <v>4.0378707874931488</v>
      </c>
      <c r="AF18" s="126">
        <f>+'Ark1'!V344</f>
        <v>88.391562722167805</v>
      </c>
      <c r="AG18" s="39"/>
      <c r="AH18" s="25"/>
      <c r="AI18" s="25"/>
      <c r="AJ18" s="25"/>
      <c r="AK18"/>
      <c r="AL18" s="3"/>
      <c r="AM18"/>
      <c r="AN18"/>
      <c r="AO18"/>
      <c r="AQ18" s="20"/>
    </row>
    <row r="19" spans="1:43">
      <c r="A19" s="39"/>
      <c r="B19" s="39"/>
      <c r="C19" s="39"/>
      <c r="D19" s="39"/>
      <c r="E19" s="39"/>
      <c r="F19" s="39"/>
      <c r="G19" s="303"/>
      <c r="H19" s="303"/>
      <c r="I19" s="303"/>
      <c r="J19" s="39"/>
      <c r="K19" s="39"/>
      <c r="L19" s="39"/>
      <c r="M19" s="39"/>
      <c r="N19" s="39"/>
      <c r="O19" s="39"/>
      <c r="P19" s="115"/>
      <c r="Q19" s="39"/>
      <c r="R19" s="39"/>
      <c r="S19" s="39"/>
      <c r="T19" s="39"/>
      <c r="U19" s="39"/>
      <c r="V19" s="39"/>
      <c r="W19" s="39"/>
      <c r="X19" s="39"/>
      <c r="Y19" s="39"/>
      <c r="Z19" s="81"/>
      <c r="AA19" s="39"/>
      <c r="AB19" s="39"/>
      <c r="AC19" s="39"/>
      <c r="AD19" s="39"/>
      <c r="AE19" s="39"/>
      <c r="AF19" s="39"/>
      <c r="AG19" s="39"/>
      <c r="AH19" s="25"/>
      <c r="AI19" s="25"/>
      <c r="AJ19" s="25"/>
      <c r="AK19"/>
      <c r="AL19" s="3"/>
      <c r="AM19"/>
      <c r="AN19"/>
      <c r="AO19"/>
      <c r="AQ19" s="20"/>
    </row>
    <row r="20" spans="1:43" ht="15.6">
      <c r="A20" s="39"/>
      <c r="B20" s="3">
        <f>+'Ark1'!C345</f>
        <v>2022</v>
      </c>
      <c r="C20" s="3">
        <f>+'Ark1'!G345</f>
        <v>1</v>
      </c>
      <c r="D20" s="3" t="s">
        <v>372</v>
      </c>
      <c r="E20" s="3">
        <f>+'Ark1'!Q345</f>
        <v>962</v>
      </c>
      <c r="F20" s="15"/>
      <c r="G20" s="306">
        <f>+'Ark1'!R345</f>
        <v>557369</v>
      </c>
      <c r="H20" s="306"/>
      <c r="I20" s="306">
        <f>+'Ark1'!S345</f>
        <v>555565</v>
      </c>
      <c r="J20" s="51">
        <f>+'Ark1'!AE345</f>
        <v>44.214314896691469</v>
      </c>
      <c r="K20" s="51"/>
      <c r="L20" s="51">
        <f>+'Ark1'!AE345</f>
        <v>44.214314896691469</v>
      </c>
      <c r="M20" s="51"/>
      <c r="N20" s="12">
        <f>+'Ark1'!U345</f>
        <v>60.424546182714899</v>
      </c>
      <c r="O20" s="15"/>
      <c r="P20" s="51">
        <f>+'Ark1'!W345</f>
        <v>86.588814774148418</v>
      </c>
      <c r="Q20" s="15"/>
      <c r="R20" s="51">
        <f>+'Ark1'!X345</f>
        <v>2.1009421047815726</v>
      </c>
      <c r="S20" s="51"/>
      <c r="T20" s="15">
        <f>+'Ark1'!Y345</f>
        <v>4.2018842095631452</v>
      </c>
      <c r="U20" s="51"/>
      <c r="V20" s="39"/>
      <c r="W20" s="263">
        <f>+'Ark1'!Z345</f>
        <v>0</v>
      </c>
      <c r="X20" s="39"/>
      <c r="Y20" s="51">
        <f>+'Ark1'!AA345</f>
        <v>9.2597443040664071</v>
      </c>
      <c r="Z20" s="12">
        <f>+'Ark1'!AB345</f>
        <v>2.6492014578188301</v>
      </c>
      <c r="AA20" s="15">
        <f>+'Ark1'!AC345</f>
        <v>-31.00420189115825</v>
      </c>
      <c r="AB20" s="15"/>
      <c r="AC20" s="15">
        <f t="shared" si="0"/>
        <v>579.38565488565484</v>
      </c>
      <c r="AD20" s="15"/>
      <c r="AE20" s="12">
        <f>+'Ark1'!T345</f>
        <v>4.4985673763700555</v>
      </c>
      <c r="AF20" s="51">
        <f>+'Ark1'!V345</f>
        <v>94.018843866001987</v>
      </c>
      <c r="AG20" s="39"/>
      <c r="AH20" s="25"/>
      <c r="AI20" s="25"/>
      <c r="AJ20" s="25"/>
      <c r="AK20"/>
      <c r="AL20" s="3"/>
      <c r="AM20"/>
      <c r="AN20"/>
      <c r="AO20"/>
      <c r="AQ20" s="20"/>
    </row>
    <row r="21" spans="1:43" ht="15.6">
      <c r="A21" s="39"/>
      <c r="B21" s="3">
        <f>+'Ark1'!C346</f>
        <v>2022</v>
      </c>
      <c r="C21" s="3">
        <f>+'Ark1'!G346</f>
        <v>2</v>
      </c>
      <c r="D21" s="3" t="s">
        <v>63</v>
      </c>
      <c r="E21" s="3">
        <f>+'Ark1'!Q346</f>
        <v>654</v>
      </c>
      <c r="F21" s="15"/>
      <c r="G21" s="306">
        <f>+'Ark1'!R346</f>
        <v>405129</v>
      </c>
      <c r="H21" s="306"/>
      <c r="I21" s="306">
        <f>+'Ark1'!S346</f>
        <v>402030</v>
      </c>
      <c r="J21" s="51">
        <f>+'Ark1'!AE346</f>
        <v>31.408717209854249</v>
      </c>
      <c r="K21" s="51"/>
      <c r="L21" s="51">
        <f>+'Ark1'!AE346</f>
        <v>31.408717209854249</v>
      </c>
      <c r="M21" s="51"/>
      <c r="N21" s="12">
        <f>+'Ark1'!U346</f>
        <v>60.776641046688063</v>
      </c>
      <c r="O21" s="15"/>
      <c r="P21" s="51">
        <f>+'Ark1'!W346</f>
        <v>85.001288759546526</v>
      </c>
      <c r="Q21" s="15"/>
      <c r="R21" s="51">
        <f>+'Ark1'!X346</f>
        <v>1.2847759602496978</v>
      </c>
      <c r="S21" s="51"/>
      <c r="T21" s="15">
        <f>+'Ark1'!Y346</f>
        <v>2.5695519204993955</v>
      </c>
      <c r="U21" s="51"/>
      <c r="V21" s="39"/>
      <c r="W21" s="263">
        <f>+'Ark1'!Z346</f>
        <v>0</v>
      </c>
      <c r="X21" s="39"/>
      <c r="Y21" s="51">
        <f>+'Ark1'!AA346</f>
        <v>9.2967044989440808</v>
      </c>
      <c r="Z21" s="12">
        <f>+'Ark1'!AB346</f>
        <v>2.4188606490378475</v>
      </c>
      <c r="AA21" s="15">
        <f>+'Ark1'!AC346</f>
        <v>-32.047663799653861</v>
      </c>
      <c r="AB21" s="15"/>
      <c r="AC21" s="15">
        <f t="shared" si="0"/>
        <v>619.46330275229354</v>
      </c>
      <c r="AD21" s="15"/>
      <c r="AE21" s="12">
        <f>+'Ark1'!T346</f>
        <v>3.7289776836513808</v>
      </c>
      <c r="AF21" s="51">
        <f>+'Ark1'!V346</f>
        <v>92.472794662431099</v>
      </c>
      <c r="AG21" s="39"/>
      <c r="AH21" s="25"/>
      <c r="AI21" s="25"/>
      <c r="AJ21" s="25"/>
      <c r="AK21"/>
      <c r="AL21" s="3"/>
      <c r="AM21"/>
      <c r="AN21"/>
      <c r="AO21"/>
      <c r="AQ21" s="20"/>
    </row>
    <row r="22" spans="1:43" ht="15.6">
      <c r="A22" s="39"/>
      <c r="B22" s="3">
        <f>+'Ark1'!C347</f>
        <v>2022</v>
      </c>
      <c r="C22" s="3">
        <f>+'Ark1'!G347</f>
        <v>3</v>
      </c>
      <c r="D22" s="3" t="s">
        <v>517</v>
      </c>
      <c r="E22" s="3">
        <f>+'Ark1'!Q347</f>
        <v>354</v>
      </c>
      <c r="F22" s="15"/>
      <c r="G22" s="306">
        <f>+'Ark1'!R347</f>
        <v>246697</v>
      </c>
      <c r="H22" s="306"/>
      <c r="I22" s="306">
        <f>+'Ark1'!S347</f>
        <v>245533</v>
      </c>
      <c r="J22" s="51">
        <f>+'Ark1'!AE347</f>
        <v>18.909286396935279</v>
      </c>
      <c r="K22" s="51"/>
      <c r="L22" s="51">
        <f>+'Ark1'!AE347</f>
        <v>18.909286396935279</v>
      </c>
      <c r="M22" s="51"/>
      <c r="N22" s="12">
        <f>+'Ark1'!U347</f>
        <v>60.965177796874563</v>
      </c>
      <c r="O22" s="15"/>
      <c r="P22" s="51">
        <f>+'Ark1'!W347</f>
        <v>83.791321981158475</v>
      </c>
      <c r="Q22" s="15"/>
      <c r="R22" s="51">
        <f>+'Ark1'!X347</f>
        <v>2.2440483670251368</v>
      </c>
      <c r="S22" s="51"/>
      <c r="T22" s="15">
        <f>+'Ark1'!Y347</f>
        <v>4.4880967340502735</v>
      </c>
      <c r="U22" s="51"/>
      <c r="V22" s="39"/>
      <c r="W22" s="263">
        <f>+'Ark1'!Z347</f>
        <v>0</v>
      </c>
      <c r="X22" s="39"/>
      <c r="Y22" s="51">
        <f>+'Ark1'!AA347</f>
        <v>10.117249427838374</v>
      </c>
      <c r="Z22" s="12">
        <f>+'Ark1'!AB347</f>
        <v>2.5046297298619642</v>
      </c>
      <c r="AA22" s="15">
        <f>+'Ark1'!AC347</f>
        <v>-36.891884669901401</v>
      </c>
      <c r="AB22" s="15"/>
      <c r="AC22" s="15">
        <f t="shared" si="0"/>
        <v>696.8841807909605</v>
      </c>
      <c r="AD22" s="15"/>
      <c r="AE22" s="12">
        <f>+'Ark1'!T347</f>
        <v>3.5408618669866261</v>
      </c>
      <c r="AF22" s="51">
        <f>+'Ark1'!V347</f>
        <v>91.095014207910523</v>
      </c>
      <c r="AG22" s="39"/>
      <c r="AH22" s="25"/>
      <c r="AI22" s="25"/>
      <c r="AJ22" s="25"/>
      <c r="AK22"/>
      <c r="AL22" s="3"/>
      <c r="AM22"/>
      <c r="AN22"/>
      <c r="AO22"/>
      <c r="AQ22" s="20"/>
    </row>
    <row r="23" spans="1:43" ht="15.6">
      <c r="A23" s="39"/>
      <c r="B23" s="3">
        <f>+'Ark1'!C348</f>
        <v>2022</v>
      </c>
      <c r="C23" s="3">
        <f>+'Ark1'!G348</f>
        <v>4</v>
      </c>
      <c r="D23" s="3" t="s">
        <v>64</v>
      </c>
      <c r="E23" s="3">
        <f>+'Ark1'!Q348</f>
        <v>131</v>
      </c>
      <c r="F23" s="15"/>
      <c r="G23" s="306">
        <f>+'Ark1'!R348</f>
        <v>72052</v>
      </c>
      <c r="H23" s="306"/>
      <c r="I23" s="306">
        <f>+'Ark1'!S348</f>
        <v>71859</v>
      </c>
      <c r="J23" s="51">
        <f>+'Ark1'!AE348</f>
        <v>5.4676814965190079</v>
      </c>
      <c r="K23" s="51"/>
      <c r="L23" s="51">
        <f>+'Ark1'!AE348</f>
        <v>5.4676814965190079</v>
      </c>
      <c r="M23" s="51"/>
      <c r="N23" s="12">
        <f>+'Ark1'!U348</f>
        <v>60.805967241403309</v>
      </c>
      <c r="O23" s="15"/>
      <c r="P23" s="51">
        <f>+'Ark1'!W348</f>
        <v>82.785792732990444</v>
      </c>
      <c r="Q23" s="15"/>
      <c r="R23" s="51">
        <f>+'Ark1'!X348</f>
        <v>3.0644534502859049</v>
      </c>
      <c r="S23" s="51"/>
      <c r="T23" s="15">
        <f>+'Ark1'!Y348</f>
        <v>6.1289069005718098</v>
      </c>
      <c r="U23" s="51"/>
      <c r="V23" s="39"/>
      <c r="W23" s="263">
        <f>+'Ark1'!Z348</f>
        <v>0</v>
      </c>
      <c r="X23" s="39"/>
      <c r="Y23" s="51">
        <f>+'Ark1'!AA348</f>
        <v>10.339077810831906</v>
      </c>
      <c r="Z23" s="12">
        <f>+'Ark1'!AB348</f>
        <v>2.4239087558818722</v>
      </c>
      <c r="AA23" s="15">
        <f>+'Ark1'!AC348</f>
        <v>-35.637307345326633</v>
      </c>
      <c r="AB23" s="15"/>
      <c r="AC23" s="15">
        <f t="shared" si="0"/>
        <v>550.01526717557249</v>
      </c>
      <c r="AD23" s="15"/>
      <c r="AE23" s="12">
        <f>+'Ark1'!T348</f>
        <v>3.7000777216454783</v>
      </c>
      <c r="AF23" s="51">
        <f>+'Ark1'!V348</f>
        <v>89.828894634562758</v>
      </c>
      <c r="AG23" s="39"/>
      <c r="AH23" s="25"/>
      <c r="AI23" s="25"/>
      <c r="AJ23" s="25"/>
      <c r="AK23"/>
      <c r="AL23" s="3"/>
      <c r="AM23"/>
      <c r="AN23"/>
      <c r="AO23"/>
      <c r="AQ23" s="20"/>
    </row>
    <row r="24" spans="1:43">
      <c r="A24" s="39"/>
      <c r="B24" s="39"/>
      <c r="C24" s="39"/>
      <c r="D24" s="39"/>
      <c r="E24" s="39"/>
      <c r="F24" s="39"/>
      <c r="G24" s="303"/>
      <c r="H24" s="303"/>
      <c r="I24" s="303"/>
      <c r="J24" s="39"/>
      <c r="K24" s="39"/>
      <c r="L24" s="39"/>
      <c r="M24" s="39"/>
      <c r="N24" s="39"/>
      <c r="O24" s="39"/>
      <c r="P24" s="115"/>
      <c r="Q24" s="39"/>
      <c r="R24" s="39"/>
      <c r="S24" s="39"/>
      <c r="T24" s="39"/>
      <c r="U24" s="39"/>
      <c r="V24" s="39"/>
      <c r="W24" s="39"/>
      <c r="X24" s="39"/>
      <c r="Y24" s="39"/>
      <c r="Z24" s="81"/>
      <c r="AA24" s="39"/>
      <c r="AB24" s="39"/>
      <c r="AC24" s="39"/>
      <c r="AD24" s="39"/>
      <c r="AE24" s="39"/>
      <c r="AF24" s="39"/>
      <c r="AG24" s="39"/>
      <c r="AH24" s="25"/>
      <c r="AI24" s="25"/>
      <c r="AJ24" s="25"/>
      <c r="AK24"/>
      <c r="AL24" s="3"/>
      <c r="AM24"/>
      <c r="AN24"/>
      <c r="AO24"/>
      <c r="AQ24" s="20"/>
    </row>
    <row r="25" spans="1:43" ht="15.6">
      <c r="A25" s="39"/>
      <c r="B25" s="40">
        <f>+'Ark1'!C349</f>
        <v>2021</v>
      </c>
      <c r="C25" s="40">
        <f>+'Ark1'!G349</f>
        <v>1</v>
      </c>
      <c r="D25" s="40" t="s">
        <v>372</v>
      </c>
      <c r="E25" s="40">
        <f>+'Ark1'!Q349</f>
        <v>982</v>
      </c>
      <c r="F25" s="77"/>
      <c r="G25" s="367">
        <f>+'Ark1'!R349</f>
        <v>560204.9</v>
      </c>
      <c r="H25" s="367"/>
      <c r="I25" s="367">
        <f>+'Ark1'!S349</f>
        <v>558513.9</v>
      </c>
      <c r="J25" s="126">
        <f>+'Ark1'!AE349</f>
        <v>43.442187525161131</v>
      </c>
      <c r="K25" s="126"/>
      <c r="L25" s="51">
        <f>+'Ark1'!AE349</f>
        <v>43.442187525161131</v>
      </c>
      <c r="M25" s="126"/>
      <c r="N25" s="41">
        <f>+'Ark1'!U349</f>
        <v>60.598200510318513</v>
      </c>
      <c r="O25" s="77"/>
      <c r="P25" s="126">
        <f>+'Ark1'!W349</f>
        <v>85.332877391233509</v>
      </c>
      <c r="Q25" s="77"/>
      <c r="R25" s="126">
        <f>+'Ark1'!X349</f>
        <v>1.7980920909474372</v>
      </c>
      <c r="S25" s="126"/>
      <c r="T25" s="77">
        <f>+'Ark1'!Y349</f>
        <v>3.5961841818948743</v>
      </c>
      <c r="U25" s="126"/>
      <c r="V25" s="39"/>
      <c r="W25" s="263">
        <f>+'Ark1'!Z349</f>
        <v>65.375900853419893</v>
      </c>
      <c r="X25" s="39"/>
      <c r="Y25" s="126">
        <f>+'Ark1'!AA349</f>
        <v>9.3009404735600132</v>
      </c>
      <c r="Z25" s="41">
        <f>+'Ark1'!AB349</f>
        <v>2.6760952428774938</v>
      </c>
      <c r="AA25" s="77">
        <f>+'Ark1'!AC349</f>
        <v>-28.245399974641757</v>
      </c>
      <c r="AB25" s="77"/>
      <c r="AC25" s="77">
        <f t="shared" si="0"/>
        <v>570.47342158859476</v>
      </c>
      <c r="AD25" s="77"/>
      <c r="AE25" s="41">
        <f>+'Ark1'!T349</f>
        <v>15.967471187774324</v>
      </c>
      <c r="AF25" s="126">
        <f>+'Ark1'!V349</f>
        <v>92.548610509872191</v>
      </c>
      <c r="AG25" s="39"/>
      <c r="AH25" s="25"/>
      <c r="AI25" s="25"/>
      <c r="AJ25" s="25"/>
      <c r="AK25"/>
      <c r="AL25" s="3"/>
      <c r="AM25"/>
      <c r="AN25"/>
      <c r="AO25"/>
      <c r="AQ25" s="20"/>
    </row>
    <row r="26" spans="1:43" ht="15.6">
      <c r="A26" s="39"/>
      <c r="B26" s="40">
        <f>+'Ark1'!C350</f>
        <v>2021</v>
      </c>
      <c r="C26" s="40">
        <f>+'Ark1'!G350</f>
        <v>2</v>
      </c>
      <c r="D26" s="40" t="s">
        <v>63</v>
      </c>
      <c r="E26" s="40">
        <f>+'Ark1'!Q350</f>
        <v>698</v>
      </c>
      <c r="F26" s="77"/>
      <c r="G26" s="367">
        <f>+'Ark1'!R350</f>
        <v>420731</v>
      </c>
      <c r="H26" s="367"/>
      <c r="I26" s="367">
        <f>+'Ark1'!S350</f>
        <v>418296</v>
      </c>
      <c r="J26" s="126">
        <f>+'Ark1'!AE350</f>
        <v>32.091390291513676</v>
      </c>
      <c r="K26" s="126"/>
      <c r="L26" s="51">
        <f>+'Ark1'!AE350</f>
        <v>32.091390291513676</v>
      </c>
      <c r="M26" s="126"/>
      <c r="N26" s="41">
        <f>+'Ark1'!U350</f>
        <v>60.681969227532655</v>
      </c>
      <c r="O26" s="77"/>
      <c r="P26" s="126">
        <f>+'Ark1'!W350</f>
        <v>84.167322350678944</v>
      </c>
      <c r="Q26" s="77"/>
      <c r="R26" s="126">
        <f>+'Ark1'!X350</f>
        <v>1.1166279641861427</v>
      </c>
      <c r="S26" s="126"/>
      <c r="T26" s="77">
        <f>+'Ark1'!Y350</f>
        <v>2.2332559283722855</v>
      </c>
      <c r="U26" s="126"/>
      <c r="V26" s="39"/>
      <c r="W26" s="263">
        <f>+'Ark1'!Z350</f>
        <v>48.480620634086883</v>
      </c>
      <c r="X26" s="39"/>
      <c r="Y26" s="126">
        <f>+'Ark1'!AA350</f>
        <v>9.2625828833483617</v>
      </c>
      <c r="Z26" s="41">
        <f>+'Ark1'!AB350</f>
        <v>2.5443101395968362</v>
      </c>
      <c r="AA26" s="77">
        <f>+'Ark1'!AC350</f>
        <v>-28.776373358403127</v>
      </c>
      <c r="AB26" s="77"/>
      <c r="AC26" s="77">
        <f t="shared" ref="AC26:AC35" si="1">+G26/E26</f>
        <v>602.76647564469909</v>
      </c>
      <c r="AD26" s="77"/>
      <c r="AE26" s="41">
        <f>+'Ark1'!T350</f>
        <v>15.985831802267956</v>
      </c>
      <c r="AF26" s="126">
        <f>+'Ark1'!V350</f>
        <v>91.355327991081026</v>
      </c>
      <c r="AG26" s="39"/>
      <c r="AH26" s="25"/>
      <c r="AI26" s="25"/>
      <c r="AJ26" s="25"/>
      <c r="AK26"/>
      <c r="AL26" s="3"/>
      <c r="AM26"/>
      <c r="AN26"/>
      <c r="AO26"/>
      <c r="AQ26" s="20"/>
    </row>
    <row r="27" spans="1:43" ht="15.6">
      <c r="A27" s="39"/>
      <c r="B27" s="40">
        <f>+'Ark1'!C351</f>
        <v>2021</v>
      </c>
      <c r="C27" s="40">
        <f>+'Ark1'!G351</f>
        <v>3</v>
      </c>
      <c r="D27" s="40" t="s">
        <v>517</v>
      </c>
      <c r="E27" s="40">
        <f>+'Ark1'!Q351</f>
        <v>365</v>
      </c>
      <c r="F27" s="77"/>
      <c r="G27" s="367">
        <f>+'Ark1'!R351</f>
        <v>253805</v>
      </c>
      <c r="H27" s="367"/>
      <c r="I27" s="367">
        <f>+'Ark1'!S351</f>
        <v>253482</v>
      </c>
      <c r="J27" s="126">
        <f>+'Ark1'!AE351</f>
        <v>19.368302514072404</v>
      </c>
      <c r="K27" s="126"/>
      <c r="L27" s="51">
        <f>+'Ark1'!AE351</f>
        <v>19.368302514072404</v>
      </c>
      <c r="M27" s="126"/>
      <c r="N27" s="41">
        <f>+'Ark1'!U351</f>
        <v>61.010592468104242</v>
      </c>
      <c r="O27" s="77"/>
      <c r="P27" s="126">
        <f>+'Ark1'!W351</f>
        <v>83.82684577208569</v>
      </c>
      <c r="Q27" s="77"/>
      <c r="R27" s="126">
        <f>+'Ark1'!X351</f>
        <v>2.309647170071512</v>
      </c>
      <c r="S27" s="126"/>
      <c r="T27" s="77">
        <f>+'Ark1'!Y351</f>
        <v>4.619294340143024</v>
      </c>
      <c r="U27" s="126"/>
      <c r="V27" s="39"/>
      <c r="W27" s="263">
        <f>+'Ark1'!Z351</f>
        <v>83.133902011386709</v>
      </c>
      <c r="X27" s="39"/>
      <c r="Y27" s="126">
        <f>+'Ark1'!AA351</f>
        <v>9.7907730752601374</v>
      </c>
      <c r="Z27" s="41">
        <f>+'Ark1'!AB351</f>
        <v>2.6025025686116985</v>
      </c>
      <c r="AA27" s="77">
        <f>+'Ark1'!AC351</f>
        <v>-33.488866928718103</v>
      </c>
      <c r="AB27" s="77"/>
      <c r="AC27" s="77">
        <f t="shared" si="1"/>
        <v>695.35616438356169</v>
      </c>
      <c r="AD27" s="77"/>
      <c r="AE27" s="41">
        <f>+'Ark1'!T351</f>
        <v>16.170894978428326</v>
      </c>
      <c r="AF27" s="126">
        <f>+'Ark1'!V351</f>
        <v>90.867173320928813</v>
      </c>
      <c r="AG27" s="39"/>
      <c r="AH27" s="25"/>
      <c r="AI27" s="25"/>
      <c r="AJ27" s="25"/>
      <c r="AK27"/>
      <c r="AL27" s="3"/>
      <c r="AM27"/>
      <c r="AN27"/>
      <c r="AO27"/>
      <c r="AQ27" s="20"/>
    </row>
    <row r="28" spans="1:43" ht="15.6">
      <c r="A28" s="39"/>
      <c r="B28" s="40">
        <f>+'Ark1'!C352</f>
        <v>2021</v>
      </c>
      <c r="C28" s="40">
        <f>+'Ark1'!G352</f>
        <v>4</v>
      </c>
      <c r="D28" s="40" t="s">
        <v>64</v>
      </c>
      <c r="E28" s="40">
        <f>+'Ark1'!Q352</f>
        <v>144</v>
      </c>
      <c r="F28" s="77"/>
      <c r="G28" s="367">
        <f>+'Ark1'!R352</f>
        <v>68189.53</v>
      </c>
      <c r="H28" s="367"/>
      <c r="I28" s="367">
        <f>+'Ark1'!S352</f>
        <v>68060.53</v>
      </c>
      <c r="J28" s="126">
        <f>+'Ark1'!AE352</f>
        <v>5.0981196692527826</v>
      </c>
      <c r="K28" s="126"/>
      <c r="L28" s="51">
        <f>+'Ark1'!AE352</f>
        <v>5.0981196692527826</v>
      </c>
      <c r="M28" s="126"/>
      <c r="N28" s="41">
        <f>+'Ark1'!U352</f>
        <v>60.764855048880754</v>
      </c>
      <c r="O28" s="77"/>
      <c r="P28" s="126">
        <f>+'Ark1'!W352</f>
        <v>82.177587803092479</v>
      </c>
      <c r="Q28" s="77"/>
      <c r="R28" s="126">
        <f>+'Ark1'!X352</f>
        <v>3.3362893101037643</v>
      </c>
      <c r="S28" s="126"/>
      <c r="T28" s="77">
        <f>+'Ark1'!Y352</f>
        <v>6.6725786202075286</v>
      </c>
      <c r="U28" s="126"/>
      <c r="V28" s="39"/>
      <c r="W28" s="263">
        <f>+'Ark1'!Z352</f>
        <v>86.661398018141497</v>
      </c>
      <c r="X28" s="39"/>
      <c r="Y28" s="126">
        <f>+'Ark1'!AA352</f>
        <v>10.69987199764139</v>
      </c>
      <c r="Z28" s="41">
        <f>+'Ark1'!AB352</f>
        <v>2.6168481996060713</v>
      </c>
      <c r="AA28" s="77">
        <f>+'Ark1'!AC352</f>
        <v>-36.496544221055927</v>
      </c>
      <c r="AB28" s="77"/>
      <c r="AC28" s="77">
        <f t="shared" si="1"/>
        <v>473.53840277777778</v>
      </c>
      <c r="AD28" s="77"/>
      <c r="AE28" s="41">
        <f>+'Ark1'!T352</f>
        <v>16.061298120107299</v>
      </c>
      <c r="AF28" s="126">
        <f>+'Ark1'!V352</f>
        <v>89.098537965293986</v>
      </c>
      <c r="AG28" s="39"/>
      <c r="AH28" s="25"/>
      <c r="AI28" s="25"/>
      <c r="AJ28" s="25"/>
      <c r="AK28"/>
      <c r="AL28" s="3"/>
      <c r="AM28"/>
      <c r="AN28"/>
      <c r="AO28"/>
      <c r="AQ28" s="43"/>
    </row>
    <row r="29" spans="1:43" ht="15.6">
      <c r="A29" s="39"/>
      <c r="B29" s="39"/>
      <c r="C29" s="39"/>
      <c r="D29" s="39"/>
      <c r="E29" s="39"/>
      <c r="F29" s="39"/>
      <c r="G29" s="303"/>
      <c r="H29" s="303"/>
      <c r="I29" s="303"/>
      <c r="J29" s="39"/>
      <c r="K29" s="39"/>
      <c r="L29" s="39"/>
      <c r="M29" s="39"/>
      <c r="N29" s="39"/>
      <c r="O29" s="39"/>
      <c r="P29" s="115"/>
      <c r="Q29" s="39"/>
      <c r="R29" s="39"/>
      <c r="S29" s="39"/>
      <c r="T29" s="39"/>
      <c r="U29" s="39"/>
      <c r="V29" s="39"/>
      <c r="W29" s="39"/>
      <c r="X29" s="39"/>
      <c r="Y29" s="39"/>
      <c r="Z29" s="81"/>
      <c r="AA29" s="39"/>
      <c r="AB29" s="39"/>
      <c r="AC29" s="39"/>
      <c r="AD29" s="39"/>
      <c r="AE29" s="39"/>
      <c r="AF29" s="39"/>
      <c r="AG29" s="39"/>
      <c r="AH29" s="25"/>
      <c r="AI29" s="25"/>
      <c r="AJ29" s="25"/>
      <c r="AK29"/>
      <c r="AL29" s="3"/>
      <c r="AM29"/>
      <c r="AN29"/>
      <c r="AO29"/>
      <c r="AQ29" s="43"/>
    </row>
    <row r="30" spans="1:43">
      <c r="A30" s="39"/>
      <c r="B30" s="3">
        <f>+'Ark1'!C353</f>
        <v>2020</v>
      </c>
      <c r="C30" s="3">
        <f>+'Ark1'!G353</f>
        <v>1</v>
      </c>
      <c r="D30" s="3" t="s">
        <v>372</v>
      </c>
      <c r="E30" s="3">
        <f>+'Ark1'!Q353</f>
        <v>974</v>
      </c>
      <c r="F30" s="15"/>
      <c r="G30" s="306">
        <f>+'Ark1'!R353</f>
        <v>545180</v>
      </c>
      <c r="H30" s="306"/>
      <c r="I30" s="306">
        <f>+'Ark1'!S353</f>
        <v>545180</v>
      </c>
      <c r="J30" s="51">
        <f>+'Ark1'!AE353</f>
        <v>43.10506052294641</v>
      </c>
      <c r="K30" s="51"/>
      <c r="L30" s="51">
        <f>+'Ark1'!AE353</f>
        <v>43.10506052294641</v>
      </c>
      <c r="M30" s="51"/>
      <c r="N30" s="12">
        <f>+'Ark1'!U353</f>
        <v>60.699194761363216</v>
      </c>
      <c r="O30" s="15"/>
      <c r="P30" s="51">
        <f>+'Ark1'!W353</f>
        <v>82.504821159983578</v>
      </c>
      <c r="Q30" s="15"/>
      <c r="R30" s="15">
        <f>+'Ark1'!X353</f>
        <v>1.3545984812355556</v>
      </c>
      <c r="S30" s="51"/>
      <c r="T30" s="15">
        <f>+'Ark1'!Y353</f>
        <v>2.7091969624711112</v>
      </c>
      <c r="U30" s="51"/>
      <c r="V30" s="39"/>
      <c r="W30" s="15"/>
      <c r="X30" s="39"/>
      <c r="Y30" s="126">
        <f>+'Ark1'!AA354</f>
        <v>10.838148107681976</v>
      </c>
      <c r="Z30" s="41">
        <f>+'Ark1'!AB354</f>
        <v>3.5153663917133335</v>
      </c>
      <c r="AA30" s="15">
        <f>+'Ark1'!AD353</f>
        <v>42.596834548418997</v>
      </c>
      <c r="AB30" s="15"/>
      <c r="AC30" s="15">
        <f t="shared" si="1"/>
        <v>559.73305954825457</v>
      </c>
      <c r="AD30" s="15"/>
      <c r="AE30" s="12">
        <f>+'Ark1'!T353</f>
        <v>16.046738691808205</v>
      </c>
      <c r="AF30" s="51">
        <f>+'Ark1'!V353</f>
        <v>89.3876718959729</v>
      </c>
      <c r="AG30" s="39"/>
      <c r="AH30" s="25"/>
      <c r="AI30" s="25"/>
      <c r="AJ30" s="25"/>
      <c r="AK30"/>
      <c r="AL30" s="3"/>
      <c r="AM30"/>
      <c r="AN30"/>
      <c r="AO30"/>
    </row>
    <row r="31" spans="1:43">
      <c r="A31" s="39"/>
      <c r="B31" s="3">
        <f>+'Ark1'!C354</f>
        <v>2020</v>
      </c>
      <c r="C31" s="3">
        <f>+'Ark1'!G354</f>
        <v>2</v>
      </c>
      <c r="D31" s="3" t="s">
        <v>63</v>
      </c>
      <c r="E31" s="3">
        <f>+'Ark1'!Q354</f>
        <v>698</v>
      </c>
      <c r="F31" s="15"/>
      <c r="G31" s="306">
        <f>+'Ark1'!R354</f>
        <v>420316</v>
      </c>
      <c r="H31" s="306"/>
      <c r="I31" s="306">
        <f>+'Ark1'!S354</f>
        <v>420316</v>
      </c>
      <c r="J31" s="51">
        <f>+'Ark1'!AE354</f>
        <v>32.685179693906932</v>
      </c>
      <c r="K31" s="51"/>
      <c r="L31" s="51">
        <f>+'Ark1'!AE354</f>
        <v>32.685179693906932</v>
      </c>
      <c r="M31" s="51"/>
      <c r="N31" s="12">
        <f>+'Ark1'!U354</f>
        <v>60.840786455904613</v>
      </c>
      <c r="O31" s="15"/>
      <c r="P31" s="51">
        <f>+'Ark1'!W354</f>
        <v>81.145779746667344</v>
      </c>
      <c r="Q31" s="15"/>
      <c r="R31" s="15">
        <f>+'Ark1'!X354</f>
        <v>0.57314020879528738</v>
      </c>
      <c r="S31" s="51"/>
      <c r="T31" s="15">
        <f>+'Ark1'!Y354</f>
        <v>1.1462804175905748</v>
      </c>
      <c r="U31" s="51"/>
      <c r="V31" s="39"/>
      <c r="W31" s="15"/>
      <c r="X31" s="39"/>
      <c r="Y31" s="126">
        <f>+'Ark1'!AA355</f>
        <v>9.8407805962610873</v>
      </c>
      <c r="Z31" s="41">
        <f>+'Ark1'!AB355</f>
        <v>3.7461180204111599</v>
      </c>
      <c r="AA31" s="15">
        <f>+'Ark1'!AD354</f>
        <v>32.840770222776491</v>
      </c>
      <c r="AB31" s="15"/>
      <c r="AC31" s="15">
        <f t="shared" si="1"/>
        <v>602.17191977077368</v>
      </c>
      <c r="AD31" s="15"/>
      <c r="AE31" s="12">
        <f>+'Ark1'!T354</f>
        <v>15.971164552384399</v>
      </c>
      <c r="AF31" s="51">
        <f>+'Ark1'!V354</f>
        <v>87.915254330086896</v>
      </c>
      <c r="AG31" s="39"/>
      <c r="AH31" s="25"/>
      <c r="AI31" s="25"/>
      <c r="AJ31" s="25"/>
      <c r="AK31"/>
      <c r="AL31" s="3"/>
      <c r="AM31"/>
      <c r="AN31"/>
      <c r="AO31"/>
    </row>
    <row r="32" spans="1:43">
      <c r="A32" s="39"/>
      <c r="B32" s="3">
        <f>+'Ark1'!C355</f>
        <v>2020</v>
      </c>
      <c r="C32" s="3">
        <f>+'Ark1'!G355</f>
        <v>3</v>
      </c>
      <c r="D32" s="3" t="s">
        <v>517</v>
      </c>
      <c r="E32" s="3">
        <f>+'Ark1'!Q355</f>
        <v>371</v>
      </c>
      <c r="F32" s="15"/>
      <c r="G32" s="306">
        <f>+'Ark1'!R355</f>
        <v>247672</v>
      </c>
      <c r="H32" s="306"/>
      <c r="I32" s="306">
        <f>+'Ark1'!S355</f>
        <v>247672</v>
      </c>
      <c r="J32" s="51">
        <f>+'Ark1'!AE355</f>
        <v>19.132276999548463</v>
      </c>
      <c r="K32" s="51"/>
      <c r="L32" s="51">
        <f>+'Ark1'!AE355</f>
        <v>19.132276999548463</v>
      </c>
      <c r="M32" s="51"/>
      <c r="N32" s="12">
        <f>+'Ark1'!U355</f>
        <v>60.890831422203547</v>
      </c>
      <c r="O32" s="15"/>
      <c r="P32" s="51">
        <f>+'Ark1'!W355</f>
        <v>80.608480046190252</v>
      </c>
      <c r="Q32" s="15"/>
      <c r="R32" s="15">
        <f>+'Ark1'!X355</f>
        <v>2.2404631932555965</v>
      </c>
      <c r="S32" s="51"/>
      <c r="T32" s="15">
        <f>+'Ark1'!Y355</f>
        <v>4.480926386511193</v>
      </c>
      <c r="U32" s="51"/>
      <c r="V32" s="39"/>
      <c r="W32" s="15"/>
      <c r="X32" s="39"/>
      <c r="Y32" s="126">
        <f>+'Ark1'!AA356</f>
        <v>11.170553430672562</v>
      </c>
      <c r="Z32" s="41">
        <f>+'Ark1'!AB356</f>
        <v>5.0949305600833581</v>
      </c>
      <c r="AA32" s="15">
        <f>+'Ark1'!AD355</f>
        <v>19.351486126189577</v>
      </c>
      <c r="AB32" s="15"/>
      <c r="AC32" s="15">
        <f t="shared" si="1"/>
        <v>667.5795148247978</v>
      </c>
      <c r="AD32" s="15"/>
      <c r="AE32" s="12">
        <f>+'Ark1'!T355</f>
        <v>16.114760651183826</v>
      </c>
      <c r="AF32" s="51">
        <f>+'Ark1'!V355</f>
        <v>87.333131144302143</v>
      </c>
      <c r="AG32" s="39"/>
      <c r="AH32" s="25"/>
      <c r="AI32" s="25"/>
      <c r="AJ32" s="25"/>
      <c r="AK32"/>
      <c r="AL32" s="3"/>
      <c r="AM32"/>
      <c r="AN32" s="1"/>
      <c r="AO32" s="1"/>
      <c r="AP32" s="1"/>
    </row>
    <row r="33" spans="1:41">
      <c r="A33" s="39"/>
      <c r="B33" s="3">
        <f>+'Ark1'!C356</f>
        <v>2020</v>
      </c>
      <c r="C33" s="3">
        <f>+'Ark1'!G356</f>
        <v>4</v>
      </c>
      <c r="D33" s="3" t="s">
        <v>64</v>
      </c>
      <c r="E33" s="3">
        <f>+'Ark1'!Q356</f>
        <v>152</v>
      </c>
      <c r="F33" s="15"/>
      <c r="G33" s="306">
        <f>+'Ark1'!R356</f>
        <v>66692.36</v>
      </c>
      <c r="H33" s="306"/>
      <c r="I33" s="306">
        <f>+'Ark1'!S356</f>
        <v>66692.36</v>
      </c>
      <c r="J33" s="51">
        <f>+'Ark1'!AE356</f>
        <v>5.0774827835982173</v>
      </c>
      <c r="K33" s="51"/>
      <c r="L33" s="51">
        <f>+'Ark1'!AE356</f>
        <v>5.0774827835982173</v>
      </c>
      <c r="M33" s="51"/>
      <c r="N33" s="12">
        <f>+'Ark1'!U356</f>
        <v>60.589394197476288</v>
      </c>
      <c r="O33" s="15"/>
      <c r="P33" s="51">
        <f>+'Ark1'!W356</f>
        <v>79.444412373472147</v>
      </c>
      <c r="Q33" s="15"/>
      <c r="R33" s="15">
        <f>+'Ark1'!X356</f>
        <v>3.136791080717491</v>
      </c>
      <c r="S33" s="51"/>
      <c r="T33" s="15">
        <f>+'Ark1'!Y356</f>
        <v>6.273582161434982</v>
      </c>
      <c r="U33" s="51"/>
      <c r="V33" s="39"/>
      <c r="W33" s="15"/>
      <c r="X33" s="39"/>
      <c r="Y33" s="126">
        <f>+'Ark1'!AA357</f>
        <v>8.7477656901800405</v>
      </c>
      <c r="Z33" s="41">
        <f>+'Ark1'!AB357</f>
        <v>2.6505875124334151</v>
      </c>
      <c r="AA33" s="15">
        <f>+'Ark1'!AD356</f>
        <v>5.2109091026149139</v>
      </c>
      <c r="AB33" s="15"/>
      <c r="AC33" s="15">
        <f t="shared" si="1"/>
        <v>438.76552631578949</v>
      </c>
      <c r="AD33" s="15"/>
      <c r="AE33" s="12">
        <f>+'Ark1'!T356</f>
        <v>16.015974243526543</v>
      </c>
      <c r="AF33" s="51">
        <f>+'Ark1'!V356</f>
        <v>86.071952733987857</v>
      </c>
      <c r="AG33" s="39"/>
      <c r="AH33" s="25"/>
      <c r="AI33" s="25"/>
      <c r="AJ33" s="25"/>
      <c r="AK33"/>
      <c r="AL33" s="3"/>
      <c r="AM33"/>
      <c r="AN33"/>
      <c r="AO33"/>
    </row>
    <row r="34" spans="1:41">
      <c r="A34" s="39"/>
      <c r="B34" s="39"/>
      <c r="C34" s="39"/>
      <c r="D34" s="39"/>
      <c r="E34" s="39"/>
      <c r="F34" s="39"/>
      <c r="G34" s="303"/>
      <c r="H34" s="303"/>
      <c r="I34" s="303"/>
      <c r="J34" s="39"/>
      <c r="K34" s="39"/>
      <c r="L34" s="39"/>
      <c r="M34" s="39"/>
      <c r="N34" s="39"/>
      <c r="O34" s="39"/>
      <c r="P34" s="115"/>
      <c r="Q34" s="39"/>
      <c r="R34" s="39"/>
      <c r="S34" s="39"/>
      <c r="T34" s="39"/>
      <c r="U34" s="39"/>
      <c r="V34" s="39"/>
      <c r="W34" s="39"/>
      <c r="X34" s="39"/>
      <c r="Y34" s="39"/>
      <c r="Z34" s="81"/>
      <c r="AA34" s="39"/>
      <c r="AB34" s="39"/>
      <c r="AC34" s="39"/>
      <c r="AD34" s="39"/>
      <c r="AE34" s="39"/>
      <c r="AF34" s="39"/>
      <c r="AG34" s="39"/>
      <c r="AH34" s="25"/>
      <c r="AI34" s="25"/>
      <c r="AJ34" s="25"/>
      <c r="AK34"/>
      <c r="AL34" s="3"/>
      <c r="AM34"/>
      <c r="AN34"/>
      <c r="AO34"/>
    </row>
    <row r="35" spans="1:41">
      <c r="A35" s="39"/>
      <c r="B35" s="40">
        <f>+'Ark1'!C357</f>
        <v>2019</v>
      </c>
      <c r="C35" s="40">
        <f>+'Ark1'!G357</f>
        <v>1</v>
      </c>
      <c r="D35" s="40" t="s">
        <v>372</v>
      </c>
      <c r="E35" s="40">
        <f>+'Ark1'!Q357</f>
        <v>939</v>
      </c>
      <c r="F35" s="77"/>
      <c r="G35" s="367">
        <f>+'Ark1'!R357</f>
        <v>553839</v>
      </c>
      <c r="H35" s="367"/>
      <c r="I35" s="367">
        <f>+'Ark1'!S357</f>
        <v>549972</v>
      </c>
      <c r="J35" s="126">
        <f>+'Ark1'!AE357</f>
        <v>42.375609957243398</v>
      </c>
      <c r="K35" s="126"/>
      <c r="L35" s="51">
        <f>+'Ark1'!AE357</f>
        <v>42.375609957243398</v>
      </c>
      <c r="M35" s="126"/>
      <c r="N35" s="41">
        <f>+'Ark1'!U357</f>
        <v>60.633841359196481</v>
      </c>
      <c r="O35" s="77"/>
      <c r="P35" s="126">
        <f>+'Ark1'!W357</f>
        <v>80.928711279845515</v>
      </c>
      <c r="Q35" s="77"/>
      <c r="R35" s="77">
        <f>+'Ark1'!X357</f>
        <v>1.0860556948860589</v>
      </c>
      <c r="S35" s="126"/>
      <c r="T35" s="77">
        <f>+'Ark1'!Y357</f>
        <v>2.1721113897721178</v>
      </c>
      <c r="U35" s="126"/>
      <c r="V35" s="39"/>
      <c r="W35" s="77"/>
      <c r="X35" s="39"/>
      <c r="Y35" s="126">
        <f>+'Ark1'!AA358</f>
        <v>9.1955479647500002</v>
      </c>
      <c r="Z35" s="41">
        <f>+'Ark1'!AB358</f>
        <v>2.6746935283982607</v>
      </c>
      <c r="AA35" s="77">
        <f>+'Ark1'!AD357</f>
        <v>41.533044867228099</v>
      </c>
      <c r="AB35" s="77"/>
      <c r="AC35" s="77">
        <f t="shared" si="1"/>
        <v>589.8178913738019</v>
      </c>
      <c r="AD35" s="77"/>
      <c r="AE35" s="41">
        <f>+'Ark1'!T357</f>
        <v>15.864902977219003</v>
      </c>
      <c r="AF35" s="126">
        <f>+'Ark1'!V357</f>
        <v>87.870709230000074</v>
      </c>
      <c r="AG35" s="39"/>
      <c r="AH35" s="25"/>
      <c r="AI35" s="25"/>
      <c r="AJ35" s="25"/>
      <c r="AK35"/>
      <c r="AL35" s="3"/>
      <c r="AM35"/>
      <c r="AN35"/>
      <c r="AO35"/>
    </row>
    <row r="36" spans="1:41">
      <c r="A36" s="39"/>
      <c r="B36" s="40">
        <f>+'Ark1'!C358</f>
        <v>2019</v>
      </c>
      <c r="C36" s="40">
        <f>+'Ark1'!G358</f>
        <v>2</v>
      </c>
      <c r="D36" s="40" t="s">
        <v>63</v>
      </c>
      <c r="E36" s="40">
        <f>+'Ark1'!Q358</f>
        <v>783</v>
      </c>
      <c r="F36" s="77"/>
      <c r="G36" s="367">
        <f>+'Ark1'!R358</f>
        <v>448953</v>
      </c>
      <c r="H36" s="367"/>
      <c r="I36" s="367">
        <f>+'Ark1'!S358</f>
        <v>440692</v>
      </c>
      <c r="J36" s="126">
        <f>+'Ark1'!AE358</f>
        <v>33.50276039951968</v>
      </c>
      <c r="K36" s="126"/>
      <c r="L36" s="51">
        <f>+'Ark1'!AE358</f>
        <v>33.50276039951968</v>
      </c>
      <c r="M36" s="126"/>
      <c r="N36" s="41">
        <f>+'Ark1'!U358</f>
        <v>60.717235620342549</v>
      </c>
      <c r="O36" s="77"/>
      <c r="P36" s="126">
        <f>+'Ark1'!W358</f>
        <v>79.849585538199364</v>
      </c>
      <c r="Q36" s="77"/>
      <c r="R36" s="77">
        <f>+'Ark1'!X358</f>
        <v>0.65062489837466286</v>
      </c>
      <c r="S36" s="126"/>
      <c r="T36" s="77">
        <f>+'Ark1'!Y358</f>
        <v>1.3012497967493257</v>
      </c>
      <c r="U36" s="126"/>
      <c r="V36" s="39"/>
      <c r="W36" s="77"/>
      <c r="X36" s="39"/>
      <c r="Y36" s="126">
        <f>+'Ark1'!AA359</f>
        <v>9.5860124458742622</v>
      </c>
      <c r="Z36" s="41">
        <f>+'Ark1'!AB359</f>
        <v>2.830741013570794</v>
      </c>
      <c r="AA36" s="77">
        <f>+'Ark1'!AD358</f>
        <v>33.667519066509676</v>
      </c>
      <c r="AB36" s="77"/>
      <c r="AC36" s="77">
        <f t="shared" ref="AC36:AC53" si="2">+G36/E36</f>
        <v>573.37547892720306</v>
      </c>
      <c r="AD36" s="77"/>
      <c r="AE36" s="41">
        <f>+'Ark1'!T358</f>
        <v>15.709744672604923</v>
      </c>
      <c r="AF36" s="126">
        <f>+'Ark1'!V358</f>
        <v>87.098516605606434</v>
      </c>
      <c r="AG36" s="39"/>
      <c r="AH36" s="25"/>
      <c r="AI36" s="25"/>
      <c r="AJ36" s="25"/>
      <c r="AK36"/>
      <c r="AL36" s="3"/>
      <c r="AM36"/>
      <c r="AN36"/>
      <c r="AO36"/>
    </row>
    <row r="37" spans="1:41">
      <c r="A37" s="39"/>
      <c r="B37" s="40">
        <f>+'Ark1'!C359</f>
        <v>2019</v>
      </c>
      <c r="C37" s="40">
        <f>+'Ark1'!G359</f>
        <v>3</v>
      </c>
      <c r="D37" s="40" t="s">
        <v>517</v>
      </c>
      <c r="E37" s="40">
        <f>+'Ark1'!Q359</f>
        <v>394</v>
      </c>
      <c r="F37" s="77"/>
      <c r="G37" s="367">
        <f>+'Ark1'!R359</f>
        <v>255738</v>
      </c>
      <c r="H37" s="367"/>
      <c r="I37" s="367">
        <f>+'Ark1'!S359</f>
        <v>252378</v>
      </c>
      <c r="J37" s="126">
        <f>+'Ark1'!AE359</f>
        <v>18.733064406796295</v>
      </c>
      <c r="K37" s="126"/>
      <c r="L37" s="51">
        <f>+'Ark1'!AE359</f>
        <v>18.733064406796295</v>
      </c>
      <c r="M37" s="126"/>
      <c r="N37" s="41">
        <f>+'Ark1'!U359</f>
        <v>61.062097330195186</v>
      </c>
      <c r="O37" s="77"/>
      <c r="P37" s="126">
        <f>+'Ark1'!W359</f>
        <v>77.962287521098986</v>
      </c>
      <c r="Q37" s="77"/>
      <c r="R37" s="77">
        <f>+'Ark1'!X359</f>
        <v>2.246048690456639</v>
      </c>
      <c r="S37" s="126"/>
      <c r="T37" s="77">
        <f>+'Ark1'!Y359</f>
        <v>4.492097380913278</v>
      </c>
      <c r="U37" s="126"/>
      <c r="V37" s="39"/>
      <c r="W37" s="77"/>
      <c r="X37" s="39"/>
      <c r="Y37" s="126">
        <f>+'Ark1'!AA360</f>
        <v>10.916646561821164</v>
      </c>
      <c r="Z37" s="41">
        <f>+'Ark1'!AB360</f>
        <v>2.7931947428934025</v>
      </c>
      <c r="AA37" s="77">
        <f>+'Ark1'!AD359</f>
        <v>19.178096573652596</v>
      </c>
      <c r="AB37" s="77"/>
      <c r="AC37" s="77">
        <f t="shared" si="2"/>
        <v>649.08121827411162</v>
      </c>
      <c r="AD37" s="77"/>
      <c r="AE37" s="41">
        <f>+'Ark1'!T359</f>
        <v>15.88293487866488</v>
      </c>
      <c r="AF37" s="126">
        <f>+'Ark1'!V359</f>
        <v>84.876257472295421</v>
      </c>
      <c r="AG37" s="39"/>
      <c r="AH37" s="25"/>
      <c r="AI37" s="25"/>
      <c r="AJ37" s="25"/>
      <c r="AK37"/>
      <c r="AL37" s="3"/>
      <c r="AM37"/>
      <c r="AN37"/>
      <c r="AO37"/>
    </row>
    <row r="38" spans="1:41">
      <c r="A38" s="39"/>
      <c r="B38" s="40">
        <f>+'Ark1'!C360</f>
        <v>2019</v>
      </c>
      <c r="C38" s="40">
        <f>+'Ark1'!G360</f>
        <v>4</v>
      </c>
      <c r="D38" s="40" t="s">
        <v>64</v>
      </c>
      <c r="E38" s="40">
        <f>+'Ark1'!Q360</f>
        <v>139</v>
      </c>
      <c r="F38" s="77"/>
      <c r="G38" s="367">
        <f>+'Ark1'!R360</f>
        <v>74960</v>
      </c>
      <c r="H38" s="367"/>
      <c r="I38" s="367">
        <f>+'Ark1'!S360</f>
        <v>73569</v>
      </c>
      <c r="J38" s="126">
        <f>+'Ark1'!AE360</f>
        <v>5.3885652364406162</v>
      </c>
      <c r="K38" s="126"/>
      <c r="L38" s="51">
        <f>+'Ark1'!AE360</f>
        <v>5.3885652364406162</v>
      </c>
      <c r="M38" s="126"/>
      <c r="N38" s="41">
        <f>+'Ark1'!U360</f>
        <v>60.814215226522045</v>
      </c>
      <c r="O38" s="77"/>
      <c r="P38" s="126">
        <f>+'Ark1'!W360</f>
        <v>76.931736193233988</v>
      </c>
      <c r="Q38" s="77"/>
      <c r="R38" s="77">
        <f>+'Ark1'!X360</f>
        <v>2.7961579509071504</v>
      </c>
      <c r="S38" s="126"/>
      <c r="T38" s="77">
        <f>+'Ark1'!Y360</f>
        <v>5.5923159018143007</v>
      </c>
      <c r="U38" s="126"/>
      <c r="V38" s="39"/>
      <c r="W38" s="77"/>
      <c r="X38" s="39"/>
      <c r="Y38" s="126">
        <f>+'Ark1'!AA361</f>
        <v>9.3182645530038712</v>
      </c>
      <c r="Z38" s="41">
        <f>+'Ark1'!AB361</f>
        <v>2.6171169799599201</v>
      </c>
      <c r="AA38" s="77">
        <f>+'Ark1'!AD360</f>
        <v>5.6213394926096196</v>
      </c>
      <c r="AB38" s="77"/>
      <c r="AC38" s="77">
        <f t="shared" si="2"/>
        <v>539.2805755395683</v>
      </c>
      <c r="AD38" s="77"/>
      <c r="AE38" s="41">
        <f>+'Ark1'!T360</f>
        <v>15.699573105656349</v>
      </c>
      <c r="AF38" s="126">
        <f>+'Ark1'!V360</f>
        <v>83.908307450909277</v>
      </c>
      <c r="AG38" s="39"/>
      <c r="AH38" s="25"/>
      <c r="AI38" s="25"/>
      <c r="AJ38" s="25"/>
      <c r="AK38"/>
      <c r="AL38" s="3"/>
      <c r="AM38"/>
      <c r="AN38"/>
      <c r="AO38"/>
    </row>
    <row r="39" spans="1:41">
      <c r="A39" s="39"/>
      <c r="B39" s="39"/>
      <c r="C39" s="39"/>
      <c r="D39" s="39"/>
      <c r="E39" s="39"/>
      <c r="F39" s="39"/>
      <c r="G39" s="303"/>
      <c r="H39" s="303"/>
      <c r="I39" s="303"/>
      <c r="J39" s="39"/>
      <c r="K39" s="39"/>
      <c r="L39" s="39"/>
      <c r="M39" s="39"/>
      <c r="N39" s="39"/>
      <c r="O39" s="39"/>
      <c r="P39" s="115"/>
      <c r="Q39" s="39"/>
      <c r="R39" s="39"/>
      <c r="S39" s="39"/>
      <c r="T39" s="39"/>
      <c r="U39" s="39"/>
      <c r="V39" s="39"/>
      <c r="W39" s="39"/>
      <c r="X39" s="39"/>
      <c r="Y39" s="39"/>
      <c r="Z39" s="81"/>
      <c r="AA39" s="39"/>
      <c r="AB39" s="39"/>
      <c r="AC39" s="39"/>
      <c r="AD39" s="39"/>
      <c r="AE39" s="39"/>
      <c r="AF39" s="39"/>
      <c r="AG39" s="39"/>
      <c r="AH39" s="25"/>
      <c r="AI39" s="25"/>
      <c r="AJ39" s="25"/>
      <c r="AK39"/>
      <c r="AL39" s="3"/>
      <c r="AM39"/>
      <c r="AN39"/>
      <c r="AO39"/>
    </row>
    <row r="40" spans="1:41">
      <c r="A40" s="39"/>
      <c r="B40" s="3">
        <f>+'Ark1'!C361</f>
        <v>2018</v>
      </c>
      <c r="C40" s="3">
        <f>+'Ark1'!G361</f>
        <v>1</v>
      </c>
      <c r="D40" s="3" t="s">
        <v>372</v>
      </c>
      <c r="E40" s="3">
        <f>+'Ark1'!Q361</f>
        <v>1026</v>
      </c>
      <c r="F40" s="15"/>
      <c r="G40" s="306">
        <f>+'Ark1'!R361</f>
        <v>590614</v>
      </c>
      <c r="H40" s="306"/>
      <c r="I40" s="306">
        <f>+'Ark1'!S361</f>
        <v>580354</v>
      </c>
      <c r="J40" s="51">
        <f>+'Ark1'!AE361</f>
        <v>42.301704762981025</v>
      </c>
      <c r="K40" s="51"/>
      <c r="L40" s="51">
        <f>+'Ark1'!AE361</f>
        <v>42.301704762981025</v>
      </c>
      <c r="M40" s="51"/>
      <c r="N40" s="12">
        <f>+'Ark1'!U361</f>
        <v>60.01550949937451</v>
      </c>
      <c r="O40" s="15"/>
      <c r="P40" s="51">
        <f>+'Ark1'!W361</f>
        <v>80.032872694940139</v>
      </c>
      <c r="Q40" s="15"/>
      <c r="R40" s="15">
        <f>+'Ark1'!X361</f>
        <v>0.87722268689871885</v>
      </c>
      <c r="S40" s="51"/>
      <c r="T40" s="15">
        <f>+'Ark1'!Y361</f>
        <v>1.7544453737974377</v>
      </c>
      <c r="U40" s="51"/>
      <c r="V40" s="39"/>
      <c r="W40" s="15"/>
      <c r="X40" s="39"/>
      <c r="Y40" s="126">
        <f>+'Ark1'!AA362</f>
        <v>9.2564246994502728</v>
      </c>
      <c r="Z40" s="41">
        <f>+'Ark1'!AB362</f>
        <v>2.6272312425743558</v>
      </c>
      <c r="AA40" s="15">
        <f>+'Ark1'!AD361</f>
        <v>41.786607518722526</v>
      </c>
      <c r="AB40" s="15"/>
      <c r="AC40" s="15">
        <f t="shared" si="2"/>
        <v>575.64717348927877</v>
      </c>
      <c r="AD40" s="15"/>
      <c r="AE40" s="12">
        <f>+'Ark1'!T361</f>
        <v>15.381768803313163</v>
      </c>
      <c r="AF40" s="51">
        <f>+'Ark1'!V361</f>
        <v>87.197858178770176</v>
      </c>
      <c r="AG40" s="39"/>
      <c r="AH40" s="25"/>
      <c r="AI40" s="25"/>
      <c r="AJ40" s="25"/>
      <c r="AK40"/>
      <c r="AL40" s="3"/>
      <c r="AM40"/>
      <c r="AN40"/>
      <c r="AO40"/>
    </row>
    <row r="41" spans="1:41">
      <c r="A41" s="39"/>
      <c r="B41" s="3">
        <f>+'Ark1'!C362</f>
        <v>2018</v>
      </c>
      <c r="C41" s="3">
        <f>+'Ark1'!G362</f>
        <v>2</v>
      </c>
      <c r="D41" s="3" t="s">
        <v>63</v>
      </c>
      <c r="E41" s="3">
        <f>+'Ark1'!Q362</f>
        <v>849</v>
      </c>
      <c r="F41" s="15"/>
      <c r="G41" s="306">
        <f>+'Ark1'!R362</f>
        <v>474333</v>
      </c>
      <c r="H41" s="306"/>
      <c r="I41" s="306">
        <f>+'Ark1'!S362</f>
        <v>457161</v>
      </c>
      <c r="J41" s="51">
        <f>+'Ark1'!AE362</f>
        <v>33.299708585426124</v>
      </c>
      <c r="K41" s="51"/>
      <c r="L41" s="51">
        <f>+'Ark1'!AE362</f>
        <v>33.299708585426124</v>
      </c>
      <c r="M41" s="51"/>
      <c r="N41" s="12">
        <f>+'Ark1'!U362</f>
        <v>60.153184545488358</v>
      </c>
      <c r="O41" s="15"/>
      <c r="P41" s="51">
        <f>+'Ark1'!W362</f>
        <v>79.978780320280379</v>
      </c>
      <c r="Q41" s="15"/>
      <c r="R41" s="15">
        <f>+'Ark1'!X362</f>
        <v>0.53063986692892973</v>
      </c>
      <c r="S41" s="51"/>
      <c r="T41" s="15">
        <f>+'Ark1'!Y362</f>
        <v>1.0612797338578597</v>
      </c>
      <c r="U41" s="51"/>
      <c r="V41" s="39"/>
      <c r="W41" s="15"/>
      <c r="X41" s="39"/>
      <c r="Y41" s="126">
        <f>+'Ark1'!AA363</f>
        <v>9.8936609356794687</v>
      </c>
      <c r="Z41" s="41">
        <f>+'Ark1'!AB363</f>
        <v>2.8797590083441422</v>
      </c>
      <c r="AA41" s="15">
        <f>+'Ark1'!AD362</f>
        <v>33.559595445042305</v>
      </c>
      <c r="AB41" s="15"/>
      <c r="AC41" s="15">
        <f t="shared" si="2"/>
        <v>558.69611307420496</v>
      </c>
      <c r="AD41" s="15"/>
      <c r="AE41" s="12">
        <f>+'Ark1'!T362</f>
        <v>15.143447746625259</v>
      </c>
      <c r="AF41" s="51">
        <f>+'Ark1'!V362</f>
        <v>87.637427675750388</v>
      </c>
      <c r="AG41" s="39"/>
      <c r="AH41" s="25"/>
      <c r="AI41" s="25"/>
      <c r="AJ41" s="25"/>
      <c r="AK41"/>
      <c r="AL41" s="3"/>
      <c r="AM41"/>
      <c r="AN41"/>
      <c r="AO41"/>
    </row>
    <row r="42" spans="1:41">
      <c r="A42" s="39"/>
      <c r="B42" s="3">
        <f>+'Ark1'!C363</f>
        <v>2018</v>
      </c>
      <c r="C42" s="3">
        <f>+'Ark1'!G363</f>
        <v>3</v>
      </c>
      <c r="D42" s="3" t="s">
        <v>517</v>
      </c>
      <c r="E42" s="3">
        <f>+'Ark1'!Q363</f>
        <v>419</v>
      </c>
      <c r="F42" s="15"/>
      <c r="G42" s="306">
        <f>+'Ark1'!R363</f>
        <v>266865</v>
      </c>
      <c r="H42" s="306"/>
      <c r="I42" s="306">
        <f>+'Ark1'!S363</f>
        <v>263315</v>
      </c>
      <c r="J42" s="51">
        <f>+'Ark1'!AE363</f>
        <v>18.72865749356184</v>
      </c>
      <c r="K42" s="51"/>
      <c r="L42" s="51">
        <f>+'Ark1'!AE363</f>
        <v>18.72865749356184</v>
      </c>
      <c r="M42" s="51"/>
      <c r="N42" s="12">
        <f>+'Ark1'!U363</f>
        <v>60.393148890112613</v>
      </c>
      <c r="O42" s="15"/>
      <c r="P42" s="51">
        <f>+'Ark1'!W363</f>
        <v>78.097038527998137</v>
      </c>
      <c r="Q42" s="15"/>
      <c r="R42" s="15">
        <f>+'Ark1'!X363</f>
        <v>4.1125662788301192</v>
      </c>
      <c r="S42" s="51"/>
      <c r="T42" s="15">
        <f>+'Ark1'!Y363</f>
        <v>8.2251325576602383</v>
      </c>
      <c r="U42" s="51"/>
      <c r="V42" s="39"/>
      <c r="W42" s="15"/>
      <c r="X42" s="39"/>
      <c r="Y42" s="126">
        <f>+'Ark1'!AA364</f>
        <v>10.088191267811007</v>
      </c>
      <c r="Z42" s="41">
        <f>+'Ark1'!AB364</f>
        <v>2.7465377526203278</v>
      </c>
      <c r="AA42" s="15">
        <f>+'Ark1'!AD363</f>
        <v>18.881000137964705</v>
      </c>
      <c r="AB42" s="15"/>
      <c r="AC42" s="15">
        <f t="shared" si="2"/>
        <v>636.90930787589502</v>
      </c>
      <c r="AD42" s="15"/>
      <c r="AE42" s="12">
        <f>+'Ark1'!T363</f>
        <v>15.551222528244621</v>
      </c>
      <c r="AF42" s="51">
        <f>+'Ark1'!V363</f>
        <v>85.033974587162362</v>
      </c>
      <c r="AG42" s="39"/>
      <c r="AH42" s="25"/>
      <c r="AI42" s="25"/>
      <c r="AJ42" s="25"/>
      <c r="AK42"/>
      <c r="AL42" s="3"/>
      <c r="AM42"/>
      <c r="AN42"/>
      <c r="AO42"/>
    </row>
    <row r="43" spans="1:41">
      <c r="A43" s="39"/>
      <c r="B43" s="3">
        <f>+'Ark1'!C364</f>
        <v>2018</v>
      </c>
      <c r="C43" s="3">
        <f>+'Ark1'!G364</f>
        <v>4</v>
      </c>
      <c r="D43" s="3" t="s">
        <v>64</v>
      </c>
      <c r="E43" s="3">
        <f>+'Ark1'!Q364</f>
        <v>165</v>
      </c>
      <c r="F43" s="15"/>
      <c r="G43" s="306">
        <f>+'Ark1'!R364</f>
        <v>81593</v>
      </c>
      <c r="H43" s="306"/>
      <c r="I43" s="306">
        <f>+'Ark1'!S364</f>
        <v>80332</v>
      </c>
      <c r="J43" s="51">
        <f>+'Ark1'!AE364</f>
        <v>5.6699291580310076</v>
      </c>
      <c r="K43" s="51"/>
      <c r="L43" s="51">
        <f>+'Ark1'!AE364</f>
        <v>5.6699291580310076</v>
      </c>
      <c r="M43" s="51"/>
      <c r="N43" s="12">
        <f>+'Ark1'!U364</f>
        <v>60.45279589702735</v>
      </c>
      <c r="O43" s="15"/>
      <c r="P43" s="51">
        <f>+'Ark1'!W364</f>
        <v>77.498370512373924</v>
      </c>
      <c r="Q43" s="15"/>
      <c r="R43" s="15">
        <f>+'Ark1'!X364</f>
        <v>4.3949848638976379</v>
      </c>
      <c r="S43" s="51"/>
      <c r="T43" s="15">
        <f>+'Ark1'!Y364</f>
        <v>8.7899697277952757</v>
      </c>
      <c r="U43" s="51"/>
      <c r="V43" s="39"/>
      <c r="W43" s="15"/>
      <c r="X43" s="39"/>
      <c r="Y43" s="126">
        <f>+'Ark1'!AA365</f>
        <v>9.432054444544125</v>
      </c>
      <c r="Z43" s="41">
        <f>+'Ark1'!AB365</f>
        <v>2.7413136017638378</v>
      </c>
      <c r="AA43" s="15">
        <f>+'Ark1'!AD364</f>
        <v>5.7727968982704878</v>
      </c>
      <c r="AB43" s="15"/>
      <c r="AC43" s="15">
        <f t="shared" si="2"/>
        <v>494.5030303030303</v>
      </c>
      <c r="AD43" s="15"/>
      <c r="AE43" s="12">
        <f>+'Ark1'!T364</f>
        <v>15.578603556677653</v>
      </c>
      <c r="AF43" s="51">
        <f>+'Ark1'!V364</f>
        <v>84.39669709815999</v>
      </c>
      <c r="AG43" s="39"/>
      <c r="AH43" s="25"/>
      <c r="AI43" s="25"/>
      <c r="AJ43" s="25"/>
      <c r="AK43"/>
      <c r="AL43" s="3"/>
      <c r="AM43"/>
      <c r="AN43"/>
      <c r="AO43"/>
    </row>
    <row r="44" spans="1:41">
      <c r="A44" s="39"/>
      <c r="B44" s="39"/>
      <c r="C44" s="39"/>
      <c r="D44" s="39"/>
      <c r="E44" s="39"/>
      <c r="F44" s="39"/>
      <c r="G44" s="303"/>
      <c r="H44" s="303"/>
      <c r="I44" s="303"/>
      <c r="J44" s="39"/>
      <c r="K44" s="39"/>
      <c r="L44" s="39"/>
      <c r="M44" s="39"/>
      <c r="N44" s="39"/>
      <c r="O44" s="39"/>
      <c r="P44" s="115"/>
      <c r="Q44" s="39"/>
      <c r="R44" s="39"/>
      <c r="S44" s="39"/>
      <c r="T44" s="39"/>
      <c r="U44" s="39"/>
      <c r="V44" s="39"/>
      <c r="W44" s="39"/>
      <c r="X44" s="39"/>
      <c r="Y44" s="39"/>
      <c r="Z44" s="81"/>
      <c r="AA44" s="39"/>
      <c r="AB44" s="39"/>
      <c r="AC44" s="39"/>
      <c r="AD44" s="39"/>
      <c r="AE44" s="39"/>
      <c r="AF44" s="39"/>
      <c r="AG44" s="39"/>
      <c r="AH44" s="25"/>
      <c r="AI44" s="25"/>
      <c r="AJ44" s="25"/>
      <c r="AK44"/>
      <c r="AL44" s="3"/>
      <c r="AM44"/>
      <c r="AN44"/>
      <c r="AO44"/>
    </row>
    <row r="45" spans="1:41">
      <c r="A45" s="39"/>
      <c r="B45" s="40">
        <f>+'Ark1'!C365</f>
        <v>2017</v>
      </c>
      <c r="C45" s="40">
        <f>+'Ark1'!G365</f>
        <v>1</v>
      </c>
      <c r="D45" s="40" t="s">
        <v>372</v>
      </c>
      <c r="E45" s="40">
        <f>+'Ark1'!Q365</f>
        <v>1135</v>
      </c>
      <c r="F45" s="77"/>
      <c r="G45" s="367">
        <f>+'Ark1'!R365</f>
        <v>564999</v>
      </c>
      <c r="H45" s="367"/>
      <c r="I45" s="367">
        <f>+'Ark1'!S365</f>
        <v>562221</v>
      </c>
      <c r="J45" s="126">
        <f>+'Ark1'!AE365</f>
        <v>41.955828041626944</v>
      </c>
      <c r="K45" s="126"/>
      <c r="L45" s="51">
        <f>+'Ark1'!AE365</f>
        <v>41.955828041626944</v>
      </c>
      <c r="M45" s="126"/>
      <c r="N45" s="41">
        <f>+'Ark1'!U365</f>
        <v>59.907068572678703</v>
      </c>
      <c r="O45" s="77"/>
      <c r="P45" s="126">
        <f>+'Ark1'!W365</f>
        <v>81.896419913165147</v>
      </c>
      <c r="Q45" s="77"/>
      <c r="R45" s="77">
        <f>+'Ark1'!X365</f>
        <v>1.2401791861578515</v>
      </c>
      <c r="S45" s="126"/>
      <c r="T45" s="77">
        <f>+'Ark1'!Y365</f>
        <v>2.480358372315703</v>
      </c>
      <c r="U45" s="126"/>
      <c r="V45" s="39"/>
      <c r="W45" s="77"/>
      <c r="X45" s="39"/>
      <c r="Y45" s="126">
        <f>+'Ark1'!AA366</f>
        <v>9.4151633064867362</v>
      </c>
      <c r="Z45" s="41">
        <f>+'Ark1'!AB366</f>
        <v>2.7141646986031502</v>
      </c>
      <c r="AA45" s="77">
        <f>+'Ark1'!AD365</f>
        <v>41.706884969993126</v>
      </c>
      <c r="AB45" s="77"/>
      <c r="AC45" s="77">
        <f t="shared" si="2"/>
        <v>497.7964757709251</v>
      </c>
      <c r="AD45" s="77"/>
      <c r="AE45" s="41">
        <f>+'Ark1'!T365</f>
        <v>15.500498230970324</v>
      </c>
      <c r="AF45" s="126">
        <f>+'Ark1'!V365</f>
        <v>88.883984566374821</v>
      </c>
      <c r="AG45" s="39"/>
      <c r="AH45" s="25"/>
      <c r="AI45" s="25"/>
      <c r="AJ45" s="25"/>
      <c r="AK45"/>
      <c r="AL45" s="3"/>
      <c r="AM45"/>
      <c r="AN45"/>
      <c r="AO45"/>
    </row>
    <row r="46" spans="1:41">
      <c r="A46" s="39"/>
      <c r="B46" s="40">
        <f>+'Ark1'!C366</f>
        <v>2017</v>
      </c>
      <c r="C46" s="40">
        <f>+'Ark1'!G366</f>
        <v>2</v>
      </c>
      <c r="D46" s="40" t="s">
        <v>63</v>
      </c>
      <c r="E46" s="40">
        <f>+'Ark1'!Q366</f>
        <v>868</v>
      </c>
      <c r="F46" s="77"/>
      <c r="G46" s="367">
        <f>+'Ark1'!R366</f>
        <v>454605</v>
      </c>
      <c r="H46" s="367"/>
      <c r="I46" s="367">
        <f>+'Ark1'!S366</f>
        <v>453462</v>
      </c>
      <c r="J46" s="126">
        <f>+'Ark1'!AE366</f>
        <v>33.873795489123196</v>
      </c>
      <c r="K46" s="126"/>
      <c r="L46" s="51">
        <f>+'Ark1'!AE366</f>
        <v>33.873795489123196</v>
      </c>
      <c r="M46" s="126"/>
      <c r="N46" s="41">
        <f>+'Ark1'!U366</f>
        <v>60.049609449082816</v>
      </c>
      <c r="O46" s="77"/>
      <c r="P46" s="126">
        <f>+'Ark1'!W366</f>
        <v>81.979005517550803</v>
      </c>
      <c r="Q46" s="77"/>
      <c r="R46" s="77">
        <f>+'Ark1'!X366</f>
        <v>0.71798594384135694</v>
      </c>
      <c r="S46" s="126"/>
      <c r="T46" s="77">
        <f>+'Ark1'!Y366</f>
        <v>1.4359718876827139</v>
      </c>
      <c r="U46" s="126"/>
      <c r="V46" s="39"/>
      <c r="W46" s="77"/>
      <c r="X46" s="39"/>
      <c r="Y46" s="126">
        <f>+'Ark1'!AA367</f>
        <v>9.6149248365386732</v>
      </c>
      <c r="Z46" s="41">
        <f>+'Ark1'!AB367</f>
        <v>2.8813665320033319</v>
      </c>
      <c r="AA46" s="77">
        <f>+'Ark1'!AD366</f>
        <v>33.55786194627553</v>
      </c>
      <c r="AB46" s="77"/>
      <c r="AC46" s="77">
        <f t="shared" si="2"/>
        <v>523.73847926267285</v>
      </c>
      <c r="AD46" s="77"/>
      <c r="AE46" s="41">
        <f>+'Ark1'!T366</f>
        <v>15.600178176658854</v>
      </c>
      <c r="AF46" s="126">
        <f>+'Ark1'!V366</f>
        <v>88.906255781183503</v>
      </c>
      <c r="AG46" s="39"/>
      <c r="AH46" s="25"/>
      <c r="AI46" s="25"/>
      <c r="AJ46" s="25"/>
      <c r="AK46"/>
      <c r="AL46" s="3"/>
      <c r="AM46"/>
      <c r="AN46"/>
      <c r="AO46"/>
    </row>
    <row r="47" spans="1:41">
      <c r="A47" s="39"/>
      <c r="B47" s="40">
        <f>+'Ark1'!C367</f>
        <v>2017</v>
      </c>
      <c r="C47" s="40">
        <f>+'Ark1'!G367</f>
        <v>3</v>
      </c>
      <c r="D47" s="40" t="s">
        <v>517</v>
      </c>
      <c r="E47" s="40">
        <f>+'Ark1'!Q367</f>
        <v>425</v>
      </c>
      <c r="F47" s="77"/>
      <c r="G47" s="367">
        <f>+'Ark1'!R367</f>
        <v>252669</v>
      </c>
      <c r="H47" s="367"/>
      <c r="I47" s="367">
        <f>+'Ark1'!S367</f>
        <v>251822</v>
      </c>
      <c r="J47" s="126">
        <f>+'Ark1'!AE367</f>
        <v>18.245775445912336</v>
      </c>
      <c r="K47" s="126"/>
      <c r="L47" s="51">
        <f>+'Ark1'!AE367</f>
        <v>18.245775445912336</v>
      </c>
      <c r="M47" s="126"/>
      <c r="N47" s="41">
        <f>+'Ark1'!U367</f>
        <v>60.167070390990482</v>
      </c>
      <c r="O47" s="77"/>
      <c r="P47" s="126">
        <f>+'Ark1'!W367</f>
        <v>79.514867644606895</v>
      </c>
      <c r="Q47" s="77"/>
      <c r="R47" s="77">
        <f>+'Ark1'!X367</f>
        <v>5.7850389244426514</v>
      </c>
      <c r="S47" s="126"/>
      <c r="T47" s="77">
        <f>+'Ark1'!Y367</f>
        <v>11.570077848885303</v>
      </c>
      <c r="U47" s="126"/>
      <c r="V47" s="39"/>
      <c r="W47" s="77"/>
      <c r="X47" s="39"/>
      <c r="Y47" s="126">
        <f>+'Ark1'!AA368</f>
        <v>10.13351520635675</v>
      </c>
      <c r="Z47" s="41">
        <f>+'Ark1'!AB368</f>
        <v>2.8409813256276961</v>
      </c>
      <c r="AA47" s="77">
        <f>+'Ark1'!AD367</f>
        <v>18.651425787449526</v>
      </c>
      <c r="AB47" s="77"/>
      <c r="AC47" s="77">
        <f t="shared" si="2"/>
        <v>594.51529411764704</v>
      </c>
      <c r="AD47" s="77"/>
      <c r="AE47" s="41">
        <f>+'Ark1'!T367</f>
        <v>15.606409967190277</v>
      </c>
      <c r="AF47" s="126">
        <f>+'Ark1'!V367</f>
        <v>86.266414961479441</v>
      </c>
      <c r="AG47" s="39"/>
      <c r="AH47" s="25"/>
      <c r="AI47" s="25"/>
      <c r="AJ47" s="25"/>
      <c r="AK47"/>
      <c r="AL47" s="3"/>
      <c r="AM47"/>
      <c r="AN47"/>
      <c r="AO47"/>
    </row>
    <row r="48" spans="1:41">
      <c r="A48" s="39"/>
      <c r="B48" s="40">
        <f>+'Ark1'!C368</f>
        <v>2017</v>
      </c>
      <c r="C48" s="40">
        <f>+'Ark1'!G368</f>
        <v>4</v>
      </c>
      <c r="D48" s="40" t="s">
        <v>64</v>
      </c>
      <c r="E48" s="40">
        <f>+'Ark1'!Q368</f>
        <v>167</v>
      </c>
      <c r="F48" s="77"/>
      <c r="G48" s="367">
        <f>+'Ark1'!R368</f>
        <v>82417</v>
      </c>
      <c r="H48" s="367"/>
      <c r="I48" s="367">
        <f>+'Ark1'!S368</f>
        <v>82199</v>
      </c>
      <c r="J48" s="126">
        <f>+'Ark1'!AE368</f>
        <v>5.9246010233375443</v>
      </c>
      <c r="K48" s="126"/>
      <c r="L48" s="51">
        <f>+'Ark1'!AE368</f>
        <v>5.9246010233375443</v>
      </c>
      <c r="M48" s="126"/>
      <c r="N48" s="41">
        <f>+'Ark1'!U368</f>
        <v>60.32794802856484</v>
      </c>
      <c r="O48" s="77"/>
      <c r="P48" s="126">
        <f>+'Ark1'!W368</f>
        <v>79.099230525918401</v>
      </c>
      <c r="Q48" s="77"/>
      <c r="R48" s="77">
        <f>+'Ark1'!X368</f>
        <v>7.0968368176468459</v>
      </c>
      <c r="S48" s="126"/>
      <c r="T48" s="77">
        <f>+'Ark1'!Y368</f>
        <v>14.19367363529369</v>
      </c>
      <c r="U48" s="126"/>
      <c r="V48" s="39"/>
      <c r="W48" s="77"/>
      <c r="X48" s="39"/>
      <c r="Y48" s="126">
        <f>+'Ark1'!AA369</f>
        <v>9.9083236437479982</v>
      </c>
      <c r="Z48" s="41">
        <f>+'Ark1'!AB369</f>
        <v>2.8127902297126806</v>
      </c>
      <c r="AA48" s="77">
        <f>+'Ark1'!AD368</f>
        <v>6.0838272962818065</v>
      </c>
      <c r="AB48" s="77"/>
      <c r="AC48" s="77">
        <f t="shared" si="2"/>
        <v>493.51497005988023</v>
      </c>
      <c r="AD48" s="77"/>
      <c r="AE48" s="41">
        <f>+'Ark1'!T368</f>
        <v>15.698059866289721</v>
      </c>
      <c r="AF48" s="126">
        <f>+'Ark1'!V368</f>
        <v>85.786733348027326</v>
      </c>
      <c r="AG48" s="39"/>
      <c r="AH48" s="25"/>
      <c r="AI48" s="25"/>
      <c r="AJ48" s="25"/>
      <c r="AK48"/>
      <c r="AL48" s="3"/>
      <c r="AM48"/>
      <c r="AN48"/>
      <c r="AO48"/>
    </row>
    <row r="49" spans="1:41">
      <c r="A49" s="39"/>
      <c r="B49" s="3">
        <f>+'Ark1'!C369</f>
        <v>2016</v>
      </c>
      <c r="C49" s="3">
        <f>+'Ark1'!G369</f>
        <v>1</v>
      </c>
      <c r="D49" s="3" t="s">
        <v>372</v>
      </c>
      <c r="E49" s="3">
        <f>+'Ark1'!Q369</f>
        <v>1102</v>
      </c>
      <c r="F49" s="15"/>
      <c r="G49" s="306">
        <f>+'Ark1'!R369</f>
        <v>570240</v>
      </c>
      <c r="H49" s="306"/>
      <c r="I49" s="306">
        <f>+'Ark1'!S369</f>
        <v>564381</v>
      </c>
      <c r="J49" s="51">
        <f>+'Ark1'!AE369</f>
        <v>41.916561929272952</v>
      </c>
      <c r="K49" s="51"/>
      <c r="L49" s="51">
        <f>+'Ark1'!AE369</f>
        <v>41.916561929272952</v>
      </c>
      <c r="M49" s="51"/>
      <c r="N49" s="12">
        <f>+'Ark1'!U369</f>
        <v>60.016977892593843</v>
      </c>
      <c r="O49" s="15"/>
      <c r="P49" s="51">
        <f>+'Ark1'!W369</f>
        <v>81.893121667808487</v>
      </c>
      <c r="Q49" s="15"/>
      <c r="R49" s="15">
        <f>+'Ark1'!X369</f>
        <v>1.2333403479236815</v>
      </c>
      <c r="S49" s="51"/>
      <c r="T49" s="15">
        <f>+'Ark1'!Y369</f>
        <v>2.466680695847363</v>
      </c>
      <c r="U49" s="51"/>
      <c r="V49" s="39"/>
      <c r="W49" s="15"/>
      <c r="X49" s="39"/>
      <c r="Y49" s="126">
        <f>+'Ark1'!AA370</f>
        <v>9.8611344766822011</v>
      </c>
      <c r="Z49" s="41">
        <f>+'Ark1'!AB370</f>
        <v>2.8288162872364513</v>
      </c>
      <c r="AA49" s="15">
        <f>+'Ark1'!AD369</f>
        <v>41.911830368216862</v>
      </c>
      <c r="AB49" s="15"/>
      <c r="AC49" s="15">
        <f t="shared" si="2"/>
        <v>517.45916515426495</v>
      </c>
      <c r="AD49" s="15"/>
      <c r="AE49" s="12">
        <f>+'Ark1'!T369</f>
        <v>15.455424031986533</v>
      </c>
      <c r="AF49" s="51">
        <f>+'Ark1'!V369</f>
        <v>89.032771774856243</v>
      </c>
      <c r="AG49" s="39"/>
      <c r="AH49" s="25"/>
      <c r="AI49" s="25"/>
      <c r="AJ49" s="25"/>
      <c r="AK49"/>
      <c r="AL49" s="3"/>
      <c r="AM49"/>
      <c r="AN49"/>
      <c r="AO49"/>
    </row>
    <row r="50" spans="1:41">
      <c r="A50" s="39"/>
      <c r="B50" s="3">
        <f>+'Ark1'!C370</f>
        <v>2016</v>
      </c>
      <c r="C50" s="3">
        <f>+'Ark1'!G370</f>
        <v>2</v>
      </c>
      <c r="D50" s="3" t="s">
        <v>63</v>
      </c>
      <c r="E50" s="3">
        <f>+'Ark1'!Q370</f>
        <v>841</v>
      </c>
      <c r="F50" s="15"/>
      <c r="G50" s="306">
        <f>+'Ark1'!R370</f>
        <v>455930</v>
      </c>
      <c r="H50" s="306"/>
      <c r="I50" s="306">
        <f>+'Ark1'!S370</f>
        <v>454700</v>
      </c>
      <c r="J50" s="51">
        <f>+'Ark1'!AE370</f>
        <v>33.99578762826205</v>
      </c>
      <c r="K50" s="51"/>
      <c r="L50" s="51">
        <f>+'Ark1'!AE370</f>
        <v>33.99578762826205</v>
      </c>
      <c r="M50" s="51"/>
      <c r="N50" s="12">
        <f>+'Ark1'!U370</f>
        <v>60.365317791950737</v>
      </c>
      <c r="O50" s="15"/>
      <c r="P50" s="51">
        <f>+'Ark1'!W370</f>
        <v>82.439302837033452</v>
      </c>
      <c r="Q50" s="15"/>
      <c r="R50" s="15">
        <f>+'Ark1'!X370</f>
        <v>1.3212554558813856</v>
      </c>
      <c r="S50" s="51"/>
      <c r="T50" s="15">
        <f>+'Ark1'!Y370</f>
        <v>2.6425109117627712</v>
      </c>
      <c r="U50" s="51"/>
      <c r="V50" s="39"/>
      <c r="W50" s="15"/>
      <c r="X50" s="39"/>
      <c r="Y50" s="126">
        <f>+'Ark1'!AA371</f>
        <v>10.009369864141428</v>
      </c>
      <c r="Z50" s="41">
        <f>+'Ark1'!AB371</f>
        <v>2.9158951725371649</v>
      </c>
      <c r="AA50" s="15">
        <f>+'Ark1'!AD370</f>
        <v>33.510207666563403</v>
      </c>
      <c r="AB50" s="15"/>
      <c r="AC50" s="15">
        <f t="shared" si="2"/>
        <v>542.12841854934607</v>
      </c>
      <c r="AD50" s="15"/>
      <c r="AE50" s="12">
        <f>+'Ark1'!T370</f>
        <v>15.725521461627878</v>
      </c>
      <c r="AF50" s="51">
        <f>+'Ark1'!V370</f>
        <v>89.40680281380547</v>
      </c>
      <c r="AG50" s="39"/>
      <c r="AH50" s="25"/>
      <c r="AI50" s="25"/>
      <c r="AJ50" s="25"/>
      <c r="AK50"/>
      <c r="AL50" s="3"/>
      <c r="AM50"/>
      <c r="AN50"/>
      <c r="AO50"/>
    </row>
    <row r="51" spans="1:41">
      <c r="A51" s="39"/>
      <c r="B51" s="3">
        <f>+'Ark1'!C371</f>
        <v>2016</v>
      </c>
      <c r="C51" s="3">
        <f>+'Ark1'!G371</f>
        <v>3</v>
      </c>
      <c r="D51" s="3" t="s">
        <v>517</v>
      </c>
      <c r="E51" s="3">
        <f>+'Ark1'!Q371</f>
        <v>409</v>
      </c>
      <c r="F51" s="15"/>
      <c r="G51" s="306">
        <f>+'Ark1'!R371</f>
        <v>249888</v>
      </c>
      <c r="H51" s="306"/>
      <c r="I51" s="306">
        <f>+'Ark1'!S371</f>
        <v>248979</v>
      </c>
      <c r="J51" s="51">
        <f>+'Ark1'!AE371</f>
        <v>18.060418557734437</v>
      </c>
      <c r="K51" s="51"/>
      <c r="L51" s="51">
        <f>+'Ark1'!AE371</f>
        <v>18.060418557734437</v>
      </c>
      <c r="M51" s="51"/>
      <c r="N51" s="12">
        <f>+'Ark1'!U371</f>
        <v>60.305503677016944</v>
      </c>
      <c r="O51" s="15"/>
      <c r="P51" s="51">
        <f>+'Ark1'!W371</f>
        <v>79.983287345518704</v>
      </c>
      <c r="Q51" s="15"/>
      <c r="R51" s="15">
        <f>+'Ark1'!X371</f>
        <v>8.7387149442950438</v>
      </c>
      <c r="S51" s="51"/>
      <c r="T51" s="15">
        <f>+'Ark1'!Y371</f>
        <v>17.477429888590088</v>
      </c>
      <c r="U51" s="51"/>
      <c r="V51" s="39"/>
      <c r="W51" s="15"/>
      <c r="X51" s="39"/>
      <c r="Y51" s="126">
        <f>+'Ark1'!AA372</f>
        <v>10.436709674554324</v>
      </c>
      <c r="Z51" s="41">
        <f>+'Ark1'!AB372</f>
        <v>2.9310872136991688</v>
      </c>
      <c r="AA51" s="15">
        <f>+'Ark1'!AD371</f>
        <v>18.366413206812872</v>
      </c>
      <c r="AB51" s="15"/>
      <c r="AC51" s="15">
        <f t="shared" si="2"/>
        <v>610.97310513447428</v>
      </c>
      <c r="AD51" s="15"/>
      <c r="AE51" s="12">
        <f>+'Ark1'!T371</f>
        <v>15.662280701754391</v>
      </c>
      <c r="AF51" s="51">
        <f>+'Ark1'!V371</f>
        <v>86.786751720246116</v>
      </c>
      <c r="AG51" s="39"/>
      <c r="AH51" s="25"/>
      <c r="AI51" s="25"/>
      <c r="AJ51" s="25"/>
      <c r="AK51"/>
      <c r="AL51" s="3"/>
      <c r="AM51"/>
      <c r="AN51"/>
      <c r="AO51"/>
    </row>
    <row r="52" spans="1:41">
      <c r="A52" s="39"/>
      <c r="B52" s="3">
        <f>+'Ark1'!C372</f>
        <v>2016</v>
      </c>
      <c r="C52" s="3">
        <f>+'Ark1'!G372</f>
        <v>4</v>
      </c>
      <c r="D52" s="3" t="s">
        <v>64</v>
      </c>
      <c r="E52" s="3">
        <f>+'Ark1'!Q372</f>
        <v>154</v>
      </c>
      <c r="F52" s="15"/>
      <c r="G52" s="306">
        <f>+'Ark1'!R372</f>
        <v>84512.5</v>
      </c>
      <c r="H52" s="306"/>
      <c r="I52" s="306">
        <f>+'Ark1'!S372</f>
        <v>84077.5</v>
      </c>
      <c r="J52" s="51">
        <f>+'Ark1'!AE372</f>
        <v>6.0272318847305613</v>
      </c>
      <c r="K52" s="51"/>
      <c r="L52" s="51">
        <f>+'Ark1'!AE372</f>
        <v>6.0272318847305613</v>
      </c>
      <c r="M52" s="51"/>
      <c r="N52" s="12">
        <f>+'Ark1'!U372</f>
        <v>60.312568760964581</v>
      </c>
      <c r="O52" s="15"/>
      <c r="P52" s="51">
        <f>+'Ark1'!W372</f>
        <v>79.044611221788415</v>
      </c>
      <c r="Q52" s="15"/>
      <c r="R52" s="15">
        <f>+'Ark1'!X372</f>
        <v>7.6166247596509393</v>
      </c>
      <c r="S52" s="51"/>
      <c r="T52" s="15">
        <f>+'Ark1'!Y372</f>
        <v>15.233249519301879</v>
      </c>
      <c r="U52" s="51"/>
      <c r="V52" s="39"/>
      <c r="W52" s="15"/>
      <c r="X52" s="39"/>
      <c r="Y52" s="126">
        <f>+'Ark1'!AA373</f>
        <v>9.193513135874511</v>
      </c>
      <c r="Z52" s="41">
        <f>+'Ark1'!AB373</f>
        <v>2.8428728159652925</v>
      </c>
      <c r="AA52" s="15">
        <f>+'Ark1'!AD372</f>
        <v>6.2115487584068596</v>
      </c>
      <c r="AB52" s="15"/>
      <c r="AC52" s="15">
        <f t="shared" si="2"/>
        <v>548.78246753246754</v>
      </c>
      <c r="AD52" s="15"/>
      <c r="AE52" s="12">
        <f>+'Ark1'!T372</f>
        <v>15.64242567667505</v>
      </c>
      <c r="AF52" s="51">
        <f>+'Ark1'!V372</f>
        <v>85.7927826932372</v>
      </c>
      <c r="AG52" s="39"/>
      <c r="AH52" s="25"/>
      <c r="AI52" s="25"/>
      <c r="AJ52" s="25"/>
      <c r="AK52"/>
      <c r="AL52" s="3"/>
      <c r="AM52"/>
      <c r="AN52"/>
      <c r="AO52"/>
    </row>
    <row r="53" spans="1:41">
      <c r="A53" s="39"/>
      <c r="B53" s="40">
        <f>+'Ark1'!C373</f>
        <v>2015</v>
      </c>
      <c r="C53" s="40">
        <f>+'Ark1'!G373</f>
        <v>1</v>
      </c>
      <c r="D53" s="40" t="s">
        <v>372</v>
      </c>
      <c r="E53" s="40">
        <f>+'Ark1'!Q373</f>
        <v>955</v>
      </c>
      <c r="F53" s="77"/>
      <c r="G53" s="367">
        <f>+'Ark1'!R373</f>
        <v>542111</v>
      </c>
      <c r="H53" s="367"/>
      <c r="I53" s="367">
        <f>+'Ark1'!S373</f>
        <v>538018</v>
      </c>
      <c r="J53" s="126">
        <f>+'Ark1'!AE373</f>
        <v>42.228995325048345</v>
      </c>
      <c r="K53" s="126"/>
      <c r="L53" s="51">
        <f>+'Ark1'!AE373</f>
        <v>42.228995325048345</v>
      </c>
      <c r="M53" s="126"/>
      <c r="N53" s="41">
        <f>+'Ark1'!U373</f>
        <v>60.38120285938389</v>
      </c>
      <c r="O53" s="77"/>
      <c r="P53" s="126">
        <f>+'Ark1'!W373</f>
        <v>81.792589653134058</v>
      </c>
      <c r="Q53" s="77"/>
      <c r="R53" s="77">
        <f>+'Ark1'!X373</f>
        <v>1.0748721202853295</v>
      </c>
      <c r="S53" s="126"/>
      <c r="T53" s="77">
        <f>+'Ark1'!Y373</f>
        <v>2.149744240570659</v>
      </c>
      <c r="U53" s="126"/>
      <c r="V53" s="39"/>
      <c r="W53" s="77"/>
      <c r="X53" s="39"/>
      <c r="Y53" s="126">
        <f>+'Ark1'!AA374</f>
        <v>9.429785748585374</v>
      </c>
      <c r="Z53" s="41">
        <f>+'Ark1'!AB374</f>
        <v>2.8490701306390975</v>
      </c>
      <c r="AA53" s="77">
        <f>+'Ark1'!AD373</f>
        <v>42.209996114672435</v>
      </c>
      <c r="AB53" s="77"/>
      <c r="AC53" s="77">
        <f t="shared" si="2"/>
        <v>567.65549738219897</v>
      </c>
      <c r="AD53" s="77"/>
      <c r="AE53" s="41">
        <f>+'Ark1'!T373</f>
        <v>15.657931678198748</v>
      </c>
      <c r="AF53" s="126">
        <f>+'Ark1'!V373</f>
        <v>88.84800347837853</v>
      </c>
      <c r="AG53" s="39"/>
      <c r="AH53" s="25"/>
      <c r="AI53" s="25"/>
      <c r="AJ53" s="25"/>
      <c r="AK53"/>
      <c r="AL53" s="3"/>
      <c r="AM53"/>
      <c r="AN53"/>
      <c r="AO53"/>
    </row>
    <row r="54" spans="1:41">
      <c r="A54" s="39"/>
      <c r="B54" s="40">
        <f>+'Ark1'!C374</f>
        <v>2015</v>
      </c>
      <c r="C54" s="40">
        <f>+'Ark1'!G374</f>
        <v>2</v>
      </c>
      <c r="D54" s="40" t="s">
        <v>63</v>
      </c>
      <c r="E54" s="40">
        <f>+'Ark1'!Q374</f>
        <v>797</v>
      </c>
      <c r="F54" s="77"/>
      <c r="G54" s="367">
        <f>+'Ark1'!R374</f>
        <v>434781</v>
      </c>
      <c r="H54" s="367"/>
      <c r="I54" s="367">
        <f>+'Ark1'!S374</f>
        <v>433603</v>
      </c>
      <c r="J54" s="126">
        <f>+'Ark1'!AE374</f>
        <v>34.386616078018037</v>
      </c>
      <c r="K54" s="126"/>
      <c r="L54" s="51">
        <f>+'Ark1'!AE374</f>
        <v>34.386616078018037</v>
      </c>
      <c r="M54" s="126"/>
      <c r="N54" s="41">
        <f>+'Ark1'!U374</f>
        <v>60.870635120144485</v>
      </c>
      <c r="O54" s="77"/>
      <c r="P54" s="126">
        <f>+'Ark1'!W374</f>
        <v>82.6413069328392</v>
      </c>
      <c r="Q54" s="77"/>
      <c r="R54" s="77">
        <f>+'Ark1'!X374</f>
        <v>0.4238915683988031</v>
      </c>
      <c r="S54" s="126"/>
      <c r="T54" s="77">
        <f>+'Ark1'!Y374</f>
        <v>0.8477831367976062</v>
      </c>
      <c r="U54" s="126"/>
      <c r="V54" s="39"/>
      <c r="W54" s="77"/>
      <c r="X54" s="39"/>
      <c r="Y54" s="126">
        <f>+'Ark1'!AA375</f>
        <v>9.602203981274382</v>
      </c>
      <c r="Z54" s="41">
        <f>+'Ark1'!AB375</f>
        <v>2.9088605910802952</v>
      </c>
      <c r="AA54" s="77">
        <f>+'Ark1'!AD374</f>
        <v>33.853038069202434</v>
      </c>
      <c r="AB54" s="77"/>
      <c r="AC54" s="77">
        <f t="shared" ref="AC54:AC77" si="3">+G54/E54</f>
        <v>545.5219573400251</v>
      </c>
      <c r="AD54" s="77"/>
      <c r="AE54" s="41">
        <f>+'Ark1'!T374</f>
        <v>15.942805688381045</v>
      </c>
      <c r="AF54" s="126">
        <f>+'Ark1'!V374</f>
        <v>89.626968535052725</v>
      </c>
      <c r="AG54" s="39"/>
      <c r="AH54" s="25"/>
      <c r="AI54" s="25"/>
      <c r="AJ54" s="25"/>
      <c r="AK54"/>
      <c r="AL54" s="3"/>
      <c r="AM54"/>
      <c r="AN54"/>
      <c r="AO54"/>
    </row>
    <row r="55" spans="1:41">
      <c r="A55" s="39"/>
      <c r="B55" s="40">
        <f>+'Ark1'!C375</f>
        <v>2015</v>
      </c>
      <c r="C55" s="40">
        <f>+'Ark1'!G375</f>
        <v>3</v>
      </c>
      <c r="D55" s="40" t="s">
        <v>517</v>
      </c>
      <c r="E55" s="40">
        <f>+'Ark1'!Q375</f>
        <v>388</v>
      </c>
      <c r="F55" s="77"/>
      <c r="G55" s="367">
        <f>+'Ark1'!R375</f>
        <v>228699</v>
      </c>
      <c r="H55" s="367"/>
      <c r="I55" s="367">
        <f>+'Ark1'!S375</f>
        <v>228254</v>
      </c>
      <c r="J55" s="126">
        <f>+'Ark1'!AE375</f>
        <v>17.471890003862342</v>
      </c>
      <c r="K55" s="126"/>
      <c r="L55" s="51">
        <f>+'Ark1'!AE375</f>
        <v>17.471890003862342</v>
      </c>
      <c r="M55" s="126"/>
      <c r="N55" s="41">
        <f>+'Ark1'!U375</f>
        <v>60.681788709069721</v>
      </c>
      <c r="O55" s="77"/>
      <c r="P55" s="126">
        <f>+'Ark1'!W375</f>
        <v>79.766677911449506</v>
      </c>
      <c r="Q55" s="77"/>
      <c r="R55" s="77">
        <f>+'Ark1'!X375</f>
        <v>8.0105291234329847</v>
      </c>
      <c r="S55" s="126"/>
      <c r="T55" s="77">
        <f>+'Ark1'!Y375</f>
        <v>16.021058246865973</v>
      </c>
      <c r="U55" s="126"/>
      <c r="V55" s="39"/>
      <c r="W55" s="77"/>
      <c r="X55" s="39"/>
      <c r="Y55" s="126">
        <f>+'Ark1'!AA376</f>
        <v>10.091881102235901</v>
      </c>
      <c r="Z55" s="41">
        <f>+'Ark1'!AB376</f>
        <v>2.8425269354282343</v>
      </c>
      <c r="AA55" s="77">
        <f>+'Ark1'!AD375</f>
        <v>17.807024578784549</v>
      </c>
      <c r="AB55" s="77"/>
      <c r="AC55" s="77">
        <f t="shared" si="3"/>
        <v>589.43041237113403</v>
      </c>
      <c r="AD55" s="77"/>
      <c r="AE55" s="41">
        <f>+'Ark1'!T375</f>
        <v>15.855937280005596</v>
      </c>
      <c r="AF55" s="126">
        <f>+'Ark1'!V375</f>
        <v>86.487789766359029</v>
      </c>
      <c r="AG55" s="39"/>
      <c r="AH55" s="25"/>
      <c r="AI55" s="25"/>
      <c r="AJ55" s="25"/>
      <c r="AK55"/>
      <c r="AL55" s="3"/>
      <c r="AM55"/>
      <c r="AN55"/>
      <c r="AO55"/>
    </row>
    <row r="56" spans="1:41">
      <c r="A56" s="39"/>
      <c r="B56" s="40">
        <f>+'Ark1'!C376</f>
        <v>2015</v>
      </c>
      <c r="C56" s="40">
        <f>+'Ark1'!G376</f>
        <v>4</v>
      </c>
      <c r="D56" s="40" t="s">
        <v>64</v>
      </c>
      <c r="E56" s="40">
        <f>+'Ark1'!Q376</f>
        <v>155</v>
      </c>
      <c r="F56" s="77"/>
      <c r="G56" s="367">
        <f>+'Ark1'!R376</f>
        <v>78728</v>
      </c>
      <c r="H56" s="367"/>
      <c r="I56" s="367">
        <f>+'Ark1'!S376</f>
        <v>78577</v>
      </c>
      <c r="J56" s="126">
        <f>+'Ark1'!AE376</f>
        <v>5.9124985930712812</v>
      </c>
      <c r="K56" s="126"/>
      <c r="L56" s="51">
        <f>+'Ark1'!AE376</f>
        <v>5.9124985930712812</v>
      </c>
      <c r="M56" s="126"/>
      <c r="N56" s="41">
        <f>+'Ark1'!U376</f>
        <v>60.455260445168449</v>
      </c>
      <c r="O56" s="77"/>
      <c r="P56" s="126">
        <f>+'Ark1'!W376</f>
        <v>78.410752510276311</v>
      </c>
      <c r="Q56" s="77"/>
      <c r="R56" s="77">
        <f>+'Ark1'!X376</f>
        <v>6.091860583274058</v>
      </c>
      <c r="S56" s="126"/>
      <c r="T56" s="77">
        <f>+'Ark1'!Y376</f>
        <v>12.183721166548116</v>
      </c>
      <c r="U56" s="126"/>
      <c r="V56" s="39"/>
      <c r="W56" s="77"/>
      <c r="X56" s="39"/>
      <c r="Y56" s="126">
        <f>+'Ark1'!AA377</f>
        <v>8.8016935541696135</v>
      </c>
      <c r="Z56" s="41">
        <f>+'Ark1'!AB377</f>
        <v>2.8817026286719778</v>
      </c>
      <c r="AA56" s="77">
        <f>+'Ark1'!AD376</f>
        <v>6.1299412373405682</v>
      </c>
      <c r="AB56" s="77"/>
      <c r="AC56" s="77">
        <f t="shared" si="3"/>
        <v>507.9225806451613</v>
      </c>
      <c r="AD56" s="77"/>
      <c r="AE56" s="41">
        <f>+'Ark1'!T376</f>
        <v>15.780357687226902</v>
      </c>
      <c r="AF56" s="126">
        <f>+'Ark1'!V376</f>
        <v>85.017750253213606</v>
      </c>
      <c r="AG56" s="39"/>
      <c r="AH56" s="25"/>
      <c r="AI56" s="25"/>
      <c r="AJ56" s="25"/>
      <c r="AK56"/>
      <c r="AL56" s="3"/>
      <c r="AM56"/>
      <c r="AN56"/>
      <c r="AO56"/>
    </row>
    <row r="57" spans="1:41">
      <c r="A57" s="39"/>
      <c r="B57" s="3">
        <f>+'Ark1'!C377</f>
        <v>2014</v>
      </c>
      <c r="C57" s="3">
        <f>+'Ark1'!G377</f>
        <v>1</v>
      </c>
      <c r="D57" s="3" t="s">
        <v>372</v>
      </c>
      <c r="E57" s="3">
        <f>+'Ark1'!Q377</f>
        <v>938</v>
      </c>
      <c r="F57" s="15"/>
      <c r="G57" s="306">
        <f>+'Ark1'!R377</f>
        <v>540303</v>
      </c>
      <c r="H57" s="306"/>
      <c r="I57" s="306">
        <f>+'Ark1'!S377</f>
        <v>540292</v>
      </c>
      <c r="J57" s="51">
        <f>+'Ark1'!AE377</f>
        <v>42.239026273906525</v>
      </c>
      <c r="K57" s="51"/>
      <c r="L57" s="51">
        <f>+'Ark1'!AE377</f>
        <v>42.239026273906525</v>
      </c>
      <c r="M57" s="51"/>
      <c r="N57" s="12">
        <f>+'Ark1'!U377</f>
        <v>60.888693521281105</v>
      </c>
      <c r="O57" s="15"/>
      <c r="P57" s="51">
        <f>+'Ark1'!W377</f>
        <v>78.80762439569807</v>
      </c>
      <c r="Q57" s="15"/>
      <c r="R57" s="15">
        <f>+'Ark1'!X377</f>
        <v>0</v>
      </c>
      <c r="S57" s="51"/>
      <c r="T57" s="15">
        <f>+'Ark1'!Y377</f>
        <v>0</v>
      </c>
      <c r="U57" s="51"/>
      <c r="V57" s="39"/>
      <c r="W57" s="15"/>
      <c r="X57" s="39"/>
      <c r="Y57" s="126">
        <f>+'Ark1'!AA378</f>
        <v>9.1820795984603389</v>
      </c>
      <c r="Z57" s="41">
        <f>+'Ark1'!AB378</f>
        <v>2.7393962156300926</v>
      </c>
      <c r="AA57" s="15">
        <f>+'Ark1'!AD377</f>
        <v>41.952769038205297</v>
      </c>
      <c r="AB57" s="15"/>
      <c r="AC57" s="15">
        <f t="shared" si="3"/>
        <v>576.01599147121533</v>
      </c>
      <c r="AD57" s="15"/>
      <c r="AE57" s="12">
        <f>+'Ark1'!T377</f>
        <v>15.989705776203349</v>
      </c>
      <c r="AF57" s="51">
        <f>+'Ark1'!V377</f>
        <v>85.383513055448674</v>
      </c>
      <c r="AG57" s="39"/>
      <c r="AH57" s="25"/>
      <c r="AI57" s="25"/>
      <c r="AJ57" s="25"/>
      <c r="AK57"/>
      <c r="AL57" s="3"/>
      <c r="AM57"/>
      <c r="AN57"/>
      <c r="AO57"/>
    </row>
    <row r="58" spans="1:41">
      <c r="A58" s="39"/>
      <c r="B58" s="3">
        <f>+'Ark1'!C378</f>
        <v>2014</v>
      </c>
      <c r="C58" s="3">
        <f>+'Ark1'!G378</f>
        <v>2</v>
      </c>
      <c r="D58" s="3" t="s">
        <v>63</v>
      </c>
      <c r="E58" s="3">
        <f>+'Ark1'!Q378</f>
        <v>791</v>
      </c>
      <c r="F58" s="15"/>
      <c r="G58" s="306">
        <f>+'Ark1'!R378</f>
        <v>430139</v>
      </c>
      <c r="H58" s="306"/>
      <c r="I58" s="306">
        <f>+'Ark1'!S378</f>
        <v>430111</v>
      </c>
      <c r="J58" s="51">
        <f>+'Ark1'!AE378</f>
        <v>33.889972486137403</v>
      </c>
      <c r="K58" s="51"/>
      <c r="L58" s="51">
        <f>+'Ark1'!AE378</f>
        <v>33.889972486137403</v>
      </c>
      <c r="M58" s="51"/>
      <c r="N58" s="12">
        <f>+'Ark1'!U378</f>
        <v>61.019741415588079</v>
      </c>
      <c r="O58" s="15"/>
      <c r="P58" s="51">
        <f>+'Ark1'!W378</f>
        <v>79.427984404025409</v>
      </c>
      <c r="Q58" s="15"/>
      <c r="R58" s="15">
        <f>+'Ark1'!X378</f>
        <v>0</v>
      </c>
      <c r="S58" s="51"/>
      <c r="T58" s="15">
        <f>+'Ark1'!Y378</f>
        <v>0</v>
      </c>
      <c r="U58" s="51"/>
      <c r="V58" s="39"/>
      <c r="W58" s="15"/>
      <c r="X58" s="39"/>
      <c r="Y58" s="126">
        <f>+'Ark1'!AA379</f>
        <v>9.1541818657727987</v>
      </c>
      <c r="Z58" s="41">
        <f>+'Ark1'!AB379</f>
        <v>2.9430779741338249</v>
      </c>
      <c r="AA58" s="15">
        <f>+'Ark1'!AD378</f>
        <v>33.398893068009222</v>
      </c>
      <c r="AB58" s="15"/>
      <c r="AC58" s="15">
        <f t="shared" si="3"/>
        <v>543.79140328697849</v>
      </c>
      <c r="AD58" s="15"/>
      <c r="AE58" s="12">
        <f>+'Ark1'!T378</f>
        <v>16.060222393226379</v>
      </c>
      <c r="AF58" s="51">
        <f>+'Ark1'!V378</f>
        <v>86.05671302270413</v>
      </c>
      <c r="AG58" s="39"/>
      <c r="AH58" s="25"/>
      <c r="AI58" s="25"/>
      <c r="AJ58" s="25"/>
      <c r="AK58"/>
      <c r="AL58" s="3"/>
      <c r="AM58"/>
      <c r="AN58"/>
      <c r="AO58"/>
    </row>
    <row r="59" spans="1:41">
      <c r="A59" s="39"/>
      <c r="B59" s="3">
        <f>+'Ark1'!C379</f>
        <v>2014</v>
      </c>
      <c r="C59" s="3">
        <f>+'Ark1'!G379</f>
        <v>3</v>
      </c>
      <c r="D59" s="3" t="s">
        <v>517</v>
      </c>
      <c r="E59" s="3">
        <f>+'Ark1'!Q379</f>
        <v>384</v>
      </c>
      <c r="F59" s="15"/>
      <c r="G59" s="306">
        <f>+'Ark1'!R379</f>
        <v>235633</v>
      </c>
      <c r="H59" s="306"/>
      <c r="I59" s="306">
        <f>+'Ark1'!S379</f>
        <v>235611</v>
      </c>
      <c r="J59" s="51">
        <f>+'Ark1'!AE379</f>
        <v>17.757460414784667</v>
      </c>
      <c r="K59" s="51"/>
      <c r="L59" s="51">
        <f>+'Ark1'!AE379</f>
        <v>17.757460414784667</v>
      </c>
      <c r="M59" s="51"/>
      <c r="N59" s="12">
        <f>+'Ark1'!U379</f>
        <v>61.060145748712898</v>
      </c>
      <c r="O59" s="15"/>
      <c r="P59" s="51">
        <f>+'Ark1'!W379</f>
        <v>75.974555517357615</v>
      </c>
      <c r="Q59" s="15"/>
      <c r="R59" s="15">
        <f>+'Ark1'!X379</f>
        <v>0</v>
      </c>
      <c r="S59" s="51"/>
      <c r="T59" s="15">
        <f>+'Ark1'!Y379</f>
        <v>0</v>
      </c>
      <c r="U59" s="51"/>
      <c r="V59" s="39"/>
      <c r="W59" s="15"/>
      <c r="X59" s="39"/>
      <c r="Y59" s="126">
        <f>+'Ark1'!AA380</f>
        <v>9.5037431816578088</v>
      </c>
      <c r="Z59" s="41">
        <f>+'Ark1'!AB380</f>
        <v>2.7054411827969846</v>
      </c>
      <c r="AA59" s="15">
        <f>+'Ark1'!AD379</f>
        <v>18.296135366228636</v>
      </c>
      <c r="AB59" s="15"/>
      <c r="AC59" s="15">
        <f t="shared" si="3"/>
        <v>613.62760416666663</v>
      </c>
      <c r="AD59" s="15"/>
      <c r="AE59" s="12">
        <f>+'Ark1'!T379</f>
        <v>16.014289170022877</v>
      </c>
      <c r="AF59" s="51">
        <f>+'Ark1'!V379</f>
        <v>82.317799635518938</v>
      </c>
      <c r="AG59" s="39"/>
      <c r="AH59" s="25"/>
      <c r="AI59" s="25"/>
      <c r="AJ59" s="25"/>
      <c r="AK59"/>
      <c r="AL59" s="3"/>
      <c r="AM59"/>
      <c r="AN59"/>
      <c r="AO59"/>
    </row>
    <row r="60" spans="1:41">
      <c r="A60" s="39"/>
      <c r="B60" s="3">
        <f>+'Ark1'!C380</f>
        <v>2014</v>
      </c>
      <c r="C60" s="3">
        <f>+'Ark1'!G380</f>
        <v>4</v>
      </c>
      <c r="D60" s="3" t="s">
        <v>64</v>
      </c>
      <c r="E60" s="3">
        <f>+'Ark1'!Q380</f>
        <v>161</v>
      </c>
      <c r="F60" s="15"/>
      <c r="G60" s="306">
        <f>+'Ark1'!R380</f>
        <v>81809</v>
      </c>
      <c r="H60" s="306"/>
      <c r="I60" s="306">
        <f>+'Ark1'!S380</f>
        <v>81801</v>
      </c>
      <c r="J60" s="51">
        <f>+'Ark1'!AE380</f>
        <v>6.1135408251714152</v>
      </c>
      <c r="K60" s="51"/>
      <c r="L60" s="51">
        <f>+'Ark1'!AE380</f>
        <v>6.1135408251714152</v>
      </c>
      <c r="M60" s="51"/>
      <c r="N60" s="12">
        <f>+'Ark1'!U380</f>
        <v>60.682216598819089</v>
      </c>
      <c r="O60" s="15"/>
      <c r="P60" s="51">
        <f>+'Ark1'!W380</f>
        <v>75.33851908900877</v>
      </c>
      <c r="Q60" s="15"/>
      <c r="R60" s="15">
        <f>+'Ark1'!X380</f>
        <v>0</v>
      </c>
      <c r="S60" s="51"/>
      <c r="T60" s="15">
        <f>+'Ark1'!Y380</f>
        <v>0</v>
      </c>
      <c r="U60" s="51"/>
      <c r="V60" s="39"/>
      <c r="W60" s="15"/>
      <c r="X60" s="39"/>
      <c r="Y60" s="126">
        <f>+'Ark1'!AA381</f>
        <v>8.7451598500133105</v>
      </c>
      <c r="Z60" s="41">
        <f>+'Ark1'!AB381</f>
        <v>3.0740364063148471</v>
      </c>
      <c r="AA60" s="15">
        <f>+'Ark1'!AD380</f>
        <v>6.3522025275568303</v>
      </c>
      <c r="AB60" s="15"/>
      <c r="AC60" s="15">
        <f t="shared" si="3"/>
        <v>508.13043478260869</v>
      </c>
      <c r="AD60" s="15"/>
      <c r="AE60" s="12">
        <f>+'Ark1'!T380</f>
        <v>15.902150130181276</v>
      </c>
      <c r="AF60" s="51">
        <f>+'Ark1'!V380</f>
        <v>81.626920273698261</v>
      </c>
      <c r="AG60" s="39"/>
      <c r="AH60" s="25"/>
      <c r="AI60" s="25"/>
      <c r="AJ60" s="25"/>
      <c r="AK60"/>
      <c r="AL60" s="3"/>
      <c r="AM60"/>
      <c r="AN60"/>
      <c r="AO60"/>
    </row>
    <row r="61" spans="1:41">
      <c r="A61" s="39"/>
      <c r="B61" s="40">
        <f>+'Ark1'!C381</f>
        <v>2013</v>
      </c>
      <c r="C61" s="40">
        <f>+'Ark1'!G381</f>
        <v>1</v>
      </c>
      <c r="D61" s="40" t="s">
        <v>372</v>
      </c>
      <c r="E61" s="40">
        <f>+'Ark1'!Q381</f>
        <v>947</v>
      </c>
      <c r="F61" s="77"/>
      <c r="G61" s="367">
        <f>+'Ark1'!R381</f>
        <v>543541</v>
      </c>
      <c r="H61" s="367"/>
      <c r="I61" s="367">
        <f>+'Ark1'!S381</f>
        <v>543505</v>
      </c>
      <c r="J61" s="126">
        <f>+'Ark1'!AE381</f>
        <v>42.337184671336793</v>
      </c>
      <c r="K61" s="126"/>
      <c r="L61" s="51">
        <f>+'Ark1'!AE381</f>
        <v>42.337184671336793</v>
      </c>
      <c r="M61" s="126"/>
      <c r="N61" s="41">
        <f>+'Ark1'!U381</f>
        <v>61.414715595992654</v>
      </c>
      <c r="O61" s="77"/>
      <c r="P61" s="126">
        <f>+'Ark1'!W381</f>
        <v>77.08253649920411</v>
      </c>
      <c r="Q61" s="77"/>
      <c r="R61" s="77">
        <f>+'Ark1'!X381</f>
        <v>0</v>
      </c>
      <c r="S61" s="126"/>
      <c r="T61" s="77">
        <f>+'Ark1'!Y381</f>
        <v>0</v>
      </c>
      <c r="U61" s="126"/>
      <c r="V61" s="39"/>
      <c r="W61" s="77"/>
      <c r="X61" s="39"/>
      <c r="Y61" s="126">
        <f>+'Ark1'!AA382</f>
        <v>9.6607367486878886</v>
      </c>
      <c r="Z61" s="41">
        <f>+'Ark1'!AB382</f>
        <v>2.9975922176709129</v>
      </c>
      <c r="AA61" s="77">
        <f>+'Ark1'!AD381</f>
        <v>42.081234269115328</v>
      </c>
      <c r="AB61" s="77"/>
      <c r="AC61" s="77">
        <f t="shared" si="3"/>
        <v>573.96092925026403</v>
      </c>
      <c r="AD61" s="77"/>
      <c r="AE61" s="41">
        <f>+'Ark1'!T381</f>
        <v>16.1778522687341</v>
      </c>
      <c r="AF61" s="126">
        <f>+'Ark1'!V381</f>
        <v>83.517732496362271</v>
      </c>
      <c r="AG61" s="39"/>
      <c r="AH61" s="25"/>
      <c r="AI61" s="25"/>
      <c r="AJ61" s="25"/>
      <c r="AK61"/>
      <c r="AL61" s="3"/>
      <c r="AM61"/>
      <c r="AN61"/>
      <c r="AO61"/>
    </row>
    <row r="62" spans="1:41">
      <c r="A62" s="39"/>
      <c r="B62" s="40">
        <f>+'Ark1'!C382</f>
        <v>2013</v>
      </c>
      <c r="C62" s="40">
        <f>+'Ark1'!G382</f>
        <v>2</v>
      </c>
      <c r="D62" s="40" t="s">
        <v>63</v>
      </c>
      <c r="E62" s="40">
        <f>+'Ark1'!Q382</f>
        <v>828</v>
      </c>
      <c r="F62" s="77"/>
      <c r="G62" s="367">
        <f>+'Ark1'!R382</f>
        <v>432097</v>
      </c>
      <c r="H62" s="367"/>
      <c r="I62" s="367">
        <f>+'Ark1'!S382</f>
        <v>432056</v>
      </c>
      <c r="J62" s="126">
        <f>+'Ark1'!AE382</f>
        <v>33.964951565510709</v>
      </c>
      <c r="K62" s="126"/>
      <c r="L62" s="51">
        <f>+'Ark1'!AE382</f>
        <v>33.964951565510709</v>
      </c>
      <c r="M62" s="126"/>
      <c r="N62" s="41">
        <f>+'Ark1'!U382</f>
        <v>61.430761290203115</v>
      </c>
      <c r="O62" s="77"/>
      <c r="P62" s="126">
        <f>+'Ark1'!W382</f>
        <v>77.790851440554562</v>
      </c>
      <c r="Q62" s="77"/>
      <c r="R62" s="77">
        <f>+'Ark1'!X382</f>
        <v>0</v>
      </c>
      <c r="S62" s="126"/>
      <c r="T62" s="77">
        <f>+'Ark1'!Y382</f>
        <v>0</v>
      </c>
      <c r="U62" s="126"/>
      <c r="V62" s="39"/>
      <c r="W62" s="77"/>
      <c r="X62" s="39"/>
      <c r="Y62" s="126">
        <f>+'Ark1'!AA383</f>
        <v>8.7347592554584992</v>
      </c>
      <c r="Z62" s="41">
        <f>+'Ark1'!AB383</f>
        <v>3.0631497422463574</v>
      </c>
      <c r="AA62" s="77">
        <f>+'Ark1'!AD382</f>
        <v>33.453180319390675</v>
      </c>
      <c r="AB62" s="77"/>
      <c r="AC62" s="77">
        <f t="shared" si="3"/>
        <v>521.85628019323667</v>
      </c>
      <c r="AD62" s="77"/>
      <c r="AE62" s="41">
        <f>+'Ark1'!T382</f>
        <v>16.16946426381114</v>
      </c>
      <c r="AF62" s="126">
        <f>+'Ark1'!V382</f>
        <v>84.2843167465129</v>
      </c>
      <c r="AG62" s="39"/>
      <c r="AH62" s="25"/>
      <c r="AI62" s="25"/>
      <c r="AJ62" s="25"/>
      <c r="AK62"/>
      <c r="AL62" s="3"/>
      <c r="AM62"/>
      <c r="AN62"/>
      <c r="AO62"/>
    </row>
    <row r="63" spans="1:41">
      <c r="A63" s="39"/>
      <c r="B63" s="40">
        <f>+'Ark1'!C383</f>
        <v>2013</v>
      </c>
      <c r="C63" s="40">
        <f>+'Ark1'!G383</f>
        <v>3</v>
      </c>
      <c r="D63" s="40" t="s">
        <v>517</v>
      </c>
      <c r="E63" s="40">
        <f>+'Ark1'!Q383</f>
        <v>408</v>
      </c>
      <c r="F63" s="77"/>
      <c r="G63" s="367">
        <f>+'Ark1'!R383</f>
        <v>234777</v>
      </c>
      <c r="H63" s="367"/>
      <c r="I63" s="367">
        <f>+'Ark1'!S383</f>
        <v>234772</v>
      </c>
      <c r="J63" s="126">
        <f>+'Ark1'!AE383</f>
        <v>17.599623874456203</v>
      </c>
      <c r="K63" s="126"/>
      <c r="L63" s="51">
        <f>+'Ark1'!AE383</f>
        <v>17.599623874456203</v>
      </c>
      <c r="M63" s="126"/>
      <c r="N63" s="41">
        <f>+'Ark1'!U383</f>
        <v>61.606303136660237</v>
      </c>
      <c r="O63" s="77"/>
      <c r="P63" s="126">
        <f>+'Ark1'!W383</f>
        <v>74.181336360383739</v>
      </c>
      <c r="Q63" s="77"/>
      <c r="R63" s="77">
        <f>+'Ark1'!X383</f>
        <v>0</v>
      </c>
      <c r="S63" s="126"/>
      <c r="T63" s="77">
        <f>+'Ark1'!Y383</f>
        <v>0</v>
      </c>
      <c r="U63" s="126"/>
      <c r="V63" s="39"/>
      <c r="W63" s="77"/>
      <c r="X63" s="39"/>
      <c r="Y63" s="126">
        <f>+'Ark1'!AA384</f>
        <v>9.483204802801712</v>
      </c>
      <c r="Z63" s="41">
        <f>+'Ark1'!AB384</f>
        <v>2.9295555803246391</v>
      </c>
      <c r="AA63" s="77">
        <f>+'Ark1'!AD383</f>
        <v>18.176560623761752</v>
      </c>
      <c r="AB63" s="77"/>
      <c r="AC63" s="77">
        <f t="shared" si="3"/>
        <v>575.43382352941171</v>
      </c>
      <c r="AD63" s="77"/>
      <c r="AE63" s="41">
        <f>+'Ark1'!T383</f>
        <v>16.234988946958179</v>
      </c>
      <c r="AF63" s="126">
        <f>+'Ark1'!V383</f>
        <v>80.370629615634812</v>
      </c>
      <c r="AG63" s="39"/>
      <c r="AH63" s="25"/>
      <c r="AI63" s="25"/>
      <c r="AJ63" s="25"/>
      <c r="AK63"/>
      <c r="AL63" s="3"/>
      <c r="AM63"/>
      <c r="AN63"/>
      <c r="AO63"/>
    </row>
    <row r="64" spans="1:41">
      <c r="A64" s="39"/>
      <c r="B64" s="40">
        <f>+'Ark1'!C384</f>
        <v>2013</v>
      </c>
      <c r="C64" s="40">
        <f>+'Ark1'!G384</f>
        <v>4</v>
      </c>
      <c r="D64" s="40" t="s">
        <v>64</v>
      </c>
      <c r="E64" s="40">
        <f>+'Ark1'!Q384</f>
        <v>161</v>
      </c>
      <c r="F64" s="77"/>
      <c r="G64" s="367">
        <f>+'Ark1'!R384</f>
        <v>81232</v>
      </c>
      <c r="H64" s="367"/>
      <c r="I64" s="367">
        <f>+'Ark1'!S384</f>
        <v>81224</v>
      </c>
      <c r="J64" s="126">
        <f>+'Ark1'!AE384</f>
        <v>6.098239888696309</v>
      </c>
      <c r="K64" s="126"/>
      <c r="L64" s="51">
        <f>+'Ark1'!AE384</f>
        <v>6.098239888696309</v>
      </c>
      <c r="M64" s="126"/>
      <c r="N64" s="41">
        <f>+'Ark1'!U384</f>
        <v>61.418041465576678</v>
      </c>
      <c r="O64" s="77"/>
      <c r="P64" s="126">
        <f>+'Ark1'!W384</f>
        <v>74.294676696542879</v>
      </c>
      <c r="Q64" s="77"/>
      <c r="R64" s="77">
        <f>+'Ark1'!X384</f>
        <v>0</v>
      </c>
      <c r="S64" s="126"/>
      <c r="T64" s="77">
        <f>+'Ark1'!Y384</f>
        <v>0</v>
      </c>
      <c r="U64" s="126"/>
      <c r="V64" s="39"/>
      <c r="W64" s="77"/>
      <c r="X64" s="39"/>
      <c r="Y64" s="126">
        <f>+'Ark1'!AA385</f>
        <v>8.4270107195448887</v>
      </c>
      <c r="Z64" s="41">
        <f>+'Ark1'!AB385</f>
        <v>3.1521038694353356</v>
      </c>
      <c r="AA64" s="77">
        <f>+'Ark1'!AD384</f>
        <v>6.2890247877322496</v>
      </c>
      <c r="AB64" s="77"/>
      <c r="AC64" s="77">
        <f t="shared" si="3"/>
        <v>504.54658385093165</v>
      </c>
      <c r="AD64" s="77"/>
      <c r="AE64" s="41">
        <f>+'Ark1'!T384</f>
        <v>16.179276639747879</v>
      </c>
      <c r="AF64" s="126">
        <f>+'Ark1'!V384</f>
        <v>80.496435682487444</v>
      </c>
      <c r="AG64" s="39"/>
      <c r="AH64" s="25"/>
      <c r="AI64" s="25"/>
      <c r="AJ64" s="25"/>
      <c r="AK64"/>
      <c r="AL64" s="3"/>
      <c r="AM64"/>
      <c r="AN64"/>
      <c r="AO64"/>
    </row>
    <row r="65" spans="1:41">
      <c r="A65" s="39"/>
      <c r="B65" s="3">
        <f>+'Ark1'!C385</f>
        <v>2012</v>
      </c>
      <c r="C65" s="3">
        <f>+'Ark1'!G385</f>
        <v>1</v>
      </c>
      <c r="D65" s="3" t="s">
        <v>372</v>
      </c>
      <c r="E65" s="3">
        <f>+'Ark1'!Q385</f>
        <v>970</v>
      </c>
      <c r="F65" s="15"/>
      <c r="G65" s="306">
        <f>+'Ark1'!R385</f>
        <v>541540</v>
      </c>
      <c r="H65" s="306"/>
      <c r="I65" s="306">
        <f>+'Ark1'!S385</f>
        <v>541508</v>
      </c>
      <c r="J65" s="51">
        <f>+'Ark1'!AE385</f>
        <v>42.334863964208488</v>
      </c>
      <c r="K65" s="51"/>
      <c r="L65" s="51">
        <f>+'Ark1'!AE385</f>
        <v>42.334863964208488</v>
      </c>
      <c r="M65" s="51"/>
      <c r="N65" s="12">
        <f>+'Ark1'!U385</f>
        <v>61.297267999734082</v>
      </c>
      <c r="O65" s="15"/>
      <c r="P65" s="51">
        <f>+'Ark1'!W385</f>
        <v>80.560553306692256</v>
      </c>
      <c r="Q65" s="15"/>
      <c r="R65" s="15">
        <f>+'Ark1'!X385</f>
        <v>0</v>
      </c>
      <c r="S65" s="51"/>
      <c r="T65" s="15">
        <f>+'Ark1'!Y385</f>
        <v>0</v>
      </c>
      <c r="U65" s="51"/>
      <c r="V65" s="39"/>
      <c r="W65" s="15"/>
      <c r="X65" s="39"/>
      <c r="Y65" s="126">
        <f>+'Ark1'!AA386</f>
        <v>9.3845330846710748</v>
      </c>
      <c r="Z65" s="41">
        <f>+'Ark1'!AB386</f>
        <v>3.1336633702886241</v>
      </c>
      <c r="AA65" s="15">
        <f>+'Ark1'!AD385</f>
        <v>41.990700696652958</v>
      </c>
      <c r="AB65" s="15"/>
      <c r="AC65" s="15">
        <f t="shared" si="3"/>
        <v>558.28865979381442</v>
      </c>
      <c r="AD65" s="15"/>
      <c r="AE65" s="12">
        <f>+'Ark1'!T385</f>
        <v>16.116425379473355</v>
      </c>
      <c r="AF65" s="51">
        <f>+'Ark1'!V385</f>
        <v>87.285451980170393</v>
      </c>
      <c r="AG65" s="39"/>
      <c r="AH65" s="25"/>
      <c r="AI65" s="25"/>
      <c r="AJ65" s="25"/>
      <c r="AK65"/>
      <c r="AL65" s="3"/>
      <c r="AM65"/>
      <c r="AN65"/>
      <c r="AO65"/>
    </row>
    <row r="66" spans="1:41">
      <c r="A66" s="39"/>
      <c r="B66" s="3">
        <f>+'Ark1'!C386</f>
        <v>2012</v>
      </c>
      <c r="C66" s="3">
        <f>+'Ark1'!G386</f>
        <v>2</v>
      </c>
      <c r="D66" s="3" t="s">
        <v>63</v>
      </c>
      <c r="E66" s="3">
        <f>+'Ark1'!Q386</f>
        <v>892</v>
      </c>
      <c r="F66" s="15"/>
      <c r="G66" s="306">
        <f>+'Ark1'!R386</f>
        <v>428019</v>
      </c>
      <c r="H66" s="306"/>
      <c r="I66" s="306">
        <f>+'Ark1'!S386</f>
        <v>427980</v>
      </c>
      <c r="J66" s="51">
        <f>+'Ark1'!AE386</f>
        <v>33.571667079040871</v>
      </c>
      <c r="K66" s="51"/>
      <c r="L66" s="51">
        <f>+'Ark1'!AE386</f>
        <v>33.571667079040871</v>
      </c>
      <c r="M66" s="51"/>
      <c r="N66" s="12">
        <f>+'Ark1'!U386</f>
        <v>61.092048693864207</v>
      </c>
      <c r="O66" s="15"/>
      <c r="P66" s="51">
        <f>+'Ark1'!W386</f>
        <v>80.831117341931446</v>
      </c>
      <c r="Q66" s="15"/>
      <c r="R66" s="15">
        <f>+'Ark1'!X386</f>
        <v>0</v>
      </c>
      <c r="S66" s="51"/>
      <c r="T66" s="15">
        <f>+'Ark1'!Y386</f>
        <v>0</v>
      </c>
      <c r="U66" s="51"/>
      <c r="V66" s="39"/>
      <c r="W66" s="15"/>
      <c r="X66" s="39"/>
      <c r="Y66" s="126">
        <f>+'Ark1'!AA387</f>
        <v>8.9216001732667216</v>
      </c>
      <c r="Z66" s="41">
        <f>+'Ark1'!AB387</f>
        <v>3.2333916776875977</v>
      </c>
      <c r="AA66" s="15">
        <f>+'Ark1'!AD386</f>
        <v>33.188347530156058</v>
      </c>
      <c r="AB66" s="15"/>
      <c r="AC66" s="15">
        <f t="shared" si="3"/>
        <v>479.84192825112109</v>
      </c>
      <c r="AD66" s="15"/>
      <c r="AE66" s="12">
        <f>+'Ark1'!T386</f>
        <v>16.024237241804691</v>
      </c>
      <c r="AF66" s="51">
        <f>+'Ark1'!V386</f>
        <v>87.579185639492124</v>
      </c>
      <c r="AG66" s="39"/>
      <c r="AH66" s="25"/>
      <c r="AI66" s="25"/>
      <c r="AJ66" s="25"/>
      <c r="AK66"/>
      <c r="AL66" s="3"/>
      <c r="AM66"/>
      <c r="AN66"/>
      <c r="AO66"/>
    </row>
    <row r="67" spans="1:41">
      <c r="A67" s="39"/>
      <c r="B67" s="3">
        <f>+'Ark1'!C387</f>
        <v>2012</v>
      </c>
      <c r="C67" s="3">
        <f>+'Ark1'!G387</f>
        <v>3</v>
      </c>
      <c r="D67" s="3" t="s">
        <v>517</v>
      </c>
      <c r="E67" s="3">
        <f>+'Ark1'!Q387</f>
        <v>474</v>
      </c>
      <c r="F67" s="15"/>
      <c r="G67" s="306">
        <f>+'Ark1'!R387</f>
        <v>241451</v>
      </c>
      <c r="H67" s="306"/>
      <c r="I67" s="306">
        <f>+'Ark1'!S387</f>
        <v>241377</v>
      </c>
      <c r="J67" s="51">
        <f>+'Ark1'!AE387</f>
        <v>18.195723544645087</v>
      </c>
      <c r="K67" s="51"/>
      <c r="L67" s="51">
        <f>+'Ark1'!AE387</f>
        <v>18.195723544645087</v>
      </c>
      <c r="M67" s="51"/>
      <c r="N67" s="12">
        <f>+'Ark1'!U387</f>
        <v>61.11089706144331</v>
      </c>
      <c r="O67" s="15"/>
      <c r="P67" s="51">
        <f>+'Ark1'!W387</f>
        <v>77.678815297231452</v>
      </c>
      <c r="Q67" s="15"/>
      <c r="R67" s="15">
        <f>+'Ark1'!X387</f>
        <v>0</v>
      </c>
      <c r="S67" s="51"/>
      <c r="T67" s="15">
        <f>+'Ark1'!Y387</f>
        <v>0</v>
      </c>
      <c r="U67" s="51"/>
      <c r="V67" s="39"/>
      <c r="W67" s="15"/>
      <c r="X67" s="39"/>
      <c r="Y67" s="126">
        <f>+'Ark1'!AA388</f>
        <v>9.6561166497042823</v>
      </c>
      <c r="Z67" s="41">
        <f>+'Ark1'!AB388</f>
        <v>3.1753086845404792</v>
      </c>
      <c r="AA67" s="15">
        <f>+'Ark1'!AD387</f>
        <v>18.721971920647704</v>
      </c>
      <c r="AB67" s="15"/>
      <c r="AC67" s="15">
        <f t="shared" si="3"/>
        <v>509.39029535864978</v>
      </c>
      <c r="AD67" s="15"/>
      <c r="AE67" s="12">
        <f>+'Ark1'!T387</f>
        <v>16.021805666574163</v>
      </c>
      <c r="AF67" s="51">
        <f>+'Ark1'!V387</f>
        <v>84.185627073730444</v>
      </c>
      <c r="AG67" s="39"/>
      <c r="AH67" s="25"/>
      <c r="AI67" s="25"/>
      <c r="AJ67" s="25"/>
      <c r="AK67"/>
      <c r="AL67" s="3"/>
      <c r="AM67"/>
      <c r="AN67"/>
      <c r="AO67"/>
    </row>
    <row r="68" spans="1:41">
      <c r="A68" s="39"/>
      <c r="B68" s="3">
        <f>+'Ark1'!C388</f>
        <v>2012</v>
      </c>
      <c r="C68" s="3">
        <f>+'Ark1'!G388</f>
        <v>4</v>
      </c>
      <c r="D68" s="3" t="s">
        <v>64</v>
      </c>
      <c r="E68" s="3">
        <f>+'Ark1'!Q388</f>
        <v>150</v>
      </c>
      <c r="F68" s="15"/>
      <c r="G68" s="306">
        <f>+'Ark1'!R388</f>
        <v>78656.5</v>
      </c>
      <c r="H68" s="306"/>
      <c r="I68" s="306">
        <f>+'Ark1'!S388</f>
        <v>78654.5</v>
      </c>
      <c r="J68" s="51">
        <f>+'Ark1'!AE388</f>
        <v>5.8977454121055795</v>
      </c>
      <c r="K68" s="51"/>
      <c r="L68" s="51">
        <f>+'Ark1'!AE388</f>
        <v>5.8977454121055795</v>
      </c>
      <c r="M68" s="51"/>
      <c r="N68" s="12">
        <f>+'Ark1'!U388</f>
        <v>60.927995219599616</v>
      </c>
      <c r="O68" s="15"/>
      <c r="P68" s="51">
        <f>+'Ark1'!W388</f>
        <v>77.266563260842901</v>
      </c>
      <c r="Q68" s="15"/>
      <c r="R68" s="15">
        <f>+'Ark1'!X388</f>
        <v>0</v>
      </c>
      <c r="S68" s="51"/>
      <c r="T68" s="15">
        <f>+'Ark1'!Y388</f>
        <v>0</v>
      </c>
      <c r="U68" s="51"/>
      <c r="V68" s="39"/>
      <c r="W68" s="15"/>
      <c r="X68" s="39"/>
      <c r="Y68" s="126">
        <f>+'Ark1'!AA389</f>
        <v>8.4695749329965864</v>
      </c>
      <c r="Z68" s="41">
        <f>+'Ark1'!AB389</f>
        <v>3.1577787345897974</v>
      </c>
      <c r="AA68" s="15">
        <f>+'Ark1'!AD388</f>
        <v>6.0989798525432724</v>
      </c>
      <c r="AB68" s="15"/>
      <c r="AC68" s="15">
        <f t="shared" si="3"/>
        <v>524.37666666666667</v>
      </c>
      <c r="AD68" s="15"/>
      <c r="AE68" s="12">
        <f>+'Ark1'!T388</f>
        <v>15.976988551486523</v>
      </c>
      <c r="AF68" s="51">
        <f>+'Ark1'!V388</f>
        <v>83.713368628149354</v>
      </c>
      <c r="AG68" s="39"/>
      <c r="AH68" s="25"/>
      <c r="AI68" s="25"/>
      <c r="AJ68" s="25"/>
      <c r="AK68"/>
      <c r="AL68" s="3"/>
      <c r="AM68"/>
      <c r="AN68"/>
      <c r="AO68"/>
    </row>
    <row r="69" spans="1:41">
      <c r="A69" s="39"/>
      <c r="B69" s="40">
        <f>+'Ark1'!C389</f>
        <v>2011</v>
      </c>
      <c r="C69" s="40">
        <f>+'Ark1'!G389</f>
        <v>1</v>
      </c>
      <c r="D69" s="40" t="s">
        <v>372</v>
      </c>
      <c r="E69" s="40">
        <f>+'Ark1'!Q389</f>
        <v>1003</v>
      </c>
      <c r="F69" s="77"/>
      <c r="G69" s="367">
        <f>+'Ark1'!R389</f>
        <v>539700</v>
      </c>
      <c r="H69" s="367"/>
      <c r="I69" s="367">
        <f>+'Ark1'!S389</f>
        <v>539644</v>
      </c>
      <c r="J69" s="126">
        <f>+'Ark1'!AE389</f>
        <v>42.380230124602555</v>
      </c>
      <c r="K69" s="126"/>
      <c r="L69" s="51">
        <f>+'Ark1'!AE389</f>
        <v>42.380230124602555</v>
      </c>
      <c r="M69" s="126"/>
      <c r="N69" s="41">
        <f>+'Ark1'!U389</f>
        <v>61.210447999051219</v>
      </c>
      <c r="O69" s="77"/>
      <c r="P69" s="126">
        <f>+'Ark1'!W389</f>
        <v>80.870379731823178</v>
      </c>
      <c r="Q69" s="77"/>
      <c r="R69" s="77">
        <f>+'Ark1'!X389</f>
        <v>0</v>
      </c>
      <c r="S69" s="126"/>
      <c r="T69" s="77">
        <f>+'Ark1'!Y389</f>
        <v>0</v>
      </c>
      <c r="U69" s="126"/>
      <c r="V69" s="39"/>
      <c r="W69" s="77"/>
      <c r="X69" s="39"/>
      <c r="Y69" s="126">
        <f>+'Ark1'!AA390</f>
        <v>9.1131216424316825</v>
      </c>
      <c r="Z69" s="41">
        <f>+'Ark1'!AB390</f>
        <v>3.2121160100589043</v>
      </c>
      <c r="AA69" s="77">
        <f>+'Ark1'!AD389</f>
        <v>42.124833748571639</v>
      </c>
      <c r="AB69" s="77"/>
      <c r="AC69" s="77">
        <f t="shared" si="3"/>
        <v>538.08574277168498</v>
      </c>
      <c r="AD69" s="77"/>
      <c r="AE69" s="41">
        <f>+'Ark1'!T389</f>
        <v>16.087165091717623</v>
      </c>
      <c r="AF69" s="126">
        <f>+'Ark1'!V389</f>
        <v>87.624828592710259</v>
      </c>
      <c r="AG69" s="39"/>
      <c r="AH69" s="25"/>
      <c r="AI69" s="25"/>
      <c r="AJ69" s="25"/>
      <c r="AK69"/>
      <c r="AL69" s="3"/>
      <c r="AM69"/>
      <c r="AN69"/>
      <c r="AO69"/>
    </row>
    <row r="70" spans="1:41">
      <c r="A70" s="39"/>
      <c r="B70" s="40">
        <f>+'Ark1'!C390</f>
        <v>2011</v>
      </c>
      <c r="C70" s="40">
        <f>+'Ark1'!G390</f>
        <v>2</v>
      </c>
      <c r="D70" s="40" t="s">
        <v>63</v>
      </c>
      <c r="E70" s="40">
        <f>+'Ark1'!Q390</f>
        <v>930</v>
      </c>
      <c r="F70" s="77"/>
      <c r="G70" s="367">
        <f>+'Ark1'!R390</f>
        <v>420912</v>
      </c>
      <c r="H70" s="367"/>
      <c r="I70" s="367">
        <f>+'Ark1'!S390</f>
        <v>420759</v>
      </c>
      <c r="J70" s="126">
        <f>+'Ark1'!AE390</f>
        <v>33.218441728205313</v>
      </c>
      <c r="K70" s="126"/>
      <c r="L70" s="51">
        <f>+'Ark1'!AE390</f>
        <v>33.218441728205313</v>
      </c>
      <c r="M70" s="126"/>
      <c r="N70" s="41">
        <f>+'Ark1'!U390</f>
        <v>60.837151433480898</v>
      </c>
      <c r="O70" s="77"/>
      <c r="P70" s="126">
        <f>+'Ark1'!W390</f>
        <v>81.297907234307274</v>
      </c>
      <c r="Q70" s="77"/>
      <c r="R70" s="77">
        <f>+'Ark1'!X390</f>
        <v>0</v>
      </c>
      <c r="S70" s="126"/>
      <c r="T70" s="77">
        <f>+'Ark1'!Y390</f>
        <v>0</v>
      </c>
      <c r="U70" s="126"/>
      <c r="V70" s="39"/>
      <c r="W70" s="77"/>
      <c r="X70" s="39"/>
      <c r="Y70" s="126">
        <f>+'Ark1'!AA391</f>
        <v>8.9192909747897886</v>
      </c>
      <c r="Z70" s="41">
        <f>+'Ark1'!AB391</f>
        <v>3.2795786514758354</v>
      </c>
      <c r="AA70" s="77">
        <f>+'Ark1'!AD390</f>
        <v>32.853155498941611</v>
      </c>
      <c r="AB70" s="77"/>
      <c r="AC70" s="77">
        <f t="shared" si="3"/>
        <v>452.59354838709675</v>
      </c>
      <c r="AD70" s="77"/>
      <c r="AE70" s="41">
        <f>+'Ark1'!T390</f>
        <v>15.916353061922685</v>
      </c>
      <c r="AF70" s="126">
        <f>+'Ark1'!V390</f>
        <v>88.111756544835558</v>
      </c>
      <c r="AG70" s="39"/>
      <c r="AH70" s="25"/>
      <c r="AI70" s="25"/>
      <c r="AJ70" s="25"/>
      <c r="AK70"/>
      <c r="AL70" s="3"/>
      <c r="AM70"/>
      <c r="AN70"/>
      <c r="AO70"/>
    </row>
    <row r="71" spans="1:41">
      <c r="A71" s="39"/>
      <c r="B71" s="40">
        <f>+'Ark1'!C391</f>
        <v>2011</v>
      </c>
      <c r="C71" s="40">
        <f>+'Ark1'!G391</f>
        <v>3</v>
      </c>
      <c r="D71" s="40" t="s">
        <v>517</v>
      </c>
      <c r="E71" s="40">
        <f>+'Ark1'!Q391</f>
        <v>477</v>
      </c>
      <c r="F71" s="77"/>
      <c r="G71" s="367">
        <f>+'Ark1'!R391</f>
        <v>246480</v>
      </c>
      <c r="H71" s="367"/>
      <c r="I71" s="367">
        <f>+'Ark1'!S391</f>
        <v>246019</v>
      </c>
      <c r="J71" s="126">
        <f>+'Ark1'!AE391</f>
        <v>18.815622521139044</v>
      </c>
      <c r="K71" s="126"/>
      <c r="L71" s="51">
        <f>+'Ark1'!AE391</f>
        <v>18.815622521139044</v>
      </c>
      <c r="M71" s="126"/>
      <c r="N71" s="41">
        <f>+'Ark1'!U391</f>
        <v>60.849422199098449</v>
      </c>
      <c r="O71" s="77"/>
      <c r="P71" s="126">
        <f>+'Ark1'!W391</f>
        <v>78.755966815570901</v>
      </c>
      <c r="Q71" s="77"/>
      <c r="R71" s="77">
        <f>+'Ark1'!X391</f>
        <v>0</v>
      </c>
      <c r="S71" s="126"/>
      <c r="T71" s="77">
        <f>+'Ark1'!Y391</f>
        <v>0</v>
      </c>
      <c r="U71" s="126"/>
      <c r="V71" s="39"/>
      <c r="W71" s="77"/>
      <c r="X71" s="39"/>
      <c r="Y71" s="126">
        <f>+'Ark1'!AA392</f>
        <v>9.7365991869123611</v>
      </c>
      <c r="Z71" s="41">
        <f>+'Ark1'!AB392</f>
        <v>3.1081343075716745</v>
      </c>
      <c r="AA71" s="77">
        <f>+'Ark1'!AD391</f>
        <v>19.238334301182029</v>
      </c>
      <c r="AB71" s="77"/>
      <c r="AC71" s="77">
        <f t="shared" si="3"/>
        <v>516.72955974842762</v>
      </c>
      <c r="AD71" s="77"/>
      <c r="AE71" s="41">
        <f>+'Ark1'!T391</f>
        <v>15.9230282375852</v>
      </c>
      <c r="AF71" s="126">
        <f>+'Ark1'!V391</f>
        <v>85.484974984338592</v>
      </c>
      <c r="AG71" s="39"/>
      <c r="AH71" s="25"/>
      <c r="AI71" s="25"/>
      <c r="AJ71" s="25"/>
      <c r="AK71"/>
      <c r="AL71" s="3"/>
      <c r="AM71"/>
      <c r="AN71"/>
      <c r="AO71"/>
    </row>
    <row r="72" spans="1:41">
      <c r="A72" s="39"/>
      <c r="B72" s="40">
        <f>+'Ark1'!C392</f>
        <v>2011</v>
      </c>
      <c r="C72" s="40">
        <f>+'Ark1'!G392</f>
        <v>4</v>
      </c>
      <c r="D72" s="40" t="s">
        <v>64</v>
      </c>
      <c r="E72" s="40">
        <f>+'Ark1'!Q392</f>
        <v>163</v>
      </c>
      <c r="F72" s="77"/>
      <c r="G72" s="367">
        <f>+'Ark1'!R392</f>
        <v>74100</v>
      </c>
      <c r="H72" s="367"/>
      <c r="I72" s="367">
        <f>+'Ark1'!S392</f>
        <v>74094</v>
      </c>
      <c r="J72" s="126">
        <f>+'Ark1'!AE392</f>
        <v>5.5857056260530848</v>
      </c>
      <c r="K72" s="126"/>
      <c r="L72" s="51">
        <f>+'Ark1'!AE392</f>
        <v>5.5857056260530848</v>
      </c>
      <c r="M72" s="126"/>
      <c r="N72" s="41">
        <f>+'Ark1'!U392</f>
        <v>61.145193942829373</v>
      </c>
      <c r="O72" s="77"/>
      <c r="P72" s="126">
        <f>+'Ark1'!W392</f>
        <v>77.629810780898566</v>
      </c>
      <c r="Q72" s="77"/>
      <c r="R72" s="77">
        <f>+'Ark1'!X392</f>
        <v>0</v>
      </c>
      <c r="S72" s="126"/>
      <c r="T72" s="77">
        <f>+'Ark1'!Y392</f>
        <v>0</v>
      </c>
      <c r="U72" s="126"/>
      <c r="V72" s="39"/>
      <c r="W72" s="77"/>
      <c r="X72" s="39"/>
      <c r="Y72" s="126">
        <f>+'Ark1'!AA393</f>
        <v>8.5537493569769882</v>
      </c>
      <c r="Z72" s="41">
        <f>+'Ark1'!AB393</f>
        <v>3.1528216953431123</v>
      </c>
      <c r="AA72" s="77">
        <f>+'Ark1'!AD392</f>
        <v>5.7836764513047214</v>
      </c>
      <c r="AB72" s="77"/>
      <c r="AC72" s="77">
        <f t="shared" si="3"/>
        <v>454.60122699386505</v>
      </c>
      <c r="AD72" s="77"/>
      <c r="AE72" s="41">
        <f>+'Ark1'!T392</f>
        <v>16.053549257759784</v>
      </c>
      <c r="AF72" s="126">
        <f>+'Ark1'!V392</f>
        <v>84.10987758485706</v>
      </c>
      <c r="AG72" s="39"/>
      <c r="AH72" s="25"/>
      <c r="AI72" s="25"/>
      <c r="AJ72" s="25"/>
      <c r="AK72"/>
      <c r="AL72" s="3"/>
      <c r="AM72"/>
      <c r="AN72"/>
      <c r="AO72"/>
    </row>
    <row r="73" spans="1:41">
      <c r="A73" s="39"/>
      <c r="B73" s="3">
        <f>+'Ark1'!C393</f>
        <v>2010</v>
      </c>
      <c r="C73" s="3">
        <f>+'Ark1'!G393</f>
        <v>1</v>
      </c>
      <c r="D73" s="3" t="s">
        <v>372</v>
      </c>
      <c r="E73" s="3">
        <f>+'Ark1'!Q393</f>
        <v>1034</v>
      </c>
      <c r="F73" s="15"/>
      <c r="G73" s="306">
        <f>+'Ark1'!R393</f>
        <v>540466.5</v>
      </c>
      <c r="H73" s="306"/>
      <c r="I73" s="306">
        <f>+'Ark1'!S393</f>
        <v>540353.5</v>
      </c>
      <c r="J73" s="51">
        <f>+'Ark1'!AE393</f>
        <v>42.871462369415099</v>
      </c>
      <c r="K73" s="51"/>
      <c r="L73" s="51">
        <f>+'Ark1'!AE393</f>
        <v>42.871462369415099</v>
      </c>
      <c r="M73" s="51"/>
      <c r="N73" s="12">
        <f>+'Ark1'!U393</f>
        <v>60.855543639487848</v>
      </c>
      <c r="O73" s="15"/>
      <c r="P73" s="51">
        <f>+'Ark1'!W393</f>
        <v>80.487403523803579</v>
      </c>
      <c r="Q73" s="15"/>
      <c r="R73" s="15">
        <f>+'Ark1'!X393</f>
        <v>0</v>
      </c>
      <c r="S73" s="51"/>
      <c r="T73" s="15">
        <f>+'Ark1'!Y393</f>
        <v>0</v>
      </c>
      <c r="U73" s="51"/>
      <c r="V73" s="39"/>
      <c r="W73" s="15"/>
      <c r="X73" s="39"/>
      <c r="Y73" s="126">
        <f>+'Ark1'!AA394</f>
        <v>9.0846512022013943</v>
      </c>
      <c r="Z73" s="41">
        <f>+'Ark1'!AB394</f>
        <v>3.1778442092152122</v>
      </c>
      <c r="AA73" s="15">
        <f>+'Ark1'!AD393</f>
        <v>42.603205370622589</v>
      </c>
      <c r="AB73" s="15"/>
      <c r="AC73" s="15">
        <f t="shared" si="3"/>
        <v>522.69487427466152</v>
      </c>
      <c r="AD73" s="15"/>
      <c r="AE73" s="12">
        <f>+'Ark1'!T393</f>
        <v>15.959311076634725</v>
      </c>
      <c r="AF73" s="51">
        <f>+'Ark1'!V393</f>
        <v>87.218916111797796</v>
      </c>
      <c r="AG73" s="39"/>
      <c r="AH73" s="25"/>
      <c r="AI73" s="25"/>
      <c r="AJ73" s="25"/>
      <c r="AK73"/>
      <c r="AL73" s="3"/>
      <c r="AM73"/>
      <c r="AN73"/>
      <c r="AO73"/>
    </row>
    <row r="74" spans="1:41">
      <c r="A74" s="39"/>
      <c r="B74" s="3">
        <f>+'Ark1'!C394</f>
        <v>2010</v>
      </c>
      <c r="C74" s="3">
        <f>+'Ark1'!G394</f>
        <v>2</v>
      </c>
      <c r="D74" s="3" t="s">
        <v>63</v>
      </c>
      <c r="E74" s="3">
        <f>+'Ark1'!Q394</f>
        <v>933</v>
      </c>
      <c r="F74" s="15"/>
      <c r="G74" s="306">
        <f>+'Ark1'!R394</f>
        <v>408192.25</v>
      </c>
      <c r="H74" s="306"/>
      <c r="I74" s="306">
        <f>+'Ark1'!S394</f>
        <v>407927.25</v>
      </c>
      <c r="J74" s="51">
        <f>+'Ark1'!AE394</f>
        <v>32.491777698834191</v>
      </c>
      <c r="K74" s="51"/>
      <c r="L74" s="51">
        <f>+'Ark1'!AE394</f>
        <v>32.491777698834191</v>
      </c>
      <c r="M74" s="51"/>
      <c r="N74" s="12">
        <f>+'Ark1'!U394</f>
        <v>60.866191214242257</v>
      </c>
      <c r="O74" s="15"/>
      <c r="P74" s="51">
        <f>+'Ark1'!W394</f>
        <v>80.803159803617376</v>
      </c>
      <c r="Q74" s="15"/>
      <c r="R74" s="15">
        <f>+'Ark1'!X394</f>
        <v>0</v>
      </c>
      <c r="S74" s="51"/>
      <c r="T74" s="15">
        <f>+'Ark1'!Y394</f>
        <v>0</v>
      </c>
      <c r="U74" s="51"/>
      <c r="V74" s="39"/>
      <c r="W74" s="15"/>
      <c r="X74" s="39"/>
      <c r="Y74" s="126">
        <f>+'Ark1'!AA395</f>
        <v>8.7893671291063864</v>
      </c>
      <c r="Z74" s="41">
        <f>+'Ark1'!AB395</f>
        <v>3.1241615690303255</v>
      </c>
      <c r="AA74" s="15">
        <f>+'Ark1'!AD394</f>
        <v>32.176459146767691</v>
      </c>
      <c r="AB74" s="15"/>
      <c r="AC74" s="15">
        <f t="shared" si="3"/>
        <v>437.5050911039657</v>
      </c>
      <c r="AD74" s="15"/>
      <c r="AE74" s="12">
        <f>+'Ark1'!T394</f>
        <v>15.944158665432774</v>
      </c>
      <c r="AF74" s="51">
        <f>+'Ark1'!V394</f>
        <v>87.598026799343273</v>
      </c>
      <c r="AG74" s="39"/>
      <c r="AH74" s="25"/>
      <c r="AI74" s="25"/>
      <c r="AJ74" s="25"/>
      <c r="AK74"/>
      <c r="AL74" s="3"/>
      <c r="AM74"/>
      <c r="AN74"/>
      <c r="AO74"/>
    </row>
    <row r="75" spans="1:41">
      <c r="A75" s="39"/>
      <c r="B75" s="3">
        <f>+'Ark1'!C395</f>
        <v>2010</v>
      </c>
      <c r="C75" s="3">
        <f>+'Ark1'!G395</f>
        <v>3</v>
      </c>
      <c r="D75" s="3" t="s">
        <v>517</v>
      </c>
      <c r="E75" s="3">
        <f>+'Ark1'!Q395</f>
        <v>491</v>
      </c>
      <c r="F75" s="15"/>
      <c r="G75" s="306">
        <f>+'Ark1'!R395</f>
        <v>243930.5</v>
      </c>
      <c r="H75" s="306"/>
      <c r="I75" s="306">
        <f>+'Ark1'!S395</f>
        <v>243515.5</v>
      </c>
      <c r="J75" s="51">
        <f>+'Ark1'!AE395</f>
        <v>18.865751466174409</v>
      </c>
      <c r="K75" s="51"/>
      <c r="L75" s="51">
        <f>+'Ark1'!AE395</f>
        <v>18.865751466174409</v>
      </c>
      <c r="M75" s="51"/>
      <c r="N75" s="12">
        <f>+'Ark1'!U395</f>
        <v>61.053780970821187</v>
      </c>
      <c r="O75" s="15"/>
      <c r="P75" s="51">
        <f>+'Ark1'!W395</f>
        <v>78.59322096539951</v>
      </c>
      <c r="Q75" s="15"/>
      <c r="R75" s="15">
        <f>+'Ark1'!X395</f>
        <v>0</v>
      </c>
      <c r="S75" s="51"/>
      <c r="T75" s="15">
        <f>+'Ark1'!Y395</f>
        <v>0</v>
      </c>
      <c r="U75" s="51"/>
      <c r="V75" s="39"/>
      <c r="W75" s="15"/>
      <c r="X75" s="39"/>
      <c r="Y75" s="126">
        <f>+'Ark1'!AA396</f>
        <v>9.4552730898985704</v>
      </c>
      <c r="Z75" s="41">
        <f>+'Ark1'!AB396</f>
        <v>3.0331459141626111</v>
      </c>
      <c r="AA75" s="15">
        <f>+'Ark1'!AD395</f>
        <v>19.228242985751478</v>
      </c>
      <c r="AB75" s="15"/>
      <c r="AC75" s="15">
        <f t="shared" si="3"/>
        <v>496.80346232179227</v>
      </c>
      <c r="AD75" s="15"/>
      <c r="AE75" s="12">
        <f>+'Ark1'!T395</f>
        <v>16.039347273096229</v>
      </c>
      <c r="AF75" s="51">
        <f>+'Ark1'!V395</f>
        <v>85.295873488988619</v>
      </c>
      <c r="AG75" s="39"/>
      <c r="AH75" s="25"/>
      <c r="AI75" s="25"/>
      <c r="AJ75" s="25"/>
      <c r="AK75"/>
      <c r="AL75" s="3"/>
      <c r="AM75"/>
      <c r="AN75"/>
      <c r="AO75"/>
    </row>
    <row r="76" spans="1:41">
      <c r="A76" s="39"/>
      <c r="B76" s="3">
        <f>+'Ark1'!C396</f>
        <v>2010</v>
      </c>
      <c r="C76" s="3">
        <f>+'Ark1'!G396</f>
        <v>4</v>
      </c>
      <c r="D76" s="3" t="s">
        <v>64</v>
      </c>
      <c r="E76" s="3">
        <f>+'Ark1'!Q396</f>
        <v>171</v>
      </c>
      <c r="F76" s="15"/>
      <c r="G76" s="306">
        <f>+'Ark1'!R396</f>
        <v>76016</v>
      </c>
      <c r="H76" s="306"/>
      <c r="I76" s="306">
        <f>+'Ark1'!S396</f>
        <v>76011.5</v>
      </c>
      <c r="J76" s="51">
        <f>+'Ark1'!AE396</f>
        <v>5.7710084655762843</v>
      </c>
      <c r="K76" s="51"/>
      <c r="L76" s="51">
        <f>+'Ark1'!AE396</f>
        <v>5.7710084655762843</v>
      </c>
      <c r="M76" s="51"/>
      <c r="N76" s="12">
        <f>+'Ark1'!U396</f>
        <v>60.924728495030386</v>
      </c>
      <c r="O76" s="15"/>
      <c r="P76" s="51">
        <f>+'Ark1'!W396</f>
        <v>77.021149694454266</v>
      </c>
      <c r="Q76" s="15"/>
      <c r="R76" s="15">
        <f>+'Ark1'!X396</f>
        <v>0</v>
      </c>
      <c r="S76" s="51"/>
      <c r="T76" s="15">
        <f>+'Ark1'!Y396</f>
        <v>0</v>
      </c>
      <c r="U76" s="51"/>
      <c r="V76" s="39"/>
      <c r="W76" s="15"/>
      <c r="X76" s="39"/>
      <c r="Y76" s="126">
        <f>+'Ark1'!AA397</f>
        <v>8.410360131110977</v>
      </c>
      <c r="Z76" s="41">
        <f>+'Ark1'!AB397</f>
        <v>3.3720586865312745</v>
      </c>
      <c r="AA76" s="15">
        <f>+'Ark1'!AD396</f>
        <v>5.9920924968582607</v>
      </c>
      <c r="AB76" s="15"/>
      <c r="AC76" s="15">
        <f t="shared" si="3"/>
        <v>444.53801169590645</v>
      </c>
      <c r="AD76" s="15"/>
      <c r="AE76" s="12">
        <f>+'Ark1'!T396</f>
        <v>16.004275415701954</v>
      </c>
      <c r="AF76" s="51">
        <f>+'Ark1'!V396</f>
        <v>83.449068396296383</v>
      </c>
      <c r="AG76" s="39"/>
      <c r="AH76" s="25"/>
      <c r="AI76" s="25"/>
      <c r="AJ76" s="25"/>
      <c r="AK76"/>
      <c r="AL76" s="3"/>
      <c r="AM76"/>
      <c r="AN76"/>
      <c r="AO76"/>
    </row>
    <row r="77" spans="1:41">
      <c r="A77" s="39"/>
      <c r="B77" s="40">
        <f>+'Ark1'!C397</f>
        <v>2009</v>
      </c>
      <c r="C77" s="40">
        <f>+'Ark1'!G397</f>
        <v>1</v>
      </c>
      <c r="D77" s="40" t="s">
        <v>372</v>
      </c>
      <c r="E77" s="40">
        <f>+'Ark1'!Q397</f>
        <v>1115</v>
      </c>
      <c r="F77" s="77"/>
      <c r="G77" s="367">
        <f>+'Ark1'!R397</f>
        <v>522948</v>
      </c>
      <c r="H77" s="367"/>
      <c r="I77" s="367">
        <f>+'Ark1'!S397</f>
        <v>522804</v>
      </c>
      <c r="J77" s="126">
        <f>+'Ark1'!AE397</f>
        <v>43.491356012016531</v>
      </c>
      <c r="K77" s="126"/>
      <c r="L77" s="51">
        <f>+'Ark1'!AE397</f>
        <v>43.491356012016531</v>
      </c>
      <c r="M77" s="126"/>
      <c r="N77" s="41">
        <f>+'Ark1'!U397</f>
        <v>59.263871355230641</v>
      </c>
      <c r="O77" s="77"/>
      <c r="P77" s="126">
        <f>+'Ark1'!W397</f>
        <v>79.337767117312794</v>
      </c>
      <c r="Q77" s="77"/>
      <c r="R77" s="77">
        <f>+'Ark1'!X397</f>
        <v>0</v>
      </c>
      <c r="S77" s="126"/>
      <c r="T77" s="77">
        <f>+'Ark1'!Y397</f>
        <v>0</v>
      </c>
      <c r="U77" s="126"/>
      <c r="V77" s="39"/>
      <c r="W77" s="77"/>
      <c r="X77" s="39"/>
      <c r="Y77" s="126">
        <f>+'Ark1'!AA398</f>
        <v>8.83691358709941</v>
      </c>
      <c r="Z77" s="41">
        <f>+'Ark1'!AB398</f>
        <v>3.3255742575762106</v>
      </c>
      <c r="AA77" s="77">
        <f>+'Ark1'!AD397</f>
        <v>43.377223614818405</v>
      </c>
      <c r="AB77" s="77"/>
      <c r="AC77" s="77">
        <f t="shared" si="3"/>
        <v>469.01165919282511</v>
      </c>
      <c r="AD77" s="77"/>
      <c r="AE77" s="41">
        <f>+'Ark1'!T397</f>
        <v>15.18214621721471</v>
      </c>
      <c r="AF77" s="126">
        <f>+'Ark1'!V397</f>
        <v>85.978079880171819</v>
      </c>
      <c r="AG77" s="39"/>
      <c r="AH77" s="25"/>
      <c r="AI77" s="25"/>
      <c r="AJ77" s="25"/>
      <c r="AK77"/>
      <c r="AL77" s="3"/>
      <c r="AM77"/>
      <c r="AN77"/>
      <c r="AO77"/>
    </row>
    <row r="78" spans="1:41">
      <c r="A78" s="39"/>
      <c r="B78" s="40">
        <f>+'Ark1'!C398</f>
        <v>2009</v>
      </c>
      <c r="C78" s="40">
        <f>+'Ark1'!G398</f>
        <v>2</v>
      </c>
      <c r="D78" s="40" t="s">
        <v>63</v>
      </c>
      <c r="E78" s="40">
        <f>+'Ark1'!Q398</f>
        <v>983</v>
      </c>
      <c r="F78" s="77"/>
      <c r="G78" s="367">
        <f>+'Ark1'!R398</f>
        <v>378360</v>
      </c>
      <c r="H78" s="367"/>
      <c r="I78" s="367">
        <f>+'Ark1'!S398</f>
        <v>378229</v>
      </c>
      <c r="J78" s="126">
        <f>+'Ark1'!AE398</f>
        <v>31.916295440611755</v>
      </c>
      <c r="K78" s="126"/>
      <c r="L78" s="51">
        <f>+'Ark1'!AE398</f>
        <v>31.916295440611755</v>
      </c>
      <c r="M78" s="126"/>
      <c r="N78" s="41">
        <f>+'Ark1'!U398</f>
        <v>59.101446478191768</v>
      </c>
      <c r="O78" s="77"/>
      <c r="P78" s="126">
        <f>+'Ark1'!W398</f>
        <v>80.47733357304638</v>
      </c>
      <c r="Q78" s="77"/>
      <c r="R78" s="77">
        <f>+'Ark1'!X398</f>
        <v>0</v>
      </c>
      <c r="S78" s="126"/>
      <c r="T78" s="77">
        <f>+'Ark1'!Y398</f>
        <v>0</v>
      </c>
      <c r="U78" s="126"/>
      <c r="V78" s="39"/>
      <c r="W78" s="77"/>
      <c r="X78" s="39"/>
      <c r="Y78" s="126">
        <f>+'Ark1'!AA399</f>
        <v>8.381906211217812</v>
      </c>
      <c r="Z78" s="41">
        <f>+'Ark1'!AB399</f>
        <v>3.3617180900073951</v>
      </c>
      <c r="AA78" s="77">
        <f>+'Ark1'!AD398</f>
        <v>31.384012037339641</v>
      </c>
      <c r="AB78" s="77"/>
      <c r="AC78" s="77">
        <f t="shared" ref="AC78:AC105" si="4">+G78/E78</f>
        <v>384.90335707019329</v>
      </c>
      <c r="AD78" s="77"/>
      <c r="AE78" s="41">
        <f>+'Ark1'!T398</f>
        <v>15.093149381541387</v>
      </c>
      <c r="AF78" s="126">
        <f>+'Ark1'!V398</f>
        <v>87.218000289295219</v>
      </c>
      <c r="AG78" s="39"/>
      <c r="AH78" s="25"/>
      <c r="AI78" s="25"/>
      <c r="AJ78" s="25"/>
      <c r="AK78"/>
      <c r="AL78" s="3"/>
      <c r="AM78"/>
      <c r="AN78"/>
      <c r="AO78"/>
    </row>
    <row r="79" spans="1:41">
      <c r="A79" s="39"/>
      <c r="B79" s="40">
        <f>+'Ark1'!C399</f>
        <v>2009</v>
      </c>
      <c r="C79" s="40">
        <f>+'Ark1'!G399</f>
        <v>3</v>
      </c>
      <c r="D79" s="40" t="s">
        <v>517</v>
      </c>
      <c r="E79" s="40">
        <f>+'Ark1'!Q399</f>
        <v>510</v>
      </c>
      <c r="F79" s="77"/>
      <c r="G79" s="367">
        <f>+'Ark1'!R399</f>
        <v>237801</v>
      </c>
      <c r="H79" s="367"/>
      <c r="I79" s="367">
        <f>+'Ark1'!S399</f>
        <v>237575</v>
      </c>
      <c r="J79" s="126">
        <f>+'Ark1'!AE399</f>
        <v>19.275942632821828</v>
      </c>
      <c r="K79" s="126"/>
      <c r="L79" s="51">
        <f>+'Ark1'!AE399</f>
        <v>19.275942632821828</v>
      </c>
      <c r="M79" s="126"/>
      <c r="N79" s="41">
        <f>+'Ark1'!U399</f>
        <v>59.136963064295486</v>
      </c>
      <c r="O79" s="77"/>
      <c r="P79" s="126">
        <f>+'Ark1'!W399</f>
        <v>77.38037209302334</v>
      </c>
      <c r="Q79" s="77"/>
      <c r="R79" s="77">
        <f>+'Ark1'!X399</f>
        <v>0</v>
      </c>
      <c r="S79" s="126"/>
      <c r="T79" s="77">
        <f>+'Ark1'!Y399</f>
        <v>0</v>
      </c>
      <c r="U79" s="126"/>
      <c r="V79" s="39"/>
      <c r="W79" s="77"/>
      <c r="X79" s="39"/>
      <c r="Y79" s="126">
        <f>+'Ark1'!AA400</f>
        <v>8.8955806855524298</v>
      </c>
      <c r="Z79" s="41">
        <f>+'Ark1'!AB400</f>
        <v>3.4436170057955944</v>
      </c>
      <c r="AA79" s="77">
        <f>+'Ark1'!AD399</f>
        <v>19.72499589409928</v>
      </c>
      <c r="AB79" s="77"/>
      <c r="AC79" s="77">
        <f t="shared" si="4"/>
        <v>466.27647058823527</v>
      </c>
      <c r="AD79" s="77"/>
      <c r="AE79" s="41">
        <f>+'Ark1'!T399</f>
        <v>15.120054162934551</v>
      </c>
      <c r="AF79" s="126">
        <f>+'Ark1'!V399</f>
        <v>83.915362303908822</v>
      </c>
      <c r="AG79" s="39"/>
      <c r="AH79" s="25"/>
      <c r="AI79" s="25"/>
      <c r="AJ79" s="25"/>
      <c r="AK79"/>
      <c r="AL79" s="3"/>
      <c r="AM79"/>
      <c r="AN79"/>
      <c r="AO79"/>
    </row>
    <row r="80" spans="1:41">
      <c r="A80" s="39"/>
      <c r="B80" s="40">
        <f>+'Ark1'!C400</f>
        <v>2009</v>
      </c>
      <c r="C80" s="40">
        <f>+'Ark1'!G400</f>
        <v>4</v>
      </c>
      <c r="D80" s="40" t="s">
        <v>64</v>
      </c>
      <c r="E80" s="40">
        <f>+'Ark1'!Q400</f>
        <v>178</v>
      </c>
      <c r="F80" s="77"/>
      <c r="G80" s="367">
        <f>+'Ark1'!R400</f>
        <v>66473</v>
      </c>
      <c r="H80" s="367"/>
      <c r="I80" s="367">
        <f>+'Ark1'!S400</f>
        <v>66472</v>
      </c>
      <c r="J80" s="126">
        <f>+'Ark1'!AE400</f>
        <v>5.3164059145498941</v>
      </c>
      <c r="K80" s="126"/>
      <c r="L80" s="51">
        <f>+'Ark1'!AE400</f>
        <v>5.3164059145498941</v>
      </c>
      <c r="M80" s="126"/>
      <c r="N80" s="41">
        <f>+'Ark1'!U400</f>
        <v>59.081628354795996</v>
      </c>
      <c r="O80" s="77"/>
      <c r="P80" s="126">
        <f>+'Ark1'!W400</f>
        <v>76.277300216632938</v>
      </c>
      <c r="Q80" s="77"/>
      <c r="R80" s="77">
        <f>+'Ark1'!X400</f>
        <v>0</v>
      </c>
      <c r="S80" s="126"/>
      <c r="T80" s="77">
        <f>+'Ark1'!Y400</f>
        <v>0</v>
      </c>
      <c r="U80" s="126"/>
      <c r="V80" s="39"/>
      <c r="W80" s="77"/>
      <c r="X80" s="39"/>
      <c r="Y80" s="126">
        <f>+'Ark1'!AA401</f>
        <v>8.4166831335777523</v>
      </c>
      <c r="Z80" s="41">
        <f>+'Ark1'!AB401</f>
        <v>2.5800937190519737</v>
      </c>
      <c r="AA80" s="77">
        <f>+'Ark1'!AD400</f>
        <v>5.5137684537426752</v>
      </c>
      <c r="AB80" s="77"/>
      <c r="AC80" s="77">
        <f t="shared" si="4"/>
        <v>373.4438202247191</v>
      </c>
      <c r="AD80" s="77"/>
      <c r="AE80" s="41">
        <f>+'Ark1'!T400</f>
        <v>15.069155897883356</v>
      </c>
      <c r="AF80" s="126">
        <f>+'Ark1'!V400</f>
        <v>82.641230051551332</v>
      </c>
      <c r="AG80" s="39"/>
      <c r="AH80" s="25"/>
      <c r="AI80" s="25"/>
      <c r="AJ80" s="25"/>
      <c r="AK80"/>
      <c r="AL80" s="3"/>
      <c r="AM80"/>
      <c r="AN80"/>
      <c r="AO80"/>
    </row>
    <row r="81" spans="1:44">
      <c r="A81" s="39"/>
      <c r="B81" s="3">
        <f>+'Ark1'!C401</f>
        <v>2008</v>
      </c>
      <c r="C81" s="3">
        <f>+'Ark1'!G401</f>
        <v>1</v>
      </c>
      <c r="D81" s="3" t="s">
        <v>372</v>
      </c>
      <c r="E81" s="3">
        <f>+'Ark1'!Q401</f>
        <v>1183</v>
      </c>
      <c r="F81" s="15"/>
      <c r="G81" s="306">
        <f>+'Ark1'!R401</f>
        <v>529018</v>
      </c>
      <c r="H81" s="306"/>
      <c r="I81" s="306">
        <f>+'Ark1'!S401</f>
        <v>528898</v>
      </c>
      <c r="J81" s="51">
        <f>+'Ark1'!AE401</f>
        <v>44.353472885586513</v>
      </c>
      <c r="K81" s="51"/>
      <c r="L81" s="51">
        <f>+'Ark1'!AE401</f>
        <v>44.353472885586513</v>
      </c>
      <c r="M81" s="51"/>
      <c r="N81" s="12">
        <f>+'Ark1'!U401</f>
        <v>57.025598508597113</v>
      </c>
      <c r="O81" s="15"/>
      <c r="P81" s="51">
        <f>+'Ark1'!W401</f>
        <v>79.814870542146977</v>
      </c>
      <c r="Q81" s="15"/>
      <c r="R81" s="15">
        <f>+'Ark1'!X401</f>
        <v>0</v>
      </c>
      <c r="S81" s="51"/>
      <c r="T81" s="15">
        <f>+'Ark1'!Y401</f>
        <v>0</v>
      </c>
      <c r="U81" s="51"/>
      <c r="V81" s="39"/>
      <c r="W81" s="15"/>
      <c r="X81" s="39"/>
      <c r="Y81" s="126">
        <f>+'Ark1'!AA402</f>
        <v>8.8006472683915611</v>
      </c>
      <c r="Z81" s="41">
        <f>+'Ark1'!AB402</f>
        <v>2.5017532985907245</v>
      </c>
      <c r="AA81" s="15">
        <f>+'Ark1'!AD401</f>
        <v>44.203667526199609</v>
      </c>
      <c r="AB81" s="15"/>
      <c r="AC81" s="15">
        <f t="shared" si="4"/>
        <v>447.18343195266272</v>
      </c>
      <c r="AD81" s="15"/>
      <c r="AE81" s="12">
        <f>+'Ark1'!T401</f>
        <v>13.996325266815118</v>
      </c>
      <c r="AF81" s="51">
        <f>+'Ark1'!V401</f>
        <v>86.491860934163341</v>
      </c>
      <c r="AG81" s="39"/>
      <c r="AH81" s="25"/>
      <c r="AI81" s="25"/>
      <c r="AJ81" s="25"/>
      <c r="AK81"/>
      <c r="AL81" s="3"/>
      <c r="AM81"/>
      <c r="AN81"/>
      <c r="AO81"/>
    </row>
    <row r="82" spans="1:44">
      <c r="A82" s="39"/>
      <c r="B82" s="3">
        <f>+'Ark1'!C402</f>
        <v>2008</v>
      </c>
      <c r="C82" s="3">
        <f>+'Ark1'!G402</f>
        <v>2</v>
      </c>
      <c r="D82" s="3" t="s">
        <v>63</v>
      </c>
      <c r="E82" s="3">
        <f>+'Ark1'!Q402</f>
        <v>1010</v>
      </c>
      <c r="F82" s="15"/>
      <c r="G82" s="306">
        <f>+'Ark1'!R402</f>
        <v>369001</v>
      </c>
      <c r="H82" s="306"/>
      <c r="I82" s="306">
        <f>+'Ark1'!S402</f>
        <v>368926</v>
      </c>
      <c r="J82" s="51">
        <f>+'Ark1'!AE402</f>
        <v>31.250762349645772</v>
      </c>
      <c r="K82" s="51"/>
      <c r="L82" s="51">
        <f>+'Ark1'!AE402</f>
        <v>31.250762349645772</v>
      </c>
      <c r="M82" s="51"/>
      <c r="N82" s="12">
        <f>+'Ark1'!U402</f>
        <v>57.068184405544748</v>
      </c>
      <c r="O82" s="15"/>
      <c r="P82" s="51">
        <f>+'Ark1'!W402</f>
        <v>80.621237592361439</v>
      </c>
      <c r="Q82" s="15"/>
      <c r="R82" s="15">
        <f>+'Ark1'!X402</f>
        <v>0</v>
      </c>
      <c r="S82" s="51"/>
      <c r="T82" s="15">
        <f>+'Ark1'!Y402</f>
        <v>0</v>
      </c>
      <c r="U82" s="51"/>
      <c r="V82" s="39"/>
      <c r="W82" s="15"/>
      <c r="X82" s="39"/>
      <c r="Y82" s="126">
        <f>+'Ark1'!AA403</f>
        <v>8.5076537884518366</v>
      </c>
      <c r="Z82" s="41">
        <f>+'Ark1'!AB403</f>
        <v>2.5070645408856405</v>
      </c>
      <c r="AA82" s="15">
        <f>+'Ark1'!AD402</f>
        <v>30.832972641451097</v>
      </c>
      <c r="AB82" s="15"/>
      <c r="AC82" s="15">
        <f t="shared" si="4"/>
        <v>365.34752475247524</v>
      </c>
      <c r="AD82" s="15"/>
      <c r="AE82" s="12">
        <f>+'Ark1'!T402</f>
        <v>14.026365782206556</v>
      </c>
      <c r="AF82" s="51">
        <f>+'Ark1'!V402</f>
        <v>87.360985680735951</v>
      </c>
      <c r="AG82" s="39"/>
      <c r="AH82" s="25"/>
      <c r="AI82" s="25"/>
      <c r="AJ82" s="25"/>
      <c r="AK82"/>
      <c r="AL82" s="3"/>
      <c r="AM82"/>
      <c r="AN82"/>
      <c r="AO82"/>
    </row>
    <row r="83" spans="1:44">
      <c r="A83" s="39"/>
      <c r="B83" s="3">
        <f>+'Ark1'!C403</f>
        <v>2008</v>
      </c>
      <c r="C83" s="3">
        <f>+'Ark1'!G403</f>
        <v>3</v>
      </c>
      <c r="D83" s="3" t="s">
        <v>517</v>
      </c>
      <c r="E83" s="3">
        <f>+'Ark1'!Q403</f>
        <v>544</v>
      </c>
      <c r="F83" s="15"/>
      <c r="G83" s="306">
        <f>+'Ark1'!R403</f>
        <v>236764</v>
      </c>
      <c r="H83" s="306"/>
      <c r="I83" s="306">
        <f>+'Ark1'!S403</f>
        <v>236436</v>
      </c>
      <c r="J83" s="51">
        <f>+'Ark1'!AE403</f>
        <v>19.403166955773045</v>
      </c>
      <c r="K83" s="51"/>
      <c r="L83" s="51">
        <f>+'Ark1'!AE403</f>
        <v>19.403166955773045</v>
      </c>
      <c r="M83" s="51"/>
      <c r="N83" s="12">
        <f>+'Ark1'!U403</f>
        <v>56.751941328731682</v>
      </c>
      <c r="O83" s="15"/>
      <c r="P83" s="51">
        <f>+'Ark1'!W403</f>
        <v>78.106490551352323</v>
      </c>
      <c r="Q83" s="15"/>
      <c r="R83" s="15">
        <f>+'Ark1'!X403</f>
        <v>0</v>
      </c>
      <c r="S83" s="51"/>
      <c r="T83" s="15">
        <f>+'Ark1'!Y403</f>
        <v>0</v>
      </c>
      <c r="U83" s="51"/>
      <c r="V83" s="39"/>
      <c r="W83" s="15"/>
      <c r="X83" s="39"/>
      <c r="Y83" s="126">
        <f>+'Ark1'!AA404</f>
        <v>9.2478179842755441</v>
      </c>
      <c r="Z83" s="41">
        <f>+'Ark1'!AB404</f>
        <v>2.38347699424643</v>
      </c>
      <c r="AA83" s="15">
        <f>+'Ark1'!AD403</f>
        <v>19.783518024288629</v>
      </c>
      <c r="AB83" s="15"/>
      <c r="AC83" s="15">
        <f t="shared" si="4"/>
        <v>435.22794117647061</v>
      </c>
      <c r="AD83" s="15"/>
      <c r="AE83" s="12">
        <f>+'Ark1'!T403</f>
        <v>13.82486357723303</v>
      </c>
      <c r="AF83" s="51">
        <f>+'Ark1'!V403</f>
        <v>84.735531014038628</v>
      </c>
      <c r="AG83" s="39"/>
      <c r="AH83" s="25"/>
      <c r="AI83" s="25"/>
      <c r="AJ83" s="25"/>
      <c r="AK83"/>
      <c r="AL83" s="3"/>
      <c r="AM83"/>
      <c r="AN83"/>
      <c r="AO83"/>
      <c r="AR83" s="1"/>
    </row>
    <row r="84" spans="1:44">
      <c r="A84" s="39"/>
      <c r="B84" s="3">
        <f>+'Ark1'!C404</f>
        <v>2008</v>
      </c>
      <c r="C84" s="3">
        <f>+'Ark1'!G404</f>
        <v>4</v>
      </c>
      <c r="D84" s="3" t="s">
        <v>64</v>
      </c>
      <c r="E84" s="3">
        <f>+'Ark1'!Q404</f>
        <v>184</v>
      </c>
      <c r="F84" s="15"/>
      <c r="G84" s="306">
        <f>+'Ark1'!R404</f>
        <v>61991</v>
      </c>
      <c r="H84" s="306"/>
      <c r="I84" s="306">
        <f>+'Ark1'!S404</f>
        <v>61987</v>
      </c>
      <c r="J84" s="51">
        <f>+'Ark1'!AE404</f>
        <v>4.9925978089946588</v>
      </c>
      <c r="K84" s="51"/>
      <c r="L84" s="51">
        <f>+'Ark1'!AE404</f>
        <v>4.9925978089946588</v>
      </c>
      <c r="M84" s="51"/>
      <c r="N84" s="12">
        <f>+'Ark1'!U404</f>
        <v>56.615500024198624</v>
      </c>
      <c r="O84" s="15"/>
      <c r="P84" s="51">
        <f>+'Ark1'!W404</f>
        <v>76.657397518834102</v>
      </c>
      <c r="Q84" s="15"/>
      <c r="R84" s="15">
        <f>+'Ark1'!X404</f>
        <v>0</v>
      </c>
      <c r="S84" s="51"/>
      <c r="T84" s="15">
        <f>+'Ark1'!Y404</f>
        <v>0</v>
      </c>
      <c r="U84" s="51"/>
      <c r="V84" s="39"/>
      <c r="W84" s="15"/>
      <c r="X84" s="39"/>
      <c r="Y84" s="126">
        <f>+'Ark1'!AA405</f>
        <v>8.5355322120590689</v>
      </c>
      <c r="Z84" s="41">
        <f>+'Ark1'!AB405</f>
        <v>2.5074907122606258</v>
      </c>
      <c r="AA84" s="15">
        <f>+'Ark1'!AD404</f>
        <v>5.1798418080606687</v>
      </c>
      <c r="AB84" s="15"/>
      <c r="AC84" s="15">
        <f t="shared" si="4"/>
        <v>336.90760869565219</v>
      </c>
      <c r="AD84" s="15"/>
      <c r="AE84" s="12">
        <f>+'Ark1'!T404</f>
        <v>13.758900485554356</v>
      </c>
      <c r="AF84" s="51">
        <f>+'Ark1'!V404</f>
        <v>83.055477976443527</v>
      </c>
      <c r="AG84" s="39"/>
      <c r="AH84" s="25"/>
      <c r="AI84" s="25"/>
      <c r="AJ84" s="25"/>
      <c r="AK84"/>
      <c r="AL84" s="3"/>
      <c r="AM84"/>
      <c r="AN84"/>
      <c r="AO84"/>
      <c r="AR84" s="1"/>
    </row>
    <row r="85" spans="1:44">
      <c r="A85" s="39"/>
      <c r="B85" s="40">
        <f>+'Ark1'!C405</f>
        <v>2007</v>
      </c>
      <c r="C85" s="40">
        <f>+'Ark1'!G405</f>
        <v>1</v>
      </c>
      <c r="D85" s="40" t="s">
        <v>372</v>
      </c>
      <c r="E85" s="40">
        <f>+'Ark1'!Q405</f>
        <v>1215</v>
      </c>
      <c r="F85" s="77"/>
      <c r="G85" s="367">
        <f>+'Ark1'!R405</f>
        <v>525849</v>
      </c>
      <c r="H85" s="367"/>
      <c r="I85" s="367">
        <f>+'Ark1'!S405</f>
        <v>525749</v>
      </c>
      <c r="J85" s="126">
        <f>+'Ark1'!AE405</f>
        <v>45.009932954521474</v>
      </c>
      <c r="K85" s="126"/>
      <c r="L85" s="51">
        <f>+'Ark1'!AE405</f>
        <v>45.009932954521474</v>
      </c>
      <c r="M85" s="126"/>
      <c r="N85" s="41">
        <f>+'Ark1'!U405</f>
        <v>57.07083608337819</v>
      </c>
      <c r="O85" s="77"/>
      <c r="P85" s="126">
        <f>+'Ark1'!W405</f>
        <v>77.686128932247698</v>
      </c>
      <c r="Q85" s="77"/>
      <c r="R85" s="77">
        <f>+'Ark1'!X405</f>
        <v>0</v>
      </c>
      <c r="S85" s="126"/>
      <c r="T85" s="77">
        <f>+'Ark1'!Y405</f>
        <v>0</v>
      </c>
      <c r="U85" s="126"/>
      <c r="V85" s="39"/>
      <c r="W85" s="77"/>
      <c r="X85" s="39"/>
      <c r="Y85" s="126">
        <f>+'Ark1'!AA406</f>
        <v>9.0857156925875096</v>
      </c>
      <c r="Z85" s="41">
        <f>+'Ark1'!AB406</f>
        <v>2.4246343786553362</v>
      </c>
      <c r="AA85" s="77">
        <f>+'Ark1'!AD405</f>
        <v>44.829449982480782</v>
      </c>
      <c r="AB85" s="77"/>
      <c r="AC85" s="77">
        <f t="shared" si="4"/>
        <v>432.79753086419754</v>
      </c>
      <c r="AD85" s="77"/>
      <c r="AE85" s="41">
        <f>+'Ark1'!T405</f>
        <v>14.022780303851489</v>
      </c>
      <c r="AF85" s="126">
        <f>+'Ark1'!V405</f>
        <v>84.182085232550747</v>
      </c>
      <c r="AG85" s="39"/>
      <c r="AH85" s="25"/>
      <c r="AI85" s="25"/>
      <c r="AJ85" s="25"/>
      <c r="AK85"/>
      <c r="AL85" s="3"/>
      <c r="AM85"/>
      <c r="AN85"/>
      <c r="AO85"/>
      <c r="AR85" s="1"/>
    </row>
    <row r="86" spans="1:44">
      <c r="A86" s="39"/>
      <c r="B86" s="40">
        <f>+'Ark1'!C406</f>
        <v>2007</v>
      </c>
      <c r="C86" s="40">
        <f>+'Ark1'!G406</f>
        <v>2</v>
      </c>
      <c r="D86" s="40" t="s">
        <v>63</v>
      </c>
      <c r="E86" s="40">
        <f>+'Ark1'!Q406</f>
        <v>1082</v>
      </c>
      <c r="F86" s="77"/>
      <c r="G86" s="367">
        <f>+'Ark1'!R406</f>
        <v>359644</v>
      </c>
      <c r="H86" s="367"/>
      <c r="I86" s="367">
        <f>+'Ark1'!S406</f>
        <v>359463</v>
      </c>
      <c r="J86" s="126">
        <f>+'Ark1'!AE406</f>
        <v>30.889067330143885</v>
      </c>
      <c r="K86" s="126"/>
      <c r="L86" s="51">
        <f>+'Ark1'!AE406</f>
        <v>30.889067330143885</v>
      </c>
      <c r="M86" s="126"/>
      <c r="N86" s="41">
        <f>+'Ark1'!U406</f>
        <v>57.067653694538791</v>
      </c>
      <c r="O86" s="77"/>
      <c r="P86" s="126">
        <f>+'Ark1'!W406</f>
        <v>77.976577839722367</v>
      </c>
      <c r="Q86" s="77"/>
      <c r="R86" s="77">
        <f>+'Ark1'!X406</f>
        <v>0</v>
      </c>
      <c r="S86" s="126"/>
      <c r="T86" s="77">
        <f>+'Ark1'!Y406</f>
        <v>0</v>
      </c>
      <c r="U86" s="126"/>
      <c r="V86" s="39"/>
      <c r="W86" s="77"/>
      <c r="X86" s="39"/>
      <c r="Y86" s="126">
        <f>+'Ark1'!AA407</f>
        <v>8.4665563887662518</v>
      </c>
      <c r="Z86" s="41">
        <f>+'Ark1'!AB407</f>
        <v>2.4622589810901778</v>
      </c>
      <c r="AA86" s="77">
        <f>+'Ark1'!AD406</f>
        <v>30.660213691571776</v>
      </c>
      <c r="AB86" s="77"/>
      <c r="AC86" s="77">
        <f t="shared" si="4"/>
        <v>332.38817005545286</v>
      </c>
      <c r="AD86" s="77"/>
      <c r="AE86" s="41">
        <f>+'Ark1'!T406</f>
        <v>14.02400707366173</v>
      </c>
      <c r="AF86" s="126">
        <f>+'Ark1'!V406</f>
        <v>84.518764928239648</v>
      </c>
      <c r="AG86" s="39"/>
      <c r="AH86" s="25"/>
      <c r="AI86" s="25"/>
      <c r="AJ86" s="25"/>
      <c r="AK86"/>
      <c r="AL86" s="3"/>
      <c r="AM86"/>
      <c r="AN86"/>
      <c r="AO86"/>
      <c r="AR86" s="1"/>
    </row>
    <row r="87" spans="1:44">
      <c r="A87" s="39"/>
      <c r="B87" s="40">
        <f>+'Ark1'!C407</f>
        <v>2007</v>
      </c>
      <c r="C87" s="40">
        <f>+'Ark1'!G407</f>
        <v>3</v>
      </c>
      <c r="D87" s="40" t="s">
        <v>517</v>
      </c>
      <c r="E87" s="40">
        <f>+'Ark1'!Q407</f>
        <v>591</v>
      </c>
      <c r="F87" s="77"/>
      <c r="G87" s="367">
        <f>+'Ark1'!R407</f>
        <v>229305</v>
      </c>
      <c r="H87" s="367"/>
      <c r="I87" s="367">
        <f>+'Ark1'!S407</f>
        <v>229041</v>
      </c>
      <c r="J87" s="126">
        <f>+'Ark1'!AE407</f>
        <v>19.236258904884373</v>
      </c>
      <c r="K87" s="126"/>
      <c r="L87" s="51">
        <f>+'Ark1'!AE407</f>
        <v>19.236258904884373</v>
      </c>
      <c r="M87" s="126"/>
      <c r="N87" s="41">
        <f>+'Ark1'!U407</f>
        <v>56.726380866307757</v>
      </c>
      <c r="O87" s="77"/>
      <c r="P87" s="126">
        <f>+'Ark1'!W407</f>
        <v>76.211577839775103</v>
      </c>
      <c r="Q87" s="77"/>
      <c r="R87" s="77">
        <f>+'Ark1'!X407</f>
        <v>0</v>
      </c>
      <c r="S87" s="126"/>
      <c r="T87" s="77">
        <f>+'Ark1'!Y407</f>
        <v>0</v>
      </c>
      <c r="U87" s="126"/>
      <c r="V87" s="39"/>
      <c r="W87" s="77"/>
      <c r="X87" s="39"/>
      <c r="Y87" s="126">
        <f>+'Ark1'!AA408</f>
        <v>8.8386049400695903</v>
      </c>
      <c r="Z87" s="41">
        <f>+'Ark1'!AB408</f>
        <v>2.3944952535868742</v>
      </c>
      <c r="AA87" s="77">
        <f>+'Ark1'!AD407</f>
        <v>19.548610015865311</v>
      </c>
      <c r="AB87" s="77"/>
      <c r="AC87" s="77">
        <f t="shared" si="4"/>
        <v>387.994923857868</v>
      </c>
      <c r="AD87" s="77"/>
      <c r="AE87" s="41">
        <f>+'Ark1'!T407</f>
        <v>13.813632498201084</v>
      </c>
      <c r="AF87" s="126">
        <f>+'Ark1'!V407</f>
        <v>82.659927521152497</v>
      </c>
      <c r="AG87" s="39"/>
      <c r="AH87" s="25"/>
      <c r="AI87" s="25"/>
      <c r="AJ87" s="25"/>
      <c r="AK87"/>
      <c r="AL87" s="3"/>
      <c r="AM87"/>
      <c r="AN87"/>
      <c r="AO87"/>
      <c r="AR87" s="1"/>
    </row>
    <row r="88" spans="1:44">
      <c r="A88" s="39"/>
      <c r="B88" s="40">
        <f>+'Ark1'!C408</f>
        <v>2007</v>
      </c>
      <c r="C88" s="40">
        <f>+'Ark1'!G408</f>
        <v>4</v>
      </c>
      <c r="D88" s="40" t="s">
        <v>64</v>
      </c>
      <c r="E88" s="40">
        <f>+'Ark1'!Q408</f>
        <v>184</v>
      </c>
      <c r="F88" s="77"/>
      <c r="G88" s="367">
        <f>+'Ark1'!R408</f>
        <v>58201</v>
      </c>
      <c r="H88" s="367"/>
      <c r="I88" s="367">
        <f>+'Ark1'!S408</f>
        <v>58199</v>
      </c>
      <c r="J88" s="126">
        <f>+'Ark1'!AE408</f>
        <v>4.8647408104502734</v>
      </c>
      <c r="K88" s="126"/>
      <c r="L88" s="51">
        <f>+'Ark1'!AE408</f>
        <v>4.8647408104502734</v>
      </c>
      <c r="M88" s="126"/>
      <c r="N88" s="41">
        <f>+'Ark1'!U408</f>
        <v>56.754566229660306</v>
      </c>
      <c r="O88" s="77"/>
      <c r="P88" s="126">
        <f>+'Ark1'!W408</f>
        <v>75.850378872489372</v>
      </c>
      <c r="Q88" s="77"/>
      <c r="R88" s="77">
        <f>+'Ark1'!X408</f>
        <v>0</v>
      </c>
      <c r="S88" s="126"/>
      <c r="T88" s="77">
        <f>+'Ark1'!Y408</f>
        <v>0</v>
      </c>
      <c r="U88" s="126"/>
      <c r="V88" s="39"/>
      <c r="W88" s="77"/>
      <c r="X88" s="39"/>
      <c r="Y88" s="126">
        <f>+'Ark1'!AA409</f>
        <v>8.2514864093707345</v>
      </c>
      <c r="Z88" s="41">
        <f>+'Ark1'!AB409</f>
        <v>2.407026284519592</v>
      </c>
      <c r="AA88" s="77">
        <f>+'Ark1'!AD408</f>
        <v>4.9617263100821081</v>
      </c>
      <c r="AB88" s="77"/>
      <c r="AC88" s="77">
        <f t="shared" si="4"/>
        <v>316.30978260869563</v>
      </c>
      <c r="AD88" s="77"/>
      <c r="AE88" s="41">
        <f>+'Ark1'!T408</f>
        <v>13.832683287228738</v>
      </c>
      <c r="AF88" s="126">
        <f>+'Ark1'!V408</f>
        <v>82.179473248624703</v>
      </c>
      <c r="AG88" s="39"/>
      <c r="AH88" s="25"/>
      <c r="AI88" s="25"/>
      <c r="AJ88" s="25"/>
      <c r="AK88"/>
      <c r="AL88" s="3"/>
      <c r="AM88"/>
      <c r="AN88"/>
      <c r="AO88"/>
      <c r="AR88" s="1"/>
    </row>
    <row r="89" spans="1:44">
      <c r="A89" s="39"/>
      <c r="B89" s="3">
        <f>+'Ark1'!C409</f>
        <v>2006</v>
      </c>
      <c r="C89" s="3">
        <f>+'Ark1'!G409</f>
        <v>1</v>
      </c>
      <c r="D89" s="3" t="s">
        <v>372</v>
      </c>
      <c r="E89" s="3">
        <f>+'Ark1'!Q409</f>
        <v>1349</v>
      </c>
      <c r="F89" s="15"/>
      <c r="G89" s="306">
        <f>+'Ark1'!R409</f>
        <v>534145</v>
      </c>
      <c r="H89" s="306"/>
      <c r="I89" s="306">
        <f>+'Ark1'!S409</f>
        <v>532655</v>
      </c>
      <c r="J89" s="51">
        <f>+'Ark1'!AE409</f>
        <v>45.147660790135937</v>
      </c>
      <c r="K89" s="51"/>
      <c r="L89" s="51">
        <f>+'Ark1'!AE409</f>
        <v>45.147660790135937</v>
      </c>
      <c r="M89" s="51"/>
      <c r="N89" s="12">
        <f>+'Ark1'!U409</f>
        <v>57.159485971219638</v>
      </c>
      <c r="O89" s="15"/>
      <c r="P89" s="51">
        <f>+'Ark1'!W409</f>
        <v>75.709391444744512</v>
      </c>
      <c r="Q89" s="15"/>
      <c r="R89" s="15">
        <f>+'Ark1'!X409</f>
        <v>0</v>
      </c>
      <c r="S89" s="51"/>
      <c r="T89" s="15">
        <f>+'Ark1'!Y409</f>
        <v>0</v>
      </c>
      <c r="U89" s="51"/>
      <c r="V89" s="39"/>
      <c r="W89" s="15"/>
      <c r="X89" s="39"/>
      <c r="Y89" s="126">
        <f>+'Ark1'!AA410</f>
        <v>8.5155446687041501</v>
      </c>
      <c r="Z89" s="41">
        <f>+'Ark1'!AB410</f>
        <v>2.2764181477757854</v>
      </c>
      <c r="AA89" s="15">
        <f>+'Ark1'!AD409</f>
        <v>44.798232040491968</v>
      </c>
      <c r="AB89" s="15"/>
      <c r="AC89" s="15">
        <f t="shared" si="4"/>
        <v>395.95626389918459</v>
      </c>
      <c r="AD89" s="15"/>
      <c r="AE89" s="12">
        <f>+'Ark1'!T409</f>
        <v>14.07431128251692</v>
      </c>
      <c r="AF89" s="51">
        <f>+'Ark1'!V409</f>
        <v>82.263047598605056</v>
      </c>
      <c r="AG89" s="39"/>
      <c r="AH89" s="25"/>
      <c r="AI89" s="25"/>
      <c r="AJ89" s="25"/>
      <c r="AK89"/>
      <c r="AL89" s="3"/>
      <c r="AM89"/>
      <c r="AN89"/>
      <c r="AO89"/>
      <c r="AR89" s="1"/>
    </row>
    <row r="90" spans="1:44">
      <c r="A90" s="39"/>
      <c r="B90" s="3">
        <f>+'Ark1'!C410</f>
        <v>2006</v>
      </c>
      <c r="C90" s="3">
        <f>+'Ark1'!G410</f>
        <v>2</v>
      </c>
      <c r="D90" s="3" t="s">
        <v>63</v>
      </c>
      <c r="E90" s="3">
        <f>+'Ark1'!Q410</f>
        <v>1129</v>
      </c>
      <c r="F90" s="15"/>
      <c r="G90" s="306">
        <f>+'Ark1'!R410</f>
        <v>361596</v>
      </c>
      <c r="H90" s="306"/>
      <c r="I90" s="306">
        <f>+'Ark1'!S410</f>
        <v>358933</v>
      </c>
      <c r="J90" s="51">
        <f>+'Ark1'!AE410</f>
        <v>30.283229320260745</v>
      </c>
      <c r="K90" s="51"/>
      <c r="L90" s="51">
        <f>+'Ark1'!AE410</f>
        <v>30.283229320260745</v>
      </c>
      <c r="M90" s="51"/>
      <c r="N90" s="12">
        <f>+'Ark1'!U410</f>
        <v>57.235695798380199</v>
      </c>
      <c r="O90" s="15"/>
      <c r="P90" s="51">
        <f>+'Ark1'!W410</f>
        <v>75.361460495413766</v>
      </c>
      <c r="Q90" s="15"/>
      <c r="R90" s="15">
        <f>+'Ark1'!X410</f>
        <v>0</v>
      </c>
      <c r="S90" s="51"/>
      <c r="T90" s="15">
        <f>+'Ark1'!Y410</f>
        <v>0</v>
      </c>
      <c r="U90" s="51"/>
      <c r="V90" s="39"/>
      <c r="W90" s="15"/>
      <c r="X90" s="39"/>
      <c r="Y90" s="126">
        <f>+'Ark1'!AA411</f>
        <v>7.7938228830315612</v>
      </c>
      <c r="Z90" s="41">
        <f>+'Ark1'!AB411</f>
        <v>2.3692656724421797</v>
      </c>
      <c r="AA90" s="15">
        <f>+'Ark1'!AD410</f>
        <v>30.326711872082925</v>
      </c>
      <c r="AB90" s="15"/>
      <c r="AC90" s="15">
        <f t="shared" si="4"/>
        <v>320.27989371124892</v>
      </c>
      <c r="AD90" s="15"/>
      <c r="AE90" s="12">
        <f>+'Ark1'!T410</f>
        <v>14.10622905120632</v>
      </c>
      <c r="AF90" s="51">
        <f>+'Ark1'!V410</f>
        <v>82.270590618563006</v>
      </c>
      <c r="AG90" s="39"/>
      <c r="AH90" s="25"/>
      <c r="AI90" s="25"/>
      <c r="AJ90" s="25"/>
      <c r="AK90"/>
      <c r="AL90" s="3"/>
      <c r="AM90"/>
      <c r="AN90"/>
      <c r="AO90"/>
      <c r="AR90" s="1"/>
    </row>
    <row r="91" spans="1:44">
      <c r="A91" s="39"/>
      <c r="B91" s="3">
        <f>+'Ark1'!C411</f>
        <v>2006</v>
      </c>
      <c r="C91" s="3">
        <f>+'Ark1'!G411</f>
        <v>3</v>
      </c>
      <c r="D91" s="3" t="s">
        <v>517</v>
      </c>
      <c r="E91" s="3">
        <f>+'Ark1'!Q411</f>
        <v>650</v>
      </c>
      <c r="F91" s="15"/>
      <c r="G91" s="306">
        <f>+'Ark1'!R411</f>
        <v>238590</v>
      </c>
      <c r="H91" s="306"/>
      <c r="I91" s="306">
        <f>+'Ark1'!S411</f>
        <v>238122</v>
      </c>
      <c r="J91" s="51">
        <f>+'Ark1'!AE411</f>
        <v>19.782491913060689</v>
      </c>
      <c r="K91" s="51"/>
      <c r="L91" s="51">
        <f>+'Ark1'!AE411</f>
        <v>19.782491913060689</v>
      </c>
      <c r="M91" s="51"/>
      <c r="N91" s="12">
        <f>+'Ark1'!U411</f>
        <v>56.852961927079392</v>
      </c>
      <c r="O91" s="15"/>
      <c r="P91" s="51">
        <f>+'Ark1'!W411</f>
        <v>74.206506328687396</v>
      </c>
      <c r="Q91" s="15"/>
      <c r="R91" s="15">
        <f>+'Ark1'!X411</f>
        <v>0</v>
      </c>
      <c r="S91" s="51"/>
      <c r="T91" s="15">
        <f>+'Ark1'!Y411</f>
        <v>0</v>
      </c>
      <c r="U91" s="51"/>
      <c r="V91" s="39"/>
      <c r="W91" s="15"/>
      <c r="X91" s="39"/>
      <c r="Y91" s="126">
        <f>+'Ark1'!AA412</f>
        <v>8.5040624693806386</v>
      </c>
      <c r="Z91" s="41">
        <f>+'Ark1'!AB412</f>
        <v>2.2357374600319901</v>
      </c>
      <c r="AA91" s="15">
        <f>+'Ark1'!AD411</f>
        <v>20.010315892765043</v>
      </c>
      <c r="AB91" s="15"/>
      <c r="AC91" s="15">
        <f t="shared" si="4"/>
        <v>367.06153846153848</v>
      </c>
      <c r="AD91" s="15"/>
      <c r="AE91" s="12">
        <f>+'Ark1'!T411</f>
        <v>13.884173687078251</v>
      </c>
      <c r="AF91" s="51">
        <f>+'Ark1'!V411</f>
        <v>80.554245876114891</v>
      </c>
      <c r="AG91" s="39"/>
      <c r="AH91" s="25"/>
      <c r="AI91" s="25"/>
      <c r="AJ91" s="25"/>
      <c r="AK91"/>
      <c r="AL91" s="3"/>
      <c r="AM91"/>
      <c r="AN91"/>
      <c r="AO91"/>
      <c r="AR91" s="1"/>
    </row>
    <row r="92" spans="1:44">
      <c r="A92" s="39"/>
      <c r="B92" s="3">
        <f>+'Ark1'!C412</f>
        <v>2006</v>
      </c>
      <c r="C92" s="3">
        <f>+'Ark1'!G412</f>
        <v>4</v>
      </c>
      <c r="D92" s="3" t="s">
        <v>64</v>
      </c>
      <c r="E92" s="3">
        <f>+'Ark1'!Q412</f>
        <v>187</v>
      </c>
      <c r="F92" s="15"/>
      <c r="G92" s="306">
        <f>+'Ark1'!R412</f>
        <v>58004</v>
      </c>
      <c r="H92" s="306"/>
      <c r="I92" s="306">
        <f>+'Ark1'!S412</f>
        <v>58000</v>
      </c>
      <c r="J92" s="51">
        <f>+'Ark1'!AE412</f>
        <v>4.7866179765426109</v>
      </c>
      <c r="K92" s="51"/>
      <c r="L92" s="51">
        <f>+'Ark1'!AE412</f>
        <v>4.7866179765426109</v>
      </c>
      <c r="M92" s="51"/>
      <c r="N92" s="12">
        <f>+'Ark1'!U412</f>
        <v>56.821465517241357</v>
      </c>
      <c r="O92" s="15"/>
      <c r="P92" s="51">
        <f>+'Ark1'!W412</f>
        <v>73.715918965517062</v>
      </c>
      <c r="Q92" s="15"/>
      <c r="R92" s="15">
        <f>+'Ark1'!X412</f>
        <v>0</v>
      </c>
      <c r="S92" s="51"/>
      <c r="T92" s="15">
        <f>+'Ark1'!Y412</f>
        <v>0</v>
      </c>
      <c r="U92" s="51"/>
      <c r="V92" s="39"/>
      <c r="W92" s="15"/>
      <c r="X92" s="39"/>
      <c r="Y92" s="126">
        <f>+'Ark1'!AA413</f>
        <v>8.17797750230711</v>
      </c>
      <c r="Z92" s="41">
        <f>+'Ark1'!AB413</f>
        <v>2.4841215607632861</v>
      </c>
      <c r="AA92" s="15">
        <f>+'Ark1'!AD412</f>
        <v>4.864740194660059</v>
      </c>
      <c r="AB92" s="15"/>
      <c r="AC92" s="15">
        <f t="shared" si="4"/>
        <v>310.18181818181819</v>
      </c>
      <c r="AD92" s="15"/>
      <c r="AE92" s="12">
        <f>+'Ark1'!T412</f>
        <v>13.86387145714089</v>
      </c>
      <c r="AF92" s="51">
        <f>+'Ark1'!V412</f>
        <v>79.867517839125981</v>
      </c>
      <c r="AG92" s="39"/>
      <c r="AH92" s="25"/>
      <c r="AI92" s="25"/>
      <c r="AJ92" s="25"/>
      <c r="AK92"/>
      <c r="AL92" s="3"/>
      <c r="AM92"/>
      <c r="AN92"/>
      <c r="AO92"/>
      <c r="AR92" s="1"/>
    </row>
    <row r="93" spans="1:44">
      <c r="A93" s="39"/>
      <c r="B93" s="40">
        <f>+'Ark1'!C413</f>
        <v>2005</v>
      </c>
      <c r="C93" s="40">
        <f>+'Ark1'!G413</f>
        <v>1</v>
      </c>
      <c r="D93" s="40" t="s">
        <v>372</v>
      </c>
      <c r="E93" s="40">
        <f>+'Ark1'!Q413</f>
        <v>1455</v>
      </c>
      <c r="F93" s="77"/>
      <c r="G93" s="367">
        <f>+'Ark1'!R413</f>
        <v>516025</v>
      </c>
      <c r="H93" s="367"/>
      <c r="I93" s="367">
        <f>+'Ark1'!S413</f>
        <v>515855</v>
      </c>
      <c r="J93" s="126">
        <f>+'Ark1'!AE413</f>
        <v>44.962734808271961</v>
      </c>
      <c r="K93" s="126"/>
      <c r="L93" s="51">
        <f>+'Ark1'!AE413</f>
        <v>44.962734808271961</v>
      </c>
      <c r="M93" s="126"/>
      <c r="N93" s="41">
        <f>+'Ark1'!U413</f>
        <v>57.050605305754523</v>
      </c>
      <c r="O93" s="77"/>
      <c r="P93" s="126">
        <f>+'Ark1'!W413</f>
        <v>75.262937841059554</v>
      </c>
      <c r="Q93" s="77"/>
      <c r="R93" s="77">
        <f>+'Ark1'!X413</f>
        <v>0</v>
      </c>
      <c r="S93" s="126"/>
      <c r="T93" s="77">
        <f>+'Ark1'!Y413</f>
        <v>0</v>
      </c>
      <c r="U93" s="126"/>
      <c r="V93" s="39"/>
      <c r="W93" s="77"/>
      <c r="X93" s="39"/>
      <c r="Y93" s="126">
        <f>+'Ark1'!AA414</f>
        <v>8.5297738322609806</v>
      </c>
      <c r="Z93" s="41">
        <f>+'Ark1'!AB414</f>
        <v>2.3431865407461294</v>
      </c>
      <c r="AA93" s="77">
        <f>+'Ark1'!AD413</f>
        <v>44.667975478815762</v>
      </c>
      <c r="AB93" s="77"/>
      <c r="AC93" s="77">
        <f t="shared" si="4"/>
        <v>354.65635738831617</v>
      </c>
      <c r="AD93" s="77"/>
      <c r="AE93" s="41">
        <f>+'Ark1'!T413</f>
        <v>14.009301874909159</v>
      </c>
      <c r="AF93" s="126">
        <f>+'Ark1'!V413</f>
        <v>81.567632938085438</v>
      </c>
      <c r="AG93" s="39"/>
      <c r="AH93" s="25"/>
      <c r="AI93" s="25"/>
      <c r="AJ93" s="25"/>
      <c r="AK93"/>
      <c r="AL93" s="3"/>
      <c r="AM93"/>
      <c r="AN93"/>
      <c r="AO93"/>
      <c r="AR93" s="1"/>
    </row>
    <row r="94" spans="1:44">
      <c r="A94" s="39"/>
      <c r="B94" s="40">
        <f>+'Ark1'!C414</f>
        <v>2005</v>
      </c>
      <c r="C94" s="40">
        <f>+'Ark1'!G414</f>
        <v>2</v>
      </c>
      <c r="D94" s="40" t="s">
        <v>63</v>
      </c>
      <c r="E94" s="40">
        <f>+'Ark1'!Q414</f>
        <v>1247</v>
      </c>
      <c r="F94" s="77"/>
      <c r="G94" s="367">
        <f>+'Ark1'!R414</f>
        <v>355800</v>
      </c>
      <c r="H94" s="367"/>
      <c r="I94" s="367">
        <f>+'Ark1'!S414</f>
        <v>355676</v>
      </c>
      <c r="J94" s="126">
        <f>+'Ark1'!AE414</f>
        <v>30.959081410012001</v>
      </c>
      <c r="K94" s="126"/>
      <c r="L94" s="51">
        <f>+'Ark1'!AE414</f>
        <v>30.959081410012001</v>
      </c>
      <c r="M94" s="126"/>
      <c r="N94" s="41">
        <f>+'Ark1'!U414</f>
        <v>57.086311699411809</v>
      </c>
      <c r="O94" s="77"/>
      <c r="P94" s="126">
        <f>+'Ark1'!W414</f>
        <v>75.160489040586114</v>
      </c>
      <c r="Q94" s="77"/>
      <c r="R94" s="77">
        <f>+'Ark1'!X414</f>
        <v>0</v>
      </c>
      <c r="S94" s="126"/>
      <c r="T94" s="77">
        <f>+'Ark1'!Y414</f>
        <v>0</v>
      </c>
      <c r="U94" s="126"/>
      <c r="V94" s="39"/>
      <c r="W94" s="77"/>
      <c r="X94" s="39"/>
      <c r="Y94" s="126">
        <f>+'Ark1'!AA415</f>
        <v>7.9816171591504945</v>
      </c>
      <c r="Z94" s="41">
        <f>+'Ark1'!AB415</f>
        <v>2.3183828045897457</v>
      </c>
      <c r="AA94" s="77">
        <f>+'Ark1'!AD414</f>
        <v>30.798635095901655</v>
      </c>
      <c r="AB94" s="77"/>
      <c r="AC94" s="77">
        <f t="shared" si="4"/>
        <v>285.32477947072977</v>
      </c>
      <c r="AD94" s="77"/>
      <c r="AE94" s="41">
        <f>+'Ark1'!T414</f>
        <v>14.025646430578981</v>
      </c>
      <c r="AF94" s="126">
        <f>+'Ark1'!V414</f>
        <v>81.454346431425094</v>
      </c>
      <c r="AG94" s="39"/>
      <c r="AH94" s="25"/>
      <c r="AI94" s="25"/>
      <c r="AJ94" s="25"/>
      <c r="AK94"/>
      <c r="AL94" s="3"/>
      <c r="AM94"/>
      <c r="AN94"/>
      <c r="AO94"/>
      <c r="AR94" s="1"/>
    </row>
    <row r="95" spans="1:44">
      <c r="A95" s="39"/>
      <c r="B95" s="40">
        <f>+'Ark1'!C415</f>
        <v>2005</v>
      </c>
      <c r="C95" s="40">
        <f>+'Ark1'!G415</f>
        <v>3</v>
      </c>
      <c r="D95" s="40" t="s">
        <v>517</v>
      </c>
      <c r="E95" s="40">
        <f>+'Ark1'!Q415</f>
        <v>711</v>
      </c>
      <c r="F95" s="77"/>
      <c r="G95" s="367">
        <f>+'Ark1'!R415</f>
        <v>226558</v>
      </c>
      <c r="H95" s="367"/>
      <c r="I95" s="367">
        <f>+'Ark1'!S415</f>
        <v>226408</v>
      </c>
      <c r="J95" s="126">
        <f>+'Ark1'!AE415</f>
        <v>19.307215068273944</v>
      </c>
      <c r="K95" s="126"/>
      <c r="L95" s="51">
        <f>+'Ark1'!AE415</f>
        <v>19.307215068273944</v>
      </c>
      <c r="M95" s="126"/>
      <c r="N95" s="41">
        <f>+'Ark1'!U415</f>
        <v>56.757976749938159</v>
      </c>
      <c r="O95" s="77"/>
      <c r="P95" s="126">
        <f>+'Ark1'!W415</f>
        <v>73.634943553231139</v>
      </c>
      <c r="Q95" s="77"/>
      <c r="R95" s="77">
        <f>+'Ark1'!X415</f>
        <v>0</v>
      </c>
      <c r="S95" s="126"/>
      <c r="T95" s="77">
        <f>+'Ark1'!Y415</f>
        <v>0</v>
      </c>
      <c r="U95" s="126"/>
      <c r="V95" s="39"/>
      <c r="W95" s="77"/>
      <c r="X95" s="39"/>
      <c r="Y95" s="126">
        <f>+'Ark1'!AA416</f>
        <v>8.186744881657658</v>
      </c>
      <c r="Z95" s="41">
        <f>+'Ark1'!AB416</f>
        <v>2.2870671657099604</v>
      </c>
      <c r="AA95" s="77">
        <f>+'Ark1'!AD415</f>
        <v>19.611234317193048</v>
      </c>
      <c r="AB95" s="77"/>
      <c r="AC95" s="77">
        <f t="shared" si="4"/>
        <v>318.64697609001405</v>
      </c>
      <c r="AD95" s="77"/>
      <c r="AE95" s="41">
        <f>+'Ark1'!T415</f>
        <v>13.823427113586805</v>
      </c>
      <c r="AF95" s="126">
        <f>+'Ark1'!V415</f>
        <v>79.831411938596474</v>
      </c>
      <c r="AG95" s="39"/>
      <c r="AH95" s="25"/>
      <c r="AI95" s="25"/>
      <c r="AJ95" s="25"/>
      <c r="AK95"/>
      <c r="AL95" s="3"/>
      <c r="AM95"/>
      <c r="AN95"/>
      <c r="AO95"/>
      <c r="AR95" s="1"/>
    </row>
    <row r="96" spans="1:44">
      <c r="A96" s="39"/>
      <c r="B96" s="40">
        <f>+'Ark1'!C416</f>
        <v>2005</v>
      </c>
      <c r="C96" s="40">
        <f>+'Ark1'!G416</f>
        <v>4</v>
      </c>
      <c r="D96" s="40" t="s">
        <v>64</v>
      </c>
      <c r="E96" s="40">
        <f>+'Ark1'!Q416</f>
        <v>212</v>
      </c>
      <c r="F96" s="77"/>
      <c r="G96" s="367">
        <f>+'Ark1'!R416</f>
        <v>56863</v>
      </c>
      <c r="H96" s="367"/>
      <c r="I96" s="367">
        <f>+'Ark1'!S416</f>
        <v>56858</v>
      </c>
      <c r="J96" s="126">
        <f>+'Ark1'!AE416</f>
        <v>4.7709687134421053</v>
      </c>
      <c r="K96" s="126"/>
      <c r="L96" s="51">
        <f>+'Ark1'!AE416</f>
        <v>4.7709687134421053</v>
      </c>
      <c r="M96" s="126"/>
      <c r="N96" s="41">
        <f>+'Ark1'!U416</f>
        <v>56.552833374371239</v>
      </c>
      <c r="O96" s="77"/>
      <c r="P96" s="126">
        <f>+'Ark1'!W416</f>
        <v>72.455453937880122</v>
      </c>
      <c r="Q96" s="77"/>
      <c r="R96" s="77">
        <f>+'Ark1'!X416</f>
        <v>0</v>
      </c>
      <c r="S96" s="126"/>
      <c r="T96" s="77">
        <f>+'Ark1'!Y416</f>
        <v>0</v>
      </c>
      <c r="U96" s="126"/>
      <c r="V96" s="39"/>
      <c r="W96" s="77"/>
      <c r="X96" s="39"/>
      <c r="Y96" s="126">
        <f>+'Ark1'!AA417</f>
        <v>8.0731231464488662</v>
      </c>
      <c r="Z96" s="41">
        <f>+'Ark1'!AB417</f>
        <v>2.5700754587125125</v>
      </c>
      <c r="AA96" s="77">
        <f>+'Ark1'!AD416</f>
        <v>4.922155108089532</v>
      </c>
      <c r="AB96" s="77"/>
      <c r="AC96" s="77">
        <f t="shared" si="4"/>
        <v>268.22169811320754</v>
      </c>
      <c r="AD96" s="77"/>
      <c r="AE96" s="41">
        <f>+'Ark1'!T416</f>
        <v>13.709037511211156</v>
      </c>
      <c r="AF96" s="126">
        <f>+'Ark1'!V416</f>
        <v>78.504565192474303</v>
      </c>
      <c r="AG96" s="39"/>
      <c r="AH96" s="25"/>
      <c r="AI96" s="25"/>
      <c r="AJ96" s="25"/>
      <c r="AK96"/>
      <c r="AL96" s="3"/>
      <c r="AM96"/>
      <c r="AN96"/>
      <c r="AO96"/>
      <c r="AR96" s="1"/>
    </row>
    <row r="97" spans="1:55">
      <c r="A97" s="39"/>
      <c r="B97" s="3">
        <f>+'Ark1'!C417</f>
        <v>2004</v>
      </c>
      <c r="C97" s="3">
        <f>+'Ark1'!G417</f>
        <v>1</v>
      </c>
      <c r="D97" s="3" t="s">
        <v>372</v>
      </c>
      <c r="E97" s="3">
        <f>+'Ark1'!Q417</f>
        <v>1662</v>
      </c>
      <c r="F97" s="15"/>
      <c r="G97" s="306">
        <f>+'Ark1'!R417</f>
        <v>527438</v>
      </c>
      <c r="H97" s="306"/>
      <c r="I97" s="306">
        <f>+'Ark1'!S417</f>
        <v>527312</v>
      </c>
      <c r="J97" s="51">
        <f>+'Ark1'!AE417</f>
        <v>46.641248439686862</v>
      </c>
      <c r="K97" s="51"/>
      <c r="L97" s="51">
        <f>+'Ark1'!AE417</f>
        <v>46.641248439686862</v>
      </c>
      <c r="M97" s="51"/>
      <c r="N97" s="12">
        <f>+'Ark1'!U417</f>
        <v>56.641764268592397</v>
      </c>
      <c r="O97" s="15"/>
      <c r="P97" s="51">
        <f>+'Ark1'!W417</f>
        <v>76.06744109749026</v>
      </c>
      <c r="Q97" s="15"/>
      <c r="R97" s="15">
        <f>+'Ark1'!X417</f>
        <v>0</v>
      </c>
      <c r="S97" s="51"/>
      <c r="T97" s="15">
        <f>+'Ark1'!Y417</f>
        <v>0</v>
      </c>
      <c r="U97" s="51"/>
      <c r="V97" s="39"/>
      <c r="W97" s="15"/>
      <c r="X97" s="39"/>
      <c r="Y97" s="126">
        <f>+'Ark1'!AA418</f>
        <v>8.1538389443855515</v>
      </c>
      <c r="Z97" s="41">
        <f>+'Ark1'!AB418</f>
        <v>2.4220381482067168</v>
      </c>
      <c r="AA97" s="15">
        <f>+'Ark1'!AD417</f>
        <v>46.356153788687777</v>
      </c>
      <c r="AB97" s="15"/>
      <c r="AC97" s="15">
        <f t="shared" si="4"/>
        <v>317.3513838748496</v>
      </c>
      <c r="AD97" s="15"/>
      <c r="AE97" s="12">
        <f>+'Ark1'!T417</f>
        <v>13.767843803442304</v>
      </c>
      <c r="AF97" s="51">
        <f>+'Ark1'!V417</f>
        <v>82.432415629010066</v>
      </c>
      <c r="AG97" s="39"/>
      <c r="AH97" s="25"/>
      <c r="AI97" s="25"/>
      <c r="AJ97" s="25"/>
      <c r="AK97"/>
      <c r="AL97" s="3"/>
      <c r="AM97"/>
      <c r="AN97"/>
      <c r="AO97"/>
      <c r="AR97" s="1"/>
    </row>
    <row r="98" spans="1:55">
      <c r="A98" s="39"/>
      <c r="B98" s="3">
        <f>+'Ark1'!C418</f>
        <v>2004</v>
      </c>
      <c r="C98" s="3">
        <f>+'Ark1'!G418</f>
        <v>2</v>
      </c>
      <c r="D98" s="3" t="s">
        <v>63</v>
      </c>
      <c r="E98" s="3">
        <f>+'Ark1'!Q418</f>
        <v>1397</v>
      </c>
      <c r="F98" s="15"/>
      <c r="G98" s="306">
        <f>+'Ark1'!R418</f>
        <v>330161</v>
      </c>
      <c r="H98" s="306"/>
      <c r="I98" s="306">
        <f>+'Ark1'!S418</f>
        <v>330015</v>
      </c>
      <c r="J98" s="51">
        <f>+'Ark1'!AE418</f>
        <v>29.064912333925491</v>
      </c>
      <c r="K98" s="51"/>
      <c r="L98" s="51">
        <f>+'Ark1'!AE418</f>
        <v>29.064912333925491</v>
      </c>
      <c r="M98" s="51"/>
      <c r="N98" s="12">
        <f>+'Ark1'!U418</f>
        <v>56.696325924579199</v>
      </c>
      <c r="O98" s="15"/>
      <c r="P98" s="51">
        <f>+'Ark1'!W418</f>
        <v>75.741104192234275</v>
      </c>
      <c r="Q98" s="15"/>
      <c r="R98" s="15">
        <f>+'Ark1'!X418</f>
        <v>0</v>
      </c>
      <c r="S98" s="51"/>
      <c r="T98" s="15">
        <f>+'Ark1'!Y418</f>
        <v>0</v>
      </c>
      <c r="U98" s="51"/>
      <c r="V98" s="39"/>
      <c r="W98" s="15"/>
      <c r="X98" s="39"/>
      <c r="Y98" s="126">
        <f>+'Ark1'!AA419</f>
        <v>7.728557655489328</v>
      </c>
      <c r="Z98" s="41">
        <f>+'Ark1'!AB419</f>
        <v>2.3984735885464956</v>
      </c>
      <c r="AA98" s="15">
        <f>+'Ark1'!AD418</f>
        <v>29.017617409111477</v>
      </c>
      <c r="AB98" s="15"/>
      <c r="AC98" s="15">
        <f t="shared" si="4"/>
        <v>236.33571939871152</v>
      </c>
      <c r="AD98" s="15"/>
      <c r="AE98" s="12">
        <f>+'Ark1'!T418</f>
        <v>13.79976435738927</v>
      </c>
      <c r="AF98" s="51">
        <f>+'Ark1'!V418</f>
        <v>82.094442044879827</v>
      </c>
      <c r="AG98" s="39"/>
      <c r="AH98" s="25"/>
      <c r="AI98" s="25"/>
      <c r="AJ98" s="25"/>
      <c r="AK98"/>
      <c r="AL98" s="3"/>
      <c r="AM98"/>
      <c r="AN98"/>
      <c r="AO98"/>
      <c r="AR98" s="1"/>
    </row>
    <row r="99" spans="1:55">
      <c r="A99" s="39"/>
      <c r="B99" s="3">
        <f>+'Ark1'!C419</f>
        <v>2004</v>
      </c>
      <c r="C99" s="3">
        <f>+'Ark1'!G419</f>
        <v>3</v>
      </c>
      <c r="D99" s="3" t="s">
        <v>517</v>
      </c>
      <c r="E99" s="3">
        <f>+'Ark1'!Q419</f>
        <v>784</v>
      </c>
      <c r="F99" s="15"/>
      <c r="G99" s="306">
        <f>+'Ark1'!R419</f>
        <v>224121</v>
      </c>
      <c r="H99" s="306"/>
      <c r="I99" s="306">
        <f>+'Ark1'!S419</f>
        <v>223835</v>
      </c>
      <c r="J99" s="51">
        <f>+'Ark1'!AE419</f>
        <v>19.506948249615014</v>
      </c>
      <c r="K99" s="51"/>
      <c r="L99" s="51">
        <f>+'Ark1'!AE419</f>
        <v>19.506948249615014</v>
      </c>
      <c r="M99" s="51"/>
      <c r="N99" s="12">
        <f>+'Ark1'!U419</f>
        <v>56.517635758482797</v>
      </c>
      <c r="O99" s="15"/>
      <c r="P99" s="51">
        <f>+'Ark1'!W419</f>
        <v>74.947582817699882</v>
      </c>
      <c r="Q99" s="15"/>
      <c r="R99" s="15">
        <f>+'Ark1'!X419</f>
        <v>0</v>
      </c>
      <c r="S99" s="51"/>
      <c r="T99" s="15">
        <f>+'Ark1'!Y419</f>
        <v>0</v>
      </c>
      <c r="U99" s="51"/>
      <c r="V99" s="39"/>
      <c r="W99" s="15"/>
      <c r="X99" s="39"/>
      <c r="Y99" s="126">
        <f>+'Ark1'!AA420</f>
        <v>8.2321920053789182</v>
      </c>
      <c r="Z99" s="41">
        <f>+'Ark1'!AB420</f>
        <v>2.4420471690477279</v>
      </c>
      <c r="AA99" s="15">
        <f>+'Ark1'!AD419</f>
        <v>19.697836605012327</v>
      </c>
      <c r="AB99" s="15"/>
      <c r="AC99" s="15">
        <f t="shared" si="4"/>
        <v>285.86862244897958</v>
      </c>
      <c r="AD99" s="15"/>
      <c r="AE99" s="12">
        <f>+'Ark1'!T419</f>
        <v>13.686481855783262</v>
      </c>
      <c r="AF99" s="51">
        <f>+'Ark1'!V419</f>
        <v>81.298939415234187</v>
      </c>
      <c r="AG99" s="39"/>
      <c r="AH99" s="25"/>
      <c r="AI99" s="25"/>
      <c r="AJ99" s="25"/>
      <c r="AK99"/>
      <c r="AL99"/>
      <c r="AM99"/>
      <c r="AN99"/>
      <c r="AO99"/>
      <c r="AQ99" s="3"/>
      <c r="BC99" s="1"/>
    </row>
    <row r="100" spans="1:55">
      <c r="A100" s="39"/>
      <c r="B100" s="3">
        <f>+'Ark1'!C420</f>
        <v>2004</v>
      </c>
      <c r="C100" s="3">
        <f>+'Ark1'!G420</f>
        <v>4</v>
      </c>
      <c r="D100" s="3" t="s">
        <v>64</v>
      </c>
      <c r="E100" s="3">
        <f>+'Ark1'!Q420</f>
        <v>227</v>
      </c>
      <c r="F100" s="15"/>
      <c r="G100" s="306">
        <f>+'Ark1'!R420</f>
        <v>56075</v>
      </c>
      <c r="H100" s="306"/>
      <c r="I100" s="306">
        <f>+'Ark1'!S420</f>
        <v>56072</v>
      </c>
      <c r="J100" s="51">
        <f>+'Ark1'!AE420</f>
        <v>4.7868909767726358</v>
      </c>
      <c r="K100" s="51"/>
      <c r="L100" s="51">
        <f>+'Ark1'!AE420</f>
        <v>4.7868909767726358</v>
      </c>
      <c r="M100" s="51"/>
      <c r="N100" s="12">
        <f>+'Ark1'!U420</f>
        <v>56.509755314595509</v>
      </c>
      <c r="O100" s="15"/>
      <c r="P100" s="51">
        <f>+'Ark1'!W420</f>
        <v>73.418208731630514</v>
      </c>
      <c r="Q100" s="15"/>
      <c r="R100" s="15">
        <f>+'Ark1'!X420</f>
        <v>0</v>
      </c>
      <c r="S100" s="51"/>
      <c r="T100" s="15">
        <f>+'Ark1'!Y420</f>
        <v>0</v>
      </c>
      <c r="U100" s="51"/>
      <c r="V100" s="39"/>
      <c r="W100" s="15"/>
      <c r="X100" s="39"/>
      <c r="Y100" s="126">
        <f>+'Ark1'!AA421</f>
        <v>7.5958374160715216</v>
      </c>
      <c r="Z100" s="41">
        <f>+'Ark1'!AB421</f>
        <v>2.600003457115053</v>
      </c>
      <c r="AA100" s="15">
        <f>+'Ark1'!AD420</f>
        <v>4.9283921971884226</v>
      </c>
      <c r="AB100" s="15"/>
      <c r="AC100" s="15">
        <f t="shared" si="4"/>
        <v>247.02643171806167</v>
      </c>
      <c r="AD100" s="15"/>
      <c r="AE100" s="12">
        <f>+'Ark1'!T420</f>
        <v>13.678466339723585</v>
      </c>
      <c r="AF100" s="51">
        <f>+'Ark1'!V420</f>
        <v>79.543786529218892</v>
      </c>
      <c r="AG100" s="39"/>
      <c r="AJ100"/>
      <c r="AK100"/>
      <c r="AL100"/>
      <c r="AM100"/>
      <c r="AN100"/>
      <c r="AO100"/>
      <c r="AQ100" s="3"/>
      <c r="BC100" s="1"/>
    </row>
    <row r="101" spans="1:55">
      <c r="A101" s="39"/>
      <c r="B101" s="39"/>
      <c r="C101" s="39"/>
      <c r="D101" s="39"/>
      <c r="E101" s="39"/>
      <c r="F101" s="39"/>
      <c r="G101" s="303"/>
      <c r="H101" s="303"/>
      <c r="I101" s="303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81"/>
      <c r="AA101" s="39"/>
      <c r="AB101" s="39"/>
      <c r="AC101" s="39"/>
      <c r="AD101" s="39"/>
      <c r="AE101" s="39"/>
      <c r="AF101" s="39"/>
      <c r="AG101" s="39"/>
      <c r="AJ101"/>
      <c r="AK101"/>
      <c r="AL101"/>
      <c r="AM101"/>
      <c r="AN101"/>
      <c r="AO101"/>
      <c r="AQ101" s="3"/>
      <c r="BC101" s="1"/>
    </row>
    <row r="102" spans="1:55">
      <c r="A102" s="39"/>
      <c r="B102" s="40">
        <f>+'Ark1'!C421</f>
        <v>2003</v>
      </c>
      <c r="C102" s="40">
        <f>+'Ark1'!G421</f>
        <v>1</v>
      </c>
      <c r="D102" s="40" t="s">
        <v>372</v>
      </c>
      <c r="E102" s="40">
        <f>+'Ark1'!Q421</f>
        <v>1747</v>
      </c>
      <c r="F102" s="77"/>
      <c r="G102" s="367">
        <f>+'Ark1'!R421</f>
        <v>486691</v>
      </c>
      <c r="H102" s="367"/>
      <c r="I102" s="367">
        <f>+'Ark1'!S421</f>
        <v>486514</v>
      </c>
      <c r="J102" s="126">
        <f>+'Ark1'!AE421</f>
        <v>46.375073568003479</v>
      </c>
      <c r="K102" s="126"/>
      <c r="L102" s="51">
        <f>+'Ark1'!AE421</f>
        <v>46.375073568003479</v>
      </c>
      <c r="M102" s="126"/>
      <c r="N102" s="41">
        <f>+'Ark1'!U421</f>
        <v>56.390165545081949</v>
      </c>
      <c r="O102" s="77"/>
      <c r="P102" s="126">
        <f>+'Ark1'!W421</f>
        <v>77.04433808688222</v>
      </c>
      <c r="Q102" s="77"/>
      <c r="R102" s="77">
        <f>+'Ark1'!X421</f>
        <v>0</v>
      </c>
      <c r="S102" s="126"/>
      <c r="T102" s="77">
        <f>+'Ark1'!Y421</f>
        <v>0</v>
      </c>
      <c r="U102" s="126"/>
      <c r="V102" s="39"/>
      <c r="W102" s="77"/>
      <c r="X102" s="39"/>
      <c r="Y102" s="126">
        <f>+'Ark1'!AA422</f>
        <v>7.7911254549178484</v>
      </c>
      <c r="Z102" s="41">
        <f>+'Ark1'!AB422</f>
        <v>2.4625091197786344</v>
      </c>
      <c r="AA102" s="77">
        <f>+'Ark1'!AD421</f>
        <v>46.327389445688759</v>
      </c>
      <c r="AB102" s="77"/>
      <c r="AC102" s="77">
        <f t="shared" si="4"/>
        <v>278.58672009158556</v>
      </c>
      <c r="AD102" s="77"/>
      <c r="AE102" s="41">
        <f>+'Ark1'!T421</f>
        <v>13.617036271474097</v>
      </c>
      <c r="AF102" s="126">
        <f>+'Ark1'!V421</f>
        <v>83.501282841319693</v>
      </c>
      <c r="AG102" s="39"/>
      <c r="AH102" s="3"/>
      <c r="AI102" s="3"/>
      <c r="AJ102" s="51"/>
      <c r="AK102" s="51"/>
      <c r="AL102" s="51"/>
      <c r="AM102" s="51"/>
      <c r="AN102" s="51"/>
      <c r="AO102" s="51"/>
      <c r="AP102" s="3"/>
      <c r="AQ102" s="3"/>
    </row>
    <row r="103" spans="1:55">
      <c r="A103" s="39"/>
      <c r="B103" s="40">
        <f>+'Ark1'!C422</f>
        <v>2003</v>
      </c>
      <c r="C103" s="40">
        <f>+'Ark1'!G422</f>
        <v>2</v>
      </c>
      <c r="D103" s="40" t="s">
        <v>63</v>
      </c>
      <c r="E103" s="40">
        <f>+'Ark1'!Q422</f>
        <v>1427</v>
      </c>
      <c r="F103" s="77"/>
      <c r="G103" s="367">
        <f>+'Ark1'!R422</f>
        <v>300693</v>
      </c>
      <c r="H103" s="367"/>
      <c r="I103" s="367">
        <f>+'Ark1'!S422</f>
        <v>300528</v>
      </c>
      <c r="J103" s="126">
        <f>+'Ark1'!AE422</f>
        <v>28.813129973648167</v>
      </c>
      <c r="K103" s="126"/>
      <c r="L103" s="51">
        <f>+'Ark1'!AE422</f>
        <v>28.813129973648167</v>
      </c>
      <c r="M103" s="126"/>
      <c r="N103" s="41">
        <f>+'Ark1'!U422</f>
        <v>56.586850476494689</v>
      </c>
      <c r="O103" s="77"/>
      <c r="P103" s="126">
        <f>+'Ark1'!W422</f>
        <v>77.492015386255218</v>
      </c>
      <c r="Q103" s="77"/>
      <c r="R103" s="77">
        <f>+'Ark1'!X422</f>
        <v>0</v>
      </c>
      <c r="S103" s="126"/>
      <c r="T103" s="77">
        <f>+'Ark1'!Y422</f>
        <v>0</v>
      </c>
      <c r="U103" s="126"/>
      <c r="V103" s="39"/>
      <c r="W103" s="77"/>
      <c r="X103" s="39"/>
      <c r="Y103" s="126">
        <f>+'Ark1'!AA423</f>
        <v>7.5623686622051745</v>
      </c>
      <c r="Z103" s="41">
        <f>+'Ark1'!AB423</f>
        <v>2.4858935357216305</v>
      </c>
      <c r="AA103" s="77">
        <f>+'Ark1'!AD422</f>
        <v>28.622517602734568</v>
      </c>
      <c r="AB103" s="77"/>
      <c r="AC103" s="77">
        <f t="shared" si="4"/>
        <v>210.71688857743518</v>
      </c>
      <c r="AD103" s="77"/>
      <c r="AE103" s="41">
        <f>+'Ark1'!T422</f>
        <v>13.731852753472809</v>
      </c>
      <c r="AF103" s="126">
        <f>+'Ark1'!V422</f>
        <v>83.996039487654301</v>
      </c>
      <c r="AG103" s="39"/>
      <c r="AH103" s="3"/>
      <c r="AI103" s="3"/>
      <c r="AJ103" s="51"/>
      <c r="AK103" s="51"/>
      <c r="AL103" s="51"/>
      <c r="AM103" s="51"/>
      <c r="AN103" s="51"/>
      <c r="AO103" s="51"/>
      <c r="AP103" s="3"/>
      <c r="AQ103" s="3"/>
    </row>
    <row r="104" spans="1:55">
      <c r="A104" s="39"/>
      <c r="B104" s="40">
        <f>+'Ark1'!C423</f>
        <v>2003</v>
      </c>
      <c r="C104" s="40">
        <f>+'Ark1'!G423</f>
        <v>3</v>
      </c>
      <c r="D104" s="40" t="s">
        <v>517</v>
      </c>
      <c r="E104" s="40">
        <f>+'Ark1'!Q423</f>
        <v>825</v>
      </c>
      <c r="F104" s="77"/>
      <c r="G104" s="367">
        <f>+'Ark1'!R423</f>
        <v>213837</v>
      </c>
      <c r="H104" s="367"/>
      <c r="I104" s="367">
        <f>+'Ark1'!S423</f>
        <v>213534</v>
      </c>
      <c r="J104" s="126">
        <f>+'Ark1'!AE423</f>
        <v>20.222487672055664</v>
      </c>
      <c r="K104" s="126"/>
      <c r="L104" s="51">
        <f>+'Ark1'!AE423</f>
        <v>20.222487672055664</v>
      </c>
      <c r="M104" s="126"/>
      <c r="N104" s="41">
        <f>+'Ark1'!U423</f>
        <v>56.213343074170879</v>
      </c>
      <c r="O104" s="77"/>
      <c r="P104" s="126">
        <f>+'Ark1'!W423</f>
        <v>76.54538340498506</v>
      </c>
      <c r="Q104" s="77"/>
      <c r="R104" s="77">
        <f>+'Ark1'!X423</f>
        <v>0</v>
      </c>
      <c r="S104" s="126"/>
      <c r="T104" s="77">
        <f>+'Ark1'!Y423</f>
        <v>0</v>
      </c>
      <c r="U104" s="126"/>
      <c r="V104" s="39"/>
      <c r="W104" s="77"/>
      <c r="X104" s="39"/>
      <c r="Y104" s="126">
        <f>+'Ark1'!AA424</f>
        <v>8.0045735245472578</v>
      </c>
      <c r="Z104" s="41">
        <f>+'Ark1'!AB424</f>
        <v>2.4507033662306679</v>
      </c>
      <c r="AA104" s="77">
        <f>+'Ark1'!AD423</f>
        <v>20.354824677049194</v>
      </c>
      <c r="AB104" s="77"/>
      <c r="AC104" s="77">
        <f t="shared" si="4"/>
        <v>259.19636363636363</v>
      </c>
      <c r="AD104" s="77"/>
      <c r="AE104" s="41">
        <f>+'Ark1'!T423</f>
        <v>13.513433128972069</v>
      </c>
      <c r="AF104" s="126">
        <f>+'Ark1'!V423</f>
        <v>83.039264904887389</v>
      </c>
      <c r="AG104" s="39"/>
      <c r="AH104" s="3"/>
      <c r="AI104" s="3"/>
      <c r="AJ104" s="51"/>
      <c r="AK104" s="51"/>
      <c r="AL104" s="51"/>
      <c r="AM104" s="51"/>
      <c r="AN104" s="51"/>
      <c r="AO104" s="51"/>
      <c r="AP104" s="3"/>
      <c r="AQ104" s="3"/>
    </row>
    <row r="105" spans="1:55">
      <c r="A105" s="39"/>
      <c r="B105" s="40">
        <f>+'Ark1'!C424</f>
        <v>2003</v>
      </c>
      <c r="C105" s="40">
        <f>+'Ark1'!G424</f>
        <v>4</v>
      </c>
      <c r="D105" s="40" t="s">
        <v>64</v>
      </c>
      <c r="E105" s="40">
        <f>+'Ark1'!Q424</f>
        <v>225</v>
      </c>
      <c r="F105" s="77"/>
      <c r="G105" s="367">
        <f>+'Ark1'!R424</f>
        <v>49326</v>
      </c>
      <c r="H105" s="367"/>
      <c r="I105" s="367">
        <f>+'Ark1'!S424</f>
        <v>49322</v>
      </c>
      <c r="J105" s="126">
        <f>+'Ark1'!AE424</f>
        <v>4.5893087862926638</v>
      </c>
      <c r="K105" s="126"/>
      <c r="L105" s="51">
        <f>+'Ark1'!AE424</f>
        <v>4.5893087862926638</v>
      </c>
      <c r="M105" s="126"/>
      <c r="N105" s="41">
        <f>+'Ark1'!U424</f>
        <v>56.095271886784808</v>
      </c>
      <c r="O105" s="77"/>
      <c r="P105" s="126">
        <f>+'Ark1'!W424</f>
        <v>75.206964437776065</v>
      </c>
      <c r="Q105" s="77"/>
      <c r="R105" s="77">
        <f>+'Ark1'!X424</f>
        <v>0</v>
      </c>
      <c r="S105" s="126"/>
      <c r="T105" s="77">
        <f>+'Ark1'!Y424</f>
        <v>0</v>
      </c>
      <c r="U105" s="126"/>
      <c r="V105" s="39"/>
      <c r="W105" s="77"/>
      <c r="X105" s="39"/>
      <c r="Y105" s="126">
        <f>+'Ark1'!AA425</f>
        <v>7.4688176405726381</v>
      </c>
      <c r="Z105" s="41">
        <f>+'Ark1'!AB425</f>
        <v>2.7274540780089005</v>
      </c>
      <c r="AA105" s="77">
        <f>+'Ark1'!AD424</f>
        <v>4.6952682745274608</v>
      </c>
      <c r="AB105" s="77"/>
      <c r="AC105" s="77">
        <f t="shared" si="4"/>
        <v>219.22666666666666</v>
      </c>
      <c r="AD105" s="77"/>
      <c r="AE105" s="41">
        <f>+'Ark1'!T424</f>
        <v>13.437902931516849</v>
      </c>
      <c r="AF105" s="126">
        <f>+'Ark1'!V424</f>
        <v>81.48392527702093</v>
      </c>
      <c r="AG105" s="39"/>
      <c r="AH105" s="3"/>
      <c r="AI105" s="3"/>
      <c r="AJ105" s="51"/>
      <c r="AK105" s="51"/>
      <c r="AL105" s="51"/>
      <c r="AM105" s="51"/>
      <c r="AN105" s="51"/>
      <c r="AO105" s="51"/>
      <c r="AP105" s="3"/>
      <c r="AQ105" s="3"/>
    </row>
    <row r="106" spans="1:55">
      <c r="A106" s="39"/>
      <c r="B106" s="39"/>
      <c r="C106" s="39"/>
      <c r="D106" s="39"/>
      <c r="E106" s="39"/>
      <c r="F106" s="39"/>
      <c r="G106" s="303"/>
      <c r="H106" s="303"/>
      <c r="I106" s="303"/>
      <c r="J106" s="39"/>
      <c r="K106" s="39"/>
      <c r="L106" s="39"/>
      <c r="M106" s="39"/>
      <c r="N106" s="39"/>
      <c r="O106" s="39"/>
      <c r="P106" s="115"/>
      <c r="Q106" s="39"/>
      <c r="R106" s="39"/>
      <c r="S106" s="39"/>
      <c r="T106" s="39"/>
      <c r="U106" s="39"/>
      <c r="V106" s="39"/>
      <c r="W106" s="64"/>
      <c r="X106" s="39"/>
      <c r="Y106" s="39"/>
      <c r="Z106" s="81"/>
      <c r="AA106" s="39"/>
      <c r="AB106" s="39"/>
      <c r="AC106" s="39"/>
      <c r="AD106" s="39"/>
      <c r="AE106" s="39"/>
      <c r="AF106" s="39"/>
      <c r="AG106" s="39"/>
      <c r="AH106" s="3"/>
      <c r="AI106" s="3"/>
      <c r="AJ106" s="51"/>
      <c r="AK106" s="51"/>
      <c r="AL106" s="51"/>
      <c r="AM106" s="51"/>
      <c r="AN106" s="51"/>
      <c r="AO106" s="51"/>
      <c r="AP106" s="3"/>
      <c r="AQ106" s="3"/>
    </row>
    <row r="107" spans="1:55">
      <c r="A107" s="39"/>
      <c r="B107" s="39"/>
      <c r="C107" s="39"/>
      <c r="D107" s="39"/>
      <c r="E107" s="39"/>
      <c r="F107" s="39"/>
      <c r="G107" s="303"/>
      <c r="H107" s="303"/>
      <c r="I107" s="303"/>
      <c r="J107" s="39"/>
      <c r="K107" s="39"/>
      <c r="L107" s="39"/>
      <c r="M107" s="39"/>
      <c r="N107" s="39"/>
      <c r="O107" s="39"/>
      <c r="P107" s="115"/>
      <c r="Q107" s="39"/>
      <c r="R107" s="39"/>
      <c r="S107" s="39"/>
      <c r="T107" s="39"/>
      <c r="U107" s="39"/>
      <c r="V107" s="39"/>
      <c r="W107" s="64"/>
      <c r="X107" s="39"/>
      <c r="Y107" s="39"/>
      <c r="Z107" s="81"/>
      <c r="AA107" s="39"/>
      <c r="AB107" s="39"/>
      <c r="AC107" s="39"/>
      <c r="AD107" s="39"/>
      <c r="AE107" s="39"/>
      <c r="AF107" s="39"/>
      <c r="AG107" s="39"/>
      <c r="AH107" s="3"/>
      <c r="AI107" s="3"/>
      <c r="AJ107" s="51"/>
      <c r="AK107" s="51"/>
      <c r="AL107" s="51"/>
      <c r="AM107" s="51"/>
      <c r="AN107" s="51"/>
      <c r="AO107" s="51"/>
      <c r="AP107" s="3"/>
      <c r="AQ107" s="3"/>
    </row>
    <row r="108" spans="1:55">
      <c r="J108" s="15"/>
      <c r="K108" s="15"/>
      <c r="L108" s="15"/>
      <c r="M108" s="15"/>
      <c r="Q108" s="3"/>
      <c r="R108" s="3"/>
      <c r="S108" s="15"/>
      <c r="T108" s="3"/>
      <c r="U108" s="15"/>
      <c r="V108" s="15"/>
      <c r="W108" s="15"/>
      <c r="X108" s="15"/>
      <c r="Y108" s="51"/>
      <c r="Z108" s="12"/>
      <c r="AA108" s="15"/>
      <c r="AB108" s="15"/>
      <c r="AC108" s="15"/>
      <c r="AE108" s="15"/>
      <c r="AF108" s="51"/>
      <c r="AG108" s="15"/>
      <c r="AH108" s="3"/>
      <c r="AI108" s="3"/>
      <c r="AJ108" s="51"/>
      <c r="AK108" s="51"/>
      <c r="AL108" s="51"/>
      <c r="AM108" s="51"/>
      <c r="AN108" s="51"/>
      <c r="AO108" s="51"/>
      <c r="AP108" s="3"/>
      <c r="AQ108" s="3"/>
    </row>
    <row r="109" spans="1:55">
      <c r="J109" s="15"/>
      <c r="K109" s="15"/>
      <c r="L109" s="15"/>
      <c r="M109" s="15"/>
      <c r="Q109" s="3"/>
      <c r="R109" s="3"/>
      <c r="S109" s="15"/>
      <c r="T109" s="3"/>
      <c r="U109" s="15"/>
      <c r="V109" s="15"/>
      <c r="W109" s="15"/>
      <c r="X109" s="15"/>
      <c r="Y109" s="51"/>
      <c r="Z109" s="12"/>
      <c r="AA109" s="15"/>
      <c r="AB109" s="15"/>
      <c r="AC109" s="15"/>
      <c r="AE109" s="15"/>
      <c r="AF109" s="51"/>
      <c r="AG109" s="15"/>
      <c r="AH109" s="3"/>
      <c r="AI109" s="3"/>
      <c r="AJ109" s="51"/>
      <c r="AK109" s="51"/>
      <c r="AL109" s="51"/>
      <c r="AM109" s="51"/>
      <c r="AN109" s="51"/>
      <c r="AO109" s="51"/>
      <c r="AP109" s="3"/>
      <c r="AQ109" s="3"/>
    </row>
    <row r="110" spans="1:55">
      <c r="J110" s="15"/>
      <c r="K110" s="15"/>
      <c r="L110" s="15"/>
      <c r="M110" s="15"/>
      <c r="Q110" s="3"/>
      <c r="R110" s="3"/>
      <c r="S110" s="15"/>
      <c r="T110" s="3"/>
      <c r="U110" s="15"/>
      <c r="V110" s="15"/>
      <c r="W110" s="15"/>
      <c r="X110" s="15"/>
      <c r="Y110" s="51"/>
      <c r="Z110" s="12"/>
      <c r="AA110" s="15"/>
      <c r="AB110" s="15"/>
      <c r="AC110" s="15"/>
      <c r="AE110" s="15"/>
      <c r="AF110" s="51"/>
      <c r="AG110" s="15"/>
      <c r="AH110" s="3"/>
      <c r="AI110" s="3"/>
      <c r="AJ110" s="51"/>
      <c r="AK110" s="51"/>
      <c r="AL110" s="51"/>
      <c r="AM110" s="51"/>
      <c r="AN110" s="51"/>
      <c r="AO110" s="51"/>
      <c r="AP110" s="3"/>
      <c r="AQ110" s="3"/>
    </row>
    <row r="111" spans="1:55">
      <c r="J111" s="15"/>
      <c r="K111" s="15"/>
      <c r="L111" s="15"/>
      <c r="M111" s="15"/>
      <c r="Q111" s="3"/>
      <c r="R111" s="3"/>
      <c r="S111" s="15"/>
      <c r="T111" s="3"/>
      <c r="U111" s="15"/>
      <c r="V111" s="15"/>
      <c r="W111" s="15"/>
      <c r="X111" s="15"/>
      <c r="Y111" s="51"/>
      <c r="Z111" s="12"/>
      <c r="AA111" s="15"/>
      <c r="AB111" s="15"/>
      <c r="AC111" s="15"/>
      <c r="AE111" s="15"/>
      <c r="AF111" s="51"/>
      <c r="AG111" s="15"/>
      <c r="AH111" s="3"/>
      <c r="AI111" s="3"/>
      <c r="AJ111" s="51"/>
      <c r="AK111" s="51"/>
      <c r="AL111" s="51"/>
      <c r="AM111" s="51"/>
      <c r="AN111" s="51"/>
      <c r="AO111" s="51"/>
      <c r="AP111" s="3"/>
      <c r="AQ111" s="3"/>
    </row>
    <row r="112" spans="1:55">
      <c r="J112" s="15"/>
      <c r="K112" s="15"/>
      <c r="L112" s="15"/>
      <c r="M112" s="15"/>
      <c r="Q112" s="3"/>
      <c r="R112" s="3"/>
      <c r="S112" s="15"/>
      <c r="T112" s="3"/>
      <c r="U112" s="15"/>
      <c r="V112" s="15"/>
      <c r="W112" s="15"/>
      <c r="X112" s="15"/>
      <c r="Y112" s="51"/>
      <c r="Z112" s="12"/>
      <c r="AA112" s="15"/>
      <c r="AB112" s="15"/>
      <c r="AC112" s="15"/>
      <c r="AE112" s="15"/>
      <c r="AF112" s="51"/>
      <c r="AG112" s="15"/>
      <c r="AH112" s="3"/>
      <c r="AI112" s="3"/>
      <c r="AJ112" s="51"/>
      <c r="AK112" s="51"/>
      <c r="AL112" s="51"/>
      <c r="AM112" s="51"/>
      <c r="AN112" s="51"/>
      <c r="AO112" s="51"/>
      <c r="AP112" s="3"/>
      <c r="AQ112" s="3"/>
    </row>
    <row r="113" spans="10:43">
      <c r="J113" s="15"/>
      <c r="K113" s="15"/>
      <c r="L113" s="15"/>
      <c r="M113" s="15"/>
      <c r="Q113" s="3"/>
      <c r="R113" s="3"/>
      <c r="S113" s="15"/>
      <c r="T113" s="3"/>
      <c r="U113" s="15"/>
      <c r="V113" s="15"/>
      <c r="W113" s="15"/>
      <c r="X113" s="15"/>
      <c r="Y113" s="51"/>
      <c r="Z113" s="12"/>
      <c r="AA113" s="15"/>
      <c r="AB113" s="15"/>
      <c r="AC113" s="15"/>
      <c r="AE113" s="15"/>
      <c r="AF113" s="51"/>
      <c r="AG113" s="15"/>
      <c r="AH113" s="3"/>
      <c r="AI113" s="3"/>
      <c r="AJ113" s="51"/>
      <c r="AK113" s="51"/>
      <c r="AL113" s="51"/>
      <c r="AM113" s="51"/>
      <c r="AN113" s="51"/>
      <c r="AO113" s="51"/>
      <c r="AP113" s="3"/>
      <c r="AQ113" s="3"/>
    </row>
    <row r="114" spans="10:43">
      <c r="J114" s="15"/>
      <c r="K114" s="15"/>
      <c r="L114" s="15"/>
      <c r="M114" s="15"/>
      <c r="Q114" s="3"/>
      <c r="R114" s="3"/>
      <c r="S114" s="15"/>
      <c r="T114" s="3"/>
      <c r="U114" s="15"/>
      <c r="V114" s="15"/>
      <c r="W114" s="15"/>
      <c r="X114" s="15"/>
      <c r="Y114" s="51"/>
      <c r="Z114" s="12"/>
      <c r="AA114" s="15"/>
      <c r="AB114" s="15"/>
      <c r="AC114" s="15"/>
      <c r="AE114" s="15"/>
      <c r="AF114" s="51"/>
      <c r="AG114" s="15"/>
      <c r="AH114" s="3"/>
      <c r="AI114" s="3"/>
      <c r="AJ114" s="51"/>
      <c r="AK114" s="51"/>
      <c r="AL114" s="51"/>
      <c r="AM114" s="51"/>
      <c r="AN114" s="51"/>
      <c r="AO114" s="51"/>
      <c r="AP114" s="3"/>
      <c r="AQ114" s="3"/>
    </row>
    <row r="115" spans="10:43">
      <c r="J115" s="15"/>
      <c r="K115" s="15"/>
      <c r="L115" s="15"/>
      <c r="M115" s="15"/>
      <c r="Q115" s="3"/>
      <c r="R115" s="3"/>
      <c r="S115" s="15"/>
      <c r="T115" s="3"/>
      <c r="U115" s="15"/>
      <c r="V115" s="15"/>
      <c r="W115" s="15"/>
      <c r="X115" s="15"/>
      <c r="Y115" s="51"/>
      <c r="Z115" s="12"/>
      <c r="AA115" s="15"/>
      <c r="AB115" s="15"/>
      <c r="AC115" s="15"/>
      <c r="AE115" s="15"/>
      <c r="AF115" s="51"/>
      <c r="AG115" s="15"/>
      <c r="AH115" s="3"/>
      <c r="AI115" s="3"/>
      <c r="AJ115" s="51"/>
      <c r="AK115" s="51"/>
      <c r="AL115" s="51"/>
      <c r="AM115" s="51"/>
      <c r="AN115" s="51"/>
      <c r="AO115" s="51"/>
      <c r="AP115" s="3"/>
      <c r="AQ115" s="3"/>
    </row>
    <row r="116" spans="10:43">
      <c r="J116" s="15"/>
      <c r="K116" s="15"/>
      <c r="L116" s="15"/>
      <c r="M116" s="15"/>
      <c r="Q116" s="3"/>
      <c r="R116" s="3"/>
      <c r="S116" s="15"/>
      <c r="T116" s="3"/>
      <c r="U116" s="15"/>
      <c r="V116" s="15"/>
      <c r="W116" s="15"/>
      <c r="X116" s="15"/>
      <c r="Y116" s="51"/>
      <c r="Z116" s="12"/>
      <c r="AA116" s="15"/>
      <c r="AB116" s="15"/>
      <c r="AC116" s="15"/>
      <c r="AE116" s="15"/>
      <c r="AF116" s="51"/>
      <c r="AG116" s="15"/>
      <c r="AH116" s="3"/>
      <c r="AI116" s="3"/>
      <c r="AJ116" s="51"/>
      <c r="AK116" s="51"/>
      <c r="AL116" s="51"/>
      <c r="AM116" s="51"/>
      <c r="AN116" s="51"/>
      <c r="AO116" s="51"/>
      <c r="AP116" s="3"/>
      <c r="AQ116" s="3"/>
    </row>
    <row r="117" spans="10:43">
      <c r="J117" s="15"/>
      <c r="K117" s="15"/>
      <c r="L117" s="15"/>
      <c r="M117" s="15"/>
      <c r="Q117" s="3"/>
      <c r="R117" s="3"/>
      <c r="S117" s="15"/>
      <c r="T117" s="3"/>
      <c r="U117" s="15"/>
      <c r="V117" s="15"/>
      <c r="W117" s="15"/>
      <c r="X117" s="15"/>
      <c r="Y117" s="51"/>
      <c r="Z117" s="12"/>
      <c r="AA117" s="15"/>
      <c r="AB117" s="15"/>
      <c r="AC117" s="15"/>
      <c r="AE117" s="15"/>
      <c r="AF117" s="51"/>
      <c r="AG117" s="15"/>
      <c r="AH117" s="3"/>
      <c r="AI117" s="3"/>
      <c r="AJ117" s="51"/>
      <c r="AK117" s="51"/>
      <c r="AL117" s="51"/>
      <c r="AM117" s="51"/>
      <c r="AN117" s="51"/>
      <c r="AO117" s="51"/>
      <c r="AP117" s="3"/>
      <c r="AQ117" s="3"/>
    </row>
    <row r="118" spans="10:43">
      <c r="J118" s="15"/>
      <c r="K118" s="15"/>
      <c r="L118" s="15"/>
      <c r="M118" s="15"/>
      <c r="Q118" s="3"/>
      <c r="R118" s="3"/>
      <c r="S118" s="15"/>
      <c r="T118" s="3"/>
      <c r="U118" s="15"/>
      <c r="V118" s="15"/>
      <c r="W118" s="15"/>
      <c r="X118" s="15"/>
      <c r="Y118" s="51"/>
      <c r="Z118" s="12"/>
      <c r="AA118" s="15"/>
      <c r="AB118" s="15"/>
      <c r="AC118" s="15"/>
      <c r="AE118" s="15"/>
      <c r="AF118" s="51"/>
      <c r="AG118" s="15"/>
      <c r="AH118" s="3"/>
      <c r="AI118" s="3"/>
      <c r="AJ118" s="51"/>
      <c r="AK118" s="51"/>
      <c r="AL118" s="51"/>
      <c r="AM118" s="51"/>
      <c r="AN118" s="51"/>
      <c r="AO118" s="51"/>
      <c r="AP118" s="3"/>
      <c r="AQ118" s="3"/>
    </row>
    <row r="119" spans="10:43">
      <c r="J119" s="15"/>
      <c r="K119" s="15"/>
      <c r="L119" s="15"/>
      <c r="M119" s="15"/>
      <c r="Q119" s="3"/>
      <c r="R119" s="3"/>
      <c r="S119" s="15"/>
      <c r="T119" s="3"/>
      <c r="U119" s="15"/>
      <c r="V119" s="15"/>
      <c r="W119" s="15"/>
      <c r="X119" s="15"/>
      <c r="Y119" s="51"/>
      <c r="Z119" s="12"/>
      <c r="AA119" s="15"/>
      <c r="AB119" s="15"/>
      <c r="AC119" s="15"/>
      <c r="AE119" s="15"/>
      <c r="AF119" s="51"/>
      <c r="AG119" s="15"/>
      <c r="AH119" s="3"/>
      <c r="AI119" s="3"/>
      <c r="AJ119" s="51"/>
      <c r="AK119" s="51"/>
      <c r="AL119" s="51"/>
      <c r="AM119" s="51"/>
      <c r="AN119" s="51"/>
      <c r="AO119" s="51"/>
      <c r="AP119" s="3"/>
      <c r="AQ119" s="3"/>
    </row>
    <row r="120" spans="10:43">
      <c r="J120" s="15"/>
      <c r="K120" s="15"/>
      <c r="L120" s="15"/>
      <c r="M120" s="15"/>
      <c r="Q120" s="3"/>
      <c r="R120" s="3"/>
      <c r="S120" s="15"/>
      <c r="T120" s="3"/>
      <c r="U120" s="15"/>
      <c r="V120" s="15"/>
      <c r="W120" s="15"/>
      <c r="X120" s="15"/>
      <c r="Y120" s="51"/>
      <c r="Z120" s="12"/>
      <c r="AA120" s="15"/>
      <c r="AB120" s="15"/>
      <c r="AC120" s="15"/>
      <c r="AE120" s="15"/>
      <c r="AF120" s="51"/>
      <c r="AG120" s="15"/>
      <c r="AH120" s="3"/>
      <c r="AI120" s="3"/>
      <c r="AJ120" s="51"/>
      <c r="AK120" s="51"/>
      <c r="AL120" s="51"/>
      <c r="AM120" s="51"/>
      <c r="AN120" s="51"/>
      <c r="AO120" s="51"/>
      <c r="AP120" s="3"/>
      <c r="AQ120" s="3"/>
    </row>
    <row r="121" spans="10:43">
      <c r="J121" s="15"/>
      <c r="K121" s="15"/>
      <c r="L121" s="15"/>
      <c r="M121" s="15"/>
      <c r="Q121" s="3"/>
      <c r="R121" s="3"/>
      <c r="S121" s="15"/>
      <c r="T121" s="3"/>
      <c r="U121" s="15"/>
      <c r="V121" s="15"/>
      <c r="W121" s="15"/>
      <c r="X121" s="15"/>
      <c r="Y121" s="51"/>
      <c r="Z121" s="12"/>
      <c r="AA121" s="15"/>
      <c r="AB121" s="15"/>
      <c r="AC121" s="15"/>
      <c r="AE121" s="15"/>
      <c r="AF121" s="51"/>
      <c r="AG121" s="15"/>
      <c r="AH121" s="3"/>
      <c r="AI121" s="3"/>
      <c r="AJ121" s="51"/>
      <c r="AK121" s="51"/>
      <c r="AL121" s="51"/>
      <c r="AM121" s="51"/>
      <c r="AN121" s="51"/>
      <c r="AO121" s="51"/>
      <c r="AP121" s="3"/>
      <c r="AQ121" s="3"/>
    </row>
    <row r="122" spans="10:43">
      <c r="J122" s="15"/>
      <c r="K122" s="15"/>
      <c r="L122" s="15"/>
      <c r="M122" s="15"/>
      <c r="Q122" s="3"/>
      <c r="R122" s="3"/>
      <c r="S122" s="15"/>
      <c r="T122" s="3"/>
      <c r="U122" s="15"/>
      <c r="V122" s="15"/>
      <c r="W122" s="15"/>
      <c r="X122" s="15"/>
      <c r="Y122" s="51"/>
      <c r="Z122" s="12"/>
      <c r="AA122" s="15"/>
      <c r="AB122" s="15"/>
      <c r="AC122" s="15"/>
      <c r="AE122" s="15"/>
      <c r="AF122" s="51"/>
      <c r="AG122" s="15"/>
      <c r="AH122" s="3"/>
      <c r="AI122" s="3"/>
      <c r="AJ122" s="51"/>
      <c r="AK122" s="51"/>
      <c r="AL122" s="51"/>
      <c r="AM122" s="51"/>
      <c r="AN122" s="51"/>
      <c r="AO122" s="51"/>
      <c r="AP122" s="3"/>
      <c r="AQ122" s="3"/>
    </row>
    <row r="123" spans="10:43">
      <c r="J123" s="15"/>
      <c r="K123" s="15"/>
      <c r="L123" s="15"/>
      <c r="M123" s="15"/>
      <c r="Q123" s="3"/>
      <c r="R123" s="3"/>
      <c r="S123" s="15"/>
      <c r="T123" s="3"/>
      <c r="U123" s="15"/>
      <c r="V123" s="15"/>
      <c r="W123" s="15"/>
      <c r="X123" s="15"/>
      <c r="Y123" s="51"/>
      <c r="Z123" s="12"/>
      <c r="AA123" s="15"/>
      <c r="AB123" s="15"/>
      <c r="AC123" s="15"/>
      <c r="AE123" s="15"/>
      <c r="AF123" s="51"/>
      <c r="AG123" s="15"/>
      <c r="AH123" s="3"/>
      <c r="AI123" s="3"/>
      <c r="AJ123" s="51"/>
      <c r="AK123" s="51"/>
      <c r="AL123" s="51"/>
      <c r="AM123" s="51"/>
      <c r="AN123" s="51"/>
      <c r="AO123" s="51"/>
      <c r="AP123" s="3"/>
      <c r="AQ123" s="3"/>
    </row>
    <row r="124" spans="10:43">
      <c r="J124" s="15"/>
      <c r="K124" s="15"/>
      <c r="L124" s="15"/>
      <c r="M124" s="15"/>
      <c r="Q124" s="3"/>
      <c r="R124" s="3"/>
      <c r="S124" s="15"/>
      <c r="T124" s="3"/>
      <c r="U124" s="15"/>
      <c r="V124" s="15"/>
      <c r="W124" s="15"/>
      <c r="X124" s="15"/>
      <c r="Y124" s="51"/>
      <c r="Z124" s="12"/>
      <c r="AA124" s="15"/>
      <c r="AB124" s="15"/>
      <c r="AC124" s="15"/>
      <c r="AE124" s="15"/>
      <c r="AF124" s="51"/>
      <c r="AG124" s="15"/>
      <c r="AH124" s="3"/>
      <c r="AI124" s="3"/>
      <c r="AJ124" s="51"/>
      <c r="AK124" s="51"/>
      <c r="AL124" s="51"/>
      <c r="AM124" s="51"/>
      <c r="AN124" s="51"/>
      <c r="AO124" s="51"/>
      <c r="AP124" s="3"/>
      <c r="AQ124" s="3"/>
    </row>
    <row r="125" spans="10:43">
      <c r="J125" s="15"/>
      <c r="K125" s="15"/>
      <c r="L125" s="15"/>
      <c r="M125" s="15"/>
      <c r="Q125" s="3"/>
      <c r="R125" s="3"/>
      <c r="S125" s="15"/>
      <c r="T125" s="3"/>
      <c r="U125" s="15"/>
      <c r="V125" s="15"/>
      <c r="W125" s="15"/>
      <c r="X125" s="15"/>
      <c r="Y125" s="51"/>
      <c r="Z125" s="12"/>
      <c r="AA125" s="15"/>
      <c r="AB125" s="15"/>
      <c r="AC125" s="15"/>
      <c r="AE125" s="15"/>
      <c r="AF125" s="51"/>
      <c r="AG125" s="15"/>
      <c r="AH125" s="3"/>
      <c r="AI125" s="3"/>
      <c r="AJ125" s="51"/>
      <c r="AK125" s="51"/>
      <c r="AL125" s="51"/>
      <c r="AM125" s="51"/>
      <c r="AN125" s="51"/>
      <c r="AO125" s="51"/>
      <c r="AP125" s="3"/>
      <c r="AQ125" s="3"/>
    </row>
    <row r="126" spans="10:43">
      <c r="J126" s="15"/>
      <c r="K126" s="15"/>
      <c r="L126" s="15"/>
      <c r="M126" s="15"/>
      <c r="Q126" s="3"/>
      <c r="R126" s="3"/>
      <c r="S126" s="15"/>
      <c r="T126" s="3"/>
      <c r="U126" s="15"/>
      <c r="V126" s="15"/>
      <c r="W126" s="15"/>
      <c r="X126" s="15"/>
      <c r="Y126" s="51"/>
      <c r="Z126" s="12"/>
      <c r="AA126" s="15"/>
      <c r="AB126" s="15"/>
      <c r="AC126" s="15"/>
      <c r="AE126" s="15"/>
      <c r="AF126" s="51"/>
      <c r="AG126" s="15"/>
      <c r="AH126" s="3"/>
      <c r="AI126" s="3"/>
      <c r="AJ126" s="51"/>
      <c r="AK126" s="51"/>
      <c r="AL126" s="51"/>
      <c r="AM126" s="51"/>
      <c r="AN126" s="51"/>
      <c r="AO126" s="51"/>
      <c r="AP126" s="3"/>
      <c r="AQ126" s="3"/>
    </row>
    <row r="127" spans="10:43">
      <c r="J127" s="15"/>
      <c r="K127" s="15"/>
      <c r="L127" s="15"/>
      <c r="M127" s="15"/>
      <c r="Q127" s="3"/>
      <c r="R127" s="3"/>
      <c r="S127" s="15"/>
      <c r="T127" s="3"/>
      <c r="U127" s="15"/>
      <c r="V127" s="15"/>
      <c r="W127" s="15"/>
      <c r="X127" s="15"/>
      <c r="Y127" s="51"/>
      <c r="Z127" s="12"/>
      <c r="AA127" s="15"/>
      <c r="AB127" s="15"/>
      <c r="AC127" s="15"/>
      <c r="AE127" s="15"/>
      <c r="AF127" s="51"/>
      <c r="AG127" s="15"/>
      <c r="AH127" s="3"/>
      <c r="AI127" s="3"/>
      <c r="AJ127" s="51"/>
      <c r="AK127" s="51"/>
      <c r="AL127" s="51"/>
      <c r="AM127" s="51"/>
      <c r="AN127" s="51"/>
      <c r="AO127" s="51"/>
      <c r="AP127" s="3"/>
      <c r="AQ127" s="3"/>
    </row>
    <row r="128" spans="10:43">
      <c r="J128" s="15"/>
      <c r="K128" s="15"/>
      <c r="L128" s="15"/>
      <c r="M128" s="15"/>
      <c r="Q128" s="3"/>
      <c r="R128" s="3"/>
      <c r="S128" s="15"/>
      <c r="T128" s="3"/>
      <c r="U128" s="15"/>
      <c r="V128" s="15"/>
      <c r="W128" s="15"/>
      <c r="X128" s="15"/>
      <c r="Y128" s="51"/>
      <c r="Z128" s="12"/>
      <c r="AA128" s="15"/>
      <c r="AB128" s="15"/>
      <c r="AC128" s="15"/>
      <c r="AE128" s="15"/>
      <c r="AF128" s="51"/>
      <c r="AG128" s="15"/>
      <c r="AH128" s="3"/>
      <c r="AI128" s="3"/>
      <c r="AJ128" s="51"/>
      <c r="AK128" s="51"/>
      <c r="AL128" s="51"/>
      <c r="AM128" s="51"/>
      <c r="AN128" s="51"/>
      <c r="AO128" s="51"/>
      <c r="AP128" s="3"/>
      <c r="AQ128" s="3"/>
    </row>
    <row r="129" spans="10:43">
      <c r="J129" s="15"/>
      <c r="K129" s="15"/>
      <c r="L129" s="15"/>
      <c r="M129" s="15"/>
      <c r="Q129" s="3"/>
      <c r="R129" s="3"/>
      <c r="S129" s="15"/>
      <c r="T129" s="3"/>
      <c r="U129" s="15"/>
      <c r="V129" s="15"/>
      <c r="W129" s="15"/>
      <c r="X129" s="15"/>
      <c r="Y129" s="51"/>
      <c r="Z129" s="12"/>
      <c r="AA129" s="15"/>
      <c r="AB129" s="15"/>
      <c r="AC129" s="15"/>
      <c r="AE129" s="15"/>
      <c r="AF129" s="51"/>
      <c r="AG129" s="15"/>
      <c r="AH129" s="3"/>
      <c r="AI129" s="3"/>
      <c r="AJ129" s="51"/>
      <c r="AK129" s="51"/>
      <c r="AL129" s="51"/>
      <c r="AM129" s="51"/>
      <c r="AN129" s="51"/>
      <c r="AO129" s="51"/>
      <c r="AP129" s="3"/>
      <c r="AQ129" s="3"/>
    </row>
    <row r="130" spans="10:43">
      <c r="J130" s="15"/>
      <c r="K130" s="15"/>
      <c r="L130" s="15"/>
      <c r="M130" s="15"/>
      <c r="Q130" s="3"/>
      <c r="R130" s="3"/>
      <c r="S130" s="15"/>
      <c r="T130" s="3"/>
      <c r="U130" s="15"/>
      <c r="V130" s="15"/>
      <c r="W130" s="15"/>
      <c r="X130" s="15"/>
      <c r="Y130" s="51"/>
      <c r="Z130" s="12"/>
      <c r="AA130" s="15"/>
      <c r="AB130" s="15"/>
      <c r="AC130" s="15"/>
      <c r="AE130" s="15"/>
      <c r="AF130" s="51"/>
      <c r="AG130" s="15"/>
      <c r="AH130" s="3"/>
      <c r="AI130" s="3"/>
      <c r="AJ130" s="51"/>
      <c r="AK130" s="51"/>
      <c r="AL130" s="51"/>
      <c r="AM130" s="51"/>
      <c r="AN130" s="51"/>
      <c r="AO130" s="51"/>
      <c r="AP130" s="3"/>
      <c r="AQ130" s="3"/>
    </row>
    <row r="131" spans="10:43">
      <c r="J131" s="15"/>
      <c r="K131" s="15"/>
      <c r="L131" s="15"/>
      <c r="M131" s="15"/>
      <c r="Q131" s="3"/>
      <c r="R131" s="3"/>
      <c r="S131" s="15"/>
      <c r="T131" s="3"/>
      <c r="U131" s="15"/>
      <c r="V131" s="15"/>
      <c r="W131" s="15"/>
      <c r="X131" s="15"/>
      <c r="Y131" s="51"/>
      <c r="Z131" s="12"/>
      <c r="AA131" s="15"/>
      <c r="AB131" s="15"/>
      <c r="AC131" s="15"/>
      <c r="AE131" s="15"/>
      <c r="AF131" s="51"/>
      <c r="AG131" s="15"/>
      <c r="AH131" s="3"/>
      <c r="AI131" s="3"/>
      <c r="AJ131" s="51"/>
      <c r="AK131" s="51"/>
      <c r="AL131" s="51"/>
      <c r="AM131" s="51"/>
      <c r="AN131" s="51"/>
      <c r="AO131" s="51"/>
      <c r="AP131" s="3"/>
      <c r="AQ131" s="3"/>
    </row>
    <row r="132" spans="10:43">
      <c r="J132" s="15"/>
      <c r="K132" s="15"/>
      <c r="L132" s="15"/>
      <c r="M132" s="15"/>
      <c r="Q132" s="3"/>
      <c r="R132" s="3"/>
      <c r="S132" s="15"/>
      <c r="T132" s="3"/>
      <c r="U132" s="15"/>
      <c r="V132" s="15"/>
      <c r="W132" s="15"/>
      <c r="X132" s="15"/>
      <c r="Y132" s="51"/>
      <c r="Z132" s="12"/>
      <c r="AA132" s="15"/>
      <c r="AB132" s="15"/>
      <c r="AC132" s="15"/>
      <c r="AE132" s="15"/>
      <c r="AF132" s="51"/>
      <c r="AG132" s="15"/>
      <c r="AH132" s="3"/>
      <c r="AI132" s="3"/>
      <c r="AJ132" s="51"/>
      <c r="AK132" s="51"/>
      <c r="AL132" s="51"/>
      <c r="AM132" s="51"/>
      <c r="AN132" s="51"/>
      <c r="AO132" s="51"/>
      <c r="AP132" s="3"/>
      <c r="AQ132" s="3"/>
    </row>
    <row r="133" spans="10:43">
      <c r="J133" s="15"/>
      <c r="K133" s="15"/>
      <c r="L133" s="15"/>
      <c r="M133" s="15"/>
      <c r="Q133" s="3"/>
      <c r="R133" s="3"/>
      <c r="S133" s="15"/>
      <c r="T133" s="3"/>
      <c r="U133" s="15"/>
      <c r="V133" s="15"/>
      <c r="W133" s="15"/>
      <c r="X133" s="15"/>
      <c r="Y133" s="51"/>
      <c r="Z133" s="12"/>
      <c r="AA133" s="15"/>
      <c r="AB133" s="15"/>
      <c r="AC133" s="15"/>
      <c r="AE133" s="15"/>
      <c r="AF133" s="51"/>
      <c r="AG133" s="15"/>
      <c r="AH133" s="3"/>
      <c r="AI133" s="3"/>
      <c r="AJ133" s="51"/>
      <c r="AK133" s="51"/>
      <c r="AL133" s="51"/>
      <c r="AM133" s="51"/>
      <c r="AN133" s="51"/>
      <c r="AO133" s="51"/>
      <c r="AP133" s="3"/>
      <c r="AQ133" s="3"/>
    </row>
    <row r="134" spans="10:43">
      <c r="J134" s="15"/>
      <c r="K134" s="15"/>
      <c r="L134" s="15"/>
      <c r="M134" s="15"/>
      <c r="Q134" s="3"/>
      <c r="R134" s="3"/>
      <c r="S134" s="15"/>
      <c r="T134" s="3"/>
      <c r="U134" s="15"/>
      <c r="V134" s="15"/>
      <c r="W134" s="15"/>
      <c r="X134" s="15"/>
      <c r="Y134" s="51"/>
      <c r="Z134" s="12"/>
      <c r="AA134" s="15"/>
      <c r="AB134" s="15"/>
      <c r="AC134" s="15"/>
      <c r="AE134" s="15"/>
      <c r="AF134" s="51"/>
      <c r="AG134" s="15"/>
      <c r="AH134" s="3"/>
      <c r="AI134" s="3"/>
      <c r="AJ134" s="51"/>
      <c r="AK134" s="51"/>
      <c r="AL134" s="51"/>
      <c r="AM134" s="51"/>
      <c r="AN134" s="51"/>
      <c r="AO134" s="51"/>
      <c r="AP134" s="3"/>
      <c r="AQ134" s="3"/>
    </row>
    <row r="135" spans="10:43">
      <c r="J135" s="15"/>
      <c r="K135" s="15"/>
      <c r="L135" s="15"/>
      <c r="M135" s="15"/>
      <c r="Q135" s="3"/>
      <c r="R135" s="3"/>
      <c r="S135" s="15"/>
      <c r="T135" s="3"/>
      <c r="U135" s="15"/>
      <c r="V135" s="15"/>
      <c r="W135" s="15"/>
      <c r="X135" s="15"/>
      <c r="Y135" s="51"/>
      <c r="Z135" s="12"/>
      <c r="AA135" s="15"/>
      <c r="AB135" s="15"/>
      <c r="AC135" s="15"/>
      <c r="AE135" s="15"/>
      <c r="AF135" s="51"/>
      <c r="AG135" s="15"/>
      <c r="AH135" s="3"/>
      <c r="AI135" s="3"/>
      <c r="AJ135" s="51"/>
      <c r="AK135" s="51"/>
      <c r="AL135" s="51"/>
      <c r="AM135" s="51"/>
      <c r="AN135" s="51"/>
      <c r="AO135" s="51"/>
      <c r="AP135" s="3"/>
      <c r="AQ135" s="3"/>
    </row>
    <row r="136" spans="10:43">
      <c r="J136" s="15"/>
      <c r="K136" s="15"/>
      <c r="L136" s="15"/>
      <c r="M136" s="15"/>
      <c r="Q136" s="3"/>
      <c r="R136" s="3"/>
      <c r="S136" s="15"/>
      <c r="T136" s="3"/>
      <c r="U136" s="15"/>
      <c r="V136" s="15"/>
      <c r="W136" s="15"/>
      <c r="X136" s="15"/>
      <c r="Y136" s="51"/>
      <c r="Z136" s="12"/>
      <c r="AA136" s="15"/>
      <c r="AB136" s="15"/>
      <c r="AC136" s="15"/>
      <c r="AE136" s="15"/>
      <c r="AF136" s="51"/>
      <c r="AG136" s="15"/>
      <c r="AH136" s="3"/>
      <c r="AI136" s="3"/>
      <c r="AJ136" s="51"/>
      <c r="AK136" s="51"/>
      <c r="AL136" s="51"/>
      <c r="AM136" s="51"/>
      <c r="AN136" s="51"/>
      <c r="AO136" s="51"/>
      <c r="AP136" s="3"/>
      <c r="AQ136" s="3"/>
    </row>
    <row r="137" spans="10:43">
      <c r="J137" s="15"/>
      <c r="K137" s="15"/>
      <c r="L137" s="15"/>
      <c r="M137" s="15"/>
      <c r="Q137" s="3"/>
      <c r="R137" s="3"/>
      <c r="S137" s="15"/>
      <c r="T137" s="3"/>
      <c r="U137" s="15"/>
      <c r="V137" s="15"/>
      <c r="W137" s="15"/>
      <c r="X137" s="15"/>
      <c r="Y137" s="51"/>
      <c r="Z137" s="12"/>
      <c r="AA137" s="15"/>
      <c r="AB137" s="15"/>
      <c r="AC137" s="15"/>
      <c r="AE137" s="15"/>
      <c r="AF137" s="51"/>
      <c r="AG137" s="15"/>
      <c r="AH137" s="3"/>
      <c r="AI137" s="3"/>
      <c r="AJ137" s="51"/>
      <c r="AK137" s="51"/>
      <c r="AL137" s="51"/>
      <c r="AM137" s="51"/>
      <c r="AN137" s="51"/>
      <c r="AO137" s="51"/>
      <c r="AP137" s="3"/>
      <c r="AQ137" s="3"/>
    </row>
    <row r="138" spans="10:43">
      <c r="J138" s="15"/>
      <c r="K138" s="15"/>
      <c r="L138" s="15"/>
      <c r="M138" s="15"/>
      <c r="Q138" s="3"/>
      <c r="R138" s="3"/>
      <c r="S138" s="15"/>
      <c r="T138" s="3"/>
      <c r="U138" s="15"/>
      <c r="V138" s="15"/>
      <c r="W138" s="15"/>
      <c r="X138" s="15"/>
      <c r="Y138" s="51"/>
      <c r="Z138" s="12"/>
      <c r="AA138" s="15"/>
      <c r="AB138" s="15"/>
      <c r="AC138" s="15"/>
      <c r="AE138" s="15"/>
      <c r="AF138" s="51"/>
      <c r="AG138" s="15"/>
      <c r="AH138" s="3"/>
      <c r="AI138" s="3"/>
      <c r="AJ138" s="51"/>
      <c r="AK138" s="51"/>
      <c r="AL138" s="51"/>
      <c r="AM138" s="51"/>
      <c r="AN138" s="51"/>
      <c r="AO138" s="51"/>
      <c r="AP138" s="3"/>
      <c r="AQ138" s="3"/>
    </row>
    <row r="139" spans="10:43">
      <c r="J139" s="15"/>
      <c r="K139" s="15"/>
      <c r="L139" s="15"/>
      <c r="M139" s="15"/>
      <c r="Q139" s="3"/>
      <c r="R139" s="3"/>
      <c r="S139" s="15"/>
      <c r="T139" s="3"/>
      <c r="U139" s="15"/>
      <c r="V139" s="15"/>
      <c r="W139" s="15"/>
      <c r="X139" s="15"/>
      <c r="Y139" s="51"/>
      <c r="Z139" s="12"/>
      <c r="AA139" s="15"/>
      <c r="AB139" s="15"/>
      <c r="AC139" s="15"/>
      <c r="AE139" s="15"/>
      <c r="AF139" s="51"/>
      <c r="AG139" s="15"/>
      <c r="AH139" s="3"/>
      <c r="AI139" s="3"/>
      <c r="AJ139" s="51"/>
      <c r="AK139" s="51"/>
      <c r="AL139" s="51"/>
      <c r="AM139" s="51"/>
      <c r="AN139" s="51"/>
      <c r="AO139" s="51"/>
      <c r="AP139" s="3"/>
      <c r="AQ139" s="3"/>
    </row>
    <row r="140" spans="10:43">
      <c r="J140" s="15"/>
      <c r="K140" s="15"/>
      <c r="L140" s="15"/>
      <c r="M140" s="15"/>
      <c r="Q140" s="3"/>
      <c r="R140" s="3"/>
      <c r="S140" s="15"/>
      <c r="T140" s="3"/>
      <c r="U140" s="15"/>
      <c r="V140" s="15"/>
      <c r="W140" s="15"/>
      <c r="X140" s="15"/>
      <c r="Y140" s="51"/>
      <c r="Z140" s="12"/>
      <c r="AA140" s="15"/>
      <c r="AB140" s="15"/>
      <c r="AC140" s="15"/>
      <c r="AE140" s="15"/>
      <c r="AF140" s="51"/>
      <c r="AG140" s="15"/>
      <c r="AH140" s="3"/>
      <c r="AI140" s="3"/>
      <c r="AJ140" s="51"/>
      <c r="AK140" s="51"/>
      <c r="AL140" s="51"/>
      <c r="AM140" s="51"/>
      <c r="AN140" s="51"/>
      <c r="AO140" s="51"/>
      <c r="AP140" s="3"/>
      <c r="AQ140" s="3"/>
    </row>
    <row r="141" spans="10:43">
      <c r="J141" s="15"/>
      <c r="K141" s="15"/>
      <c r="L141" s="15"/>
      <c r="M141" s="15"/>
      <c r="Q141" s="3"/>
      <c r="R141" s="3"/>
      <c r="S141" s="15"/>
      <c r="T141" s="3"/>
      <c r="U141" s="15"/>
      <c r="V141" s="15"/>
      <c r="W141" s="15"/>
      <c r="X141" s="15"/>
      <c r="Y141" s="51"/>
      <c r="Z141" s="12"/>
      <c r="AA141" s="15"/>
      <c r="AB141" s="15"/>
      <c r="AC141" s="15"/>
      <c r="AE141" s="15"/>
      <c r="AF141" s="51"/>
      <c r="AG141" s="15"/>
      <c r="AH141" s="3"/>
      <c r="AI141" s="3"/>
      <c r="AJ141" s="51"/>
      <c r="AK141" s="51"/>
      <c r="AL141" s="51"/>
      <c r="AM141" s="51"/>
      <c r="AN141" s="51"/>
      <c r="AO141" s="51"/>
      <c r="AP141" s="3"/>
      <c r="AQ141" s="3"/>
    </row>
    <row r="142" spans="10:43">
      <c r="J142" s="15"/>
      <c r="K142" s="15"/>
      <c r="L142" s="15"/>
      <c r="M142" s="15"/>
      <c r="Q142" s="3"/>
      <c r="R142" s="3"/>
      <c r="S142" s="15"/>
      <c r="T142" s="3"/>
      <c r="U142" s="15"/>
      <c r="V142" s="15"/>
      <c r="W142" s="15"/>
      <c r="X142" s="15"/>
      <c r="Y142" s="51"/>
      <c r="Z142" s="12"/>
      <c r="AA142" s="15"/>
      <c r="AB142" s="15"/>
      <c r="AC142" s="15"/>
      <c r="AE142" s="15"/>
      <c r="AF142" s="51"/>
      <c r="AG142" s="15"/>
      <c r="AH142" s="3"/>
      <c r="AI142" s="3"/>
      <c r="AJ142" s="51"/>
      <c r="AK142" s="51"/>
      <c r="AL142" s="51"/>
      <c r="AM142" s="51"/>
      <c r="AN142" s="51"/>
      <c r="AO142" s="51"/>
      <c r="AP142" s="3"/>
      <c r="AQ142" s="3"/>
    </row>
    <row r="143" spans="10:43">
      <c r="J143" s="15"/>
      <c r="K143" s="15"/>
      <c r="L143" s="15"/>
      <c r="M143" s="15"/>
      <c r="Q143" s="3"/>
      <c r="R143" s="3"/>
      <c r="S143" s="15"/>
      <c r="T143" s="3"/>
      <c r="U143" s="15"/>
      <c r="V143" s="15"/>
      <c r="W143" s="15"/>
      <c r="X143" s="15"/>
      <c r="Y143" s="51"/>
      <c r="Z143" s="12"/>
      <c r="AA143" s="15"/>
      <c r="AB143" s="15"/>
      <c r="AC143" s="15"/>
      <c r="AE143" s="15"/>
      <c r="AF143" s="51"/>
      <c r="AG143" s="15"/>
      <c r="AH143" s="3"/>
      <c r="AI143" s="3"/>
      <c r="AJ143" s="51"/>
      <c r="AK143" s="51"/>
      <c r="AL143" s="51"/>
      <c r="AM143" s="51"/>
      <c r="AN143" s="51"/>
      <c r="AO143" s="51"/>
      <c r="AP143" s="3"/>
      <c r="AQ143" s="3"/>
    </row>
    <row r="144" spans="10:43">
      <c r="J144" s="15"/>
      <c r="K144" s="15"/>
      <c r="L144" s="15"/>
      <c r="M144" s="15"/>
      <c r="Q144" s="3"/>
      <c r="R144" s="3"/>
      <c r="S144" s="15"/>
      <c r="T144" s="3"/>
      <c r="U144" s="15"/>
      <c r="V144" s="15"/>
      <c r="W144" s="15"/>
      <c r="X144" s="15"/>
      <c r="Y144" s="51"/>
      <c r="Z144" s="12"/>
      <c r="AA144" s="15"/>
      <c r="AB144" s="15"/>
      <c r="AC144" s="15"/>
      <c r="AE144" s="15"/>
      <c r="AF144" s="51"/>
      <c r="AG144" s="15"/>
      <c r="AH144" s="3"/>
      <c r="AI144" s="3"/>
      <c r="AJ144" s="51"/>
      <c r="AK144" s="51"/>
      <c r="AL144" s="51"/>
      <c r="AM144" s="51"/>
      <c r="AN144" s="51"/>
      <c r="AO144" s="51"/>
      <c r="AP144" s="3"/>
      <c r="AQ144" s="3"/>
    </row>
    <row r="145" spans="10:44">
      <c r="J145" s="15"/>
      <c r="K145" s="15"/>
      <c r="L145" s="15"/>
      <c r="M145" s="15"/>
      <c r="Q145" s="3"/>
      <c r="R145" s="3"/>
      <c r="S145" s="15"/>
      <c r="T145" s="3"/>
      <c r="U145" s="15"/>
      <c r="V145" s="15"/>
      <c r="W145" s="15"/>
      <c r="X145" s="15"/>
      <c r="Y145" s="51"/>
      <c r="Z145" s="12"/>
      <c r="AA145" s="15"/>
      <c r="AB145" s="15"/>
      <c r="AC145" s="15"/>
      <c r="AE145" s="15"/>
      <c r="AF145" s="51"/>
      <c r="AG145" s="15"/>
      <c r="AH145" s="3"/>
      <c r="AI145" s="3"/>
      <c r="AJ145" s="51"/>
      <c r="AK145" s="51"/>
      <c r="AL145" s="51"/>
      <c r="AM145" s="51"/>
      <c r="AN145" s="51"/>
      <c r="AO145" s="51"/>
      <c r="AP145" s="3"/>
      <c r="AQ145" s="3"/>
    </row>
    <row r="146" spans="10:44">
      <c r="J146" s="15"/>
      <c r="K146" s="15"/>
      <c r="L146" s="15"/>
      <c r="M146" s="15"/>
      <c r="Q146" s="3"/>
      <c r="R146" s="3"/>
      <c r="S146" s="15"/>
      <c r="T146" s="3"/>
      <c r="U146" s="15"/>
      <c r="V146" s="15"/>
      <c r="W146" s="15"/>
      <c r="X146" s="15"/>
      <c r="Y146" s="51"/>
      <c r="Z146" s="12"/>
      <c r="AA146" s="15"/>
      <c r="AB146" s="15"/>
      <c r="AC146" s="15"/>
      <c r="AE146" s="15"/>
      <c r="AF146" s="51"/>
      <c r="AG146" s="15"/>
      <c r="AH146" s="3"/>
      <c r="AI146" s="3"/>
      <c r="AJ146" s="51"/>
      <c r="AK146" s="51"/>
      <c r="AL146" s="51"/>
      <c r="AM146" s="51"/>
      <c r="AN146" s="51"/>
      <c r="AO146" s="51"/>
      <c r="AP146" s="3"/>
      <c r="AQ146" s="3"/>
    </row>
    <row r="147" spans="10:44">
      <c r="J147" s="15"/>
      <c r="K147" s="15"/>
      <c r="L147" s="15"/>
      <c r="M147" s="15"/>
      <c r="Q147" s="3"/>
      <c r="R147" s="3"/>
      <c r="S147" s="15"/>
      <c r="T147" s="3"/>
      <c r="U147" s="15"/>
      <c r="V147" s="15"/>
      <c r="W147" s="15"/>
      <c r="X147" s="15"/>
      <c r="Y147" s="51"/>
      <c r="Z147" s="12"/>
      <c r="AA147" s="15"/>
      <c r="AB147" s="15"/>
      <c r="AC147" s="15"/>
      <c r="AE147" s="15"/>
      <c r="AF147" s="51"/>
      <c r="AG147" s="15"/>
      <c r="AH147" s="3"/>
      <c r="AI147" s="3"/>
      <c r="AJ147" s="51"/>
      <c r="AK147" s="51"/>
      <c r="AL147" s="51"/>
      <c r="AM147" s="51"/>
      <c r="AN147" s="51"/>
      <c r="AO147" s="51"/>
      <c r="AP147" s="3"/>
      <c r="AQ147" s="3"/>
    </row>
    <row r="148" spans="10:44">
      <c r="J148" s="15"/>
      <c r="K148" s="15"/>
      <c r="L148" s="15"/>
      <c r="M148" s="15"/>
      <c r="Q148" s="3"/>
      <c r="R148" s="3"/>
      <c r="S148" s="15"/>
      <c r="T148" s="3"/>
      <c r="U148" s="15"/>
      <c r="V148" s="15"/>
      <c r="W148" s="15"/>
      <c r="X148" s="15"/>
      <c r="Y148" s="51"/>
      <c r="Z148" s="12"/>
      <c r="AA148" s="15"/>
      <c r="AB148" s="15"/>
      <c r="AC148" s="15"/>
      <c r="AE148" s="15"/>
      <c r="AF148" s="51"/>
      <c r="AG148" s="15"/>
      <c r="AH148" s="3"/>
      <c r="AI148" s="3"/>
      <c r="AJ148" s="51"/>
      <c r="AK148" s="51"/>
      <c r="AL148" s="51"/>
      <c r="AM148" s="51"/>
      <c r="AN148" s="51"/>
      <c r="AO148" s="51"/>
      <c r="AP148" s="3"/>
      <c r="AQ148" s="3"/>
    </row>
    <row r="149" spans="10:44">
      <c r="J149" s="15"/>
      <c r="K149" s="15"/>
      <c r="L149" s="15"/>
      <c r="M149" s="15"/>
      <c r="Q149" s="3"/>
      <c r="R149" s="3"/>
      <c r="S149" s="15"/>
      <c r="T149" s="3"/>
      <c r="U149" s="15"/>
      <c r="V149" s="15"/>
      <c r="W149" s="15"/>
      <c r="X149" s="15"/>
      <c r="Y149" s="51"/>
      <c r="Z149" s="12"/>
      <c r="AA149" s="15"/>
      <c r="AB149" s="15"/>
      <c r="AC149" s="15"/>
      <c r="AE149" s="15"/>
      <c r="AF149" s="51"/>
      <c r="AG149" s="15"/>
      <c r="AH149" s="3"/>
      <c r="AI149" s="3"/>
      <c r="AJ149" s="51"/>
      <c r="AK149" s="51"/>
      <c r="AL149" s="51"/>
      <c r="AM149" s="51"/>
      <c r="AN149" s="51"/>
      <c r="AO149" s="51"/>
      <c r="AP149" s="3"/>
      <c r="AQ149" s="3"/>
      <c r="AR149" s="25"/>
    </row>
    <row r="150" spans="10:44">
      <c r="J150" s="15"/>
      <c r="K150" s="15"/>
      <c r="L150" s="15"/>
      <c r="M150" s="15"/>
      <c r="Q150" s="3"/>
      <c r="R150" s="3"/>
      <c r="S150" s="15"/>
      <c r="T150" s="3"/>
      <c r="U150" s="15"/>
      <c r="V150" s="15"/>
      <c r="W150" s="15"/>
      <c r="X150" s="15"/>
      <c r="Y150" s="51"/>
      <c r="Z150" s="12"/>
      <c r="AA150" s="15"/>
      <c r="AB150" s="15"/>
      <c r="AC150" s="15"/>
      <c r="AE150" s="15"/>
      <c r="AF150" s="51"/>
      <c r="AG150" s="15"/>
      <c r="AH150" s="3"/>
      <c r="AI150" s="3"/>
      <c r="AJ150" s="51"/>
      <c r="AK150" s="51"/>
      <c r="AL150" s="51"/>
      <c r="AM150" s="51"/>
      <c r="AN150" s="51"/>
      <c r="AO150" s="51"/>
      <c r="AP150" s="3"/>
      <c r="AQ150" s="3"/>
      <c r="AR150" s="25"/>
    </row>
    <row r="151" spans="10:44">
      <c r="J151" s="15"/>
      <c r="K151" s="15"/>
      <c r="L151" s="15"/>
      <c r="M151" s="15"/>
      <c r="Q151" s="3"/>
      <c r="R151" s="3"/>
      <c r="S151" s="15"/>
      <c r="T151" s="3"/>
      <c r="U151" s="15"/>
      <c r="V151" s="15"/>
      <c r="W151" s="15"/>
      <c r="X151" s="15"/>
      <c r="Y151" s="51"/>
      <c r="Z151" s="12"/>
      <c r="AA151" s="15"/>
      <c r="AB151" s="15"/>
      <c r="AC151" s="15"/>
      <c r="AE151" s="15"/>
      <c r="AF151" s="51"/>
      <c r="AG151" s="15"/>
      <c r="AH151" s="3"/>
      <c r="AI151" s="3"/>
      <c r="AJ151" s="51"/>
      <c r="AK151" s="51"/>
      <c r="AL151" s="51"/>
      <c r="AM151" s="51"/>
      <c r="AN151" s="51"/>
      <c r="AO151" s="51"/>
      <c r="AP151" s="3"/>
      <c r="AQ151" s="3"/>
      <c r="AR151" s="25"/>
    </row>
    <row r="152" spans="10:44">
      <c r="J152" s="15"/>
      <c r="K152" s="15"/>
      <c r="L152" s="15"/>
      <c r="M152" s="15"/>
      <c r="Q152" s="3"/>
      <c r="R152" s="3"/>
      <c r="S152" s="15"/>
      <c r="T152" s="3"/>
      <c r="U152" s="15"/>
      <c r="V152" s="15"/>
      <c r="W152" s="15"/>
      <c r="X152" s="15"/>
      <c r="Y152" s="51"/>
      <c r="Z152" s="12"/>
      <c r="AA152" s="15"/>
      <c r="AB152" s="15"/>
      <c r="AC152" s="15"/>
      <c r="AE152" s="15"/>
      <c r="AF152" s="51"/>
      <c r="AG152" s="15"/>
      <c r="AH152" s="3"/>
      <c r="AI152" s="3"/>
      <c r="AJ152" s="51"/>
      <c r="AK152" s="51"/>
      <c r="AL152" s="51"/>
      <c r="AM152" s="51"/>
      <c r="AN152" s="51"/>
      <c r="AO152" s="51"/>
      <c r="AP152" s="3"/>
      <c r="AQ152" s="3"/>
      <c r="AR152" s="25"/>
    </row>
    <row r="153" spans="10:44">
      <c r="J153" s="15"/>
      <c r="K153" s="15"/>
      <c r="L153" s="15"/>
      <c r="M153" s="15"/>
      <c r="Q153" s="3"/>
      <c r="R153" s="3"/>
      <c r="S153" s="15"/>
      <c r="T153" s="3"/>
      <c r="U153" s="15"/>
      <c r="V153" s="15"/>
      <c r="W153" s="15"/>
      <c r="X153" s="15"/>
      <c r="Y153" s="51"/>
      <c r="Z153" s="12"/>
      <c r="AA153" s="15"/>
      <c r="AB153" s="15"/>
      <c r="AC153" s="15"/>
      <c r="AE153" s="15"/>
      <c r="AF153" s="51"/>
      <c r="AG153" s="15"/>
      <c r="AH153" s="3"/>
      <c r="AI153" s="3"/>
      <c r="AJ153" s="51"/>
      <c r="AK153" s="51"/>
      <c r="AL153" s="51"/>
      <c r="AM153" s="51"/>
      <c r="AN153" s="51"/>
      <c r="AO153" s="51"/>
      <c r="AP153" s="3"/>
      <c r="AQ153" s="3"/>
      <c r="AR153" s="25"/>
    </row>
    <row r="154" spans="10:44" ht="12.75" customHeight="1">
      <c r="J154" s="15"/>
      <c r="K154" s="15"/>
      <c r="L154" s="15"/>
      <c r="M154" s="15"/>
      <c r="Q154" s="3"/>
      <c r="R154" s="3"/>
      <c r="S154" s="15"/>
      <c r="T154" s="3"/>
      <c r="U154" s="15"/>
      <c r="V154" s="15"/>
      <c r="W154" s="15"/>
      <c r="X154" s="15"/>
      <c r="Y154" s="51"/>
      <c r="Z154" s="12"/>
      <c r="AA154" s="15"/>
      <c r="AB154" s="15"/>
      <c r="AC154" s="15"/>
      <c r="AE154" s="15"/>
      <c r="AF154" s="51"/>
      <c r="AG154" s="15"/>
      <c r="AH154" s="3"/>
      <c r="AI154" s="3"/>
      <c r="AJ154" s="51"/>
      <c r="AK154" s="51"/>
      <c r="AL154" s="51"/>
      <c r="AM154" s="51"/>
      <c r="AN154" s="51"/>
      <c r="AO154" s="51"/>
      <c r="AP154" s="3"/>
      <c r="AQ154" s="3"/>
      <c r="AR154" s="25"/>
    </row>
    <row r="155" spans="10:44">
      <c r="J155" s="15"/>
      <c r="K155" s="15"/>
      <c r="L155" s="15"/>
      <c r="M155" s="15"/>
      <c r="Q155" s="3"/>
      <c r="R155" s="3"/>
      <c r="S155" s="15"/>
      <c r="T155" s="3"/>
      <c r="U155" s="15"/>
      <c r="V155" s="15"/>
      <c r="W155" s="15"/>
      <c r="X155" s="15"/>
      <c r="Y155" s="51"/>
      <c r="Z155" s="12"/>
      <c r="AA155" s="15"/>
      <c r="AB155" s="15"/>
      <c r="AC155" s="15"/>
      <c r="AE155" s="15"/>
      <c r="AF155" s="51"/>
      <c r="AG155" s="15"/>
      <c r="AH155" s="3"/>
      <c r="AI155" s="3"/>
      <c r="AJ155" s="51"/>
      <c r="AK155" s="51"/>
      <c r="AL155" s="51"/>
      <c r="AM155" s="51"/>
      <c r="AN155" s="51"/>
      <c r="AO155" s="51"/>
      <c r="AP155" s="3"/>
      <c r="AQ155" s="3"/>
      <c r="AR155" s="25"/>
    </row>
    <row r="156" spans="10:44">
      <c r="J156" s="15"/>
      <c r="K156" s="15"/>
      <c r="L156" s="15"/>
      <c r="M156" s="15"/>
      <c r="Q156" s="3"/>
      <c r="R156" s="3"/>
      <c r="S156" s="15"/>
      <c r="T156" s="3"/>
      <c r="U156" s="15"/>
      <c r="V156" s="15"/>
      <c r="W156" s="15"/>
      <c r="X156" s="15"/>
      <c r="Y156" s="51"/>
      <c r="Z156" s="12"/>
      <c r="AA156" s="15"/>
      <c r="AB156" s="15"/>
      <c r="AC156" s="15"/>
      <c r="AE156" s="15"/>
      <c r="AF156" s="51"/>
      <c r="AG156" s="15"/>
      <c r="AH156" s="3"/>
      <c r="AI156" s="3"/>
      <c r="AJ156" s="51"/>
      <c r="AK156" s="51"/>
      <c r="AL156" s="51"/>
      <c r="AM156" s="51"/>
      <c r="AN156" s="51"/>
      <c r="AO156" s="51"/>
      <c r="AP156" s="3"/>
      <c r="AQ156" s="3"/>
      <c r="AR156" s="25"/>
    </row>
    <row r="157" spans="10:44">
      <c r="J157" s="15"/>
      <c r="K157" s="15"/>
      <c r="L157" s="15"/>
      <c r="M157" s="15"/>
      <c r="Q157" s="3"/>
      <c r="R157" s="3"/>
      <c r="S157" s="15"/>
      <c r="T157" s="3"/>
      <c r="U157" s="15"/>
      <c r="V157" s="15"/>
      <c r="W157" s="15"/>
      <c r="X157" s="15"/>
      <c r="Y157" s="51"/>
      <c r="Z157" s="12"/>
      <c r="AA157" s="15"/>
      <c r="AB157" s="15"/>
      <c r="AC157" s="15"/>
      <c r="AE157" s="15"/>
      <c r="AF157" s="51"/>
      <c r="AG157" s="15"/>
      <c r="AH157" s="3"/>
      <c r="AI157" s="3"/>
      <c r="AJ157" s="51"/>
      <c r="AK157" s="51"/>
      <c r="AL157" s="51"/>
      <c r="AM157" s="51"/>
      <c r="AN157" s="51"/>
      <c r="AO157" s="51"/>
      <c r="AP157" s="3"/>
      <c r="AQ157" s="3"/>
      <c r="AR157" s="25"/>
    </row>
    <row r="158" spans="10:44">
      <c r="J158" s="15"/>
      <c r="K158" s="15"/>
      <c r="L158" s="15"/>
      <c r="M158" s="15"/>
      <c r="Q158" s="3"/>
      <c r="R158" s="3"/>
      <c r="S158" s="15"/>
      <c r="T158" s="3"/>
      <c r="U158" s="15"/>
      <c r="V158" s="15"/>
      <c r="W158" s="15"/>
      <c r="X158" s="15"/>
      <c r="Y158" s="51"/>
      <c r="Z158" s="12"/>
      <c r="AA158" s="15"/>
      <c r="AB158" s="15"/>
      <c r="AC158" s="15"/>
      <c r="AE158" s="15"/>
      <c r="AF158" s="51"/>
      <c r="AG158" s="15"/>
      <c r="AH158" s="3"/>
      <c r="AI158" s="3"/>
      <c r="AJ158" s="51"/>
      <c r="AK158" s="51"/>
      <c r="AL158" s="51"/>
      <c r="AM158" s="51"/>
      <c r="AN158" s="51"/>
      <c r="AO158" s="51"/>
      <c r="AP158" s="3"/>
      <c r="AQ158" s="3"/>
      <c r="AR158" s="25"/>
    </row>
    <row r="159" spans="10:44">
      <c r="J159" s="15"/>
      <c r="K159" s="15"/>
      <c r="L159" s="15"/>
      <c r="M159" s="15"/>
      <c r="Q159" s="3"/>
      <c r="R159" s="3"/>
      <c r="S159" s="15"/>
      <c r="T159" s="3"/>
      <c r="U159" s="15"/>
      <c r="V159" s="15"/>
      <c r="W159" s="15"/>
      <c r="X159" s="15"/>
      <c r="Y159" s="51"/>
      <c r="Z159" s="12"/>
      <c r="AA159" s="15"/>
      <c r="AB159" s="15"/>
      <c r="AC159" s="15"/>
      <c r="AE159" s="15"/>
      <c r="AF159" s="51"/>
      <c r="AG159" s="15"/>
      <c r="AH159" s="3"/>
      <c r="AI159" s="3"/>
      <c r="AJ159" s="51"/>
      <c r="AK159" s="51"/>
      <c r="AL159" s="51"/>
      <c r="AM159" s="51"/>
      <c r="AN159" s="51"/>
      <c r="AO159" s="51"/>
      <c r="AP159" s="3"/>
      <c r="AQ159" s="3"/>
      <c r="AR159" s="25"/>
    </row>
    <row r="160" spans="10:44">
      <c r="J160" s="15"/>
      <c r="K160" s="15"/>
      <c r="L160" s="15"/>
      <c r="M160" s="15"/>
      <c r="Q160" s="3"/>
      <c r="R160" s="3"/>
      <c r="S160" s="15"/>
      <c r="T160" s="3"/>
      <c r="U160" s="15"/>
      <c r="V160" s="15"/>
      <c r="W160" s="15"/>
      <c r="X160" s="15"/>
      <c r="Y160" s="51"/>
      <c r="Z160" s="12"/>
      <c r="AA160" s="15"/>
      <c r="AB160" s="15"/>
      <c r="AC160" s="15"/>
      <c r="AE160" s="15"/>
      <c r="AF160" s="51"/>
      <c r="AG160" s="15"/>
      <c r="AH160" s="3"/>
      <c r="AI160" s="3"/>
      <c r="AJ160" s="51"/>
      <c r="AK160" s="51"/>
      <c r="AL160" s="51"/>
      <c r="AM160" s="51"/>
      <c r="AN160" s="51"/>
      <c r="AO160" s="51"/>
      <c r="AP160" s="3"/>
      <c r="AQ160" s="3"/>
      <c r="AR160" s="25"/>
    </row>
    <row r="161" spans="10:44">
      <c r="J161" s="15"/>
      <c r="K161" s="15"/>
      <c r="L161" s="15"/>
      <c r="M161" s="15"/>
      <c r="Q161" s="3"/>
      <c r="R161" s="3"/>
      <c r="S161" s="15"/>
      <c r="T161" s="3"/>
      <c r="U161" s="15"/>
      <c r="V161" s="15"/>
      <c r="W161" s="15"/>
      <c r="X161" s="15"/>
      <c r="Y161" s="51"/>
      <c r="Z161" s="12"/>
      <c r="AA161" s="15"/>
      <c r="AB161" s="15"/>
      <c r="AC161" s="15"/>
      <c r="AE161" s="15"/>
      <c r="AF161" s="51"/>
      <c r="AG161" s="15"/>
      <c r="AH161" s="3"/>
      <c r="AI161" s="3"/>
      <c r="AJ161" s="51"/>
      <c r="AK161" s="51"/>
      <c r="AL161" s="51"/>
      <c r="AM161" s="51"/>
      <c r="AN161" s="51"/>
      <c r="AO161" s="51"/>
      <c r="AP161" s="3"/>
      <c r="AQ161" s="3"/>
      <c r="AR161" s="25"/>
    </row>
    <row r="162" spans="10:44">
      <c r="J162" s="15"/>
      <c r="K162" s="15"/>
      <c r="L162" s="15"/>
      <c r="M162" s="15"/>
      <c r="Q162" s="3"/>
      <c r="R162" s="3"/>
      <c r="S162" s="15"/>
      <c r="T162" s="3"/>
      <c r="U162" s="15"/>
      <c r="V162" s="15"/>
      <c r="W162" s="15"/>
      <c r="X162" s="15"/>
      <c r="Y162" s="51"/>
      <c r="Z162" s="12"/>
      <c r="AA162" s="15"/>
      <c r="AB162" s="15"/>
      <c r="AC162" s="15"/>
      <c r="AE162" s="15"/>
      <c r="AF162" s="51"/>
      <c r="AG162" s="15"/>
      <c r="AH162" s="3"/>
      <c r="AI162" s="3"/>
      <c r="AJ162" s="51"/>
      <c r="AK162" s="51"/>
      <c r="AL162" s="51"/>
      <c r="AM162" s="51"/>
      <c r="AN162" s="51"/>
      <c r="AO162" s="51"/>
      <c r="AP162" s="3"/>
      <c r="AQ162" s="3"/>
      <c r="AR162" s="25"/>
    </row>
    <row r="163" spans="10:44">
      <c r="J163" s="15"/>
      <c r="K163" s="15"/>
      <c r="L163" s="15"/>
      <c r="M163" s="15"/>
      <c r="Q163" s="3"/>
      <c r="R163" s="3"/>
      <c r="S163" s="15"/>
      <c r="T163" s="3"/>
      <c r="U163" s="15"/>
      <c r="V163" s="15"/>
      <c r="W163" s="15"/>
      <c r="X163" s="15"/>
      <c r="Y163" s="51"/>
      <c r="Z163" s="12"/>
      <c r="AA163" s="15"/>
      <c r="AB163" s="15"/>
      <c r="AC163" s="15"/>
      <c r="AE163" s="15"/>
      <c r="AF163" s="51"/>
      <c r="AG163" s="15"/>
      <c r="AH163" s="3"/>
      <c r="AI163" s="3"/>
      <c r="AJ163" s="51"/>
      <c r="AK163" s="51"/>
      <c r="AL163" s="51"/>
      <c r="AM163" s="51"/>
      <c r="AN163" s="51"/>
      <c r="AO163" s="51"/>
      <c r="AP163" s="3"/>
      <c r="AQ163" s="3"/>
      <c r="AR163" s="25"/>
    </row>
    <row r="164" spans="10:44">
      <c r="J164" s="15"/>
      <c r="K164" s="15"/>
      <c r="L164" s="15"/>
      <c r="M164" s="15"/>
      <c r="Q164" s="3"/>
      <c r="R164" s="3"/>
      <c r="S164" s="15"/>
      <c r="T164" s="3"/>
      <c r="U164" s="15"/>
      <c r="V164" s="15"/>
      <c r="W164" s="15"/>
      <c r="X164" s="15"/>
      <c r="Y164" s="51"/>
      <c r="Z164" s="12"/>
      <c r="AA164" s="15"/>
      <c r="AB164" s="15"/>
      <c r="AC164" s="15"/>
      <c r="AE164" s="15"/>
      <c r="AF164" s="51"/>
      <c r="AG164" s="15"/>
      <c r="AH164" s="3"/>
      <c r="AI164" s="3"/>
      <c r="AJ164" s="51"/>
      <c r="AK164" s="51"/>
      <c r="AL164" s="51"/>
      <c r="AM164" s="51"/>
      <c r="AN164" s="51"/>
      <c r="AO164" s="51"/>
      <c r="AP164" s="3"/>
      <c r="AQ164" s="3"/>
      <c r="AR164" s="25"/>
    </row>
    <row r="165" spans="10:44">
      <c r="J165" s="15"/>
      <c r="K165" s="15"/>
      <c r="L165" s="15"/>
      <c r="M165" s="15"/>
      <c r="Q165" s="3"/>
      <c r="R165" s="3"/>
      <c r="S165" s="15"/>
      <c r="T165" s="3"/>
      <c r="U165" s="15"/>
      <c r="V165" s="15"/>
      <c r="W165" s="15"/>
      <c r="X165" s="15"/>
      <c r="Y165" s="51"/>
      <c r="Z165" s="12"/>
      <c r="AA165" s="15"/>
      <c r="AB165" s="15"/>
      <c r="AC165" s="15"/>
      <c r="AE165" s="15"/>
      <c r="AF165" s="51"/>
      <c r="AG165" s="15"/>
      <c r="AH165" s="3"/>
      <c r="AI165" s="3"/>
      <c r="AJ165" s="51"/>
      <c r="AK165" s="51"/>
      <c r="AL165" s="51"/>
      <c r="AM165" s="51"/>
      <c r="AN165" s="51"/>
      <c r="AO165" s="51"/>
      <c r="AP165" s="3"/>
      <c r="AQ165" s="3"/>
      <c r="AR165" s="25"/>
    </row>
    <row r="166" spans="10:44">
      <c r="J166" s="15"/>
      <c r="K166" s="15"/>
      <c r="L166" s="15"/>
      <c r="M166" s="15"/>
      <c r="Q166" s="3"/>
      <c r="R166" s="3"/>
      <c r="S166" s="15"/>
      <c r="T166" s="3"/>
      <c r="U166" s="15"/>
      <c r="V166" s="15"/>
      <c r="W166" s="15"/>
      <c r="X166" s="15"/>
      <c r="Y166" s="51"/>
      <c r="Z166" s="12"/>
      <c r="AA166" s="15"/>
      <c r="AB166" s="15"/>
      <c r="AC166" s="15"/>
      <c r="AE166" s="15"/>
      <c r="AF166" s="51"/>
      <c r="AG166" s="15"/>
      <c r="AH166" s="3"/>
      <c r="AI166" s="3"/>
      <c r="AJ166" s="51"/>
      <c r="AK166" s="51"/>
      <c r="AL166" s="51"/>
      <c r="AM166" s="51"/>
      <c r="AN166" s="51"/>
      <c r="AO166" s="51"/>
      <c r="AP166" s="3"/>
      <c r="AQ166" s="3"/>
      <c r="AR166" s="25"/>
    </row>
    <row r="167" spans="10:44">
      <c r="J167" s="15"/>
      <c r="K167" s="15"/>
      <c r="L167" s="15"/>
      <c r="M167" s="15"/>
      <c r="Q167" s="3"/>
      <c r="R167" s="3"/>
      <c r="S167" s="15"/>
      <c r="T167" s="3"/>
      <c r="U167" s="15"/>
      <c r="V167" s="15"/>
      <c r="W167" s="15"/>
      <c r="X167" s="15"/>
      <c r="Y167" s="51"/>
      <c r="Z167" s="12"/>
      <c r="AA167" s="15"/>
      <c r="AB167" s="15"/>
      <c r="AC167" s="15"/>
      <c r="AE167" s="15"/>
      <c r="AF167" s="51"/>
      <c r="AG167" s="15"/>
      <c r="AH167" s="3"/>
      <c r="AI167" s="3"/>
      <c r="AJ167" s="51"/>
      <c r="AK167" s="51"/>
      <c r="AL167" s="51"/>
      <c r="AM167" s="51"/>
      <c r="AN167" s="51"/>
      <c r="AO167" s="51"/>
      <c r="AP167" s="3"/>
      <c r="AQ167" s="3"/>
      <c r="AR167" s="25"/>
    </row>
    <row r="168" spans="10:44">
      <c r="J168" s="15"/>
      <c r="K168" s="15"/>
      <c r="L168" s="15"/>
      <c r="M168" s="15"/>
      <c r="Q168" s="3"/>
      <c r="R168" s="3"/>
      <c r="S168" s="15"/>
      <c r="T168" s="3"/>
      <c r="U168" s="15"/>
      <c r="V168" s="15"/>
      <c r="W168" s="15"/>
      <c r="X168" s="15"/>
      <c r="Y168" s="51"/>
      <c r="Z168" s="12"/>
      <c r="AA168" s="15"/>
      <c r="AB168" s="15"/>
      <c r="AC168" s="15"/>
      <c r="AE168" s="15"/>
      <c r="AF168" s="51"/>
      <c r="AG168" s="15"/>
      <c r="AH168" s="3"/>
      <c r="AI168" s="3"/>
      <c r="AJ168" s="51"/>
      <c r="AK168" s="51"/>
      <c r="AL168" s="51"/>
      <c r="AM168" s="51"/>
      <c r="AN168" s="51"/>
      <c r="AO168" s="51"/>
      <c r="AP168" s="3"/>
      <c r="AQ168" s="3"/>
      <c r="AR168" s="25"/>
    </row>
    <row r="169" spans="10:44">
      <c r="J169" s="15"/>
      <c r="K169" s="15"/>
      <c r="L169" s="15"/>
      <c r="M169" s="15"/>
      <c r="Q169" s="3"/>
      <c r="R169" s="3"/>
      <c r="S169" s="15"/>
      <c r="T169" s="3"/>
      <c r="U169" s="15"/>
      <c r="V169" s="15"/>
      <c r="W169" s="15"/>
      <c r="X169" s="15"/>
      <c r="Y169" s="51"/>
      <c r="Z169" s="12"/>
      <c r="AA169" s="15"/>
      <c r="AB169" s="15"/>
      <c r="AC169" s="15"/>
      <c r="AE169" s="15"/>
      <c r="AF169" s="51"/>
      <c r="AG169" s="15"/>
      <c r="AH169" s="3"/>
      <c r="AI169" s="3"/>
      <c r="AJ169" s="51"/>
      <c r="AK169" s="51"/>
      <c r="AL169" s="51"/>
      <c r="AM169" s="51"/>
      <c r="AN169" s="51"/>
      <c r="AO169" s="51"/>
      <c r="AP169" s="3"/>
      <c r="AQ169" s="3"/>
      <c r="AR169" s="25"/>
    </row>
    <row r="170" spans="10:44">
      <c r="J170" s="15"/>
      <c r="K170" s="15"/>
      <c r="L170" s="15"/>
      <c r="M170" s="15"/>
      <c r="Q170" s="3"/>
      <c r="R170" s="3"/>
      <c r="S170" s="15"/>
      <c r="T170" s="3"/>
      <c r="U170" s="15"/>
      <c r="V170" s="15"/>
      <c r="W170" s="15"/>
      <c r="X170" s="15"/>
      <c r="Y170" s="51"/>
      <c r="Z170" s="12"/>
      <c r="AA170" s="15"/>
      <c r="AB170" s="15"/>
      <c r="AC170" s="15"/>
      <c r="AE170" s="15"/>
      <c r="AF170" s="51"/>
      <c r="AG170" s="15"/>
      <c r="AH170" s="3"/>
      <c r="AI170" s="3"/>
      <c r="AJ170" s="51"/>
      <c r="AK170" s="51"/>
      <c r="AL170" s="51"/>
      <c r="AM170" s="51"/>
      <c r="AN170" s="51"/>
      <c r="AO170" s="51"/>
      <c r="AP170" s="3"/>
      <c r="AQ170" s="3"/>
      <c r="AR170" s="25"/>
    </row>
    <row r="171" spans="10:44">
      <c r="J171" s="15"/>
      <c r="K171" s="15"/>
      <c r="L171" s="15"/>
      <c r="M171" s="15"/>
      <c r="Q171" s="3"/>
      <c r="R171" s="3"/>
      <c r="S171" s="15"/>
      <c r="T171" s="3"/>
      <c r="U171" s="15"/>
      <c r="V171" s="15"/>
      <c r="W171" s="15"/>
      <c r="X171" s="15"/>
      <c r="Y171" s="51"/>
      <c r="Z171" s="12"/>
      <c r="AA171" s="15"/>
      <c r="AB171" s="15"/>
      <c r="AC171" s="15"/>
      <c r="AE171" s="15"/>
      <c r="AF171" s="51"/>
      <c r="AG171" s="15"/>
      <c r="AH171" s="3"/>
      <c r="AI171" s="3"/>
      <c r="AJ171" s="51"/>
      <c r="AK171" s="51"/>
      <c r="AL171" s="51"/>
      <c r="AM171" s="51"/>
      <c r="AN171" s="51"/>
      <c r="AO171" s="51"/>
      <c r="AP171" s="3"/>
      <c r="AQ171" s="3"/>
      <c r="AR171" s="25"/>
    </row>
    <row r="172" spans="10:44">
      <c r="J172" s="15"/>
      <c r="K172" s="15"/>
      <c r="L172" s="15"/>
      <c r="M172" s="15"/>
      <c r="Q172" s="3"/>
      <c r="R172" s="3"/>
      <c r="S172" s="15"/>
      <c r="T172" s="3"/>
      <c r="U172" s="15"/>
      <c r="V172" s="15"/>
      <c r="W172" s="15"/>
      <c r="X172" s="15"/>
      <c r="Y172" s="51"/>
      <c r="Z172" s="12"/>
      <c r="AA172" s="15"/>
      <c r="AB172" s="15"/>
      <c r="AC172" s="15"/>
      <c r="AE172" s="15"/>
      <c r="AF172" s="51"/>
      <c r="AG172" s="15"/>
      <c r="AH172" s="3"/>
      <c r="AI172" s="3"/>
      <c r="AJ172" s="51"/>
      <c r="AK172" s="51"/>
      <c r="AL172" s="51"/>
      <c r="AM172" s="51"/>
      <c r="AN172" s="51"/>
      <c r="AO172" s="51"/>
      <c r="AP172" s="3"/>
      <c r="AQ172" s="3"/>
      <c r="AR172" s="25"/>
    </row>
    <row r="173" spans="10:44">
      <c r="J173" s="15"/>
      <c r="K173" s="15"/>
      <c r="L173" s="15"/>
      <c r="M173" s="15"/>
      <c r="Q173" s="3"/>
      <c r="R173" s="3"/>
      <c r="S173" s="15"/>
      <c r="T173" s="3"/>
      <c r="U173" s="15"/>
      <c r="V173" s="15"/>
      <c r="W173" s="15"/>
      <c r="X173" s="15"/>
      <c r="Y173" s="51"/>
      <c r="Z173" s="12"/>
      <c r="AA173" s="15"/>
      <c r="AB173" s="15"/>
      <c r="AC173" s="15"/>
      <c r="AE173" s="15"/>
      <c r="AF173" s="51"/>
      <c r="AG173" s="15"/>
      <c r="AH173" s="3"/>
      <c r="AI173" s="3"/>
      <c r="AJ173" s="51"/>
      <c r="AK173" s="51"/>
      <c r="AL173" s="51"/>
      <c r="AM173" s="51"/>
      <c r="AN173" s="51"/>
      <c r="AO173" s="51"/>
      <c r="AP173" s="3"/>
      <c r="AQ173" s="3"/>
      <c r="AR173" s="25"/>
    </row>
    <row r="174" spans="10:44">
      <c r="J174" s="15"/>
      <c r="K174" s="15"/>
      <c r="L174" s="15"/>
      <c r="M174" s="15"/>
      <c r="Q174" s="3"/>
      <c r="R174" s="3"/>
      <c r="S174" s="15"/>
      <c r="T174" s="3"/>
      <c r="U174" s="15"/>
      <c r="V174" s="15"/>
      <c r="W174" s="15"/>
      <c r="X174" s="15"/>
      <c r="Y174" s="51"/>
      <c r="Z174" s="12"/>
      <c r="AA174" s="15"/>
      <c r="AB174" s="15"/>
      <c r="AC174" s="15"/>
      <c r="AE174" s="15"/>
      <c r="AF174" s="51"/>
      <c r="AG174" s="15"/>
      <c r="AH174" s="3"/>
      <c r="AI174" s="3"/>
      <c r="AJ174" s="51"/>
      <c r="AK174" s="51"/>
      <c r="AL174" s="51"/>
      <c r="AM174" s="51"/>
      <c r="AN174" s="51"/>
      <c r="AO174" s="51"/>
      <c r="AP174" s="3"/>
      <c r="AQ174" s="3"/>
      <c r="AR174" s="25"/>
    </row>
    <row r="175" spans="10:44">
      <c r="J175" s="15"/>
      <c r="K175" s="15"/>
      <c r="L175" s="15"/>
      <c r="M175" s="15"/>
      <c r="Q175" s="3"/>
      <c r="R175" s="3"/>
      <c r="S175" s="15"/>
      <c r="T175" s="3"/>
      <c r="U175" s="15"/>
      <c r="V175" s="15"/>
      <c r="W175" s="15"/>
      <c r="X175" s="15"/>
      <c r="Y175" s="51"/>
      <c r="Z175" s="12"/>
      <c r="AA175" s="15"/>
      <c r="AB175" s="15"/>
      <c r="AC175" s="15"/>
      <c r="AE175" s="15"/>
      <c r="AF175" s="51"/>
      <c r="AG175" s="15"/>
      <c r="AH175" s="3"/>
      <c r="AI175" s="3"/>
      <c r="AJ175" s="51"/>
      <c r="AK175" s="51"/>
      <c r="AL175" s="51"/>
      <c r="AM175" s="51"/>
      <c r="AN175" s="51"/>
      <c r="AO175" s="51"/>
      <c r="AP175" s="3"/>
      <c r="AQ175" s="3"/>
      <c r="AR175" s="25"/>
    </row>
    <row r="176" spans="10:44">
      <c r="J176" s="15"/>
      <c r="K176" s="15"/>
      <c r="L176" s="15"/>
      <c r="M176" s="15"/>
      <c r="Q176" s="3"/>
      <c r="R176" s="3"/>
      <c r="S176" s="15"/>
      <c r="T176" s="3"/>
      <c r="U176" s="15"/>
      <c r="V176" s="15"/>
      <c r="W176" s="15"/>
      <c r="X176" s="15"/>
      <c r="Y176" s="51"/>
      <c r="Z176" s="12"/>
      <c r="AA176" s="15"/>
      <c r="AB176" s="15"/>
      <c r="AC176" s="15"/>
      <c r="AE176" s="15"/>
      <c r="AF176" s="51"/>
      <c r="AG176" s="15"/>
      <c r="AH176" s="3"/>
      <c r="AI176" s="3"/>
      <c r="AJ176" s="51"/>
      <c r="AK176" s="51"/>
      <c r="AL176" s="51"/>
      <c r="AM176" s="51"/>
      <c r="AN176" s="51"/>
      <c r="AO176" s="51"/>
      <c r="AP176" s="3"/>
      <c r="AQ176" s="3"/>
      <c r="AR176" s="25"/>
    </row>
    <row r="177" spans="10:44">
      <c r="J177" s="15"/>
      <c r="K177" s="15"/>
      <c r="L177" s="15"/>
      <c r="M177" s="15"/>
      <c r="Q177" s="3"/>
      <c r="R177" s="3"/>
      <c r="S177" s="15"/>
      <c r="T177" s="3"/>
      <c r="U177" s="15"/>
      <c r="V177" s="15"/>
      <c r="W177" s="15"/>
      <c r="X177" s="15"/>
      <c r="Y177" s="51"/>
      <c r="Z177" s="12"/>
      <c r="AA177" s="15"/>
      <c r="AB177" s="15"/>
      <c r="AC177" s="15"/>
      <c r="AE177" s="15"/>
      <c r="AF177" s="51"/>
      <c r="AG177" s="15"/>
      <c r="AH177" s="3"/>
      <c r="AI177" s="3"/>
      <c r="AJ177" s="51"/>
      <c r="AK177" s="51"/>
      <c r="AL177" s="51"/>
      <c r="AM177" s="51"/>
      <c r="AN177" s="51"/>
      <c r="AO177" s="51"/>
      <c r="AP177" s="3"/>
      <c r="AQ177" s="3"/>
      <c r="AR177" s="25"/>
    </row>
    <row r="178" spans="10:44">
      <c r="J178" s="15"/>
      <c r="K178" s="15"/>
      <c r="L178" s="15"/>
      <c r="M178" s="15"/>
      <c r="Q178" s="3"/>
      <c r="R178" s="3"/>
      <c r="S178" s="15"/>
      <c r="T178" s="3"/>
      <c r="U178" s="15"/>
      <c r="V178" s="15"/>
      <c r="W178" s="15"/>
      <c r="X178" s="15"/>
      <c r="Y178" s="51"/>
      <c r="Z178" s="12"/>
      <c r="AA178" s="15"/>
      <c r="AB178" s="15"/>
      <c r="AC178" s="15"/>
      <c r="AE178" s="15"/>
      <c r="AF178" s="51"/>
      <c r="AG178" s="15"/>
      <c r="AH178" s="3"/>
      <c r="AI178" s="3"/>
      <c r="AJ178" s="51"/>
      <c r="AK178" s="51"/>
      <c r="AL178" s="51"/>
      <c r="AM178" s="51"/>
      <c r="AN178" s="51"/>
      <c r="AO178" s="51"/>
      <c r="AP178" s="3"/>
      <c r="AQ178" s="3"/>
      <c r="AR178" s="25"/>
    </row>
    <row r="179" spans="10:44">
      <c r="J179" s="15"/>
      <c r="K179" s="15"/>
      <c r="L179" s="15"/>
      <c r="M179" s="15"/>
      <c r="Q179" s="3"/>
      <c r="R179" s="3"/>
      <c r="S179" s="15"/>
      <c r="T179" s="3"/>
      <c r="U179" s="15"/>
      <c r="V179" s="15"/>
      <c r="W179" s="15"/>
      <c r="X179" s="15"/>
      <c r="Y179" s="51"/>
      <c r="Z179" s="12"/>
      <c r="AA179" s="15"/>
      <c r="AB179" s="15"/>
      <c r="AC179" s="15"/>
      <c r="AE179" s="15"/>
      <c r="AF179" s="51"/>
      <c r="AG179" s="15"/>
      <c r="AH179" s="3"/>
      <c r="AI179" s="3"/>
      <c r="AJ179" s="51"/>
      <c r="AK179" s="51"/>
      <c r="AL179" s="51"/>
      <c r="AM179" s="51"/>
      <c r="AN179" s="51"/>
      <c r="AO179" s="51"/>
      <c r="AP179" s="3"/>
      <c r="AQ179" s="3"/>
      <c r="AR179" s="25"/>
    </row>
    <row r="180" spans="10:44">
      <c r="J180" s="15"/>
      <c r="K180" s="15"/>
      <c r="L180" s="15"/>
      <c r="M180" s="15"/>
      <c r="Q180" s="3"/>
      <c r="R180" s="3"/>
      <c r="S180" s="15"/>
      <c r="T180" s="3"/>
      <c r="U180" s="15"/>
      <c r="V180" s="15"/>
      <c r="W180" s="15"/>
      <c r="X180" s="15"/>
      <c r="Y180" s="51"/>
      <c r="Z180" s="12"/>
      <c r="AA180" s="15"/>
      <c r="AB180" s="15"/>
      <c r="AC180" s="15"/>
      <c r="AE180" s="15"/>
      <c r="AF180" s="51"/>
      <c r="AG180" s="15"/>
      <c r="AH180" s="3"/>
      <c r="AI180" s="3"/>
      <c r="AJ180" s="51"/>
      <c r="AK180" s="51"/>
      <c r="AL180" s="51"/>
      <c r="AM180" s="51"/>
      <c r="AN180" s="51"/>
      <c r="AO180" s="51"/>
      <c r="AP180" s="3"/>
      <c r="AQ180" s="3"/>
      <c r="AR180" s="25"/>
    </row>
    <row r="181" spans="10:44">
      <c r="J181" s="15"/>
      <c r="K181" s="15"/>
      <c r="L181" s="15"/>
      <c r="M181" s="15"/>
      <c r="Q181" s="3"/>
      <c r="R181" s="3"/>
      <c r="S181" s="15"/>
      <c r="T181" s="3"/>
      <c r="U181" s="15"/>
      <c r="V181" s="15"/>
      <c r="W181" s="15"/>
      <c r="X181" s="15"/>
      <c r="Y181" s="51"/>
      <c r="Z181" s="12"/>
      <c r="AA181" s="15"/>
      <c r="AB181" s="15"/>
      <c r="AC181" s="15"/>
      <c r="AE181" s="15"/>
      <c r="AF181" s="51"/>
      <c r="AG181" s="15"/>
      <c r="AH181" s="3"/>
      <c r="AI181" s="3"/>
      <c r="AJ181" s="51"/>
      <c r="AK181" s="51"/>
      <c r="AL181" s="51"/>
      <c r="AM181" s="51"/>
      <c r="AN181" s="51"/>
      <c r="AO181" s="51"/>
      <c r="AP181" s="3"/>
      <c r="AQ181" s="3"/>
      <c r="AR181" s="25"/>
    </row>
    <row r="182" spans="10:44">
      <c r="J182" s="15"/>
      <c r="K182" s="15"/>
      <c r="L182" s="15"/>
      <c r="M182" s="15"/>
      <c r="Q182" s="3"/>
      <c r="R182" s="3"/>
      <c r="S182" s="15"/>
      <c r="T182" s="3"/>
      <c r="U182" s="15"/>
      <c r="V182" s="15"/>
      <c r="W182" s="15"/>
      <c r="X182" s="15"/>
      <c r="Y182" s="51"/>
      <c r="Z182" s="12"/>
      <c r="AA182" s="15"/>
      <c r="AB182" s="15"/>
      <c r="AC182" s="15"/>
      <c r="AE182" s="15"/>
      <c r="AF182" s="51"/>
      <c r="AG182" s="15"/>
      <c r="AH182" s="3"/>
      <c r="AI182" s="3"/>
      <c r="AJ182" s="51"/>
      <c r="AK182" s="51"/>
      <c r="AL182" s="51"/>
      <c r="AM182" s="51"/>
      <c r="AN182" s="51"/>
      <c r="AO182" s="51"/>
      <c r="AP182" s="3"/>
      <c r="AQ182" s="3"/>
      <c r="AR182" s="25"/>
    </row>
    <row r="183" spans="10:44">
      <c r="J183" s="15"/>
      <c r="K183" s="15"/>
      <c r="L183" s="15"/>
      <c r="M183" s="15"/>
      <c r="Q183" s="3"/>
      <c r="R183" s="3"/>
      <c r="S183" s="15"/>
      <c r="T183" s="3"/>
      <c r="U183" s="15"/>
      <c r="V183" s="15"/>
      <c r="W183" s="15"/>
      <c r="X183" s="15"/>
      <c r="Y183" s="51"/>
      <c r="Z183" s="12"/>
      <c r="AA183" s="15"/>
      <c r="AB183" s="15"/>
      <c r="AC183" s="15"/>
      <c r="AE183" s="15"/>
      <c r="AF183" s="51"/>
      <c r="AG183" s="15"/>
      <c r="AH183" s="3"/>
      <c r="AI183" s="3"/>
      <c r="AJ183" s="51"/>
      <c r="AK183" s="51"/>
      <c r="AL183" s="51"/>
      <c r="AM183" s="51"/>
      <c r="AN183" s="51"/>
      <c r="AO183" s="51"/>
      <c r="AP183" s="3"/>
      <c r="AQ183" s="3"/>
      <c r="AR183" s="25"/>
    </row>
    <row r="184" spans="10:44">
      <c r="J184" s="15"/>
      <c r="K184" s="15"/>
      <c r="L184" s="15"/>
      <c r="M184" s="15"/>
      <c r="Q184" s="3"/>
      <c r="R184" s="3"/>
      <c r="S184" s="15"/>
      <c r="T184" s="3"/>
      <c r="U184" s="15"/>
      <c r="V184" s="15"/>
      <c r="W184" s="15"/>
      <c r="X184" s="15"/>
      <c r="Y184" s="51"/>
      <c r="Z184" s="12"/>
      <c r="AA184" s="15"/>
      <c r="AB184" s="15"/>
      <c r="AC184" s="15"/>
      <c r="AE184" s="15"/>
      <c r="AF184" s="51"/>
      <c r="AG184" s="15"/>
      <c r="AH184" s="3"/>
      <c r="AI184" s="3"/>
      <c r="AJ184" s="51"/>
      <c r="AK184" s="51"/>
      <c r="AL184" s="51"/>
      <c r="AM184" s="51"/>
      <c r="AN184" s="51"/>
      <c r="AO184" s="51"/>
      <c r="AP184" s="3"/>
      <c r="AQ184" s="3"/>
      <c r="AR184" s="25"/>
    </row>
    <row r="185" spans="10:44">
      <c r="J185" s="15"/>
      <c r="K185" s="15"/>
      <c r="L185" s="15"/>
      <c r="M185" s="15"/>
      <c r="Q185" s="3"/>
      <c r="R185" s="3"/>
      <c r="S185" s="15"/>
      <c r="T185" s="3"/>
      <c r="U185" s="15"/>
      <c r="V185" s="15"/>
      <c r="W185" s="15"/>
      <c r="X185" s="15"/>
      <c r="Y185" s="51"/>
      <c r="Z185" s="12"/>
      <c r="AA185" s="15"/>
      <c r="AB185" s="15"/>
      <c r="AC185" s="15"/>
      <c r="AE185" s="15"/>
      <c r="AF185" s="51"/>
      <c r="AG185" s="15"/>
      <c r="AH185" s="3"/>
      <c r="AI185" s="3"/>
      <c r="AJ185" s="51"/>
      <c r="AK185" s="51"/>
      <c r="AL185" s="51"/>
      <c r="AM185" s="51"/>
      <c r="AN185" s="51"/>
      <c r="AO185" s="51"/>
      <c r="AP185" s="3"/>
      <c r="AQ185" s="3"/>
      <c r="AR185" s="25"/>
    </row>
    <row r="186" spans="10:44">
      <c r="J186" s="15"/>
      <c r="K186" s="15"/>
      <c r="L186" s="15"/>
      <c r="M186" s="15"/>
      <c r="Q186" s="3"/>
      <c r="R186" s="3"/>
      <c r="S186" s="15"/>
      <c r="T186" s="3"/>
      <c r="U186" s="15"/>
      <c r="V186" s="15"/>
      <c r="W186" s="15"/>
      <c r="X186" s="15"/>
      <c r="Y186" s="51"/>
      <c r="Z186" s="12"/>
      <c r="AA186" s="15"/>
      <c r="AB186" s="15"/>
      <c r="AC186" s="15"/>
      <c r="AE186" s="15"/>
      <c r="AF186" s="51"/>
      <c r="AG186" s="15"/>
      <c r="AH186" s="3"/>
      <c r="AI186" s="3"/>
      <c r="AJ186" s="51"/>
      <c r="AK186" s="51"/>
      <c r="AL186" s="51"/>
      <c r="AM186" s="51"/>
      <c r="AN186" s="51"/>
      <c r="AO186" s="51"/>
      <c r="AP186" s="3"/>
      <c r="AQ186" s="3"/>
      <c r="AR186" s="25"/>
    </row>
    <row r="187" spans="10:44">
      <c r="J187" s="15"/>
      <c r="K187" s="15"/>
      <c r="L187" s="15"/>
      <c r="M187" s="15"/>
      <c r="Q187" s="3"/>
      <c r="R187" s="3"/>
      <c r="S187" s="15"/>
      <c r="T187" s="3"/>
      <c r="U187" s="15"/>
      <c r="V187" s="15"/>
      <c r="W187" s="15"/>
      <c r="X187" s="15"/>
      <c r="Y187" s="51"/>
      <c r="Z187" s="12"/>
      <c r="AA187" s="15"/>
      <c r="AB187" s="15"/>
      <c r="AC187" s="15"/>
      <c r="AE187" s="15"/>
      <c r="AF187" s="51"/>
      <c r="AG187" s="15"/>
      <c r="AH187" s="3"/>
      <c r="AI187" s="3"/>
      <c r="AJ187" s="51"/>
      <c r="AK187" s="51"/>
      <c r="AL187" s="51"/>
      <c r="AM187" s="51"/>
      <c r="AN187" s="51"/>
      <c r="AO187" s="51"/>
      <c r="AP187" s="3"/>
      <c r="AQ187" s="3"/>
      <c r="AR187" s="25"/>
    </row>
    <row r="188" spans="10:44">
      <c r="J188" s="15"/>
      <c r="K188" s="15"/>
      <c r="L188" s="15"/>
      <c r="M188" s="15"/>
      <c r="Q188" s="3"/>
      <c r="R188" s="3"/>
      <c r="S188" s="15"/>
      <c r="T188" s="3"/>
      <c r="U188" s="15"/>
      <c r="V188" s="15"/>
      <c r="W188" s="15"/>
      <c r="X188" s="15"/>
      <c r="Y188" s="51"/>
      <c r="Z188" s="12"/>
      <c r="AA188" s="15"/>
      <c r="AB188" s="15"/>
      <c r="AC188" s="15"/>
      <c r="AE188" s="15"/>
      <c r="AF188" s="51"/>
      <c r="AG188" s="15"/>
      <c r="AH188" s="3"/>
      <c r="AI188" s="3"/>
      <c r="AJ188" s="51"/>
      <c r="AK188" s="51"/>
      <c r="AL188" s="51"/>
      <c r="AM188" s="51"/>
      <c r="AN188" s="51"/>
      <c r="AO188" s="51"/>
      <c r="AP188" s="3"/>
      <c r="AQ188" s="3"/>
      <c r="AR188" s="25"/>
    </row>
    <row r="189" spans="10:44">
      <c r="J189" s="15"/>
      <c r="K189" s="15"/>
      <c r="L189" s="15"/>
      <c r="M189" s="15"/>
      <c r="Q189" s="3"/>
      <c r="R189" s="3"/>
      <c r="S189" s="15"/>
      <c r="T189" s="3"/>
      <c r="U189" s="15"/>
      <c r="V189" s="15"/>
      <c r="W189" s="15"/>
      <c r="X189" s="15"/>
      <c r="Y189" s="51"/>
      <c r="Z189" s="12"/>
      <c r="AA189" s="15"/>
      <c r="AB189" s="15"/>
      <c r="AC189" s="15"/>
      <c r="AE189" s="15"/>
      <c r="AF189" s="51"/>
      <c r="AG189" s="15"/>
      <c r="AH189" s="3"/>
      <c r="AI189" s="3"/>
      <c r="AJ189" s="51"/>
      <c r="AK189" s="51"/>
      <c r="AL189" s="51"/>
      <c r="AM189" s="51"/>
      <c r="AN189" s="51"/>
      <c r="AO189" s="51"/>
      <c r="AP189" s="3"/>
      <c r="AQ189" s="3"/>
      <c r="AR189" s="25"/>
    </row>
    <row r="190" spans="10:44">
      <c r="J190" s="15"/>
      <c r="K190" s="15"/>
      <c r="L190" s="15"/>
      <c r="M190" s="15"/>
      <c r="Q190" s="3"/>
      <c r="R190" s="3"/>
      <c r="S190" s="15"/>
      <c r="T190" s="3"/>
      <c r="U190" s="15"/>
      <c r="V190" s="15"/>
      <c r="W190" s="15"/>
      <c r="X190" s="15"/>
      <c r="Y190" s="51"/>
      <c r="Z190" s="12"/>
      <c r="AA190" s="15"/>
      <c r="AB190" s="15"/>
      <c r="AC190" s="15"/>
      <c r="AE190" s="15"/>
      <c r="AF190" s="51"/>
      <c r="AG190" s="15"/>
      <c r="AH190" s="3"/>
      <c r="AI190" s="3"/>
      <c r="AJ190" s="51"/>
      <c r="AK190" s="51"/>
      <c r="AL190" s="51"/>
      <c r="AM190" s="51"/>
      <c r="AN190" s="51"/>
      <c r="AO190" s="51"/>
      <c r="AP190" s="3"/>
      <c r="AQ190" s="3"/>
      <c r="AR190" s="25"/>
    </row>
    <row r="191" spans="10:44">
      <c r="J191" s="15"/>
      <c r="K191" s="15"/>
      <c r="L191" s="15"/>
      <c r="M191" s="15"/>
      <c r="Q191" s="3"/>
      <c r="R191" s="3"/>
      <c r="S191" s="15"/>
      <c r="T191" s="3"/>
      <c r="U191" s="15"/>
      <c r="V191" s="15"/>
      <c r="W191" s="15"/>
      <c r="X191" s="15"/>
      <c r="Y191" s="51"/>
      <c r="Z191" s="12"/>
      <c r="AA191" s="15"/>
      <c r="AB191" s="15"/>
      <c r="AC191" s="15"/>
      <c r="AE191" s="15"/>
      <c r="AF191" s="51"/>
      <c r="AG191" s="15"/>
      <c r="AH191" s="3"/>
      <c r="AI191" s="3"/>
      <c r="AJ191" s="51"/>
      <c r="AK191" s="51"/>
      <c r="AL191" s="51"/>
      <c r="AM191" s="51"/>
      <c r="AN191" s="51"/>
      <c r="AO191" s="51"/>
      <c r="AP191" s="3"/>
      <c r="AQ191" s="3"/>
      <c r="AR191" s="25"/>
    </row>
    <row r="192" spans="10:44">
      <c r="J192" s="15"/>
      <c r="K192" s="15"/>
      <c r="L192" s="15"/>
      <c r="M192" s="15"/>
      <c r="Q192" s="3"/>
      <c r="R192" s="3"/>
      <c r="S192" s="15"/>
      <c r="T192" s="3"/>
      <c r="U192" s="15"/>
      <c r="V192" s="15"/>
      <c r="W192" s="15"/>
      <c r="X192" s="15"/>
      <c r="Y192" s="51"/>
      <c r="Z192" s="12"/>
      <c r="AA192" s="15"/>
      <c r="AB192" s="15"/>
      <c r="AC192" s="15"/>
      <c r="AE192" s="15"/>
      <c r="AF192" s="51"/>
      <c r="AG192" s="15"/>
      <c r="AH192" s="3"/>
      <c r="AI192" s="3"/>
      <c r="AJ192" s="51"/>
      <c r="AK192" s="51"/>
      <c r="AL192" s="51"/>
      <c r="AM192" s="51"/>
      <c r="AN192" s="51"/>
      <c r="AO192" s="51"/>
      <c r="AP192" s="3"/>
      <c r="AQ192" s="3"/>
      <c r="AR192" s="25"/>
    </row>
    <row r="193" spans="10:44">
      <c r="J193" s="15"/>
      <c r="K193" s="15"/>
      <c r="L193" s="15"/>
      <c r="M193" s="15"/>
      <c r="Q193" s="3"/>
      <c r="R193" s="3"/>
      <c r="S193" s="15"/>
      <c r="T193" s="3"/>
      <c r="U193" s="15"/>
      <c r="V193" s="15"/>
      <c r="W193" s="15"/>
      <c r="X193" s="15"/>
      <c r="Y193" s="51"/>
      <c r="Z193" s="12"/>
      <c r="AA193" s="15"/>
      <c r="AB193" s="15"/>
      <c r="AC193" s="15"/>
      <c r="AE193" s="15"/>
      <c r="AF193" s="51"/>
      <c r="AG193" s="15"/>
      <c r="AH193" s="3"/>
      <c r="AI193" s="3"/>
      <c r="AJ193" s="51"/>
      <c r="AK193" s="51"/>
      <c r="AL193" s="51"/>
      <c r="AM193" s="51"/>
      <c r="AN193" s="51"/>
      <c r="AO193" s="51"/>
      <c r="AP193" s="3"/>
      <c r="AQ193" s="3"/>
      <c r="AR193" s="25"/>
    </row>
    <row r="194" spans="10:44">
      <c r="J194" s="15"/>
      <c r="K194" s="15"/>
      <c r="L194" s="15"/>
      <c r="M194" s="15"/>
      <c r="Q194" s="3"/>
      <c r="R194" s="3"/>
      <c r="S194" s="15"/>
      <c r="T194" s="3"/>
      <c r="U194" s="15"/>
      <c r="V194" s="15"/>
      <c r="W194" s="15"/>
      <c r="X194" s="15"/>
      <c r="Y194" s="51"/>
      <c r="Z194" s="12"/>
      <c r="AA194" s="15"/>
      <c r="AB194" s="15"/>
      <c r="AC194" s="15"/>
      <c r="AE194" s="15"/>
      <c r="AF194" s="51"/>
      <c r="AG194" s="15"/>
      <c r="AH194" s="3"/>
      <c r="AI194" s="3"/>
      <c r="AJ194" s="51"/>
      <c r="AK194" s="51"/>
      <c r="AL194" s="51"/>
      <c r="AM194" s="51"/>
      <c r="AN194" s="51"/>
      <c r="AO194" s="51"/>
      <c r="AP194" s="3"/>
      <c r="AQ194" s="3"/>
      <c r="AR194" s="25"/>
    </row>
    <row r="195" spans="10:44">
      <c r="J195" s="15"/>
      <c r="K195" s="15"/>
      <c r="L195" s="15"/>
      <c r="M195" s="15"/>
      <c r="Q195" s="3"/>
      <c r="R195" s="3"/>
      <c r="S195" s="15"/>
      <c r="T195" s="3"/>
      <c r="U195" s="15"/>
      <c r="V195" s="15"/>
      <c r="W195" s="15"/>
      <c r="X195" s="15"/>
      <c r="Y195" s="51"/>
      <c r="Z195" s="12"/>
      <c r="AA195" s="15"/>
      <c r="AB195" s="15"/>
      <c r="AC195" s="15"/>
      <c r="AE195" s="15"/>
      <c r="AF195" s="51"/>
      <c r="AG195" s="15"/>
      <c r="AH195" s="3"/>
      <c r="AI195" s="3"/>
      <c r="AJ195" s="51"/>
      <c r="AK195" s="51"/>
      <c r="AL195" s="51"/>
      <c r="AM195" s="51"/>
      <c r="AN195" s="51"/>
      <c r="AO195" s="51"/>
      <c r="AP195" s="3"/>
      <c r="AQ195" s="3"/>
      <c r="AR195" s="25"/>
    </row>
    <row r="196" spans="10:44">
      <c r="J196" s="15"/>
      <c r="K196" s="15"/>
      <c r="L196" s="15"/>
      <c r="M196" s="15"/>
      <c r="Q196" s="3"/>
      <c r="R196" s="3"/>
      <c r="S196" s="15"/>
      <c r="T196" s="3"/>
      <c r="U196" s="15"/>
      <c r="V196" s="15"/>
      <c r="W196" s="15"/>
      <c r="X196" s="15"/>
      <c r="Y196" s="51"/>
      <c r="Z196" s="12"/>
      <c r="AA196" s="15"/>
      <c r="AB196" s="15"/>
      <c r="AC196" s="15"/>
      <c r="AE196" s="15"/>
      <c r="AF196" s="51"/>
      <c r="AG196" s="15"/>
      <c r="AH196" s="3"/>
      <c r="AI196" s="3"/>
      <c r="AJ196" s="51"/>
      <c r="AK196" s="51"/>
      <c r="AL196" s="51"/>
      <c r="AM196" s="51"/>
      <c r="AN196" s="51"/>
      <c r="AO196" s="51"/>
      <c r="AP196" s="3"/>
      <c r="AQ196" s="3"/>
      <c r="AR196" s="25"/>
    </row>
    <row r="197" spans="10:44">
      <c r="J197" s="15"/>
      <c r="K197" s="15"/>
      <c r="L197" s="15"/>
      <c r="M197" s="15"/>
      <c r="Q197" s="3"/>
      <c r="R197" s="3"/>
      <c r="S197" s="15"/>
      <c r="T197" s="3"/>
      <c r="U197" s="15"/>
      <c r="V197" s="15"/>
      <c r="W197" s="15"/>
      <c r="X197" s="15"/>
      <c r="Y197" s="51"/>
      <c r="Z197" s="12"/>
      <c r="AA197" s="15"/>
      <c r="AB197" s="15"/>
      <c r="AC197" s="15"/>
      <c r="AE197" s="15"/>
      <c r="AF197" s="51"/>
      <c r="AG197" s="15"/>
      <c r="AH197" s="3"/>
      <c r="AI197" s="3"/>
      <c r="AJ197" s="51"/>
      <c r="AK197" s="51"/>
      <c r="AL197" s="51"/>
      <c r="AM197" s="51"/>
      <c r="AN197" s="51"/>
      <c r="AO197" s="51"/>
      <c r="AP197" s="3"/>
      <c r="AQ197" s="3"/>
      <c r="AR197" s="25"/>
    </row>
    <row r="198" spans="10:44">
      <c r="J198" s="15"/>
      <c r="K198" s="15"/>
      <c r="L198" s="15"/>
      <c r="M198" s="15"/>
      <c r="Q198" s="3"/>
      <c r="R198" s="3"/>
      <c r="S198" s="15"/>
      <c r="T198" s="3"/>
      <c r="U198" s="15"/>
      <c r="V198" s="15"/>
      <c r="W198" s="15"/>
      <c r="X198" s="15"/>
      <c r="Y198" s="51"/>
      <c r="Z198" s="12"/>
      <c r="AA198" s="15"/>
      <c r="AB198" s="15"/>
      <c r="AC198" s="15"/>
      <c r="AE198" s="15"/>
      <c r="AF198" s="51"/>
      <c r="AG198" s="15"/>
      <c r="AH198" s="3"/>
      <c r="AI198" s="3"/>
      <c r="AJ198" s="51"/>
      <c r="AK198" s="51"/>
      <c r="AL198" s="51"/>
      <c r="AM198" s="51"/>
      <c r="AN198" s="51"/>
      <c r="AO198" s="51"/>
      <c r="AP198" s="3"/>
      <c r="AQ198" s="3"/>
      <c r="AR198" s="25"/>
    </row>
    <row r="199" spans="10:44">
      <c r="J199" s="15"/>
      <c r="K199" s="15"/>
      <c r="L199" s="15"/>
      <c r="M199" s="15"/>
      <c r="Q199" s="3"/>
      <c r="R199" s="3"/>
      <c r="S199" s="15"/>
      <c r="T199" s="3"/>
      <c r="U199" s="15"/>
      <c r="V199" s="15"/>
      <c r="W199" s="15"/>
      <c r="X199" s="15"/>
      <c r="Y199" s="51"/>
      <c r="Z199" s="12"/>
      <c r="AA199" s="15"/>
      <c r="AB199" s="15"/>
      <c r="AC199" s="15"/>
      <c r="AE199" s="15"/>
      <c r="AF199" s="51"/>
      <c r="AG199" s="15"/>
      <c r="AH199" s="3"/>
      <c r="AI199" s="3"/>
      <c r="AJ199" s="51"/>
      <c r="AK199" s="51"/>
      <c r="AL199" s="51"/>
      <c r="AM199" s="51"/>
      <c r="AN199" s="51"/>
      <c r="AO199" s="51"/>
      <c r="AP199" s="3"/>
      <c r="AQ199" s="3"/>
      <c r="AR199" s="25"/>
    </row>
    <row r="200" spans="10:44">
      <c r="J200" s="15"/>
      <c r="K200" s="15"/>
      <c r="L200" s="15"/>
      <c r="M200" s="15"/>
      <c r="P200" s="97"/>
      <c r="Q200" s="3"/>
      <c r="R200" s="3"/>
      <c r="S200" s="15"/>
      <c r="T200" s="3"/>
      <c r="U200" s="15"/>
      <c r="V200" s="15"/>
      <c r="W200" s="15"/>
      <c r="X200" s="15"/>
      <c r="Y200" s="51"/>
      <c r="Z200" s="12"/>
      <c r="AA200" s="15"/>
      <c r="AB200" s="15"/>
      <c r="AC200" s="15"/>
      <c r="AE200" s="15"/>
      <c r="AF200" s="51"/>
      <c r="AG200" s="15"/>
      <c r="AH200" s="3"/>
      <c r="AI200" s="3"/>
      <c r="AJ200" s="51"/>
      <c r="AK200" s="51"/>
      <c r="AL200" s="51"/>
      <c r="AM200" s="51"/>
      <c r="AN200" s="51"/>
      <c r="AO200" s="51"/>
      <c r="AP200" s="3"/>
      <c r="AQ200" s="3"/>
      <c r="AR200" s="25"/>
    </row>
    <row r="201" spans="10:44">
      <c r="J201" s="15"/>
      <c r="K201" s="15"/>
      <c r="L201" s="15"/>
      <c r="M201" s="15"/>
      <c r="P201" s="97"/>
      <c r="Q201" s="3"/>
      <c r="R201" s="3"/>
      <c r="S201" s="15"/>
      <c r="T201" s="3"/>
      <c r="U201" s="15"/>
      <c r="V201" s="15"/>
      <c r="W201" s="15"/>
      <c r="X201" s="15"/>
      <c r="Y201" s="51"/>
      <c r="Z201" s="12"/>
      <c r="AA201" s="15"/>
      <c r="AB201" s="15"/>
      <c r="AC201" s="15"/>
      <c r="AE201" s="15"/>
      <c r="AF201" s="51"/>
      <c r="AG201" s="15"/>
      <c r="AH201" s="3"/>
      <c r="AI201" s="3"/>
      <c r="AJ201" s="51"/>
      <c r="AK201" s="51"/>
      <c r="AL201" s="51"/>
      <c r="AM201" s="51"/>
      <c r="AN201" s="51"/>
      <c r="AO201" s="51"/>
      <c r="AP201" s="3"/>
      <c r="AQ201" s="3"/>
      <c r="AR201" s="25"/>
    </row>
    <row r="202" spans="10:44">
      <c r="J202" s="15"/>
      <c r="K202" s="15"/>
      <c r="L202" s="15"/>
      <c r="M202" s="15"/>
      <c r="P202" s="97"/>
      <c r="Q202" s="3"/>
      <c r="R202" s="3"/>
      <c r="S202" s="15"/>
      <c r="T202" s="3"/>
      <c r="U202" s="15"/>
      <c r="V202" s="15"/>
      <c r="W202" s="15"/>
      <c r="X202" s="15"/>
      <c r="Y202" s="51"/>
      <c r="Z202" s="12"/>
      <c r="AA202" s="15"/>
      <c r="AB202" s="15"/>
      <c r="AC202" s="15"/>
      <c r="AE202" s="15"/>
      <c r="AF202" s="51"/>
      <c r="AG202" s="15"/>
      <c r="AH202" s="3"/>
      <c r="AI202" s="3"/>
      <c r="AJ202" s="51"/>
      <c r="AK202" s="51"/>
      <c r="AL202" s="51"/>
      <c r="AM202" s="51"/>
      <c r="AN202" s="51"/>
      <c r="AO202" s="51"/>
      <c r="AP202" s="3"/>
      <c r="AQ202" s="3"/>
      <c r="AR202" s="25"/>
    </row>
    <row r="203" spans="10:44">
      <c r="J203" s="15"/>
      <c r="K203" s="15"/>
      <c r="L203" s="15"/>
      <c r="M203" s="15"/>
      <c r="P203" s="97"/>
      <c r="Q203" s="3"/>
      <c r="R203" s="3"/>
      <c r="S203" s="15"/>
      <c r="T203" s="3"/>
      <c r="U203" s="15"/>
      <c r="V203" s="15"/>
      <c r="W203" s="15"/>
      <c r="X203" s="15"/>
      <c r="Y203" s="51"/>
      <c r="Z203" s="12"/>
      <c r="AA203" s="15"/>
      <c r="AB203" s="15"/>
      <c r="AC203" s="15"/>
      <c r="AE203" s="15"/>
      <c r="AF203" s="51"/>
      <c r="AG203" s="15"/>
      <c r="AH203" s="3"/>
      <c r="AI203" s="3"/>
      <c r="AJ203" s="51"/>
      <c r="AK203" s="51"/>
      <c r="AL203" s="51"/>
      <c r="AM203" s="51"/>
      <c r="AN203" s="51"/>
      <c r="AO203" s="51"/>
      <c r="AP203" s="3"/>
      <c r="AQ203" s="3"/>
      <c r="AR203" s="25"/>
    </row>
    <row r="204" spans="10:44">
      <c r="J204" s="15"/>
      <c r="K204" s="15"/>
      <c r="L204" s="15"/>
      <c r="M204" s="15"/>
      <c r="N204" s="19"/>
      <c r="O204" s="25"/>
      <c r="P204" s="97"/>
      <c r="Q204" s="3"/>
      <c r="R204" s="3"/>
      <c r="S204" s="15"/>
      <c r="T204" s="3"/>
      <c r="U204" s="15"/>
      <c r="V204" s="15"/>
      <c r="W204" s="15"/>
      <c r="X204" s="15"/>
      <c r="Y204" s="51"/>
      <c r="Z204" s="12"/>
      <c r="AA204" s="15"/>
      <c r="AB204" s="15"/>
      <c r="AC204" s="15"/>
      <c r="AE204" s="15"/>
      <c r="AF204" s="51"/>
      <c r="AG204" s="15"/>
      <c r="AH204" s="3"/>
      <c r="AI204" s="3"/>
      <c r="AJ204" s="51"/>
      <c r="AK204" s="51"/>
      <c r="AL204" s="51"/>
      <c r="AM204" s="51"/>
      <c r="AN204" s="51"/>
      <c r="AO204" s="51"/>
      <c r="AP204" s="3"/>
      <c r="AQ204" s="3"/>
      <c r="AR204" s="25"/>
    </row>
    <row r="205" spans="10:44">
      <c r="J205" s="15"/>
      <c r="K205" s="15"/>
      <c r="L205" s="15"/>
      <c r="M205" s="15"/>
      <c r="N205" s="19"/>
      <c r="O205" s="25"/>
      <c r="P205" s="97"/>
      <c r="Q205" s="3"/>
      <c r="R205" s="3"/>
      <c r="S205" s="15"/>
      <c r="T205" s="3"/>
      <c r="U205" s="15"/>
      <c r="V205" s="15"/>
      <c r="W205" s="15"/>
      <c r="X205" s="15"/>
      <c r="Y205" s="51"/>
      <c r="Z205" s="12"/>
      <c r="AA205" s="15"/>
      <c r="AB205" s="15"/>
      <c r="AC205" s="15"/>
      <c r="AE205" s="15"/>
      <c r="AF205" s="51"/>
      <c r="AG205" s="15"/>
      <c r="AH205" s="3"/>
      <c r="AI205" s="3"/>
      <c r="AJ205" s="51"/>
      <c r="AK205" s="51"/>
      <c r="AL205" s="51"/>
      <c r="AM205" s="51"/>
      <c r="AN205" s="51"/>
      <c r="AO205" s="51"/>
      <c r="AP205" s="3"/>
      <c r="AQ205" s="3"/>
      <c r="AR205" s="25"/>
    </row>
    <row r="206" spans="10:44">
      <c r="J206" s="15"/>
      <c r="K206" s="15"/>
      <c r="L206" s="15"/>
      <c r="M206" s="15"/>
      <c r="N206" s="19"/>
      <c r="O206" s="25"/>
      <c r="P206" s="97"/>
      <c r="Q206" s="3"/>
      <c r="R206" s="3"/>
      <c r="S206" s="15"/>
      <c r="T206" s="3"/>
      <c r="U206" s="15"/>
      <c r="V206" s="15"/>
      <c r="W206" s="15"/>
      <c r="X206" s="15"/>
      <c r="Y206" s="51"/>
      <c r="Z206" s="12"/>
      <c r="AA206" s="15"/>
      <c r="AB206" s="15"/>
      <c r="AC206" s="15"/>
      <c r="AE206" s="15"/>
      <c r="AF206" s="51"/>
      <c r="AG206" s="15"/>
      <c r="AH206" s="3"/>
      <c r="AI206" s="3"/>
      <c r="AJ206" s="51"/>
      <c r="AK206" s="51"/>
      <c r="AL206" s="51"/>
      <c r="AM206" s="51"/>
      <c r="AN206" s="51"/>
      <c r="AO206" s="51"/>
      <c r="AP206" s="3"/>
      <c r="AQ206" s="3"/>
      <c r="AR206" s="25"/>
    </row>
    <row r="207" spans="10:44">
      <c r="J207" s="15"/>
      <c r="K207" s="15"/>
      <c r="L207" s="15"/>
      <c r="M207" s="15"/>
      <c r="N207" s="19"/>
      <c r="O207" s="25"/>
      <c r="P207" s="97"/>
      <c r="Q207" s="3"/>
      <c r="R207" s="3"/>
      <c r="S207" s="15"/>
      <c r="T207" s="3"/>
      <c r="U207" s="15"/>
      <c r="V207" s="15"/>
      <c r="W207" s="15"/>
      <c r="X207" s="15"/>
      <c r="Y207" s="51"/>
      <c r="Z207" s="12"/>
      <c r="AA207" s="15"/>
      <c r="AB207" s="15"/>
      <c r="AC207" s="15"/>
      <c r="AE207" s="15"/>
      <c r="AF207" s="51"/>
      <c r="AG207" s="15"/>
      <c r="AH207" s="3"/>
      <c r="AI207" s="3"/>
      <c r="AJ207" s="51"/>
      <c r="AK207" s="51"/>
      <c r="AL207" s="51"/>
      <c r="AM207" s="51"/>
      <c r="AN207" s="51"/>
      <c r="AO207" s="51"/>
      <c r="AP207" s="3"/>
      <c r="AQ207" s="3"/>
      <c r="AR207" s="25"/>
    </row>
    <row r="208" spans="10:44">
      <c r="J208" s="15"/>
      <c r="K208" s="15"/>
      <c r="L208" s="15"/>
      <c r="M208" s="15"/>
      <c r="N208" s="19"/>
      <c r="O208" s="25"/>
      <c r="P208" s="97"/>
      <c r="Q208" s="3"/>
      <c r="R208" s="3"/>
      <c r="S208" s="15"/>
      <c r="T208" s="3"/>
      <c r="U208" s="15"/>
      <c r="V208" s="15"/>
      <c r="W208" s="15"/>
      <c r="X208" s="15"/>
      <c r="Y208" s="51"/>
      <c r="Z208" s="12"/>
      <c r="AA208" s="15"/>
      <c r="AB208" s="15"/>
      <c r="AC208" s="15"/>
      <c r="AE208" s="15"/>
      <c r="AF208" s="51"/>
      <c r="AG208" s="15"/>
      <c r="AH208" s="3"/>
      <c r="AI208" s="3"/>
      <c r="AJ208" s="51"/>
      <c r="AK208" s="51"/>
      <c r="AL208" s="51"/>
      <c r="AM208" s="51"/>
      <c r="AN208" s="51"/>
      <c r="AO208" s="51"/>
      <c r="AP208" s="3"/>
      <c r="AQ208" s="3"/>
      <c r="AR208" s="25"/>
    </row>
    <row r="209" spans="10:44">
      <c r="J209" s="15"/>
      <c r="K209" s="15"/>
      <c r="L209" s="15"/>
      <c r="M209" s="15"/>
      <c r="N209" s="19"/>
      <c r="O209" s="25"/>
      <c r="P209" s="97"/>
      <c r="Q209" s="3"/>
      <c r="R209" s="3"/>
      <c r="S209" s="15"/>
      <c r="T209" s="3"/>
      <c r="U209" s="15"/>
      <c r="V209" s="15"/>
      <c r="W209" s="15"/>
      <c r="X209" s="15"/>
      <c r="Y209" s="51"/>
      <c r="Z209" s="12"/>
      <c r="AA209" s="15"/>
      <c r="AB209" s="15"/>
      <c r="AC209" s="15"/>
      <c r="AE209" s="15"/>
      <c r="AF209" s="51"/>
      <c r="AG209" s="15"/>
      <c r="AH209" s="3"/>
      <c r="AI209" s="3"/>
      <c r="AJ209" s="51"/>
      <c r="AK209" s="51"/>
      <c r="AL209" s="51"/>
      <c r="AM209" s="51"/>
      <c r="AN209" s="51"/>
      <c r="AO209" s="51"/>
      <c r="AP209" s="3"/>
      <c r="AQ209" s="3"/>
      <c r="AR209" s="25"/>
    </row>
    <row r="210" spans="10:44">
      <c r="J210" s="15"/>
      <c r="K210" s="15"/>
      <c r="L210" s="15"/>
      <c r="M210" s="15"/>
      <c r="N210" s="19"/>
      <c r="O210" s="25"/>
      <c r="P210" s="97"/>
      <c r="Q210" s="3"/>
      <c r="R210" s="3"/>
      <c r="S210" s="15"/>
      <c r="T210" s="3"/>
      <c r="U210" s="15"/>
      <c r="V210" s="15"/>
      <c r="W210" s="15"/>
      <c r="X210" s="15"/>
      <c r="Y210" s="51"/>
      <c r="Z210" s="12"/>
      <c r="AA210" s="15"/>
      <c r="AB210" s="15"/>
      <c r="AC210" s="15"/>
      <c r="AE210" s="15"/>
      <c r="AF210" s="51"/>
      <c r="AG210" s="15"/>
      <c r="AH210" s="3"/>
      <c r="AI210" s="3"/>
      <c r="AJ210" s="51"/>
      <c r="AK210" s="51"/>
      <c r="AL210" s="51"/>
      <c r="AM210" s="51"/>
      <c r="AN210" s="51"/>
      <c r="AO210" s="51"/>
      <c r="AP210" s="3"/>
      <c r="AQ210" s="3"/>
      <c r="AR210" s="25"/>
    </row>
    <row r="211" spans="10:44">
      <c r="J211" s="15"/>
      <c r="K211" s="15"/>
      <c r="L211" s="15"/>
      <c r="M211" s="15"/>
      <c r="N211" s="19"/>
      <c r="O211" s="25"/>
      <c r="P211" s="97"/>
      <c r="Q211" s="3"/>
      <c r="R211" s="3"/>
      <c r="S211" s="15"/>
      <c r="T211" s="3"/>
      <c r="U211" s="15"/>
      <c r="V211" s="15"/>
      <c r="W211" s="15"/>
      <c r="X211" s="15"/>
      <c r="Y211" s="51"/>
      <c r="Z211" s="12"/>
      <c r="AA211" s="15"/>
      <c r="AB211" s="15"/>
      <c r="AC211" s="15"/>
      <c r="AE211" s="15"/>
      <c r="AF211" s="51"/>
      <c r="AG211" s="15"/>
      <c r="AH211" s="3"/>
      <c r="AI211" s="3"/>
      <c r="AJ211" s="51"/>
      <c r="AK211" s="51"/>
      <c r="AL211" s="51"/>
      <c r="AM211" s="51"/>
      <c r="AN211" s="51"/>
      <c r="AO211" s="51"/>
      <c r="AP211" s="3"/>
      <c r="AQ211" s="3"/>
      <c r="AR211" s="25"/>
    </row>
    <row r="212" spans="10:44">
      <c r="J212" s="15"/>
      <c r="K212" s="15"/>
      <c r="L212" s="15"/>
      <c r="M212" s="15"/>
      <c r="N212" s="19"/>
      <c r="O212" s="25"/>
      <c r="P212" s="97"/>
      <c r="Q212" s="3"/>
      <c r="R212" s="3"/>
      <c r="S212" s="15"/>
      <c r="T212" s="3"/>
      <c r="U212" s="15"/>
      <c r="V212" s="15"/>
      <c r="W212" s="15"/>
      <c r="X212" s="15"/>
      <c r="Y212" s="51"/>
      <c r="Z212" s="12"/>
      <c r="AA212" s="15"/>
      <c r="AB212" s="15"/>
      <c r="AC212" s="15"/>
      <c r="AE212" s="15"/>
      <c r="AF212" s="51"/>
      <c r="AG212" s="15"/>
      <c r="AH212" s="3"/>
      <c r="AI212" s="3"/>
      <c r="AJ212" s="51"/>
      <c r="AK212" s="51"/>
      <c r="AL212" s="51"/>
      <c r="AM212" s="51"/>
      <c r="AN212" s="51"/>
      <c r="AO212" s="51"/>
      <c r="AP212" s="3"/>
      <c r="AQ212" s="3"/>
      <c r="AR212" s="25"/>
    </row>
    <row r="213" spans="10:44">
      <c r="J213" s="15"/>
      <c r="K213" s="15"/>
      <c r="L213" s="15"/>
      <c r="M213" s="15"/>
      <c r="N213" s="19"/>
      <c r="O213" s="25"/>
      <c r="P213" s="97"/>
      <c r="Q213" s="3"/>
      <c r="R213" s="3"/>
      <c r="S213" s="15"/>
      <c r="T213" s="3"/>
      <c r="U213" s="15"/>
      <c r="V213" s="15"/>
      <c r="W213" s="15"/>
      <c r="X213" s="15"/>
      <c r="Y213" s="51"/>
      <c r="Z213" s="12"/>
      <c r="AA213" s="15"/>
      <c r="AB213" s="15"/>
      <c r="AC213" s="15"/>
      <c r="AE213" s="15"/>
      <c r="AF213" s="51"/>
      <c r="AG213" s="15"/>
      <c r="AH213" s="3"/>
      <c r="AI213" s="3"/>
      <c r="AJ213" s="51"/>
      <c r="AK213" s="51"/>
      <c r="AL213" s="51"/>
      <c r="AM213" s="51"/>
      <c r="AN213" s="51"/>
      <c r="AO213" s="51"/>
      <c r="AP213" s="3"/>
      <c r="AQ213" s="3"/>
      <c r="AR213" s="25"/>
    </row>
    <row r="214" spans="10:44">
      <c r="J214" s="15"/>
      <c r="K214" s="15"/>
      <c r="L214" s="15"/>
      <c r="M214" s="15"/>
      <c r="N214" s="19"/>
      <c r="O214" s="25"/>
      <c r="P214" s="97"/>
      <c r="Q214" s="3"/>
      <c r="R214" s="3"/>
      <c r="S214" s="15"/>
      <c r="T214" s="3"/>
      <c r="U214" s="15"/>
      <c r="V214" s="15"/>
      <c r="W214" s="15"/>
      <c r="X214" s="15"/>
      <c r="Y214" s="51"/>
      <c r="Z214" s="12"/>
      <c r="AA214" s="15"/>
      <c r="AB214" s="15"/>
      <c r="AC214" s="15"/>
      <c r="AE214" s="15"/>
      <c r="AF214" s="51"/>
      <c r="AG214" s="15"/>
      <c r="AH214" s="3"/>
      <c r="AI214" s="3"/>
      <c r="AJ214" s="51"/>
      <c r="AK214" s="51"/>
      <c r="AL214" s="51"/>
      <c r="AM214" s="51"/>
      <c r="AN214" s="51"/>
      <c r="AO214" s="51"/>
      <c r="AP214" s="3"/>
      <c r="AQ214" s="3"/>
      <c r="AR214" s="25"/>
    </row>
    <row r="215" spans="10:44">
      <c r="J215" s="15"/>
      <c r="K215" s="15"/>
      <c r="L215" s="15"/>
      <c r="M215" s="15"/>
      <c r="N215" s="19"/>
      <c r="O215" s="25"/>
      <c r="P215" s="97"/>
      <c r="Q215" s="3"/>
      <c r="R215" s="3"/>
      <c r="S215" s="15"/>
      <c r="T215" s="3"/>
      <c r="U215" s="15"/>
      <c r="V215" s="15"/>
      <c r="W215" s="15"/>
      <c r="X215" s="15"/>
      <c r="Y215" s="51"/>
      <c r="Z215" s="12"/>
      <c r="AA215" s="15"/>
      <c r="AB215" s="15"/>
      <c r="AC215" s="15"/>
      <c r="AE215" s="15"/>
      <c r="AF215" s="51"/>
      <c r="AG215" s="15"/>
      <c r="AH215" s="3"/>
      <c r="AI215" s="3"/>
      <c r="AJ215" s="51"/>
      <c r="AK215" s="51"/>
      <c r="AL215" s="51"/>
      <c r="AM215" s="51"/>
      <c r="AN215" s="51"/>
      <c r="AO215" s="51"/>
      <c r="AP215" s="3"/>
      <c r="AQ215" s="3"/>
      <c r="AR215" s="25"/>
    </row>
    <row r="216" spans="10:44">
      <c r="J216" s="15"/>
      <c r="K216" s="15"/>
      <c r="L216" s="15"/>
      <c r="M216" s="15"/>
      <c r="N216" s="19"/>
      <c r="O216" s="25"/>
      <c r="P216" s="97"/>
      <c r="Q216" s="3"/>
      <c r="R216" s="3"/>
      <c r="S216" s="15"/>
      <c r="T216" s="3"/>
      <c r="U216" s="15"/>
      <c r="V216" s="15"/>
      <c r="W216" s="15"/>
      <c r="X216" s="15"/>
      <c r="Y216" s="51"/>
      <c r="Z216" s="12"/>
      <c r="AA216" s="15"/>
      <c r="AB216" s="15"/>
      <c r="AC216" s="15"/>
      <c r="AE216" s="15"/>
      <c r="AF216" s="51"/>
      <c r="AG216" s="15"/>
      <c r="AH216" s="3"/>
      <c r="AI216" s="3"/>
      <c r="AJ216" s="51"/>
      <c r="AK216" s="51"/>
      <c r="AL216" s="51"/>
      <c r="AM216" s="51"/>
      <c r="AN216" s="51"/>
      <c r="AO216" s="51"/>
      <c r="AP216" s="3"/>
      <c r="AQ216" s="3"/>
      <c r="AR216" s="25"/>
    </row>
    <row r="217" spans="10:44">
      <c r="J217" s="15"/>
      <c r="K217" s="15"/>
      <c r="L217" s="15"/>
      <c r="M217" s="15"/>
      <c r="N217" s="19"/>
      <c r="O217" s="25"/>
      <c r="P217" s="97"/>
      <c r="Q217" s="3"/>
      <c r="R217" s="3"/>
      <c r="S217" s="15"/>
      <c r="T217" s="3"/>
      <c r="U217" s="15"/>
      <c r="V217" s="15"/>
      <c r="W217" s="15"/>
      <c r="X217" s="15"/>
      <c r="Y217" s="51"/>
      <c r="Z217" s="12"/>
      <c r="AA217" s="15"/>
      <c r="AB217" s="15"/>
      <c r="AC217" s="15"/>
      <c r="AE217" s="15"/>
      <c r="AF217" s="51"/>
      <c r="AG217" s="15"/>
      <c r="AH217" s="3"/>
      <c r="AI217" s="3"/>
      <c r="AJ217" s="51"/>
      <c r="AK217" s="51"/>
      <c r="AL217" s="51"/>
      <c r="AM217" s="51"/>
      <c r="AN217" s="51"/>
      <c r="AO217" s="51"/>
      <c r="AP217" s="3"/>
      <c r="AQ217" s="3"/>
      <c r="AR217" s="25"/>
    </row>
    <row r="218" spans="10:44">
      <c r="J218" s="15"/>
      <c r="K218" s="15"/>
      <c r="L218" s="15"/>
      <c r="M218" s="15"/>
      <c r="N218" s="19"/>
      <c r="O218" s="25"/>
      <c r="P218" s="97"/>
      <c r="Q218" s="3"/>
      <c r="R218" s="3"/>
      <c r="S218" s="15"/>
      <c r="T218" s="3"/>
      <c r="U218" s="15"/>
      <c r="V218" s="15"/>
      <c r="W218" s="15"/>
      <c r="X218" s="15"/>
      <c r="Y218" s="51"/>
      <c r="Z218" s="12"/>
      <c r="AA218" s="15"/>
      <c r="AB218" s="15"/>
      <c r="AC218" s="15"/>
      <c r="AE218" s="15"/>
      <c r="AF218" s="51"/>
      <c r="AG218" s="15"/>
      <c r="AH218" s="3"/>
      <c r="AI218" s="3"/>
      <c r="AJ218" s="51"/>
      <c r="AK218" s="51"/>
      <c r="AL218" s="51"/>
      <c r="AM218" s="51"/>
      <c r="AN218" s="51"/>
      <c r="AO218" s="51"/>
      <c r="AP218" s="3"/>
      <c r="AQ218" s="3"/>
      <c r="AR218" s="25"/>
    </row>
    <row r="219" spans="10:44">
      <c r="J219" s="15"/>
      <c r="K219" s="15"/>
      <c r="L219" s="15"/>
      <c r="M219" s="15"/>
      <c r="N219" s="19"/>
      <c r="O219" s="25"/>
      <c r="P219" s="97"/>
      <c r="Q219" s="3"/>
      <c r="R219" s="3"/>
      <c r="S219" s="15"/>
      <c r="T219" s="3"/>
      <c r="U219" s="15"/>
      <c r="V219" s="15"/>
      <c r="W219" s="15"/>
      <c r="X219" s="15"/>
      <c r="Y219" s="51"/>
      <c r="Z219" s="12"/>
      <c r="AA219" s="15"/>
      <c r="AB219" s="15"/>
      <c r="AC219" s="15"/>
      <c r="AE219" s="15"/>
      <c r="AF219" s="51"/>
      <c r="AG219" s="15"/>
      <c r="AH219" s="3"/>
      <c r="AI219" s="3"/>
      <c r="AJ219" s="51"/>
      <c r="AK219" s="51"/>
      <c r="AL219" s="51"/>
      <c r="AM219" s="51"/>
      <c r="AN219" s="51"/>
      <c r="AO219" s="51"/>
      <c r="AP219" s="3"/>
      <c r="AQ219" s="3"/>
      <c r="AR219" s="25"/>
    </row>
    <row r="220" spans="10:44">
      <c r="J220" s="15"/>
      <c r="K220" s="15"/>
      <c r="L220" s="15"/>
      <c r="M220" s="15"/>
      <c r="N220" s="19"/>
      <c r="O220" s="25"/>
      <c r="P220" s="97"/>
      <c r="Q220" s="3"/>
      <c r="R220" s="3"/>
      <c r="S220" s="15"/>
      <c r="T220" s="3"/>
      <c r="U220" s="15"/>
      <c r="V220" s="15"/>
      <c r="W220" s="15"/>
      <c r="X220" s="15"/>
      <c r="Y220" s="51"/>
      <c r="Z220" s="12"/>
      <c r="AA220" s="15"/>
      <c r="AB220" s="15"/>
      <c r="AC220" s="15"/>
      <c r="AE220" s="15"/>
      <c r="AF220" s="51"/>
      <c r="AG220" s="15"/>
      <c r="AH220" s="3"/>
      <c r="AI220" s="3"/>
      <c r="AJ220" s="51"/>
      <c r="AK220" s="51"/>
      <c r="AL220" s="51"/>
      <c r="AM220" s="51"/>
      <c r="AN220" s="51"/>
      <c r="AO220" s="51"/>
      <c r="AP220" s="3"/>
      <c r="AQ220" s="3"/>
      <c r="AR220" s="25"/>
    </row>
    <row r="221" spans="10:44">
      <c r="J221" s="15"/>
      <c r="K221" s="15"/>
      <c r="L221" s="15"/>
      <c r="M221" s="15"/>
      <c r="N221" s="19"/>
      <c r="O221" s="25"/>
      <c r="P221" s="97"/>
      <c r="Q221" s="3"/>
      <c r="R221" s="3"/>
      <c r="S221" s="15"/>
      <c r="T221" s="3"/>
      <c r="U221" s="15"/>
      <c r="V221" s="15"/>
      <c r="W221" s="15"/>
      <c r="X221" s="15"/>
      <c r="Y221" s="51"/>
      <c r="Z221" s="12"/>
      <c r="AA221" s="15"/>
      <c r="AB221" s="15"/>
      <c r="AC221" s="15"/>
      <c r="AE221" s="15"/>
      <c r="AF221" s="51"/>
      <c r="AG221" s="15"/>
      <c r="AH221" s="3"/>
      <c r="AI221" s="3"/>
      <c r="AJ221" s="51"/>
      <c r="AK221" s="51"/>
      <c r="AL221" s="51"/>
      <c r="AM221" s="51"/>
      <c r="AN221" s="51"/>
      <c r="AO221" s="51"/>
      <c r="AP221" s="3"/>
      <c r="AQ221" s="3"/>
      <c r="AR221" s="25"/>
    </row>
    <row r="222" spans="10:44">
      <c r="J222" s="15"/>
      <c r="K222" s="15"/>
      <c r="L222" s="15"/>
      <c r="M222" s="15"/>
      <c r="N222" s="19"/>
      <c r="O222" s="25"/>
      <c r="P222" s="97"/>
      <c r="Q222" s="3"/>
      <c r="R222" s="3"/>
      <c r="S222" s="15"/>
      <c r="T222" s="3"/>
      <c r="U222" s="15"/>
      <c r="V222" s="15"/>
      <c r="W222" s="15"/>
      <c r="X222" s="15"/>
      <c r="Y222" s="51"/>
      <c r="Z222" s="12"/>
      <c r="AA222" s="15"/>
      <c r="AB222" s="15"/>
      <c r="AC222" s="15"/>
      <c r="AE222" s="15"/>
      <c r="AF222" s="51"/>
      <c r="AG222" s="15"/>
      <c r="AH222" s="3"/>
      <c r="AI222" s="3"/>
      <c r="AJ222" s="51"/>
      <c r="AK222" s="51"/>
      <c r="AL222" s="51"/>
      <c r="AM222" s="51"/>
      <c r="AN222" s="51"/>
      <c r="AO222" s="51"/>
      <c r="AP222" s="3"/>
      <c r="AQ222" s="3"/>
      <c r="AR222" s="25"/>
    </row>
    <row r="223" spans="10:44">
      <c r="J223" s="15"/>
      <c r="K223" s="15"/>
      <c r="L223" s="15"/>
      <c r="M223" s="15"/>
      <c r="N223" s="19"/>
      <c r="O223" s="25"/>
      <c r="P223" s="97"/>
      <c r="Q223" s="3"/>
      <c r="R223" s="3"/>
      <c r="S223" s="15"/>
      <c r="T223" s="3"/>
      <c r="U223" s="15"/>
      <c r="V223" s="15"/>
      <c r="W223" s="15"/>
      <c r="X223" s="15"/>
      <c r="Y223" s="51"/>
      <c r="Z223" s="12"/>
      <c r="AA223" s="15"/>
      <c r="AB223" s="15"/>
      <c r="AC223" s="15"/>
      <c r="AE223" s="15"/>
      <c r="AF223" s="51"/>
      <c r="AG223" s="15"/>
      <c r="AH223" s="3"/>
      <c r="AI223" s="3"/>
      <c r="AJ223" s="51"/>
      <c r="AK223" s="51"/>
      <c r="AL223" s="51"/>
      <c r="AM223" s="51"/>
      <c r="AN223" s="51"/>
      <c r="AO223" s="51"/>
      <c r="AP223" s="3"/>
      <c r="AQ223" s="3"/>
      <c r="AR223" s="25"/>
    </row>
    <row r="224" spans="10:44">
      <c r="J224" s="15"/>
      <c r="K224" s="15"/>
      <c r="L224" s="15"/>
      <c r="M224" s="15"/>
      <c r="N224" s="19"/>
      <c r="O224" s="25"/>
      <c r="P224" s="97"/>
      <c r="Q224" s="3"/>
      <c r="R224" s="3"/>
      <c r="S224" s="15"/>
      <c r="T224" s="3"/>
      <c r="U224" s="15"/>
      <c r="V224" s="15"/>
      <c r="W224" s="15"/>
      <c r="X224" s="15"/>
      <c r="Y224" s="51"/>
      <c r="Z224" s="12"/>
      <c r="AA224" s="15"/>
      <c r="AB224" s="15"/>
      <c r="AC224" s="15"/>
      <c r="AE224" s="15"/>
      <c r="AF224" s="51"/>
      <c r="AG224" s="15"/>
      <c r="AH224" s="3"/>
      <c r="AI224" s="3"/>
      <c r="AJ224" s="51"/>
      <c r="AK224" s="51"/>
      <c r="AL224" s="51"/>
      <c r="AM224" s="51"/>
      <c r="AN224" s="51"/>
      <c r="AO224" s="51"/>
      <c r="AP224" s="3"/>
      <c r="AQ224" s="3"/>
      <c r="AR224" s="25"/>
    </row>
    <row r="225" spans="10:44">
      <c r="J225" s="15"/>
      <c r="K225" s="15"/>
      <c r="L225" s="15"/>
      <c r="M225" s="15"/>
      <c r="N225" s="19"/>
      <c r="O225" s="25"/>
      <c r="P225" s="97"/>
      <c r="Q225" s="3"/>
      <c r="R225" s="3"/>
      <c r="S225" s="15"/>
      <c r="T225" s="3"/>
      <c r="U225" s="15"/>
      <c r="V225" s="15"/>
      <c r="W225" s="15"/>
      <c r="X225" s="15"/>
      <c r="Y225" s="51"/>
      <c r="Z225" s="12"/>
      <c r="AA225" s="15"/>
      <c r="AB225" s="15"/>
      <c r="AC225" s="15"/>
      <c r="AE225" s="15"/>
      <c r="AF225" s="51"/>
      <c r="AG225" s="15"/>
      <c r="AH225" s="3"/>
      <c r="AI225" s="3"/>
      <c r="AJ225" s="51"/>
      <c r="AK225" s="51"/>
      <c r="AL225" s="51"/>
      <c r="AM225" s="51"/>
      <c r="AN225" s="51"/>
      <c r="AO225" s="51"/>
      <c r="AP225" s="3"/>
      <c r="AQ225" s="3"/>
      <c r="AR225" s="25"/>
    </row>
    <row r="226" spans="10:44">
      <c r="J226" s="15"/>
      <c r="K226" s="15"/>
      <c r="L226" s="15"/>
      <c r="M226" s="15"/>
      <c r="N226" s="19"/>
      <c r="O226" s="25"/>
      <c r="P226" s="97"/>
      <c r="Q226" s="3"/>
      <c r="R226" s="3"/>
      <c r="S226" s="15"/>
      <c r="T226" s="3"/>
      <c r="U226" s="15"/>
      <c r="V226" s="15"/>
      <c r="W226" s="15"/>
      <c r="X226" s="15"/>
      <c r="Y226" s="51"/>
      <c r="Z226" s="12"/>
      <c r="AA226" s="15"/>
      <c r="AB226" s="15"/>
      <c r="AC226" s="15"/>
      <c r="AE226" s="15"/>
      <c r="AF226" s="51"/>
      <c r="AG226" s="15"/>
      <c r="AH226" s="3"/>
      <c r="AI226" s="3"/>
      <c r="AJ226" s="51"/>
      <c r="AK226" s="51"/>
      <c r="AL226" s="51"/>
      <c r="AM226" s="51"/>
      <c r="AN226" s="51"/>
      <c r="AO226" s="51"/>
      <c r="AP226" s="3"/>
      <c r="AQ226" s="3"/>
      <c r="AR226" s="25"/>
    </row>
    <row r="227" spans="10:44">
      <c r="J227" s="15"/>
      <c r="K227" s="15"/>
      <c r="L227" s="15"/>
      <c r="M227" s="15"/>
      <c r="N227" s="19"/>
      <c r="O227" s="25"/>
      <c r="P227" s="97"/>
      <c r="Q227" s="3"/>
      <c r="R227" s="3"/>
      <c r="S227" s="15"/>
      <c r="T227" s="3"/>
      <c r="U227" s="15"/>
      <c r="V227" s="15"/>
      <c r="W227" s="15"/>
      <c r="X227" s="15"/>
      <c r="Y227" s="51"/>
      <c r="Z227" s="12"/>
      <c r="AA227" s="15"/>
      <c r="AB227" s="15"/>
      <c r="AC227" s="15"/>
      <c r="AE227" s="15"/>
      <c r="AF227" s="51"/>
      <c r="AG227" s="15"/>
      <c r="AH227" s="3"/>
      <c r="AI227" s="3"/>
      <c r="AJ227" s="51"/>
      <c r="AK227" s="51"/>
      <c r="AL227" s="51"/>
      <c r="AM227" s="51"/>
      <c r="AN227" s="51"/>
      <c r="AO227" s="51"/>
      <c r="AP227" s="3"/>
      <c r="AQ227" s="3"/>
      <c r="AR227" s="25"/>
    </row>
    <row r="228" spans="10:44">
      <c r="J228" s="15"/>
      <c r="K228" s="15"/>
      <c r="L228" s="15"/>
      <c r="M228" s="15"/>
      <c r="N228" s="19"/>
      <c r="O228" s="25"/>
      <c r="P228" s="97"/>
      <c r="Q228" s="3"/>
      <c r="R228" s="3"/>
      <c r="S228" s="15"/>
      <c r="T228" s="3"/>
      <c r="U228" s="15"/>
      <c r="V228" s="15"/>
      <c r="W228" s="15"/>
      <c r="X228" s="15"/>
      <c r="Y228" s="51"/>
      <c r="Z228" s="12"/>
      <c r="AA228" s="15"/>
      <c r="AB228" s="15"/>
      <c r="AC228" s="15"/>
      <c r="AE228" s="15"/>
      <c r="AF228" s="51"/>
      <c r="AG228" s="15"/>
      <c r="AH228" s="3"/>
      <c r="AI228" s="3"/>
      <c r="AJ228" s="51"/>
      <c r="AK228" s="51"/>
      <c r="AL228" s="51"/>
      <c r="AM228" s="51"/>
      <c r="AN228" s="51"/>
      <c r="AO228" s="51"/>
      <c r="AP228" s="3"/>
      <c r="AQ228" s="3"/>
      <c r="AR228" s="25"/>
    </row>
    <row r="229" spans="10:44">
      <c r="J229" s="15"/>
      <c r="K229" s="15"/>
      <c r="L229" s="15"/>
      <c r="M229" s="15"/>
      <c r="N229" s="19"/>
      <c r="O229" s="25"/>
      <c r="P229" s="97"/>
      <c r="Q229" s="3"/>
      <c r="R229" s="3"/>
      <c r="S229" s="15"/>
      <c r="T229" s="3"/>
      <c r="U229" s="15"/>
      <c r="V229" s="15"/>
      <c r="W229" s="15"/>
      <c r="X229" s="15"/>
      <c r="Y229" s="51"/>
      <c r="Z229" s="12"/>
      <c r="AA229" s="15"/>
      <c r="AB229" s="15"/>
      <c r="AC229" s="15"/>
      <c r="AE229" s="15"/>
      <c r="AF229" s="51"/>
      <c r="AG229" s="15"/>
      <c r="AH229" s="3"/>
      <c r="AI229" s="3"/>
      <c r="AJ229" s="51"/>
      <c r="AK229" s="51"/>
      <c r="AL229" s="51"/>
      <c r="AM229" s="51"/>
      <c r="AN229" s="51"/>
      <c r="AO229" s="51"/>
      <c r="AP229" s="3"/>
      <c r="AQ229" s="3"/>
      <c r="AR229" s="25"/>
    </row>
    <row r="230" spans="10:44">
      <c r="J230" s="15"/>
      <c r="K230" s="15"/>
      <c r="L230" s="15"/>
      <c r="M230" s="15"/>
      <c r="N230" s="19"/>
      <c r="O230" s="25"/>
      <c r="P230" s="97"/>
      <c r="Q230" s="3"/>
      <c r="R230" s="3"/>
      <c r="S230" s="15"/>
      <c r="T230" s="3"/>
      <c r="U230" s="15"/>
      <c r="V230" s="15"/>
      <c r="W230" s="15"/>
      <c r="X230" s="15"/>
      <c r="Y230" s="51"/>
      <c r="Z230" s="12"/>
      <c r="AA230" s="15"/>
      <c r="AB230" s="15"/>
      <c r="AC230" s="15"/>
      <c r="AE230" s="15"/>
      <c r="AF230" s="51"/>
      <c r="AG230" s="15"/>
      <c r="AH230" s="3"/>
      <c r="AI230" s="3"/>
      <c r="AJ230" s="51"/>
      <c r="AK230" s="51"/>
      <c r="AL230" s="51"/>
      <c r="AM230" s="51"/>
      <c r="AN230" s="51"/>
      <c r="AO230" s="51"/>
      <c r="AP230" s="3"/>
      <c r="AQ230" s="3"/>
      <c r="AR230" s="25"/>
    </row>
    <row r="231" spans="10:44">
      <c r="J231" s="15"/>
      <c r="K231" s="15"/>
      <c r="L231" s="15"/>
      <c r="M231" s="15"/>
      <c r="N231" s="19"/>
      <c r="O231" s="25"/>
      <c r="P231" s="97"/>
      <c r="Q231" s="3"/>
      <c r="R231" s="3"/>
      <c r="S231" s="15"/>
      <c r="T231" s="3"/>
      <c r="U231" s="15"/>
      <c r="V231" s="15"/>
      <c r="W231" s="15"/>
      <c r="X231" s="15"/>
      <c r="Y231" s="51"/>
      <c r="Z231" s="12"/>
      <c r="AA231" s="15"/>
      <c r="AB231" s="15"/>
      <c r="AC231" s="15"/>
      <c r="AE231" s="15"/>
      <c r="AF231" s="51"/>
      <c r="AG231" s="15"/>
      <c r="AH231" s="3"/>
      <c r="AI231" s="3"/>
      <c r="AJ231" s="51"/>
      <c r="AK231" s="51"/>
      <c r="AL231" s="51"/>
      <c r="AM231" s="51"/>
      <c r="AN231" s="51"/>
      <c r="AO231" s="51"/>
      <c r="AP231" s="3"/>
      <c r="AQ231" s="3"/>
      <c r="AR231" s="25"/>
    </row>
    <row r="232" spans="10:44">
      <c r="J232" s="15"/>
      <c r="K232" s="15"/>
      <c r="L232" s="15"/>
      <c r="M232" s="15"/>
      <c r="N232" s="19"/>
      <c r="O232" s="25"/>
      <c r="P232" s="97"/>
      <c r="Q232" s="3"/>
      <c r="R232" s="3"/>
      <c r="S232" s="15"/>
      <c r="T232" s="3"/>
      <c r="U232" s="15"/>
      <c r="V232" s="15"/>
      <c r="W232" s="15"/>
      <c r="X232" s="15"/>
      <c r="Y232" s="51"/>
      <c r="Z232" s="12"/>
      <c r="AA232" s="15"/>
      <c r="AB232" s="15"/>
      <c r="AC232" s="15"/>
      <c r="AE232" s="15"/>
      <c r="AF232" s="51"/>
      <c r="AG232" s="15"/>
      <c r="AH232" s="3"/>
      <c r="AI232" s="3"/>
      <c r="AJ232" s="51"/>
      <c r="AK232" s="51"/>
      <c r="AL232" s="51"/>
      <c r="AM232" s="51"/>
      <c r="AN232" s="51"/>
      <c r="AO232" s="51"/>
      <c r="AP232" s="3"/>
      <c r="AQ232" s="3"/>
      <c r="AR232" s="25"/>
    </row>
    <row r="233" spans="10:44">
      <c r="J233" s="15"/>
      <c r="K233" s="15"/>
      <c r="L233" s="15"/>
      <c r="M233" s="15"/>
      <c r="N233" s="19"/>
      <c r="O233" s="25"/>
      <c r="P233" s="97"/>
      <c r="Q233" s="3"/>
      <c r="R233" s="3"/>
      <c r="S233" s="15"/>
      <c r="T233" s="3"/>
      <c r="U233" s="15"/>
      <c r="V233" s="15"/>
      <c r="W233" s="15"/>
      <c r="X233" s="15"/>
      <c r="Y233" s="51"/>
      <c r="Z233" s="12"/>
      <c r="AA233" s="15"/>
      <c r="AB233" s="15"/>
      <c r="AC233" s="15"/>
      <c r="AE233" s="15"/>
      <c r="AF233" s="51"/>
      <c r="AG233" s="15"/>
      <c r="AH233" s="3"/>
      <c r="AI233" s="3"/>
      <c r="AJ233" s="51"/>
      <c r="AK233" s="51"/>
      <c r="AL233" s="51"/>
      <c r="AM233" s="51"/>
      <c r="AN233" s="51"/>
      <c r="AO233" s="51"/>
      <c r="AP233" s="3"/>
      <c r="AQ233" s="3"/>
      <c r="AR233" s="25"/>
    </row>
    <row r="234" spans="10:44">
      <c r="J234" s="15"/>
      <c r="K234" s="15"/>
      <c r="L234" s="15"/>
      <c r="M234" s="15"/>
      <c r="N234" s="19"/>
      <c r="O234" s="25"/>
      <c r="P234" s="97"/>
      <c r="Q234" s="3"/>
      <c r="R234" s="3"/>
      <c r="S234" s="15"/>
      <c r="T234" s="3"/>
      <c r="U234" s="15"/>
      <c r="V234" s="15"/>
      <c r="W234" s="15"/>
      <c r="X234" s="15"/>
      <c r="Y234" s="51"/>
      <c r="Z234" s="12"/>
      <c r="AA234" s="15"/>
      <c r="AB234" s="15"/>
      <c r="AC234" s="15"/>
      <c r="AE234" s="15"/>
      <c r="AF234" s="51"/>
      <c r="AG234" s="15"/>
      <c r="AH234" s="3"/>
      <c r="AI234" s="3"/>
      <c r="AJ234" s="51"/>
      <c r="AK234" s="51"/>
      <c r="AL234" s="51"/>
      <c r="AM234" s="51"/>
      <c r="AN234" s="51"/>
      <c r="AO234" s="51"/>
      <c r="AP234" s="3"/>
      <c r="AQ234" s="3"/>
      <c r="AR234" s="25"/>
    </row>
    <row r="235" spans="10:44">
      <c r="J235" s="15"/>
      <c r="K235" s="15"/>
      <c r="L235" s="15"/>
      <c r="M235" s="15"/>
      <c r="N235" s="19"/>
      <c r="O235" s="25"/>
      <c r="P235" s="97"/>
      <c r="Q235" s="3"/>
      <c r="R235" s="3"/>
      <c r="S235" s="15"/>
      <c r="T235" s="3"/>
      <c r="U235" s="15"/>
      <c r="V235" s="15"/>
      <c r="W235" s="15"/>
      <c r="X235" s="15"/>
      <c r="Y235" s="51"/>
      <c r="Z235" s="12"/>
      <c r="AA235" s="15"/>
      <c r="AB235" s="15"/>
      <c r="AC235" s="15"/>
      <c r="AE235" s="15"/>
      <c r="AF235" s="51"/>
      <c r="AG235" s="15"/>
      <c r="AH235" s="3"/>
      <c r="AI235" s="3"/>
      <c r="AJ235" s="51"/>
      <c r="AK235" s="51"/>
      <c r="AL235" s="51"/>
      <c r="AM235" s="51"/>
      <c r="AN235" s="51"/>
      <c r="AO235" s="51"/>
      <c r="AP235" s="3"/>
      <c r="AQ235" s="3"/>
      <c r="AR235" s="25"/>
    </row>
    <row r="236" spans="10:44">
      <c r="J236" s="15"/>
      <c r="K236" s="15"/>
      <c r="L236" s="15"/>
      <c r="M236" s="15"/>
      <c r="N236" s="19"/>
      <c r="O236" s="25"/>
      <c r="P236" s="97"/>
      <c r="Q236" s="3"/>
      <c r="R236" s="3"/>
      <c r="S236" s="15"/>
      <c r="T236" s="3"/>
      <c r="U236" s="15"/>
      <c r="V236" s="15"/>
      <c r="W236" s="15"/>
      <c r="X236" s="15"/>
      <c r="Y236" s="51"/>
      <c r="Z236" s="12"/>
      <c r="AA236" s="15"/>
      <c r="AB236" s="15"/>
      <c r="AC236" s="15"/>
      <c r="AE236" s="15"/>
      <c r="AF236" s="51"/>
      <c r="AG236" s="15"/>
      <c r="AH236" s="3"/>
      <c r="AI236" s="3"/>
      <c r="AJ236" s="51"/>
      <c r="AK236" s="51"/>
      <c r="AL236" s="51"/>
      <c r="AM236" s="51"/>
      <c r="AN236" s="51"/>
      <c r="AO236" s="51"/>
      <c r="AP236" s="3"/>
      <c r="AQ236" s="3"/>
      <c r="AR236" s="25"/>
    </row>
    <row r="237" spans="10:44">
      <c r="J237" s="15"/>
      <c r="K237" s="15"/>
      <c r="L237" s="15"/>
      <c r="M237" s="15"/>
      <c r="N237" s="19"/>
      <c r="O237" s="25"/>
      <c r="P237" s="97"/>
      <c r="Q237" s="3"/>
      <c r="R237" s="3"/>
      <c r="S237" s="15"/>
      <c r="T237" s="3"/>
      <c r="U237" s="15"/>
      <c r="V237" s="15"/>
      <c r="W237" s="15"/>
      <c r="X237" s="15"/>
      <c r="Y237" s="51"/>
      <c r="Z237" s="12"/>
      <c r="AA237" s="15"/>
      <c r="AB237" s="15"/>
      <c r="AC237" s="15"/>
      <c r="AE237" s="15"/>
      <c r="AF237" s="51"/>
      <c r="AG237" s="15"/>
      <c r="AH237" s="3"/>
      <c r="AI237" s="3"/>
      <c r="AJ237" s="51"/>
      <c r="AK237" s="51"/>
      <c r="AL237" s="51"/>
      <c r="AM237" s="51"/>
      <c r="AN237" s="51"/>
      <c r="AO237" s="51"/>
      <c r="AP237" s="3"/>
      <c r="AQ237" s="3"/>
      <c r="AR237" s="25"/>
    </row>
    <row r="238" spans="10:44">
      <c r="J238" s="15"/>
      <c r="K238" s="15"/>
      <c r="L238" s="15"/>
      <c r="M238" s="15"/>
      <c r="N238" s="19"/>
      <c r="O238" s="25"/>
      <c r="P238" s="97"/>
      <c r="Q238" s="3"/>
      <c r="R238" s="3"/>
      <c r="S238" s="15"/>
      <c r="T238" s="3"/>
      <c r="U238" s="15"/>
      <c r="V238" s="15"/>
      <c r="W238" s="15"/>
      <c r="X238" s="15"/>
      <c r="Y238" s="51"/>
      <c r="Z238" s="12"/>
      <c r="AA238" s="15"/>
      <c r="AB238" s="15"/>
      <c r="AC238" s="15"/>
      <c r="AE238" s="15"/>
      <c r="AF238" s="51"/>
      <c r="AG238" s="15"/>
      <c r="AH238" s="3"/>
      <c r="AI238" s="3"/>
      <c r="AJ238" s="51"/>
      <c r="AK238" s="51"/>
      <c r="AL238" s="51"/>
      <c r="AM238" s="51"/>
      <c r="AN238" s="51"/>
      <c r="AO238" s="51"/>
      <c r="AP238" s="3"/>
      <c r="AQ238" s="3"/>
      <c r="AR238" s="25"/>
    </row>
    <row r="239" spans="10:44">
      <c r="J239" s="15"/>
      <c r="K239" s="15"/>
      <c r="L239" s="15"/>
      <c r="M239" s="15"/>
      <c r="N239" s="19"/>
      <c r="O239" s="25"/>
      <c r="P239" s="97"/>
      <c r="Q239" s="3"/>
      <c r="R239" s="3"/>
      <c r="S239" s="15"/>
      <c r="T239" s="3"/>
      <c r="U239" s="15"/>
      <c r="V239" s="15"/>
      <c r="W239" s="15"/>
      <c r="X239" s="15"/>
      <c r="Y239" s="51"/>
      <c r="Z239" s="12"/>
      <c r="AA239" s="15"/>
      <c r="AB239" s="15"/>
      <c r="AC239" s="15"/>
      <c r="AE239" s="15"/>
      <c r="AF239" s="51"/>
      <c r="AG239" s="15"/>
      <c r="AH239" s="3"/>
      <c r="AI239" s="3"/>
      <c r="AJ239" s="51"/>
      <c r="AK239" s="51"/>
      <c r="AL239" s="51"/>
      <c r="AM239" s="51"/>
      <c r="AN239" s="51"/>
      <c r="AO239" s="51"/>
      <c r="AP239" s="3"/>
      <c r="AQ239" s="3"/>
      <c r="AR239" s="25"/>
    </row>
    <row r="240" spans="10:44">
      <c r="J240" s="15"/>
      <c r="K240" s="15"/>
      <c r="L240" s="15"/>
      <c r="M240" s="15"/>
      <c r="N240" s="19"/>
      <c r="O240" s="25"/>
      <c r="P240" s="97"/>
      <c r="Q240" s="3"/>
      <c r="R240" s="3"/>
      <c r="S240" s="15"/>
      <c r="T240" s="3"/>
      <c r="U240" s="15"/>
      <c r="V240" s="15"/>
      <c r="W240" s="15"/>
      <c r="X240" s="15"/>
      <c r="Y240" s="51"/>
      <c r="Z240" s="12"/>
      <c r="AA240" s="15"/>
      <c r="AB240" s="15"/>
      <c r="AC240" s="15"/>
      <c r="AE240" s="15"/>
      <c r="AF240" s="51"/>
      <c r="AG240" s="15"/>
      <c r="AH240" s="3"/>
      <c r="AI240" s="3"/>
      <c r="AJ240" s="51"/>
      <c r="AK240" s="51"/>
      <c r="AL240" s="51"/>
      <c r="AM240" s="51"/>
      <c r="AN240" s="51"/>
      <c r="AO240" s="51"/>
      <c r="AP240" s="3"/>
      <c r="AQ240" s="3"/>
      <c r="AR240" s="25"/>
    </row>
    <row r="241" spans="10:44">
      <c r="J241" s="15"/>
      <c r="K241" s="15"/>
      <c r="L241" s="15"/>
      <c r="M241" s="15"/>
      <c r="N241" s="19"/>
      <c r="O241" s="25"/>
      <c r="P241" s="97"/>
      <c r="Q241" s="3"/>
      <c r="R241" s="3"/>
      <c r="S241" s="15"/>
      <c r="T241" s="3"/>
      <c r="U241" s="15"/>
      <c r="V241" s="15"/>
      <c r="W241" s="15"/>
      <c r="X241" s="15"/>
      <c r="Y241" s="51"/>
      <c r="Z241" s="12"/>
      <c r="AA241" s="15"/>
      <c r="AB241" s="15"/>
      <c r="AC241" s="15"/>
      <c r="AE241" s="15"/>
      <c r="AF241" s="51"/>
      <c r="AG241" s="15"/>
      <c r="AH241" s="3"/>
      <c r="AI241" s="3"/>
      <c r="AJ241" s="51"/>
      <c r="AK241" s="51"/>
      <c r="AL241" s="51"/>
      <c r="AM241" s="51"/>
      <c r="AN241" s="51"/>
      <c r="AO241" s="51"/>
      <c r="AP241" s="3"/>
      <c r="AQ241" s="3"/>
      <c r="AR241" s="25"/>
    </row>
    <row r="242" spans="10:44">
      <c r="J242" s="15"/>
      <c r="K242" s="15"/>
      <c r="L242" s="15"/>
      <c r="M242" s="15"/>
      <c r="N242" s="19"/>
      <c r="O242" s="25"/>
      <c r="P242" s="97"/>
      <c r="Q242" s="3"/>
      <c r="R242" s="3"/>
      <c r="S242" s="15"/>
      <c r="T242" s="3"/>
      <c r="U242" s="15"/>
      <c r="V242" s="15"/>
      <c r="W242" s="15"/>
      <c r="X242" s="15"/>
      <c r="Y242" s="51"/>
      <c r="Z242" s="12"/>
      <c r="AA242" s="15"/>
      <c r="AB242" s="15"/>
      <c r="AC242" s="15"/>
      <c r="AE242" s="15"/>
      <c r="AF242" s="51"/>
      <c r="AG242" s="15"/>
      <c r="AH242" s="3"/>
      <c r="AI242" s="3"/>
      <c r="AJ242" s="51"/>
      <c r="AK242" s="51"/>
      <c r="AL242" s="51"/>
      <c r="AM242" s="51"/>
      <c r="AN242" s="51"/>
      <c r="AO242" s="51"/>
      <c r="AP242" s="3"/>
      <c r="AQ242" s="3"/>
      <c r="AR242" s="25"/>
    </row>
    <row r="243" spans="10:44">
      <c r="J243" s="15"/>
      <c r="K243" s="15"/>
      <c r="L243" s="15"/>
      <c r="M243" s="15"/>
      <c r="N243" s="19"/>
      <c r="O243" s="25"/>
      <c r="P243" s="97"/>
      <c r="Q243" s="3"/>
      <c r="R243" s="3"/>
      <c r="S243" s="15"/>
      <c r="T243" s="3"/>
      <c r="U243" s="15"/>
      <c r="V243" s="15"/>
      <c r="W243" s="15"/>
      <c r="X243" s="15"/>
      <c r="Y243" s="51"/>
      <c r="Z243" s="12"/>
      <c r="AA243" s="15"/>
      <c r="AB243" s="15"/>
      <c r="AC243" s="15"/>
      <c r="AE243" s="15"/>
      <c r="AF243" s="51"/>
      <c r="AG243" s="15"/>
      <c r="AH243" s="3"/>
      <c r="AI243" s="3"/>
      <c r="AJ243" s="51"/>
      <c r="AK243" s="51"/>
      <c r="AL243" s="51"/>
      <c r="AM243" s="51"/>
      <c r="AN243" s="51"/>
      <c r="AO243" s="51"/>
      <c r="AP243" s="3"/>
      <c r="AQ243" s="3"/>
      <c r="AR243" s="25"/>
    </row>
    <row r="244" spans="10:44">
      <c r="J244" s="15"/>
      <c r="K244" s="15"/>
      <c r="L244" s="15"/>
      <c r="M244" s="15"/>
      <c r="N244" s="19"/>
      <c r="O244" s="25"/>
      <c r="P244" s="97"/>
      <c r="Q244" s="3"/>
      <c r="R244" s="3"/>
      <c r="S244" s="15"/>
      <c r="T244" s="3"/>
      <c r="U244" s="15"/>
      <c r="V244" s="15"/>
      <c r="W244" s="15"/>
      <c r="X244" s="15"/>
      <c r="Y244" s="51"/>
      <c r="Z244" s="12"/>
      <c r="AA244" s="15"/>
      <c r="AB244" s="15"/>
      <c r="AC244" s="15"/>
      <c r="AE244" s="15"/>
      <c r="AF244" s="51"/>
      <c r="AG244" s="15"/>
      <c r="AH244" s="3"/>
      <c r="AI244" s="3"/>
      <c r="AJ244" s="51"/>
      <c r="AK244" s="51"/>
      <c r="AL244" s="51"/>
      <c r="AM244" s="51"/>
      <c r="AN244" s="51"/>
      <c r="AO244" s="51"/>
      <c r="AP244" s="3"/>
      <c r="AQ244" s="3"/>
      <c r="AR244" s="25"/>
    </row>
    <row r="245" spans="10:44">
      <c r="J245" s="15"/>
      <c r="K245" s="15"/>
      <c r="L245" s="15"/>
      <c r="M245" s="15"/>
      <c r="N245" s="19"/>
      <c r="O245" s="25"/>
      <c r="P245" s="97"/>
      <c r="Q245" s="3"/>
      <c r="R245" s="3"/>
      <c r="S245" s="15"/>
      <c r="T245" s="3"/>
      <c r="U245" s="15"/>
      <c r="V245" s="15"/>
      <c r="W245" s="15"/>
      <c r="X245" s="15"/>
      <c r="Y245" s="51"/>
      <c r="Z245" s="12"/>
      <c r="AA245" s="15"/>
      <c r="AB245" s="15"/>
      <c r="AC245" s="15"/>
      <c r="AE245" s="15"/>
      <c r="AF245" s="51"/>
      <c r="AG245" s="15"/>
      <c r="AH245" s="3"/>
      <c r="AI245" s="3"/>
      <c r="AJ245" s="51"/>
      <c r="AK245" s="51"/>
      <c r="AL245" s="51"/>
      <c r="AM245" s="51"/>
      <c r="AN245" s="51"/>
      <c r="AO245" s="51"/>
      <c r="AP245" s="3"/>
      <c r="AQ245" s="3"/>
      <c r="AR245" s="25"/>
    </row>
    <row r="246" spans="10:44">
      <c r="J246" s="15"/>
      <c r="K246" s="15"/>
      <c r="L246" s="15"/>
      <c r="M246" s="15"/>
      <c r="N246" s="19"/>
      <c r="O246" s="25"/>
      <c r="P246" s="97"/>
      <c r="Q246" s="3"/>
      <c r="R246" s="3"/>
      <c r="S246" s="15"/>
      <c r="T246" s="3"/>
      <c r="U246" s="15"/>
      <c r="V246" s="15"/>
      <c r="W246" s="15"/>
      <c r="X246" s="15"/>
      <c r="Y246" s="51"/>
      <c r="Z246" s="12"/>
      <c r="AA246" s="15"/>
      <c r="AB246" s="15"/>
      <c r="AC246" s="15"/>
      <c r="AE246" s="15"/>
      <c r="AF246" s="51"/>
      <c r="AG246" s="15"/>
      <c r="AH246" s="3"/>
      <c r="AI246" s="3"/>
      <c r="AJ246" s="51"/>
      <c r="AK246" s="51"/>
      <c r="AL246" s="51"/>
      <c r="AM246" s="51"/>
      <c r="AN246" s="51"/>
      <c r="AO246" s="51"/>
      <c r="AP246" s="3"/>
      <c r="AQ246" s="3"/>
      <c r="AR246" s="25"/>
    </row>
    <row r="247" spans="10:44">
      <c r="J247" s="15"/>
      <c r="K247" s="15"/>
      <c r="L247" s="15"/>
      <c r="M247" s="15"/>
      <c r="N247" s="19"/>
      <c r="O247" s="25"/>
      <c r="P247" s="97"/>
      <c r="Q247" s="3"/>
      <c r="R247" s="3"/>
      <c r="S247" s="15"/>
      <c r="T247" s="3"/>
      <c r="U247" s="15"/>
      <c r="V247" s="15"/>
      <c r="W247" s="15"/>
      <c r="X247" s="15"/>
      <c r="Y247" s="51"/>
      <c r="Z247" s="12"/>
      <c r="AA247" s="15"/>
      <c r="AB247" s="15"/>
      <c r="AC247" s="15"/>
      <c r="AE247" s="15"/>
      <c r="AF247" s="51"/>
      <c r="AG247" s="15"/>
      <c r="AH247" s="3"/>
      <c r="AI247" s="3"/>
      <c r="AJ247" s="51"/>
      <c r="AK247" s="51"/>
      <c r="AL247" s="51"/>
      <c r="AM247" s="51"/>
      <c r="AN247" s="51"/>
      <c r="AO247" s="51"/>
      <c r="AP247" s="3"/>
      <c r="AQ247" s="3"/>
      <c r="AR247" s="25"/>
    </row>
    <row r="248" spans="10:44">
      <c r="J248" s="15"/>
      <c r="K248" s="15"/>
      <c r="L248" s="15"/>
      <c r="M248" s="15"/>
      <c r="N248" s="19"/>
      <c r="O248" s="25"/>
      <c r="P248" s="97"/>
      <c r="Q248" s="3"/>
      <c r="R248" s="3"/>
      <c r="S248" s="15"/>
      <c r="T248" s="3"/>
      <c r="U248" s="15"/>
      <c r="V248" s="15"/>
      <c r="W248" s="15"/>
      <c r="X248" s="15"/>
      <c r="Y248" s="51"/>
      <c r="Z248" s="12"/>
      <c r="AA248" s="15"/>
      <c r="AB248" s="15"/>
      <c r="AC248" s="15"/>
      <c r="AE248" s="15"/>
      <c r="AF248" s="51"/>
      <c r="AG248" s="15"/>
      <c r="AH248" s="3"/>
      <c r="AI248" s="3"/>
      <c r="AJ248" s="51"/>
      <c r="AK248" s="51"/>
      <c r="AL248" s="51"/>
      <c r="AM248" s="51"/>
      <c r="AN248" s="51"/>
      <c r="AO248" s="51"/>
      <c r="AP248" s="3"/>
      <c r="AQ248" s="3"/>
      <c r="AR248" s="25"/>
    </row>
    <row r="249" spans="10:44">
      <c r="J249" s="15"/>
      <c r="K249" s="15"/>
      <c r="L249" s="15"/>
      <c r="M249" s="15"/>
      <c r="N249" s="19"/>
      <c r="O249" s="25"/>
      <c r="P249" s="97"/>
      <c r="Q249" s="3"/>
      <c r="R249" s="3"/>
      <c r="S249" s="15"/>
      <c r="T249" s="3"/>
      <c r="U249" s="15"/>
      <c r="V249" s="15"/>
      <c r="W249" s="15"/>
      <c r="X249" s="15"/>
      <c r="Y249" s="51"/>
      <c r="Z249" s="12"/>
      <c r="AA249" s="15"/>
      <c r="AB249" s="15"/>
      <c r="AC249" s="15"/>
      <c r="AE249" s="15"/>
      <c r="AF249" s="51"/>
      <c r="AG249" s="15"/>
      <c r="AH249" s="3"/>
      <c r="AI249" s="3"/>
      <c r="AJ249" s="51"/>
      <c r="AK249" s="51"/>
      <c r="AL249" s="51"/>
      <c r="AM249" s="51"/>
      <c r="AN249" s="51"/>
      <c r="AO249" s="51"/>
      <c r="AP249" s="3"/>
      <c r="AQ249" s="3"/>
    </row>
    <row r="250" spans="10:44">
      <c r="J250" s="15"/>
      <c r="K250" s="15"/>
      <c r="L250" s="15"/>
      <c r="M250" s="15"/>
      <c r="N250" s="19"/>
      <c r="O250" s="25"/>
      <c r="P250" s="97"/>
      <c r="Q250" s="3"/>
      <c r="R250" s="3"/>
      <c r="S250" s="15"/>
      <c r="T250" s="3"/>
      <c r="U250" s="15"/>
      <c r="V250" s="15"/>
      <c r="W250" s="15"/>
      <c r="X250" s="15"/>
      <c r="Y250" s="51"/>
      <c r="Z250" s="12"/>
      <c r="AA250" s="15"/>
      <c r="AB250" s="15"/>
      <c r="AC250" s="15"/>
      <c r="AE250" s="15"/>
      <c r="AF250" s="51"/>
      <c r="AG250" s="15"/>
      <c r="AH250" s="3"/>
      <c r="AI250" s="3"/>
      <c r="AJ250" s="51"/>
      <c r="AK250" s="51"/>
      <c r="AL250" s="51"/>
      <c r="AM250" s="51"/>
      <c r="AN250" s="51"/>
      <c r="AO250" s="51"/>
      <c r="AP250" s="3"/>
      <c r="AQ250" s="3"/>
    </row>
    <row r="251" spans="10:44">
      <c r="J251" s="15"/>
      <c r="K251" s="15"/>
      <c r="L251" s="15"/>
      <c r="M251" s="15"/>
      <c r="N251" s="19"/>
      <c r="O251" s="25"/>
      <c r="P251" s="97"/>
      <c r="Q251" s="3"/>
      <c r="R251" s="3"/>
      <c r="S251" s="15"/>
      <c r="T251" s="3"/>
      <c r="U251" s="15"/>
      <c r="V251" s="15"/>
      <c r="W251" s="15"/>
      <c r="X251" s="15"/>
      <c r="Y251" s="51"/>
      <c r="Z251" s="12"/>
      <c r="AA251" s="15"/>
      <c r="AB251" s="15"/>
      <c r="AC251" s="15"/>
      <c r="AE251" s="15"/>
      <c r="AF251" s="51"/>
      <c r="AG251" s="15"/>
      <c r="AH251" s="3"/>
      <c r="AI251" s="3"/>
      <c r="AJ251" s="51"/>
      <c r="AK251" s="51"/>
      <c r="AL251" s="51"/>
      <c r="AM251" s="51"/>
      <c r="AN251" s="51"/>
      <c r="AO251" s="51"/>
      <c r="AP251" s="3"/>
      <c r="AQ251" s="3"/>
    </row>
    <row r="252" spans="10:44">
      <c r="J252" s="15"/>
      <c r="K252" s="15"/>
      <c r="L252" s="15"/>
      <c r="M252" s="15"/>
      <c r="N252" s="19"/>
      <c r="O252" s="25"/>
      <c r="P252" s="97"/>
      <c r="Q252" s="3"/>
      <c r="R252" s="3"/>
      <c r="S252" s="15"/>
      <c r="T252" s="3"/>
      <c r="U252" s="15"/>
      <c r="V252" s="15"/>
      <c r="W252" s="15"/>
      <c r="X252" s="15"/>
      <c r="Y252" s="51"/>
      <c r="Z252" s="12"/>
      <c r="AA252" s="15"/>
      <c r="AB252" s="15"/>
      <c r="AC252" s="15"/>
      <c r="AE252" s="15"/>
      <c r="AF252" s="51"/>
      <c r="AG252" s="15"/>
      <c r="AH252" s="3"/>
      <c r="AI252" s="3"/>
      <c r="AJ252" s="51"/>
      <c r="AK252" s="51"/>
      <c r="AL252" s="51"/>
      <c r="AM252" s="51"/>
      <c r="AN252" s="51"/>
      <c r="AO252" s="51"/>
      <c r="AP252" s="3"/>
      <c r="AQ252" s="3"/>
    </row>
    <row r="253" spans="10:44">
      <c r="J253" s="15"/>
      <c r="K253" s="15"/>
      <c r="L253" s="15"/>
      <c r="M253" s="15"/>
      <c r="N253" s="19"/>
      <c r="O253" s="25"/>
      <c r="P253" s="97"/>
      <c r="Q253" s="3"/>
      <c r="R253" s="3"/>
      <c r="S253" s="15"/>
      <c r="T253" s="3"/>
      <c r="U253" s="15"/>
      <c r="V253" s="15"/>
      <c r="W253" s="15"/>
      <c r="X253" s="15"/>
      <c r="Y253" s="51"/>
      <c r="Z253" s="12"/>
      <c r="AA253" s="15"/>
      <c r="AB253" s="15"/>
      <c r="AC253" s="15"/>
      <c r="AE253" s="15"/>
      <c r="AF253" s="51"/>
      <c r="AG253" s="15"/>
      <c r="AH253" s="3"/>
      <c r="AI253" s="3"/>
      <c r="AJ253" s="51"/>
      <c r="AK253" s="51"/>
      <c r="AL253" s="51"/>
      <c r="AM253" s="51"/>
      <c r="AN253" s="51"/>
      <c r="AO253" s="51"/>
      <c r="AP253" s="3"/>
      <c r="AQ253" s="3"/>
    </row>
    <row r="254" spans="10:44">
      <c r="J254" s="15"/>
      <c r="K254" s="15"/>
      <c r="L254" s="15"/>
      <c r="M254" s="15"/>
      <c r="N254" s="19"/>
      <c r="O254" s="25"/>
      <c r="P254" s="97"/>
      <c r="Q254" s="3"/>
      <c r="R254" s="3"/>
      <c r="S254" s="15"/>
      <c r="T254" s="3"/>
      <c r="U254" s="15"/>
      <c r="V254" s="15"/>
      <c r="W254" s="15"/>
      <c r="X254" s="15"/>
      <c r="Y254" s="51"/>
      <c r="Z254" s="12"/>
      <c r="AA254" s="15"/>
      <c r="AB254" s="15"/>
      <c r="AC254" s="15"/>
      <c r="AE254" s="15"/>
      <c r="AF254" s="51"/>
      <c r="AG254" s="15"/>
      <c r="AH254" s="3"/>
      <c r="AI254" s="3"/>
      <c r="AJ254" s="51"/>
      <c r="AK254" s="51"/>
      <c r="AL254" s="51"/>
      <c r="AM254" s="51"/>
      <c r="AN254" s="51"/>
      <c r="AO254" s="51"/>
      <c r="AP254" s="3"/>
      <c r="AQ254" s="3"/>
    </row>
    <row r="255" spans="10:44">
      <c r="J255" s="15"/>
      <c r="K255" s="15"/>
      <c r="L255" s="15"/>
      <c r="M255" s="15"/>
      <c r="N255" s="19"/>
      <c r="O255" s="25"/>
      <c r="P255" s="97"/>
      <c r="Q255" s="3"/>
      <c r="R255" s="3"/>
      <c r="S255" s="15"/>
      <c r="T255" s="3"/>
      <c r="U255" s="15"/>
      <c r="V255" s="15"/>
      <c r="W255" s="15"/>
      <c r="X255" s="15"/>
      <c r="Y255" s="51"/>
      <c r="Z255" s="12"/>
      <c r="AA255" s="15"/>
      <c r="AB255" s="15"/>
      <c r="AC255" s="15"/>
      <c r="AE255" s="15"/>
      <c r="AF255" s="51"/>
      <c r="AG255" s="15"/>
      <c r="AH255" s="3"/>
      <c r="AI255" s="3"/>
      <c r="AJ255" s="51"/>
      <c r="AK255" s="51"/>
      <c r="AL255" s="51"/>
      <c r="AM255" s="51"/>
      <c r="AN255" s="51"/>
      <c r="AO255" s="51"/>
      <c r="AP255" s="3"/>
      <c r="AQ255" s="3"/>
    </row>
    <row r="256" spans="10:44">
      <c r="J256" s="15"/>
      <c r="K256" s="15"/>
      <c r="L256" s="15"/>
      <c r="M256" s="15"/>
      <c r="N256" s="19"/>
      <c r="O256" s="25"/>
      <c r="P256" s="97"/>
      <c r="Q256" s="3"/>
      <c r="R256" s="3"/>
      <c r="S256" s="15"/>
      <c r="T256" s="3"/>
      <c r="U256" s="15"/>
      <c r="V256" s="15"/>
      <c r="W256" s="15"/>
      <c r="X256" s="15"/>
      <c r="Y256" s="51"/>
      <c r="Z256" s="12"/>
      <c r="AA256" s="15"/>
      <c r="AB256" s="15"/>
      <c r="AC256" s="15"/>
      <c r="AE256" s="15"/>
      <c r="AF256" s="51"/>
      <c r="AG256" s="15"/>
      <c r="AH256" s="3"/>
      <c r="AI256" s="3"/>
      <c r="AJ256" s="51"/>
      <c r="AK256" s="51"/>
      <c r="AL256" s="51"/>
      <c r="AM256" s="51"/>
      <c r="AN256" s="51"/>
      <c r="AO256" s="51"/>
      <c r="AP256" s="3"/>
      <c r="AQ256" s="3"/>
    </row>
    <row r="257" spans="10:43">
      <c r="J257" s="15"/>
      <c r="K257" s="15"/>
      <c r="L257" s="15"/>
      <c r="M257" s="15"/>
      <c r="N257" s="19"/>
      <c r="O257" s="25"/>
      <c r="P257" s="97"/>
      <c r="Q257" s="3"/>
      <c r="R257" s="3"/>
      <c r="S257" s="15"/>
      <c r="T257" s="3"/>
      <c r="U257" s="15"/>
      <c r="V257" s="15"/>
      <c r="W257" s="15"/>
      <c r="X257" s="15"/>
      <c r="Y257" s="51"/>
      <c r="Z257" s="12"/>
      <c r="AA257" s="15"/>
      <c r="AB257" s="15"/>
      <c r="AC257" s="15"/>
      <c r="AE257" s="15"/>
      <c r="AF257" s="51"/>
      <c r="AG257" s="15"/>
      <c r="AH257" s="3"/>
      <c r="AI257" s="3"/>
      <c r="AJ257" s="51"/>
      <c r="AK257" s="51"/>
      <c r="AL257" s="51"/>
      <c r="AM257" s="51"/>
      <c r="AN257" s="51"/>
      <c r="AO257" s="51"/>
      <c r="AP257" s="3"/>
      <c r="AQ257" s="3"/>
    </row>
    <row r="258" spans="10:43">
      <c r="J258" s="15"/>
      <c r="K258" s="15"/>
      <c r="L258" s="15"/>
      <c r="M258" s="15"/>
      <c r="N258" s="19"/>
      <c r="O258" s="25"/>
      <c r="P258" s="97"/>
      <c r="Q258" s="3"/>
      <c r="R258" s="3"/>
      <c r="S258" s="15"/>
      <c r="T258" s="3"/>
      <c r="U258" s="15"/>
      <c r="V258" s="15"/>
      <c r="W258" s="15"/>
      <c r="X258" s="15"/>
      <c r="Y258" s="51"/>
      <c r="Z258" s="12"/>
      <c r="AA258" s="15"/>
      <c r="AB258" s="15"/>
      <c r="AC258" s="15"/>
      <c r="AE258" s="15"/>
      <c r="AF258" s="51"/>
      <c r="AG258" s="15"/>
      <c r="AH258" s="3"/>
      <c r="AI258" s="3"/>
      <c r="AJ258" s="51"/>
      <c r="AK258" s="51"/>
      <c r="AL258" s="51"/>
      <c r="AM258" s="51"/>
      <c r="AN258" s="51"/>
      <c r="AO258" s="51"/>
      <c r="AP258" s="3"/>
      <c r="AQ258" s="3"/>
    </row>
    <row r="259" spans="10:43">
      <c r="J259" s="15"/>
      <c r="K259" s="15"/>
      <c r="L259" s="15"/>
      <c r="M259" s="15"/>
      <c r="N259" s="19"/>
      <c r="O259" s="25"/>
      <c r="P259" s="97"/>
      <c r="Q259" s="3"/>
      <c r="R259" s="3"/>
      <c r="S259" s="15"/>
      <c r="T259" s="3"/>
      <c r="U259" s="15"/>
      <c r="V259" s="15"/>
      <c r="W259" s="15"/>
      <c r="X259" s="15"/>
      <c r="Y259" s="51"/>
      <c r="Z259" s="12"/>
      <c r="AA259" s="15"/>
      <c r="AB259" s="15"/>
      <c r="AC259" s="15"/>
      <c r="AE259" s="15"/>
      <c r="AF259" s="51"/>
      <c r="AG259" s="15"/>
      <c r="AH259" s="3"/>
      <c r="AI259" s="3"/>
      <c r="AJ259" s="51"/>
      <c r="AK259" s="51"/>
      <c r="AL259" s="51"/>
      <c r="AM259" s="51"/>
      <c r="AN259" s="51"/>
      <c r="AO259" s="51"/>
      <c r="AP259" s="3"/>
      <c r="AQ259" s="3"/>
    </row>
    <row r="260" spans="10:43">
      <c r="J260" s="15"/>
      <c r="K260" s="15"/>
      <c r="L260" s="15"/>
      <c r="M260" s="15"/>
      <c r="N260" s="19"/>
      <c r="O260" s="25"/>
      <c r="P260" s="97"/>
      <c r="Q260" s="3"/>
      <c r="R260" s="3"/>
      <c r="S260" s="15"/>
      <c r="T260" s="3"/>
      <c r="U260" s="15"/>
      <c r="V260" s="15"/>
      <c r="W260" s="15"/>
      <c r="X260" s="15"/>
      <c r="Y260" s="51"/>
      <c r="Z260" s="12"/>
      <c r="AA260" s="15"/>
      <c r="AB260" s="15"/>
      <c r="AC260" s="15"/>
      <c r="AE260" s="15"/>
      <c r="AF260" s="51"/>
      <c r="AG260" s="15"/>
      <c r="AH260" s="3"/>
      <c r="AI260" s="3"/>
      <c r="AJ260" s="51"/>
      <c r="AK260" s="51"/>
      <c r="AL260" s="51"/>
      <c r="AM260" s="51"/>
      <c r="AN260" s="51"/>
      <c r="AO260" s="51"/>
      <c r="AP260" s="3"/>
      <c r="AQ260" s="3"/>
    </row>
    <row r="261" spans="10:43">
      <c r="J261" s="15"/>
      <c r="K261" s="15"/>
      <c r="L261" s="15"/>
      <c r="M261" s="15"/>
      <c r="N261" s="19"/>
      <c r="O261" s="25"/>
      <c r="P261" s="97"/>
      <c r="Q261" s="3"/>
      <c r="R261" s="3"/>
      <c r="S261" s="15"/>
      <c r="T261" s="3"/>
      <c r="U261" s="15"/>
      <c r="V261" s="15"/>
      <c r="W261" s="15"/>
      <c r="X261" s="15"/>
      <c r="Y261" s="51"/>
      <c r="Z261" s="12"/>
      <c r="AA261" s="15"/>
      <c r="AB261" s="15"/>
      <c r="AC261" s="15"/>
      <c r="AE261" s="15"/>
      <c r="AF261" s="51"/>
      <c r="AG261" s="15"/>
      <c r="AH261" s="3"/>
      <c r="AI261" s="3"/>
      <c r="AJ261" s="51"/>
      <c r="AK261" s="51"/>
      <c r="AL261" s="51"/>
      <c r="AM261" s="51"/>
      <c r="AN261" s="51"/>
      <c r="AO261" s="51"/>
      <c r="AP261" s="3"/>
      <c r="AQ261" s="3"/>
    </row>
    <row r="262" spans="10:43">
      <c r="J262" s="15"/>
      <c r="K262" s="15"/>
      <c r="L262" s="15"/>
      <c r="M262" s="15"/>
      <c r="N262" s="19"/>
      <c r="O262" s="25"/>
      <c r="P262" s="97"/>
      <c r="Q262" s="3"/>
      <c r="R262" s="3"/>
      <c r="S262" s="15"/>
      <c r="T262" s="3"/>
      <c r="U262" s="15"/>
      <c r="V262" s="15"/>
      <c r="W262" s="15"/>
      <c r="X262" s="15"/>
      <c r="Y262" s="51"/>
      <c r="Z262" s="12"/>
      <c r="AA262" s="15"/>
      <c r="AB262" s="15"/>
      <c r="AC262" s="15"/>
      <c r="AE262" s="15"/>
      <c r="AF262" s="51"/>
      <c r="AG262" s="15"/>
      <c r="AH262" s="3"/>
      <c r="AI262" s="3"/>
      <c r="AJ262" s="51"/>
      <c r="AK262" s="51"/>
      <c r="AL262" s="51"/>
      <c r="AM262" s="51"/>
      <c r="AN262" s="51"/>
      <c r="AO262" s="51"/>
      <c r="AP262" s="3"/>
      <c r="AQ262" s="3"/>
    </row>
    <row r="263" spans="10:43">
      <c r="J263" s="15"/>
      <c r="K263" s="15"/>
      <c r="L263" s="15"/>
      <c r="M263" s="15"/>
      <c r="N263" s="19"/>
      <c r="O263" s="25"/>
      <c r="P263" s="97"/>
      <c r="Q263" s="3"/>
      <c r="R263" s="3"/>
      <c r="S263" s="15"/>
      <c r="T263" s="3"/>
      <c r="U263" s="15"/>
      <c r="V263" s="15"/>
      <c r="W263" s="15"/>
      <c r="X263" s="15"/>
      <c r="Y263" s="51"/>
      <c r="Z263" s="12"/>
      <c r="AA263" s="15"/>
      <c r="AB263" s="15"/>
      <c r="AC263" s="15"/>
      <c r="AE263" s="15"/>
      <c r="AF263" s="51"/>
      <c r="AG263" s="15"/>
      <c r="AH263" s="3"/>
      <c r="AI263" s="3"/>
      <c r="AJ263" s="51"/>
      <c r="AK263" s="51"/>
      <c r="AL263" s="51"/>
      <c r="AM263" s="51"/>
      <c r="AN263" s="51"/>
      <c r="AO263" s="51"/>
      <c r="AP263" s="3"/>
      <c r="AQ263" s="3"/>
    </row>
    <row r="264" spans="10:43">
      <c r="J264" s="15"/>
      <c r="K264" s="15"/>
      <c r="L264" s="15"/>
      <c r="M264" s="15"/>
      <c r="N264" s="19"/>
      <c r="O264" s="25"/>
      <c r="P264" s="97"/>
      <c r="Q264" s="3"/>
      <c r="R264" s="3"/>
      <c r="S264" s="15"/>
      <c r="T264" s="3"/>
      <c r="U264" s="15"/>
      <c r="V264" s="15"/>
      <c r="W264" s="15"/>
      <c r="X264" s="15"/>
      <c r="Y264" s="51"/>
      <c r="Z264" s="12"/>
      <c r="AA264" s="15"/>
      <c r="AB264" s="15"/>
      <c r="AC264" s="15"/>
      <c r="AE264" s="15"/>
      <c r="AF264" s="51"/>
      <c r="AG264" s="15"/>
      <c r="AH264" s="3"/>
      <c r="AI264" s="3"/>
      <c r="AJ264" s="51"/>
      <c r="AK264" s="51"/>
      <c r="AL264" s="51"/>
      <c r="AM264" s="51"/>
      <c r="AN264" s="51"/>
      <c r="AO264" s="51"/>
      <c r="AP264" s="3"/>
      <c r="AQ264" s="3"/>
    </row>
    <row r="265" spans="10:43">
      <c r="J265" s="15"/>
      <c r="K265" s="15"/>
      <c r="L265" s="15"/>
      <c r="M265" s="15"/>
      <c r="N265" s="19"/>
      <c r="O265" s="25"/>
      <c r="P265" s="97"/>
      <c r="Q265" s="3"/>
      <c r="R265" s="3"/>
      <c r="S265" s="15"/>
      <c r="T265" s="3"/>
      <c r="U265" s="15"/>
      <c r="V265" s="15"/>
      <c r="W265" s="15"/>
      <c r="X265" s="15"/>
      <c r="Y265" s="51"/>
      <c r="Z265" s="12"/>
      <c r="AA265" s="15"/>
      <c r="AB265" s="15"/>
      <c r="AC265" s="15"/>
      <c r="AE265" s="15"/>
      <c r="AF265" s="51"/>
      <c r="AG265" s="15"/>
      <c r="AH265" s="3"/>
      <c r="AI265" s="3"/>
      <c r="AJ265" s="51"/>
      <c r="AK265" s="51"/>
      <c r="AL265" s="51"/>
      <c r="AM265" s="51"/>
      <c r="AN265" s="51"/>
      <c r="AO265" s="51"/>
      <c r="AP265" s="3"/>
      <c r="AQ265" s="3"/>
    </row>
    <row r="266" spans="10:43">
      <c r="J266" s="15"/>
      <c r="K266" s="15"/>
      <c r="L266" s="15"/>
      <c r="M266" s="15"/>
      <c r="N266" s="19"/>
      <c r="O266" s="25"/>
      <c r="P266" s="97"/>
      <c r="Q266" s="3"/>
      <c r="R266" s="3"/>
      <c r="S266" s="15"/>
      <c r="T266" s="3"/>
      <c r="U266" s="15"/>
      <c r="V266" s="15"/>
      <c r="W266" s="15"/>
      <c r="X266" s="15"/>
      <c r="Y266" s="51"/>
      <c r="Z266" s="12"/>
      <c r="AA266" s="15"/>
      <c r="AB266" s="15"/>
      <c r="AC266" s="15"/>
      <c r="AE266" s="15"/>
      <c r="AF266" s="51"/>
      <c r="AG266" s="15"/>
      <c r="AH266" s="3"/>
      <c r="AI266" s="3"/>
      <c r="AJ266" s="51"/>
      <c r="AK266" s="51"/>
      <c r="AL266" s="51"/>
      <c r="AM266" s="51"/>
      <c r="AN266" s="51"/>
      <c r="AO266" s="51"/>
      <c r="AP266" s="3"/>
      <c r="AQ266" s="3"/>
    </row>
    <row r="267" spans="10:43">
      <c r="J267" s="15"/>
      <c r="K267" s="15"/>
      <c r="L267" s="15"/>
      <c r="M267" s="15"/>
      <c r="N267" s="19"/>
      <c r="O267" s="25"/>
      <c r="P267" s="97"/>
      <c r="Q267" s="3"/>
      <c r="R267" s="3"/>
      <c r="S267" s="15"/>
      <c r="T267" s="3"/>
      <c r="U267" s="15"/>
      <c r="V267" s="15"/>
      <c r="W267" s="15"/>
      <c r="X267" s="15"/>
      <c r="Y267" s="51"/>
      <c r="Z267" s="12"/>
      <c r="AA267" s="15"/>
      <c r="AB267" s="15"/>
      <c r="AC267" s="15"/>
      <c r="AE267" s="15"/>
      <c r="AF267" s="51"/>
      <c r="AG267" s="15"/>
      <c r="AH267" s="3"/>
      <c r="AI267" s="3"/>
      <c r="AJ267" s="51"/>
      <c r="AK267" s="51"/>
      <c r="AL267" s="51"/>
      <c r="AM267" s="51"/>
      <c r="AN267" s="51"/>
      <c r="AO267" s="51"/>
      <c r="AP267" s="3"/>
      <c r="AQ267" s="3"/>
    </row>
    <row r="268" spans="10:43">
      <c r="J268" s="15"/>
      <c r="K268" s="15"/>
      <c r="L268" s="15"/>
      <c r="M268" s="15"/>
      <c r="N268" s="19"/>
      <c r="O268" s="25"/>
      <c r="P268" s="97"/>
      <c r="Q268" s="3"/>
      <c r="R268" s="3"/>
      <c r="S268" s="15"/>
      <c r="T268" s="3"/>
      <c r="U268" s="15"/>
      <c r="V268" s="15"/>
      <c r="W268" s="15"/>
      <c r="X268" s="15"/>
      <c r="Y268" s="51"/>
      <c r="Z268" s="12"/>
      <c r="AA268" s="15"/>
      <c r="AB268" s="15"/>
      <c r="AC268" s="15"/>
      <c r="AE268" s="15"/>
      <c r="AF268" s="51"/>
      <c r="AG268" s="15"/>
      <c r="AH268" s="3"/>
      <c r="AI268" s="3"/>
      <c r="AJ268" s="51"/>
      <c r="AK268" s="51"/>
      <c r="AL268" s="51"/>
      <c r="AM268" s="51"/>
      <c r="AN268" s="51"/>
      <c r="AO268" s="51"/>
      <c r="AP268" s="3"/>
      <c r="AQ268" s="3"/>
    </row>
    <row r="269" spans="10:43">
      <c r="J269" s="15"/>
      <c r="K269" s="15"/>
      <c r="L269" s="15"/>
      <c r="M269" s="15"/>
      <c r="N269" s="19"/>
      <c r="O269" s="25"/>
      <c r="P269" s="97"/>
      <c r="Q269" s="3"/>
      <c r="R269" s="3"/>
      <c r="S269" s="15"/>
      <c r="T269" s="3"/>
      <c r="U269" s="15"/>
      <c r="V269" s="15"/>
      <c r="W269" s="15"/>
      <c r="X269" s="15"/>
      <c r="Y269" s="51"/>
      <c r="Z269" s="12"/>
      <c r="AA269" s="15"/>
      <c r="AB269" s="15"/>
      <c r="AC269" s="15"/>
      <c r="AE269" s="15"/>
      <c r="AF269" s="51"/>
      <c r="AG269" s="15"/>
      <c r="AH269" s="3"/>
      <c r="AI269" s="3"/>
      <c r="AJ269" s="51"/>
      <c r="AK269" s="51"/>
      <c r="AL269" s="51"/>
      <c r="AM269" s="51"/>
      <c r="AN269" s="51"/>
      <c r="AO269" s="51"/>
      <c r="AP269" s="3"/>
      <c r="AQ269" s="3"/>
    </row>
    <row r="270" spans="10:43">
      <c r="J270" s="15"/>
      <c r="K270" s="15"/>
      <c r="L270" s="15"/>
      <c r="M270" s="15"/>
      <c r="N270" s="19"/>
      <c r="O270" s="25"/>
      <c r="P270" s="97"/>
      <c r="Q270" s="3"/>
      <c r="R270" s="3"/>
      <c r="S270" s="15"/>
      <c r="T270" s="3"/>
      <c r="U270" s="15"/>
      <c r="V270" s="15"/>
      <c r="W270" s="15"/>
      <c r="X270" s="15"/>
      <c r="Y270" s="51"/>
      <c r="Z270" s="12"/>
      <c r="AA270" s="15"/>
      <c r="AB270" s="15"/>
      <c r="AC270" s="15"/>
      <c r="AE270" s="15"/>
      <c r="AF270" s="51"/>
      <c r="AG270" s="15"/>
      <c r="AH270" s="3"/>
      <c r="AI270" s="3"/>
      <c r="AJ270" s="51"/>
      <c r="AK270" s="51"/>
      <c r="AL270" s="51"/>
      <c r="AM270" s="51"/>
      <c r="AN270" s="51"/>
      <c r="AO270" s="51"/>
      <c r="AP270" s="3"/>
      <c r="AQ270" s="3"/>
    </row>
    <row r="271" spans="10:43">
      <c r="J271" s="15"/>
      <c r="K271" s="15"/>
      <c r="L271" s="15"/>
      <c r="M271" s="15"/>
      <c r="N271" s="19"/>
      <c r="O271" s="25"/>
      <c r="P271" s="97"/>
      <c r="Q271" s="3"/>
      <c r="R271" s="3"/>
      <c r="S271" s="15"/>
      <c r="T271" s="3"/>
      <c r="U271" s="15"/>
      <c r="V271" s="15"/>
      <c r="W271" s="15"/>
      <c r="X271" s="15"/>
      <c r="Y271" s="51"/>
      <c r="Z271" s="12"/>
      <c r="AA271" s="15"/>
      <c r="AB271" s="15"/>
      <c r="AC271" s="15"/>
      <c r="AE271" s="15"/>
      <c r="AF271" s="51"/>
      <c r="AG271" s="15"/>
      <c r="AH271" s="3"/>
      <c r="AI271" s="3"/>
      <c r="AJ271" s="51"/>
      <c r="AK271" s="51"/>
      <c r="AL271" s="51"/>
      <c r="AM271" s="51"/>
      <c r="AN271" s="51"/>
      <c r="AO271" s="51"/>
      <c r="AP271" s="3"/>
      <c r="AQ271" s="3"/>
    </row>
    <row r="272" spans="10:43">
      <c r="J272" s="15"/>
      <c r="K272" s="15"/>
      <c r="L272" s="15"/>
      <c r="M272" s="15"/>
      <c r="N272" s="19"/>
      <c r="O272" s="25"/>
      <c r="P272" s="97"/>
      <c r="Q272" s="3"/>
      <c r="R272" s="3"/>
      <c r="S272" s="15"/>
      <c r="T272" s="3"/>
      <c r="U272" s="15"/>
      <c r="V272" s="15"/>
      <c r="W272" s="15"/>
      <c r="X272" s="15"/>
      <c r="Y272" s="51"/>
      <c r="Z272" s="12"/>
      <c r="AA272" s="15"/>
      <c r="AB272" s="15"/>
      <c r="AC272" s="15"/>
      <c r="AE272" s="15"/>
      <c r="AF272" s="51"/>
      <c r="AG272" s="15"/>
      <c r="AH272" s="3"/>
      <c r="AI272" s="3"/>
      <c r="AJ272" s="51"/>
      <c r="AK272" s="51"/>
      <c r="AL272" s="51"/>
      <c r="AM272" s="51"/>
      <c r="AN272" s="51"/>
      <c r="AO272" s="51"/>
      <c r="AP272" s="3"/>
      <c r="AQ272" s="3"/>
    </row>
    <row r="273" spans="10:43">
      <c r="J273" s="15"/>
      <c r="K273" s="15"/>
      <c r="L273" s="15"/>
      <c r="M273" s="15"/>
      <c r="N273" s="19"/>
      <c r="O273" s="25"/>
      <c r="P273" s="97"/>
      <c r="Q273" s="3"/>
      <c r="R273" s="3"/>
      <c r="S273" s="15"/>
      <c r="T273" s="3"/>
      <c r="U273" s="15"/>
      <c r="V273" s="15"/>
      <c r="W273" s="15"/>
      <c r="X273" s="15"/>
      <c r="Y273" s="51"/>
      <c r="Z273" s="12"/>
      <c r="AA273" s="15"/>
      <c r="AB273" s="15"/>
      <c r="AC273" s="15"/>
      <c r="AE273" s="15"/>
      <c r="AF273" s="51"/>
      <c r="AG273" s="15"/>
      <c r="AH273" s="3"/>
      <c r="AI273" s="3"/>
      <c r="AJ273" s="51"/>
      <c r="AK273" s="51"/>
      <c r="AL273" s="51"/>
      <c r="AM273" s="51"/>
      <c r="AN273" s="51"/>
      <c r="AO273" s="51"/>
      <c r="AP273" s="3"/>
      <c r="AQ273" s="3"/>
    </row>
    <row r="274" spans="10:43">
      <c r="J274" s="15"/>
      <c r="K274" s="15"/>
      <c r="L274" s="15"/>
      <c r="M274" s="15"/>
      <c r="N274" s="19"/>
      <c r="O274" s="25"/>
      <c r="P274" s="97"/>
      <c r="Q274" s="3"/>
      <c r="R274" s="3"/>
      <c r="S274" s="15"/>
      <c r="T274" s="3"/>
      <c r="U274" s="15"/>
      <c r="V274" s="15"/>
      <c r="W274" s="15"/>
      <c r="X274" s="15"/>
      <c r="Y274" s="51"/>
      <c r="Z274" s="12"/>
      <c r="AA274" s="15"/>
      <c r="AB274" s="15"/>
      <c r="AC274" s="15"/>
      <c r="AE274" s="15"/>
      <c r="AF274" s="51"/>
      <c r="AG274" s="15"/>
      <c r="AH274" s="3"/>
      <c r="AI274" s="3"/>
      <c r="AJ274" s="51"/>
      <c r="AK274" s="51"/>
      <c r="AL274" s="51"/>
      <c r="AM274" s="51"/>
      <c r="AN274" s="51"/>
      <c r="AO274" s="51"/>
      <c r="AP274" s="3"/>
      <c r="AQ274" s="3"/>
    </row>
    <row r="275" spans="10:43">
      <c r="J275" s="15"/>
      <c r="K275" s="15"/>
      <c r="L275" s="15"/>
      <c r="M275" s="15"/>
      <c r="N275" s="19"/>
      <c r="O275" s="25"/>
      <c r="P275" s="97"/>
      <c r="Q275" s="3"/>
      <c r="R275" s="3"/>
      <c r="S275" s="15"/>
      <c r="T275" s="3"/>
      <c r="U275" s="15"/>
      <c r="V275" s="15"/>
      <c r="W275" s="15"/>
      <c r="X275" s="15"/>
      <c r="Y275" s="51"/>
      <c r="Z275" s="12"/>
      <c r="AA275" s="15"/>
      <c r="AB275" s="15"/>
      <c r="AC275" s="15"/>
      <c r="AE275" s="15"/>
      <c r="AF275" s="51"/>
      <c r="AG275" s="15"/>
      <c r="AH275" s="3"/>
      <c r="AI275" s="3"/>
      <c r="AJ275" s="51"/>
      <c r="AK275" s="51"/>
      <c r="AL275" s="51"/>
      <c r="AM275" s="51"/>
      <c r="AN275" s="51"/>
      <c r="AO275" s="51"/>
      <c r="AP275" s="3"/>
      <c r="AQ275" s="3"/>
    </row>
    <row r="276" spans="10:43">
      <c r="J276" s="15"/>
      <c r="K276" s="15"/>
      <c r="L276" s="15"/>
      <c r="M276" s="15"/>
      <c r="N276" s="19"/>
      <c r="O276" s="25"/>
      <c r="P276" s="97"/>
      <c r="Q276" s="3"/>
      <c r="R276" s="3"/>
      <c r="S276" s="15"/>
      <c r="T276" s="3"/>
      <c r="U276" s="15"/>
      <c r="V276" s="15"/>
      <c r="W276" s="15"/>
      <c r="X276" s="15"/>
      <c r="Y276" s="51"/>
      <c r="Z276" s="12"/>
      <c r="AA276" s="15"/>
      <c r="AB276" s="15"/>
      <c r="AC276" s="15"/>
      <c r="AE276" s="15"/>
      <c r="AF276" s="51"/>
      <c r="AG276" s="15"/>
      <c r="AH276" s="3"/>
      <c r="AI276" s="3"/>
      <c r="AJ276" s="51"/>
      <c r="AK276" s="51"/>
      <c r="AL276" s="51"/>
      <c r="AM276" s="51"/>
      <c r="AN276" s="51"/>
      <c r="AO276" s="51"/>
      <c r="AP276" s="3"/>
      <c r="AQ276" s="3"/>
    </row>
    <row r="277" spans="10:43">
      <c r="J277" s="15"/>
      <c r="K277" s="15"/>
      <c r="L277" s="15"/>
      <c r="M277" s="15"/>
      <c r="N277" s="19"/>
      <c r="O277" s="25"/>
      <c r="P277" s="97"/>
      <c r="Q277" s="3"/>
      <c r="R277" s="3"/>
      <c r="S277" s="15"/>
      <c r="T277" s="3"/>
      <c r="U277" s="15"/>
      <c r="V277" s="15"/>
      <c r="W277" s="15"/>
      <c r="X277" s="15"/>
      <c r="Y277" s="51"/>
      <c r="Z277" s="12"/>
      <c r="AA277" s="15"/>
      <c r="AB277" s="15"/>
      <c r="AC277" s="15"/>
      <c r="AE277" s="15"/>
      <c r="AF277" s="51"/>
      <c r="AG277" s="15"/>
      <c r="AH277" s="3"/>
      <c r="AI277" s="3"/>
      <c r="AJ277" s="51"/>
      <c r="AK277" s="51"/>
      <c r="AL277" s="51"/>
      <c r="AM277" s="51"/>
      <c r="AN277" s="51"/>
      <c r="AO277" s="51"/>
      <c r="AP277" s="3"/>
      <c r="AQ277" s="3"/>
    </row>
    <row r="278" spans="10:43">
      <c r="J278" s="15"/>
      <c r="K278" s="15"/>
      <c r="L278" s="15"/>
      <c r="M278" s="15"/>
      <c r="N278" s="19"/>
      <c r="O278" s="25"/>
      <c r="P278" s="97"/>
      <c r="Q278" s="3"/>
      <c r="R278" s="3"/>
      <c r="S278" s="15"/>
      <c r="T278" s="3"/>
      <c r="U278" s="15"/>
      <c r="V278" s="15"/>
      <c r="W278" s="15"/>
      <c r="X278" s="15"/>
      <c r="Y278" s="51"/>
      <c r="Z278" s="12"/>
      <c r="AA278" s="15"/>
      <c r="AB278" s="15"/>
      <c r="AC278" s="15"/>
      <c r="AE278" s="15"/>
      <c r="AF278" s="51"/>
      <c r="AG278" s="15"/>
      <c r="AH278" s="3"/>
      <c r="AI278" s="3"/>
      <c r="AJ278" s="51"/>
      <c r="AK278" s="51"/>
      <c r="AL278" s="51"/>
      <c r="AM278" s="51"/>
      <c r="AN278" s="51"/>
      <c r="AO278" s="51"/>
      <c r="AP278" s="3"/>
      <c r="AQ278" s="3"/>
    </row>
    <row r="279" spans="10:43">
      <c r="J279" s="15"/>
      <c r="K279" s="15"/>
      <c r="L279" s="15"/>
      <c r="M279" s="15"/>
      <c r="N279" s="19"/>
      <c r="O279" s="25"/>
      <c r="P279" s="97"/>
      <c r="Q279" s="3"/>
      <c r="R279" s="3"/>
      <c r="S279" s="15"/>
      <c r="T279" s="3"/>
      <c r="U279" s="15"/>
      <c r="V279" s="15"/>
      <c r="W279" s="15"/>
      <c r="X279" s="15"/>
      <c r="Y279" s="51"/>
      <c r="Z279" s="12"/>
      <c r="AA279" s="15"/>
      <c r="AB279" s="15"/>
      <c r="AC279" s="15"/>
      <c r="AE279" s="15"/>
      <c r="AF279" s="51"/>
      <c r="AG279" s="15"/>
      <c r="AH279" s="3"/>
      <c r="AI279" s="3"/>
      <c r="AJ279" s="51"/>
      <c r="AK279" s="51"/>
      <c r="AL279" s="51"/>
      <c r="AM279" s="51"/>
      <c r="AN279" s="51"/>
      <c r="AO279" s="51"/>
      <c r="AP279" s="3"/>
      <c r="AQ279" s="3"/>
    </row>
    <row r="280" spans="10:43">
      <c r="J280" s="15"/>
      <c r="K280" s="15"/>
      <c r="L280" s="15"/>
      <c r="M280" s="15"/>
      <c r="N280" s="19"/>
      <c r="O280" s="25"/>
      <c r="P280" s="97"/>
      <c r="Q280" s="3"/>
      <c r="R280" s="3"/>
      <c r="S280" s="15"/>
      <c r="T280" s="3"/>
      <c r="U280" s="15"/>
      <c r="V280" s="15"/>
      <c r="W280" s="15"/>
      <c r="X280" s="15"/>
      <c r="Y280" s="51"/>
      <c r="Z280" s="12"/>
      <c r="AA280" s="15"/>
      <c r="AB280" s="15"/>
      <c r="AC280" s="15"/>
      <c r="AE280" s="15"/>
      <c r="AF280" s="51"/>
      <c r="AG280" s="15"/>
      <c r="AH280" s="3"/>
      <c r="AI280" s="3"/>
      <c r="AJ280" s="51"/>
      <c r="AK280" s="51"/>
      <c r="AL280" s="51"/>
      <c r="AM280" s="51"/>
      <c r="AN280" s="51"/>
      <c r="AO280" s="51"/>
      <c r="AP280" s="3"/>
      <c r="AQ280" s="3"/>
    </row>
    <row r="281" spans="10:43">
      <c r="J281" s="15"/>
      <c r="K281" s="15"/>
      <c r="L281" s="15"/>
      <c r="M281" s="15"/>
      <c r="N281" s="19"/>
      <c r="O281" s="25"/>
      <c r="P281" s="97"/>
      <c r="Q281" s="3"/>
      <c r="R281" s="3"/>
      <c r="S281" s="15"/>
      <c r="T281" s="3"/>
      <c r="U281" s="15"/>
      <c r="V281" s="15"/>
      <c r="W281" s="15"/>
      <c r="X281" s="15"/>
      <c r="Y281" s="51"/>
      <c r="Z281" s="12"/>
      <c r="AA281" s="15"/>
      <c r="AB281" s="15"/>
      <c r="AC281" s="15"/>
      <c r="AE281" s="15"/>
      <c r="AF281" s="51"/>
      <c r="AG281" s="15"/>
      <c r="AH281" s="3"/>
      <c r="AI281" s="3"/>
      <c r="AJ281" s="51"/>
      <c r="AK281" s="51"/>
      <c r="AL281" s="51"/>
      <c r="AM281" s="51"/>
      <c r="AN281" s="51"/>
      <c r="AO281" s="51"/>
      <c r="AP281" s="3"/>
      <c r="AQ281" s="3"/>
    </row>
    <row r="282" spans="10:43">
      <c r="J282" s="15"/>
      <c r="K282" s="15"/>
      <c r="L282" s="15"/>
      <c r="M282" s="15"/>
      <c r="N282" s="19"/>
      <c r="O282" s="25"/>
      <c r="P282" s="97"/>
      <c r="Q282" s="3"/>
      <c r="R282" s="3"/>
      <c r="S282" s="15"/>
      <c r="T282" s="3"/>
      <c r="U282" s="15"/>
      <c r="V282" s="15"/>
      <c r="W282" s="15"/>
      <c r="X282" s="15"/>
      <c r="Y282" s="51"/>
      <c r="Z282" s="12"/>
      <c r="AA282" s="15"/>
      <c r="AB282" s="15"/>
      <c r="AC282" s="15"/>
      <c r="AE282" s="15"/>
      <c r="AF282" s="51"/>
      <c r="AG282" s="15"/>
      <c r="AH282" s="3"/>
      <c r="AI282" s="3"/>
      <c r="AJ282" s="51"/>
      <c r="AK282" s="51"/>
      <c r="AL282" s="51"/>
      <c r="AM282" s="51"/>
      <c r="AN282" s="51"/>
      <c r="AO282" s="51"/>
      <c r="AP282" s="3"/>
      <c r="AQ282" s="3"/>
    </row>
    <row r="283" spans="10:43">
      <c r="J283" s="15"/>
      <c r="K283" s="15"/>
      <c r="L283" s="15"/>
      <c r="M283" s="15"/>
      <c r="N283" s="19"/>
      <c r="O283" s="25"/>
      <c r="P283" s="97"/>
      <c r="Q283" s="3"/>
      <c r="R283" s="3"/>
      <c r="S283" s="15"/>
      <c r="T283" s="3"/>
      <c r="U283" s="15"/>
      <c r="V283" s="15"/>
      <c r="W283" s="15"/>
      <c r="X283" s="15"/>
      <c r="Y283" s="51"/>
      <c r="Z283" s="12"/>
      <c r="AA283" s="15"/>
      <c r="AB283" s="15"/>
      <c r="AC283" s="15"/>
      <c r="AE283" s="15"/>
      <c r="AF283" s="51"/>
      <c r="AG283" s="15"/>
      <c r="AH283" s="3"/>
      <c r="AI283" s="3"/>
      <c r="AJ283" s="51"/>
      <c r="AK283" s="51"/>
      <c r="AL283" s="51"/>
      <c r="AM283" s="51"/>
      <c r="AN283" s="51"/>
      <c r="AO283" s="51"/>
      <c r="AP283" s="3"/>
      <c r="AQ283" s="3"/>
    </row>
    <row r="284" spans="10:43">
      <c r="J284" s="15"/>
      <c r="K284" s="15"/>
      <c r="L284" s="15"/>
      <c r="M284" s="15"/>
      <c r="N284" s="19"/>
      <c r="O284" s="25"/>
      <c r="P284" s="97"/>
      <c r="Q284" s="3"/>
      <c r="R284" s="3"/>
      <c r="S284" s="15"/>
      <c r="T284" s="3"/>
      <c r="U284" s="15"/>
      <c r="V284" s="15"/>
      <c r="W284" s="15"/>
      <c r="X284" s="15"/>
      <c r="Y284" s="51"/>
      <c r="Z284" s="12"/>
      <c r="AA284" s="15"/>
      <c r="AB284" s="15"/>
      <c r="AC284" s="15"/>
      <c r="AE284" s="15"/>
      <c r="AF284" s="51"/>
      <c r="AG284" s="15"/>
      <c r="AH284" s="3"/>
      <c r="AI284" s="3"/>
      <c r="AJ284" s="51"/>
      <c r="AK284" s="51"/>
      <c r="AL284" s="51"/>
      <c r="AM284" s="51"/>
      <c r="AN284" s="51"/>
      <c r="AO284" s="51"/>
      <c r="AP284" s="3"/>
      <c r="AQ284" s="3"/>
    </row>
    <row r="285" spans="10:43">
      <c r="J285" s="15"/>
      <c r="K285" s="15"/>
      <c r="L285" s="15"/>
      <c r="M285" s="15"/>
      <c r="N285" s="19"/>
      <c r="O285" s="25"/>
      <c r="P285" s="97"/>
      <c r="Q285" s="3"/>
      <c r="R285" s="3"/>
      <c r="S285" s="15"/>
      <c r="T285" s="3"/>
      <c r="U285" s="15"/>
      <c r="V285" s="15"/>
      <c r="W285" s="15"/>
      <c r="X285" s="15"/>
      <c r="Y285" s="51"/>
      <c r="Z285" s="12"/>
      <c r="AA285" s="15"/>
      <c r="AB285" s="15"/>
      <c r="AC285" s="15"/>
      <c r="AE285" s="15"/>
      <c r="AF285" s="51"/>
      <c r="AG285" s="15"/>
      <c r="AH285" s="3"/>
      <c r="AI285" s="3"/>
      <c r="AJ285" s="51"/>
      <c r="AK285" s="51"/>
      <c r="AL285" s="51"/>
      <c r="AM285" s="51"/>
      <c r="AN285" s="51"/>
      <c r="AO285" s="51"/>
      <c r="AP285" s="3"/>
      <c r="AQ285" s="3"/>
    </row>
    <row r="286" spans="10:43">
      <c r="J286" s="15"/>
      <c r="K286" s="15"/>
      <c r="L286" s="15"/>
      <c r="M286" s="15"/>
      <c r="N286" s="19"/>
      <c r="O286" s="25"/>
      <c r="P286" s="97"/>
      <c r="Q286" s="3"/>
      <c r="R286" s="3"/>
      <c r="S286" s="15"/>
      <c r="T286" s="3"/>
      <c r="U286" s="15"/>
      <c r="V286" s="15"/>
      <c r="W286" s="15"/>
      <c r="X286" s="15"/>
      <c r="Y286" s="51"/>
      <c r="Z286" s="12"/>
      <c r="AA286" s="15"/>
      <c r="AB286" s="15"/>
      <c r="AC286" s="15"/>
      <c r="AE286" s="15"/>
      <c r="AF286" s="51"/>
      <c r="AG286" s="15"/>
      <c r="AH286" s="3"/>
      <c r="AI286" s="3"/>
      <c r="AJ286" s="51"/>
      <c r="AK286" s="51"/>
      <c r="AL286" s="51"/>
      <c r="AM286" s="51"/>
      <c r="AN286" s="51"/>
      <c r="AO286" s="51"/>
      <c r="AP286" s="3"/>
      <c r="AQ286" s="3"/>
    </row>
    <row r="287" spans="10:43">
      <c r="J287" s="15"/>
      <c r="K287" s="15"/>
      <c r="L287" s="15"/>
      <c r="M287" s="15"/>
      <c r="N287" s="19"/>
      <c r="O287" s="25"/>
      <c r="P287" s="97"/>
      <c r="Q287" s="3"/>
      <c r="R287" s="3"/>
      <c r="S287" s="15"/>
      <c r="T287" s="3"/>
      <c r="U287" s="15"/>
      <c r="V287" s="15"/>
      <c r="W287" s="15"/>
      <c r="X287" s="15"/>
      <c r="Y287" s="51"/>
      <c r="Z287" s="12"/>
      <c r="AA287" s="15"/>
      <c r="AB287" s="15"/>
      <c r="AC287" s="15"/>
      <c r="AE287" s="15"/>
      <c r="AF287" s="51"/>
      <c r="AG287" s="15"/>
      <c r="AH287" s="3"/>
      <c r="AI287" s="3"/>
      <c r="AJ287" s="51"/>
      <c r="AK287" s="51"/>
      <c r="AL287" s="51"/>
      <c r="AM287" s="51"/>
      <c r="AN287" s="51"/>
      <c r="AO287" s="51"/>
      <c r="AP287" s="3"/>
      <c r="AQ287" s="3"/>
    </row>
    <row r="288" spans="10:43">
      <c r="J288" s="15"/>
      <c r="K288" s="15"/>
      <c r="L288" s="15"/>
      <c r="M288" s="15"/>
      <c r="N288" s="19"/>
      <c r="O288" s="25"/>
      <c r="P288" s="97"/>
      <c r="Q288" s="3"/>
      <c r="R288" s="3"/>
      <c r="S288" s="15"/>
      <c r="T288" s="3"/>
      <c r="U288" s="15"/>
      <c r="V288" s="15"/>
      <c r="W288" s="15"/>
      <c r="X288" s="15"/>
      <c r="Y288" s="51"/>
      <c r="Z288" s="12"/>
      <c r="AA288" s="15"/>
      <c r="AB288" s="15"/>
      <c r="AC288" s="15"/>
      <c r="AE288" s="15"/>
      <c r="AF288" s="51"/>
      <c r="AG288" s="15"/>
      <c r="AH288" s="3"/>
      <c r="AI288" s="3"/>
      <c r="AJ288" s="51"/>
      <c r="AK288" s="51"/>
      <c r="AL288" s="51"/>
      <c r="AM288" s="51"/>
      <c r="AN288" s="51"/>
      <c r="AO288" s="51"/>
      <c r="AP288" s="3"/>
      <c r="AQ288" s="3"/>
    </row>
    <row r="289" spans="10:43">
      <c r="J289" s="15"/>
      <c r="K289" s="15"/>
      <c r="L289" s="15"/>
      <c r="M289" s="15"/>
      <c r="N289" s="19"/>
      <c r="O289" s="25"/>
      <c r="P289" s="97"/>
      <c r="Q289" s="3"/>
      <c r="R289" s="3"/>
      <c r="S289" s="15"/>
      <c r="T289" s="3"/>
      <c r="U289" s="15"/>
      <c r="V289" s="15"/>
      <c r="W289" s="15"/>
      <c r="X289" s="15"/>
      <c r="Y289" s="51"/>
      <c r="Z289" s="12"/>
      <c r="AA289" s="15"/>
      <c r="AB289" s="15"/>
      <c r="AC289" s="15"/>
      <c r="AE289" s="15"/>
      <c r="AF289" s="51"/>
      <c r="AG289" s="15"/>
      <c r="AH289" s="3"/>
      <c r="AI289" s="3"/>
      <c r="AJ289" s="51"/>
      <c r="AK289" s="51"/>
      <c r="AL289" s="51"/>
      <c r="AM289" s="51"/>
      <c r="AN289" s="51"/>
      <c r="AO289" s="51"/>
      <c r="AP289" s="3"/>
      <c r="AQ289" s="3"/>
    </row>
    <row r="290" spans="10:43">
      <c r="J290" s="15"/>
      <c r="K290" s="15"/>
      <c r="L290" s="15"/>
      <c r="M290" s="15"/>
      <c r="N290" s="19"/>
      <c r="O290" s="25"/>
      <c r="P290" s="97"/>
      <c r="Q290" s="3"/>
      <c r="R290" s="3"/>
      <c r="S290" s="15"/>
      <c r="T290" s="3"/>
      <c r="U290" s="15"/>
      <c r="V290" s="15"/>
      <c r="W290" s="15"/>
      <c r="X290" s="15"/>
      <c r="Y290" s="51"/>
      <c r="Z290" s="12"/>
      <c r="AA290" s="15"/>
      <c r="AB290" s="15"/>
      <c r="AC290" s="15"/>
      <c r="AE290" s="15"/>
      <c r="AF290" s="51"/>
      <c r="AG290" s="15"/>
      <c r="AH290" s="3"/>
      <c r="AI290" s="3"/>
      <c r="AJ290" s="51"/>
      <c r="AK290" s="51"/>
      <c r="AL290" s="51"/>
      <c r="AM290" s="51"/>
      <c r="AN290" s="51"/>
      <c r="AO290" s="51"/>
      <c r="AP290" s="3"/>
      <c r="AQ290" s="3"/>
    </row>
    <row r="291" spans="10:43">
      <c r="J291" s="15"/>
      <c r="K291" s="15"/>
      <c r="L291" s="15"/>
      <c r="M291" s="15"/>
      <c r="N291" s="19"/>
      <c r="O291" s="25"/>
      <c r="P291" s="97"/>
      <c r="Q291" s="3"/>
      <c r="R291" s="3"/>
      <c r="S291" s="15"/>
      <c r="T291" s="3"/>
      <c r="U291" s="15"/>
      <c r="V291" s="15"/>
      <c r="W291" s="15"/>
      <c r="X291" s="15"/>
      <c r="Y291" s="51"/>
      <c r="Z291" s="12"/>
      <c r="AA291" s="15"/>
      <c r="AB291" s="15"/>
      <c r="AC291" s="15"/>
      <c r="AE291" s="15"/>
      <c r="AF291" s="51"/>
      <c r="AG291" s="15"/>
      <c r="AH291" s="3"/>
      <c r="AI291" s="3"/>
      <c r="AJ291" s="51"/>
      <c r="AK291" s="51"/>
      <c r="AL291" s="51"/>
      <c r="AM291" s="51"/>
      <c r="AN291" s="51"/>
      <c r="AO291" s="51"/>
      <c r="AP291" s="3"/>
      <c r="AQ291" s="3"/>
    </row>
    <row r="292" spans="10:43">
      <c r="J292" s="15"/>
      <c r="K292" s="15"/>
      <c r="L292" s="15"/>
      <c r="M292" s="15"/>
      <c r="N292" s="19"/>
      <c r="O292" s="25"/>
      <c r="P292" s="97"/>
      <c r="Q292" s="3"/>
      <c r="R292" s="3"/>
      <c r="S292" s="15"/>
      <c r="T292" s="3"/>
      <c r="U292" s="15"/>
      <c r="V292" s="15"/>
      <c r="W292" s="15"/>
      <c r="X292" s="15"/>
      <c r="Y292" s="51"/>
      <c r="Z292" s="12"/>
      <c r="AA292" s="15"/>
      <c r="AB292" s="15"/>
      <c r="AC292" s="15"/>
      <c r="AE292" s="15"/>
      <c r="AF292" s="51"/>
      <c r="AG292" s="15"/>
      <c r="AH292" s="3"/>
      <c r="AI292" s="3"/>
      <c r="AJ292" s="51"/>
      <c r="AK292" s="51"/>
      <c r="AL292" s="51"/>
      <c r="AM292" s="51"/>
      <c r="AN292" s="51"/>
      <c r="AO292" s="51"/>
      <c r="AP292" s="3"/>
      <c r="AQ292" s="3"/>
    </row>
    <row r="293" spans="10:43">
      <c r="J293" s="15"/>
      <c r="K293" s="15"/>
      <c r="L293" s="15"/>
      <c r="M293" s="15"/>
      <c r="N293" s="19"/>
      <c r="O293" s="25"/>
      <c r="P293" s="97"/>
      <c r="Q293" s="3"/>
      <c r="R293" s="3"/>
      <c r="S293" s="15"/>
      <c r="T293" s="3"/>
      <c r="U293" s="15"/>
      <c r="V293" s="15"/>
      <c r="W293" s="15"/>
      <c r="X293" s="15"/>
      <c r="Y293" s="51"/>
      <c r="Z293" s="12"/>
      <c r="AA293" s="15"/>
      <c r="AB293" s="15"/>
      <c r="AC293" s="15"/>
      <c r="AE293" s="15"/>
      <c r="AF293" s="51"/>
      <c r="AG293" s="15"/>
      <c r="AH293" s="3"/>
      <c r="AI293" s="3"/>
      <c r="AJ293" s="51"/>
      <c r="AK293" s="51"/>
      <c r="AL293" s="51"/>
      <c r="AM293" s="51"/>
      <c r="AN293" s="51"/>
      <c r="AO293" s="51"/>
      <c r="AP293" s="3"/>
      <c r="AQ293" s="3"/>
    </row>
    <row r="294" spans="10:43">
      <c r="J294" s="15"/>
      <c r="K294" s="15"/>
      <c r="L294" s="15"/>
      <c r="M294" s="15"/>
      <c r="N294" s="19"/>
      <c r="O294" s="25"/>
      <c r="Q294" s="3"/>
      <c r="R294" s="3"/>
      <c r="S294" s="15"/>
      <c r="T294" s="3"/>
      <c r="U294" s="15"/>
      <c r="V294" s="15"/>
      <c r="W294" s="15"/>
      <c r="X294" s="15"/>
      <c r="Y294" s="51"/>
      <c r="Z294" s="12"/>
      <c r="AA294" s="15"/>
      <c r="AB294" s="15"/>
      <c r="AC294" s="15"/>
      <c r="AE294" s="15"/>
      <c r="AF294" s="51"/>
      <c r="AG294" s="15"/>
      <c r="AH294" s="3"/>
      <c r="AI294" s="3"/>
      <c r="AJ294" s="51"/>
      <c r="AK294" s="51"/>
      <c r="AL294" s="51"/>
      <c r="AM294" s="51"/>
      <c r="AN294" s="51"/>
      <c r="AO294" s="51"/>
      <c r="AP294" s="3"/>
      <c r="AQ294" s="3"/>
    </row>
    <row r="295" spans="10:43">
      <c r="J295" s="15"/>
      <c r="K295" s="15"/>
      <c r="L295" s="15"/>
      <c r="M295" s="15"/>
      <c r="N295" s="19"/>
      <c r="O295" s="25"/>
      <c r="Q295" s="3"/>
      <c r="R295" s="3"/>
      <c r="S295" s="15"/>
      <c r="T295" s="3"/>
      <c r="U295" s="15"/>
      <c r="V295" s="15"/>
      <c r="W295" s="15"/>
      <c r="X295" s="15"/>
      <c r="Y295" s="51"/>
      <c r="Z295" s="12"/>
      <c r="AA295" s="15"/>
      <c r="AB295" s="15"/>
      <c r="AC295" s="15"/>
      <c r="AE295" s="15"/>
      <c r="AF295" s="51"/>
      <c r="AG295" s="15"/>
      <c r="AH295" s="3"/>
      <c r="AI295" s="3"/>
      <c r="AJ295" s="51"/>
      <c r="AK295" s="51"/>
      <c r="AL295" s="51"/>
      <c r="AM295" s="51"/>
      <c r="AN295" s="51"/>
      <c r="AO295" s="51"/>
      <c r="AP295" s="3"/>
      <c r="AQ295" s="3"/>
    </row>
    <row r="296" spans="10:43">
      <c r="J296" s="15"/>
      <c r="K296" s="15"/>
      <c r="L296" s="15"/>
      <c r="M296" s="15"/>
      <c r="N296" s="19"/>
      <c r="O296" s="25"/>
      <c r="Q296" s="3"/>
      <c r="R296" s="3"/>
      <c r="S296" s="15"/>
      <c r="T296" s="3"/>
      <c r="U296" s="15"/>
      <c r="V296" s="15"/>
      <c r="W296" s="15"/>
      <c r="X296" s="15"/>
      <c r="Y296" s="51"/>
      <c r="Z296" s="12"/>
      <c r="AA296" s="15"/>
      <c r="AB296" s="15"/>
      <c r="AC296" s="15"/>
      <c r="AE296" s="15"/>
      <c r="AF296" s="51"/>
      <c r="AG296" s="15"/>
      <c r="AH296" s="3"/>
      <c r="AI296" s="3"/>
      <c r="AJ296" s="51"/>
      <c r="AK296" s="51"/>
      <c r="AL296" s="51"/>
      <c r="AM296" s="51"/>
      <c r="AN296" s="51"/>
      <c r="AO296" s="51"/>
      <c r="AP296" s="3"/>
      <c r="AQ296" s="3"/>
    </row>
    <row r="297" spans="10:43">
      <c r="J297" s="15"/>
      <c r="K297" s="15"/>
      <c r="L297" s="15"/>
      <c r="M297" s="15"/>
      <c r="N297" s="19"/>
      <c r="O297" s="25"/>
      <c r="Q297" s="3"/>
      <c r="R297" s="3"/>
      <c r="S297" s="15"/>
      <c r="T297" s="3"/>
      <c r="U297" s="15"/>
      <c r="V297" s="15"/>
      <c r="W297" s="15"/>
      <c r="X297" s="15"/>
      <c r="Y297" s="51"/>
      <c r="Z297" s="12"/>
      <c r="AA297" s="15"/>
      <c r="AB297" s="15"/>
      <c r="AC297" s="15"/>
      <c r="AE297" s="15"/>
      <c r="AF297" s="51"/>
      <c r="AG297" s="15"/>
      <c r="AH297" s="3"/>
      <c r="AI297" s="3"/>
      <c r="AJ297" s="51"/>
      <c r="AK297" s="51"/>
      <c r="AL297" s="51"/>
      <c r="AM297" s="51"/>
      <c r="AN297" s="51"/>
      <c r="AO297" s="51"/>
      <c r="AP297" s="3"/>
      <c r="AQ297" s="3"/>
    </row>
    <row r="298" spans="10:43">
      <c r="J298" s="15"/>
      <c r="K298" s="15"/>
      <c r="L298" s="15"/>
      <c r="M298" s="15"/>
      <c r="Q298" s="3"/>
      <c r="R298" s="3"/>
      <c r="S298" s="15"/>
      <c r="T298" s="3"/>
      <c r="U298" s="15"/>
      <c r="V298" s="15"/>
      <c r="W298" s="15"/>
      <c r="X298" s="15"/>
      <c r="Y298" s="51"/>
      <c r="Z298" s="12"/>
      <c r="AA298" s="15"/>
      <c r="AB298" s="15"/>
      <c r="AC298" s="15"/>
      <c r="AE298" s="15"/>
      <c r="AF298" s="51"/>
      <c r="AG298" s="15"/>
      <c r="AH298" s="3"/>
      <c r="AI298" s="3"/>
      <c r="AJ298" s="51"/>
      <c r="AK298" s="51"/>
      <c r="AL298" s="51"/>
      <c r="AM298" s="51"/>
      <c r="AN298" s="51"/>
      <c r="AO298" s="51"/>
      <c r="AP298" s="3"/>
      <c r="AQ298" s="3"/>
    </row>
    <row r="299" spans="10:43">
      <c r="J299" s="15"/>
      <c r="K299" s="15"/>
      <c r="L299" s="15"/>
      <c r="M299" s="15"/>
      <c r="Q299" s="3"/>
      <c r="R299" s="3"/>
      <c r="S299" s="15"/>
      <c r="T299" s="3"/>
      <c r="U299" s="15"/>
      <c r="V299" s="15"/>
      <c r="W299" s="15"/>
      <c r="X299" s="15"/>
      <c r="Y299" s="51"/>
      <c r="Z299" s="12"/>
      <c r="AA299" s="15"/>
      <c r="AB299" s="15"/>
      <c r="AC299" s="15"/>
      <c r="AE299" s="15"/>
      <c r="AF299" s="51"/>
      <c r="AG299" s="15"/>
      <c r="AH299" s="3"/>
      <c r="AI299" s="3"/>
      <c r="AJ299" s="51"/>
      <c r="AK299" s="51"/>
      <c r="AL299" s="51"/>
      <c r="AM299" s="51"/>
      <c r="AN299" s="51"/>
      <c r="AO299" s="51"/>
      <c r="AP299" s="3"/>
      <c r="AQ299" s="3"/>
    </row>
    <row r="300" spans="10:43">
      <c r="J300" s="15"/>
      <c r="K300" s="15"/>
      <c r="L300" s="15"/>
      <c r="M300" s="15"/>
      <c r="Q300" s="3"/>
      <c r="R300" s="3"/>
      <c r="S300" s="15"/>
      <c r="T300" s="3"/>
      <c r="U300" s="15"/>
      <c r="V300" s="15"/>
      <c r="W300" s="15"/>
      <c r="X300" s="15"/>
      <c r="Y300" s="51"/>
      <c r="Z300" s="12"/>
      <c r="AA300" s="15"/>
      <c r="AB300" s="15"/>
      <c r="AC300" s="15"/>
      <c r="AE300" s="15"/>
      <c r="AF300" s="51"/>
      <c r="AG300" s="15"/>
      <c r="AH300" s="3"/>
      <c r="AI300" s="3"/>
      <c r="AJ300" s="51"/>
      <c r="AK300" s="51"/>
      <c r="AL300" s="51"/>
      <c r="AM300" s="51"/>
      <c r="AN300" s="51"/>
      <c r="AO300" s="51"/>
      <c r="AP300" s="3"/>
      <c r="AQ300" s="3"/>
    </row>
    <row r="301" spans="10:43">
      <c r="J301" s="15"/>
      <c r="K301" s="15"/>
      <c r="L301" s="15"/>
      <c r="M301" s="15"/>
      <c r="Q301" s="3"/>
      <c r="R301" s="3"/>
      <c r="S301" s="15"/>
      <c r="T301" s="3"/>
      <c r="U301" s="15"/>
      <c r="V301" s="15"/>
      <c r="W301" s="15"/>
      <c r="X301" s="15"/>
      <c r="Y301" s="51"/>
      <c r="Z301" s="12"/>
      <c r="AA301" s="15"/>
      <c r="AB301" s="15"/>
      <c r="AC301" s="15"/>
      <c r="AE301" s="15"/>
      <c r="AF301" s="51"/>
      <c r="AG301" s="15"/>
      <c r="AH301" s="3"/>
      <c r="AI301" s="3"/>
      <c r="AJ301" s="51"/>
      <c r="AK301" s="51"/>
      <c r="AL301" s="51"/>
      <c r="AM301" s="51"/>
      <c r="AN301" s="51"/>
      <c r="AO301" s="51"/>
      <c r="AP301" s="3"/>
      <c r="AQ301" s="3"/>
    </row>
    <row r="302" spans="10:43">
      <c r="J302" s="15"/>
      <c r="K302" s="15"/>
      <c r="L302" s="15"/>
      <c r="M302" s="15"/>
      <c r="Q302" s="3"/>
      <c r="R302" s="3"/>
      <c r="S302" s="15"/>
      <c r="T302" s="3"/>
      <c r="U302" s="15"/>
      <c r="V302" s="15"/>
      <c r="W302" s="15"/>
      <c r="X302" s="15"/>
      <c r="Y302" s="51"/>
      <c r="Z302" s="12"/>
      <c r="AA302" s="15"/>
      <c r="AB302" s="15"/>
      <c r="AC302" s="15"/>
      <c r="AE302" s="15"/>
      <c r="AF302" s="51"/>
      <c r="AG302" s="15"/>
      <c r="AH302" s="3"/>
      <c r="AI302" s="3"/>
      <c r="AJ302" s="51"/>
      <c r="AK302" s="51"/>
      <c r="AL302" s="51"/>
      <c r="AM302" s="51"/>
      <c r="AN302" s="51"/>
      <c r="AO302" s="51"/>
      <c r="AP302" s="3"/>
      <c r="AQ302" s="3"/>
    </row>
    <row r="303" spans="10:43">
      <c r="J303" s="15"/>
      <c r="K303" s="15"/>
      <c r="L303" s="15"/>
      <c r="M303" s="15"/>
      <c r="Q303" s="3"/>
      <c r="R303" s="3"/>
      <c r="S303" s="15"/>
      <c r="T303" s="3"/>
      <c r="U303" s="15"/>
      <c r="V303" s="15"/>
      <c r="W303" s="15"/>
      <c r="X303" s="15"/>
      <c r="Y303" s="51"/>
      <c r="Z303" s="12"/>
      <c r="AA303" s="15"/>
      <c r="AB303" s="15"/>
      <c r="AC303" s="15"/>
      <c r="AE303" s="15"/>
      <c r="AF303" s="51"/>
      <c r="AG303" s="15"/>
      <c r="AH303" s="3"/>
      <c r="AI303" s="3"/>
      <c r="AJ303" s="51"/>
      <c r="AK303" s="51"/>
      <c r="AL303" s="51"/>
      <c r="AM303" s="51"/>
      <c r="AN303" s="51"/>
      <c r="AO303" s="51"/>
      <c r="AP303" s="3"/>
      <c r="AQ303" s="3"/>
    </row>
    <row r="304" spans="10:43">
      <c r="J304" s="15"/>
      <c r="K304" s="15"/>
      <c r="L304" s="15"/>
      <c r="M304" s="15"/>
      <c r="Q304" s="3"/>
      <c r="R304" s="3"/>
      <c r="S304" s="15"/>
      <c r="T304" s="3"/>
      <c r="U304" s="15"/>
      <c r="V304" s="15"/>
      <c r="W304" s="15"/>
      <c r="X304" s="15"/>
      <c r="Y304" s="51"/>
      <c r="Z304" s="12"/>
      <c r="AA304" s="15"/>
      <c r="AB304" s="15"/>
      <c r="AC304" s="15"/>
      <c r="AE304" s="15"/>
      <c r="AF304" s="51"/>
      <c r="AG304" s="15"/>
      <c r="AH304" s="3"/>
      <c r="AI304" s="3"/>
      <c r="AJ304" s="51"/>
      <c r="AK304" s="51"/>
      <c r="AL304" s="51"/>
      <c r="AM304" s="51"/>
      <c r="AN304" s="51"/>
      <c r="AO304" s="51"/>
      <c r="AP304" s="3"/>
      <c r="AQ304" s="3"/>
    </row>
    <row r="305" spans="10:43">
      <c r="J305" s="15"/>
      <c r="K305" s="15"/>
      <c r="L305" s="15"/>
      <c r="M305" s="15"/>
      <c r="Q305" s="3"/>
      <c r="R305" s="3"/>
      <c r="S305" s="15"/>
      <c r="T305" s="3"/>
      <c r="U305" s="15"/>
      <c r="V305" s="15"/>
      <c r="W305" s="15"/>
      <c r="X305" s="15"/>
      <c r="Y305" s="51"/>
      <c r="Z305" s="12"/>
      <c r="AA305" s="15"/>
      <c r="AB305" s="15"/>
      <c r="AC305" s="15"/>
      <c r="AE305" s="15"/>
      <c r="AF305" s="51"/>
      <c r="AG305" s="15"/>
      <c r="AH305" s="3"/>
      <c r="AI305" s="3"/>
      <c r="AJ305" s="51"/>
      <c r="AK305" s="51"/>
      <c r="AL305" s="51"/>
      <c r="AM305" s="51"/>
      <c r="AN305" s="51"/>
      <c r="AO305" s="51"/>
      <c r="AP305" s="3"/>
      <c r="AQ305" s="3"/>
    </row>
    <row r="306" spans="10:43">
      <c r="J306" s="15"/>
      <c r="K306" s="15"/>
      <c r="L306" s="15"/>
      <c r="M306" s="15"/>
      <c r="Q306" s="3"/>
      <c r="R306" s="3"/>
      <c r="S306" s="15"/>
      <c r="T306" s="3"/>
      <c r="U306" s="15"/>
      <c r="V306" s="15"/>
      <c r="W306" s="15"/>
      <c r="X306" s="15"/>
      <c r="Y306" s="51"/>
      <c r="Z306" s="12"/>
      <c r="AA306" s="15"/>
      <c r="AB306" s="15"/>
      <c r="AC306" s="15"/>
      <c r="AE306" s="15"/>
      <c r="AF306" s="51"/>
      <c r="AG306" s="15"/>
      <c r="AH306" s="3"/>
      <c r="AI306" s="3"/>
      <c r="AJ306" s="51"/>
      <c r="AK306" s="51"/>
      <c r="AL306" s="51"/>
      <c r="AM306" s="51"/>
      <c r="AN306" s="51"/>
      <c r="AO306" s="51"/>
      <c r="AP306" s="3"/>
      <c r="AQ306" s="3"/>
    </row>
    <row r="307" spans="10:43">
      <c r="AH307" s="3"/>
      <c r="AI307" s="3"/>
      <c r="AJ307" s="51"/>
      <c r="AK307" s="51"/>
      <c r="AL307" s="51"/>
      <c r="AM307" s="51"/>
      <c r="AN307" s="51"/>
      <c r="AO307" s="51"/>
      <c r="AP307" s="3"/>
    </row>
    <row r="308" spans="10:43">
      <c r="AH308" s="3"/>
      <c r="AI308" s="3"/>
      <c r="AJ308" s="51"/>
      <c r="AK308" s="51"/>
      <c r="AL308" s="51"/>
      <c r="AM308" s="51"/>
      <c r="AN308" s="51"/>
      <c r="AO308" s="51"/>
      <c r="AP308" s="3"/>
    </row>
  </sheetData>
  <mergeCells count="1">
    <mergeCell ref="T4:W4"/>
  </mergeCells>
  <phoneticPr fontId="11" type="noConversion"/>
  <conditionalFormatting sqref="H10:H13">
    <cfRule type="cellIs" dxfId="300" priority="25" operator="lessThan">
      <formula>0</formula>
    </cfRule>
    <cfRule type="cellIs" dxfId="299" priority="26" operator="greaterThan">
      <formula>0</formula>
    </cfRule>
    <cfRule type="cellIs" dxfId="298" priority="27" operator="greaterThan">
      <formula>0</formula>
    </cfRule>
  </conditionalFormatting>
  <conditionalFormatting sqref="O10:O13">
    <cfRule type="cellIs" dxfId="297" priority="22" operator="lessThan">
      <formula>0</formula>
    </cfRule>
    <cfRule type="cellIs" dxfId="296" priority="23" operator="greaterThan">
      <formula>0</formula>
    </cfRule>
    <cfRule type="cellIs" dxfId="295" priority="24" operator="greaterThan">
      <formula>0</formula>
    </cfRule>
  </conditionalFormatting>
  <conditionalFormatting sqref="Q10:Q13">
    <cfRule type="cellIs" dxfId="294" priority="19" operator="lessThan">
      <formula>0</formula>
    </cfRule>
    <cfRule type="cellIs" dxfId="293" priority="20" operator="greaterThan">
      <formula>0</formula>
    </cfRule>
    <cfRule type="cellIs" dxfId="292" priority="21" operator="greaterThan">
      <formula>0</formula>
    </cfRule>
  </conditionalFormatting>
  <conditionalFormatting sqref="F10:F13">
    <cfRule type="cellIs" dxfId="291" priority="16" operator="lessThan">
      <formula>0</formula>
    </cfRule>
    <cfRule type="cellIs" dxfId="290" priority="17" operator="greaterThan">
      <formula>0</formula>
    </cfRule>
    <cfRule type="cellIs" dxfId="289" priority="18" operator="greaterThan">
      <formula>0</formula>
    </cfRule>
  </conditionalFormatting>
  <conditionalFormatting sqref="K10:K13">
    <cfRule type="cellIs" dxfId="288" priority="13" operator="lessThan">
      <formula>0</formula>
    </cfRule>
    <cfRule type="cellIs" dxfId="287" priority="14" operator="greaterThan">
      <formula>0</formula>
    </cfRule>
    <cfRule type="cellIs" dxfId="286" priority="15" operator="greaterThan">
      <formula>0</formula>
    </cfRule>
  </conditionalFormatting>
  <conditionalFormatting sqref="M10:M13">
    <cfRule type="cellIs" dxfId="285" priority="10" operator="lessThan">
      <formula>0</formula>
    </cfRule>
    <cfRule type="cellIs" dxfId="284" priority="11" operator="greaterThan">
      <formula>0</formula>
    </cfRule>
    <cfRule type="cellIs" dxfId="283" priority="12" operator="greaterThan">
      <formula>0</formula>
    </cfRule>
  </conditionalFormatting>
  <conditionalFormatting sqref="S10:S13">
    <cfRule type="cellIs" dxfId="282" priority="7" operator="lessThan">
      <formula>0</formula>
    </cfRule>
    <cfRule type="cellIs" dxfId="281" priority="8" operator="greaterThan">
      <formula>0</formula>
    </cfRule>
    <cfRule type="cellIs" dxfId="280" priority="9" operator="greaterThan">
      <formula>0</formula>
    </cfRule>
  </conditionalFormatting>
  <conditionalFormatting sqref="U10:U13">
    <cfRule type="cellIs" dxfId="279" priority="4" operator="lessThan">
      <formula>0</formula>
    </cfRule>
    <cfRule type="cellIs" dxfId="278" priority="5" operator="greaterThan">
      <formula>0</formula>
    </cfRule>
    <cfRule type="cellIs" dxfId="277" priority="6" operator="greaterThan">
      <formula>0</formula>
    </cfRule>
  </conditionalFormatting>
  <conditionalFormatting sqref="AD10:AD13">
    <cfRule type="cellIs" dxfId="276" priority="1" operator="lessThan">
      <formula>0</formula>
    </cfRule>
    <cfRule type="cellIs" dxfId="275" priority="2" operator="greaterThan">
      <formula>0</formula>
    </cfRule>
    <cfRule type="cellIs" dxfId="274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92311D-72C9-4ABA-99E8-7EE5293C5AB4}">
  <dimension ref="C1:BF302"/>
  <sheetViews>
    <sheetView zoomScale="82" zoomScaleNormal="82" workbookViewId="0">
      <selection activeCell="O38" sqref="O38"/>
    </sheetView>
  </sheetViews>
  <sheetFormatPr baseColWidth="10" defaultRowHeight="15"/>
  <cols>
    <col min="26" max="26" width="11.453125" customWidth="1"/>
    <col min="27" max="27" width="5.36328125" customWidth="1"/>
    <col min="28" max="28" width="4.81640625" style="10" customWidth="1"/>
    <col min="29" max="29" width="6.54296875" customWidth="1"/>
    <col min="30" max="30" width="7.54296875" style="100" customWidth="1"/>
    <col min="31" max="31" width="6.6328125" customWidth="1"/>
    <col min="32" max="32" width="7.6328125" style="10" customWidth="1"/>
    <col min="33" max="33" width="6.36328125" style="10" customWidth="1"/>
    <col min="34" max="34" width="6.08984375" style="10" customWidth="1"/>
    <col min="35" max="35" width="6.6328125" style="100" customWidth="1"/>
    <col min="36" max="36" width="1.453125" style="10" customWidth="1"/>
    <col min="37" max="37" width="4.54296875" customWidth="1"/>
    <col min="38" max="38" width="5.54296875" customWidth="1"/>
    <col min="39" max="39" width="6.54296875" style="100" customWidth="1"/>
    <col min="40" max="40" width="7" style="100" customWidth="1"/>
    <col min="41" max="41" width="5" style="100" customWidth="1"/>
    <col min="42" max="42" width="4.54296875" style="100" customWidth="1"/>
    <col min="43" max="43" width="8" style="100" customWidth="1"/>
    <col min="44" max="44" width="7.453125" style="100" customWidth="1"/>
    <col min="45" max="45" width="9" customWidth="1"/>
    <col min="46" max="46" width="9.90625" customWidth="1"/>
    <col min="47" max="47" width="15" customWidth="1"/>
  </cols>
  <sheetData>
    <row r="1" spans="3:44">
      <c r="AB1"/>
      <c r="AD1"/>
      <c r="AF1"/>
      <c r="AG1"/>
      <c r="AH1"/>
      <c r="AI1"/>
      <c r="AJ1"/>
      <c r="AM1"/>
      <c r="AN1"/>
      <c r="AO1"/>
      <c r="AP1"/>
      <c r="AQ1"/>
      <c r="AR1"/>
    </row>
    <row r="2" spans="3:44">
      <c r="X2" s="3" t="s">
        <v>521</v>
      </c>
      <c r="AB2"/>
      <c r="AD2"/>
      <c r="AF2"/>
      <c r="AG2"/>
      <c r="AH2"/>
      <c r="AI2"/>
      <c r="AJ2"/>
      <c r="AM2"/>
      <c r="AN2"/>
      <c r="AO2"/>
      <c r="AP2"/>
      <c r="AQ2"/>
      <c r="AR2"/>
    </row>
    <row r="3" spans="3:44">
      <c r="X3" s="3" t="s">
        <v>522</v>
      </c>
      <c r="AB3"/>
      <c r="AD3"/>
      <c r="AF3"/>
      <c r="AG3"/>
      <c r="AH3"/>
      <c r="AI3"/>
      <c r="AJ3"/>
      <c r="AM3"/>
      <c r="AN3"/>
      <c r="AO3"/>
      <c r="AP3"/>
      <c r="AQ3"/>
      <c r="AR3"/>
    </row>
    <row r="4" spans="3:44">
      <c r="X4" s="3" t="s">
        <v>4</v>
      </c>
      <c r="AB4"/>
      <c r="AD4"/>
      <c r="AF4"/>
      <c r="AG4"/>
      <c r="AH4"/>
      <c r="AI4"/>
      <c r="AJ4"/>
      <c r="AM4"/>
      <c r="AN4"/>
      <c r="AO4"/>
      <c r="AP4"/>
      <c r="AQ4"/>
      <c r="AR4"/>
    </row>
    <row r="5" spans="3:44" ht="22.8">
      <c r="C5" s="252" t="s">
        <v>524</v>
      </c>
      <c r="X5" s="3" t="s">
        <v>523</v>
      </c>
      <c r="AB5"/>
      <c r="AD5"/>
      <c r="AF5"/>
      <c r="AG5"/>
      <c r="AH5"/>
      <c r="AI5"/>
      <c r="AJ5"/>
      <c r="AM5"/>
      <c r="AN5"/>
      <c r="AO5"/>
      <c r="AP5"/>
      <c r="AQ5"/>
      <c r="AR5"/>
    </row>
    <row r="6" spans="3:44">
      <c r="AB6"/>
      <c r="AD6"/>
      <c r="AF6"/>
      <c r="AG6"/>
      <c r="AH6"/>
      <c r="AI6"/>
      <c r="AJ6"/>
      <c r="AM6"/>
      <c r="AN6"/>
      <c r="AO6"/>
      <c r="AP6"/>
      <c r="AQ6"/>
      <c r="AR6"/>
    </row>
    <row r="7" spans="3:44" ht="16.5" customHeight="1">
      <c r="AB7"/>
      <c r="AD7"/>
      <c r="AF7"/>
      <c r="AG7"/>
      <c r="AH7"/>
      <c r="AI7"/>
      <c r="AJ7"/>
      <c r="AM7"/>
      <c r="AN7"/>
      <c r="AO7"/>
      <c r="AP7"/>
      <c r="AQ7"/>
      <c r="AR7"/>
    </row>
    <row r="8" spans="3:44" ht="18" customHeight="1">
      <c r="AB8"/>
      <c r="AD8"/>
      <c r="AF8"/>
      <c r="AG8"/>
      <c r="AH8"/>
      <c r="AI8"/>
      <c r="AJ8"/>
      <c r="AM8"/>
      <c r="AN8"/>
      <c r="AO8"/>
      <c r="AP8"/>
      <c r="AQ8"/>
      <c r="AR8"/>
    </row>
    <row r="9" spans="3:44" ht="15.75" customHeight="1">
      <c r="AB9"/>
      <c r="AD9"/>
      <c r="AF9"/>
      <c r="AG9"/>
      <c r="AH9"/>
      <c r="AI9"/>
      <c r="AJ9"/>
      <c r="AM9"/>
      <c r="AN9"/>
      <c r="AO9"/>
      <c r="AP9"/>
      <c r="AQ9"/>
      <c r="AR9"/>
    </row>
    <row r="10" spans="3:44" ht="18.75" customHeight="1">
      <c r="AB10"/>
      <c r="AD10"/>
      <c r="AF10"/>
      <c r="AG10"/>
      <c r="AH10"/>
      <c r="AI10"/>
      <c r="AJ10"/>
      <c r="AM10"/>
      <c r="AN10"/>
      <c r="AO10"/>
      <c r="AP10"/>
      <c r="AQ10"/>
      <c r="AR10"/>
    </row>
    <row r="11" spans="3:44">
      <c r="AB11"/>
      <c r="AD11"/>
      <c r="AF11"/>
      <c r="AG11"/>
      <c r="AH11"/>
      <c r="AI11"/>
      <c r="AJ11"/>
      <c r="AM11"/>
      <c r="AN11"/>
      <c r="AO11"/>
      <c r="AP11"/>
      <c r="AQ11"/>
      <c r="AR11"/>
    </row>
    <row r="12" spans="3:44">
      <c r="AB12"/>
      <c r="AD12"/>
      <c r="AF12"/>
      <c r="AG12"/>
      <c r="AH12"/>
      <c r="AI12"/>
      <c r="AJ12"/>
      <c r="AM12"/>
      <c r="AN12"/>
      <c r="AO12"/>
      <c r="AP12"/>
      <c r="AQ12"/>
      <c r="AR12"/>
    </row>
    <row r="13" spans="3:44">
      <c r="AB13"/>
      <c r="AD13"/>
      <c r="AF13"/>
      <c r="AG13"/>
      <c r="AH13"/>
      <c r="AI13"/>
      <c r="AJ13"/>
      <c r="AM13"/>
      <c r="AN13"/>
      <c r="AO13"/>
      <c r="AP13"/>
      <c r="AQ13"/>
      <c r="AR13"/>
    </row>
    <row r="14" spans="3:44">
      <c r="AB14"/>
      <c r="AD14"/>
      <c r="AF14"/>
      <c r="AG14"/>
      <c r="AH14"/>
      <c r="AI14"/>
      <c r="AJ14"/>
      <c r="AM14"/>
      <c r="AN14"/>
      <c r="AO14"/>
      <c r="AP14"/>
      <c r="AQ14"/>
      <c r="AR14"/>
    </row>
    <row r="15" spans="3:44">
      <c r="AB15"/>
      <c r="AD15"/>
      <c r="AF15"/>
      <c r="AG15"/>
      <c r="AH15"/>
      <c r="AI15"/>
      <c r="AJ15"/>
      <c r="AM15"/>
      <c r="AN15"/>
      <c r="AO15"/>
      <c r="AP15"/>
      <c r="AQ15"/>
      <c r="AR15"/>
    </row>
    <row r="16" spans="3:44">
      <c r="AB16"/>
      <c r="AD16"/>
      <c r="AF16"/>
      <c r="AG16"/>
      <c r="AH16"/>
      <c r="AI16"/>
      <c r="AJ16"/>
      <c r="AM16"/>
      <c r="AN16"/>
      <c r="AO16"/>
      <c r="AP16"/>
      <c r="AQ16"/>
      <c r="AR16"/>
    </row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spans="28:47">
      <c r="AB65"/>
      <c r="AD65"/>
      <c r="AF65"/>
      <c r="AG65"/>
      <c r="AH65"/>
      <c r="AI65"/>
      <c r="AJ65"/>
      <c r="AM65"/>
      <c r="AN65"/>
      <c r="AO65"/>
      <c r="AP65"/>
      <c r="AQ65"/>
      <c r="AR65"/>
    </row>
    <row r="66" spans="28:47">
      <c r="AB66"/>
      <c r="AD66"/>
      <c r="AF66"/>
      <c r="AG66"/>
      <c r="AH66"/>
      <c r="AI66"/>
      <c r="AJ66"/>
      <c r="AM66"/>
      <c r="AN66"/>
      <c r="AO66"/>
      <c r="AP66"/>
      <c r="AQ66"/>
      <c r="AR66"/>
    </row>
    <row r="67" spans="28:47">
      <c r="AB67"/>
      <c r="AD67"/>
      <c r="AF67"/>
      <c r="AG67"/>
      <c r="AH67"/>
      <c r="AI67"/>
      <c r="AJ67"/>
      <c r="AM67"/>
      <c r="AN67"/>
      <c r="AO67"/>
      <c r="AP67"/>
      <c r="AQ67"/>
      <c r="AR67"/>
    </row>
    <row r="68" spans="28:47">
      <c r="AB68"/>
      <c r="AD68"/>
      <c r="AF68"/>
      <c r="AG68"/>
      <c r="AH68"/>
      <c r="AI68"/>
      <c r="AJ68"/>
      <c r="AM68"/>
      <c r="AN68"/>
      <c r="AO68"/>
      <c r="AP68"/>
      <c r="AQ68"/>
      <c r="AR68"/>
    </row>
    <row r="69" spans="28:47">
      <c r="AB69"/>
      <c r="AD69"/>
      <c r="AF69"/>
      <c r="AG69"/>
      <c r="AH69"/>
      <c r="AI69"/>
      <c r="AJ69"/>
      <c r="AM69"/>
      <c r="AN69"/>
      <c r="AO69"/>
      <c r="AP69"/>
      <c r="AQ69"/>
      <c r="AR69"/>
    </row>
    <row r="70" spans="28:47">
      <c r="AB70"/>
      <c r="AD70"/>
      <c r="AF70"/>
      <c r="AG70"/>
      <c r="AH70"/>
      <c r="AI70"/>
      <c r="AJ70"/>
      <c r="AM70"/>
      <c r="AN70"/>
      <c r="AO70"/>
      <c r="AP70"/>
      <c r="AQ70"/>
      <c r="AR70"/>
    </row>
    <row r="71" spans="28:47">
      <c r="AB71"/>
      <c r="AD71"/>
      <c r="AF71"/>
      <c r="AG71"/>
      <c r="AH71"/>
      <c r="AI71"/>
      <c r="AJ71"/>
      <c r="AM71"/>
      <c r="AN71"/>
      <c r="AO71"/>
      <c r="AP71"/>
      <c r="AQ71"/>
      <c r="AR71"/>
    </row>
    <row r="72" spans="28:47">
      <c r="AB72"/>
      <c r="AD72"/>
      <c r="AF72"/>
      <c r="AG72"/>
      <c r="AH72"/>
      <c r="AI72"/>
      <c r="AJ72"/>
      <c r="AM72"/>
      <c r="AN72"/>
      <c r="AO72"/>
      <c r="AP72"/>
      <c r="AQ72"/>
      <c r="AR72"/>
    </row>
    <row r="73" spans="28:47">
      <c r="AB73"/>
      <c r="AD73"/>
      <c r="AF73"/>
      <c r="AG73"/>
      <c r="AH73"/>
      <c r="AI73"/>
      <c r="AJ73"/>
      <c r="AM73"/>
      <c r="AN73"/>
      <c r="AO73"/>
      <c r="AP73"/>
      <c r="AQ73"/>
      <c r="AR73"/>
    </row>
    <row r="74" spans="28:47">
      <c r="AB74"/>
      <c r="AD74"/>
      <c r="AF74"/>
      <c r="AG74"/>
      <c r="AH74"/>
      <c r="AI74"/>
      <c r="AJ74"/>
      <c r="AM74"/>
      <c r="AN74"/>
      <c r="AO74"/>
      <c r="AP74"/>
      <c r="AQ74"/>
      <c r="AR74"/>
    </row>
    <row r="75" spans="28:47">
      <c r="AB75"/>
      <c r="AD75"/>
      <c r="AF75"/>
      <c r="AG75"/>
      <c r="AH75"/>
      <c r="AI75"/>
      <c r="AJ75"/>
      <c r="AM75"/>
      <c r="AN75"/>
      <c r="AO75"/>
      <c r="AP75"/>
      <c r="AQ75"/>
      <c r="AR75"/>
    </row>
    <row r="76" spans="28:47">
      <c r="AB76"/>
      <c r="AD76"/>
      <c r="AF76"/>
      <c r="AG76"/>
      <c r="AH76"/>
      <c r="AI76"/>
      <c r="AJ76"/>
      <c r="AM76"/>
      <c r="AN76"/>
      <c r="AO76"/>
      <c r="AP76"/>
      <c r="AQ76"/>
      <c r="AR76"/>
    </row>
    <row r="77" spans="28:47">
      <c r="AB77"/>
      <c r="AD77"/>
      <c r="AF77"/>
      <c r="AG77"/>
      <c r="AH77"/>
      <c r="AI77"/>
      <c r="AJ77"/>
      <c r="AM77"/>
      <c r="AN77"/>
      <c r="AO77"/>
      <c r="AP77"/>
      <c r="AQ77"/>
      <c r="AR77"/>
    </row>
    <row r="78" spans="28:47">
      <c r="AB78"/>
      <c r="AD78"/>
      <c r="AF78"/>
      <c r="AG78"/>
      <c r="AH78"/>
      <c r="AI78"/>
      <c r="AJ78"/>
      <c r="AM78"/>
      <c r="AN78"/>
      <c r="AO78"/>
      <c r="AP78"/>
      <c r="AQ78"/>
      <c r="AR78"/>
      <c r="AU78" s="1"/>
    </row>
    <row r="79" spans="28:47">
      <c r="AB79"/>
      <c r="AD79"/>
      <c r="AF79"/>
      <c r="AG79"/>
      <c r="AH79"/>
      <c r="AI79"/>
      <c r="AJ79"/>
      <c r="AM79"/>
      <c r="AN79"/>
      <c r="AO79"/>
      <c r="AP79"/>
      <c r="AQ79"/>
      <c r="AR79"/>
      <c r="AU79" s="1"/>
    </row>
    <row r="80" spans="28:47">
      <c r="AB80"/>
      <c r="AD80"/>
      <c r="AF80"/>
      <c r="AG80"/>
      <c r="AH80"/>
      <c r="AI80"/>
      <c r="AJ80"/>
      <c r="AM80"/>
      <c r="AN80"/>
      <c r="AO80"/>
      <c r="AP80"/>
      <c r="AQ80"/>
      <c r="AR80"/>
      <c r="AU80" s="1"/>
    </row>
    <row r="81" spans="28:58">
      <c r="AB81"/>
      <c r="AD81"/>
      <c r="AF81"/>
      <c r="AG81"/>
      <c r="AH81"/>
      <c r="AI81"/>
      <c r="AJ81"/>
      <c r="AM81"/>
      <c r="AN81"/>
      <c r="AO81"/>
      <c r="AP81"/>
      <c r="AQ81"/>
      <c r="AR81"/>
      <c r="AU81" s="1"/>
    </row>
    <row r="82" spans="28:58">
      <c r="AB82"/>
      <c r="AD82"/>
      <c r="AF82"/>
      <c r="AG82"/>
      <c r="AH82"/>
      <c r="AI82"/>
      <c r="AJ82"/>
      <c r="AM82"/>
      <c r="AN82"/>
      <c r="AO82"/>
      <c r="AP82"/>
      <c r="AQ82"/>
      <c r="AR82"/>
      <c r="AU82" s="1"/>
    </row>
    <row r="83" spans="28:58">
      <c r="AB83"/>
      <c r="AD83"/>
      <c r="AF83"/>
      <c r="AG83"/>
      <c r="AH83"/>
      <c r="AI83"/>
      <c r="AJ83"/>
      <c r="AM83"/>
      <c r="AN83"/>
      <c r="AO83"/>
      <c r="AP83"/>
      <c r="AQ83"/>
      <c r="AR83"/>
      <c r="AU83" s="1"/>
    </row>
    <row r="84" spans="28:58">
      <c r="AB84"/>
      <c r="AD84"/>
      <c r="AF84"/>
      <c r="AG84"/>
      <c r="AH84"/>
      <c r="AI84"/>
      <c r="AJ84"/>
      <c r="AM84"/>
      <c r="AN84"/>
      <c r="AO84"/>
      <c r="AP84"/>
      <c r="AQ84"/>
      <c r="AR84"/>
      <c r="AU84" s="1"/>
    </row>
    <row r="85" spans="28:58">
      <c r="AB85"/>
      <c r="AD85"/>
      <c r="AF85"/>
      <c r="AG85"/>
      <c r="AH85"/>
      <c r="AI85"/>
      <c r="AJ85"/>
      <c r="AM85"/>
      <c r="AN85"/>
      <c r="AO85"/>
      <c r="AP85"/>
      <c r="AQ85"/>
      <c r="AR85"/>
      <c r="AU85" s="1"/>
    </row>
    <row r="86" spans="28:58">
      <c r="AB86"/>
      <c r="AD86"/>
      <c r="AF86"/>
      <c r="AG86"/>
      <c r="AH86"/>
      <c r="AI86"/>
      <c r="AJ86"/>
      <c r="AM86"/>
      <c r="AN86"/>
      <c r="AO86"/>
      <c r="AP86"/>
      <c r="AQ86"/>
      <c r="AR86"/>
      <c r="AU86" s="1"/>
    </row>
    <row r="87" spans="28:58">
      <c r="AB87"/>
      <c r="AD87"/>
      <c r="AF87"/>
      <c r="AG87"/>
      <c r="AH87"/>
      <c r="AI87"/>
      <c r="AJ87"/>
      <c r="AM87"/>
      <c r="AN87"/>
      <c r="AO87"/>
      <c r="AP87"/>
      <c r="AQ87"/>
      <c r="AR87"/>
      <c r="AU87" s="1"/>
    </row>
    <row r="88" spans="28:58">
      <c r="AB88"/>
      <c r="AD88"/>
      <c r="AF88"/>
      <c r="AG88"/>
      <c r="AH88"/>
      <c r="AI88"/>
      <c r="AJ88"/>
      <c r="AM88"/>
      <c r="AN88"/>
      <c r="AO88"/>
      <c r="AP88"/>
      <c r="AQ88"/>
      <c r="AR88"/>
      <c r="AU88" s="1"/>
    </row>
    <row r="89" spans="28:58">
      <c r="AB89"/>
      <c r="AD89"/>
      <c r="AF89"/>
      <c r="AG89"/>
      <c r="AH89"/>
      <c r="AI89"/>
      <c r="AJ89"/>
      <c r="AM89"/>
      <c r="AN89"/>
      <c r="AO89"/>
      <c r="AP89"/>
      <c r="AQ89"/>
      <c r="AR89"/>
      <c r="AU89" s="1"/>
    </row>
    <row r="90" spans="28:58">
      <c r="AB90"/>
      <c r="AD90"/>
      <c r="AF90"/>
      <c r="AG90"/>
      <c r="AH90"/>
      <c r="AI90"/>
      <c r="AJ90"/>
      <c r="AM90"/>
      <c r="AN90"/>
      <c r="AO90"/>
      <c r="AP90"/>
      <c r="AQ90"/>
      <c r="AR90"/>
      <c r="AU90" s="1"/>
    </row>
    <row r="91" spans="28:58">
      <c r="AB91"/>
      <c r="AD91"/>
      <c r="AF91"/>
      <c r="AG91"/>
      <c r="AH91"/>
      <c r="AI91"/>
      <c r="AJ91"/>
      <c r="AM91"/>
      <c r="AN91"/>
      <c r="AO91"/>
      <c r="AP91"/>
      <c r="AQ91"/>
      <c r="AR91"/>
      <c r="AU91" s="1"/>
    </row>
    <row r="92" spans="28:58">
      <c r="AB92"/>
      <c r="AD92"/>
      <c r="AF92"/>
      <c r="AG92"/>
      <c r="AH92"/>
      <c r="AI92"/>
      <c r="AJ92"/>
      <c r="AM92"/>
      <c r="AN92"/>
      <c r="AO92"/>
      <c r="AP92"/>
      <c r="AQ92"/>
      <c r="AR92"/>
      <c r="AU92" s="1"/>
    </row>
    <row r="93" spans="28:58">
      <c r="AB93"/>
      <c r="AD93"/>
      <c r="AF93"/>
      <c r="AG93"/>
      <c r="AH93"/>
      <c r="AI93"/>
      <c r="AJ93"/>
      <c r="AM93"/>
      <c r="AN93"/>
      <c r="AO93"/>
      <c r="AP93"/>
      <c r="AQ93"/>
      <c r="AR93"/>
      <c r="AU93" s="1"/>
    </row>
    <row r="94" spans="28:58">
      <c r="AB94"/>
      <c r="AD94"/>
      <c r="AF94"/>
      <c r="AG94"/>
      <c r="AH94"/>
      <c r="AI94"/>
      <c r="AJ94"/>
      <c r="AM94"/>
      <c r="AN94"/>
      <c r="AO94"/>
      <c r="AP94"/>
      <c r="AQ94"/>
      <c r="AR94"/>
      <c r="BF94" s="1"/>
    </row>
    <row r="95" spans="28:58">
      <c r="AB95"/>
      <c r="AD95"/>
      <c r="AF95"/>
      <c r="AG95"/>
      <c r="AH95"/>
      <c r="AI95"/>
      <c r="AJ95"/>
      <c r="AM95"/>
      <c r="AN95"/>
      <c r="AO95"/>
      <c r="AP95"/>
      <c r="AQ95"/>
      <c r="AR95"/>
      <c r="BF95" s="1"/>
    </row>
    <row r="96" spans="28:58">
      <c r="AB96"/>
      <c r="AD96"/>
      <c r="AF96"/>
      <c r="AG96"/>
      <c r="AH96"/>
      <c r="AI96"/>
      <c r="AJ96"/>
      <c r="AM96"/>
      <c r="AN96"/>
      <c r="AO96"/>
      <c r="AP96"/>
      <c r="AQ96"/>
      <c r="AR96"/>
    </row>
    <row r="97" spans="27:46">
      <c r="AB97"/>
      <c r="AD97"/>
      <c r="AF97"/>
      <c r="AG97"/>
      <c r="AH97"/>
      <c r="AI97"/>
      <c r="AJ97"/>
      <c r="AM97"/>
      <c r="AN97"/>
      <c r="AO97"/>
      <c r="AP97"/>
      <c r="AQ97"/>
      <c r="AR97"/>
    </row>
    <row r="98" spans="27:46">
      <c r="AB98"/>
      <c r="AD98"/>
      <c r="AF98"/>
      <c r="AG98"/>
      <c r="AH98"/>
      <c r="AI98"/>
      <c r="AJ98"/>
      <c r="AM98"/>
      <c r="AN98"/>
      <c r="AO98"/>
      <c r="AP98"/>
      <c r="AQ98"/>
      <c r="AR98"/>
    </row>
    <row r="99" spans="27:46">
      <c r="AB99"/>
      <c r="AD99"/>
      <c r="AF99"/>
      <c r="AG99"/>
      <c r="AH99"/>
      <c r="AI99"/>
      <c r="AJ99"/>
      <c r="AM99"/>
      <c r="AN99"/>
      <c r="AO99"/>
      <c r="AP99"/>
      <c r="AQ99"/>
      <c r="AR99"/>
    </row>
    <row r="100" spans="27:46">
      <c r="AB100"/>
      <c r="AD100"/>
      <c r="AF100"/>
      <c r="AG100"/>
      <c r="AH100"/>
      <c r="AI100"/>
      <c r="AJ100"/>
      <c r="AM100"/>
      <c r="AN100"/>
      <c r="AO100"/>
      <c r="AP100"/>
      <c r="AQ100"/>
      <c r="AR100"/>
    </row>
    <row r="101" spans="27:46">
      <c r="AB101"/>
      <c r="AD101"/>
      <c r="AF101"/>
      <c r="AG101"/>
      <c r="AH101"/>
      <c r="AI101"/>
      <c r="AJ101"/>
      <c r="AM101"/>
      <c r="AN101"/>
      <c r="AO101"/>
      <c r="AP101"/>
      <c r="AQ101"/>
      <c r="AR101"/>
    </row>
    <row r="102" spans="27:46">
      <c r="AA102" s="3"/>
      <c r="AB102" s="15"/>
      <c r="AC102" s="3"/>
      <c r="AD102" s="51"/>
      <c r="AE102" s="3"/>
      <c r="AF102" s="15"/>
      <c r="AG102" s="15"/>
      <c r="AH102" s="15"/>
      <c r="AI102" s="51"/>
      <c r="AJ102" s="15"/>
      <c r="AK102" s="3"/>
      <c r="AL102" s="3"/>
      <c r="AM102" s="51"/>
      <c r="AN102" s="51"/>
      <c r="AO102" s="51"/>
      <c r="AP102" s="51"/>
      <c r="AQ102" s="51"/>
      <c r="AR102" s="51"/>
      <c r="AS102" s="3"/>
      <c r="AT102" s="3"/>
    </row>
    <row r="103" spans="27:46">
      <c r="AA103" s="3"/>
      <c r="AB103" s="15"/>
      <c r="AC103" s="3"/>
      <c r="AD103" s="51"/>
      <c r="AE103" s="3"/>
      <c r="AF103" s="15"/>
      <c r="AG103" s="15"/>
      <c r="AH103" s="15"/>
      <c r="AI103" s="51"/>
      <c r="AJ103" s="15"/>
      <c r="AK103" s="3"/>
      <c r="AL103" s="3"/>
      <c r="AM103" s="51"/>
      <c r="AN103" s="51"/>
      <c r="AO103" s="51"/>
      <c r="AP103" s="51"/>
      <c r="AQ103" s="51"/>
      <c r="AR103" s="51"/>
      <c r="AS103" s="3"/>
      <c r="AT103" s="3"/>
    </row>
    <row r="104" spans="27:46">
      <c r="AA104" s="3"/>
      <c r="AB104" s="15"/>
      <c r="AC104" s="3"/>
      <c r="AD104" s="51"/>
      <c r="AE104" s="3"/>
      <c r="AF104" s="15"/>
      <c r="AG104" s="15"/>
      <c r="AH104" s="15"/>
      <c r="AI104" s="51"/>
      <c r="AJ104" s="15"/>
      <c r="AK104" s="3"/>
      <c r="AL104" s="3"/>
      <c r="AM104" s="51"/>
      <c r="AN104" s="51"/>
      <c r="AO104" s="51"/>
      <c r="AP104" s="51"/>
      <c r="AQ104" s="51"/>
      <c r="AR104" s="51"/>
      <c r="AS104" s="3"/>
      <c r="AT104" s="3"/>
    </row>
    <row r="105" spans="27:46">
      <c r="AA105" s="3"/>
      <c r="AB105" s="15"/>
      <c r="AC105" s="3"/>
      <c r="AD105" s="51"/>
      <c r="AE105" s="3"/>
      <c r="AF105" s="15"/>
      <c r="AG105" s="15"/>
      <c r="AH105" s="15"/>
      <c r="AI105" s="51"/>
      <c r="AJ105" s="15"/>
      <c r="AK105" s="3"/>
      <c r="AL105" s="3"/>
      <c r="AM105" s="51"/>
      <c r="AN105" s="51"/>
      <c r="AO105" s="51"/>
      <c r="AP105" s="51"/>
      <c r="AQ105" s="51"/>
      <c r="AR105" s="51"/>
      <c r="AS105" s="3"/>
      <c r="AT105" s="3"/>
    </row>
    <row r="106" spans="27:46">
      <c r="AA106" s="3"/>
      <c r="AB106" s="15"/>
      <c r="AC106" s="3"/>
      <c r="AD106" s="51"/>
      <c r="AE106" s="3"/>
      <c r="AF106" s="15"/>
      <c r="AG106" s="15"/>
      <c r="AH106" s="15"/>
      <c r="AI106" s="51"/>
      <c r="AJ106" s="15"/>
      <c r="AK106" s="3"/>
      <c r="AL106" s="3"/>
      <c r="AM106" s="51"/>
      <c r="AN106" s="51"/>
      <c r="AO106" s="51"/>
      <c r="AP106" s="51"/>
      <c r="AQ106" s="51"/>
      <c r="AR106" s="51"/>
      <c r="AS106" s="3"/>
      <c r="AT106" s="3"/>
    </row>
    <row r="107" spans="27:46">
      <c r="AA107" s="3"/>
      <c r="AB107" s="15"/>
      <c r="AC107" s="3"/>
      <c r="AD107" s="51"/>
      <c r="AE107" s="3"/>
      <c r="AF107" s="15"/>
      <c r="AG107" s="15"/>
      <c r="AH107" s="15"/>
      <c r="AI107" s="51"/>
      <c r="AJ107" s="15"/>
      <c r="AK107" s="3"/>
      <c r="AL107" s="3"/>
      <c r="AM107" s="51"/>
      <c r="AN107" s="51"/>
      <c r="AO107" s="51"/>
      <c r="AP107" s="51"/>
      <c r="AQ107" s="51"/>
      <c r="AR107" s="51"/>
      <c r="AS107" s="3"/>
      <c r="AT107" s="3"/>
    </row>
    <row r="108" spans="27:46">
      <c r="AA108" s="3"/>
      <c r="AB108" s="15"/>
      <c r="AC108" s="3"/>
      <c r="AD108" s="51"/>
      <c r="AE108" s="3"/>
      <c r="AF108" s="15"/>
      <c r="AG108" s="15"/>
      <c r="AH108" s="15"/>
      <c r="AI108" s="51"/>
      <c r="AJ108" s="15"/>
      <c r="AK108" s="3"/>
      <c r="AL108" s="3"/>
      <c r="AM108" s="51"/>
      <c r="AN108" s="51"/>
      <c r="AO108" s="51"/>
      <c r="AP108" s="51"/>
      <c r="AQ108" s="51"/>
      <c r="AR108" s="51"/>
      <c r="AS108" s="3"/>
      <c r="AT108" s="3"/>
    </row>
    <row r="109" spans="27:46">
      <c r="AA109" s="3"/>
      <c r="AB109" s="15"/>
      <c r="AC109" s="3"/>
      <c r="AD109" s="51"/>
      <c r="AE109" s="3"/>
      <c r="AF109" s="15"/>
      <c r="AG109" s="15"/>
      <c r="AH109" s="15"/>
      <c r="AI109" s="51"/>
      <c r="AJ109" s="15"/>
      <c r="AK109" s="3"/>
      <c r="AL109" s="3"/>
      <c r="AM109" s="51"/>
      <c r="AN109" s="51"/>
      <c r="AO109" s="51"/>
      <c r="AP109" s="51"/>
      <c r="AQ109" s="51"/>
      <c r="AR109" s="51"/>
      <c r="AS109" s="3"/>
      <c r="AT109" s="3"/>
    </row>
    <row r="110" spans="27:46">
      <c r="AA110" s="3"/>
      <c r="AB110" s="15"/>
      <c r="AC110" s="3"/>
      <c r="AD110" s="51"/>
      <c r="AE110" s="3"/>
      <c r="AF110" s="15"/>
      <c r="AG110" s="15"/>
      <c r="AH110" s="15"/>
      <c r="AI110" s="51"/>
      <c r="AJ110" s="15"/>
      <c r="AK110" s="3"/>
      <c r="AL110" s="3"/>
      <c r="AM110" s="51"/>
      <c r="AN110" s="51"/>
      <c r="AO110" s="51"/>
      <c r="AP110" s="51"/>
      <c r="AQ110" s="51"/>
      <c r="AR110" s="51"/>
      <c r="AS110" s="3"/>
      <c r="AT110" s="3"/>
    </row>
    <row r="111" spans="27:46">
      <c r="AA111" s="3"/>
      <c r="AB111" s="15"/>
      <c r="AC111" s="3"/>
      <c r="AD111" s="51"/>
      <c r="AE111" s="3"/>
      <c r="AF111" s="15"/>
      <c r="AG111" s="15"/>
      <c r="AH111" s="15"/>
      <c r="AI111" s="51"/>
      <c r="AJ111" s="15"/>
      <c r="AK111" s="3"/>
      <c r="AL111" s="3"/>
      <c r="AM111" s="51"/>
      <c r="AN111" s="51"/>
      <c r="AO111" s="51"/>
      <c r="AP111" s="51"/>
      <c r="AQ111" s="51"/>
      <c r="AR111" s="51"/>
      <c r="AS111" s="3"/>
      <c r="AT111" s="3"/>
    </row>
    <row r="112" spans="27:46">
      <c r="AA112" s="3"/>
      <c r="AB112" s="15"/>
      <c r="AC112" s="3"/>
      <c r="AD112" s="51"/>
      <c r="AE112" s="3"/>
      <c r="AF112" s="15"/>
      <c r="AG112" s="15"/>
      <c r="AH112" s="15"/>
      <c r="AI112" s="51"/>
      <c r="AJ112" s="15"/>
      <c r="AK112" s="3"/>
      <c r="AL112" s="3"/>
      <c r="AM112" s="51"/>
      <c r="AN112" s="51"/>
      <c r="AO112" s="51"/>
      <c r="AP112" s="51"/>
      <c r="AQ112" s="51"/>
      <c r="AR112" s="51"/>
      <c r="AS112" s="3"/>
      <c r="AT112" s="3"/>
    </row>
    <row r="113" spans="27:46">
      <c r="AA113" s="3"/>
      <c r="AB113" s="15"/>
      <c r="AC113" s="3"/>
      <c r="AD113" s="51"/>
      <c r="AE113" s="3"/>
      <c r="AF113" s="15"/>
      <c r="AG113" s="15"/>
      <c r="AH113" s="15"/>
      <c r="AI113" s="51"/>
      <c r="AJ113" s="15"/>
      <c r="AK113" s="3"/>
      <c r="AL113" s="3"/>
      <c r="AM113" s="51"/>
      <c r="AN113" s="51"/>
      <c r="AO113" s="51"/>
      <c r="AP113" s="51"/>
      <c r="AQ113" s="51"/>
      <c r="AR113" s="51"/>
      <c r="AS113" s="3"/>
      <c r="AT113" s="3"/>
    </row>
    <row r="114" spans="27:46">
      <c r="AA114" s="3"/>
      <c r="AB114" s="15"/>
      <c r="AC114" s="3"/>
      <c r="AD114" s="51"/>
      <c r="AE114" s="3"/>
      <c r="AF114" s="15"/>
      <c r="AG114" s="15"/>
      <c r="AH114" s="15"/>
      <c r="AI114" s="51"/>
      <c r="AJ114" s="15"/>
      <c r="AK114" s="3"/>
      <c r="AL114" s="3"/>
      <c r="AM114" s="51"/>
      <c r="AN114" s="51"/>
      <c r="AO114" s="51"/>
      <c r="AP114" s="51"/>
      <c r="AQ114" s="51"/>
      <c r="AR114" s="51"/>
      <c r="AS114" s="3"/>
      <c r="AT114" s="3"/>
    </row>
    <row r="115" spans="27:46">
      <c r="AA115" s="3"/>
      <c r="AB115" s="15"/>
      <c r="AC115" s="3"/>
      <c r="AD115" s="51"/>
      <c r="AE115" s="3"/>
      <c r="AF115" s="15"/>
      <c r="AG115" s="15"/>
      <c r="AH115" s="15"/>
      <c r="AI115" s="51"/>
      <c r="AJ115" s="15"/>
      <c r="AK115" s="3"/>
      <c r="AL115" s="3"/>
      <c r="AM115" s="51"/>
      <c r="AN115" s="51"/>
      <c r="AO115" s="51"/>
      <c r="AP115" s="51"/>
      <c r="AQ115" s="51"/>
      <c r="AR115" s="51"/>
      <c r="AS115" s="3"/>
      <c r="AT115" s="3"/>
    </row>
    <row r="116" spans="27:46">
      <c r="AA116" s="3"/>
      <c r="AB116" s="15"/>
      <c r="AC116" s="3"/>
      <c r="AD116" s="51"/>
      <c r="AE116" s="3"/>
      <c r="AF116" s="15"/>
      <c r="AG116" s="15"/>
      <c r="AH116" s="15"/>
      <c r="AI116" s="51"/>
      <c r="AJ116" s="15"/>
      <c r="AK116" s="3"/>
      <c r="AL116" s="3"/>
      <c r="AM116" s="51"/>
      <c r="AN116" s="51"/>
      <c r="AO116" s="51"/>
      <c r="AP116" s="51"/>
      <c r="AQ116" s="51"/>
      <c r="AR116" s="51"/>
      <c r="AS116" s="3"/>
      <c r="AT116" s="3"/>
    </row>
    <row r="117" spans="27:46">
      <c r="AA117" s="3"/>
      <c r="AB117" s="15"/>
      <c r="AC117" s="3"/>
      <c r="AD117" s="51"/>
      <c r="AE117" s="3"/>
      <c r="AF117" s="15"/>
      <c r="AG117" s="15"/>
      <c r="AH117" s="15"/>
      <c r="AI117" s="51"/>
      <c r="AJ117" s="15"/>
      <c r="AK117" s="3"/>
      <c r="AL117" s="3"/>
      <c r="AM117" s="51"/>
      <c r="AN117" s="51"/>
      <c r="AO117" s="51"/>
      <c r="AP117" s="51"/>
      <c r="AQ117" s="51"/>
      <c r="AR117" s="51"/>
      <c r="AS117" s="3"/>
      <c r="AT117" s="3"/>
    </row>
    <row r="118" spans="27:46">
      <c r="AA118" s="3"/>
      <c r="AB118" s="15"/>
      <c r="AC118" s="3"/>
      <c r="AD118" s="51"/>
      <c r="AE118" s="3"/>
      <c r="AF118" s="15"/>
      <c r="AG118" s="15"/>
      <c r="AH118" s="15"/>
      <c r="AI118" s="51"/>
      <c r="AJ118" s="15"/>
      <c r="AK118" s="3"/>
      <c r="AL118" s="3"/>
      <c r="AM118" s="51"/>
      <c r="AN118" s="51"/>
      <c r="AO118" s="51"/>
      <c r="AP118" s="51"/>
      <c r="AQ118" s="51"/>
      <c r="AR118" s="51"/>
      <c r="AS118" s="3"/>
      <c r="AT118" s="3"/>
    </row>
    <row r="119" spans="27:46">
      <c r="AA119" s="3"/>
      <c r="AB119" s="15"/>
      <c r="AC119" s="3"/>
      <c r="AD119" s="51"/>
      <c r="AE119" s="3"/>
      <c r="AF119" s="15"/>
      <c r="AG119" s="15"/>
      <c r="AH119" s="15"/>
      <c r="AI119" s="51"/>
      <c r="AJ119" s="15"/>
      <c r="AK119" s="3"/>
      <c r="AL119" s="3"/>
      <c r="AM119" s="51"/>
      <c r="AN119" s="51"/>
      <c r="AO119" s="51"/>
      <c r="AP119" s="51"/>
      <c r="AQ119" s="51"/>
      <c r="AR119" s="51"/>
      <c r="AS119" s="3"/>
      <c r="AT119" s="3"/>
    </row>
    <row r="120" spans="27:46">
      <c r="AA120" s="3"/>
      <c r="AB120" s="15"/>
      <c r="AC120" s="3"/>
      <c r="AD120" s="51"/>
      <c r="AE120" s="3"/>
      <c r="AF120" s="15"/>
      <c r="AG120" s="15"/>
      <c r="AH120" s="15"/>
      <c r="AI120" s="51"/>
      <c r="AJ120" s="15"/>
      <c r="AK120" s="3"/>
      <c r="AL120" s="3"/>
      <c r="AM120" s="51"/>
      <c r="AN120" s="51"/>
      <c r="AO120" s="51"/>
      <c r="AP120" s="51"/>
      <c r="AQ120" s="51"/>
      <c r="AR120" s="51"/>
      <c r="AS120" s="3"/>
      <c r="AT120" s="3"/>
    </row>
    <row r="121" spans="27:46">
      <c r="AA121" s="3"/>
      <c r="AB121" s="15"/>
      <c r="AC121" s="3"/>
      <c r="AD121" s="51"/>
      <c r="AE121" s="3"/>
      <c r="AF121" s="15"/>
      <c r="AG121" s="15"/>
      <c r="AH121" s="15"/>
      <c r="AI121" s="51"/>
      <c r="AJ121" s="15"/>
      <c r="AK121" s="3"/>
      <c r="AL121" s="3"/>
      <c r="AM121" s="51"/>
      <c r="AN121" s="51"/>
      <c r="AO121" s="51"/>
      <c r="AP121" s="51"/>
      <c r="AQ121" s="51"/>
      <c r="AR121" s="51"/>
      <c r="AS121" s="3"/>
      <c r="AT121" s="3"/>
    </row>
    <row r="122" spans="27:46">
      <c r="AA122" s="3"/>
      <c r="AB122" s="15"/>
      <c r="AC122" s="3"/>
      <c r="AD122" s="51"/>
      <c r="AE122" s="3"/>
      <c r="AF122" s="15"/>
      <c r="AG122" s="15"/>
      <c r="AH122" s="15"/>
      <c r="AI122" s="51"/>
      <c r="AJ122" s="15"/>
      <c r="AK122" s="3"/>
      <c r="AL122" s="3"/>
      <c r="AM122" s="51"/>
      <c r="AN122" s="51"/>
      <c r="AO122" s="51"/>
      <c r="AP122" s="51"/>
      <c r="AQ122" s="51"/>
      <c r="AR122" s="51"/>
      <c r="AS122" s="3"/>
      <c r="AT122" s="3"/>
    </row>
    <row r="123" spans="27:46">
      <c r="AA123" s="3"/>
      <c r="AB123" s="15"/>
      <c r="AC123" s="3"/>
      <c r="AD123" s="51"/>
      <c r="AE123" s="3"/>
      <c r="AF123" s="15"/>
      <c r="AG123" s="15"/>
      <c r="AH123" s="15"/>
      <c r="AI123" s="51"/>
      <c r="AJ123" s="15"/>
      <c r="AK123" s="3"/>
      <c r="AL123" s="3"/>
      <c r="AM123" s="51"/>
      <c r="AN123" s="51"/>
      <c r="AO123" s="51"/>
      <c r="AP123" s="51"/>
      <c r="AQ123" s="51"/>
      <c r="AR123" s="51"/>
      <c r="AS123" s="3"/>
      <c r="AT123" s="3"/>
    </row>
    <row r="124" spans="27:46">
      <c r="AA124" s="3"/>
      <c r="AB124" s="15"/>
      <c r="AC124" s="3"/>
      <c r="AD124" s="51"/>
      <c r="AE124" s="3"/>
      <c r="AF124" s="15"/>
      <c r="AG124" s="15"/>
      <c r="AH124" s="15"/>
      <c r="AI124" s="51"/>
      <c r="AJ124" s="15"/>
      <c r="AK124" s="3"/>
      <c r="AL124" s="3"/>
      <c r="AM124" s="51"/>
      <c r="AN124" s="51"/>
      <c r="AO124" s="51"/>
      <c r="AP124" s="51"/>
      <c r="AQ124" s="51"/>
      <c r="AR124" s="51"/>
      <c r="AS124" s="3"/>
      <c r="AT124" s="3"/>
    </row>
    <row r="125" spans="27:46">
      <c r="AA125" s="3"/>
      <c r="AB125" s="15"/>
      <c r="AC125" s="3"/>
      <c r="AD125" s="51"/>
      <c r="AE125" s="3"/>
      <c r="AF125" s="15"/>
      <c r="AG125" s="15"/>
      <c r="AH125" s="15"/>
      <c r="AI125" s="51"/>
      <c r="AJ125" s="15"/>
      <c r="AK125" s="3"/>
      <c r="AL125" s="3"/>
      <c r="AM125" s="51"/>
      <c r="AN125" s="51"/>
      <c r="AO125" s="51"/>
      <c r="AP125" s="51"/>
      <c r="AQ125" s="51"/>
      <c r="AR125" s="51"/>
      <c r="AS125" s="3"/>
      <c r="AT125" s="3"/>
    </row>
    <row r="126" spans="27:46">
      <c r="AA126" s="3"/>
      <c r="AB126" s="15"/>
      <c r="AC126" s="3"/>
      <c r="AD126" s="51"/>
      <c r="AE126" s="3"/>
      <c r="AF126" s="15"/>
      <c r="AG126" s="15"/>
      <c r="AH126" s="15"/>
      <c r="AI126" s="51"/>
      <c r="AJ126" s="15"/>
      <c r="AK126" s="3"/>
      <c r="AL126" s="3"/>
      <c r="AM126" s="51"/>
      <c r="AN126" s="51"/>
      <c r="AO126" s="51"/>
      <c r="AP126" s="51"/>
      <c r="AQ126" s="51"/>
      <c r="AR126" s="51"/>
      <c r="AS126" s="3"/>
      <c r="AT126" s="3"/>
    </row>
    <row r="127" spans="27:46">
      <c r="AA127" s="3"/>
      <c r="AB127" s="15"/>
      <c r="AC127" s="3"/>
      <c r="AD127" s="51"/>
      <c r="AE127" s="3"/>
      <c r="AF127" s="15"/>
      <c r="AG127" s="15"/>
      <c r="AH127" s="15"/>
      <c r="AI127" s="51"/>
      <c r="AJ127" s="15"/>
      <c r="AK127" s="3"/>
      <c r="AL127" s="3"/>
      <c r="AM127" s="51"/>
      <c r="AN127" s="51"/>
      <c r="AO127" s="51"/>
      <c r="AP127" s="51"/>
      <c r="AQ127" s="51"/>
      <c r="AR127" s="51"/>
      <c r="AS127" s="3"/>
      <c r="AT127" s="3"/>
    </row>
    <row r="128" spans="27:46">
      <c r="AA128" s="3"/>
      <c r="AB128" s="15"/>
      <c r="AC128" s="3"/>
      <c r="AD128" s="51"/>
      <c r="AE128" s="3"/>
      <c r="AF128" s="15"/>
      <c r="AG128" s="15"/>
      <c r="AH128" s="15"/>
      <c r="AI128" s="51"/>
      <c r="AJ128" s="15"/>
      <c r="AK128" s="3"/>
      <c r="AL128" s="3"/>
      <c r="AM128" s="51"/>
      <c r="AN128" s="51"/>
      <c r="AO128" s="51"/>
      <c r="AP128" s="51"/>
      <c r="AQ128" s="51"/>
      <c r="AR128" s="51"/>
      <c r="AS128" s="3"/>
      <c r="AT128" s="3"/>
    </row>
    <row r="129" spans="27:47">
      <c r="AA129" s="3"/>
      <c r="AB129" s="15"/>
      <c r="AC129" s="3"/>
      <c r="AD129" s="51"/>
      <c r="AE129" s="3"/>
      <c r="AF129" s="15"/>
      <c r="AG129" s="15"/>
      <c r="AH129" s="15"/>
      <c r="AI129" s="51"/>
      <c r="AJ129" s="15"/>
      <c r="AK129" s="3"/>
      <c r="AL129" s="3"/>
      <c r="AM129" s="51"/>
      <c r="AN129" s="51"/>
      <c r="AO129" s="51"/>
      <c r="AP129" s="51"/>
      <c r="AQ129" s="51"/>
      <c r="AR129" s="51"/>
      <c r="AS129" s="3"/>
      <c r="AT129" s="3"/>
    </row>
    <row r="130" spans="27:47">
      <c r="AA130" s="3"/>
      <c r="AB130" s="15"/>
      <c r="AC130" s="3"/>
      <c r="AD130" s="51"/>
      <c r="AE130" s="3"/>
      <c r="AF130" s="15"/>
      <c r="AG130" s="15"/>
      <c r="AH130" s="15"/>
      <c r="AI130" s="51"/>
      <c r="AJ130" s="15"/>
      <c r="AK130" s="3"/>
      <c r="AL130" s="3"/>
      <c r="AM130" s="51"/>
      <c r="AN130" s="51"/>
      <c r="AO130" s="51"/>
      <c r="AP130" s="51"/>
      <c r="AQ130" s="51"/>
      <c r="AR130" s="51"/>
      <c r="AS130" s="3"/>
      <c r="AT130" s="3"/>
    </row>
    <row r="131" spans="27:47">
      <c r="AA131" s="3"/>
      <c r="AB131" s="15"/>
      <c r="AC131" s="3"/>
      <c r="AD131" s="51"/>
      <c r="AE131" s="3"/>
      <c r="AF131" s="15"/>
      <c r="AG131" s="15"/>
      <c r="AH131" s="15"/>
      <c r="AI131" s="51"/>
      <c r="AJ131" s="15"/>
      <c r="AK131" s="3"/>
      <c r="AL131" s="3"/>
      <c r="AM131" s="51"/>
      <c r="AN131" s="51"/>
      <c r="AO131" s="51"/>
      <c r="AP131" s="51"/>
      <c r="AQ131" s="51"/>
      <c r="AR131" s="51"/>
      <c r="AS131" s="3"/>
      <c r="AT131" s="3"/>
    </row>
    <row r="132" spans="27:47">
      <c r="AA132" s="3"/>
      <c r="AB132" s="15"/>
      <c r="AC132" s="3"/>
      <c r="AD132" s="51"/>
      <c r="AE132" s="3"/>
      <c r="AF132" s="15"/>
      <c r="AG132" s="15"/>
      <c r="AH132" s="15"/>
      <c r="AI132" s="51"/>
      <c r="AJ132" s="15"/>
      <c r="AK132" s="3"/>
      <c r="AL132" s="3"/>
      <c r="AM132" s="51"/>
      <c r="AN132" s="51"/>
      <c r="AO132" s="51"/>
      <c r="AP132" s="51"/>
      <c r="AQ132" s="51"/>
      <c r="AR132" s="51"/>
      <c r="AS132" s="3"/>
      <c r="AT132" s="3"/>
    </row>
    <row r="133" spans="27:47">
      <c r="AA133" s="3"/>
      <c r="AB133" s="15"/>
      <c r="AC133" s="3"/>
      <c r="AD133" s="51"/>
      <c r="AE133" s="3"/>
      <c r="AF133" s="15"/>
      <c r="AG133" s="15"/>
      <c r="AH133" s="15"/>
      <c r="AI133" s="51"/>
      <c r="AJ133" s="15"/>
      <c r="AK133" s="3"/>
      <c r="AL133" s="3"/>
      <c r="AM133" s="51"/>
      <c r="AN133" s="51"/>
      <c r="AO133" s="51"/>
      <c r="AP133" s="51"/>
      <c r="AQ133" s="51"/>
      <c r="AR133" s="51"/>
      <c r="AS133" s="3"/>
      <c r="AT133" s="3"/>
    </row>
    <row r="134" spans="27:47">
      <c r="AA134" s="3"/>
      <c r="AB134" s="15"/>
      <c r="AC134" s="3"/>
      <c r="AD134" s="51"/>
      <c r="AE134" s="3"/>
      <c r="AF134" s="15"/>
      <c r="AG134" s="15"/>
      <c r="AH134" s="15"/>
      <c r="AI134" s="51"/>
      <c r="AJ134" s="15"/>
      <c r="AK134" s="3"/>
      <c r="AL134" s="3"/>
      <c r="AM134" s="51"/>
      <c r="AN134" s="51"/>
      <c r="AO134" s="51"/>
      <c r="AP134" s="51"/>
      <c r="AQ134" s="51"/>
      <c r="AR134" s="51"/>
      <c r="AS134" s="3"/>
      <c r="AT134" s="3"/>
    </row>
    <row r="135" spans="27:47">
      <c r="AA135" s="3"/>
      <c r="AB135" s="15"/>
      <c r="AC135" s="3"/>
      <c r="AD135" s="51"/>
      <c r="AE135" s="3"/>
      <c r="AF135" s="15"/>
      <c r="AG135" s="15"/>
      <c r="AH135" s="15"/>
      <c r="AI135" s="51"/>
      <c r="AJ135" s="15"/>
      <c r="AK135" s="3"/>
      <c r="AL135" s="3"/>
      <c r="AM135" s="51"/>
      <c r="AN135" s="51"/>
      <c r="AO135" s="51"/>
      <c r="AP135" s="51"/>
      <c r="AQ135" s="51"/>
      <c r="AR135" s="51"/>
      <c r="AS135" s="3"/>
      <c r="AT135" s="3"/>
    </row>
    <row r="136" spans="27:47">
      <c r="AA136" s="3"/>
      <c r="AB136" s="15"/>
      <c r="AC136" s="3"/>
      <c r="AD136" s="51"/>
      <c r="AE136" s="3"/>
      <c r="AF136" s="15"/>
      <c r="AG136" s="15"/>
      <c r="AH136" s="15"/>
      <c r="AI136" s="51"/>
      <c r="AJ136" s="15"/>
      <c r="AK136" s="3"/>
      <c r="AL136" s="3"/>
      <c r="AM136" s="51"/>
      <c r="AN136" s="51"/>
      <c r="AO136" s="51"/>
      <c r="AP136" s="51"/>
      <c r="AQ136" s="51"/>
      <c r="AR136" s="51"/>
      <c r="AS136" s="3"/>
      <c r="AT136" s="3"/>
    </row>
    <row r="137" spans="27:47">
      <c r="AA137" s="3"/>
      <c r="AB137" s="15"/>
      <c r="AC137" s="3"/>
      <c r="AD137" s="51"/>
      <c r="AE137" s="3"/>
      <c r="AF137" s="15"/>
      <c r="AG137" s="15"/>
      <c r="AH137" s="15"/>
      <c r="AI137" s="51"/>
      <c r="AJ137" s="15"/>
      <c r="AK137" s="3"/>
      <c r="AL137" s="3"/>
      <c r="AM137" s="51"/>
      <c r="AN137" s="51"/>
      <c r="AO137" s="51"/>
      <c r="AP137" s="51"/>
      <c r="AQ137" s="51"/>
      <c r="AR137" s="51"/>
      <c r="AS137" s="3"/>
      <c r="AT137" s="3"/>
    </row>
    <row r="138" spans="27:47">
      <c r="AA138" s="3"/>
      <c r="AB138" s="15"/>
      <c r="AC138" s="3"/>
      <c r="AD138" s="51"/>
      <c r="AE138" s="3"/>
      <c r="AF138" s="15"/>
      <c r="AG138" s="15"/>
      <c r="AH138" s="15"/>
      <c r="AI138" s="51"/>
      <c r="AJ138" s="15"/>
      <c r="AK138" s="3"/>
      <c r="AL138" s="3"/>
      <c r="AM138" s="51"/>
      <c r="AN138" s="51"/>
      <c r="AO138" s="51"/>
      <c r="AP138" s="51"/>
      <c r="AQ138" s="51"/>
      <c r="AR138" s="51"/>
      <c r="AS138" s="3"/>
      <c r="AT138" s="3"/>
    </row>
    <row r="139" spans="27:47">
      <c r="AA139" s="3"/>
      <c r="AB139" s="15"/>
      <c r="AC139" s="3"/>
      <c r="AD139" s="51"/>
      <c r="AE139" s="3"/>
      <c r="AF139" s="15"/>
      <c r="AG139" s="15"/>
      <c r="AH139" s="15"/>
      <c r="AI139" s="51"/>
      <c r="AJ139" s="15"/>
      <c r="AK139" s="3"/>
      <c r="AL139" s="3"/>
      <c r="AM139" s="51"/>
      <c r="AN139" s="51"/>
      <c r="AO139" s="51"/>
      <c r="AP139" s="51"/>
      <c r="AQ139" s="51"/>
      <c r="AR139" s="51"/>
      <c r="AS139" s="3"/>
      <c r="AT139" s="3"/>
    </row>
    <row r="140" spans="27:47">
      <c r="AA140" s="3"/>
      <c r="AB140" s="15"/>
      <c r="AC140" s="3"/>
      <c r="AD140" s="51"/>
      <c r="AE140" s="3"/>
      <c r="AF140" s="15"/>
      <c r="AG140" s="15"/>
      <c r="AH140" s="15"/>
      <c r="AI140" s="51"/>
      <c r="AJ140" s="15"/>
      <c r="AK140" s="3"/>
      <c r="AL140" s="3"/>
      <c r="AM140" s="51"/>
      <c r="AN140" s="51"/>
      <c r="AO140" s="51"/>
      <c r="AP140" s="51"/>
      <c r="AQ140" s="51"/>
      <c r="AR140" s="51"/>
      <c r="AS140" s="3"/>
      <c r="AT140" s="3"/>
    </row>
    <row r="141" spans="27:47">
      <c r="AA141" s="3"/>
      <c r="AB141" s="15"/>
      <c r="AC141" s="3"/>
      <c r="AD141" s="51"/>
      <c r="AE141" s="3"/>
      <c r="AF141" s="15"/>
      <c r="AG141" s="15"/>
      <c r="AH141" s="15"/>
      <c r="AI141" s="51"/>
      <c r="AJ141" s="15"/>
      <c r="AK141" s="3"/>
      <c r="AL141" s="3"/>
      <c r="AM141" s="51"/>
      <c r="AN141" s="51"/>
      <c r="AO141" s="51"/>
      <c r="AP141" s="51"/>
      <c r="AQ141" s="51"/>
      <c r="AR141" s="51"/>
      <c r="AS141" s="3"/>
      <c r="AT141" s="3"/>
    </row>
    <row r="142" spans="27:47">
      <c r="AA142" s="3"/>
      <c r="AB142" s="15"/>
      <c r="AC142" s="3"/>
      <c r="AD142" s="51"/>
      <c r="AE142" s="3"/>
      <c r="AF142" s="15"/>
      <c r="AG142" s="15"/>
      <c r="AH142" s="15"/>
      <c r="AI142" s="51"/>
      <c r="AJ142" s="15"/>
      <c r="AK142" s="3"/>
      <c r="AL142" s="3"/>
      <c r="AM142" s="51"/>
      <c r="AN142" s="51"/>
      <c r="AO142" s="51"/>
      <c r="AP142" s="51"/>
      <c r="AQ142" s="51"/>
      <c r="AR142" s="51"/>
      <c r="AS142" s="3"/>
      <c r="AT142" s="3"/>
    </row>
    <row r="143" spans="27:47">
      <c r="AA143" s="3"/>
      <c r="AB143" s="15"/>
      <c r="AC143" s="3"/>
      <c r="AD143" s="51"/>
      <c r="AE143" s="3"/>
      <c r="AF143" s="15"/>
      <c r="AG143" s="15"/>
      <c r="AH143" s="15"/>
      <c r="AI143" s="51"/>
      <c r="AJ143" s="15"/>
      <c r="AK143" s="3"/>
      <c r="AL143" s="3"/>
      <c r="AM143" s="51"/>
      <c r="AN143" s="51"/>
      <c r="AO143" s="51"/>
      <c r="AP143" s="51"/>
      <c r="AQ143" s="51"/>
      <c r="AR143" s="51"/>
      <c r="AS143" s="3"/>
      <c r="AT143" s="3"/>
      <c r="AU143" s="25"/>
    </row>
    <row r="144" spans="27:47">
      <c r="AA144" s="3"/>
      <c r="AB144" s="15"/>
      <c r="AC144" s="3"/>
      <c r="AD144" s="51"/>
      <c r="AE144" s="3"/>
      <c r="AF144" s="15"/>
      <c r="AG144" s="15"/>
      <c r="AH144" s="15"/>
      <c r="AI144" s="51"/>
      <c r="AJ144" s="15"/>
      <c r="AK144" s="3"/>
      <c r="AL144" s="3"/>
      <c r="AM144" s="51"/>
      <c r="AN144" s="51"/>
      <c r="AO144" s="51"/>
      <c r="AP144" s="51"/>
      <c r="AQ144" s="51"/>
      <c r="AR144" s="51"/>
      <c r="AS144" s="3"/>
      <c r="AT144" s="3"/>
      <c r="AU144" s="25"/>
    </row>
    <row r="145" spans="27:47">
      <c r="AA145" s="3"/>
      <c r="AB145" s="15"/>
      <c r="AC145" s="3"/>
      <c r="AD145" s="51"/>
      <c r="AE145" s="3"/>
      <c r="AF145" s="15"/>
      <c r="AG145" s="15"/>
      <c r="AH145" s="15"/>
      <c r="AI145" s="51"/>
      <c r="AJ145" s="15"/>
      <c r="AK145" s="3"/>
      <c r="AL145" s="3"/>
      <c r="AM145" s="51"/>
      <c r="AN145" s="51"/>
      <c r="AO145" s="51"/>
      <c r="AP145" s="51"/>
      <c r="AQ145" s="51"/>
      <c r="AR145" s="51"/>
      <c r="AS145" s="3"/>
      <c r="AT145" s="3"/>
      <c r="AU145" s="25"/>
    </row>
    <row r="146" spans="27:47">
      <c r="AA146" s="3"/>
      <c r="AB146" s="15"/>
      <c r="AC146" s="3"/>
      <c r="AD146" s="51"/>
      <c r="AE146" s="3"/>
      <c r="AF146" s="15"/>
      <c r="AG146" s="15"/>
      <c r="AH146" s="15"/>
      <c r="AI146" s="51"/>
      <c r="AJ146" s="15"/>
      <c r="AK146" s="3"/>
      <c r="AL146" s="3"/>
      <c r="AM146" s="51"/>
      <c r="AN146" s="51"/>
      <c r="AO146" s="51"/>
      <c r="AP146" s="51"/>
      <c r="AQ146" s="51"/>
      <c r="AR146" s="51"/>
      <c r="AS146" s="3"/>
      <c r="AT146" s="3"/>
      <c r="AU146" s="25"/>
    </row>
    <row r="147" spans="27:47">
      <c r="AA147" s="3"/>
      <c r="AB147" s="15"/>
      <c r="AC147" s="3"/>
      <c r="AD147" s="51"/>
      <c r="AE147" s="3"/>
      <c r="AF147" s="15"/>
      <c r="AG147" s="15"/>
      <c r="AH147" s="15"/>
      <c r="AI147" s="51"/>
      <c r="AJ147" s="15"/>
      <c r="AK147" s="3"/>
      <c r="AL147" s="3"/>
      <c r="AM147" s="51"/>
      <c r="AN147" s="51"/>
      <c r="AO147" s="51"/>
      <c r="AP147" s="51"/>
      <c r="AQ147" s="51"/>
      <c r="AR147" s="51"/>
      <c r="AS147" s="3"/>
      <c r="AT147" s="3"/>
      <c r="AU147" s="25"/>
    </row>
    <row r="148" spans="27:47" ht="12.75" customHeight="1">
      <c r="AA148" s="3"/>
      <c r="AB148" s="15"/>
      <c r="AC148" s="3"/>
      <c r="AD148" s="51"/>
      <c r="AE148" s="3"/>
      <c r="AF148" s="15"/>
      <c r="AG148" s="15"/>
      <c r="AH148" s="15"/>
      <c r="AI148" s="51"/>
      <c r="AJ148" s="15"/>
      <c r="AK148" s="3"/>
      <c r="AL148" s="3"/>
      <c r="AM148" s="51"/>
      <c r="AN148" s="51"/>
      <c r="AO148" s="51"/>
      <c r="AP148" s="51"/>
      <c r="AQ148" s="51"/>
      <c r="AR148" s="51"/>
      <c r="AS148" s="3"/>
      <c r="AT148" s="3"/>
      <c r="AU148" s="25"/>
    </row>
    <row r="149" spans="27:47">
      <c r="AA149" s="3"/>
      <c r="AB149" s="15"/>
      <c r="AC149" s="3"/>
      <c r="AD149" s="51"/>
      <c r="AE149" s="3"/>
      <c r="AF149" s="15"/>
      <c r="AG149" s="15"/>
      <c r="AH149" s="15"/>
      <c r="AI149" s="51"/>
      <c r="AJ149" s="15"/>
      <c r="AK149" s="3"/>
      <c r="AL149" s="3"/>
      <c r="AM149" s="51"/>
      <c r="AN149" s="51"/>
      <c r="AO149" s="51"/>
      <c r="AP149" s="51"/>
      <c r="AQ149" s="51"/>
      <c r="AR149" s="51"/>
      <c r="AS149" s="3"/>
      <c r="AT149" s="3"/>
      <c r="AU149" s="25"/>
    </row>
    <row r="150" spans="27:47">
      <c r="AA150" s="3"/>
      <c r="AB150" s="15"/>
      <c r="AC150" s="3"/>
      <c r="AD150" s="51"/>
      <c r="AE150" s="3"/>
      <c r="AF150" s="15"/>
      <c r="AG150" s="15"/>
      <c r="AH150" s="15"/>
      <c r="AI150" s="51"/>
      <c r="AJ150" s="15"/>
      <c r="AK150" s="3"/>
      <c r="AL150" s="3"/>
      <c r="AM150" s="51"/>
      <c r="AN150" s="51"/>
      <c r="AO150" s="51"/>
      <c r="AP150" s="51"/>
      <c r="AQ150" s="51"/>
      <c r="AR150" s="51"/>
      <c r="AS150" s="3"/>
      <c r="AT150" s="3"/>
      <c r="AU150" s="25"/>
    </row>
    <row r="151" spans="27:47">
      <c r="AA151" s="3"/>
      <c r="AB151" s="15"/>
      <c r="AC151" s="3"/>
      <c r="AD151" s="51"/>
      <c r="AE151" s="3"/>
      <c r="AF151" s="15"/>
      <c r="AG151" s="15"/>
      <c r="AH151" s="15"/>
      <c r="AI151" s="51"/>
      <c r="AJ151" s="15"/>
      <c r="AK151" s="3"/>
      <c r="AL151" s="3"/>
      <c r="AM151" s="51"/>
      <c r="AN151" s="51"/>
      <c r="AO151" s="51"/>
      <c r="AP151" s="51"/>
      <c r="AQ151" s="51"/>
      <c r="AR151" s="51"/>
      <c r="AS151" s="3"/>
      <c r="AT151" s="3"/>
      <c r="AU151" s="25"/>
    </row>
    <row r="152" spans="27:47">
      <c r="AA152" s="3"/>
      <c r="AB152" s="15"/>
      <c r="AC152" s="3"/>
      <c r="AD152" s="51"/>
      <c r="AE152" s="3"/>
      <c r="AF152" s="15"/>
      <c r="AG152" s="15"/>
      <c r="AH152" s="15"/>
      <c r="AI152" s="51"/>
      <c r="AJ152" s="15"/>
      <c r="AK152" s="3"/>
      <c r="AL152" s="3"/>
      <c r="AM152" s="51"/>
      <c r="AN152" s="51"/>
      <c r="AO152" s="51"/>
      <c r="AP152" s="51"/>
      <c r="AQ152" s="51"/>
      <c r="AR152" s="51"/>
      <c r="AS152" s="3"/>
      <c r="AT152" s="3"/>
      <c r="AU152" s="25"/>
    </row>
    <row r="153" spans="27:47">
      <c r="AA153" s="3"/>
      <c r="AB153" s="15"/>
      <c r="AC153" s="3"/>
      <c r="AD153" s="51"/>
      <c r="AE153" s="3"/>
      <c r="AF153" s="15"/>
      <c r="AG153" s="15"/>
      <c r="AH153" s="15"/>
      <c r="AI153" s="51"/>
      <c r="AJ153" s="15"/>
      <c r="AK153" s="3"/>
      <c r="AL153" s="3"/>
      <c r="AM153" s="51"/>
      <c r="AN153" s="51"/>
      <c r="AO153" s="51"/>
      <c r="AP153" s="51"/>
      <c r="AQ153" s="51"/>
      <c r="AR153" s="51"/>
      <c r="AS153" s="3"/>
      <c r="AT153" s="3"/>
      <c r="AU153" s="25"/>
    </row>
    <row r="154" spans="27:47">
      <c r="AA154" s="3"/>
      <c r="AB154" s="15"/>
      <c r="AC154" s="3"/>
      <c r="AD154" s="51"/>
      <c r="AE154" s="3"/>
      <c r="AF154" s="15"/>
      <c r="AG154" s="15"/>
      <c r="AH154" s="15"/>
      <c r="AI154" s="51"/>
      <c r="AJ154" s="15"/>
      <c r="AK154" s="3"/>
      <c r="AL154" s="3"/>
      <c r="AM154" s="51"/>
      <c r="AN154" s="51"/>
      <c r="AO154" s="51"/>
      <c r="AP154" s="51"/>
      <c r="AQ154" s="51"/>
      <c r="AR154" s="51"/>
      <c r="AS154" s="3"/>
      <c r="AT154" s="3"/>
      <c r="AU154" s="25"/>
    </row>
    <row r="155" spans="27:47">
      <c r="AA155" s="3"/>
      <c r="AB155" s="15"/>
      <c r="AC155" s="3"/>
      <c r="AD155" s="51"/>
      <c r="AE155" s="3"/>
      <c r="AF155" s="15"/>
      <c r="AG155" s="15"/>
      <c r="AH155" s="15"/>
      <c r="AI155" s="51"/>
      <c r="AJ155" s="15"/>
      <c r="AK155" s="3"/>
      <c r="AL155" s="3"/>
      <c r="AM155" s="51"/>
      <c r="AN155" s="51"/>
      <c r="AO155" s="51"/>
      <c r="AP155" s="51"/>
      <c r="AQ155" s="51"/>
      <c r="AR155" s="51"/>
      <c r="AS155" s="3"/>
      <c r="AT155" s="3"/>
      <c r="AU155" s="25"/>
    </row>
    <row r="156" spans="27:47">
      <c r="AA156" s="3"/>
      <c r="AB156" s="15"/>
      <c r="AC156" s="3"/>
      <c r="AD156" s="51"/>
      <c r="AE156" s="3"/>
      <c r="AF156" s="15"/>
      <c r="AG156" s="15"/>
      <c r="AH156" s="15"/>
      <c r="AI156" s="51"/>
      <c r="AJ156" s="15"/>
      <c r="AK156" s="3"/>
      <c r="AL156" s="3"/>
      <c r="AM156" s="51"/>
      <c r="AN156" s="51"/>
      <c r="AO156" s="51"/>
      <c r="AP156" s="51"/>
      <c r="AQ156" s="51"/>
      <c r="AR156" s="51"/>
      <c r="AS156" s="3"/>
      <c r="AT156" s="3"/>
      <c r="AU156" s="25"/>
    </row>
    <row r="157" spans="27:47">
      <c r="AA157" s="3"/>
      <c r="AB157" s="15"/>
      <c r="AC157" s="3"/>
      <c r="AD157" s="51"/>
      <c r="AE157" s="3"/>
      <c r="AF157" s="15"/>
      <c r="AG157" s="15"/>
      <c r="AH157" s="15"/>
      <c r="AI157" s="51"/>
      <c r="AJ157" s="15"/>
      <c r="AK157" s="3"/>
      <c r="AL157" s="3"/>
      <c r="AM157" s="51"/>
      <c r="AN157" s="51"/>
      <c r="AO157" s="51"/>
      <c r="AP157" s="51"/>
      <c r="AQ157" s="51"/>
      <c r="AR157" s="51"/>
      <c r="AS157" s="3"/>
      <c r="AT157" s="3"/>
      <c r="AU157" s="25"/>
    </row>
    <row r="158" spans="27:47">
      <c r="AA158" s="3"/>
      <c r="AB158" s="15"/>
      <c r="AC158" s="3"/>
      <c r="AD158" s="51"/>
      <c r="AE158" s="3"/>
      <c r="AF158" s="15"/>
      <c r="AG158" s="15"/>
      <c r="AH158" s="15"/>
      <c r="AI158" s="51"/>
      <c r="AJ158" s="15"/>
      <c r="AK158" s="3"/>
      <c r="AL158" s="3"/>
      <c r="AM158" s="51"/>
      <c r="AN158" s="51"/>
      <c r="AO158" s="51"/>
      <c r="AP158" s="51"/>
      <c r="AQ158" s="51"/>
      <c r="AR158" s="51"/>
      <c r="AS158" s="3"/>
      <c r="AT158" s="3"/>
      <c r="AU158" s="25"/>
    </row>
    <row r="159" spans="27:47">
      <c r="AA159" s="3"/>
      <c r="AB159" s="15"/>
      <c r="AC159" s="3"/>
      <c r="AD159" s="51"/>
      <c r="AE159" s="3"/>
      <c r="AF159" s="15"/>
      <c r="AG159" s="15"/>
      <c r="AH159" s="15"/>
      <c r="AI159" s="51"/>
      <c r="AJ159" s="15"/>
      <c r="AK159" s="3"/>
      <c r="AL159" s="3"/>
      <c r="AM159" s="51"/>
      <c r="AN159" s="51"/>
      <c r="AO159" s="51"/>
      <c r="AP159" s="51"/>
      <c r="AQ159" s="51"/>
      <c r="AR159" s="51"/>
      <c r="AS159" s="3"/>
      <c r="AT159" s="3"/>
      <c r="AU159" s="25"/>
    </row>
    <row r="160" spans="27:47">
      <c r="AA160" s="3"/>
      <c r="AB160" s="15"/>
      <c r="AC160" s="3"/>
      <c r="AD160" s="51"/>
      <c r="AE160" s="3"/>
      <c r="AF160" s="15"/>
      <c r="AG160" s="15"/>
      <c r="AH160" s="15"/>
      <c r="AI160" s="51"/>
      <c r="AJ160" s="15"/>
      <c r="AK160" s="3"/>
      <c r="AL160" s="3"/>
      <c r="AM160" s="51"/>
      <c r="AN160" s="51"/>
      <c r="AO160" s="51"/>
      <c r="AP160" s="51"/>
      <c r="AQ160" s="51"/>
      <c r="AR160" s="51"/>
      <c r="AS160" s="3"/>
      <c r="AT160" s="3"/>
      <c r="AU160" s="25"/>
    </row>
    <row r="161" spans="27:47">
      <c r="AA161" s="3"/>
      <c r="AB161" s="15"/>
      <c r="AC161" s="3"/>
      <c r="AD161" s="51"/>
      <c r="AE161" s="3"/>
      <c r="AF161" s="15"/>
      <c r="AG161" s="15"/>
      <c r="AH161" s="15"/>
      <c r="AI161" s="51"/>
      <c r="AJ161" s="15"/>
      <c r="AK161" s="3"/>
      <c r="AL161" s="3"/>
      <c r="AM161" s="51"/>
      <c r="AN161" s="51"/>
      <c r="AO161" s="51"/>
      <c r="AP161" s="51"/>
      <c r="AQ161" s="51"/>
      <c r="AR161" s="51"/>
      <c r="AS161" s="3"/>
      <c r="AT161" s="3"/>
      <c r="AU161" s="25"/>
    </row>
    <row r="162" spans="27:47">
      <c r="AA162" s="3"/>
      <c r="AB162" s="15"/>
      <c r="AC162" s="3"/>
      <c r="AD162" s="51"/>
      <c r="AE162" s="3"/>
      <c r="AF162" s="15"/>
      <c r="AG162" s="15"/>
      <c r="AH162" s="15"/>
      <c r="AI162" s="51"/>
      <c r="AJ162" s="15"/>
      <c r="AK162" s="3"/>
      <c r="AL162" s="3"/>
      <c r="AM162" s="51"/>
      <c r="AN162" s="51"/>
      <c r="AO162" s="51"/>
      <c r="AP162" s="51"/>
      <c r="AQ162" s="51"/>
      <c r="AR162" s="51"/>
      <c r="AS162" s="3"/>
      <c r="AT162" s="3"/>
      <c r="AU162" s="25"/>
    </row>
    <row r="163" spans="27:47">
      <c r="AA163" s="3"/>
      <c r="AB163" s="15"/>
      <c r="AC163" s="3"/>
      <c r="AD163" s="51"/>
      <c r="AE163" s="3"/>
      <c r="AF163" s="15"/>
      <c r="AG163" s="15"/>
      <c r="AH163" s="15"/>
      <c r="AI163" s="51"/>
      <c r="AJ163" s="15"/>
      <c r="AK163" s="3"/>
      <c r="AL163" s="3"/>
      <c r="AM163" s="51"/>
      <c r="AN163" s="51"/>
      <c r="AO163" s="51"/>
      <c r="AP163" s="51"/>
      <c r="AQ163" s="51"/>
      <c r="AR163" s="51"/>
      <c r="AS163" s="3"/>
      <c r="AT163" s="3"/>
      <c r="AU163" s="25"/>
    </row>
    <row r="164" spans="27:47">
      <c r="AA164" s="3"/>
      <c r="AB164" s="15"/>
      <c r="AC164" s="3"/>
      <c r="AD164" s="51"/>
      <c r="AE164" s="3"/>
      <c r="AF164" s="15"/>
      <c r="AG164" s="15"/>
      <c r="AH164" s="15"/>
      <c r="AI164" s="51"/>
      <c r="AJ164" s="15"/>
      <c r="AK164" s="3"/>
      <c r="AL164" s="3"/>
      <c r="AM164" s="51"/>
      <c r="AN164" s="51"/>
      <c r="AO164" s="51"/>
      <c r="AP164" s="51"/>
      <c r="AQ164" s="51"/>
      <c r="AR164" s="51"/>
      <c r="AS164" s="3"/>
      <c r="AT164" s="3"/>
      <c r="AU164" s="25"/>
    </row>
    <row r="165" spans="27:47">
      <c r="AA165" s="3"/>
      <c r="AB165" s="15"/>
      <c r="AC165" s="3"/>
      <c r="AD165" s="51"/>
      <c r="AE165" s="3"/>
      <c r="AF165" s="15"/>
      <c r="AG165" s="15"/>
      <c r="AH165" s="15"/>
      <c r="AI165" s="51"/>
      <c r="AJ165" s="15"/>
      <c r="AK165" s="3"/>
      <c r="AL165" s="3"/>
      <c r="AM165" s="51"/>
      <c r="AN165" s="51"/>
      <c r="AO165" s="51"/>
      <c r="AP165" s="51"/>
      <c r="AQ165" s="51"/>
      <c r="AR165" s="51"/>
      <c r="AS165" s="3"/>
      <c r="AT165" s="3"/>
      <c r="AU165" s="25"/>
    </row>
    <row r="166" spans="27:47">
      <c r="AA166" s="3"/>
      <c r="AB166" s="15"/>
      <c r="AC166" s="3"/>
      <c r="AD166" s="51"/>
      <c r="AE166" s="3"/>
      <c r="AF166" s="15"/>
      <c r="AG166" s="15"/>
      <c r="AH166" s="15"/>
      <c r="AI166" s="51"/>
      <c r="AJ166" s="15"/>
      <c r="AK166" s="3"/>
      <c r="AL166" s="3"/>
      <c r="AM166" s="51"/>
      <c r="AN166" s="51"/>
      <c r="AO166" s="51"/>
      <c r="AP166" s="51"/>
      <c r="AQ166" s="51"/>
      <c r="AR166" s="51"/>
      <c r="AS166" s="3"/>
      <c r="AT166" s="3"/>
      <c r="AU166" s="25"/>
    </row>
    <row r="167" spans="27:47">
      <c r="AA167" s="3"/>
      <c r="AB167" s="15"/>
      <c r="AC167" s="3"/>
      <c r="AD167" s="51"/>
      <c r="AE167" s="3"/>
      <c r="AF167" s="15"/>
      <c r="AG167" s="15"/>
      <c r="AH167" s="15"/>
      <c r="AI167" s="51"/>
      <c r="AJ167" s="15"/>
      <c r="AK167" s="3"/>
      <c r="AL167" s="3"/>
      <c r="AM167" s="51"/>
      <c r="AN167" s="51"/>
      <c r="AO167" s="51"/>
      <c r="AP167" s="51"/>
      <c r="AQ167" s="51"/>
      <c r="AR167" s="51"/>
      <c r="AS167" s="3"/>
      <c r="AT167" s="3"/>
      <c r="AU167" s="25"/>
    </row>
    <row r="168" spans="27:47">
      <c r="AA168" s="3"/>
      <c r="AB168" s="15"/>
      <c r="AC168" s="3"/>
      <c r="AD168" s="51"/>
      <c r="AE168" s="3"/>
      <c r="AF168" s="15"/>
      <c r="AG168" s="15"/>
      <c r="AH168" s="15"/>
      <c r="AI168" s="51"/>
      <c r="AJ168" s="15"/>
      <c r="AK168" s="3"/>
      <c r="AL168" s="3"/>
      <c r="AM168" s="51"/>
      <c r="AN168" s="51"/>
      <c r="AO168" s="51"/>
      <c r="AP168" s="51"/>
      <c r="AQ168" s="51"/>
      <c r="AR168" s="51"/>
      <c r="AS168" s="3"/>
      <c r="AT168" s="3"/>
      <c r="AU168" s="25"/>
    </row>
    <row r="169" spans="27:47">
      <c r="AA169" s="3"/>
      <c r="AB169" s="15"/>
      <c r="AC169" s="3"/>
      <c r="AD169" s="51"/>
      <c r="AE169" s="3"/>
      <c r="AF169" s="15"/>
      <c r="AG169" s="15"/>
      <c r="AH169" s="15"/>
      <c r="AI169" s="51"/>
      <c r="AJ169" s="15"/>
      <c r="AK169" s="3"/>
      <c r="AL169" s="3"/>
      <c r="AM169" s="51"/>
      <c r="AN169" s="51"/>
      <c r="AO169" s="51"/>
      <c r="AP169" s="51"/>
      <c r="AQ169" s="51"/>
      <c r="AR169" s="51"/>
      <c r="AS169" s="3"/>
      <c r="AT169" s="3"/>
      <c r="AU169" s="25"/>
    </row>
    <row r="170" spans="27:47">
      <c r="AA170" s="3"/>
      <c r="AB170" s="15"/>
      <c r="AC170" s="3"/>
      <c r="AD170" s="51"/>
      <c r="AE170" s="3"/>
      <c r="AF170" s="15"/>
      <c r="AG170" s="15"/>
      <c r="AH170" s="15"/>
      <c r="AI170" s="51"/>
      <c r="AJ170" s="15"/>
      <c r="AK170" s="3"/>
      <c r="AL170" s="3"/>
      <c r="AM170" s="51"/>
      <c r="AN170" s="51"/>
      <c r="AO170" s="51"/>
      <c r="AP170" s="51"/>
      <c r="AQ170" s="51"/>
      <c r="AR170" s="51"/>
      <c r="AS170" s="3"/>
      <c r="AT170" s="3"/>
      <c r="AU170" s="25"/>
    </row>
    <row r="171" spans="27:47">
      <c r="AA171" s="3"/>
      <c r="AB171" s="15"/>
      <c r="AC171" s="3"/>
      <c r="AD171" s="51"/>
      <c r="AE171" s="3"/>
      <c r="AF171" s="15"/>
      <c r="AG171" s="15"/>
      <c r="AH171" s="15"/>
      <c r="AI171" s="51"/>
      <c r="AJ171" s="15"/>
      <c r="AK171" s="3"/>
      <c r="AL171" s="3"/>
      <c r="AM171" s="51"/>
      <c r="AN171" s="51"/>
      <c r="AO171" s="51"/>
      <c r="AP171" s="51"/>
      <c r="AQ171" s="51"/>
      <c r="AR171" s="51"/>
      <c r="AS171" s="3"/>
      <c r="AT171" s="3"/>
      <c r="AU171" s="25"/>
    </row>
    <row r="172" spans="27:47">
      <c r="AA172" s="3"/>
      <c r="AB172" s="15"/>
      <c r="AC172" s="3"/>
      <c r="AD172" s="51"/>
      <c r="AE172" s="3"/>
      <c r="AF172" s="15"/>
      <c r="AG172" s="15"/>
      <c r="AH172" s="15"/>
      <c r="AI172" s="51"/>
      <c r="AJ172" s="15"/>
      <c r="AK172" s="3"/>
      <c r="AL172" s="3"/>
      <c r="AM172" s="51"/>
      <c r="AN172" s="51"/>
      <c r="AO172" s="51"/>
      <c r="AP172" s="51"/>
      <c r="AQ172" s="51"/>
      <c r="AR172" s="51"/>
      <c r="AS172" s="3"/>
      <c r="AT172" s="3"/>
      <c r="AU172" s="25"/>
    </row>
    <row r="173" spans="27:47">
      <c r="AA173" s="3"/>
      <c r="AB173" s="15"/>
      <c r="AC173" s="3"/>
      <c r="AD173" s="51"/>
      <c r="AE173" s="3"/>
      <c r="AF173" s="15"/>
      <c r="AG173" s="15"/>
      <c r="AH173" s="15"/>
      <c r="AI173" s="51"/>
      <c r="AJ173" s="15"/>
      <c r="AK173" s="3"/>
      <c r="AL173" s="3"/>
      <c r="AM173" s="51"/>
      <c r="AN173" s="51"/>
      <c r="AO173" s="51"/>
      <c r="AP173" s="51"/>
      <c r="AQ173" s="51"/>
      <c r="AR173" s="51"/>
      <c r="AS173" s="3"/>
      <c r="AT173" s="3"/>
      <c r="AU173" s="25"/>
    </row>
    <row r="174" spans="27:47">
      <c r="AA174" s="3"/>
      <c r="AB174" s="15"/>
      <c r="AC174" s="3"/>
      <c r="AD174" s="51"/>
      <c r="AE174" s="3"/>
      <c r="AF174" s="15"/>
      <c r="AG174" s="15"/>
      <c r="AH174" s="15"/>
      <c r="AI174" s="51"/>
      <c r="AJ174" s="15"/>
      <c r="AK174" s="3"/>
      <c r="AL174" s="3"/>
      <c r="AM174" s="51"/>
      <c r="AN174" s="51"/>
      <c r="AO174" s="51"/>
      <c r="AP174" s="51"/>
      <c r="AQ174" s="51"/>
      <c r="AR174" s="51"/>
      <c r="AS174" s="3"/>
      <c r="AT174" s="3"/>
      <c r="AU174" s="25"/>
    </row>
    <row r="175" spans="27:47">
      <c r="AA175" s="3"/>
      <c r="AB175" s="15"/>
      <c r="AC175" s="3"/>
      <c r="AD175" s="51"/>
      <c r="AE175" s="3"/>
      <c r="AF175" s="15"/>
      <c r="AG175" s="15"/>
      <c r="AH175" s="15"/>
      <c r="AI175" s="51"/>
      <c r="AJ175" s="15"/>
      <c r="AK175" s="3"/>
      <c r="AL175" s="3"/>
      <c r="AM175" s="51"/>
      <c r="AN175" s="51"/>
      <c r="AO175" s="51"/>
      <c r="AP175" s="51"/>
      <c r="AQ175" s="51"/>
      <c r="AR175" s="51"/>
      <c r="AS175" s="3"/>
      <c r="AT175" s="3"/>
      <c r="AU175" s="25"/>
    </row>
    <row r="176" spans="27:47">
      <c r="AA176" s="3"/>
      <c r="AB176" s="15"/>
      <c r="AC176" s="3"/>
      <c r="AD176" s="51"/>
      <c r="AE176" s="3"/>
      <c r="AF176" s="15"/>
      <c r="AG176" s="15"/>
      <c r="AH176" s="15"/>
      <c r="AI176" s="51"/>
      <c r="AJ176" s="15"/>
      <c r="AK176" s="3"/>
      <c r="AL176" s="3"/>
      <c r="AM176" s="51"/>
      <c r="AN176" s="51"/>
      <c r="AO176" s="51"/>
      <c r="AP176" s="51"/>
      <c r="AQ176" s="51"/>
      <c r="AR176" s="51"/>
      <c r="AS176" s="3"/>
      <c r="AT176" s="3"/>
      <c r="AU176" s="25"/>
    </row>
    <row r="177" spans="27:47">
      <c r="AA177" s="3"/>
      <c r="AB177" s="15"/>
      <c r="AC177" s="3"/>
      <c r="AD177" s="51"/>
      <c r="AE177" s="3"/>
      <c r="AF177" s="15"/>
      <c r="AG177" s="15"/>
      <c r="AH177" s="15"/>
      <c r="AI177" s="51"/>
      <c r="AJ177" s="15"/>
      <c r="AK177" s="3"/>
      <c r="AL177" s="3"/>
      <c r="AM177" s="51"/>
      <c r="AN177" s="51"/>
      <c r="AO177" s="51"/>
      <c r="AP177" s="51"/>
      <c r="AQ177" s="51"/>
      <c r="AR177" s="51"/>
      <c r="AS177" s="3"/>
      <c r="AT177" s="3"/>
      <c r="AU177" s="25"/>
    </row>
    <row r="178" spans="27:47">
      <c r="AA178" s="3"/>
      <c r="AB178" s="15"/>
      <c r="AC178" s="3"/>
      <c r="AD178" s="51"/>
      <c r="AE178" s="3"/>
      <c r="AF178" s="15"/>
      <c r="AG178" s="15"/>
      <c r="AH178" s="15"/>
      <c r="AI178" s="51"/>
      <c r="AJ178" s="15"/>
      <c r="AK178" s="3"/>
      <c r="AL178" s="3"/>
      <c r="AM178" s="51"/>
      <c r="AN178" s="51"/>
      <c r="AO178" s="51"/>
      <c r="AP178" s="51"/>
      <c r="AQ178" s="51"/>
      <c r="AR178" s="51"/>
      <c r="AS178" s="3"/>
      <c r="AT178" s="3"/>
      <c r="AU178" s="25"/>
    </row>
    <row r="179" spans="27:47">
      <c r="AA179" s="3"/>
      <c r="AB179" s="15"/>
      <c r="AC179" s="3"/>
      <c r="AD179" s="51"/>
      <c r="AE179" s="3"/>
      <c r="AF179" s="15"/>
      <c r="AG179" s="15"/>
      <c r="AH179" s="15"/>
      <c r="AI179" s="51"/>
      <c r="AJ179" s="15"/>
      <c r="AK179" s="3"/>
      <c r="AL179" s="3"/>
      <c r="AM179" s="51"/>
      <c r="AN179" s="51"/>
      <c r="AO179" s="51"/>
      <c r="AP179" s="51"/>
      <c r="AQ179" s="51"/>
      <c r="AR179" s="51"/>
      <c r="AS179" s="3"/>
      <c r="AT179" s="3"/>
      <c r="AU179" s="25"/>
    </row>
    <row r="180" spans="27:47">
      <c r="AA180" s="3"/>
      <c r="AB180" s="15"/>
      <c r="AC180" s="3"/>
      <c r="AD180" s="51"/>
      <c r="AE180" s="3"/>
      <c r="AF180" s="15"/>
      <c r="AG180" s="15"/>
      <c r="AH180" s="15"/>
      <c r="AI180" s="51"/>
      <c r="AJ180" s="15"/>
      <c r="AK180" s="3"/>
      <c r="AL180" s="3"/>
      <c r="AM180" s="51"/>
      <c r="AN180" s="51"/>
      <c r="AO180" s="51"/>
      <c r="AP180" s="51"/>
      <c r="AQ180" s="51"/>
      <c r="AR180" s="51"/>
      <c r="AS180" s="3"/>
      <c r="AT180" s="3"/>
      <c r="AU180" s="25"/>
    </row>
    <row r="181" spans="27:47">
      <c r="AA181" s="3"/>
      <c r="AB181" s="15"/>
      <c r="AC181" s="3"/>
      <c r="AD181" s="51"/>
      <c r="AE181" s="3"/>
      <c r="AF181" s="15"/>
      <c r="AG181" s="15"/>
      <c r="AH181" s="15"/>
      <c r="AI181" s="51"/>
      <c r="AJ181" s="15"/>
      <c r="AK181" s="3"/>
      <c r="AL181" s="3"/>
      <c r="AM181" s="51"/>
      <c r="AN181" s="51"/>
      <c r="AO181" s="51"/>
      <c r="AP181" s="51"/>
      <c r="AQ181" s="51"/>
      <c r="AR181" s="51"/>
      <c r="AS181" s="3"/>
      <c r="AT181" s="3"/>
      <c r="AU181" s="25"/>
    </row>
    <row r="182" spans="27:47">
      <c r="AA182" s="3"/>
      <c r="AB182" s="15"/>
      <c r="AC182" s="3"/>
      <c r="AD182" s="51"/>
      <c r="AE182" s="3"/>
      <c r="AF182" s="15"/>
      <c r="AG182" s="15"/>
      <c r="AH182" s="15"/>
      <c r="AI182" s="51"/>
      <c r="AJ182" s="15"/>
      <c r="AK182" s="3"/>
      <c r="AL182" s="3"/>
      <c r="AM182" s="51"/>
      <c r="AN182" s="51"/>
      <c r="AO182" s="51"/>
      <c r="AP182" s="51"/>
      <c r="AQ182" s="51"/>
      <c r="AR182" s="51"/>
      <c r="AS182" s="3"/>
      <c r="AT182" s="3"/>
      <c r="AU182" s="25"/>
    </row>
    <row r="183" spans="27:47">
      <c r="AA183" s="3"/>
      <c r="AB183" s="15"/>
      <c r="AC183" s="3"/>
      <c r="AD183" s="51"/>
      <c r="AE183" s="3"/>
      <c r="AF183" s="15"/>
      <c r="AG183" s="15"/>
      <c r="AH183" s="15"/>
      <c r="AI183" s="51"/>
      <c r="AJ183" s="15"/>
      <c r="AK183" s="3"/>
      <c r="AL183" s="3"/>
      <c r="AM183" s="51"/>
      <c r="AN183" s="51"/>
      <c r="AO183" s="51"/>
      <c r="AP183" s="51"/>
      <c r="AQ183" s="51"/>
      <c r="AR183" s="51"/>
      <c r="AS183" s="3"/>
      <c r="AT183" s="3"/>
      <c r="AU183" s="25"/>
    </row>
    <row r="184" spans="27:47">
      <c r="AA184" s="3"/>
      <c r="AB184" s="15"/>
      <c r="AC184" s="3"/>
      <c r="AD184" s="51"/>
      <c r="AE184" s="3"/>
      <c r="AF184" s="15"/>
      <c r="AG184" s="15"/>
      <c r="AH184" s="15"/>
      <c r="AI184" s="51"/>
      <c r="AJ184" s="15"/>
      <c r="AK184" s="3"/>
      <c r="AL184" s="3"/>
      <c r="AM184" s="51"/>
      <c r="AN184" s="51"/>
      <c r="AO184" s="51"/>
      <c r="AP184" s="51"/>
      <c r="AQ184" s="51"/>
      <c r="AR184" s="51"/>
      <c r="AS184" s="3"/>
      <c r="AT184" s="3"/>
      <c r="AU184" s="25"/>
    </row>
    <row r="185" spans="27:47">
      <c r="AA185" s="3"/>
      <c r="AB185" s="15"/>
      <c r="AC185" s="3"/>
      <c r="AD185" s="51"/>
      <c r="AE185" s="3"/>
      <c r="AF185" s="15"/>
      <c r="AG185" s="15"/>
      <c r="AH185" s="15"/>
      <c r="AI185" s="51"/>
      <c r="AJ185" s="15"/>
      <c r="AK185" s="3"/>
      <c r="AL185" s="3"/>
      <c r="AM185" s="51"/>
      <c r="AN185" s="51"/>
      <c r="AO185" s="51"/>
      <c r="AP185" s="51"/>
      <c r="AQ185" s="51"/>
      <c r="AR185" s="51"/>
      <c r="AS185" s="3"/>
      <c r="AT185" s="3"/>
      <c r="AU185" s="25"/>
    </row>
    <row r="186" spans="27:47">
      <c r="AA186" s="3"/>
      <c r="AB186" s="15"/>
      <c r="AC186" s="3"/>
      <c r="AD186" s="51"/>
      <c r="AE186" s="3"/>
      <c r="AF186" s="15"/>
      <c r="AG186" s="15"/>
      <c r="AH186" s="15"/>
      <c r="AI186" s="51"/>
      <c r="AJ186" s="15"/>
      <c r="AK186" s="3"/>
      <c r="AL186" s="3"/>
      <c r="AM186" s="51"/>
      <c r="AN186" s="51"/>
      <c r="AO186" s="51"/>
      <c r="AP186" s="51"/>
      <c r="AQ186" s="51"/>
      <c r="AR186" s="51"/>
      <c r="AS186" s="3"/>
      <c r="AT186" s="3"/>
      <c r="AU186" s="25"/>
    </row>
    <row r="187" spans="27:47">
      <c r="AA187" s="3"/>
      <c r="AB187" s="15"/>
      <c r="AC187" s="3"/>
      <c r="AD187" s="51"/>
      <c r="AE187" s="3"/>
      <c r="AF187" s="15"/>
      <c r="AG187" s="15"/>
      <c r="AH187" s="15"/>
      <c r="AI187" s="51"/>
      <c r="AJ187" s="15"/>
      <c r="AK187" s="3"/>
      <c r="AL187" s="3"/>
      <c r="AM187" s="51"/>
      <c r="AN187" s="51"/>
      <c r="AO187" s="51"/>
      <c r="AP187" s="51"/>
      <c r="AQ187" s="51"/>
      <c r="AR187" s="51"/>
      <c r="AS187" s="3"/>
      <c r="AT187" s="3"/>
      <c r="AU187" s="25"/>
    </row>
    <row r="188" spans="27:47">
      <c r="AA188" s="3"/>
      <c r="AB188" s="15"/>
      <c r="AC188" s="3"/>
      <c r="AD188" s="51"/>
      <c r="AE188" s="3"/>
      <c r="AF188" s="15"/>
      <c r="AG188" s="15"/>
      <c r="AH188" s="15"/>
      <c r="AI188" s="51"/>
      <c r="AJ188" s="15"/>
      <c r="AK188" s="3"/>
      <c r="AL188" s="3"/>
      <c r="AM188" s="51"/>
      <c r="AN188" s="51"/>
      <c r="AO188" s="51"/>
      <c r="AP188" s="51"/>
      <c r="AQ188" s="51"/>
      <c r="AR188" s="51"/>
      <c r="AS188" s="3"/>
      <c r="AT188" s="3"/>
      <c r="AU188" s="25"/>
    </row>
    <row r="189" spans="27:47">
      <c r="AA189" s="3"/>
      <c r="AB189" s="15"/>
      <c r="AC189" s="3"/>
      <c r="AD189" s="51"/>
      <c r="AE189" s="3"/>
      <c r="AF189" s="15"/>
      <c r="AG189" s="15"/>
      <c r="AH189" s="15"/>
      <c r="AI189" s="51"/>
      <c r="AJ189" s="15"/>
      <c r="AK189" s="3"/>
      <c r="AL189" s="3"/>
      <c r="AM189" s="51"/>
      <c r="AN189" s="51"/>
      <c r="AO189" s="51"/>
      <c r="AP189" s="51"/>
      <c r="AQ189" s="51"/>
      <c r="AR189" s="51"/>
      <c r="AS189" s="3"/>
      <c r="AT189" s="3"/>
      <c r="AU189" s="25"/>
    </row>
    <row r="190" spans="27:47">
      <c r="AA190" s="3"/>
      <c r="AB190" s="15"/>
      <c r="AC190" s="3"/>
      <c r="AD190" s="51"/>
      <c r="AE190" s="3"/>
      <c r="AF190" s="15"/>
      <c r="AG190" s="15"/>
      <c r="AH190" s="15"/>
      <c r="AI190" s="51"/>
      <c r="AJ190" s="15"/>
      <c r="AK190" s="3"/>
      <c r="AL190" s="3"/>
      <c r="AM190" s="51"/>
      <c r="AN190" s="51"/>
      <c r="AO190" s="51"/>
      <c r="AP190" s="51"/>
      <c r="AQ190" s="51"/>
      <c r="AR190" s="51"/>
      <c r="AS190" s="3"/>
      <c r="AT190" s="3"/>
      <c r="AU190" s="25"/>
    </row>
    <row r="191" spans="27:47">
      <c r="AA191" s="3"/>
      <c r="AB191" s="15"/>
      <c r="AC191" s="3"/>
      <c r="AD191" s="51"/>
      <c r="AE191" s="3"/>
      <c r="AF191" s="15"/>
      <c r="AG191" s="15"/>
      <c r="AH191" s="15"/>
      <c r="AI191" s="51"/>
      <c r="AJ191" s="15"/>
      <c r="AK191" s="3"/>
      <c r="AL191" s="3"/>
      <c r="AM191" s="51"/>
      <c r="AN191" s="51"/>
      <c r="AO191" s="51"/>
      <c r="AP191" s="51"/>
      <c r="AQ191" s="51"/>
      <c r="AR191" s="51"/>
      <c r="AS191" s="3"/>
      <c r="AT191" s="3"/>
      <c r="AU191" s="25"/>
    </row>
    <row r="192" spans="27:47">
      <c r="AA192" s="3"/>
      <c r="AB192" s="15"/>
      <c r="AC192" s="3"/>
      <c r="AD192" s="51"/>
      <c r="AE192" s="3"/>
      <c r="AF192" s="15"/>
      <c r="AG192" s="15"/>
      <c r="AH192" s="15"/>
      <c r="AI192" s="51"/>
      <c r="AJ192" s="15"/>
      <c r="AK192" s="3"/>
      <c r="AL192" s="3"/>
      <c r="AM192" s="51"/>
      <c r="AN192" s="51"/>
      <c r="AO192" s="51"/>
      <c r="AP192" s="51"/>
      <c r="AQ192" s="51"/>
      <c r="AR192" s="51"/>
      <c r="AS192" s="3"/>
      <c r="AT192" s="3"/>
      <c r="AU192" s="25"/>
    </row>
    <row r="193" spans="27:47">
      <c r="AA193" s="3"/>
      <c r="AB193" s="15"/>
      <c r="AC193" s="3"/>
      <c r="AD193" s="51"/>
      <c r="AE193" s="3"/>
      <c r="AF193" s="15"/>
      <c r="AG193" s="15"/>
      <c r="AH193" s="15"/>
      <c r="AI193" s="51"/>
      <c r="AJ193" s="15"/>
      <c r="AK193" s="3"/>
      <c r="AL193" s="3"/>
      <c r="AM193" s="51"/>
      <c r="AN193" s="51"/>
      <c r="AO193" s="51"/>
      <c r="AP193" s="51"/>
      <c r="AQ193" s="51"/>
      <c r="AR193" s="51"/>
      <c r="AS193" s="3"/>
      <c r="AT193" s="3"/>
      <c r="AU193" s="25"/>
    </row>
    <row r="194" spans="27:47">
      <c r="AA194" s="3"/>
      <c r="AB194" s="15"/>
      <c r="AC194" s="3"/>
      <c r="AD194" s="51"/>
      <c r="AE194" s="3"/>
      <c r="AF194" s="15"/>
      <c r="AG194" s="15"/>
      <c r="AH194" s="15"/>
      <c r="AI194" s="51"/>
      <c r="AJ194" s="15"/>
      <c r="AK194" s="3"/>
      <c r="AL194" s="3"/>
      <c r="AM194" s="51"/>
      <c r="AN194" s="51"/>
      <c r="AO194" s="51"/>
      <c r="AP194" s="51"/>
      <c r="AQ194" s="51"/>
      <c r="AR194" s="51"/>
      <c r="AS194" s="3"/>
      <c r="AT194" s="3"/>
      <c r="AU194" s="25"/>
    </row>
    <row r="195" spans="27:47">
      <c r="AA195" s="3"/>
      <c r="AB195" s="15"/>
      <c r="AC195" s="3"/>
      <c r="AD195" s="51"/>
      <c r="AE195" s="3"/>
      <c r="AF195" s="15"/>
      <c r="AG195" s="15"/>
      <c r="AH195" s="15"/>
      <c r="AI195" s="51"/>
      <c r="AJ195" s="15"/>
      <c r="AK195" s="3"/>
      <c r="AL195" s="3"/>
      <c r="AM195" s="51"/>
      <c r="AN195" s="51"/>
      <c r="AO195" s="51"/>
      <c r="AP195" s="51"/>
      <c r="AQ195" s="51"/>
      <c r="AR195" s="51"/>
      <c r="AS195" s="3"/>
      <c r="AT195" s="3"/>
      <c r="AU195" s="25"/>
    </row>
    <row r="196" spans="27:47">
      <c r="AA196" s="3"/>
      <c r="AB196" s="15"/>
      <c r="AC196" s="3"/>
      <c r="AD196" s="51"/>
      <c r="AE196" s="3"/>
      <c r="AF196" s="15"/>
      <c r="AG196" s="15"/>
      <c r="AH196" s="15"/>
      <c r="AI196" s="51"/>
      <c r="AJ196" s="15"/>
      <c r="AK196" s="3"/>
      <c r="AL196" s="3"/>
      <c r="AM196" s="51"/>
      <c r="AN196" s="51"/>
      <c r="AO196" s="51"/>
      <c r="AP196" s="51"/>
      <c r="AQ196" s="51"/>
      <c r="AR196" s="51"/>
      <c r="AS196" s="3"/>
      <c r="AT196" s="3"/>
      <c r="AU196" s="25"/>
    </row>
    <row r="197" spans="27:47">
      <c r="AA197" s="3"/>
      <c r="AB197" s="15"/>
      <c r="AC197" s="3"/>
      <c r="AD197" s="51"/>
      <c r="AE197" s="3"/>
      <c r="AF197" s="15"/>
      <c r="AG197" s="15"/>
      <c r="AH197" s="15"/>
      <c r="AI197" s="51"/>
      <c r="AJ197" s="15"/>
      <c r="AK197" s="3"/>
      <c r="AL197" s="3"/>
      <c r="AM197" s="51"/>
      <c r="AN197" s="51"/>
      <c r="AO197" s="51"/>
      <c r="AP197" s="51"/>
      <c r="AQ197" s="51"/>
      <c r="AR197" s="51"/>
      <c r="AS197" s="3"/>
      <c r="AT197" s="3"/>
      <c r="AU197" s="25"/>
    </row>
    <row r="198" spans="27:47">
      <c r="AA198" s="3"/>
      <c r="AB198" s="15"/>
      <c r="AC198" s="3"/>
      <c r="AD198" s="51"/>
      <c r="AE198" s="3"/>
      <c r="AF198" s="15"/>
      <c r="AG198" s="15"/>
      <c r="AH198" s="15"/>
      <c r="AI198" s="51"/>
      <c r="AJ198" s="15"/>
      <c r="AK198" s="3"/>
      <c r="AL198" s="3"/>
      <c r="AM198" s="51"/>
      <c r="AN198" s="51"/>
      <c r="AO198" s="51"/>
      <c r="AP198" s="51"/>
      <c r="AQ198" s="51"/>
      <c r="AR198" s="51"/>
      <c r="AS198" s="3"/>
      <c r="AT198" s="3"/>
      <c r="AU198" s="25"/>
    </row>
    <row r="199" spans="27:47">
      <c r="AA199" s="3"/>
      <c r="AB199" s="15"/>
      <c r="AC199" s="3"/>
      <c r="AD199" s="51"/>
      <c r="AE199" s="3"/>
      <c r="AF199" s="15"/>
      <c r="AG199" s="15"/>
      <c r="AH199" s="15"/>
      <c r="AI199" s="51"/>
      <c r="AJ199" s="15"/>
      <c r="AK199" s="3"/>
      <c r="AL199" s="3"/>
      <c r="AM199" s="51"/>
      <c r="AN199" s="51"/>
      <c r="AO199" s="51"/>
      <c r="AP199" s="51"/>
      <c r="AQ199" s="51"/>
      <c r="AR199" s="51"/>
      <c r="AS199" s="3"/>
      <c r="AT199" s="3"/>
      <c r="AU199" s="25"/>
    </row>
    <row r="200" spans="27:47">
      <c r="AA200" s="3"/>
      <c r="AB200" s="15"/>
      <c r="AC200" s="3"/>
      <c r="AD200" s="51"/>
      <c r="AE200" s="3"/>
      <c r="AF200" s="15"/>
      <c r="AG200" s="15"/>
      <c r="AH200" s="15"/>
      <c r="AI200" s="51"/>
      <c r="AJ200" s="15"/>
      <c r="AK200" s="3"/>
      <c r="AL200" s="3"/>
      <c r="AM200" s="51"/>
      <c r="AN200" s="51"/>
      <c r="AO200" s="51"/>
      <c r="AP200" s="51"/>
      <c r="AQ200" s="51"/>
      <c r="AR200" s="51"/>
      <c r="AS200" s="3"/>
      <c r="AT200" s="3"/>
      <c r="AU200" s="25"/>
    </row>
    <row r="201" spans="27:47">
      <c r="AA201" s="3"/>
      <c r="AB201" s="15"/>
      <c r="AC201" s="3"/>
      <c r="AD201" s="51"/>
      <c r="AE201" s="3"/>
      <c r="AF201" s="15"/>
      <c r="AG201" s="15"/>
      <c r="AH201" s="15"/>
      <c r="AI201" s="51"/>
      <c r="AJ201" s="15"/>
      <c r="AK201" s="3"/>
      <c r="AL201" s="3"/>
      <c r="AM201" s="51"/>
      <c r="AN201" s="51"/>
      <c r="AO201" s="51"/>
      <c r="AP201" s="51"/>
      <c r="AQ201" s="51"/>
      <c r="AR201" s="51"/>
      <c r="AS201" s="3"/>
      <c r="AT201" s="3"/>
      <c r="AU201" s="25"/>
    </row>
    <row r="202" spans="27:47">
      <c r="AA202" s="3"/>
      <c r="AB202" s="15"/>
      <c r="AC202" s="3"/>
      <c r="AD202" s="51"/>
      <c r="AE202" s="3"/>
      <c r="AF202" s="15"/>
      <c r="AG202" s="15"/>
      <c r="AH202" s="15"/>
      <c r="AI202" s="51"/>
      <c r="AJ202" s="15"/>
      <c r="AK202" s="3"/>
      <c r="AL202" s="3"/>
      <c r="AM202" s="51"/>
      <c r="AN202" s="51"/>
      <c r="AO202" s="51"/>
      <c r="AP202" s="51"/>
      <c r="AQ202" s="51"/>
      <c r="AR202" s="51"/>
      <c r="AS202" s="3"/>
      <c r="AT202" s="3"/>
      <c r="AU202" s="25"/>
    </row>
    <row r="203" spans="27:47">
      <c r="AA203" s="3"/>
      <c r="AB203" s="15"/>
      <c r="AC203" s="3"/>
      <c r="AD203" s="51"/>
      <c r="AE203" s="3"/>
      <c r="AF203" s="15"/>
      <c r="AG203" s="15"/>
      <c r="AH203" s="15"/>
      <c r="AI203" s="51"/>
      <c r="AJ203" s="15"/>
      <c r="AK203" s="3"/>
      <c r="AL203" s="3"/>
      <c r="AM203" s="51"/>
      <c r="AN203" s="51"/>
      <c r="AO203" s="51"/>
      <c r="AP203" s="51"/>
      <c r="AQ203" s="51"/>
      <c r="AR203" s="51"/>
      <c r="AS203" s="3"/>
      <c r="AT203" s="3"/>
      <c r="AU203" s="25"/>
    </row>
    <row r="204" spans="27:47">
      <c r="AA204" s="3"/>
      <c r="AB204" s="15"/>
      <c r="AC204" s="3"/>
      <c r="AD204" s="51"/>
      <c r="AE204" s="3"/>
      <c r="AF204" s="15"/>
      <c r="AG204" s="15"/>
      <c r="AH204" s="15"/>
      <c r="AI204" s="51"/>
      <c r="AJ204" s="15"/>
      <c r="AK204" s="3"/>
      <c r="AL204" s="3"/>
      <c r="AM204" s="51"/>
      <c r="AN204" s="51"/>
      <c r="AO204" s="51"/>
      <c r="AP204" s="51"/>
      <c r="AQ204" s="51"/>
      <c r="AR204" s="51"/>
      <c r="AS204" s="3"/>
      <c r="AT204" s="3"/>
      <c r="AU204" s="25"/>
    </row>
    <row r="205" spans="27:47">
      <c r="AA205" s="3"/>
      <c r="AB205" s="15"/>
      <c r="AC205" s="3"/>
      <c r="AD205" s="51"/>
      <c r="AE205" s="3"/>
      <c r="AF205" s="15"/>
      <c r="AG205" s="15"/>
      <c r="AH205" s="15"/>
      <c r="AI205" s="51"/>
      <c r="AJ205" s="15"/>
      <c r="AK205" s="3"/>
      <c r="AL205" s="3"/>
      <c r="AM205" s="51"/>
      <c r="AN205" s="51"/>
      <c r="AO205" s="51"/>
      <c r="AP205" s="51"/>
      <c r="AQ205" s="51"/>
      <c r="AR205" s="51"/>
      <c r="AS205" s="3"/>
      <c r="AT205" s="3"/>
      <c r="AU205" s="25"/>
    </row>
    <row r="206" spans="27:47">
      <c r="AA206" s="3"/>
      <c r="AB206" s="15"/>
      <c r="AC206" s="3"/>
      <c r="AD206" s="51"/>
      <c r="AE206" s="3"/>
      <c r="AF206" s="15"/>
      <c r="AG206" s="15"/>
      <c r="AH206" s="15"/>
      <c r="AI206" s="51"/>
      <c r="AJ206" s="15"/>
      <c r="AK206" s="3"/>
      <c r="AL206" s="3"/>
      <c r="AM206" s="51"/>
      <c r="AN206" s="51"/>
      <c r="AO206" s="51"/>
      <c r="AP206" s="51"/>
      <c r="AQ206" s="51"/>
      <c r="AR206" s="51"/>
      <c r="AS206" s="3"/>
      <c r="AT206" s="3"/>
      <c r="AU206" s="25"/>
    </row>
    <row r="207" spans="27:47">
      <c r="AA207" s="3"/>
      <c r="AB207" s="15"/>
      <c r="AC207" s="3"/>
      <c r="AD207" s="51"/>
      <c r="AE207" s="3"/>
      <c r="AF207" s="15"/>
      <c r="AG207" s="15"/>
      <c r="AH207" s="15"/>
      <c r="AI207" s="51"/>
      <c r="AJ207" s="15"/>
      <c r="AK207" s="3"/>
      <c r="AL207" s="3"/>
      <c r="AM207" s="51"/>
      <c r="AN207" s="51"/>
      <c r="AO207" s="51"/>
      <c r="AP207" s="51"/>
      <c r="AQ207" s="51"/>
      <c r="AR207" s="51"/>
      <c r="AS207" s="3"/>
      <c r="AT207" s="3"/>
      <c r="AU207" s="25"/>
    </row>
    <row r="208" spans="27:47">
      <c r="AA208" s="3"/>
      <c r="AB208" s="15"/>
      <c r="AC208" s="3"/>
      <c r="AD208" s="51"/>
      <c r="AE208" s="3"/>
      <c r="AF208" s="15"/>
      <c r="AG208" s="15"/>
      <c r="AH208" s="15"/>
      <c r="AI208" s="51"/>
      <c r="AJ208" s="15"/>
      <c r="AK208" s="3"/>
      <c r="AL208" s="3"/>
      <c r="AM208" s="51"/>
      <c r="AN208" s="51"/>
      <c r="AO208" s="51"/>
      <c r="AP208" s="51"/>
      <c r="AQ208" s="51"/>
      <c r="AR208" s="51"/>
      <c r="AS208" s="3"/>
      <c r="AT208" s="3"/>
      <c r="AU208" s="25"/>
    </row>
    <row r="209" spans="19:47">
      <c r="AA209" s="3"/>
      <c r="AB209" s="15"/>
      <c r="AC209" s="3"/>
      <c r="AD209" s="51"/>
      <c r="AE209" s="3"/>
      <c r="AF209" s="15"/>
      <c r="AG209" s="15"/>
      <c r="AH209" s="15"/>
      <c r="AI209" s="51"/>
      <c r="AJ209" s="15"/>
      <c r="AK209" s="3"/>
      <c r="AL209" s="3"/>
      <c r="AM209" s="51"/>
      <c r="AN209" s="51"/>
      <c r="AO209" s="51"/>
      <c r="AP209" s="51"/>
      <c r="AQ209" s="51"/>
      <c r="AR209" s="51"/>
      <c r="AS209" s="3"/>
      <c r="AT209" s="3"/>
      <c r="AU209" s="25"/>
    </row>
    <row r="210" spans="19:47">
      <c r="AA210" s="3"/>
      <c r="AB210" s="15"/>
      <c r="AC210" s="3"/>
      <c r="AD210" s="51"/>
      <c r="AE210" s="3"/>
      <c r="AF210" s="15"/>
      <c r="AG210" s="15"/>
      <c r="AH210" s="15"/>
      <c r="AI210" s="51"/>
      <c r="AJ210" s="15"/>
      <c r="AK210" s="3"/>
      <c r="AL210" s="3"/>
      <c r="AM210" s="51"/>
      <c r="AN210" s="51"/>
      <c r="AO210" s="51"/>
      <c r="AP210" s="51"/>
      <c r="AQ210" s="51"/>
      <c r="AR210" s="51"/>
      <c r="AS210" s="3"/>
      <c r="AT210" s="3"/>
      <c r="AU210" s="25"/>
    </row>
    <row r="211" spans="19:47">
      <c r="S211" s="3" t="s">
        <v>597</v>
      </c>
      <c r="AA211" s="3"/>
      <c r="AB211" s="15"/>
      <c r="AC211" s="3"/>
      <c r="AD211" s="51"/>
      <c r="AE211" s="3"/>
      <c r="AF211" s="15"/>
      <c r="AG211" s="15"/>
      <c r="AH211" s="15"/>
      <c r="AI211" s="51"/>
      <c r="AJ211" s="15"/>
      <c r="AK211" s="3"/>
      <c r="AL211" s="3"/>
      <c r="AM211" s="51"/>
      <c r="AN211" s="51"/>
      <c r="AO211" s="51"/>
      <c r="AP211" s="51"/>
      <c r="AQ211" s="51"/>
      <c r="AR211" s="51"/>
      <c r="AS211" s="3"/>
      <c r="AT211" s="3"/>
      <c r="AU211" s="25"/>
    </row>
    <row r="212" spans="19:47">
      <c r="AA212" s="3"/>
      <c r="AB212" s="15"/>
      <c r="AC212" s="3"/>
      <c r="AD212" s="51"/>
      <c r="AE212" s="3"/>
      <c r="AF212" s="15"/>
      <c r="AG212" s="15"/>
      <c r="AH212" s="15"/>
      <c r="AI212" s="51"/>
      <c r="AJ212" s="15"/>
      <c r="AK212" s="3"/>
      <c r="AL212" s="3"/>
      <c r="AM212" s="51"/>
      <c r="AN212" s="51"/>
      <c r="AO212" s="51"/>
      <c r="AP212" s="51"/>
      <c r="AQ212" s="51"/>
      <c r="AR212" s="51"/>
      <c r="AS212" s="3"/>
      <c r="AT212" s="3"/>
      <c r="AU212" s="25"/>
    </row>
    <row r="213" spans="19:47">
      <c r="AA213" s="3"/>
      <c r="AB213" s="15"/>
      <c r="AC213" s="3"/>
      <c r="AD213" s="51"/>
      <c r="AE213" s="3"/>
      <c r="AF213" s="15"/>
      <c r="AG213" s="15"/>
      <c r="AH213" s="15"/>
      <c r="AI213" s="51"/>
      <c r="AJ213" s="15"/>
      <c r="AK213" s="3"/>
      <c r="AL213" s="3"/>
      <c r="AM213" s="51"/>
      <c r="AN213" s="51"/>
      <c r="AO213" s="51"/>
      <c r="AP213" s="51"/>
      <c r="AQ213" s="51"/>
      <c r="AR213" s="51"/>
      <c r="AS213" s="3"/>
      <c r="AT213" s="3"/>
      <c r="AU213" s="25"/>
    </row>
    <row r="214" spans="19:47">
      <c r="AA214" s="3"/>
      <c r="AB214" s="15"/>
      <c r="AC214" s="3"/>
      <c r="AD214" s="51"/>
      <c r="AE214" s="3"/>
      <c r="AF214" s="15"/>
      <c r="AG214" s="15"/>
      <c r="AH214" s="15"/>
      <c r="AI214" s="51"/>
      <c r="AJ214" s="15"/>
      <c r="AK214" s="3"/>
      <c r="AL214" s="3"/>
      <c r="AM214" s="51"/>
      <c r="AN214" s="51"/>
      <c r="AO214" s="51"/>
      <c r="AP214" s="51"/>
      <c r="AQ214" s="51"/>
      <c r="AR214" s="51"/>
      <c r="AS214" s="3"/>
      <c r="AT214" s="3"/>
      <c r="AU214" s="25"/>
    </row>
    <row r="215" spans="19:47">
      <c r="AA215" s="3"/>
      <c r="AB215" s="15"/>
      <c r="AC215" s="3"/>
      <c r="AD215" s="51"/>
      <c r="AE215" s="3"/>
      <c r="AF215" s="15"/>
      <c r="AG215" s="15"/>
      <c r="AH215" s="15"/>
      <c r="AI215" s="51"/>
      <c r="AJ215" s="15"/>
      <c r="AK215" s="3"/>
      <c r="AL215" s="3"/>
      <c r="AM215" s="51"/>
      <c r="AN215" s="51"/>
      <c r="AO215" s="51"/>
      <c r="AP215" s="51"/>
      <c r="AQ215" s="51"/>
      <c r="AR215" s="51"/>
      <c r="AS215" s="3"/>
      <c r="AT215" s="3"/>
      <c r="AU215" s="25"/>
    </row>
    <row r="216" spans="19:47">
      <c r="AA216" s="3"/>
      <c r="AB216" s="15"/>
      <c r="AC216" s="3"/>
      <c r="AD216" s="51"/>
      <c r="AE216" s="3"/>
      <c r="AF216" s="15"/>
      <c r="AG216" s="15"/>
      <c r="AH216" s="15"/>
      <c r="AI216" s="51"/>
      <c r="AJ216" s="15"/>
      <c r="AK216" s="3"/>
      <c r="AL216" s="3"/>
      <c r="AM216" s="51"/>
      <c r="AN216" s="51"/>
      <c r="AO216" s="51"/>
      <c r="AP216" s="51"/>
      <c r="AQ216" s="51"/>
      <c r="AR216" s="51"/>
      <c r="AS216" s="3"/>
      <c r="AT216" s="3"/>
      <c r="AU216" s="25"/>
    </row>
    <row r="217" spans="19:47">
      <c r="AA217" s="3"/>
      <c r="AB217" s="15"/>
      <c r="AC217" s="3"/>
      <c r="AD217" s="51"/>
      <c r="AE217" s="3"/>
      <c r="AF217" s="15"/>
      <c r="AG217" s="15"/>
      <c r="AH217" s="15"/>
      <c r="AI217" s="51"/>
      <c r="AJ217" s="15"/>
      <c r="AK217" s="3"/>
      <c r="AL217" s="3"/>
      <c r="AM217" s="51"/>
      <c r="AN217" s="51"/>
      <c r="AO217" s="51"/>
      <c r="AP217" s="51"/>
      <c r="AQ217" s="51"/>
      <c r="AR217" s="51"/>
      <c r="AS217" s="3"/>
      <c r="AT217" s="3"/>
      <c r="AU217" s="25"/>
    </row>
    <row r="218" spans="19:47">
      <c r="AA218" s="3"/>
      <c r="AB218" s="15"/>
      <c r="AC218" s="3"/>
      <c r="AD218" s="51"/>
      <c r="AE218" s="3"/>
      <c r="AF218" s="15"/>
      <c r="AG218" s="15"/>
      <c r="AH218" s="15"/>
      <c r="AI218" s="51"/>
      <c r="AJ218" s="15"/>
      <c r="AK218" s="3"/>
      <c r="AL218" s="3"/>
      <c r="AM218" s="51"/>
      <c r="AN218" s="51"/>
      <c r="AO218" s="51"/>
      <c r="AP218" s="51"/>
      <c r="AQ218" s="51"/>
      <c r="AR218" s="51"/>
      <c r="AS218" s="3"/>
      <c r="AT218" s="3"/>
      <c r="AU218" s="25"/>
    </row>
    <row r="219" spans="19:47">
      <c r="AA219" s="3"/>
      <c r="AB219" s="15"/>
      <c r="AC219" s="3"/>
      <c r="AD219" s="51"/>
      <c r="AE219" s="3"/>
      <c r="AF219" s="15"/>
      <c r="AG219" s="15"/>
      <c r="AH219" s="15"/>
      <c r="AI219" s="51"/>
      <c r="AJ219" s="15"/>
      <c r="AK219" s="3"/>
      <c r="AL219" s="3"/>
      <c r="AM219" s="51"/>
      <c r="AN219" s="51"/>
      <c r="AO219" s="51"/>
      <c r="AP219" s="51"/>
      <c r="AQ219" s="51"/>
      <c r="AR219" s="51"/>
      <c r="AS219" s="3"/>
      <c r="AT219" s="3"/>
      <c r="AU219" s="25"/>
    </row>
    <row r="220" spans="19:47">
      <c r="AA220" s="3"/>
      <c r="AB220" s="15"/>
      <c r="AC220" s="3"/>
      <c r="AD220" s="51"/>
      <c r="AE220" s="3"/>
      <c r="AF220" s="15"/>
      <c r="AG220" s="15"/>
      <c r="AH220" s="15"/>
      <c r="AI220" s="51"/>
      <c r="AJ220" s="15"/>
      <c r="AK220" s="3"/>
      <c r="AL220" s="3"/>
      <c r="AM220" s="51"/>
      <c r="AN220" s="51"/>
      <c r="AO220" s="51"/>
      <c r="AP220" s="51"/>
      <c r="AQ220" s="51"/>
      <c r="AR220" s="51"/>
      <c r="AS220" s="3"/>
      <c r="AT220" s="3"/>
      <c r="AU220" s="25"/>
    </row>
    <row r="221" spans="19:47">
      <c r="AA221" s="3"/>
      <c r="AB221" s="15"/>
      <c r="AC221" s="3"/>
      <c r="AD221" s="51"/>
      <c r="AE221" s="3"/>
      <c r="AF221" s="15"/>
      <c r="AG221" s="15"/>
      <c r="AH221" s="15"/>
      <c r="AI221" s="51"/>
      <c r="AJ221" s="15"/>
      <c r="AK221" s="3"/>
      <c r="AL221" s="3"/>
      <c r="AM221" s="51"/>
      <c r="AN221" s="51"/>
      <c r="AO221" s="51"/>
      <c r="AP221" s="51"/>
      <c r="AQ221" s="51"/>
      <c r="AR221" s="51"/>
      <c r="AS221" s="3"/>
      <c r="AT221" s="3"/>
      <c r="AU221" s="25"/>
    </row>
    <row r="222" spans="19:47">
      <c r="AA222" s="3"/>
      <c r="AB222" s="15"/>
      <c r="AC222" s="3"/>
      <c r="AD222" s="51"/>
      <c r="AE222" s="3"/>
      <c r="AF222" s="15"/>
      <c r="AG222" s="15"/>
      <c r="AH222" s="15"/>
      <c r="AI222" s="51"/>
      <c r="AJ222" s="15"/>
      <c r="AK222" s="3"/>
      <c r="AL222" s="3"/>
      <c r="AM222" s="51"/>
      <c r="AN222" s="51"/>
      <c r="AO222" s="51"/>
      <c r="AP222" s="51"/>
      <c r="AQ222" s="51"/>
      <c r="AR222" s="51"/>
      <c r="AS222" s="3"/>
      <c r="AT222" s="3"/>
      <c r="AU222" s="25"/>
    </row>
    <row r="223" spans="19:47">
      <c r="AA223" s="3"/>
      <c r="AB223" s="15"/>
      <c r="AC223" s="3"/>
      <c r="AD223" s="51"/>
      <c r="AE223" s="3"/>
      <c r="AF223" s="15"/>
      <c r="AG223" s="15"/>
      <c r="AH223" s="15"/>
      <c r="AI223" s="51"/>
      <c r="AJ223" s="15"/>
      <c r="AK223" s="3"/>
      <c r="AL223" s="3"/>
      <c r="AM223" s="51"/>
      <c r="AN223" s="51"/>
      <c r="AO223" s="51"/>
      <c r="AP223" s="51"/>
      <c r="AQ223" s="51"/>
      <c r="AR223" s="51"/>
      <c r="AS223" s="3"/>
      <c r="AT223" s="3"/>
      <c r="AU223" s="25"/>
    </row>
    <row r="224" spans="19:47">
      <c r="AA224" s="3"/>
      <c r="AB224" s="15"/>
      <c r="AC224" s="3"/>
      <c r="AD224" s="51"/>
      <c r="AE224" s="3"/>
      <c r="AF224" s="15"/>
      <c r="AG224" s="15"/>
      <c r="AH224" s="15"/>
      <c r="AI224" s="51"/>
      <c r="AJ224" s="15"/>
      <c r="AK224" s="3"/>
      <c r="AL224" s="3"/>
      <c r="AM224" s="51"/>
      <c r="AN224" s="51"/>
      <c r="AO224" s="51"/>
      <c r="AP224" s="51"/>
      <c r="AQ224" s="51"/>
      <c r="AR224" s="51"/>
      <c r="AS224" s="3"/>
      <c r="AT224" s="3"/>
      <c r="AU224" s="25"/>
    </row>
    <row r="225" spans="27:47">
      <c r="AA225" s="3"/>
      <c r="AB225" s="15"/>
      <c r="AC225" s="3"/>
      <c r="AD225" s="51"/>
      <c r="AE225" s="3"/>
      <c r="AF225" s="15"/>
      <c r="AG225" s="15"/>
      <c r="AH225" s="15"/>
      <c r="AI225" s="51"/>
      <c r="AJ225" s="15"/>
      <c r="AK225" s="3"/>
      <c r="AL225" s="3"/>
      <c r="AM225" s="51"/>
      <c r="AN225" s="51"/>
      <c r="AO225" s="51"/>
      <c r="AP225" s="51"/>
      <c r="AQ225" s="51"/>
      <c r="AR225" s="51"/>
      <c r="AS225" s="3"/>
      <c r="AT225" s="3"/>
      <c r="AU225" s="25"/>
    </row>
    <row r="226" spans="27:47">
      <c r="AA226" s="3"/>
      <c r="AB226" s="15"/>
      <c r="AC226" s="3"/>
      <c r="AD226" s="51"/>
      <c r="AE226" s="3"/>
      <c r="AF226" s="15"/>
      <c r="AG226" s="15"/>
      <c r="AH226" s="15"/>
      <c r="AI226" s="51"/>
      <c r="AJ226" s="15"/>
      <c r="AK226" s="3"/>
      <c r="AL226" s="3"/>
      <c r="AM226" s="51"/>
      <c r="AN226" s="51"/>
      <c r="AO226" s="51"/>
      <c r="AP226" s="51"/>
      <c r="AQ226" s="51"/>
      <c r="AR226" s="51"/>
      <c r="AS226" s="3"/>
      <c r="AT226" s="3"/>
      <c r="AU226" s="25"/>
    </row>
    <row r="227" spans="27:47">
      <c r="AA227" s="3"/>
      <c r="AB227" s="15"/>
      <c r="AC227" s="3"/>
      <c r="AD227" s="51"/>
      <c r="AE227" s="3"/>
      <c r="AF227" s="15"/>
      <c r="AG227" s="15"/>
      <c r="AH227" s="15"/>
      <c r="AI227" s="51"/>
      <c r="AJ227" s="15"/>
      <c r="AK227" s="3"/>
      <c r="AL227" s="3"/>
      <c r="AM227" s="51"/>
      <c r="AN227" s="51"/>
      <c r="AO227" s="51"/>
      <c r="AP227" s="51"/>
      <c r="AQ227" s="51"/>
      <c r="AR227" s="51"/>
      <c r="AS227" s="3"/>
      <c r="AT227" s="3"/>
      <c r="AU227" s="25"/>
    </row>
    <row r="228" spans="27:47">
      <c r="AA228" s="3"/>
      <c r="AB228" s="15"/>
      <c r="AC228" s="3"/>
      <c r="AD228" s="51"/>
      <c r="AE228" s="3"/>
      <c r="AF228" s="15"/>
      <c r="AG228" s="15"/>
      <c r="AH228" s="15"/>
      <c r="AI228" s="51"/>
      <c r="AJ228" s="15"/>
      <c r="AK228" s="3"/>
      <c r="AL228" s="3"/>
      <c r="AM228" s="51"/>
      <c r="AN228" s="51"/>
      <c r="AO228" s="51"/>
      <c r="AP228" s="51"/>
      <c r="AQ228" s="51"/>
      <c r="AR228" s="51"/>
      <c r="AS228" s="3"/>
      <c r="AT228" s="3"/>
      <c r="AU228" s="25"/>
    </row>
    <row r="229" spans="27:47">
      <c r="AA229" s="3"/>
      <c r="AB229" s="15"/>
      <c r="AC229" s="3"/>
      <c r="AD229" s="51"/>
      <c r="AE229" s="3"/>
      <c r="AF229" s="15"/>
      <c r="AG229" s="15"/>
      <c r="AH229" s="15"/>
      <c r="AI229" s="51"/>
      <c r="AJ229" s="15"/>
      <c r="AK229" s="3"/>
      <c r="AL229" s="3"/>
      <c r="AM229" s="51"/>
      <c r="AN229" s="51"/>
      <c r="AO229" s="51"/>
      <c r="AP229" s="51"/>
      <c r="AQ229" s="51"/>
      <c r="AR229" s="51"/>
      <c r="AS229" s="3"/>
      <c r="AT229" s="3"/>
      <c r="AU229" s="25"/>
    </row>
    <row r="230" spans="27:47">
      <c r="AA230" s="3"/>
      <c r="AB230" s="15"/>
      <c r="AC230" s="3"/>
      <c r="AD230" s="51"/>
      <c r="AE230" s="3"/>
      <c r="AF230" s="15"/>
      <c r="AG230" s="15"/>
      <c r="AH230" s="15"/>
      <c r="AI230" s="51"/>
      <c r="AJ230" s="15"/>
      <c r="AK230" s="3"/>
      <c r="AL230" s="3"/>
      <c r="AM230" s="51"/>
      <c r="AN230" s="51"/>
      <c r="AO230" s="51"/>
      <c r="AP230" s="51"/>
      <c r="AQ230" s="51"/>
      <c r="AR230" s="51"/>
      <c r="AS230" s="3"/>
      <c r="AT230" s="3"/>
      <c r="AU230" s="25"/>
    </row>
    <row r="231" spans="27:47">
      <c r="AA231" s="3"/>
      <c r="AB231" s="15"/>
      <c r="AC231" s="3"/>
      <c r="AD231" s="51"/>
      <c r="AE231" s="3"/>
      <c r="AF231" s="15"/>
      <c r="AG231" s="15"/>
      <c r="AH231" s="15"/>
      <c r="AI231" s="51"/>
      <c r="AJ231" s="15"/>
      <c r="AK231" s="3"/>
      <c r="AL231" s="3"/>
      <c r="AM231" s="51"/>
      <c r="AN231" s="51"/>
      <c r="AO231" s="51"/>
      <c r="AP231" s="51"/>
      <c r="AQ231" s="51"/>
      <c r="AR231" s="51"/>
      <c r="AS231" s="3"/>
      <c r="AT231" s="3"/>
      <c r="AU231" s="25"/>
    </row>
    <row r="232" spans="27:47">
      <c r="AA232" s="3"/>
      <c r="AB232" s="15"/>
      <c r="AC232" s="3"/>
      <c r="AD232" s="51"/>
      <c r="AE232" s="3"/>
      <c r="AF232" s="15"/>
      <c r="AG232" s="15"/>
      <c r="AH232" s="15"/>
      <c r="AI232" s="51"/>
      <c r="AJ232" s="15"/>
      <c r="AK232" s="3"/>
      <c r="AL232" s="3"/>
      <c r="AM232" s="51"/>
      <c r="AN232" s="51"/>
      <c r="AO232" s="51"/>
      <c r="AP232" s="51"/>
      <c r="AQ232" s="51"/>
      <c r="AR232" s="51"/>
      <c r="AS232" s="3"/>
      <c r="AT232" s="3"/>
      <c r="AU232" s="25"/>
    </row>
    <row r="233" spans="27:47">
      <c r="AA233" s="3"/>
      <c r="AB233" s="15"/>
      <c r="AC233" s="3"/>
      <c r="AD233" s="51"/>
      <c r="AE233" s="3"/>
      <c r="AF233" s="15"/>
      <c r="AG233" s="15"/>
      <c r="AH233" s="15"/>
      <c r="AI233" s="51"/>
      <c r="AJ233" s="15"/>
      <c r="AK233" s="3"/>
      <c r="AL233" s="3"/>
      <c r="AM233" s="51"/>
      <c r="AN233" s="51"/>
      <c r="AO233" s="51"/>
      <c r="AP233" s="51"/>
      <c r="AQ233" s="51"/>
      <c r="AR233" s="51"/>
      <c r="AS233" s="3"/>
      <c r="AT233" s="3"/>
      <c r="AU233" s="25"/>
    </row>
    <row r="234" spans="27:47">
      <c r="AA234" s="3"/>
      <c r="AB234" s="15"/>
      <c r="AC234" s="3"/>
      <c r="AD234" s="51"/>
      <c r="AE234" s="3"/>
      <c r="AF234" s="15"/>
      <c r="AG234" s="15"/>
      <c r="AH234" s="15"/>
      <c r="AI234" s="51"/>
      <c r="AJ234" s="15"/>
      <c r="AK234" s="3"/>
      <c r="AL234" s="3"/>
      <c r="AM234" s="51"/>
      <c r="AN234" s="51"/>
      <c r="AO234" s="51"/>
      <c r="AP234" s="51"/>
      <c r="AQ234" s="51"/>
      <c r="AR234" s="51"/>
      <c r="AS234" s="3"/>
      <c r="AT234" s="3"/>
      <c r="AU234" s="25"/>
    </row>
    <row r="235" spans="27:47">
      <c r="AA235" s="3"/>
      <c r="AB235" s="15"/>
      <c r="AC235" s="3"/>
      <c r="AD235" s="51"/>
      <c r="AE235" s="3"/>
      <c r="AF235" s="15"/>
      <c r="AG235" s="15"/>
      <c r="AH235" s="15"/>
      <c r="AI235" s="51"/>
      <c r="AJ235" s="15"/>
      <c r="AK235" s="3"/>
      <c r="AL235" s="3"/>
      <c r="AM235" s="51"/>
      <c r="AN235" s="51"/>
      <c r="AO235" s="51"/>
      <c r="AP235" s="51"/>
      <c r="AQ235" s="51"/>
      <c r="AR235" s="51"/>
      <c r="AS235" s="3"/>
      <c r="AT235" s="3"/>
      <c r="AU235" s="25"/>
    </row>
    <row r="236" spans="27:47">
      <c r="AA236" s="3"/>
      <c r="AB236" s="15"/>
      <c r="AC236" s="3"/>
      <c r="AD236" s="51"/>
      <c r="AE236" s="3"/>
      <c r="AF236" s="15"/>
      <c r="AG236" s="15"/>
      <c r="AH236" s="15"/>
      <c r="AI236" s="51"/>
      <c r="AJ236" s="15"/>
      <c r="AK236" s="3"/>
      <c r="AL236" s="3"/>
      <c r="AM236" s="51"/>
      <c r="AN236" s="51"/>
      <c r="AO236" s="51"/>
      <c r="AP236" s="51"/>
      <c r="AQ236" s="51"/>
      <c r="AR236" s="51"/>
      <c r="AS236" s="3"/>
      <c r="AT236" s="3"/>
      <c r="AU236" s="25"/>
    </row>
    <row r="237" spans="27:47">
      <c r="AA237" s="3"/>
      <c r="AB237" s="15"/>
      <c r="AC237" s="3"/>
      <c r="AD237" s="51"/>
      <c r="AE237" s="3"/>
      <c r="AF237" s="15"/>
      <c r="AG237" s="15"/>
      <c r="AH237" s="15"/>
      <c r="AI237" s="51"/>
      <c r="AJ237" s="15"/>
      <c r="AK237" s="3"/>
      <c r="AL237" s="3"/>
      <c r="AM237" s="51"/>
      <c r="AN237" s="51"/>
      <c r="AO237" s="51"/>
      <c r="AP237" s="51"/>
      <c r="AQ237" s="51"/>
      <c r="AR237" s="51"/>
      <c r="AS237" s="3"/>
      <c r="AT237" s="3"/>
      <c r="AU237" s="25"/>
    </row>
    <row r="238" spans="27:47">
      <c r="AA238" s="3"/>
      <c r="AB238" s="15"/>
      <c r="AC238" s="3"/>
      <c r="AD238" s="51"/>
      <c r="AE238" s="3"/>
      <c r="AF238" s="15"/>
      <c r="AG238" s="15"/>
      <c r="AH238" s="15"/>
      <c r="AI238" s="51"/>
      <c r="AJ238" s="15"/>
      <c r="AK238" s="3"/>
      <c r="AL238" s="3"/>
      <c r="AM238" s="51"/>
      <c r="AN238" s="51"/>
      <c r="AO238" s="51"/>
      <c r="AP238" s="51"/>
      <c r="AQ238" s="51"/>
      <c r="AR238" s="51"/>
      <c r="AS238" s="3"/>
      <c r="AT238" s="3"/>
      <c r="AU238" s="25"/>
    </row>
    <row r="239" spans="27:47">
      <c r="AA239" s="3"/>
      <c r="AB239" s="15"/>
      <c r="AC239" s="3"/>
      <c r="AD239" s="51"/>
      <c r="AE239" s="3"/>
      <c r="AF239" s="15"/>
      <c r="AG239" s="15"/>
      <c r="AH239" s="15"/>
      <c r="AI239" s="51"/>
      <c r="AJ239" s="15"/>
      <c r="AK239" s="3"/>
      <c r="AL239" s="3"/>
      <c r="AM239" s="51"/>
      <c r="AN239" s="51"/>
      <c r="AO239" s="51"/>
      <c r="AP239" s="51"/>
      <c r="AQ239" s="51"/>
      <c r="AR239" s="51"/>
      <c r="AS239" s="3"/>
      <c r="AT239" s="3"/>
      <c r="AU239" s="25"/>
    </row>
    <row r="240" spans="27:47">
      <c r="AA240" s="3"/>
      <c r="AB240" s="15"/>
      <c r="AC240" s="3"/>
      <c r="AD240" s="51"/>
      <c r="AE240" s="3"/>
      <c r="AF240" s="15"/>
      <c r="AG240" s="15"/>
      <c r="AH240" s="15"/>
      <c r="AI240" s="51"/>
      <c r="AJ240" s="15"/>
      <c r="AK240" s="3"/>
      <c r="AL240" s="3"/>
      <c r="AM240" s="51"/>
      <c r="AN240" s="51"/>
      <c r="AO240" s="51"/>
      <c r="AP240" s="51"/>
      <c r="AQ240" s="51"/>
      <c r="AR240" s="51"/>
      <c r="AS240" s="3"/>
      <c r="AT240" s="3"/>
      <c r="AU240" s="25"/>
    </row>
    <row r="241" spans="27:47">
      <c r="AA241" s="3"/>
      <c r="AB241" s="15"/>
      <c r="AC241" s="3"/>
      <c r="AD241" s="51"/>
      <c r="AE241" s="3"/>
      <c r="AF241" s="15"/>
      <c r="AG241" s="15"/>
      <c r="AH241" s="15"/>
      <c r="AI241" s="51"/>
      <c r="AJ241" s="15"/>
      <c r="AK241" s="3"/>
      <c r="AL241" s="3"/>
      <c r="AM241" s="51"/>
      <c r="AN241" s="51"/>
      <c r="AO241" s="51"/>
      <c r="AP241" s="51"/>
      <c r="AQ241" s="51"/>
      <c r="AR241" s="51"/>
      <c r="AS241" s="3"/>
      <c r="AT241" s="3"/>
      <c r="AU241" s="25"/>
    </row>
    <row r="242" spans="27:47">
      <c r="AA242" s="3"/>
      <c r="AB242" s="15"/>
      <c r="AC242" s="3"/>
      <c r="AD242" s="51"/>
      <c r="AE242" s="3"/>
      <c r="AF242" s="15"/>
      <c r="AG242" s="15"/>
      <c r="AH242" s="15"/>
      <c r="AI242" s="51"/>
      <c r="AJ242" s="15"/>
      <c r="AK242" s="3"/>
      <c r="AL242" s="3"/>
      <c r="AM242" s="51"/>
      <c r="AN242" s="51"/>
      <c r="AO242" s="51"/>
      <c r="AP242" s="51"/>
      <c r="AQ242" s="51"/>
      <c r="AR242" s="51"/>
      <c r="AS242" s="3"/>
      <c r="AT242" s="3"/>
      <c r="AU242" s="25"/>
    </row>
    <row r="243" spans="27:47">
      <c r="AA243" s="3"/>
      <c r="AB243" s="15"/>
      <c r="AC243" s="3"/>
      <c r="AD243" s="51"/>
      <c r="AE243" s="3"/>
      <c r="AF243" s="15"/>
      <c r="AG243" s="15"/>
      <c r="AH243" s="15"/>
      <c r="AI243" s="51"/>
      <c r="AJ243" s="15"/>
      <c r="AK243" s="3"/>
      <c r="AL243" s="3"/>
      <c r="AM243" s="51"/>
      <c r="AN243" s="51"/>
      <c r="AO243" s="51"/>
      <c r="AP243" s="51"/>
      <c r="AQ243" s="51"/>
      <c r="AR243" s="51"/>
      <c r="AS243" s="3"/>
      <c r="AT243" s="3"/>
    </row>
    <row r="244" spans="27:47">
      <c r="AA244" s="3"/>
      <c r="AB244" s="15"/>
      <c r="AC244" s="3"/>
      <c r="AD244" s="51"/>
      <c r="AE244" s="3"/>
      <c r="AF244" s="15"/>
      <c r="AG244" s="15"/>
      <c r="AH244" s="15"/>
      <c r="AI244" s="51"/>
      <c r="AJ244" s="15"/>
      <c r="AK244" s="3"/>
      <c r="AL244" s="3"/>
      <c r="AM244" s="51"/>
      <c r="AN244" s="51"/>
      <c r="AO244" s="51"/>
      <c r="AP244" s="51"/>
      <c r="AQ244" s="51"/>
      <c r="AR244" s="51"/>
      <c r="AS244" s="3"/>
      <c r="AT244" s="3"/>
    </row>
    <row r="245" spans="27:47">
      <c r="AA245" s="3"/>
      <c r="AB245" s="15"/>
      <c r="AC245" s="3"/>
      <c r="AD245" s="51"/>
      <c r="AE245" s="3"/>
      <c r="AF245" s="15"/>
      <c r="AG245" s="15"/>
      <c r="AH245" s="15"/>
      <c r="AI245" s="51"/>
      <c r="AJ245" s="15"/>
      <c r="AK245" s="3"/>
      <c r="AL245" s="3"/>
      <c r="AM245" s="51"/>
      <c r="AN245" s="51"/>
      <c r="AO245" s="51"/>
      <c r="AP245" s="51"/>
      <c r="AQ245" s="51"/>
      <c r="AR245" s="51"/>
      <c r="AS245" s="3"/>
      <c r="AT245" s="3"/>
    </row>
    <row r="246" spans="27:47">
      <c r="AA246" s="3"/>
      <c r="AB246" s="15"/>
      <c r="AC246" s="3"/>
      <c r="AD246" s="51"/>
      <c r="AE246" s="3"/>
      <c r="AF246" s="15"/>
      <c r="AG246" s="15"/>
      <c r="AH246" s="15"/>
      <c r="AI246" s="51"/>
      <c r="AJ246" s="15"/>
      <c r="AK246" s="3"/>
      <c r="AL246" s="3"/>
      <c r="AM246" s="51"/>
      <c r="AN246" s="51"/>
      <c r="AO246" s="51"/>
      <c r="AP246" s="51"/>
      <c r="AQ246" s="51"/>
      <c r="AR246" s="51"/>
      <c r="AS246" s="3"/>
      <c r="AT246" s="3"/>
    </row>
    <row r="247" spans="27:47">
      <c r="AA247" s="3"/>
      <c r="AB247" s="15"/>
      <c r="AC247" s="3"/>
      <c r="AD247" s="51"/>
      <c r="AE247" s="3"/>
      <c r="AF247" s="15"/>
      <c r="AG247" s="15"/>
      <c r="AH247" s="15"/>
      <c r="AI247" s="51"/>
      <c r="AJ247" s="15"/>
      <c r="AK247" s="3"/>
      <c r="AL247" s="3"/>
      <c r="AM247" s="51"/>
      <c r="AN247" s="51"/>
      <c r="AO247" s="51"/>
      <c r="AP247" s="51"/>
      <c r="AQ247" s="51"/>
      <c r="AR247" s="51"/>
      <c r="AS247" s="3"/>
      <c r="AT247" s="3"/>
    </row>
    <row r="248" spans="27:47">
      <c r="AA248" s="3"/>
      <c r="AB248" s="15"/>
      <c r="AC248" s="3"/>
      <c r="AD248" s="51"/>
      <c r="AE248" s="3"/>
      <c r="AF248" s="15"/>
      <c r="AG248" s="15"/>
      <c r="AH248" s="15"/>
      <c r="AI248" s="51"/>
      <c r="AJ248" s="15"/>
      <c r="AK248" s="3"/>
      <c r="AL248" s="3"/>
      <c r="AM248" s="51"/>
      <c r="AN248" s="51"/>
      <c r="AO248" s="51"/>
      <c r="AP248" s="51"/>
      <c r="AQ248" s="51"/>
      <c r="AR248" s="51"/>
      <c r="AS248" s="3"/>
      <c r="AT248" s="3"/>
    </row>
    <row r="249" spans="27:47">
      <c r="AA249" s="3"/>
      <c r="AB249" s="15"/>
      <c r="AC249" s="3"/>
      <c r="AD249" s="51"/>
      <c r="AE249" s="3"/>
      <c r="AF249" s="15"/>
      <c r="AG249" s="15"/>
      <c r="AH249" s="15"/>
      <c r="AI249" s="51"/>
      <c r="AJ249" s="15"/>
      <c r="AK249" s="3"/>
      <c r="AL249" s="3"/>
      <c r="AM249" s="51"/>
      <c r="AN249" s="51"/>
      <c r="AO249" s="51"/>
      <c r="AP249" s="51"/>
      <c r="AQ249" s="51"/>
      <c r="AR249" s="51"/>
      <c r="AS249" s="3"/>
      <c r="AT249" s="3"/>
    </row>
    <row r="250" spans="27:47">
      <c r="AA250" s="3"/>
      <c r="AB250" s="15"/>
      <c r="AC250" s="3"/>
      <c r="AD250" s="51"/>
      <c r="AE250" s="3"/>
      <c r="AF250" s="15"/>
      <c r="AG250" s="15"/>
      <c r="AH250" s="15"/>
      <c r="AI250" s="51"/>
      <c r="AJ250" s="15"/>
      <c r="AK250" s="3"/>
      <c r="AL250" s="3"/>
      <c r="AM250" s="51"/>
      <c r="AN250" s="51"/>
      <c r="AO250" s="51"/>
      <c r="AP250" s="51"/>
      <c r="AQ250" s="51"/>
      <c r="AR250" s="51"/>
      <c r="AS250" s="3"/>
      <c r="AT250" s="3"/>
    </row>
    <row r="251" spans="27:47">
      <c r="AA251" s="3"/>
      <c r="AB251" s="15"/>
      <c r="AC251" s="3"/>
      <c r="AD251" s="51"/>
      <c r="AE251" s="3"/>
      <c r="AF251" s="15"/>
      <c r="AG251" s="15"/>
      <c r="AH251" s="15"/>
      <c r="AI251" s="51"/>
      <c r="AJ251" s="15"/>
      <c r="AK251" s="3"/>
      <c r="AL251" s="3"/>
      <c r="AM251" s="51"/>
      <c r="AN251" s="51"/>
      <c r="AO251" s="51"/>
      <c r="AP251" s="51"/>
      <c r="AQ251" s="51"/>
      <c r="AR251" s="51"/>
      <c r="AS251" s="3"/>
      <c r="AT251" s="3"/>
    </row>
    <row r="252" spans="27:47">
      <c r="AA252" s="3"/>
      <c r="AB252" s="15"/>
      <c r="AC252" s="3"/>
      <c r="AD252" s="51"/>
      <c r="AE252" s="3"/>
      <c r="AF252" s="15"/>
      <c r="AG252" s="15"/>
      <c r="AH252" s="15"/>
      <c r="AI252" s="51"/>
      <c r="AJ252" s="15"/>
      <c r="AK252" s="3"/>
      <c r="AL252" s="3"/>
      <c r="AM252" s="51"/>
      <c r="AN252" s="51"/>
      <c r="AO252" s="51"/>
      <c r="AP252" s="51"/>
      <c r="AQ252" s="51"/>
      <c r="AR252" s="51"/>
      <c r="AS252" s="3"/>
      <c r="AT252" s="3"/>
    </row>
    <row r="253" spans="27:47">
      <c r="AA253" s="3"/>
      <c r="AB253" s="15"/>
      <c r="AC253" s="3"/>
      <c r="AD253" s="51"/>
      <c r="AE253" s="3"/>
      <c r="AF253" s="15"/>
      <c r="AG253" s="15"/>
      <c r="AH253" s="15"/>
      <c r="AI253" s="51"/>
      <c r="AJ253" s="15"/>
      <c r="AK253" s="3"/>
      <c r="AL253" s="3"/>
      <c r="AM253" s="51"/>
      <c r="AN253" s="51"/>
      <c r="AO253" s="51"/>
      <c r="AP253" s="51"/>
      <c r="AQ253" s="51"/>
      <c r="AR253" s="51"/>
      <c r="AS253" s="3"/>
      <c r="AT253" s="3"/>
    </row>
    <row r="254" spans="27:47">
      <c r="AA254" s="3"/>
      <c r="AB254" s="15"/>
      <c r="AC254" s="3"/>
      <c r="AD254" s="51"/>
      <c r="AE254" s="3"/>
      <c r="AF254" s="15"/>
      <c r="AG254" s="15"/>
      <c r="AH254" s="15"/>
      <c r="AI254" s="51"/>
      <c r="AJ254" s="15"/>
      <c r="AK254" s="3"/>
      <c r="AL254" s="3"/>
      <c r="AM254" s="51"/>
      <c r="AN254" s="51"/>
      <c r="AO254" s="51"/>
      <c r="AP254" s="51"/>
      <c r="AQ254" s="51"/>
      <c r="AR254" s="51"/>
      <c r="AS254" s="3"/>
      <c r="AT254" s="3"/>
    </row>
    <row r="255" spans="27:47">
      <c r="AA255" s="3"/>
      <c r="AB255" s="15"/>
      <c r="AC255" s="3"/>
      <c r="AD255" s="51"/>
      <c r="AE255" s="3"/>
      <c r="AF255" s="15"/>
      <c r="AG255" s="15"/>
      <c r="AH255" s="15"/>
      <c r="AI255" s="51"/>
      <c r="AJ255" s="15"/>
      <c r="AK255" s="3"/>
      <c r="AL255" s="3"/>
      <c r="AM255" s="51"/>
      <c r="AN255" s="51"/>
      <c r="AO255" s="51"/>
      <c r="AP255" s="51"/>
      <c r="AQ255" s="51"/>
      <c r="AR255" s="51"/>
      <c r="AS255" s="3"/>
      <c r="AT255" s="3"/>
    </row>
    <row r="256" spans="27:47">
      <c r="AA256" s="3"/>
      <c r="AB256" s="15"/>
      <c r="AC256" s="3"/>
      <c r="AD256" s="51"/>
      <c r="AE256" s="3"/>
      <c r="AF256" s="15"/>
      <c r="AG256" s="15"/>
      <c r="AH256" s="15"/>
      <c r="AI256" s="51"/>
      <c r="AJ256" s="15"/>
      <c r="AK256" s="3"/>
      <c r="AL256" s="3"/>
      <c r="AM256" s="51"/>
      <c r="AN256" s="51"/>
      <c r="AO256" s="51"/>
      <c r="AP256" s="51"/>
      <c r="AQ256" s="51"/>
      <c r="AR256" s="51"/>
      <c r="AS256" s="3"/>
      <c r="AT256" s="3"/>
    </row>
    <row r="257" spans="27:46">
      <c r="AA257" s="3"/>
      <c r="AB257" s="15"/>
      <c r="AC257" s="3"/>
      <c r="AD257" s="51"/>
      <c r="AE257" s="3"/>
      <c r="AF257" s="15"/>
      <c r="AG257" s="15"/>
      <c r="AH257" s="15"/>
      <c r="AI257" s="51"/>
      <c r="AJ257" s="15"/>
      <c r="AK257" s="3"/>
      <c r="AL257" s="3"/>
      <c r="AM257" s="51"/>
      <c r="AN257" s="51"/>
      <c r="AO257" s="51"/>
      <c r="AP257" s="51"/>
      <c r="AQ257" s="51"/>
      <c r="AR257" s="51"/>
      <c r="AS257" s="3"/>
      <c r="AT257" s="3"/>
    </row>
    <row r="258" spans="27:46">
      <c r="AA258" s="3"/>
      <c r="AB258" s="15"/>
      <c r="AC258" s="3"/>
      <c r="AD258" s="51"/>
      <c r="AE258" s="3"/>
      <c r="AF258" s="15"/>
      <c r="AG258" s="15"/>
      <c r="AH258" s="15"/>
      <c r="AI258" s="51"/>
      <c r="AJ258" s="15"/>
      <c r="AK258" s="3"/>
      <c r="AL258" s="3"/>
      <c r="AM258" s="51"/>
      <c r="AN258" s="51"/>
      <c r="AO258" s="51"/>
      <c r="AP258" s="51"/>
      <c r="AQ258" s="51"/>
      <c r="AR258" s="51"/>
      <c r="AS258" s="3"/>
      <c r="AT258" s="3"/>
    </row>
    <row r="259" spans="27:46">
      <c r="AA259" s="3"/>
      <c r="AB259" s="15"/>
      <c r="AC259" s="3"/>
      <c r="AD259" s="51"/>
      <c r="AE259" s="3"/>
      <c r="AF259" s="15"/>
      <c r="AG259" s="15"/>
      <c r="AH259" s="15"/>
      <c r="AI259" s="51"/>
      <c r="AJ259" s="15"/>
      <c r="AK259" s="3"/>
      <c r="AL259" s="3"/>
      <c r="AM259" s="51"/>
      <c r="AN259" s="51"/>
      <c r="AO259" s="51"/>
      <c r="AP259" s="51"/>
      <c r="AQ259" s="51"/>
      <c r="AR259" s="51"/>
      <c r="AS259" s="3"/>
      <c r="AT259" s="3"/>
    </row>
    <row r="260" spans="27:46">
      <c r="AA260" s="3"/>
      <c r="AB260" s="15"/>
      <c r="AC260" s="3"/>
      <c r="AD260" s="51"/>
      <c r="AE260" s="3"/>
      <c r="AF260" s="15"/>
      <c r="AG260" s="15"/>
      <c r="AH260" s="15"/>
      <c r="AI260" s="51"/>
      <c r="AJ260" s="15"/>
      <c r="AK260" s="3"/>
      <c r="AL260" s="3"/>
      <c r="AM260" s="51"/>
      <c r="AN260" s="51"/>
      <c r="AO260" s="51"/>
      <c r="AP260" s="51"/>
      <c r="AQ260" s="51"/>
      <c r="AR260" s="51"/>
      <c r="AS260" s="3"/>
      <c r="AT260" s="3"/>
    </row>
    <row r="261" spans="27:46">
      <c r="AA261" s="3"/>
      <c r="AB261" s="15"/>
      <c r="AC261" s="3"/>
      <c r="AD261" s="51"/>
      <c r="AE261" s="3"/>
      <c r="AF261" s="15"/>
      <c r="AG261" s="15"/>
      <c r="AH261" s="15"/>
      <c r="AI261" s="51"/>
      <c r="AJ261" s="15"/>
      <c r="AK261" s="3"/>
      <c r="AL261" s="3"/>
      <c r="AM261" s="51"/>
      <c r="AN261" s="51"/>
      <c r="AO261" s="51"/>
      <c r="AP261" s="51"/>
      <c r="AQ261" s="51"/>
      <c r="AR261" s="51"/>
      <c r="AS261" s="3"/>
      <c r="AT261" s="3"/>
    </row>
    <row r="262" spans="27:46">
      <c r="AA262" s="3"/>
      <c r="AB262" s="15"/>
      <c r="AC262" s="3"/>
      <c r="AD262" s="51"/>
      <c r="AE262" s="3"/>
      <c r="AF262" s="15"/>
      <c r="AG262" s="15"/>
      <c r="AH262" s="15"/>
      <c r="AI262" s="51"/>
      <c r="AJ262" s="15"/>
      <c r="AK262" s="3"/>
      <c r="AL262" s="3"/>
      <c r="AM262" s="51"/>
      <c r="AN262" s="51"/>
      <c r="AO262" s="51"/>
      <c r="AP262" s="51"/>
      <c r="AQ262" s="51"/>
      <c r="AR262" s="51"/>
      <c r="AS262" s="3"/>
      <c r="AT262" s="3"/>
    </row>
    <row r="263" spans="27:46">
      <c r="AA263" s="3"/>
      <c r="AB263" s="15"/>
      <c r="AC263" s="3"/>
      <c r="AD263" s="51"/>
      <c r="AE263" s="3"/>
      <c r="AF263" s="15"/>
      <c r="AG263" s="15"/>
      <c r="AH263" s="15"/>
      <c r="AI263" s="51"/>
      <c r="AJ263" s="15"/>
      <c r="AK263" s="3"/>
      <c r="AL263" s="3"/>
      <c r="AM263" s="51"/>
      <c r="AN263" s="51"/>
      <c r="AO263" s="51"/>
      <c r="AP263" s="51"/>
      <c r="AQ263" s="51"/>
      <c r="AR263" s="51"/>
      <c r="AS263" s="3"/>
      <c r="AT263" s="3"/>
    </row>
    <row r="264" spans="27:46">
      <c r="AA264" s="3"/>
      <c r="AB264" s="15"/>
      <c r="AC264" s="3"/>
      <c r="AD264" s="51"/>
      <c r="AE264" s="3"/>
      <c r="AF264" s="15"/>
      <c r="AG264" s="15"/>
      <c r="AH264" s="15"/>
      <c r="AI264" s="51"/>
      <c r="AJ264" s="15"/>
      <c r="AK264" s="3"/>
      <c r="AL264" s="3"/>
      <c r="AM264" s="51"/>
      <c r="AN264" s="51"/>
      <c r="AO264" s="51"/>
      <c r="AP264" s="51"/>
      <c r="AQ264" s="51"/>
      <c r="AR264" s="51"/>
      <c r="AS264" s="3"/>
      <c r="AT264" s="3"/>
    </row>
    <row r="265" spans="27:46">
      <c r="AA265" s="3"/>
      <c r="AB265" s="15"/>
      <c r="AC265" s="3"/>
      <c r="AD265" s="51"/>
      <c r="AE265" s="3"/>
      <c r="AF265" s="15"/>
      <c r="AG265" s="15"/>
      <c r="AH265" s="15"/>
      <c r="AI265" s="51"/>
      <c r="AJ265" s="15"/>
      <c r="AK265" s="3"/>
      <c r="AL265" s="3"/>
      <c r="AM265" s="51"/>
      <c r="AN265" s="51"/>
      <c r="AO265" s="51"/>
      <c r="AP265" s="51"/>
      <c r="AQ265" s="51"/>
      <c r="AR265" s="51"/>
      <c r="AS265" s="3"/>
      <c r="AT265" s="3"/>
    </row>
    <row r="266" spans="27:46">
      <c r="AA266" s="3"/>
      <c r="AB266" s="15"/>
      <c r="AC266" s="3"/>
      <c r="AD266" s="51"/>
      <c r="AE266" s="3"/>
      <c r="AF266" s="15"/>
      <c r="AG266" s="15"/>
      <c r="AH266" s="15"/>
      <c r="AI266" s="51"/>
      <c r="AJ266" s="15"/>
      <c r="AK266" s="3"/>
      <c r="AL266" s="3"/>
      <c r="AM266" s="51"/>
      <c r="AN266" s="51"/>
      <c r="AO266" s="51"/>
      <c r="AP266" s="51"/>
      <c r="AQ266" s="51"/>
      <c r="AR266" s="51"/>
      <c r="AS266" s="3"/>
      <c r="AT266" s="3"/>
    </row>
    <row r="267" spans="27:46">
      <c r="AA267" s="3"/>
      <c r="AB267" s="15"/>
      <c r="AC267" s="3"/>
      <c r="AD267" s="51"/>
      <c r="AE267" s="3"/>
      <c r="AF267" s="15"/>
      <c r="AG267" s="15"/>
      <c r="AH267" s="15"/>
      <c r="AI267" s="51"/>
      <c r="AJ267" s="15"/>
      <c r="AK267" s="3"/>
      <c r="AL267" s="3"/>
      <c r="AM267" s="51"/>
      <c r="AN267" s="51"/>
      <c r="AO267" s="51"/>
      <c r="AP267" s="51"/>
      <c r="AQ267" s="51"/>
      <c r="AR267" s="51"/>
      <c r="AS267" s="3"/>
      <c r="AT267" s="3"/>
    </row>
    <row r="268" spans="27:46">
      <c r="AA268" s="3"/>
      <c r="AB268" s="15"/>
      <c r="AC268" s="3"/>
      <c r="AD268" s="51"/>
      <c r="AE268" s="3"/>
      <c r="AF268" s="15"/>
      <c r="AG268" s="15"/>
      <c r="AH268" s="15"/>
      <c r="AI268" s="51"/>
      <c r="AJ268" s="15"/>
      <c r="AK268" s="3"/>
      <c r="AL268" s="3"/>
      <c r="AM268" s="51"/>
      <c r="AN268" s="51"/>
      <c r="AO268" s="51"/>
      <c r="AP268" s="51"/>
      <c r="AQ268" s="51"/>
      <c r="AR268" s="51"/>
      <c r="AS268" s="3"/>
      <c r="AT268" s="3"/>
    </row>
    <row r="269" spans="27:46">
      <c r="AA269" s="3"/>
      <c r="AB269" s="15"/>
      <c r="AC269" s="3"/>
      <c r="AD269" s="51"/>
      <c r="AE269" s="3"/>
      <c r="AF269" s="15"/>
      <c r="AG269" s="15"/>
      <c r="AH269" s="15"/>
      <c r="AI269" s="51"/>
      <c r="AJ269" s="15"/>
      <c r="AK269" s="3"/>
      <c r="AL269" s="3"/>
      <c r="AM269" s="51"/>
      <c r="AN269" s="51"/>
      <c r="AO269" s="51"/>
      <c r="AP269" s="51"/>
      <c r="AQ269" s="51"/>
      <c r="AR269" s="51"/>
      <c r="AS269" s="3"/>
      <c r="AT269" s="3"/>
    </row>
    <row r="270" spans="27:46">
      <c r="AA270" s="3"/>
      <c r="AB270" s="15"/>
      <c r="AC270" s="3"/>
      <c r="AD270" s="51"/>
      <c r="AE270" s="3"/>
      <c r="AF270" s="15"/>
      <c r="AG270" s="15"/>
      <c r="AH270" s="15"/>
      <c r="AI270" s="51"/>
      <c r="AJ270" s="15"/>
      <c r="AK270" s="3"/>
      <c r="AL270" s="3"/>
      <c r="AM270" s="51"/>
      <c r="AN270" s="51"/>
      <c r="AO270" s="51"/>
      <c r="AP270" s="51"/>
      <c r="AQ270" s="51"/>
      <c r="AR270" s="51"/>
      <c r="AS270" s="3"/>
      <c r="AT270" s="3"/>
    </row>
    <row r="271" spans="27:46">
      <c r="AA271" s="3"/>
      <c r="AB271" s="15"/>
      <c r="AC271" s="3"/>
      <c r="AD271" s="51"/>
      <c r="AE271" s="3"/>
      <c r="AF271" s="15"/>
      <c r="AG271" s="15"/>
      <c r="AH271" s="15"/>
      <c r="AI271" s="51"/>
      <c r="AJ271" s="15"/>
      <c r="AK271" s="3"/>
      <c r="AL271" s="3"/>
      <c r="AM271" s="51"/>
      <c r="AN271" s="51"/>
      <c r="AO271" s="51"/>
      <c r="AP271" s="51"/>
      <c r="AQ271" s="51"/>
      <c r="AR271" s="51"/>
      <c r="AS271" s="3"/>
      <c r="AT271" s="3"/>
    </row>
    <row r="272" spans="27:46">
      <c r="AA272" s="3"/>
      <c r="AB272" s="15"/>
      <c r="AC272" s="3"/>
      <c r="AD272" s="51"/>
      <c r="AE272" s="3"/>
      <c r="AF272" s="15"/>
      <c r="AG272" s="15"/>
      <c r="AH272" s="15"/>
      <c r="AI272" s="51"/>
      <c r="AJ272" s="15"/>
      <c r="AK272" s="3"/>
      <c r="AL272" s="3"/>
      <c r="AM272" s="51"/>
      <c r="AN272" s="51"/>
      <c r="AO272" s="51"/>
      <c r="AP272" s="51"/>
      <c r="AQ272" s="51"/>
      <c r="AR272" s="51"/>
      <c r="AS272" s="3"/>
      <c r="AT272" s="3"/>
    </row>
    <row r="273" spans="27:46">
      <c r="AA273" s="3"/>
      <c r="AB273" s="15"/>
      <c r="AC273" s="3"/>
      <c r="AD273" s="51"/>
      <c r="AE273" s="3"/>
      <c r="AF273" s="15"/>
      <c r="AG273" s="15"/>
      <c r="AH273" s="15"/>
      <c r="AI273" s="51"/>
      <c r="AJ273" s="15"/>
      <c r="AK273" s="3"/>
      <c r="AL273" s="3"/>
      <c r="AM273" s="51"/>
      <c r="AN273" s="51"/>
      <c r="AO273" s="51"/>
      <c r="AP273" s="51"/>
      <c r="AQ273" s="51"/>
      <c r="AR273" s="51"/>
      <c r="AS273" s="3"/>
      <c r="AT273" s="3"/>
    </row>
    <row r="274" spans="27:46">
      <c r="AA274" s="3"/>
      <c r="AB274" s="15"/>
      <c r="AC274" s="3"/>
      <c r="AD274" s="51"/>
      <c r="AE274" s="3"/>
      <c r="AF274" s="15"/>
      <c r="AG274" s="15"/>
      <c r="AH274" s="15"/>
      <c r="AI274" s="51"/>
      <c r="AJ274" s="15"/>
      <c r="AK274" s="3"/>
      <c r="AL274" s="3"/>
      <c r="AM274" s="51"/>
      <c r="AN274" s="51"/>
      <c r="AO274" s="51"/>
      <c r="AP274" s="51"/>
      <c r="AQ274" s="51"/>
      <c r="AR274" s="51"/>
      <c r="AS274" s="3"/>
      <c r="AT274" s="3"/>
    </row>
    <row r="275" spans="27:46">
      <c r="AA275" s="3"/>
      <c r="AB275" s="15"/>
      <c r="AC275" s="3"/>
      <c r="AD275" s="51"/>
      <c r="AE275" s="3"/>
      <c r="AF275" s="15"/>
      <c r="AG275" s="15"/>
      <c r="AH275" s="15"/>
      <c r="AI275" s="51"/>
      <c r="AJ275" s="15"/>
      <c r="AK275" s="3"/>
      <c r="AL275" s="3"/>
      <c r="AM275" s="51"/>
      <c r="AN275" s="51"/>
      <c r="AO275" s="51"/>
      <c r="AP275" s="51"/>
      <c r="AQ275" s="51"/>
      <c r="AR275" s="51"/>
      <c r="AS275" s="3"/>
      <c r="AT275" s="3"/>
    </row>
    <row r="276" spans="27:46">
      <c r="AA276" s="3"/>
      <c r="AB276" s="15"/>
      <c r="AC276" s="3"/>
      <c r="AD276" s="51"/>
      <c r="AE276" s="3"/>
      <c r="AF276" s="15"/>
      <c r="AG276" s="15"/>
      <c r="AH276" s="15"/>
      <c r="AI276" s="51"/>
      <c r="AJ276" s="15"/>
      <c r="AK276" s="3"/>
      <c r="AL276" s="3"/>
      <c r="AM276" s="51"/>
      <c r="AN276" s="51"/>
      <c r="AO276" s="51"/>
      <c r="AP276" s="51"/>
      <c r="AQ276" s="51"/>
      <c r="AR276" s="51"/>
      <c r="AS276" s="3"/>
      <c r="AT276" s="3"/>
    </row>
    <row r="277" spans="27:46">
      <c r="AA277" s="3"/>
      <c r="AB277" s="15"/>
      <c r="AC277" s="3"/>
      <c r="AD277" s="51"/>
      <c r="AE277" s="3"/>
      <c r="AF277" s="15"/>
      <c r="AG277" s="15"/>
      <c r="AH277" s="15"/>
      <c r="AI277" s="51"/>
      <c r="AJ277" s="15"/>
      <c r="AK277" s="3"/>
      <c r="AL277" s="3"/>
      <c r="AM277" s="51"/>
      <c r="AN277" s="51"/>
      <c r="AO277" s="51"/>
      <c r="AP277" s="51"/>
      <c r="AQ277" s="51"/>
      <c r="AR277" s="51"/>
      <c r="AS277" s="3"/>
      <c r="AT277" s="3"/>
    </row>
    <row r="278" spans="27:46">
      <c r="AA278" s="3"/>
      <c r="AB278" s="15"/>
      <c r="AC278" s="3"/>
      <c r="AD278" s="51"/>
      <c r="AE278" s="3"/>
      <c r="AF278" s="15"/>
      <c r="AG278" s="15"/>
      <c r="AH278" s="15"/>
      <c r="AI278" s="51"/>
      <c r="AJ278" s="15"/>
      <c r="AK278" s="3"/>
      <c r="AL278" s="3"/>
      <c r="AM278" s="51"/>
      <c r="AN278" s="51"/>
      <c r="AO278" s="51"/>
      <c r="AP278" s="51"/>
      <c r="AQ278" s="51"/>
      <c r="AR278" s="51"/>
      <c r="AS278" s="3"/>
      <c r="AT278" s="3"/>
    </row>
    <row r="279" spans="27:46">
      <c r="AA279" s="3"/>
      <c r="AB279" s="15"/>
      <c r="AC279" s="3"/>
      <c r="AD279" s="51"/>
      <c r="AE279" s="3"/>
      <c r="AF279" s="15"/>
      <c r="AG279" s="15"/>
      <c r="AH279" s="15"/>
      <c r="AI279" s="51"/>
      <c r="AJ279" s="15"/>
      <c r="AK279" s="3"/>
      <c r="AL279" s="3"/>
      <c r="AM279" s="51"/>
      <c r="AN279" s="51"/>
      <c r="AO279" s="51"/>
      <c r="AP279" s="51"/>
      <c r="AQ279" s="51"/>
      <c r="AR279" s="51"/>
      <c r="AS279" s="3"/>
      <c r="AT279" s="3"/>
    </row>
    <row r="280" spans="27:46">
      <c r="AA280" s="3"/>
      <c r="AB280" s="15"/>
      <c r="AC280" s="3"/>
      <c r="AD280" s="51"/>
      <c r="AE280" s="3"/>
      <c r="AF280" s="15"/>
      <c r="AG280" s="15"/>
      <c r="AH280" s="15"/>
      <c r="AI280" s="51"/>
      <c r="AJ280" s="15"/>
      <c r="AK280" s="3"/>
      <c r="AL280" s="3"/>
      <c r="AM280" s="51"/>
      <c r="AN280" s="51"/>
      <c r="AO280" s="51"/>
      <c r="AP280" s="51"/>
      <c r="AQ280" s="51"/>
      <c r="AR280" s="51"/>
      <c r="AS280" s="3"/>
      <c r="AT280" s="3"/>
    </row>
    <row r="281" spans="27:46">
      <c r="AA281" s="3"/>
      <c r="AB281" s="15"/>
      <c r="AC281" s="3"/>
      <c r="AD281" s="51"/>
      <c r="AE281" s="3"/>
      <c r="AF281" s="15"/>
      <c r="AG281" s="15"/>
      <c r="AH281" s="15"/>
      <c r="AI281" s="51"/>
      <c r="AJ281" s="15"/>
      <c r="AK281" s="3"/>
      <c r="AL281" s="3"/>
      <c r="AM281" s="51"/>
      <c r="AN281" s="51"/>
      <c r="AO281" s="51"/>
      <c r="AP281" s="51"/>
      <c r="AQ281" s="51"/>
      <c r="AR281" s="51"/>
      <c r="AS281" s="3"/>
      <c r="AT281" s="3"/>
    </row>
    <row r="282" spans="27:46">
      <c r="AA282" s="3"/>
      <c r="AB282" s="15"/>
      <c r="AC282" s="3"/>
      <c r="AD282" s="51"/>
      <c r="AE282" s="3"/>
      <c r="AF282" s="15"/>
      <c r="AG282" s="15"/>
      <c r="AH282" s="15"/>
      <c r="AI282" s="51"/>
      <c r="AJ282" s="15"/>
      <c r="AK282" s="3"/>
      <c r="AL282" s="3"/>
      <c r="AM282" s="51"/>
      <c r="AN282" s="51"/>
      <c r="AO282" s="51"/>
      <c r="AP282" s="51"/>
      <c r="AQ282" s="51"/>
      <c r="AR282" s="51"/>
      <c r="AS282" s="3"/>
      <c r="AT282" s="3"/>
    </row>
    <row r="283" spans="27:46">
      <c r="AA283" s="3"/>
      <c r="AB283" s="15"/>
      <c r="AC283" s="3"/>
      <c r="AD283" s="51"/>
      <c r="AE283" s="3"/>
      <c r="AF283" s="15"/>
      <c r="AG283" s="15"/>
      <c r="AH283" s="15"/>
      <c r="AI283" s="51"/>
      <c r="AJ283" s="15"/>
      <c r="AK283" s="3"/>
      <c r="AL283" s="3"/>
      <c r="AM283" s="51"/>
      <c r="AN283" s="51"/>
      <c r="AO283" s="51"/>
      <c r="AP283" s="51"/>
      <c r="AQ283" s="51"/>
      <c r="AR283" s="51"/>
      <c r="AS283" s="3"/>
      <c r="AT283" s="3"/>
    </row>
    <row r="284" spans="27:46">
      <c r="AA284" s="3"/>
      <c r="AB284" s="15"/>
      <c r="AC284" s="3"/>
      <c r="AD284" s="51"/>
      <c r="AE284" s="3"/>
      <c r="AF284" s="15"/>
      <c r="AG284" s="15"/>
      <c r="AH284" s="15"/>
      <c r="AI284" s="51"/>
      <c r="AJ284" s="15"/>
      <c r="AK284" s="3"/>
      <c r="AL284" s="3"/>
      <c r="AM284" s="51"/>
      <c r="AN284" s="51"/>
      <c r="AO284" s="51"/>
      <c r="AP284" s="51"/>
      <c r="AQ284" s="51"/>
      <c r="AR284" s="51"/>
      <c r="AS284" s="3"/>
      <c r="AT284" s="3"/>
    </row>
    <row r="285" spans="27:46">
      <c r="AA285" s="3"/>
      <c r="AB285" s="15"/>
      <c r="AC285" s="3"/>
      <c r="AD285" s="51"/>
      <c r="AE285" s="3"/>
      <c r="AF285" s="15"/>
      <c r="AG285" s="15"/>
      <c r="AH285" s="15"/>
      <c r="AI285" s="51"/>
      <c r="AJ285" s="15"/>
      <c r="AK285" s="3"/>
      <c r="AL285" s="3"/>
      <c r="AM285" s="51"/>
      <c r="AN285" s="51"/>
      <c r="AO285" s="51"/>
      <c r="AP285" s="51"/>
      <c r="AQ285" s="51"/>
      <c r="AR285" s="51"/>
      <c r="AS285" s="3"/>
      <c r="AT285" s="3"/>
    </row>
    <row r="286" spans="27:46">
      <c r="AA286" s="3"/>
      <c r="AB286" s="15"/>
      <c r="AC286" s="3"/>
      <c r="AD286" s="51"/>
      <c r="AE286" s="3"/>
      <c r="AF286" s="15"/>
      <c r="AG286" s="15"/>
      <c r="AH286" s="15"/>
      <c r="AI286" s="51"/>
      <c r="AJ286" s="15"/>
      <c r="AK286" s="3"/>
      <c r="AL286" s="3"/>
      <c r="AM286" s="51"/>
      <c r="AN286" s="51"/>
      <c r="AO286" s="51"/>
      <c r="AP286" s="51"/>
      <c r="AQ286" s="51"/>
      <c r="AR286" s="51"/>
      <c r="AS286" s="3"/>
      <c r="AT286" s="3"/>
    </row>
    <row r="287" spans="27:46">
      <c r="AA287" s="3"/>
      <c r="AB287" s="15"/>
      <c r="AC287" s="3"/>
      <c r="AD287" s="51"/>
      <c r="AE287" s="3"/>
      <c r="AF287" s="15"/>
      <c r="AG287" s="15"/>
      <c r="AH287" s="15"/>
      <c r="AI287" s="51"/>
      <c r="AJ287" s="15"/>
      <c r="AK287" s="3"/>
      <c r="AL287" s="3"/>
      <c r="AM287" s="51"/>
      <c r="AN287" s="51"/>
      <c r="AO287" s="51"/>
      <c r="AP287" s="51"/>
      <c r="AQ287" s="51"/>
      <c r="AR287" s="51"/>
      <c r="AS287" s="3"/>
      <c r="AT287" s="3"/>
    </row>
    <row r="288" spans="27:46">
      <c r="AA288" s="3"/>
      <c r="AB288" s="15"/>
      <c r="AC288" s="3"/>
      <c r="AD288" s="51"/>
      <c r="AE288" s="3"/>
      <c r="AF288" s="15"/>
      <c r="AG288" s="15"/>
      <c r="AH288" s="15"/>
      <c r="AI288" s="51"/>
      <c r="AJ288" s="15"/>
      <c r="AK288" s="3"/>
      <c r="AL288" s="3"/>
      <c r="AM288" s="51"/>
      <c r="AN288" s="51"/>
      <c r="AO288" s="51"/>
      <c r="AP288" s="51"/>
      <c r="AQ288" s="51"/>
      <c r="AR288" s="51"/>
      <c r="AS288" s="3"/>
      <c r="AT288" s="3"/>
    </row>
    <row r="289" spans="27:46">
      <c r="AA289" s="3"/>
      <c r="AB289" s="15"/>
      <c r="AC289" s="3"/>
      <c r="AD289" s="51"/>
      <c r="AE289" s="3"/>
      <c r="AF289" s="15"/>
      <c r="AG289" s="15"/>
      <c r="AH289" s="15"/>
      <c r="AI289" s="51"/>
      <c r="AJ289" s="15"/>
      <c r="AK289" s="3"/>
      <c r="AL289" s="3"/>
      <c r="AM289" s="51"/>
      <c r="AN289" s="51"/>
      <c r="AO289" s="51"/>
      <c r="AP289" s="51"/>
      <c r="AQ289" s="51"/>
      <c r="AR289" s="51"/>
      <c r="AS289" s="3"/>
      <c r="AT289" s="3"/>
    </row>
    <row r="290" spans="27:46">
      <c r="AA290" s="3"/>
      <c r="AB290" s="15"/>
      <c r="AC290" s="3"/>
      <c r="AD290" s="51"/>
      <c r="AE290" s="3"/>
      <c r="AF290" s="15"/>
      <c r="AG290" s="15"/>
      <c r="AH290" s="15"/>
      <c r="AI290" s="51"/>
      <c r="AJ290" s="15"/>
      <c r="AK290" s="3"/>
      <c r="AL290" s="3"/>
      <c r="AM290" s="51"/>
      <c r="AN290" s="51"/>
      <c r="AO290" s="51"/>
      <c r="AP290" s="51"/>
      <c r="AQ290" s="51"/>
      <c r="AR290" s="51"/>
      <c r="AS290" s="3"/>
      <c r="AT290" s="3"/>
    </row>
    <row r="291" spans="27:46">
      <c r="AA291" s="3"/>
      <c r="AB291" s="15"/>
      <c r="AC291" s="3"/>
      <c r="AD291" s="51"/>
      <c r="AE291" s="3"/>
      <c r="AF291" s="15"/>
      <c r="AG291" s="15"/>
      <c r="AH291" s="15"/>
      <c r="AI291" s="51"/>
      <c r="AJ291" s="15"/>
      <c r="AK291" s="3"/>
      <c r="AL291" s="3"/>
      <c r="AM291" s="51"/>
      <c r="AN291" s="51"/>
      <c r="AO291" s="51"/>
      <c r="AP291" s="51"/>
      <c r="AQ291" s="51"/>
      <c r="AR291" s="51"/>
      <c r="AS291" s="3"/>
      <c r="AT291" s="3"/>
    </row>
    <row r="292" spans="27:46">
      <c r="AA292" s="3"/>
      <c r="AB292" s="15"/>
      <c r="AC292" s="3"/>
      <c r="AD292" s="51"/>
      <c r="AE292" s="3"/>
      <c r="AF292" s="15"/>
      <c r="AG292" s="15"/>
      <c r="AH292" s="15"/>
      <c r="AI292" s="51"/>
      <c r="AJ292" s="15"/>
      <c r="AK292" s="3"/>
      <c r="AL292" s="3"/>
      <c r="AM292" s="51"/>
      <c r="AN292" s="51"/>
      <c r="AO292" s="51"/>
      <c r="AP292" s="51"/>
      <c r="AQ292" s="51"/>
      <c r="AR292" s="51"/>
      <c r="AS292" s="3"/>
      <c r="AT292" s="3"/>
    </row>
    <row r="293" spans="27:46">
      <c r="AA293" s="3"/>
      <c r="AB293" s="15"/>
      <c r="AC293" s="3"/>
      <c r="AD293" s="51"/>
      <c r="AE293" s="3"/>
      <c r="AF293" s="15"/>
      <c r="AG293" s="15"/>
      <c r="AH293" s="15"/>
      <c r="AI293" s="51"/>
      <c r="AJ293" s="15"/>
      <c r="AK293" s="3"/>
      <c r="AL293" s="3"/>
      <c r="AM293" s="51"/>
      <c r="AN293" s="51"/>
      <c r="AO293" s="51"/>
      <c r="AP293" s="51"/>
      <c r="AQ293" s="51"/>
      <c r="AR293" s="51"/>
      <c r="AS293" s="3"/>
      <c r="AT293" s="3"/>
    </row>
    <row r="294" spans="27:46">
      <c r="AA294" s="3"/>
      <c r="AB294" s="15"/>
      <c r="AC294" s="3"/>
      <c r="AD294" s="51"/>
      <c r="AE294" s="3"/>
      <c r="AF294" s="15"/>
      <c r="AG294" s="15"/>
      <c r="AH294" s="15"/>
      <c r="AI294" s="51"/>
      <c r="AJ294" s="15"/>
      <c r="AK294" s="3"/>
      <c r="AL294" s="3"/>
      <c r="AM294" s="51"/>
      <c r="AN294" s="51"/>
      <c r="AO294" s="51"/>
      <c r="AP294" s="51"/>
      <c r="AQ294" s="51"/>
      <c r="AR294" s="51"/>
      <c r="AS294" s="3"/>
      <c r="AT294" s="3"/>
    </row>
    <row r="295" spans="27:46">
      <c r="AA295" s="3"/>
      <c r="AB295" s="15"/>
      <c r="AC295" s="3"/>
      <c r="AD295" s="51"/>
      <c r="AE295" s="3"/>
      <c r="AF295" s="15"/>
      <c r="AG295" s="15"/>
      <c r="AH295" s="15"/>
      <c r="AI295" s="51"/>
      <c r="AJ295" s="15"/>
      <c r="AK295" s="3"/>
      <c r="AL295" s="3"/>
      <c r="AM295" s="51"/>
      <c r="AN295" s="51"/>
      <c r="AO295" s="51"/>
      <c r="AP295" s="51"/>
      <c r="AQ295" s="51"/>
      <c r="AR295" s="51"/>
      <c r="AS295" s="3"/>
      <c r="AT295" s="3"/>
    </row>
    <row r="296" spans="27:46">
      <c r="AA296" s="3"/>
      <c r="AB296" s="15"/>
      <c r="AC296" s="3"/>
      <c r="AD296" s="51"/>
      <c r="AE296" s="3"/>
      <c r="AF296" s="15"/>
      <c r="AG296" s="15"/>
      <c r="AH296" s="15"/>
      <c r="AI296" s="51"/>
      <c r="AJ296" s="15"/>
      <c r="AK296" s="3"/>
      <c r="AL296" s="3"/>
      <c r="AM296" s="51"/>
      <c r="AN296" s="51"/>
      <c r="AO296" s="51"/>
      <c r="AP296" s="51"/>
      <c r="AQ296" s="51"/>
      <c r="AR296" s="51"/>
      <c r="AS296" s="3"/>
      <c r="AT296" s="3"/>
    </row>
    <row r="297" spans="27:46">
      <c r="AA297" s="3"/>
      <c r="AB297" s="15"/>
      <c r="AC297" s="3"/>
      <c r="AD297" s="51"/>
      <c r="AE297" s="3"/>
      <c r="AF297" s="15"/>
      <c r="AG297" s="15"/>
      <c r="AH297" s="15"/>
      <c r="AI297" s="51"/>
      <c r="AJ297" s="15"/>
      <c r="AK297" s="3"/>
      <c r="AL297" s="3"/>
      <c r="AM297" s="51"/>
      <c r="AN297" s="51"/>
      <c r="AO297" s="51"/>
      <c r="AP297" s="51"/>
      <c r="AQ297" s="51"/>
      <c r="AR297" s="51"/>
      <c r="AS297" s="3"/>
      <c r="AT297" s="3"/>
    </row>
    <row r="298" spans="27:46">
      <c r="AA298" s="3"/>
      <c r="AB298" s="15"/>
      <c r="AC298" s="3"/>
      <c r="AD298" s="51"/>
      <c r="AE298" s="3"/>
      <c r="AF298" s="15"/>
      <c r="AG298" s="15"/>
      <c r="AH298" s="15"/>
      <c r="AI298" s="51"/>
      <c r="AJ298" s="15"/>
      <c r="AK298" s="3"/>
      <c r="AL298" s="3"/>
      <c r="AM298" s="51"/>
      <c r="AN298" s="51"/>
      <c r="AO298" s="51"/>
      <c r="AP298" s="51"/>
      <c r="AQ298" s="51"/>
      <c r="AR298" s="51"/>
      <c r="AS298" s="3"/>
      <c r="AT298" s="3"/>
    </row>
    <row r="299" spans="27:46">
      <c r="AA299" s="3"/>
      <c r="AB299" s="15"/>
      <c r="AC299" s="3"/>
      <c r="AD299" s="51"/>
      <c r="AE299" s="3"/>
      <c r="AF299" s="15"/>
      <c r="AG299" s="15"/>
      <c r="AH299" s="15"/>
      <c r="AI299" s="51"/>
      <c r="AJ299" s="15"/>
      <c r="AK299" s="3"/>
      <c r="AL299" s="3"/>
      <c r="AM299" s="51"/>
      <c r="AN299" s="51"/>
      <c r="AO299" s="51"/>
      <c r="AP299" s="51"/>
      <c r="AQ299" s="51"/>
      <c r="AR299" s="51"/>
      <c r="AS299" s="3"/>
      <c r="AT299" s="3"/>
    </row>
    <row r="300" spans="27:46">
      <c r="AA300" s="3"/>
      <c r="AB300" s="15"/>
      <c r="AC300" s="3"/>
      <c r="AD300" s="51"/>
      <c r="AE300" s="3"/>
      <c r="AF300" s="15"/>
      <c r="AG300" s="15"/>
      <c r="AH300" s="15"/>
      <c r="AI300" s="51"/>
      <c r="AJ300" s="15"/>
      <c r="AK300" s="3"/>
      <c r="AL300" s="3"/>
      <c r="AM300" s="51"/>
      <c r="AN300" s="51"/>
      <c r="AO300" s="51"/>
      <c r="AP300" s="51"/>
      <c r="AQ300" s="51"/>
      <c r="AR300" s="51"/>
      <c r="AS300" s="3"/>
      <c r="AT300" s="3"/>
    </row>
    <row r="301" spans="27:46">
      <c r="AK301" s="3"/>
      <c r="AL301" s="3"/>
      <c r="AM301" s="51"/>
      <c r="AN301" s="51"/>
      <c r="AO301" s="51"/>
      <c r="AP301" s="51"/>
      <c r="AQ301" s="51"/>
      <c r="AR301" s="51"/>
      <c r="AS301" s="3"/>
    </row>
    <row r="302" spans="27:46">
      <c r="AK302" s="3"/>
      <c r="AL302" s="3"/>
      <c r="AM302" s="51"/>
      <c r="AN302" s="51"/>
      <c r="AO302" s="51"/>
      <c r="AP302" s="51"/>
      <c r="AQ302" s="51"/>
      <c r="AR302" s="51"/>
      <c r="AS302" s="3"/>
    </row>
  </sheetData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Y364"/>
  <sheetViews>
    <sheetView zoomScale="95" zoomScaleNormal="95" workbookViewId="0">
      <pane xSplit="5" ySplit="9" topLeftCell="F10" activePane="bottomRight" state="frozen"/>
      <selection pane="topRight" activeCell="F1" sqref="F1"/>
      <selection pane="bottomLeft" activeCell="A11" sqref="A11"/>
      <selection pane="bottomRight" activeCell="I12" sqref="I12"/>
    </sheetView>
  </sheetViews>
  <sheetFormatPr baseColWidth="10" defaultRowHeight="15"/>
  <cols>
    <col min="1" max="1" width="1.81640625" customWidth="1"/>
    <col min="2" max="2" width="5.1796875" customWidth="1"/>
    <col min="3" max="3" width="2.36328125" customWidth="1"/>
    <col min="4" max="4" width="7.1796875" customWidth="1"/>
    <col min="5" max="5" width="6.6328125" style="297" customWidth="1"/>
    <col min="6" max="6" width="4.453125" customWidth="1"/>
    <col min="7" max="7" width="9.54296875" customWidth="1"/>
    <col min="8" max="8" width="7" style="379" customWidth="1"/>
    <col min="9" max="9" width="9.453125" style="297" customWidth="1"/>
    <col min="10" max="10" width="1.90625" style="10" customWidth="1"/>
    <col min="11" max="11" width="5.6328125" style="100" customWidth="1"/>
    <col min="12" max="12" width="4.90625" style="100" customWidth="1"/>
    <col min="13" max="13" width="5.36328125" style="100" customWidth="1"/>
    <col min="14" max="14" width="8.453125" customWidth="1"/>
    <col min="15" max="15" width="5.90625" customWidth="1"/>
    <col min="16" max="16" width="7.54296875" customWidth="1"/>
    <col min="17" max="17" width="4.90625" style="100" customWidth="1"/>
    <col min="18" max="18" width="5.453125" customWidth="1"/>
    <col min="19" max="19" width="7.54296875" customWidth="1"/>
    <col min="20" max="20" width="1.54296875" customWidth="1"/>
    <col min="21" max="21" width="6.08984375" customWidth="1"/>
    <col min="22" max="22" width="1.6328125" customWidth="1"/>
    <col min="23" max="23" width="6.36328125" customWidth="1"/>
    <col min="24" max="24" width="7.36328125" customWidth="1"/>
    <col min="25" max="25" width="10.453125" style="10" customWidth="1"/>
    <col min="26" max="26" width="8.08984375" style="10" customWidth="1"/>
    <col min="27" max="27" width="7.08984375" style="10" customWidth="1"/>
    <col min="28" max="28" width="8.54296875" style="10" customWidth="1"/>
    <col min="29" max="29" width="7.36328125" customWidth="1"/>
    <col min="30" max="30" width="8" style="10" customWidth="1"/>
    <col min="31" max="31" width="7.36328125" customWidth="1"/>
    <col min="32" max="32" width="5.6328125" customWidth="1"/>
    <col min="33" max="33" width="8.08984375" customWidth="1"/>
    <col min="34" max="34" width="8.453125" customWidth="1"/>
    <col min="35" max="35" width="9" customWidth="1"/>
    <col min="36" max="36" width="8.36328125" customWidth="1"/>
    <col min="37" max="37" width="8.1796875" customWidth="1"/>
    <col min="39" max="39" width="11" style="100" customWidth="1"/>
    <col min="40" max="40" width="7.453125" customWidth="1"/>
    <col min="41" max="45" width="15.90625" customWidth="1"/>
  </cols>
  <sheetData>
    <row r="1" spans="1:51" ht="15.6">
      <c r="A1" s="39"/>
      <c r="B1" s="39"/>
      <c r="C1" s="39"/>
      <c r="D1" s="39"/>
      <c r="E1" s="303"/>
      <c r="F1" s="39"/>
      <c r="G1" s="39"/>
      <c r="H1" s="39"/>
      <c r="I1" s="303"/>
      <c r="J1" s="64"/>
      <c r="K1" s="115"/>
      <c r="L1" s="115"/>
      <c r="M1" s="115"/>
      <c r="N1" s="39"/>
      <c r="O1" s="39"/>
      <c r="P1" s="39"/>
      <c r="Q1" s="115"/>
      <c r="R1" s="39"/>
      <c r="S1" s="39"/>
      <c r="T1" s="39"/>
      <c r="U1" s="39"/>
      <c r="V1" s="39"/>
      <c r="W1" s="39"/>
      <c r="X1" s="39"/>
      <c r="Y1" s="64"/>
      <c r="Z1" s="64"/>
      <c r="AA1" s="64"/>
      <c r="AB1" s="39"/>
      <c r="AC1" s="39"/>
      <c r="AD1" s="39"/>
      <c r="AE1" s="4"/>
      <c r="AF1" s="51"/>
      <c r="AG1" s="51"/>
      <c r="AH1" s="1"/>
      <c r="AI1" s="5"/>
      <c r="AL1" s="2"/>
      <c r="AM1" s="5"/>
      <c r="AN1" s="5"/>
    </row>
    <row r="2" spans="1:51" s="160" customFormat="1" ht="29.4">
      <c r="A2" s="158"/>
      <c r="B2" s="132" t="s">
        <v>452</v>
      </c>
      <c r="C2" s="158"/>
      <c r="D2" s="158"/>
      <c r="E2" s="346"/>
      <c r="F2" s="158"/>
      <c r="G2" s="158"/>
      <c r="H2" s="158"/>
      <c r="I2" s="346"/>
      <c r="J2" s="173"/>
      <c r="K2" s="184"/>
      <c r="L2" s="184"/>
      <c r="M2" s="184"/>
      <c r="N2" s="158"/>
      <c r="O2" s="158"/>
      <c r="P2" s="158"/>
      <c r="Q2" s="184"/>
      <c r="R2" s="158"/>
      <c r="S2" s="158"/>
      <c r="T2" s="158"/>
      <c r="U2" s="158"/>
      <c r="V2" s="158"/>
      <c r="W2" s="158"/>
      <c r="X2" s="158"/>
      <c r="Y2" s="173"/>
      <c r="Z2" s="173"/>
      <c r="AA2" s="173"/>
      <c r="AB2" s="158"/>
      <c r="AC2" s="158"/>
      <c r="AD2" s="158"/>
      <c r="AE2" s="182"/>
      <c r="AF2" s="219"/>
      <c r="AG2" s="219"/>
      <c r="AH2" s="183"/>
      <c r="AI2" s="171"/>
      <c r="AL2" s="216"/>
      <c r="AM2" s="171"/>
      <c r="AN2" s="171"/>
    </row>
    <row r="3" spans="1:51" ht="15.6">
      <c r="A3" s="39"/>
      <c r="B3" s="39"/>
      <c r="C3" s="39"/>
      <c r="D3" s="39"/>
      <c r="E3" s="303"/>
      <c r="F3" s="39"/>
      <c r="G3" s="39"/>
      <c r="H3" s="39"/>
      <c r="I3" s="303"/>
      <c r="J3" s="64"/>
      <c r="K3" s="115"/>
      <c r="L3" s="115"/>
      <c r="M3" s="115"/>
      <c r="N3" s="39"/>
      <c r="O3" s="39"/>
      <c r="P3" s="39"/>
      <c r="Q3" s="115"/>
      <c r="R3" s="39"/>
      <c r="S3" s="39"/>
      <c r="T3" s="39"/>
      <c r="U3" s="39"/>
      <c r="V3" s="39"/>
      <c r="W3" s="39"/>
      <c r="X3" s="39"/>
      <c r="Y3" s="64"/>
      <c r="Z3" s="64"/>
      <c r="AA3" s="64"/>
      <c r="AB3" s="39"/>
      <c r="AC3" s="39"/>
      <c r="AD3" s="39"/>
      <c r="AE3" s="4"/>
      <c r="AF3" s="51"/>
      <c r="AG3" s="51"/>
      <c r="AH3" s="1"/>
      <c r="AI3" s="5"/>
      <c r="AL3" s="2"/>
      <c r="AM3" s="5"/>
      <c r="AN3" s="5"/>
    </row>
    <row r="4" spans="1:51" ht="19.8">
      <c r="A4" s="39"/>
      <c r="B4" s="39"/>
      <c r="C4" s="39"/>
      <c r="D4" s="133" t="s">
        <v>5</v>
      </c>
      <c r="E4" s="317"/>
      <c r="F4" s="133"/>
      <c r="G4" s="149">
        <f>+År!O2</f>
        <v>45</v>
      </c>
      <c r="H4" s="39"/>
      <c r="I4" s="343"/>
      <c r="J4" s="133"/>
      <c r="K4" s="151" t="s">
        <v>429</v>
      </c>
      <c r="L4" s="190"/>
      <c r="M4" s="190"/>
      <c r="N4" s="151" t="str">
        <f>+År!B2</f>
        <v>GRIS</v>
      </c>
      <c r="O4" s="150"/>
      <c r="P4" s="133" t="s">
        <v>366</v>
      </c>
      <c r="Q4" s="150"/>
      <c r="R4" s="150"/>
      <c r="S4" s="150"/>
      <c r="T4" s="150"/>
      <c r="U4" s="405">
        <f>+G10+G11</f>
        <v>1276909</v>
      </c>
      <c r="V4" s="400"/>
      <c r="W4" s="400"/>
      <c r="X4" s="400"/>
      <c r="Y4" s="133"/>
      <c r="Z4" s="39"/>
      <c r="AA4" s="39"/>
      <c r="AB4" s="39"/>
      <c r="AC4" s="39"/>
      <c r="AD4" s="39"/>
      <c r="AE4" s="5"/>
      <c r="AH4" s="2"/>
      <c r="AI4" s="5"/>
      <c r="AJ4" s="5"/>
      <c r="AM4"/>
      <c r="AN4" s="4"/>
      <c r="AO4" s="51"/>
      <c r="AP4" s="51"/>
      <c r="AQ4" s="1"/>
      <c r="AR4" s="5"/>
      <c r="AU4" s="2"/>
      <c r="AV4" s="5"/>
      <c r="AW4" s="5"/>
    </row>
    <row r="5" spans="1:51" ht="17.25" customHeight="1">
      <c r="A5" s="44"/>
      <c r="B5" s="44"/>
      <c r="C5" s="39"/>
      <c r="D5" s="56"/>
      <c r="E5" s="303"/>
      <c r="F5" s="39"/>
      <c r="G5" s="39"/>
      <c r="H5" s="39"/>
      <c r="I5" s="318"/>
      <c r="J5" s="64"/>
      <c r="K5" s="143"/>
      <c r="L5" s="115"/>
      <c r="M5" s="115"/>
      <c r="N5" s="39"/>
      <c r="O5" s="39"/>
      <c r="P5" s="39"/>
      <c r="Q5" s="115"/>
      <c r="R5" s="39"/>
      <c r="S5" s="39"/>
      <c r="T5" s="39"/>
      <c r="U5" s="39"/>
      <c r="V5" s="39"/>
      <c r="W5" s="39"/>
      <c r="X5" s="39"/>
      <c r="Y5" s="181"/>
      <c r="Z5" s="181"/>
      <c r="AA5" s="64"/>
      <c r="AB5" s="39"/>
      <c r="AC5" s="44"/>
      <c r="AD5" s="39"/>
      <c r="AE5" s="4"/>
      <c r="AF5" s="51"/>
      <c r="AG5" s="51"/>
      <c r="AH5" s="1"/>
      <c r="AI5" s="5"/>
      <c r="AL5" s="2"/>
      <c r="AM5" s="5"/>
      <c r="AN5" s="5"/>
      <c r="AR5" s="51"/>
      <c r="AS5" s="1"/>
      <c r="AT5" s="5"/>
      <c r="AW5" s="2"/>
      <c r="AX5" s="5"/>
      <c r="AY5" s="5"/>
    </row>
    <row r="6" spans="1:51" ht="17.25" customHeight="1">
      <c r="A6" s="39"/>
      <c r="B6" s="39"/>
      <c r="C6" s="39"/>
      <c r="D6" s="56"/>
      <c r="E6" s="303"/>
      <c r="F6" s="39"/>
      <c r="G6" s="39"/>
      <c r="H6" s="39"/>
      <c r="I6" s="303"/>
      <c r="J6" s="64"/>
      <c r="K6" s="115"/>
      <c r="L6" s="115"/>
      <c r="M6" s="115"/>
      <c r="N6" s="39"/>
      <c r="O6" s="39"/>
      <c r="P6" s="39"/>
      <c r="Q6" s="115"/>
      <c r="R6" s="44"/>
      <c r="S6" s="44" t="s">
        <v>472</v>
      </c>
      <c r="T6" s="44"/>
      <c r="U6" s="44"/>
      <c r="V6" s="44"/>
      <c r="W6" s="39"/>
      <c r="X6" s="39"/>
      <c r="Y6" s="64"/>
      <c r="Z6" s="85" t="s">
        <v>3</v>
      </c>
      <c r="AA6" s="85" t="s">
        <v>3</v>
      </c>
      <c r="AB6" s="39"/>
      <c r="AC6" s="39"/>
      <c r="AD6" s="39"/>
      <c r="AE6" s="4"/>
      <c r="AF6" s="51"/>
      <c r="AG6" s="51"/>
      <c r="AH6" s="1"/>
      <c r="AI6" s="5"/>
      <c r="AL6" s="2"/>
      <c r="AM6" s="5"/>
      <c r="AN6" s="5"/>
      <c r="AR6" s="51"/>
      <c r="AS6" s="1"/>
      <c r="AT6" s="5"/>
      <c r="AW6" s="2"/>
      <c r="AX6" s="5"/>
      <c r="AY6" s="5"/>
    </row>
    <row r="7" spans="1:51" ht="17.25" customHeight="1">
      <c r="A7" s="39"/>
      <c r="B7" s="39"/>
      <c r="C7" s="39"/>
      <c r="D7" s="39"/>
      <c r="E7" s="304" t="s">
        <v>3</v>
      </c>
      <c r="F7" s="34"/>
      <c r="G7" s="39"/>
      <c r="H7" s="39"/>
      <c r="I7" s="304" t="s">
        <v>3</v>
      </c>
      <c r="J7" s="64"/>
      <c r="K7" s="115"/>
      <c r="L7" s="115"/>
      <c r="M7" s="115"/>
      <c r="N7" s="39"/>
      <c r="O7" s="39"/>
      <c r="P7" s="34" t="s">
        <v>14</v>
      </c>
      <c r="Q7" s="115"/>
      <c r="R7" s="44"/>
      <c r="S7" s="44" t="s">
        <v>473</v>
      </c>
      <c r="T7" s="44"/>
      <c r="U7" s="44"/>
      <c r="V7" s="44"/>
      <c r="W7" s="34" t="s">
        <v>388</v>
      </c>
      <c r="X7" s="34" t="s">
        <v>2</v>
      </c>
      <c r="Y7" s="74" t="s">
        <v>47</v>
      </c>
      <c r="Z7" s="74" t="s">
        <v>591</v>
      </c>
      <c r="AA7" s="74" t="s">
        <v>8</v>
      </c>
      <c r="AB7" s="39"/>
      <c r="AC7" s="34" t="s">
        <v>14</v>
      </c>
      <c r="AD7" s="39"/>
      <c r="AE7" s="4"/>
      <c r="AF7" s="51"/>
      <c r="AG7" s="51"/>
      <c r="AH7" s="1"/>
      <c r="AI7" s="5"/>
      <c r="AL7" s="2"/>
      <c r="AM7" s="5"/>
      <c r="AN7" s="5"/>
      <c r="AR7" s="51"/>
      <c r="AS7" s="1"/>
      <c r="AT7" s="5"/>
      <c r="AW7" s="2"/>
      <c r="AX7" s="5"/>
      <c r="AY7" s="5"/>
    </row>
    <row r="8" spans="1:51" ht="17.25" customHeight="1">
      <c r="A8" s="39"/>
      <c r="B8" s="39"/>
      <c r="C8" s="44" t="s">
        <v>487</v>
      </c>
      <c r="D8" s="39"/>
      <c r="E8" s="304" t="s">
        <v>436</v>
      </c>
      <c r="F8" s="34"/>
      <c r="G8" s="74" t="s">
        <v>3</v>
      </c>
      <c r="H8" s="74"/>
      <c r="I8" s="304" t="s">
        <v>394</v>
      </c>
      <c r="J8" s="64"/>
      <c r="K8" s="98" t="s">
        <v>3</v>
      </c>
      <c r="L8" s="98"/>
      <c r="M8" s="98" t="s">
        <v>1</v>
      </c>
      <c r="N8" s="34" t="s">
        <v>14</v>
      </c>
      <c r="O8" s="34"/>
      <c r="P8" s="34" t="s">
        <v>392</v>
      </c>
      <c r="Q8" s="98"/>
      <c r="R8" s="44" t="s">
        <v>357</v>
      </c>
      <c r="S8" s="44" t="s">
        <v>470</v>
      </c>
      <c r="T8" s="44"/>
      <c r="U8" s="44" t="s">
        <v>357</v>
      </c>
      <c r="V8" s="44"/>
      <c r="W8" s="34" t="s">
        <v>392</v>
      </c>
      <c r="X8" s="34" t="s">
        <v>388</v>
      </c>
      <c r="Y8" s="74" t="s">
        <v>68</v>
      </c>
      <c r="Z8" s="74" t="s">
        <v>436</v>
      </c>
      <c r="AA8" s="74" t="s">
        <v>482</v>
      </c>
      <c r="AB8" s="34" t="s">
        <v>14</v>
      </c>
      <c r="AC8" s="34" t="s">
        <v>392</v>
      </c>
      <c r="AD8" s="39"/>
      <c r="AE8" s="4"/>
      <c r="AF8" s="51"/>
      <c r="AG8" s="51"/>
      <c r="AH8" s="1"/>
      <c r="AI8" s="5"/>
      <c r="AL8" s="2"/>
      <c r="AM8" s="5"/>
      <c r="AN8" s="5"/>
      <c r="AR8" s="51"/>
      <c r="AS8" s="1"/>
      <c r="AT8" s="5"/>
      <c r="AW8" s="2"/>
      <c r="AX8" s="5"/>
      <c r="AY8" s="5"/>
    </row>
    <row r="9" spans="1:51" ht="17.25" customHeight="1">
      <c r="A9" s="39"/>
      <c r="B9" s="44" t="s">
        <v>58</v>
      </c>
      <c r="C9" s="44" t="s">
        <v>488</v>
      </c>
      <c r="D9" s="42"/>
      <c r="E9" s="304" t="s">
        <v>432</v>
      </c>
      <c r="F9" s="110" t="s">
        <v>437</v>
      </c>
      <c r="G9" s="74" t="s">
        <v>8</v>
      </c>
      <c r="H9" s="111" t="s">
        <v>437</v>
      </c>
      <c r="I9" s="304" t="s">
        <v>386</v>
      </c>
      <c r="J9" s="64"/>
      <c r="K9" s="98" t="s">
        <v>357</v>
      </c>
      <c r="L9" s="218" t="s">
        <v>437</v>
      </c>
      <c r="M9" s="98" t="s">
        <v>357</v>
      </c>
      <c r="N9" s="34" t="s">
        <v>386</v>
      </c>
      <c r="O9" s="217" t="s">
        <v>437</v>
      </c>
      <c r="P9" s="34" t="s">
        <v>389</v>
      </c>
      <c r="Q9" s="218" t="s">
        <v>437</v>
      </c>
      <c r="R9" s="44" t="s">
        <v>469</v>
      </c>
      <c r="S9" s="44" t="s">
        <v>471</v>
      </c>
      <c r="T9" s="44"/>
      <c r="U9" s="44" t="s">
        <v>416</v>
      </c>
      <c r="V9" s="44"/>
      <c r="W9" s="34" t="s">
        <v>389</v>
      </c>
      <c r="X9" s="34" t="s">
        <v>390</v>
      </c>
      <c r="Y9" s="74" t="s">
        <v>396</v>
      </c>
      <c r="Z9" s="74" t="s">
        <v>432</v>
      </c>
      <c r="AA9" s="74" t="s">
        <v>464</v>
      </c>
      <c r="AB9" s="34" t="s">
        <v>26</v>
      </c>
      <c r="AC9" s="34" t="s">
        <v>395</v>
      </c>
      <c r="AD9" s="39"/>
      <c r="AE9" s="4"/>
      <c r="AF9" s="51"/>
      <c r="AG9" s="51"/>
      <c r="AH9" s="1"/>
      <c r="AI9" s="5"/>
      <c r="AL9" s="2"/>
      <c r="AM9" s="5"/>
      <c r="AN9" s="5"/>
      <c r="AR9" s="51"/>
      <c r="AS9" s="1"/>
      <c r="AT9" s="5"/>
      <c r="AW9" s="2"/>
      <c r="AX9" s="5"/>
      <c r="AY9" s="5"/>
    </row>
    <row r="10" spans="1:51" ht="17.25" customHeight="1">
      <c r="A10" s="39"/>
      <c r="B10" s="46">
        <f>+'Ark1'!C481</f>
        <v>2024</v>
      </c>
      <c r="C10" s="46">
        <f>+'Ark1'!H481</f>
        <v>1</v>
      </c>
      <c r="D10" s="47" t="s">
        <v>48</v>
      </c>
      <c r="E10" s="331">
        <f>+'Ark1'!Q481</f>
        <v>1260</v>
      </c>
      <c r="F10" s="319">
        <f>+E45-E43</f>
        <v>-120</v>
      </c>
      <c r="G10" s="302">
        <f>+'Ark1'!R481</f>
        <v>824513</v>
      </c>
      <c r="H10" s="302">
        <f>+G45-G43</f>
        <v>-8129</v>
      </c>
      <c r="I10" s="331">
        <f>+'Ark1'!S481</f>
        <v>821216</v>
      </c>
      <c r="J10" s="64"/>
      <c r="K10" s="96">
        <f>+'Ark1'!AD481</f>
        <v>64.57100701772795</v>
      </c>
      <c r="L10" s="48">
        <f>+K45-K44</f>
        <v>-0.81687807789546696</v>
      </c>
      <c r="M10" s="107">
        <f>+'Ark1'!AE481</f>
        <v>64.28081996429863</v>
      </c>
      <c r="N10" s="235">
        <f>+'Ark1'!U481</f>
        <v>60.511792269025491</v>
      </c>
      <c r="O10" s="48">
        <f>+N45-N43</f>
        <v>-2.5319704333561788E-2</v>
      </c>
      <c r="P10" s="235">
        <f>+'Ark1'!W481</f>
        <v>81.816259303275146</v>
      </c>
      <c r="Q10" s="99">
        <f>+P45-P43</f>
        <v>-3.3800714485417558</v>
      </c>
      <c r="R10" s="99">
        <f>+R39</f>
        <v>1.7963479430883973</v>
      </c>
      <c r="S10" s="99">
        <f>+S39</f>
        <v>3.5926958861767946</v>
      </c>
      <c r="T10" s="44"/>
      <c r="U10" s="107">
        <f>+U45</f>
        <v>0</v>
      </c>
      <c r="V10" s="44"/>
      <c r="W10" s="48">
        <f>+'Ark1'!AA481</f>
        <v>8.9938530903647944</v>
      </c>
      <c r="X10" s="48">
        <f>+'Ark1'!AB481</f>
        <v>2.5237473912522126</v>
      </c>
      <c r="Y10" s="65">
        <f>+'Ark1'!AC481</f>
        <v>-28.29320923324018</v>
      </c>
      <c r="Z10" s="273">
        <f>+'Ark1'!AP481</f>
        <v>567</v>
      </c>
      <c r="AA10" s="65">
        <f>+G10/E10</f>
        <v>654.37539682539682</v>
      </c>
      <c r="AB10" s="48">
        <f>+'Ark1'!T481</f>
        <v>4.2773358333949858</v>
      </c>
      <c r="AC10" s="48">
        <f>+'Ark1'!V481</f>
        <v>88.917779667935619</v>
      </c>
      <c r="AD10" s="39"/>
      <c r="AE10" s="4"/>
      <c r="AF10" s="51"/>
      <c r="AG10" s="51"/>
      <c r="AH10" s="1"/>
      <c r="AI10" s="5"/>
      <c r="AL10" s="2"/>
      <c r="AM10" s="5"/>
      <c r="AN10" s="5"/>
      <c r="AR10" s="51"/>
      <c r="AS10" s="1"/>
      <c r="AT10" s="5"/>
      <c r="AW10" s="2"/>
      <c r="AX10" s="5"/>
      <c r="AY10" s="5"/>
    </row>
    <row r="11" spans="1:51" ht="17.25" customHeight="1">
      <c r="A11" s="39"/>
      <c r="B11" s="46">
        <f>+'Ark1'!C510</f>
        <v>2024</v>
      </c>
      <c r="C11" s="46">
        <f>+'Ark1'!H510</f>
        <v>2</v>
      </c>
      <c r="D11" s="47" t="str">
        <f>+D51</f>
        <v>KLF</v>
      </c>
      <c r="E11" s="331">
        <f>+'Ark1'!Q510</f>
        <v>749</v>
      </c>
      <c r="F11" s="319">
        <f>+E75-E74</f>
        <v>27</v>
      </c>
      <c r="G11" s="302">
        <f>+'Ark1'!R510</f>
        <v>452396</v>
      </c>
      <c r="H11" s="302">
        <f>+G75-G74</f>
        <v>9426</v>
      </c>
      <c r="I11" s="331">
        <f>+'Ark1'!S510</f>
        <v>449058</v>
      </c>
      <c r="J11" s="64"/>
      <c r="K11" s="96">
        <f>+K75</f>
        <v>35.428992982272035</v>
      </c>
      <c r="L11" s="48">
        <f>+K75-K74</f>
        <v>0.81687807789545275</v>
      </c>
      <c r="M11" s="107">
        <f>+'Ark1'!AE510</f>
        <v>35.719180035701399</v>
      </c>
      <c r="N11" s="235">
        <f>+'Ark1'!U510</f>
        <v>60.543675872604439</v>
      </c>
      <c r="O11" s="48">
        <f>+N75-N74</f>
        <v>-0.16977296965218613</v>
      </c>
      <c r="P11" s="235">
        <f>+'Ark1'!W510</f>
        <v>83.140887591359075</v>
      </c>
      <c r="Q11" s="99">
        <f>+P75-P74</f>
        <v>-1.6512893711629459</v>
      </c>
      <c r="R11" s="99">
        <f>+R65</f>
        <v>0</v>
      </c>
      <c r="S11" s="99">
        <f>+S65</f>
        <v>0</v>
      </c>
      <c r="T11" s="44"/>
      <c r="U11" s="107">
        <f>+U75</f>
        <v>0</v>
      </c>
      <c r="V11" s="44"/>
      <c r="W11" s="48">
        <f>+'Ark1'!AA510</f>
        <v>8.5435513202342381</v>
      </c>
      <c r="X11" s="48">
        <f>+'Ark1'!AB510</f>
        <v>2.5917258683891342</v>
      </c>
      <c r="Y11" s="65">
        <f>+'Ark1'!AC510</f>
        <v>-31.366977073876296</v>
      </c>
      <c r="Z11" s="273">
        <f>+'Ark1'!AP510</f>
        <v>271</v>
      </c>
      <c r="AA11" s="65">
        <f>+G11/E11</f>
        <v>604</v>
      </c>
      <c r="AB11" s="48">
        <f>+'Ark1'!T510</f>
        <v>4.2784264228684608</v>
      </c>
      <c r="AC11" s="48">
        <f>+'Ark1'!V510</f>
        <v>90.381140070623999</v>
      </c>
      <c r="AD11" s="39"/>
      <c r="AE11" s="4"/>
      <c r="AF11" s="51"/>
      <c r="AG11" s="51"/>
      <c r="AH11" s="1"/>
      <c r="AI11" s="5"/>
      <c r="AL11" s="2"/>
      <c r="AM11" s="5"/>
      <c r="AN11" s="5"/>
      <c r="AR11" s="51"/>
      <c r="AS11" s="1"/>
      <c r="AT11" s="5"/>
      <c r="AW11" s="2"/>
      <c r="AX11" s="5"/>
      <c r="AY11" s="5"/>
    </row>
    <row r="12" spans="1:51" ht="15.75" customHeight="1">
      <c r="A12" s="39"/>
      <c r="B12" s="39"/>
      <c r="C12" s="39"/>
      <c r="D12" s="56"/>
      <c r="E12" s="303"/>
      <c r="F12" s="39"/>
      <c r="G12" s="303"/>
      <c r="H12" s="303"/>
      <c r="I12" s="303"/>
      <c r="J12" s="64"/>
      <c r="K12" s="115"/>
      <c r="L12" s="115"/>
      <c r="M12" s="115"/>
      <c r="N12" s="39"/>
      <c r="O12" s="39"/>
      <c r="P12" s="39"/>
      <c r="Q12" s="115"/>
      <c r="R12" s="44"/>
      <c r="S12" s="44"/>
      <c r="T12" s="44"/>
      <c r="U12" s="44"/>
      <c r="V12" s="44"/>
      <c r="W12" s="39"/>
      <c r="X12" s="39"/>
      <c r="Y12" s="64"/>
      <c r="Z12" s="64"/>
      <c r="AA12" s="64"/>
      <c r="AB12" s="39"/>
      <c r="AC12" s="39"/>
      <c r="AD12" s="39"/>
      <c r="AE12" s="4"/>
      <c r="AF12" s="51"/>
      <c r="AG12" s="51"/>
      <c r="AH12" s="1"/>
      <c r="AI12" s="5"/>
      <c r="AL12" s="2"/>
      <c r="AM12" s="5"/>
      <c r="AN12" s="5"/>
    </row>
    <row r="13" spans="1:51" ht="15.75" customHeight="1">
      <c r="A13" s="39"/>
      <c r="B13" s="39"/>
      <c r="C13" s="39"/>
      <c r="D13" s="56"/>
      <c r="E13" s="303"/>
      <c r="F13" s="39"/>
      <c r="G13" s="303"/>
      <c r="H13" s="303"/>
      <c r="I13" s="303"/>
      <c r="J13" s="64"/>
      <c r="K13" s="115"/>
      <c r="L13" s="115"/>
      <c r="M13" s="115"/>
      <c r="N13" s="39"/>
      <c r="O13" s="39"/>
      <c r="P13" s="39"/>
      <c r="Q13" s="115"/>
      <c r="R13" s="44"/>
      <c r="S13" s="44" t="s">
        <v>472</v>
      </c>
      <c r="T13" s="44"/>
      <c r="U13" s="44"/>
      <c r="V13" s="44"/>
      <c r="W13" s="39"/>
      <c r="X13" s="39"/>
      <c r="Y13" s="64"/>
      <c r="Z13" s="64"/>
      <c r="AA13" s="147" t="s">
        <v>3</v>
      </c>
      <c r="AB13" s="39"/>
      <c r="AC13" s="39"/>
      <c r="AD13" s="39"/>
      <c r="AE13" s="4"/>
      <c r="AF13" s="51"/>
      <c r="AG13" s="51"/>
      <c r="AH13" s="1"/>
      <c r="AI13" s="5"/>
      <c r="AL13" s="2"/>
      <c r="AM13" s="5"/>
      <c r="AN13" s="5"/>
    </row>
    <row r="14" spans="1:51" ht="15.6">
      <c r="A14" s="39"/>
      <c r="B14" s="39"/>
      <c r="C14" s="39"/>
      <c r="D14" s="39"/>
      <c r="E14" s="304" t="s">
        <v>3</v>
      </c>
      <c r="F14" s="34"/>
      <c r="G14" s="303"/>
      <c r="H14" s="303"/>
      <c r="I14" s="304" t="s">
        <v>3</v>
      </c>
      <c r="J14" s="64"/>
      <c r="K14" s="115"/>
      <c r="L14" s="115"/>
      <c r="M14" s="115"/>
      <c r="N14" s="39"/>
      <c r="O14" s="39"/>
      <c r="P14" s="34" t="s">
        <v>14</v>
      </c>
      <c r="Q14" s="115"/>
      <c r="R14" s="44"/>
      <c r="S14" s="44" t="s">
        <v>473</v>
      </c>
      <c r="T14" s="44"/>
      <c r="U14" s="44"/>
      <c r="V14" s="44"/>
      <c r="W14" s="34" t="s">
        <v>388</v>
      </c>
      <c r="X14" s="34" t="s">
        <v>2</v>
      </c>
      <c r="Y14" s="74" t="s">
        <v>47</v>
      </c>
      <c r="Z14" s="74"/>
      <c r="AA14" s="74" t="s">
        <v>8</v>
      </c>
      <c r="AB14" s="39"/>
      <c r="AC14" s="34" t="s">
        <v>14</v>
      </c>
      <c r="AD14" s="39"/>
      <c r="AE14" s="4"/>
      <c r="AF14" s="4"/>
      <c r="AG14" s="4"/>
      <c r="AH14" s="4"/>
      <c r="AI14" s="4"/>
      <c r="AM14"/>
    </row>
    <row r="15" spans="1:51" ht="15.6">
      <c r="A15" s="39"/>
      <c r="B15" s="39"/>
      <c r="C15" s="44" t="s">
        <v>487</v>
      </c>
      <c r="D15" s="39"/>
      <c r="E15" s="304" t="s">
        <v>436</v>
      </c>
      <c r="F15" s="34"/>
      <c r="G15" s="304" t="s">
        <v>3</v>
      </c>
      <c r="H15" s="304"/>
      <c r="I15" s="304" t="s">
        <v>394</v>
      </c>
      <c r="J15" s="64"/>
      <c r="K15" s="98" t="s">
        <v>3</v>
      </c>
      <c r="L15" s="98"/>
      <c r="M15" s="98" t="s">
        <v>1</v>
      </c>
      <c r="N15" s="34" t="s">
        <v>14</v>
      </c>
      <c r="O15" s="34"/>
      <c r="P15" s="34" t="s">
        <v>392</v>
      </c>
      <c r="Q15" s="98"/>
      <c r="R15" s="44" t="s">
        <v>357</v>
      </c>
      <c r="S15" s="44" t="s">
        <v>470</v>
      </c>
      <c r="T15" s="44"/>
      <c r="U15" s="44"/>
      <c r="V15" s="44"/>
      <c r="W15" s="34" t="s">
        <v>392</v>
      </c>
      <c r="X15" s="34" t="s">
        <v>388</v>
      </c>
      <c r="Y15" s="74" t="s">
        <v>68</v>
      </c>
      <c r="Z15" s="74"/>
      <c r="AA15" s="74" t="s">
        <v>435</v>
      </c>
      <c r="AB15" s="34" t="s">
        <v>14</v>
      </c>
      <c r="AC15" s="34" t="s">
        <v>392</v>
      </c>
      <c r="AD15" s="39"/>
      <c r="AE15" s="4"/>
      <c r="AF15" s="51"/>
      <c r="AG15" s="51"/>
      <c r="AH15" s="1"/>
      <c r="AI15" s="5"/>
      <c r="AM15"/>
    </row>
    <row r="16" spans="1:51" ht="15.6">
      <c r="A16" s="39"/>
      <c r="B16" s="44" t="s">
        <v>58</v>
      </c>
      <c r="C16" s="44" t="s">
        <v>488</v>
      </c>
      <c r="D16" s="42"/>
      <c r="E16" s="304" t="s">
        <v>432</v>
      </c>
      <c r="F16" s="34"/>
      <c r="G16" s="304" t="s">
        <v>8</v>
      </c>
      <c r="H16" s="304"/>
      <c r="I16" s="304" t="s">
        <v>386</v>
      </c>
      <c r="J16" s="64"/>
      <c r="K16" s="98" t="s">
        <v>357</v>
      </c>
      <c r="L16" s="218" t="s">
        <v>437</v>
      </c>
      <c r="M16" s="98" t="s">
        <v>357</v>
      </c>
      <c r="N16" s="34" t="s">
        <v>386</v>
      </c>
      <c r="O16" s="217" t="s">
        <v>437</v>
      </c>
      <c r="P16" s="34" t="s">
        <v>389</v>
      </c>
      <c r="Q16" s="218" t="s">
        <v>437</v>
      </c>
      <c r="R16" s="44" t="s">
        <v>469</v>
      </c>
      <c r="S16" s="44" t="s">
        <v>471</v>
      </c>
      <c r="T16" s="44"/>
      <c r="U16" s="44"/>
      <c r="V16" s="44"/>
      <c r="W16" s="34" t="s">
        <v>389</v>
      </c>
      <c r="X16" s="34" t="s">
        <v>390</v>
      </c>
      <c r="Y16" s="74" t="s">
        <v>396</v>
      </c>
      <c r="Z16" s="74"/>
      <c r="AA16" s="74" t="s">
        <v>464</v>
      </c>
      <c r="AB16" s="34" t="s">
        <v>26</v>
      </c>
      <c r="AC16" s="34" t="s">
        <v>395</v>
      </c>
      <c r="AD16" s="39"/>
      <c r="AE16" s="4"/>
      <c r="AF16" s="51"/>
      <c r="AG16" s="51"/>
      <c r="AH16" s="1"/>
      <c r="AI16" s="5"/>
      <c r="AM16"/>
    </row>
    <row r="17" spans="1:41" ht="15.6">
      <c r="A17" s="39"/>
      <c r="B17" s="46">
        <f>+'Ark1'!C453</f>
        <v>1996</v>
      </c>
      <c r="C17" s="46">
        <f>+'Ark1'!H453</f>
        <v>1</v>
      </c>
      <c r="D17" s="47" t="s">
        <v>48</v>
      </c>
      <c r="E17" s="331">
        <f>+'Ark1'!Q453</f>
        <v>5124</v>
      </c>
      <c r="F17" s="46"/>
      <c r="G17" s="302">
        <f>+'Ark1'!R453</f>
        <v>759592</v>
      </c>
      <c r="H17" s="302"/>
      <c r="I17" s="331">
        <f>+'Ark1'!S453</f>
        <v>759378</v>
      </c>
      <c r="J17" s="64"/>
      <c r="K17" s="99">
        <f>+'Ark1'!AD453</f>
        <v>76.275897526530173</v>
      </c>
      <c r="L17" s="99"/>
      <c r="M17" s="99">
        <f>+'Ark1'!AE453</f>
        <v>76.372642701536407</v>
      </c>
      <c r="N17" s="235">
        <f>+'Ark1'!U453</f>
        <v>54.079010716665479</v>
      </c>
      <c r="O17" s="48"/>
      <c r="P17" s="48">
        <f>+'Ark1'!W453</f>
        <v>72.582247834415426</v>
      </c>
      <c r="Q17" s="99"/>
      <c r="R17" s="48"/>
      <c r="S17" s="48"/>
      <c r="T17" s="44"/>
      <c r="U17" s="48"/>
      <c r="V17" s="44"/>
      <c r="W17" s="48">
        <f>+'Ark1'!AA453</f>
        <v>6.9864846707574806</v>
      </c>
      <c r="X17" s="48">
        <f>+'Ark1'!AB453</f>
        <v>2.9361576167003105</v>
      </c>
      <c r="Y17" s="65">
        <f>+'Ark1'!AC453</f>
        <v>-5.1429301349798484</v>
      </c>
      <c r="Z17" s="65"/>
      <c r="AA17" s="65">
        <f>+G17/E17</f>
        <v>148.24199843871975</v>
      </c>
      <c r="AB17" s="48">
        <f>+'Ark1'!T453</f>
        <v>12.252278854964247</v>
      </c>
      <c r="AC17" s="48">
        <f>+'Ark1'!V453</f>
        <v>78.655684389067389</v>
      </c>
      <c r="AD17" s="39"/>
      <c r="AE17" s="4"/>
      <c r="AF17" s="51"/>
      <c r="AG17" s="51"/>
      <c r="AH17" s="1"/>
      <c r="AI17" s="5"/>
      <c r="AM17"/>
    </row>
    <row r="18" spans="1:41" ht="15.6">
      <c r="A18" s="39"/>
      <c r="B18" s="46">
        <f>+'Ark1'!C454</f>
        <v>1997</v>
      </c>
      <c r="C18" s="46">
        <f>+'Ark1'!H454</f>
        <v>1</v>
      </c>
      <c r="D18" s="47" t="s">
        <v>48</v>
      </c>
      <c r="E18" s="331">
        <f>+'Ark1'!Q454</f>
        <v>5098</v>
      </c>
      <c r="F18" s="46"/>
      <c r="G18" s="302">
        <f>+'Ark1'!R454</f>
        <v>807148.75</v>
      </c>
      <c r="H18" s="302"/>
      <c r="I18" s="331">
        <f>+'Ark1'!S454</f>
        <v>807075.75</v>
      </c>
      <c r="J18" s="64"/>
      <c r="K18" s="99">
        <f>+'Ark1'!AD454</f>
        <v>76.353144363383436</v>
      </c>
      <c r="L18" s="99"/>
      <c r="M18" s="99">
        <f>+'Ark1'!AE454</f>
        <v>76.422303377428662</v>
      </c>
      <c r="N18" s="235">
        <f>+'Ark1'!U454</f>
        <v>54.223993224923426</v>
      </c>
      <c r="O18" s="96">
        <f t="shared" ref="O18:O37" si="0">+N18-N17</f>
        <v>0.14498250825794656</v>
      </c>
      <c r="P18" s="48">
        <f>+'Ark1'!W454</f>
        <v>70.091193252557545</v>
      </c>
      <c r="Q18" s="107">
        <f t="shared" ref="Q18:Q37" si="1">+P18-P17</f>
        <v>-2.4910545818578811</v>
      </c>
      <c r="R18" s="48"/>
      <c r="S18" s="48"/>
      <c r="T18" s="44"/>
      <c r="U18" s="48"/>
      <c r="V18" s="44"/>
      <c r="W18" s="48">
        <f>+'Ark1'!AA454</f>
        <v>6.4982989645448637</v>
      </c>
      <c r="X18" s="48">
        <f>+'Ark1'!AB454</f>
        <v>2.8452338590783879</v>
      </c>
      <c r="Y18" s="65">
        <f>+'Ark1'!AC454</f>
        <v>-1.4988270144311771</v>
      </c>
      <c r="Z18" s="65"/>
      <c r="AA18" s="65">
        <f t="shared" ref="AA18:AA37" si="2">+G18/E18</f>
        <v>158.32654962730481</v>
      </c>
      <c r="AB18" s="48">
        <f>+'Ark1'!T454</f>
        <v>12.339249735566092</v>
      </c>
      <c r="AC18" s="48">
        <f>+'Ark1'!V454</f>
        <v>75.943368264997957</v>
      </c>
      <c r="AD18" s="39"/>
      <c r="AE18" s="4"/>
      <c r="AF18" s="51"/>
      <c r="AG18" s="51"/>
      <c r="AH18" s="1"/>
      <c r="AI18" s="5"/>
      <c r="AK18" s="2"/>
      <c r="AL18" s="2"/>
      <c r="AM18" s="2"/>
    </row>
    <row r="19" spans="1:41" ht="15.6">
      <c r="A19" s="39"/>
      <c r="B19" s="46">
        <f>+'Ark1'!C455</f>
        <v>1998</v>
      </c>
      <c r="C19" s="46">
        <f>+'Ark1'!H455</f>
        <v>1</v>
      </c>
      <c r="D19" s="47" t="s">
        <v>48</v>
      </c>
      <c r="E19" s="331">
        <f>+'Ark1'!Q455</f>
        <v>4787</v>
      </c>
      <c r="F19" s="46"/>
      <c r="G19" s="302">
        <f>+'Ark1'!R455</f>
        <v>773461.5</v>
      </c>
      <c r="H19" s="302"/>
      <c r="I19" s="331">
        <f>+'Ark1'!S455</f>
        <v>773496.5</v>
      </c>
      <c r="J19" s="64"/>
      <c r="K19" s="99">
        <f>+'Ark1'!AD455</f>
        <v>76.492285737385004</v>
      </c>
      <c r="L19" s="99"/>
      <c r="M19" s="99">
        <f>+'Ark1'!AE455</f>
        <v>78.343690652305682</v>
      </c>
      <c r="N19" s="235">
        <f>+'Ark1'!U455</f>
        <v>54.331232268019299</v>
      </c>
      <c r="O19" s="96">
        <f t="shared" si="0"/>
        <v>0.1072390430958734</v>
      </c>
      <c r="P19" s="48">
        <f>+'Ark1'!W455</f>
        <v>71.501239751829203</v>
      </c>
      <c r="Q19" s="107">
        <f t="shared" si="1"/>
        <v>1.4100464992716581</v>
      </c>
      <c r="R19" s="48"/>
      <c r="S19" s="48"/>
      <c r="T19" s="44"/>
      <c r="U19" s="48"/>
      <c r="V19" s="44"/>
      <c r="W19" s="48">
        <f>+'Ark1'!AA455</f>
        <v>6.6156190721693644</v>
      </c>
      <c r="X19" s="48">
        <f>+'Ark1'!AB455</f>
        <v>2.9608068987813176</v>
      </c>
      <c r="Y19" s="65">
        <f>+'Ark1'!AC455</f>
        <v>-1.2585683724364805</v>
      </c>
      <c r="Z19" s="65"/>
      <c r="AA19" s="65">
        <f t="shared" si="2"/>
        <v>161.57541257572592</v>
      </c>
      <c r="AB19" s="48">
        <f>+'Ark1'!T455</f>
        <v>12.404887638234092</v>
      </c>
      <c r="AC19" s="48">
        <f>+'Ark1'!V455</f>
        <v>77.467850339334944</v>
      </c>
      <c r="AD19" s="39"/>
      <c r="AE19" s="4"/>
      <c r="AF19" s="51"/>
      <c r="AG19" s="51"/>
      <c r="AH19" s="12"/>
      <c r="AI19" s="5"/>
      <c r="AK19" s="2"/>
      <c r="AL19" s="2"/>
      <c r="AM19" s="4"/>
      <c r="AN19" s="4"/>
      <c r="AO19" s="4"/>
    </row>
    <row r="20" spans="1:41" ht="15.6">
      <c r="A20" s="39"/>
      <c r="B20" s="46">
        <f>+'Ark1'!C456</f>
        <v>1999</v>
      </c>
      <c r="C20" s="46">
        <f>+'Ark1'!H456</f>
        <v>1</v>
      </c>
      <c r="D20" s="47" t="s">
        <v>48</v>
      </c>
      <c r="E20" s="331">
        <f>+'Ark1'!Q456</f>
        <v>5048</v>
      </c>
      <c r="F20" s="46"/>
      <c r="G20" s="302">
        <f>+'Ark1'!R456</f>
        <v>864748</v>
      </c>
      <c r="H20" s="302"/>
      <c r="I20" s="331">
        <f>+'Ark1'!S456</f>
        <v>864781</v>
      </c>
      <c r="J20" s="64"/>
      <c r="K20" s="99">
        <f>+'Ark1'!AD456</f>
        <v>77.239452458325999</v>
      </c>
      <c r="L20" s="99"/>
      <c r="M20" s="99">
        <f>+'Ark1'!AE456</f>
        <v>77.270416655659503</v>
      </c>
      <c r="N20" s="235">
        <f>+'Ark1'!U456</f>
        <v>54.572753101652339</v>
      </c>
      <c r="O20" s="96">
        <f t="shared" si="0"/>
        <v>0.24152083363303944</v>
      </c>
      <c r="P20" s="48">
        <f>+'Ark1'!W456</f>
        <v>69.660212920384524</v>
      </c>
      <c r="Q20" s="107">
        <f t="shared" si="1"/>
        <v>-1.8410268314446796</v>
      </c>
      <c r="R20" s="48"/>
      <c r="S20" s="48"/>
      <c r="T20" s="44"/>
      <c r="U20" s="48"/>
      <c r="V20" s="44"/>
      <c r="W20" s="48">
        <f>+'Ark1'!AA456</f>
        <v>6.5353568973531049</v>
      </c>
      <c r="X20" s="48">
        <f>+'Ark1'!AB456</f>
        <v>2.936050487991487</v>
      </c>
      <c r="Y20" s="65">
        <f>+'Ark1'!AC456</f>
        <v>-0.88198944710337268</v>
      </c>
      <c r="Z20" s="65"/>
      <c r="AA20" s="65">
        <f t="shared" si="2"/>
        <v>171.30507131537243</v>
      </c>
      <c r="AB20" s="48">
        <f>+'Ark1'!T456</f>
        <v>12.549002715241897</v>
      </c>
      <c r="AC20" s="48">
        <f>+'Ark1'!V456</f>
        <v>75.472487022724621</v>
      </c>
      <c r="AD20" s="39"/>
      <c r="AE20" s="4"/>
      <c r="AF20" s="51"/>
      <c r="AG20" s="51"/>
      <c r="AH20" s="12"/>
      <c r="AI20" s="5"/>
      <c r="AK20" s="1"/>
      <c r="AL20" s="1"/>
      <c r="AM20" s="10"/>
      <c r="AN20" s="10"/>
      <c r="AO20" s="10"/>
    </row>
    <row r="21" spans="1:41" ht="15.6">
      <c r="A21" s="39"/>
      <c r="B21" s="46">
        <f>+'Ark1'!C457</f>
        <v>2000</v>
      </c>
      <c r="C21" s="46">
        <f>+'Ark1'!H457</f>
        <v>1</v>
      </c>
      <c r="D21" s="47" t="s">
        <v>48</v>
      </c>
      <c r="E21" s="331">
        <f>+'Ark1'!Q457</f>
        <v>4039</v>
      </c>
      <c r="F21" s="46"/>
      <c r="G21" s="302">
        <f>+'Ark1'!R457</f>
        <v>806397</v>
      </c>
      <c r="H21" s="302"/>
      <c r="I21" s="331">
        <f>+'Ark1'!S457</f>
        <v>806225</v>
      </c>
      <c r="J21" s="64"/>
      <c r="K21" s="99">
        <f>+'Ark1'!AD457</f>
        <v>77.078684065829691</v>
      </c>
      <c r="L21" s="99"/>
      <c r="M21" s="99">
        <f>+'Ark1'!AE457</f>
        <v>76.928223123905582</v>
      </c>
      <c r="N21" s="235">
        <f>+'Ark1'!U457</f>
        <v>54.83801172129369</v>
      </c>
      <c r="O21" s="96">
        <f t="shared" si="0"/>
        <v>0.26525861964135089</v>
      </c>
      <c r="P21" s="48">
        <f>+'Ark1'!W457</f>
        <v>67.68568236993525</v>
      </c>
      <c r="Q21" s="107">
        <f t="shared" si="1"/>
        <v>-1.9745305504492734</v>
      </c>
      <c r="R21" s="48"/>
      <c r="S21" s="48"/>
      <c r="T21" s="44"/>
      <c r="U21" s="48"/>
      <c r="V21" s="44"/>
      <c r="W21" s="48">
        <f>+'Ark1'!AA457</f>
        <v>6.5193773777539281</v>
      </c>
      <c r="X21" s="48">
        <f>+'Ark1'!AB457</f>
        <v>2.7663360911701242</v>
      </c>
      <c r="Y21" s="65">
        <f>+'Ark1'!AC457</f>
        <v>-2.7718075328570113</v>
      </c>
      <c r="Z21" s="65"/>
      <c r="AA21" s="65">
        <f t="shared" si="2"/>
        <v>199.65263679128498</v>
      </c>
      <c r="AB21" s="48">
        <f>+'Ark1'!T457</f>
        <v>12.705667307790078</v>
      </c>
      <c r="AC21" s="48">
        <f>+'Ark1'!V457</f>
        <v>73.34112090297522</v>
      </c>
      <c r="AD21" s="39"/>
      <c r="AE21" s="4"/>
      <c r="AF21" s="51"/>
      <c r="AG21" s="51"/>
      <c r="AH21" s="12"/>
      <c r="AI21" s="5"/>
      <c r="AK21" s="1"/>
      <c r="AL21" s="1"/>
      <c r="AM21" s="10"/>
      <c r="AN21" s="10"/>
      <c r="AO21" s="10"/>
    </row>
    <row r="22" spans="1:41" ht="15.6">
      <c r="A22" s="39"/>
      <c r="B22" s="46">
        <f>+'Ark1'!C458</f>
        <v>2001</v>
      </c>
      <c r="C22" s="46">
        <f>+'Ark1'!H458</f>
        <v>1</v>
      </c>
      <c r="D22" s="47" t="s">
        <v>48</v>
      </c>
      <c r="E22" s="331">
        <f>+'Ark1'!Q458</f>
        <v>3424</v>
      </c>
      <c r="F22" s="46"/>
      <c r="G22" s="302">
        <f>+'Ark1'!R458</f>
        <v>803113.6</v>
      </c>
      <c r="H22" s="302"/>
      <c r="I22" s="331">
        <f>+'Ark1'!S458</f>
        <v>802840</v>
      </c>
      <c r="J22" s="64"/>
      <c r="K22" s="99">
        <f>+'Ark1'!AD458</f>
        <v>77.737615260203654</v>
      </c>
      <c r="L22" s="99"/>
      <c r="M22" s="99">
        <f>+'Ark1'!AE458</f>
        <v>77.290699555526587</v>
      </c>
      <c r="N22" s="235">
        <f>+'Ark1'!U458</f>
        <v>55.391239848537687</v>
      </c>
      <c r="O22" s="96">
        <f t="shared" si="0"/>
        <v>0.55322812724399739</v>
      </c>
      <c r="P22" s="48">
        <f>+'Ark1'!W458</f>
        <v>73.445955889841585</v>
      </c>
      <c r="Q22" s="107">
        <f t="shared" si="1"/>
        <v>5.7602735199063346</v>
      </c>
      <c r="R22" s="48"/>
      <c r="S22" s="48"/>
      <c r="T22" s="44"/>
      <c r="U22" s="48"/>
      <c r="V22" s="44"/>
      <c r="W22" s="48">
        <f>+'Ark1'!AA458</f>
        <v>6.6992211490040781</v>
      </c>
      <c r="X22" s="48">
        <f>+'Ark1'!AB458</f>
        <v>2.7600551491960439</v>
      </c>
      <c r="Y22" s="65">
        <f>+'Ark1'!AC458</f>
        <v>-4.598341379425305</v>
      </c>
      <c r="Z22" s="65"/>
      <c r="AA22" s="65">
        <f t="shared" si="2"/>
        <v>234.55420560747663</v>
      </c>
      <c r="AB22" s="48">
        <f>+'Ark1'!T458</f>
        <v>13.03256724826973</v>
      </c>
      <c r="AC22" s="48">
        <f>+'Ark1'!V458</f>
        <v>79.581311095608697</v>
      </c>
      <c r="AD22" s="39"/>
      <c r="AE22" s="4"/>
      <c r="AF22" s="51"/>
      <c r="AG22" s="51"/>
      <c r="AH22" s="12"/>
      <c r="AI22" s="5"/>
      <c r="AK22" s="1"/>
      <c r="AL22" s="1"/>
      <c r="AM22" s="10"/>
      <c r="AN22" s="10"/>
      <c r="AO22" s="10"/>
    </row>
    <row r="23" spans="1:41" ht="15.6">
      <c r="A23" s="39"/>
      <c r="B23" s="46">
        <f>+'Ark1'!C459</f>
        <v>2002</v>
      </c>
      <c r="C23" s="46">
        <f>+'Ark1'!H459</f>
        <v>1</v>
      </c>
      <c r="D23" s="47" t="s">
        <v>48</v>
      </c>
      <c r="E23" s="331">
        <f>+'Ark1'!Q459</f>
        <v>3270</v>
      </c>
      <c r="F23" s="46"/>
      <c r="G23" s="302">
        <f>+'Ark1'!R459</f>
        <v>793743</v>
      </c>
      <c r="H23" s="302"/>
      <c r="I23" s="331">
        <f>+'Ark1'!S459</f>
        <v>793688</v>
      </c>
      <c r="J23" s="64"/>
      <c r="K23" s="99">
        <f>+'Ark1'!AD459</f>
        <v>76.432600296103715</v>
      </c>
      <c r="L23" s="99"/>
      <c r="M23" s="99">
        <f>+'Ark1'!AE459</f>
        <v>75.736747467995812</v>
      </c>
      <c r="N23" s="235">
        <f>+'Ark1'!U459</f>
        <v>55.798451028615773</v>
      </c>
      <c r="O23" s="96">
        <f t="shared" si="0"/>
        <v>0.40721118007808599</v>
      </c>
      <c r="P23" s="48">
        <f>+'Ark1'!W459</f>
        <v>75.195400837608304</v>
      </c>
      <c r="Q23" s="107">
        <f t="shared" si="1"/>
        <v>1.7494449477667189</v>
      </c>
      <c r="R23" s="48"/>
      <c r="S23" s="48"/>
      <c r="T23" s="44"/>
      <c r="U23" s="48"/>
      <c r="V23" s="44"/>
      <c r="W23" s="48">
        <f>+'Ark1'!AA459</f>
        <v>7.044172902938306</v>
      </c>
      <c r="X23" s="48">
        <f>+'Ark1'!AB459</f>
        <v>2.6327089841366202</v>
      </c>
      <c r="Y23" s="65">
        <f>+'Ark1'!AC459</f>
        <v>-9.2130074294502009</v>
      </c>
      <c r="Z23" s="65"/>
      <c r="AA23" s="65">
        <f t="shared" si="2"/>
        <v>242.73486238532109</v>
      </c>
      <c r="AB23" s="48">
        <f>+'Ark1'!T459</f>
        <v>13.275352349564027</v>
      </c>
      <c r="AC23" s="48">
        <f>+'Ark1'!V459</f>
        <v>81.47238278271351</v>
      </c>
      <c r="AD23" s="39"/>
      <c r="AE23" s="4"/>
      <c r="AF23" s="51"/>
      <c r="AG23" s="51"/>
      <c r="AH23" s="5"/>
      <c r="AI23" s="5"/>
      <c r="AK23" s="1"/>
      <c r="AL23" s="1"/>
      <c r="AM23" s="10"/>
      <c r="AN23" s="10"/>
      <c r="AO23" s="10"/>
    </row>
    <row r="24" spans="1:41" ht="15.6">
      <c r="A24" s="39"/>
      <c r="B24" s="46">
        <f>+'Ark1'!C460</f>
        <v>2003</v>
      </c>
      <c r="C24" s="46">
        <f>+'Ark1'!H460</f>
        <v>1</v>
      </c>
      <c r="D24" s="47" t="s">
        <v>48</v>
      </c>
      <c r="E24" s="331">
        <f>+'Ark1'!Q460</f>
        <v>3127</v>
      </c>
      <c r="F24" s="46"/>
      <c r="G24" s="302">
        <f>+'Ark1'!R460</f>
        <v>803360</v>
      </c>
      <c r="H24" s="302"/>
      <c r="I24" s="331">
        <f>+'Ark1'!S460</f>
        <v>803308</v>
      </c>
      <c r="J24" s="64"/>
      <c r="K24" s="99">
        <f>+'Ark1'!AD460</f>
        <v>76.470638629209375</v>
      </c>
      <c r="L24" s="99"/>
      <c r="M24" s="99">
        <f>+'Ark1'!AE460</f>
        <v>75.994453932946811</v>
      </c>
      <c r="N24" s="235">
        <f>+'Ark1'!U460</f>
        <v>56.281707638913112</v>
      </c>
      <c r="O24" s="96">
        <f t="shared" si="0"/>
        <v>0.4832566102973388</v>
      </c>
      <c r="P24" s="48">
        <f>+'Ark1'!W460</f>
        <v>76.462988044436486</v>
      </c>
      <c r="Q24" s="107">
        <f t="shared" si="1"/>
        <v>1.2675872068281819</v>
      </c>
      <c r="R24" s="48"/>
      <c r="S24" s="48"/>
      <c r="T24" s="44"/>
      <c r="U24" s="48"/>
      <c r="V24" s="44"/>
      <c r="W24" s="48">
        <f>+'Ark1'!AA460</f>
        <v>7.3465380128093374</v>
      </c>
      <c r="X24" s="48">
        <f>+'Ark1'!AB460</f>
        <v>2.4938104312137495</v>
      </c>
      <c r="Y24" s="65">
        <f>+'Ark1'!AC460</f>
        <v>-17.255937478948475</v>
      </c>
      <c r="Z24" s="65"/>
      <c r="AA24" s="65">
        <f t="shared" si="2"/>
        <v>256.91077710265432</v>
      </c>
      <c r="AB24" s="48">
        <f>+'Ark1'!T460</f>
        <v>13.551635630352518</v>
      </c>
      <c r="AC24" s="48">
        <f>+'Ark1'!V460</f>
        <v>82.844944281077801</v>
      </c>
      <c r="AD24" s="39"/>
      <c r="AE24" s="4"/>
      <c r="AF24" s="51"/>
      <c r="AG24" s="51"/>
      <c r="AH24" s="5"/>
      <c r="AI24" s="5"/>
      <c r="AK24" s="1"/>
      <c r="AL24" s="1"/>
      <c r="AM24" s="10"/>
      <c r="AN24" s="10"/>
      <c r="AO24" s="10"/>
    </row>
    <row r="25" spans="1:41" ht="15.6">
      <c r="A25" s="39"/>
      <c r="B25" s="46">
        <f>+'Ark1'!C461</f>
        <v>2004</v>
      </c>
      <c r="C25" s="46">
        <f>+'Ark1'!H461</f>
        <v>1</v>
      </c>
      <c r="D25" s="47" t="s">
        <v>48</v>
      </c>
      <c r="E25" s="331">
        <f>+'Ark1'!Q461</f>
        <v>2989</v>
      </c>
      <c r="F25" s="46"/>
      <c r="G25" s="302">
        <f>+'Ark1'!R461</f>
        <v>867709</v>
      </c>
      <c r="H25" s="302"/>
      <c r="I25" s="331">
        <f>+'Ark1'!S461</f>
        <v>867661</v>
      </c>
      <c r="J25" s="64"/>
      <c r="K25" s="99">
        <f>+'Ark1'!AD461</f>
        <v>76.262331966654799</v>
      </c>
      <c r="L25" s="99"/>
      <c r="M25" s="99">
        <f>+'Ark1'!AE461</f>
        <v>75.381807535253401</v>
      </c>
      <c r="N25" s="235">
        <f>+'Ark1'!U461</f>
        <v>56.510485085765055</v>
      </c>
      <c r="O25" s="96">
        <f t="shared" si="0"/>
        <v>0.22877744685194301</v>
      </c>
      <c r="P25" s="48">
        <f>+'Ark1'!W461</f>
        <v>74.715854002887681</v>
      </c>
      <c r="Q25" s="107">
        <f t="shared" si="1"/>
        <v>-1.7471340415488044</v>
      </c>
      <c r="R25" s="48"/>
      <c r="S25" s="48"/>
      <c r="T25" s="44"/>
      <c r="U25" s="48"/>
      <c r="V25" s="44"/>
      <c r="W25" s="48">
        <f>+'Ark1'!AA461</f>
        <v>7.5376859935171741</v>
      </c>
      <c r="X25" s="48">
        <f>+'Ark1'!AB461</f>
        <v>2.4306163615536445</v>
      </c>
      <c r="Y25" s="65">
        <f>+'Ark1'!AC461</f>
        <v>-17.126876619303943</v>
      </c>
      <c r="Z25" s="65"/>
      <c r="AA25" s="65">
        <f t="shared" si="2"/>
        <v>290.30076948812314</v>
      </c>
      <c r="AB25" s="48">
        <f>+'Ark1'!T461</f>
        <v>13.68318756633848</v>
      </c>
      <c r="AC25" s="48">
        <f>+'Ark1'!V461</f>
        <v>80.95156884612669</v>
      </c>
      <c r="AD25" s="39"/>
      <c r="AE25" s="4"/>
      <c r="AF25" s="51"/>
      <c r="AG25" s="51"/>
      <c r="AH25" s="5"/>
      <c r="AI25" s="5"/>
      <c r="AK25" s="1"/>
      <c r="AL25" s="1"/>
      <c r="AM25" s="10"/>
      <c r="AN25" s="10"/>
      <c r="AO25" s="10"/>
    </row>
    <row r="26" spans="1:41" ht="15.6">
      <c r="A26" s="39"/>
      <c r="B26" s="46">
        <f>+'Ark1'!C462</f>
        <v>2005</v>
      </c>
      <c r="C26" s="46">
        <f>+'Ark1'!H462</f>
        <v>1</v>
      </c>
      <c r="D26" s="47" t="s">
        <v>48</v>
      </c>
      <c r="E26" s="331">
        <f>+'Ark1'!Q462</f>
        <v>2631</v>
      </c>
      <c r="F26" s="46"/>
      <c r="G26" s="302">
        <f>+'Ark1'!R462</f>
        <v>844502</v>
      </c>
      <c r="H26" s="302"/>
      <c r="I26" s="331">
        <f>+'Ark1'!S462</f>
        <v>844414</v>
      </c>
      <c r="J26" s="64"/>
      <c r="K26" s="99">
        <f>+'Ark1'!AD462</f>
        <v>73.101486609778348</v>
      </c>
      <c r="L26" s="99"/>
      <c r="M26" s="99">
        <f>+'Ark1'!AE462</f>
        <v>71.864378560240979</v>
      </c>
      <c r="N26" s="235">
        <f>+'Ark1'!U462</f>
        <v>56.867438247115743</v>
      </c>
      <c r="O26" s="96">
        <f t="shared" si="0"/>
        <v>0.35695316135068822</v>
      </c>
      <c r="P26" s="48">
        <f>+'Ark1'!W462</f>
        <v>73.487646936219818</v>
      </c>
      <c r="Q26" s="107">
        <f t="shared" si="1"/>
        <v>-1.2282070666678635</v>
      </c>
      <c r="R26" s="48"/>
      <c r="S26" s="48"/>
      <c r="T26" s="44"/>
      <c r="U26" s="48"/>
      <c r="V26" s="44"/>
      <c r="W26" s="48">
        <f>+'Ark1'!AA462</f>
        <v>7.551850967863853</v>
      </c>
      <c r="X26" s="48">
        <f>+'Ark1'!AB462</f>
        <v>2.3296813659301345</v>
      </c>
      <c r="Y26" s="65">
        <f>+'Ark1'!AC462</f>
        <v>-18.529666553818288</v>
      </c>
      <c r="Z26" s="65"/>
      <c r="AA26" s="65">
        <f t="shared" si="2"/>
        <v>320.98137590269857</v>
      </c>
      <c r="AB26" s="48">
        <f>+'Ark1'!T462</f>
        <v>13.890135251307871</v>
      </c>
      <c r="AC26" s="48">
        <f>+'Ark1'!V462</f>
        <v>79.624580745814086</v>
      </c>
      <c r="AD26" s="39"/>
      <c r="AE26" s="4"/>
      <c r="AF26" s="51"/>
      <c r="AG26" s="51"/>
      <c r="AH26" s="5"/>
      <c r="AI26" s="5"/>
      <c r="AK26" s="1"/>
      <c r="AL26" s="1"/>
      <c r="AM26" s="10"/>
      <c r="AN26" s="10"/>
      <c r="AO26" s="10"/>
    </row>
    <row r="27" spans="1:41" ht="15.6">
      <c r="A27" s="39"/>
      <c r="B27" s="46">
        <f>+'Ark1'!C463</f>
        <v>2006</v>
      </c>
      <c r="C27" s="46">
        <f>+'Ark1'!H463</f>
        <v>1</v>
      </c>
      <c r="D27" s="47" t="s">
        <v>48</v>
      </c>
      <c r="E27" s="331">
        <f>+'Ark1'!Q463</f>
        <v>2381</v>
      </c>
      <c r="F27" s="46"/>
      <c r="G27" s="302">
        <f>+'Ark1'!R463</f>
        <v>860877</v>
      </c>
      <c r="H27" s="302"/>
      <c r="I27" s="331">
        <f>+'Ark1'!S463</f>
        <v>860815</v>
      </c>
      <c r="J27" s="64"/>
      <c r="K27" s="99">
        <f>+'Ark1'!AD463</f>
        <v>72.200933462491648</v>
      </c>
      <c r="L27" s="99"/>
      <c r="M27" s="99">
        <f>+'Ark1'!AE463</f>
        <v>71.459432931210728</v>
      </c>
      <c r="N27" s="235">
        <f>+'Ark1'!U463</f>
        <v>56.925248746827137</v>
      </c>
      <c r="O27" s="96">
        <f t="shared" si="0"/>
        <v>5.7810499711393959E-2</v>
      </c>
      <c r="P27" s="48">
        <f>+'Ark1'!W463</f>
        <v>74.149845321004989</v>
      </c>
      <c r="Q27" s="107">
        <f t="shared" si="1"/>
        <v>0.6621983847851709</v>
      </c>
      <c r="R27" s="48"/>
      <c r="S27" s="48"/>
      <c r="T27" s="44"/>
      <c r="U27" s="48"/>
      <c r="V27" s="44"/>
      <c r="W27" s="48">
        <f>+'Ark1'!AA463</f>
        <v>7.6776201578707068</v>
      </c>
      <c r="X27" s="48">
        <f>+'Ark1'!AB463</f>
        <v>2.3089054539472338</v>
      </c>
      <c r="Y27" s="65">
        <f>+'Ark1'!AC463</f>
        <v>-19.100229407223516</v>
      </c>
      <c r="Z27" s="65"/>
      <c r="AA27" s="65">
        <f t="shared" si="2"/>
        <v>361.56110877782442</v>
      </c>
      <c r="AB27" s="48">
        <f>+'Ark1'!T463</f>
        <v>13.922995968065129</v>
      </c>
      <c r="AC27" s="48">
        <f>+'Ark1'!V463</f>
        <v>80.338996059248885</v>
      </c>
      <c r="AD27" s="39"/>
      <c r="AE27" s="4"/>
      <c r="AF27" s="51"/>
      <c r="AG27" s="51"/>
      <c r="AH27" s="5"/>
      <c r="AI27" s="5"/>
      <c r="AK27" s="1"/>
      <c r="AL27" s="1"/>
      <c r="AM27" s="10"/>
      <c r="AN27" s="10"/>
      <c r="AO27" s="10"/>
    </row>
    <row r="28" spans="1:41" ht="15.6">
      <c r="A28" s="39"/>
      <c r="B28" s="46">
        <f>+'Ark1'!C464</f>
        <v>2007</v>
      </c>
      <c r="C28" s="46">
        <f>+'Ark1'!H464</f>
        <v>1</v>
      </c>
      <c r="D28" s="47" t="s">
        <v>48</v>
      </c>
      <c r="E28" s="331">
        <f>+'Ark1'!Q464</f>
        <v>2198</v>
      </c>
      <c r="F28" s="46"/>
      <c r="G28" s="302">
        <f>+'Ark1'!R464</f>
        <v>839688</v>
      </c>
      <c r="H28" s="302"/>
      <c r="I28" s="331">
        <f>+'Ark1'!S464</f>
        <v>839651</v>
      </c>
      <c r="J28" s="64"/>
      <c r="K28" s="99">
        <f>+'Ark1'!AD464</f>
        <v>71.584715758495946</v>
      </c>
      <c r="L28" s="99"/>
      <c r="M28" s="99">
        <f>+'Ark1'!AE464</f>
        <v>70.788776764112313</v>
      </c>
      <c r="N28" s="235">
        <f>+'Ark1'!U464</f>
        <v>56.719709736545298</v>
      </c>
      <c r="O28" s="96">
        <f t="shared" si="0"/>
        <v>-0.2055390102818393</v>
      </c>
      <c r="P28" s="48">
        <f>+'Ark1'!W464</f>
        <v>76.503123797863282</v>
      </c>
      <c r="Q28" s="107">
        <f t="shared" si="1"/>
        <v>2.3532784768582928</v>
      </c>
      <c r="R28" s="48"/>
      <c r="S28" s="48"/>
      <c r="T28" s="44"/>
      <c r="U28" s="48"/>
      <c r="V28" s="44"/>
      <c r="W28" s="48">
        <f>+'Ark1'!AA464</f>
        <v>8.3438385088264013</v>
      </c>
      <c r="X28" s="48">
        <f>+'Ark1'!AB464</f>
        <v>2.4257724477825873</v>
      </c>
      <c r="Y28" s="65">
        <f>+'Ark1'!AC464</f>
        <v>-20.039039103556455</v>
      </c>
      <c r="Z28" s="65"/>
      <c r="AA28" s="65">
        <f t="shared" si="2"/>
        <v>382.02365787079162</v>
      </c>
      <c r="AB28" s="48">
        <f>+'Ark1'!T464</f>
        <v>13.805370566210311</v>
      </c>
      <c r="AC28" s="48">
        <f>+'Ark1'!V464</f>
        <v>82.887330324329994</v>
      </c>
      <c r="AD28" s="39"/>
      <c r="AE28" s="4"/>
      <c r="AF28" s="51"/>
      <c r="AG28" s="51"/>
      <c r="AH28" s="5"/>
      <c r="AI28" s="5"/>
      <c r="AK28" s="1"/>
      <c r="AL28" s="1"/>
      <c r="AM28" s="10"/>
      <c r="AN28" s="10"/>
      <c r="AO28" s="10"/>
    </row>
    <row r="29" spans="1:41" ht="15.6">
      <c r="A29" s="39"/>
      <c r="B29" s="46">
        <f>+'Ark1'!C465</f>
        <v>2008</v>
      </c>
      <c r="C29" s="46">
        <f>+'Ark1'!H465</f>
        <v>1</v>
      </c>
      <c r="D29" s="47" t="s">
        <v>48</v>
      </c>
      <c r="E29" s="331">
        <f>+'Ark1'!Q465</f>
        <v>2084</v>
      </c>
      <c r="F29" s="46"/>
      <c r="G29" s="302">
        <f>+'Ark1'!R465</f>
        <v>853865</v>
      </c>
      <c r="H29" s="302"/>
      <c r="I29" s="331">
        <f>+'Ark1'!S465</f>
        <v>853822</v>
      </c>
      <c r="J29" s="64"/>
      <c r="K29" s="99">
        <f>+'Ark1'!AD465</f>
        <v>71.347221781221862</v>
      </c>
      <c r="L29" s="99"/>
      <c r="M29" s="99">
        <f>+'Ark1'!AE465</f>
        <v>70.395835135343575</v>
      </c>
      <c r="N29" s="235">
        <f>+'Ark1'!U465</f>
        <v>56.736635973305901</v>
      </c>
      <c r="O29" s="96">
        <f t="shared" si="0"/>
        <v>1.6926236760603786E-2</v>
      </c>
      <c r="P29" s="48">
        <f>+'Ark1'!W465</f>
        <v>78.470737109141311</v>
      </c>
      <c r="Q29" s="107">
        <f t="shared" si="1"/>
        <v>1.9676133112780292</v>
      </c>
      <c r="R29" s="48"/>
      <c r="S29" s="48"/>
      <c r="T29" s="44"/>
      <c r="U29" s="48"/>
      <c r="V29" s="44"/>
      <c r="W29" s="48">
        <f>+'Ark1'!AA465</f>
        <v>8.2560727315995912</v>
      </c>
      <c r="X29" s="48">
        <f>+'Ark1'!AB465</f>
        <v>2.4949335970485471</v>
      </c>
      <c r="Y29" s="65">
        <f>+'Ark1'!AC465</f>
        <v>-19.697803981738645</v>
      </c>
      <c r="Z29" s="65"/>
      <c r="AA29" s="65">
        <f t="shared" si="2"/>
        <v>409.72408829174663</v>
      </c>
      <c r="AB29" s="48">
        <f>+'Ark1'!T465</f>
        <v>13.81805320513196</v>
      </c>
      <c r="AC29" s="48">
        <f>+'Ark1'!V465</f>
        <v>85.019431954340675</v>
      </c>
      <c r="AD29" s="39"/>
      <c r="AE29" s="4"/>
      <c r="AF29" s="51"/>
      <c r="AG29" s="51"/>
      <c r="AH29" s="5"/>
      <c r="AI29" s="5"/>
      <c r="AK29" s="12"/>
      <c r="AL29" s="12"/>
      <c r="AM29" s="10"/>
      <c r="AN29" s="10"/>
      <c r="AO29" s="10"/>
    </row>
    <row r="30" spans="1:41" ht="16.5" customHeight="1">
      <c r="A30" s="39"/>
      <c r="B30" s="46">
        <f>+'Ark1'!C466</f>
        <v>2009</v>
      </c>
      <c r="C30" s="46">
        <f>+'Ark1'!H466</f>
        <v>1</v>
      </c>
      <c r="D30" s="47" t="s">
        <v>48</v>
      </c>
      <c r="E30" s="331">
        <f>+'Ark1'!Q466</f>
        <v>1986</v>
      </c>
      <c r="F30" s="46"/>
      <c r="G30" s="302">
        <f>+'Ark1'!R466</f>
        <v>850083</v>
      </c>
      <c r="H30" s="302"/>
      <c r="I30" s="331">
        <f>+'Ark1'!S466</f>
        <v>850012</v>
      </c>
      <c r="J30" s="64"/>
      <c r="K30" s="99">
        <f>+'Ark1'!AD466</f>
        <v>70.512250514689185</v>
      </c>
      <c r="L30" s="99"/>
      <c r="M30" s="99">
        <f>+'Ark1'!AE466</f>
        <v>69.309431985078476</v>
      </c>
      <c r="N30" s="235">
        <f>+'Ark1'!U466</f>
        <v>59.092031641906239</v>
      </c>
      <c r="O30" s="96">
        <f t="shared" si="0"/>
        <v>2.3553956686003374</v>
      </c>
      <c r="P30" s="48">
        <f>+'Ark1'!W466</f>
        <v>77.764826849504601</v>
      </c>
      <c r="Q30" s="107">
        <f t="shared" si="1"/>
        <v>-0.70591025963670972</v>
      </c>
      <c r="R30" s="48"/>
      <c r="S30" s="48"/>
      <c r="T30" s="44"/>
      <c r="U30" s="48"/>
      <c r="V30" s="44"/>
      <c r="W30" s="48">
        <f>+'Ark1'!AA466</f>
        <v>8.1505698267444391</v>
      </c>
      <c r="X30" s="48">
        <f>+'Ark1'!AB466</f>
        <v>3.3612754880607181</v>
      </c>
      <c r="Y30" s="65">
        <f>+'Ark1'!AC466</f>
        <v>-26.054777585120856</v>
      </c>
      <c r="Z30" s="65"/>
      <c r="AA30" s="65">
        <f t="shared" si="2"/>
        <v>428.03776435045319</v>
      </c>
      <c r="AB30" s="48">
        <f>+'Ark1'!T466</f>
        <v>15.093461461998416</v>
      </c>
      <c r="AC30" s="48">
        <f>+'Ark1'!V466</f>
        <v>84.257312301334622</v>
      </c>
      <c r="AD30" s="39"/>
      <c r="AE30" s="4"/>
      <c r="AF30" s="51"/>
      <c r="AG30" s="51"/>
      <c r="AH30" s="5"/>
      <c r="AI30" s="5"/>
      <c r="AK30" s="12"/>
      <c r="AL30" s="12"/>
      <c r="AM30" s="10"/>
      <c r="AN30" s="10"/>
      <c r="AO30" s="10"/>
    </row>
    <row r="31" spans="1:41" ht="16.5" customHeight="1">
      <c r="A31" s="39"/>
      <c r="B31" s="46">
        <f>+'Ark1'!C467</f>
        <v>2010</v>
      </c>
      <c r="C31" s="46">
        <f>+'Ark1'!H467</f>
        <v>1</v>
      </c>
      <c r="D31" s="47" t="s">
        <v>48</v>
      </c>
      <c r="E31" s="331">
        <f>+'Ark1'!Q467</f>
        <v>1821</v>
      </c>
      <c r="F31" s="46"/>
      <c r="G31" s="302">
        <f>+'Ark1'!R467</f>
        <v>861816.25</v>
      </c>
      <c r="H31" s="302"/>
      <c r="I31" s="331">
        <f>+'Ark1'!S467</f>
        <v>861748.75</v>
      </c>
      <c r="J31" s="64"/>
      <c r="K31" s="99">
        <f>+'Ark1'!AD467</f>
        <v>67.934154458213058</v>
      </c>
      <c r="L31" s="99"/>
      <c r="M31" s="99">
        <f>+'Ark1'!AE467</f>
        <v>66.819188187417367</v>
      </c>
      <c r="N31" s="235">
        <f>+'Ark1'!U467</f>
        <v>60.87422465074652</v>
      </c>
      <c r="O31" s="96">
        <f t="shared" si="0"/>
        <v>1.7821930088402809</v>
      </c>
      <c r="P31" s="48">
        <f>+'Ark1'!W467</f>
        <v>78.660756966574084</v>
      </c>
      <c r="Q31" s="107">
        <f t="shared" si="1"/>
        <v>0.89593011706948289</v>
      </c>
      <c r="R31" s="48"/>
      <c r="S31" s="48"/>
      <c r="T31" s="44"/>
      <c r="U31" s="48"/>
      <c r="V31" s="44"/>
      <c r="W31" s="48">
        <f>+'Ark1'!AA467</f>
        <v>8.4838856333336441</v>
      </c>
      <c r="X31" s="48">
        <f>+'Ark1'!AB467</f>
        <v>3.0725831543901441</v>
      </c>
      <c r="Y31" s="65">
        <f>+'Ark1'!AC467</f>
        <v>-38.00231893434276</v>
      </c>
      <c r="Z31" s="65"/>
      <c r="AA31" s="65">
        <f t="shared" si="2"/>
        <v>473.26537616694122</v>
      </c>
      <c r="AB31" s="48">
        <f>+'Ark1'!T467</f>
        <v>15.980314829292203</v>
      </c>
      <c r="AC31" s="48">
        <f>+'Ark1'!V467</f>
        <v>85.227434563073601</v>
      </c>
      <c r="AD31" s="39"/>
      <c r="AE31" s="4"/>
      <c r="AF31" s="50"/>
      <c r="AG31" s="50"/>
      <c r="AH31" s="5"/>
      <c r="AI31" s="5"/>
      <c r="AK31" s="12"/>
      <c r="AL31" s="12"/>
      <c r="AM31" s="10"/>
      <c r="AN31" s="10"/>
      <c r="AO31" s="10"/>
    </row>
    <row r="32" spans="1:41" ht="15.6">
      <c r="A32" s="39"/>
      <c r="B32" s="46">
        <f>+'Ark1'!C468</f>
        <v>2011</v>
      </c>
      <c r="C32" s="46">
        <f>+'Ark1'!H468</f>
        <v>1</v>
      </c>
      <c r="D32" s="47" t="s">
        <v>48</v>
      </c>
      <c r="E32" s="331">
        <f>+'Ark1'!Q468</f>
        <v>1755</v>
      </c>
      <c r="F32" s="46"/>
      <c r="G32" s="302">
        <f>+'Ark1'!R468</f>
        <v>848381</v>
      </c>
      <c r="H32" s="302"/>
      <c r="I32" s="331">
        <f>+'Ark1'!S468</f>
        <v>848281</v>
      </c>
      <c r="J32" s="64"/>
      <c r="K32" s="99">
        <f>+'Ark1'!AD468</f>
        <v>66.218100019356953</v>
      </c>
      <c r="L32" s="99"/>
      <c r="M32" s="99">
        <f>+'Ark1'!AE468</f>
        <v>65.335218346486798</v>
      </c>
      <c r="N32" s="235">
        <f>+'Ark1'!U468</f>
        <v>60.981560355589721</v>
      </c>
      <c r="O32" s="96">
        <f t="shared" si="0"/>
        <v>0.10733570484320154</v>
      </c>
      <c r="P32" s="48">
        <f>+'Ark1'!W468</f>
        <v>79.312407268345453</v>
      </c>
      <c r="Q32" s="107">
        <f t="shared" si="1"/>
        <v>0.65165030177136885</v>
      </c>
      <c r="R32" s="48"/>
      <c r="S32" s="48"/>
      <c r="T32" s="44"/>
      <c r="U32" s="48"/>
      <c r="V32" s="44"/>
      <c r="W32" s="48">
        <f>+'Ark1'!AA468</f>
        <v>8.6047965170856173</v>
      </c>
      <c r="X32" s="48">
        <f>+'Ark1'!AB468</f>
        <v>3.152237783602529</v>
      </c>
      <c r="Y32" s="65">
        <f>+'Ark1'!AC468</f>
        <v>-39.269816800986497</v>
      </c>
      <c r="Z32" s="65"/>
      <c r="AA32" s="65">
        <f t="shared" si="2"/>
        <v>483.40797720797718</v>
      </c>
      <c r="AB32" s="48">
        <f>+'Ark1'!T468</f>
        <v>15.997642568610097</v>
      </c>
      <c r="AC32" s="48">
        <f>+'Ark1'!V468</f>
        <v>85.937540668809959</v>
      </c>
      <c r="AD32" s="39"/>
      <c r="AK32" s="12"/>
      <c r="AL32" s="12"/>
      <c r="AM32" s="10"/>
      <c r="AN32" s="10"/>
      <c r="AO32" s="10"/>
    </row>
    <row r="33" spans="1:41" ht="17.25" customHeight="1">
      <c r="A33" s="39"/>
      <c r="B33" s="46">
        <f>+'Ark1'!C469</f>
        <v>2012</v>
      </c>
      <c r="C33" s="46">
        <f>+'Ark1'!H469</f>
        <v>1</v>
      </c>
      <c r="D33" s="47" t="s">
        <v>48</v>
      </c>
      <c r="E33" s="331">
        <f>+'Ark1'!Q469</f>
        <v>1706</v>
      </c>
      <c r="F33" s="46"/>
      <c r="G33" s="302">
        <f>+'Ark1'!R469</f>
        <v>852083.5</v>
      </c>
      <c r="H33" s="302"/>
      <c r="I33" s="331">
        <f>+'Ark1'!S469</f>
        <v>852005.5</v>
      </c>
      <c r="J33" s="64"/>
      <c r="K33" s="99">
        <f>+'Ark1'!AD469</f>
        <v>66.070065400628764</v>
      </c>
      <c r="L33" s="99"/>
      <c r="M33" s="99">
        <f>+'Ark1'!AE469</f>
        <v>65.092676316821965</v>
      </c>
      <c r="N33" s="235">
        <f>+'Ark1'!U469</f>
        <v>61.083275870871717</v>
      </c>
      <c r="O33" s="96">
        <f t="shared" si="0"/>
        <v>0.10171551528199529</v>
      </c>
      <c r="P33" s="48">
        <f>+'Ark1'!W469</f>
        <v>78.726125594260239</v>
      </c>
      <c r="Q33" s="107">
        <f t="shared" si="1"/>
        <v>-0.58628167408521392</v>
      </c>
      <c r="R33" s="48"/>
      <c r="S33" s="48"/>
      <c r="T33" s="44"/>
      <c r="U33" s="48"/>
      <c r="V33" s="44"/>
      <c r="W33" s="48">
        <f>+'Ark1'!AA469</f>
        <v>8.7188171572577051</v>
      </c>
      <c r="X33" s="48">
        <f>+'Ark1'!AB469</f>
        <v>3.1283059747417385</v>
      </c>
      <c r="Y33" s="65">
        <f>+'Ark1'!AC469</f>
        <v>-39.144024970599901</v>
      </c>
      <c r="Z33" s="65"/>
      <c r="AA33" s="65">
        <f t="shared" si="2"/>
        <v>499.46277842907386</v>
      </c>
      <c r="AB33" s="48">
        <f>+'Ark1'!T469</f>
        <v>16.037648892391417</v>
      </c>
      <c r="AC33" s="48">
        <f>+'Ark1'!V469</f>
        <v>85.299701646583699</v>
      </c>
      <c r="AD33" s="39"/>
      <c r="AE33" s="2"/>
      <c r="AF33" s="50"/>
      <c r="AG33" s="50"/>
      <c r="AI33" s="5"/>
      <c r="AK33" s="12"/>
      <c r="AL33" s="12"/>
      <c r="AM33" s="10"/>
      <c r="AN33" s="10"/>
      <c r="AO33" s="10"/>
    </row>
    <row r="34" spans="1:41" ht="17.25" customHeight="1">
      <c r="A34" s="39"/>
      <c r="B34" s="46">
        <f>+'Ark1'!C470</f>
        <v>2013</v>
      </c>
      <c r="C34" s="46">
        <f>+'Ark1'!H470</f>
        <v>1</v>
      </c>
      <c r="D34" s="47" t="s">
        <v>48</v>
      </c>
      <c r="E34" s="331">
        <f>+'Ark1'!Q470</f>
        <v>1607</v>
      </c>
      <c r="F34" s="46"/>
      <c r="G34" s="302">
        <f>+'Ark1'!R470</f>
        <v>850934</v>
      </c>
      <c r="H34" s="302"/>
      <c r="I34" s="331">
        <f>+'Ark1'!S470</f>
        <v>850854</v>
      </c>
      <c r="J34" s="64"/>
      <c r="K34" s="99">
        <f>+'Ark1'!AD470</f>
        <v>65.879764362863853</v>
      </c>
      <c r="L34" s="99"/>
      <c r="M34" s="99">
        <f>+'Ark1'!AE470</f>
        <v>64.722560718000878</v>
      </c>
      <c r="N34" s="235">
        <f>+'Ark1'!U470</f>
        <v>61.315971952885008</v>
      </c>
      <c r="O34" s="96">
        <f t="shared" si="0"/>
        <v>0.23269608201329106</v>
      </c>
      <c r="P34" s="48">
        <f>+'Ark1'!W470</f>
        <v>75.272824515133621</v>
      </c>
      <c r="Q34" s="107">
        <f t="shared" si="1"/>
        <v>-3.4533010791266179</v>
      </c>
      <c r="R34" s="104">
        <f>+'Ark1'!X470</f>
        <v>0</v>
      </c>
      <c r="S34" s="104">
        <f>+'Ark1'!Y470</f>
        <v>0</v>
      </c>
      <c r="T34" s="44"/>
      <c r="U34" s="104"/>
      <c r="V34" s="44"/>
      <c r="W34" s="48">
        <f>+'Ark1'!AA470</f>
        <v>8.6524670865838473</v>
      </c>
      <c r="X34" s="48">
        <f>+'Ark1'!AB470</f>
        <v>2.9751632562280621</v>
      </c>
      <c r="Y34" s="65">
        <f>+'Ark1'!AC470</f>
        <v>-36.814650106061251</v>
      </c>
      <c r="Z34" s="65"/>
      <c r="AA34" s="65">
        <f t="shared" si="2"/>
        <v>529.51711263223399</v>
      </c>
      <c r="AB34" s="48">
        <f>+'Ark1'!T470</f>
        <v>16.153282158193235</v>
      </c>
      <c r="AC34" s="48">
        <f>+'Ark1'!V470</f>
        <v>81.557437043795517</v>
      </c>
      <c r="AD34" s="39"/>
      <c r="AE34" s="2"/>
      <c r="AF34" s="50"/>
      <c r="AG34" s="50"/>
      <c r="AI34" s="5"/>
      <c r="AK34" s="12"/>
      <c r="AL34" s="12"/>
      <c r="AM34" s="10"/>
      <c r="AN34" s="10"/>
      <c r="AO34" s="10"/>
    </row>
    <row r="35" spans="1:41" ht="15.6">
      <c r="A35" s="39"/>
      <c r="B35" s="46">
        <f>+'Ark1'!C471</f>
        <v>2014</v>
      </c>
      <c r="C35" s="46">
        <f>+'Ark1'!H471</f>
        <v>1</v>
      </c>
      <c r="D35" s="47" t="s">
        <v>48</v>
      </c>
      <c r="E35" s="331">
        <f>+'Ark1'!Q471</f>
        <v>1629</v>
      </c>
      <c r="F35" s="46"/>
      <c r="G35" s="302">
        <f>+'Ark1'!R471</f>
        <v>905590</v>
      </c>
      <c r="H35" s="302"/>
      <c r="I35" s="331">
        <f>+'Ark1'!S471</f>
        <v>905537</v>
      </c>
      <c r="J35" s="64"/>
      <c r="K35" s="99">
        <f>+'Ark1'!AD471</f>
        <v>70.316115426544613</v>
      </c>
      <c r="L35" s="99"/>
      <c r="M35" s="99">
        <f>+'Ark1'!AE471</f>
        <v>69.731288923964556</v>
      </c>
      <c r="N35" s="235">
        <f>+'Ark1'!U471</f>
        <v>60.626723148805617</v>
      </c>
      <c r="O35" s="96">
        <f t="shared" si="0"/>
        <v>-0.68924880407939071</v>
      </c>
      <c r="P35" s="48">
        <f>+'Ark1'!W471</f>
        <v>77.625492387388931</v>
      </c>
      <c r="Q35" s="107">
        <f t="shared" si="1"/>
        <v>2.35266787225531</v>
      </c>
      <c r="R35" s="104">
        <f>+'Ark1'!X471</f>
        <v>0</v>
      </c>
      <c r="S35" s="104">
        <f>+'Ark1'!Y471</f>
        <v>0</v>
      </c>
      <c r="T35" s="44"/>
      <c r="U35" s="104"/>
      <c r="V35" s="44"/>
      <c r="W35" s="48">
        <f>+'Ark1'!AA471</f>
        <v>9.1689950318350437</v>
      </c>
      <c r="X35" s="48">
        <f>+'Ark1'!AB471</f>
        <v>2.7814065165921873</v>
      </c>
      <c r="Y35" s="65">
        <f>+'Ark1'!AC471</f>
        <v>-33.132374190776204</v>
      </c>
      <c r="Z35" s="65"/>
      <c r="AA35" s="65">
        <f t="shared" si="2"/>
        <v>555.91774094536527</v>
      </c>
      <c r="AB35" s="48">
        <f>+'Ark1'!T471</f>
        <v>15.889788977351779</v>
      </c>
      <c r="AC35" s="48">
        <f>+'Ark1'!V471</f>
        <v>84.104150283200553</v>
      </c>
      <c r="AD35" s="39"/>
      <c r="AE35" s="2"/>
      <c r="AF35" s="50"/>
      <c r="AG35" s="50"/>
      <c r="AK35" s="12"/>
      <c r="AL35" s="12"/>
      <c r="AM35" s="10"/>
      <c r="AN35" s="10"/>
      <c r="AO35" s="10"/>
    </row>
    <row r="36" spans="1:41" ht="15.6">
      <c r="A36" s="39"/>
      <c r="B36" s="46">
        <f>+'Ark1'!C472</f>
        <v>2015</v>
      </c>
      <c r="C36" s="46">
        <f>+'Ark1'!H472</f>
        <v>1</v>
      </c>
      <c r="D36" s="47" t="s">
        <v>48</v>
      </c>
      <c r="E36" s="331">
        <f>+'Ark1'!Q472</f>
        <v>1618</v>
      </c>
      <c r="F36" s="46"/>
      <c r="G36" s="302">
        <f>+'Ark1'!R472</f>
        <v>889356</v>
      </c>
      <c r="H36" s="302"/>
      <c r="I36" s="331">
        <f>+'Ark1'!S472</f>
        <v>884702</v>
      </c>
      <c r="J36" s="64"/>
      <c r="K36" s="99">
        <f>+'Ark1'!AD472</f>
        <v>69.247282022612779</v>
      </c>
      <c r="L36" s="99"/>
      <c r="M36" s="99">
        <f>+'Ark1'!AE472</f>
        <v>68.837488116433391</v>
      </c>
      <c r="N36" s="235">
        <f>+'Ark1'!U472</f>
        <v>60.272455583914137</v>
      </c>
      <c r="O36" s="96">
        <f t="shared" si="0"/>
        <v>-0.35426756489147948</v>
      </c>
      <c r="P36" s="48">
        <f>+'Ark1'!W472</f>
        <v>81.082666151987297</v>
      </c>
      <c r="Q36" s="107">
        <f t="shared" si="1"/>
        <v>3.457173764598366</v>
      </c>
      <c r="R36" s="104">
        <f>+'Ark1'!X472</f>
        <v>2.737486450870068</v>
      </c>
      <c r="S36" s="104">
        <f>+'Ark1'!Y472</f>
        <v>5.4749729017401361</v>
      </c>
      <c r="T36" s="44"/>
      <c r="U36" s="104"/>
      <c r="V36" s="44"/>
      <c r="W36" s="48">
        <f>+'Ark1'!AA472</f>
        <v>9.5258295928490391</v>
      </c>
      <c r="X36" s="48">
        <f>+'Ark1'!AB472</f>
        <v>2.7985728203120903</v>
      </c>
      <c r="Y36" s="65">
        <f>+'Ark1'!AC472</f>
        <v>-27.098608144082608</v>
      </c>
      <c r="Z36" s="65"/>
      <c r="AA36" s="65">
        <f t="shared" si="2"/>
        <v>549.66378244746602</v>
      </c>
      <c r="AB36" s="48">
        <f>+'Ark1'!T472</f>
        <v>15.653358160286771</v>
      </c>
      <c r="AC36" s="48">
        <f>+'Ark1'!V472</f>
        <v>88.008906735999858</v>
      </c>
      <c r="AD36" s="39"/>
      <c r="AE36" s="2"/>
      <c r="AF36" s="50"/>
      <c r="AG36" s="50"/>
      <c r="AK36" s="12"/>
      <c r="AL36" s="12"/>
      <c r="AM36" s="10"/>
      <c r="AN36" s="10"/>
      <c r="AO36" s="10"/>
    </row>
    <row r="37" spans="1:41" ht="15.6">
      <c r="A37" s="39"/>
      <c r="B37" s="46">
        <f>+'Ark1'!C473</f>
        <v>2016</v>
      </c>
      <c r="C37" s="46">
        <f>+'Ark1'!H473</f>
        <v>1</v>
      </c>
      <c r="D37" s="47" t="s">
        <v>48</v>
      </c>
      <c r="E37" s="331">
        <f>+'Ark1'!Q473</f>
        <v>1766</v>
      </c>
      <c r="F37" s="46"/>
      <c r="G37" s="302">
        <f>+'Ark1'!R473</f>
        <v>945995.5</v>
      </c>
      <c r="H37" s="302"/>
      <c r="I37" s="331">
        <f>+'Ark1'!S473</f>
        <v>938613.5</v>
      </c>
      <c r="J37" s="64"/>
      <c r="K37" s="99">
        <f>+'Ark1'!AD473</f>
        <v>69.529326117242732</v>
      </c>
      <c r="L37" s="99"/>
      <c r="M37" s="99">
        <f>+'Ark1'!AE473</f>
        <v>69.081510098792307</v>
      </c>
      <c r="N37" s="235">
        <f>+'Ark1'!U473</f>
        <v>59.849240395540882</v>
      </c>
      <c r="O37" s="96">
        <f t="shared" si="0"/>
        <v>-0.42321518837325556</v>
      </c>
      <c r="P37" s="48">
        <f>+'Ark1'!W473</f>
        <v>81.153860348267486</v>
      </c>
      <c r="Q37" s="107">
        <f t="shared" si="1"/>
        <v>7.1194196280188748E-2</v>
      </c>
      <c r="R37" s="104">
        <f>+'Ark1'!X473</f>
        <v>3.28680210423834</v>
      </c>
      <c r="S37" s="104">
        <f>+'Ark1'!Y473</f>
        <v>6.5736042084766799</v>
      </c>
      <c r="T37" s="44"/>
      <c r="U37" s="262">
        <f>+'Ark1'!Z473</f>
        <v>81.829406165251285</v>
      </c>
      <c r="V37" s="44"/>
      <c r="W37" s="48">
        <f>+'Ark1'!AA473</f>
        <v>10.102095832485972</v>
      </c>
      <c r="X37" s="48">
        <f>+'Ark1'!AB473</f>
        <v>2.7688626791469382</v>
      </c>
      <c r="Y37" s="65">
        <f>+'Ark1'!AC473</f>
        <v>-26.850038628680757</v>
      </c>
      <c r="Z37" s="65"/>
      <c r="AA37" s="65">
        <f t="shared" si="2"/>
        <v>535.67129105322761</v>
      </c>
      <c r="AB37" s="48">
        <f>+'Ark1'!T473</f>
        <v>15.417468159203716</v>
      </c>
      <c r="AC37" s="48">
        <f>+'Ark1'!V473</f>
        <v>88.16419123349975</v>
      </c>
      <c r="AD37" s="39"/>
      <c r="AE37" s="13"/>
      <c r="AF37" s="12"/>
      <c r="AG37" s="12"/>
      <c r="AK37" s="12"/>
      <c r="AL37" s="12"/>
      <c r="AM37" s="10"/>
      <c r="AN37" s="10"/>
      <c r="AO37" s="10"/>
    </row>
    <row r="38" spans="1:41" ht="15.6">
      <c r="A38" s="39"/>
      <c r="B38" s="46">
        <f>+'Ark1'!C474</f>
        <v>2017</v>
      </c>
      <c r="C38" s="46">
        <f>+'Ark1'!H474</f>
        <v>1</v>
      </c>
      <c r="D38" s="47" t="s">
        <v>48</v>
      </c>
      <c r="E38" s="331">
        <f>+'Ark1'!Q474</f>
        <v>1816</v>
      </c>
      <c r="F38" s="46"/>
      <c r="G38" s="302">
        <f>+'Ark1'!R474</f>
        <v>934067</v>
      </c>
      <c r="H38" s="302"/>
      <c r="I38" s="331">
        <f>+'Ark1'!S474</f>
        <v>929781</v>
      </c>
      <c r="J38" s="64"/>
      <c r="K38" s="99">
        <f>+'Ark1'!AD474</f>
        <v>68.950608626327806</v>
      </c>
      <c r="L38" s="99"/>
      <c r="M38" s="99">
        <f>+'Ark1'!AE474</f>
        <v>68.503221768133812</v>
      </c>
      <c r="N38" s="235">
        <f>+'Ark1'!U474</f>
        <v>59.753509697444883</v>
      </c>
      <c r="O38" s="96">
        <f t="shared" ref="O38:O43" si="3">+N38-N37</f>
        <v>-9.5730698095998434E-2</v>
      </c>
      <c r="P38" s="48">
        <f>+'Ark1'!W474</f>
        <v>80.855583142695011</v>
      </c>
      <c r="Q38" s="107">
        <f t="shared" ref="Q38:Q43" si="4">+P38-P37</f>
        <v>-0.29827720557247517</v>
      </c>
      <c r="R38" s="104">
        <f>+'Ark1'!X474</f>
        <v>2.5645911909959356</v>
      </c>
      <c r="S38" s="104">
        <f>+'Ark1'!Y474</f>
        <v>5.1291823819918712</v>
      </c>
      <c r="T38" s="44"/>
      <c r="U38" s="262">
        <f>+'Ark1'!Z474</f>
        <v>81.726471441556129</v>
      </c>
      <c r="V38" s="44"/>
      <c r="W38" s="48">
        <f>+'Ark1'!AA474</f>
        <v>9.6582589237792629</v>
      </c>
      <c r="X38" s="48">
        <f>+'Ark1'!AB474</f>
        <v>2.7288273196548944</v>
      </c>
      <c r="Y38" s="65">
        <f>+'Ark1'!AC474</f>
        <v>-26.872235968081192</v>
      </c>
      <c r="Z38" s="65"/>
      <c r="AA38" s="65">
        <f t="shared" ref="AA38:AA43" si="5">+G38/E38</f>
        <v>514.35407488986789</v>
      </c>
      <c r="AB38" s="48">
        <f>+'Ark1'!T474</f>
        <v>15.424956667990624</v>
      </c>
      <c r="AC38" s="48">
        <f>+'Ark1'!V474</f>
        <v>87.751273231422758</v>
      </c>
      <c r="AD38" s="39"/>
      <c r="AE38" s="13"/>
      <c r="AF38" s="12"/>
      <c r="AG38" s="12"/>
      <c r="AK38" s="12"/>
      <c r="AL38" s="12"/>
      <c r="AM38" s="10"/>
      <c r="AN38" s="10"/>
      <c r="AO38" s="10"/>
    </row>
    <row r="39" spans="1:41" ht="15.75" customHeight="1">
      <c r="A39" s="39"/>
      <c r="B39" s="46">
        <f>+'Ark1'!C475</f>
        <v>2018</v>
      </c>
      <c r="C39" s="46">
        <f>+'Ark1'!H475</f>
        <v>1</v>
      </c>
      <c r="D39" s="47" t="s">
        <v>48</v>
      </c>
      <c r="E39" s="331">
        <f>+'Ark1'!Q475</f>
        <v>1683</v>
      </c>
      <c r="F39" s="46"/>
      <c r="G39" s="302">
        <f>+'Ark1'!R475</f>
        <v>960226</v>
      </c>
      <c r="H39" s="302"/>
      <c r="I39" s="331">
        <f>+'Ark1'!S475</f>
        <v>932806</v>
      </c>
      <c r="J39" s="64"/>
      <c r="K39" s="99">
        <f>+'Ark1'!AD475</f>
        <v>67.937073945542863</v>
      </c>
      <c r="L39" s="99"/>
      <c r="M39" s="99">
        <f>+'Ark1'!AE475</f>
        <v>67.042825540226644</v>
      </c>
      <c r="N39" s="235">
        <f>+'Ark1'!U475</f>
        <v>59.91144353702699</v>
      </c>
      <c r="O39" s="96">
        <f t="shared" si="3"/>
        <v>0.15793383958210683</v>
      </c>
      <c r="P39" s="48">
        <f>+'Ark1'!W475</f>
        <v>78.915896863867516</v>
      </c>
      <c r="Q39" s="107">
        <f t="shared" si="4"/>
        <v>-1.9396862788274944</v>
      </c>
      <c r="R39" s="104">
        <f>+'Ark1'!X475</f>
        <v>1.7963479430883973</v>
      </c>
      <c r="S39" s="104">
        <f>+'Ark1'!Y475</f>
        <v>3.5926958861767946</v>
      </c>
      <c r="T39" s="44"/>
      <c r="U39" s="262">
        <f>+'Ark1'!Z475</f>
        <v>81.025300293889146</v>
      </c>
      <c r="V39" s="44"/>
      <c r="W39" s="48">
        <f>+'Ark1'!AA475</f>
        <v>9.6053184397312634</v>
      </c>
      <c r="X39" s="48">
        <f>+'Ark1'!AB475</f>
        <v>2.6358576435565304</v>
      </c>
      <c r="Y39" s="65">
        <f>+'Ark1'!AC475</f>
        <v>-24.880274268305957</v>
      </c>
      <c r="Z39" s="65"/>
      <c r="AA39" s="65">
        <f t="shared" si="5"/>
        <v>570.54426619132505</v>
      </c>
      <c r="AB39" s="48">
        <f>+'Ark1'!T475</f>
        <v>15.148605640755411</v>
      </c>
      <c r="AC39" s="48">
        <f>+'Ark1'!V475</f>
        <v>86.305269972507674</v>
      </c>
      <c r="AD39" s="39"/>
      <c r="AE39" s="2"/>
      <c r="AF39" s="5"/>
      <c r="AG39" s="5"/>
      <c r="AK39" s="49"/>
      <c r="AL39" s="49"/>
      <c r="AM39" s="10"/>
      <c r="AN39" s="10"/>
      <c r="AO39" s="10"/>
    </row>
    <row r="40" spans="1:41" ht="15.75" customHeight="1">
      <c r="A40" s="39"/>
      <c r="B40" s="46">
        <f>+'Ark1'!C476</f>
        <v>2019</v>
      </c>
      <c r="C40" s="46">
        <f>+'Ark1'!H476</f>
        <v>1</v>
      </c>
      <c r="D40" s="47" t="s">
        <v>48</v>
      </c>
      <c r="E40" s="331">
        <f>+'Ark1'!Q476</f>
        <v>1525</v>
      </c>
      <c r="F40" s="46"/>
      <c r="G40" s="302">
        <f>+'Ark1'!R476</f>
        <v>884427</v>
      </c>
      <c r="H40" s="302"/>
      <c r="I40" s="331">
        <f>+'Ark1'!S476</f>
        <v>872669</v>
      </c>
      <c r="J40" s="64"/>
      <c r="K40" s="99">
        <f>+'Ark1'!AD476</f>
        <v>66.324231902751421</v>
      </c>
      <c r="L40" s="99"/>
      <c r="M40" s="99">
        <f>+'Ark1'!AE476</f>
        <v>65.745490812097685</v>
      </c>
      <c r="N40" s="235">
        <f>+'Ark1'!U476</f>
        <v>60.535731187884522</v>
      </c>
      <c r="O40" s="96">
        <f t="shared" si="3"/>
        <v>0.62428765085753213</v>
      </c>
      <c r="P40" s="48">
        <f>+'Ark1'!W476</f>
        <v>79.130455327277858</v>
      </c>
      <c r="Q40" s="107">
        <f t="shared" si="4"/>
        <v>0.21455846341034146</v>
      </c>
      <c r="R40" s="104">
        <f>+'Ark1'!X476</f>
        <v>1.4984843294019743</v>
      </c>
      <c r="S40" s="104">
        <f>+'Ark1'!Y476</f>
        <v>2.9969686588039486</v>
      </c>
      <c r="T40" s="44"/>
      <c r="U40" s="262">
        <f>+'Ark1'!Z476</f>
        <v>89.938344261312693</v>
      </c>
      <c r="V40" s="44"/>
      <c r="W40" s="48">
        <f>+'Ark1'!AA476</f>
        <v>9.3728676939678373</v>
      </c>
      <c r="X40" s="48">
        <f>+'Ark1'!AB476</f>
        <v>2.6883600709822297</v>
      </c>
      <c r="Y40" s="65">
        <f>+'Ark1'!AC476</f>
        <v>-27.108224816279328</v>
      </c>
      <c r="Z40" s="65"/>
      <c r="AA40" s="65">
        <f t="shared" si="5"/>
        <v>579.95213114754097</v>
      </c>
      <c r="AB40" s="48">
        <f>+'Ark1'!T476</f>
        <v>15.70872892844746</v>
      </c>
      <c r="AC40" s="48">
        <f>+'Ark1'!V476</f>
        <v>86.155616379715866</v>
      </c>
      <c r="AD40" s="39"/>
      <c r="AE40" s="2"/>
      <c r="AF40" s="5"/>
      <c r="AG40" s="5"/>
      <c r="AK40" s="49"/>
      <c r="AL40" s="49"/>
      <c r="AM40" s="10"/>
      <c r="AN40" s="10"/>
      <c r="AO40" s="10"/>
    </row>
    <row r="41" spans="1:41" ht="15.75" customHeight="1">
      <c r="A41" s="39"/>
      <c r="B41" s="46">
        <f>+'Ark1'!C477</f>
        <v>2020</v>
      </c>
      <c r="C41" s="46">
        <f>+'Ark1'!H477</f>
        <v>1</v>
      </c>
      <c r="D41" s="47" t="s">
        <v>48</v>
      </c>
      <c r="E41" s="331">
        <f>+'Ark1'!Q477</f>
        <v>1452</v>
      </c>
      <c r="F41" s="46"/>
      <c r="G41" s="302">
        <f>+'Ark1'!R477</f>
        <v>825065</v>
      </c>
      <c r="H41" s="302"/>
      <c r="I41" s="331">
        <f>+'Ark1'!S477</f>
        <v>825065</v>
      </c>
      <c r="J41" s="64"/>
      <c r="K41" s="99">
        <f>+'Ark1'!AD477</f>
        <v>64.465235879326698</v>
      </c>
      <c r="L41" s="99"/>
      <c r="M41" s="99">
        <f>+'Ark1'!AE477</f>
        <v>64.3327915824499</v>
      </c>
      <c r="N41" s="235">
        <f>+'Ark1'!U477</f>
        <v>60.488945719428173</v>
      </c>
      <c r="O41" s="96">
        <f t="shared" si="3"/>
        <v>-4.6785468456349122E-2</v>
      </c>
      <c r="P41" s="48">
        <f>+'Ark1'!W477</f>
        <v>81.364547981067929</v>
      </c>
      <c r="Q41" s="107">
        <f t="shared" si="4"/>
        <v>2.2340926537900714</v>
      </c>
      <c r="R41" s="104">
        <f>+'Ark1'!X477</f>
        <v>1.7455594407713333</v>
      </c>
      <c r="S41" s="104">
        <f>+'Ark1'!Y477</f>
        <v>3.4911188815426666</v>
      </c>
      <c r="T41" s="44"/>
      <c r="U41" s="262">
        <f>+'Ark1'!Z477</f>
        <v>63.767460745517035</v>
      </c>
      <c r="V41" s="44"/>
      <c r="W41" s="48">
        <f>+'Ark1'!AA477</f>
        <v>9.9607322343811333</v>
      </c>
      <c r="X41" s="48">
        <f>+'Ark1'!AB477</f>
        <v>4.2649052875656555</v>
      </c>
      <c r="Y41" s="65">
        <f>+'Ark1'!AC477</f>
        <v>3.1172221700800442</v>
      </c>
      <c r="Z41" s="65"/>
      <c r="AA41" s="65">
        <f t="shared" si="5"/>
        <v>568.22658402203854</v>
      </c>
      <c r="AB41" s="48">
        <f>+'Ark1'!T477</f>
        <v>15.990142594825862</v>
      </c>
      <c r="AC41" s="48">
        <f>+'Ark1'!V477</f>
        <v>88.15227300224339</v>
      </c>
      <c r="AD41" s="39"/>
      <c r="AE41" s="2"/>
      <c r="AF41" s="5"/>
      <c r="AG41" s="5"/>
      <c r="AK41" s="49"/>
      <c r="AL41" s="49"/>
      <c r="AM41" s="10"/>
      <c r="AN41" s="10"/>
      <c r="AO41" s="10"/>
    </row>
    <row r="42" spans="1:41" ht="15.75" customHeight="1">
      <c r="A42" s="39"/>
      <c r="B42" s="46">
        <f>+'Ark1'!C478</f>
        <v>2021</v>
      </c>
      <c r="C42" s="46">
        <f>+'Ark1'!H478</f>
        <v>1</v>
      </c>
      <c r="D42" s="47" t="s">
        <v>48</v>
      </c>
      <c r="E42" s="331">
        <f>+'Ark1'!Q478</f>
        <v>1431</v>
      </c>
      <c r="F42" s="46"/>
      <c r="G42" s="302">
        <f>+'Ark1'!R478</f>
        <v>838828</v>
      </c>
      <c r="H42" s="302"/>
      <c r="I42" s="331">
        <f>+'Ark1'!S478</f>
        <v>836591</v>
      </c>
      <c r="J42" s="64"/>
      <c r="K42" s="99">
        <f>+'Ark1'!AD478</f>
        <v>64.380106618585884</v>
      </c>
      <c r="L42" s="99"/>
      <c r="M42" s="99">
        <f>+'Ark1'!AE478</f>
        <v>64.403104635617808</v>
      </c>
      <c r="N42" s="235">
        <f>+'Ark1'!U478</f>
        <v>60.525856720906638</v>
      </c>
      <c r="O42" s="96">
        <f t="shared" si="3"/>
        <v>3.6911001478465266E-2</v>
      </c>
      <c r="P42" s="48">
        <f>+'Ark1'!W478</f>
        <v>84.456349482605276</v>
      </c>
      <c r="Q42" s="107">
        <f t="shared" si="4"/>
        <v>3.091801501537347</v>
      </c>
      <c r="R42" s="104">
        <f>+'Ark1'!X478</f>
        <v>2.2264397468849397</v>
      </c>
      <c r="S42" s="104">
        <f>+'Ark1'!Y478</f>
        <v>4.4528794937698795</v>
      </c>
      <c r="T42" s="44"/>
      <c r="U42" s="262">
        <f>+'Ark1'!Z478</f>
        <v>85.82999136890993</v>
      </c>
      <c r="V42" s="44"/>
      <c r="W42" s="48">
        <f>+'Ark1'!AA478</f>
        <v>9.6952927959699515</v>
      </c>
      <c r="X42" s="48">
        <f>+'Ark1'!AB478</f>
        <v>2.6076515404195328</v>
      </c>
      <c r="Y42" s="65">
        <f>+'Ark1'!AC478</f>
        <v>-31.204281531845773</v>
      </c>
      <c r="Z42" s="65"/>
      <c r="AA42" s="65">
        <f t="shared" si="5"/>
        <v>586.18308874912645</v>
      </c>
      <c r="AB42" s="48">
        <f>+'Ark1'!T478</f>
        <v>15.95937426981455</v>
      </c>
      <c r="AC42" s="48">
        <f>+'Ark1'!V478</f>
        <v>91.586278434968889</v>
      </c>
      <c r="AD42" s="39"/>
      <c r="AE42" s="2"/>
      <c r="AF42" s="5"/>
      <c r="AG42" s="5"/>
      <c r="AK42" s="49"/>
      <c r="AL42" s="49"/>
      <c r="AM42" s="10"/>
      <c r="AN42" s="10"/>
      <c r="AO42" s="10"/>
    </row>
    <row r="43" spans="1:41" ht="15.75" customHeight="1">
      <c r="A43" s="39"/>
      <c r="B43" s="46">
        <f>+'Ark1'!C479</f>
        <v>2022</v>
      </c>
      <c r="C43" s="46">
        <f>+'Ark1'!H479</f>
        <v>1</v>
      </c>
      <c r="D43" s="47" t="s">
        <v>48</v>
      </c>
      <c r="E43" s="331">
        <f>+'Ark1'!Q479</f>
        <v>1380</v>
      </c>
      <c r="F43" s="46"/>
      <c r="G43" s="302">
        <f>+'Ark1'!R479</f>
        <v>832642</v>
      </c>
      <c r="H43" s="302"/>
      <c r="I43" s="331">
        <f>+'Ark1'!S479</f>
        <v>829099</v>
      </c>
      <c r="J43" s="64"/>
      <c r="K43" s="99">
        <f>+'Ark1'!AD479</f>
        <v>64.986844847246473</v>
      </c>
      <c r="L43" s="99"/>
      <c r="M43" s="99">
        <f>+'Ark1'!AE479</f>
        <v>64.922242021283637</v>
      </c>
      <c r="N43" s="235">
        <f>+'Ark1'!U479</f>
        <v>60.537111973359053</v>
      </c>
      <c r="O43" s="96">
        <f t="shared" si="3"/>
        <v>1.1255252452414766E-2</v>
      </c>
      <c r="P43" s="48">
        <f>+'Ark1'!W479</f>
        <v>85.196330751816902</v>
      </c>
      <c r="Q43" s="107">
        <f t="shared" si="4"/>
        <v>0.73998126921162566</v>
      </c>
      <c r="R43" s="104">
        <f>+'Ark1'!X479</f>
        <v>2.6109660574412534</v>
      </c>
      <c r="S43" s="104">
        <f>+'Ark1'!Y479</f>
        <v>5.2219321148825069</v>
      </c>
      <c r="T43" s="44"/>
      <c r="U43" s="262">
        <f>+'Ark1'!Z479</f>
        <v>0</v>
      </c>
      <c r="V43" s="44"/>
      <c r="W43" s="48">
        <f>+'Ark1'!AA479</f>
        <v>9.8826757113335599</v>
      </c>
      <c r="X43" s="48">
        <f>+'Ark1'!AB479</f>
        <v>2.5134512450945969</v>
      </c>
      <c r="Y43" s="65">
        <f>+'Ark1'!AC479</f>
        <v>-34.138362925564209</v>
      </c>
      <c r="Z43" s="65"/>
      <c r="AA43" s="65">
        <f t="shared" si="5"/>
        <v>603.36376811594198</v>
      </c>
      <c r="AB43" s="48">
        <f>+'Ark1'!T479</f>
        <v>4.2180288767561578</v>
      </c>
      <c r="AC43" s="48">
        <f>+'Ark1'!V479</f>
        <v>92.565801249632969</v>
      </c>
      <c r="AD43" s="39"/>
      <c r="AE43" s="2"/>
      <c r="AF43" s="5"/>
      <c r="AG43" s="5"/>
      <c r="AK43" s="49"/>
      <c r="AL43" s="49"/>
      <c r="AM43" s="10"/>
      <c r="AN43" s="10"/>
      <c r="AO43" s="10"/>
    </row>
    <row r="44" spans="1:41" s="381" customFormat="1" ht="15.75" customHeight="1">
      <c r="A44" s="39"/>
      <c r="B44" s="46">
        <f>+'Ark1'!C480</f>
        <v>2023</v>
      </c>
      <c r="C44" s="46">
        <f>+'Ark1'!H480</f>
        <v>1</v>
      </c>
      <c r="D44" s="47" t="s">
        <v>48</v>
      </c>
      <c r="E44" s="331">
        <f>+'Ark1'!Q480</f>
        <v>1297</v>
      </c>
      <c r="F44" s="46"/>
      <c r="G44" s="302">
        <f>+'Ark1'!R480</f>
        <v>836842</v>
      </c>
      <c r="H44" s="302"/>
      <c r="I44" s="331">
        <f>+'Ark1'!S480</f>
        <v>833516</v>
      </c>
      <c r="J44" s="64"/>
      <c r="K44" s="99">
        <f>+'Ark1'!AD480</f>
        <v>65.387885095623417</v>
      </c>
      <c r="L44" s="99"/>
      <c r="M44" s="99">
        <f>+'Ark1'!AE480</f>
        <v>65.274259316061617</v>
      </c>
      <c r="N44" s="235">
        <f>+'Ark1'!U480</f>
        <v>60.468778043852787</v>
      </c>
      <c r="O44" s="96">
        <f t="shared" ref="O44:O45" si="6">+N44-N43</f>
        <v>-6.83339295062666E-2</v>
      </c>
      <c r="P44" s="48">
        <f>+'Ark1'!W480</f>
        <v>84.052845416281599</v>
      </c>
      <c r="Q44" s="107">
        <f t="shared" ref="Q44:Q45" si="7">+P44-P43</f>
        <v>-1.1434853355353027</v>
      </c>
      <c r="R44" s="104">
        <f>+'Ark1'!X480</f>
        <v>2.6586858690170905</v>
      </c>
      <c r="S44" s="104">
        <f>+'Ark1'!Y480</f>
        <v>5.317371738034181</v>
      </c>
      <c r="T44" s="44"/>
      <c r="U44" s="262">
        <f>+'Ark1'!Z480</f>
        <v>0</v>
      </c>
      <c r="V44" s="44"/>
      <c r="W44" s="48">
        <f>+'Ark1'!AA480</f>
        <v>9.6934885016132899</v>
      </c>
      <c r="X44" s="48">
        <f>+'Ark1'!AB480</f>
        <v>2.5734066411919194</v>
      </c>
      <c r="Y44" s="65">
        <f>+'Ark1'!AC480</f>
        <v>-29.722684202245016</v>
      </c>
      <c r="Z44" s="65"/>
      <c r="AA44" s="65">
        <f t="shared" ref="AA44:AA45" si="8">+G44/E44</f>
        <v>645.2135697764071</v>
      </c>
      <c r="AB44" s="48">
        <f>+'Ark1'!T480</f>
        <v>4.3650031905664388</v>
      </c>
      <c r="AC44" s="48">
        <f>+'Ark1'!V480</f>
        <v>91.315097464118523</v>
      </c>
      <c r="AD44" s="39"/>
      <c r="AE44" s="2"/>
      <c r="AF44" s="5"/>
      <c r="AG44" s="5"/>
      <c r="AK44" s="49"/>
      <c r="AL44" s="49"/>
      <c r="AM44" s="382"/>
      <c r="AN44" s="382"/>
      <c r="AO44" s="382"/>
    </row>
    <row r="45" spans="1:41" s="2" customFormat="1" ht="15.75" customHeight="1">
      <c r="A45" s="44"/>
      <c r="B45" s="94">
        <f>+'Ark1'!C481</f>
        <v>2024</v>
      </c>
      <c r="C45" s="94">
        <f>+'Ark1'!H481</f>
        <v>1</v>
      </c>
      <c r="D45" s="94" t="s">
        <v>48</v>
      </c>
      <c r="E45" s="305">
        <f>+'Ark1'!Q481</f>
        <v>1260</v>
      </c>
      <c r="F45" s="94"/>
      <c r="G45" s="305">
        <f>+'Ark1'!R481</f>
        <v>824513</v>
      </c>
      <c r="H45" s="305"/>
      <c r="I45" s="305">
        <f>+'Ark1'!S481</f>
        <v>821216</v>
      </c>
      <c r="J45" s="95"/>
      <c r="K45" s="107">
        <f>+'Ark1'!AD481</f>
        <v>64.57100701772795</v>
      </c>
      <c r="L45" s="107"/>
      <c r="M45" s="107">
        <f>+'Ark1'!AE481</f>
        <v>64.28081996429863</v>
      </c>
      <c r="N45" s="96">
        <f>+'Ark1'!U481</f>
        <v>60.511792269025491</v>
      </c>
      <c r="O45" s="96">
        <f t="shared" si="6"/>
        <v>4.3014225172704812E-2</v>
      </c>
      <c r="P45" s="96">
        <f>+'Ark1'!W481</f>
        <v>81.816259303275146</v>
      </c>
      <c r="Q45" s="107">
        <f t="shared" si="7"/>
        <v>-2.236586113006453</v>
      </c>
      <c r="R45" s="107">
        <f>+'Ark1'!X481</f>
        <v>3.033790855935564</v>
      </c>
      <c r="S45" s="107">
        <f>+'Ark1'!Y481</f>
        <v>6.0675817118711279</v>
      </c>
      <c r="T45" s="94"/>
      <c r="U45" s="107">
        <f>+'Ark1'!Z481</f>
        <v>0</v>
      </c>
      <c r="V45" s="94"/>
      <c r="W45" s="96">
        <f>+'Ark1'!AA481</f>
        <v>8.9938530903647944</v>
      </c>
      <c r="X45" s="96">
        <f>+'Ark1'!AB481</f>
        <v>2.5237473912522126</v>
      </c>
      <c r="Y45" s="95">
        <f>+'Ark1'!AC481</f>
        <v>-28.29320923324018</v>
      </c>
      <c r="Z45" s="95"/>
      <c r="AA45" s="95">
        <f t="shared" si="8"/>
        <v>654.37539682539682</v>
      </c>
      <c r="AB45" s="96">
        <f>+'Ark1'!T481</f>
        <v>4.2773358333949858</v>
      </c>
      <c r="AC45" s="96">
        <f>+'Ark1'!V481</f>
        <v>88.917779667935619</v>
      </c>
      <c r="AD45" s="44"/>
      <c r="AF45" s="5"/>
      <c r="AG45" s="5"/>
      <c r="AK45" s="49"/>
      <c r="AL45" s="49"/>
      <c r="AM45" s="18"/>
      <c r="AN45" s="18"/>
      <c r="AO45" s="18"/>
    </row>
    <row r="46" spans="1:41" ht="15.75" customHeight="1">
      <c r="A46" s="39"/>
      <c r="B46" s="39"/>
      <c r="C46" s="39"/>
      <c r="D46" s="39"/>
      <c r="E46" s="303"/>
      <c r="F46" s="39"/>
      <c r="G46" s="303"/>
      <c r="H46" s="303"/>
      <c r="I46" s="303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44"/>
      <c r="U46" s="39"/>
      <c r="V46" s="44"/>
      <c r="W46" s="39"/>
      <c r="X46" s="39"/>
      <c r="Y46" s="39"/>
      <c r="Z46" s="39"/>
      <c r="AA46" s="39"/>
      <c r="AB46" s="39"/>
      <c r="AC46" s="39"/>
      <c r="AD46" s="39"/>
      <c r="AE46" s="2"/>
      <c r="AF46" s="5"/>
      <c r="AG46" s="5"/>
      <c r="AK46" s="49"/>
      <c r="AL46" s="49"/>
      <c r="AM46" s="10"/>
      <c r="AN46" s="10"/>
      <c r="AO46" s="10"/>
    </row>
    <row r="47" spans="1:41" ht="15.6">
      <c r="A47" s="39"/>
      <c r="B47">
        <f>+'Ark1'!C482</f>
        <v>1996</v>
      </c>
      <c r="C47">
        <f>+'Ark1'!H482</f>
        <v>2</v>
      </c>
      <c r="D47" s="3" t="s">
        <v>7</v>
      </c>
      <c r="E47" s="297">
        <f>+'Ark1'!Q482</f>
        <v>1962</v>
      </c>
      <c r="G47" s="297">
        <f>+'Ark1'!R482</f>
        <v>236256</v>
      </c>
      <c r="H47" s="380"/>
      <c r="I47" s="297">
        <f>+'Ark1'!S482</f>
        <v>235105</v>
      </c>
      <c r="J47" s="64"/>
      <c r="K47" s="100">
        <f>+'Ark1'!AD482</f>
        <v>23.724102473469845</v>
      </c>
      <c r="L47" s="104"/>
      <c r="M47" s="100">
        <f>+'Ark1'!AE482</f>
        <v>23.627357298463608</v>
      </c>
      <c r="N47" s="1">
        <f>+'Ark1'!U482</f>
        <v>54.290508496203827</v>
      </c>
      <c r="O47" s="96" t="e">
        <f>+N47-#REF!</f>
        <v>#REF!</v>
      </c>
      <c r="P47" s="1">
        <f>+'Ark1'!W482</f>
        <v>72.527697401160182</v>
      </c>
      <c r="Q47" s="104"/>
      <c r="R47" s="1"/>
      <c r="S47" s="1"/>
      <c r="T47" s="44"/>
      <c r="U47" s="1"/>
      <c r="V47" s="44"/>
      <c r="W47" s="1">
        <f>+'Ark1'!AA482</f>
        <v>7.1521652445786517</v>
      </c>
      <c r="X47" s="1">
        <f>+'Ark1'!AB482</f>
        <v>3.1549158890976874</v>
      </c>
      <c r="Y47" s="10">
        <f>+'Ark1'!AC482</f>
        <v>-3.2754576678839946</v>
      </c>
      <c r="AA47" s="10">
        <f t="shared" ref="AA47:AA58" si="9">+G47/E47</f>
        <v>120.41590214067278</v>
      </c>
      <c r="AB47" s="1">
        <f>+'Ark1'!T482</f>
        <v>12.376642286333469</v>
      </c>
      <c r="AC47" s="1">
        <f>+'Ark1'!V482</f>
        <v>78.951382999086178</v>
      </c>
      <c r="AD47" s="39"/>
      <c r="AE47" s="4"/>
      <c r="AF47" s="15"/>
      <c r="AG47" s="15"/>
      <c r="AH47" s="12"/>
      <c r="AI47" s="18"/>
      <c r="AM47"/>
    </row>
    <row r="48" spans="1:41" ht="15.6">
      <c r="A48" s="39"/>
      <c r="B48">
        <f>+'Ark1'!C483</f>
        <v>1997</v>
      </c>
      <c r="C48">
        <f>+'Ark1'!H483</f>
        <v>2</v>
      </c>
      <c r="D48" s="3" t="str">
        <f t="shared" ref="D48:D75" si="10">+D47</f>
        <v>KLF</v>
      </c>
      <c r="E48" s="297">
        <f>+'Ark1'!Q483</f>
        <v>1987</v>
      </c>
      <c r="G48" s="297">
        <f>+'Ark1'!R483</f>
        <v>249977</v>
      </c>
      <c r="H48" s="380"/>
      <c r="I48" s="297">
        <f>+'Ark1'!S483</f>
        <v>248727</v>
      </c>
      <c r="J48" s="64"/>
      <c r="K48" s="100">
        <f>+'Ark1'!AD483</f>
        <v>23.646855636616557</v>
      </c>
      <c r="L48" s="104"/>
      <c r="M48" s="100">
        <f>+'Ark1'!AE483</f>
        <v>23.577696622571352</v>
      </c>
      <c r="N48" s="1">
        <f>+'Ark1'!U483</f>
        <v>54.507725337418123</v>
      </c>
      <c r="O48" s="96">
        <f t="shared" ref="O48:O60" si="11">+N48-N47</f>
        <v>0.21721684121429519</v>
      </c>
      <c r="P48" s="1">
        <f>+'Ark1'!W483</f>
        <v>70.167511148366813</v>
      </c>
      <c r="Q48" s="104"/>
      <c r="R48" s="1"/>
      <c r="S48" s="1"/>
      <c r="T48" s="44"/>
      <c r="U48" s="1"/>
      <c r="V48" s="44"/>
      <c r="W48" s="1">
        <f>+'Ark1'!AA483</f>
        <v>6.6321510464548714</v>
      </c>
      <c r="X48" s="1">
        <f>+'Ark1'!AB483</f>
        <v>3.0436753614469505</v>
      </c>
      <c r="Y48" s="10">
        <f>+'Ark1'!AC483</f>
        <v>-3.8630768779540374</v>
      </c>
      <c r="AA48" s="10">
        <f t="shared" si="9"/>
        <v>125.80624056366382</v>
      </c>
      <c r="AB48" s="1">
        <f>+'Ark1'!T483</f>
        <v>12.506890633938324</v>
      </c>
      <c r="AC48" s="1">
        <f>+'Ark1'!V483</f>
        <v>76.399747112296495</v>
      </c>
      <c r="AD48" s="39"/>
      <c r="AE48" s="4"/>
      <c r="AF48" s="15"/>
      <c r="AG48" s="15"/>
      <c r="AH48" s="12"/>
      <c r="AI48" s="18"/>
      <c r="AM48"/>
    </row>
    <row r="49" spans="1:43" ht="15.6">
      <c r="A49" s="39"/>
      <c r="B49">
        <f>+'Ark1'!C484</f>
        <v>1998</v>
      </c>
      <c r="C49">
        <f>+'Ark1'!H484</f>
        <v>2</v>
      </c>
      <c r="D49" s="3" t="str">
        <f t="shared" si="10"/>
        <v>KLF</v>
      </c>
      <c r="E49" s="297">
        <f>+'Ark1'!Q484</f>
        <v>1771</v>
      </c>
      <c r="G49" s="297">
        <f>+'Ark1'!R484</f>
        <v>237701.25</v>
      </c>
      <c r="H49" s="380"/>
      <c r="I49" s="297">
        <f>+'Ark1'!S484</f>
        <v>213655.75</v>
      </c>
      <c r="J49" s="64"/>
      <c r="K49" s="100">
        <f>+'Ark1'!AD484</f>
        <v>23.507714262614996</v>
      </c>
      <c r="L49" s="104"/>
      <c r="M49" s="100">
        <f>+'Ark1'!AE484</f>
        <v>21.65630934769429</v>
      </c>
      <c r="N49" s="1">
        <f>+'Ark1'!U484</f>
        <v>54.620317964763402</v>
      </c>
      <c r="O49" s="96">
        <f t="shared" si="11"/>
        <v>0.11259262734527908</v>
      </c>
      <c r="P49" s="1">
        <f>+'Ark1'!W484</f>
        <v>71.554633151693906</v>
      </c>
      <c r="Q49" s="104"/>
      <c r="R49" s="1"/>
      <c r="S49" s="1"/>
      <c r="T49" s="44"/>
      <c r="U49" s="1"/>
      <c r="V49" s="44"/>
      <c r="W49" s="1">
        <f>+'Ark1'!AA484</f>
        <v>6.7379762206886094</v>
      </c>
      <c r="X49" s="1">
        <f>+'Ark1'!AB484</f>
        <v>3.0388333822167208</v>
      </c>
      <c r="Y49" s="10">
        <f>+'Ark1'!AC484</f>
        <v>-4.3565085477826644</v>
      </c>
      <c r="AA49" s="10">
        <f t="shared" si="9"/>
        <v>134.21866177300959</v>
      </c>
      <c r="AB49" s="1">
        <f>+'Ark1'!T484</f>
        <v>12.581330556738759</v>
      </c>
      <c r="AC49" s="1">
        <f>+'Ark1'!V484</f>
        <v>86.262567237249314</v>
      </c>
      <c r="AD49" s="39"/>
      <c r="AE49" s="4"/>
      <c r="AF49" s="15"/>
      <c r="AG49" s="15"/>
      <c r="AH49" s="5"/>
      <c r="AI49" s="18"/>
      <c r="AM49"/>
    </row>
    <row r="50" spans="1:43" ht="15.6">
      <c r="A50" s="39"/>
      <c r="B50">
        <f>+'Ark1'!C485</f>
        <v>1999</v>
      </c>
      <c r="C50">
        <f>+'Ark1'!H485</f>
        <v>2</v>
      </c>
      <c r="D50" s="3" t="str">
        <f t="shared" si="10"/>
        <v>KLF</v>
      </c>
      <c r="E50" s="297">
        <f>+'Ark1'!Q485</f>
        <v>1687</v>
      </c>
      <c r="G50" s="297">
        <f>+'Ark1'!R485</f>
        <v>254819.75</v>
      </c>
      <c r="H50" s="380"/>
      <c r="I50" s="297">
        <f>+'Ark1'!S485</f>
        <v>253492.25</v>
      </c>
      <c r="J50" s="64"/>
      <c r="K50" s="100">
        <f>+'Ark1'!AD485</f>
        <v>22.760547541674004</v>
      </c>
      <c r="L50" s="104"/>
      <c r="M50" s="100">
        <f>+'Ark1'!AE485</f>
        <v>22.729583344340501</v>
      </c>
      <c r="N50" s="1">
        <f>+'Ark1'!U485</f>
        <v>54.865850928381448</v>
      </c>
      <c r="O50" s="96">
        <f t="shared" si="11"/>
        <v>0.24553296361804655</v>
      </c>
      <c r="P50" s="1">
        <f>+'Ark1'!W485</f>
        <v>69.904393372973047</v>
      </c>
      <c r="Q50" s="104"/>
      <c r="R50" s="1"/>
      <c r="S50" s="1"/>
      <c r="T50" s="44"/>
      <c r="U50" s="1"/>
      <c r="V50" s="44"/>
      <c r="W50" s="1">
        <f>+'Ark1'!AA485</f>
        <v>6.7215576277775853</v>
      </c>
      <c r="X50" s="1">
        <f>+'Ark1'!AB485</f>
        <v>3.0009649150073523</v>
      </c>
      <c r="Y50" s="10">
        <f>+'Ark1'!AC485</f>
        <v>-3.7331985192405654</v>
      </c>
      <c r="AA50" s="10">
        <f t="shared" si="9"/>
        <v>151.04905157083581</v>
      </c>
      <c r="AB50" s="1">
        <f>+'Ark1'!T485</f>
        <v>12.713861464819741</v>
      </c>
      <c r="AC50" s="1">
        <f>+'Ark1'!V485</f>
        <v>76.128137645234006</v>
      </c>
      <c r="AD50" s="39"/>
      <c r="AE50" s="4"/>
      <c r="AF50" s="15"/>
      <c r="AG50" s="15"/>
      <c r="AH50" s="5"/>
      <c r="AI50" s="18"/>
      <c r="AM50"/>
    </row>
    <row r="51" spans="1:43" ht="15.6">
      <c r="A51" s="39"/>
      <c r="B51">
        <f>+'Ark1'!C486</f>
        <v>2000</v>
      </c>
      <c r="C51">
        <f>+'Ark1'!H486</f>
        <v>2</v>
      </c>
      <c r="D51" s="3" t="str">
        <f t="shared" si="10"/>
        <v>KLF</v>
      </c>
      <c r="E51" s="297">
        <f>+'Ark1'!Q486</f>
        <v>1517</v>
      </c>
      <c r="G51" s="297">
        <f>+'Ark1'!R486</f>
        <v>239802.75</v>
      </c>
      <c r="H51" s="380"/>
      <c r="I51" s="297">
        <f>+'Ark1'!S486</f>
        <v>238464.25</v>
      </c>
      <c r="J51" s="64"/>
      <c r="K51" s="100">
        <f>+'Ark1'!AD486</f>
        <v>22.921315934170313</v>
      </c>
      <c r="L51" s="104"/>
      <c r="M51" s="100">
        <f>+'Ark1'!AE486</f>
        <v>23.071776876094432</v>
      </c>
      <c r="N51" s="1">
        <f>+'Ark1'!U486</f>
        <v>55.152753504980318</v>
      </c>
      <c r="O51" s="96">
        <f t="shared" si="11"/>
        <v>0.28690257659886953</v>
      </c>
      <c r="P51" s="1">
        <f>+'Ark1'!W486</f>
        <v>68.631759735474219</v>
      </c>
      <c r="Q51" s="104"/>
      <c r="R51" s="1"/>
      <c r="S51" s="1"/>
      <c r="T51" s="44"/>
      <c r="U51" s="1"/>
      <c r="V51" s="44"/>
      <c r="W51" s="1">
        <f>+'Ark1'!AA486</f>
        <v>7.0055941283990677</v>
      </c>
      <c r="X51" s="1">
        <f>+'Ark1'!AB486</f>
        <v>2.779358257172122</v>
      </c>
      <c r="Y51" s="10">
        <f>+'Ark1'!AC486</f>
        <v>-5.6977305359703685</v>
      </c>
      <c r="AA51" s="10">
        <f t="shared" si="9"/>
        <v>158.07696110744891</v>
      </c>
      <c r="AB51" s="1">
        <f>+'Ark1'!T486</f>
        <v>12.884381017315272</v>
      </c>
      <c r="AC51" s="1">
        <f>+'Ark1'!V486</f>
        <v>74.748242556273809</v>
      </c>
      <c r="AD51" s="39"/>
      <c r="AE51" s="4"/>
      <c r="AF51" s="15"/>
      <c r="AG51" s="15"/>
      <c r="AH51" s="5"/>
      <c r="AI51" s="18"/>
      <c r="AM51"/>
    </row>
    <row r="52" spans="1:43" ht="15.6">
      <c r="A52" s="39"/>
      <c r="B52">
        <f>+'Ark1'!C487</f>
        <v>2001</v>
      </c>
      <c r="C52">
        <f>+'Ark1'!H487</f>
        <v>2</v>
      </c>
      <c r="D52" s="3" t="str">
        <f t="shared" si="10"/>
        <v>KLF</v>
      </c>
      <c r="E52" s="297">
        <f>+'Ark1'!Q487</f>
        <v>1281</v>
      </c>
      <c r="G52" s="297">
        <f>+'Ark1'!R487</f>
        <v>229994.5</v>
      </c>
      <c r="H52" s="380"/>
      <c r="I52" s="297">
        <f>+'Ark1'!S487</f>
        <v>229253</v>
      </c>
      <c r="J52" s="64"/>
      <c r="K52" s="100">
        <f>+'Ark1'!AD487</f>
        <v>22.262384739796349</v>
      </c>
      <c r="L52" s="104"/>
      <c r="M52" s="100">
        <f>+'Ark1'!AE487</f>
        <v>22.709300444473431</v>
      </c>
      <c r="N52" s="1">
        <f>+'Ark1'!U487</f>
        <v>55.536368117320158</v>
      </c>
      <c r="O52" s="96">
        <f t="shared" si="11"/>
        <v>0.38361461233984073</v>
      </c>
      <c r="P52" s="1">
        <f>+'Ark1'!W487</f>
        <v>75.571558757792218</v>
      </c>
      <c r="Q52" s="104"/>
      <c r="R52" s="1"/>
      <c r="S52" s="1"/>
      <c r="T52" s="44"/>
      <c r="U52" s="1"/>
      <c r="V52" s="44"/>
      <c r="W52" s="1">
        <f>+'Ark1'!AA487</f>
        <v>7.7086308796332013</v>
      </c>
      <c r="X52" s="1">
        <f>+'Ark1'!AB487</f>
        <v>2.8442559241452723</v>
      </c>
      <c r="Y52" s="10">
        <f>+'Ark1'!AC487</f>
        <v>-9.7501263276119765</v>
      </c>
      <c r="AA52" s="10">
        <f t="shared" si="9"/>
        <v>179.54293520686963</v>
      </c>
      <c r="AB52" s="1">
        <f>+'Ark1'!T487</f>
        <v>13.105400346530022</v>
      </c>
      <c r="AC52" s="1">
        <f>+'Ark1'!V487</f>
        <v>82.099970774646067</v>
      </c>
      <c r="AD52" s="39"/>
      <c r="AE52" s="4"/>
      <c r="AF52" s="15"/>
      <c r="AG52" s="15"/>
      <c r="AH52" s="5"/>
      <c r="AI52" s="18"/>
      <c r="AM52"/>
    </row>
    <row r="53" spans="1:43" ht="15.6">
      <c r="A53" s="39"/>
      <c r="B53">
        <f>+'Ark1'!C488</f>
        <v>2002</v>
      </c>
      <c r="C53">
        <f>+'Ark1'!H488</f>
        <v>2</v>
      </c>
      <c r="D53" s="3" t="str">
        <f t="shared" si="10"/>
        <v>KLF</v>
      </c>
      <c r="E53" s="297">
        <f>+'Ark1'!Q488</f>
        <v>1230</v>
      </c>
      <c r="G53" s="297">
        <f>+'Ark1'!R488</f>
        <v>244744.5</v>
      </c>
      <c r="H53" s="380"/>
      <c r="I53" s="297">
        <f>+'Ark1'!S488</f>
        <v>244108.5</v>
      </c>
      <c r="J53" s="64"/>
      <c r="K53" s="100">
        <f>+'Ark1'!AD488</f>
        <v>23.567399703896289</v>
      </c>
      <c r="L53" s="104"/>
      <c r="M53" s="100">
        <f>+'Ark1'!AE488</f>
        <v>24.263252532004241</v>
      </c>
      <c r="N53" s="1">
        <f>+'Ark1'!U488</f>
        <v>56.09849308811453</v>
      </c>
      <c r="O53" s="96">
        <f t="shared" si="11"/>
        <v>0.56212497079437185</v>
      </c>
      <c r="P53" s="1">
        <f>+'Ark1'!W488</f>
        <v>78.325028010085887</v>
      </c>
      <c r="Q53" s="104"/>
      <c r="R53" s="1"/>
      <c r="S53" s="1"/>
      <c r="T53" s="44"/>
      <c r="U53" s="1"/>
      <c r="V53" s="44"/>
      <c r="W53" s="1">
        <f>+'Ark1'!AA488</f>
        <v>8.2592524371863423</v>
      </c>
      <c r="X53" s="1">
        <f>+'Ark1'!AB488</f>
        <v>2.771425155785288</v>
      </c>
      <c r="Y53" s="10">
        <f>+'Ark1'!AC488</f>
        <v>-14.694950153070362</v>
      </c>
      <c r="AA53" s="10">
        <f t="shared" si="9"/>
        <v>198.97926829268292</v>
      </c>
      <c r="AB53" s="1">
        <f>+'Ark1'!T488</f>
        <v>13.443162154818596</v>
      </c>
      <c r="AC53" s="1">
        <f>+'Ark1'!V488</f>
        <v>85.058334327566797</v>
      </c>
      <c r="AD53" s="39"/>
      <c r="AE53" s="4"/>
      <c r="AF53" s="15"/>
      <c r="AG53" s="15"/>
      <c r="AH53" s="5"/>
      <c r="AI53" s="18"/>
      <c r="AM53"/>
    </row>
    <row r="54" spans="1:43" ht="15.6">
      <c r="A54" s="39"/>
      <c r="B54">
        <f>+'Ark1'!C489</f>
        <v>2003</v>
      </c>
      <c r="C54">
        <f>+'Ark1'!H489</f>
        <v>2</v>
      </c>
      <c r="D54" s="3" t="str">
        <f t="shared" si="10"/>
        <v>KLF</v>
      </c>
      <c r="E54" s="297">
        <f>+'Ark1'!Q489</f>
        <v>1201</v>
      </c>
      <c r="G54" s="297">
        <f>+'Ark1'!R489</f>
        <v>247187</v>
      </c>
      <c r="H54" s="380"/>
      <c r="I54" s="297">
        <f>+'Ark1'!S489</f>
        <v>246590</v>
      </c>
      <c r="J54" s="64"/>
      <c r="K54" s="100">
        <f>+'Ark1'!AD489</f>
        <v>23.529361370790642</v>
      </c>
      <c r="L54" s="104"/>
      <c r="M54" s="100">
        <f>+'Ark1'!AE489</f>
        <v>24.00554606705316</v>
      </c>
      <c r="N54" s="1">
        <f>+'Ark1'!U489</f>
        <v>56.771089663003359</v>
      </c>
      <c r="O54" s="96">
        <f t="shared" si="11"/>
        <v>0.67259657488882851</v>
      </c>
      <c r="P54" s="1">
        <f>+'Ark1'!W489</f>
        <v>78.684209821970938</v>
      </c>
      <c r="Q54" s="104"/>
      <c r="R54" s="1"/>
      <c r="S54" s="1"/>
      <c r="T54" s="44"/>
      <c r="U54" s="1"/>
      <c r="V54" s="44"/>
      <c r="W54" s="1">
        <f>+'Ark1'!AA489</f>
        <v>8.4661157930847857</v>
      </c>
      <c r="X54" s="1">
        <f>+'Ark1'!AB489</f>
        <v>2.6322366629120255</v>
      </c>
      <c r="Y54" s="10">
        <f>+'Ark1'!AC489</f>
        <v>-22.137149518641412</v>
      </c>
      <c r="AA54" s="10">
        <f t="shared" si="9"/>
        <v>205.81765195670275</v>
      </c>
      <c r="AB54" s="1">
        <f>+'Ark1'!T489</f>
        <v>13.843887421264062</v>
      </c>
      <c r="AC54" s="1">
        <f>+'Ark1'!V489</f>
        <v>85.43880501876761</v>
      </c>
      <c r="AD54" s="39"/>
      <c r="AE54" s="4"/>
      <c r="AF54" s="15"/>
      <c r="AG54" s="15"/>
      <c r="AH54" s="5"/>
      <c r="AI54" s="18"/>
      <c r="AM54"/>
    </row>
    <row r="55" spans="1:43" ht="15.6">
      <c r="A55" s="39"/>
      <c r="B55" s="3">
        <f>+'Ark1'!C490</f>
        <v>2004</v>
      </c>
      <c r="C55" s="3">
        <f>+'Ark1'!H490</f>
        <v>2</v>
      </c>
      <c r="D55" s="3" t="str">
        <f t="shared" si="10"/>
        <v>KLF</v>
      </c>
      <c r="E55" s="306">
        <f>+'Ark1'!Q490</f>
        <v>1170</v>
      </c>
      <c r="F55" s="3"/>
      <c r="G55" s="306">
        <f>+'Ark1'!R490</f>
        <v>270086</v>
      </c>
      <c r="H55" s="306"/>
      <c r="I55" s="306">
        <f>+'Ark1'!S490</f>
        <v>269573</v>
      </c>
      <c r="J55" s="64"/>
      <c r="K55" s="100">
        <f>+'Ark1'!AD490</f>
        <v>23.737668033345191</v>
      </c>
      <c r="L55" s="104"/>
      <c r="M55" s="100">
        <f>+'Ark1'!AE490</f>
        <v>24.61819246474662</v>
      </c>
      <c r="N55" s="12">
        <f>+'Ark1'!U490</f>
        <v>57.00057498339968</v>
      </c>
      <c r="O55" s="96">
        <f t="shared" si="11"/>
        <v>0.22948532039632141</v>
      </c>
      <c r="P55" s="12">
        <f>+'Ark1'!W490</f>
        <v>78.537317906467607</v>
      </c>
      <c r="Q55" s="104"/>
      <c r="R55" s="12"/>
      <c r="S55" s="12"/>
      <c r="T55" s="44"/>
      <c r="U55" s="12"/>
      <c r="V55" s="44"/>
      <c r="W55" s="1">
        <f>+'Ark1'!AA490</f>
        <v>8.963939442619095</v>
      </c>
      <c r="X55" s="1">
        <f>+'Ark1'!AB490</f>
        <v>2.6343219961539881</v>
      </c>
      <c r="Y55" s="10">
        <f>+'Ark1'!AC490</f>
        <v>-23.127602249893403</v>
      </c>
      <c r="Z55" s="15"/>
      <c r="AA55" s="15">
        <f t="shared" si="9"/>
        <v>230.84273504273503</v>
      </c>
      <c r="AB55" s="12">
        <f>+'Ark1'!T490</f>
        <v>13.992768969883672</v>
      </c>
      <c r="AC55" s="12">
        <f>+'Ark1'!V490</f>
        <v>85.242985637587779</v>
      </c>
      <c r="AD55" s="39"/>
      <c r="AE55" s="4"/>
      <c r="AF55" s="15"/>
      <c r="AG55" s="15"/>
      <c r="AH55" s="5"/>
      <c r="AI55" s="18"/>
      <c r="AM55"/>
    </row>
    <row r="56" spans="1:43" ht="15.6">
      <c r="A56" s="39"/>
      <c r="B56" s="3">
        <f>+'Ark1'!C491</f>
        <v>2005</v>
      </c>
      <c r="C56" s="3">
        <f>+'Ark1'!H491</f>
        <v>2</v>
      </c>
      <c r="D56" s="3" t="str">
        <f t="shared" si="10"/>
        <v>KLF</v>
      </c>
      <c r="E56" s="306">
        <f>+'Ark1'!Q491</f>
        <v>1098</v>
      </c>
      <c r="F56" s="3"/>
      <c r="G56" s="306">
        <f>+'Ark1'!R491</f>
        <v>310744</v>
      </c>
      <c r="H56" s="306"/>
      <c r="I56" s="306">
        <f>+'Ark1'!S491</f>
        <v>310383</v>
      </c>
      <c r="J56" s="64"/>
      <c r="K56" s="100">
        <f>+'Ark1'!AD491</f>
        <v>26.898513390221648</v>
      </c>
      <c r="L56" s="104"/>
      <c r="M56" s="100">
        <f>+'Ark1'!AE491</f>
        <v>28.135621439759024</v>
      </c>
      <c r="N56" s="12">
        <f>+'Ark1'!U491</f>
        <v>57.285196031999199</v>
      </c>
      <c r="O56" s="96">
        <f t="shared" si="11"/>
        <v>0.28462104859951864</v>
      </c>
      <c r="P56" s="12">
        <f>+'Ark1'!W491</f>
        <v>78.273486305629831</v>
      </c>
      <c r="Q56" s="104"/>
      <c r="R56" s="12"/>
      <c r="S56" s="12"/>
      <c r="T56" s="44"/>
      <c r="U56" s="12"/>
      <c r="V56" s="44"/>
      <c r="W56" s="1">
        <f>+'Ark1'!AA491</f>
        <v>9.1581842513589855</v>
      </c>
      <c r="X56" s="1">
        <f>+'Ark1'!AB491</f>
        <v>2.5737116779565699</v>
      </c>
      <c r="Y56" s="10">
        <f>+'Ark1'!AC491</f>
        <v>-19.732520718030777</v>
      </c>
      <c r="Z56" s="15"/>
      <c r="AA56" s="15">
        <f t="shared" si="9"/>
        <v>283.00910746812389</v>
      </c>
      <c r="AB56" s="12">
        <f>+'Ark1'!T491</f>
        <v>14.161409391653583</v>
      </c>
      <c r="AC56" s="12">
        <f>+'Ark1'!V491</f>
        <v>84.89640079073682</v>
      </c>
      <c r="AD56" s="39"/>
      <c r="AE56" s="4"/>
      <c r="AF56" s="15"/>
      <c r="AG56" s="15"/>
      <c r="AH56" s="5"/>
      <c r="AI56" s="18"/>
      <c r="AM56"/>
    </row>
    <row r="57" spans="1:43" ht="15.6">
      <c r="A57" s="39"/>
      <c r="B57" s="3">
        <f>+'Ark1'!C492</f>
        <v>2006</v>
      </c>
      <c r="C57" s="3">
        <f>+'Ark1'!H492</f>
        <v>2</v>
      </c>
      <c r="D57" s="3" t="str">
        <f t="shared" si="10"/>
        <v>KLF</v>
      </c>
      <c r="E57" s="306">
        <f>+'Ark1'!Q492</f>
        <v>1013</v>
      </c>
      <c r="F57" s="3"/>
      <c r="G57" s="306">
        <f>+'Ark1'!R492</f>
        <v>331458</v>
      </c>
      <c r="H57" s="306"/>
      <c r="I57" s="306">
        <f>+'Ark1'!S492</f>
        <v>326895</v>
      </c>
      <c r="J57" s="64"/>
      <c r="K57" s="100">
        <f>+'Ark1'!AD492</f>
        <v>27.799066537508342</v>
      </c>
      <c r="L57" s="104"/>
      <c r="M57" s="100">
        <f>+'Ark1'!AE492</f>
        <v>28.540567068789262</v>
      </c>
      <c r="N57" s="12">
        <f>+'Ark1'!U492</f>
        <v>57.576726471802885</v>
      </c>
      <c r="O57" s="96">
        <f t="shared" si="11"/>
        <v>0.29153043980368665</v>
      </c>
      <c r="P57" s="12">
        <f>+'Ark1'!W492</f>
        <v>77.985673993177954</v>
      </c>
      <c r="Q57" s="104"/>
      <c r="R57" s="50">
        <f>+'Ark1'!X492</f>
        <v>0</v>
      </c>
      <c r="S57" s="50">
        <f>+'Ark1'!Y492</f>
        <v>0</v>
      </c>
      <c r="T57" s="44"/>
      <c r="U57" s="50"/>
      <c r="V57" s="44"/>
      <c r="W57" s="1">
        <f>+'Ark1'!AA492</f>
        <v>9.1279140771102316</v>
      </c>
      <c r="X57" s="1">
        <f>+'Ark1'!AB492</f>
        <v>2.4175783539842963</v>
      </c>
      <c r="Y57" s="10">
        <f>+'Ark1'!AC492</f>
        <v>-19.749384902125311</v>
      </c>
      <c r="Z57" s="15"/>
      <c r="AA57" s="15">
        <f t="shared" si="9"/>
        <v>327.20434353405727</v>
      </c>
      <c r="AB57" s="12">
        <f>+'Ark1'!T492</f>
        <v>14.32844281930139</v>
      </c>
      <c r="AC57" s="12">
        <f>+'Ark1'!V492</f>
        <v>85.668165005790726</v>
      </c>
      <c r="AD57" s="39"/>
      <c r="AE57" s="4"/>
      <c r="AF57" s="15"/>
      <c r="AG57" s="15"/>
      <c r="AH57" s="5"/>
      <c r="AI57" s="18"/>
      <c r="AM57"/>
    </row>
    <row r="58" spans="1:43" ht="15.6">
      <c r="A58" s="39"/>
      <c r="B58" s="3">
        <f>+'Ark1'!C493</f>
        <v>2007</v>
      </c>
      <c r="C58" s="3">
        <f>+'Ark1'!H493</f>
        <v>2</v>
      </c>
      <c r="D58" s="3" t="str">
        <f t="shared" si="10"/>
        <v>KLF</v>
      </c>
      <c r="E58" s="306">
        <f>+'Ark1'!Q493</f>
        <v>918</v>
      </c>
      <c r="F58" s="3"/>
      <c r="G58" s="306">
        <f>+'Ark1'!R493</f>
        <v>333311</v>
      </c>
      <c r="H58" s="306"/>
      <c r="I58" s="306">
        <f>+'Ark1'!S493</f>
        <v>332801</v>
      </c>
      <c r="J58" s="64"/>
      <c r="K58" s="100">
        <f>+'Ark1'!AD493</f>
        <v>28.415284241504043</v>
      </c>
      <c r="L58" s="104"/>
      <c r="M58" s="100">
        <f>+'Ark1'!AE493</f>
        <v>29.211223235887672</v>
      </c>
      <c r="N58" s="12">
        <f>+'Ark1'!U493</f>
        <v>57.660914480425241</v>
      </c>
      <c r="O58" s="96">
        <f t="shared" si="11"/>
        <v>8.4188008622355426E-2</v>
      </c>
      <c r="P58" s="12">
        <f>+'Ark1'!W493</f>
        <v>79.648699973856139</v>
      </c>
      <c r="Q58" s="104"/>
      <c r="R58" s="50">
        <f>+'Ark1'!X493</f>
        <v>0</v>
      </c>
      <c r="S58" s="50">
        <f>+'Ark1'!Y493</f>
        <v>0</v>
      </c>
      <c r="T58" s="44"/>
      <c r="U58" s="50"/>
      <c r="V58" s="44"/>
      <c r="W58" s="1">
        <f>+'Ark1'!AA493</f>
        <v>9.2950763566612675</v>
      </c>
      <c r="X58" s="1">
        <f>+'Ark1'!AB493</f>
        <v>2.4599922716010592</v>
      </c>
      <c r="Y58" s="10">
        <f>+'Ark1'!AC493</f>
        <v>-22.337509576659738</v>
      </c>
      <c r="Z58" s="15"/>
      <c r="AA58" s="15">
        <f t="shared" si="9"/>
        <v>363.08387799564269</v>
      </c>
      <c r="AB58" s="12">
        <f>+'Ark1'!T493</f>
        <v>14.394730446939944</v>
      </c>
      <c r="AC58" s="12">
        <f>+'Ark1'!V493</f>
        <v>86.414589364656251</v>
      </c>
      <c r="AD58" s="39"/>
      <c r="AE58" s="4"/>
      <c r="AF58" s="15"/>
      <c r="AG58" s="15"/>
      <c r="AH58" s="5"/>
      <c r="AI58" s="18"/>
      <c r="AM58"/>
    </row>
    <row r="59" spans="1:43" ht="15.6">
      <c r="A59" s="39"/>
      <c r="B59" s="3">
        <f>+'Ark1'!C494</f>
        <v>2008</v>
      </c>
      <c r="C59" s="3">
        <f>+'Ark1'!H494</f>
        <v>2</v>
      </c>
      <c r="D59" s="3" t="str">
        <f t="shared" si="10"/>
        <v>KLF</v>
      </c>
      <c r="E59" s="306">
        <f>+'Ark1'!Q494</f>
        <v>891</v>
      </c>
      <c r="F59" s="3"/>
      <c r="G59" s="306">
        <f>+'Ark1'!R494</f>
        <v>342909</v>
      </c>
      <c r="H59" s="306"/>
      <c r="I59" s="306">
        <f>+'Ark1'!S494</f>
        <v>342425</v>
      </c>
      <c r="J59" s="64"/>
      <c r="K59" s="100">
        <f>+'Ark1'!AD494</f>
        <v>28.652778218778145</v>
      </c>
      <c r="L59" s="104"/>
      <c r="M59" s="100">
        <f>+'Ark1'!AE494</f>
        <v>29.60416486465644</v>
      </c>
      <c r="N59" s="12">
        <f>+'Ark1'!U494</f>
        <v>57.528804847776883</v>
      </c>
      <c r="O59" s="96">
        <f t="shared" si="11"/>
        <v>-0.1321096326483584</v>
      </c>
      <c r="P59" s="12">
        <f>+'Ark1'!W494</f>
        <v>82.284011681389458</v>
      </c>
      <c r="Q59" s="104"/>
      <c r="R59" s="50">
        <f>+'Ark1'!X494</f>
        <v>0</v>
      </c>
      <c r="S59" s="50">
        <f>+'Ark1'!Y494</f>
        <v>0</v>
      </c>
      <c r="T59" s="44"/>
      <c r="U59" s="50"/>
      <c r="V59" s="44"/>
      <c r="W59" s="1">
        <f>+'Ark1'!AA494</f>
        <v>9.0708177771070382</v>
      </c>
      <c r="X59" s="1">
        <f>+'Ark1'!AB494</f>
        <v>2.5485506209616058</v>
      </c>
      <c r="Y59" s="10">
        <f>+'Ark1'!AC494</f>
        <v>-19.584780093447737</v>
      </c>
      <c r="Z59" s="15"/>
      <c r="AA59" s="15">
        <f t="shared" ref="AA59:AA67" si="12">+G59/E59</f>
        <v>384.85858585858585</v>
      </c>
      <c r="AB59" s="12">
        <f>+'Ark1'!T494</f>
        <v>14.311251673184429</v>
      </c>
      <c r="AC59" s="12">
        <f>+'Ark1'!V494</f>
        <v>89.264918629329642</v>
      </c>
      <c r="AD59" s="39"/>
      <c r="AE59" s="4"/>
      <c r="AF59" s="18"/>
      <c r="AG59" s="18"/>
      <c r="AH59" s="5"/>
      <c r="AI59" s="18"/>
      <c r="AM59"/>
    </row>
    <row r="60" spans="1:43" ht="15.6">
      <c r="A60" s="39"/>
      <c r="B60" s="3">
        <f>+'Ark1'!C495</f>
        <v>2009</v>
      </c>
      <c r="C60" s="3">
        <f>+'Ark1'!H495</f>
        <v>2</v>
      </c>
      <c r="D60" s="3" t="str">
        <f t="shared" si="10"/>
        <v>KLF</v>
      </c>
      <c r="E60" s="306">
        <f>+'Ark1'!Q495</f>
        <v>879</v>
      </c>
      <c r="F60" s="3"/>
      <c r="G60" s="306">
        <f>+'Ark1'!R495</f>
        <v>355499</v>
      </c>
      <c r="H60" s="306"/>
      <c r="I60" s="306">
        <f>+'Ark1'!S495</f>
        <v>355068</v>
      </c>
      <c r="J60" s="64"/>
      <c r="K60" s="100">
        <f>+'Ark1'!AD495</f>
        <v>29.487749485310825</v>
      </c>
      <c r="L60" s="104"/>
      <c r="M60" s="100">
        <f>+'Ark1'!AE495</f>
        <v>30.690568014921524</v>
      </c>
      <c r="N60" s="12">
        <f>+'Ark1'!U495</f>
        <v>59.383194205053677</v>
      </c>
      <c r="O60" s="96">
        <f t="shared" si="11"/>
        <v>1.8543893572767942</v>
      </c>
      <c r="P60" s="12">
        <f>+'Ark1'!W495</f>
        <v>82.43455901404775</v>
      </c>
      <c r="Q60" s="104"/>
      <c r="R60" s="50">
        <f>+'Ark1'!X495</f>
        <v>0</v>
      </c>
      <c r="S60" s="50">
        <f>+'Ark1'!Y495</f>
        <v>0</v>
      </c>
      <c r="T60" s="44"/>
      <c r="U60" s="50"/>
      <c r="V60" s="44"/>
      <c r="W60" s="1">
        <f>+'Ark1'!AA495</f>
        <v>8.9615956859721084</v>
      </c>
      <c r="X60" s="1">
        <f>+'Ark1'!AB495</f>
        <v>3.34930380977515</v>
      </c>
      <c r="Y60" s="10">
        <f>+'Ark1'!AC495</f>
        <v>-31.651983387157703</v>
      </c>
      <c r="Z60" s="15"/>
      <c r="AA60" s="15">
        <f t="shared" si="12"/>
        <v>404.43572241183165</v>
      </c>
      <c r="AB60" s="12">
        <f>+'Ark1'!T495</f>
        <v>15.236830483348761</v>
      </c>
      <c r="AC60" s="12">
        <f>+'Ark1'!V495</f>
        <v>89.413449267609622</v>
      </c>
      <c r="AD60" s="39"/>
      <c r="AP60" s="12"/>
      <c r="AQ60" s="12"/>
    </row>
    <row r="61" spans="1:43" ht="15.6">
      <c r="A61" s="39"/>
      <c r="B61" s="3">
        <f>+'Ark1'!C496</f>
        <v>2010</v>
      </c>
      <c r="C61" s="3">
        <f>+'Ark1'!H496</f>
        <v>2</v>
      </c>
      <c r="D61" s="3" t="str">
        <f t="shared" si="10"/>
        <v>KLF</v>
      </c>
      <c r="E61" s="306">
        <f>+'Ark1'!Q496</f>
        <v>873</v>
      </c>
      <c r="F61" s="3"/>
      <c r="G61" s="306">
        <f>+'Ark1'!R496</f>
        <v>406789</v>
      </c>
      <c r="H61" s="306"/>
      <c r="I61" s="306">
        <f>+'Ark1'!S496</f>
        <v>406059</v>
      </c>
      <c r="J61" s="64"/>
      <c r="K61" s="100">
        <f>+'Ark1'!AD496</f>
        <v>32.065845541786935</v>
      </c>
      <c r="L61" s="104"/>
      <c r="M61" s="100">
        <f>+'Ark1'!AE496</f>
        <v>33.180811812582618</v>
      </c>
      <c r="N61" s="12">
        <f>+'Ark1'!U496</f>
        <v>60.958429686326362</v>
      </c>
      <c r="O61" s="96">
        <f t="shared" ref="O61:O67" si="13">+N61-N60</f>
        <v>1.575235481272685</v>
      </c>
      <c r="P61" s="12">
        <f>+'Ark1'!W496</f>
        <v>82.896358903510475</v>
      </c>
      <c r="Q61" s="104"/>
      <c r="R61" s="50">
        <f>+'Ark1'!X496</f>
        <v>0</v>
      </c>
      <c r="S61" s="50">
        <f>+'Ark1'!Y496</f>
        <v>0</v>
      </c>
      <c r="T61" s="44"/>
      <c r="U61" s="50"/>
      <c r="V61" s="44"/>
      <c r="W61" s="1">
        <f>+'Ark1'!AA496</f>
        <v>9.0667898160103864</v>
      </c>
      <c r="X61" s="1">
        <f>+'Ark1'!AB496</f>
        <v>3.3054946201797022</v>
      </c>
      <c r="Y61" s="10">
        <f>+'Ark1'!AC496</f>
        <v>-42.600645556057728</v>
      </c>
      <c r="Z61" s="15"/>
      <c r="AA61" s="15">
        <f t="shared" si="12"/>
        <v>465.96678121420388</v>
      </c>
      <c r="AB61" s="12">
        <f>+'Ark1'!T496</f>
        <v>15.956004218403152</v>
      </c>
      <c r="AC61" s="12">
        <f>+'Ark1'!V496</f>
        <v>89.967196164786003</v>
      </c>
      <c r="AD61" s="39"/>
      <c r="AP61" s="12"/>
      <c r="AQ61" s="12"/>
    </row>
    <row r="62" spans="1:43" ht="15.6">
      <c r="A62" s="39"/>
      <c r="B62" s="3">
        <f>+'Ark1'!C497</f>
        <v>2011</v>
      </c>
      <c r="C62" s="3">
        <f>+'Ark1'!H497</f>
        <v>2</v>
      </c>
      <c r="D62" s="3" t="str">
        <f t="shared" si="10"/>
        <v>KLF</v>
      </c>
      <c r="E62" s="306">
        <f>+'Ark1'!Q497</f>
        <v>853</v>
      </c>
      <c r="F62" s="3"/>
      <c r="G62" s="306">
        <f>+'Ark1'!R497</f>
        <v>432811</v>
      </c>
      <c r="H62" s="306"/>
      <c r="I62" s="306">
        <f>+'Ark1'!S497</f>
        <v>432235</v>
      </c>
      <c r="J62" s="64"/>
      <c r="K62" s="100">
        <f>+'Ark1'!AD497</f>
        <v>33.781899980643018</v>
      </c>
      <c r="L62" s="104"/>
      <c r="M62" s="100">
        <f>+'Ark1'!AE497</f>
        <v>34.664781653513224</v>
      </c>
      <c r="N62" s="12">
        <f>+'Ark1'!U497</f>
        <v>61.079590963249174</v>
      </c>
      <c r="O62" s="96">
        <f t="shared" si="13"/>
        <v>0.12116127692281253</v>
      </c>
      <c r="P62" s="12">
        <f>+'Ark1'!W497</f>
        <v>82.58516917880327</v>
      </c>
      <c r="Q62" s="104"/>
      <c r="R62" s="50">
        <f>+'Ark1'!X497</f>
        <v>0</v>
      </c>
      <c r="S62" s="50">
        <f>+'Ark1'!Y497</f>
        <v>0</v>
      </c>
      <c r="T62" s="44"/>
      <c r="U62" s="50"/>
      <c r="V62" s="44"/>
      <c r="W62" s="1">
        <f>+'Ark1'!AA497</f>
        <v>9.1346176024920123</v>
      </c>
      <c r="X62" s="1">
        <f>+'Ark1'!AB497</f>
        <v>3.2955570006839818</v>
      </c>
      <c r="Y62" s="10">
        <f>+'Ark1'!AC497</f>
        <v>-41.812877230312374</v>
      </c>
      <c r="Z62" s="15"/>
      <c r="AA62" s="15">
        <f t="shared" si="12"/>
        <v>507.39859320046895</v>
      </c>
      <c r="AB62" s="12">
        <f>+'Ark1'!T497</f>
        <v>15.997299052011156</v>
      </c>
      <c r="AC62" s="12">
        <f>+'Ark1'!V497</f>
        <v>89.589713853569862</v>
      </c>
      <c r="AD62" s="39"/>
      <c r="AP62" s="12"/>
      <c r="AQ62" s="12"/>
    </row>
    <row r="63" spans="1:43" ht="15.6">
      <c r="A63" s="39"/>
      <c r="B63" s="3">
        <f>+'Ark1'!C498</f>
        <v>2012</v>
      </c>
      <c r="C63" s="3">
        <f>+'Ark1'!H498</f>
        <v>2</v>
      </c>
      <c r="D63" s="3" t="str">
        <f t="shared" si="10"/>
        <v>KLF</v>
      </c>
      <c r="E63" s="306">
        <f>+'Ark1'!Q498</f>
        <v>809</v>
      </c>
      <c r="F63" s="3"/>
      <c r="G63" s="306">
        <f>+'Ark1'!R498</f>
        <v>437583</v>
      </c>
      <c r="H63" s="306"/>
      <c r="I63" s="306">
        <f>+'Ark1'!S498</f>
        <v>437514</v>
      </c>
      <c r="J63" s="64"/>
      <c r="K63" s="100">
        <f>+'Ark1'!AD498</f>
        <v>33.929934599371222</v>
      </c>
      <c r="L63" s="104"/>
      <c r="M63" s="100">
        <f>+'Ark1'!AE498</f>
        <v>34.907323683178006</v>
      </c>
      <c r="N63" s="12">
        <f>+'Ark1'!U498</f>
        <v>61.344036990816306</v>
      </c>
      <c r="O63" s="96">
        <f t="shared" si="13"/>
        <v>0.26444602756713209</v>
      </c>
      <c r="P63" s="12">
        <f>+'Ark1'!W498</f>
        <v>82.215508532298401</v>
      </c>
      <c r="Q63" s="104"/>
      <c r="R63" s="50">
        <f>+'Ark1'!X498</f>
        <v>0</v>
      </c>
      <c r="S63" s="50">
        <f>+'Ark1'!Y498</f>
        <v>0</v>
      </c>
      <c r="T63" s="44"/>
      <c r="U63" s="50"/>
      <c r="V63" s="44"/>
      <c r="W63" s="1">
        <f>+'Ark1'!AA498</f>
        <v>9.1649259480317689</v>
      </c>
      <c r="X63" s="1">
        <f>+'Ark1'!AB498</f>
        <v>3.2279565698104058</v>
      </c>
      <c r="Y63" s="10">
        <f>+'Ark1'!AC498</f>
        <v>-43.026161399264602</v>
      </c>
      <c r="Z63" s="15"/>
      <c r="AA63" s="15">
        <f t="shared" si="12"/>
        <v>540.89369592088997</v>
      </c>
      <c r="AB63" s="12">
        <f>+'Ark1'!T498</f>
        <v>16.102376006380499</v>
      </c>
      <c r="AC63" s="12">
        <f>+'Ark1'!V498</f>
        <v>89.087441107165219</v>
      </c>
      <c r="AD63" s="39"/>
      <c r="AP63" s="12"/>
      <c r="AQ63" s="12"/>
    </row>
    <row r="64" spans="1:43" ht="15.6">
      <c r="A64" s="39"/>
      <c r="B64" s="3">
        <f>+'Ark1'!C499</f>
        <v>2013</v>
      </c>
      <c r="C64" s="3">
        <f>+'Ark1'!H499</f>
        <v>2</v>
      </c>
      <c r="D64" s="3" t="str">
        <f t="shared" si="10"/>
        <v>KLF</v>
      </c>
      <c r="E64" s="306">
        <f>+'Ark1'!Q499</f>
        <v>766</v>
      </c>
      <c r="F64" s="3"/>
      <c r="G64" s="306">
        <f>+'Ark1'!R499</f>
        <v>440713</v>
      </c>
      <c r="H64" s="306"/>
      <c r="I64" s="306">
        <f>+'Ark1'!S499</f>
        <v>440703</v>
      </c>
      <c r="J64" s="64"/>
      <c r="K64" s="100">
        <f>+'Ark1'!AD499</f>
        <v>34.120235637136155</v>
      </c>
      <c r="L64" s="104"/>
      <c r="M64" s="100">
        <f>+'Ark1'!AE499</f>
        <v>35.277439281999143</v>
      </c>
      <c r="N64" s="12">
        <f>+'Ark1'!U499</f>
        <v>61.723764076940697</v>
      </c>
      <c r="O64" s="96">
        <f t="shared" si="13"/>
        <v>0.37972708612439021</v>
      </c>
      <c r="P64" s="12">
        <f>+'Ark1'!W499</f>
        <v>79.211568335136704</v>
      </c>
      <c r="Q64" s="104"/>
      <c r="R64" s="50">
        <f>+'Ark1'!X499</f>
        <v>0</v>
      </c>
      <c r="S64" s="50">
        <f>+'Ark1'!Y499</f>
        <v>0</v>
      </c>
      <c r="T64" s="44"/>
      <c r="U64" s="50">
        <f>+'Ark1'!Z499</f>
        <v>0</v>
      </c>
      <c r="V64" s="44"/>
      <c r="W64" s="1">
        <f>+'Ark1'!AA499</f>
        <v>9.697819411448295</v>
      </c>
      <c r="X64" s="1">
        <f>+'Ark1'!AB499</f>
        <v>3.1399715610869645</v>
      </c>
      <c r="Y64" s="10">
        <f>+'Ark1'!AC499</f>
        <v>-41.042170536371763</v>
      </c>
      <c r="Z64" s="15"/>
      <c r="AA64" s="15">
        <f t="shared" si="12"/>
        <v>575.34334203655351</v>
      </c>
      <c r="AB64" s="12">
        <f>+'Ark1'!T499</f>
        <v>16.247768956214131</v>
      </c>
      <c r="AC64" s="12">
        <f>+'Ark1'!V499</f>
        <v>85.820596560947749</v>
      </c>
      <c r="AD64" s="39"/>
      <c r="AP64" s="12"/>
      <c r="AQ64" s="12"/>
    </row>
    <row r="65" spans="1:46" ht="15.6">
      <c r="A65" s="39"/>
      <c r="B65" s="3">
        <f>+'Ark1'!C500</f>
        <v>2014</v>
      </c>
      <c r="C65" s="3">
        <f>+'Ark1'!H500</f>
        <v>2</v>
      </c>
      <c r="D65" s="3" t="str">
        <f t="shared" si="10"/>
        <v>KLF</v>
      </c>
      <c r="E65" s="306">
        <f>+'Ark1'!Q500</f>
        <v>667</v>
      </c>
      <c r="F65" s="3"/>
      <c r="G65" s="306">
        <f>+'Ark1'!R500</f>
        <v>382294</v>
      </c>
      <c r="H65" s="306"/>
      <c r="I65" s="306">
        <f>+'Ark1'!S500</f>
        <v>382278</v>
      </c>
      <c r="J65" s="64"/>
      <c r="K65" s="100">
        <f>+'Ark1'!AD500</f>
        <v>29.683884573455369</v>
      </c>
      <c r="L65" s="104"/>
      <c r="M65" s="100">
        <f>+'Ark1'!AE500</f>
        <v>30.268711076035448</v>
      </c>
      <c r="N65" s="12">
        <f>+'Ark1'!U500</f>
        <v>61.718181532811187</v>
      </c>
      <c r="O65" s="96">
        <f t="shared" si="13"/>
        <v>-5.5825441295098699E-3</v>
      </c>
      <c r="P65" s="12">
        <f>+'Ark1'!W500</f>
        <v>79.817385515252639</v>
      </c>
      <c r="Q65" s="104"/>
      <c r="R65" s="50">
        <f>+'Ark1'!X500</f>
        <v>0</v>
      </c>
      <c r="S65" s="50">
        <f>+'Ark1'!Y500</f>
        <v>0</v>
      </c>
      <c r="T65" s="44"/>
      <c r="U65" s="50">
        <f>+'Ark1'!Z500</f>
        <v>0</v>
      </c>
      <c r="V65" s="44"/>
      <c r="W65" s="1">
        <f>+'Ark1'!AA500</f>
        <v>8.9334810577164454</v>
      </c>
      <c r="X65" s="1">
        <f>+'Ark1'!AB500</f>
        <v>2.820496366374234</v>
      </c>
      <c r="Y65" s="10">
        <f>+'Ark1'!AC500</f>
        <v>-32.114391758743054</v>
      </c>
      <c r="Z65" s="15"/>
      <c r="AA65" s="15">
        <f t="shared" si="12"/>
        <v>573.15442278860564</v>
      </c>
      <c r="AB65" s="12">
        <f>+'Ark1'!T500</f>
        <v>16.302149654454421</v>
      </c>
      <c r="AC65" s="12">
        <f>+'Ark1'!V500</f>
        <v>86.478141014918563</v>
      </c>
      <c r="AD65" s="39"/>
      <c r="AP65" s="5"/>
      <c r="AQ65" s="18"/>
      <c r="AR65" s="18"/>
      <c r="AT65" s="18"/>
    </row>
    <row r="66" spans="1:46" ht="15.6">
      <c r="A66" s="39"/>
      <c r="B66" s="3">
        <f>+'Ark1'!C501</f>
        <v>2015</v>
      </c>
      <c r="C66" s="3">
        <f>+'Ark1'!H501</f>
        <v>2</v>
      </c>
      <c r="D66" s="3" t="str">
        <f t="shared" si="10"/>
        <v>KLF</v>
      </c>
      <c r="E66" s="306">
        <f>+'Ark1'!Q501</f>
        <v>703</v>
      </c>
      <c r="F66" s="3"/>
      <c r="G66" s="306">
        <f>+'Ark1'!R501</f>
        <v>394963</v>
      </c>
      <c r="H66" s="306"/>
      <c r="I66" s="306">
        <f>+'Ark1'!S501</f>
        <v>393750</v>
      </c>
      <c r="J66" s="64"/>
      <c r="K66" s="100">
        <f>+'Ark1'!AD501</f>
        <v>30.752717977387238</v>
      </c>
      <c r="L66" s="104"/>
      <c r="M66" s="100">
        <f>+'Ark1'!AE501</f>
        <v>31.16251188356658</v>
      </c>
      <c r="N66" s="12">
        <f>+'Ark1'!U501</f>
        <v>61.353539047619051</v>
      </c>
      <c r="O66" s="96">
        <f t="shared" si="13"/>
        <v>-0.36464248519213527</v>
      </c>
      <c r="P66" s="12">
        <f>+'Ark1'!W501</f>
        <v>82.473021460315934</v>
      </c>
      <c r="Q66" s="104"/>
      <c r="R66" s="50">
        <f>+'Ark1'!X501</f>
        <v>1.6305324802576444</v>
      </c>
      <c r="S66" s="50">
        <f>+'Ark1'!Y501</f>
        <v>3.2610649605152888</v>
      </c>
      <c r="T66" s="44"/>
      <c r="U66" s="50">
        <f>+'Ark1'!Z501</f>
        <v>0</v>
      </c>
      <c r="V66" s="44"/>
      <c r="W66" s="1">
        <f>+'Ark1'!AA501</f>
        <v>9.3358950868685699</v>
      </c>
      <c r="X66" s="1">
        <f>+'Ark1'!AB501</f>
        <v>2.8717895502933928</v>
      </c>
      <c r="Y66" s="10">
        <f>+'Ark1'!AC501</f>
        <v>-30.917358719852569</v>
      </c>
      <c r="Z66" s="15"/>
      <c r="AA66" s="15">
        <f t="shared" si="12"/>
        <v>561.82503556187771</v>
      </c>
      <c r="AB66" s="12">
        <f>+'Ark1'!T501</f>
        <v>16.12087967733687</v>
      </c>
      <c r="AC66" s="12">
        <f>+'Ark1'!V501</f>
        <v>89.458579029734977</v>
      </c>
      <c r="AD66" s="39"/>
      <c r="AP66" s="5"/>
      <c r="AQ66" s="18"/>
      <c r="AR66" s="18"/>
      <c r="AT66" s="18"/>
    </row>
    <row r="67" spans="1:46" ht="15.6">
      <c r="A67" s="39"/>
      <c r="B67" s="3">
        <f>+'Ark1'!C502</f>
        <v>2016</v>
      </c>
      <c r="C67" s="3">
        <f>+'Ark1'!H502</f>
        <v>2</v>
      </c>
      <c r="D67" s="3" t="str">
        <f t="shared" si="10"/>
        <v>KLF</v>
      </c>
      <c r="E67" s="306">
        <f>+'Ark1'!Q502</f>
        <v>767</v>
      </c>
      <c r="F67" s="3"/>
      <c r="G67" s="306">
        <f>+'Ark1'!R502</f>
        <v>414575</v>
      </c>
      <c r="H67" s="306"/>
      <c r="I67" s="306">
        <f>+'Ark1'!S502</f>
        <v>413524</v>
      </c>
      <c r="J67" s="64"/>
      <c r="K67" s="100">
        <f>+'Ark1'!AD502</f>
        <v>30.470673882757271</v>
      </c>
      <c r="L67" s="104"/>
      <c r="M67" s="100">
        <f>+'Ark1'!AE502</f>
        <v>30.9184899012077</v>
      </c>
      <c r="N67" s="12">
        <f>+'Ark1'!U502</f>
        <v>61.014550546038443</v>
      </c>
      <c r="O67" s="96">
        <f t="shared" si="13"/>
        <v>-0.33898850158060867</v>
      </c>
      <c r="P67" s="12">
        <f>+'Ark1'!W502</f>
        <v>82.442605991430099</v>
      </c>
      <c r="Q67" s="104"/>
      <c r="R67" s="50">
        <f>+'Ark1'!X502</f>
        <v>2.4695169752155821</v>
      </c>
      <c r="S67" s="50">
        <f>+'Ark1'!Y502</f>
        <v>4.9390339504311642</v>
      </c>
      <c r="T67" s="44"/>
      <c r="U67" s="50">
        <f>+'Ark1'!Z502</f>
        <v>3.8005186033890128</v>
      </c>
      <c r="V67" s="44"/>
      <c r="W67" s="1">
        <f>+'Ark1'!AA502</f>
        <v>9.7147815513940632</v>
      </c>
      <c r="X67" s="1">
        <f>+'Ark1'!AB502</f>
        <v>2.8642290200019529</v>
      </c>
      <c r="Y67" s="10">
        <f>+'Ark1'!AC502</f>
        <v>-28.356358103488009</v>
      </c>
      <c r="Z67" s="15"/>
      <c r="AA67" s="15">
        <f t="shared" si="12"/>
        <v>540.51499348109519</v>
      </c>
      <c r="AB67" s="12">
        <f>+'Ark1'!T502</f>
        <v>16.001879032744373</v>
      </c>
      <c r="AC67" s="12">
        <f>+'Ark1'!V502</f>
        <v>89.404482549028941</v>
      </c>
      <c r="AD67" s="39"/>
      <c r="AP67" s="5"/>
      <c r="AQ67" s="18"/>
      <c r="AR67" s="18"/>
      <c r="AT67" s="18"/>
    </row>
    <row r="68" spans="1:46" ht="15.6">
      <c r="A68" s="39"/>
      <c r="B68" s="3">
        <f>+'Ark1'!C503</f>
        <v>2017</v>
      </c>
      <c r="C68" s="3">
        <f>+'Ark1'!H503</f>
        <v>2</v>
      </c>
      <c r="D68" s="3" t="str">
        <f t="shared" si="10"/>
        <v>KLF</v>
      </c>
      <c r="E68" s="306">
        <f>+'Ark1'!Q503</f>
        <v>810</v>
      </c>
      <c r="F68" s="3"/>
      <c r="G68" s="306">
        <f>+'Ark1'!R503</f>
        <v>420623</v>
      </c>
      <c r="H68" s="306"/>
      <c r="I68" s="306">
        <f>+'Ark1'!S503</f>
        <v>419923</v>
      </c>
      <c r="J68" s="64"/>
      <c r="K68" s="100">
        <f>+'Ark1'!AD503</f>
        <v>31.049391373672204</v>
      </c>
      <c r="L68" s="104"/>
      <c r="M68" s="100">
        <f>+'Ark1'!AE503</f>
        <v>31.496778231866188</v>
      </c>
      <c r="N68" s="12">
        <f>+'Ark1'!U503</f>
        <v>60.639305301210001</v>
      </c>
      <c r="O68" s="96">
        <f t="shared" ref="O68:O71" si="14">+N68-N67</f>
        <v>-0.37524524482844157</v>
      </c>
      <c r="P68" s="12">
        <f>+'Ark1'!W503</f>
        <v>82.31446384217935</v>
      </c>
      <c r="Q68" s="104"/>
      <c r="R68" s="50">
        <f>+'Ark1'!X503</f>
        <v>1.6123702222655441</v>
      </c>
      <c r="S68" s="50">
        <f>+'Ark1'!Y503</f>
        <v>3.2247404445310881</v>
      </c>
      <c r="T68" s="44"/>
      <c r="U68" s="50">
        <f>+'Ark1'!Z503</f>
        <v>4.1923527719596887</v>
      </c>
      <c r="V68" s="44"/>
      <c r="W68" s="1">
        <f>+'Ark1'!AA503</f>
        <v>9.2844219707333018</v>
      </c>
      <c r="X68" s="1">
        <f>+'Ark1'!AB503</f>
        <v>2.7560861790172111</v>
      </c>
      <c r="Y68" s="10">
        <f>+'Ark1'!AC503</f>
        <v>-29.911238111008856</v>
      </c>
      <c r="Z68" s="15"/>
      <c r="AA68" s="15">
        <f t="shared" ref="AA68:AA71" si="15">+G68/E68</f>
        <v>519.2876543209876</v>
      </c>
      <c r="AB68" s="12">
        <f>+'Ark1'!T503</f>
        <v>15.878316211904725</v>
      </c>
      <c r="AC68" s="12">
        <f>+'Ark1'!V503</f>
        <v>89.24004999121199</v>
      </c>
      <c r="AD68" s="39"/>
      <c r="AP68" s="5"/>
      <c r="AQ68" s="18"/>
      <c r="AR68" s="18"/>
      <c r="AT68" s="18"/>
    </row>
    <row r="69" spans="1:46" ht="15.6">
      <c r="A69" s="39"/>
      <c r="B69" s="3">
        <f>+'Ark1'!C504</f>
        <v>2018</v>
      </c>
      <c r="C69" s="3">
        <f>+'Ark1'!H504</f>
        <v>2</v>
      </c>
      <c r="D69" s="3" t="str">
        <f t="shared" si="10"/>
        <v>KLF</v>
      </c>
      <c r="E69" s="306">
        <f>+'Ark1'!Q504</f>
        <v>814</v>
      </c>
      <c r="F69" s="3"/>
      <c r="G69" s="306">
        <f>+'Ark1'!R504</f>
        <v>453179</v>
      </c>
      <c r="H69" s="306"/>
      <c r="I69" s="306">
        <f>+'Ark1'!S504</f>
        <v>448356</v>
      </c>
      <c r="J69" s="64"/>
      <c r="K69" s="100">
        <f>+'Ark1'!AD504</f>
        <v>32.062926054457151</v>
      </c>
      <c r="L69" s="104"/>
      <c r="M69" s="100">
        <f>+'Ark1'!AE504</f>
        <v>32.957174459773348</v>
      </c>
      <c r="N69" s="12">
        <f>+'Ark1'!U504</f>
        <v>60.672530310735219</v>
      </c>
      <c r="O69" s="96">
        <f t="shared" si="14"/>
        <v>3.3225009525217786E-2</v>
      </c>
      <c r="P69" s="12">
        <f>+'Ark1'!W504</f>
        <v>80.710586453621445</v>
      </c>
      <c r="Q69" s="104"/>
      <c r="R69" s="50">
        <f>+'Ark1'!X504</f>
        <v>1.1055234245187882</v>
      </c>
      <c r="S69" s="50">
        <f>+'Ark1'!Y504</f>
        <v>2.2110468490375763</v>
      </c>
      <c r="T69" s="44"/>
      <c r="U69" s="50">
        <f>+'Ark1'!Z504</f>
        <v>3.8110768592542894</v>
      </c>
      <c r="V69" s="44"/>
      <c r="W69" s="1">
        <f>+'Ark1'!AA504</f>
        <v>9.1556748587464938</v>
      </c>
      <c r="X69" s="1">
        <f>+'Ark1'!AB504</f>
        <v>2.7118180960610379</v>
      </c>
      <c r="Y69" s="10">
        <f>+'Ark1'!AC504</f>
        <v>-30.905300817870945</v>
      </c>
      <c r="Z69" s="15"/>
      <c r="AA69" s="15">
        <f t="shared" si="15"/>
        <v>556.73095823095821</v>
      </c>
      <c r="AB69" s="12">
        <f>+'Ark1'!T504</f>
        <v>15.761590894547188</v>
      </c>
      <c r="AC69" s="12">
        <f>+'Ark1'!V504</f>
        <v>87.73038096265185</v>
      </c>
      <c r="AD69" s="39"/>
      <c r="AP69" s="5"/>
      <c r="AQ69" s="18"/>
      <c r="AR69" s="18"/>
      <c r="AT69" s="18"/>
    </row>
    <row r="70" spans="1:46" ht="15.6">
      <c r="A70" s="39"/>
      <c r="B70" s="3">
        <f>+'Ark1'!C505</f>
        <v>2019</v>
      </c>
      <c r="C70" s="3">
        <f>+'Ark1'!H505</f>
        <v>2</v>
      </c>
      <c r="D70" s="3" t="str">
        <f t="shared" si="10"/>
        <v>KLF</v>
      </c>
      <c r="E70" s="306">
        <f>+'Ark1'!Q505</f>
        <v>761</v>
      </c>
      <c r="F70" s="3"/>
      <c r="G70" s="306">
        <f>+'Ark1'!R505</f>
        <v>449063</v>
      </c>
      <c r="H70" s="306"/>
      <c r="I70" s="306">
        <f>+'Ark1'!S505</f>
        <v>443942</v>
      </c>
      <c r="J70" s="64"/>
      <c r="K70" s="100">
        <f>+'Ark1'!AD505</f>
        <v>33.675768097248579</v>
      </c>
      <c r="L70" s="104"/>
      <c r="M70" s="100">
        <f>+'Ark1'!AE505</f>
        <v>34.254509187902293</v>
      </c>
      <c r="N70" s="12">
        <f>+'Ark1'!U505</f>
        <v>61.182834694622258</v>
      </c>
      <c r="O70" s="96">
        <f t="shared" si="14"/>
        <v>0.51030438388703914</v>
      </c>
      <c r="P70" s="12">
        <f>+'Ark1'!W505</f>
        <v>81.043605989072148</v>
      </c>
      <c r="Q70" s="104"/>
      <c r="R70" s="50">
        <f>+'Ark1'!X505</f>
        <v>0.78452243894509222</v>
      </c>
      <c r="S70" s="50">
        <f>+'Ark1'!Y505</f>
        <v>1.5690448778901844</v>
      </c>
      <c r="T70" s="44"/>
      <c r="U70" s="50">
        <f>+'Ark1'!Z505</f>
        <v>6.1394503666523406</v>
      </c>
      <c r="V70" s="44"/>
      <c r="W70" s="1">
        <f>+'Ark1'!AA505</f>
        <v>8.9707161284085064</v>
      </c>
      <c r="X70" s="1">
        <f>+'Ark1'!AB505</f>
        <v>2.691262874406537</v>
      </c>
      <c r="Y70" s="10">
        <f>+'Ark1'!AC505</f>
        <v>-30.89026712330207</v>
      </c>
      <c r="Z70" s="15"/>
      <c r="AA70" s="15">
        <f t="shared" si="15"/>
        <v>590.09592641261497</v>
      </c>
      <c r="AB70" s="12">
        <f>+'Ark1'!T505</f>
        <v>16.00003785660364</v>
      </c>
      <c r="AC70" s="12">
        <f>+'Ark1'!V505</f>
        <v>88.116609749315714</v>
      </c>
      <c r="AD70" s="39"/>
      <c r="AP70" s="5"/>
      <c r="AQ70" s="18"/>
      <c r="AR70" s="18"/>
      <c r="AT70" s="18"/>
    </row>
    <row r="71" spans="1:46" ht="15.6">
      <c r="A71" s="39"/>
      <c r="B71" s="3">
        <f>+'Ark1'!C506</f>
        <v>2020</v>
      </c>
      <c r="C71" s="3">
        <f>+'Ark1'!H506</f>
        <v>2</v>
      </c>
      <c r="D71" s="3" t="str">
        <f t="shared" si="10"/>
        <v>KLF</v>
      </c>
      <c r="E71" s="306">
        <f>+'Ark1'!Q506</f>
        <v>770</v>
      </c>
      <c r="F71" s="3"/>
      <c r="G71" s="306">
        <f>+'Ark1'!R506</f>
        <v>454795.36</v>
      </c>
      <c r="H71" s="306"/>
      <c r="I71" s="306">
        <f>+'Ark1'!S506</f>
        <v>454795.36</v>
      </c>
      <c r="J71" s="64"/>
      <c r="K71" s="100">
        <f>+'Ark1'!AD506</f>
        <v>35.534764120673302</v>
      </c>
      <c r="L71" s="104"/>
      <c r="M71" s="100">
        <f>+'Ark1'!AE506</f>
        <v>35.667208417550093</v>
      </c>
      <c r="N71" s="12">
        <f>+'Ark1'!U506</f>
        <v>61.299734214526737</v>
      </c>
      <c r="O71" s="96">
        <f t="shared" si="14"/>
        <v>0.11689951990447867</v>
      </c>
      <c r="P71" s="12">
        <f>+'Ark1'!W506</f>
        <v>81.835940454625131</v>
      </c>
      <c r="Q71" s="104"/>
      <c r="R71" s="50">
        <f>+'Ark1'!X506</f>
        <v>0.66689334737276118</v>
      </c>
      <c r="S71" s="50">
        <f>+'Ark1'!Y506</f>
        <v>1.3337866947455224</v>
      </c>
      <c r="T71" s="44"/>
      <c r="U71" s="50">
        <f>+'Ark1'!Z506</f>
        <v>7.3754050613005377</v>
      </c>
      <c r="V71" s="44"/>
      <c r="W71" s="1">
        <f>+'Ark1'!AA506</f>
        <v>10.739810078677637</v>
      </c>
      <c r="X71" s="1">
        <f>+'Ark1'!AB506</f>
        <v>2.7550759590006755</v>
      </c>
      <c r="Y71" s="10">
        <f>+'Ark1'!AC506</f>
        <v>-20.354676052365765</v>
      </c>
      <c r="Z71" s="15"/>
      <c r="AA71" s="15">
        <f t="shared" si="15"/>
        <v>590.64332467532461</v>
      </c>
      <c r="AB71" s="12">
        <f>+'Ark1'!T506</f>
        <v>16.112099560558395</v>
      </c>
      <c r="AC71" s="12">
        <f>+'Ark1'!V506</f>
        <v>88.662990741741893</v>
      </c>
      <c r="AD71" s="39"/>
      <c r="AP71" s="5"/>
      <c r="AQ71" s="18"/>
      <c r="AR71" s="18"/>
      <c r="AT71" s="18"/>
    </row>
    <row r="72" spans="1:46" s="381" customFormat="1" ht="15.6">
      <c r="A72" s="39"/>
      <c r="B72" s="3">
        <f>+'Ark1'!C507</f>
        <v>2021</v>
      </c>
      <c r="C72" s="3">
        <f>+'Ark1'!H507</f>
        <v>2</v>
      </c>
      <c r="D72" s="3" t="str">
        <f t="shared" si="10"/>
        <v>KLF</v>
      </c>
      <c r="E72" s="306">
        <f>+'Ark1'!Q507</f>
        <v>798</v>
      </c>
      <c r="F72" s="3"/>
      <c r="G72" s="306">
        <f>+'Ark1'!R507</f>
        <v>464102.43000000005</v>
      </c>
      <c r="H72" s="306"/>
      <c r="I72" s="306">
        <f>+'Ark1'!S507</f>
        <v>461761.43000000005</v>
      </c>
      <c r="J72" s="64"/>
      <c r="K72" s="100">
        <f>+'Ark1'!AD507</f>
        <v>35.619893381414073</v>
      </c>
      <c r="L72" s="104"/>
      <c r="M72" s="100">
        <f>+'Ark1'!AE507</f>
        <v>35.596895364382185</v>
      </c>
      <c r="N72" s="12">
        <f>+'Ark1'!U507</f>
        <v>61.056096738092656</v>
      </c>
      <c r="O72" s="96">
        <f t="shared" ref="O72:O75" si="16">+N72-N71</f>
        <v>-0.24363747643408118</v>
      </c>
      <c r="P72" s="12">
        <f>+'Ark1'!W507</f>
        <v>84.573276832583915</v>
      </c>
      <c r="Q72" s="104"/>
      <c r="R72" s="50">
        <f>+'Ark1'!X507</f>
        <v>0.91186766679933118</v>
      </c>
      <c r="S72" s="50">
        <f>+'Ark1'!Y507</f>
        <v>1.8237353335986624</v>
      </c>
      <c r="T72" s="44"/>
      <c r="U72" s="50">
        <f>+'Ark1'!Z507</f>
        <v>25.929189812688534</v>
      </c>
      <c r="V72" s="44"/>
      <c r="W72" s="1">
        <f>+'Ark1'!AA507</f>
        <v>9.139046977889242</v>
      </c>
      <c r="X72" s="1">
        <f>+'Ark1'!AB507</f>
        <v>2.6112558745025121</v>
      </c>
      <c r="Y72" s="382">
        <f>+'Ark1'!AC507</f>
        <v>-28.570754033068901</v>
      </c>
      <c r="Z72" s="15"/>
      <c r="AA72" s="15">
        <f t="shared" ref="AA72:AA75" si="17">+G72/E72</f>
        <v>581.58199248120309</v>
      </c>
      <c r="AB72" s="12">
        <f>+'Ark1'!T507</f>
        <v>16.123783213115257</v>
      </c>
      <c r="AC72" s="12">
        <f>+'Ark1'!V507</f>
        <v>91.779609991454635</v>
      </c>
      <c r="AD72" s="39"/>
      <c r="AM72" s="100"/>
      <c r="AP72" s="5"/>
      <c r="AQ72" s="18"/>
      <c r="AR72" s="18"/>
      <c r="AT72" s="18"/>
    </row>
    <row r="73" spans="1:46" s="381" customFormat="1" ht="15.6">
      <c r="A73" s="39"/>
      <c r="B73" s="3">
        <f>+'Ark1'!C508</f>
        <v>2022</v>
      </c>
      <c r="C73" s="3">
        <f>+'Ark1'!H508</f>
        <v>2</v>
      </c>
      <c r="D73" s="3" t="str">
        <f t="shared" si="10"/>
        <v>KLF</v>
      </c>
      <c r="E73" s="306">
        <f>+'Ark1'!Q508</f>
        <v>752</v>
      </c>
      <c r="F73" s="3"/>
      <c r="G73" s="306">
        <f>+'Ark1'!R508</f>
        <v>448605</v>
      </c>
      <c r="H73" s="306"/>
      <c r="I73" s="306">
        <f>+'Ark1'!S508</f>
        <v>445888</v>
      </c>
      <c r="J73" s="64"/>
      <c r="K73" s="100">
        <f>+'Ark1'!AD508</f>
        <v>35.013155152753527</v>
      </c>
      <c r="L73" s="104"/>
      <c r="M73" s="100">
        <f>+'Ark1'!AE508</f>
        <v>35.077757978716363</v>
      </c>
      <c r="N73" s="12">
        <f>+'Ark1'!U508</f>
        <v>60.89187419262236</v>
      </c>
      <c r="O73" s="96">
        <f t="shared" si="16"/>
        <v>-0.16422254547029524</v>
      </c>
      <c r="P73" s="12">
        <f>+'Ark1'!W508</f>
        <v>85.593308880255123</v>
      </c>
      <c r="Q73" s="104"/>
      <c r="R73" s="50">
        <f>+'Ark1'!X508</f>
        <v>0.65068378640452051</v>
      </c>
      <c r="S73" s="50">
        <f>+'Ark1'!Y508</f>
        <v>1.301367572809041</v>
      </c>
      <c r="T73" s="44"/>
      <c r="U73" s="50">
        <f>+'Ark1'!Z508</f>
        <v>0</v>
      </c>
      <c r="V73" s="44"/>
      <c r="W73" s="1">
        <f>+'Ark1'!AA508</f>
        <v>9.0035305860528734</v>
      </c>
      <c r="X73" s="1">
        <f>+'Ark1'!AB508</f>
        <v>2.5939515019905719</v>
      </c>
      <c r="Y73" s="382">
        <f>+'Ark1'!AC508</f>
        <v>-32.573925662594185</v>
      </c>
      <c r="Z73" s="15"/>
      <c r="AA73" s="15">
        <f t="shared" si="17"/>
        <v>596.54920212765956</v>
      </c>
      <c r="AB73" s="12">
        <f>+'Ark1'!T508</f>
        <v>3.6693505422364887</v>
      </c>
      <c r="AC73" s="12">
        <f>+'Ark1'!V508</f>
        <v>93.041414084564138</v>
      </c>
      <c r="AD73" s="39"/>
      <c r="AM73" s="100"/>
      <c r="AP73" s="5"/>
      <c r="AQ73" s="18"/>
      <c r="AR73" s="18"/>
      <c r="AT73" s="18"/>
    </row>
    <row r="74" spans="1:46" ht="15.6">
      <c r="A74" s="39"/>
      <c r="B74" s="3">
        <f>+'Ark1'!C509</f>
        <v>2023</v>
      </c>
      <c r="C74" s="3">
        <f>+'Ark1'!H509</f>
        <v>2</v>
      </c>
      <c r="D74" s="3" t="str">
        <f t="shared" si="10"/>
        <v>KLF</v>
      </c>
      <c r="E74" s="306">
        <f>+'Ark1'!Q509</f>
        <v>722</v>
      </c>
      <c r="F74" s="3"/>
      <c r="G74" s="306">
        <f>+'Ark1'!R509</f>
        <v>442970</v>
      </c>
      <c r="H74" s="306"/>
      <c r="I74" s="306">
        <f>+'Ark1'!S509</f>
        <v>439562</v>
      </c>
      <c r="J74" s="64"/>
      <c r="K74" s="100">
        <f>+'Ark1'!AD509</f>
        <v>34.612114904376583</v>
      </c>
      <c r="L74" s="104"/>
      <c r="M74" s="100">
        <f>+'Ark1'!AE509</f>
        <v>34.725740683938383</v>
      </c>
      <c r="N74" s="12">
        <f>+'Ark1'!U509</f>
        <v>60.713448842256625</v>
      </c>
      <c r="O74" s="96">
        <f t="shared" si="16"/>
        <v>-0.17842535036573537</v>
      </c>
      <c r="P74" s="12">
        <f>+'Ark1'!W509</f>
        <v>84.792176962522021</v>
      </c>
      <c r="Q74" s="104"/>
      <c r="R74" s="50">
        <f>+'Ark1'!X509</f>
        <v>0.50025961126035612</v>
      </c>
      <c r="S74" s="50">
        <f>+'Ark1'!Y509</f>
        <v>1.0005192225207125</v>
      </c>
      <c r="T74" s="44"/>
      <c r="U74" s="50">
        <f>+'Ark1'!Z509</f>
        <v>0</v>
      </c>
      <c r="V74" s="44"/>
      <c r="W74" s="1">
        <f>+'Ark1'!AA509</f>
        <v>9.0339600653757941</v>
      </c>
      <c r="X74" s="1">
        <f>+'Ark1'!AB509</f>
        <v>2.6018511650967686</v>
      </c>
      <c r="Y74" s="382">
        <f>+'Ark1'!AC509</f>
        <v>-33.772592397388649</v>
      </c>
      <c r="Z74" s="15"/>
      <c r="AA74" s="15">
        <f t="shared" si="17"/>
        <v>613.53185595567868</v>
      </c>
      <c r="AB74" s="12">
        <f>+'Ark1'!T509</f>
        <v>3.9788495834932398</v>
      </c>
      <c r="AC74" s="12">
        <f>+'Ark1'!V509</f>
        <v>92.171858504692977</v>
      </c>
      <c r="AD74" s="39"/>
      <c r="AP74" s="5"/>
      <c r="AQ74" s="18"/>
      <c r="AR74" s="18"/>
      <c r="AT74" s="18"/>
    </row>
    <row r="75" spans="1:46" ht="15.6">
      <c r="A75" s="39"/>
      <c r="B75" s="94">
        <f>+'Ark1'!C510</f>
        <v>2024</v>
      </c>
      <c r="C75" s="94">
        <f>+'Ark1'!H510</f>
        <v>2</v>
      </c>
      <c r="D75" s="94" t="str">
        <f t="shared" si="10"/>
        <v>KLF</v>
      </c>
      <c r="E75" s="305">
        <f>+'Ark1'!Q510</f>
        <v>749</v>
      </c>
      <c r="F75" s="94"/>
      <c r="G75" s="305">
        <f>+'Ark1'!R510</f>
        <v>452396</v>
      </c>
      <c r="H75" s="305"/>
      <c r="I75" s="305">
        <f>+'Ark1'!S510</f>
        <v>449058</v>
      </c>
      <c r="J75" s="95"/>
      <c r="K75" s="107">
        <f>+'Ark1'!AD510</f>
        <v>35.428992982272035</v>
      </c>
      <c r="L75" s="107"/>
      <c r="M75" s="107">
        <f>+'Ark1'!AE510</f>
        <v>35.719180035701399</v>
      </c>
      <c r="N75" s="96">
        <f>+'Ark1'!U510</f>
        <v>60.543675872604439</v>
      </c>
      <c r="O75" s="96">
        <f t="shared" si="16"/>
        <v>-0.16977296965218613</v>
      </c>
      <c r="P75" s="96">
        <f>+'Ark1'!W510</f>
        <v>83.140887591359075</v>
      </c>
      <c r="Q75" s="107"/>
      <c r="R75" s="107">
        <f>+'Ark1'!X510</f>
        <v>0.55393946896082202</v>
      </c>
      <c r="S75" s="107">
        <f>+'Ark1'!Y510</f>
        <v>1.107878937921644</v>
      </c>
      <c r="T75" s="94"/>
      <c r="U75" s="107">
        <f>+'Ark1'!Z510</f>
        <v>0</v>
      </c>
      <c r="V75" s="94"/>
      <c r="W75" s="96">
        <f>+'Ark1'!AA510</f>
        <v>8.5435513202342381</v>
      </c>
      <c r="X75" s="96">
        <f>+'Ark1'!AB510</f>
        <v>2.5917258683891342</v>
      </c>
      <c r="Y75" s="95">
        <f>+'Ark1'!AC510</f>
        <v>-31.366977073876296</v>
      </c>
      <c r="Z75" s="95"/>
      <c r="AA75" s="95">
        <f t="shared" si="17"/>
        <v>604</v>
      </c>
      <c r="AB75" s="96">
        <f>+'Ark1'!T510</f>
        <v>4.2784264228684608</v>
      </c>
      <c r="AC75" s="96">
        <f>+'Ark1'!V510</f>
        <v>90.381140070623999</v>
      </c>
      <c r="AD75" s="39"/>
      <c r="AP75" s="5"/>
      <c r="AQ75" s="18"/>
      <c r="AR75" s="18"/>
      <c r="AT75" s="18"/>
    </row>
    <row r="76" spans="1:46" ht="15.6">
      <c r="A76" s="39"/>
      <c r="B76" s="39"/>
      <c r="C76" s="39"/>
      <c r="D76" s="39"/>
      <c r="E76" s="303"/>
      <c r="F76" s="39"/>
      <c r="G76" s="39"/>
      <c r="H76" s="39"/>
      <c r="I76" s="303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44"/>
      <c r="U76" s="39"/>
      <c r="V76" s="44"/>
      <c r="W76" s="39"/>
      <c r="X76" s="39"/>
      <c r="Y76" s="39"/>
      <c r="Z76" s="39"/>
      <c r="AA76" s="39"/>
      <c r="AB76" s="39"/>
      <c r="AC76" s="39"/>
      <c r="AD76" s="39"/>
      <c r="AP76" s="12"/>
      <c r="AQ76" s="12"/>
    </row>
    <row r="77" spans="1:46" ht="15.6">
      <c r="A77" s="39"/>
      <c r="B77" s="39"/>
      <c r="C77" s="39"/>
      <c r="D77" s="39"/>
      <c r="E77" s="303"/>
      <c r="F77" s="39"/>
      <c r="G77" s="39"/>
      <c r="H77" s="39"/>
      <c r="I77" s="303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44"/>
      <c r="U77" s="39"/>
      <c r="V77" s="44"/>
      <c r="W77" s="39"/>
      <c r="X77" s="39"/>
      <c r="Y77" s="39"/>
      <c r="Z77" s="39"/>
      <c r="AA77" s="39"/>
      <c r="AB77" s="39"/>
      <c r="AC77" s="39"/>
      <c r="AD77" s="39"/>
      <c r="AP77" s="12"/>
      <c r="AQ77" s="12"/>
    </row>
    <row r="78" spans="1:46" ht="15.6">
      <c r="AP78" s="2"/>
      <c r="AQ78" s="5"/>
      <c r="AR78" s="5"/>
    </row>
    <row r="79" spans="1:46">
      <c r="AP79" s="4"/>
      <c r="AQ79" s="4"/>
      <c r="AR79" s="4"/>
      <c r="AS79" s="4"/>
      <c r="AT79" s="4"/>
    </row>
    <row r="80" spans="1:46" ht="15.6">
      <c r="AP80" s="4"/>
      <c r="AQ80" s="12"/>
      <c r="AR80" s="12"/>
      <c r="AS80" s="1"/>
      <c r="AT80" s="5"/>
    </row>
    <row r="81" spans="42:46" ht="15.6">
      <c r="AP81" s="4"/>
      <c r="AQ81" s="12"/>
      <c r="AR81" s="12"/>
      <c r="AS81" s="1"/>
      <c r="AT81" s="5"/>
    </row>
    <row r="82" spans="42:46" ht="15.6">
      <c r="AP82" s="4"/>
      <c r="AQ82" s="12"/>
      <c r="AR82" s="12"/>
      <c r="AS82" s="1"/>
      <c r="AT82" s="5"/>
    </row>
    <row r="83" spans="42:46" ht="15.6">
      <c r="AP83" s="4"/>
      <c r="AQ83" s="12"/>
      <c r="AR83" s="12"/>
      <c r="AS83" s="1"/>
      <c r="AT83" s="5"/>
    </row>
    <row r="84" spans="42:46" ht="15.6">
      <c r="AP84" s="4"/>
      <c r="AQ84" s="12"/>
      <c r="AR84" s="12"/>
      <c r="AS84" s="12"/>
      <c r="AT84" s="5"/>
    </row>
    <row r="85" spans="42:46" ht="15.6">
      <c r="AP85" s="4"/>
      <c r="AQ85" s="12"/>
      <c r="AR85" s="12"/>
      <c r="AS85" s="12"/>
      <c r="AT85" s="5"/>
    </row>
    <row r="86" spans="42:46" ht="15.6">
      <c r="AP86" s="4"/>
      <c r="AQ86" s="12"/>
      <c r="AR86" s="12"/>
      <c r="AS86" s="12"/>
      <c r="AT86" s="5"/>
    </row>
    <row r="87" spans="42:46" ht="15.6">
      <c r="AP87" s="4"/>
      <c r="AQ87" s="12"/>
      <c r="AR87" s="12"/>
      <c r="AS87" s="12"/>
      <c r="AT87" s="5"/>
    </row>
    <row r="88" spans="42:46" ht="15.6">
      <c r="AP88" s="4"/>
      <c r="AQ88" s="12"/>
      <c r="AR88" s="12"/>
      <c r="AS88" s="5"/>
      <c r="AT88" s="5"/>
    </row>
    <row r="89" spans="42:46" ht="15.6">
      <c r="AP89" s="4"/>
      <c r="AQ89" s="12"/>
      <c r="AR89" s="12"/>
      <c r="AS89" s="5"/>
      <c r="AT89" s="5"/>
    </row>
    <row r="90" spans="42:46" ht="15.6">
      <c r="AP90" s="4"/>
      <c r="AQ90" s="12"/>
      <c r="AR90" s="12"/>
      <c r="AS90" s="5"/>
      <c r="AT90" s="5"/>
    </row>
    <row r="91" spans="42:46" ht="15.6">
      <c r="AP91" s="4"/>
      <c r="AQ91" s="12"/>
      <c r="AR91" s="12"/>
      <c r="AS91" s="5"/>
      <c r="AT91" s="5"/>
    </row>
    <row r="92" spans="42:46" ht="15.6">
      <c r="AP92" s="4"/>
      <c r="AQ92" s="12"/>
      <c r="AR92" s="12"/>
      <c r="AS92" s="5"/>
      <c r="AT92" s="5"/>
    </row>
    <row r="93" spans="42:46" ht="15.6">
      <c r="AP93" s="4"/>
      <c r="AQ93" s="12"/>
      <c r="AR93" s="12"/>
      <c r="AS93" s="5"/>
      <c r="AT93" s="5"/>
    </row>
    <row r="94" spans="42:46" ht="15.6">
      <c r="AP94" s="4"/>
      <c r="AQ94" s="12"/>
      <c r="AR94" s="12"/>
      <c r="AS94" s="5"/>
      <c r="AT94" s="5"/>
    </row>
    <row r="95" spans="42:46" ht="15.6">
      <c r="AP95" s="4"/>
      <c r="AQ95" s="12"/>
      <c r="AR95" s="12"/>
      <c r="AS95" s="5"/>
      <c r="AT95" s="5"/>
    </row>
    <row r="96" spans="42:46" ht="15.6">
      <c r="AP96" s="4"/>
      <c r="AQ96" s="5"/>
      <c r="AR96" s="5"/>
      <c r="AS96" s="5"/>
      <c r="AT96" s="5"/>
    </row>
    <row r="97" spans="42:46">
      <c r="AP97" s="12"/>
      <c r="AQ97" s="12"/>
    </row>
    <row r="98" spans="42:46" ht="15.6">
      <c r="AP98" s="5"/>
      <c r="AQ98" s="5"/>
      <c r="AR98" s="5"/>
      <c r="AT98" s="5"/>
    </row>
    <row r="99" spans="42:46">
      <c r="AP99" s="12"/>
      <c r="AQ99" s="12"/>
    </row>
    <row r="100" spans="42:46">
      <c r="AP100" s="12"/>
      <c r="AQ100" s="12"/>
    </row>
    <row r="101" spans="42:46" ht="15.6">
      <c r="AP101" s="2"/>
      <c r="AQ101" s="5"/>
      <c r="AR101" s="5"/>
      <c r="AT101" s="2"/>
    </row>
    <row r="102" spans="42:46">
      <c r="AP102" s="4"/>
      <c r="AQ102" s="4"/>
      <c r="AR102" s="4"/>
      <c r="AS102" s="4"/>
      <c r="AT102" s="4"/>
    </row>
    <row r="103" spans="42:46" ht="15.6">
      <c r="AP103" s="4"/>
      <c r="AQ103" s="12"/>
      <c r="AR103" s="12"/>
      <c r="AS103" s="1"/>
      <c r="AT103" s="5"/>
    </row>
    <row r="104" spans="42:46" ht="15.6">
      <c r="AP104" s="4"/>
      <c r="AQ104" s="12"/>
      <c r="AR104" s="12"/>
      <c r="AS104" s="1"/>
      <c r="AT104" s="5"/>
    </row>
    <row r="105" spans="42:46" ht="15.6">
      <c r="AP105" s="4"/>
      <c r="AQ105" s="12"/>
      <c r="AR105" s="12"/>
      <c r="AS105" s="1"/>
      <c r="AT105" s="5"/>
    </row>
    <row r="106" spans="42:46" ht="15.6">
      <c r="AP106" s="4"/>
      <c r="AQ106" s="12"/>
      <c r="AR106" s="12"/>
      <c r="AS106" s="1"/>
      <c r="AT106" s="5"/>
    </row>
    <row r="107" spans="42:46" ht="15.6">
      <c r="AP107" s="4"/>
      <c r="AQ107" s="12"/>
      <c r="AR107" s="12"/>
      <c r="AS107" s="12"/>
      <c r="AT107" s="5"/>
    </row>
    <row r="108" spans="42:46" ht="15.6">
      <c r="AP108" s="4"/>
      <c r="AQ108" s="12"/>
      <c r="AR108" s="12"/>
      <c r="AS108" s="12"/>
      <c r="AT108" s="5"/>
    </row>
    <row r="109" spans="42:46" ht="15.6">
      <c r="AP109" s="4"/>
      <c r="AQ109" s="12"/>
      <c r="AR109" s="12"/>
      <c r="AS109" s="12"/>
      <c r="AT109" s="5"/>
    </row>
    <row r="110" spans="42:46" ht="15.6">
      <c r="AP110" s="4"/>
      <c r="AQ110" s="12"/>
      <c r="AR110" s="12"/>
      <c r="AS110" s="12"/>
      <c r="AT110" s="5"/>
    </row>
    <row r="111" spans="42:46" ht="15.6">
      <c r="AP111" s="4"/>
      <c r="AQ111" s="12"/>
      <c r="AR111" s="12"/>
      <c r="AS111" s="5"/>
      <c r="AT111" s="5"/>
    </row>
    <row r="112" spans="42:46" ht="15.6">
      <c r="AP112" s="4"/>
      <c r="AQ112" s="12"/>
      <c r="AR112" s="12"/>
      <c r="AS112" s="5"/>
      <c r="AT112" s="5"/>
    </row>
    <row r="113" spans="42:46" ht="15.6">
      <c r="AP113" s="4"/>
      <c r="AQ113" s="12"/>
      <c r="AR113" s="12"/>
      <c r="AS113" s="5"/>
      <c r="AT113" s="5"/>
    </row>
    <row r="114" spans="42:46" ht="15.6">
      <c r="AP114" s="4"/>
      <c r="AQ114" s="12"/>
      <c r="AR114" s="12"/>
      <c r="AS114" s="5"/>
      <c r="AT114" s="5"/>
    </row>
    <row r="115" spans="42:46" ht="15.6">
      <c r="AP115" s="4"/>
      <c r="AQ115" s="12"/>
      <c r="AR115" s="12"/>
      <c r="AS115" s="5"/>
      <c r="AT115" s="5"/>
    </row>
    <row r="116" spans="42:46" ht="15.6">
      <c r="AP116" s="4"/>
      <c r="AQ116" s="12"/>
      <c r="AR116" s="12"/>
      <c r="AS116" s="5"/>
      <c r="AT116" s="5"/>
    </row>
    <row r="117" spans="42:46" ht="15.6">
      <c r="AP117" s="4"/>
      <c r="AQ117" s="12"/>
      <c r="AR117" s="12"/>
      <c r="AS117" s="5"/>
      <c r="AT117" s="5"/>
    </row>
    <row r="118" spans="42:46" ht="15.6">
      <c r="AP118" s="4"/>
      <c r="AQ118" s="12"/>
      <c r="AR118" s="12"/>
      <c r="AS118" s="5"/>
      <c r="AT118" s="5"/>
    </row>
    <row r="119" spans="42:46" ht="15.6">
      <c r="AP119" s="4"/>
      <c r="AQ119" s="5"/>
      <c r="AR119" s="5"/>
      <c r="AS119" s="5"/>
      <c r="AT119" s="5"/>
    </row>
    <row r="120" spans="42:46">
      <c r="AP120" s="12"/>
      <c r="AQ120" s="12"/>
    </row>
    <row r="121" spans="42:46" ht="15.6">
      <c r="AP121" s="5"/>
      <c r="AQ121" s="5"/>
      <c r="AR121" s="5"/>
      <c r="AT121" s="5"/>
    </row>
    <row r="122" spans="42:46">
      <c r="AP122" s="12"/>
      <c r="AQ122" s="12"/>
    </row>
    <row r="123" spans="42:46">
      <c r="AP123" s="12"/>
      <c r="AQ123" s="12"/>
    </row>
    <row r="124" spans="42:46">
      <c r="AP124" s="12"/>
      <c r="AQ124" s="12"/>
    </row>
    <row r="125" spans="42:46">
      <c r="AP125" s="12"/>
      <c r="AQ125" s="12"/>
    </row>
    <row r="126" spans="42:46">
      <c r="AP126" s="12"/>
      <c r="AQ126" s="12"/>
    </row>
    <row r="127" spans="42:46">
      <c r="AP127" s="12"/>
      <c r="AQ127" s="12"/>
    </row>
    <row r="128" spans="42:46">
      <c r="AP128" s="12"/>
      <c r="AQ128" s="12"/>
    </row>
    <row r="129" spans="42:43">
      <c r="AP129" s="12"/>
      <c r="AQ129" s="12"/>
    </row>
    <row r="130" spans="42:43">
      <c r="AP130" s="12"/>
      <c r="AQ130" s="12"/>
    </row>
    <row r="131" spans="42:43">
      <c r="AP131" s="12"/>
      <c r="AQ131" s="12"/>
    </row>
    <row r="132" spans="42:43">
      <c r="AP132" s="12"/>
      <c r="AQ132" s="12"/>
    </row>
    <row r="133" spans="42:43">
      <c r="AP133" s="12"/>
      <c r="AQ133" s="12"/>
    </row>
    <row r="134" spans="42:43">
      <c r="AP134" s="12"/>
      <c r="AQ134" s="12"/>
    </row>
    <row r="135" spans="42:43">
      <c r="AP135" s="12"/>
      <c r="AQ135" s="12"/>
    </row>
    <row r="136" spans="42:43">
      <c r="AP136" s="12"/>
      <c r="AQ136" s="12"/>
    </row>
    <row r="137" spans="42:43">
      <c r="AP137" s="12"/>
      <c r="AQ137" s="12"/>
    </row>
    <row r="138" spans="42:43">
      <c r="AP138" s="12"/>
      <c r="AQ138" s="12"/>
    </row>
    <row r="139" spans="42:43">
      <c r="AP139" s="12"/>
      <c r="AQ139" s="12"/>
    </row>
    <row r="140" spans="42:43">
      <c r="AP140" s="12"/>
      <c r="AQ140" s="12"/>
    </row>
    <row r="141" spans="42:43">
      <c r="AP141" s="12"/>
      <c r="AQ141" s="12"/>
    </row>
    <row r="142" spans="42:43">
      <c r="AP142" s="12"/>
      <c r="AQ142" s="12"/>
    </row>
    <row r="143" spans="42:43">
      <c r="AP143" s="12"/>
      <c r="AQ143" s="12"/>
    </row>
    <row r="144" spans="42:43">
      <c r="AP144" s="12"/>
      <c r="AQ144" s="12"/>
    </row>
    <row r="145" spans="42:43">
      <c r="AP145" s="12"/>
      <c r="AQ145" s="12"/>
    </row>
    <row r="146" spans="42:43">
      <c r="AP146" s="12"/>
      <c r="AQ146" s="12"/>
    </row>
    <row r="147" spans="42:43">
      <c r="AP147" s="12"/>
      <c r="AQ147" s="12"/>
    </row>
    <row r="148" spans="42:43">
      <c r="AP148" s="12"/>
      <c r="AQ148" s="12"/>
    </row>
    <row r="149" spans="42:43">
      <c r="AP149" s="12"/>
      <c r="AQ149" s="12"/>
    </row>
    <row r="150" spans="42:43">
      <c r="AP150" s="12"/>
      <c r="AQ150" s="12"/>
    </row>
    <row r="151" spans="42:43">
      <c r="AP151" s="12"/>
      <c r="AQ151" s="12"/>
    </row>
    <row r="152" spans="42:43">
      <c r="AP152" s="12"/>
      <c r="AQ152" s="12"/>
    </row>
    <row r="153" spans="42:43">
      <c r="AP153" s="12"/>
      <c r="AQ153" s="12"/>
    </row>
    <row r="154" spans="42:43">
      <c r="AP154" s="12"/>
      <c r="AQ154" s="12"/>
    </row>
    <row r="155" spans="42:43">
      <c r="AP155" s="12"/>
      <c r="AQ155" s="12"/>
    </row>
    <row r="156" spans="42:43">
      <c r="AP156" s="12"/>
      <c r="AQ156" s="12"/>
    </row>
    <row r="157" spans="42:43">
      <c r="AP157" s="12"/>
      <c r="AQ157" s="12"/>
    </row>
    <row r="158" spans="42:43">
      <c r="AP158" s="12"/>
      <c r="AQ158" s="12"/>
    </row>
    <row r="159" spans="42:43">
      <c r="AP159" s="12"/>
      <c r="AQ159" s="12"/>
    </row>
    <row r="160" spans="42:43">
      <c r="AP160" s="12"/>
      <c r="AQ160" s="12"/>
    </row>
    <row r="161" spans="42:43">
      <c r="AP161" s="12"/>
      <c r="AQ161" s="12"/>
    </row>
    <row r="162" spans="42:43">
      <c r="AP162" s="12"/>
      <c r="AQ162" s="12"/>
    </row>
    <row r="163" spans="42:43">
      <c r="AP163" s="12"/>
      <c r="AQ163" s="12"/>
    </row>
    <row r="164" spans="42:43">
      <c r="AP164" s="12"/>
      <c r="AQ164" s="12"/>
    </row>
    <row r="165" spans="42:43">
      <c r="AP165" s="12"/>
      <c r="AQ165" s="12"/>
    </row>
    <row r="166" spans="42:43">
      <c r="AP166" s="12"/>
      <c r="AQ166" s="12"/>
    </row>
    <row r="167" spans="42:43">
      <c r="AP167" s="12"/>
      <c r="AQ167" s="12"/>
    </row>
    <row r="168" spans="42:43">
      <c r="AP168" s="12"/>
      <c r="AQ168" s="12"/>
    </row>
    <row r="169" spans="42:43">
      <c r="AP169" s="12"/>
      <c r="AQ169" s="12"/>
    </row>
    <row r="170" spans="42:43">
      <c r="AP170" s="12"/>
      <c r="AQ170" s="12"/>
    </row>
    <row r="171" spans="42:43">
      <c r="AP171" s="12"/>
      <c r="AQ171" s="12"/>
    </row>
    <row r="172" spans="42:43">
      <c r="AP172" s="12"/>
      <c r="AQ172" s="12"/>
    </row>
    <row r="173" spans="42:43">
      <c r="AP173" s="12"/>
      <c r="AQ173" s="12"/>
    </row>
    <row r="174" spans="42:43">
      <c r="AP174" s="12"/>
      <c r="AQ174" s="12"/>
    </row>
    <row r="175" spans="42:43">
      <c r="AP175" s="12"/>
      <c r="AQ175" s="12"/>
    </row>
    <row r="176" spans="42:43">
      <c r="AP176" s="12"/>
      <c r="AQ176" s="12"/>
    </row>
    <row r="198" spans="9:41">
      <c r="I198" s="325"/>
      <c r="J198" s="66"/>
      <c r="K198" s="116"/>
      <c r="L198" s="116"/>
      <c r="M198" s="116"/>
      <c r="N198" s="13"/>
      <c r="O198" s="13"/>
      <c r="Q198" s="116"/>
      <c r="AC198" s="13"/>
    </row>
    <row r="199" spans="9:41">
      <c r="I199" s="325"/>
      <c r="J199" s="66"/>
      <c r="K199" s="116"/>
      <c r="L199" s="116"/>
      <c r="M199" s="116"/>
      <c r="N199" s="13"/>
      <c r="O199" s="13"/>
      <c r="Q199" s="116"/>
      <c r="AC199" s="13"/>
    </row>
    <row r="200" spans="9:41">
      <c r="I200" s="325"/>
      <c r="J200" s="66"/>
      <c r="K200" s="116"/>
      <c r="L200" s="116"/>
      <c r="M200" s="116"/>
      <c r="N200" s="13"/>
      <c r="O200" s="13"/>
      <c r="P200" s="13"/>
      <c r="Q200" s="116"/>
      <c r="R200" s="13"/>
      <c r="S200" s="13"/>
      <c r="T200" s="13"/>
      <c r="U200" s="13"/>
      <c r="V200" s="13"/>
      <c r="AC200" s="13"/>
    </row>
    <row r="201" spans="9:41">
      <c r="I201" s="325"/>
      <c r="J201" s="66"/>
      <c r="K201" s="116"/>
      <c r="L201" s="116"/>
      <c r="M201" s="116"/>
      <c r="N201" s="13"/>
      <c r="O201" s="13"/>
      <c r="P201" s="13"/>
      <c r="Q201" s="116"/>
      <c r="R201" s="13"/>
      <c r="S201" s="13"/>
      <c r="T201" s="13"/>
      <c r="U201" s="13"/>
      <c r="V201" s="13"/>
      <c r="W201" s="13"/>
      <c r="X201" s="13"/>
      <c r="Y201" s="66"/>
      <c r="Z201" s="66"/>
      <c r="AA201" s="66"/>
      <c r="AB201" s="66"/>
      <c r="AC201" s="13"/>
      <c r="AD201" s="66"/>
      <c r="AE201" s="13"/>
      <c r="AF201" s="13"/>
      <c r="AG201" s="13"/>
      <c r="AH201" s="13"/>
      <c r="AI201" s="13"/>
      <c r="AJ201" s="13"/>
      <c r="AK201" s="13"/>
      <c r="AL201" s="13"/>
      <c r="AM201" s="116"/>
      <c r="AN201" s="13"/>
      <c r="AO201" s="13"/>
    </row>
    <row r="202" spans="9:41">
      <c r="I202" s="325"/>
      <c r="J202" s="66"/>
      <c r="K202" s="116"/>
      <c r="L202" s="116"/>
      <c r="M202" s="116"/>
      <c r="N202" s="13"/>
      <c r="O202" s="13"/>
      <c r="P202" s="13"/>
      <c r="Q202" s="116"/>
      <c r="R202" s="13"/>
      <c r="S202" s="13"/>
      <c r="T202" s="13"/>
      <c r="U202" s="13"/>
      <c r="V202" s="13"/>
      <c r="W202" s="13"/>
      <c r="X202" s="13"/>
      <c r="Y202" s="66"/>
      <c r="Z202" s="66"/>
      <c r="AA202" s="66"/>
      <c r="AB202" s="66"/>
      <c r="AC202" s="13"/>
      <c r="AD202" s="66"/>
      <c r="AE202" s="13"/>
      <c r="AF202" s="13"/>
      <c r="AG202" s="13"/>
      <c r="AH202" s="13"/>
      <c r="AI202" s="13"/>
      <c r="AJ202" s="13"/>
      <c r="AK202" s="13"/>
      <c r="AL202" s="13"/>
      <c r="AM202" s="116"/>
      <c r="AN202" s="13"/>
      <c r="AO202" s="13"/>
    </row>
    <row r="203" spans="9:41">
      <c r="I203" s="325"/>
      <c r="J203" s="66"/>
      <c r="K203" s="116"/>
      <c r="L203" s="116"/>
      <c r="M203" s="116"/>
      <c r="N203" s="13"/>
      <c r="O203" s="13"/>
      <c r="P203" s="13"/>
      <c r="Q203" s="116"/>
      <c r="R203" s="13"/>
      <c r="S203" s="13"/>
      <c r="T203" s="13"/>
      <c r="U203" s="13"/>
      <c r="V203" s="13"/>
      <c r="W203" s="13"/>
      <c r="X203" s="13"/>
      <c r="Y203" s="66"/>
      <c r="Z203" s="66"/>
      <c r="AA203" s="66"/>
      <c r="AB203" s="66"/>
      <c r="AC203" s="13"/>
      <c r="AD203" s="66"/>
      <c r="AE203" s="13"/>
      <c r="AF203" s="13"/>
      <c r="AG203" s="13"/>
      <c r="AH203" s="13"/>
      <c r="AI203" s="13"/>
      <c r="AJ203" s="13"/>
      <c r="AK203" s="13"/>
      <c r="AL203" s="13"/>
      <c r="AM203" s="116"/>
      <c r="AN203" s="13"/>
      <c r="AO203" s="13"/>
    </row>
    <row r="204" spans="9:41">
      <c r="I204" s="325"/>
      <c r="J204" s="66"/>
      <c r="K204" s="116"/>
      <c r="L204" s="116"/>
      <c r="M204" s="116"/>
      <c r="N204" s="13"/>
      <c r="O204" s="13"/>
      <c r="P204" s="13"/>
      <c r="Q204" s="116"/>
      <c r="R204" s="13"/>
      <c r="S204" s="13"/>
      <c r="T204" s="13"/>
      <c r="U204" s="13"/>
      <c r="V204" s="13"/>
      <c r="W204" s="13"/>
      <c r="X204" s="13"/>
      <c r="Y204" s="66"/>
      <c r="Z204" s="66"/>
      <c r="AA204" s="66"/>
      <c r="AB204" s="66"/>
      <c r="AC204" s="13"/>
      <c r="AD204" s="66"/>
      <c r="AE204" s="13"/>
      <c r="AF204" s="13"/>
      <c r="AG204" s="13"/>
      <c r="AH204" s="13"/>
      <c r="AI204" s="13"/>
      <c r="AJ204" s="13"/>
      <c r="AK204" s="13"/>
      <c r="AL204" s="13"/>
      <c r="AM204" s="116"/>
      <c r="AN204" s="13"/>
      <c r="AO204" s="13"/>
    </row>
    <row r="205" spans="9:41">
      <c r="I205" s="325"/>
      <c r="J205" s="66"/>
      <c r="K205" s="116"/>
      <c r="L205" s="116"/>
      <c r="M205" s="116"/>
      <c r="N205" s="13"/>
      <c r="O205" s="13"/>
      <c r="P205" s="13"/>
      <c r="Q205" s="116"/>
      <c r="R205" s="13"/>
      <c r="S205" s="13"/>
      <c r="T205" s="13"/>
      <c r="U205" s="13"/>
      <c r="V205" s="13"/>
      <c r="W205" s="13"/>
      <c r="X205" s="13"/>
      <c r="Y205" s="66"/>
      <c r="Z205" s="66"/>
      <c r="AA205" s="66"/>
      <c r="AB205" s="66"/>
      <c r="AC205" s="13"/>
      <c r="AD205" s="66"/>
      <c r="AE205" s="13"/>
      <c r="AF205" s="13"/>
      <c r="AG205" s="13"/>
      <c r="AH205" s="13"/>
      <c r="AI205" s="13"/>
      <c r="AJ205" s="13"/>
      <c r="AK205" s="13"/>
      <c r="AL205" s="13"/>
      <c r="AM205" s="116"/>
      <c r="AN205" s="13"/>
      <c r="AO205" s="13"/>
    </row>
    <row r="206" spans="9:41">
      <c r="I206" s="325"/>
      <c r="J206" s="66"/>
      <c r="K206" s="116"/>
      <c r="L206" s="116"/>
      <c r="M206" s="116"/>
      <c r="N206" s="13"/>
      <c r="O206" s="13"/>
      <c r="P206" s="13"/>
      <c r="Q206" s="116"/>
      <c r="R206" s="13"/>
      <c r="S206" s="13"/>
      <c r="T206" s="13"/>
      <c r="U206" s="13"/>
      <c r="V206" s="13"/>
      <c r="W206" s="13"/>
      <c r="X206" s="13"/>
      <c r="Y206" s="66"/>
      <c r="Z206" s="66"/>
      <c r="AA206" s="66"/>
      <c r="AB206" s="66"/>
      <c r="AC206" s="13"/>
      <c r="AD206" s="66"/>
      <c r="AE206" s="13"/>
      <c r="AF206" s="13"/>
      <c r="AG206" s="13"/>
      <c r="AH206" s="13"/>
      <c r="AI206" s="13"/>
      <c r="AJ206" s="13"/>
      <c r="AK206" s="13"/>
      <c r="AL206" s="13"/>
      <c r="AM206" s="116"/>
      <c r="AN206" s="13"/>
      <c r="AO206" s="13"/>
    </row>
    <row r="207" spans="9:41">
      <c r="I207" s="325"/>
      <c r="J207" s="66"/>
      <c r="K207" s="116"/>
      <c r="L207" s="116"/>
      <c r="M207" s="116"/>
      <c r="N207" s="13"/>
      <c r="O207" s="13"/>
      <c r="P207" s="13"/>
      <c r="Q207" s="116"/>
      <c r="R207" s="13"/>
      <c r="S207" s="13"/>
      <c r="T207" s="13"/>
      <c r="U207" s="13"/>
      <c r="V207" s="13"/>
      <c r="W207" s="13"/>
      <c r="X207" s="13"/>
      <c r="Y207" s="66"/>
      <c r="Z207" s="66"/>
      <c r="AA207" s="66"/>
      <c r="AB207" s="66"/>
      <c r="AC207" s="13"/>
      <c r="AD207" s="66"/>
      <c r="AE207" s="13"/>
      <c r="AF207" s="13"/>
      <c r="AG207" s="13"/>
      <c r="AH207" s="13"/>
      <c r="AI207" s="13"/>
      <c r="AJ207" s="13"/>
      <c r="AK207" s="13"/>
      <c r="AL207" s="13"/>
      <c r="AM207" s="116"/>
      <c r="AN207" s="13"/>
      <c r="AO207" s="13"/>
    </row>
    <row r="208" spans="9:41">
      <c r="I208" s="325"/>
      <c r="J208" s="66"/>
      <c r="K208" s="116"/>
      <c r="L208" s="116"/>
      <c r="M208" s="116"/>
      <c r="N208" s="13"/>
      <c r="O208" s="13"/>
      <c r="P208" s="13"/>
      <c r="Q208" s="116"/>
      <c r="R208" s="13"/>
      <c r="S208" s="13"/>
      <c r="T208" s="13"/>
      <c r="U208" s="13"/>
      <c r="V208" s="13"/>
      <c r="W208" s="13"/>
      <c r="X208" s="13"/>
      <c r="Y208" s="66"/>
      <c r="Z208" s="66"/>
      <c r="AA208" s="66"/>
      <c r="AB208" s="66"/>
      <c r="AC208" s="13"/>
      <c r="AD208" s="66"/>
      <c r="AE208" s="13"/>
      <c r="AF208" s="13"/>
      <c r="AG208" s="13"/>
      <c r="AH208" s="13"/>
      <c r="AI208" s="13"/>
      <c r="AJ208" s="13"/>
      <c r="AK208" s="13"/>
      <c r="AL208" s="13"/>
      <c r="AM208" s="116"/>
      <c r="AN208" s="13"/>
      <c r="AO208" s="13"/>
    </row>
    <row r="209" spans="9:41">
      <c r="I209" s="325"/>
      <c r="J209" s="66"/>
      <c r="K209" s="116"/>
      <c r="L209" s="116"/>
      <c r="M209" s="116"/>
      <c r="N209" s="13"/>
      <c r="O209" s="13"/>
      <c r="P209" s="13"/>
      <c r="Q209" s="116"/>
      <c r="R209" s="13"/>
      <c r="S209" s="13"/>
      <c r="T209" s="13"/>
      <c r="U209" s="13"/>
      <c r="V209" s="13"/>
      <c r="W209" s="13"/>
      <c r="X209" s="13"/>
      <c r="Y209" s="66"/>
      <c r="Z209" s="66"/>
      <c r="AA209" s="66"/>
      <c r="AB209" s="66"/>
      <c r="AC209" s="13"/>
      <c r="AD209" s="66"/>
      <c r="AE209" s="13"/>
      <c r="AF209" s="13"/>
      <c r="AG209" s="13"/>
      <c r="AH209" s="13"/>
      <c r="AI209" s="13"/>
      <c r="AJ209" s="13"/>
      <c r="AK209" s="13"/>
      <c r="AL209" s="13"/>
      <c r="AM209" s="116"/>
      <c r="AN209" s="13"/>
      <c r="AO209" s="13"/>
    </row>
    <row r="210" spans="9:41">
      <c r="I210" s="325"/>
      <c r="J210" s="66"/>
      <c r="K210" s="116"/>
      <c r="L210" s="116"/>
      <c r="M210" s="116"/>
      <c r="N210" s="13"/>
      <c r="O210" s="13"/>
      <c r="P210" s="13"/>
      <c r="Q210" s="116"/>
      <c r="R210" s="13"/>
      <c r="S210" s="13"/>
      <c r="T210" s="13"/>
      <c r="U210" s="13"/>
      <c r="V210" s="13"/>
      <c r="W210" s="13"/>
      <c r="X210" s="13"/>
      <c r="Y210" s="66"/>
      <c r="Z210" s="66"/>
      <c r="AA210" s="66"/>
      <c r="AB210" s="66"/>
      <c r="AC210" s="13"/>
      <c r="AD210" s="66"/>
      <c r="AE210" s="13"/>
      <c r="AF210" s="13"/>
      <c r="AG210" s="13"/>
      <c r="AH210" s="13"/>
      <c r="AI210" s="13"/>
      <c r="AJ210" s="13"/>
      <c r="AK210" s="13"/>
      <c r="AL210" s="13"/>
      <c r="AM210" s="116"/>
      <c r="AN210" s="13"/>
      <c r="AO210" s="13"/>
    </row>
    <row r="211" spans="9:41">
      <c r="I211" s="325"/>
      <c r="J211" s="66"/>
      <c r="K211" s="116"/>
      <c r="L211" s="116"/>
      <c r="M211" s="116"/>
      <c r="N211" s="13"/>
      <c r="O211" s="13"/>
      <c r="P211" s="13"/>
      <c r="Q211" s="116"/>
      <c r="R211" s="13"/>
      <c r="S211" s="13"/>
      <c r="T211" s="13"/>
      <c r="U211" s="13"/>
      <c r="V211" s="13"/>
      <c r="W211" s="13"/>
      <c r="X211" s="13"/>
      <c r="Y211" s="66"/>
      <c r="Z211" s="66"/>
      <c r="AA211" s="66"/>
      <c r="AB211" s="66"/>
      <c r="AC211" s="13"/>
      <c r="AD211" s="66"/>
      <c r="AE211" s="13"/>
      <c r="AF211" s="13"/>
      <c r="AG211" s="13"/>
      <c r="AH211" s="13"/>
      <c r="AI211" s="13"/>
      <c r="AJ211" s="13"/>
      <c r="AK211" s="13"/>
      <c r="AL211" s="13"/>
      <c r="AM211" s="116"/>
      <c r="AN211" s="13"/>
      <c r="AO211" s="13"/>
    </row>
    <row r="212" spans="9:41">
      <c r="I212" s="325"/>
      <c r="J212" s="66"/>
      <c r="K212" s="116"/>
      <c r="L212" s="116"/>
      <c r="M212" s="116"/>
      <c r="N212" s="13"/>
      <c r="O212" s="13"/>
      <c r="P212" s="13"/>
      <c r="Q212" s="116"/>
      <c r="R212" s="13"/>
      <c r="S212" s="13"/>
      <c r="T212" s="13"/>
      <c r="U212" s="13"/>
      <c r="V212" s="13"/>
      <c r="W212" s="13"/>
      <c r="X212" s="13"/>
      <c r="Y212" s="66"/>
      <c r="Z212" s="66"/>
      <c r="AA212" s="66"/>
      <c r="AB212" s="66"/>
      <c r="AC212" s="13"/>
      <c r="AD212" s="66"/>
      <c r="AE212" s="13"/>
      <c r="AF212" s="13"/>
      <c r="AG212" s="13"/>
      <c r="AH212" s="13"/>
      <c r="AI212" s="13"/>
      <c r="AJ212" s="13"/>
      <c r="AK212" s="13"/>
      <c r="AL212" s="13"/>
      <c r="AM212" s="116"/>
      <c r="AN212" s="13"/>
      <c r="AO212" s="13"/>
    </row>
    <row r="213" spans="9:41">
      <c r="I213" s="325"/>
      <c r="J213" s="66"/>
      <c r="K213" s="116"/>
      <c r="L213" s="116"/>
      <c r="M213" s="116"/>
      <c r="N213" s="13"/>
      <c r="O213" s="13"/>
      <c r="P213" s="13"/>
      <c r="Q213" s="116"/>
      <c r="R213" s="13"/>
      <c r="S213" s="13"/>
      <c r="T213" s="13"/>
      <c r="U213" s="13"/>
      <c r="V213" s="13"/>
      <c r="W213" s="13"/>
      <c r="X213" s="13"/>
      <c r="Y213" s="66"/>
      <c r="Z213" s="66"/>
      <c r="AA213" s="66"/>
      <c r="AB213" s="66"/>
      <c r="AC213" s="13"/>
      <c r="AD213" s="66"/>
      <c r="AE213" s="13"/>
      <c r="AF213" s="13"/>
      <c r="AG213" s="13"/>
      <c r="AH213" s="13"/>
      <c r="AI213" s="13"/>
      <c r="AJ213" s="13"/>
      <c r="AK213" s="13"/>
      <c r="AL213" s="13"/>
      <c r="AM213" s="116"/>
      <c r="AN213" s="13"/>
      <c r="AO213" s="13"/>
    </row>
    <row r="214" spans="9:41">
      <c r="I214" s="325"/>
      <c r="J214" s="66"/>
      <c r="K214" s="116"/>
      <c r="L214" s="116"/>
      <c r="M214" s="116"/>
      <c r="N214" s="13"/>
      <c r="O214" s="13"/>
      <c r="P214" s="13"/>
      <c r="Q214" s="116"/>
      <c r="R214" s="13"/>
      <c r="S214" s="13"/>
      <c r="T214" s="13"/>
      <c r="U214" s="13"/>
      <c r="V214" s="13"/>
      <c r="W214" s="13"/>
      <c r="X214" s="13"/>
      <c r="Y214" s="66"/>
      <c r="Z214" s="66"/>
      <c r="AA214" s="66"/>
      <c r="AB214" s="66"/>
      <c r="AC214" s="13"/>
      <c r="AD214" s="66"/>
      <c r="AE214" s="13"/>
      <c r="AF214" s="13"/>
      <c r="AG214" s="13"/>
      <c r="AH214" s="13"/>
      <c r="AI214" s="13"/>
      <c r="AJ214" s="13"/>
      <c r="AK214" s="13"/>
      <c r="AL214" s="13"/>
      <c r="AM214" s="116"/>
      <c r="AN214" s="13"/>
      <c r="AO214" s="13"/>
    </row>
    <row r="215" spans="9:41">
      <c r="I215" s="325"/>
      <c r="J215" s="66"/>
      <c r="K215" s="116"/>
      <c r="L215" s="116"/>
      <c r="M215" s="116"/>
      <c r="N215" s="13"/>
      <c r="O215" s="13"/>
      <c r="P215" s="13"/>
      <c r="Q215" s="116"/>
      <c r="R215" s="13"/>
      <c r="S215" s="13"/>
      <c r="T215" s="13"/>
      <c r="U215" s="13"/>
      <c r="V215" s="13"/>
      <c r="W215" s="13"/>
      <c r="X215" s="13"/>
      <c r="Y215" s="66"/>
      <c r="Z215" s="66"/>
      <c r="AA215" s="66"/>
      <c r="AB215" s="66"/>
      <c r="AC215" s="13"/>
      <c r="AD215" s="66"/>
      <c r="AE215" s="13"/>
      <c r="AF215" s="13"/>
      <c r="AG215" s="13"/>
      <c r="AH215" s="13"/>
      <c r="AI215" s="13"/>
      <c r="AJ215" s="13"/>
      <c r="AK215" s="13"/>
      <c r="AL215" s="13"/>
      <c r="AM215" s="116"/>
      <c r="AN215" s="13"/>
      <c r="AO215" s="13"/>
    </row>
    <row r="216" spans="9:41">
      <c r="I216" s="325"/>
      <c r="J216" s="66"/>
      <c r="K216" s="116"/>
      <c r="L216" s="116"/>
      <c r="M216" s="116"/>
      <c r="N216" s="13"/>
      <c r="O216" s="13"/>
      <c r="P216" s="13"/>
      <c r="Q216" s="116"/>
      <c r="R216" s="13"/>
      <c r="S216" s="13"/>
      <c r="T216" s="13"/>
      <c r="U216" s="13"/>
      <c r="V216" s="13"/>
      <c r="W216" s="13"/>
      <c r="X216" s="13"/>
      <c r="Y216" s="66"/>
      <c r="Z216" s="66"/>
      <c r="AA216" s="66"/>
      <c r="AB216" s="66"/>
      <c r="AC216" s="13"/>
      <c r="AD216" s="66"/>
      <c r="AE216" s="13"/>
      <c r="AF216" s="13"/>
      <c r="AG216" s="13"/>
      <c r="AH216" s="13"/>
      <c r="AI216" s="13"/>
      <c r="AJ216" s="13"/>
      <c r="AK216" s="13"/>
      <c r="AL216" s="13"/>
      <c r="AM216" s="116"/>
      <c r="AN216" s="13"/>
      <c r="AO216" s="13"/>
    </row>
    <row r="217" spans="9:41">
      <c r="I217" s="325"/>
      <c r="J217" s="66"/>
      <c r="K217" s="116"/>
      <c r="L217" s="116"/>
      <c r="M217" s="116"/>
      <c r="N217" s="13"/>
      <c r="O217" s="13"/>
      <c r="P217" s="13"/>
      <c r="Q217" s="116"/>
      <c r="R217" s="13"/>
      <c r="S217" s="13"/>
      <c r="T217" s="13"/>
      <c r="U217" s="13"/>
      <c r="V217" s="13"/>
      <c r="W217" s="13"/>
      <c r="X217" s="13"/>
      <c r="Y217" s="66"/>
      <c r="Z217" s="66"/>
      <c r="AA217" s="66"/>
      <c r="AB217" s="66"/>
      <c r="AC217" s="13"/>
      <c r="AD217" s="66"/>
      <c r="AE217" s="13"/>
      <c r="AF217" s="13"/>
      <c r="AG217" s="13"/>
      <c r="AH217" s="13"/>
      <c r="AI217" s="13"/>
      <c r="AJ217" s="13"/>
      <c r="AK217" s="13"/>
      <c r="AL217" s="13"/>
      <c r="AM217" s="116"/>
      <c r="AN217" s="13"/>
      <c r="AO217" s="13"/>
    </row>
    <row r="218" spans="9:41">
      <c r="I218" s="325"/>
      <c r="J218" s="66"/>
      <c r="K218" s="116"/>
      <c r="L218" s="116"/>
      <c r="M218" s="116"/>
      <c r="N218" s="13"/>
      <c r="O218" s="13"/>
      <c r="P218" s="13"/>
      <c r="Q218" s="116"/>
      <c r="R218" s="13"/>
      <c r="S218" s="13"/>
      <c r="T218" s="13"/>
      <c r="U218" s="13"/>
      <c r="V218" s="13"/>
      <c r="W218" s="13"/>
      <c r="X218" s="13"/>
      <c r="Y218" s="66"/>
      <c r="Z218" s="66"/>
      <c r="AA218" s="66"/>
      <c r="AB218" s="66"/>
      <c r="AC218" s="13"/>
      <c r="AD218" s="66"/>
      <c r="AE218" s="13"/>
      <c r="AF218" s="13"/>
      <c r="AG218" s="13"/>
      <c r="AH218" s="13"/>
      <c r="AI218" s="13"/>
      <c r="AJ218" s="13"/>
      <c r="AK218" s="13"/>
      <c r="AL218" s="13"/>
      <c r="AM218" s="116"/>
      <c r="AN218" s="13"/>
      <c r="AO218" s="13"/>
    </row>
    <row r="219" spans="9:41">
      <c r="I219" s="325"/>
      <c r="J219" s="66"/>
      <c r="K219" s="116"/>
      <c r="L219" s="116"/>
      <c r="M219" s="116"/>
      <c r="N219" s="13"/>
      <c r="O219" s="13"/>
      <c r="P219" s="13"/>
      <c r="Q219" s="116"/>
      <c r="R219" s="13"/>
      <c r="S219" s="13"/>
      <c r="T219" s="13"/>
      <c r="U219" s="13"/>
      <c r="V219" s="13"/>
      <c r="W219" s="13"/>
      <c r="X219" s="13"/>
      <c r="Y219" s="66"/>
      <c r="Z219" s="66"/>
      <c r="AA219" s="66"/>
      <c r="AB219" s="66"/>
      <c r="AC219" s="13"/>
      <c r="AD219" s="66"/>
      <c r="AE219" s="13"/>
      <c r="AF219" s="13"/>
      <c r="AG219" s="13"/>
      <c r="AH219" s="13"/>
      <c r="AI219" s="13"/>
      <c r="AJ219" s="13"/>
      <c r="AK219" s="13"/>
      <c r="AL219" s="13"/>
      <c r="AM219" s="116"/>
      <c r="AN219" s="13"/>
      <c r="AO219" s="13"/>
    </row>
    <row r="220" spans="9:41">
      <c r="I220" s="325"/>
      <c r="J220" s="66"/>
      <c r="K220" s="116"/>
      <c r="L220" s="116"/>
      <c r="M220" s="116"/>
      <c r="N220" s="13"/>
      <c r="O220" s="13"/>
      <c r="P220" s="13"/>
      <c r="Q220" s="116"/>
      <c r="R220" s="13"/>
      <c r="S220" s="13"/>
      <c r="T220" s="13"/>
      <c r="U220" s="13"/>
      <c r="V220" s="13"/>
      <c r="W220" s="13"/>
      <c r="X220" s="13"/>
      <c r="Y220" s="66"/>
      <c r="Z220" s="66"/>
      <c r="AA220" s="66"/>
      <c r="AB220" s="66"/>
      <c r="AC220" s="13"/>
      <c r="AD220" s="66"/>
      <c r="AE220" s="13"/>
      <c r="AF220" s="13"/>
      <c r="AG220" s="13"/>
      <c r="AH220" s="13"/>
      <c r="AI220" s="13"/>
      <c r="AJ220" s="13"/>
      <c r="AK220" s="13"/>
      <c r="AL220" s="13"/>
      <c r="AM220" s="116"/>
      <c r="AN220" s="13"/>
      <c r="AO220" s="13"/>
    </row>
    <row r="221" spans="9:41">
      <c r="I221" s="325"/>
      <c r="J221" s="66"/>
      <c r="K221" s="116"/>
      <c r="L221" s="116"/>
      <c r="M221" s="116"/>
      <c r="N221" s="13"/>
      <c r="O221" s="13"/>
      <c r="P221" s="13"/>
      <c r="Q221" s="116"/>
      <c r="R221" s="13"/>
      <c r="S221" s="13"/>
      <c r="T221" s="13"/>
      <c r="U221" s="13"/>
      <c r="V221" s="13"/>
      <c r="W221" s="13"/>
      <c r="X221" s="13"/>
      <c r="Y221" s="66"/>
      <c r="Z221" s="66"/>
      <c r="AA221" s="66"/>
      <c r="AB221" s="66"/>
      <c r="AC221" s="13"/>
      <c r="AD221" s="66"/>
      <c r="AE221" s="13"/>
      <c r="AF221" s="13"/>
      <c r="AG221" s="13"/>
      <c r="AH221" s="13"/>
      <c r="AI221" s="13"/>
      <c r="AJ221" s="13"/>
      <c r="AK221" s="13"/>
      <c r="AL221" s="13"/>
      <c r="AM221" s="116"/>
      <c r="AN221" s="13"/>
      <c r="AO221" s="13"/>
    </row>
    <row r="222" spans="9:41">
      <c r="I222" s="325"/>
      <c r="J222" s="66"/>
      <c r="K222" s="116"/>
      <c r="L222" s="116"/>
      <c r="M222" s="116"/>
      <c r="N222" s="13"/>
      <c r="O222" s="13"/>
      <c r="P222" s="13"/>
      <c r="Q222" s="116"/>
      <c r="R222" s="13"/>
      <c r="S222" s="13"/>
      <c r="T222" s="13"/>
      <c r="U222" s="13"/>
      <c r="V222" s="13"/>
      <c r="W222" s="13"/>
      <c r="X222" s="13"/>
      <c r="Y222" s="66"/>
      <c r="Z222" s="66"/>
      <c r="AA222" s="66"/>
      <c r="AB222" s="66"/>
      <c r="AC222" s="13"/>
      <c r="AD222" s="66"/>
      <c r="AE222" s="13"/>
      <c r="AF222" s="13"/>
      <c r="AG222" s="13"/>
      <c r="AH222" s="13"/>
      <c r="AI222" s="13"/>
      <c r="AJ222" s="13"/>
      <c r="AK222" s="13"/>
      <c r="AL222" s="13"/>
      <c r="AM222" s="116"/>
      <c r="AN222" s="13"/>
      <c r="AO222" s="13"/>
    </row>
    <row r="223" spans="9:41">
      <c r="I223" s="325"/>
      <c r="J223" s="66"/>
      <c r="K223" s="116"/>
      <c r="L223" s="116"/>
      <c r="M223" s="116"/>
      <c r="N223" s="13"/>
      <c r="O223" s="13"/>
      <c r="P223" s="13"/>
      <c r="Q223" s="116"/>
      <c r="R223" s="13"/>
      <c r="S223" s="13"/>
      <c r="T223" s="13"/>
      <c r="U223" s="13"/>
      <c r="V223" s="13"/>
      <c r="W223" s="13"/>
      <c r="X223" s="13"/>
      <c r="Y223" s="66"/>
      <c r="Z223" s="66"/>
      <c r="AA223" s="66"/>
      <c r="AB223" s="66"/>
      <c r="AC223" s="13"/>
      <c r="AD223" s="66"/>
      <c r="AE223" s="13"/>
      <c r="AF223" s="13"/>
      <c r="AG223" s="13"/>
      <c r="AH223" s="13"/>
      <c r="AI223" s="13"/>
      <c r="AJ223" s="13"/>
      <c r="AK223" s="13"/>
      <c r="AL223" s="13"/>
      <c r="AM223" s="116"/>
      <c r="AN223" s="13"/>
      <c r="AO223" s="13"/>
    </row>
    <row r="224" spans="9:41">
      <c r="I224" s="325"/>
      <c r="J224" s="66"/>
      <c r="K224" s="116"/>
      <c r="L224" s="116"/>
      <c r="M224" s="116"/>
      <c r="N224" s="13"/>
      <c r="O224" s="13"/>
      <c r="P224" s="13"/>
      <c r="Q224" s="116"/>
      <c r="R224" s="13"/>
      <c r="S224" s="13"/>
      <c r="T224" s="13"/>
      <c r="U224" s="13"/>
      <c r="V224" s="13"/>
      <c r="W224" s="13"/>
      <c r="X224" s="13"/>
      <c r="Y224" s="66"/>
      <c r="Z224" s="66"/>
      <c r="AA224" s="66"/>
      <c r="AB224" s="66"/>
      <c r="AC224" s="13"/>
      <c r="AD224" s="66"/>
      <c r="AE224" s="13"/>
      <c r="AF224" s="13"/>
      <c r="AG224" s="13"/>
      <c r="AH224" s="13"/>
      <c r="AI224" s="13"/>
      <c r="AJ224" s="13"/>
      <c r="AK224" s="13"/>
      <c r="AL224" s="13"/>
      <c r="AM224" s="116"/>
      <c r="AN224" s="13"/>
      <c r="AO224" s="13"/>
    </row>
    <row r="225" spans="9:41">
      <c r="I225" s="325"/>
      <c r="J225" s="66"/>
      <c r="K225" s="116"/>
      <c r="L225" s="116"/>
      <c r="M225" s="116"/>
      <c r="N225" s="13"/>
      <c r="O225" s="13"/>
      <c r="P225" s="13"/>
      <c r="Q225" s="116"/>
      <c r="R225" s="13"/>
      <c r="S225" s="13"/>
      <c r="T225" s="13"/>
      <c r="U225" s="13"/>
      <c r="V225" s="13"/>
      <c r="W225" s="13"/>
      <c r="X225" s="13"/>
      <c r="Y225" s="66"/>
      <c r="Z225" s="66"/>
      <c r="AA225" s="66"/>
      <c r="AB225" s="66"/>
      <c r="AC225" s="13"/>
      <c r="AD225" s="66"/>
      <c r="AE225" s="13"/>
      <c r="AF225" s="13"/>
      <c r="AG225" s="13"/>
      <c r="AH225" s="13"/>
      <c r="AI225" s="13"/>
      <c r="AJ225" s="13"/>
      <c r="AK225" s="13"/>
      <c r="AL225" s="13"/>
      <c r="AM225" s="116"/>
      <c r="AN225" s="13"/>
      <c r="AO225" s="13"/>
    </row>
    <row r="226" spans="9:41">
      <c r="I226" s="325"/>
      <c r="J226" s="66"/>
      <c r="K226" s="116"/>
      <c r="L226" s="116"/>
      <c r="M226" s="116"/>
      <c r="N226" s="13"/>
      <c r="O226" s="13"/>
      <c r="P226" s="13"/>
      <c r="Q226" s="116"/>
      <c r="R226" s="13"/>
      <c r="S226" s="13"/>
      <c r="T226" s="13"/>
      <c r="U226" s="13"/>
      <c r="V226" s="13"/>
      <c r="W226" s="13"/>
      <c r="X226" s="13"/>
      <c r="Y226" s="66"/>
      <c r="Z226" s="66"/>
      <c r="AA226" s="66"/>
      <c r="AB226" s="66"/>
      <c r="AC226" s="13"/>
      <c r="AD226" s="66"/>
      <c r="AE226" s="13"/>
      <c r="AF226" s="13"/>
      <c r="AG226" s="13"/>
      <c r="AH226" s="13"/>
      <c r="AI226" s="13"/>
      <c r="AJ226" s="13"/>
      <c r="AK226" s="13"/>
      <c r="AL226" s="13"/>
      <c r="AM226" s="116"/>
      <c r="AN226" s="13"/>
      <c r="AO226" s="13"/>
    </row>
    <row r="227" spans="9:41">
      <c r="I227" s="325"/>
      <c r="J227" s="66"/>
      <c r="K227" s="116"/>
      <c r="L227" s="116"/>
      <c r="M227" s="116"/>
      <c r="N227" s="13"/>
      <c r="O227" s="13"/>
      <c r="P227" s="13"/>
      <c r="Q227" s="116"/>
      <c r="R227" s="13"/>
      <c r="S227" s="13"/>
      <c r="T227" s="13"/>
      <c r="U227" s="13"/>
      <c r="V227" s="13"/>
      <c r="W227" s="13"/>
      <c r="X227" s="13"/>
      <c r="Y227" s="66"/>
      <c r="Z227" s="66"/>
      <c r="AA227" s="66"/>
      <c r="AB227" s="66"/>
      <c r="AC227" s="13"/>
      <c r="AD227" s="66"/>
      <c r="AE227" s="13"/>
      <c r="AF227" s="13"/>
      <c r="AG227" s="13"/>
      <c r="AH227" s="13"/>
      <c r="AI227" s="13"/>
      <c r="AJ227" s="13"/>
      <c r="AK227" s="13"/>
      <c r="AL227" s="13"/>
      <c r="AM227" s="116"/>
      <c r="AN227" s="13"/>
      <c r="AO227" s="13"/>
    </row>
    <row r="228" spans="9:41">
      <c r="I228" s="325"/>
      <c r="J228" s="66"/>
      <c r="K228" s="116"/>
      <c r="L228" s="116"/>
      <c r="M228" s="116"/>
      <c r="N228" s="13"/>
      <c r="O228" s="13"/>
      <c r="P228" s="13"/>
      <c r="Q228" s="116"/>
      <c r="R228" s="13"/>
      <c r="S228" s="13"/>
      <c r="T228" s="13"/>
      <c r="U228" s="13"/>
      <c r="V228" s="13"/>
      <c r="W228" s="13"/>
      <c r="X228" s="13"/>
      <c r="Y228" s="66"/>
      <c r="Z228" s="66"/>
      <c r="AA228" s="66"/>
      <c r="AB228" s="66"/>
      <c r="AC228" s="13"/>
      <c r="AD228" s="66"/>
      <c r="AE228" s="13"/>
      <c r="AF228" s="13"/>
      <c r="AG228" s="13"/>
      <c r="AH228" s="13"/>
      <c r="AI228" s="13"/>
      <c r="AJ228" s="13"/>
      <c r="AK228" s="13"/>
      <c r="AL228" s="13"/>
      <c r="AM228" s="116"/>
      <c r="AN228" s="13"/>
      <c r="AO228" s="13"/>
    </row>
    <row r="229" spans="9:41">
      <c r="I229" s="325"/>
      <c r="J229" s="66"/>
      <c r="K229" s="116"/>
      <c r="L229" s="116"/>
      <c r="M229" s="116"/>
      <c r="N229" s="13"/>
      <c r="O229" s="13"/>
      <c r="P229" s="13"/>
      <c r="Q229" s="116"/>
      <c r="R229" s="13"/>
      <c r="S229" s="13"/>
      <c r="T229" s="13"/>
      <c r="U229" s="13"/>
      <c r="V229" s="13"/>
      <c r="W229" s="13"/>
      <c r="X229" s="13"/>
      <c r="Y229" s="66"/>
      <c r="Z229" s="66"/>
      <c r="AA229" s="66"/>
      <c r="AB229" s="66"/>
      <c r="AC229" s="13"/>
      <c r="AD229" s="66"/>
      <c r="AE229" s="13"/>
      <c r="AF229" s="13"/>
      <c r="AG229" s="13"/>
      <c r="AH229" s="13"/>
      <c r="AI229" s="13"/>
      <c r="AJ229" s="13"/>
      <c r="AK229" s="13"/>
      <c r="AL229" s="13"/>
      <c r="AM229" s="116"/>
      <c r="AN229" s="13"/>
      <c r="AO229" s="13"/>
    </row>
    <row r="230" spans="9:41">
      <c r="I230" s="325"/>
      <c r="J230" s="66"/>
      <c r="K230" s="116"/>
      <c r="L230" s="116"/>
      <c r="M230" s="116"/>
      <c r="N230" s="13"/>
      <c r="O230" s="13"/>
      <c r="P230" s="13"/>
      <c r="Q230" s="116"/>
      <c r="R230" s="13"/>
      <c r="S230" s="13"/>
      <c r="T230" s="13"/>
      <c r="U230" s="13"/>
      <c r="V230" s="13"/>
      <c r="W230" s="13"/>
      <c r="X230" s="13"/>
      <c r="Y230" s="66"/>
      <c r="Z230" s="66"/>
      <c r="AA230" s="66"/>
      <c r="AB230" s="66"/>
      <c r="AC230" s="13"/>
      <c r="AD230" s="66"/>
      <c r="AE230" s="13"/>
      <c r="AF230" s="13"/>
      <c r="AG230" s="13"/>
      <c r="AH230" s="13"/>
      <c r="AI230" s="13"/>
      <c r="AJ230" s="13"/>
      <c r="AK230" s="13"/>
      <c r="AL230" s="13"/>
      <c r="AM230" s="116"/>
      <c r="AN230" s="13"/>
      <c r="AO230" s="13"/>
    </row>
    <row r="231" spans="9:41">
      <c r="I231" s="325"/>
      <c r="J231" s="66"/>
      <c r="K231" s="116"/>
      <c r="L231" s="116"/>
      <c r="M231" s="116"/>
      <c r="N231" s="13"/>
      <c r="O231" s="13"/>
      <c r="P231" s="13"/>
      <c r="Q231" s="116"/>
      <c r="R231" s="13"/>
      <c r="S231" s="13"/>
      <c r="T231" s="13"/>
      <c r="U231" s="13"/>
      <c r="V231" s="13"/>
      <c r="W231" s="13"/>
      <c r="X231" s="13"/>
      <c r="Y231" s="66"/>
      <c r="Z231" s="66"/>
      <c r="AA231" s="66"/>
      <c r="AB231" s="66"/>
      <c r="AC231" s="13"/>
      <c r="AD231" s="66"/>
      <c r="AE231" s="13"/>
      <c r="AF231" s="13"/>
      <c r="AG231" s="13"/>
      <c r="AH231" s="13"/>
      <c r="AI231" s="13"/>
      <c r="AJ231" s="13"/>
      <c r="AK231" s="13"/>
      <c r="AL231" s="13"/>
      <c r="AM231" s="116"/>
      <c r="AN231" s="13"/>
      <c r="AO231" s="13"/>
    </row>
    <row r="232" spans="9:41">
      <c r="I232" s="325"/>
      <c r="J232" s="66"/>
      <c r="K232" s="116"/>
      <c r="L232" s="116"/>
      <c r="M232" s="116"/>
      <c r="N232" s="13"/>
      <c r="O232" s="13"/>
      <c r="P232" s="13"/>
      <c r="Q232" s="116"/>
      <c r="R232" s="13"/>
      <c r="S232" s="13"/>
      <c r="T232" s="13"/>
      <c r="U232" s="13"/>
      <c r="V232" s="13"/>
      <c r="W232" s="13"/>
      <c r="X232" s="13"/>
      <c r="Y232" s="66"/>
      <c r="Z232" s="66"/>
      <c r="AA232" s="66"/>
      <c r="AB232" s="66"/>
      <c r="AC232" s="13"/>
      <c r="AD232" s="66"/>
      <c r="AE232" s="13"/>
      <c r="AF232" s="13"/>
      <c r="AG232" s="13"/>
      <c r="AH232" s="13"/>
      <c r="AI232" s="13"/>
      <c r="AJ232" s="13"/>
      <c r="AK232" s="13"/>
      <c r="AL232" s="13"/>
      <c r="AM232" s="116"/>
      <c r="AN232" s="13"/>
      <c r="AO232" s="13"/>
    </row>
    <row r="233" spans="9:41">
      <c r="I233" s="325"/>
      <c r="J233" s="66"/>
      <c r="K233" s="116"/>
      <c r="L233" s="116"/>
      <c r="M233" s="116"/>
      <c r="N233" s="13"/>
      <c r="O233" s="13"/>
      <c r="P233" s="13"/>
      <c r="Q233" s="116"/>
      <c r="R233" s="13"/>
      <c r="S233" s="13"/>
      <c r="T233" s="13"/>
      <c r="U233" s="13"/>
      <c r="V233" s="13"/>
      <c r="W233" s="13"/>
      <c r="X233" s="13"/>
      <c r="Y233" s="66"/>
      <c r="Z233" s="66"/>
      <c r="AA233" s="66"/>
      <c r="AB233" s="66"/>
      <c r="AC233" s="13"/>
      <c r="AD233" s="66"/>
      <c r="AE233" s="13"/>
      <c r="AF233" s="13"/>
      <c r="AG233" s="13"/>
      <c r="AH233" s="13"/>
      <c r="AI233" s="13"/>
      <c r="AJ233" s="13"/>
      <c r="AK233" s="13"/>
      <c r="AL233" s="13"/>
      <c r="AM233" s="116"/>
      <c r="AN233" s="13"/>
      <c r="AO233" s="13"/>
    </row>
    <row r="234" spans="9:41">
      <c r="I234" s="325"/>
      <c r="J234" s="66"/>
      <c r="K234" s="116"/>
      <c r="L234" s="116"/>
      <c r="M234" s="116"/>
      <c r="N234" s="13"/>
      <c r="O234" s="13"/>
      <c r="P234" s="13"/>
      <c r="Q234" s="116"/>
      <c r="R234" s="13"/>
      <c r="S234" s="13"/>
      <c r="T234" s="13"/>
      <c r="U234" s="13"/>
      <c r="V234" s="13"/>
      <c r="W234" s="13"/>
      <c r="X234" s="13"/>
      <c r="Y234" s="66"/>
      <c r="Z234" s="66"/>
      <c r="AA234" s="66"/>
      <c r="AB234" s="66"/>
      <c r="AC234" s="13"/>
      <c r="AD234" s="66"/>
      <c r="AE234" s="13"/>
      <c r="AF234" s="13"/>
      <c r="AG234" s="13"/>
      <c r="AH234" s="13"/>
      <c r="AI234" s="13"/>
      <c r="AJ234" s="13"/>
      <c r="AK234" s="13"/>
      <c r="AL234" s="13"/>
      <c r="AM234" s="116"/>
      <c r="AN234" s="13"/>
      <c r="AO234" s="13"/>
    </row>
    <row r="235" spans="9:41">
      <c r="I235" s="325"/>
      <c r="J235" s="66"/>
      <c r="K235" s="116"/>
      <c r="L235" s="116"/>
      <c r="M235" s="116"/>
      <c r="N235" s="13"/>
      <c r="O235" s="13"/>
      <c r="P235" s="13"/>
      <c r="Q235" s="116"/>
      <c r="R235" s="13"/>
      <c r="S235" s="13"/>
      <c r="T235" s="13"/>
      <c r="U235" s="13"/>
      <c r="V235" s="13"/>
      <c r="W235" s="13"/>
      <c r="X235" s="13"/>
      <c r="Y235" s="66"/>
      <c r="Z235" s="66"/>
      <c r="AA235" s="66"/>
      <c r="AB235" s="66"/>
      <c r="AC235" s="13"/>
      <c r="AD235" s="66"/>
      <c r="AE235" s="13"/>
      <c r="AF235" s="13"/>
      <c r="AG235" s="13"/>
      <c r="AH235" s="13"/>
      <c r="AI235" s="13"/>
      <c r="AJ235" s="13"/>
      <c r="AK235" s="13"/>
      <c r="AL235" s="13"/>
      <c r="AM235" s="116"/>
      <c r="AN235" s="13"/>
      <c r="AO235" s="13"/>
    </row>
    <row r="236" spans="9:41">
      <c r="I236" s="325"/>
      <c r="J236" s="66"/>
      <c r="K236" s="116"/>
      <c r="L236" s="116"/>
      <c r="M236" s="116"/>
      <c r="N236" s="13"/>
      <c r="O236" s="13"/>
      <c r="P236" s="13"/>
      <c r="Q236" s="116"/>
      <c r="R236" s="13"/>
      <c r="S236" s="13"/>
      <c r="T236" s="13"/>
      <c r="U236" s="13"/>
      <c r="V236" s="13"/>
      <c r="W236" s="13"/>
      <c r="X236" s="13"/>
      <c r="Y236" s="66"/>
      <c r="Z236" s="66"/>
      <c r="AA236" s="66"/>
      <c r="AB236" s="66"/>
      <c r="AC236" s="13"/>
      <c r="AD236" s="66"/>
      <c r="AE236" s="13"/>
      <c r="AF236" s="13"/>
      <c r="AG236" s="13"/>
      <c r="AH236" s="13"/>
      <c r="AI236" s="13"/>
      <c r="AJ236" s="13"/>
      <c r="AK236" s="13"/>
      <c r="AL236" s="13"/>
      <c r="AM236" s="116"/>
      <c r="AN236" s="13"/>
      <c r="AO236" s="13"/>
    </row>
    <row r="237" spans="9:41">
      <c r="I237" s="325"/>
      <c r="J237" s="66"/>
      <c r="K237" s="116"/>
      <c r="L237" s="116"/>
      <c r="M237" s="116"/>
      <c r="N237" s="13"/>
      <c r="O237" s="13"/>
      <c r="P237" s="13"/>
      <c r="Q237" s="116"/>
      <c r="R237" s="13"/>
      <c r="S237" s="13"/>
      <c r="T237" s="13"/>
      <c r="U237" s="13"/>
      <c r="V237" s="13"/>
      <c r="W237" s="13"/>
      <c r="X237" s="13"/>
      <c r="Y237" s="66"/>
      <c r="Z237" s="66"/>
      <c r="AA237" s="66"/>
      <c r="AB237" s="66"/>
      <c r="AC237" s="13"/>
      <c r="AD237" s="66"/>
      <c r="AE237" s="13"/>
      <c r="AF237" s="13"/>
      <c r="AG237" s="13"/>
      <c r="AH237" s="13"/>
      <c r="AI237" s="13"/>
      <c r="AJ237" s="13"/>
      <c r="AK237" s="13"/>
      <c r="AL237" s="13"/>
      <c r="AM237" s="116"/>
      <c r="AN237" s="13"/>
      <c r="AO237" s="13"/>
    </row>
    <row r="238" spans="9:41">
      <c r="I238" s="325"/>
      <c r="J238" s="66"/>
      <c r="K238" s="116"/>
      <c r="L238" s="116"/>
      <c r="M238" s="116"/>
      <c r="N238" s="13"/>
      <c r="O238" s="13"/>
      <c r="P238" s="13"/>
      <c r="Q238" s="116"/>
      <c r="R238" s="13"/>
      <c r="S238" s="13"/>
      <c r="T238" s="13"/>
      <c r="U238" s="13"/>
      <c r="V238" s="13"/>
      <c r="W238" s="13"/>
      <c r="X238" s="13"/>
      <c r="Y238" s="66"/>
      <c r="Z238" s="66"/>
      <c r="AA238" s="66"/>
      <c r="AB238" s="66"/>
      <c r="AC238" s="13"/>
      <c r="AD238" s="66"/>
      <c r="AE238" s="13"/>
      <c r="AF238" s="13"/>
      <c r="AG238" s="13"/>
      <c r="AH238" s="13"/>
      <c r="AI238" s="13"/>
      <c r="AJ238" s="13"/>
      <c r="AK238" s="13"/>
      <c r="AL238" s="13"/>
      <c r="AM238" s="116"/>
      <c r="AN238" s="13"/>
      <c r="AO238" s="13"/>
    </row>
    <row r="239" spans="9:41">
      <c r="I239" s="325"/>
      <c r="J239" s="66"/>
      <c r="K239" s="116"/>
      <c r="L239" s="116"/>
      <c r="M239" s="116"/>
      <c r="N239" s="13"/>
      <c r="O239" s="13"/>
      <c r="P239" s="13"/>
      <c r="Q239" s="116"/>
      <c r="R239" s="13"/>
      <c r="S239" s="13"/>
      <c r="T239" s="13"/>
      <c r="U239" s="13"/>
      <c r="V239" s="13"/>
      <c r="W239" s="13"/>
      <c r="X239" s="13"/>
      <c r="Y239" s="66"/>
      <c r="Z239" s="66"/>
      <c r="AA239" s="66"/>
      <c r="AB239" s="66"/>
      <c r="AC239" s="13"/>
      <c r="AD239" s="66"/>
      <c r="AE239" s="13"/>
      <c r="AF239" s="13"/>
      <c r="AG239" s="13"/>
      <c r="AH239" s="13"/>
      <c r="AI239" s="13"/>
      <c r="AJ239" s="13"/>
      <c r="AK239" s="13"/>
      <c r="AL239" s="13"/>
      <c r="AM239" s="116"/>
      <c r="AN239" s="13"/>
      <c r="AO239" s="13"/>
    </row>
    <row r="240" spans="9:41">
      <c r="I240" s="325"/>
      <c r="J240" s="66"/>
      <c r="K240" s="116"/>
      <c r="L240" s="116"/>
      <c r="M240" s="116"/>
      <c r="N240" s="13"/>
      <c r="O240" s="13"/>
      <c r="P240" s="13"/>
      <c r="Q240" s="116"/>
      <c r="R240" s="13"/>
      <c r="S240" s="13"/>
      <c r="T240" s="13"/>
      <c r="U240" s="13"/>
      <c r="V240" s="13"/>
      <c r="W240" s="13"/>
      <c r="X240" s="13"/>
      <c r="Y240" s="66"/>
      <c r="Z240" s="66"/>
      <c r="AA240" s="66"/>
      <c r="AB240" s="66"/>
      <c r="AC240" s="13"/>
      <c r="AD240" s="66"/>
      <c r="AE240" s="13"/>
      <c r="AF240" s="13"/>
      <c r="AG240" s="13"/>
      <c r="AH240" s="13"/>
      <c r="AI240" s="13"/>
      <c r="AJ240" s="13"/>
      <c r="AK240" s="13"/>
      <c r="AL240" s="13"/>
      <c r="AM240" s="116"/>
      <c r="AN240" s="13"/>
      <c r="AO240" s="13"/>
    </row>
    <row r="241" spans="9:41">
      <c r="I241" s="325"/>
      <c r="J241" s="66"/>
      <c r="K241" s="116"/>
      <c r="L241" s="116"/>
      <c r="M241" s="116"/>
      <c r="N241" s="13"/>
      <c r="O241" s="13"/>
      <c r="P241" s="13"/>
      <c r="Q241" s="116"/>
      <c r="R241" s="13"/>
      <c r="S241" s="13"/>
      <c r="T241" s="13"/>
      <c r="U241" s="13"/>
      <c r="V241" s="13"/>
      <c r="W241" s="13"/>
      <c r="X241" s="13"/>
      <c r="Y241" s="66"/>
      <c r="Z241" s="66"/>
      <c r="AA241" s="66"/>
      <c r="AB241" s="66"/>
      <c r="AC241" s="13"/>
      <c r="AD241" s="66"/>
      <c r="AE241" s="13"/>
      <c r="AF241" s="13"/>
      <c r="AG241" s="13"/>
      <c r="AH241" s="13"/>
      <c r="AI241" s="13"/>
      <c r="AJ241" s="13"/>
      <c r="AK241" s="13"/>
      <c r="AL241" s="13"/>
      <c r="AM241" s="116"/>
      <c r="AN241" s="13"/>
      <c r="AO241" s="13"/>
    </row>
    <row r="242" spans="9:41">
      <c r="I242" s="325"/>
      <c r="J242" s="66"/>
      <c r="K242" s="116"/>
      <c r="L242" s="116"/>
      <c r="M242" s="116"/>
      <c r="N242" s="13"/>
      <c r="O242" s="13"/>
      <c r="P242" s="13"/>
      <c r="Q242" s="116"/>
      <c r="R242" s="13"/>
      <c r="S242" s="13"/>
      <c r="T242" s="13"/>
      <c r="U242" s="13"/>
      <c r="V242" s="13"/>
      <c r="W242" s="13"/>
      <c r="X242" s="13"/>
      <c r="Y242" s="66"/>
      <c r="Z242" s="66"/>
      <c r="AA242" s="66"/>
      <c r="AB242" s="66"/>
      <c r="AC242" s="13"/>
      <c r="AD242" s="66"/>
      <c r="AE242" s="13"/>
      <c r="AF242" s="13"/>
      <c r="AG242" s="13"/>
      <c r="AH242" s="13"/>
      <c r="AI242" s="13"/>
      <c r="AJ242" s="13"/>
      <c r="AK242" s="13"/>
      <c r="AL242" s="13"/>
      <c r="AM242" s="116"/>
      <c r="AN242" s="13"/>
      <c r="AO242" s="13"/>
    </row>
    <row r="243" spans="9:41">
      <c r="I243" s="325"/>
      <c r="J243" s="66"/>
      <c r="K243" s="116"/>
      <c r="L243" s="116"/>
      <c r="M243" s="116"/>
      <c r="N243" s="13"/>
      <c r="O243" s="13"/>
      <c r="P243" s="13"/>
      <c r="Q243" s="116"/>
      <c r="R243" s="13"/>
      <c r="S243" s="13"/>
      <c r="T243" s="13"/>
      <c r="U243" s="13"/>
      <c r="V243" s="13"/>
      <c r="W243" s="13"/>
      <c r="X243" s="13"/>
      <c r="Y243" s="66"/>
      <c r="Z243" s="66"/>
      <c r="AA243" s="66"/>
      <c r="AB243" s="66"/>
      <c r="AC243" s="13"/>
      <c r="AD243" s="66"/>
      <c r="AE243" s="13"/>
      <c r="AF243" s="13"/>
      <c r="AG243" s="13"/>
      <c r="AH243" s="13"/>
      <c r="AI243" s="13"/>
      <c r="AJ243" s="13"/>
      <c r="AK243" s="13"/>
      <c r="AL243" s="13"/>
      <c r="AM243" s="116"/>
      <c r="AN243" s="13"/>
      <c r="AO243" s="13"/>
    </row>
    <row r="244" spans="9:41">
      <c r="I244" s="325"/>
      <c r="J244" s="66"/>
      <c r="K244" s="116"/>
      <c r="L244" s="116"/>
      <c r="M244" s="116"/>
      <c r="N244" s="13"/>
      <c r="O244" s="13"/>
      <c r="P244" s="13"/>
      <c r="Q244" s="116"/>
      <c r="R244" s="13"/>
      <c r="S244" s="13"/>
      <c r="T244" s="13"/>
      <c r="U244" s="13"/>
      <c r="V244" s="13"/>
      <c r="W244" s="13"/>
      <c r="X244" s="13"/>
      <c r="Y244" s="66"/>
      <c r="Z244" s="66"/>
      <c r="AA244" s="66"/>
      <c r="AB244" s="66"/>
      <c r="AC244" s="13"/>
      <c r="AD244" s="66"/>
      <c r="AE244" s="13"/>
      <c r="AF244" s="13"/>
      <c r="AG244" s="13"/>
      <c r="AH244" s="13"/>
      <c r="AI244" s="13"/>
      <c r="AJ244" s="13"/>
      <c r="AK244" s="13"/>
      <c r="AL244" s="13"/>
      <c r="AM244" s="116"/>
      <c r="AN244" s="13"/>
      <c r="AO244" s="13"/>
    </row>
    <row r="245" spans="9:41">
      <c r="I245" s="325"/>
      <c r="J245" s="66"/>
      <c r="K245" s="116"/>
      <c r="L245" s="116"/>
      <c r="M245" s="116"/>
      <c r="N245" s="13"/>
      <c r="O245" s="13"/>
      <c r="P245" s="13"/>
      <c r="Q245" s="116"/>
      <c r="R245" s="13"/>
      <c r="S245" s="13"/>
      <c r="T245" s="13"/>
      <c r="U245" s="13"/>
      <c r="V245" s="13"/>
      <c r="W245" s="13"/>
      <c r="X245" s="13"/>
      <c r="Y245" s="66"/>
      <c r="Z245" s="66"/>
      <c r="AA245" s="66"/>
      <c r="AB245" s="66"/>
      <c r="AC245" s="13"/>
      <c r="AD245" s="66"/>
      <c r="AE245" s="13"/>
      <c r="AF245" s="13"/>
      <c r="AG245" s="13"/>
      <c r="AH245" s="13"/>
      <c r="AI245" s="13"/>
      <c r="AJ245" s="13"/>
      <c r="AK245" s="13"/>
      <c r="AL245" s="13"/>
      <c r="AM245" s="116"/>
      <c r="AN245" s="13"/>
      <c r="AO245" s="13"/>
    </row>
    <row r="246" spans="9:41">
      <c r="I246" s="325"/>
      <c r="J246" s="66"/>
      <c r="K246" s="116"/>
      <c r="L246" s="116"/>
      <c r="M246" s="116"/>
      <c r="N246" s="13"/>
      <c r="O246" s="13"/>
      <c r="P246" s="13"/>
      <c r="Q246" s="116"/>
      <c r="R246" s="13"/>
      <c r="S246" s="13"/>
      <c r="T246" s="13"/>
      <c r="U246" s="13"/>
      <c r="V246" s="13"/>
      <c r="W246" s="13"/>
      <c r="X246" s="13"/>
      <c r="Y246" s="66"/>
      <c r="Z246" s="66"/>
      <c r="AA246" s="66"/>
      <c r="AB246" s="66"/>
      <c r="AC246" s="13"/>
      <c r="AD246" s="66"/>
      <c r="AE246" s="13"/>
      <c r="AF246" s="13"/>
      <c r="AG246" s="13"/>
      <c r="AH246" s="13"/>
      <c r="AI246" s="13"/>
      <c r="AJ246" s="13"/>
      <c r="AK246" s="13"/>
      <c r="AL246" s="13"/>
      <c r="AM246" s="116"/>
      <c r="AN246" s="13"/>
      <c r="AO246" s="13"/>
    </row>
    <row r="247" spans="9:41">
      <c r="I247" s="325"/>
      <c r="J247" s="66"/>
      <c r="K247" s="116"/>
      <c r="L247" s="116"/>
      <c r="M247" s="116"/>
      <c r="N247" s="13"/>
      <c r="O247" s="13"/>
      <c r="P247" s="13"/>
      <c r="Q247" s="116"/>
      <c r="R247" s="13"/>
      <c r="S247" s="13"/>
      <c r="T247" s="13"/>
      <c r="U247" s="13"/>
      <c r="V247" s="13"/>
      <c r="W247" s="13"/>
      <c r="X247" s="13"/>
      <c r="Y247" s="66"/>
      <c r="Z247" s="66"/>
      <c r="AA247" s="66"/>
      <c r="AB247" s="66"/>
      <c r="AC247" s="13"/>
      <c r="AD247" s="66"/>
      <c r="AE247" s="13"/>
      <c r="AF247" s="13"/>
      <c r="AG247" s="13"/>
      <c r="AH247" s="13"/>
      <c r="AI247" s="13"/>
      <c r="AJ247" s="13"/>
      <c r="AK247" s="13"/>
      <c r="AL247" s="13"/>
      <c r="AM247" s="116"/>
      <c r="AN247" s="13"/>
      <c r="AO247" s="13"/>
    </row>
    <row r="248" spans="9:41">
      <c r="I248" s="325"/>
      <c r="J248" s="66"/>
      <c r="K248" s="116"/>
      <c r="L248" s="116"/>
      <c r="M248" s="116"/>
      <c r="N248" s="13"/>
      <c r="O248" s="13"/>
      <c r="P248" s="13"/>
      <c r="Q248" s="116"/>
      <c r="R248" s="13"/>
      <c r="S248" s="13"/>
      <c r="T248" s="13"/>
      <c r="U248" s="13"/>
      <c r="V248" s="13"/>
      <c r="W248" s="13"/>
      <c r="X248" s="13"/>
      <c r="Y248" s="66"/>
      <c r="Z248" s="66"/>
      <c r="AA248" s="66"/>
      <c r="AB248" s="66"/>
      <c r="AC248" s="13"/>
      <c r="AD248" s="66"/>
      <c r="AE248" s="13"/>
      <c r="AF248" s="13"/>
      <c r="AG248" s="13"/>
      <c r="AH248" s="13"/>
      <c r="AI248" s="13"/>
      <c r="AJ248" s="13"/>
      <c r="AK248" s="13"/>
      <c r="AL248" s="13"/>
      <c r="AM248" s="116"/>
      <c r="AN248" s="13"/>
      <c r="AO248" s="13"/>
    </row>
    <row r="249" spans="9:41">
      <c r="I249" s="325"/>
      <c r="J249" s="66"/>
      <c r="K249" s="116"/>
      <c r="L249" s="116"/>
      <c r="M249" s="116"/>
      <c r="N249" s="13"/>
      <c r="O249" s="13"/>
      <c r="P249" s="13"/>
      <c r="Q249" s="116"/>
      <c r="R249" s="13"/>
      <c r="S249" s="13"/>
      <c r="T249" s="13"/>
      <c r="U249" s="13"/>
      <c r="V249" s="13"/>
      <c r="W249" s="13"/>
      <c r="X249" s="13"/>
      <c r="Y249" s="66"/>
      <c r="Z249" s="66"/>
      <c r="AA249" s="66"/>
      <c r="AB249" s="66"/>
      <c r="AC249" s="13"/>
      <c r="AD249" s="66"/>
      <c r="AE249" s="13"/>
      <c r="AF249" s="13"/>
      <c r="AG249" s="13"/>
      <c r="AH249" s="13"/>
      <c r="AI249" s="13"/>
      <c r="AJ249" s="13"/>
      <c r="AK249" s="13"/>
      <c r="AL249" s="13"/>
      <c r="AM249" s="116"/>
      <c r="AN249" s="13"/>
      <c r="AO249" s="13"/>
    </row>
    <row r="250" spans="9:41">
      <c r="I250" s="325"/>
      <c r="J250" s="66"/>
      <c r="K250" s="116"/>
      <c r="L250" s="116"/>
      <c r="M250" s="116"/>
      <c r="N250" s="13"/>
      <c r="O250" s="13"/>
      <c r="P250" s="13"/>
      <c r="Q250" s="116"/>
      <c r="R250" s="13"/>
      <c r="S250" s="13"/>
      <c r="T250" s="13"/>
      <c r="U250" s="13"/>
      <c r="V250" s="13"/>
      <c r="W250" s="13"/>
      <c r="X250" s="13"/>
      <c r="Y250" s="66"/>
      <c r="Z250" s="66"/>
      <c r="AA250" s="66"/>
      <c r="AB250" s="66"/>
      <c r="AC250" s="13"/>
      <c r="AD250" s="66"/>
      <c r="AE250" s="13"/>
      <c r="AF250" s="13"/>
      <c r="AG250" s="13"/>
      <c r="AH250" s="13"/>
      <c r="AI250" s="13"/>
      <c r="AJ250" s="13"/>
      <c r="AK250" s="13"/>
      <c r="AL250" s="13"/>
      <c r="AM250" s="116"/>
      <c r="AN250" s="13"/>
      <c r="AO250" s="13"/>
    </row>
    <row r="251" spans="9:41">
      <c r="I251" s="325"/>
      <c r="J251" s="66"/>
      <c r="K251" s="116"/>
      <c r="L251" s="116"/>
      <c r="M251" s="116"/>
      <c r="N251" s="13"/>
      <c r="O251" s="13"/>
      <c r="P251" s="13"/>
      <c r="Q251" s="116"/>
      <c r="R251" s="13"/>
      <c r="S251" s="13"/>
      <c r="T251" s="13"/>
      <c r="U251" s="13"/>
      <c r="V251" s="13"/>
      <c r="W251" s="13"/>
      <c r="X251" s="13"/>
      <c r="Y251" s="66"/>
      <c r="Z251" s="66"/>
      <c r="AA251" s="66"/>
      <c r="AB251" s="66"/>
      <c r="AC251" s="13"/>
      <c r="AD251" s="66"/>
      <c r="AE251" s="13"/>
      <c r="AF251" s="13"/>
      <c r="AG251" s="13"/>
      <c r="AH251" s="13"/>
      <c r="AI251" s="13"/>
      <c r="AJ251" s="13"/>
      <c r="AK251" s="13"/>
      <c r="AL251" s="13"/>
      <c r="AM251" s="116"/>
      <c r="AN251" s="13"/>
      <c r="AO251" s="13"/>
    </row>
    <row r="252" spans="9:41">
      <c r="I252" s="325"/>
      <c r="J252" s="66"/>
      <c r="K252" s="116"/>
      <c r="L252" s="116"/>
      <c r="M252" s="116"/>
      <c r="N252" s="13"/>
      <c r="O252" s="13"/>
      <c r="P252" s="13"/>
      <c r="Q252" s="116"/>
      <c r="R252" s="13"/>
      <c r="S252" s="13"/>
      <c r="T252" s="13"/>
      <c r="U252" s="13"/>
      <c r="V252" s="13"/>
      <c r="W252" s="13"/>
      <c r="X252" s="13"/>
      <c r="Y252" s="66"/>
      <c r="Z252" s="66"/>
      <c r="AA252" s="66"/>
      <c r="AB252" s="66"/>
      <c r="AC252" s="13"/>
      <c r="AD252" s="66"/>
      <c r="AE252" s="13"/>
      <c r="AF252" s="13"/>
      <c r="AG252" s="13"/>
      <c r="AH252" s="13"/>
      <c r="AI252" s="13"/>
      <c r="AJ252" s="13"/>
      <c r="AK252" s="13"/>
      <c r="AL252" s="13"/>
      <c r="AM252" s="116"/>
      <c r="AN252" s="13"/>
      <c r="AO252" s="13"/>
    </row>
    <row r="253" spans="9:41">
      <c r="I253" s="325"/>
      <c r="J253" s="66"/>
      <c r="K253" s="116"/>
      <c r="L253" s="116"/>
      <c r="M253" s="116"/>
      <c r="N253" s="13"/>
      <c r="O253" s="13"/>
      <c r="P253" s="13"/>
      <c r="Q253" s="116"/>
      <c r="R253" s="13"/>
      <c r="S253" s="13"/>
      <c r="T253" s="13"/>
      <c r="U253" s="13"/>
      <c r="V253" s="13"/>
      <c r="W253" s="13"/>
      <c r="X253" s="13"/>
      <c r="Y253" s="66"/>
      <c r="Z253" s="66"/>
      <c r="AA253" s="66"/>
      <c r="AB253" s="66"/>
      <c r="AC253" s="13"/>
      <c r="AD253" s="66"/>
      <c r="AE253" s="13"/>
      <c r="AF253" s="13"/>
      <c r="AG253" s="13"/>
      <c r="AH253" s="13"/>
      <c r="AI253" s="13"/>
      <c r="AJ253" s="13"/>
      <c r="AK253" s="13"/>
      <c r="AL253" s="13"/>
      <c r="AM253" s="116"/>
      <c r="AN253" s="13"/>
      <c r="AO253" s="13"/>
    </row>
    <row r="254" spans="9:41">
      <c r="I254" s="325"/>
      <c r="J254" s="66"/>
      <c r="K254" s="116"/>
      <c r="L254" s="116"/>
      <c r="M254" s="116"/>
      <c r="N254" s="13"/>
      <c r="O254" s="13"/>
      <c r="P254" s="13"/>
      <c r="Q254" s="116"/>
      <c r="R254" s="13"/>
      <c r="S254" s="13"/>
      <c r="T254" s="13"/>
      <c r="U254" s="13"/>
      <c r="V254" s="13"/>
      <c r="W254" s="13"/>
      <c r="X254" s="13"/>
      <c r="Y254" s="66"/>
      <c r="Z254" s="66"/>
      <c r="AA254" s="66"/>
      <c r="AB254" s="66"/>
      <c r="AC254" s="13"/>
      <c r="AD254" s="66"/>
      <c r="AE254" s="13"/>
      <c r="AF254" s="13"/>
      <c r="AG254" s="13"/>
      <c r="AH254" s="13"/>
      <c r="AI254" s="13"/>
      <c r="AJ254" s="13"/>
      <c r="AK254" s="13"/>
      <c r="AL254" s="13"/>
      <c r="AM254" s="116"/>
      <c r="AN254" s="13"/>
      <c r="AO254" s="13"/>
    </row>
    <row r="255" spans="9:41">
      <c r="I255" s="325"/>
      <c r="J255" s="66"/>
      <c r="K255" s="116"/>
      <c r="L255" s="116"/>
      <c r="M255" s="116"/>
      <c r="N255" s="13"/>
      <c r="O255" s="13"/>
      <c r="P255" s="13"/>
      <c r="Q255" s="116"/>
      <c r="R255" s="13"/>
      <c r="S255" s="13"/>
      <c r="T255" s="13"/>
      <c r="U255" s="13"/>
      <c r="V255" s="13"/>
      <c r="W255" s="13"/>
      <c r="X255" s="13"/>
      <c r="Y255" s="66"/>
      <c r="Z255" s="66"/>
      <c r="AA255" s="66"/>
      <c r="AB255" s="66"/>
      <c r="AC255" s="13"/>
      <c r="AD255" s="66"/>
      <c r="AE255" s="13"/>
      <c r="AF255" s="13"/>
      <c r="AG255" s="13"/>
      <c r="AH255" s="13"/>
      <c r="AI255" s="13"/>
      <c r="AJ255" s="13"/>
      <c r="AK255" s="13"/>
      <c r="AL255" s="13"/>
      <c r="AM255" s="116"/>
      <c r="AN255" s="13"/>
      <c r="AO255" s="13"/>
    </row>
    <row r="256" spans="9:41">
      <c r="I256" s="325"/>
      <c r="J256" s="66"/>
      <c r="K256" s="116"/>
      <c r="L256" s="116"/>
      <c r="M256" s="116"/>
      <c r="N256" s="13"/>
      <c r="O256" s="13"/>
      <c r="P256" s="13"/>
      <c r="Q256" s="116"/>
      <c r="R256" s="13"/>
      <c r="S256" s="13"/>
      <c r="T256" s="13"/>
      <c r="U256" s="13"/>
      <c r="V256" s="13"/>
      <c r="W256" s="13"/>
      <c r="X256" s="13"/>
      <c r="Y256" s="66"/>
      <c r="Z256" s="66"/>
      <c r="AA256" s="66"/>
      <c r="AB256" s="66"/>
      <c r="AC256" s="13"/>
      <c r="AD256" s="66"/>
      <c r="AE256" s="13"/>
      <c r="AF256" s="13"/>
      <c r="AG256" s="13"/>
      <c r="AH256" s="13"/>
      <c r="AI256" s="13"/>
      <c r="AJ256" s="13"/>
      <c r="AK256" s="13"/>
      <c r="AL256" s="13"/>
      <c r="AM256" s="116"/>
      <c r="AN256" s="13"/>
      <c r="AO256" s="13"/>
    </row>
    <row r="257" spans="9:41">
      <c r="I257" s="325"/>
      <c r="J257" s="66"/>
      <c r="K257" s="116"/>
      <c r="L257" s="116"/>
      <c r="M257" s="116"/>
      <c r="N257" s="13"/>
      <c r="O257" s="13"/>
      <c r="P257" s="13"/>
      <c r="Q257" s="116"/>
      <c r="R257" s="13"/>
      <c r="S257" s="13"/>
      <c r="T257" s="13"/>
      <c r="U257" s="13"/>
      <c r="V257" s="13"/>
      <c r="W257" s="13"/>
      <c r="X257" s="13"/>
      <c r="Y257" s="66"/>
      <c r="Z257" s="66"/>
      <c r="AA257" s="66"/>
      <c r="AB257" s="66"/>
      <c r="AC257" s="13"/>
      <c r="AD257" s="66"/>
      <c r="AE257" s="13"/>
      <c r="AF257" s="13"/>
      <c r="AG257" s="13"/>
      <c r="AH257" s="13"/>
      <c r="AI257" s="13"/>
      <c r="AJ257" s="13"/>
      <c r="AK257" s="13"/>
      <c r="AL257" s="13"/>
      <c r="AM257" s="116"/>
      <c r="AN257" s="13"/>
      <c r="AO257" s="13"/>
    </row>
    <row r="258" spans="9:41">
      <c r="I258" s="325"/>
      <c r="J258" s="66"/>
      <c r="K258" s="116"/>
      <c r="L258" s="116"/>
      <c r="M258" s="116"/>
      <c r="N258" s="13"/>
      <c r="O258" s="13"/>
      <c r="P258" s="13"/>
      <c r="Q258" s="116"/>
      <c r="R258" s="13"/>
      <c r="S258" s="13"/>
      <c r="T258" s="13"/>
      <c r="U258" s="13"/>
      <c r="V258" s="13"/>
      <c r="W258" s="13"/>
      <c r="X258" s="13"/>
      <c r="Y258" s="66"/>
      <c r="Z258" s="66"/>
      <c r="AA258" s="66"/>
      <c r="AB258" s="66"/>
      <c r="AC258" s="13"/>
      <c r="AD258" s="66"/>
      <c r="AE258" s="13"/>
      <c r="AF258" s="13"/>
      <c r="AG258" s="13"/>
      <c r="AH258" s="13"/>
      <c r="AI258" s="13"/>
      <c r="AJ258" s="13"/>
      <c r="AK258" s="13"/>
      <c r="AL258" s="13"/>
      <c r="AM258" s="116"/>
      <c r="AN258" s="13"/>
      <c r="AO258" s="13"/>
    </row>
    <row r="259" spans="9:41">
      <c r="I259" s="325"/>
      <c r="J259" s="66"/>
      <c r="K259" s="116"/>
      <c r="L259" s="116"/>
      <c r="M259" s="116"/>
      <c r="N259" s="13"/>
      <c r="O259" s="13"/>
      <c r="P259" s="13"/>
      <c r="Q259" s="116"/>
      <c r="R259" s="13"/>
      <c r="S259" s="13"/>
      <c r="T259" s="13"/>
      <c r="U259" s="13"/>
      <c r="V259" s="13"/>
      <c r="W259" s="13"/>
      <c r="X259" s="13"/>
      <c r="Y259" s="66"/>
      <c r="Z259" s="66"/>
      <c r="AA259" s="66"/>
      <c r="AB259" s="66"/>
      <c r="AC259" s="13"/>
      <c r="AD259" s="66"/>
      <c r="AE259" s="13"/>
      <c r="AF259" s="13"/>
      <c r="AG259" s="13"/>
      <c r="AH259" s="13"/>
      <c r="AI259" s="13"/>
      <c r="AJ259" s="13"/>
      <c r="AK259" s="13"/>
      <c r="AL259" s="13"/>
      <c r="AM259" s="116"/>
      <c r="AN259" s="13"/>
      <c r="AO259" s="13"/>
    </row>
    <row r="260" spans="9:41">
      <c r="I260" s="325"/>
      <c r="J260" s="66"/>
      <c r="K260" s="116"/>
      <c r="L260" s="116"/>
      <c r="M260" s="116"/>
      <c r="N260" s="13"/>
      <c r="O260" s="13"/>
      <c r="P260" s="13"/>
      <c r="Q260" s="116"/>
      <c r="R260" s="13"/>
      <c r="S260" s="13"/>
      <c r="T260" s="13"/>
      <c r="U260" s="13"/>
      <c r="V260" s="13"/>
      <c r="W260" s="13"/>
      <c r="X260" s="13"/>
      <c r="Y260" s="66"/>
      <c r="Z260" s="66"/>
      <c r="AA260" s="66"/>
      <c r="AB260" s="66"/>
      <c r="AC260" s="13"/>
      <c r="AD260" s="66"/>
      <c r="AE260" s="13"/>
      <c r="AF260" s="13"/>
      <c r="AG260" s="13"/>
      <c r="AH260" s="13"/>
      <c r="AI260" s="13"/>
      <c r="AJ260" s="13"/>
      <c r="AK260" s="13"/>
      <c r="AL260" s="13"/>
      <c r="AM260" s="116"/>
      <c r="AN260" s="13"/>
      <c r="AO260" s="13"/>
    </row>
    <row r="261" spans="9:41">
      <c r="I261" s="325"/>
      <c r="J261" s="66"/>
      <c r="K261" s="116"/>
      <c r="L261" s="116"/>
      <c r="M261" s="116"/>
      <c r="N261" s="13"/>
      <c r="O261" s="13"/>
      <c r="P261" s="13"/>
      <c r="Q261" s="116"/>
      <c r="R261" s="13"/>
      <c r="S261" s="13"/>
      <c r="T261" s="13"/>
      <c r="U261" s="13"/>
      <c r="V261" s="13"/>
      <c r="W261" s="13"/>
      <c r="X261" s="13"/>
      <c r="Y261" s="66"/>
      <c r="Z261" s="66"/>
      <c r="AA261" s="66"/>
      <c r="AB261" s="66"/>
      <c r="AC261" s="13"/>
      <c r="AD261" s="66"/>
      <c r="AE261" s="13"/>
      <c r="AF261" s="13"/>
      <c r="AG261" s="13"/>
      <c r="AH261" s="13"/>
      <c r="AI261" s="13"/>
      <c r="AJ261" s="13"/>
      <c r="AK261" s="13"/>
      <c r="AL261" s="13"/>
      <c r="AM261" s="116"/>
      <c r="AN261" s="13"/>
      <c r="AO261" s="13"/>
    </row>
    <row r="262" spans="9:41">
      <c r="I262" s="325"/>
      <c r="J262" s="66"/>
      <c r="K262" s="116"/>
      <c r="L262" s="116"/>
      <c r="M262" s="116"/>
      <c r="N262" s="13"/>
      <c r="O262" s="13"/>
      <c r="P262" s="13"/>
      <c r="Q262" s="116"/>
      <c r="R262" s="13"/>
      <c r="S262" s="13"/>
      <c r="T262" s="13"/>
      <c r="U262" s="13"/>
      <c r="V262" s="13"/>
      <c r="W262" s="13"/>
      <c r="X262" s="13"/>
      <c r="Y262" s="66"/>
      <c r="Z262" s="66"/>
      <c r="AA262" s="66"/>
      <c r="AB262" s="66"/>
      <c r="AC262" s="13"/>
      <c r="AD262" s="66"/>
      <c r="AE262" s="13"/>
      <c r="AF262" s="13"/>
      <c r="AG262" s="13"/>
      <c r="AH262" s="13"/>
      <c r="AI262" s="13"/>
      <c r="AJ262" s="13"/>
      <c r="AK262" s="13"/>
      <c r="AL262" s="13"/>
      <c r="AM262" s="116"/>
      <c r="AN262" s="13"/>
      <c r="AO262" s="13"/>
    </row>
    <row r="263" spans="9:41">
      <c r="I263" s="325"/>
      <c r="J263" s="66"/>
      <c r="K263" s="116"/>
      <c r="L263" s="116"/>
      <c r="M263" s="116"/>
      <c r="N263" s="13"/>
      <c r="O263" s="13"/>
      <c r="P263" s="13"/>
      <c r="Q263" s="116"/>
      <c r="R263" s="13"/>
      <c r="S263" s="13"/>
      <c r="T263" s="13"/>
      <c r="U263" s="13"/>
      <c r="V263" s="13"/>
      <c r="W263" s="13"/>
      <c r="X263" s="13"/>
      <c r="Y263" s="66"/>
      <c r="Z263" s="66"/>
      <c r="AA263" s="66"/>
      <c r="AB263" s="66"/>
      <c r="AC263" s="13"/>
      <c r="AD263" s="66"/>
      <c r="AE263" s="13"/>
      <c r="AF263" s="13"/>
      <c r="AG263" s="13"/>
      <c r="AH263" s="13"/>
      <c r="AI263" s="13"/>
      <c r="AJ263" s="13"/>
      <c r="AK263" s="13"/>
      <c r="AL263" s="13"/>
      <c r="AM263" s="116"/>
      <c r="AN263" s="13"/>
      <c r="AO263" s="13"/>
    </row>
    <row r="264" spans="9:41">
      <c r="I264" s="325"/>
      <c r="J264" s="66"/>
      <c r="K264" s="116"/>
      <c r="L264" s="116"/>
      <c r="M264" s="116"/>
      <c r="N264" s="13"/>
      <c r="O264" s="13"/>
      <c r="P264" s="13"/>
      <c r="Q264" s="116"/>
      <c r="R264" s="13"/>
      <c r="S264" s="13"/>
      <c r="T264" s="13"/>
      <c r="U264" s="13"/>
      <c r="V264" s="13"/>
      <c r="W264" s="13"/>
      <c r="X264" s="13"/>
      <c r="Y264" s="66"/>
      <c r="Z264" s="66"/>
      <c r="AA264" s="66"/>
      <c r="AB264" s="66"/>
      <c r="AC264" s="13"/>
      <c r="AD264" s="66"/>
      <c r="AE264" s="13"/>
      <c r="AF264" s="13"/>
      <c r="AG264" s="13"/>
      <c r="AH264" s="13"/>
      <c r="AI264" s="13"/>
      <c r="AJ264" s="13"/>
      <c r="AK264" s="13"/>
      <c r="AL264" s="13"/>
      <c r="AM264" s="116"/>
      <c r="AN264" s="13"/>
      <c r="AO264" s="13"/>
    </row>
    <row r="265" spans="9:41">
      <c r="I265" s="325"/>
      <c r="J265" s="66"/>
      <c r="K265" s="116"/>
      <c r="L265" s="116"/>
      <c r="M265" s="116"/>
      <c r="N265" s="13"/>
      <c r="O265" s="13"/>
      <c r="P265" s="13"/>
      <c r="Q265" s="116"/>
      <c r="R265" s="13"/>
      <c r="S265" s="13"/>
      <c r="T265" s="13"/>
      <c r="U265" s="13"/>
      <c r="V265" s="13"/>
      <c r="W265" s="13"/>
      <c r="X265" s="13"/>
      <c r="Y265" s="66"/>
      <c r="Z265" s="66"/>
      <c r="AA265" s="66"/>
      <c r="AB265" s="66"/>
      <c r="AC265" s="13"/>
      <c r="AD265" s="66"/>
      <c r="AE265" s="13"/>
      <c r="AF265" s="13"/>
      <c r="AG265" s="13"/>
      <c r="AH265" s="13"/>
      <c r="AI265" s="13"/>
      <c r="AJ265" s="13"/>
      <c r="AK265" s="13"/>
      <c r="AL265" s="13"/>
      <c r="AM265" s="116"/>
      <c r="AN265" s="13"/>
      <c r="AO265" s="13"/>
    </row>
    <row r="266" spans="9:41">
      <c r="I266" s="325"/>
      <c r="J266" s="66"/>
      <c r="K266" s="116"/>
      <c r="L266" s="116"/>
      <c r="M266" s="116"/>
      <c r="N266" s="13"/>
      <c r="O266" s="13"/>
      <c r="P266" s="13"/>
      <c r="Q266" s="116"/>
      <c r="R266" s="13"/>
      <c r="S266" s="13"/>
      <c r="T266" s="13"/>
      <c r="U266" s="13"/>
      <c r="V266" s="13"/>
      <c r="W266" s="13"/>
      <c r="X266" s="13"/>
      <c r="Y266" s="66"/>
      <c r="Z266" s="66"/>
      <c r="AA266" s="66"/>
      <c r="AB266" s="66"/>
      <c r="AC266" s="13"/>
      <c r="AD266" s="66"/>
      <c r="AE266" s="13"/>
      <c r="AF266" s="13"/>
      <c r="AG266" s="13"/>
      <c r="AH266" s="13"/>
      <c r="AI266" s="13"/>
      <c r="AJ266" s="13"/>
      <c r="AK266" s="13"/>
      <c r="AL266" s="13"/>
      <c r="AM266" s="116"/>
      <c r="AN266" s="13"/>
      <c r="AO266" s="13"/>
    </row>
    <row r="267" spans="9:41">
      <c r="I267" s="325"/>
      <c r="J267" s="66"/>
      <c r="K267" s="116"/>
      <c r="L267" s="116"/>
      <c r="M267" s="116"/>
      <c r="N267" s="13"/>
      <c r="O267" s="13"/>
      <c r="P267" s="13"/>
      <c r="Q267" s="116"/>
      <c r="R267" s="13"/>
      <c r="S267" s="13"/>
      <c r="T267" s="13"/>
      <c r="U267" s="13"/>
      <c r="V267" s="13"/>
      <c r="W267" s="13"/>
      <c r="X267" s="13"/>
      <c r="Y267" s="66"/>
      <c r="Z267" s="66"/>
      <c r="AA267" s="66"/>
      <c r="AB267" s="66"/>
      <c r="AC267" s="13"/>
      <c r="AD267" s="66"/>
      <c r="AE267" s="13"/>
      <c r="AF267" s="13"/>
      <c r="AG267" s="13"/>
      <c r="AH267" s="13"/>
      <c r="AI267" s="13"/>
      <c r="AJ267" s="13"/>
      <c r="AK267" s="13"/>
      <c r="AL267" s="13"/>
      <c r="AM267" s="116"/>
      <c r="AN267" s="13"/>
      <c r="AO267" s="13"/>
    </row>
    <row r="268" spans="9:41">
      <c r="I268" s="325"/>
      <c r="J268" s="66"/>
      <c r="K268" s="116"/>
      <c r="L268" s="116"/>
      <c r="M268" s="116"/>
      <c r="N268" s="13"/>
      <c r="O268" s="13"/>
      <c r="P268" s="13"/>
      <c r="Q268" s="116"/>
      <c r="R268" s="13"/>
      <c r="S268" s="13"/>
      <c r="T268" s="13"/>
      <c r="U268" s="13"/>
      <c r="V268" s="13"/>
      <c r="W268" s="13"/>
      <c r="X268" s="13"/>
      <c r="Y268" s="66"/>
      <c r="Z268" s="66"/>
      <c r="AA268" s="66"/>
      <c r="AB268" s="66"/>
      <c r="AC268" s="13"/>
      <c r="AD268" s="66"/>
      <c r="AE268" s="13"/>
      <c r="AF268" s="13"/>
      <c r="AG268" s="13"/>
      <c r="AH268" s="13"/>
      <c r="AI268" s="13"/>
      <c r="AJ268" s="13"/>
      <c r="AK268" s="13"/>
      <c r="AL268" s="13"/>
      <c r="AM268" s="116"/>
      <c r="AN268" s="13"/>
      <c r="AO268" s="13"/>
    </row>
    <row r="269" spans="9:41">
      <c r="I269" s="325"/>
      <c r="J269" s="66"/>
      <c r="K269" s="116"/>
      <c r="L269" s="116"/>
      <c r="M269" s="116"/>
      <c r="N269" s="13"/>
      <c r="O269" s="13"/>
      <c r="P269" s="13"/>
      <c r="Q269" s="116"/>
      <c r="R269" s="13"/>
      <c r="S269" s="13"/>
      <c r="T269" s="13"/>
      <c r="U269" s="13"/>
      <c r="V269" s="13"/>
      <c r="W269" s="13"/>
      <c r="X269" s="13"/>
      <c r="Y269" s="66"/>
      <c r="Z269" s="66"/>
      <c r="AA269" s="66"/>
      <c r="AB269" s="66"/>
      <c r="AC269" s="13"/>
      <c r="AD269" s="66"/>
      <c r="AE269" s="13"/>
      <c r="AF269" s="13"/>
      <c r="AG269" s="13"/>
      <c r="AH269" s="13"/>
      <c r="AI269" s="13"/>
      <c r="AJ269" s="13"/>
      <c r="AK269" s="13"/>
      <c r="AL269" s="13"/>
      <c r="AM269" s="116"/>
      <c r="AN269" s="13"/>
      <c r="AO269" s="13"/>
    </row>
    <row r="270" spans="9:41">
      <c r="I270" s="325"/>
      <c r="J270" s="66"/>
      <c r="K270" s="116"/>
      <c r="L270" s="116"/>
      <c r="M270" s="116"/>
      <c r="N270" s="13"/>
      <c r="O270" s="13"/>
      <c r="P270" s="13"/>
      <c r="Q270" s="116"/>
      <c r="R270" s="13"/>
      <c r="S270" s="13"/>
      <c r="T270" s="13"/>
      <c r="U270" s="13"/>
      <c r="V270" s="13"/>
      <c r="W270" s="13"/>
      <c r="X270" s="13"/>
      <c r="Y270" s="66"/>
      <c r="Z270" s="66"/>
      <c r="AA270" s="66"/>
      <c r="AB270" s="66"/>
      <c r="AC270" s="13"/>
      <c r="AD270" s="66"/>
      <c r="AE270" s="13"/>
      <c r="AF270" s="13"/>
      <c r="AG270" s="13"/>
      <c r="AH270" s="13"/>
      <c r="AI270" s="13"/>
      <c r="AJ270" s="13"/>
      <c r="AK270" s="13"/>
      <c r="AL270" s="13"/>
      <c r="AM270" s="116"/>
      <c r="AN270" s="13"/>
      <c r="AO270" s="13"/>
    </row>
    <row r="271" spans="9:41">
      <c r="I271" s="325"/>
      <c r="J271" s="66"/>
      <c r="K271" s="116"/>
      <c r="L271" s="116"/>
      <c r="M271" s="116"/>
      <c r="N271" s="13"/>
      <c r="O271" s="13"/>
      <c r="P271" s="13"/>
      <c r="Q271" s="116"/>
      <c r="R271" s="13"/>
      <c r="S271" s="13"/>
      <c r="T271" s="13"/>
      <c r="U271" s="13"/>
      <c r="V271" s="13"/>
      <c r="W271" s="13"/>
      <c r="X271" s="13"/>
      <c r="Y271" s="66"/>
      <c r="Z271" s="66"/>
      <c r="AA271" s="66"/>
      <c r="AB271" s="66"/>
      <c r="AC271" s="13"/>
      <c r="AD271" s="66"/>
      <c r="AE271" s="13"/>
      <c r="AF271" s="13"/>
      <c r="AG271" s="13"/>
      <c r="AH271" s="13"/>
      <c r="AI271" s="13"/>
      <c r="AJ271" s="13"/>
      <c r="AK271" s="13"/>
      <c r="AL271" s="13"/>
      <c r="AM271" s="116"/>
      <c r="AN271" s="13"/>
      <c r="AO271" s="13"/>
    </row>
    <row r="272" spans="9:41">
      <c r="I272" s="325"/>
      <c r="J272" s="66"/>
      <c r="K272" s="116"/>
      <c r="L272" s="116"/>
      <c r="M272" s="116"/>
      <c r="N272" s="13"/>
      <c r="O272" s="13"/>
      <c r="P272" s="13"/>
      <c r="Q272" s="116"/>
      <c r="R272" s="13"/>
      <c r="S272" s="13"/>
      <c r="T272" s="13"/>
      <c r="U272" s="13"/>
      <c r="V272" s="13"/>
      <c r="W272" s="13"/>
      <c r="X272" s="13"/>
      <c r="Y272" s="66"/>
      <c r="Z272" s="66"/>
      <c r="AA272" s="66"/>
      <c r="AB272" s="66"/>
      <c r="AC272" s="13"/>
      <c r="AD272" s="66"/>
      <c r="AE272" s="13"/>
      <c r="AF272" s="13"/>
      <c r="AG272" s="13"/>
      <c r="AH272" s="13"/>
      <c r="AI272" s="13"/>
      <c r="AJ272" s="13"/>
      <c r="AK272" s="13"/>
      <c r="AL272" s="13"/>
      <c r="AM272" s="116"/>
      <c r="AN272" s="13"/>
      <c r="AO272" s="13"/>
    </row>
    <row r="273" spans="9:41">
      <c r="I273" s="325"/>
      <c r="J273" s="66"/>
      <c r="K273" s="116"/>
      <c r="L273" s="116"/>
      <c r="M273" s="116"/>
      <c r="N273" s="13"/>
      <c r="O273" s="13"/>
      <c r="P273" s="13"/>
      <c r="Q273" s="116"/>
      <c r="R273" s="13"/>
      <c r="S273" s="13"/>
      <c r="T273" s="13"/>
      <c r="U273" s="13"/>
      <c r="V273" s="13"/>
      <c r="W273" s="13"/>
      <c r="X273" s="13"/>
      <c r="Y273" s="66"/>
      <c r="Z273" s="66"/>
      <c r="AA273" s="66"/>
      <c r="AB273" s="66"/>
      <c r="AC273" s="13"/>
      <c r="AD273" s="66"/>
      <c r="AE273" s="13"/>
      <c r="AF273" s="13"/>
      <c r="AG273" s="13"/>
      <c r="AH273" s="13"/>
      <c r="AI273" s="13"/>
      <c r="AJ273" s="13"/>
      <c r="AK273" s="13"/>
      <c r="AL273" s="13"/>
      <c r="AM273" s="116"/>
      <c r="AN273" s="13"/>
      <c r="AO273" s="13"/>
    </row>
    <row r="274" spans="9:41">
      <c r="I274" s="325"/>
      <c r="J274" s="66"/>
      <c r="K274" s="116"/>
      <c r="L274" s="116"/>
      <c r="M274" s="116"/>
      <c r="N274" s="13"/>
      <c r="O274" s="13"/>
      <c r="P274" s="13"/>
      <c r="Q274" s="116"/>
      <c r="R274" s="13"/>
      <c r="S274" s="13"/>
      <c r="T274" s="13"/>
      <c r="U274" s="13"/>
      <c r="V274" s="13"/>
      <c r="W274" s="13"/>
      <c r="X274" s="13"/>
      <c r="Y274" s="66"/>
      <c r="Z274" s="66"/>
      <c r="AA274" s="66"/>
      <c r="AB274" s="66"/>
      <c r="AC274" s="13"/>
      <c r="AD274" s="66"/>
      <c r="AE274" s="13"/>
      <c r="AF274" s="13"/>
      <c r="AG274" s="13"/>
      <c r="AH274" s="13"/>
      <c r="AI274" s="13"/>
      <c r="AJ274" s="13"/>
      <c r="AK274" s="13"/>
      <c r="AL274" s="13"/>
      <c r="AM274" s="116"/>
      <c r="AN274" s="13"/>
      <c r="AO274" s="13"/>
    </row>
    <row r="275" spans="9:41">
      <c r="I275" s="325"/>
      <c r="J275" s="66"/>
      <c r="K275" s="116"/>
      <c r="L275" s="116"/>
      <c r="M275" s="116"/>
      <c r="N275" s="13"/>
      <c r="O275" s="13"/>
      <c r="P275" s="13"/>
      <c r="Q275" s="116"/>
      <c r="R275" s="13"/>
      <c r="S275" s="13"/>
      <c r="T275" s="13"/>
      <c r="U275" s="13"/>
      <c r="V275" s="13"/>
      <c r="W275" s="13"/>
      <c r="X275" s="13"/>
      <c r="Y275" s="66"/>
      <c r="Z275" s="66"/>
      <c r="AA275" s="66"/>
      <c r="AB275" s="66"/>
      <c r="AC275" s="13"/>
      <c r="AD275" s="66"/>
      <c r="AE275" s="13"/>
      <c r="AF275" s="13"/>
      <c r="AG275" s="13"/>
      <c r="AH275" s="13"/>
      <c r="AI275" s="13"/>
      <c r="AJ275" s="13"/>
      <c r="AK275" s="13"/>
      <c r="AL275" s="13"/>
      <c r="AM275" s="116"/>
      <c r="AN275" s="13"/>
      <c r="AO275" s="13"/>
    </row>
    <row r="276" spans="9:41">
      <c r="I276" s="325"/>
      <c r="J276" s="66"/>
      <c r="K276" s="116"/>
      <c r="L276" s="116"/>
      <c r="M276" s="116"/>
      <c r="N276" s="13"/>
      <c r="O276" s="13"/>
      <c r="P276" s="13"/>
      <c r="Q276" s="116"/>
      <c r="R276" s="13"/>
      <c r="S276" s="13"/>
      <c r="T276" s="13"/>
      <c r="U276" s="13"/>
      <c r="V276" s="13"/>
      <c r="W276" s="13"/>
      <c r="X276" s="13"/>
      <c r="Y276" s="66"/>
      <c r="Z276" s="66"/>
      <c r="AA276" s="66"/>
      <c r="AB276" s="66"/>
      <c r="AC276" s="13"/>
      <c r="AD276" s="66"/>
      <c r="AE276" s="13"/>
      <c r="AF276" s="13"/>
      <c r="AG276" s="13"/>
      <c r="AH276" s="13"/>
      <c r="AI276" s="13"/>
      <c r="AJ276" s="13"/>
      <c r="AK276" s="13"/>
      <c r="AL276" s="13"/>
      <c r="AM276" s="116"/>
      <c r="AN276" s="13"/>
      <c r="AO276" s="13"/>
    </row>
    <row r="277" spans="9:41">
      <c r="I277" s="325"/>
      <c r="J277" s="66"/>
      <c r="K277" s="116"/>
      <c r="L277" s="116"/>
      <c r="M277" s="116"/>
      <c r="N277" s="13"/>
      <c r="O277" s="13"/>
      <c r="P277" s="13"/>
      <c r="Q277" s="116"/>
      <c r="R277" s="13"/>
      <c r="S277" s="13"/>
      <c r="T277" s="13"/>
      <c r="U277" s="13"/>
      <c r="V277" s="13"/>
      <c r="W277" s="13"/>
      <c r="X277" s="13"/>
      <c r="Y277" s="66"/>
      <c r="Z277" s="66"/>
      <c r="AA277" s="66"/>
      <c r="AB277" s="66"/>
      <c r="AC277" s="13"/>
      <c r="AD277" s="66"/>
      <c r="AE277" s="13"/>
      <c r="AF277" s="13"/>
      <c r="AG277" s="13"/>
      <c r="AH277" s="13"/>
      <c r="AI277" s="13"/>
      <c r="AJ277" s="13"/>
      <c r="AK277" s="13"/>
      <c r="AL277" s="13"/>
      <c r="AM277" s="116"/>
      <c r="AN277" s="13"/>
      <c r="AO277" s="13"/>
    </row>
    <row r="278" spans="9:41">
      <c r="I278" s="325"/>
      <c r="J278" s="66"/>
      <c r="K278" s="116"/>
      <c r="L278" s="116"/>
      <c r="M278" s="116"/>
      <c r="N278" s="13"/>
      <c r="O278" s="13"/>
      <c r="P278" s="13"/>
      <c r="Q278" s="116"/>
      <c r="R278" s="13"/>
      <c r="S278" s="13"/>
      <c r="T278" s="13"/>
      <c r="U278" s="13"/>
      <c r="V278" s="13"/>
      <c r="W278" s="13"/>
      <c r="X278" s="13"/>
      <c r="Y278" s="66"/>
      <c r="Z278" s="66"/>
      <c r="AA278" s="66"/>
      <c r="AB278" s="66"/>
      <c r="AC278" s="13"/>
      <c r="AD278" s="66"/>
      <c r="AE278" s="13"/>
      <c r="AF278" s="13"/>
      <c r="AG278" s="13"/>
      <c r="AH278" s="13"/>
      <c r="AI278" s="13"/>
      <c r="AJ278" s="13"/>
      <c r="AK278" s="13"/>
      <c r="AL278" s="13"/>
      <c r="AM278" s="116"/>
      <c r="AN278" s="13"/>
      <c r="AO278" s="13"/>
    </row>
    <row r="279" spans="9:41">
      <c r="I279" s="325"/>
      <c r="J279" s="66"/>
      <c r="K279" s="116"/>
      <c r="L279" s="116"/>
      <c r="M279" s="116"/>
      <c r="N279" s="13"/>
      <c r="O279" s="13"/>
      <c r="P279" s="13"/>
      <c r="Q279" s="116"/>
      <c r="R279" s="13"/>
      <c r="S279" s="13"/>
      <c r="T279" s="13"/>
      <c r="U279" s="13"/>
      <c r="V279" s="13"/>
      <c r="W279" s="13"/>
      <c r="X279" s="13"/>
      <c r="Y279" s="66"/>
      <c r="Z279" s="66"/>
      <c r="AA279" s="66"/>
      <c r="AB279" s="66"/>
      <c r="AC279" s="13"/>
      <c r="AD279" s="66"/>
      <c r="AE279" s="13"/>
      <c r="AF279" s="13"/>
      <c r="AG279" s="13"/>
      <c r="AH279" s="13"/>
      <c r="AI279" s="13"/>
      <c r="AJ279" s="13"/>
      <c r="AK279" s="13"/>
      <c r="AL279" s="13"/>
      <c r="AM279" s="116"/>
      <c r="AN279" s="13"/>
      <c r="AO279" s="13"/>
    </row>
    <row r="280" spans="9:41">
      <c r="I280" s="325"/>
      <c r="J280" s="66"/>
      <c r="K280" s="116"/>
      <c r="L280" s="116"/>
      <c r="M280" s="116"/>
      <c r="N280" s="13"/>
      <c r="O280" s="13"/>
      <c r="P280" s="13"/>
      <c r="Q280" s="116"/>
      <c r="R280" s="13"/>
      <c r="S280" s="13"/>
      <c r="T280" s="13"/>
      <c r="U280" s="13"/>
      <c r="V280" s="13"/>
      <c r="W280" s="13"/>
      <c r="X280" s="13"/>
      <c r="Y280" s="66"/>
      <c r="Z280" s="66"/>
      <c r="AA280" s="66"/>
      <c r="AB280" s="66"/>
      <c r="AC280" s="13"/>
      <c r="AD280" s="66"/>
      <c r="AE280" s="13"/>
      <c r="AF280" s="13"/>
      <c r="AG280" s="13"/>
      <c r="AH280" s="13"/>
      <c r="AI280" s="13"/>
      <c r="AJ280" s="13"/>
      <c r="AK280" s="13"/>
      <c r="AL280" s="13"/>
      <c r="AM280" s="116"/>
      <c r="AN280" s="13"/>
      <c r="AO280" s="13"/>
    </row>
    <row r="281" spans="9:41">
      <c r="I281" s="325"/>
      <c r="J281" s="66"/>
      <c r="K281" s="116"/>
      <c r="L281" s="116"/>
      <c r="M281" s="116"/>
      <c r="N281" s="13"/>
      <c r="O281" s="13"/>
      <c r="P281" s="13"/>
      <c r="Q281" s="116"/>
      <c r="R281" s="13"/>
      <c r="S281" s="13"/>
      <c r="T281" s="13"/>
      <c r="U281" s="13"/>
      <c r="V281" s="13"/>
      <c r="W281" s="13"/>
      <c r="X281" s="13"/>
      <c r="Y281" s="66"/>
      <c r="Z281" s="66"/>
      <c r="AA281" s="66"/>
      <c r="AB281" s="66"/>
      <c r="AC281" s="13"/>
      <c r="AD281" s="66"/>
      <c r="AE281" s="13"/>
      <c r="AF281" s="13"/>
      <c r="AG281" s="13"/>
      <c r="AH281" s="13"/>
      <c r="AI281" s="13"/>
      <c r="AJ281" s="13"/>
      <c r="AK281" s="13"/>
      <c r="AL281" s="13"/>
      <c r="AM281" s="116"/>
      <c r="AN281" s="13"/>
      <c r="AO281" s="13"/>
    </row>
    <row r="282" spans="9:41">
      <c r="I282" s="325"/>
      <c r="J282" s="66"/>
      <c r="K282" s="116"/>
      <c r="L282" s="116"/>
      <c r="M282" s="116"/>
      <c r="N282" s="13"/>
      <c r="O282" s="13"/>
      <c r="P282" s="13"/>
      <c r="Q282" s="116"/>
      <c r="R282" s="13"/>
      <c r="S282" s="13"/>
      <c r="T282" s="13"/>
      <c r="U282" s="13"/>
      <c r="V282" s="13"/>
      <c r="W282" s="13"/>
      <c r="X282" s="13"/>
      <c r="Y282" s="66"/>
      <c r="Z282" s="66"/>
      <c r="AA282" s="66"/>
      <c r="AB282" s="66"/>
      <c r="AC282" s="13"/>
      <c r="AD282" s="66"/>
      <c r="AE282" s="13"/>
      <c r="AF282" s="13"/>
      <c r="AG282" s="13"/>
      <c r="AH282" s="13"/>
      <c r="AI282" s="13"/>
      <c r="AJ282" s="13"/>
      <c r="AK282" s="13"/>
      <c r="AL282" s="13"/>
      <c r="AM282" s="116"/>
      <c r="AN282" s="13"/>
      <c r="AO282" s="13"/>
    </row>
    <row r="283" spans="9:41">
      <c r="I283" s="325"/>
      <c r="J283" s="66"/>
      <c r="K283" s="116"/>
      <c r="L283" s="116"/>
      <c r="M283" s="116"/>
      <c r="N283" s="13"/>
      <c r="O283" s="13"/>
      <c r="P283" s="13"/>
      <c r="Q283" s="116"/>
      <c r="R283" s="13"/>
      <c r="S283" s="13"/>
      <c r="T283" s="13"/>
      <c r="U283" s="13"/>
      <c r="V283" s="13"/>
      <c r="W283" s="13"/>
      <c r="X283" s="13"/>
      <c r="Y283" s="66"/>
      <c r="Z283" s="66"/>
      <c r="AA283" s="66"/>
      <c r="AB283" s="66"/>
      <c r="AC283" s="13"/>
      <c r="AD283" s="66"/>
      <c r="AE283" s="13"/>
      <c r="AF283" s="13"/>
      <c r="AG283" s="13"/>
      <c r="AH283" s="13"/>
      <c r="AI283" s="13"/>
      <c r="AJ283" s="13"/>
      <c r="AK283" s="13"/>
      <c r="AL283" s="13"/>
      <c r="AM283" s="116"/>
      <c r="AN283" s="13"/>
      <c r="AO283" s="13"/>
    </row>
    <row r="284" spans="9:41">
      <c r="I284" s="325"/>
      <c r="J284" s="66"/>
      <c r="K284" s="116"/>
      <c r="L284" s="116"/>
      <c r="M284" s="116"/>
      <c r="N284" s="13"/>
      <c r="O284" s="13"/>
      <c r="P284" s="13"/>
      <c r="Q284" s="116"/>
      <c r="R284" s="13"/>
      <c r="S284" s="13"/>
      <c r="T284" s="13"/>
      <c r="U284" s="13"/>
      <c r="V284" s="13"/>
      <c r="W284" s="13"/>
      <c r="X284" s="13"/>
      <c r="Y284" s="66"/>
      <c r="Z284" s="66"/>
      <c r="AA284" s="66"/>
      <c r="AB284" s="66"/>
      <c r="AC284" s="13"/>
      <c r="AD284" s="66"/>
      <c r="AE284" s="13"/>
      <c r="AF284" s="13"/>
      <c r="AG284" s="13"/>
      <c r="AH284" s="13"/>
      <c r="AI284" s="13"/>
      <c r="AJ284" s="13"/>
      <c r="AK284" s="13"/>
      <c r="AL284" s="13"/>
      <c r="AM284" s="116"/>
      <c r="AN284" s="13"/>
      <c r="AO284" s="13"/>
    </row>
    <row r="285" spans="9:41">
      <c r="I285" s="325"/>
      <c r="J285" s="66"/>
      <c r="K285" s="116"/>
      <c r="L285" s="116"/>
      <c r="M285" s="116"/>
      <c r="N285" s="13"/>
      <c r="O285" s="13"/>
      <c r="P285" s="13"/>
      <c r="Q285" s="116"/>
      <c r="R285" s="13"/>
      <c r="S285" s="13"/>
      <c r="T285" s="13"/>
      <c r="U285" s="13"/>
      <c r="V285" s="13"/>
      <c r="W285" s="13"/>
      <c r="X285" s="13"/>
      <c r="Y285" s="66"/>
      <c r="Z285" s="66"/>
      <c r="AA285" s="66"/>
      <c r="AB285" s="66"/>
      <c r="AC285" s="13"/>
      <c r="AD285" s="66"/>
      <c r="AE285" s="13"/>
      <c r="AF285" s="13"/>
      <c r="AG285" s="13"/>
      <c r="AH285" s="13"/>
      <c r="AI285" s="13"/>
      <c r="AJ285" s="13"/>
      <c r="AK285" s="13"/>
      <c r="AL285" s="13"/>
      <c r="AM285" s="116"/>
      <c r="AN285" s="13"/>
      <c r="AO285" s="13"/>
    </row>
    <row r="286" spans="9:41">
      <c r="I286" s="325"/>
      <c r="J286" s="66"/>
      <c r="K286" s="116"/>
      <c r="L286" s="116"/>
      <c r="M286" s="116"/>
      <c r="N286" s="13"/>
      <c r="O286" s="13"/>
      <c r="P286" s="13"/>
      <c r="Q286" s="116"/>
      <c r="R286" s="13"/>
      <c r="S286" s="13"/>
      <c r="T286" s="13"/>
      <c r="U286" s="13"/>
      <c r="V286" s="13"/>
      <c r="W286" s="13"/>
      <c r="X286" s="13"/>
      <c r="Y286" s="66"/>
      <c r="Z286" s="66"/>
      <c r="AA286" s="66"/>
      <c r="AB286" s="66"/>
      <c r="AC286" s="13"/>
      <c r="AD286" s="66"/>
      <c r="AE286" s="13"/>
      <c r="AF286" s="13"/>
      <c r="AG286" s="13"/>
      <c r="AH286" s="13"/>
      <c r="AI286" s="13"/>
      <c r="AJ286" s="13"/>
      <c r="AK286" s="13"/>
      <c r="AL286" s="13"/>
      <c r="AM286" s="116"/>
      <c r="AN286" s="13"/>
      <c r="AO286" s="13"/>
    </row>
    <row r="287" spans="9:41">
      <c r="I287" s="325"/>
      <c r="J287" s="66"/>
      <c r="K287" s="116"/>
      <c r="L287" s="116"/>
      <c r="M287" s="116"/>
      <c r="N287" s="13"/>
      <c r="O287" s="13"/>
      <c r="P287" s="13"/>
      <c r="Q287" s="116"/>
      <c r="R287" s="13"/>
      <c r="S287" s="13"/>
      <c r="T287" s="13"/>
      <c r="U287" s="13"/>
      <c r="V287" s="13"/>
      <c r="W287" s="13"/>
      <c r="X287" s="13"/>
      <c r="Y287" s="66"/>
      <c r="Z287" s="66"/>
      <c r="AA287" s="66"/>
      <c r="AB287" s="66"/>
      <c r="AC287" s="13"/>
      <c r="AD287" s="66"/>
      <c r="AE287" s="13"/>
      <c r="AF287" s="13"/>
      <c r="AG287" s="13"/>
      <c r="AH287" s="13"/>
      <c r="AI287" s="13"/>
      <c r="AJ287" s="13"/>
      <c r="AK287" s="13"/>
      <c r="AL287" s="13"/>
      <c r="AM287" s="116"/>
      <c r="AN287" s="13"/>
      <c r="AO287" s="13"/>
    </row>
    <row r="288" spans="9:41">
      <c r="I288" s="325"/>
      <c r="J288" s="66"/>
      <c r="K288" s="116"/>
      <c r="L288" s="116"/>
      <c r="M288" s="116"/>
      <c r="N288" s="13"/>
      <c r="O288" s="13"/>
      <c r="P288" s="13"/>
      <c r="Q288" s="116"/>
      <c r="R288" s="13"/>
      <c r="S288" s="13"/>
      <c r="T288" s="13"/>
      <c r="U288" s="13"/>
      <c r="V288" s="13"/>
      <c r="W288" s="13"/>
      <c r="X288" s="13"/>
      <c r="Y288" s="66"/>
      <c r="Z288" s="66"/>
      <c r="AA288" s="66"/>
      <c r="AB288" s="66"/>
      <c r="AC288" s="13"/>
      <c r="AD288" s="66"/>
      <c r="AE288" s="13"/>
      <c r="AF288" s="13"/>
      <c r="AG288" s="13"/>
      <c r="AH288" s="13"/>
      <c r="AI288" s="13"/>
      <c r="AJ288" s="13"/>
      <c r="AK288" s="13"/>
      <c r="AL288" s="13"/>
      <c r="AM288" s="116"/>
      <c r="AN288" s="13"/>
      <c r="AO288" s="13"/>
    </row>
    <row r="289" spans="1:41">
      <c r="I289" s="325"/>
      <c r="J289" s="66"/>
      <c r="K289" s="116"/>
      <c r="L289" s="116"/>
      <c r="M289" s="116"/>
      <c r="N289" s="13"/>
      <c r="O289" s="13"/>
      <c r="P289" s="13"/>
      <c r="Q289" s="116"/>
      <c r="R289" s="13"/>
      <c r="S289" s="13"/>
      <c r="T289" s="13"/>
      <c r="U289" s="13"/>
      <c r="V289" s="13"/>
      <c r="W289" s="13"/>
      <c r="X289" s="13"/>
      <c r="Y289" s="66"/>
      <c r="Z289" s="66"/>
      <c r="AA289" s="66"/>
      <c r="AB289" s="66"/>
      <c r="AC289" s="13"/>
      <c r="AD289" s="66"/>
      <c r="AE289" s="13"/>
      <c r="AF289" s="13"/>
      <c r="AG289" s="13"/>
      <c r="AH289" s="13"/>
      <c r="AI289" s="13"/>
      <c r="AJ289" s="13"/>
      <c r="AK289" s="13"/>
      <c r="AL289" s="13"/>
      <c r="AM289" s="116"/>
      <c r="AN289" s="13"/>
      <c r="AO289" s="13"/>
    </row>
    <row r="290" spans="1:41">
      <c r="I290" s="325"/>
      <c r="J290" s="66"/>
      <c r="K290" s="116"/>
      <c r="L290" s="116"/>
      <c r="M290" s="116"/>
      <c r="N290" s="13"/>
      <c r="O290" s="13"/>
      <c r="P290" s="13"/>
      <c r="Q290" s="116"/>
      <c r="R290" s="13"/>
      <c r="S290" s="13"/>
      <c r="T290" s="13"/>
      <c r="U290" s="13"/>
      <c r="V290" s="13"/>
      <c r="W290" s="13"/>
      <c r="X290" s="13"/>
      <c r="Y290" s="66"/>
      <c r="Z290" s="66"/>
      <c r="AA290" s="66"/>
      <c r="AB290" s="66"/>
      <c r="AC290" s="13"/>
      <c r="AD290" s="66"/>
      <c r="AE290" s="13"/>
      <c r="AF290" s="13"/>
      <c r="AG290" s="13"/>
      <c r="AH290" s="13"/>
      <c r="AI290" s="13"/>
      <c r="AJ290" s="13"/>
      <c r="AK290" s="13"/>
      <c r="AL290" s="13"/>
      <c r="AM290" s="116"/>
      <c r="AN290" s="13"/>
      <c r="AO290" s="13"/>
    </row>
    <row r="291" spans="1:41">
      <c r="I291" s="325"/>
      <c r="J291" s="66"/>
      <c r="K291" s="116"/>
      <c r="L291" s="116"/>
      <c r="M291" s="116"/>
      <c r="N291" s="13"/>
      <c r="O291" s="13"/>
      <c r="P291" s="13"/>
      <c r="Q291" s="116"/>
      <c r="R291" s="13"/>
      <c r="S291" s="13"/>
      <c r="T291" s="13"/>
      <c r="U291" s="13"/>
      <c r="V291" s="13"/>
      <c r="W291" s="13"/>
      <c r="X291" s="13"/>
      <c r="Y291" s="66"/>
      <c r="Z291" s="66"/>
      <c r="AA291" s="66"/>
      <c r="AB291" s="66"/>
      <c r="AC291" s="13"/>
      <c r="AD291" s="66"/>
      <c r="AE291" s="13"/>
      <c r="AF291" s="13"/>
      <c r="AG291" s="13"/>
      <c r="AH291" s="13"/>
      <c r="AI291" s="13"/>
      <c r="AJ291" s="13"/>
      <c r="AK291" s="13"/>
      <c r="AL291" s="13"/>
      <c r="AM291" s="116"/>
      <c r="AN291" s="13"/>
      <c r="AO291" s="13"/>
    </row>
    <row r="292" spans="1:41">
      <c r="I292" s="325"/>
      <c r="J292" s="66"/>
      <c r="K292" s="116"/>
      <c r="L292" s="116"/>
      <c r="M292" s="116"/>
      <c r="N292" s="13"/>
      <c r="O292" s="13"/>
      <c r="P292" s="13"/>
      <c r="Q292" s="116"/>
      <c r="R292" s="13"/>
      <c r="S292" s="13"/>
      <c r="T292" s="13"/>
      <c r="U292" s="13"/>
      <c r="V292" s="13"/>
      <c r="W292" s="13"/>
      <c r="X292" s="13"/>
      <c r="Y292" s="66"/>
      <c r="Z292" s="66"/>
      <c r="AA292" s="66"/>
      <c r="AB292" s="66"/>
      <c r="AC292" s="13"/>
      <c r="AD292" s="66"/>
      <c r="AE292" s="13"/>
      <c r="AF292" s="13"/>
      <c r="AG292" s="13"/>
      <c r="AH292" s="13"/>
      <c r="AI292" s="13"/>
      <c r="AJ292" s="13"/>
      <c r="AK292" s="13"/>
      <c r="AL292" s="13"/>
      <c r="AM292" s="116"/>
      <c r="AN292" s="13"/>
      <c r="AO292" s="13"/>
    </row>
    <row r="293" spans="1:41">
      <c r="I293" s="325"/>
      <c r="J293" s="66"/>
      <c r="K293" s="116"/>
      <c r="L293" s="116"/>
      <c r="M293" s="116"/>
      <c r="N293" s="13"/>
      <c r="O293" s="13"/>
      <c r="P293" s="13"/>
      <c r="Q293" s="116"/>
      <c r="R293" s="13"/>
      <c r="S293" s="13"/>
      <c r="T293" s="13"/>
      <c r="U293" s="13"/>
      <c r="V293" s="13"/>
      <c r="W293" s="13"/>
      <c r="X293" s="13"/>
      <c r="Y293" s="66"/>
      <c r="Z293" s="66"/>
      <c r="AA293" s="66"/>
      <c r="AB293" s="66"/>
      <c r="AC293" s="13"/>
      <c r="AD293" s="66"/>
      <c r="AE293" s="13"/>
      <c r="AF293" s="13"/>
      <c r="AG293" s="13"/>
      <c r="AH293" s="13"/>
      <c r="AI293" s="13"/>
      <c r="AJ293" s="13"/>
      <c r="AK293" s="13"/>
      <c r="AL293" s="13"/>
      <c r="AM293" s="116"/>
      <c r="AN293" s="13"/>
      <c r="AO293" s="13"/>
    </row>
    <row r="294" spans="1:41">
      <c r="I294" s="325"/>
      <c r="J294" s="66"/>
      <c r="K294" s="116"/>
      <c r="L294" s="116"/>
      <c r="M294" s="116"/>
      <c r="N294" s="13"/>
      <c r="O294" s="13"/>
      <c r="P294" s="13"/>
      <c r="Q294" s="116"/>
      <c r="R294" s="13"/>
      <c r="S294" s="13"/>
      <c r="T294" s="13"/>
      <c r="U294" s="13"/>
      <c r="V294" s="13"/>
      <c r="W294" s="13"/>
      <c r="X294" s="13"/>
      <c r="Y294" s="66"/>
      <c r="Z294" s="66"/>
      <c r="AA294" s="66"/>
      <c r="AB294" s="66"/>
      <c r="AC294" s="13"/>
      <c r="AD294" s="66"/>
      <c r="AE294" s="13"/>
      <c r="AF294" s="13"/>
      <c r="AG294" s="13"/>
      <c r="AH294" s="13"/>
      <c r="AI294" s="13"/>
      <c r="AJ294" s="13"/>
      <c r="AK294" s="13"/>
      <c r="AL294" s="13"/>
      <c r="AM294" s="116"/>
      <c r="AN294" s="13"/>
      <c r="AO294" s="13"/>
    </row>
    <row r="295" spans="1:41">
      <c r="I295" s="325"/>
      <c r="J295" s="66"/>
      <c r="K295" s="116"/>
      <c r="L295" s="116"/>
      <c r="M295" s="116"/>
      <c r="N295" s="13"/>
      <c r="O295" s="13"/>
      <c r="P295" s="13"/>
      <c r="Q295" s="116"/>
      <c r="R295" s="13"/>
      <c r="S295" s="13"/>
      <c r="T295" s="13"/>
      <c r="U295" s="13"/>
      <c r="V295" s="13"/>
      <c r="W295" s="13"/>
      <c r="X295" s="13"/>
      <c r="Y295" s="66"/>
      <c r="Z295" s="66"/>
      <c r="AA295" s="66"/>
      <c r="AB295" s="66"/>
      <c r="AC295" s="13"/>
      <c r="AD295" s="66"/>
      <c r="AE295" s="13"/>
      <c r="AF295" s="13"/>
      <c r="AG295" s="13"/>
      <c r="AH295" s="13"/>
      <c r="AI295" s="13"/>
      <c r="AJ295" s="13"/>
      <c r="AK295" s="13"/>
      <c r="AL295" s="13"/>
      <c r="AM295" s="116"/>
      <c r="AN295" s="13"/>
      <c r="AO295" s="13"/>
    </row>
    <row r="296" spans="1:41">
      <c r="I296" s="325"/>
      <c r="J296" s="66"/>
      <c r="K296" s="116"/>
      <c r="L296" s="116"/>
      <c r="M296" s="116"/>
      <c r="N296" s="13"/>
      <c r="O296" s="13"/>
      <c r="P296" s="13"/>
      <c r="Q296" s="116"/>
      <c r="R296" s="13"/>
      <c r="S296" s="13"/>
      <c r="T296" s="13"/>
      <c r="U296" s="13"/>
      <c r="V296" s="13"/>
      <c r="W296" s="13"/>
      <c r="X296" s="13"/>
      <c r="Y296" s="66"/>
      <c r="Z296" s="66"/>
      <c r="AA296" s="66"/>
      <c r="AB296" s="66"/>
      <c r="AC296" s="13"/>
      <c r="AD296" s="66"/>
      <c r="AE296" s="13"/>
      <c r="AF296" s="13"/>
      <c r="AG296" s="13"/>
      <c r="AH296" s="13"/>
      <c r="AI296" s="13"/>
      <c r="AJ296" s="13"/>
      <c r="AK296" s="13"/>
      <c r="AL296" s="13"/>
      <c r="AM296" s="116"/>
      <c r="AN296" s="13"/>
      <c r="AO296" s="13"/>
    </row>
    <row r="297" spans="1:41">
      <c r="I297" s="325"/>
      <c r="J297" s="66"/>
      <c r="K297" s="116"/>
      <c r="L297" s="116"/>
      <c r="M297" s="116"/>
      <c r="N297" s="13"/>
      <c r="O297" s="13"/>
      <c r="P297" s="13"/>
      <c r="Q297" s="116"/>
      <c r="R297" s="13"/>
      <c r="S297" s="13"/>
      <c r="T297" s="13"/>
      <c r="U297" s="13"/>
      <c r="V297" s="13"/>
      <c r="W297" s="13"/>
      <c r="X297" s="13"/>
      <c r="Y297" s="66"/>
      <c r="Z297" s="66"/>
      <c r="AA297" s="66"/>
      <c r="AB297" s="66"/>
      <c r="AC297" s="13"/>
      <c r="AD297" s="66"/>
      <c r="AE297" s="13"/>
      <c r="AF297" s="13"/>
      <c r="AG297" s="13"/>
      <c r="AH297" s="13"/>
      <c r="AI297" s="13"/>
      <c r="AJ297" s="13"/>
      <c r="AK297" s="13"/>
      <c r="AL297" s="13"/>
      <c r="AM297" s="116"/>
      <c r="AN297" s="13"/>
      <c r="AO297" s="13"/>
    </row>
    <row r="298" spans="1:41">
      <c r="I298" s="325"/>
      <c r="J298" s="66"/>
      <c r="K298" s="116"/>
      <c r="L298" s="116"/>
      <c r="M298" s="116"/>
      <c r="N298" s="13"/>
      <c r="O298" s="13"/>
      <c r="P298" s="13"/>
      <c r="Q298" s="116"/>
      <c r="R298" s="13"/>
      <c r="S298" s="13"/>
      <c r="T298" s="13"/>
      <c r="U298" s="13"/>
      <c r="V298" s="13"/>
      <c r="W298" s="13"/>
      <c r="X298" s="13"/>
      <c r="Y298" s="66"/>
      <c r="Z298" s="66"/>
      <c r="AA298" s="66"/>
      <c r="AB298" s="66"/>
      <c r="AC298" s="13"/>
      <c r="AD298" s="66"/>
      <c r="AE298" s="13"/>
      <c r="AF298" s="13"/>
      <c r="AG298" s="13"/>
      <c r="AH298" s="13"/>
      <c r="AI298" s="13"/>
      <c r="AJ298" s="13"/>
      <c r="AK298" s="13"/>
      <c r="AL298" s="13"/>
      <c r="AM298" s="116"/>
      <c r="AN298" s="13"/>
      <c r="AO298" s="13"/>
    </row>
    <row r="299" spans="1:41">
      <c r="I299" s="325"/>
      <c r="J299" s="66"/>
      <c r="K299" s="116"/>
      <c r="L299" s="116"/>
      <c r="M299" s="116"/>
      <c r="N299" s="13"/>
      <c r="O299" s="13"/>
      <c r="P299" s="13"/>
      <c r="Q299" s="116"/>
      <c r="R299" s="13"/>
      <c r="S299" s="13"/>
      <c r="T299" s="13"/>
      <c r="U299" s="13"/>
      <c r="V299" s="13"/>
      <c r="W299" s="13"/>
      <c r="X299" s="13"/>
      <c r="Y299" s="66"/>
      <c r="Z299" s="66"/>
      <c r="AA299" s="66"/>
      <c r="AB299" s="66"/>
      <c r="AC299" s="13"/>
      <c r="AD299" s="66"/>
      <c r="AE299" s="13"/>
      <c r="AF299" s="13"/>
      <c r="AG299" s="13"/>
      <c r="AH299" s="13"/>
      <c r="AI299" s="13"/>
      <c r="AJ299" s="13"/>
      <c r="AK299" s="13"/>
      <c r="AL299" s="13"/>
      <c r="AM299" s="116"/>
      <c r="AN299" s="13"/>
      <c r="AO299" s="13"/>
    </row>
    <row r="300" spans="1:41">
      <c r="I300" s="325"/>
      <c r="J300" s="66"/>
      <c r="K300" s="116"/>
      <c r="L300" s="116"/>
      <c r="M300" s="116"/>
      <c r="N300" s="13"/>
      <c r="O300" s="13"/>
      <c r="P300" s="13"/>
      <c r="Q300" s="116"/>
      <c r="R300" s="13"/>
      <c r="S300" s="13"/>
      <c r="T300" s="13"/>
      <c r="U300" s="13"/>
      <c r="V300" s="13"/>
      <c r="W300" s="13"/>
      <c r="X300" s="13"/>
      <c r="Y300" s="66"/>
      <c r="Z300" s="66"/>
      <c r="AA300" s="66"/>
      <c r="AB300" s="66"/>
      <c r="AC300" s="13"/>
      <c r="AD300" s="66"/>
      <c r="AE300" s="13"/>
      <c r="AF300" s="13"/>
      <c r="AG300" s="13"/>
      <c r="AH300" s="13"/>
      <c r="AI300" s="13"/>
      <c r="AJ300" s="13"/>
      <c r="AK300" s="13"/>
      <c r="AL300" s="13"/>
      <c r="AM300" s="116"/>
      <c r="AN300" s="13"/>
      <c r="AO300" s="13"/>
    </row>
    <row r="301" spans="1:41">
      <c r="I301" s="325"/>
      <c r="J301" s="66"/>
      <c r="K301" s="116"/>
      <c r="L301" s="116"/>
      <c r="M301" s="116"/>
      <c r="N301" s="13"/>
      <c r="O301" s="13"/>
      <c r="P301" s="13"/>
      <c r="Q301" s="116"/>
      <c r="R301" s="13"/>
      <c r="S301" s="13"/>
      <c r="T301" s="13"/>
      <c r="U301" s="13"/>
      <c r="V301" s="13"/>
      <c r="W301" s="13"/>
      <c r="X301" s="13"/>
      <c r="Y301" s="66"/>
      <c r="Z301" s="66"/>
      <c r="AA301" s="66"/>
      <c r="AB301" s="66"/>
      <c r="AC301" s="13"/>
      <c r="AD301" s="66"/>
      <c r="AE301" s="13"/>
      <c r="AF301" s="13"/>
      <c r="AG301" s="13"/>
      <c r="AH301" s="13"/>
      <c r="AI301" s="13"/>
      <c r="AJ301" s="13"/>
      <c r="AK301" s="13"/>
      <c r="AL301" s="13"/>
      <c r="AM301" s="116"/>
      <c r="AN301" s="13"/>
      <c r="AO301" s="13"/>
    </row>
    <row r="302" spans="1:41">
      <c r="I302" s="325"/>
      <c r="J302" s="66"/>
      <c r="K302" s="116"/>
      <c r="L302" s="116"/>
      <c r="M302" s="116"/>
      <c r="N302" s="13"/>
      <c r="O302" s="13"/>
      <c r="P302" s="13"/>
      <c r="Q302" s="116"/>
      <c r="R302" s="13"/>
      <c r="S302" s="13"/>
      <c r="T302" s="13"/>
      <c r="U302" s="13"/>
      <c r="V302" s="13"/>
      <c r="W302" s="13"/>
      <c r="X302" s="13"/>
      <c r="Y302" s="66"/>
      <c r="Z302" s="66"/>
      <c r="AA302" s="66"/>
      <c r="AB302" s="66"/>
      <c r="AC302" s="13"/>
      <c r="AD302" s="66"/>
      <c r="AE302" s="13"/>
      <c r="AF302" s="13"/>
      <c r="AG302" s="13"/>
      <c r="AH302" s="13"/>
      <c r="AI302" s="13"/>
      <c r="AJ302" s="13"/>
      <c r="AK302" s="13"/>
      <c r="AL302" s="13"/>
      <c r="AM302" s="116"/>
      <c r="AN302" s="13"/>
      <c r="AO302" s="13"/>
    </row>
    <row r="303" spans="1:41">
      <c r="I303" s="325"/>
      <c r="J303" s="66"/>
      <c r="K303" s="116"/>
      <c r="L303" s="116"/>
      <c r="M303" s="116"/>
      <c r="N303" s="13"/>
      <c r="O303" s="13"/>
      <c r="P303" s="13"/>
      <c r="Q303" s="116"/>
      <c r="R303" s="13"/>
      <c r="S303" s="13"/>
      <c r="T303" s="13"/>
      <c r="U303" s="13"/>
      <c r="V303" s="13"/>
      <c r="W303" s="13"/>
      <c r="X303" s="13"/>
      <c r="Y303" s="66"/>
      <c r="Z303" s="66"/>
      <c r="AA303" s="66"/>
      <c r="AB303" s="66"/>
      <c r="AC303" s="13"/>
      <c r="AD303" s="66"/>
      <c r="AE303" s="13"/>
      <c r="AF303" s="13"/>
      <c r="AG303" s="13"/>
      <c r="AH303" s="13"/>
      <c r="AI303" s="13"/>
      <c r="AJ303" s="13"/>
      <c r="AK303" s="13"/>
      <c r="AL303" s="13"/>
      <c r="AM303" s="116"/>
      <c r="AN303" s="13"/>
      <c r="AO303" s="13"/>
    </row>
    <row r="304" spans="1:41">
      <c r="A304" s="30"/>
      <c r="B304" s="30"/>
      <c r="C304" s="30"/>
      <c r="E304" s="322"/>
      <c r="F304" s="30"/>
      <c r="G304" s="30"/>
      <c r="H304" s="30"/>
      <c r="I304" s="322"/>
      <c r="J304" s="67"/>
      <c r="K304" s="117"/>
      <c r="L304" s="117"/>
      <c r="M304" s="117"/>
      <c r="N304" s="30"/>
      <c r="O304" s="30"/>
      <c r="P304" s="13"/>
      <c r="Q304" s="117"/>
      <c r="R304" s="13"/>
      <c r="S304" s="13"/>
      <c r="T304" s="13"/>
      <c r="U304" s="13"/>
      <c r="V304" s="13"/>
      <c r="W304" s="13"/>
      <c r="X304" s="13"/>
      <c r="Y304" s="66"/>
      <c r="Z304" s="66"/>
      <c r="AA304" s="66"/>
      <c r="AB304" s="66"/>
      <c r="AC304" s="30"/>
      <c r="AD304" s="66"/>
      <c r="AE304" s="13"/>
      <c r="AF304" s="13"/>
      <c r="AG304" s="13"/>
      <c r="AH304" s="13"/>
      <c r="AI304" s="13"/>
      <c r="AJ304" s="13"/>
      <c r="AK304" s="13"/>
      <c r="AL304" s="13"/>
      <c r="AM304" s="116"/>
      <c r="AN304" s="13"/>
      <c r="AO304" s="13"/>
    </row>
    <row r="305" spans="1:41">
      <c r="A305" s="32"/>
      <c r="B305" s="32"/>
      <c r="C305" s="32"/>
      <c r="D305" s="30"/>
      <c r="E305" s="323"/>
      <c r="F305" s="32"/>
      <c r="G305" s="32"/>
      <c r="H305" s="32"/>
      <c r="I305" s="323"/>
      <c r="J305" s="68"/>
      <c r="K305" s="118"/>
      <c r="L305" s="118"/>
      <c r="M305" s="118"/>
      <c r="N305" s="32"/>
      <c r="O305" s="32"/>
      <c r="P305" s="13"/>
      <c r="Q305" s="118"/>
      <c r="R305" s="13"/>
      <c r="S305" s="13"/>
      <c r="T305" s="13"/>
      <c r="U305" s="13"/>
      <c r="V305" s="13"/>
      <c r="W305" s="13"/>
      <c r="X305" s="13"/>
      <c r="Y305" s="66"/>
      <c r="Z305" s="66"/>
      <c r="AA305" s="66"/>
      <c r="AB305" s="66"/>
      <c r="AC305" s="32"/>
      <c r="AD305" s="66"/>
      <c r="AE305" s="13"/>
      <c r="AF305" s="13"/>
      <c r="AG305" s="13"/>
      <c r="AH305" s="13"/>
      <c r="AI305" s="13"/>
      <c r="AJ305" s="13"/>
      <c r="AK305" s="13"/>
      <c r="AL305" s="13"/>
      <c r="AM305" s="116"/>
      <c r="AN305" s="13"/>
      <c r="AO305" s="13"/>
    </row>
    <row r="306" spans="1:41">
      <c r="A306" s="32"/>
      <c r="B306" s="32"/>
      <c r="C306" s="32"/>
      <c r="D306" s="32"/>
      <c r="E306" s="323"/>
      <c r="F306" s="32"/>
      <c r="G306" s="32"/>
      <c r="H306" s="32"/>
      <c r="I306" s="323"/>
      <c r="J306" s="68"/>
      <c r="K306" s="118"/>
      <c r="L306" s="118"/>
      <c r="M306" s="118"/>
      <c r="N306" s="32"/>
      <c r="O306" s="32"/>
      <c r="P306" s="30"/>
      <c r="Q306" s="118"/>
      <c r="R306" s="30"/>
      <c r="S306" s="30"/>
      <c r="T306" s="30"/>
      <c r="U306" s="30"/>
      <c r="V306" s="30"/>
      <c r="W306" s="13"/>
      <c r="X306" s="13"/>
      <c r="Y306" s="66"/>
      <c r="Z306" s="66"/>
      <c r="AA306" s="66"/>
      <c r="AB306" s="66"/>
      <c r="AC306" s="32"/>
      <c r="AD306" s="66"/>
      <c r="AE306" s="13"/>
      <c r="AF306" s="13"/>
      <c r="AG306" s="13"/>
      <c r="AH306" s="13"/>
      <c r="AI306" s="13"/>
      <c r="AJ306" s="13"/>
      <c r="AK306" s="13"/>
      <c r="AL306" s="13"/>
      <c r="AM306" s="116"/>
      <c r="AN306" s="13"/>
      <c r="AO306" s="13"/>
    </row>
    <row r="307" spans="1:41">
      <c r="A307" s="32"/>
      <c r="B307" s="32"/>
      <c r="C307" s="32"/>
      <c r="D307" s="32"/>
      <c r="E307" s="323"/>
      <c r="F307" s="32"/>
      <c r="G307" s="32"/>
      <c r="H307" s="32"/>
      <c r="I307" s="323"/>
      <c r="J307" s="68"/>
      <c r="K307" s="118"/>
      <c r="L307" s="118"/>
      <c r="M307" s="118"/>
      <c r="N307" s="32"/>
      <c r="O307" s="32"/>
      <c r="P307" s="32"/>
      <c r="Q307" s="118"/>
      <c r="R307" s="32"/>
      <c r="S307" s="32"/>
      <c r="T307" s="32"/>
      <c r="U307" s="32"/>
      <c r="V307" s="32"/>
      <c r="W307" s="30"/>
      <c r="X307" s="30"/>
      <c r="Y307" s="67"/>
      <c r="Z307" s="67"/>
      <c r="AA307" s="67"/>
      <c r="AB307" s="67"/>
      <c r="AC307" s="32"/>
      <c r="AD307" s="67"/>
      <c r="AG307" s="30"/>
      <c r="AH307" s="30"/>
      <c r="AN307" s="30"/>
    </row>
    <row r="308" spans="1:41">
      <c r="A308" s="32"/>
      <c r="B308" s="32"/>
      <c r="C308" s="32"/>
      <c r="D308" s="32"/>
      <c r="E308" s="323"/>
      <c r="F308" s="32"/>
      <c r="G308" s="32"/>
      <c r="H308" s="32"/>
      <c r="I308" s="323"/>
      <c r="J308" s="68"/>
      <c r="K308" s="118"/>
      <c r="L308" s="118"/>
      <c r="M308" s="118"/>
      <c r="N308" s="32"/>
      <c r="O308" s="32"/>
      <c r="P308" s="32"/>
      <c r="Q308" s="118"/>
      <c r="R308" s="32"/>
      <c r="S308" s="32"/>
      <c r="T308" s="32"/>
      <c r="U308" s="32"/>
      <c r="V308" s="32"/>
      <c r="W308" s="32"/>
      <c r="X308" s="32"/>
      <c r="Y308" s="68"/>
      <c r="Z308" s="68"/>
      <c r="AA308" s="68"/>
      <c r="AB308" s="68"/>
      <c r="AC308" s="32"/>
      <c r="AD308" s="68"/>
      <c r="AG308" s="32"/>
      <c r="AH308" s="32"/>
      <c r="AN308" s="32"/>
    </row>
    <row r="309" spans="1:41">
      <c r="A309" s="32"/>
      <c r="B309" s="32"/>
      <c r="C309" s="32"/>
      <c r="D309" s="32"/>
      <c r="E309" s="323"/>
      <c r="F309" s="32"/>
      <c r="G309" s="32"/>
      <c r="H309" s="32"/>
      <c r="I309" s="323"/>
      <c r="J309" s="68"/>
      <c r="K309" s="118"/>
      <c r="L309" s="118"/>
      <c r="M309" s="118"/>
      <c r="N309" s="32"/>
      <c r="O309" s="32"/>
      <c r="P309" s="32"/>
      <c r="Q309" s="118"/>
      <c r="R309" s="32"/>
      <c r="S309" s="32"/>
      <c r="T309" s="32"/>
      <c r="U309" s="32"/>
      <c r="V309" s="32"/>
      <c r="W309" s="32"/>
      <c r="X309" s="32"/>
      <c r="Y309" s="68"/>
      <c r="Z309" s="68"/>
      <c r="AA309" s="68"/>
      <c r="AB309" s="68"/>
      <c r="AC309" s="32"/>
      <c r="AD309" s="68"/>
      <c r="AG309" s="32"/>
      <c r="AH309" s="32"/>
      <c r="AN309" s="32"/>
    </row>
    <row r="310" spans="1:41">
      <c r="A310" s="32"/>
      <c r="B310" s="32"/>
      <c r="C310" s="32"/>
      <c r="D310" s="32"/>
      <c r="E310" s="323"/>
      <c r="F310" s="32"/>
      <c r="G310" s="32"/>
      <c r="H310" s="32"/>
      <c r="I310" s="323"/>
      <c r="J310" s="68"/>
      <c r="K310" s="118"/>
      <c r="L310" s="118"/>
      <c r="M310" s="118"/>
      <c r="N310" s="32"/>
      <c r="O310" s="32"/>
      <c r="P310" s="32"/>
      <c r="Q310" s="118"/>
      <c r="R310" s="32"/>
      <c r="S310" s="32"/>
      <c r="T310" s="32"/>
      <c r="U310" s="32"/>
      <c r="V310" s="32"/>
      <c r="W310" s="32"/>
      <c r="X310" s="32"/>
      <c r="Y310" s="68"/>
      <c r="Z310" s="68"/>
      <c r="AA310" s="68"/>
      <c r="AB310" s="68"/>
      <c r="AC310" s="32"/>
      <c r="AD310" s="68"/>
      <c r="AG310" s="32"/>
      <c r="AH310" s="32"/>
      <c r="AN310" s="32"/>
    </row>
    <row r="311" spans="1:41">
      <c r="A311" s="32"/>
      <c r="B311" s="32"/>
      <c r="C311" s="32"/>
      <c r="D311" s="32"/>
      <c r="E311" s="323"/>
      <c r="F311" s="32"/>
      <c r="G311" s="32"/>
      <c r="H311" s="32"/>
      <c r="I311" s="323"/>
      <c r="J311" s="68"/>
      <c r="K311" s="118"/>
      <c r="L311" s="118"/>
      <c r="M311" s="118"/>
      <c r="N311" s="32"/>
      <c r="O311" s="32"/>
      <c r="P311" s="32"/>
      <c r="Q311" s="118"/>
      <c r="R311" s="32"/>
      <c r="S311" s="32"/>
      <c r="T311" s="32"/>
      <c r="U311" s="32"/>
      <c r="V311" s="32"/>
      <c r="W311" s="32"/>
      <c r="X311" s="32"/>
      <c r="Y311" s="68"/>
      <c r="Z311" s="68"/>
      <c r="AA311" s="68"/>
      <c r="AB311" s="68"/>
      <c r="AC311" s="32"/>
      <c r="AD311" s="68"/>
      <c r="AG311" s="32"/>
      <c r="AH311" s="32"/>
      <c r="AN311" s="32"/>
    </row>
    <row r="312" spans="1:41">
      <c r="A312" s="32"/>
      <c r="B312" s="32"/>
      <c r="C312" s="32"/>
      <c r="D312" s="32"/>
      <c r="E312" s="323"/>
      <c r="F312" s="32"/>
      <c r="G312" s="32"/>
      <c r="H312" s="32"/>
      <c r="I312" s="323"/>
      <c r="J312" s="68"/>
      <c r="K312" s="118"/>
      <c r="L312" s="118"/>
      <c r="M312" s="118"/>
      <c r="N312" s="32"/>
      <c r="O312" s="32"/>
      <c r="P312" s="32"/>
      <c r="Q312" s="118"/>
      <c r="R312" s="32"/>
      <c r="S312" s="32"/>
      <c r="T312" s="32"/>
      <c r="U312" s="32"/>
      <c r="V312" s="32"/>
      <c r="W312" s="32"/>
      <c r="X312" s="32"/>
      <c r="Y312" s="68"/>
      <c r="Z312" s="68"/>
      <c r="AA312" s="68"/>
      <c r="AB312" s="68"/>
      <c r="AC312" s="32"/>
      <c r="AD312" s="68"/>
      <c r="AG312" s="32"/>
      <c r="AH312" s="32"/>
      <c r="AN312" s="32"/>
    </row>
    <row r="313" spans="1:41">
      <c r="A313" s="32"/>
      <c r="B313" s="32"/>
      <c r="C313" s="32"/>
      <c r="D313" s="32"/>
      <c r="E313" s="323"/>
      <c r="F313" s="32"/>
      <c r="G313" s="32"/>
      <c r="H313" s="32"/>
      <c r="I313" s="323"/>
      <c r="J313" s="68"/>
      <c r="K313" s="118"/>
      <c r="L313" s="118"/>
      <c r="M313" s="118"/>
      <c r="N313" s="32"/>
      <c r="O313" s="32"/>
      <c r="P313" s="32"/>
      <c r="Q313" s="118"/>
      <c r="R313" s="32"/>
      <c r="S313" s="32"/>
      <c r="T313" s="32"/>
      <c r="U313" s="32"/>
      <c r="V313" s="32"/>
      <c r="W313" s="32"/>
      <c r="X313" s="32"/>
      <c r="Y313" s="68"/>
      <c r="Z313" s="68"/>
      <c r="AA313" s="68"/>
      <c r="AB313" s="68"/>
      <c r="AC313" s="32"/>
      <c r="AD313" s="68"/>
      <c r="AG313" s="32"/>
      <c r="AH313" s="32"/>
      <c r="AN313" s="32"/>
    </row>
    <row r="314" spans="1:41">
      <c r="A314" s="32"/>
      <c r="B314" s="32"/>
      <c r="C314" s="32"/>
      <c r="D314" s="32"/>
      <c r="E314" s="323"/>
      <c r="F314" s="32"/>
      <c r="G314" s="32"/>
      <c r="H314" s="32"/>
      <c r="I314" s="323"/>
      <c r="J314" s="68"/>
      <c r="K314" s="118"/>
      <c r="L314" s="118"/>
      <c r="M314" s="118"/>
      <c r="N314" s="32"/>
      <c r="O314" s="32"/>
      <c r="P314" s="32"/>
      <c r="Q314" s="118"/>
      <c r="R314" s="32"/>
      <c r="S314" s="32"/>
      <c r="T314" s="32"/>
      <c r="U314" s="32"/>
      <c r="V314" s="32"/>
      <c r="W314" s="32"/>
      <c r="X314" s="32"/>
      <c r="Y314" s="68"/>
      <c r="Z314" s="68"/>
      <c r="AA314" s="68"/>
      <c r="AB314" s="68"/>
      <c r="AC314" s="32"/>
      <c r="AD314" s="68"/>
      <c r="AG314" s="32"/>
      <c r="AH314" s="32"/>
      <c r="AN314" s="32"/>
    </row>
    <row r="315" spans="1:41">
      <c r="A315" s="32"/>
      <c r="B315" s="32"/>
      <c r="C315" s="32"/>
      <c r="D315" s="32"/>
      <c r="E315" s="323"/>
      <c r="F315" s="32"/>
      <c r="G315" s="32"/>
      <c r="H315" s="32"/>
      <c r="I315" s="323"/>
      <c r="J315" s="68"/>
      <c r="K315" s="118"/>
      <c r="L315" s="118"/>
      <c r="M315" s="118"/>
      <c r="N315" s="32"/>
      <c r="O315" s="32"/>
      <c r="P315" s="32"/>
      <c r="Q315" s="118"/>
      <c r="R315" s="32"/>
      <c r="S315" s="32"/>
      <c r="T315" s="32"/>
      <c r="U315" s="32"/>
      <c r="V315" s="32"/>
      <c r="W315" s="32"/>
      <c r="X315" s="32"/>
      <c r="Y315" s="68"/>
      <c r="Z315" s="68"/>
      <c r="AA315" s="68"/>
      <c r="AB315" s="68"/>
      <c r="AC315" s="32"/>
      <c r="AD315" s="68"/>
      <c r="AG315" s="32"/>
      <c r="AH315" s="32"/>
      <c r="AN315" s="32"/>
    </row>
    <row r="316" spans="1:41">
      <c r="A316" s="32"/>
      <c r="B316" s="32"/>
      <c r="C316" s="32"/>
      <c r="D316" s="32"/>
      <c r="E316" s="323"/>
      <c r="F316" s="32"/>
      <c r="G316" s="32"/>
      <c r="H316" s="32"/>
      <c r="I316" s="323"/>
      <c r="J316" s="68"/>
      <c r="K316" s="118"/>
      <c r="L316" s="118"/>
      <c r="M316" s="118"/>
      <c r="N316" s="32"/>
      <c r="O316" s="32"/>
      <c r="P316" s="32"/>
      <c r="Q316" s="118"/>
      <c r="R316" s="32"/>
      <c r="S316" s="32"/>
      <c r="T316" s="32"/>
      <c r="U316" s="32"/>
      <c r="V316" s="32"/>
      <c r="W316" s="32"/>
      <c r="X316" s="32"/>
      <c r="Y316" s="68"/>
      <c r="Z316" s="68"/>
      <c r="AA316" s="68"/>
      <c r="AB316" s="68"/>
      <c r="AC316" s="32"/>
      <c r="AD316" s="68"/>
      <c r="AG316" s="32"/>
      <c r="AH316" s="32"/>
      <c r="AN316" s="32"/>
    </row>
    <row r="317" spans="1:41">
      <c r="A317" s="32"/>
      <c r="B317" s="32"/>
      <c r="C317" s="32"/>
      <c r="D317" s="32"/>
      <c r="E317" s="323"/>
      <c r="F317" s="32"/>
      <c r="G317" s="32"/>
      <c r="H317" s="32"/>
      <c r="I317" s="323"/>
      <c r="J317" s="68"/>
      <c r="K317" s="118"/>
      <c r="L317" s="118"/>
      <c r="M317" s="118"/>
      <c r="N317" s="32"/>
      <c r="O317" s="32"/>
      <c r="P317" s="32"/>
      <c r="Q317" s="118"/>
      <c r="R317" s="32"/>
      <c r="S317" s="32"/>
      <c r="T317" s="32"/>
      <c r="U317" s="32"/>
      <c r="V317" s="32"/>
      <c r="W317" s="32"/>
      <c r="X317" s="32"/>
      <c r="Y317" s="68"/>
      <c r="Z317" s="68"/>
      <c r="AA317" s="68"/>
      <c r="AB317" s="68"/>
      <c r="AC317" s="32"/>
      <c r="AD317" s="68"/>
      <c r="AG317" s="32"/>
      <c r="AH317" s="32"/>
      <c r="AN317" s="32"/>
    </row>
    <row r="318" spans="1:41">
      <c r="A318" s="32"/>
      <c r="B318" s="32"/>
      <c r="C318" s="32"/>
      <c r="D318" s="32"/>
      <c r="E318" s="323"/>
      <c r="F318" s="32"/>
      <c r="G318" s="32"/>
      <c r="H318" s="32"/>
      <c r="I318" s="323"/>
      <c r="J318" s="68"/>
      <c r="K318" s="118"/>
      <c r="L318" s="118"/>
      <c r="M318" s="118"/>
      <c r="N318" s="32"/>
      <c r="O318" s="32"/>
      <c r="P318" s="32"/>
      <c r="Q318" s="118"/>
      <c r="R318" s="32"/>
      <c r="S318" s="32"/>
      <c r="T318" s="32"/>
      <c r="U318" s="32"/>
      <c r="V318" s="32"/>
      <c r="W318" s="32"/>
      <c r="X318" s="32"/>
      <c r="Y318" s="68"/>
      <c r="Z318" s="68"/>
      <c r="AA318" s="68"/>
      <c r="AB318" s="68"/>
      <c r="AC318" s="32"/>
      <c r="AD318" s="68"/>
      <c r="AG318" s="32"/>
      <c r="AH318" s="32"/>
      <c r="AN318" s="32"/>
    </row>
    <row r="319" spans="1:41">
      <c r="A319" s="32"/>
      <c r="B319" s="32"/>
      <c r="C319" s="32"/>
      <c r="D319" s="32"/>
      <c r="E319" s="323"/>
      <c r="F319" s="32"/>
      <c r="G319" s="32"/>
      <c r="H319" s="32"/>
      <c r="I319" s="323"/>
      <c r="J319" s="68"/>
      <c r="K319" s="118"/>
      <c r="L319" s="118"/>
      <c r="M319" s="118"/>
      <c r="N319" s="32"/>
      <c r="O319" s="32"/>
      <c r="P319" s="32"/>
      <c r="Q319" s="118"/>
      <c r="R319" s="32"/>
      <c r="S319" s="32"/>
      <c r="T319" s="32"/>
      <c r="U319" s="32"/>
      <c r="V319" s="32"/>
      <c r="W319" s="32"/>
      <c r="X319" s="32"/>
      <c r="Y319" s="68"/>
      <c r="Z319" s="68"/>
      <c r="AA319" s="68"/>
      <c r="AB319" s="68"/>
      <c r="AC319" s="32"/>
      <c r="AD319" s="68"/>
      <c r="AG319" s="32"/>
      <c r="AH319" s="32"/>
      <c r="AN319" s="32"/>
    </row>
    <row r="320" spans="1:41">
      <c r="A320" s="32"/>
      <c r="B320" s="32"/>
      <c r="C320" s="32"/>
      <c r="D320" s="32"/>
      <c r="E320" s="323"/>
      <c r="F320" s="32"/>
      <c r="G320" s="32"/>
      <c r="H320" s="32"/>
      <c r="I320" s="323"/>
      <c r="J320" s="68"/>
      <c r="K320" s="118"/>
      <c r="L320" s="118"/>
      <c r="M320" s="118"/>
      <c r="N320" s="32"/>
      <c r="O320" s="32"/>
      <c r="P320" s="32"/>
      <c r="Q320" s="118"/>
      <c r="R320" s="32"/>
      <c r="S320" s="32"/>
      <c r="T320" s="32"/>
      <c r="U320" s="32"/>
      <c r="V320" s="32"/>
      <c r="W320" s="32"/>
      <c r="X320" s="32"/>
      <c r="Y320" s="68"/>
      <c r="Z320" s="68"/>
      <c r="AA320" s="68"/>
      <c r="AB320" s="68"/>
      <c r="AC320" s="32"/>
      <c r="AD320" s="68"/>
      <c r="AG320" s="32"/>
      <c r="AH320" s="32"/>
      <c r="AN320" s="32"/>
    </row>
    <row r="321" spans="1:40">
      <c r="A321" s="32"/>
      <c r="B321" s="32"/>
      <c r="C321" s="32"/>
      <c r="D321" s="32"/>
      <c r="E321" s="323"/>
      <c r="F321" s="32"/>
      <c r="G321" s="32"/>
      <c r="H321" s="32"/>
      <c r="I321" s="323"/>
      <c r="J321" s="68"/>
      <c r="K321" s="118"/>
      <c r="L321" s="118"/>
      <c r="M321" s="118"/>
      <c r="N321" s="32"/>
      <c r="O321" s="32"/>
      <c r="P321" s="32"/>
      <c r="Q321" s="118"/>
      <c r="R321" s="32"/>
      <c r="S321" s="32"/>
      <c r="T321" s="32"/>
      <c r="U321" s="32"/>
      <c r="V321" s="32"/>
      <c r="W321" s="32"/>
      <c r="X321" s="32"/>
      <c r="Y321" s="68"/>
      <c r="Z321" s="68"/>
      <c r="AA321" s="68"/>
      <c r="AB321" s="68"/>
      <c r="AC321" s="32"/>
      <c r="AD321" s="68"/>
      <c r="AG321" s="32"/>
      <c r="AH321" s="32"/>
      <c r="AN321" s="32"/>
    </row>
    <row r="322" spans="1:40">
      <c r="A322" s="32"/>
      <c r="B322" s="32"/>
      <c r="C322" s="32"/>
      <c r="D322" s="32"/>
      <c r="E322" s="323"/>
      <c r="F322" s="32"/>
      <c r="G322" s="32"/>
      <c r="H322" s="32"/>
      <c r="I322" s="323"/>
      <c r="J322" s="68"/>
      <c r="K322" s="118"/>
      <c r="L322" s="118"/>
      <c r="M322" s="118"/>
      <c r="N322" s="32"/>
      <c r="O322" s="32"/>
      <c r="P322" s="32"/>
      <c r="Q322" s="118"/>
      <c r="R322" s="32"/>
      <c r="S322" s="32"/>
      <c r="T322" s="32"/>
      <c r="U322" s="32"/>
      <c r="V322" s="32"/>
      <c r="W322" s="32"/>
      <c r="X322" s="32"/>
      <c r="Y322" s="68"/>
      <c r="Z322" s="68"/>
      <c r="AA322" s="68"/>
      <c r="AB322" s="68"/>
      <c r="AC322" s="32"/>
      <c r="AD322" s="68"/>
      <c r="AG322" s="32"/>
      <c r="AH322" s="32"/>
      <c r="AN322" s="32"/>
    </row>
    <row r="323" spans="1:40">
      <c r="A323" s="32"/>
      <c r="B323" s="32"/>
      <c r="C323" s="32"/>
      <c r="D323" s="32"/>
      <c r="E323" s="323"/>
      <c r="F323" s="32"/>
      <c r="G323" s="32"/>
      <c r="H323" s="32"/>
      <c r="I323" s="323"/>
      <c r="J323" s="68"/>
      <c r="K323" s="118"/>
      <c r="L323" s="118"/>
      <c r="M323" s="118"/>
      <c r="N323" s="32"/>
      <c r="O323" s="32"/>
      <c r="P323" s="32"/>
      <c r="Q323" s="118"/>
      <c r="R323" s="32"/>
      <c r="S323" s="32"/>
      <c r="T323" s="32"/>
      <c r="U323" s="32"/>
      <c r="V323" s="32"/>
      <c r="W323" s="32"/>
      <c r="X323" s="32"/>
      <c r="Y323" s="68"/>
      <c r="Z323" s="68"/>
      <c r="AA323" s="68"/>
      <c r="AB323" s="68"/>
      <c r="AC323" s="32"/>
      <c r="AD323" s="68"/>
      <c r="AG323" s="32"/>
      <c r="AH323" s="32"/>
      <c r="AN323" s="32"/>
    </row>
    <row r="324" spans="1:40">
      <c r="A324" s="32"/>
      <c r="B324" s="32"/>
      <c r="C324" s="32"/>
      <c r="D324" s="32"/>
      <c r="E324" s="323"/>
      <c r="F324" s="32"/>
      <c r="G324" s="32"/>
      <c r="H324" s="32"/>
      <c r="I324" s="323"/>
      <c r="J324" s="68"/>
      <c r="K324" s="118"/>
      <c r="L324" s="118"/>
      <c r="M324" s="118"/>
      <c r="N324" s="32"/>
      <c r="O324" s="32"/>
      <c r="P324" s="32"/>
      <c r="Q324" s="118"/>
      <c r="R324" s="32"/>
      <c r="S324" s="32"/>
      <c r="T324" s="32"/>
      <c r="U324" s="32"/>
      <c r="V324" s="32"/>
      <c r="W324" s="32"/>
      <c r="X324" s="32"/>
      <c r="Y324" s="68"/>
      <c r="Z324" s="68"/>
      <c r="AA324" s="68"/>
      <c r="AB324" s="68"/>
      <c r="AC324" s="32"/>
      <c r="AD324" s="68"/>
      <c r="AG324" s="32"/>
      <c r="AH324" s="32"/>
      <c r="AN324" s="32"/>
    </row>
    <row r="325" spans="1:40">
      <c r="A325" s="32"/>
      <c r="B325" s="32"/>
      <c r="C325" s="32"/>
      <c r="D325" s="32"/>
      <c r="E325" s="323"/>
      <c r="F325" s="32"/>
      <c r="G325" s="32"/>
      <c r="H325" s="32"/>
      <c r="I325" s="323"/>
      <c r="J325" s="68"/>
      <c r="K325" s="118"/>
      <c r="L325" s="118"/>
      <c r="M325" s="118"/>
      <c r="N325" s="32"/>
      <c r="O325" s="32"/>
      <c r="P325" s="32"/>
      <c r="Q325" s="118"/>
      <c r="R325" s="32"/>
      <c r="S325" s="32"/>
      <c r="T325" s="32"/>
      <c r="U325" s="32"/>
      <c r="V325" s="32"/>
      <c r="W325" s="32"/>
      <c r="X325" s="32"/>
      <c r="Y325" s="68"/>
      <c r="Z325" s="68"/>
      <c r="AA325" s="68"/>
      <c r="AB325" s="68"/>
      <c r="AC325" s="32"/>
      <c r="AD325" s="68"/>
      <c r="AG325" s="32"/>
      <c r="AH325" s="32"/>
      <c r="AN325" s="32"/>
    </row>
    <row r="326" spans="1:40">
      <c r="A326" s="32"/>
      <c r="B326" s="32"/>
      <c r="C326" s="32"/>
      <c r="D326" s="32"/>
      <c r="E326" s="323"/>
      <c r="F326" s="32"/>
      <c r="G326" s="32"/>
      <c r="H326" s="32"/>
      <c r="I326" s="323"/>
      <c r="J326" s="68"/>
      <c r="K326" s="118"/>
      <c r="L326" s="118"/>
      <c r="M326" s="118"/>
      <c r="N326" s="32"/>
      <c r="O326" s="32"/>
      <c r="P326" s="32"/>
      <c r="Q326" s="118"/>
      <c r="R326" s="32"/>
      <c r="S326" s="32"/>
      <c r="T326" s="32"/>
      <c r="U326" s="32"/>
      <c r="V326" s="32"/>
      <c r="W326" s="32"/>
      <c r="X326" s="32"/>
      <c r="Y326" s="68"/>
      <c r="Z326" s="68"/>
      <c r="AA326" s="68"/>
      <c r="AB326" s="68"/>
      <c r="AC326" s="32"/>
      <c r="AD326" s="68"/>
      <c r="AG326" s="32"/>
      <c r="AH326" s="32"/>
      <c r="AN326" s="32"/>
    </row>
    <row r="327" spans="1:40">
      <c r="A327" s="32"/>
      <c r="B327" s="32"/>
      <c r="C327" s="32"/>
      <c r="D327" s="32"/>
      <c r="E327" s="323"/>
      <c r="F327" s="32"/>
      <c r="G327" s="32"/>
      <c r="H327" s="32"/>
      <c r="I327" s="323"/>
      <c r="J327" s="68"/>
      <c r="K327" s="118"/>
      <c r="L327" s="118"/>
      <c r="M327" s="118"/>
      <c r="N327" s="32"/>
      <c r="O327" s="32"/>
      <c r="P327" s="32"/>
      <c r="Q327" s="118"/>
      <c r="R327" s="32"/>
      <c r="S327" s="32"/>
      <c r="T327" s="32"/>
      <c r="U327" s="32"/>
      <c r="V327" s="32"/>
      <c r="W327" s="32"/>
      <c r="X327" s="32"/>
      <c r="Y327" s="68"/>
      <c r="Z327" s="68"/>
      <c r="AA327" s="68"/>
      <c r="AB327" s="68"/>
      <c r="AC327" s="32"/>
      <c r="AD327" s="68"/>
      <c r="AG327" s="32"/>
      <c r="AH327" s="32"/>
      <c r="AN327" s="32"/>
    </row>
    <row r="328" spans="1:40">
      <c r="A328" s="32"/>
      <c r="B328" s="32"/>
      <c r="C328" s="32"/>
      <c r="D328" s="32"/>
      <c r="E328" s="323"/>
      <c r="F328" s="32"/>
      <c r="G328" s="32"/>
      <c r="H328" s="32"/>
      <c r="I328" s="323"/>
      <c r="J328" s="68"/>
      <c r="K328" s="118"/>
      <c r="L328" s="118"/>
      <c r="M328" s="118"/>
      <c r="N328" s="32"/>
      <c r="O328" s="32"/>
      <c r="P328" s="32"/>
      <c r="Q328" s="118"/>
      <c r="R328" s="32"/>
      <c r="S328" s="32"/>
      <c r="T328" s="32"/>
      <c r="U328" s="32"/>
      <c r="V328" s="32"/>
      <c r="W328" s="32"/>
      <c r="X328" s="32"/>
      <c r="Y328" s="68"/>
      <c r="Z328" s="68"/>
      <c r="AA328" s="68"/>
      <c r="AB328" s="68"/>
      <c r="AC328" s="32"/>
      <c r="AD328" s="68"/>
      <c r="AG328" s="32"/>
      <c r="AH328" s="32"/>
      <c r="AN328" s="32"/>
    </row>
    <row r="329" spans="1:40">
      <c r="A329" s="32"/>
      <c r="B329" s="32"/>
      <c r="C329" s="32"/>
      <c r="D329" s="32"/>
      <c r="E329" s="323"/>
      <c r="F329" s="32"/>
      <c r="G329" s="32"/>
      <c r="H329" s="32"/>
      <c r="I329" s="323"/>
      <c r="J329" s="68"/>
      <c r="K329" s="118"/>
      <c r="L329" s="118"/>
      <c r="M329" s="118"/>
      <c r="N329" s="32"/>
      <c r="O329" s="32"/>
      <c r="P329" s="32"/>
      <c r="Q329" s="118"/>
      <c r="R329" s="32"/>
      <c r="S329" s="32"/>
      <c r="T329" s="32"/>
      <c r="U329" s="32"/>
      <c r="V329" s="32"/>
      <c r="W329" s="32"/>
      <c r="X329" s="32"/>
      <c r="Y329" s="68"/>
      <c r="Z329" s="68"/>
      <c r="AA329" s="68"/>
      <c r="AB329" s="68"/>
      <c r="AC329" s="32"/>
      <c r="AD329" s="68"/>
      <c r="AG329" s="32"/>
      <c r="AH329" s="32"/>
      <c r="AN329" s="32"/>
    </row>
    <row r="330" spans="1:40">
      <c r="A330" s="32"/>
      <c r="B330" s="32"/>
      <c r="C330" s="32"/>
      <c r="D330" s="32"/>
      <c r="E330" s="323"/>
      <c r="F330" s="32"/>
      <c r="G330" s="32"/>
      <c r="H330" s="32"/>
      <c r="I330" s="323"/>
      <c r="J330" s="68"/>
      <c r="K330" s="118"/>
      <c r="L330" s="118"/>
      <c r="M330" s="118"/>
      <c r="N330" s="32"/>
      <c r="O330" s="32"/>
      <c r="P330" s="32"/>
      <c r="Q330" s="118"/>
      <c r="R330" s="32"/>
      <c r="S330" s="32"/>
      <c r="T330" s="32"/>
      <c r="U330" s="32"/>
      <c r="V330" s="32"/>
      <c r="W330" s="32"/>
      <c r="X330" s="32"/>
      <c r="Y330" s="68"/>
      <c r="Z330" s="68"/>
      <c r="AA330" s="68"/>
      <c r="AB330" s="68"/>
      <c r="AC330" s="32"/>
      <c r="AD330" s="68"/>
      <c r="AG330" s="32"/>
      <c r="AH330" s="32"/>
      <c r="AN330" s="32"/>
    </row>
    <row r="331" spans="1:40">
      <c r="A331" s="32"/>
      <c r="B331" s="32"/>
      <c r="C331" s="32"/>
      <c r="D331" s="32"/>
      <c r="E331" s="323"/>
      <c r="F331" s="32"/>
      <c r="G331" s="32"/>
      <c r="H331" s="32"/>
      <c r="I331" s="323"/>
      <c r="J331" s="68"/>
      <c r="K331" s="118"/>
      <c r="L331" s="118"/>
      <c r="M331" s="118"/>
      <c r="N331" s="32"/>
      <c r="O331" s="32"/>
      <c r="P331" s="32"/>
      <c r="Q331" s="118"/>
      <c r="R331" s="32"/>
      <c r="S331" s="32"/>
      <c r="T331" s="32"/>
      <c r="U331" s="32"/>
      <c r="V331" s="32"/>
      <c r="W331" s="32"/>
      <c r="X331" s="32"/>
      <c r="Y331" s="68"/>
      <c r="Z331" s="68"/>
      <c r="AA331" s="68"/>
      <c r="AB331" s="68"/>
      <c r="AC331" s="32"/>
      <c r="AD331" s="68"/>
      <c r="AG331" s="32"/>
      <c r="AH331" s="32"/>
      <c r="AN331" s="32"/>
    </row>
    <row r="332" spans="1:40">
      <c r="A332" s="32"/>
      <c r="B332" s="32"/>
      <c r="C332" s="32"/>
      <c r="D332" s="32"/>
      <c r="E332" s="323"/>
      <c r="F332" s="32"/>
      <c r="G332" s="32"/>
      <c r="H332" s="32"/>
      <c r="I332" s="323"/>
      <c r="J332" s="68"/>
      <c r="K332" s="118"/>
      <c r="L332" s="118"/>
      <c r="M332" s="118"/>
      <c r="N332" s="32"/>
      <c r="O332" s="32"/>
      <c r="P332" s="32"/>
      <c r="Q332" s="118"/>
      <c r="R332" s="32"/>
      <c r="S332" s="32"/>
      <c r="T332" s="32"/>
      <c r="U332" s="32"/>
      <c r="V332" s="32"/>
      <c r="W332" s="32"/>
      <c r="X332" s="32"/>
      <c r="Y332" s="68"/>
      <c r="Z332" s="68"/>
      <c r="AA332" s="68"/>
      <c r="AB332" s="68"/>
      <c r="AC332" s="32"/>
      <c r="AD332" s="68"/>
      <c r="AG332" s="32"/>
      <c r="AH332" s="32"/>
      <c r="AN332" s="32"/>
    </row>
    <row r="333" spans="1:40">
      <c r="A333" s="32"/>
      <c r="B333" s="32"/>
      <c r="C333" s="32"/>
      <c r="D333" s="32"/>
      <c r="E333" s="323"/>
      <c r="F333" s="32"/>
      <c r="G333" s="32"/>
      <c r="H333" s="32"/>
      <c r="I333" s="323"/>
      <c r="J333" s="68"/>
      <c r="K333" s="118"/>
      <c r="L333" s="118"/>
      <c r="M333" s="118"/>
      <c r="N333" s="32"/>
      <c r="O333" s="32"/>
      <c r="P333" s="32"/>
      <c r="Q333" s="118"/>
      <c r="R333" s="32"/>
      <c r="S333" s="32"/>
      <c r="T333" s="32"/>
      <c r="U333" s="32"/>
      <c r="V333" s="32"/>
      <c r="W333" s="32"/>
      <c r="X333" s="32"/>
      <c r="Y333" s="68"/>
      <c r="Z333" s="68"/>
      <c r="AA333" s="68"/>
      <c r="AB333" s="68"/>
      <c r="AC333" s="32"/>
      <c r="AD333" s="68"/>
      <c r="AG333" s="32"/>
      <c r="AH333" s="32"/>
      <c r="AN333" s="32"/>
    </row>
    <row r="334" spans="1:40">
      <c r="A334" s="32"/>
      <c r="B334" s="32"/>
      <c r="C334" s="32"/>
      <c r="D334" s="32"/>
      <c r="E334" s="323"/>
      <c r="F334" s="32"/>
      <c r="G334" s="32"/>
      <c r="H334" s="32"/>
      <c r="I334" s="323"/>
      <c r="J334" s="68"/>
      <c r="K334" s="118"/>
      <c r="L334" s="118"/>
      <c r="M334" s="118"/>
      <c r="N334" s="32"/>
      <c r="O334" s="32"/>
      <c r="P334" s="32"/>
      <c r="Q334" s="118"/>
      <c r="R334" s="32"/>
      <c r="S334" s="32"/>
      <c r="T334" s="32"/>
      <c r="U334" s="32"/>
      <c r="V334" s="32"/>
      <c r="W334" s="32"/>
      <c r="X334" s="32"/>
      <c r="Y334" s="68"/>
      <c r="Z334" s="68"/>
      <c r="AA334" s="68"/>
      <c r="AB334" s="68"/>
      <c r="AC334" s="32"/>
      <c r="AD334" s="68"/>
      <c r="AG334" s="32"/>
      <c r="AH334" s="32"/>
      <c r="AN334" s="32"/>
    </row>
    <row r="335" spans="1:40">
      <c r="A335" s="32"/>
      <c r="B335" s="32"/>
      <c r="C335" s="32"/>
      <c r="D335" s="32"/>
      <c r="E335" s="323"/>
      <c r="F335" s="32"/>
      <c r="G335" s="32"/>
      <c r="H335" s="32"/>
      <c r="I335" s="323"/>
      <c r="J335" s="68"/>
      <c r="K335" s="118"/>
      <c r="L335" s="118"/>
      <c r="M335" s="118"/>
      <c r="N335" s="32"/>
      <c r="O335" s="32"/>
      <c r="P335" s="32"/>
      <c r="Q335" s="118"/>
      <c r="R335" s="32"/>
      <c r="S335" s="32"/>
      <c r="T335" s="32"/>
      <c r="U335" s="32"/>
      <c r="V335" s="32"/>
      <c r="W335" s="32"/>
      <c r="X335" s="32"/>
      <c r="Y335" s="68"/>
      <c r="Z335" s="68"/>
      <c r="AA335" s="68"/>
      <c r="AB335" s="68"/>
      <c r="AC335" s="32"/>
      <c r="AD335" s="68"/>
      <c r="AG335" s="32"/>
      <c r="AH335" s="32"/>
      <c r="AN335" s="32"/>
    </row>
    <row r="336" spans="1:40">
      <c r="A336" s="32"/>
      <c r="B336" s="32"/>
      <c r="C336" s="32"/>
      <c r="D336" s="32"/>
      <c r="E336" s="323"/>
      <c r="F336" s="32"/>
      <c r="G336" s="32"/>
      <c r="H336" s="32"/>
      <c r="I336" s="323"/>
      <c r="J336" s="68"/>
      <c r="K336" s="118"/>
      <c r="L336" s="118"/>
      <c r="M336" s="118"/>
      <c r="N336" s="32"/>
      <c r="O336" s="32"/>
      <c r="P336" s="32"/>
      <c r="Q336" s="118"/>
      <c r="R336" s="32"/>
      <c r="S336" s="32"/>
      <c r="T336" s="32"/>
      <c r="U336" s="32"/>
      <c r="V336" s="32"/>
      <c r="W336" s="32"/>
      <c r="X336" s="32"/>
      <c r="Y336" s="68"/>
      <c r="Z336" s="68"/>
      <c r="AA336" s="68"/>
      <c r="AB336" s="68"/>
      <c r="AC336" s="32"/>
      <c r="AD336" s="68"/>
      <c r="AG336" s="32"/>
      <c r="AH336" s="32"/>
      <c r="AN336" s="32"/>
    </row>
    <row r="337" spans="1:40">
      <c r="A337" s="32"/>
      <c r="B337" s="32"/>
      <c r="C337" s="32"/>
      <c r="D337" s="32"/>
      <c r="E337" s="323"/>
      <c r="F337" s="32"/>
      <c r="G337" s="32"/>
      <c r="H337" s="32"/>
      <c r="I337" s="323"/>
      <c r="J337" s="68"/>
      <c r="K337" s="118"/>
      <c r="L337" s="118"/>
      <c r="M337" s="118"/>
      <c r="N337" s="32"/>
      <c r="O337" s="32"/>
      <c r="P337" s="32"/>
      <c r="Q337" s="118"/>
      <c r="R337" s="32"/>
      <c r="S337" s="32"/>
      <c r="T337" s="32"/>
      <c r="U337" s="32"/>
      <c r="V337" s="32"/>
      <c r="W337" s="32"/>
      <c r="X337" s="32"/>
      <c r="Y337" s="68"/>
      <c r="Z337" s="68"/>
      <c r="AA337" s="68"/>
      <c r="AB337" s="68"/>
      <c r="AC337" s="32"/>
      <c r="AD337" s="68"/>
      <c r="AG337" s="32"/>
      <c r="AH337" s="32"/>
      <c r="AN337" s="32"/>
    </row>
    <row r="338" spans="1:40">
      <c r="A338" s="32"/>
      <c r="B338" s="32"/>
      <c r="C338" s="32"/>
      <c r="D338" s="32"/>
      <c r="E338" s="323"/>
      <c r="F338" s="32"/>
      <c r="G338" s="32"/>
      <c r="H338" s="32"/>
      <c r="I338" s="323"/>
      <c r="J338" s="68"/>
      <c r="K338" s="118"/>
      <c r="L338" s="118"/>
      <c r="M338" s="118"/>
      <c r="N338" s="32"/>
      <c r="O338" s="32"/>
      <c r="P338" s="32"/>
      <c r="Q338" s="118"/>
      <c r="R338" s="32"/>
      <c r="S338" s="32"/>
      <c r="T338" s="32"/>
      <c r="U338" s="32"/>
      <c r="V338" s="32"/>
      <c r="W338" s="32"/>
      <c r="X338" s="32"/>
      <c r="Y338" s="68"/>
      <c r="Z338" s="68"/>
      <c r="AA338" s="68"/>
      <c r="AB338" s="68"/>
      <c r="AC338" s="32"/>
      <c r="AD338" s="68"/>
      <c r="AG338" s="32"/>
      <c r="AH338" s="32"/>
      <c r="AN338" s="32"/>
    </row>
    <row r="339" spans="1:40">
      <c r="D339" s="32"/>
      <c r="P339" s="32"/>
      <c r="R339" s="32"/>
      <c r="S339" s="32"/>
      <c r="T339" s="32"/>
      <c r="U339" s="32"/>
      <c r="V339" s="32"/>
      <c r="W339" s="32"/>
      <c r="X339" s="32"/>
      <c r="Y339" s="68"/>
      <c r="Z339" s="68"/>
      <c r="AA339" s="68"/>
      <c r="AB339" s="68"/>
      <c r="AD339" s="68"/>
      <c r="AG339" s="32"/>
      <c r="AH339" s="32"/>
      <c r="AN339" s="32"/>
    </row>
    <row r="340" spans="1:40">
      <c r="P340" s="32"/>
      <c r="R340" s="32"/>
      <c r="S340" s="32"/>
      <c r="T340" s="32"/>
      <c r="U340" s="32"/>
      <c r="V340" s="32"/>
      <c r="W340" s="32"/>
      <c r="X340" s="32"/>
      <c r="Y340" s="68"/>
      <c r="Z340" s="68"/>
      <c r="AA340" s="68"/>
      <c r="AB340" s="68"/>
      <c r="AD340" s="68"/>
      <c r="AG340" s="32"/>
      <c r="AH340" s="32"/>
      <c r="AN340" s="32"/>
    </row>
    <row r="341" spans="1:40">
      <c r="P341" s="32"/>
      <c r="R341" s="32"/>
      <c r="S341" s="32"/>
      <c r="T341" s="32"/>
      <c r="U341" s="32"/>
      <c r="V341" s="32"/>
      <c r="W341" s="32"/>
      <c r="X341" s="32"/>
      <c r="Y341" s="68"/>
      <c r="Z341" s="68"/>
      <c r="AA341" s="68"/>
      <c r="AB341" s="68"/>
      <c r="AD341" s="68"/>
      <c r="AG341" s="32"/>
      <c r="AH341" s="32"/>
      <c r="AN341" s="32"/>
    </row>
    <row r="342" spans="1:40">
      <c r="P342" s="32"/>
      <c r="R342" s="32"/>
      <c r="S342" s="32"/>
      <c r="T342" s="32"/>
      <c r="U342" s="32"/>
      <c r="V342" s="32"/>
      <c r="W342" s="32"/>
      <c r="X342" s="32"/>
      <c r="Y342" s="68"/>
      <c r="Z342" s="68"/>
      <c r="AA342" s="68"/>
      <c r="AB342" s="68"/>
    </row>
    <row r="343" spans="1:40">
      <c r="P343" s="32"/>
      <c r="R343" s="32"/>
      <c r="S343" s="32"/>
      <c r="T343" s="32"/>
      <c r="U343" s="32"/>
      <c r="V343" s="32"/>
      <c r="W343" s="32"/>
      <c r="X343" s="32"/>
      <c r="Y343" s="68"/>
      <c r="Z343" s="68"/>
      <c r="AA343" s="68"/>
      <c r="AB343" s="68"/>
    </row>
    <row r="344" spans="1:40">
      <c r="P344" s="32"/>
      <c r="R344" s="32"/>
      <c r="S344" s="32"/>
      <c r="T344" s="32"/>
      <c r="U344" s="32"/>
      <c r="V344" s="32"/>
      <c r="W344" s="32"/>
      <c r="X344" s="32"/>
      <c r="Y344" s="68"/>
      <c r="Z344" s="68"/>
      <c r="AA344" s="68"/>
      <c r="AB344" s="68"/>
    </row>
    <row r="345" spans="1:40">
      <c r="P345" s="32"/>
      <c r="R345" s="32"/>
      <c r="S345" s="32"/>
      <c r="T345" s="32"/>
      <c r="U345" s="32"/>
      <c r="V345" s="32"/>
      <c r="W345" s="32"/>
      <c r="X345" s="32"/>
      <c r="Y345" s="68"/>
      <c r="Z345" s="68"/>
      <c r="AA345" s="68"/>
      <c r="AB345" s="68"/>
    </row>
    <row r="346" spans="1:40">
      <c r="P346" s="32"/>
      <c r="R346" s="32"/>
      <c r="S346" s="32"/>
      <c r="T346" s="32"/>
      <c r="U346" s="32"/>
      <c r="V346" s="32"/>
      <c r="W346" s="32"/>
      <c r="X346" s="32"/>
      <c r="Y346" s="68"/>
      <c r="Z346" s="68"/>
      <c r="AA346" s="68"/>
      <c r="AB346" s="68"/>
    </row>
    <row r="347" spans="1:40">
      <c r="P347" s="32"/>
      <c r="R347" s="32"/>
      <c r="S347" s="32"/>
      <c r="T347" s="32"/>
      <c r="U347" s="32"/>
      <c r="V347" s="32"/>
      <c r="W347" s="32"/>
      <c r="X347" s="32"/>
      <c r="Y347" s="68"/>
      <c r="Z347" s="68"/>
      <c r="AA347" s="68"/>
      <c r="AB347" s="68"/>
    </row>
    <row r="348" spans="1:40">
      <c r="P348" s="32"/>
      <c r="R348" s="32"/>
      <c r="S348" s="32"/>
      <c r="T348" s="32"/>
      <c r="U348" s="32"/>
      <c r="V348" s="32"/>
      <c r="W348" s="32"/>
      <c r="X348" s="32"/>
      <c r="Y348" s="68"/>
      <c r="Z348" s="68"/>
      <c r="AA348" s="68"/>
      <c r="AB348" s="68"/>
    </row>
    <row r="349" spans="1:40">
      <c r="P349" s="32"/>
      <c r="R349" s="32"/>
      <c r="S349" s="32"/>
      <c r="T349" s="32"/>
      <c r="U349" s="32"/>
      <c r="V349" s="32"/>
      <c r="W349" s="32"/>
      <c r="X349" s="32"/>
      <c r="Y349" s="68"/>
      <c r="Z349" s="68"/>
      <c r="AA349" s="68"/>
      <c r="AB349" s="68"/>
    </row>
    <row r="350" spans="1:40">
      <c r="P350" s="32"/>
      <c r="R350" s="32"/>
      <c r="S350" s="32"/>
      <c r="T350" s="32"/>
      <c r="U350" s="32"/>
      <c r="V350" s="32"/>
      <c r="W350" s="32"/>
      <c r="X350" s="32"/>
      <c r="Y350" s="68"/>
      <c r="Z350" s="68"/>
      <c r="AA350" s="68"/>
      <c r="AB350" s="68"/>
    </row>
    <row r="351" spans="1:40">
      <c r="P351" s="32"/>
      <c r="R351" s="32"/>
      <c r="S351" s="32"/>
      <c r="T351" s="32"/>
      <c r="U351" s="32"/>
      <c r="V351" s="32"/>
      <c r="W351" s="32"/>
      <c r="X351" s="32"/>
      <c r="Y351" s="68"/>
      <c r="Z351" s="68"/>
      <c r="AA351" s="68"/>
      <c r="AB351" s="68"/>
    </row>
    <row r="352" spans="1:40">
      <c r="P352" s="32"/>
      <c r="R352" s="32"/>
      <c r="S352" s="32"/>
      <c r="T352" s="32"/>
      <c r="U352" s="32"/>
      <c r="V352" s="32"/>
      <c r="W352" s="32"/>
      <c r="X352" s="32"/>
      <c r="Y352" s="68"/>
      <c r="Z352" s="68"/>
      <c r="AA352" s="68"/>
      <c r="AB352" s="68"/>
    </row>
    <row r="353" spans="16:28">
      <c r="P353" s="32"/>
      <c r="R353" s="32"/>
      <c r="S353" s="32"/>
      <c r="T353" s="32"/>
      <c r="U353" s="32"/>
      <c r="V353" s="32"/>
      <c r="W353" s="32"/>
      <c r="X353" s="32"/>
      <c r="Y353" s="68"/>
      <c r="Z353" s="68"/>
      <c r="AA353" s="68"/>
      <c r="AB353" s="68"/>
    </row>
    <row r="354" spans="16:28">
      <c r="P354" s="32"/>
      <c r="R354" s="32"/>
      <c r="S354" s="32"/>
      <c r="T354" s="32"/>
      <c r="U354" s="32"/>
      <c r="V354" s="32"/>
      <c r="W354" s="32"/>
      <c r="X354" s="32"/>
      <c r="Y354" s="68"/>
      <c r="Z354" s="68"/>
      <c r="AA354" s="68"/>
      <c r="AB354" s="68"/>
    </row>
    <row r="355" spans="16:28">
      <c r="P355" s="32"/>
      <c r="R355" s="32"/>
      <c r="S355" s="32"/>
      <c r="T355" s="32"/>
      <c r="U355" s="32"/>
      <c r="V355" s="32"/>
      <c r="W355" s="32"/>
      <c r="X355" s="32"/>
      <c r="Y355" s="68"/>
      <c r="Z355" s="68"/>
      <c r="AA355" s="68"/>
      <c r="AB355" s="68"/>
    </row>
    <row r="356" spans="16:28">
      <c r="P356" s="32"/>
      <c r="R356" s="32"/>
      <c r="S356" s="32"/>
      <c r="T356" s="32"/>
      <c r="U356" s="32"/>
      <c r="V356" s="32"/>
      <c r="W356" s="32"/>
      <c r="X356" s="32"/>
      <c r="Y356" s="68"/>
      <c r="Z356" s="68"/>
      <c r="AA356" s="68"/>
      <c r="AB356" s="68"/>
    </row>
    <row r="357" spans="16:28">
      <c r="P357" s="32"/>
      <c r="R357" s="32"/>
      <c r="S357" s="32"/>
      <c r="T357" s="32"/>
      <c r="U357" s="32"/>
      <c r="V357" s="32"/>
      <c r="W357" s="32"/>
      <c r="X357" s="32"/>
      <c r="Y357" s="68"/>
      <c r="Z357" s="68"/>
      <c r="AA357" s="68"/>
      <c r="AB357" s="68"/>
    </row>
    <row r="358" spans="16:28">
      <c r="P358" s="32"/>
      <c r="R358" s="32"/>
      <c r="S358" s="32"/>
      <c r="T358" s="32"/>
      <c r="U358" s="32"/>
      <c r="V358" s="32"/>
      <c r="W358" s="32"/>
      <c r="X358" s="32"/>
      <c r="Y358" s="68"/>
      <c r="Z358" s="68"/>
      <c r="AA358" s="68"/>
      <c r="AB358" s="68"/>
    </row>
    <row r="359" spans="16:28">
      <c r="P359" s="32"/>
      <c r="R359" s="32"/>
      <c r="S359" s="32"/>
      <c r="T359" s="32"/>
      <c r="U359" s="32"/>
      <c r="V359" s="32"/>
      <c r="W359" s="32"/>
      <c r="X359" s="32"/>
      <c r="Y359" s="68"/>
      <c r="Z359" s="68"/>
      <c r="AA359" s="68"/>
      <c r="AB359" s="68"/>
    </row>
    <row r="360" spans="16:28">
      <c r="P360" s="32"/>
      <c r="R360" s="32"/>
      <c r="S360" s="32"/>
      <c r="T360" s="32"/>
      <c r="U360" s="32"/>
      <c r="V360" s="32"/>
      <c r="W360" s="32"/>
      <c r="X360" s="32"/>
      <c r="Y360" s="68"/>
      <c r="Z360" s="68"/>
      <c r="AA360" s="68"/>
      <c r="AB360" s="68"/>
    </row>
    <row r="361" spans="16:28">
      <c r="P361" s="32"/>
      <c r="R361" s="32"/>
      <c r="S361" s="32"/>
      <c r="T361" s="32"/>
      <c r="U361" s="32"/>
      <c r="V361" s="32"/>
      <c r="W361" s="32"/>
      <c r="X361" s="32"/>
      <c r="Y361" s="68"/>
      <c r="Z361" s="68"/>
      <c r="AA361" s="68"/>
      <c r="AB361" s="68"/>
    </row>
    <row r="362" spans="16:28">
      <c r="P362" s="32"/>
      <c r="R362" s="32"/>
      <c r="S362" s="32"/>
      <c r="T362" s="32"/>
      <c r="U362" s="32"/>
      <c r="V362" s="32"/>
      <c r="W362" s="32"/>
      <c r="X362" s="32"/>
      <c r="Y362" s="68"/>
      <c r="Z362" s="68"/>
      <c r="AA362" s="68"/>
      <c r="AB362" s="68"/>
    </row>
    <row r="363" spans="16:28">
      <c r="P363" s="32"/>
      <c r="R363" s="32"/>
      <c r="S363" s="32"/>
      <c r="T363" s="32"/>
      <c r="U363" s="32"/>
      <c r="V363" s="32"/>
      <c r="W363" s="32"/>
      <c r="X363" s="32"/>
      <c r="Y363" s="68"/>
      <c r="Z363" s="68"/>
      <c r="AA363" s="68"/>
      <c r="AB363" s="68"/>
    </row>
    <row r="364" spans="16:28">
      <c r="W364" s="32"/>
      <c r="X364" s="32"/>
      <c r="Y364" s="68"/>
      <c r="Z364" s="68"/>
      <c r="AA364" s="68"/>
      <c r="AB364" s="68"/>
    </row>
  </sheetData>
  <mergeCells count="1">
    <mergeCell ref="U4:X4"/>
  </mergeCells>
  <phoneticPr fontId="11" type="noConversion"/>
  <conditionalFormatting sqref="AF33:AG36 AQ121:AR121">
    <cfRule type="cellIs" dxfId="273" priority="30" stopIfTrue="1" operator="lessThan">
      <formula>0</formula>
    </cfRule>
  </conditionalFormatting>
  <conditionalFormatting sqref="AQ98:AR98">
    <cfRule type="cellIs" dxfId="272" priority="31" stopIfTrue="1" operator="greaterThan">
      <formula>0</formula>
    </cfRule>
  </conditionalFormatting>
  <conditionalFormatting sqref="AQ65:AR75">
    <cfRule type="cellIs" dxfId="271" priority="32" stopIfTrue="1" operator="greaterThan">
      <formula>0</formula>
    </cfRule>
    <cfRule type="cellIs" dxfId="270" priority="33" stopIfTrue="1" operator="lessThan">
      <formula>0</formula>
    </cfRule>
  </conditionalFormatting>
  <conditionalFormatting sqref="AQ98:AR98">
    <cfRule type="cellIs" dxfId="269" priority="24" operator="lessThan">
      <formula>0</formula>
    </cfRule>
  </conditionalFormatting>
  <conditionalFormatting sqref="L17:L45 O47:O75 Q47:Q75 L47:L75">
    <cfRule type="cellIs" dxfId="268" priority="16" operator="lessThan">
      <formula>0</formula>
    </cfRule>
    <cfRule type="cellIs" dxfId="267" priority="17" operator="greaterThan">
      <formula>0</formula>
    </cfRule>
  </conditionalFormatting>
  <conditionalFormatting sqref="O17:O45">
    <cfRule type="cellIs" dxfId="266" priority="20" operator="lessThan">
      <formula>0</formula>
    </cfRule>
    <cfRule type="cellIs" dxfId="265" priority="21" operator="greaterThan">
      <formula>0</formula>
    </cfRule>
  </conditionalFormatting>
  <conditionalFormatting sqref="Q17:Q45">
    <cfRule type="cellIs" dxfId="264" priority="14" operator="lessThan">
      <formula>0</formula>
    </cfRule>
    <cfRule type="cellIs" dxfId="263" priority="15" operator="greaterThan">
      <formula>0</formula>
    </cfRule>
  </conditionalFormatting>
  <conditionalFormatting sqref="L10:L11">
    <cfRule type="cellIs" dxfId="262" priority="8" operator="lessThan">
      <formula>0</formula>
    </cfRule>
    <cfRule type="cellIs" dxfId="261" priority="9" operator="greaterThan">
      <formula>0</formula>
    </cfRule>
  </conditionalFormatting>
  <conditionalFormatting sqref="O10:O11">
    <cfRule type="cellIs" dxfId="260" priority="10" operator="lessThan">
      <formula>0</formula>
    </cfRule>
    <cfRule type="cellIs" dxfId="259" priority="11" operator="greaterThan">
      <formula>0</formula>
    </cfRule>
  </conditionalFormatting>
  <conditionalFormatting sqref="Q10:Q11">
    <cfRule type="cellIs" dxfId="258" priority="6" operator="lessThan">
      <formula>0</formula>
    </cfRule>
    <cfRule type="cellIs" dxfId="257" priority="7" operator="greaterThan">
      <formula>0</formula>
    </cfRule>
  </conditionalFormatting>
  <conditionalFormatting sqref="F10:F11">
    <cfRule type="cellIs" dxfId="256" priority="3" operator="lessThan">
      <formula>0</formula>
    </cfRule>
  </conditionalFormatting>
  <conditionalFormatting sqref="H10:H11">
    <cfRule type="cellIs" dxfId="255" priority="1" operator="lessThan">
      <formula>0</formula>
    </cfRule>
    <cfRule type="cellIs" dxfId="254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B3539-B73F-4F39-891B-7936FFB2329C}">
  <dimension ref="A1:BN343"/>
  <sheetViews>
    <sheetView zoomScale="88" zoomScaleNormal="88" workbookViewId="0">
      <selection activeCell="Q14" sqref="Q14"/>
    </sheetView>
  </sheetViews>
  <sheetFormatPr baseColWidth="10" defaultRowHeight="15"/>
  <cols>
    <col min="25" max="25" width="1.81640625" customWidth="1"/>
    <col min="26" max="26" width="5.1796875" customWidth="1"/>
    <col min="27" max="27" width="2.36328125" customWidth="1"/>
    <col min="28" max="28" width="7.1796875" customWidth="1"/>
    <col min="29" max="29" width="6.6328125" customWidth="1"/>
    <col min="30" max="30" width="8.1796875" customWidth="1"/>
    <col min="31" max="31" width="8.453125" customWidth="1"/>
    <col min="32" max="32" width="5.90625" customWidth="1"/>
    <col min="33" max="33" width="7.54296875" customWidth="1"/>
    <col min="34" max="34" width="5.453125" customWidth="1"/>
    <col min="35" max="35" width="7.54296875" customWidth="1"/>
    <col min="36" max="36" width="6.36328125" customWidth="1"/>
    <col min="37" max="37" width="7.36328125" customWidth="1"/>
    <col min="38" max="38" width="10.453125" style="10" customWidth="1"/>
    <col min="39" max="39" width="9.1796875" style="10" customWidth="1"/>
    <col min="40" max="40" width="8.54296875" style="10" customWidth="1"/>
    <col min="41" max="41" width="7.36328125" customWidth="1"/>
    <col min="42" max="42" width="8" style="10" customWidth="1"/>
    <col min="43" max="43" width="7.36328125" customWidth="1"/>
    <col min="44" max="44" width="5.6328125" customWidth="1"/>
    <col min="45" max="45" width="8.08984375" customWidth="1"/>
    <col min="46" max="46" width="8.453125" customWidth="1"/>
    <col min="47" max="47" width="9" customWidth="1"/>
    <col min="48" max="48" width="8.36328125" customWidth="1"/>
    <col min="49" max="49" width="8.1796875" customWidth="1"/>
    <col min="51" max="51" width="11" style="100" customWidth="1"/>
    <col min="52" max="52" width="7.453125" customWidth="1"/>
    <col min="53" max="57" width="15.90625" customWidth="1"/>
  </cols>
  <sheetData>
    <row r="1" spans="38:66" ht="15.6">
      <c r="AL1"/>
      <c r="AM1"/>
      <c r="AN1"/>
      <c r="AP1"/>
      <c r="AS1" s="51"/>
      <c r="AT1" s="1"/>
      <c r="AU1" s="5"/>
      <c r="AX1" s="2"/>
      <c r="AY1" s="5"/>
      <c r="AZ1" s="5"/>
    </row>
    <row r="2" spans="38:66" s="160" customFormat="1" ht="16.2">
      <c r="AS2" s="219"/>
      <c r="AT2" s="183"/>
      <c r="AU2" s="171"/>
      <c r="AX2" s="216"/>
      <c r="AY2" s="171"/>
      <c r="AZ2" s="171"/>
    </row>
    <row r="3" spans="38:66" ht="15.6">
      <c r="AL3"/>
      <c r="AM3"/>
      <c r="AN3"/>
      <c r="AP3"/>
      <c r="AS3" s="51"/>
      <c r="AT3" s="1"/>
      <c r="AU3" s="5"/>
      <c r="AX3" s="2"/>
      <c r="AY3" s="5"/>
      <c r="AZ3" s="5"/>
    </row>
    <row r="4" spans="38:66" ht="15.6">
      <c r="AL4"/>
      <c r="AM4"/>
      <c r="AN4"/>
      <c r="AP4"/>
      <c r="AS4" s="51"/>
      <c r="AT4" s="51"/>
      <c r="AU4" s="1"/>
      <c r="AV4" s="5"/>
      <c r="AY4" s="2"/>
      <c r="AZ4" s="5"/>
      <c r="BA4" s="5"/>
      <c r="BE4" s="4"/>
      <c r="BF4" s="51"/>
      <c r="BG4" s="51"/>
      <c r="BH4" s="1"/>
      <c r="BI4" s="5"/>
      <c r="BL4" s="2"/>
      <c r="BM4" s="5"/>
      <c r="BN4" s="5"/>
    </row>
    <row r="5" spans="38:66" ht="17.25" customHeight="1">
      <c r="AL5"/>
      <c r="AM5"/>
      <c r="AN5"/>
      <c r="AP5"/>
      <c r="AS5" s="51"/>
      <c r="AT5" s="1"/>
      <c r="AU5" s="5"/>
      <c r="AX5" s="2"/>
      <c r="AY5" s="5"/>
      <c r="AZ5" s="5"/>
      <c r="BD5" s="51"/>
      <c r="BE5" s="1"/>
      <c r="BF5" s="5"/>
      <c r="BI5" s="2"/>
      <c r="BJ5" s="5"/>
      <c r="BK5" s="5"/>
    </row>
    <row r="6" spans="38:66" ht="17.25" customHeight="1">
      <c r="AL6"/>
      <c r="AM6"/>
      <c r="AN6"/>
      <c r="AP6"/>
      <c r="AS6" s="51"/>
      <c r="AT6" s="1"/>
      <c r="AU6" s="5"/>
      <c r="AX6" s="2"/>
      <c r="AY6" s="5"/>
      <c r="AZ6" s="5"/>
      <c r="BD6" s="51"/>
      <c r="BE6" s="1"/>
      <c r="BF6" s="5"/>
      <c r="BI6" s="2"/>
      <c r="BJ6" s="5"/>
      <c r="BK6" s="5"/>
    </row>
    <row r="7" spans="38:66" ht="15.75" customHeight="1">
      <c r="AL7"/>
      <c r="AM7"/>
      <c r="AN7"/>
      <c r="AP7"/>
      <c r="AS7" s="51"/>
      <c r="AT7" s="1"/>
      <c r="AU7" s="5"/>
      <c r="AX7" s="2"/>
      <c r="AY7" s="5"/>
      <c r="AZ7" s="5"/>
    </row>
    <row r="8" spans="38:66">
      <c r="AQ8" s="4"/>
      <c r="AR8" s="4"/>
      <c r="AS8" s="4"/>
      <c r="AT8" s="4"/>
      <c r="AU8" s="4"/>
      <c r="AY8"/>
    </row>
    <row r="9" spans="38:66" ht="15.6">
      <c r="AQ9" s="4"/>
      <c r="AR9" s="51"/>
      <c r="AS9" s="51"/>
      <c r="AT9" s="1"/>
      <c r="AU9" s="5"/>
      <c r="AY9"/>
    </row>
    <row r="10" spans="38:66" ht="15.6">
      <c r="AQ10" s="4"/>
      <c r="AR10" s="51"/>
      <c r="AS10" s="51"/>
      <c r="AT10" s="1"/>
      <c r="AU10" s="5"/>
      <c r="AY10"/>
    </row>
    <row r="11" spans="38:66" ht="15.6">
      <c r="AQ11" s="4"/>
      <c r="AR11" s="51"/>
      <c r="AS11" s="51"/>
      <c r="AT11" s="1"/>
      <c r="AU11" s="5"/>
      <c r="AY11"/>
    </row>
    <row r="12" spans="38:66" ht="15.6">
      <c r="AQ12" s="4"/>
      <c r="AR12" s="51"/>
      <c r="AS12" s="51"/>
      <c r="AT12" s="1"/>
      <c r="AU12" s="5"/>
      <c r="AW12" s="2"/>
      <c r="AX12" s="2"/>
      <c r="AY12" s="2"/>
    </row>
    <row r="13" spans="38:66" ht="15.6">
      <c r="AQ13" s="4"/>
      <c r="AR13" s="51"/>
      <c r="AS13" s="51"/>
      <c r="AT13" s="12"/>
      <c r="AU13" s="5"/>
      <c r="AW13" s="2"/>
      <c r="AX13" s="2"/>
      <c r="AY13" s="4"/>
      <c r="AZ13" s="4"/>
      <c r="BA13" s="4"/>
    </row>
    <row r="14" spans="38:66" ht="15.6">
      <c r="AQ14" s="4"/>
      <c r="AR14" s="51"/>
      <c r="AS14" s="51"/>
      <c r="AT14" s="12"/>
      <c r="AU14" s="5"/>
      <c r="AW14" s="1"/>
      <c r="AX14" s="1"/>
      <c r="AY14" s="10"/>
      <c r="AZ14" s="10"/>
      <c r="BA14" s="10"/>
    </row>
    <row r="15" spans="38:66" ht="15.6">
      <c r="AQ15" s="4"/>
      <c r="AR15" s="51"/>
      <c r="AS15" s="51"/>
      <c r="AT15" s="12"/>
      <c r="AU15" s="5"/>
      <c r="AW15" s="1"/>
      <c r="AX15" s="1"/>
      <c r="AY15" s="10"/>
      <c r="AZ15" s="10"/>
      <c r="BA15" s="10"/>
    </row>
    <row r="16" spans="38:66" ht="15.6">
      <c r="AQ16" s="4"/>
      <c r="AR16" s="51"/>
      <c r="AS16" s="51"/>
      <c r="AT16" s="12"/>
      <c r="AU16" s="5"/>
      <c r="AW16" s="1"/>
      <c r="AX16" s="1"/>
      <c r="AY16" s="10"/>
      <c r="AZ16" s="10"/>
      <c r="BA16" s="10"/>
    </row>
    <row r="17" spans="43:53" ht="15.6">
      <c r="AQ17" s="4"/>
      <c r="AR17" s="51"/>
      <c r="AS17" s="51"/>
      <c r="AT17" s="5"/>
      <c r="AU17" s="5"/>
      <c r="AW17" s="1"/>
      <c r="AX17" s="1"/>
      <c r="AY17" s="10"/>
      <c r="AZ17" s="10"/>
      <c r="BA17" s="10"/>
    </row>
    <row r="18" spans="43:53" ht="15.6">
      <c r="AQ18" s="4"/>
      <c r="AR18" s="51"/>
      <c r="AS18" s="51"/>
      <c r="AT18" s="5"/>
      <c r="AU18" s="5"/>
      <c r="AW18" s="1"/>
      <c r="AX18" s="1"/>
      <c r="AY18" s="10"/>
      <c r="AZ18" s="10"/>
      <c r="BA18" s="10"/>
    </row>
    <row r="19" spans="43:53" ht="15.6">
      <c r="AQ19" s="4"/>
      <c r="AR19" s="51"/>
      <c r="AS19" s="51"/>
      <c r="AT19" s="5"/>
      <c r="AU19" s="5"/>
      <c r="AW19" s="1"/>
      <c r="AX19" s="1"/>
      <c r="AY19" s="10"/>
      <c r="AZ19" s="10"/>
      <c r="BA19" s="10"/>
    </row>
    <row r="20" spans="43:53" ht="15.6">
      <c r="AQ20" s="4"/>
      <c r="AR20" s="51"/>
      <c r="AS20" s="51"/>
      <c r="AT20" s="5"/>
      <c r="AU20" s="5"/>
      <c r="AW20" s="1"/>
      <c r="AX20" s="1"/>
      <c r="AY20" s="10"/>
      <c r="AZ20" s="10"/>
      <c r="BA20" s="10"/>
    </row>
    <row r="21" spans="43:53" ht="15.6">
      <c r="AQ21" s="4"/>
      <c r="AR21" s="51"/>
      <c r="AS21" s="51"/>
      <c r="AT21" s="5"/>
      <c r="AU21" s="5"/>
      <c r="AW21" s="1"/>
      <c r="AX21" s="1"/>
      <c r="AY21" s="10"/>
      <c r="AZ21" s="10"/>
      <c r="BA21" s="10"/>
    </row>
    <row r="22" spans="43:53" ht="15.6">
      <c r="AQ22" s="4"/>
      <c r="AR22" s="51"/>
      <c r="AS22" s="51"/>
      <c r="AT22" s="5"/>
      <c r="AU22" s="5"/>
      <c r="AW22" s="1"/>
      <c r="AX22" s="1"/>
      <c r="AY22" s="10"/>
      <c r="AZ22" s="10"/>
      <c r="BA22" s="10"/>
    </row>
    <row r="23" spans="43:53" ht="15.6">
      <c r="AQ23" s="4"/>
      <c r="AR23" s="51"/>
      <c r="AS23" s="51"/>
      <c r="AT23" s="5"/>
      <c r="AU23" s="5"/>
      <c r="AW23" s="12"/>
      <c r="AX23" s="12"/>
      <c r="AY23" s="10"/>
      <c r="AZ23" s="10"/>
      <c r="BA23" s="10"/>
    </row>
    <row r="24" spans="43:53" ht="16.5" customHeight="1">
      <c r="AQ24" s="4"/>
      <c r="AR24" s="51"/>
      <c r="AS24" s="51"/>
      <c r="AT24" s="5"/>
      <c r="AU24" s="5"/>
      <c r="AW24" s="12"/>
      <c r="AX24" s="12"/>
      <c r="AY24" s="10"/>
      <c r="AZ24" s="10"/>
      <c r="BA24" s="10"/>
    </row>
    <row r="25" spans="43:53" ht="16.5" customHeight="1">
      <c r="AQ25" s="4"/>
      <c r="AR25" s="50"/>
      <c r="AS25" s="50"/>
      <c r="AT25" s="5"/>
      <c r="AU25" s="5"/>
      <c r="AW25" s="12"/>
      <c r="AX25" s="12"/>
      <c r="AY25" s="10"/>
      <c r="AZ25" s="10"/>
      <c r="BA25" s="10"/>
    </row>
    <row r="26" spans="43:53">
      <c r="AW26" s="12"/>
      <c r="AX26" s="12"/>
      <c r="AY26" s="10"/>
      <c r="AZ26" s="10"/>
      <c r="BA26" s="10"/>
    </row>
    <row r="27" spans="43:53" ht="17.25" customHeight="1">
      <c r="AQ27" s="2"/>
      <c r="AR27" s="50"/>
      <c r="AS27" s="50"/>
      <c r="AU27" s="5"/>
      <c r="AW27" s="12"/>
      <c r="AX27" s="12"/>
      <c r="AY27" s="10"/>
      <c r="AZ27" s="10"/>
      <c r="BA27" s="10"/>
    </row>
    <row r="28" spans="43:53" ht="17.25" customHeight="1">
      <c r="AQ28" s="2"/>
      <c r="AR28" s="50"/>
      <c r="AS28" s="50"/>
      <c r="AU28" s="5"/>
      <c r="AW28" s="12"/>
      <c r="AX28" s="12"/>
      <c r="AY28" s="10"/>
      <c r="AZ28" s="10"/>
      <c r="BA28" s="10"/>
    </row>
    <row r="29" spans="43:53" ht="15.6">
      <c r="AQ29" s="2"/>
      <c r="AR29" s="50"/>
      <c r="AS29" s="50"/>
      <c r="AW29" s="12"/>
      <c r="AX29" s="12"/>
      <c r="AY29" s="10"/>
      <c r="AZ29" s="10"/>
      <c r="BA29" s="10"/>
    </row>
    <row r="30" spans="43:53" ht="15.6">
      <c r="AQ30" s="2"/>
      <c r="AR30" s="50"/>
      <c r="AS30" s="50"/>
      <c r="AW30" s="12"/>
      <c r="AX30" s="12"/>
      <c r="AY30" s="10"/>
      <c r="AZ30" s="10"/>
      <c r="BA30" s="10"/>
    </row>
    <row r="31" spans="43:53">
      <c r="AQ31" s="13"/>
      <c r="AR31" s="12"/>
      <c r="AS31" s="12"/>
      <c r="AW31" s="12"/>
      <c r="AX31" s="12"/>
      <c r="AY31" s="10"/>
      <c r="AZ31" s="10"/>
      <c r="BA31" s="10"/>
    </row>
    <row r="32" spans="43:53" ht="15.75" customHeight="1">
      <c r="AQ32" s="2"/>
      <c r="AR32" s="5"/>
      <c r="AS32" s="5"/>
      <c r="AW32" s="49"/>
      <c r="AX32" s="49"/>
      <c r="AY32" s="10"/>
      <c r="AZ32" s="10"/>
      <c r="BA32" s="10"/>
    </row>
    <row r="33" spans="1:51">
      <c r="AQ33" s="4"/>
      <c r="AR33" s="4"/>
      <c r="AS33" s="4"/>
      <c r="AT33" s="4"/>
      <c r="AU33" s="4"/>
      <c r="AY33"/>
    </row>
    <row r="34" spans="1:51" ht="15.6">
      <c r="AQ34" s="4"/>
      <c r="AR34" s="15"/>
      <c r="AS34" s="15"/>
      <c r="AT34" s="1"/>
      <c r="AU34" s="18"/>
      <c r="AW34" s="1"/>
      <c r="AX34" s="5"/>
      <c r="AY34"/>
    </row>
    <row r="35" spans="1:51" ht="15.6">
      <c r="AQ35" s="4"/>
      <c r="AR35" s="15"/>
      <c r="AS35" s="15"/>
      <c r="AT35" s="1"/>
      <c r="AU35" s="18"/>
      <c r="AY35"/>
    </row>
    <row r="36" spans="1:51" ht="15.6">
      <c r="AQ36" s="4"/>
      <c r="AR36" s="15"/>
      <c r="AS36" s="15"/>
      <c r="AT36" s="1"/>
      <c r="AU36" s="18"/>
      <c r="AY36"/>
    </row>
    <row r="37" spans="1:51" ht="15.6">
      <c r="AQ37" s="4"/>
      <c r="AR37" s="15"/>
      <c r="AS37" s="15"/>
      <c r="AT37" s="1"/>
      <c r="AU37" s="18"/>
      <c r="AY37"/>
    </row>
    <row r="38" spans="1:51" ht="15.6">
      <c r="AQ38" s="4"/>
      <c r="AR38" s="15"/>
      <c r="AS38" s="15"/>
      <c r="AT38" s="12"/>
      <c r="AU38" s="18"/>
      <c r="AY38"/>
    </row>
    <row r="39" spans="1:51" ht="15.6">
      <c r="AQ39" s="4"/>
      <c r="AR39" s="15"/>
      <c r="AS39" s="15"/>
      <c r="AT39" s="12"/>
      <c r="AU39" s="18"/>
      <c r="AY39"/>
    </row>
    <row r="40" spans="1:51" ht="15.6">
      <c r="AQ40" s="4"/>
      <c r="AR40" s="15"/>
      <c r="AS40" s="15"/>
      <c r="AT40" s="12"/>
      <c r="AU40" s="18"/>
      <c r="AY40"/>
    </row>
    <row r="41" spans="1:51" ht="15.6">
      <c r="AQ41" s="4"/>
      <c r="AR41" s="15"/>
      <c r="AS41" s="15"/>
      <c r="AT41" s="12"/>
      <c r="AU41" s="18"/>
      <c r="AY41"/>
    </row>
    <row r="42" spans="1:51" ht="15.6">
      <c r="AQ42" s="4"/>
      <c r="AR42" s="15"/>
      <c r="AS42" s="15"/>
      <c r="AT42" s="5"/>
      <c r="AU42" s="18"/>
      <c r="AY42"/>
    </row>
    <row r="43" spans="1:51" ht="15.6">
      <c r="AQ43" s="4"/>
      <c r="AR43" s="15"/>
      <c r="AS43" s="15"/>
      <c r="AT43" s="5"/>
      <c r="AU43" s="18"/>
      <c r="AY43"/>
    </row>
    <row r="44" spans="1:51" ht="15.6">
      <c r="AQ44" s="4"/>
      <c r="AR44" s="15"/>
      <c r="AS44" s="15"/>
      <c r="AT44" s="5"/>
      <c r="AU44" s="18"/>
      <c r="AY44"/>
    </row>
    <row r="45" spans="1:51" ht="15.6">
      <c r="AQ45" s="4"/>
      <c r="AR45" s="15"/>
      <c r="AS45" s="15"/>
      <c r="AT45" s="5"/>
      <c r="AU45" s="18"/>
      <c r="AY45"/>
    </row>
    <row r="46" spans="1:51" ht="15.6">
      <c r="AQ46" s="4"/>
      <c r="AR46" s="15"/>
      <c r="AS46" s="15"/>
      <c r="AT46" s="5"/>
      <c r="AU46" s="18"/>
      <c r="AY46"/>
    </row>
    <row r="47" spans="1:51" ht="15.6">
      <c r="A47">
        <v>0</v>
      </c>
      <c r="AQ47" s="4"/>
      <c r="AR47" s="15"/>
      <c r="AS47" s="15"/>
      <c r="AT47" s="5"/>
      <c r="AU47" s="18"/>
      <c r="AY47"/>
    </row>
    <row r="48" spans="1:51" ht="15.6">
      <c r="AQ48" s="4"/>
      <c r="AR48" s="15"/>
      <c r="AS48" s="15"/>
      <c r="AT48" s="5"/>
      <c r="AU48" s="18"/>
      <c r="AY48"/>
    </row>
    <row r="49" spans="43:58" ht="15.6">
      <c r="AQ49" s="4"/>
      <c r="AR49" s="15"/>
      <c r="AS49" s="15"/>
      <c r="AT49" s="5"/>
      <c r="AU49" s="18"/>
      <c r="AY49"/>
    </row>
    <row r="50" spans="43:58" ht="15.6">
      <c r="AQ50" s="4"/>
      <c r="AR50" s="15"/>
      <c r="AS50" s="15"/>
      <c r="AT50" s="5"/>
      <c r="AU50" s="18"/>
      <c r="AY50"/>
    </row>
    <row r="51" spans="43:58" ht="15.6">
      <c r="AQ51" s="4"/>
      <c r="AR51" s="15"/>
      <c r="AS51" s="15"/>
      <c r="AT51" s="5"/>
      <c r="AU51" s="18"/>
      <c r="AY51"/>
    </row>
    <row r="52" spans="43:58" ht="15.6">
      <c r="AQ52" s="4"/>
      <c r="AR52" s="18"/>
      <c r="AS52" s="18"/>
      <c r="AT52" s="5"/>
      <c r="AU52" s="18"/>
      <c r="AY52"/>
    </row>
    <row r="53" spans="43:58">
      <c r="BB53" s="12"/>
      <c r="BC53" s="12"/>
    </row>
    <row r="54" spans="43:58" ht="15.6">
      <c r="BB54" s="5"/>
      <c r="BC54" s="18"/>
      <c r="BD54" s="18"/>
      <c r="BF54" s="18"/>
    </row>
    <row r="55" spans="43:58">
      <c r="BB55" s="12"/>
      <c r="BC55" s="12"/>
    </row>
    <row r="56" spans="43:58">
      <c r="BB56" s="12"/>
      <c r="BC56" s="12"/>
    </row>
    <row r="57" spans="43:58" ht="15.6">
      <c r="BB57" s="2"/>
      <c r="BC57" s="5"/>
      <c r="BD57" s="5"/>
    </row>
    <row r="58" spans="43:58">
      <c r="BB58" s="4"/>
      <c r="BC58" s="4"/>
      <c r="BD58" s="4"/>
      <c r="BE58" s="4"/>
      <c r="BF58" s="4"/>
    </row>
    <row r="59" spans="43:58" ht="15.6">
      <c r="BB59" s="4"/>
      <c r="BC59" s="12"/>
      <c r="BD59" s="12"/>
      <c r="BE59" s="1"/>
      <c r="BF59" s="5"/>
    </row>
    <row r="60" spans="43:58" ht="15.6">
      <c r="BB60" s="4"/>
      <c r="BC60" s="12"/>
      <c r="BD60" s="12"/>
      <c r="BE60" s="1"/>
      <c r="BF60" s="5"/>
    </row>
    <row r="61" spans="43:58" ht="15.6">
      <c r="BB61" s="4"/>
      <c r="BC61" s="12"/>
      <c r="BD61" s="12"/>
      <c r="BE61" s="1"/>
      <c r="BF61" s="5"/>
    </row>
    <row r="62" spans="43:58" ht="15.6">
      <c r="BB62" s="4"/>
      <c r="BC62" s="12"/>
      <c r="BD62" s="12"/>
      <c r="BE62" s="1"/>
      <c r="BF62" s="5"/>
    </row>
    <row r="63" spans="43:58" ht="15.6">
      <c r="BB63" s="4"/>
      <c r="BC63" s="12"/>
      <c r="BD63" s="12"/>
      <c r="BE63" s="12"/>
      <c r="BF63" s="5"/>
    </row>
    <row r="64" spans="43:58" ht="15.6">
      <c r="BB64" s="4"/>
      <c r="BC64" s="12"/>
      <c r="BD64" s="12"/>
      <c r="BE64" s="12"/>
      <c r="BF64" s="5"/>
    </row>
    <row r="65" spans="54:58" ht="15.6">
      <c r="BB65" s="4"/>
      <c r="BC65" s="12"/>
      <c r="BD65" s="12"/>
      <c r="BE65" s="12"/>
      <c r="BF65" s="5"/>
    </row>
    <row r="66" spans="54:58" ht="15.6">
      <c r="BB66" s="4"/>
      <c r="BC66" s="12"/>
      <c r="BD66" s="12"/>
      <c r="BE66" s="12"/>
      <c r="BF66" s="5"/>
    </row>
    <row r="67" spans="54:58" ht="15.6">
      <c r="BB67" s="4"/>
      <c r="BC67" s="12"/>
      <c r="BD67" s="12"/>
      <c r="BE67" s="5"/>
      <c r="BF67" s="5"/>
    </row>
    <row r="68" spans="54:58" ht="15.6">
      <c r="BB68" s="4"/>
      <c r="BC68" s="12"/>
      <c r="BD68" s="12"/>
      <c r="BE68" s="5"/>
      <c r="BF68" s="5"/>
    </row>
    <row r="69" spans="54:58" ht="15.6">
      <c r="BB69" s="4"/>
      <c r="BC69" s="12"/>
      <c r="BD69" s="12"/>
      <c r="BE69" s="5"/>
      <c r="BF69" s="5"/>
    </row>
    <row r="70" spans="54:58" ht="15.6">
      <c r="BB70" s="4"/>
      <c r="BC70" s="12"/>
      <c r="BD70" s="12"/>
      <c r="BE70" s="5"/>
      <c r="BF70" s="5"/>
    </row>
    <row r="71" spans="54:58" ht="15.6">
      <c r="BB71" s="4"/>
      <c r="BC71" s="12"/>
      <c r="BD71" s="12"/>
      <c r="BE71" s="5"/>
      <c r="BF71" s="5"/>
    </row>
    <row r="72" spans="54:58" ht="15.6">
      <c r="BB72" s="4"/>
      <c r="BC72" s="12"/>
      <c r="BD72" s="12"/>
      <c r="BE72" s="5"/>
      <c r="BF72" s="5"/>
    </row>
    <row r="73" spans="54:58" ht="15.6">
      <c r="BB73" s="4"/>
      <c r="BC73" s="12"/>
      <c r="BD73" s="12"/>
      <c r="BE73" s="5"/>
      <c r="BF73" s="5"/>
    </row>
    <row r="74" spans="54:58" ht="15.6">
      <c r="BB74" s="4"/>
      <c r="BC74" s="12"/>
      <c r="BD74" s="12"/>
      <c r="BE74" s="5"/>
      <c r="BF74" s="5"/>
    </row>
    <row r="75" spans="54:58" ht="15.6">
      <c r="BB75" s="4"/>
      <c r="BC75" s="5"/>
      <c r="BD75" s="5"/>
      <c r="BE75" s="5"/>
      <c r="BF75" s="5"/>
    </row>
    <row r="76" spans="54:58">
      <c r="BB76" s="12"/>
      <c r="BC76" s="12"/>
    </row>
    <row r="77" spans="54:58" ht="15.6">
      <c r="BB77" s="5"/>
      <c r="BC77" s="5"/>
      <c r="BD77" s="5"/>
      <c r="BF77" s="5"/>
    </row>
    <row r="78" spans="54:58">
      <c r="BB78" s="12"/>
      <c r="BC78" s="12"/>
    </row>
    <row r="79" spans="54:58">
      <c r="BB79" s="12"/>
      <c r="BC79" s="12"/>
    </row>
    <row r="80" spans="54:58" ht="15.6">
      <c r="BB80" s="2"/>
      <c r="BC80" s="5"/>
      <c r="BD80" s="5"/>
      <c r="BF80" s="2"/>
    </row>
    <row r="81" spans="16:58">
      <c r="BB81" s="4"/>
      <c r="BC81" s="4"/>
      <c r="BD81" s="4"/>
      <c r="BE81" s="4"/>
      <c r="BF81" s="4"/>
    </row>
    <row r="82" spans="16:58" ht="15.6">
      <c r="BB82" s="4"/>
      <c r="BC82" s="12"/>
      <c r="BD82" s="12"/>
      <c r="BE82" s="1"/>
      <c r="BF82" s="5"/>
    </row>
    <row r="83" spans="16:58" ht="15.6">
      <c r="P83" s="314">
        <f>+Organisasjon!G10</f>
        <v>824513</v>
      </c>
      <c r="Q83" s="3" t="s">
        <v>8</v>
      </c>
      <c r="BB83" s="4"/>
      <c r="BC83" s="12"/>
      <c r="BD83" s="12"/>
      <c r="BE83" s="1"/>
      <c r="BF83" s="5"/>
    </row>
    <row r="84" spans="16:58" ht="15.6">
      <c r="P84" s="2"/>
      <c r="BB84" s="4"/>
      <c r="BC84" s="12"/>
      <c r="BD84" s="12"/>
      <c r="BE84" s="1"/>
      <c r="BF84" s="5"/>
    </row>
    <row r="85" spans="16:58" ht="15.6">
      <c r="P85" s="2"/>
      <c r="BB85" s="4"/>
      <c r="BC85" s="12"/>
      <c r="BD85" s="12"/>
      <c r="BE85" s="1"/>
      <c r="BF85" s="5"/>
    </row>
    <row r="86" spans="16:58" ht="15.6">
      <c r="P86" s="2"/>
      <c r="BB86" s="4"/>
      <c r="BC86" s="12"/>
      <c r="BD86" s="12"/>
      <c r="BE86" s="12"/>
      <c r="BF86" s="5"/>
    </row>
    <row r="87" spans="16:58" ht="15.6">
      <c r="P87" s="2"/>
      <c r="BB87" s="4"/>
      <c r="BC87" s="12"/>
      <c r="BD87" s="12"/>
      <c r="BE87" s="12"/>
      <c r="BF87" s="5"/>
    </row>
    <row r="88" spans="16:58" ht="15.6">
      <c r="P88" s="2"/>
      <c r="BB88" s="4"/>
      <c r="BC88" s="12"/>
      <c r="BD88" s="12"/>
      <c r="BE88" s="12"/>
      <c r="BF88" s="5"/>
    </row>
    <row r="89" spans="16:58" ht="15.6">
      <c r="P89" s="314">
        <f>+Organisasjon!G11</f>
        <v>452396</v>
      </c>
      <c r="Q89" s="3" t="s">
        <v>8</v>
      </c>
      <c r="BB89" s="4"/>
      <c r="BC89" s="12"/>
      <c r="BD89" s="12"/>
      <c r="BE89" s="12"/>
      <c r="BF89" s="5"/>
    </row>
    <row r="90" spans="16:58" ht="15.6">
      <c r="P90" s="2"/>
      <c r="BB90" s="4"/>
      <c r="BC90" s="12"/>
      <c r="BD90" s="12"/>
      <c r="BE90" s="5"/>
      <c r="BF90" s="5"/>
    </row>
    <row r="91" spans="16:58" ht="15.6">
      <c r="P91" s="2"/>
      <c r="BB91" s="4"/>
      <c r="BC91" s="12"/>
      <c r="BD91" s="12"/>
      <c r="BE91" s="5"/>
      <c r="BF91" s="5"/>
    </row>
    <row r="92" spans="16:58" ht="15.6">
      <c r="BB92" s="4"/>
      <c r="BC92" s="12"/>
      <c r="BD92" s="12"/>
      <c r="BE92" s="5"/>
      <c r="BF92" s="5"/>
    </row>
    <row r="93" spans="16:58" ht="15.6">
      <c r="BB93" s="4"/>
      <c r="BC93" s="12"/>
      <c r="BD93" s="12"/>
      <c r="BE93" s="5"/>
      <c r="BF93" s="5"/>
    </row>
    <row r="94" spans="16:58" ht="15.6">
      <c r="BB94" s="4"/>
      <c r="BC94" s="12"/>
      <c r="BD94" s="12"/>
      <c r="BE94" s="5"/>
      <c r="BF94" s="5"/>
    </row>
    <row r="95" spans="16:58" ht="15.6">
      <c r="BB95" s="4"/>
      <c r="BC95" s="12"/>
      <c r="BD95" s="12"/>
      <c r="BE95" s="5"/>
      <c r="BF95" s="5"/>
    </row>
    <row r="96" spans="16:58" ht="15.6">
      <c r="BB96" s="4"/>
      <c r="BC96" s="12"/>
      <c r="BD96" s="12"/>
      <c r="BE96" s="5"/>
      <c r="BF96" s="5"/>
    </row>
    <row r="97" spans="54:58" ht="15.6">
      <c r="BB97" s="4"/>
      <c r="BC97" s="12"/>
      <c r="BD97" s="12"/>
      <c r="BE97" s="5"/>
      <c r="BF97" s="5"/>
    </row>
    <row r="98" spans="54:58" ht="15.6">
      <c r="BB98" s="4"/>
      <c r="BC98" s="5"/>
      <c r="BD98" s="5"/>
      <c r="BE98" s="5"/>
      <c r="BF98" s="5"/>
    </row>
    <row r="99" spans="54:58">
      <c r="BB99" s="12"/>
      <c r="BC99" s="12"/>
    </row>
    <row r="100" spans="54:58" ht="15.6">
      <c r="BB100" s="5"/>
      <c r="BC100" s="5"/>
      <c r="BD100" s="5"/>
      <c r="BF100" s="5"/>
    </row>
    <row r="101" spans="54:58">
      <c r="BB101" s="12"/>
      <c r="BC101" s="12"/>
    </row>
    <row r="102" spans="54:58">
      <c r="BB102" s="12"/>
      <c r="BC102" s="12"/>
    </row>
    <row r="103" spans="54:58">
      <c r="BB103" s="12"/>
      <c r="BC103" s="12"/>
    </row>
    <row r="104" spans="54:58">
      <c r="BB104" s="12"/>
      <c r="BC104" s="12"/>
    </row>
    <row r="105" spans="54:58">
      <c r="BB105" s="12"/>
      <c r="BC105" s="12"/>
    </row>
    <row r="106" spans="54:58">
      <c r="BB106" s="12"/>
      <c r="BC106" s="12"/>
    </row>
    <row r="107" spans="54:58">
      <c r="BB107" s="12"/>
      <c r="BC107" s="12"/>
    </row>
    <row r="108" spans="54:58">
      <c r="BB108" s="12"/>
      <c r="BC108" s="12"/>
    </row>
    <row r="109" spans="54:58">
      <c r="BB109" s="12"/>
      <c r="BC109" s="12"/>
    </row>
    <row r="110" spans="54:58">
      <c r="BB110" s="12"/>
      <c r="BC110" s="12"/>
    </row>
    <row r="111" spans="54:58">
      <c r="BB111" s="12"/>
      <c r="BC111" s="12"/>
    </row>
    <row r="112" spans="54:58">
      <c r="BB112" s="12"/>
      <c r="BC112" s="12"/>
    </row>
    <row r="113" spans="54:55">
      <c r="BB113" s="12"/>
      <c r="BC113" s="12"/>
    </row>
    <row r="114" spans="54:55">
      <c r="BB114" s="12"/>
      <c r="BC114" s="12"/>
    </row>
    <row r="115" spans="54:55">
      <c r="BB115" s="12"/>
      <c r="BC115" s="12"/>
    </row>
    <row r="116" spans="54:55">
      <c r="BB116" s="12"/>
      <c r="BC116" s="12"/>
    </row>
    <row r="117" spans="54:55">
      <c r="BB117" s="12"/>
      <c r="BC117" s="12"/>
    </row>
    <row r="118" spans="54:55">
      <c r="BB118" s="12"/>
      <c r="BC118" s="12"/>
    </row>
    <row r="119" spans="54:55">
      <c r="BB119" s="12"/>
      <c r="BC119" s="12"/>
    </row>
    <row r="120" spans="54:55">
      <c r="BB120" s="12"/>
      <c r="BC120" s="12"/>
    </row>
    <row r="121" spans="54:55">
      <c r="BB121" s="12"/>
      <c r="BC121" s="12"/>
    </row>
    <row r="122" spans="54:55">
      <c r="BB122" s="12"/>
      <c r="BC122" s="12"/>
    </row>
    <row r="123" spans="54:55">
      <c r="BB123" s="12"/>
      <c r="BC123" s="12"/>
    </row>
    <row r="124" spans="54:55">
      <c r="BB124" s="12"/>
      <c r="BC124" s="12"/>
    </row>
    <row r="125" spans="54:55">
      <c r="BB125" s="12"/>
      <c r="BC125" s="12"/>
    </row>
    <row r="126" spans="54:55">
      <c r="BB126" s="12"/>
      <c r="BC126" s="12"/>
    </row>
    <row r="127" spans="54:55">
      <c r="BB127" s="12"/>
      <c r="BC127" s="12"/>
    </row>
    <row r="128" spans="54:55">
      <c r="BB128" s="12"/>
      <c r="BC128" s="12"/>
    </row>
    <row r="129" spans="54:55">
      <c r="BB129" s="12"/>
      <c r="BC129" s="12"/>
    </row>
    <row r="130" spans="54:55">
      <c r="BB130" s="12"/>
      <c r="BC130" s="12"/>
    </row>
    <row r="131" spans="54:55">
      <c r="BB131" s="12"/>
      <c r="BC131" s="12"/>
    </row>
    <row r="132" spans="54:55">
      <c r="BB132" s="12"/>
      <c r="BC132" s="12"/>
    </row>
    <row r="133" spans="54:55">
      <c r="BB133" s="12"/>
      <c r="BC133" s="12"/>
    </row>
    <row r="134" spans="54:55">
      <c r="BB134" s="12"/>
      <c r="BC134" s="12"/>
    </row>
    <row r="135" spans="54:55">
      <c r="BB135" s="12"/>
      <c r="BC135" s="12"/>
    </row>
    <row r="136" spans="54:55">
      <c r="BB136" s="12"/>
      <c r="BC136" s="12"/>
    </row>
    <row r="137" spans="54:55">
      <c r="BB137" s="12"/>
      <c r="BC137" s="12"/>
    </row>
    <row r="138" spans="54:55">
      <c r="BB138" s="12"/>
      <c r="BC138" s="12"/>
    </row>
    <row r="139" spans="54:55">
      <c r="BB139" s="12"/>
      <c r="BC139" s="12"/>
    </row>
    <row r="140" spans="54:55">
      <c r="BB140" s="12"/>
      <c r="BC140" s="12"/>
    </row>
    <row r="141" spans="54:55">
      <c r="BB141" s="12"/>
      <c r="BC141" s="12"/>
    </row>
    <row r="142" spans="54:55">
      <c r="BB142" s="12"/>
      <c r="BC142" s="12"/>
    </row>
    <row r="143" spans="54:55">
      <c r="BB143" s="12"/>
      <c r="BC143" s="12"/>
    </row>
    <row r="144" spans="54:55">
      <c r="BB144" s="12"/>
      <c r="BC144" s="12"/>
    </row>
    <row r="145" spans="54:55">
      <c r="BB145" s="12"/>
      <c r="BC145" s="12"/>
    </row>
    <row r="146" spans="54:55">
      <c r="BB146" s="12"/>
      <c r="BC146" s="12"/>
    </row>
    <row r="147" spans="54:55">
      <c r="BB147" s="12"/>
      <c r="BC147" s="12"/>
    </row>
    <row r="148" spans="54:55">
      <c r="BB148" s="12"/>
      <c r="BC148" s="12"/>
    </row>
    <row r="149" spans="54:55">
      <c r="BB149" s="12"/>
      <c r="BC149" s="12"/>
    </row>
    <row r="150" spans="54:55">
      <c r="BB150" s="12"/>
      <c r="BC150" s="12"/>
    </row>
    <row r="151" spans="54:55">
      <c r="BB151" s="12"/>
      <c r="BC151" s="12"/>
    </row>
    <row r="152" spans="54:55">
      <c r="BB152" s="12"/>
      <c r="BC152" s="12"/>
    </row>
    <row r="153" spans="54:55">
      <c r="BB153" s="12"/>
      <c r="BC153" s="12"/>
    </row>
    <row r="154" spans="54:55">
      <c r="BB154" s="12"/>
      <c r="BC154" s="12"/>
    </row>
    <row r="155" spans="54:55">
      <c r="BB155" s="12"/>
      <c r="BC155" s="12"/>
    </row>
    <row r="177" spans="31:53">
      <c r="AE177" s="13"/>
      <c r="AF177" s="13"/>
      <c r="AO177" s="13"/>
    </row>
    <row r="178" spans="31:53">
      <c r="AE178" s="13"/>
      <c r="AF178" s="13"/>
      <c r="AO178" s="13"/>
    </row>
    <row r="179" spans="31:53">
      <c r="AE179" s="13"/>
      <c r="AF179" s="13"/>
      <c r="AG179" s="13"/>
      <c r="AH179" s="13"/>
      <c r="AI179" s="13"/>
      <c r="AO179" s="13"/>
    </row>
    <row r="180" spans="31:53">
      <c r="AE180" s="13"/>
      <c r="AF180" s="13"/>
      <c r="AG180" s="13"/>
      <c r="AH180" s="13"/>
      <c r="AI180" s="13"/>
      <c r="AJ180" s="13"/>
      <c r="AK180" s="13"/>
      <c r="AL180" s="66"/>
      <c r="AM180" s="66"/>
      <c r="AN180" s="66"/>
      <c r="AO180" s="13"/>
      <c r="AP180" s="66"/>
      <c r="AQ180" s="13"/>
      <c r="AR180" s="13"/>
      <c r="AS180" s="13"/>
      <c r="AT180" s="13"/>
      <c r="AU180" s="13"/>
      <c r="AV180" s="13"/>
      <c r="AW180" s="13"/>
      <c r="AX180" s="13"/>
      <c r="AY180" s="116"/>
      <c r="AZ180" s="13"/>
      <c r="BA180" s="13"/>
    </row>
    <row r="181" spans="31:53">
      <c r="AE181" s="13"/>
      <c r="AF181" s="13"/>
      <c r="AG181" s="13"/>
      <c r="AH181" s="13"/>
      <c r="AI181" s="13"/>
      <c r="AJ181" s="13"/>
      <c r="AK181" s="13"/>
      <c r="AL181" s="66"/>
      <c r="AM181" s="66"/>
      <c r="AN181" s="66"/>
      <c r="AO181" s="13"/>
      <c r="AP181" s="66"/>
      <c r="AQ181" s="13"/>
      <c r="AR181" s="13"/>
      <c r="AS181" s="13"/>
      <c r="AT181" s="13"/>
      <c r="AU181" s="13"/>
      <c r="AV181" s="13"/>
      <c r="AW181" s="13"/>
      <c r="AX181" s="13"/>
      <c r="AY181" s="116"/>
      <c r="AZ181" s="13"/>
      <c r="BA181" s="13"/>
    </row>
    <row r="182" spans="31:53">
      <c r="AE182" s="13"/>
      <c r="AF182" s="13"/>
      <c r="AG182" s="13"/>
      <c r="AH182" s="13"/>
      <c r="AI182" s="13"/>
      <c r="AJ182" s="13"/>
      <c r="AK182" s="13"/>
      <c r="AL182" s="66"/>
      <c r="AM182" s="66"/>
      <c r="AN182" s="66"/>
      <c r="AO182" s="13"/>
      <c r="AP182" s="66"/>
      <c r="AQ182" s="13"/>
      <c r="AR182" s="13"/>
      <c r="AS182" s="13"/>
      <c r="AT182" s="13"/>
      <c r="AU182" s="13"/>
      <c r="AV182" s="13"/>
      <c r="AW182" s="13"/>
      <c r="AX182" s="13"/>
      <c r="AY182" s="116"/>
      <c r="AZ182" s="13"/>
      <c r="BA182" s="13"/>
    </row>
    <row r="183" spans="31:53">
      <c r="AE183" s="13"/>
      <c r="AF183" s="13"/>
      <c r="AG183" s="13"/>
      <c r="AH183" s="13"/>
      <c r="AI183" s="13"/>
      <c r="AJ183" s="13"/>
      <c r="AK183" s="13"/>
      <c r="AL183" s="66"/>
      <c r="AM183" s="66"/>
      <c r="AN183" s="66"/>
      <c r="AO183" s="13"/>
      <c r="AP183" s="66"/>
      <c r="AQ183" s="13"/>
      <c r="AR183" s="13"/>
      <c r="AS183" s="13"/>
      <c r="AT183" s="13"/>
      <c r="AU183" s="13"/>
      <c r="AV183" s="13"/>
      <c r="AW183" s="13"/>
      <c r="AX183" s="13"/>
      <c r="AY183" s="116"/>
      <c r="AZ183" s="13"/>
      <c r="BA183" s="13"/>
    </row>
    <row r="184" spans="31:53">
      <c r="AE184" s="13"/>
      <c r="AF184" s="13"/>
      <c r="AG184" s="13"/>
      <c r="AH184" s="13"/>
      <c r="AI184" s="13"/>
      <c r="AJ184" s="13"/>
      <c r="AK184" s="13"/>
      <c r="AL184" s="66"/>
      <c r="AM184" s="66"/>
      <c r="AN184" s="66"/>
      <c r="AO184" s="13"/>
      <c r="AP184" s="66"/>
      <c r="AQ184" s="13"/>
      <c r="AR184" s="13"/>
      <c r="AS184" s="13"/>
      <c r="AT184" s="13"/>
      <c r="AU184" s="13"/>
      <c r="AV184" s="13"/>
      <c r="AW184" s="13"/>
      <c r="AX184" s="13"/>
      <c r="AY184" s="116"/>
      <c r="AZ184" s="13"/>
      <c r="BA184" s="13"/>
    </row>
    <row r="185" spans="31:53">
      <c r="AE185" s="13"/>
      <c r="AF185" s="13"/>
      <c r="AG185" s="13"/>
      <c r="AH185" s="13"/>
      <c r="AI185" s="13"/>
      <c r="AJ185" s="13"/>
      <c r="AK185" s="13"/>
      <c r="AL185" s="66"/>
      <c r="AM185" s="66"/>
      <c r="AN185" s="66"/>
      <c r="AO185" s="13"/>
      <c r="AP185" s="66"/>
      <c r="AQ185" s="13"/>
      <c r="AR185" s="13"/>
      <c r="AS185" s="13"/>
      <c r="AT185" s="13"/>
      <c r="AU185" s="13"/>
      <c r="AV185" s="13"/>
      <c r="AW185" s="13"/>
      <c r="AX185" s="13"/>
      <c r="AY185" s="116"/>
      <c r="AZ185" s="13"/>
      <c r="BA185" s="13"/>
    </row>
    <row r="186" spans="31:53">
      <c r="AE186" s="13"/>
      <c r="AF186" s="13"/>
      <c r="AG186" s="13"/>
      <c r="AH186" s="13"/>
      <c r="AI186" s="13"/>
      <c r="AJ186" s="13"/>
      <c r="AK186" s="13"/>
      <c r="AL186" s="66"/>
      <c r="AM186" s="66"/>
      <c r="AN186" s="66"/>
      <c r="AO186" s="13"/>
      <c r="AP186" s="66"/>
      <c r="AQ186" s="13"/>
      <c r="AR186" s="13"/>
      <c r="AS186" s="13"/>
      <c r="AT186" s="13"/>
      <c r="AU186" s="13"/>
      <c r="AV186" s="13"/>
      <c r="AW186" s="13"/>
      <c r="AX186" s="13"/>
      <c r="AY186" s="116"/>
      <c r="AZ186" s="13"/>
      <c r="BA186" s="13"/>
    </row>
    <row r="187" spans="31:53">
      <c r="AE187" s="13"/>
      <c r="AF187" s="13"/>
      <c r="AG187" s="13"/>
      <c r="AH187" s="13"/>
      <c r="AI187" s="13"/>
      <c r="AJ187" s="13"/>
      <c r="AK187" s="13"/>
      <c r="AL187" s="66"/>
      <c r="AM187" s="66"/>
      <c r="AN187" s="66"/>
      <c r="AO187" s="13"/>
      <c r="AP187" s="66"/>
      <c r="AQ187" s="13"/>
      <c r="AR187" s="13"/>
      <c r="AS187" s="13"/>
      <c r="AT187" s="13"/>
      <c r="AU187" s="13"/>
      <c r="AV187" s="13"/>
      <c r="AW187" s="13"/>
      <c r="AX187" s="13"/>
      <c r="AY187" s="116"/>
      <c r="AZ187" s="13"/>
      <c r="BA187" s="13"/>
    </row>
    <row r="188" spans="31:53">
      <c r="AE188" s="13"/>
      <c r="AF188" s="13"/>
      <c r="AG188" s="13"/>
      <c r="AH188" s="13"/>
      <c r="AI188" s="13"/>
      <c r="AJ188" s="13"/>
      <c r="AK188" s="13"/>
      <c r="AL188" s="66"/>
      <c r="AM188" s="66"/>
      <c r="AN188" s="66"/>
      <c r="AO188" s="13"/>
      <c r="AP188" s="66"/>
      <c r="AQ188" s="13"/>
      <c r="AR188" s="13"/>
      <c r="AS188" s="13"/>
      <c r="AT188" s="13"/>
      <c r="AU188" s="13"/>
      <c r="AV188" s="13"/>
      <c r="AW188" s="13"/>
      <c r="AX188" s="13"/>
      <c r="AY188" s="116"/>
      <c r="AZ188" s="13"/>
      <c r="BA188" s="13"/>
    </row>
    <row r="189" spans="31:53">
      <c r="AE189" s="13"/>
      <c r="AF189" s="13"/>
      <c r="AG189" s="13"/>
      <c r="AH189" s="13"/>
      <c r="AI189" s="13"/>
      <c r="AJ189" s="13"/>
      <c r="AK189" s="13"/>
      <c r="AL189" s="66"/>
      <c r="AM189" s="66"/>
      <c r="AN189" s="66"/>
      <c r="AO189" s="13"/>
      <c r="AP189" s="66"/>
      <c r="AQ189" s="13"/>
      <c r="AR189" s="13"/>
      <c r="AS189" s="13"/>
      <c r="AT189" s="13"/>
      <c r="AU189" s="13"/>
      <c r="AV189" s="13"/>
      <c r="AW189" s="13"/>
      <c r="AX189" s="13"/>
      <c r="AY189" s="116"/>
      <c r="AZ189" s="13"/>
      <c r="BA189" s="13"/>
    </row>
    <row r="190" spans="31:53">
      <c r="AE190" s="13"/>
      <c r="AF190" s="13"/>
      <c r="AG190" s="13"/>
      <c r="AH190" s="13"/>
      <c r="AI190" s="13"/>
      <c r="AJ190" s="13"/>
      <c r="AK190" s="13"/>
      <c r="AL190" s="66"/>
      <c r="AM190" s="66"/>
      <c r="AN190" s="66"/>
      <c r="AO190" s="13"/>
      <c r="AP190" s="66"/>
      <c r="AQ190" s="13"/>
      <c r="AR190" s="13"/>
      <c r="AS190" s="13"/>
      <c r="AT190" s="13"/>
      <c r="AU190" s="13"/>
      <c r="AV190" s="13"/>
      <c r="AW190" s="13"/>
      <c r="AX190" s="13"/>
      <c r="AY190" s="116"/>
      <c r="AZ190" s="13"/>
      <c r="BA190" s="13"/>
    </row>
    <row r="191" spans="31:53">
      <c r="AE191" s="13"/>
      <c r="AF191" s="13"/>
      <c r="AG191" s="13"/>
      <c r="AH191" s="13"/>
      <c r="AI191" s="13"/>
      <c r="AJ191" s="13"/>
      <c r="AK191" s="13"/>
      <c r="AL191" s="66"/>
      <c r="AM191" s="66"/>
      <c r="AN191" s="66"/>
      <c r="AO191" s="13"/>
      <c r="AP191" s="66"/>
      <c r="AQ191" s="13"/>
      <c r="AR191" s="13"/>
      <c r="AS191" s="13"/>
      <c r="AT191" s="13"/>
      <c r="AU191" s="13"/>
      <c r="AV191" s="13"/>
      <c r="AW191" s="13"/>
      <c r="AX191" s="13"/>
      <c r="AY191" s="116"/>
      <c r="AZ191" s="13"/>
      <c r="BA191" s="13"/>
    </row>
    <row r="192" spans="31:53">
      <c r="AE192" s="13"/>
      <c r="AF192" s="13"/>
      <c r="AG192" s="13"/>
      <c r="AH192" s="13"/>
      <c r="AI192" s="13"/>
      <c r="AJ192" s="13"/>
      <c r="AK192" s="13"/>
      <c r="AL192" s="66"/>
      <c r="AM192" s="66"/>
      <c r="AN192" s="66"/>
      <c r="AO192" s="13"/>
      <c r="AP192" s="66"/>
      <c r="AQ192" s="13"/>
      <c r="AR192" s="13"/>
      <c r="AS192" s="13"/>
      <c r="AT192" s="13"/>
      <c r="AU192" s="13"/>
      <c r="AV192" s="13"/>
      <c r="AW192" s="13"/>
      <c r="AX192" s="13"/>
      <c r="AY192" s="116"/>
      <c r="AZ192" s="13"/>
      <c r="BA192" s="13"/>
    </row>
    <row r="193" spans="31:53">
      <c r="AE193" s="13"/>
      <c r="AF193" s="13"/>
      <c r="AG193" s="13"/>
      <c r="AH193" s="13"/>
      <c r="AI193" s="13"/>
      <c r="AJ193" s="13"/>
      <c r="AK193" s="13"/>
      <c r="AL193" s="66"/>
      <c r="AM193" s="66"/>
      <c r="AN193" s="66"/>
      <c r="AO193" s="13"/>
      <c r="AP193" s="66"/>
      <c r="AQ193" s="13"/>
      <c r="AR193" s="13"/>
      <c r="AS193" s="13"/>
      <c r="AT193" s="13"/>
      <c r="AU193" s="13"/>
      <c r="AV193" s="13"/>
      <c r="AW193" s="13"/>
      <c r="AX193" s="13"/>
      <c r="AY193" s="116"/>
      <c r="AZ193" s="13"/>
      <c r="BA193" s="13"/>
    </row>
    <row r="194" spans="31:53">
      <c r="AE194" s="13"/>
      <c r="AF194" s="13"/>
      <c r="AG194" s="13"/>
      <c r="AH194" s="13"/>
      <c r="AI194" s="13"/>
      <c r="AJ194" s="13"/>
      <c r="AK194" s="13"/>
      <c r="AL194" s="66"/>
      <c r="AM194" s="66"/>
      <c r="AN194" s="66"/>
      <c r="AO194" s="13"/>
      <c r="AP194" s="66"/>
      <c r="AQ194" s="13"/>
      <c r="AR194" s="13"/>
      <c r="AS194" s="13"/>
      <c r="AT194" s="13"/>
      <c r="AU194" s="13"/>
      <c r="AV194" s="13"/>
      <c r="AW194" s="13"/>
      <c r="AX194" s="13"/>
      <c r="AY194" s="116"/>
      <c r="AZ194" s="13"/>
      <c r="BA194" s="13"/>
    </row>
    <row r="195" spans="31:53">
      <c r="AE195" s="13"/>
      <c r="AF195" s="13"/>
      <c r="AG195" s="13"/>
      <c r="AH195" s="13"/>
      <c r="AI195" s="13"/>
      <c r="AJ195" s="13"/>
      <c r="AK195" s="13"/>
      <c r="AL195" s="66"/>
      <c r="AM195" s="66"/>
      <c r="AN195" s="66"/>
      <c r="AO195" s="13"/>
      <c r="AP195" s="66"/>
      <c r="AQ195" s="13"/>
      <c r="AR195" s="13"/>
      <c r="AS195" s="13"/>
      <c r="AT195" s="13"/>
      <c r="AU195" s="13"/>
      <c r="AV195" s="13"/>
      <c r="AW195" s="13"/>
      <c r="AX195" s="13"/>
      <c r="AY195" s="116"/>
      <c r="AZ195" s="13"/>
      <c r="BA195" s="13"/>
    </row>
    <row r="196" spans="31:53">
      <c r="AE196" s="13"/>
      <c r="AF196" s="13"/>
      <c r="AG196" s="13"/>
      <c r="AH196" s="13"/>
      <c r="AI196" s="13"/>
      <c r="AJ196" s="13"/>
      <c r="AK196" s="13"/>
      <c r="AL196" s="66"/>
      <c r="AM196" s="66"/>
      <c r="AN196" s="66"/>
      <c r="AO196" s="13"/>
      <c r="AP196" s="66"/>
      <c r="AQ196" s="13"/>
      <c r="AR196" s="13"/>
      <c r="AS196" s="13"/>
      <c r="AT196" s="13"/>
      <c r="AU196" s="13"/>
      <c r="AV196" s="13"/>
      <c r="AW196" s="13"/>
      <c r="AX196" s="13"/>
      <c r="AY196" s="116"/>
      <c r="AZ196" s="13"/>
      <c r="BA196" s="13"/>
    </row>
    <row r="197" spans="31:53">
      <c r="AE197" s="13"/>
      <c r="AF197" s="13"/>
      <c r="AG197" s="13"/>
      <c r="AH197" s="13"/>
      <c r="AI197" s="13"/>
      <c r="AJ197" s="13"/>
      <c r="AK197" s="13"/>
      <c r="AL197" s="66"/>
      <c r="AM197" s="66"/>
      <c r="AN197" s="66"/>
      <c r="AO197" s="13"/>
      <c r="AP197" s="66"/>
      <c r="AQ197" s="13"/>
      <c r="AR197" s="13"/>
      <c r="AS197" s="13"/>
      <c r="AT197" s="13"/>
      <c r="AU197" s="13"/>
      <c r="AV197" s="13"/>
      <c r="AW197" s="13"/>
      <c r="AX197" s="13"/>
      <c r="AY197" s="116"/>
      <c r="AZ197" s="13"/>
      <c r="BA197" s="13"/>
    </row>
    <row r="198" spans="31:53">
      <c r="AE198" s="13"/>
      <c r="AF198" s="13"/>
      <c r="AG198" s="13"/>
      <c r="AH198" s="13"/>
      <c r="AI198" s="13"/>
      <c r="AJ198" s="13"/>
      <c r="AK198" s="13"/>
      <c r="AL198" s="66"/>
      <c r="AM198" s="66"/>
      <c r="AN198" s="66"/>
      <c r="AO198" s="13"/>
      <c r="AP198" s="66"/>
      <c r="AQ198" s="13"/>
      <c r="AR198" s="13"/>
      <c r="AS198" s="13"/>
      <c r="AT198" s="13"/>
      <c r="AU198" s="13"/>
      <c r="AV198" s="13"/>
      <c r="AW198" s="13"/>
      <c r="AX198" s="13"/>
      <c r="AY198" s="116"/>
      <c r="AZ198" s="13"/>
      <c r="BA198" s="13"/>
    </row>
    <row r="199" spans="31:53">
      <c r="AE199" s="13"/>
      <c r="AF199" s="13"/>
      <c r="AG199" s="13"/>
      <c r="AH199" s="13"/>
      <c r="AI199" s="13"/>
      <c r="AJ199" s="13"/>
      <c r="AK199" s="13"/>
      <c r="AL199" s="66"/>
      <c r="AM199" s="66"/>
      <c r="AN199" s="66"/>
      <c r="AO199" s="13"/>
      <c r="AP199" s="66"/>
      <c r="AQ199" s="13"/>
      <c r="AR199" s="13"/>
      <c r="AS199" s="13"/>
      <c r="AT199" s="13"/>
      <c r="AU199" s="13"/>
      <c r="AV199" s="13"/>
      <c r="AW199" s="13"/>
      <c r="AX199" s="13"/>
      <c r="AY199" s="116"/>
      <c r="AZ199" s="13"/>
      <c r="BA199" s="13"/>
    </row>
    <row r="200" spans="31:53">
      <c r="AE200" s="13"/>
      <c r="AF200" s="13"/>
      <c r="AG200" s="13"/>
      <c r="AH200" s="13"/>
      <c r="AI200" s="13"/>
      <c r="AJ200" s="13"/>
      <c r="AK200" s="13"/>
      <c r="AL200" s="66"/>
      <c r="AM200" s="66"/>
      <c r="AN200" s="66"/>
      <c r="AO200" s="13"/>
      <c r="AP200" s="66"/>
      <c r="AQ200" s="13"/>
      <c r="AR200" s="13"/>
      <c r="AS200" s="13"/>
      <c r="AT200" s="13"/>
      <c r="AU200" s="13"/>
      <c r="AV200" s="13"/>
      <c r="AW200" s="13"/>
      <c r="AX200" s="13"/>
      <c r="AY200" s="116"/>
      <c r="AZ200" s="13"/>
      <c r="BA200" s="13"/>
    </row>
    <row r="201" spans="31:53">
      <c r="AE201" s="13"/>
      <c r="AF201" s="13"/>
      <c r="AG201" s="13"/>
      <c r="AH201" s="13"/>
      <c r="AI201" s="13"/>
      <c r="AJ201" s="13"/>
      <c r="AK201" s="13"/>
      <c r="AL201" s="66"/>
      <c r="AM201" s="66"/>
      <c r="AN201" s="66"/>
      <c r="AO201" s="13"/>
      <c r="AP201" s="66"/>
      <c r="AQ201" s="13"/>
      <c r="AR201" s="13"/>
      <c r="AS201" s="13"/>
      <c r="AT201" s="13"/>
      <c r="AU201" s="13"/>
      <c r="AV201" s="13"/>
      <c r="AW201" s="13"/>
      <c r="AX201" s="13"/>
      <c r="AY201" s="116"/>
      <c r="AZ201" s="13"/>
      <c r="BA201" s="13"/>
    </row>
    <row r="202" spans="31:53">
      <c r="AE202" s="13"/>
      <c r="AF202" s="13"/>
      <c r="AG202" s="13"/>
      <c r="AH202" s="13"/>
      <c r="AI202" s="13"/>
      <c r="AJ202" s="13"/>
      <c r="AK202" s="13"/>
      <c r="AL202" s="66"/>
      <c r="AM202" s="66"/>
      <c r="AN202" s="66"/>
      <c r="AO202" s="13"/>
      <c r="AP202" s="66"/>
      <c r="AQ202" s="13"/>
      <c r="AR202" s="13"/>
      <c r="AS202" s="13"/>
      <c r="AT202" s="13"/>
      <c r="AU202" s="13"/>
      <c r="AV202" s="13"/>
      <c r="AW202" s="13"/>
      <c r="AX202" s="13"/>
      <c r="AY202" s="116"/>
      <c r="AZ202" s="13"/>
      <c r="BA202" s="13"/>
    </row>
    <row r="203" spans="31:53">
      <c r="AE203" s="13"/>
      <c r="AF203" s="13"/>
      <c r="AG203" s="13"/>
      <c r="AH203" s="13"/>
      <c r="AI203" s="13"/>
      <c r="AJ203" s="13"/>
      <c r="AK203" s="13"/>
      <c r="AL203" s="66"/>
      <c r="AM203" s="66"/>
      <c r="AN203" s="66"/>
      <c r="AO203" s="13"/>
      <c r="AP203" s="66"/>
      <c r="AQ203" s="13"/>
      <c r="AR203" s="13"/>
      <c r="AS203" s="13"/>
      <c r="AT203" s="13"/>
      <c r="AU203" s="13"/>
      <c r="AV203" s="13"/>
      <c r="AW203" s="13"/>
      <c r="AX203" s="13"/>
      <c r="AY203" s="116"/>
      <c r="AZ203" s="13"/>
      <c r="BA203" s="13"/>
    </row>
    <row r="204" spans="31:53">
      <c r="AE204" s="13"/>
      <c r="AF204" s="13"/>
      <c r="AG204" s="13"/>
      <c r="AH204" s="13"/>
      <c r="AI204" s="13"/>
      <c r="AJ204" s="13"/>
      <c r="AK204" s="13"/>
      <c r="AL204" s="66"/>
      <c r="AM204" s="66"/>
      <c r="AN204" s="66"/>
      <c r="AO204" s="13"/>
      <c r="AP204" s="66"/>
      <c r="AQ204" s="13"/>
      <c r="AR204" s="13"/>
      <c r="AS204" s="13"/>
      <c r="AT204" s="13"/>
      <c r="AU204" s="13"/>
      <c r="AV204" s="13"/>
      <c r="AW204" s="13"/>
      <c r="AX204" s="13"/>
      <c r="AY204" s="116"/>
      <c r="AZ204" s="13"/>
      <c r="BA204" s="13"/>
    </row>
    <row r="205" spans="31:53">
      <c r="AE205" s="13"/>
      <c r="AF205" s="13"/>
      <c r="AG205" s="13"/>
      <c r="AH205" s="13"/>
      <c r="AI205" s="13"/>
      <c r="AJ205" s="13"/>
      <c r="AK205" s="13"/>
      <c r="AL205" s="66"/>
      <c r="AM205" s="66"/>
      <c r="AN205" s="66"/>
      <c r="AO205" s="13"/>
      <c r="AP205" s="66"/>
      <c r="AQ205" s="13"/>
      <c r="AR205" s="13"/>
      <c r="AS205" s="13"/>
      <c r="AT205" s="13"/>
      <c r="AU205" s="13"/>
      <c r="AV205" s="13"/>
      <c r="AW205" s="13"/>
      <c r="AX205" s="13"/>
      <c r="AY205" s="116"/>
      <c r="AZ205" s="13"/>
      <c r="BA205" s="13"/>
    </row>
    <row r="206" spans="31:53">
      <c r="AE206" s="13"/>
      <c r="AF206" s="13"/>
      <c r="AG206" s="13"/>
      <c r="AH206" s="13"/>
      <c r="AI206" s="13"/>
      <c r="AJ206" s="13"/>
      <c r="AK206" s="13"/>
      <c r="AL206" s="66"/>
      <c r="AM206" s="66"/>
      <c r="AN206" s="66"/>
      <c r="AO206" s="13"/>
      <c r="AP206" s="66"/>
      <c r="AQ206" s="13"/>
      <c r="AR206" s="13"/>
      <c r="AS206" s="13"/>
      <c r="AT206" s="13"/>
      <c r="AU206" s="13"/>
      <c r="AV206" s="13"/>
      <c r="AW206" s="13"/>
      <c r="AX206" s="13"/>
      <c r="AY206" s="116"/>
      <c r="AZ206" s="13"/>
      <c r="BA206" s="13"/>
    </row>
    <row r="207" spans="31:53">
      <c r="AE207" s="13"/>
      <c r="AF207" s="13"/>
      <c r="AG207" s="13"/>
      <c r="AH207" s="13"/>
      <c r="AI207" s="13"/>
      <c r="AJ207" s="13"/>
      <c r="AK207" s="13"/>
      <c r="AL207" s="66"/>
      <c r="AM207" s="66"/>
      <c r="AN207" s="66"/>
      <c r="AO207" s="13"/>
      <c r="AP207" s="66"/>
      <c r="AQ207" s="13"/>
      <c r="AR207" s="13"/>
      <c r="AS207" s="13"/>
      <c r="AT207" s="13"/>
      <c r="AU207" s="13"/>
      <c r="AV207" s="13"/>
      <c r="AW207" s="13"/>
      <c r="AX207" s="13"/>
      <c r="AY207" s="116"/>
      <c r="AZ207" s="13"/>
      <c r="BA207" s="13"/>
    </row>
    <row r="208" spans="31:53">
      <c r="AE208" s="13"/>
      <c r="AF208" s="13"/>
      <c r="AG208" s="13"/>
      <c r="AH208" s="13"/>
      <c r="AI208" s="13"/>
      <c r="AJ208" s="13"/>
      <c r="AK208" s="13"/>
      <c r="AL208" s="66"/>
      <c r="AM208" s="66"/>
      <c r="AN208" s="66"/>
      <c r="AO208" s="13"/>
      <c r="AP208" s="66"/>
      <c r="AQ208" s="13"/>
      <c r="AR208" s="13"/>
      <c r="AS208" s="13"/>
      <c r="AT208" s="13"/>
      <c r="AU208" s="13"/>
      <c r="AV208" s="13"/>
      <c r="AW208" s="13"/>
      <c r="AX208" s="13"/>
      <c r="AY208" s="116"/>
      <c r="AZ208" s="13"/>
      <c r="BA208" s="13"/>
    </row>
    <row r="209" spans="31:53">
      <c r="AE209" s="13"/>
      <c r="AF209" s="13"/>
      <c r="AG209" s="13"/>
      <c r="AH209" s="13"/>
      <c r="AI209" s="13"/>
      <c r="AJ209" s="13"/>
      <c r="AK209" s="13"/>
      <c r="AL209" s="66"/>
      <c r="AM209" s="66"/>
      <c r="AN209" s="66"/>
      <c r="AO209" s="13"/>
      <c r="AP209" s="66"/>
      <c r="AQ209" s="13"/>
      <c r="AR209" s="13"/>
      <c r="AS209" s="13"/>
      <c r="AT209" s="13"/>
      <c r="AU209" s="13"/>
      <c r="AV209" s="13"/>
      <c r="AW209" s="13"/>
      <c r="AX209" s="13"/>
      <c r="AY209" s="116"/>
      <c r="AZ209" s="13"/>
      <c r="BA209" s="13"/>
    </row>
    <row r="210" spans="31:53">
      <c r="AE210" s="13"/>
      <c r="AF210" s="13"/>
      <c r="AG210" s="13"/>
      <c r="AH210" s="13"/>
      <c r="AI210" s="13"/>
      <c r="AJ210" s="13"/>
      <c r="AK210" s="13"/>
      <c r="AL210" s="66"/>
      <c r="AM210" s="66"/>
      <c r="AN210" s="66"/>
      <c r="AO210" s="13"/>
      <c r="AP210" s="66"/>
      <c r="AQ210" s="13"/>
      <c r="AR210" s="13"/>
      <c r="AS210" s="13"/>
      <c r="AT210" s="13"/>
      <c r="AU210" s="13"/>
      <c r="AV210" s="13"/>
      <c r="AW210" s="13"/>
      <c r="AX210" s="13"/>
      <c r="AY210" s="116"/>
      <c r="AZ210" s="13"/>
      <c r="BA210" s="13"/>
    </row>
    <row r="211" spans="31:53">
      <c r="AE211" s="13"/>
      <c r="AF211" s="13"/>
      <c r="AG211" s="13"/>
      <c r="AH211" s="13"/>
      <c r="AI211" s="13"/>
      <c r="AJ211" s="13"/>
      <c r="AK211" s="13"/>
      <c r="AL211" s="66"/>
      <c r="AM211" s="66"/>
      <c r="AN211" s="66"/>
      <c r="AO211" s="13"/>
      <c r="AP211" s="66"/>
      <c r="AQ211" s="13"/>
      <c r="AR211" s="13"/>
      <c r="AS211" s="13"/>
      <c r="AT211" s="13"/>
      <c r="AU211" s="13"/>
      <c r="AV211" s="13"/>
      <c r="AW211" s="13"/>
      <c r="AX211" s="13"/>
      <c r="AY211" s="116"/>
      <c r="AZ211" s="13"/>
      <c r="BA211" s="13"/>
    </row>
    <row r="212" spans="31:53">
      <c r="AE212" s="13"/>
      <c r="AF212" s="13"/>
      <c r="AG212" s="13"/>
      <c r="AH212" s="13"/>
      <c r="AI212" s="13"/>
      <c r="AJ212" s="13"/>
      <c r="AK212" s="13"/>
      <c r="AL212" s="66"/>
      <c r="AM212" s="66"/>
      <c r="AN212" s="66"/>
      <c r="AO212" s="13"/>
      <c r="AP212" s="66"/>
      <c r="AQ212" s="13"/>
      <c r="AR212" s="13"/>
      <c r="AS212" s="13"/>
      <c r="AT212" s="13"/>
      <c r="AU212" s="13"/>
      <c r="AV212" s="13"/>
      <c r="AW212" s="13"/>
      <c r="AX212" s="13"/>
      <c r="AY212" s="116"/>
      <c r="AZ212" s="13"/>
      <c r="BA212" s="13"/>
    </row>
    <row r="213" spans="31:53">
      <c r="AE213" s="13"/>
      <c r="AF213" s="13"/>
      <c r="AG213" s="13"/>
      <c r="AH213" s="13"/>
      <c r="AI213" s="13"/>
      <c r="AJ213" s="13"/>
      <c r="AK213" s="13"/>
      <c r="AL213" s="66"/>
      <c r="AM213" s="66"/>
      <c r="AN213" s="66"/>
      <c r="AO213" s="13"/>
      <c r="AP213" s="66"/>
      <c r="AQ213" s="13"/>
      <c r="AR213" s="13"/>
      <c r="AS213" s="13"/>
      <c r="AT213" s="13"/>
      <c r="AU213" s="13"/>
      <c r="AV213" s="13"/>
      <c r="AW213" s="13"/>
      <c r="AX213" s="13"/>
      <c r="AY213" s="116"/>
      <c r="AZ213" s="13"/>
      <c r="BA213" s="13"/>
    </row>
    <row r="214" spans="31:53">
      <c r="AE214" s="13"/>
      <c r="AF214" s="13"/>
      <c r="AG214" s="13"/>
      <c r="AH214" s="13"/>
      <c r="AI214" s="13"/>
      <c r="AJ214" s="13"/>
      <c r="AK214" s="13"/>
      <c r="AL214" s="66"/>
      <c r="AM214" s="66"/>
      <c r="AN214" s="66"/>
      <c r="AO214" s="13"/>
      <c r="AP214" s="66"/>
      <c r="AQ214" s="13"/>
      <c r="AR214" s="13"/>
      <c r="AS214" s="13"/>
      <c r="AT214" s="13"/>
      <c r="AU214" s="13"/>
      <c r="AV214" s="13"/>
      <c r="AW214" s="13"/>
      <c r="AX214" s="13"/>
      <c r="AY214" s="116"/>
      <c r="AZ214" s="13"/>
      <c r="BA214" s="13"/>
    </row>
    <row r="215" spans="31:53">
      <c r="AE215" s="13"/>
      <c r="AF215" s="13"/>
      <c r="AG215" s="13"/>
      <c r="AH215" s="13"/>
      <c r="AI215" s="13"/>
      <c r="AJ215" s="13"/>
      <c r="AK215" s="13"/>
      <c r="AL215" s="66"/>
      <c r="AM215" s="66"/>
      <c r="AN215" s="66"/>
      <c r="AO215" s="13"/>
      <c r="AP215" s="66"/>
      <c r="AQ215" s="13"/>
      <c r="AR215" s="13"/>
      <c r="AS215" s="13"/>
      <c r="AT215" s="13"/>
      <c r="AU215" s="13"/>
      <c r="AV215" s="13"/>
      <c r="AW215" s="13"/>
      <c r="AX215" s="13"/>
      <c r="AY215" s="116"/>
      <c r="AZ215" s="13"/>
      <c r="BA215" s="13"/>
    </row>
    <row r="216" spans="31:53">
      <c r="AE216" s="13"/>
      <c r="AF216" s="13"/>
      <c r="AG216" s="13"/>
      <c r="AH216" s="13"/>
      <c r="AI216" s="13"/>
      <c r="AJ216" s="13"/>
      <c r="AK216" s="13"/>
      <c r="AL216" s="66"/>
      <c r="AM216" s="66"/>
      <c r="AN216" s="66"/>
      <c r="AO216" s="13"/>
      <c r="AP216" s="66"/>
      <c r="AQ216" s="13"/>
      <c r="AR216" s="13"/>
      <c r="AS216" s="13"/>
      <c r="AT216" s="13"/>
      <c r="AU216" s="13"/>
      <c r="AV216" s="13"/>
      <c r="AW216" s="13"/>
      <c r="AX216" s="13"/>
      <c r="AY216" s="116"/>
      <c r="AZ216" s="13"/>
      <c r="BA216" s="13"/>
    </row>
    <row r="217" spans="31:53">
      <c r="AE217" s="13"/>
      <c r="AF217" s="13"/>
      <c r="AG217" s="13"/>
      <c r="AH217" s="13"/>
      <c r="AI217" s="13"/>
      <c r="AJ217" s="13"/>
      <c r="AK217" s="13"/>
      <c r="AL217" s="66"/>
      <c r="AM217" s="66"/>
      <c r="AN217" s="66"/>
      <c r="AO217" s="13"/>
      <c r="AP217" s="66"/>
      <c r="AQ217" s="13"/>
      <c r="AR217" s="13"/>
      <c r="AS217" s="13"/>
      <c r="AT217" s="13"/>
      <c r="AU217" s="13"/>
      <c r="AV217" s="13"/>
      <c r="AW217" s="13"/>
      <c r="AX217" s="13"/>
      <c r="AY217" s="116"/>
      <c r="AZ217" s="13"/>
      <c r="BA217" s="13"/>
    </row>
    <row r="218" spans="31:53">
      <c r="AE218" s="13"/>
      <c r="AF218" s="13"/>
      <c r="AG218" s="13"/>
      <c r="AH218" s="13"/>
      <c r="AI218" s="13"/>
      <c r="AJ218" s="13"/>
      <c r="AK218" s="13"/>
      <c r="AL218" s="66"/>
      <c r="AM218" s="66"/>
      <c r="AN218" s="66"/>
      <c r="AO218" s="13"/>
      <c r="AP218" s="66"/>
      <c r="AQ218" s="13"/>
      <c r="AR218" s="13"/>
      <c r="AS218" s="13"/>
      <c r="AT218" s="13"/>
      <c r="AU218" s="13"/>
      <c r="AV218" s="13"/>
      <c r="AW218" s="13"/>
      <c r="AX218" s="13"/>
      <c r="AY218" s="116"/>
      <c r="AZ218" s="13"/>
      <c r="BA218" s="13"/>
    </row>
    <row r="219" spans="31:53">
      <c r="AE219" s="13"/>
      <c r="AF219" s="13"/>
      <c r="AG219" s="13"/>
      <c r="AH219" s="13"/>
      <c r="AI219" s="13"/>
      <c r="AJ219" s="13"/>
      <c r="AK219" s="13"/>
      <c r="AL219" s="66"/>
      <c r="AM219" s="66"/>
      <c r="AN219" s="66"/>
      <c r="AO219" s="13"/>
      <c r="AP219" s="66"/>
      <c r="AQ219" s="13"/>
      <c r="AR219" s="13"/>
      <c r="AS219" s="13"/>
      <c r="AT219" s="13"/>
      <c r="AU219" s="13"/>
      <c r="AV219" s="13"/>
      <c r="AW219" s="13"/>
      <c r="AX219" s="13"/>
      <c r="AY219" s="116"/>
      <c r="AZ219" s="13"/>
      <c r="BA219" s="13"/>
    </row>
    <row r="220" spans="31:53">
      <c r="AE220" s="13"/>
      <c r="AF220" s="13"/>
      <c r="AG220" s="13"/>
      <c r="AH220" s="13"/>
      <c r="AI220" s="13"/>
      <c r="AJ220" s="13"/>
      <c r="AK220" s="13"/>
      <c r="AL220" s="66"/>
      <c r="AM220" s="66"/>
      <c r="AN220" s="66"/>
      <c r="AO220" s="13"/>
      <c r="AP220" s="66"/>
      <c r="AQ220" s="13"/>
      <c r="AR220" s="13"/>
      <c r="AS220" s="13"/>
      <c r="AT220" s="13"/>
      <c r="AU220" s="13"/>
      <c r="AV220" s="13"/>
      <c r="AW220" s="13"/>
      <c r="AX220" s="13"/>
      <c r="AY220" s="116"/>
      <c r="AZ220" s="13"/>
      <c r="BA220" s="13"/>
    </row>
    <row r="221" spans="31:53">
      <c r="AE221" s="13"/>
      <c r="AF221" s="13"/>
      <c r="AG221" s="13"/>
      <c r="AH221" s="13"/>
      <c r="AI221" s="13"/>
      <c r="AJ221" s="13"/>
      <c r="AK221" s="13"/>
      <c r="AL221" s="66"/>
      <c r="AM221" s="66"/>
      <c r="AN221" s="66"/>
      <c r="AO221" s="13"/>
      <c r="AP221" s="66"/>
      <c r="AQ221" s="13"/>
      <c r="AR221" s="13"/>
      <c r="AS221" s="13"/>
      <c r="AT221" s="13"/>
      <c r="AU221" s="13"/>
      <c r="AV221" s="13"/>
      <c r="AW221" s="13"/>
      <c r="AX221" s="13"/>
      <c r="AY221" s="116"/>
      <c r="AZ221" s="13"/>
      <c r="BA221" s="13"/>
    </row>
    <row r="222" spans="31:53">
      <c r="AE222" s="13"/>
      <c r="AF222" s="13"/>
      <c r="AG222" s="13"/>
      <c r="AH222" s="13"/>
      <c r="AI222" s="13"/>
      <c r="AJ222" s="13"/>
      <c r="AK222" s="13"/>
      <c r="AL222" s="66"/>
      <c r="AM222" s="66"/>
      <c r="AN222" s="66"/>
      <c r="AO222" s="13"/>
      <c r="AP222" s="66"/>
      <c r="AQ222" s="13"/>
      <c r="AR222" s="13"/>
      <c r="AS222" s="13"/>
      <c r="AT222" s="13"/>
      <c r="AU222" s="13"/>
      <c r="AV222" s="13"/>
      <c r="AW222" s="13"/>
      <c r="AX222" s="13"/>
      <c r="AY222" s="116"/>
      <c r="AZ222" s="13"/>
      <c r="BA222" s="13"/>
    </row>
    <row r="223" spans="31:53">
      <c r="AE223" s="13"/>
      <c r="AF223" s="13"/>
      <c r="AG223" s="13"/>
      <c r="AH223" s="13"/>
      <c r="AI223" s="13"/>
      <c r="AJ223" s="13"/>
      <c r="AK223" s="13"/>
      <c r="AL223" s="66"/>
      <c r="AM223" s="66"/>
      <c r="AN223" s="66"/>
      <c r="AO223" s="13"/>
      <c r="AP223" s="66"/>
      <c r="AQ223" s="13"/>
      <c r="AR223" s="13"/>
      <c r="AS223" s="13"/>
      <c r="AT223" s="13"/>
      <c r="AU223" s="13"/>
      <c r="AV223" s="13"/>
      <c r="AW223" s="13"/>
      <c r="AX223" s="13"/>
      <c r="AY223" s="116"/>
      <c r="AZ223" s="13"/>
      <c r="BA223" s="13"/>
    </row>
    <row r="224" spans="31:53">
      <c r="AE224" s="13"/>
      <c r="AF224" s="13"/>
      <c r="AG224" s="13"/>
      <c r="AH224" s="13"/>
      <c r="AI224" s="13"/>
      <c r="AJ224" s="13"/>
      <c r="AK224" s="13"/>
      <c r="AL224" s="66"/>
      <c r="AM224" s="66"/>
      <c r="AN224" s="66"/>
      <c r="AO224" s="13"/>
      <c r="AP224" s="66"/>
      <c r="AQ224" s="13"/>
      <c r="AR224" s="13"/>
      <c r="AS224" s="13"/>
      <c r="AT224" s="13"/>
      <c r="AU224" s="13"/>
      <c r="AV224" s="13"/>
      <c r="AW224" s="13"/>
      <c r="AX224" s="13"/>
      <c r="AY224" s="116"/>
      <c r="AZ224" s="13"/>
      <c r="BA224" s="13"/>
    </row>
    <row r="225" spans="17:53">
      <c r="AE225" s="13"/>
      <c r="AF225" s="13"/>
      <c r="AG225" s="13"/>
      <c r="AH225" s="13"/>
      <c r="AI225" s="13"/>
      <c r="AJ225" s="13"/>
      <c r="AK225" s="13"/>
      <c r="AL225" s="66"/>
      <c r="AM225" s="66"/>
      <c r="AN225" s="66"/>
      <c r="AO225" s="13"/>
      <c r="AP225" s="66"/>
      <c r="AQ225" s="13"/>
      <c r="AR225" s="13"/>
      <c r="AS225" s="13"/>
      <c r="AT225" s="13"/>
      <c r="AU225" s="13"/>
      <c r="AV225" s="13"/>
      <c r="AW225" s="13"/>
      <c r="AX225" s="13"/>
      <c r="AY225" s="116"/>
      <c r="AZ225" s="13"/>
      <c r="BA225" s="13"/>
    </row>
    <row r="226" spans="17:53">
      <c r="AE226" s="13"/>
      <c r="AF226" s="13"/>
      <c r="AG226" s="13"/>
      <c r="AH226" s="13"/>
      <c r="AI226" s="13"/>
      <c r="AJ226" s="13"/>
      <c r="AK226" s="13"/>
      <c r="AL226" s="66"/>
      <c r="AM226" s="66"/>
      <c r="AN226" s="66"/>
      <c r="AO226" s="13"/>
      <c r="AP226" s="66"/>
      <c r="AQ226" s="13"/>
      <c r="AR226" s="13"/>
      <c r="AS226" s="13"/>
      <c r="AT226" s="13"/>
      <c r="AU226" s="13"/>
      <c r="AV226" s="13"/>
      <c r="AW226" s="13"/>
      <c r="AX226" s="13"/>
      <c r="AY226" s="116"/>
      <c r="AZ226" s="13"/>
      <c r="BA226" s="13"/>
    </row>
    <row r="227" spans="17:53">
      <c r="AE227" s="13"/>
      <c r="AF227" s="13"/>
      <c r="AG227" s="13"/>
      <c r="AH227" s="13"/>
      <c r="AI227" s="13"/>
      <c r="AJ227" s="13"/>
      <c r="AK227" s="13"/>
      <c r="AL227" s="66"/>
      <c r="AM227" s="66"/>
      <c r="AN227" s="66"/>
      <c r="AO227" s="13"/>
      <c r="AP227" s="66"/>
      <c r="AQ227" s="13"/>
      <c r="AR227" s="13"/>
      <c r="AS227" s="13"/>
      <c r="AT227" s="13"/>
      <c r="AU227" s="13"/>
      <c r="AV227" s="13"/>
      <c r="AW227" s="13"/>
      <c r="AX227" s="13"/>
      <c r="AY227" s="116"/>
      <c r="AZ227" s="13"/>
      <c r="BA227" s="13"/>
    </row>
    <row r="228" spans="17:53">
      <c r="AE228" s="13"/>
      <c r="AF228" s="13"/>
      <c r="AG228" s="13"/>
      <c r="AH228" s="13"/>
      <c r="AI228" s="13"/>
      <c r="AJ228" s="13"/>
      <c r="AK228" s="13"/>
      <c r="AL228" s="66"/>
      <c r="AM228" s="66"/>
      <c r="AN228" s="66"/>
      <c r="AO228" s="13"/>
      <c r="AP228" s="66"/>
      <c r="AQ228" s="13"/>
      <c r="AR228" s="13"/>
      <c r="AS228" s="13"/>
      <c r="AT228" s="13"/>
      <c r="AU228" s="13"/>
      <c r="AV228" s="13"/>
      <c r="AW228" s="13"/>
      <c r="AX228" s="13"/>
      <c r="AY228" s="116"/>
      <c r="AZ228" s="13"/>
      <c r="BA228" s="13"/>
    </row>
    <row r="229" spans="17:53">
      <c r="AE229" s="13"/>
      <c r="AF229" s="13"/>
      <c r="AG229" s="13"/>
      <c r="AH229" s="13"/>
      <c r="AI229" s="13"/>
      <c r="AJ229" s="13"/>
      <c r="AK229" s="13"/>
      <c r="AL229" s="66"/>
      <c r="AM229" s="66"/>
      <c r="AN229" s="66"/>
      <c r="AO229" s="13"/>
      <c r="AP229" s="66"/>
      <c r="AQ229" s="13"/>
      <c r="AR229" s="13"/>
      <c r="AS229" s="13"/>
      <c r="AT229" s="13"/>
      <c r="AU229" s="13"/>
      <c r="AV229" s="13"/>
      <c r="AW229" s="13"/>
      <c r="AX229" s="13"/>
      <c r="AY229" s="116"/>
      <c r="AZ229" s="13"/>
      <c r="BA229" s="13"/>
    </row>
    <row r="230" spans="17:53">
      <c r="AE230" s="13"/>
      <c r="AF230" s="13"/>
      <c r="AG230" s="13"/>
      <c r="AH230" s="13"/>
      <c r="AI230" s="13"/>
      <c r="AJ230" s="13"/>
      <c r="AK230" s="13"/>
      <c r="AL230" s="66"/>
      <c r="AM230" s="66"/>
      <c r="AN230" s="66"/>
      <c r="AO230" s="13"/>
      <c r="AP230" s="66"/>
      <c r="AQ230" s="13"/>
      <c r="AR230" s="13"/>
      <c r="AS230" s="13"/>
      <c r="AT230" s="13"/>
      <c r="AU230" s="13"/>
      <c r="AV230" s="13"/>
      <c r="AW230" s="13"/>
      <c r="AX230" s="13"/>
      <c r="AY230" s="116"/>
      <c r="AZ230" s="13"/>
      <c r="BA230" s="13"/>
    </row>
    <row r="231" spans="17:53">
      <c r="AE231" s="13"/>
      <c r="AF231" s="13"/>
      <c r="AG231" s="13"/>
      <c r="AH231" s="13"/>
      <c r="AI231" s="13"/>
      <c r="AJ231" s="13"/>
      <c r="AK231" s="13"/>
      <c r="AL231" s="66"/>
      <c r="AM231" s="66"/>
      <c r="AN231" s="66"/>
      <c r="AO231" s="13"/>
      <c r="AP231" s="66"/>
      <c r="AQ231" s="13"/>
      <c r="AR231" s="13"/>
      <c r="AS231" s="13"/>
      <c r="AT231" s="13"/>
      <c r="AU231" s="13"/>
      <c r="AV231" s="13"/>
      <c r="AW231" s="13"/>
      <c r="AX231" s="13"/>
      <c r="AY231" s="116"/>
      <c r="AZ231" s="13"/>
      <c r="BA231" s="13"/>
    </row>
    <row r="232" spans="17:53">
      <c r="AE232" s="13"/>
      <c r="AF232" s="13"/>
      <c r="AG232" s="13"/>
      <c r="AH232" s="13"/>
      <c r="AI232" s="13"/>
      <c r="AJ232" s="13"/>
      <c r="AK232" s="13"/>
      <c r="AL232" s="66"/>
      <c r="AM232" s="66"/>
      <c r="AN232" s="66"/>
      <c r="AO232" s="13"/>
      <c r="AP232" s="66"/>
      <c r="AQ232" s="13"/>
      <c r="AR232" s="13"/>
      <c r="AS232" s="13"/>
      <c r="AT232" s="13"/>
      <c r="AU232" s="13"/>
      <c r="AV232" s="13"/>
      <c r="AW232" s="13"/>
      <c r="AX232" s="13"/>
      <c r="AY232" s="116"/>
      <c r="AZ232" s="13"/>
      <c r="BA232" s="13"/>
    </row>
    <row r="233" spans="17:53">
      <c r="AE233" s="13"/>
      <c r="AF233" s="13"/>
      <c r="AG233" s="13"/>
      <c r="AH233" s="13"/>
      <c r="AI233" s="13"/>
      <c r="AJ233" s="13"/>
      <c r="AK233" s="13"/>
      <c r="AL233" s="66"/>
      <c r="AM233" s="66"/>
      <c r="AN233" s="66"/>
      <c r="AO233" s="13"/>
      <c r="AP233" s="66"/>
      <c r="AQ233" s="13"/>
      <c r="AR233" s="13"/>
      <c r="AS233" s="13"/>
      <c r="AT233" s="13"/>
      <c r="AU233" s="13"/>
      <c r="AV233" s="13"/>
      <c r="AW233" s="13"/>
      <c r="AX233" s="13"/>
      <c r="AY233" s="116"/>
      <c r="AZ233" s="13"/>
      <c r="BA233" s="13"/>
    </row>
    <row r="234" spans="17:53">
      <c r="AE234" s="13"/>
      <c r="AF234" s="13"/>
      <c r="AG234" s="13"/>
      <c r="AH234" s="13"/>
      <c r="AI234" s="13"/>
      <c r="AJ234" s="13"/>
      <c r="AK234" s="13"/>
      <c r="AL234" s="66"/>
      <c r="AM234" s="66"/>
      <c r="AN234" s="66"/>
      <c r="AO234" s="13"/>
      <c r="AP234" s="66"/>
      <c r="AQ234" s="13"/>
      <c r="AR234" s="13"/>
      <c r="AS234" s="13"/>
      <c r="AT234" s="13"/>
      <c r="AU234" s="13"/>
      <c r="AV234" s="13"/>
      <c r="AW234" s="13"/>
      <c r="AX234" s="13"/>
      <c r="AY234" s="116"/>
      <c r="AZ234" s="13"/>
      <c r="BA234" s="13"/>
    </row>
    <row r="235" spans="17:53">
      <c r="AE235" s="13"/>
      <c r="AF235" s="13"/>
      <c r="AG235" s="13"/>
      <c r="AH235" s="13"/>
      <c r="AI235" s="13"/>
      <c r="AJ235" s="13"/>
      <c r="AK235" s="13"/>
      <c r="AL235" s="66"/>
      <c r="AM235" s="66"/>
      <c r="AN235" s="66"/>
      <c r="AO235" s="13"/>
      <c r="AP235" s="66"/>
      <c r="AQ235" s="13"/>
      <c r="AR235" s="13"/>
      <c r="AS235" s="13"/>
      <c r="AT235" s="13"/>
      <c r="AU235" s="13"/>
      <c r="AV235" s="13"/>
      <c r="AW235" s="13"/>
      <c r="AX235" s="13"/>
      <c r="AY235" s="116"/>
      <c r="AZ235" s="13"/>
      <c r="BA235" s="13"/>
    </row>
    <row r="236" spans="17:53">
      <c r="AE236" s="13"/>
      <c r="AF236" s="13"/>
      <c r="AG236" s="13"/>
      <c r="AH236" s="13"/>
      <c r="AI236" s="13"/>
      <c r="AJ236" s="13"/>
      <c r="AK236" s="13"/>
      <c r="AL236" s="66"/>
      <c r="AM236" s="66"/>
      <c r="AN236" s="66"/>
      <c r="AO236" s="13"/>
      <c r="AP236" s="66"/>
      <c r="AQ236" s="13"/>
      <c r="AR236" s="13"/>
      <c r="AS236" s="13"/>
      <c r="AT236" s="13"/>
      <c r="AU236" s="13"/>
      <c r="AV236" s="13"/>
      <c r="AW236" s="13"/>
      <c r="AX236" s="13"/>
      <c r="AY236" s="116"/>
      <c r="AZ236" s="13"/>
      <c r="BA236" s="13"/>
    </row>
    <row r="237" spans="17:53">
      <c r="AE237" s="13"/>
      <c r="AF237" s="13"/>
      <c r="AG237" s="13"/>
      <c r="AH237" s="13"/>
      <c r="AI237" s="13"/>
      <c r="AJ237" s="13"/>
      <c r="AK237" s="13"/>
      <c r="AL237" s="66"/>
      <c r="AM237" s="66"/>
      <c r="AN237" s="66"/>
      <c r="AO237" s="13"/>
      <c r="AP237" s="66"/>
      <c r="AQ237" s="13"/>
      <c r="AR237" s="13"/>
      <c r="AS237" s="13"/>
      <c r="AT237" s="13"/>
      <c r="AU237" s="13"/>
      <c r="AV237" s="13"/>
      <c r="AW237" s="13"/>
      <c r="AX237" s="13"/>
      <c r="AY237" s="116"/>
      <c r="AZ237" s="13"/>
      <c r="BA237" s="13"/>
    </row>
    <row r="238" spans="17:53">
      <c r="AE238" s="13"/>
      <c r="AF238" s="13"/>
      <c r="AG238" s="13"/>
      <c r="AH238" s="13"/>
      <c r="AI238" s="13"/>
      <c r="AJ238" s="13"/>
      <c r="AK238" s="13"/>
      <c r="AL238" s="66"/>
      <c r="AM238" s="66"/>
      <c r="AN238" s="66"/>
      <c r="AO238" s="13"/>
      <c r="AP238" s="66"/>
      <c r="AQ238" s="13"/>
      <c r="AR238" s="13"/>
      <c r="AS238" s="13"/>
      <c r="AT238" s="13"/>
      <c r="AU238" s="13"/>
      <c r="AV238" s="13"/>
      <c r="AW238" s="13"/>
      <c r="AX238" s="13"/>
      <c r="AY238" s="116"/>
      <c r="AZ238" s="13"/>
      <c r="BA238" s="13"/>
    </row>
    <row r="239" spans="17:53">
      <c r="AE239" s="13"/>
      <c r="AF239" s="13"/>
      <c r="AG239" s="13"/>
      <c r="AH239" s="13"/>
      <c r="AI239" s="13"/>
      <c r="AJ239" s="13"/>
      <c r="AK239" s="13"/>
      <c r="AL239" s="66"/>
      <c r="AM239" s="66"/>
      <c r="AN239" s="66"/>
      <c r="AO239" s="13"/>
      <c r="AP239" s="66"/>
      <c r="AQ239" s="13"/>
      <c r="AR239" s="13"/>
      <c r="AS239" s="13"/>
      <c r="AT239" s="13"/>
      <c r="AU239" s="13"/>
      <c r="AV239" s="13"/>
      <c r="AW239" s="13"/>
      <c r="AX239" s="13"/>
      <c r="AY239" s="116"/>
      <c r="AZ239" s="13"/>
      <c r="BA239" s="13"/>
    </row>
    <row r="240" spans="17:53">
      <c r="Q240" s="3" t="s">
        <v>597</v>
      </c>
      <c r="AE240" s="13"/>
      <c r="AF240" s="13"/>
      <c r="AG240" s="13"/>
      <c r="AH240" s="13"/>
      <c r="AI240" s="13"/>
      <c r="AJ240" s="13"/>
      <c r="AK240" s="13"/>
      <c r="AL240" s="66"/>
      <c r="AM240" s="66"/>
      <c r="AN240" s="66"/>
      <c r="AO240" s="13"/>
      <c r="AP240" s="66"/>
      <c r="AQ240" s="13"/>
      <c r="AR240" s="13"/>
      <c r="AS240" s="13"/>
      <c r="AT240" s="13"/>
      <c r="AU240" s="13"/>
      <c r="AV240" s="13"/>
      <c r="AW240" s="13"/>
      <c r="AX240" s="13"/>
      <c r="AY240" s="116"/>
      <c r="AZ240" s="13"/>
      <c r="BA240" s="13"/>
    </row>
    <row r="241" spans="31:53">
      <c r="AE241" s="13"/>
      <c r="AF241" s="13"/>
      <c r="AG241" s="13"/>
      <c r="AH241" s="13"/>
      <c r="AI241" s="13"/>
      <c r="AJ241" s="13"/>
      <c r="AK241" s="13"/>
      <c r="AL241" s="66"/>
      <c r="AM241" s="66"/>
      <c r="AN241" s="66"/>
      <c r="AO241" s="13"/>
      <c r="AP241" s="66"/>
      <c r="AQ241" s="13"/>
      <c r="AR241" s="13"/>
      <c r="AS241" s="13"/>
      <c r="AT241" s="13"/>
      <c r="AU241" s="13"/>
      <c r="AV241" s="13"/>
      <c r="AW241" s="13"/>
      <c r="AX241" s="13"/>
      <c r="AY241" s="116"/>
      <c r="AZ241" s="13"/>
      <c r="BA241" s="13"/>
    </row>
    <row r="242" spans="31:53">
      <c r="AE242" s="13"/>
      <c r="AF242" s="13"/>
      <c r="AG242" s="13"/>
      <c r="AH242" s="13"/>
      <c r="AI242" s="13"/>
      <c r="AJ242" s="13"/>
      <c r="AK242" s="13"/>
      <c r="AL242" s="66"/>
      <c r="AM242" s="66"/>
      <c r="AN242" s="66"/>
      <c r="AO242" s="13"/>
      <c r="AP242" s="66"/>
      <c r="AQ242" s="13"/>
      <c r="AR242" s="13"/>
      <c r="AS242" s="13"/>
      <c r="AT242" s="13"/>
      <c r="AU242" s="13"/>
      <c r="AV242" s="13"/>
      <c r="AW242" s="13"/>
      <c r="AX242" s="13"/>
      <c r="AY242" s="116"/>
      <c r="AZ242" s="13"/>
      <c r="BA242" s="13"/>
    </row>
    <row r="243" spans="31:53">
      <c r="AE243" s="13"/>
      <c r="AF243" s="13"/>
      <c r="AG243" s="13"/>
      <c r="AH243" s="13"/>
      <c r="AI243" s="13"/>
      <c r="AJ243" s="13"/>
      <c r="AK243" s="13"/>
      <c r="AL243" s="66"/>
      <c r="AM243" s="66"/>
      <c r="AN243" s="66"/>
      <c r="AO243" s="13"/>
      <c r="AP243" s="66"/>
      <c r="AQ243" s="13"/>
      <c r="AR243" s="13"/>
      <c r="AS243" s="13"/>
      <c r="AT243" s="13"/>
      <c r="AU243" s="13"/>
      <c r="AV243" s="13"/>
      <c r="AW243" s="13"/>
      <c r="AX243" s="13"/>
      <c r="AY243" s="116"/>
      <c r="AZ243" s="13"/>
      <c r="BA243" s="13"/>
    </row>
    <row r="244" spans="31:53">
      <c r="AE244" s="13"/>
      <c r="AF244" s="13"/>
      <c r="AG244" s="13"/>
      <c r="AH244" s="13"/>
      <c r="AI244" s="13"/>
      <c r="AJ244" s="13"/>
      <c r="AK244" s="13"/>
      <c r="AL244" s="66"/>
      <c r="AM244" s="66"/>
      <c r="AN244" s="66"/>
      <c r="AO244" s="13"/>
      <c r="AP244" s="66"/>
      <c r="AQ244" s="13"/>
      <c r="AR244" s="13"/>
      <c r="AS244" s="13"/>
      <c r="AT244" s="13"/>
      <c r="AU244" s="13"/>
      <c r="AV244" s="13"/>
      <c r="AW244" s="13"/>
      <c r="AX244" s="13"/>
      <c r="AY244" s="116"/>
      <c r="AZ244" s="13"/>
      <c r="BA244" s="13"/>
    </row>
    <row r="245" spans="31:53">
      <c r="AE245" s="13"/>
      <c r="AF245" s="13"/>
      <c r="AG245" s="13"/>
      <c r="AH245" s="13"/>
      <c r="AI245" s="13"/>
      <c r="AJ245" s="13"/>
      <c r="AK245" s="13"/>
      <c r="AL245" s="66"/>
      <c r="AM245" s="66"/>
      <c r="AN245" s="66"/>
      <c r="AO245" s="13"/>
      <c r="AP245" s="66"/>
      <c r="AQ245" s="13"/>
      <c r="AR245" s="13"/>
      <c r="AS245" s="13"/>
      <c r="AT245" s="13"/>
      <c r="AU245" s="13"/>
      <c r="AV245" s="13"/>
      <c r="AW245" s="13"/>
      <c r="AX245" s="13"/>
      <c r="AY245" s="116"/>
      <c r="AZ245" s="13"/>
      <c r="BA245" s="13"/>
    </row>
    <row r="246" spans="31:53">
      <c r="AE246" s="13"/>
      <c r="AF246" s="13"/>
      <c r="AG246" s="13"/>
      <c r="AH246" s="13"/>
      <c r="AI246" s="13"/>
      <c r="AJ246" s="13"/>
      <c r="AK246" s="13"/>
      <c r="AL246" s="66"/>
      <c r="AM246" s="66"/>
      <c r="AN246" s="66"/>
      <c r="AO246" s="13"/>
      <c r="AP246" s="66"/>
      <c r="AQ246" s="13"/>
      <c r="AR246" s="13"/>
      <c r="AS246" s="13"/>
      <c r="AT246" s="13"/>
      <c r="AU246" s="13"/>
      <c r="AV246" s="13"/>
      <c r="AW246" s="13"/>
      <c r="AX246" s="13"/>
      <c r="AY246" s="116"/>
      <c r="AZ246" s="13"/>
      <c r="BA246" s="13"/>
    </row>
    <row r="247" spans="31:53">
      <c r="AE247" s="13"/>
      <c r="AF247" s="13"/>
      <c r="AG247" s="13"/>
      <c r="AH247" s="13"/>
      <c r="AI247" s="13"/>
      <c r="AJ247" s="13"/>
      <c r="AK247" s="13"/>
      <c r="AL247" s="66"/>
      <c r="AM247" s="66"/>
      <c r="AN247" s="66"/>
      <c r="AO247" s="13"/>
      <c r="AP247" s="66"/>
      <c r="AQ247" s="13"/>
      <c r="AR247" s="13"/>
      <c r="AS247" s="13"/>
      <c r="AT247" s="13"/>
      <c r="AU247" s="13"/>
      <c r="AV247" s="13"/>
      <c r="AW247" s="13"/>
      <c r="AX247" s="13"/>
      <c r="AY247" s="116"/>
      <c r="AZ247" s="13"/>
      <c r="BA247" s="13"/>
    </row>
    <row r="248" spans="31:53">
      <c r="AE248" s="13"/>
      <c r="AF248" s="13"/>
      <c r="AG248" s="13"/>
      <c r="AH248" s="13"/>
      <c r="AI248" s="13"/>
      <c r="AJ248" s="13"/>
      <c r="AK248" s="13"/>
      <c r="AL248" s="66"/>
      <c r="AM248" s="66"/>
      <c r="AN248" s="66"/>
      <c r="AO248" s="13"/>
      <c r="AP248" s="66"/>
      <c r="AQ248" s="13"/>
      <c r="AR248" s="13"/>
      <c r="AS248" s="13"/>
      <c r="AT248" s="13"/>
      <c r="AU248" s="13"/>
      <c r="AV248" s="13"/>
      <c r="AW248" s="13"/>
      <c r="AX248" s="13"/>
      <c r="AY248" s="116"/>
      <c r="AZ248" s="13"/>
      <c r="BA248" s="13"/>
    </row>
    <row r="249" spans="31:53">
      <c r="AE249" s="13"/>
      <c r="AF249" s="13"/>
      <c r="AG249" s="13"/>
      <c r="AH249" s="13"/>
      <c r="AI249" s="13"/>
      <c r="AJ249" s="13"/>
      <c r="AK249" s="13"/>
      <c r="AL249" s="66"/>
      <c r="AM249" s="66"/>
      <c r="AN249" s="66"/>
      <c r="AO249" s="13"/>
      <c r="AP249" s="66"/>
      <c r="AQ249" s="13"/>
      <c r="AR249" s="13"/>
      <c r="AS249" s="13"/>
      <c r="AT249" s="13"/>
      <c r="AU249" s="13"/>
      <c r="AV249" s="13"/>
      <c r="AW249" s="13"/>
      <c r="AX249" s="13"/>
      <c r="AY249" s="116"/>
      <c r="AZ249" s="13"/>
      <c r="BA249" s="13"/>
    </row>
    <row r="250" spans="31:53">
      <c r="AE250" s="13"/>
      <c r="AF250" s="13"/>
      <c r="AG250" s="13"/>
      <c r="AH250" s="13"/>
      <c r="AI250" s="13"/>
      <c r="AJ250" s="13"/>
      <c r="AK250" s="13"/>
      <c r="AL250" s="66"/>
      <c r="AM250" s="66"/>
      <c r="AN250" s="66"/>
      <c r="AO250" s="13"/>
      <c r="AP250" s="66"/>
      <c r="AQ250" s="13"/>
      <c r="AR250" s="13"/>
      <c r="AS250" s="13"/>
      <c r="AT250" s="13"/>
      <c r="AU250" s="13"/>
      <c r="AV250" s="13"/>
      <c r="AW250" s="13"/>
      <c r="AX250" s="13"/>
      <c r="AY250" s="116"/>
      <c r="AZ250" s="13"/>
      <c r="BA250" s="13"/>
    </row>
    <row r="251" spans="31:53">
      <c r="AE251" s="13"/>
      <c r="AF251" s="13"/>
      <c r="AG251" s="13"/>
      <c r="AH251" s="13"/>
      <c r="AI251" s="13"/>
      <c r="AJ251" s="13"/>
      <c r="AK251" s="13"/>
      <c r="AL251" s="66"/>
      <c r="AM251" s="66"/>
      <c r="AN251" s="66"/>
      <c r="AO251" s="13"/>
      <c r="AP251" s="66"/>
      <c r="AQ251" s="13"/>
      <c r="AR251" s="13"/>
      <c r="AS251" s="13"/>
      <c r="AT251" s="13"/>
      <c r="AU251" s="13"/>
      <c r="AV251" s="13"/>
      <c r="AW251" s="13"/>
      <c r="AX251" s="13"/>
      <c r="AY251" s="116"/>
      <c r="AZ251" s="13"/>
      <c r="BA251" s="13"/>
    </row>
    <row r="252" spans="31:53">
      <c r="AE252" s="13"/>
      <c r="AF252" s="13"/>
      <c r="AG252" s="13"/>
      <c r="AH252" s="13"/>
      <c r="AI252" s="13"/>
      <c r="AJ252" s="13"/>
      <c r="AK252" s="13"/>
      <c r="AL252" s="66"/>
      <c r="AM252" s="66"/>
      <c r="AN252" s="66"/>
      <c r="AO252" s="13"/>
      <c r="AP252" s="66"/>
      <c r="AQ252" s="13"/>
      <c r="AR252" s="13"/>
      <c r="AS252" s="13"/>
      <c r="AT252" s="13"/>
      <c r="AU252" s="13"/>
      <c r="AV252" s="13"/>
      <c r="AW252" s="13"/>
      <c r="AX252" s="13"/>
      <c r="AY252" s="116"/>
      <c r="AZ252" s="13"/>
      <c r="BA252" s="13"/>
    </row>
    <row r="253" spans="31:53">
      <c r="AE253" s="13"/>
      <c r="AF253" s="13"/>
      <c r="AG253" s="13"/>
      <c r="AH253" s="13"/>
      <c r="AI253" s="13"/>
      <c r="AJ253" s="13"/>
      <c r="AK253" s="13"/>
      <c r="AL253" s="66"/>
      <c r="AM253" s="66"/>
      <c r="AN253" s="66"/>
      <c r="AO253" s="13"/>
      <c r="AP253" s="66"/>
      <c r="AQ253" s="13"/>
      <c r="AR253" s="13"/>
      <c r="AS253" s="13"/>
      <c r="AT253" s="13"/>
      <c r="AU253" s="13"/>
      <c r="AV253" s="13"/>
      <c r="AW253" s="13"/>
      <c r="AX253" s="13"/>
      <c r="AY253" s="116"/>
      <c r="AZ253" s="13"/>
      <c r="BA253" s="13"/>
    </row>
    <row r="254" spans="31:53">
      <c r="AE254" s="13"/>
      <c r="AF254" s="13"/>
      <c r="AG254" s="13"/>
      <c r="AH254" s="13"/>
      <c r="AI254" s="13"/>
      <c r="AJ254" s="13"/>
      <c r="AK254" s="13"/>
      <c r="AL254" s="66"/>
      <c r="AM254" s="66"/>
      <c r="AN254" s="66"/>
      <c r="AO254" s="13"/>
      <c r="AP254" s="66"/>
      <c r="AQ254" s="13"/>
      <c r="AR254" s="13"/>
      <c r="AS254" s="13"/>
      <c r="AT254" s="13"/>
      <c r="AU254" s="13"/>
      <c r="AV254" s="13"/>
      <c r="AW254" s="13"/>
      <c r="AX254" s="13"/>
      <c r="AY254" s="116"/>
      <c r="AZ254" s="13"/>
      <c r="BA254" s="13"/>
    </row>
    <row r="255" spans="31:53">
      <c r="AE255" s="13"/>
      <c r="AF255" s="13"/>
      <c r="AG255" s="13"/>
      <c r="AH255" s="13"/>
      <c r="AI255" s="13"/>
      <c r="AJ255" s="13"/>
      <c r="AK255" s="13"/>
      <c r="AL255" s="66"/>
      <c r="AM255" s="66"/>
      <c r="AN255" s="66"/>
      <c r="AO255" s="13"/>
      <c r="AP255" s="66"/>
      <c r="AQ255" s="13"/>
      <c r="AR255" s="13"/>
      <c r="AS255" s="13"/>
      <c r="AT255" s="13"/>
      <c r="AU255" s="13"/>
      <c r="AV255" s="13"/>
      <c r="AW255" s="13"/>
      <c r="AX255" s="13"/>
      <c r="AY255" s="116"/>
      <c r="AZ255" s="13"/>
      <c r="BA255" s="13"/>
    </row>
    <row r="256" spans="31:53">
      <c r="AE256" s="13"/>
      <c r="AF256" s="13"/>
      <c r="AG256" s="13"/>
      <c r="AH256" s="13"/>
      <c r="AI256" s="13"/>
      <c r="AJ256" s="13"/>
      <c r="AK256" s="13"/>
      <c r="AL256" s="66"/>
      <c r="AM256" s="66"/>
      <c r="AN256" s="66"/>
      <c r="AO256" s="13"/>
      <c r="AP256" s="66"/>
      <c r="AQ256" s="13"/>
      <c r="AR256" s="13"/>
      <c r="AS256" s="13"/>
      <c r="AT256" s="13"/>
      <c r="AU256" s="13"/>
      <c r="AV256" s="13"/>
      <c r="AW256" s="13"/>
      <c r="AX256" s="13"/>
      <c r="AY256" s="116"/>
      <c r="AZ256" s="13"/>
      <c r="BA256" s="13"/>
    </row>
    <row r="257" spans="31:53">
      <c r="AE257" s="13"/>
      <c r="AF257" s="13"/>
      <c r="AG257" s="13"/>
      <c r="AH257" s="13"/>
      <c r="AI257" s="13"/>
      <c r="AJ257" s="13"/>
      <c r="AK257" s="13"/>
      <c r="AL257" s="66"/>
      <c r="AM257" s="66"/>
      <c r="AN257" s="66"/>
      <c r="AO257" s="13"/>
      <c r="AP257" s="66"/>
      <c r="AQ257" s="13"/>
      <c r="AR257" s="13"/>
      <c r="AS257" s="13"/>
      <c r="AT257" s="13"/>
      <c r="AU257" s="13"/>
      <c r="AV257" s="13"/>
      <c r="AW257" s="13"/>
      <c r="AX257" s="13"/>
      <c r="AY257" s="116"/>
      <c r="AZ257" s="13"/>
      <c r="BA257" s="13"/>
    </row>
    <row r="258" spans="31:53">
      <c r="AE258" s="13"/>
      <c r="AF258" s="13"/>
      <c r="AG258" s="13"/>
      <c r="AH258" s="13"/>
      <c r="AI258" s="13"/>
      <c r="AJ258" s="13"/>
      <c r="AK258" s="13"/>
      <c r="AL258" s="66"/>
      <c r="AM258" s="66"/>
      <c r="AN258" s="66"/>
      <c r="AO258" s="13"/>
      <c r="AP258" s="66"/>
      <c r="AQ258" s="13"/>
      <c r="AR258" s="13"/>
      <c r="AS258" s="13"/>
      <c r="AT258" s="13"/>
      <c r="AU258" s="13"/>
      <c r="AV258" s="13"/>
      <c r="AW258" s="13"/>
      <c r="AX258" s="13"/>
      <c r="AY258" s="116"/>
      <c r="AZ258" s="13"/>
      <c r="BA258" s="13"/>
    </row>
    <row r="259" spans="31:53">
      <c r="AE259" s="13"/>
      <c r="AF259" s="13"/>
      <c r="AG259" s="13"/>
      <c r="AH259" s="13"/>
      <c r="AI259" s="13"/>
      <c r="AJ259" s="13"/>
      <c r="AK259" s="13"/>
      <c r="AL259" s="66"/>
      <c r="AM259" s="66"/>
      <c r="AN259" s="66"/>
      <c r="AO259" s="13"/>
      <c r="AP259" s="66"/>
      <c r="AQ259" s="13"/>
      <c r="AR259" s="13"/>
      <c r="AS259" s="13"/>
      <c r="AT259" s="13"/>
      <c r="AU259" s="13"/>
      <c r="AV259" s="13"/>
      <c r="AW259" s="13"/>
      <c r="AX259" s="13"/>
      <c r="AY259" s="116"/>
      <c r="AZ259" s="13"/>
      <c r="BA259" s="13"/>
    </row>
    <row r="260" spans="31:53">
      <c r="AE260" s="13"/>
      <c r="AF260" s="13"/>
      <c r="AG260" s="13"/>
      <c r="AH260" s="13"/>
      <c r="AI260" s="13"/>
      <c r="AJ260" s="13"/>
      <c r="AK260" s="13"/>
      <c r="AL260" s="66"/>
      <c r="AM260" s="66"/>
      <c r="AN260" s="66"/>
      <c r="AO260" s="13"/>
      <c r="AP260" s="66"/>
      <c r="AQ260" s="13"/>
      <c r="AR260" s="13"/>
      <c r="AS260" s="13"/>
      <c r="AT260" s="13"/>
      <c r="AU260" s="13"/>
      <c r="AV260" s="13"/>
      <c r="AW260" s="13"/>
      <c r="AX260" s="13"/>
      <c r="AY260" s="116"/>
      <c r="AZ260" s="13"/>
      <c r="BA260" s="13"/>
    </row>
    <row r="261" spans="31:53">
      <c r="AE261" s="13"/>
      <c r="AF261" s="13"/>
      <c r="AG261" s="13"/>
      <c r="AH261" s="13"/>
      <c r="AI261" s="13"/>
      <c r="AJ261" s="13"/>
      <c r="AK261" s="13"/>
      <c r="AL261" s="66"/>
      <c r="AM261" s="66"/>
      <c r="AN261" s="66"/>
      <c r="AO261" s="13"/>
      <c r="AP261" s="66"/>
      <c r="AQ261" s="13"/>
      <c r="AR261" s="13"/>
      <c r="AS261" s="13"/>
      <c r="AT261" s="13"/>
      <c r="AU261" s="13"/>
      <c r="AV261" s="13"/>
      <c r="AW261" s="13"/>
      <c r="AX261" s="13"/>
      <c r="AY261" s="116"/>
      <c r="AZ261" s="13"/>
      <c r="BA261" s="13"/>
    </row>
    <row r="262" spans="31:53">
      <c r="AE262" s="13"/>
      <c r="AF262" s="13"/>
      <c r="AG262" s="13"/>
      <c r="AH262" s="13"/>
      <c r="AI262" s="13"/>
      <c r="AJ262" s="13"/>
      <c r="AK262" s="13"/>
      <c r="AL262" s="66"/>
      <c r="AM262" s="66"/>
      <c r="AN262" s="66"/>
      <c r="AO262" s="13"/>
      <c r="AP262" s="66"/>
      <c r="AQ262" s="13"/>
      <c r="AR262" s="13"/>
      <c r="AS262" s="13"/>
      <c r="AT262" s="13"/>
      <c r="AU262" s="13"/>
      <c r="AV262" s="13"/>
      <c r="AW262" s="13"/>
      <c r="AX262" s="13"/>
      <c r="AY262" s="116"/>
      <c r="AZ262" s="13"/>
      <c r="BA262" s="13"/>
    </row>
    <row r="263" spans="31:53">
      <c r="AE263" s="13"/>
      <c r="AF263" s="13"/>
      <c r="AG263" s="13"/>
      <c r="AH263" s="13"/>
      <c r="AI263" s="13"/>
      <c r="AJ263" s="13"/>
      <c r="AK263" s="13"/>
      <c r="AL263" s="66"/>
      <c r="AM263" s="66"/>
      <c r="AN263" s="66"/>
      <c r="AO263" s="13"/>
      <c r="AP263" s="66"/>
      <c r="AQ263" s="13"/>
      <c r="AR263" s="13"/>
      <c r="AS263" s="13"/>
      <c r="AT263" s="13"/>
      <c r="AU263" s="13"/>
      <c r="AV263" s="13"/>
      <c r="AW263" s="13"/>
      <c r="AX263" s="13"/>
      <c r="AY263" s="116"/>
      <c r="AZ263" s="13"/>
      <c r="BA263" s="13"/>
    </row>
    <row r="264" spans="31:53">
      <c r="AE264" s="13"/>
      <c r="AF264" s="13"/>
      <c r="AG264" s="13"/>
      <c r="AH264" s="13"/>
      <c r="AI264" s="13"/>
      <c r="AJ264" s="13"/>
      <c r="AK264" s="13"/>
      <c r="AL264" s="66"/>
      <c r="AM264" s="66"/>
      <c r="AN264" s="66"/>
      <c r="AO264" s="13"/>
      <c r="AP264" s="66"/>
      <c r="AQ264" s="13"/>
      <c r="AR264" s="13"/>
      <c r="AS264" s="13"/>
      <c r="AT264" s="13"/>
      <c r="AU264" s="13"/>
      <c r="AV264" s="13"/>
      <c r="AW264" s="13"/>
      <c r="AX264" s="13"/>
      <c r="AY264" s="116"/>
      <c r="AZ264" s="13"/>
      <c r="BA264" s="13"/>
    </row>
    <row r="265" spans="31:53">
      <c r="AE265" s="13"/>
      <c r="AF265" s="13"/>
      <c r="AG265" s="13"/>
      <c r="AH265" s="13"/>
      <c r="AI265" s="13"/>
      <c r="AJ265" s="13"/>
      <c r="AK265" s="13"/>
      <c r="AL265" s="66"/>
      <c r="AM265" s="66"/>
      <c r="AN265" s="66"/>
      <c r="AO265" s="13"/>
      <c r="AP265" s="66"/>
      <c r="AQ265" s="13"/>
      <c r="AR265" s="13"/>
      <c r="AS265" s="13"/>
      <c r="AT265" s="13"/>
      <c r="AU265" s="13"/>
      <c r="AV265" s="13"/>
      <c r="AW265" s="13"/>
      <c r="AX265" s="13"/>
      <c r="AY265" s="116"/>
      <c r="AZ265" s="13"/>
      <c r="BA265" s="13"/>
    </row>
    <row r="266" spans="31:53">
      <c r="AE266" s="13"/>
      <c r="AF266" s="13"/>
      <c r="AG266" s="13"/>
      <c r="AH266" s="13"/>
      <c r="AI266" s="13"/>
      <c r="AJ266" s="13"/>
      <c r="AK266" s="13"/>
      <c r="AL266" s="66"/>
      <c r="AM266" s="66"/>
      <c r="AN266" s="66"/>
      <c r="AO266" s="13"/>
      <c r="AP266" s="66"/>
      <c r="AQ266" s="13"/>
      <c r="AR266" s="13"/>
      <c r="AS266" s="13"/>
      <c r="AT266" s="13"/>
      <c r="AU266" s="13"/>
      <c r="AV266" s="13"/>
      <c r="AW266" s="13"/>
      <c r="AX266" s="13"/>
      <c r="AY266" s="116"/>
      <c r="AZ266" s="13"/>
      <c r="BA266" s="13"/>
    </row>
    <row r="267" spans="31:53">
      <c r="AE267" s="13"/>
      <c r="AF267" s="13"/>
      <c r="AG267" s="13"/>
      <c r="AH267" s="13"/>
      <c r="AI267" s="13"/>
      <c r="AJ267" s="13"/>
      <c r="AK267" s="13"/>
      <c r="AL267" s="66"/>
      <c r="AM267" s="66"/>
      <c r="AN267" s="66"/>
      <c r="AO267" s="13"/>
      <c r="AP267" s="66"/>
      <c r="AQ267" s="13"/>
      <c r="AR267" s="13"/>
      <c r="AS267" s="13"/>
      <c r="AT267" s="13"/>
      <c r="AU267" s="13"/>
      <c r="AV267" s="13"/>
      <c r="AW267" s="13"/>
      <c r="AX267" s="13"/>
      <c r="AY267" s="116"/>
      <c r="AZ267" s="13"/>
      <c r="BA267" s="13"/>
    </row>
    <row r="268" spans="31:53">
      <c r="AE268" s="13"/>
      <c r="AF268" s="13"/>
      <c r="AG268" s="13"/>
      <c r="AH268" s="13"/>
      <c r="AI268" s="13"/>
      <c r="AJ268" s="13"/>
      <c r="AK268" s="13"/>
      <c r="AL268" s="66"/>
      <c r="AM268" s="66"/>
      <c r="AN268" s="66"/>
      <c r="AO268" s="13"/>
      <c r="AP268" s="66"/>
      <c r="AQ268" s="13"/>
      <c r="AR268" s="13"/>
      <c r="AS268" s="13"/>
      <c r="AT268" s="13"/>
      <c r="AU268" s="13"/>
      <c r="AV268" s="13"/>
      <c r="AW268" s="13"/>
      <c r="AX268" s="13"/>
      <c r="AY268" s="116"/>
      <c r="AZ268" s="13"/>
      <c r="BA268" s="13"/>
    </row>
    <row r="269" spans="31:53">
      <c r="AE269" s="13"/>
      <c r="AF269" s="13"/>
      <c r="AG269" s="13"/>
      <c r="AH269" s="13"/>
      <c r="AI269" s="13"/>
      <c r="AJ269" s="13"/>
      <c r="AK269" s="13"/>
      <c r="AL269" s="66"/>
      <c r="AM269" s="66"/>
      <c r="AN269" s="66"/>
      <c r="AO269" s="13"/>
      <c r="AP269" s="66"/>
      <c r="AQ269" s="13"/>
      <c r="AR269" s="13"/>
      <c r="AS269" s="13"/>
      <c r="AT269" s="13"/>
      <c r="AU269" s="13"/>
      <c r="AV269" s="13"/>
      <c r="AW269" s="13"/>
      <c r="AX269" s="13"/>
      <c r="AY269" s="116"/>
      <c r="AZ269" s="13"/>
      <c r="BA269" s="13"/>
    </row>
    <row r="270" spans="31:53">
      <c r="AE270" s="13"/>
      <c r="AF270" s="13"/>
      <c r="AG270" s="13"/>
      <c r="AH270" s="13"/>
      <c r="AI270" s="13"/>
      <c r="AJ270" s="13"/>
      <c r="AK270" s="13"/>
      <c r="AL270" s="66"/>
      <c r="AM270" s="66"/>
      <c r="AN270" s="66"/>
      <c r="AO270" s="13"/>
      <c r="AP270" s="66"/>
      <c r="AQ270" s="13"/>
      <c r="AR270" s="13"/>
      <c r="AS270" s="13"/>
      <c r="AT270" s="13"/>
      <c r="AU270" s="13"/>
      <c r="AV270" s="13"/>
      <c r="AW270" s="13"/>
      <c r="AX270" s="13"/>
      <c r="AY270" s="116"/>
      <c r="AZ270" s="13"/>
      <c r="BA270" s="13"/>
    </row>
    <row r="271" spans="31:53">
      <c r="AE271" s="13"/>
      <c r="AF271" s="13"/>
      <c r="AG271" s="13"/>
      <c r="AH271" s="13"/>
      <c r="AI271" s="13"/>
      <c r="AJ271" s="13"/>
      <c r="AK271" s="13"/>
      <c r="AL271" s="66"/>
      <c r="AM271" s="66"/>
      <c r="AN271" s="66"/>
      <c r="AO271" s="13"/>
      <c r="AP271" s="66"/>
      <c r="AQ271" s="13"/>
      <c r="AR271" s="13"/>
      <c r="AS271" s="13"/>
      <c r="AT271" s="13"/>
      <c r="AU271" s="13"/>
      <c r="AV271" s="13"/>
      <c r="AW271" s="13"/>
      <c r="AX271" s="13"/>
      <c r="AY271" s="116"/>
      <c r="AZ271" s="13"/>
      <c r="BA271" s="13"/>
    </row>
    <row r="272" spans="31:53">
      <c r="AE272" s="13"/>
      <c r="AF272" s="13"/>
      <c r="AG272" s="13"/>
      <c r="AH272" s="13"/>
      <c r="AI272" s="13"/>
      <c r="AJ272" s="13"/>
      <c r="AK272" s="13"/>
      <c r="AL272" s="66"/>
      <c r="AM272" s="66"/>
      <c r="AN272" s="66"/>
      <c r="AO272" s="13"/>
      <c r="AP272" s="66"/>
      <c r="AQ272" s="13"/>
      <c r="AR272" s="13"/>
      <c r="AS272" s="13"/>
      <c r="AT272" s="13"/>
      <c r="AU272" s="13"/>
      <c r="AV272" s="13"/>
      <c r="AW272" s="13"/>
      <c r="AX272" s="13"/>
      <c r="AY272" s="116"/>
      <c r="AZ272" s="13"/>
      <c r="BA272" s="13"/>
    </row>
    <row r="273" spans="25:53">
      <c r="AE273" s="13"/>
      <c r="AF273" s="13"/>
      <c r="AG273" s="13"/>
      <c r="AH273" s="13"/>
      <c r="AI273" s="13"/>
      <c r="AJ273" s="13"/>
      <c r="AK273" s="13"/>
      <c r="AL273" s="66"/>
      <c r="AM273" s="66"/>
      <c r="AN273" s="66"/>
      <c r="AO273" s="13"/>
      <c r="AP273" s="66"/>
      <c r="AQ273" s="13"/>
      <c r="AR273" s="13"/>
      <c r="AS273" s="13"/>
      <c r="AT273" s="13"/>
      <c r="AU273" s="13"/>
      <c r="AV273" s="13"/>
      <c r="AW273" s="13"/>
      <c r="AX273" s="13"/>
      <c r="AY273" s="116"/>
      <c r="AZ273" s="13"/>
      <c r="BA273" s="13"/>
    </row>
    <row r="274" spans="25:53">
      <c r="AE274" s="13"/>
      <c r="AF274" s="13"/>
      <c r="AG274" s="13"/>
      <c r="AH274" s="13"/>
      <c r="AI274" s="13"/>
      <c r="AJ274" s="13"/>
      <c r="AK274" s="13"/>
      <c r="AL274" s="66"/>
      <c r="AM274" s="66"/>
      <c r="AN274" s="66"/>
      <c r="AO274" s="13"/>
      <c r="AP274" s="66"/>
      <c r="AQ274" s="13"/>
      <c r="AR274" s="13"/>
      <c r="AS274" s="13"/>
      <c r="AT274" s="13"/>
      <c r="AU274" s="13"/>
      <c r="AV274" s="13"/>
      <c r="AW274" s="13"/>
      <c r="AX274" s="13"/>
      <c r="AY274" s="116"/>
      <c r="AZ274" s="13"/>
      <c r="BA274" s="13"/>
    </row>
    <row r="275" spans="25:53">
      <c r="AE275" s="13"/>
      <c r="AF275" s="13"/>
      <c r="AG275" s="13"/>
      <c r="AH275" s="13"/>
      <c r="AI275" s="13"/>
      <c r="AJ275" s="13"/>
      <c r="AK275" s="13"/>
      <c r="AL275" s="66"/>
      <c r="AM275" s="66"/>
      <c r="AN275" s="66"/>
      <c r="AO275" s="13"/>
      <c r="AP275" s="66"/>
      <c r="AQ275" s="13"/>
      <c r="AR275" s="13"/>
      <c r="AS275" s="13"/>
      <c r="AT275" s="13"/>
      <c r="AU275" s="13"/>
      <c r="AV275" s="13"/>
      <c r="AW275" s="13"/>
      <c r="AX275" s="13"/>
      <c r="AY275" s="116"/>
      <c r="AZ275" s="13"/>
      <c r="BA275" s="13"/>
    </row>
    <row r="276" spans="25:53">
      <c r="AE276" s="13"/>
      <c r="AF276" s="13"/>
      <c r="AG276" s="13"/>
      <c r="AH276" s="13"/>
      <c r="AI276" s="13"/>
      <c r="AJ276" s="13"/>
      <c r="AK276" s="13"/>
      <c r="AL276" s="66"/>
      <c r="AM276" s="66"/>
      <c r="AN276" s="66"/>
      <c r="AO276" s="13"/>
      <c r="AP276" s="66"/>
      <c r="AQ276" s="13"/>
      <c r="AR276" s="13"/>
      <c r="AS276" s="13"/>
      <c r="AT276" s="13"/>
      <c r="AU276" s="13"/>
      <c r="AV276" s="13"/>
      <c r="AW276" s="13"/>
      <c r="AX276" s="13"/>
      <c r="AY276" s="116"/>
      <c r="AZ276" s="13"/>
      <c r="BA276" s="13"/>
    </row>
    <row r="277" spans="25:53">
      <c r="AE277" s="13"/>
      <c r="AF277" s="13"/>
      <c r="AG277" s="13"/>
      <c r="AH277" s="13"/>
      <c r="AI277" s="13"/>
      <c r="AJ277" s="13"/>
      <c r="AK277" s="13"/>
      <c r="AL277" s="66"/>
      <c r="AM277" s="66"/>
      <c r="AN277" s="66"/>
      <c r="AO277" s="13"/>
      <c r="AP277" s="66"/>
      <c r="AQ277" s="13"/>
      <c r="AR277" s="13"/>
      <c r="AS277" s="13"/>
      <c r="AT277" s="13"/>
      <c r="AU277" s="13"/>
      <c r="AV277" s="13"/>
      <c r="AW277" s="13"/>
      <c r="AX277" s="13"/>
      <c r="AY277" s="116"/>
      <c r="AZ277" s="13"/>
      <c r="BA277" s="13"/>
    </row>
    <row r="278" spans="25:53">
      <c r="AE278" s="13"/>
      <c r="AF278" s="13"/>
      <c r="AG278" s="13"/>
      <c r="AH278" s="13"/>
      <c r="AI278" s="13"/>
      <c r="AJ278" s="13"/>
      <c r="AK278" s="13"/>
      <c r="AL278" s="66"/>
      <c r="AM278" s="66"/>
      <c r="AN278" s="66"/>
      <c r="AO278" s="13"/>
      <c r="AP278" s="66"/>
      <c r="AQ278" s="13"/>
      <c r="AR278" s="13"/>
      <c r="AS278" s="13"/>
      <c r="AT278" s="13"/>
      <c r="AU278" s="13"/>
      <c r="AV278" s="13"/>
      <c r="AW278" s="13"/>
      <c r="AX278" s="13"/>
      <c r="AY278" s="116"/>
      <c r="AZ278" s="13"/>
      <c r="BA278" s="13"/>
    </row>
    <row r="279" spans="25:53">
      <c r="AE279" s="13"/>
      <c r="AF279" s="13"/>
      <c r="AG279" s="13"/>
      <c r="AH279" s="13"/>
      <c r="AI279" s="13"/>
      <c r="AJ279" s="13"/>
      <c r="AK279" s="13"/>
      <c r="AL279" s="66"/>
      <c r="AM279" s="66"/>
      <c r="AN279" s="66"/>
      <c r="AO279" s="13"/>
      <c r="AP279" s="66"/>
      <c r="AQ279" s="13"/>
      <c r="AR279" s="13"/>
      <c r="AS279" s="13"/>
      <c r="AT279" s="13"/>
      <c r="AU279" s="13"/>
      <c r="AV279" s="13"/>
      <c r="AW279" s="13"/>
      <c r="AX279" s="13"/>
      <c r="AY279" s="116"/>
      <c r="AZ279" s="13"/>
      <c r="BA279" s="13"/>
    </row>
    <row r="280" spans="25:53">
      <c r="AE280" s="13"/>
      <c r="AF280" s="13"/>
      <c r="AG280" s="13"/>
      <c r="AH280" s="13"/>
      <c r="AI280" s="13"/>
      <c r="AJ280" s="13"/>
      <c r="AK280" s="13"/>
      <c r="AL280" s="66"/>
      <c r="AM280" s="66"/>
      <c r="AN280" s="66"/>
      <c r="AO280" s="13"/>
      <c r="AP280" s="66"/>
      <c r="AQ280" s="13"/>
      <c r="AR280" s="13"/>
      <c r="AS280" s="13"/>
      <c r="AT280" s="13"/>
      <c r="AU280" s="13"/>
      <c r="AV280" s="13"/>
      <c r="AW280" s="13"/>
      <c r="AX280" s="13"/>
      <c r="AY280" s="116"/>
      <c r="AZ280" s="13"/>
      <c r="BA280" s="13"/>
    </row>
    <row r="281" spans="25:53">
      <c r="AE281" s="13"/>
      <c r="AF281" s="13"/>
      <c r="AG281" s="13"/>
      <c r="AH281" s="13"/>
      <c r="AI281" s="13"/>
      <c r="AJ281" s="13"/>
      <c r="AK281" s="13"/>
      <c r="AL281" s="66"/>
      <c r="AM281" s="66"/>
      <c r="AN281" s="66"/>
      <c r="AO281" s="13"/>
      <c r="AP281" s="66"/>
      <c r="AQ281" s="13"/>
      <c r="AR281" s="13"/>
      <c r="AS281" s="13"/>
      <c r="AT281" s="13"/>
      <c r="AU281" s="13"/>
      <c r="AV281" s="13"/>
      <c r="AW281" s="13"/>
      <c r="AX281" s="13"/>
      <c r="AY281" s="116"/>
      <c r="AZ281" s="13"/>
      <c r="BA281" s="13"/>
    </row>
    <row r="282" spans="25:53">
      <c r="AE282" s="13"/>
      <c r="AF282" s="13"/>
      <c r="AG282" s="13"/>
      <c r="AH282" s="13"/>
      <c r="AI282" s="13"/>
      <c r="AJ282" s="13"/>
      <c r="AK282" s="13"/>
      <c r="AL282" s="66"/>
      <c r="AM282" s="66"/>
      <c r="AN282" s="66"/>
      <c r="AO282" s="13"/>
      <c r="AP282" s="66"/>
      <c r="AQ282" s="13"/>
      <c r="AR282" s="13"/>
      <c r="AS282" s="13"/>
      <c r="AT282" s="13"/>
      <c r="AU282" s="13"/>
      <c r="AV282" s="13"/>
      <c r="AW282" s="13"/>
      <c r="AX282" s="13"/>
      <c r="AY282" s="116"/>
      <c r="AZ282" s="13"/>
      <c r="BA282" s="13"/>
    </row>
    <row r="283" spans="25:53">
      <c r="Y283" s="30"/>
      <c r="Z283" s="30"/>
      <c r="AA283" s="30"/>
      <c r="AC283" s="30"/>
      <c r="AD283" s="30"/>
      <c r="AE283" s="30"/>
      <c r="AF283" s="30"/>
      <c r="AG283" s="13"/>
      <c r="AH283" s="13"/>
      <c r="AI283" s="13"/>
      <c r="AJ283" s="13"/>
      <c r="AK283" s="13"/>
      <c r="AL283" s="66"/>
      <c r="AM283" s="66"/>
      <c r="AN283" s="66"/>
      <c r="AO283" s="30"/>
      <c r="AP283" s="66"/>
      <c r="AQ283" s="13"/>
      <c r="AR283" s="13"/>
      <c r="AS283" s="13"/>
      <c r="AT283" s="13"/>
      <c r="AU283" s="13"/>
      <c r="AV283" s="13"/>
      <c r="AW283" s="13"/>
      <c r="AX283" s="13"/>
      <c r="AY283" s="116"/>
      <c r="AZ283" s="13"/>
      <c r="BA283" s="13"/>
    </row>
    <row r="284" spans="25:53">
      <c r="Y284" s="32"/>
      <c r="Z284" s="32"/>
      <c r="AA284" s="32"/>
      <c r="AB284" s="30"/>
      <c r="AC284" s="32"/>
      <c r="AD284" s="32"/>
      <c r="AE284" s="32"/>
      <c r="AF284" s="32"/>
      <c r="AG284" s="13"/>
      <c r="AH284" s="13"/>
      <c r="AI284" s="13"/>
      <c r="AJ284" s="13"/>
      <c r="AK284" s="13"/>
      <c r="AL284" s="66"/>
      <c r="AM284" s="66"/>
      <c r="AN284" s="66"/>
      <c r="AO284" s="32"/>
      <c r="AP284" s="66"/>
      <c r="AQ284" s="13"/>
      <c r="AR284" s="13"/>
      <c r="AS284" s="13"/>
      <c r="AT284" s="13"/>
      <c r="AU284" s="13"/>
      <c r="AV284" s="13"/>
      <c r="AW284" s="13"/>
      <c r="AX284" s="13"/>
      <c r="AY284" s="116"/>
      <c r="AZ284" s="13"/>
      <c r="BA284" s="13"/>
    </row>
    <row r="285" spans="25:53">
      <c r="Y285" s="32"/>
      <c r="Z285" s="32"/>
      <c r="AA285" s="32"/>
      <c r="AB285" s="32"/>
      <c r="AC285" s="32"/>
      <c r="AD285" s="32"/>
      <c r="AE285" s="32"/>
      <c r="AF285" s="32"/>
      <c r="AG285" s="30"/>
      <c r="AH285" s="30"/>
      <c r="AI285" s="30"/>
      <c r="AJ285" s="13"/>
      <c r="AK285" s="13"/>
      <c r="AL285" s="66"/>
      <c r="AM285" s="66"/>
      <c r="AN285" s="66"/>
      <c r="AO285" s="32"/>
      <c r="AP285" s="66"/>
      <c r="AQ285" s="13"/>
      <c r="AR285" s="13"/>
      <c r="AS285" s="13"/>
      <c r="AT285" s="13"/>
      <c r="AU285" s="13"/>
      <c r="AV285" s="13"/>
      <c r="AW285" s="13"/>
      <c r="AX285" s="13"/>
      <c r="AY285" s="116"/>
      <c r="AZ285" s="13"/>
      <c r="BA285" s="13"/>
    </row>
    <row r="286" spans="25:53">
      <c r="Y286" s="32"/>
      <c r="Z286" s="32"/>
      <c r="AA286" s="32"/>
      <c r="AB286" s="32"/>
      <c r="AC286" s="32"/>
      <c r="AD286" s="32"/>
      <c r="AE286" s="32"/>
      <c r="AF286" s="32"/>
      <c r="AG286" s="32"/>
      <c r="AH286" s="32"/>
      <c r="AI286" s="32"/>
      <c r="AJ286" s="30"/>
      <c r="AK286" s="30"/>
      <c r="AL286" s="67"/>
      <c r="AM286" s="67"/>
      <c r="AN286" s="67"/>
      <c r="AO286" s="32"/>
      <c r="AP286" s="67"/>
      <c r="AS286" s="30"/>
      <c r="AT286" s="30"/>
      <c r="AZ286" s="30"/>
    </row>
    <row r="287" spans="25:53">
      <c r="Y287" s="32"/>
      <c r="Z287" s="32"/>
      <c r="AA287" s="32"/>
      <c r="AB287" s="32"/>
      <c r="AC287" s="32"/>
      <c r="AD287" s="32"/>
      <c r="AE287" s="32"/>
      <c r="AF287" s="32"/>
      <c r="AG287" s="32"/>
      <c r="AH287" s="32"/>
      <c r="AI287" s="32"/>
      <c r="AJ287" s="32"/>
      <c r="AK287" s="32"/>
      <c r="AL287" s="68"/>
      <c r="AM287" s="68"/>
      <c r="AN287" s="68"/>
      <c r="AO287" s="32"/>
      <c r="AP287" s="68"/>
      <c r="AS287" s="32"/>
      <c r="AT287" s="32"/>
      <c r="AZ287" s="32"/>
    </row>
    <row r="288" spans="25:53">
      <c r="Y288" s="32"/>
      <c r="Z288" s="32"/>
      <c r="AA288" s="32"/>
      <c r="AB288" s="32"/>
      <c r="AC288" s="32"/>
      <c r="AD288" s="32"/>
      <c r="AE288" s="32"/>
      <c r="AF288" s="32"/>
      <c r="AG288" s="32"/>
      <c r="AH288" s="32"/>
      <c r="AI288" s="32"/>
      <c r="AJ288" s="32"/>
      <c r="AK288" s="32"/>
      <c r="AL288" s="68"/>
      <c r="AM288" s="68"/>
      <c r="AN288" s="68"/>
      <c r="AO288" s="32"/>
      <c r="AP288" s="68"/>
      <c r="AS288" s="32"/>
      <c r="AT288" s="32"/>
      <c r="AZ288" s="32"/>
    </row>
    <row r="289" spans="25:52">
      <c r="Y289" s="32"/>
      <c r="Z289" s="32"/>
      <c r="AA289" s="32"/>
      <c r="AB289" s="32"/>
      <c r="AC289" s="32"/>
      <c r="AD289" s="32"/>
      <c r="AE289" s="32"/>
      <c r="AF289" s="32"/>
      <c r="AG289" s="32"/>
      <c r="AH289" s="32"/>
      <c r="AI289" s="32"/>
      <c r="AJ289" s="32"/>
      <c r="AK289" s="32"/>
      <c r="AL289" s="68"/>
      <c r="AM289" s="68"/>
      <c r="AN289" s="68"/>
      <c r="AO289" s="32"/>
      <c r="AP289" s="68"/>
      <c r="AS289" s="32"/>
      <c r="AT289" s="32"/>
      <c r="AZ289" s="32"/>
    </row>
    <row r="290" spans="25:52">
      <c r="Y290" s="32"/>
      <c r="Z290" s="32"/>
      <c r="AA290" s="32"/>
      <c r="AB290" s="32"/>
      <c r="AC290" s="32"/>
      <c r="AD290" s="32"/>
      <c r="AE290" s="32"/>
      <c r="AF290" s="32"/>
      <c r="AG290" s="32"/>
      <c r="AH290" s="32"/>
      <c r="AI290" s="32"/>
      <c r="AJ290" s="32"/>
      <c r="AK290" s="32"/>
      <c r="AL290" s="68"/>
      <c r="AM290" s="68"/>
      <c r="AN290" s="68"/>
      <c r="AO290" s="32"/>
      <c r="AP290" s="68"/>
      <c r="AS290" s="32"/>
      <c r="AT290" s="32"/>
      <c r="AZ290" s="32"/>
    </row>
    <row r="291" spans="25:52">
      <c r="Y291" s="32"/>
      <c r="Z291" s="32"/>
      <c r="AA291" s="32"/>
      <c r="AB291" s="32"/>
      <c r="AC291" s="32"/>
      <c r="AD291" s="32"/>
      <c r="AE291" s="32"/>
      <c r="AF291" s="32"/>
      <c r="AG291" s="32"/>
      <c r="AH291" s="32"/>
      <c r="AI291" s="32"/>
      <c r="AJ291" s="32"/>
      <c r="AK291" s="32"/>
      <c r="AL291" s="68"/>
      <c r="AM291" s="68"/>
      <c r="AN291" s="68"/>
      <c r="AO291" s="32"/>
      <c r="AP291" s="68"/>
      <c r="AS291" s="32"/>
      <c r="AT291" s="32"/>
      <c r="AZ291" s="32"/>
    </row>
    <row r="292" spans="25:52">
      <c r="Y292" s="32"/>
      <c r="Z292" s="32"/>
      <c r="AA292" s="32"/>
      <c r="AB292" s="32"/>
      <c r="AC292" s="32"/>
      <c r="AD292" s="32"/>
      <c r="AE292" s="32"/>
      <c r="AF292" s="32"/>
      <c r="AG292" s="32"/>
      <c r="AH292" s="32"/>
      <c r="AI292" s="32"/>
      <c r="AJ292" s="32"/>
      <c r="AK292" s="32"/>
      <c r="AL292" s="68"/>
      <c r="AM292" s="68"/>
      <c r="AN292" s="68"/>
      <c r="AO292" s="32"/>
      <c r="AP292" s="68"/>
      <c r="AS292" s="32"/>
      <c r="AT292" s="32"/>
      <c r="AZ292" s="32"/>
    </row>
    <row r="293" spans="25:52">
      <c r="Y293" s="32"/>
      <c r="Z293" s="32"/>
      <c r="AA293" s="32"/>
      <c r="AB293" s="32"/>
      <c r="AC293" s="32"/>
      <c r="AD293" s="32"/>
      <c r="AE293" s="32"/>
      <c r="AF293" s="32"/>
      <c r="AG293" s="32"/>
      <c r="AH293" s="32"/>
      <c r="AI293" s="32"/>
      <c r="AJ293" s="32"/>
      <c r="AK293" s="32"/>
      <c r="AL293" s="68"/>
      <c r="AM293" s="68"/>
      <c r="AN293" s="68"/>
      <c r="AO293" s="32"/>
      <c r="AP293" s="68"/>
      <c r="AS293" s="32"/>
      <c r="AT293" s="32"/>
      <c r="AZ293" s="32"/>
    </row>
    <row r="294" spans="25:52">
      <c r="Y294" s="32"/>
      <c r="Z294" s="32"/>
      <c r="AA294" s="32"/>
      <c r="AB294" s="32"/>
      <c r="AC294" s="32"/>
      <c r="AD294" s="32"/>
      <c r="AE294" s="32"/>
      <c r="AF294" s="32"/>
      <c r="AG294" s="32"/>
      <c r="AH294" s="32"/>
      <c r="AI294" s="32"/>
      <c r="AJ294" s="32"/>
      <c r="AK294" s="32"/>
      <c r="AL294" s="68"/>
      <c r="AM294" s="68"/>
      <c r="AN294" s="68"/>
      <c r="AO294" s="32"/>
      <c r="AP294" s="68"/>
      <c r="AS294" s="32"/>
      <c r="AT294" s="32"/>
      <c r="AZ294" s="32"/>
    </row>
    <row r="295" spans="25:52">
      <c r="Y295" s="32"/>
      <c r="Z295" s="32"/>
      <c r="AA295" s="32"/>
      <c r="AB295" s="32"/>
      <c r="AC295" s="32"/>
      <c r="AD295" s="32"/>
      <c r="AE295" s="32"/>
      <c r="AF295" s="32"/>
      <c r="AG295" s="32"/>
      <c r="AH295" s="32"/>
      <c r="AI295" s="32"/>
      <c r="AJ295" s="32"/>
      <c r="AK295" s="32"/>
      <c r="AL295" s="68"/>
      <c r="AM295" s="68"/>
      <c r="AN295" s="68"/>
      <c r="AO295" s="32"/>
      <c r="AP295" s="68"/>
      <c r="AS295" s="32"/>
      <c r="AT295" s="32"/>
      <c r="AZ295" s="32"/>
    </row>
    <row r="296" spans="25:52">
      <c r="Y296" s="32"/>
      <c r="Z296" s="32"/>
      <c r="AA296" s="32"/>
      <c r="AB296" s="32"/>
      <c r="AC296" s="32"/>
      <c r="AD296" s="32"/>
      <c r="AE296" s="32"/>
      <c r="AF296" s="32"/>
      <c r="AG296" s="32"/>
      <c r="AH296" s="32"/>
      <c r="AI296" s="32"/>
      <c r="AJ296" s="32"/>
      <c r="AK296" s="32"/>
      <c r="AL296" s="68"/>
      <c r="AM296" s="68"/>
      <c r="AN296" s="68"/>
      <c r="AO296" s="32"/>
      <c r="AP296" s="68"/>
      <c r="AS296" s="32"/>
      <c r="AT296" s="32"/>
      <c r="AZ296" s="32"/>
    </row>
    <row r="297" spans="25:52">
      <c r="Y297" s="32"/>
      <c r="Z297" s="32"/>
      <c r="AA297" s="32"/>
      <c r="AB297" s="32"/>
      <c r="AC297" s="32"/>
      <c r="AD297" s="32"/>
      <c r="AE297" s="32"/>
      <c r="AF297" s="32"/>
      <c r="AG297" s="32"/>
      <c r="AH297" s="32"/>
      <c r="AI297" s="32"/>
      <c r="AJ297" s="32"/>
      <c r="AK297" s="32"/>
      <c r="AL297" s="68"/>
      <c r="AM297" s="68"/>
      <c r="AN297" s="68"/>
      <c r="AO297" s="32"/>
      <c r="AP297" s="68"/>
      <c r="AS297" s="32"/>
      <c r="AT297" s="32"/>
      <c r="AZ297" s="32"/>
    </row>
    <row r="298" spans="25:52">
      <c r="Y298" s="32"/>
      <c r="Z298" s="32"/>
      <c r="AA298" s="32"/>
      <c r="AB298" s="32"/>
      <c r="AC298" s="32"/>
      <c r="AD298" s="32"/>
      <c r="AE298" s="32"/>
      <c r="AF298" s="32"/>
      <c r="AG298" s="32"/>
      <c r="AH298" s="32"/>
      <c r="AI298" s="32"/>
      <c r="AJ298" s="32"/>
      <c r="AK298" s="32"/>
      <c r="AL298" s="68"/>
      <c r="AM298" s="68"/>
      <c r="AN298" s="68"/>
      <c r="AO298" s="32"/>
      <c r="AP298" s="68"/>
      <c r="AS298" s="32"/>
      <c r="AT298" s="32"/>
      <c r="AZ298" s="32"/>
    </row>
    <row r="299" spans="25:52">
      <c r="Y299" s="32"/>
      <c r="Z299" s="32"/>
      <c r="AA299" s="32"/>
      <c r="AB299" s="32"/>
      <c r="AC299" s="32"/>
      <c r="AD299" s="32"/>
      <c r="AE299" s="32"/>
      <c r="AF299" s="32"/>
      <c r="AG299" s="32"/>
      <c r="AH299" s="32"/>
      <c r="AI299" s="32"/>
      <c r="AJ299" s="32"/>
      <c r="AK299" s="32"/>
      <c r="AL299" s="68"/>
      <c r="AM299" s="68"/>
      <c r="AN299" s="68"/>
      <c r="AO299" s="32"/>
      <c r="AP299" s="68"/>
      <c r="AS299" s="32"/>
      <c r="AT299" s="32"/>
      <c r="AZ299" s="32"/>
    </row>
    <row r="300" spans="25:52">
      <c r="Y300" s="32"/>
      <c r="Z300" s="32"/>
      <c r="AA300" s="32"/>
      <c r="AB300" s="32"/>
      <c r="AC300" s="32"/>
      <c r="AD300" s="32"/>
      <c r="AE300" s="32"/>
      <c r="AF300" s="32"/>
      <c r="AG300" s="32"/>
      <c r="AH300" s="32"/>
      <c r="AI300" s="32"/>
      <c r="AJ300" s="32"/>
      <c r="AK300" s="32"/>
      <c r="AL300" s="68"/>
      <c r="AM300" s="68"/>
      <c r="AN300" s="68"/>
      <c r="AO300" s="32"/>
      <c r="AP300" s="68"/>
      <c r="AS300" s="32"/>
      <c r="AT300" s="32"/>
      <c r="AZ300" s="32"/>
    </row>
    <row r="301" spans="25:52">
      <c r="Y301" s="32"/>
      <c r="Z301" s="32"/>
      <c r="AA301" s="32"/>
      <c r="AB301" s="32"/>
      <c r="AC301" s="32"/>
      <c r="AD301" s="32"/>
      <c r="AE301" s="32"/>
      <c r="AF301" s="32"/>
      <c r="AG301" s="32"/>
      <c r="AH301" s="32"/>
      <c r="AI301" s="32"/>
      <c r="AJ301" s="32"/>
      <c r="AK301" s="32"/>
      <c r="AL301" s="68"/>
      <c r="AM301" s="68"/>
      <c r="AN301" s="68"/>
      <c r="AO301" s="32"/>
      <c r="AP301" s="68"/>
      <c r="AS301" s="32"/>
      <c r="AT301" s="32"/>
      <c r="AZ301" s="32"/>
    </row>
    <row r="302" spans="25:52">
      <c r="Y302" s="32"/>
      <c r="Z302" s="32"/>
      <c r="AA302" s="32"/>
      <c r="AB302" s="32"/>
      <c r="AC302" s="32"/>
      <c r="AD302" s="32"/>
      <c r="AE302" s="32"/>
      <c r="AF302" s="32"/>
      <c r="AG302" s="32"/>
      <c r="AH302" s="32"/>
      <c r="AI302" s="32"/>
      <c r="AJ302" s="32"/>
      <c r="AK302" s="32"/>
      <c r="AL302" s="68"/>
      <c r="AM302" s="68"/>
      <c r="AN302" s="68"/>
      <c r="AO302" s="32"/>
      <c r="AP302" s="68"/>
      <c r="AS302" s="32"/>
      <c r="AT302" s="32"/>
      <c r="AZ302" s="32"/>
    </row>
    <row r="303" spans="25:52">
      <c r="Y303" s="32"/>
      <c r="Z303" s="32"/>
      <c r="AA303" s="32"/>
      <c r="AB303" s="32"/>
      <c r="AC303" s="32"/>
      <c r="AD303" s="32"/>
      <c r="AE303" s="32"/>
      <c r="AF303" s="32"/>
      <c r="AG303" s="32"/>
      <c r="AH303" s="32"/>
      <c r="AI303" s="32"/>
      <c r="AJ303" s="32"/>
      <c r="AK303" s="32"/>
      <c r="AL303" s="68"/>
      <c r="AM303" s="68"/>
      <c r="AN303" s="68"/>
      <c r="AO303" s="32"/>
      <c r="AP303" s="68"/>
      <c r="AS303" s="32"/>
      <c r="AT303" s="32"/>
      <c r="AZ303" s="32"/>
    </row>
    <row r="304" spans="25:52">
      <c r="Y304" s="32"/>
      <c r="Z304" s="32"/>
      <c r="AA304" s="32"/>
      <c r="AB304" s="32"/>
      <c r="AC304" s="32"/>
      <c r="AD304" s="32"/>
      <c r="AE304" s="32"/>
      <c r="AF304" s="32"/>
      <c r="AG304" s="32"/>
      <c r="AH304" s="32"/>
      <c r="AI304" s="32"/>
      <c r="AJ304" s="32"/>
      <c r="AK304" s="32"/>
      <c r="AL304" s="68"/>
      <c r="AM304" s="68"/>
      <c r="AN304" s="68"/>
      <c r="AO304" s="32"/>
      <c r="AP304" s="68"/>
      <c r="AS304" s="32"/>
      <c r="AT304" s="32"/>
      <c r="AZ304" s="32"/>
    </row>
    <row r="305" spans="25:52">
      <c r="Y305" s="32"/>
      <c r="Z305" s="32"/>
      <c r="AA305" s="32"/>
      <c r="AB305" s="32"/>
      <c r="AC305" s="32"/>
      <c r="AD305" s="32"/>
      <c r="AE305" s="32"/>
      <c r="AF305" s="32"/>
      <c r="AG305" s="32"/>
      <c r="AH305" s="32"/>
      <c r="AI305" s="32"/>
      <c r="AJ305" s="32"/>
      <c r="AK305" s="32"/>
      <c r="AL305" s="68"/>
      <c r="AM305" s="68"/>
      <c r="AN305" s="68"/>
      <c r="AO305" s="32"/>
      <c r="AP305" s="68"/>
      <c r="AS305" s="32"/>
      <c r="AT305" s="32"/>
      <c r="AZ305" s="32"/>
    </row>
    <row r="306" spans="25:52">
      <c r="Y306" s="32"/>
      <c r="Z306" s="32"/>
      <c r="AA306" s="32"/>
      <c r="AB306" s="32"/>
      <c r="AC306" s="32"/>
      <c r="AD306" s="32"/>
      <c r="AE306" s="32"/>
      <c r="AF306" s="32"/>
      <c r="AG306" s="32"/>
      <c r="AH306" s="32"/>
      <c r="AI306" s="32"/>
      <c r="AJ306" s="32"/>
      <c r="AK306" s="32"/>
      <c r="AL306" s="68"/>
      <c r="AM306" s="68"/>
      <c r="AN306" s="68"/>
      <c r="AO306" s="32"/>
      <c r="AP306" s="68"/>
      <c r="AS306" s="32"/>
      <c r="AT306" s="32"/>
      <c r="AZ306" s="32"/>
    </row>
    <row r="307" spans="25:52">
      <c r="Y307" s="32"/>
      <c r="Z307" s="32"/>
      <c r="AA307" s="32"/>
      <c r="AB307" s="32"/>
      <c r="AC307" s="32"/>
      <c r="AD307" s="32"/>
      <c r="AE307" s="32"/>
      <c r="AF307" s="32"/>
      <c r="AG307" s="32"/>
      <c r="AH307" s="32"/>
      <c r="AI307" s="32"/>
      <c r="AJ307" s="32"/>
      <c r="AK307" s="32"/>
      <c r="AL307" s="68"/>
      <c r="AM307" s="68"/>
      <c r="AN307" s="68"/>
      <c r="AO307" s="32"/>
      <c r="AP307" s="68"/>
      <c r="AS307" s="32"/>
      <c r="AT307" s="32"/>
      <c r="AZ307" s="32"/>
    </row>
    <row r="308" spans="25:52">
      <c r="Y308" s="32"/>
      <c r="Z308" s="32"/>
      <c r="AA308" s="32"/>
      <c r="AB308" s="32"/>
      <c r="AC308" s="32"/>
      <c r="AD308" s="32"/>
      <c r="AE308" s="32"/>
      <c r="AF308" s="32"/>
      <c r="AG308" s="32"/>
      <c r="AH308" s="32"/>
      <c r="AI308" s="32"/>
      <c r="AJ308" s="32"/>
      <c r="AK308" s="32"/>
      <c r="AL308" s="68"/>
      <c r="AM308" s="68"/>
      <c r="AN308" s="68"/>
      <c r="AO308" s="32"/>
      <c r="AP308" s="68"/>
      <c r="AS308" s="32"/>
      <c r="AT308" s="32"/>
      <c r="AZ308" s="32"/>
    </row>
    <row r="309" spans="25:52">
      <c r="Y309" s="32"/>
      <c r="Z309" s="32"/>
      <c r="AA309" s="32"/>
      <c r="AB309" s="32"/>
      <c r="AC309" s="32"/>
      <c r="AD309" s="32"/>
      <c r="AE309" s="32"/>
      <c r="AF309" s="32"/>
      <c r="AG309" s="32"/>
      <c r="AH309" s="32"/>
      <c r="AI309" s="32"/>
      <c r="AJ309" s="32"/>
      <c r="AK309" s="32"/>
      <c r="AL309" s="68"/>
      <c r="AM309" s="68"/>
      <c r="AN309" s="68"/>
      <c r="AO309" s="32"/>
      <c r="AP309" s="68"/>
      <c r="AS309" s="32"/>
      <c r="AT309" s="32"/>
      <c r="AZ309" s="32"/>
    </row>
    <row r="310" spans="25:52">
      <c r="Y310" s="32"/>
      <c r="Z310" s="32"/>
      <c r="AA310" s="32"/>
      <c r="AB310" s="32"/>
      <c r="AC310" s="32"/>
      <c r="AD310" s="32"/>
      <c r="AE310" s="32"/>
      <c r="AF310" s="32"/>
      <c r="AG310" s="32"/>
      <c r="AH310" s="32"/>
      <c r="AI310" s="32"/>
      <c r="AJ310" s="32"/>
      <c r="AK310" s="32"/>
      <c r="AL310" s="68"/>
      <c r="AM310" s="68"/>
      <c r="AN310" s="68"/>
      <c r="AO310" s="32"/>
      <c r="AP310" s="68"/>
      <c r="AS310" s="32"/>
      <c r="AT310" s="32"/>
      <c r="AZ310" s="32"/>
    </row>
    <row r="311" spans="25:52">
      <c r="Y311" s="32"/>
      <c r="Z311" s="32"/>
      <c r="AA311" s="32"/>
      <c r="AB311" s="32"/>
      <c r="AC311" s="32"/>
      <c r="AD311" s="32"/>
      <c r="AE311" s="32"/>
      <c r="AF311" s="32"/>
      <c r="AG311" s="32"/>
      <c r="AH311" s="32"/>
      <c r="AI311" s="32"/>
      <c r="AJ311" s="32"/>
      <c r="AK311" s="32"/>
      <c r="AL311" s="68"/>
      <c r="AM311" s="68"/>
      <c r="AN311" s="68"/>
      <c r="AO311" s="32"/>
      <c r="AP311" s="68"/>
      <c r="AS311" s="32"/>
      <c r="AT311" s="32"/>
      <c r="AZ311" s="32"/>
    </row>
    <row r="312" spans="25:52">
      <c r="Y312" s="32"/>
      <c r="Z312" s="32"/>
      <c r="AA312" s="32"/>
      <c r="AB312" s="32"/>
      <c r="AC312" s="32"/>
      <c r="AD312" s="32"/>
      <c r="AE312" s="32"/>
      <c r="AF312" s="32"/>
      <c r="AG312" s="32"/>
      <c r="AH312" s="32"/>
      <c r="AI312" s="32"/>
      <c r="AJ312" s="32"/>
      <c r="AK312" s="32"/>
      <c r="AL312" s="68"/>
      <c r="AM312" s="68"/>
      <c r="AN312" s="68"/>
      <c r="AO312" s="32"/>
      <c r="AP312" s="68"/>
      <c r="AS312" s="32"/>
      <c r="AT312" s="32"/>
      <c r="AZ312" s="32"/>
    </row>
    <row r="313" spans="25:52">
      <c r="Y313" s="32"/>
      <c r="Z313" s="32"/>
      <c r="AA313" s="32"/>
      <c r="AB313" s="32"/>
      <c r="AC313" s="32"/>
      <c r="AD313" s="32"/>
      <c r="AE313" s="32"/>
      <c r="AF313" s="32"/>
      <c r="AG313" s="32"/>
      <c r="AH313" s="32"/>
      <c r="AI313" s="32"/>
      <c r="AJ313" s="32"/>
      <c r="AK313" s="32"/>
      <c r="AL313" s="68"/>
      <c r="AM313" s="68"/>
      <c r="AN313" s="68"/>
      <c r="AO313" s="32"/>
      <c r="AP313" s="68"/>
      <c r="AS313" s="32"/>
      <c r="AT313" s="32"/>
      <c r="AZ313" s="32"/>
    </row>
    <row r="314" spans="25:52">
      <c r="Y314" s="32"/>
      <c r="Z314" s="32"/>
      <c r="AA314" s="32"/>
      <c r="AB314" s="32"/>
      <c r="AC314" s="32"/>
      <c r="AD314" s="32"/>
      <c r="AE314" s="32"/>
      <c r="AF314" s="32"/>
      <c r="AG314" s="32"/>
      <c r="AH314" s="32"/>
      <c r="AI314" s="32"/>
      <c r="AJ314" s="32"/>
      <c r="AK314" s="32"/>
      <c r="AL314" s="68"/>
      <c r="AM314" s="68"/>
      <c r="AN314" s="68"/>
      <c r="AO314" s="32"/>
      <c r="AP314" s="68"/>
      <c r="AS314" s="32"/>
      <c r="AT314" s="32"/>
      <c r="AZ314" s="32"/>
    </row>
    <row r="315" spans="25:52">
      <c r="Y315" s="32"/>
      <c r="Z315" s="32"/>
      <c r="AA315" s="32"/>
      <c r="AB315" s="32"/>
      <c r="AC315" s="32"/>
      <c r="AD315" s="32"/>
      <c r="AE315" s="32"/>
      <c r="AF315" s="32"/>
      <c r="AG315" s="32"/>
      <c r="AH315" s="32"/>
      <c r="AI315" s="32"/>
      <c r="AJ315" s="32"/>
      <c r="AK315" s="32"/>
      <c r="AL315" s="68"/>
      <c r="AM315" s="68"/>
      <c r="AN315" s="68"/>
      <c r="AO315" s="32"/>
      <c r="AP315" s="68"/>
      <c r="AS315" s="32"/>
      <c r="AT315" s="32"/>
      <c r="AZ315" s="32"/>
    </row>
    <row r="316" spans="25:52">
      <c r="Y316" s="32"/>
      <c r="Z316" s="32"/>
      <c r="AA316" s="32"/>
      <c r="AB316" s="32"/>
      <c r="AC316" s="32"/>
      <c r="AD316" s="32"/>
      <c r="AE316" s="32"/>
      <c r="AF316" s="32"/>
      <c r="AG316" s="32"/>
      <c r="AH316" s="32"/>
      <c r="AI316" s="32"/>
      <c r="AJ316" s="32"/>
      <c r="AK316" s="32"/>
      <c r="AL316" s="68"/>
      <c r="AM316" s="68"/>
      <c r="AN316" s="68"/>
      <c r="AO316" s="32"/>
      <c r="AP316" s="68"/>
      <c r="AS316" s="32"/>
      <c r="AT316" s="32"/>
      <c r="AZ316" s="32"/>
    </row>
    <row r="317" spans="25:52">
      <c r="Y317" s="32"/>
      <c r="Z317" s="32"/>
      <c r="AA317" s="32"/>
      <c r="AB317" s="32"/>
      <c r="AC317" s="32"/>
      <c r="AD317" s="32"/>
      <c r="AE317" s="32"/>
      <c r="AF317" s="32"/>
      <c r="AG317" s="32"/>
      <c r="AH317" s="32"/>
      <c r="AI317" s="32"/>
      <c r="AJ317" s="32"/>
      <c r="AK317" s="32"/>
      <c r="AL317" s="68"/>
      <c r="AM317" s="68"/>
      <c r="AN317" s="68"/>
      <c r="AO317" s="32"/>
      <c r="AP317" s="68"/>
      <c r="AS317" s="32"/>
      <c r="AT317" s="32"/>
      <c r="AZ317" s="32"/>
    </row>
    <row r="318" spans="25:52">
      <c r="AB318" s="32"/>
      <c r="AG318" s="32"/>
      <c r="AH318" s="32"/>
      <c r="AI318" s="32"/>
      <c r="AJ318" s="32"/>
      <c r="AK318" s="32"/>
      <c r="AL318" s="68"/>
      <c r="AM318" s="68"/>
      <c r="AN318" s="68"/>
      <c r="AP318" s="68"/>
      <c r="AS318" s="32"/>
      <c r="AT318" s="32"/>
      <c r="AZ318" s="32"/>
    </row>
    <row r="319" spans="25:52">
      <c r="AG319" s="32"/>
      <c r="AH319" s="32"/>
      <c r="AI319" s="32"/>
      <c r="AJ319" s="32"/>
      <c r="AK319" s="32"/>
      <c r="AL319" s="68"/>
      <c r="AM319" s="68"/>
      <c r="AN319" s="68"/>
      <c r="AP319" s="68"/>
      <c r="AS319" s="32"/>
      <c r="AT319" s="32"/>
      <c r="AZ319" s="32"/>
    </row>
    <row r="320" spans="25:52">
      <c r="AG320" s="32"/>
      <c r="AH320" s="32"/>
      <c r="AI320" s="32"/>
      <c r="AJ320" s="32"/>
      <c r="AK320" s="32"/>
      <c r="AL320" s="68"/>
      <c r="AM320" s="68"/>
      <c r="AN320" s="68"/>
      <c r="AP320" s="68"/>
      <c r="AS320" s="32"/>
      <c r="AT320" s="32"/>
      <c r="AZ320" s="32"/>
    </row>
    <row r="321" spans="33:40">
      <c r="AG321" s="32"/>
      <c r="AH321" s="32"/>
      <c r="AI321" s="32"/>
      <c r="AJ321" s="32"/>
      <c r="AK321" s="32"/>
      <c r="AL321" s="68"/>
      <c r="AM321" s="68"/>
      <c r="AN321" s="68"/>
    </row>
    <row r="322" spans="33:40">
      <c r="AG322" s="32"/>
      <c r="AH322" s="32"/>
      <c r="AI322" s="32"/>
      <c r="AJ322" s="32"/>
      <c r="AK322" s="32"/>
      <c r="AL322" s="68"/>
      <c r="AM322" s="68"/>
      <c r="AN322" s="68"/>
    </row>
    <row r="323" spans="33:40">
      <c r="AG323" s="32"/>
      <c r="AH323" s="32"/>
      <c r="AI323" s="32"/>
      <c r="AJ323" s="32"/>
      <c r="AK323" s="32"/>
      <c r="AL323" s="68"/>
      <c r="AM323" s="68"/>
      <c r="AN323" s="68"/>
    </row>
    <row r="324" spans="33:40">
      <c r="AG324" s="32"/>
      <c r="AH324" s="32"/>
      <c r="AI324" s="32"/>
      <c r="AJ324" s="32"/>
      <c r="AK324" s="32"/>
      <c r="AL324" s="68"/>
      <c r="AM324" s="68"/>
      <c r="AN324" s="68"/>
    </row>
    <row r="325" spans="33:40">
      <c r="AG325" s="32"/>
      <c r="AH325" s="32"/>
      <c r="AI325" s="32"/>
      <c r="AJ325" s="32"/>
      <c r="AK325" s="32"/>
      <c r="AL325" s="68"/>
      <c r="AM325" s="68"/>
      <c r="AN325" s="68"/>
    </row>
    <row r="326" spans="33:40">
      <c r="AG326" s="32"/>
      <c r="AH326" s="32"/>
      <c r="AI326" s="32"/>
      <c r="AJ326" s="32"/>
      <c r="AK326" s="32"/>
      <c r="AL326" s="68"/>
      <c r="AM326" s="68"/>
      <c r="AN326" s="68"/>
    </row>
    <row r="327" spans="33:40">
      <c r="AG327" s="32"/>
      <c r="AH327" s="32"/>
      <c r="AI327" s="32"/>
      <c r="AJ327" s="32"/>
      <c r="AK327" s="32"/>
      <c r="AL327" s="68"/>
      <c r="AM327" s="68"/>
      <c r="AN327" s="68"/>
    </row>
    <row r="328" spans="33:40">
      <c r="AG328" s="32"/>
      <c r="AH328" s="32"/>
      <c r="AI328" s="32"/>
      <c r="AJ328" s="32"/>
      <c r="AK328" s="32"/>
      <c r="AL328" s="68"/>
      <c r="AM328" s="68"/>
      <c r="AN328" s="68"/>
    </row>
    <row r="329" spans="33:40">
      <c r="AG329" s="32"/>
      <c r="AH329" s="32"/>
      <c r="AI329" s="32"/>
      <c r="AJ329" s="32"/>
      <c r="AK329" s="32"/>
      <c r="AL329" s="68"/>
      <c r="AM329" s="68"/>
      <c r="AN329" s="68"/>
    </row>
    <row r="330" spans="33:40">
      <c r="AG330" s="32"/>
      <c r="AH330" s="32"/>
      <c r="AI330" s="32"/>
      <c r="AJ330" s="32"/>
      <c r="AK330" s="32"/>
      <c r="AL330" s="68"/>
      <c r="AM330" s="68"/>
      <c r="AN330" s="68"/>
    </row>
    <row r="331" spans="33:40">
      <c r="AG331" s="32"/>
      <c r="AH331" s="32"/>
      <c r="AI331" s="32"/>
      <c r="AJ331" s="32"/>
      <c r="AK331" s="32"/>
      <c r="AL331" s="68"/>
      <c r="AM331" s="68"/>
      <c r="AN331" s="68"/>
    </row>
    <row r="332" spans="33:40">
      <c r="AG332" s="32"/>
      <c r="AH332" s="32"/>
      <c r="AI332" s="32"/>
      <c r="AJ332" s="32"/>
      <c r="AK332" s="32"/>
      <c r="AL332" s="68"/>
      <c r="AM332" s="68"/>
      <c r="AN332" s="68"/>
    </row>
    <row r="333" spans="33:40">
      <c r="AG333" s="32"/>
      <c r="AH333" s="32"/>
      <c r="AI333" s="32"/>
      <c r="AJ333" s="32"/>
      <c r="AK333" s="32"/>
      <c r="AL333" s="68"/>
      <c r="AM333" s="68"/>
      <c r="AN333" s="68"/>
    </row>
    <row r="334" spans="33:40">
      <c r="AG334" s="32"/>
      <c r="AH334" s="32"/>
      <c r="AI334" s="32"/>
      <c r="AJ334" s="32"/>
      <c r="AK334" s="32"/>
      <c r="AL334" s="68"/>
      <c r="AM334" s="68"/>
      <c r="AN334" s="68"/>
    </row>
    <row r="335" spans="33:40">
      <c r="AG335" s="32"/>
      <c r="AH335" s="32"/>
      <c r="AI335" s="32"/>
      <c r="AJ335" s="32"/>
      <c r="AK335" s="32"/>
      <c r="AL335" s="68"/>
      <c r="AM335" s="68"/>
      <c r="AN335" s="68"/>
    </row>
    <row r="336" spans="33:40">
      <c r="AG336" s="32"/>
      <c r="AH336" s="32"/>
      <c r="AI336" s="32"/>
      <c r="AJ336" s="32"/>
      <c r="AK336" s="32"/>
      <c r="AL336" s="68"/>
      <c r="AM336" s="68"/>
      <c r="AN336" s="68"/>
    </row>
    <row r="337" spans="33:40">
      <c r="AG337" s="32"/>
      <c r="AH337" s="32"/>
      <c r="AI337" s="32"/>
      <c r="AJ337" s="32"/>
      <c r="AK337" s="32"/>
      <c r="AL337" s="68"/>
      <c r="AM337" s="68"/>
      <c r="AN337" s="68"/>
    </row>
    <row r="338" spans="33:40">
      <c r="AG338" s="32"/>
      <c r="AH338" s="32"/>
      <c r="AI338" s="32"/>
      <c r="AJ338" s="32"/>
      <c r="AK338" s="32"/>
      <c r="AL338" s="68"/>
      <c r="AM338" s="68"/>
      <c r="AN338" s="68"/>
    </row>
    <row r="339" spans="33:40">
      <c r="AG339" s="32"/>
      <c r="AH339" s="32"/>
      <c r="AI339" s="32"/>
      <c r="AJ339" s="32"/>
      <c r="AK339" s="32"/>
      <c r="AL339" s="68"/>
      <c r="AM339" s="68"/>
      <c r="AN339" s="68"/>
    </row>
    <row r="340" spans="33:40">
      <c r="AG340" s="32"/>
      <c r="AH340" s="32"/>
      <c r="AI340" s="32"/>
      <c r="AJ340" s="32"/>
      <c r="AK340" s="32"/>
      <c r="AL340" s="68"/>
      <c r="AM340" s="68"/>
      <c r="AN340" s="68"/>
    </row>
    <row r="341" spans="33:40">
      <c r="AG341" s="32"/>
      <c r="AH341" s="32"/>
      <c r="AI341" s="32"/>
      <c r="AJ341" s="32"/>
      <c r="AK341" s="32"/>
      <c r="AL341" s="68"/>
      <c r="AM341" s="68"/>
      <c r="AN341" s="68"/>
    </row>
    <row r="342" spans="33:40">
      <c r="AG342" s="32"/>
      <c r="AH342" s="32"/>
      <c r="AI342" s="32"/>
      <c r="AJ342" s="32"/>
      <c r="AK342" s="32"/>
      <c r="AL342" s="68"/>
      <c r="AM342" s="68"/>
      <c r="AN342" s="68"/>
    </row>
    <row r="343" spans="33:40">
      <c r="AJ343" s="32"/>
      <c r="AK343" s="32"/>
      <c r="AL343" s="68"/>
      <c r="AM343" s="68"/>
      <c r="AN343" s="68"/>
    </row>
  </sheetData>
  <conditionalFormatting sqref="AR27:AS30 BC100:BD100">
    <cfRule type="cellIs" dxfId="253" priority="10" stopIfTrue="1" operator="lessThan">
      <formula>0</formula>
    </cfRule>
  </conditionalFormatting>
  <conditionalFormatting sqref="BC77:BD77">
    <cfRule type="cellIs" dxfId="252" priority="11" stopIfTrue="1" operator="greaterThan">
      <formula>0</formula>
    </cfRule>
  </conditionalFormatting>
  <conditionalFormatting sqref="BC54:BD54">
    <cfRule type="cellIs" dxfId="251" priority="12" stopIfTrue="1" operator="greaterThan">
      <formula>0</formula>
    </cfRule>
    <cfRule type="cellIs" dxfId="250" priority="13" stopIfTrue="1" operator="lessThan">
      <formula>0</formula>
    </cfRule>
  </conditionalFormatting>
  <conditionalFormatting sqref="BC77:BD77">
    <cfRule type="cellIs" dxfId="249" priority="9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Q347"/>
  <sheetViews>
    <sheetView zoomScale="87" zoomScaleNormal="87" workbookViewId="0">
      <pane xSplit="10" ySplit="10" topLeftCell="K11" activePane="bottomRight" state="frozen"/>
      <selection pane="topRight" activeCell="K1" sqref="K1"/>
      <selection pane="bottomLeft" activeCell="A11" sqref="A11"/>
      <selection pane="bottomRight" activeCell="K11" sqref="K11"/>
    </sheetView>
  </sheetViews>
  <sheetFormatPr baseColWidth="10" defaultRowHeight="15"/>
  <cols>
    <col min="1" max="1" width="2.81640625" customWidth="1"/>
    <col min="2" max="2" width="6" customWidth="1"/>
    <col min="3" max="3" width="2.81640625" customWidth="1"/>
    <col min="4" max="4" width="5.453125" customWidth="1"/>
    <col min="5" max="5" width="2.90625" customWidth="1"/>
    <col min="6" max="6" width="8.81640625" customWidth="1"/>
    <col min="7" max="7" width="7.1796875" customWidth="1"/>
    <col min="8" max="8" width="4.54296875" customWidth="1"/>
    <col min="9" max="9" width="7.90625" style="297" customWidth="1"/>
    <col min="10" max="10" width="7" style="297" customWidth="1"/>
    <col min="11" max="11" width="8.08984375" style="297" customWidth="1"/>
    <col min="12" max="12" width="6.1796875" customWidth="1"/>
    <col min="13" max="13" width="5" customWidth="1"/>
    <col min="14" max="14" width="7.1796875" customWidth="1"/>
    <col min="15" max="15" width="7.08984375" customWidth="1"/>
    <col min="16" max="16" width="5.81640625" customWidth="1"/>
    <col min="17" max="17" width="7.54296875" style="10" customWidth="1"/>
    <col min="18" max="18" width="5.81640625" customWidth="1"/>
    <col min="19" max="19" width="5.81640625" style="100" customWidth="1"/>
    <col min="20" max="20" width="5" customWidth="1"/>
    <col min="21" max="21" width="7.54296875" style="100" customWidth="1"/>
    <col min="22" max="22" width="1.453125" style="100" customWidth="1"/>
    <col min="23" max="23" width="5.81640625" style="10" customWidth="1"/>
    <col min="24" max="24" width="1.453125" style="100" customWidth="1"/>
    <col min="25" max="25" width="8" style="10" customWidth="1"/>
    <col min="26" max="26" width="6.6328125" style="10" customWidth="1"/>
    <col min="27" max="27" width="7.453125" style="10" customWidth="1"/>
    <col min="28" max="28" width="6.6328125" style="100" customWidth="1"/>
    <col min="29" max="29" width="7" customWidth="1"/>
    <col min="30" max="30" width="7.1796875" style="100" customWidth="1"/>
    <col min="31" max="31" width="8.90625" customWidth="1"/>
    <col min="32" max="32" width="8.453125" customWidth="1"/>
    <col min="33" max="33" width="6" customWidth="1"/>
    <col min="34" max="35" width="8.453125" customWidth="1"/>
    <col min="36" max="36" width="12.08984375" customWidth="1"/>
    <col min="37" max="37" width="8.90625" customWidth="1"/>
    <col min="38" max="38" width="8.6328125" customWidth="1"/>
    <col min="40" max="40" width="12.6328125" style="10" customWidth="1"/>
    <col min="41" max="45" width="20.1796875" customWidth="1"/>
  </cols>
  <sheetData>
    <row r="1" spans="1:43" ht="15.6">
      <c r="A1" s="39"/>
      <c r="B1" s="39"/>
      <c r="C1" s="39"/>
      <c r="D1" s="39"/>
      <c r="E1" s="39"/>
      <c r="F1" s="39"/>
      <c r="G1" s="39"/>
      <c r="H1" s="39"/>
      <c r="I1" s="303"/>
      <c r="J1" s="303"/>
      <c r="K1" s="303"/>
      <c r="L1" s="39"/>
      <c r="M1" s="39"/>
      <c r="N1" s="39"/>
      <c r="O1" s="39"/>
      <c r="P1" s="39"/>
      <c r="Q1" s="39"/>
      <c r="R1" s="39"/>
      <c r="S1" s="115"/>
      <c r="T1" s="39"/>
      <c r="U1" s="115"/>
      <c r="V1" s="115"/>
      <c r="W1" s="64"/>
      <c r="X1" s="115"/>
      <c r="Y1" s="39"/>
      <c r="Z1" s="64"/>
      <c r="AA1" s="64"/>
      <c r="AB1" s="115"/>
      <c r="AC1" s="39"/>
      <c r="AD1" s="115"/>
      <c r="AE1" s="39"/>
      <c r="AF1" s="5"/>
      <c r="AN1"/>
    </row>
    <row r="2" spans="1:43" ht="31.8">
      <c r="A2" s="39"/>
      <c r="B2" s="39"/>
      <c r="C2" s="140" t="s">
        <v>365</v>
      </c>
      <c r="D2" s="140"/>
      <c r="E2" s="39"/>
      <c r="F2" s="39"/>
      <c r="G2" s="140" t="s">
        <v>367</v>
      </c>
      <c r="H2" s="39"/>
      <c r="I2" s="303"/>
      <c r="J2" s="303"/>
      <c r="K2" s="303"/>
      <c r="L2" s="39"/>
      <c r="M2" s="39"/>
      <c r="N2" s="39"/>
      <c r="O2" s="140" t="s">
        <v>429</v>
      </c>
      <c r="P2" s="140"/>
      <c r="Q2" s="140"/>
      <c r="R2" s="140"/>
      <c r="S2" s="411" t="str">
        <f>+År!B2</f>
        <v>GRIS</v>
      </c>
      <c r="T2" s="400"/>
      <c r="U2" s="400"/>
      <c r="V2" s="400"/>
      <c r="W2" s="400"/>
      <c r="X2" s="400"/>
      <c r="Y2" s="400"/>
      <c r="Z2" s="64"/>
      <c r="AA2" s="39"/>
      <c r="AB2" s="64"/>
      <c r="AC2" s="39"/>
      <c r="AD2" s="39"/>
      <c r="AE2" s="178"/>
      <c r="AF2" s="5"/>
      <c r="AG2" s="5"/>
      <c r="AN2"/>
    </row>
    <row r="3" spans="1:43" ht="15.6">
      <c r="A3" s="39"/>
      <c r="B3" s="39"/>
      <c r="C3" s="39"/>
      <c r="D3" s="39"/>
      <c r="E3" s="39"/>
      <c r="F3" s="39"/>
      <c r="G3" s="39"/>
      <c r="H3" s="39"/>
      <c r="I3" s="303"/>
      <c r="J3" s="303"/>
      <c r="K3" s="303"/>
      <c r="L3" s="39"/>
      <c r="M3" s="39"/>
      <c r="N3" s="39"/>
      <c r="O3" s="39"/>
      <c r="P3" s="39"/>
      <c r="Q3" s="39"/>
      <c r="R3" s="39"/>
      <c r="S3" s="115"/>
      <c r="T3" s="39"/>
      <c r="U3" s="115"/>
      <c r="V3" s="115"/>
      <c r="W3" s="64"/>
      <c r="X3" s="115"/>
      <c r="Y3" s="39"/>
      <c r="Z3" s="64"/>
      <c r="AA3" s="64"/>
      <c r="AB3" s="115"/>
      <c r="AC3" s="39"/>
      <c r="AD3" s="115"/>
      <c r="AE3" s="39"/>
      <c r="AF3" s="5"/>
      <c r="AN3"/>
    </row>
    <row r="4" spans="1:43" ht="15.6">
      <c r="A4" s="39"/>
      <c r="B4" s="39"/>
      <c r="C4" s="39"/>
      <c r="D4" s="39"/>
      <c r="E4" s="39"/>
      <c r="F4" s="39"/>
      <c r="G4" s="39"/>
      <c r="H4" s="39"/>
      <c r="I4" s="303"/>
      <c r="J4" s="303"/>
      <c r="K4" s="303"/>
      <c r="L4" s="39"/>
      <c r="M4" s="39"/>
      <c r="N4" s="39"/>
      <c r="O4" s="39"/>
      <c r="P4" s="39"/>
      <c r="Q4" s="39"/>
      <c r="R4" s="39"/>
      <c r="S4" s="115"/>
      <c r="T4" s="39"/>
      <c r="U4" s="115"/>
      <c r="V4" s="115"/>
      <c r="W4" s="64"/>
      <c r="X4" s="115"/>
      <c r="Y4" s="39"/>
      <c r="Z4" s="64"/>
      <c r="AA4" s="64"/>
      <c r="AB4" s="115"/>
      <c r="AC4" s="39"/>
      <c r="AD4" s="115"/>
      <c r="AE4" s="39"/>
      <c r="AF4" s="5"/>
      <c r="AN4"/>
    </row>
    <row r="5" spans="1:43" s="193" customFormat="1" ht="22.2">
      <c r="A5" s="141"/>
      <c r="B5" s="141"/>
      <c r="C5" s="141"/>
      <c r="D5" s="141"/>
      <c r="E5" s="141"/>
      <c r="F5" s="141"/>
      <c r="G5" s="139" t="s">
        <v>5</v>
      </c>
      <c r="H5" s="139"/>
      <c r="I5" s="365">
        <f>+År!O2</f>
        <v>45</v>
      </c>
      <c r="J5" s="347"/>
      <c r="K5" s="347"/>
      <c r="L5" s="141"/>
      <c r="M5" s="141"/>
      <c r="N5" s="141"/>
      <c r="O5" s="141"/>
      <c r="P5" s="139" t="s">
        <v>366</v>
      </c>
      <c r="Q5" s="141"/>
      <c r="R5" s="141"/>
      <c r="S5" s="192"/>
      <c r="T5" s="141"/>
      <c r="U5" s="412">
        <f>SUM(I11:I18)</f>
        <v>1276909</v>
      </c>
      <c r="V5" s="413"/>
      <c r="W5" s="407"/>
      <c r="X5" s="400"/>
      <c r="Y5" s="400"/>
      <c r="Z5" s="270"/>
      <c r="AA5" s="141"/>
      <c r="AB5" s="141"/>
      <c r="AC5" s="141"/>
      <c r="AD5" s="141"/>
      <c r="AE5" s="141"/>
      <c r="AF5"/>
      <c r="AG5"/>
      <c r="AH5"/>
      <c r="AI5"/>
      <c r="AJ5"/>
      <c r="AK5"/>
      <c r="AL5"/>
      <c r="AM5"/>
      <c r="AN5"/>
      <c r="AO5"/>
      <c r="AP5"/>
      <c r="AQ5"/>
    </row>
    <row r="6" spans="1:43" ht="21">
      <c r="A6" s="44"/>
      <c r="B6" s="44"/>
      <c r="C6" s="39"/>
      <c r="D6" s="56"/>
      <c r="E6" s="42"/>
      <c r="F6" s="56"/>
      <c r="G6" s="42"/>
      <c r="H6" s="42"/>
      <c r="I6" s="337"/>
      <c r="J6" s="337"/>
      <c r="K6" s="337"/>
      <c r="L6" s="42"/>
      <c r="M6" s="42"/>
      <c r="N6" s="44"/>
      <c r="O6" s="39"/>
      <c r="P6" s="39"/>
      <c r="Q6" s="39"/>
      <c r="R6" s="39"/>
      <c r="S6" s="115"/>
      <c r="T6" s="42"/>
      <c r="U6" s="115"/>
      <c r="V6" s="115"/>
      <c r="W6" s="64"/>
      <c r="X6" s="115"/>
      <c r="Y6" s="39"/>
      <c r="Z6" s="64"/>
      <c r="AA6" s="64"/>
      <c r="AB6" s="115"/>
      <c r="AC6" s="39"/>
      <c r="AD6" s="115"/>
      <c r="AE6" s="39"/>
      <c r="AF6" s="5"/>
      <c r="AN6"/>
    </row>
    <row r="7" spans="1:43" ht="15.6">
      <c r="A7" s="39"/>
      <c r="B7" s="39"/>
      <c r="C7" s="39"/>
      <c r="D7" s="39"/>
      <c r="E7" s="39"/>
      <c r="F7" s="39"/>
      <c r="G7" s="42"/>
      <c r="H7" s="42"/>
      <c r="I7" s="337"/>
      <c r="J7" s="337"/>
      <c r="K7" s="337"/>
      <c r="L7" s="42"/>
      <c r="M7" s="42"/>
      <c r="N7" s="42"/>
      <c r="O7" s="42"/>
      <c r="P7" s="42"/>
      <c r="Q7" s="42"/>
      <c r="R7" s="39"/>
      <c r="S7" s="125"/>
      <c r="T7" s="42"/>
      <c r="U7" s="125" t="s">
        <v>472</v>
      </c>
      <c r="V7" s="125"/>
      <c r="W7" s="85"/>
      <c r="X7" s="125"/>
      <c r="Y7" s="115"/>
      <c r="Z7" s="64"/>
      <c r="AA7" s="74" t="s">
        <v>474</v>
      </c>
      <c r="AB7" s="74" t="s">
        <v>3</v>
      </c>
      <c r="AC7" s="42"/>
      <c r="AD7" s="113"/>
      <c r="AE7" s="39"/>
      <c r="AF7" s="5"/>
      <c r="AN7"/>
    </row>
    <row r="8" spans="1:43" ht="15.6">
      <c r="A8" s="39"/>
      <c r="B8" s="39"/>
      <c r="C8" s="39"/>
      <c r="D8" s="39"/>
      <c r="E8" s="39"/>
      <c r="F8" s="39"/>
      <c r="G8" s="34" t="s">
        <v>3</v>
      </c>
      <c r="H8" s="42"/>
      <c r="I8" s="337"/>
      <c r="J8" s="337"/>
      <c r="K8" s="304" t="s">
        <v>3</v>
      </c>
      <c r="L8" s="42"/>
      <c r="M8" s="42"/>
      <c r="N8" s="42"/>
      <c r="O8" s="42"/>
      <c r="P8" s="42"/>
      <c r="Q8" s="34" t="s">
        <v>14</v>
      </c>
      <c r="R8" s="42"/>
      <c r="S8" s="125"/>
      <c r="T8" s="42"/>
      <c r="U8" s="125" t="s">
        <v>473</v>
      </c>
      <c r="V8" s="125"/>
      <c r="W8" s="85"/>
      <c r="X8" s="125"/>
      <c r="Y8" s="34" t="s">
        <v>388</v>
      </c>
      <c r="Z8" s="147"/>
      <c r="AA8" s="85" t="s">
        <v>475</v>
      </c>
      <c r="AB8" s="44" t="s">
        <v>8</v>
      </c>
      <c r="AC8" s="42"/>
      <c r="AD8" s="98" t="s">
        <v>14</v>
      </c>
      <c r="AE8" s="42"/>
      <c r="AF8" s="5"/>
      <c r="AN8"/>
    </row>
    <row r="9" spans="1:43" ht="15.6">
      <c r="A9" s="39"/>
      <c r="B9" s="39"/>
      <c r="C9" s="39"/>
      <c r="D9" s="39"/>
      <c r="E9" s="39"/>
      <c r="F9" s="39"/>
      <c r="G9" s="34" t="s">
        <v>436</v>
      </c>
      <c r="H9" s="42"/>
      <c r="I9" s="304" t="s">
        <v>3</v>
      </c>
      <c r="J9" s="337"/>
      <c r="K9" s="304" t="s">
        <v>394</v>
      </c>
      <c r="L9" s="98" t="s">
        <v>3</v>
      </c>
      <c r="M9" s="42"/>
      <c r="N9" s="98" t="s">
        <v>1</v>
      </c>
      <c r="O9" s="34" t="s">
        <v>14</v>
      </c>
      <c r="P9" s="42"/>
      <c r="Q9" s="34" t="s">
        <v>392</v>
      </c>
      <c r="R9" s="42"/>
      <c r="S9" s="125" t="s">
        <v>357</v>
      </c>
      <c r="T9" s="42"/>
      <c r="U9" s="125" t="s">
        <v>470</v>
      </c>
      <c r="V9" s="125"/>
      <c r="W9" s="85" t="s">
        <v>357</v>
      </c>
      <c r="X9" s="125"/>
      <c r="Y9" s="34" t="s">
        <v>392</v>
      </c>
      <c r="Z9" s="74" t="s">
        <v>388</v>
      </c>
      <c r="AA9" s="74" t="s">
        <v>454</v>
      </c>
      <c r="AB9" s="74" t="s">
        <v>435</v>
      </c>
      <c r="AC9" s="34" t="s">
        <v>14</v>
      </c>
      <c r="AD9" s="98" t="s">
        <v>392</v>
      </c>
      <c r="AE9" s="39"/>
      <c r="AF9" s="4"/>
      <c r="AG9" s="4"/>
      <c r="AH9" s="4"/>
      <c r="AN9"/>
    </row>
    <row r="10" spans="1:43" ht="15.6">
      <c r="A10" s="39"/>
      <c r="B10" s="44" t="s">
        <v>58</v>
      </c>
      <c r="C10" s="44" t="s">
        <v>365</v>
      </c>
      <c r="D10" s="42"/>
      <c r="E10" s="44" t="s">
        <v>368</v>
      </c>
      <c r="F10" s="44"/>
      <c r="G10" s="34" t="s">
        <v>432</v>
      </c>
      <c r="H10" s="110" t="s">
        <v>437</v>
      </c>
      <c r="I10" s="304" t="s">
        <v>8</v>
      </c>
      <c r="J10" s="326" t="s">
        <v>437</v>
      </c>
      <c r="K10" s="304" t="s">
        <v>386</v>
      </c>
      <c r="L10" s="98" t="s">
        <v>357</v>
      </c>
      <c r="M10" s="114" t="s">
        <v>437</v>
      </c>
      <c r="N10" s="98" t="s">
        <v>357</v>
      </c>
      <c r="O10" s="34" t="s">
        <v>386</v>
      </c>
      <c r="P10" s="110" t="s">
        <v>437</v>
      </c>
      <c r="Q10" s="34" t="s">
        <v>389</v>
      </c>
      <c r="R10" s="110" t="s">
        <v>437</v>
      </c>
      <c r="S10" s="125" t="s">
        <v>469</v>
      </c>
      <c r="T10" s="114" t="s">
        <v>437</v>
      </c>
      <c r="U10" s="125" t="s">
        <v>471</v>
      </c>
      <c r="V10" s="125"/>
      <c r="W10" s="85" t="s">
        <v>416</v>
      </c>
      <c r="X10" s="125"/>
      <c r="Y10" s="34" t="s">
        <v>389</v>
      </c>
      <c r="Z10" s="74" t="s">
        <v>390</v>
      </c>
      <c r="AA10" s="74" t="s">
        <v>386</v>
      </c>
      <c r="AB10" s="74" t="s">
        <v>464</v>
      </c>
      <c r="AC10" s="34" t="s">
        <v>26</v>
      </c>
      <c r="AD10" s="98" t="s">
        <v>395</v>
      </c>
      <c r="AE10" s="39"/>
      <c r="AF10" s="51"/>
      <c r="AG10" s="1"/>
      <c r="AH10" s="5"/>
      <c r="AN10"/>
    </row>
    <row r="11" spans="1:43" ht="15.6">
      <c r="A11" s="39"/>
      <c r="B11" s="2">
        <f>+'Ark1'!C511</f>
        <v>2024</v>
      </c>
      <c r="C11" s="2">
        <f>+'Ark1'!G511</f>
        <v>1</v>
      </c>
      <c r="D11" s="2" t="s">
        <v>372</v>
      </c>
      <c r="E11" s="2">
        <v>1</v>
      </c>
      <c r="F11" s="2" t="s">
        <v>48</v>
      </c>
      <c r="G11" s="2">
        <f>+'Ark1'!Q511</f>
        <v>509</v>
      </c>
      <c r="H11" s="2">
        <f t="shared" ref="H11:H18" si="0">+G11-G20</f>
        <v>-22</v>
      </c>
      <c r="I11" s="302">
        <f>+'Ark1'!R511</f>
        <v>324237</v>
      </c>
      <c r="J11" s="314">
        <f t="shared" ref="J11:J18" si="1">+I11-I20</f>
        <v>-11789</v>
      </c>
      <c r="K11" s="314">
        <f>+'Ark1'!S511</f>
        <v>322945</v>
      </c>
      <c r="L11" s="50">
        <f>+'Ark1'!AD511</f>
        <v>58.250109139121392</v>
      </c>
      <c r="M11" s="50">
        <f>+L11-L20</f>
        <v>-1.7517479175152957</v>
      </c>
      <c r="N11" s="50">
        <f>+'Ark1'!AE511</f>
        <v>57.624527481132574</v>
      </c>
      <c r="O11" s="235">
        <f>+'Ark1'!U511</f>
        <v>60.46339779219371</v>
      </c>
      <c r="P11" s="5">
        <f t="shared" ref="P11:P18" si="2">+O11-O20</f>
        <v>6.2558861009947009E-2</v>
      </c>
      <c r="Q11" s="235">
        <f>+'Ark1'!W511</f>
        <v>82.587715988792127</v>
      </c>
      <c r="R11" s="5">
        <f t="shared" ref="R11:R18" si="3">+Q11-Q20</f>
        <v>-2.0569041037598765</v>
      </c>
      <c r="S11" s="50">
        <f>+'Ark1'!X511</f>
        <v>3.8348491998137151</v>
      </c>
      <c r="T11" s="50">
        <f t="shared" ref="T11:T18" si="4">+S11-S20</f>
        <v>0.70086551997941759</v>
      </c>
      <c r="U11" s="50">
        <f>+'Ark1'!Y511</f>
        <v>7.6696983996274302</v>
      </c>
      <c r="V11" s="125"/>
      <c r="W11" s="274">
        <f>+'Ark1'!Z511</f>
        <v>0</v>
      </c>
      <c r="X11" s="125"/>
      <c r="Y11" s="5">
        <f>+'Ark1'!AA511</f>
        <v>5.2826613075853519</v>
      </c>
      <c r="Z11" s="5">
        <f>+'Ark1'!AB511</f>
        <v>2.6695702724079995</v>
      </c>
      <c r="AA11" s="18">
        <f>+'Ark1'!AC511</f>
        <v>-153.95228126347197</v>
      </c>
      <c r="AB11" s="18">
        <f>+I11/G11</f>
        <v>637.0078585461689</v>
      </c>
      <c r="AC11" s="5">
        <f>+'Ark1'!T511</f>
        <v>4.4104250902888928</v>
      </c>
      <c r="AD11" s="50">
        <f>+'Ark1'!V511</f>
        <v>89.477482111368133</v>
      </c>
      <c r="AE11" s="39"/>
      <c r="AF11" s="51"/>
      <c r="AG11" s="1"/>
      <c r="AH11" s="5"/>
      <c r="AN11"/>
    </row>
    <row r="12" spans="1:43" ht="15.6">
      <c r="A12" s="39"/>
      <c r="B12" s="2">
        <f>+'Ark1'!C512</f>
        <v>2024</v>
      </c>
      <c r="C12" s="2">
        <f>+'Ark1'!G512</f>
        <v>1</v>
      </c>
      <c r="D12" s="2" t="s">
        <v>372</v>
      </c>
      <c r="E12" s="2">
        <v>2</v>
      </c>
      <c r="F12" s="2" t="s">
        <v>7</v>
      </c>
      <c r="G12" s="2">
        <f>+'Ark1'!Q512</f>
        <v>380</v>
      </c>
      <c r="H12" s="2">
        <f t="shared" si="0"/>
        <v>17</v>
      </c>
      <c r="I12" s="302">
        <f>+'Ark1'!R512</f>
        <v>232392</v>
      </c>
      <c r="J12" s="314">
        <f t="shared" si="1"/>
        <v>8392</v>
      </c>
      <c r="K12" s="314">
        <f>+'Ark1'!S512</f>
        <v>231471</v>
      </c>
      <c r="L12" s="50">
        <f>+'Ark1'!AD512</f>
        <v>41.749890860878608</v>
      </c>
      <c r="M12" s="50">
        <f t="shared" ref="M12:M18" si="5">+L12-L21</f>
        <v>1.7517479175152673</v>
      </c>
      <c r="N12" s="50">
        <f>+'Ark1'!AE512</f>
        <v>42.375472518867412</v>
      </c>
      <c r="O12" s="235">
        <f>+'Ark1'!U512</f>
        <v>60.356234690306792</v>
      </c>
      <c r="P12" s="5">
        <f t="shared" si="2"/>
        <v>-0.10854974448519528</v>
      </c>
      <c r="Q12" s="235">
        <f>+'Ark1'!W512</f>
        <v>84.612221833405897</v>
      </c>
      <c r="R12" s="5">
        <f t="shared" si="3"/>
        <v>-1.7130048600648564</v>
      </c>
      <c r="S12" s="50">
        <f>+'Ark1'!X512</f>
        <v>0.72248614410134626</v>
      </c>
      <c r="T12" s="50">
        <f t="shared" si="4"/>
        <v>0.10150400124420367</v>
      </c>
      <c r="U12" s="50">
        <f>+'Ark1'!Y512</f>
        <v>1.4449722882026923</v>
      </c>
      <c r="V12" s="125"/>
      <c r="W12" s="274">
        <f>+'Ark1'!Z512</f>
        <v>0</v>
      </c>
      <c r="X12" s="125"/>
      <c r="Y12" s="5">
        <f>+'Ark1'!AA512</f>
        <v>5.7906236308525427</v>
      </c>
      <c r="Z12" s="5">
        <f>+'Ark1'!AB512</f>
        <v>2.7098401231824418</v>
      </c>
      <c r="AA12" s="18">
        <f>+'Ark1'!AC512</f>
        <v>-102.08670165357128</v>
      </c>
      <c r="AB12" s="18">
        <f t="shared" ref="AB12:AB18" si="6">+I12/G12</f>
        <v>611.55789473684206</v>
      </c>
      <c r="AC12" s="5">
        <f>+'Ark1'!T512</f>
        <v>4.6794769183104412</v>
      </c>
      <c r="AD12" s="50">
        <f>+'Ark1'!V512</f>
        <v>91.670879559484874</v>
      </c>
      <c r="AE12" s="39"/>
      <c r="AF12" s="51"/>
      <c r="AG12" s="1"/>
      <c r="AH12" s="5"/>
      <c r="AL12" s="2"/>
      <c r="AN12"/>
    </row>
    <row r="13" spans="1:43" ht="15.6">
      <c r="A13" s="39"/>
      <c r="B13" s="2">
        <f>+'Ark1'!C513</f>
        <v>2024</v>
      </c>
      <c r="C13" s="2">
        <f>+'Ark1'!G513</f>
        <v>2</v>
      </c>
      <c r="D13" s="2" t="s">
        <v>63</v>
      </c>
      <c r="E13" s="2">
        <v>1</v>
      </c>
      <c r="F13" s="2" t="s">
        <v>48</v>
      </c>
      <c r="G13" s="2">
        <f>+'Ark1'!Q513</f>
        <v>381</v>
      </c>
      <c r="H13" s="2">
        <f t="shared" si="0"/>
        <v>-1</v>
      </c>
      <c r="I13" s="302">
        <f>+'Ark1'!R513</f>
        <v>260720</v>
      </c>
      <c r="J13" s="314">
        <f t="shared" si="1"/>
        <v>7385</v>
      </c>
      <c r="K13" s="314">
        <f>+'Ark1'!S513</f>
        <v>259631</v>
      </c>
      <c r="L13" s="50">
        <f>+'Ark1'!AD513</f>
        <v>64.963509105904606</v>
      </c>
      <c r="M13" s="50">
        <f t="shared" si="5"/>
        <v>1.5544608611139239</v>
      </c>
      <c r="N13" s="50">
        <f>+'Ark1'!AE513</f>
        <v>65.282092036280076</v>
      </c>
      <c r="O13" s="235">
        <f>+'Ark1'!U513</f>
        <v>60.583836290735697</v>
      </c>
      <c r="P13" s="5">
        <f t="shared" si="2"/>
        <v>3.000448166154257E-2</v>
      </c>
      <c r="Q13" s="235">
        <f>+'Ark1'!W513</f>
        <v>82.306456201301586</v>
      </c>
      <c r="R13" s="5">
        <f t="shared" si="3"/>
        <v>-2.6917491670014044</v>
      </c>
      <c r="S13" s="50">
        <f>+'Ark1'!X513</f>
        <v>1.5771709113224921</v>
      </c>
      <c r="T13" s="50">
        <f t="shared" si="4"/>
        <v>9.2864895094781907E-3</v>
      </c>
      <c r="U13" s="50">
        <f>+'Ark1'!Y513</f>
        <v>3.1543418226449842</v>
      </c>
      <c r="V13" s="125"/>
      <c r="W13" s="274">
        <f>+'Ark1'!Z513</f>
        <v>0</v>
      </c>
      <c r="X13" s="125"/>
      <c r="Y13" s="5">
        <f>+'Ark1'!AA513</f>
        <v>5.9804178499684442</v>
      </c>
      <c r="Z13" s="5">
        <f>+'Ark1'!AB513</f>
        <v>2.3942834597786886</v>
      </c>
      <c r="AA13" s="18">
        <f>+'Ark1'!AC513</f>
        <v>-150.10606677766538</v>
      </c>
      <c r="AB13" s="18">
        <f t="shared" si="6"/>
        <v>684.30446194225726</v>
      </c>
      <c r="AC13" s="5">
        <f>+'Ark1'!T513</f>
        <v>4.0921985271555696</v>
      </c>
      <c r="AD13" s="50">
        <f>+'Ark1'!V513</f>
        <v>89.172758614628606</v>
      </c>
      <c r="AE13" s="39"/>
      <c r="AF13" s="51"/>
      <c r="AG13" s="1"/>
      <c r="AH13" s="5"/>
      <c r="AL13" s="4"/>
      <c r="AM13" s="4"/>
      <c r="AN13" s="4"/>
    </row>
    <row r="14" spans="1:43" ht="15.6">
      <c r="A14" s="39"/>
      <c r="B14" s="2">
        <f>+'Ark1'!C514</f>
        <v>2024</v>
      </c>
      <c r="C14" s="2">
        <f>+'Ark1'!G514</f>
        <v>2</v>
      </c>
      <c r="D14" s="2" t="s">
        <v>63</v>
      </c>
      <c r="E14" s="2">
        <v>2</v>
      </c>
      <c r="F14" s="2" t="s">
        <v>7</v>
      </c>
      <c r="G14" s="2">
        <f>+'Ark1'!Q514</f>
        <v>255</v>
      </c>
      <c r="H14" s="2">
        <f t="shared" si="0"/>
        <v>1</v>
      </c>
      <c r="I14" s="302">
        <f>+'Ark1'!R514</f>
        <v>140613</v>
      </c>
      <c r="J14" s="314">
        <f t="shared" si="1"/>
        <v>-5577</v>
      </c>
      <c r="K14" s="314">
        <f>+'Ark1'!S514</f>
        <v>138405</v>
      </c>
      <c r="L14" s="50">
        <f>+'Ark1'!AD514</f>
        <v>35.036490894095429</v>
      </c>
      <c r="M14" s="50">
        <f t="shared" si="5"/>
        <v>-1.5544608611138813</v>
      </c>
      <c r="N14" s="50">
        <f>+'Ark1'!AE514</f>
        <v>34.717907963719931</v>
      </c>
      <c r="O14" s="235">
        <f>+'Ark1'!U514</f>
        <v>60.585441277410496</v>
      </c>
      <c r="P14" s="5">
        <f t="shared" si="2"/>
        <v>-0.34617116072462295</v>
      </c>
      <c r="Q14" s="235">
        <f>+'Ark1'!W514</f>
        <v>82.392628879013742</v>
      </c>
      <c r="R14" s="5">
        <f t="shared" si="3"/>
        <v>-1.7386522267217686</v>
      </c>
      <c r="S14" s="50">
        <f>+'Ark1'!X514</f>
        <v>0.56822626641917884</v>
      </c>
      <c r="T14" s="50">
        <f t="shared" si="4"/>
        <v>3.4674039864694972E-2</v>
      </c>
      <c r="U14" s="50">
        <f>+'Ark1'!Y514</f>
        <v>1.1364525328383579</v>
      </c>
      <c r="V14" s="125"/>
      <c r="W14" s="274">
        <f>+'Ark1'!Z514</f>
        <v>0</v>
      </c>
      <c r="X14" s="125"/>
      <c r="Y14" s="5">
        <f>+'Ark1'!AA514</f>
        <v>0</v>
      </c>
      <c r="Z14" s="5">
        <f>+'Ark1'!AB514</f>
        <v>2.4325010305228805</v>
      </c>
      <c r="AA14" s="18">
        <f>+'Ark1'!AC514</f>
        <v>0</v>
      </c>
      <c r="AB14" s="18">
        <f t="shared" si="6"/>
        <v>551.42352941176466</v>
      </c>
      <c r="AC14" s="5">
        <f>+'Ark1'!T514</f>
        <v>4.1133323376928157</v>
      </c>
      <c r="AD14" s="50">
        <f>+'Ark1'!V514</f>
        <v>89.266120128944848</v>
      </c>
      <c r="AE14" s="39"/>
      <c r="AF14" s="51"/>
      <c r="AG14" s="12"/>
      <c r="AH14" s="5"/>
      <c r="AL14" s="10"/>
      <c r="AM14" s="10"/>
    </row>
    <row r="15" spans="1:43" ht="15.6">
      <c r="A15" s="39"/>
      <c r="B15" s="2">
        <f>+'Ark1'!C515</f>
        <v>2024</v>
      </c>
      <c r="C15" s="2">
        <f>+'Ark1'!G515</f>
        <v>3</v>
      </c>
      <c r="D15" s="2" t="s">
        <v>517</v>
      </c>
      <c r="E15" s="2">
        <v>1</v>
      </c>
      <c r="F15" s="2" t="s">
        <v>48</v>
      </c>
      <c r="G15" s="2">
        <f>+'Ark1'!Q515</f>
        <v>257</v>
      </c>
      <c r="H15" s="2">
        <f t="shared" si="0"/>
        <v>-8</v>
      </c>
      <c r="I15" s="302">
        <f>+'Ark1'!R515</f>
        <v>171368</v>
      </c>
      <c r="J15" s="314">
        <f t="shared" si="1"/>
        <v>-8847</v>
      </c>
      <c r="K15" s="314">
        <f>+'Ark1'!S515</f>
        <v>170631</v>
      </c>
      <c r="L15" s="50">
        <f>+'Ark1'!AD515</f>
        <v>70.515136427416323</v>
      </c>
      <c r="M15" s="50">
        <f t="shared" si="5"/>
        <v>-2.9059526564853257</v>
      </c>
      <c r="N15" s="50">
        <f>+'Ark1'!AE515</f>
        <v>70.43973197026402</v>
      </c>
      <c r="O15" s="235">
        <f>+'Ark1'!U515</f>
        <v>60.432529845104362</v>
      </c>
      <c r="P15" s="5">
        <f t="shared" si="2"/>
        <v>-2.0248195807035074E-2</v>
      </c>
      <c r="Q15" s="235">
        <f>+'Ark1'!W515</f>
        <v>81.745297161711491</v>
      </c>
      <c r="R15" s="5">
        <f t="shared" si="3"/>
        <v>-1.895050824759295</v>
      </c>
      <c r="S15" s="50">
        <f>+'Ark1'!X515</f>
        <v>3.6803837355865752</v>
      </c>
      <c r="T15" s="50">
        <f t="shared" si="4"/>
        <v>0.57520381160688361</v>
      </c>
      <c r="U15" s="50">
        <f>+'Ark1'!Y515</f>
        <v>7.3607674711731503</v>
      </c>
      <c r="V15" s="125"/>
      <c r="W15" s="274">
        <f>+'Ark1'!Z515</f>
        <v>0</v>
      </c>
      <c r="X15" s="125"/>
      <c r="Y15" s="5">
        <f>+'Ark1'!AA515</f>
        <v>7.007546646589442</v>
      </c>
      <c r="Z15" s="5">
        <f>+'Ark1'!AB515</f>
        <v>2.4728602289722024</v>
      </c>
      <c r="AA15" s="18">
        <f>+'Ark1'!AC515</f>
        <v>-138.88548684399649</v>
      </c>
      <c r="AB15" s="18">
        <f t="shared" si="6"/>
        <v>666.80155642023351</v>
      </c>
      <c r="AC15" s="5">
        <f>+'Ark1'!T515</f>
        <v>4.452955044115587</v>
      </c>
      <c r="AD15" s="50">
        <f>+'Ark1'!V515</f>
        <v>88.5647856573257</v>
      </c>
      <c r="AE15" s="39"/>
      <c r="AF15" s="51"/>
      <c r="AG15" s="12"/>
      <c r="AH15" s="5"/>
      <c r="AL15" s="10"/>
      <c r="AM15" s="10"/>
    </row>
    <row r="16" spans="1:43" ht="15.6">
      <c r="A16" s="39"/>
      <c r="B16" s="2">
        <f>+'Ark1'!C516</f>
        <v>2024</v>
      </c>
      <c r="C16" s="2">
        <f>+'Ark1'!G516</f>
        <v>3</v>
      </c>
      <c r="D16" s="2" t="s">
        <v>517</v>
      </c>
      <c r="E16" s="2">
        <v>2</v>
      </c>
      <c r="F16" s="2" t="s">
        <v>7</v>
      </c>
      <c r="G16" s="2">
        <f>+'Ark1'!Q516</f>
        <v>86</v>
      </c>
      <c r="H16" s="2">
        <f t="shared" si="0"/>
        <v>7</v>
      </c>
      <c r="I16" s="302">
        <f>+'Ark1'!R516</f>
        <v>71655</v>
      </c>
      <c r="J16" s="314">
        <f t="shared" si="1"/>
        <v>6416</v>
      </c>
      <c r="K16" s="314">
        <f>+'Ark1'!S516</f>
        <v>71468</v>
      </c>
      <c r="L16" s="50">
        <f>+'Ark1'!AD516</f>
        <v>29.484863572583674</v>
      </c>
      <c r="M16" s="50">
        <f t="shared" si="5"/>
        <v>2.9059526564853329</v>
      </c>
      <c r="N16" s="50">
        <f>+'Ark1'!AE516</f>
        <v>29.560268029735969</v>
      </c>
      <c r="O16" s="235">
        <f>+'Ark1'!U516</f>
        <v>60.93370459506351</v>
      </c>
      <c r="P16" s="5">
        <f t="shared" si="2"/>
        <v>-2.8209993820411228E-2</v>
      </c>
      <c r="Q16" s="235">
        <f>+'Ark1'!W516</f>
        <v>81.827908994234491</v>
      </c>
      <c r="R16" s="5">
        <f t="shared" si="3"/>
        <v>-1.3856398946203257</v>
      </c>
      <c r="S16" s="50">
        <f>+'Ark1'!X516</f>
        <v>3.9076128672109411E-2</v>
      </c>
      <c r="T16" s="50">
        <f t="shared" si="4"/>
        <v>-2.9901016900324234E-2</v>
      </c>
      <c r="U16" s="50">
        <f>+'Ark1'!Y516</f>
        <v>7.8152257344218823E-2</v>
      </c>
      <c r="V16" s="125"/>
      <c r="W16" s="274">
        <f>+'Ark1'!Z516</f>
        <v>0</v>
      </c>
      <c r="X16" s="125"/>
      <c r="Y16" s="5">
        <f>+'Ark1'!AA516</f>
        <v>7.3047011012732561</v>
      </c>
      <c r="Z16" s="5">
        <f>+'Ark1'!AB516</f>
        <v>2.405521217398658</v>
      </c>
      <c r="AA16" s="18">
        <f>+'Ark1'!AC516</f>
        <v>-107.58586416621428</v>
      </c>
      <c r="AB16" s="18">
        <f t="shared" si="6"/>
        <v>833.19767441860461</v>
      </c>
      <c r="AC16" s="5">
        <f>+'Ark1'!T516</f>
        <v>3.5139487823599191</v>
      </c>
      <c r="AD16" s="50">
        <f>+'Ark1'!V516</f>
        <v>88.654289267861103</v>
      </c>
      <c r="AE16" s="39"/>
      <c r="AF16" s="51"/>
      <c r="AG16" s="12"/>
      <c r="AH16" s="5"/>
      <c r="AL16" s="10"/>
      <c r="AM16" s="10"/>
    </row>
    <row r="17" spans="1:39" ht="15.6">
      <c r="A17" s="39"/>
      <c r="B17" s="2">
        <f>+'Ark1'!C517</f>
        <v>2024</v>
      </c>
      <c r="C17" s="2">
        <f>+'Ark1'!G517</f>
        <v>4</v>
      </c>
      <c r="D17" s="2" t="s">
        <v>64</v>
      </c>
      <c r="E17" s="2">
        <v>1</v>
      </c>
      <c r="F17" s="2" t="s">
        <v>48</v>
      </c>
      <c r="G17" s="2">
        <f>+'Ark1'!Q517</f>
        <v>113</v>
      </c>
      <c r="H17" s="2">
        <f t="shared" si="0"/>
        <v>-8</v>
      </c>
      <c r="I17" s="302">
        <f>+'Ark1'!R517</f>
        <v>68188</v>
      </c>
      <c r="J17" s="314">
        <f t="shared" si="1"/>
        <v>922</v>
      </c>
      <c r="K17" s="314">
        <f>+'Ark1'!S517</f>
        <v>68009</v>
      </c>
      <c r="L17" s="50">
        <f>+'Ark1'!AD517</f>
        <v>89.810863495074045</v>
      </c>
      <c r="M17" s="50">
        <f t="shared" si="5"/>
        <v>-0.10852907513995547</v>
      </c>
      <c r="N17" s="50">
        <f>+'Ark1'!AE517</f>
        <v>89.646698222089057</v>
      </c>
      <c r="O17" s="235">
        <f>+'Ark1'!U517</f>
        <v>60.665426634710094</v>
      </c>
      <c r="P17" s="5">
        <f t="shared" si="2"/>
        <v>0.13416079305211071</v>
      </c>
      <c r="Q17" s="235">
        <f>+'Ark1'!W517</f>
        <v>79.536971871369516</v>
      </c>
      <c r="R17" s="5">
        <f t="shared" si="3"/>
        <v>-1.9824302458211776</v>
      </c>
      <c r="S17" s="50">
        <f>+'Ark1'!X517</f>
        <v>3.169179327740951</v>
      </c>
      <c r="T17" s="50">
        <f t="shared" si="4"/>
        <v>-2.7086244762244416E-2</v>
      </c>
      <c r="U17" s="50">
        <f>+'Ark1'!Y517</f>
        <v>6.338358655481902</v>
      </c>
      <c r="V17" s="125"/>
      <c r="W17" s="274">
        <f>+'Ark1'!Z517</f>
        <v>0</v>
      </c>
      <c r="X17" s="125"/>
      <c r="Y17" s="5">
        <f>+'Ark1'!AA517</f>
        <v>8.4843297705110317</v>
      </c>
      <c r="Z17" s="5">
        <f>+'Ark1'!AB517</f>
        <v>2.4023982318864454</v>
      </c>
      <c r="AA17" s="18">
        <f>+'Ark1'!AC517</f>
        <v>-87.586926749527009</v>
      </c>
      <c r="AB17" s="18">
        <f t="shared" si="6"/>
        <v>603.43362831858406</v>
      </c>
      <c r="AC17" s="5">
        <f>+'Ark1'!T517</f>
        <v>3.9110107350266903</v>
      </c>
      <c r="AD17" s="50">
        <f>+'Ark1'!V517</f>
        <v>86.172233880139999</v>
      </c>
      <c r="AE17" s="39"/>
      <c r="AF17" s="51"/>
      <c r="AG17" s="12"/>
      <c r="AH17" s="5"/>
      <c r="AL17" s="10"/>
      <c r="AM17" s="10"/>
    </row>
    <row r="18" spans="1:39" ht="15.6">
      <c r="A18" s="39"/>
      <c r="B18" s="2">
        <f>+'Ark1'!C518</f>
        <v>2024</v>
      </c>
      <c r="C18" s="2">
        <f>+'Ark1'!G518</f>
        <v>4</v>
      </c>
      <c r="D18" s="2" t="s">
        <v>64</v>
      </c>
      <c r="E18" s="2">
        <v>2</v>
      </c>
      <c r="F18" s="2" t="s">
        <v>7</v>
      </c>
      <c r="G18" s="2">
        <f>+'Ark1'!Q518</f>
        <v>28</v>
      </c>
      <c r="H18" s="2">
        <f t="shared" si="0"/>
        <v>2</v>
      </c>
      <c r="I18" s="302">
        <f>+'Ark1'!R518</f>
        <v>7736</v>
      </c>
      <c r="J18" s="314">
        <f t="shared" si="1"/>
        <v>195</v>
      </c>
      <c r="K18" s="314">
        <f>+'Ark1'!S518</f>
        <v>7714</v>
      </c>
      <c r="L18" s="50">
        <f>+'Ark1'!AD518</f>
        <v>10.189136504925976</v>
      </c>
      <c r="M18" s="50">
        <f t="shared" si="5"/>
        <v>0.10852907513999455</v>
      </c>
      <c r="N18" s="50">
        <f>+'Ark1'!AE518</f>
        <v>10.35330177791095</v>
      </c>
      <c r="O18" s="235">
        <f>+'Ark1'!U518</f>
        <v>61.80528908478091</v>
      </c>
      <c r="P18" s="5">
        <f t="shared" si="2"/>
        <v>5.1592534894147946E-2</v>
      </c>
      <c r="Q18" s="235">
        <f>+'Ark1'!W518</f>
        <v>80.933212341198058</v>
      </c>
      <c r="R18" s="5">
        <f t="shared" si="3"/>
        <v>-1.2419575002831493</v>
      </c>
      <c r="S18" s="50">
        <f>+'Ark1'!X518</f>
        <v>0</v>
      </c>
      <c r="T18" s="50">
        <f t="shared" si="4"/>
        <v>0</v>
      </c>
      <c r="U18" s="50">
        <f>+'Ark1'!Y518</f>
        <v>0</v>
      </c>
      <c r="V18" s="125"/>
      <c r="W18" s="274">
        <f>+'Ark1'!Z518</f>
        <v>0</v>
      </c>
      <c r="X18" s="125"/>
      <c r="Y18" s="5">
        <f>+'Ark1'!AA518</f>
        <v>9.3084348257694707</v>
      </c>
      <c r="Z18" s="5">
        <f>+'Ark1'!AB518</f>
        <v>2.6105215850451633</v>
      </c>
      <c r="AA18" s="18">
        <f>+'Ark1'!AC518</f>
        <v>-62.31219799781092</v>
      </c>
      <c r="AB18" s="18">
        <f t="shared" si="6"/>
        <v>276.28571428571428</v>
      </c>
      <c r="AC18" s="5">
        <f>+'Ark1'!T518</f>
        <v>2.3125646328852119</v>
      </c>
      <c r="AD18" s="50">
        <f>+'Ark1'!V518</f>
        <v>87.684953782446385</v>
      </c>
      <c r="AE18" s="39"/>
      <c r="AF18" s="51"/>
      <c r="AG18" s="5"/>
      <c r="AH18" s="5"/>
      <c r="AL18" s="10"/>
      <c r="AM18" s="10"/>
    </row>
    <row r="19" spans="1:39" ht="15.6">
      <c r="A19" s="39"/>
      <c r="B19" s="39"/>
      <c r="C19" s="39"/>
      <c r="D19" s="39"/>
      <c r="E19" s="39"/>
      <c r="F19" s="39"/>
      <c r="G19" s="39"/>
      <c r="H19" s="39"/>
      <c r="I19" s="303"/>
      <c r="J19" s="303"/>
      <c r="K19" s="303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81"/>
      <c r="AA19" s="39"/>
      <c r="AB19" s="39"/>
      <c r="AC19" s="39"/>
      <c r="AD19" s="39"/>
      <c r="AE19" s="39"/>
      <c r="AF19" s="51"/>
      <c r="AG19" s="5"/>
      <c r="AH19" s="5"/>
      <c r="AL19" s="10"/>
      <c r="AM19" s="10"/>
    </row>
    <row r="20" spans="1:39" ht="15.6">
      <c r="A20" s="39"/>
      <c r="B20" s="46">
        <f>+'Ark1'!C519</f>
        <v>2023</v>
      </c>
      <c r="C20" s="46">
        <f>+'Ark1'!G519</f>
        <v>1</v>
      </c>
      <c r="D20" s="47" t="s">
        <v>372</v>
      </c>
      <c r="E20" s="47">
        <v>1</v>
      </c>
      <c r="F20" s="47" t="s">
        <v>48</v>
      </c>
      <c r="G20" s="46">
        <f>+'Ark1'!Q519</f>
        <v>531</v>
      </c>
      <c r="H20" s="46"/>
      <c r="I20" s="331">
        <f>+'Ark1'!R519</f>
        <v>336026</v>
      </c>
      <c r="J20" s="331"/>
      <c r="K20" s="331">
        <f>+'Ark1'!S519</f>
        <v>334950</v>
      </c>
      <c r="L20" s="99">
        <f>+'Ark1'!AD519</f>
        <v>60.001857056636688</v>
      </c>
      <c r="M20" s="99"/>
      <c r="N20" s="99">
        <f>+'Ark1'!AE519</f>
        <v>59.575833951920231</v>
      </c>
      <c r="O20" s="48">
        <f>+'Ark1'!U519</f>
        <v>60.400838931183763</v>
      </c>
      <c r="P20" s="46"/>
      <c r="Q20" s="48">
        <f>+'Ark1'!W519</f>
        <v>84.644620092552003</v>
      </c>
      <c r="R20" s="46"/>
      <c r="S20" s="99">
        <f>+'Ark1'!X519</f>
        <v>3.1339836798342975</v>
      </c>
      <c r="T20" s="99"/>
      <c r="U20" s="99">
        <f>+'Ark1'!Y519</f>
        <v>6.267967359668595</v>
      </c>
      <c r="V20" s="125"/>
      <c r="W20" s="274">
        <f>+'Ark1'!Z519</f>
        <v>0</v>
      </c>
      <c r="X20" s="125"/>
      <c r="Y20" s="48">
        <f>+'Ark1'!AA519</f>
        <v>7.4154130263686593</v>
      </c>
      <c r="Z20" s="48">
        <f>+'Ark1'!AB519</f>
        <v>2.7256840477519395</v>
      </c>
      <c r="AA20" s="65">
        <f>+'Ark1'!AC519</f>
        <v>-88.608969643701556</v>
      </c>
      <c r="AB20" s="65">
        <f>+I20/G20</f>
        <v>632.81732580037669</v>
      </c>
      <c r="AC20" s="48">
        <f>+'Ark1'!T519</f>
        <v>4.5337860760774475</v>
      </c>
      <c r="AD20" s="99">
        <f>+'Ark1'!V519</f>
        <v>91.705980598650427</v>
      </c>
      <c r="AE20" s="39"/>
      <c r="AF20" s="51"/>
      <c r="AG20" s="5"/>
      <c r="AH20" s="5"/>
      <c r="AL20" s="10"/>
      <c r="AM20" s="10"/>
    </row>
    <row r="21" spans="1:39" ht="15.6">
      <c r="A21" s="39"/>
      <c r="B21" s="46">
        <f>+'Ark1'!C520</f>
        <v>2023</v>
      </c>
      <c r="C21" s="46">
        <f>+'Ark1'!G520</f>
        <v>1</v>
      </c>
      <c r="D21" s="47" t="s">
        <v>372</v>
      </c>
      <c r="E21" s="47">
        <v>2</v>
      </c>
      <c r="F21" s="47" t="s">
        <v>7</v>
      </c>
      <c r="G21" s="46">
        <f>+'Ark1'!Q520</f>
        <v>363</v>
      </c>
      <c r="H21" s="46"/>
      <c r="I21" s="331">
        <f>+'Ark1'!R520</f>
        <v>224000</v>
      </c>
      <c r="J21" s="331"/>
      <c r="K21" s="331">
        <f>+'Ark1'!S520</f>
        <v>222856</v>
      </c>
      <c r="L21" s="99">
        <f>+'Ark1'!AD520</f>
        <v>39.998142943363341</v>
      </c>
      <c r="M21" s="99"/>
      <c r="N21" s="99">
        <f>+'Ark1'!AE520</f>
        <v>40.424166048079776</v>
      </c>
      <c r="O21" s="48">
        <f>+'Ark1'!U520</f>
        <v>60.464784434791987</v>
      </c>
      <c r="P21" s="46"/>
      <c r="Q21" s="48">
        <f>+'Ark1'!W520</f>
        <v>86.325226693470754</v>
      </c>
      <c r="R21" s="46"/>
      <c r="S21" s="99">
        <f>+'Ark1'!X520</f>
        <v>0.62098214285714259</v>
      </c>
      <c r="T21" s="99"/>
      <c r="U21" s="99">
        <f>+'Ark1'!Y520</f>
        <v>1.2419642857142852</v>
      </c>
      <c r="V21" s="125"/>
      <c r="W21" s="274">
        <f>+'Ark1'!Z520</f>
        <v>0</v>
      </c>
      <c r="X21" s="125"/>
      <c r="Y21" s="48">
        <f>+'Ark1'!AA520</f>
        <v>6.0331018398760756</v>
      </c>
      <c r="Z21" s="48">
        <f>+'Ark1'!AB520</f>
        <v>2.706007321980517</v>
      </c>
      <c r="AA21" s="65">
        <f>+'Ark1'!AC520</f>
        <v>-121.06057558090652</v>
      </c>
      <c r="AB21" s="65">
        <f t="shared" ref="AB21:AB27" si="7">+I21/G21</f>
        <v>617.07988980716254</v>
      </c>
      <c r="AC21" s="48">
        <f>+'Ark1'!T520</f>
        <v>4.4808883928571408</v>
      </c>
      <c r="AD21" s="99">
        <f>+'Ark1'!V520</f>
        <v>93.526789483717209</v>
      </c>
      <c r="AE21" s="39"/>
      <c r="AF21" s="51"/>
      <c r="AG21" s="5"/>
      <c r="AH21" s="5"/>
      <c r="AL21" s="10"/>
      <c r="AM21" s="10"/>
    </row>
    <row r="22" spans="1:39" ht="15.6">
      <c r="A22" s="39"/>
      <c r="B22" s="46">
        <f>+'Ark1'!C521</f>
        <v>2023</v>
      </c>
      <c r="C22" s="46">
        <f>+'Ark1'!G521</f>
        <v>2</v>
      </c>
      <c r="D22" s="47" t="s">
        <v>63</v>
      </c>
      <c r="E22" s="47">
        <v>1</v>
      </c>
      <c r="F22" s="47" t="s">
        <v>48</v>
      </c>
      <c r="G22" s="46">
        <f>+'Ark1'!Q521</f>
        <v>382</v>
      </c>
      <c r="H22" s="46"/>
      <c r="I22" s="331">
        <f>+'Ark1'!R521</f>
        <v>253335</v>
      </c>
      <c r="J22" s="331"/>
      <c r="K22" s="331">
        <f>+'Ark1'!S521</f>
        <v>252035</v>
      </c>
      <c r="L22" s="99">
        <f>+'Ark1'!AD521</f>
        <v>63.409048244790682</v>
      </c>
      <c r="M22" s="99"/>
      <c r="N22" s="99">
        <f>+'Ark1'!AE521</f>
        <v>63.874122767533422</v>
      </c>
      <c r="O22" s="48">
        <f>+'Ark1'!U521</f>
        <v>60.553831809074154</v>
      </c>
      <c r="P22" s="46"/>
      <c r="Q22" s="48">
        <f>+'Ark1'!W521</f>
        <v>84.99820536830299</v>
      </c>
      <c r="R22" s="46"/>
      <c r="S22" s="99">
        <f>+'Ark1'!X521</f>
        <v>1.5678844218130139</v>
      </c>
      <c r="T22" s="99"/>
      <c r="U22" s="99">
        <f>+'Ark1'!Y521</f>
        <v>3.1357688436260278</v>
      </c>
      <c r="V22" s="125"/>
      <c r="W22" s="274">
        <f>+'Ark1'!Z521</f>
        <v>0</v>
      </c>
      <c r="X22" s="125"/>
      <c r="Y22" s="48">
        <f>+'Ark1'!AA521</f>
        <v>6.4948852264966286</v>
      </c>
      <c r="Z22" s="48">
        <f>+'Ark1'!AB521</f>
        <v>2.4288967244073993</v>
      </c>
      <c r="AA22" s="65">
        <f>+'Ark1'!AC521</f>
        <v>-153.3958897924841</v>
      </c>
      <c r="AB22" s="65">
        <f t="shared" si="7"/>
        <v>663.18062827225128</v>
      </c>
      <c r="AC22" s="48">
        <f>+'Ark1'!T521</f>
        <v>4.1352991098742784</v>
      </c>
      <c r="AD22" s="99">
        <f>+'Ark1'!V521</f>
        <v>92.089063237599646</v>
      </c>
      <c r="AE22" s="39"/>
      <c r="AF22" s="51"/>
      <c r="AG22" s="5"/>
      <c r="AH22" s="5"/>
      <c r="AL22" s="10"/>
      <c r="AM22" s="10"/>
    </row>
    <row r="23" spans="1:39" ht="15.6">
      <c r="A23" s="39"/>
      <c r="B23" s="46">
        <f>+'Ark1'!C522</f>
        <v>2023</v>
      </c>
      <c r="C23" s="46">
        <f>+'Ark1'!G522</f>
        <v>2</v>
      </c>
      <c r="D23" s="47" t="s">
        <v>63</v>
      </c>
      <c r="E23" s="47">
        <v>2</v>
      </c>
      <c r="F23" s="47" t="s">
        <v>7</v>
      </c>
      <c r="G23" s="46">
        <f>+'Ark1'!Q522</f>
        <v>254</v>
      </c>
      <c r="H23" s="46"/>
      <c r="I23" s="331">
        <f>+'Ark1'!R522</f>
        <v>146190</v>
      </c>
      <c r="J23" s="331"/>
      <c r="K23" s="331">
        <f>+'Ark1'!S522</f>
        <v>144266</v>
      </c>
      <c r="L23" s="99">
        <f>+'Ark1'!AD522</f>
        <v>36.590951755209311</v>
      </c>
      <c r="M23" s="99"/>
      <c r="N23" s="99">
        <f>+'Ark1'!AE522</f>
        <v>36.125877232466578</v>
      </c>
      <c r="O23" s="48">
        <f>+'Ark1'!U522</f>
        <v>60.931612438135119</v>
      </c>
      <c r="P23" s="46"/>
      <c r="Q23" s="48">
        <f>+'Ark1'!W522</f>
        <v>84.131281105735511</v>
      </c>
      <c r="R23" s="46"/>
      <c r="S23" s="99">
        <f>+'Ark1'!X522</f>
        <v>0.53355222655448387</v>
      </c>
      <c r="T23" s="99"/>
      <c r="U23" s="99">
        <f>+'Ark1'!Y522</f>
        <v>1.0671044531089677</v>
      </c>
      <c r="V23" s="125"/>
      <c r="W23" s="274">
        <f>+'Ark1'!Z522</f>
        <v>0</v>
      </c>
      <c r="X23" s="125"/>
      <c r="Y23" s="48">
        <f>+'Ark1'!AA522</f>
        <v>3.3096487210450634</v>
      </c>
      <c r="Z23" s="48">
        <f>+'Ark1'!AB522</f>
        <v>2.4317151680556353</v>
      </c>
      <c r="AA23" s="65">
        <f>+'Ark1'!AC522</f>
        <v>-406.03614779387237</v>
      </c>
      <c r="AB23" s="65">
        <f t="shared" si="7"/>
        <v>575.55118110236219</v>
      </c>
      <c r="AC23" s="48">
        <f>+'Ark1'!T522</f>
        <v>3.4809904918257057</v>
      </c>
      <c r="AD23" s="99">
        <f>+'Ark1'!V522</f>
        <v>91.149817015967741</v>
      </c>
      <c r="AE23" s="39"/>
      <c r="AF23" s="51"/>
      <c r="AG23" s="5"/>
      <c r="AH23" s="5"/>
      <c r="AL23" s="10"/>
      <c r="AM23" s="10"/>
    </row>
    <row r="24" spans="1:39" ht="15.6">
      <c r="A24" s="39"/>
      <c r="B24" s="46">
        <f>+'Ark1'!C523</f>
        <v>2023</v>
      </c>
      <c r="C24" s="46">
        <f>+'Ark1'!G523</f>
        <v>3</v>
      </c>
      <c r="D24" s="47" t="s">
        <v>517</v>
      </c>
      <c r="E24" s="47">
        <v>1</v>
      </c>
      <c r="F24" s="47" t="s">
        <v>48</v>
      </c>
      <c r="G24" s="46">
        <f>+'Ark1'!Q523</f>
        <v>265</v>
      </c>
      <c r="H24" s="46"/>
      <c r="I24" s="331">
        <f>+'Ark1'!R523</f>
        <v>180215</v>
      </c>
      <c r="J24" s="331"/>
      <c r="K24" s="331">
        <f>+'Ark1'!S523</f>
        <v>179461</v>
      </c>
      <c r="L24" s="99">
        <f>+'Ark1'!AD523</f>
        <v>73.421089083901649</v>
      </c>
      <c r="M24" s="99"/>
      <c r="N24" s="99">
        <f>+'Ark1'!AE523</f>
        <v>73.527036306847052</v>
      </c>
      <c r="O24" s="48">
        <f>+'Ark1'!U523</f>
        <v>60.452778040911397</v>
      </c>
      <c r="P24" s="46"/>
      <c r="Q24" s="48">
        <f>+'Ark1'!W523</f>
        <v>83.640347986470786</v>
      </c>
      <c r="R24" s="46"/>
      <c r="S24" s="99">
        <f>+'Ark1'!X523</f>
        <v>3.1051799239796916</v>
      </c>
      <c r="T24" s="99"/>
      <c r="U24" s="99">
        <f>+'Ark1'!Y523</f>
        <v>6.2103598479593831</v>
      </c>
      <c r="V24" s="125"/>
      <c r="W24" s="274">
        <f>+'Ark1'!Z523</f>
        <v>0</v>
      </c>
      <c r="X24" s="125"/>
      <c r="Y24" s="48">
        <f>+'Ark1'!AA523</f>
        <v>7.6057622100298019</v>
      </c>
      <c r="Z24" s="48">
        <f>+'Ark1'!AB523</f>
        <v>2.5101896060071542</v>
      </c>
      <c r="AA24" s="65">
        <f>+'Ark1'!AC523</f>
        <v>-129.46698867310559</v>
      </c>
      <c r="AB24" s="65">
        <f t="shared" si="7"/>
        <v>680.05660377358492</v>
      </c>
      <c r="AC24" s="48">
        <f>+'Ark1'!T523</f>
        <v>4.4254751269317198</v>
      </c>
      <c r="AD24" s="99">
        <f>+'Ark1'!V523</f>
        <v>90.617928479383366</v>
      </c>
      <c r="AE24" s="39"/>
      <c r="AF24" s="51"/>
      <c r="AG24" s="5"/>
      <c r="AH24" s="5"/>
      <c r="AL24" s="10"/>
      <c r="AM24" s="10"/>
    </row>
    <row r="25" spans="1:39" ht="16.5" customHeight="1">
      <c r="A25" s="39"/>
      <c r="B25" s="46">
        <f>+'Ark1'!C524</f>
        <v>2023</v>
      </c>
      <c r="C25" s="46">
        <f>+'Ark1'!G524</f>
        <v>3</v>
      </c>
      <c r="D25" s="47" t="s">
        <v>517</v>
      </c>
      <c r="E25" s="47">
        <v>2</v>
      </c>
      <c r="F25" s="47" t="s">
        <v>7</v>
      </c>
      <c r="G25" s="46">
        <f>+'Ark1'!Q524</f>
        <v>79</v>
      </c>
      <c r="H25" s="46"/>
      <c r="I25" s="331">
        <f>+'Ark1'!R524</f>
        <v>65239</v>
      </c>
      <c r="J25" s="331"/>
      <c r="K25" s="331">
        <f>+'Ark1'!S524</f>
        <v>64933</v>
      </c>
      <c r="L25" s="99">
        <f>+'Ark1'!AD524</f>
        <v>26.578910916098341</v>
      </c>
      <c r="M25" s="99"/>
      <c r="N25" s="99">
        <f>+'Ark1'!AE524</f>
        <v>26.472963693152952</v>
      </c>
      <c r="O25" s="48">
        <f>+'Ark1'!U524</f>
        <v>60.961914588883921</v>
      </c>
      <c r="P25" s="46"/>
      <c r="Q25" s="48">
        <f>+'Ark1'!W524</f>
        <v>83.213548888854817</v>
      </c>
      <c r="R25" s="46"/>
      <c r="S25" s="99">
        <f>+'Ark1'!X524</f>
        <v>6.8977145572433646E-2</v>
      </c>
      <c r="T25" s="99"/>
      <c r="U25" s="99">
        <f>+'Ark1'!Y524</f>
        <v>0.13795429114486729</v>
      </c>
      <c r="V25" s="125"/>
      <c r="W25" s="274">
        <f>+'Ark1'!Z524</f>
        <v>0</v>
      </c>
      <c r="X25" s="125"/>
      <c r="Y25" s="48">
        <f>+'Ark1'!AA524</f>
        <v>7.6376544108157276</v>
      </c>
      <c r="Z25" s="48">
        <f>+'Ark1'!AB524</f>
        <v>2.5116573722204656</v>
      </c>
      <c r="AA25" s="65">
        <f>+'Ark1'!AC524</f>
        <v>-126.65754048954348</v>
      </c>
      <c r="AB25" s="65">
        <f t="shared" si="7"/>
        <v>825.81012658227849</v>
      </c>
      <c r="AC25" s="48">
        <f>+'Ark1'!T524</f>
        <v>3.5567681908061126</v>
      </c>
      <c r="AD25" s="99">
        <f>+'Ark1'!V524</f>
        <v>90.155524256614143</v>
      </c>
      <c r="AE25" s="39"/>
      <c r="AF25" s="51"/>
      <c r="AG25" s="5"/>
      <c r="AH25" s="5"/>
      <c r="AL25" s="10"/>
      <c r="AM25" s="10"/>
    </row>
    <row r="26" spans="1:39" ht="16.5" customHeight="1">
      <c r="A26" s="39"/>
      <c r="B26" s="46">
        <f>+'Ark1'!C525</f>
        <v>2023</v>
      </c>
      <c r="C26" s="46">
        <f>+'Ark1'!G525</f>
        <v>4</v>
      </c>
      <c r="D26" s="47" t="s">
        <v>64</v>
      </c>
      <c r="E26" s="47">
        <v>1</v>
      </c>
      <c r="F26" s="47" t="s">
        <v>48</v>
      </c>
      <c r="G26" s="46">
        <f>+'Ark1'!Q525</f>
        <v>121</v>
      </c>
      <c r="H26" s="46"/>
      <c r="I26" s="331">
        <f>+'Ark1'!R525</f>
        <v>67266</v>
      </c>
      <c r="J26" s="331"/>
      <c r="K26" s="331">
        <f>+'Ark1'!S525</f>
        <v>67070</v>
      </c>
      <c r="L26" s="99">
        <f>+'Ark1'!AD525</f>
        <v>89.919392570214001</v>
      </c>
      <c r="M26" s="99"/>
      <c r="N26" s="99">
        <f>+'Ark1'!AE525</f>
        <v>89.868631295887482</v>
      </c>
      <c r="O26" s="48">
        <f>+'Ark1'!U525</f>
        <v>60.531265841657984</v>
      </c>
      <c r="P26" s="46"/>
      <c r="Q26" s="48">
        <f>+'Ark1'!W525</f>
        <v>81.519402117190694</v>
      </c>
      <c r="R26" s="46"/>
      <c r="S26" s="99">
        <f>+'Ark1'!X525</f>
        <v>3.1962655725031954</v>
      </c>
      <c r="T26" s="99"/>
      <c r="U26" s="99">
        <f>+'Ark1'!Y525</f>
        <v>6.3925311450063909</v>
      </c>
      <c r="V26" s="125"/>
      <c r="W26" s="274">
        <f>+'Ark1'!Z525</f>
        <v>0</v>
      </c>
      <c r="X26" s="125"/>
      <c r="Y26" s="48">
        <f>+'Ark1'!AA525</f>
        <v>9.2343428084186421</v>
      </c>
      <c r="Z26" s="48">
        <f>+'Ark1'!AB525</f>
        <v>2.4726683553878281</v>
      </c>
      <c r="AA26" s="65">
        <f>+'Ark1'!AC525</f>
        <v>-83.972215169046194</v>
      </c>
      <c r="AB26" s="65">
        <f t="shared" si="7"/>
        <v>555.91735537190084</v>
      </c>
      <c r="AC26" s="48">
        <f>+'Ark1'!T525</f>
        <v>4.2249427645467259</v>
      </c>
      <c r="AD26" s="99">
        <f>+'Ark1'!V525</f>
        <v>88.320045630759338</v>
      </c>
      <c r="AE26" s="39"/>
      <c r="AF26" s="51"/>
      <c r="AG26" s="5"/>
      <c r="AH26" s="5"/>
      <c r="AL26" s="10"/>
      <c r="AM26" s="10"/>
    </row>
    <row r="27" spans="1:39" ht="15.6">
      <c r="A27" s="39"/>
      <c r="B27" s="46">
        <f>+'Ark1'!C526</f>
        <v>2023</v>
      </c>
      <c r="C27" s="46">
        <f>+'Ark1'!G526</f>
        <v>4</v>
      </c>
      <c r="D27" s="47" t="s">
        <v>64</v>
      </c>
      <c r="E27" s="47">
        <v>2</v>
      </c>
      <c r="F27" s="47" t="s">
        <v>7</v>
      </c>
      <c r="G27" s="46">
        <f>+'Ark1'!Q526</f>
        <v>26</v>
      </c>
      <c r="H27" s="46"/>
      <c r="I27" s="331">
        <f>+'Ark1'!R526</f>
        <v>7541</v>
      </c>
      <c r="J27" s="331"/>
      <c r="K27" s="331">
        <f>+'Ark1'!S526</f>
        <v>7507</v>
      </c>
      <c r="L27" s="99">
        <f>+'Ark1'!AD526</f>
        <v>10.080607429785982</v>
      </c>
      <c r="M27" s="99"/>
      <c r="N27" s="99">
        <f>+'Ark1'!AE526</f>
        <v>10.131368704112505</v>
      </c>
      <c r="O27" s="48">
        <f>+'Ark1'!U526</f>
        <v>61.753696549886762</v>
      </c>
      <c r="P27" s="46"/>
      <c r="Q27" s="48">
        <f>+'Ark1'!W526</f>
        <v>82.175169841481207</v>
      </c>
      <c r="R27" s="46"/>
      <c r="S27" s="99">
        <f>+'Ark1'!X526</f>
        <v>0</v>
      </c>
      <c r="T27" s="99"/>
      <c r="U27" s="99">
        <f>+'Ark1'!Y526</f>
        <v>0</v>
      </c>
      <c r="V27" s="125"/>
      <c r="W27" s="274">
        <f>+'Ark1'!Z526</f>
        <v>0</v>
      </c>
      <c r="X27" s="125"/>
      <c r="Y27" s="48">
        <f>+'Ark1'!AA526</f>
        <v>8.4780301382914427</v>
      </c>
      <c r="Z27" s="48">
        <f>+'Ark1'!AB526</f>
        <v>2.537361293533118</v>
      </c>
      <c r="AA27" s="65">
        <f>+'Ark1'!AC526</f>
        <v>-110.81009056927432</v>
      </c>
      <c r="AB27" s="65">
        <f t="shared" si="7"/>
        <v>290.03846153846155</v>
      </c>
      <c r="AC27" s="48">
        <f>+'Ark1'!T526</f>
        <v>2.369181806126508</v>
      </c>
      <c r="AD27" s="99">
        <f>+'Ark1'!V526</f>
        <v>89.030519871593924</v>
      </c>
      <c r="AE27" s="39"/>
      <c r="AF27" s="50"/>
      <c r="AG27" s="5"/>
      <c r="AH27" s="5"/>
      <c r="AL27" s="10"/>
      <c r="AM27" s="10"/>
    </row>
    <row r="28" spans="1:39" ht="15.6">
      <c r="A28" s="39"/>
      <c r="B28" s="39"/>
      <c r="C28" s="39"/>
      <c r="D28" s="39"/>
      <c r="E28" s="39"/>
      <c r="F28" s="39"/>
      <c r="G28" s="39"/>
      <c r="H28" s="39"/>
      <c r="I28" s="303"/>
      <c r="J28" s="303"/>
      <c r="K28" s="303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81"/>
      <c r="AA28" s="39"/>
      <c r="AB28" s="39"/>
      <c r="AC28" s="39"/>
      <c r="AD28" s="39"/>
      <c r="AE28" s="39"/>
      <c r="AF28" s="50"/>
      <c r="AG28" s="5"/>
      <c r="AH28" s="5"/>
      <c r="AL28" s="10"/>
      <c r="AM28" s="10"/>
    </row>
    <row r="29" spans="1:39" ht="17.25" customHeight="1">
      <c r="A29" s="39"/>
      <c r="B29">
        <f>+'Ark1'!C527</f>
        <v>2022</v>
      </c>
      <c r="C29">
        <f>+'Ark1'!G527</f>
        <v>1</v>
      </c>
      <c r="D29" s="3" t="s">
        <v>372</v>
      </c>
      <c r="E29" s="3">
        <v>1</v>
      </c>
      <c r="F29" s="3" t="s">
        <v>48</v>
      </c>
      <c r="G29">
        <f>+'Ark1'!Q527</f>
        <v>584</v>
      </c>
      <c r="I29" s="297">
        <f>+'Ark1'!R527</f>
        <v>334227</v>
      </c>
      <c r="K29" s="297">
        <f>+'Ark1'!S527</f>
        <v>333081</v>
      </c>
      <c r="L29" s="100">
        <f>+'Ark1'!AD527</f>
        <v>59.965121849259646</v>
      </c>
      <c r="M29" s="100"/>
      <c r="N29" s="100">
        <f>+'Ark1'!AE527</f>
        <v>59.873307572391013</v>
      </c>
      <c r="O29" s="1">
        <f>+'Ark1'!U527</f>
        <v>60.264305078944751</v>
      </c>
      <c r="Q29" s="1">
        <f>+'Ark1'!W527</f>
        <v>86.670323344771347</v>
      </c>
      <c r="S29" s="100">
        <f>+'Ark1'!X527</f>
        <v>2.9273517699048845</v>
      </c>
      <c r="T29" s="100"/>
      <c r="U29" s="100">
        <f>+'Ark1'!Y527</f>
        <v>5.8547035398097691</v>
      </c>
      <c r="V29" s="125"/>
      <c r="W29" s="274">
        <f>+'Ark1'!Z527</f>
        <v>0</v>
      </c>
      <c r="X29" s="125"/>
      <c r="Y29" s="1">
        <f>+'Ark1'!AA527</f>
        <v>7.7084579818572383</v>
      </c>
      <c r="Z29" s="1">
        <f>+'Ark1'!AB527</f>
        <v>2.600083913539764</v>
      </c>
      <c r="AA29" s="10">
        <f>+'Ark1'!AC527</f>
        <v>-98.879488394095375</v>
      </c>
      <c r="AB29" s="10">
        <f>+I29/G29</f>
        <v>572.30650684931504</v>
      </c>
      <c r="AC29" s="1">
        <f>+'Ark1'!T527</f>
        <v>4.7528565914782472</v>
      </c>
      <c r="AD29" s="100">
        <f>+'Ark1'!V527</f>
        <v>93.900675346451834</v>
      </c>
      <c r="AE29" s="39"/>
      <c r="AL29" s="10"/>
      <c r="AM29" s="10"/>
    </row>
    <row r="30" spans="1:39" ht="15.6">
      <c r="A30" s="39"/>
      <c r="B30">
        <f>+'Ark1'!C528</f>
        <v>2022</v>
      </c>
      <c r="C30">
        <f>+'Ark1'!G528</f>
        <v>1</v>
      </c>
      <c r="D30" s="3" t="s">
        <v>372</v>
      </c>
      <c r="E30" s="3">
        <v>2</v>
      </c>
      <c r="F30" s="3" t="s">
        <v>7</v>
      </c>
      <c r="G30">
        <f>+'Ark1'!Q528</f>
        <v>390</v>
      </c>
      <c r="I30" s="297">
        <f>+'Ark1'!R528</f>
        <v>223142</v>
      </c>
      <c r="K30" s="297">
        <f>+'Ark1'!S528</f>
        <v>222484</v>
      </c>
      <c r="L30" s="100">
        <f>+'Ark1'!AD528</f>
        <v>40.034878150740361</v>
      </c>
      <c r="M30" s="100"/>
      <c r="N30" s="100">
        <f>+'Ark1'!AE528</f>
        <v>40.126692427608972</v>
      </c>
      <c r="O30" s="1">
        <f>+'Ark1'!U528</f>
        <v>60.664443285809305</v>
      </c>
      <c r="Q30" s="1">
        <f>+'Ark1'!W528</f>
        <v>86.942681001780315</v>
      </c>
      <c r="S30" s="100">
        <f>+'Ark1'!X528</f>
        <v>0.86312751521452691</v>
      </c>
      <c r="T30" s="100"/>
      <c r="U30" s="100">
        <f>+'Ark1'!Y528</f>
        <v>1.7262550304290538</v>
      </c>
      <c r="V30" s="125"/>
      <c r="W30" s="18">
        <f>+'Ark1'!Z528</f>
        <v>0</v>
      </c>
      <c r="X30" s="125"/>
      <c r="Y30" s="1">
        <f>+'Ark1'!AA528</f>
        <v>6.5269603819804392</v>
      </c>
      <c r="Z30" s="1">
        <f>+'Ark1'!AB528</f>
        <v>2.7033824924648244</v>
      </c>
      <c r="AA30" s="10">
        <f>+'Ark1'!AC528</f>
        <v>-102.82483040343398</v>
      </c>
      <c r="AB30" s="10">
        <f t="shared" ref="AB30:AB36" si="8">+I30/G30</f>
        <v>572.15897435897432</v>
      </c>
      <c r="AC30" s="1">
        <f>+'Ark1'!T528</f>
        <v>4.1176873918849877</v>
      </c>
      <c r="AD30" s="100">
        <f>+'Ark1'!V528</f>
        <v>94.195754064768096</v>
      </c>
      <c r="AE30" s="39"/>
      <c r="AF30" s="50"/>
      <c r="AH30" s="5"/>
      <c r="AL30" s="10"/>
      <c r="AM30" s="10"/>
    </row>
    <row r="31" spans="1:39" ht="15.6">
      <c r="A31" s="39"/>
      <c r="B31">
        <f>+'Ark1'!C529</f>
        <v>2022</v>
      </c>
      <c r="C31">
        <f>+'Ark1'!G529</f>
        <v>2</v>
      </c>
      <c r="D31" s="3" t="s">
        <v>63</v>
      </c>
      <c r="E31" s="3">
        <v>1</v>
      </c>
      <c r="F31" s="3" t="s">
        <v>48</v>
      </c>
      <c r="G31">
        <f>+'Ark1'!Q529</f>
        <v>404</v>
      </c>
      <c r="I31" s="297">
        <f>+'Ark1'!R529</f>
        <v>253666</v>
      </c>
      <c r="K31" s="297">
        <f>+'Ark1'!S529</f>
        <v>252335</v>
      </c>
      <c r="L31" s="100">
        <f>+'Ark1'!AD529</f>
        <v>62.613636644130636</v>
      </c>
      <c r="M31" s="100"/>
      <c r="N31" s="100">
        <f>+'Ark1'!AE529</f>
        <v>62.874945511331312</v>
      </c>
      <c r="O31" s="1">
        <f>+'Ark1'!U529</f>
        <v>60.67539976618383</v>
      </c>
      <c r="Q31" s="1">
        <f>+'Ark1'!W529</f>
        <v>85.448856837142245</v>
      </c>
      <c r="S31" s="100">
        <f>+'Ark1'!X529</f>
        <v>1.6659702127995077</v>
      </c>
      <c r="T31" s="100"/>
      <c r="U31" s="100">
        <f>+'Ark1'!Y529</f>
        <v>3.3319404255990155</v>
      </c>
      <c r="V31" s="125"/>
      <c r="W31" s="18">
        <f>+'Ark1'!Z529</f>
        <v>0</v>
      </c>
      <c r="X31" s="125"/>
      <c r="Y31" s="1">
        <f>+'Ark1'!AA529</f>
        <v>6.1267100802286958</v>
      </c>
      <c r="Z31" s="1">
        <f>+'Ark1'!AB529</f>
        <v>2.4065803048190175</v>
      </c>
      <c r="AA31" s="10">
        <f>+'Ark1'!AC529</f>
        <v>-172.69014560046389</v>
      </c>
      <c r="AB31" s="10">
        <f t="shared" si="8"/>
        <v>627.88613861386136</v>
      </c>
      <c r="AC31" s="1">
        <f>+'Ark1'!T529</f>
        <v>3.8879983915857856</v>
      </c>
      <c r="AD31" s="100">
        <f>+'Ark1'!V529</f>
        <v>92.577309682712723</v>
      </c>
      <c r="AE31" s="39"/>
      <c r="AF31" s="50"/>
      <c r="AL31" s="10"/>
      <c r="AM31" s="10"/>
    </row>
    <row r="32" spans="1:39" ht="15.6">
      <c r="A32" s="39"/>
      <c r="B32">
        <f>+'Ark1'!C530</f>
        <v>2022</v>
      </c>
      <c r="C32">
        <f>+'Ark1'!G530</f>
        <v>2</v>
      </c>
      <c r="D32" s="3" t="s">
        <v>63</v>
      </c>
      <c r="E32" s="3">
        <v>2</v>
      </c>
      <c r="F32" s="3" t="s">
        <v>7</v>
      </c>
      <c r="G32">
        <f>+'Ark1'!Q530</f>
        <v>261</v>
      </c>
      <c r="I32" s="297">
        <f>+'Ark1'!R530</f>
        <v>151463</v>
      </c>
      <c r="K32" s="297">
        <f>+'Ark1'!S530</f>
        <v>149695</v>
      </c>
      <c r="L32" s="100">
        <f>+'Ark1'!AD530</f>
        <v>37.386363355869364</v>
      </c>
      <c r="M32" s="100"/>
      <c r="N32" s="100">
        <f>+'Ark1'!AE530</f>
        <v>37.125054488668688</v>
      </c>
      <c r="O32" s="1">
        <f>+'Ark1'!U530</f>
        <v>60.947299509001638</v>
      </c>
      <c r="Q32" s="1">
        <f>+'Ark1'!W530</f>
        <v>85.189778215705189</v>
      </c>
      <c r="S32" s="100">
        <f>+'Ark1'!X530</f>
        <v>0.64636247796491542</v>
      </c>
      <c r="T32" s="100"/>
      <c r="U32" s="100">
        <f>+'Ark1'!Y530</f>
        <v>1.2927249559298311</v>
      </c>
      <c r="V32" s="125"/>
      <c r="W32" s="18">
        <f>+'Ark1'!Z530</f>
        <v>0</v>
      </c>
      <c r="X32" s="125"/>
      <c r="Y32" s="1">
        <f>+'Ark1'!AA530</f>
        <v>2.8581964771567194</v>
      </c>
      <c r="Z32" s="1">
        <f>+'Ark1'!AB530</f>
        <v>2.4298917395027044</v>
      </c>
      <c r="AA32" s="10">
        <f>+'Ark1'!AC530</f>
        <v>-485.21252036528352</v>
      </c>
      <c r="AB32" s="10">
        <f t="shared" si="8"/>
        <v>580.31800766283527</v>
      </c>
      <c r="AC32" s="1">
        <f>+'Ark1'!T530</f>
        <v>3.4626542455913318</v>
      </c>
      <c r="AD32" s="100">
        <f>+'Ark1'!V530</f>
        <v>92.296617785165182</v>
      </c>
      <c r="AE32" s="39"/>
      <c r="AF32" s="12"/>
      <c r="AL32" s="10"/>
      <c r="AM32" s="10"/>
    </row>
    <row r="33" spans="1:40" ht="15.6">
      <c r="A33" s="39"/>
      <c r="B33">
        <f>+'Ark1'!C531</f>
        <v>2022</v>
      </c>
      <c r="C33">
        <f>+'Ark1'!G531</f>
        <v>3</v>
      </c>
      <c r="D33" s="3" t="s">
        <v>517</v>
      </c>
      <c r="E33" s="3">
        <v>1</v>
      </c>
      <c r="F33" s="3" t="s">
        <v>48</v>
      </c>
      <c r="G33">
        <f>+'Ark1'!Q531</f>
        <v>278</v>
      </c>
      <c r="I33" s="297">
        <f>+'Ark1'!R531</f>
        <v>180391</v>
      </c>
      <c r="K33" s="297">
        <f>+'Ark1'!S531</f>
        <v>179481</v>
      </c>
      <c r="L33" s="100">
        <f>+'Ark1'!AD531</f>
        <v>73.122494395959421</v>
      </c>
      <c r="M33" s="100"/>
      <c r="N33" s="100">
        <f>+'Ark1'!AE531</f>
        <v>73.066121152367714</v>
      </c>
      <c r="O33" s="1">
        <f>+'Ark1'!U531</f>
        <v>60.782222073645698</v>
      </c>
      <c r="Q33" s="1">
        <f>+'Ark1'!W531</f>
        <v>84.043720226652951</v>
      </c>
      <c r="S33" s="100">
        <f>+'Ark1'!X531</f>
        <v>3.0611283268012266</v>
      </c>
      <c r="T33" s="100"/>
      <c r="U33" s="100">
        <f>+'Ark1'!Y531</f>
        <v>6.1222566536024532</v>
      </c>
      <c r="V33" s="125"/>
      <c r="W33" s="18">
        <f>+'Ark1'!Z531</f>
        <v>0</v>
      </c>
      <c r="X33" s="125"/>
      <c r="Y33" s="1">
        <f>+'Ark1'!AA531</f>
        <v>7.6381114216093469</v>
      </c>
      <c r="Z33" s="1">
        <f>+'Ark1'!AB531</f>
        <v>2.4870094057641818</v>
      </c>
      <c r="AA33" s="10">
        <f>+'Ark1'!AC531</f>
        <v>-143.92985447187675</v>
      </c>
      <c r="AB33" s="10">
        <f t="shared" si="8"/>
        <v>648.88848920863313</v>
      </c>
      <c r="AC33" s="1">
        <f>+'Ark1'!T531</f>
        <v>3.8304682606116729</v>
      </c>
      <c r="AD33" s="100">
        <f>+'Ark1'!V531</f>
        <v>91.054951491500233</v>
      </c>
      <c r="AE33" s="39"/>
      <c r="AF33" s="5"/>
      <c r="AN33"/>
    </row>
    <row r="34" spans="1:40" ht="15.6">
      <c r="A34" s="39"/>
      <c r="B34">
        <f>+'Ark1'!C532</f>
        <v>2022</v>
      </c>
      <c r="C34">
        <f>+'Ark1'!G532</f>
        <v>3</v>
      </c>
      <c r="D34" s="3" t="s">
        <v>517</v>
      </c>
      <c r="E34" s="3">
        <v>2</v>
      </c>
      <c r="F34" s="3" t="s">
        <v>7</v>
      </c>
      <c r="G34">
        <f>+'Ark1'!Q532</f>
        <v>83</v>
      </c>
      <c r="I34" s="297">
        <f>+'Ark1'!R532</f>
        <v>66306</v>
      </c>
      <c r="K34" s="297">
        <f>+'Ark1'!S532</f>
        <v>66052</v>
      </c>
      <c r="L34" s="100">
        <f>+'Ark1'!AD532</f>
        <v>26.877505604040579</v>
      </c>
      <c r="M34" s="100"/>
      <c r="N34" s="100">
        <f>+'Ark1'!AE532</f>
        <v>26.933878847632275</v>
      </c>
      <c r="O34" s="1">
        <f>+'Ark1'!U532</f>
        <v>61.462317567976754</v>
      </c>
      <c r="Q34" s="1">
        <f>+'Ark1'!W532</f>
        <v>84.181176951493057</v>
      </c>
      <c r="S34" s="100">
        <f>+'Ark1'!X532</f>
        <v>2.1114227973335745E-2</v>
      </c>
      <c r="T34" s="100"/>
      <c r="U34" s="100">
        <f>+'Ark1'!Y532</f>
        <v>4.2228455946671489E-2</v>
      </c>
      <c r="V34" s="125"/>
      <c r="W34" s="18">
        <f>+'Ark1'!Z532</f>
        <v>0</v>
      </c>
      <c r="X34" s="125"/>
      <c r="Y34" s="1">
        <f>+'Ark1'!AA532</f>
        <v>6.4323847990933904</v>
      </c>
      <c r="Z34" s="1">
        <f>+'Ark1'!AB532</f>
        <v>2.4847661835958954</v>
      </c>
      <c r="AA34" s="10">
        <f>+'Ark1'!AC532</f>
        <v>-163.33349504589083</v>
      </c>
      <c r="AB34" s="10">
        <f t="shared" si="8"/>
        <v>798.86746987951813</v>
      </c>
      <c r="AC34" s="1">
        <f>+'Ark1'!T532</f>
        <v>2.7529635327119721</v>
      </c>
      <c r="AD34" s="100">
        <f>+'Ark1'!V532</f>
        <v>91.203875353729828</v>
      </c>
      <c r="AE34" s="39"/>
      <c r="AF34" s="4"/>
      <c r="AG34" s="4"/>
      <c r="AH34" s="4"/>
      <c r="AN34"/>
    </row>
    <row r="35" spans="1:40" ht="15.6">
      <c r="A35" s="39"/>
      <c r="B35">
        <f>+'Ark1'!C533</f>
        <v>2022</v>
      </c>
      <c r="C35">
        <f>+'Ark1'!G533</f>
        <v>4</v>
      </c>
      <c r="D35" s="3" t="s">
        <v>64</v>
      </c>
      <c r="E35" s="3">
        <v>1</v>
      </c>
      <c r="F35" s="3" t="s">
        <v>48</v>
      </c>
      <c r="G35">
        <f>+'Ark1'!Q533</f>
        <v>114</v>
      </c>
      <c r="I35" s="297">
        <f>+'Ark1'!R533</f>
        <v>64358</v>
      </c>
      <c r="K35" s="297">
        <f>+'Ark1'!S533</f>
        <v>64202</v>
      </c>
      <c r="L35" s="100">
        <f>+'Ark1'!AD533</f>
        <v>89.321601065896886</v>
      </c>
      <c r="M35" s="100"/>
      <c r="N35" s="100">
        <f>+'Ark1'!AE533</f>
        <v>89.346340600390349</v>
      </c>
      <c r="O35" s="1">
        <f>+'Ark1'!U533</f>
        <v>60.723700196255592</v>
      </c>
      <c r="Q35" s="1">
        <f>+'Ark1'!W533</f>
        <v>82.902847574841743</v>
      </c>
      <c r="S35" s="100">
        <f>+'Ark1'!X533</f>
        <v>3.430808912644892</v>
      </c>
      <c r="T35" s="100"/>
      <c r="U35" s="100">
        <f>+'Ark1'!Y533</f>
        <v>6.8616178252897839</v>
      </c>
      <c r="V35" s="125"/>
      <c r="W35" s="18">
        <f>+'Ark1'!Z533</f>
        <v>0</v>
      </c>
      <c r="X35" s="125"/>
      <c r="Y35" s="1">
        <f>+'Ark1'!AA533</f>
        <v>9.4644757273953886</v>
      </c>
      <c r="Z35" s="1">
        <f>+'Ark1'!AB533</f>
        <v>2.4065206560911943</v>
      </c>
      <c r="AA35" s="10">
        <f>+'Ark1'!AC533</f>
        <v>-70.818622085131693</v>
      </c>
      <c r="AB35" s="10">
        <f t="shared" si="8"/>
        <v>564.54385964912285</v>
      </c>
      <c r="AC35" s="1">
        <f>+'Ark1'!T533</f>
        <v>3.8276515740078927</v>
      </c>
      <c r="AD35" s="100">
        <f>+'Ark1'!V533</f>
        <v>89.818903114672494</v>
      </c>
      <c r="AE35" s="39"/>
      <c r="AF35" s="15"/>
      <c r="AG35" s="1"/>
      <c r="AH35" s="18"/>
      <c r="AN35"/>
    </row>
    <row r="36" spans="1:40" ht="15.6">
      <c r="A36" s="39"/>
      <c r="B36">
        <f>+'Ark1'!C534</f>
        <v>2022</v>
      </c>
      <c r="C36">
        <f>+'Ark1'!G534</f>
        <v>4</v>
      </c>
      <c r="D36" s="3" t="s">
        <v>64</v>
      </c>
      <c r="E36" s="3">
        <v>2</v>
      </c>
      <c r="F36" s="3" t="s">
        <v>7</v>
      </c>
      <c r="G36">
        <f>+'Ark1'!Q534</f>
        <v>18</v>
      </c>
      <c r="I36" s="297">
        <f>+'Ark1'!R534</f>
        <v>7694</v>
      </c>
      <c r="K36" s="297">
        <f>+'Ark1'!S534</f>
        <v>7657</v>
      </c>
      <c r="L36" s="100">
        <f>+'Ark1'!AD534</f>
        <v>10.678398934103148</v>
      </c>
      <c r="M36" s="100"/>
      <c r="N36" s="100">
        <f>+'Ark1'!AE534</f>
        <v>10.653659399609662</v>
      </c>
      <c r="O36" s="1">
        <f>+'Ark1'!U534</f>
        <v>61.495755517826836</v>
      </c>
      <c r="Q36" s="1">
        <f>+'Ark1'!W534</f>
        <v>82.989395324539686</v>
      </c>
      <c r="S36" s="100">
        <f>+'Ark1'!X534</f>
        <v>0</v>
      </c>
      <c r="T36" s="100"/>
      <c r="U36" s="100">
        <f>+'Ark1'!Y534</f>
        <v>0</v>
      </c>
      <c r="V36" s="125"/>
      <c r="W36" s="18">
        <f>+'Ark1'!Z534</f>
        <v>0</v>
      </c>
      <c r="X36" s="125"/>
      <c r="Y36" s="1">
        <f>+'Ark1'!AA534</f>
        <v>7.4666402650290014</v>
      </c>
      <c r="Z36" s="1">
        <f>+'Ark1'!AB534</f>
        <v>2.459071051590024</v>
      </c>
      <c r="AA36" s="10">
        <f>+'Ark1'!AC534</f>
        <v>-112.68173728676044</v>
      </c>
      <c r="AB36" s="10">
        <f t="shared" si="8"/>
        <v>427.44444444444446</v>
      </c>
      <c r="AC36" s="1">
        <f>+'Ark1'!T534</f>
        <v>2.6329607486353002</v>
      </c>
      <c r="AD36" s="100">
        <f>+'Ark1'!V534</f>
        <v>89.912670990834101</v>
      </c>
      <c r="AE36" s="39"/>
      <c r="AF36" s="15"/>
      <c r="AG36" s="1"/>
      <c r="AH36" s="18"/>
      <c r="AN36"/>
    </row>
    <row r="37" spans="1:40" ht="15.6">
      <c r="A37" s="39"/>
      <c r="B37" s="46">
        <f>+'Ark1'!C535</f>
        <v>2021</v>
      </c>
      <c r="C37" s="46">
        <f>+'Ark1'!G535</f>
        <v>1</v>
      </c>
      <c r="D37" s="47" t="s">
        <v>372</v>
      </c>
      <c r="E37" s="47">
        <v>1</v>
      </c>
      <c r="F37" s="47" t="s">
        <v>48</v>
      </c>
      <c r="G37" s="46">
        <f>+'Ark1'!Q535</f>
        <v>600</v>
      </c>
      <c r="H37" s="46"/>
      <c r="I37" s="331">
        <f>+'Ark1'!R535</f>
        <v>334582</v>
      </c>
      <c r="J37" s="331"/>
      <c r="K37" s="331">
        <f>+'Ark1'!S535</f>
        <v>333279</v>
      </c>
      <c r="L37" s="99">
        <f>+'Ark1'!AD535</f>
        <v>59.724932787985239</v>
      </c>
      <c r="M37" s="99"/>
      <c r="N37" s="99">
        <f>+'Ark1'!AE535</f>
        <v>59.605038235094682</v>
      </c>
      <c r="O37" s="48">
        <f>+'Ark1'!U535</f>
        <v>60.336930919739906</v>
      </c>
      <c r="P37" s="46"/>
      <c r="Q37" s="48">
        <f>+'Ark1'!W535</f>
        <v>85.349741297831002</v>
      </c>
      <c r="R37" s="46"/>
      <c r="S37" s="99">
        <f>+'Ark1'!X535</f>
        <v>2.3079544028070842</v>
      </c>
      <c r="T37" s="99"/>
      <c r="U37" s="99">
        <f>+'Ark1'!Y535</f>
        <v>4.6159088056141684</v>
      </c>
      <c r="V37" s="125"/>
      <c r="W37" s="78">
        <f>+'Ark1'!Z535</f>
        <v>94.891835185395493</v>
      </c>
      <c r="X37" s="125"/>
      <c r="Y37" s="48">
        <f>+'Ark1'!AA535</f>
        <v>8.480893242302372</v>
      </c>
      <c r="Z37" s="48">
        <f>+'Ark1'!AB535</f>
        <v>2.6443063009945447</v>
      </c>
      <c r="AA37" s="65">
        <f>+'Ark1'!AC535</f>
        <v>-64.758907365934093</v>
      </c>
      <c r="AB37" s="65">
        <f>+I37/G37</f>
        <v>557.63666666666666</v>
      </c>
      <c r="AC37" s="48">
        <f>+'Ark1'!T535</f>
        <v>15.854490080159723</v>
      </c>
      <c r="AD37" s="99">
        <f>+'Ark1'!V535</f>
        <v>92.469925566446847</v>
      </c>
      <c r="AE37" s="39"/>
      <c r="AF37" s="15"/>
      <c r="AG37" s="1"/>
      <c r="AH37" s="18"/>
      <c r="AN37"/>
    </row>
    <row r="38" spans="1:40" ht="15.6">
      <c r="A38" s="39"/>
      <c r="B38" s="46">
        <f>+'Ark1'!C536</f>
        <v>2021</v>
      </c>
      <c r="C38" s="46">
        <f>+'Ark1'!G536</f>
        <v>1</v>
      </c>
      <c r="D38" s="47" t="s">
        <v>372</v>
      </c>
      <c r="E38" s="47">
        <v>2</v>
      </c>
      <c r="F38" s="47" t="s">
        <v>7</v>
      </c>
      <c r="G38" s="46">
        <f>+'Ark1'!Q536</f>
        <v>402</v>
      </c>
      <c r="H38" s="46"/>
      <c r="I38" s="331">
        <f>+'Ark1'!R536</f>
        <v>225622.9</v>
      </c>
      <c r="J38" s="331"/>
      <c r="K38" s="331">
        <f>+'Ark1'!S536</f>
        <v>225234.9</v>
      </c>
      <c r="L38" s="99">
        <f>+'Ark1'!AD536</f>
        <v>40.275067212014754</v>
      </c>
      <c r="M38" s="99"/>
      <c r="N38" s="99">
        <f>+'Ark1'!AE536</f>
        <v>40.394961764905304</v>
      </c>
      <c r="O38" s="48">
        <f>+'Ark1'!U536</f>
        <v>60.984799868936818</v>
      </c>
      <c r="P38" s="46"/>
      <c r="Q38" s="48">
        <f>+'Ark1'!W536</f>
        <v>85.529832144129998</v>
      </c>
      <c r="R38" s="46"/>
      <c r="S38" s="99">
        <f>+'Ark1'!X536</f>
        <v>1.0420041582658497</v>
      </c>
      <c r="T38" s="99"/>
      <c r="U38" s="99">
        <f>+'Ark1'!Y536</f>
        <v>2.0840083165316994</v>
      </c>
      <c r="V38" s="125"/>
      <c r="W38" s="78">
        <f>+'Ark1'!Z536</f>
        <v>21.605962869903717</v>
      </c>
      <c r="X38" s="125"/>
      <c r="Y38" s="48">
        <f>+'Ark1'!AA536</f>
        <v>8.376931656792852</v>
      </c>
      <c r="Z38" s="48">
        <f>+'Ark1'!AB536</f>
        <v>2.6760569467247</v>
      </c>
      <c r="AA38" s="65">
        <f>+'Ark1'!AC536</f>
        <v>-42.202125262019486</v>
      </c>
      <c r="AB38" s="65">
        <f t="shared" ref="AB38:AB44" si="9">+I38/G38</f>
        <v>561.25099502487558</v>
      </c>
      <c r="AC38" s="48">
        <f>+'Ark1'!T536</f>
        <v>16.135013777413548</v>
      </c>
      <c r="AD38" s="99">
        <f>+'Ark1'!V536</f>
        <v>92.665040242828354</v>
      </c>
      <c r="AE38" s="39"/>
      <c r="AF38" s="15"/>
      <c r="AG38" s="1"/>
      <c r="AH38" s="18"/>
      <c r="AN38"/>
    </row>
    <row r="39" spans="1:40" ht="15.6">
      <c r="A39" s="39"/>
      <c r="B39" s="46">
        <f>+'Ark1'!C537</f>
        <v>2021</v>
      </c>
      <c r="C39" s="46">
        <f>+'Ark1'!G537</f>
        <v>2</v>
      </c>
      <c r="D39" s="47" t="s">
        <v>63</v>
      </c>
      <c r="E39" s="47">
        <v>1</v>
      </c>
      <c r="F39" s="47" t="s">
        <v>48</v>
      </c>
      <c r="G39" s="46">
        <f>+'Ark1'!Q537</f>
        <v>423</v>
      </c>
      <c r="H39" s="46"/>
      <c r="I39" s="331">
        <f>+'Ark1'!R537</f>
        <v>257829</v>
      </c>
      <c r="J39" s="331"/>
      <c r="K39" s="331">
        <f>+'Ark1'!S537</f>
        <v>257281</v>
      </c>
      <c r="L39" s="99">
        <f>+'Ark1'!AD537</f>
        <v>61.281198675638358</v>
      </c>
      <c r="M39" s="99"/>
      <c r="N39" s="99">
        <f>+'Ark1'!AE537</f>
        <v>61.601069222706066</v>
      </c>
      <c r="O39" s="48">
        <f>+'Ark1'!U537</f>
        <v>60.567484579117775</v>
      </c>
      <c r="P39" s="46"/>
      <c r="Q39" s="48">
        <f>+'Ark1'!W537</f>
        <v>84.351973212168446</v>
      </c>
      <c r="R39" s="46"/>
      <c r="S39" s="99">
        <f>+'Ark1'!X537</f>
        <v>1.2298849237285179</v>
      </c>
      <c r="T39" s="99"/>
      <c r="U39" s="99">
        <f>+'Ark1'!Y537</f>
        <v>2.4597698474570358</v>
      </c>
      <c r="V39" s="125"/>
      <c r="W39" s="78">
        <f>+'Ark1'!Z537</f>
        <v>64.374449732186818</v>
      </c>
      <c r="X39" s="125"/>
      <c r="Y39" s="48">
        <f>+'Ark1'!AA537</f>
        <v>8.8053900161339342</v>
      </c>
      <c r="Z39" s="48">
        <f>+'Ark1'!AB537</f>
        <v>2.547929892903078</v>
      </c>
      <c r="AA39" s="65">
        <f>+'Ark1'!AC537</f>
        <v>-45.633637504436642</v>
      </c>
      <c r="AB39" s="65">
        <f t="shared" si="9"/>
        <v>609.52482269503548</v>
      </c>
      <c r="AC39" s="48">
        <f>+'Ark1'!T537</f>
        <v>15.996280480473498</v>
      </c>
      <c r="AD39" s="99">
        <f>+'Ark1'!V537</f>
        <v>91.388920056521314</v>
      </c>
      <c r="AE39" s="39"/>
      <c r="AF39" s="15"/>
      <c r="AG39" s="12"/>
      <c r="AH39" s="18"/>
      <c r="AN39"/>
    </row>
    <row r="40" spans="1:40" ht="15.6">
      <c r="A40" s="39"/>
      <c r="B40" s="46">
        <f>+'Ark1'!C538</f>
        <v>2021</v>
      </c>
      <c r="C40" s="46">
        <f>+'Ark1'!G538</f>
        <v>2</v>
      </c>
      <c r="D40" s="47" t="s">
        <v>63</v>
      </c>
      <c r="E40" s="47">
        <v>2</v>
      </c>
      <c r="F40" s="47" t="s">
        <v>7</v>
      </c>
      <c r="G40" s="46">
        <f>+'Ark1'!Q538</f>
        <v>290</v>
      </c>
      <c r="H40" s="46"/>
      <c r="I40" s="331">
        <f>+'Ark1'!R538</f>
        <v>162902</v>
      </c>
      <c r="J40" s="331"/>
      <c r="K40" s="331">
        <f>+'Ark1'!S538</f>
        <v>161015</v>
      </c>
      <c r="L40" s="99">
        <f>+'Ark1'!AD538</f>
        <v>38.718801324361657</v>
      </c>
      <c r="M40" s="99"/>
      <c r="N40" s="99">
        <f>+'Ark1'!AE538</f>
        <v>38.398930777293934</v>
      </c>
      <c r="O40" s="48">
        <f>+'Ark1'!U538</f>
        <v>60.864900785641105</v>
      </c>
      <c r="P40" s="46"/>
      <c r="Q40" s="48">
        <f>+'Ark1'!W538</f>
        <v>84.271425022513654</v>
      </c>
      <c r="R40" s="46"/>
      <c r="S40" s="99">
        <f>+'Ark1'!X538</f>
        <v>0.93737339013640064</v>
      </c>
      <c r="T40" s="99"/>
      <c r="U40" s="99">
        <f>+'Ark1'!Y538</f>
        <v>1.8747467802728013</v>
      </c>
      <c r="V40" s="125"/>
      <c r="W40" s="78">
        <f>+'Ark1'!Z538</f>
        <v>23.325066604461579</v>
      </c>
      <c r="X40" s="125"/>
      <c r="Y40" s="48">
        <f>+'Ark1'!AA538</f>
        <v>5.6336943952770158</v>
      </c>
      <c r="Z40" s="48">
        <f>+'Ark1'!AB538</f>
        <v>2.5277765522262041</v>
      </c>
      <c r="AA40" s="65">
        <f>+'Ark1'!AC538</f>
        <v>-178.82000022933755</v>
      </c>
      <c r="AB40" s="65">
        <f t="shared" si="9"/>
        <v>561.73103448275867</v>
      </c>
      <c r="AC40" s="48">
        <f>+'Ark1'!T538</f>
        <v>15.969294422413476</v>
      </c>
      <c r="AD40" s="99">
        <f>+'Ark1'!V538</f>
        <v>91.301652245412001</v>
      </c>
      <c r="AE40" s="39"/>
      <c r="AF40" s="15"/>
      <c r="AG40" s="12"/>
      <c r="AH40" s="18"/>
      <c r="AN40"/>
    </row>
    <row r="41" spans="1:40" ht="15.6">
      <c r="A41" s="39"/>
      <c r="B41" s="46">
        <f>+'Ark1'!C539</f>
        <v>2021</v>
      </c>
      <c r="C41" s="46">
        <f>+'Ark1'!G539</f>
        <v>3</v>
      </c>
      <c r="D41" s="47" t="s">
        <v>517</v>
      </c>
      <c r="E41" s="47">
        <v>1</v>
      </c>
      <c r="F41" s="47" t="s">
        <v>48</v>
      </c>
      <c r="G41" s="46">
        <f>+'Ark1'!Q539</f>
        <v>287</v>
      </c>
      <c r="H41" s="46"/>
      <c r="I41" s="331">
        <f>+'Ark1'!R539</f>
        <v>184494</v>
      </c>
      <c r="J41" s="331"/>
      <c r="K41" s="331">
        <f>+'Ark1'!S539</f>
        <v>184219</v>
      </c>
      <c r="L41" s="99">
        <f>+'Ark1'!AD539</f>
        <v>72.69123933728649</v>
      </c>
      <c r="M41" s="99"/>
      <c r="N41" s="99">
        <f>+'Ark1'!AE539</f>
        <v>72.851080801641857</v>
      </c>
      <c r="O41" s="48">
        <f>+'Ark1'!U539</f>
        <v>60.764644254935696</v>
      </c>
      <c r="P41" s="46"/>
      <c r="Q41" s="48">
        <f>+'Ark1'!W539</f>
        <v>84.080580613292497</v>
      </c>
      <c r="R41" s="46"/>
      <c r="S41" s="99">
        <f>+'Ark1'!X539</f>
        <v>2.9854629418842888</v>
      </c>
      <c r="T41" s="99"/>
      <c r="U41" s="99">
        <f>+'Ark1'!Y539</f>
        <v>5.9709258837685777</v>
      </c>
      <c r="V41" s="125"/>
      <c r="W41" s="78">
        <f>+'Ark1'!Z539</f>
        <v>96.157598621093371</v>
      </c>
      <c r="X41" s="125"/>
      <c r="Y41" s="48">
        <f>+'Ark1'!AA539</f>
        <v>9.4503825591006567</v>
      </c>
      <c r="Z41" s="48">
        <f>+'Ark1'!AB539</f>
        <v>2.6050249446195255</v>
      </c>
      <c r="AA41" s="65">
        <f>+'Ark1'!AC539</f>
        <v>-46.611676576658915</v>
      </c>
      <c r="AB41" s="65">
        <f t="shared" si="9"/>
        <v>642.83623693379786</v>
      </c>
      <c r="AC41" s="48">
        <f>+'Ark1'!T539</f>
        <v>16.074609472394773</v>
      </c>
      <c r="AD41" s="99">
        <f>+'Ark1'!V539</f>
        <v>91.094886904974587</v>
      </c>
      <c r="AE41" s="39"/>
      <c r="AF41" s="15"/>
      <c r="AG41" s="12"/>
      <c r="AH41" s="18"/>
      <c r="AN41"/>
    </row>
    <row r="42" spans="1:40" ht="15.6">
      <c r="A42" s="39"/>
      <c r="B42" s="46">
        <f>+'Ark1'!C540</f>
        <v>2021</v>
      </c>
      <c r="C42" s="46">
        <f>+'Ark1'!G540</f>
        <v>3</v>
      </c>
      <c r="D42" s="47" t="s">
        <v>517</v>
      </c>
      <c r="E42" s="47">
        <v>2</v>
      </c>
      <c r="F42" s="47" t="s">
        <v>7</v>
      </c>
      <c r="G42" s="46">
        <f>+'Ark1'!Q540</f>
        <v>82</v>
      </c>
      <c r="H42" s="46"/>
      <c r="I42" s="331">
        <f>+'Ark1'!R540</f>
        <v>69311</v>
      </c>
      <c r="J42" s="331"/>
      <c r="K42" s="331">
        <f>+'Ark1'!S540</f>
        <v>69263</v>
      </c>
      <c r="L42" s="99">
        <f>+'Ark1'!AD540</f>
        <v>27.308760662713503</v>
      </c>
      <c r="M42" s="99"/>
      <c r="N42" s="99">
        <f>+'Ark1'!AE540</f>
        <v>27.148919198358129</v>
      </c>
      <c r="O42" s="48">
        <f>+'Ark1'!U540</f>
        <v>61.664741636949017</v>
      </c>
      <c r="P42" s="46"/>
      <c r="Q42" s="48">
        <f>+'Ark1'!W540</f>
        <v>83.311385588264542</v>
      </c>
      <c r="R42" s="46"/>
      <c r="S42" s="99">
        <f>+'Ark1'!X540</f>
        <v>0.51074144075255012</v>
      </c>
      <c r="T42" s="99"/>
      <c r="U42" s="99">
        <f>+'Ark1'!Y540</f>
        <v>1.0214828815051002</v>
      </c>
      <c r="V42" s="125"/>
      <c r="W42" s="78">
        <f>+'Ark1'!Z540</f>
        <v>48.467054291526601</v>
      </c>
      <c r="X42" s="125"/>
      <c r="Y42" s="48">
        <f>+'Ark1'!AA540</f>
        <v>9.2799890800106173</v>
      </c>
      <c r="Z42" s="48">
        <f>+'Ark1'!AB540</f>
        <v>2.4797753037821111</v>
      </c>
      <c r="AA42" s="65">
        <f>+'Ark1'!AC540</f>
        <v>-43.152078440210353</v>
      </c>
      <c r="AB42" s="65">
        <f t="shared" si="9"/>
        <v>845.2560975609756</v>
      </c>
      <c r="AC42" s="48">
        <f>+'Ark1'!T540</f>
        <v>16.427190489244136</v>
      </c>
      <c r="AD42" s="99">
        <f>+'Ark1'!V540</f>
        <v>90.261522847524645</v>
      </c>
      <c r="AE42" s="39"/>
      <c r="AF42" s="15"/>
      <c r="AG42" s="12"/>
      <c r="AH42" s="18"/>
      <c r="AN42"/>
    </row>
    <row r="43" spans="1:40" ht="15.6">
      <c r="A43" s="39"/>
      <c r="B43" s="46">
        <f>+'Ark1'!C541</f>
        <v>2021</v>
      </c>
      <c r="C43" s="46">
        <f>+'Ark1'!G541</f>
        <v>4</v>
      </c>
      <c r="D43" s="47" t="s">
        <v>64</v>
      </c>
      <c r="E43" s="47">
        <v>1</v>
      </c>
      <c r="F43" s="47" t="s">
        <v>48</v>
      </c>
      <c r="G43" s="46">
        <f>+'Ark1'!Q541</f>
        <v>121</v>
      </c>
      <c r="H43" s="46"/>
      <c r="I43" s="331">
        <f>+'Ark1'!R541</f>
        <v>61923</v>
      </c>
      <c r="J43" s="331"/>
      <c r="K43" s="331">
        <f>+'Ark1'!S541</f>
        <v>61812</v>
      </c>
      <c r="L43" s="99">
        <f>+'Ark1'!AD541</f>
        <v>90.810128769035359</v>
      </c>
      <c r="M43" s="99"/>
      <c r="N43" s="99">
        <f>+'Ark1'!AE541</f>
        <v>90.831820142904675</v>
      </c>
      <c r="O43" s="48">
        <f>+'Ark1'!U541</f>
        <v>60.659580663948738</v>
      </c>
      <c r="P43" s="46"/>
      <c r="Q43" s="48">
        <f>+'Ark1'!W541</f>
        <v>82.246482883583155</v>
      </c>
      <c r="R43" s="46"/>
      <c r="S43" s="99">
        <f>+'Ark1'!X541</f>
        <v>3.673917607351064</v>
      </c>
      <c r="T43" s="99"/>
      <c r="U43" s="99">
        <f>+'Ark1'!Y541</f>
        <v>7.347835214702128</v>
      </c>
      <c r="V43" s="125"/>
      <c r="W43" s="78">
        <f>+'Ark1'!Z541</f>
        <v>95.431422896177523</v>
      </c>
      <c r="X43" s="125"/>
      <c r="Y43" s="48">
        <f>+'Ark1'!AA541</f>
        <v>10.39392024232844</v>
      </c>
      <c r="Z43" s="48">
        <f>+'Ark1'!AB541</f>
        <v>2.5878122829920804</v>
      </c>
      <c r="AA43" s="65">
        <f>+'Ark1'!AC541</f>
        <v>-51.621900676642611</v>
      </c>
      <c r="AB43" s="65">
        <f t="shared" si="9"/>
        <v>511.76033057851242</v>
      </c>
      <c r="AC43" s="48">
        <f>+'Ark1'!T541</f>
        <v>16.029084508179515</v>
      </c>
      <c r="AD43" s="99">
        <f>+'Ark1'!V541</f>
        <v>89.10778210572289</v>
      </c>
      <c r="AE43" s="39"/>
      <c r="AF43" s="15"/>
      <c r="AG43" s="5"/>
      <c r="AH43" s="18"/>
      <c r="AN43"/>
    </row>
    <row r="44" spans="1:40" ht="15.6">
      <c r="A44" s="39"/>
      <c r="B44" s="46">
        <f>+'Ark1'!C542</f>
        <v>2021</v>
      </c>
      <c r="C44" s="46">
        <f>+'Ark1'!G542</f>
        <v>4</v>
      </c>
      <c r="D44" s="47" t="s">
        <v>64</v>
      </c>
      <c r="E44" s="47">
        <v>2</v>
      </c>
      <c r="F44" s="47" t="s">
        <v>7</v>
      </c>
      <c r="G44" s="46">
        <f>+'Ark1'!Q542</f>
        <v>24</v>
      </c>
      <c r="H44" s="46"/>
      <c r="I44" s="331">
        <f>+'Ark1'!R542</f>
        <v>6266.53</v>
      </c>
      <c r="J44" s="331"/>
      <c r="K44" s="331">
        <f>+'Ark1'!S542</f>
        <v>6248.53</v>
      </c>
      <c r="L44" s="99">
        <f>+'Ark1'!AD542</f>
        <v>9.1898712309646378</v>
      </c>
      <c r="M44" s="99"/>
      <c r="N44" s="99">
        <f>+'Ark1'!AE542</f>
        <v>9.1681798570953479</v>
      </c>
      <c r="O44" s="48">
        <f>+'Ark1'!U542</f>
        <v>61.806255231230381</v>
      </c>
      <c r="P44" s="46"/>
      <c r="Q44" s="48">
        <f>+'Ark1'!W542</f>
        <v>82.153546514139919</v>
      </c>
      <c r="R44" s="46"/>
      <c r="S44" s="99">
        <f>+'Ark1'!X542</f>
        <v>0</v>
      </c>
      <c r="T44" s="99"/>
      <c r="U44" s="99">
        <f>+'Ark1'!Y542</f>
        <v>0</v>
      </c>
      <c r="V44" s="125"/>
      <c r="W44" s="78">
        <f>+'Ark1'!Z542</f>
        <v>0</v>
      </c>
      <c r="X44" s="125"/>
      <c r="Y44" s="48">
        <f>+'Ark1'!AA542</f>
        <v>8.3797344729508296</v>
      </c>
      <c r="Z44" s="48">
        <f>+'Ark1'!AB542</f>
        <v>2.6737023700941056</v>
      </c>
      <c r="AA44" s="65">
        <f>+'Ark1'!AC542</f>
        <v>-61.635168642643045</v>
      </c>
      <c r="AB44" s="65">
        <f t="shared" si="9"/>
        <v>261.10541666666666</v>
      </c>
      <c r="AC44" s="48">
        <f>+'Ark1'!T542</f>
        <v>16.37961838529457</v>
      </c>
      <c r="AD44" s="99">
        <f>+'Ark1'!V542</f>
        <v>89.007092648038892</v>
      </c>
      <c r="AE44" s="39"/>
      <c r="AF44" s="15"/>
      <c r="AG44" s="5"/>
      <c r="AH44" s="18"/>
      <c r="AN44"/>
    </row>
    <row r="45" spans="1:40" ht="15.6">
      <c r="A45" s="39"/>
      <c r="B45">
        <f>+'Ark1'!C543</f>
        <v>2020</v>
      </c>
      <c r="C45">
        <f>+'Ark1'!G543</f>
        <v>1</v>
      </c>
      <c r="D45" s="3" t="s">
        <v>372</v>
      </c>
      <c r="E45" s="3">
        <v>1</v>
      </c>
      <c r="F45" s="3" t="s">
        <v>48</v>
      </c>
      <c r="G45">
        <f>+'Ark1'!Q543</f>
        <v>605</v>
      </c>
      <c r="I45" s="297">
        <f>+'Ark1'!R543</f>
        <v>329152</v>
      </c>
      <c r="K45" s="297">
        <f>+'Ark1'!S543</f>
        <v>329152</v>
      </c>
      <c r="L45" s="100">
        <f>+'Ark1'!AD543</f>
        <v>60.374922044095513</v>
      </c>
      <c r="M45" s="100"/>
      <c r="N45" s="100">
        <f>+'Ark1'!AE543</f>
        <v>60.16386304000585</v>
      </c>
      <c r="O45" s="1">
        <f>+'Ark1'!U543</f>
        <v>60.356595129301994</v>
      </c>
      <c r="Q45" s="1">
        <f>+'Ark1'!W543</f>
        <v>82.21640032568682</v>
      </c>
      <c r="S45" s="100">
        <f>+'Ark1'!X543</f>
        <v>1.8413985028193665</v>
      </c>
      <c r="T45" s="100"/>
      <c r="U45" s="100">
        <f>+'Ark1'!Y543</f>
        <v>3.6827970056387329</v>
      </c>
      <c r="V45" s="125"/>
      <c r="W45" s="10">
        <f>+'Ark1'!Z543</f>
        <v>58.323206299825003</v>
      </c>
      <c r="X45" s="125"/>
      <c r="Y45" s="1">
        <f>+'Ark1'!AA543</f>
        <v>9.9323130098758554</v>
      </c>
      <c r="Z45" s="1">
        <f>+'Ark1'!AB543</f>
        <v>4.4435191645706409</v>
      </c>
      <c r="AA45" s="10">
        <f>+'Ark1'!AC543</f>
        <v>6.1709165791886225</v>
      </c>
      <c r="AB45" s="10">
        <f>+I45/G45</f>
        <v>544.05289256198353</v>
      </c>
      <c r="AC45" s="1">
        <f>+'Ark1'!T543</f>
        <v>15.941233837254522</v>
      </c>
      <c r="AD45" s="100">
        <f>+'Ark1'!V543</f>
        <v>89.075189951988875</v>
      </c>
      <c r="AE45" s="39"/>
      <c r="AF45" s="15"/>
      <c r="AG45" s="5"/>
      <c r="AH45" s="18"/>
      <c r="AN45"/>
    </row>
    <row r="46" spans="1:40" ht="15.6">
      <c r="A46" s="39"/>
      <c r="B46">
        <f>+'Ark1'!C544</f>
        <v>2020</v>
      </c>
      <c r="C46">
        <f>+'Ark1'!G544</f>
        <v>1</v>
      </c>
      <c r="D46" s="3" t="s">
        <v>372</v>
      </c>
      <c r="E46" s="3">
        <v>2</v>
      </c>
      <c r="F46" s="3" t="s">
        <v>7</v>
      </c>
      <c r="G46">
        <f>+'Ark1'!Q544</f>
        <v>389</v>
      </c>
      <c r="I46" s="297">
        <f>+'Ark1'!R544</f>
        <v>216028</v>
      </c>
      <c r="K46" s="297">
        <f>+'Ark1'!S544</f>
        <v>216028</v>
      </c>
      <c r="L46" s="100">
        <f>+'Ark1'!AD544</f>
        <v>39.625077955904473</v>
      </c>
      <c r="M46" s="100"/>
      <c r="N46" s="100">
        <f>+'Ark1'!AE544</f>
        <v>39.836136959994178</v>
      </c>
      <c r="O46" s="1">
        <f>+'Ark1'!U544</f>
        <v>61.221198178013978</v>
      </c>
      <c r="Q46" s="1">
        <f>+'Ark1'!W544</f>
        <v>82.944274816227392</v>
      </c>
      <c r="S46" s="100">
        <f>+'Ark1'!X544</f>
        <v>0.61288351509989458</v>
      </c>
      <c r="T46" s="100"/>
      <c r="U46" s="100">
        <f>+'Ark1'!Y544</f>
        <v>1.2257670301997889</v>
      </c>
      <c r="V46" s="125"/>
      <c r="W46" s="10">
        <f>+'Ark1'!Z544</f>
        <v>5.2608921065787779</v>
      </c>
      <c r="X46" s="125"/>
      <c r="Y46" s="1">
        <f>+'Ark1'!AA544</f>
        <v>9.3985972523672228</v>
      </c>
      <c r="Z46" s="1">
        <f>+'Ark1'!AB544</f>
        <v>2.7587067153350882</v>
      </c>
      <c r="AA46" s="10">
        <f>+'Ark1'!AC544</f>
        <v>-24.396552942098928</v>
      </c>
      <c r="AB46" s="10">
        <f t="shared" ref="AB46:AB52" si="10">+I46/G46</f>
        <v>555.3419023136247</v>
      </c>
      <c r="AC46" s="1">
        <f>+'Ark1'!T544</f>
        <v>16.20749162145648</v>
      </c>
      <c r="AD46" s="100">
        <f>+'Ark1'!V544</f>
        <v>89.86378636644335</v>
      </c>
      <c r="AE46" s="39"/>
      <c r="AF46" s="15"/>
      <c r="AG46" s="5"/>
      <c r="AH46" s="18"/>
      <c r="AN46"/>
    </row>
    <row r="47" spans="1:40" ht="15.6">
      <c r="A47" s="39"/>
      <c r="B47">
        <f>+'Ark1'!C545</f>
        <v>2020</v>
      </c>
      <c r="C47">
        <f>+'Ark1'!G545</f>
        <v>2</v>
      </c>
      <c r="D47" s="3" t="s">
        <v>63</v>
      </c>
      <c r="E47" s="3">
        <v>1</v>
      </c>
      <c r="F47" s="3" t="s">
        <v>48</v>
      </c>
      <c r="G47">
        <f>+'Ark1'!Q545</f>
        <v>428</v>
      </c>
      <c r="I47" s="297">
        <f>+'Ark1'!R545</f>
        <v>252756</v>
      </c>
      <c r="K47" s="297">
        <f>+'Ark1'!S545</f>
        <v>252756</v>
      </c>
      <c r="L47" s="100">
        <f>+'Ark1'!AD545</f>
        <v>60.134755755193709</v>
      </c>
      <c r="M47" s="100"/>
      <c r="N47" s="100">
        <f>+'Ark1'!AE545</f>
        <v>60.375258197691991</v>
      </c>
      <c r="O47" s="1">
        <f>+'Ark1'!U545</f>
        <v>60.545308518887786</v>
      </c>
      <c r="Q47" s="1">
        <f>+'Ark1'!W545</f>
        <v>81.47031350393263</v>
      </c>
      <c r="S47" s="100">
        <f>+'Ark1'!X545</f>
        <v>0.50523034072386019</v>
      </c>
      <c r="T47" s="100"/>
      <c r="U47" s="100">
        <f>+'Ark1'!Y545</f>
        <v>1.0104606814477204</v>
      </c>
      <c r="V47" s="125"/>
      <c r="W47" s="10">
        <f>+'Ark1'!Z545</f>
        <v>59.214024592887981</v>
      </c>
      <c r="X47" s="125"/>
      <c r="Y47" s="1">
        <f>+'Ark1'!AA545</f>
        <v>9.5215883568585689</v>
      </c>
      <c r="Z47" s="1">
        <f>+'Ark1'!AB545</f>
        <v>3.9684799820982879</v>
      </c>
      <c r="AA47" s="10">
        <f>+'Ark1'!AC545</f>
        <v>3.49068437444725</v>
      </c>
      <c r="AB47" s="10">
        <f t="shared" si="10"/>
        <v>590.55140186915889</v>
      </c>
      <c r="AC47" s="1">
        <f>+'Ark1'!T545</f>
        <v>16.028038899175488</v>
      </c>
      <c r="AD47" s="100">
        <f>+'Ark1'!V545</f>
        <v>88.266861867750308</v>
      </c>
      <c r="AE47" s="39"/>
      <c r="AF47" s="15"/>
      <c r="AG47" s="5"/>
      <c r="AH47" s="18"/>
      <c r="AN47"/>
    </row>
    <row r="48" spans="1:40" ht="15.6">
      <c r="A48" s="39"/>
      <c r="B48">
        <f>+'Ark1'!C546</f>
        <v>2020</v>
      </c>
      <c r="C48">
        <f>+'Ark1'!G546</f>
        <v>2</v>
      </c>
      <c r="D48" s="3" t="s">
        <v>63</v>
      </c>
      <c r="E48" s="3">
        <v>2</v>
      </c>
      <c r="F48" s="3" t="s">
        <v>7</v>
      </c>
      <c r="G48">
        <f>+'Ark1'!Q546</f>
        <v>274</v>
      </c>
      <c r="I48" s="297">
        <f>+'Ark1'!R546</f>
        <v>167560</v>
      </c>
      <c r="K48" s="297">
        <f>+'Ark1'!S546</f>
        <v>167560</v>
      </c>
      <c r="L48" s="100">
        <f>+'Ark1'!AD546</f>
        <v>39.865244244806291</v>
      </c>
      <c r="M48" s="100"/>
      <c r="N48" s="100">
        <f>+'Ark1'!AE546</f>
        <v>39.624741802308009</v>
      </c>
      <c r="O48" s="1">
        <f>+'Ark1'!U546</f>
        <v>61.28650035808068</v>
      </c>
      <c r="Q48" s="1">
        <f>+'Ark1'!W546</f>
        <v>80.65623657197402</v>
      </c>
      <c r="S48" s="100">
        <f>+'Ark1'!X546</f>
        <v>0.67557889711148245</v>
      </c>
      <c r="T48" s="100"/>
      <c r="U48" s="100">
        <f>+'Ark1'!Y546</f>
        <v>1.3511577942229649</v>
      </c>
      <c r="V48" s="125"/>
      <c r="W48" s="10">
        <f>+'Ark1'!Z546</f>
        <v>2.406899021246121</v>
      </c>
      <c r="X48" s="125"/>
      <c r="Y48" s="1">
        <f>+'Ark1'!AA546</f>
        <v>12.549926791256469</v>
      </c>
      <c r="Z48" s="1">
        <f>+'Ark1'!AB546</f>
        <v>2.6291131580651736</v>
      </c>
      <c r="AA48" s="10">
        <f>+'Ark1'!AC546</f>
        <v>-14.696176540595252</v>
      </c>
      <c r="AB48" s="10">
        <f t="shared" si="10"/>
        <v>611.53284671532845</v>
      </c>
      <c r="AC48" s="1">
        <f>+'Ark1'!T546</f>
        <v>15.885372403915021</v>
      </c>
      <c r="AD48" s="100">
        <f>+'Ark1'!V546</f>
        <v>87.384871692282402</v>
      </c>
      <c r="AE48" s="39"/>
      <c r="AF48" s="15"/>
      <c r="AG48" s="5"/>
      <c r="AH48" s="18"/>
      <c r="AN48"/>
    </row>
    <row r="49" spans="1:40" ht="15.6">
      <c r="A49" s="39"/>
      <c r="B49">
        <f>+'Ark1'!C547</f>
        <v>2020</v>
      </c>
      <c r="C49">
        <f>+'Ark1'!G547</f>
        <v>3</v>
      </c>
      <c r="D49" s="3" t="s">
        <v>517</v>
      </c>
      <c r="E49" s="3">
        <v>1</v>
      </c>
      <c r="F49" s="3" t="s">
        <v>48</v>
      </c>
      <c r="G49">
        <f>+'Ark1'!Q547</f>
        <v>296</v>
      </c>
      <c r="I49" s="297">
        <f>+'Ark1'!R547</f>
        <v>182230</v>
      </c>
      <c r="K49" s="297">
        <f>+'Ark1'!S547</f>
        <v>182230</v>
      </c>
      <c r="L49" s="100">
        <f>+'Ark1'!AD547</f>
        <v>73.577150424755317</v>
      </c>
      <c r="M49" s="100"/>
      <c r="N49" s="100">
        <f>+'Ark1'!AE547</f>
        <v>73.290199318339234</v>
      </c>
      <c r="O49" s="1">
        <f>+'Ark1'!U547</f>
        <v>60.654754979970392</v>
      </c>
      <c r="Q49" s="1">
        <f>+'Ark1'!W547</f>
        <v>80.294106733248853</v>
      </c>
      <c r="S49" s="100">
        <f>+'Ark1'!X547</f>
        <v>2.7284201284091538</v>
      </c>
      <c r="T49" s="100"/>
      <c r="U49" s="100">
        <f>+'Ark1'!Y547</f>
        <v>5.4568402568183076</v>
      </c>
      <c r="V49" s="125"/>
      <c r="W49" s="10">
        <f>+'Ark1'!Z547</f>
        <v>80.39949514349999</v>
      </c>
      <c r="X49" s="125"/>
      <c r="Y49" s="1">
        <f>+'Ark1'!AA547</f>
        <v>9.9629233387574434</v>
      </c>
      <c r="Z49" s="1">
        <f>+'Ark1'!AB547</f>
        <v>3.9835055121512086</v>
      </c>
      <c r="AA49" s="10">
        <f>+'Ark1'!AC547</f>
        <v>-5.7029720395341652</v>
      </c>
      <c r="AB49" s="10">
        <f t="shared" si="10"/>
        <v>615.64189189189187</v>
      </c>
      <c r="AC49" s="1">
        <f>+'Ark1'!T547</f>
        <v>16.028535367392852</v>
      </c>
      <c r="AD49" s="100">
        <f>+'Ark1'!V547</f>
        <v>86.9925316719915</v>
      </c>
      <c r="AE49" s="39"/>
      <c r="AF49" s="15"/>
      <c r="AG49" s="5"/>
      <c r="AH49" s="18"/>
      <c r="AN49"/>
    </row>
    <row r="50" spans="1:40" ht="15.6">
      <c r="A50" s="39"/>
      <c r="B50">
        <f>+'Ark1'!C548</f>
        <v>2020</v>
      </c>
      <c r="C50">
        <f>+'Ark1'!G548</f>
        <v>3</v>
      </c>
      <c r="D50" s="3" t="s">
        <v>517</v>
      </c>
      <c r="E50" s="3">
        <v>2</v>
      </c>
      <c r="F50" s="3" t="s">
        <v>7</v>
      </c>
      <c r="G50">
        <f>+'Ark1'!Q548</f>
        <v>77</v>
      </c>
      <c r="I50" s="297">
        <f>+'Ark1'!R548</f>
        <v>65442</v>
      </c>
      <c r="K50" s="297">
        <f>+'Ark1'!S548</f>
        <v>65442</v>
      </c>
      <c r="L50" s="100">
        <f>+'Ark1'!AD548</f>
        <v>26.42284957524468</v>
      </c>
      <c r="M50" s="100"/>
      <c r="N50" s="100">
        <f>+'Ark1'!AE548</f>
        <v>26.709800681660763</v>
      </c>
      <c r="O50" s="1">
        <f>+'Ark1'!U548</f>
        <v>61.548210629259493</v>
      </c>
      <c r="Q50" s="1">
        <f>+'Ark1'!W548</f>
        <v>81.483884966840023</v>
      </c>
      <c r="S50" s="100">
        <f>+'Ark1'!X548</f>
        <v>0.88169676965862898</v>
      </c>
      <c r="T50" s="100"/>
      <c r="U50" s="100">
        <f>+'Ark1'!Y548</f>
        <v>1.763393539317258</v>
      </c>
      <c r="V50" s="125"/>
      <c r="W50" s="10">
        <f>+'Ark1'!Z548</f>
        <v>27.726842089178206</v>
      </c>
      <c r="X50" s="125"/>
      <c r="Y50" s="1">
        <f>+'Ark1'!AA548</f>
        <v>9.4373623287593471</v>
      </c>
      <c r="Z50" s="1">
        <f>+'Ark1'!AB548</f>
        <v>2.8873081450886797</v>
      </c>
      <c r="AA50" s="10">
        <f>+'Ark1'!AC548</f>
        <v>-28.968137730533261</v>
      </c>
      <c r="AB50" s="10">
        <f t="shared" si="10"/>
        <v>849.89610389610391</v>
      </c>
      <c r="AC50" s="1">
        <f>+'Ark1'!T548</f>
        <v>16.354863848904373</v>
      </c>
      <c r="AD50" s="100">
        <f>+'Ark1'!V548</f>
        <v>88.281565511203738</v>
      </c>
      <c r="AE50" s="39"/>
      <c r="AF50" s="15"/>
      <c r="AG50" s="5"/>
      <c r="AH50" s="18"/>
      <c r="AN50"/>
    </row>
    <row r="51" spans="1:40" ht="15.6">
      <c r="A51" s="39"/>
      <c r="B51">
        <f>+'Ark1'!C549</f>
        <v>2020</v>
      </c>
      <c r="C51">
        <f>+'Ark1'!G549</f>
        <v>4</v>
      </c>
      <c r="D51" s="3" t="s">
        <v>64</v>
      </c>
      <c r="E51" s="3">
        <v>1</v>
      </c>
      <c r="F51" s="3" t="s">
        <v>48</v>
      </c>
      <c r="G51">
        <f>+'Ark1'!Q549</f>
        <v>123</v>
      </c>
      <c r="I51" s="297">
        <f>+'Ark1'!R549</f>
        <v>60927</v>
      </c>
      <c r="K51" s="297">
        <f>+'Ark1'!S549</f>
        <v>60927</v>
      </c>
      <c r="L51" s="100">
        <f>+'Ark1'!AD549</f>
        <v>91.355291670590177</v>
      </c>
      <c r="M51" s="100"/>
      <c r="N51" s="100">
        <f>+'Ark1'!AE549</f>
        <v>91.448393314704134</v>
      </c>
      <c r="O51" s="1">
        <f>+'Ark1'!U549</f>
        <v>60.474206837691007</v>
      </c>
      <c r="Q51" s="1">
        <f>+'Ark1'!W549</f>
        <v>79.525375449309195</v>
      </c>
      <c r="S51" s="100">
        <f>+'Ark1'!X549</f>
        <v>3.433617279695373</v>
      </c>
      <c r="T51" s="100"/>
      <c r="U51" s="100">
        <f>+'Ark1'!Y549</f>
        <v>6.867234559390746</v>
      </c>
      <c r="V51" s="125"/>
      <c r="W51" s="10">
        <f>+'Ark1'!Z549</f>
        <v>62.323764505063437</v>
      </c>
      <c r="X51" s="125"/>
      <c r="Y51" s="1">
        <f>+'Ark1'!AA549</f>
        <v>11.2630436301265</v>
      </c>
      <c r="Z51" s="1">
        <f>+'Ark1'!AB549</f>
        <v>5.1636332725417118</v>
      </c>
      <c r="AA51" s="10">
        <f>+'Ark1'!AC549</f>
        <v>9.6377831073308613</v>
      </c>
      <c r="AB51" s="10">
        <f t="shared" si="10"/>
        <v>495.34146341463412</v>
      </c>
      <c r="AC51" s="1">
        <f>+'Ark1'!T549</f>
        <v>15.982323107981683</v>
      </c>
      <c r="AD51" s="100">
        <f>+'Ark1'!V549</f>
        <v>86.159670042586527</v>
      </c>
      <c r="AE51" s="39"/>
      <c r="AF51" s="18"/>
      <c r="AG51" s="5"/>
      <c r="AH51" s="18"/>
      <c r="AN51"/>
    </row>
    <row r="52" spans="1:40" ht="15.6">
      <c r="A52" s="39"/>
      <c r="B52">
        <f>+'Ark1'!C550</f>
        <v>2020</v>
      </c>
      <c r="C52">
        <f>+'Ark1'!G550</f>
        <v>4</v>
      </c>
      <c r="D52" s="3" t="s">
        <v>64</v>
      </c>
      <c r="E52" s="3">
        <v>2</v>
      </c>
      <c r="F52" s="3" t="s">
        <v>7</v>
      </c>
      <c r="G52">
        <f>+'Ark1'!Q550</f>
        <v>30</v>
      </c>
      <c r="I52" s="297">
        <f>+'Ark1'!R550</f>
        <v>5765.36</v>
      </c>
      <c r="K52" s="297">
        <f>+'Ark1'!S550</f>
        <v>5765.36</v>
      </c>
      <c r="L52" s="100">
        <f>+'Ark1'!AD550</f>
        <v>8.644708329409843</v>
      </c>
      <c r="M52" s="100"/>
      <c r="N52" s="100">
        <f>+'Ark1'!AE550</f>
        <v>8.5516066852958623</v>
      </c>
      <c r="O52" s="1">
        <f>+'Ark1'!U550</f>
        <v>61.806667753618157</v>
      </c>
      <c r="Q52" s="1">
        <f>+'Ark1'!W550</f>
        <v>78.588813187727936</v>
      </c>
      <c r="S52" s="100">
        <f>+'Ark1'!X550</f>
        <v>0</v>
      </c>
      <c r="T52" s="100"/>
      <c r="U52" s="100">
        <f>+'Ark1'!Y550</f>
        <v>0</v>
      </c>
      <c r="V52" s="125"/>
      <c r="W52" s="10">
        <f>+'Ark1'!Z550</f>
        <v>0</v>
      </c>
      <c r="X52" s="125"/>
      <c r="Y52" s="1">
        <f>+'Ark1'!AA550</f>
        <v>10.102128673211377</v>
      </c>
      <c r="Z52" s="1">
        <f>+'Ark1'!AB550</f>
        <v>4.1095348757252292</v>
      </c>
      <c r="AA52" s="10">
        <f>+'Ark1'!AC550</f>
        <v>-5.0793362528501085</v>
      </c>
      <c r="AB52" s="10">
        <f t="shared" si="10"/>
        <v>192.17866666666666</v>
      </c>
      <c r="AC52" s="1">
        <f>+'Ark1'!T550</f>
        <v>16.37159171326682</v>
      </c>
      <c r="AD52" s="100">
        <f>+'Ark1'!V550</f>
        <v>85.144976368069521</v>
      </c>
      <c r="AE52" s="39"/>
      <c r="AN52"/>
    </row>
    <row r="53" spans="1:40" ht="15.6">
      <c r="A53" s="39"/>
      <c r="B53" s="46">
        <f>+'Ark1'!C551</f>
        <v>2019</v>
      </c>
      <c r="C53" s="46">
        <f>+'Ark1'!G551</f>
        <v>1</v>
      </c>
      <c r="D53" s="47" t="s">
        <v>372</v>
      </c>
      <c r="E53" s="47">
        <v>1</v>
      </c>
      <c r="F53" s="47" t="s">
        <v>48</v>
      </c>
      <c r="G53" s="46">
        <f>+'Ark1'!Q551</f>
        <v>620</v>
      </c>
      <c r="H53" s="46"/>
      <c r="I53" s="331">
        <f>+'Ark1'!R551</f>
        <v>340698</v>
      </c>
      <c r="J53" s="331"/>
      <c r="K53" s="331">
        <f>+'Ark1'!S551</f>
        <v>339395</v>
      </c>
      <c r="L53" s="99">
        <f>+'Ark1'!AD551</f>
        <v>61.515711244603608</v>
      </c>
      <c r="M53" s="99"/>
      <c r="N53" s="99">
        <f>+'Ark1'!AE551</f>
        <v>61.164429393404866</v>
      </c>
      <c r="O53" s="48">
        <f>+'Ark1'!U551</f>
        <v>60.384713976340251</v>
      </c>
      <c r="P53" s="46"/>
      <c r="Q53" s="48">
        <f>+'Ark1'!W551</f>
        <v>80.32279076002807</v>
      </c>
      <c r="R53" s="46"/>
      <c r="S53" s="99">
        <f>+'Ark1'!X551</f>
        <v>1.5629677896553551</v>
      </c>
      <c r="T53" s="99"/>
      <c r="U53" s="99">
        <f>+'Ark1'!Y551</f>
        <v>3.1259355793107102</v>
      </c>
      <c r="V53" s="125"/>
      <c r="W53" s="65">
        <f>+'Ark1'!Z551</f>
        <v>97.885517379027775</v>
      </c>
      <c r="X53" s="125"/>
      <c r="Y53" s="48">
        <f>+'Ark1'!AA551</f>
        <v>7.6516652956474305</v>
      </c>
      <c r="Z53" s="48">
        <f>+'Ark1'!AB551</f>
        <v>2.6649536983777766</v>
      </c>
      <c r="AA53" s="65">
        <f>+'Ark1'!AC551</f>
        <v>-61.735430564584917</v>
      </c>
      <c r="AB53" s="65">
        <f>+I53/G53</f>
        <v>549.51290322580644</v>
      </c>
      <c r="AC53" s="48">
        <f>+'Ark1'!T551</f>
        <v>15.803474044461669</v>
      </c>
      <c r="AD53" s="99">
        <f>+'Ark1'!V551</f>
        <v>87.023608624086606</v>
      </c>
      <c r="AE53" s="39"/>
      <c r="AF53" s="18"/>
      <c r="AH53" s="18"/>
      <c r="AN53"/>
    </row>
    <row r="54" spans="1:40" ht="15.6">
      <c r="A54" s="39"/>
      <c r="B54" s="46">
        <f>+'Ark1'!C552</f>
        <v>2019</v>
      </c>
      <c r="C54" s="46">
        <f>+'Ark1'!G552</f>
        <v>1</v>
      </c>
      <c r="D54" s="47" t="s">
        <v>372</v>
      </c>
      <c r="E54" s="47">
        <v>2</v>
      </c>
      <c r="F54" s="47" t="s">
        <v>7</v>
      </c>
      <c r="G54" s="46">
        <f>+'Ark1'!Q552</f>
        <v>332</v>
      </c>
      <c r="H54" s="46"/>
      <c r="I54" s="331">
        <f>+'Ark1'!R552</f>
        <v>213141</v>
      </c>
      <c r="J54" s="331"/>
      <c r="K54" s="331">
        <f>+'Ark1'!S552</f>
        <v>210577</v>
      </c>
      <c r="L54" s="99">
        <f>+'Ark1'!AD552</f>
        <v>38.484288755396406</v>
      </c>
      <c r="M54" s="99"/>
      <c r="N54" s="99">
        <f>+'Ark1'!AE552</f>
        <v>38.835570606595127</v>
      </c>
      <c r="O54" s="48">
        <f>+'Ark1'!U552</f>
        <v>61.035369484796519</v>
      </c>
      <c r="P54" s="46"/>
      <c r="Q54" s="48">
        <f>+'Ark1'!W552</f>
        <v>82.364840604624987</v>
      </c>
      <c r="R54" s="46"/>
      <c r="S54" s="99">
        <f>+'Ark1'!X552</f>
        <v>0.32372936225315635</v>
      </c>
      <c r="T54" s="99"/>
      <c r="U54" s="99">
        <f>+'Ark1'!Y552</f>
        <v>0.6474587245063127</v>
      </c>
      <c r="V54" s="125"/>
      <c r="W54" s="65">
        <f>+'Ark1'!Z552</f>
        <v>5.9519285355703513</v>
      </c>
      <c r="X54" s="125"/>
      <c r="Y54" s="48">
        <f>+'Ark1'!AA552</f>
        <v>5.3348160782418574</v>
      </c>
      <c r="Z54" s="48">
        <f>+'Ark1'!AB552</f>
        <v>2.5770678707580954</v>
      </c>
      <c r="AA54" s="65">
        <f>+'Ark1'!AC552</f>
        <v>-173.01740226631659</v>
      </c>
      <c r="AB54" s="65">
        <f t="shared" ref="AB54:AB60" si="11">+I54/G54</f>
        <v>641.99096385542168</v>
      </c>
      <c r="AC54" s="48">
        <f>+'Ark1'!T552</f>
        <v>15.96309485270314</v>
      </c>
      <c r="AD54" s="99">
        <f>+'Ark1'!V552</f>
        <v>89.23601365614914</v>
      </c>
      <c r="AE54" s="39"/>
      <c r="AN54"/>
    </row>
    <row r="55" spans="1:40" ht="15.6">
      <c r="A55" s="39"/>
      <c r="B55" s="46">
        <f>+'Ark1'!C553</f>
        <v>2019</v>
      </c>
      <c r="C55" s="46">
        <f>+'Ark1'!G553</f>
        <v>2</v>
      </c>
      <c r="D55" s="47" t="s">
        <v>63</v>
      </c>
      <c r="E55" s="47">
        <v>1</v>
      </c>
      <c r="F55" s="47" t="s">
        <v>48</v>
      </c>
      <c r="G55" s="46">
        <f>+'Ark1'!Q553</f>
        <v>471</v>
      </c>
      <c r="H55" s="46"/>
      <c r="I55" s="331">
        <f>+'Ark1'!R553</f>
        <v>282412</v>
      </c>
      <c r="J55" s="331"/>
      <c r="K55" s="331">
        <f>+'Ark1'!S553</f>
        <v>276185</v>
      </c>
      <c r="L55" s="99">
        <f>+'Ark1'!AD553</f>
        <v>62.904580212182552</v>
      </c>
      <c r="M55" s="99"/>
      <c r="N55" s="99">
        <f>+'Ark1'!AE553</f>
        <v>62.259179170688817</v>
      </c>
      <c r="O55" s="48">
        <f>+'Ark1'!U553</f>
        <v>60.490414034071357</v>
      </c>
      <c r="P55" s="46"/>
      <c r="Q55" s="48">
        <f>+'Ark1'!W553</f>
        <v>79.997668519290528</v>
      </c>
      <c r="R55" s="46"/>
      <c r="S55" s="99">
        <f>+'Ark1'!X553</f>
        <v>0.70535246377632677</v>
      </c>
      <c r="T55" s="99"/>
      <c r="U55" s="99">
        <f>+'Ark1'!Y553</f>
        <v>1.4107049275526535</v>
      </c>
      <c r="V55" s="125"/>
      <c r="W55" s="65">
        <f>+'Ark1'!Z553</f>
        <v>76.350509185162096</v>
      </c>
      <c r="X55" s="125"/>
      <c r="Y55" s="48">
        <f>+'Ark1'!AA553</f>
        <v>0</v>
      </c>
      <c r="Z55" s="48">
        <f>+'Ark1'!AB553</f>
        <v>2.6137242527640474</v>
      </c>
      <c r="AA55" s="65">
        <f>+'Ark1'!AC553</f>
        <v>0</v>
      </c>
      <c r="AB55" s="65">
        <f t="shared" si="11"/>
        <v>599.60084925690023</v>
      </c>
      <c r="AC55" s="48">
        <f>+'Ark1'!T553</f>
        <v>15.569812897468944</v>
      </c>
      <c r="AD55" s="99">
        <f>+'Ark1'!V553</f>
        <v>86.671363509523502</v>
      </c>
      <c r="AE55" s="39"/>
      <c r="AN55"/>
    </row>
    <row r="56" spans="1:40" ht="15.6">
      <c r="A56" s="39"/>
      <c r="B56" s="46">
        <f>+'Ark1'!C554</f>
        <v>2019</v>
      </c>
      <c r="C56" s="46">
        <f>+'Ark1'!G554</f>
        <v>2</v>
      </c>
      <c r="D56" s="47" t="s">
        <v>63</v>
      </c>
      <c r="E56" s="47">
        <v>2</v>
      </c>
      <c r="F56" s="47" t="s">
        <v>7</v>
      </c>
      <c r="G56" s="46">
        <f>+'Ark1'!Q554</f>
        <v>326</v>
      </c>
      <c r="H56" s="46"/>
      <c r="I56" s="331">
        <f>+'Ark1'!R554</f>
        <v>166541</v>
      </c>
      <c r="J56" s="331"/>
      <c r="K56" s="331">
        <f>+'Ark1'!S554</f>
        <v>164507</v>
      </c>
      <c r="L56" s="99">
        <f>+'Ark1'!AD554</f>
        <v>37.095419787817441</v>
      </c>
      <c r="M56" s="99"/>
      <c r="N56" s="99">
        <f>+'Ark1'!AE554</f>
        <v>37.740820829311197</v>
      </c>
      <c r="O56" s="48">
        <f>+'Ark1'!U554</f>
        <v>61.098038381345489</v>
      </c>
      <c r="P56" s="46"/>
      <c r="Q56" s="48">
        <f>+'Ark1'!W554</f>
        <v>81.053843909378912</v>
      </c>
      <c r="R56" s="46"/>
      <c r="S56" s="99">
        <f>+'Ark1'!X554</f>
        <v>0.55782059672993445</v>
      </c>
      <c r="T56" s="99"/>
      <c r="U56" s="99">
        <f>+'Ark1'!Y554</f>
        <v>1.1156411934598689</v>
      </c>
      <c r="V56" s="125"/>
      <c r="W56" s="65">
        <f>+'Ark1'!Z554</f>
        <v>8.9371386025062893</v>
      </c>
      <c r="X56" s="125"/>
      <c r="Y56" s="48">
        <f>+'Ark1'!AA554</f>
        <v>5.2993456069763347</v>
      </c>
      <c r="Z56" s="48">
        <f>+'Ark1'!AB554</f>
        <v>2.7320172908577205</v>
      </c>
      <c r="AA56" s="65">
        <f>+'Ark1'!AC554</f>
        <v>-185.10006745545672</v>
      </c>
      <c r="AB56" s="65">
        <f t="shared" si="11"/>
        <v>510.86196319018404</v>
      </c>
      <c r="AC56" s="48">
        <f>+'Ark1'!T554</f>
        <v>15.947034063684022</v>
      </c>
      <c r="AD56" s="99">
        <f>+'Ark1'!V554</f>
        <v>87.815648872564921</v>
      </c>
      <c r="AE56" s="39"/>
      <c r="AF56" s="5"/>
      <c r="AN56"/>
    </row>
    <row r="57" spans="1:40" ht="15.6">
      <c r="A57" s="39"/>
      <c r="B57" s="46">
        <f>+'Ark1'!C555</f>
        <v>2019</v>
      </c>
      <c r="C57" s="46">
        <f>+'Ark1'!G555</f>
        <v>3</v>
      </c>
      <c r="D57" s="47" t="s">
        <v>517</v>
      </c>
      <c r="E57" s="47">
        <v>1</v>
      </c>
      <c r="F57" s="47" t="s">
        <v>48</v>
      </c>
      <c r="G57" s="46">
        <f>+'Ark1'!Q555</f>
        <v>315</v>
      </c>
      <c r="H57" s="46"/>
      <c r="I57" s="331">
        <f>+'Ark1'!R555</f>
        <v>192393</v>
      </c>
      <c r="J57" s="331"/>
      <c r="K57" s="331">
        <f>+'Ark1'!S555</f>
        <v>189513</v>
      </c>
      <c r="L57" s="99">
        <f>+'Ark1'!AD555</f>
        <v>75.230509349412301</v>
      </c>
      <c r="M57" s="99"/>
      <c r="N57" s="99">
        <f>+'Ark1'!AE555</f>
        <v>74.864571072499388</v>
      </c>
      <c r="O57" s="48">
        <f>+'Ark1'!U555</f>
        <v>60.825325967084055</v>
      </c>
      <c r="P57" s="46"/>
      <c r="Q57" s="48">
        <f>+'Ark1'!W555</f>
        <v>78.155634705797425</v>
      </c>
      <c r="R57" s="46"/>
      <c r="S57" s="99">
        <f>+'Ark1'!X555</f>
        <v>1.9959146122779927</v>
      </c>
      <c r="T57" s="99"/>
      <c r="U57" s="99">
        <f>+'Ark1'!Y555</f>
        <v>3.9918292245559854</v>
      </c>
      <c r="V57" s="125"/>
      <c r="W57" s="65">
        <f>+'Ark1'!Z555</f>
        <v>94.546579137494618</v>
      </c>
      <c r="X57" s="125"/>
      <c r="Y57" s="48">
        <f>+'Ark1'!AA555</f>
        <v>5.0991523523001314</v>
      </c>
      <c r="Z57" s="48">
        <f>+'Ark1'!AB555</f>
        <v>2.7918364209274023</v>
      </c>
      <c r="AA57" s="65">
        <f>+'Ark1'!AC555</f>
        <v>-242.95659943231544</v>
      </c>
      <c r="AB57" s="65">
        <f t="shared" si="11"/>
        <v>610.7714285714286</v>
      </c>
      <c r="AC57" s="48">
        <f>+'Ark1'!T555</f>
        <v>15.77048541267094</v>
      </c>
      <c r="AD57" s="99">
        <f>+'Ark1'!V555</f>
        <v>84.675660569665254</v>
      </c>
      <c r="AE57" s="39"/>
      <c r="AF57" s="4"/>
      <c r="AG57" s="4"/>
      <c r="AH57" s="4"/>
      <c r="AN57"/>
    </row>
    <row r="58" spans="1:40" ht="15.6">
      <c r="A58" s="39"/>
      <c r="B58" s="46">
        <f>+'Ark1'!C556</f>
        <v>2019</v>
      </c>
      <c r="C58" s="46">
        <f>+'Ark1'!G556</f>
        <v>3</v>
      </c>
      <c r="D58" s="47" t="s">
        <v>517</v>
      </c>
      <c r="E58" s="47">
        <v>2</v>
      </c>
      <c r="F58" s="47" t="s">
        <v>7</v>
      </c>
      <c r="G58" s="46">
        <f>+'Ark1'!Q556</f>
        <v>83</v>
      </c>
      <c r="H58" s="46"/>
      <c r="I58" s="331">
        <f>+'Ark1'!R556</f>
        <v>63345</v>
      </c>
      <c r="J58" s="331"/>
      <c r="K58" s="331">
        <f>+'Ark1'!S556</f>
        <v>62865</v>
      </c>
      <c r="L58" s="99">
        <f>+'Ark1'!AD556</f>
        <v>24.769490650587713</v>
      </c>
      <c r="M58" s="99"/>
      <c r="N58" s="99">
        <f>+'Ark1'!AE556</f>
        <v>25.13542892750058</v>
      </c>
      <c r="O58" s="48">
        <f>+'Ark1'!U556</f>
        <v>61.775868925475237</v>
      </c>
      <c r="P58" s="46"/>
      <c r="Q58" s="48">
        <f>+'Ark1'!W556</f>
        <v>78.898942177681988</v>
      </c>
      <c r="R58" s="46"/>
      <c r="S58" s="99">
        <f>+'Ark1'!X556</f>
        <v>3.0057620964559177</v>
      </c>
      <c r="T58" s="99"/>
      <c r="U58" s="99">
        <f>+'Ark1'!Y556</f>
        <v>6.0115241929118355</v>
      </c>
      <c r="V58" s="125"/>
      <c r="W58" s="65">
        <f>+'Ark1'!Z556</f>
        <v>0</v>
      </c>
      <c r="X58" s="125"/>
      <c r="Y58" s="48">
        <f>+'Ark1'!AA556</f>
        <v>7.2528743013004124</v>
      </c>
      <c r="Z58" s="48">
        <f>+'Ark1'!AB556</f>
        <v>2.8273752200322</v>
      </c>
      <c r="AA58" s="65">
        <f>+'Ark1'!AC556</f>
        <v>-112.49011567991776</v>
      </c>
      <c r="AB58" s="65">
        <f t="shared" si="11"/>
        <v>763.19277108433732</v>
      </c>
      <c r="AC58" s="48">
        <f>+'Ark1'!T556</f>
        <v>16.224469176730601</v>
      </c>
      <c r="AD58" s="99">
        <f>+'Ark1'!V556</f>
        <v>85.480977440611341</v>
      </c>
      <c r="AE58" s="39"/>
      <c r="AF58" s="12"/>
      <c r="AG58" s="1"/>
      <c r="AH58" s="5"/>
      <c r="AN58"/>
    </row>
    <row r="59" spans="1:40" ht="15.6">
      <c r="A59" s="39"/>
      <c r="B59" s="46">
        <f>+'Ark1'!C557</f>
        <v>2019</v>
      </c>
      <c r="C59" s="46">
        <f>+'Ark1'!G557</f>
        <v>4</v>
      </c>
      <c r="D59" s="47" t="s">
        <v>64</v>
      </c>
      <c r="E59" s="47">
        <v>1</v>
      </c>
      <c r="F59" s="47" t="s">
        <v>48</v>
      </c>
      <c r="G59" s="46">
        <f>+'Ark1'!Q557</f>
        <v>119</v>
      </c>
      <c r="H59" s="46"/>
      <c r="I59" s="331">
        <f>+'Ark1'!R557</f>
        <v>68924</v>
      </c>
      <c r="J59" s="331"/>
      <c r="K59" s="331">
        <f>+'Ark1'!S557</f>
        <v>67576</v>
      </c>
      <c r="L59" s="99">
        <f>+'Ark1'!AD557</f>
        <v>91.947705442902844</v>
      </c>
      <c r="M59" s="99"/>
      <c r="N59" s="99">
        <f>+'Ark1'!AE557</f>
        <v>91.744622579608034</v>
      </c>
      <c r="O59" s="48">
        <f>+'Ark1'!U557</f>
        <v>60.667263525512013</v>
      </c>
      <c r="P59" s="46"/>
      <c r="Q59" s="48">
        <f>+'Ark1'!W557</f>
        <v>77.383187818160707</v>
      </c>
      <c r="R59" s="46"/>
      <c r="S59" s="99">
        <f>+'Ark1'!X557</f>
        <v>3.0410307004816906</v>
      </c>
      <c r="T59" s="99"/>
      <c r="U59" s="99">
        <f>+'Ark1'!Y557</f>
        <v>6.0820614009633811</v>
      </c>
      <c r="V59" s="125"/>
      <c r="W59" s="65">
        <f>+'Ark1'!Z557</f>
        <v>93.466716963612129</v>
      </c>
      <c r="X59" s="125"/>
      <c r="Y59" s="48">
        <f>+'Ark1'!AA557</f>
        <v>6.1232100252417956</v>
      </c>
      <c r="Z59" s="48">
        <f>+'Ark1'!AB557</f>
        <v>2.7401075890247344</v>
      </c>
      <c r="AA59" s="65">
        <f>+'Ark1'!AC557</f>
        <v>-257.84302998971998</v>
      </c>
      <c r="AB59" s="65">
        <f t="shared" si="11"/>
        <v>579.19327731092437</v>
      </c>
      <c r="AC59" s="48">
        <f>+'Ark1'!T557</f>
        <v>15.637209099878124</v>
      </c>
      <c r="AD59" s="99">
        <f>+'Ark1'!V557</f>
        <v>83.838773367453996</v>
      </c>
      <c r="AE59" s="39"/>
      <c r="AF59" s="12"/>
      <c r="AG59" s="1"/>
      <c r="AH59" s="5"/>
      <c r="AN59"/>
    </row>
    <row r="60" spans="1:40" ht="15.6">
      <c r="A60" s="39"/>
      <c r="B60" s="46">
        <f>+'Ark1'!C558</f>
        <v>2019</v>
      </c>
      <c r="C60" s="46">
        <f>+'Ark1'!G558</f>
        <v>4</v>
      </c>
      <c r="D60" s="47" t="s">
        <v>64</v>
      </c>
      <c r="E60" s="47">
        <v>2</v>
      </c>
      <c r="F60" s="47" t="s">
        <v>7</v>
      </c>
      <c r="G60" s="46">
        <f>+'Ark1'!Q558</f>
        <v>20</v>
      </c>
      <c r="H60" s="46"/>
      <c r="I60" s="331">
        <f>+'Ark1'!R558</f>
        <v>6036</v>
      </c>
      <c r="J60" s="331"/>
      <c r="K60" s="331">
        <f>+'Ark1'!S558</f>
        <v>5993</v>
      </c>
      <c r="L60" s="99">
        <f>+'Ark1'!AD558</f>
        <v>8.0522945570971185</v>
      </c>
      <c r="M60" s="99"/>
      <c r="N60" s="99">
        <f>+'Ark1'!AE558</f>
        <v>8.2553774203919588</v>
      </c>
      <c r="O60" s="48">
        <f>+'Ark1'!U558</f>
        <v>62.471216419155688</v>
      </c>
      <c r="P60" s="46"/>
      <c r="Q60" s="48">
        <f>+'Ark1'!W558</f>
        <v>78.171049557817625</v>
      </c>
      <c r="R60" s="46"/>
      <c r="S60" s="99">
        <f>+'Ark1'!X558</f>
        <v>0</v>
      </c>
      <c r="T60" s="99"/>
      <c r="U60" s="99">
        <f>+'Ark1'!Y558</f>
        <v>0</v>
      </c>
      <c r="V60" s="125"/>
      <c r="W60" s="65">
        <f>+'Ark1'!Z558</f>
        <v>0</v>
      </c>
      <c r="X60" s="125"/>
      <c r="Y60" s="48">
        <f>+'Ark1'!AA558</f>
        <v>7.9004492148939933</v>
      </c>
      <c r="Z60" s="48">
        <f>+'Ark1'!AB558</f>
        <v>2.8504432409421003</v>
      </c>
      <c r="AA60" s="65">
        <f>+'Ark1'!AC558</f>
        <v>-91.166333087711237</v>
      </c>
      <c r="AB60" s="65">
        <f t="shared" si="11"/>
        <v>301.8</v>
      </c>
      <c r="AC60" s="48">
        <f>+'Ark1'!T558</f>
        <v>16.41169648774023</v>
      </c>
      <c r="AD60" s="99">
        <f>+'Ark1'!V558</f>
        <v>84.692361384417723</v>
      </c>
      <c r="AE60" s="39"/>
      <c r="AF60" s="12"/>
      <c r="AG60" s="1"/>
      <c r="AH60" s="5"/>
      <c r="AN60"/>
    </row>
    <row r="61" spans="1:40" ht="15.6">
      <c r="A61" s="39"/>
      <c r="B61">
        <f>+'Ark1'!C559</f>
        <v>2018</v>
      </c>
      <c r="C61">
        <f>+'Ark1'!G559</f>
        <v>1</v>
      </c>
      <c r="D61" s="3" t="s">
        <v>372</v>
      </c>
      <c r="E61" s="3">
        <v>1</v>
      </c>
      <c r="F61" s="3" t="s">
        <v>48</v>
      </c>
      <c r="G61">
        <f>+'Ark1'!Q559</f>
        <v>688</v>
      </c>
      <c r="I61" s="297">
        <f>+'Ark1'!R559</f>
        <v>366584</v>
      </c>
      <c r="K61" s="297">
        <f>+'Ark1'!S559</f>
        <v>359722</v>
      </c>
      <c r="L61" s="100">
        <f>+'Ark1'!AD559</f>
        <v>62.068288255950591</v>
      </c>
      <c r="M61" s="100"/>
      <c r="N61" s="100">
        <f>+'Ark1'!AE559</f>
        <v>61.27913370423515</v>
      </c>
      <c r="O61" s="1">
        <f>+'Ark1'!U559</f>
        <v>59.755311045752016</v>
      </c>
      <c r="Q61" s="1">
        <f>+'Ark1'!W559</f>
        <v>79.629937006911746</v>
      </c>
      <c r="S61" s="100">
        <f>+'Ark1'!X559</f>
        <v>1.331482006852454</v>
      </c>
      <c r="T61" s="100"/>
      <c r="U61" s="100">
        <f>+'Ark1'!Y559</f>
        <v>2.662964013704908</v>
      </c>
      <c r="V61" s="125"/>
      <c r="W61" s="10">
        <f>+'Ark1'!Z559</f>
        <v>87.725596316260379</v>
      </c>
      <c r="X61" s="125"/>
      <c r="Y61" s="1">
        <f>+'Ark1'!AA559</f>
        <v>2.8272700658577739</v>
      </c>
      <c r="Z61" s="1">
        <f>+'Ark1'!AB559</f>
        <v>2.6132445527749764</v>
      </c>
      <c r="AA61" s="10">
        <f>+'Ark1'!AC559</f>
        <v>-493.41452581593319</v>
      </c>
      <c r="AB61" s="10">
        <f>+I61/G61</f>
        <v>532.82558139534888</v>
      </c>
      <c r="AC61" s="1">
        <f>+'Ark1'!T559</f>
        <v>15.237225301704379</v>
      </c>
      <c r="AD61" s="100">
        <f>+'Ark1'!V559</f>
        <v>86.272954503697278</v>
      </c>
      <c r="AE61" s="39"/>
      <c r="AF61" s="12"/>
      <c r="AG61" s="1"/>
      <c r="AH61" s="5"/>
      <c r="AN61"/>
    </row>
    <row r="62" spans="1:40" ht="15.6">
      <c r="A62" s="39"/>
      <c r="B62">
        <f>+'Ark1'!C560</f>
        <v>2018</v>
      </c>
      <c r="C62">
        <f>+'Ark1'!G560</f>
        <v>1</v>
      </c>
      <c r="D62" s="3" t="s">
        <v>372</v>
      </c>
      <c r="E62" s="3">
        <v>2</v>
      </c>
      <c r="F62" s="3" t="s">
        <v>7</v>
      </c>
      <c r="G62">
        <f>+'Ark1'!Q560</f>
        <v>350</v>
      </c>
      <c r="I62" s="297">
        <f>+'Ark1'!R560</f>
        <v>224030</v>
      </c>
      <c r="K62" s="297">
        <f>+'Ark1'!S560</f>
        <v>220632</v>
      </c>
      <c r="L62" s="100">
        <f>+'Ark1'!AD560</f>
        <v>37.931711744049423</v>
      </c>
      <c r="M62" s="100"/>
      <c r="N62" s="100">
        <f>+'Ark1'!AE560</f>
        <v>38.72086629576485</v>
      </c>
      <c r="O62" s="1">
        <f>+'Ark1'!U560</f>
        <v>60.439741288661679</v>
      </c>
      <c r="Q62" s="1">
        <f>+'Ark1'!W560</f>
        <v>81.875486783422986</v>
      </c>
      <c r="S62" s="100">
        <f>+'Ark1'!X560</f>
        <v>0.13391063696826316</v>
      </c>
      <c r="T62" s="100"/>
      <c r="U62" s="100">
        <f>+'Ark1'!Y560</f>
        <v>0.26782127393652633</v>
      </c>
      <c r="V62" s="125"/>
      <c r="W62" s="10">
        <f>+'Ark1'!Z560</f>
        <v>6.3500424050350404</v>
      </c>
      <c r="X62" s="125"/>
      <c r="Y62" s="1">
        <f>+'Ark1'!AA560</f>
        <v>4.6821840005836988</v>
      </c>
      <c r="Z62" s="1">
        <f>+'Ark1'!AB560</f>
        <v>2.5674826168275042</v>
      </c>
      <c r="AA62" s="10">
        <f>+'Ark1'!AC560</f>
        <v>-239.25839625246832</v>
      </c>
      <c r="AB62" s="10">
        <f t="shared" ref="AB62:AB68" si="12">+I62/G62</f>
        <v>640.08571428571429</v>
      </c>
      <c r="AC62" s="1">
        <f>+'Ark1'!T560</f>
        <v>15.618287729321972</v>
      </c>
      <c r="AD62" s="100">
        <f>+'Ark1'!V560</f>
        <v>88.705836168390448</v>
      </c>
      <c r="AE62" s="39"/>
      <c r="AF62" s="12"/>
      <c r="AG62" s="12"/>
      <c r="AH62" s="5"/>
      <c r="AN62"/>
    </row>
    <row r="63" spans="1:40" ht="15.6">
      <c r="A63" s="39"/>
      <c r="B63">
        <f>+'Ark1'!C561</f>
        <v>2018</v>
      </c>
      <c r="C63">
        <f>+'Ark1'!G561</f>
        <v>2</v>
      </c>
      <c r="D63" s="3" t="s">
        <v>63</v>
      </c>
      <c r="E63" s="3">
        <v>1</v>
      </c>
      <c r="F63" s="3" t="s">
        <v>48</v>
      </c>
      <c r="G63">
        <f>+'Ark1'!Q561</f>
        <v>515</v>
      </c>
      <c r="I63" s="297">
        <f>+'Ark1'!R561</f>
        <v>309914</v>
      </c>
      <c r="K63" s="297">
        <f>+'Ark1'!S561</f>
        <v>294072</v>
      </c>
      <c r="L63" s="100">
        <f>+'Ark1'!AD561</f>
        <v>65.336799252845594</v>
      </c>
      <c r="M63" s="100"/>
      <c r="N63" s="100">
        <f>+'Ark1'!AE561</f>
        <v>64.145431577827722</v>
      </c>
      <c r="O63" s="1">
        <f>+'Ark1'!U561</f>
        <v>59.860370929568255</v>
      </c>
      <c r="Q63" s="1">
        <f>+'Ark1'!W561</f>
        <v>81.047883477515327</v>
      </c>
      <c r="S63" s="100">
        <f>+'Ark1'!X561</f>
        <v>0.66792723142549226</v>
      </c>
      <c r="T63" s="100"/>
      <c r="U63" s="100">
        <f>+'Ark1'!Y561</f>
        <v>1.3358544628509843</v>
      </c>
      <c r="V63" s="125"/>
      <c r="W63" s="10">
        <f>+'Ark1'!Z561</f>
        <v>67.810747497692915</v>
      </c>
      <c r="X63" s="125"/>
      <c r="Y63" s="1">
        <f>+'Ark1'!AA561</f>
        <v>0</v>
      </c>
      <c r="Z63" s="1">
        <f>+'Ark1'!AB561</f>
        <v>2.5176042297177768</v>
      </c>
      <c r="AA63" s="10">
        <f>+'Ark1'!AC561</f>
        <v>0</v>
      </c>
      <c r="AB63" s="10">
        <f t="shared" si="12"/>
        <v>601.77475728155343</v>
      </c>
      <c r="AC63" s="1">
        <f>+'Ark1'!T561</f>
        <v>14.792271404325067</v>
      </c>
      <c r="AD63" s="100">
        <f>+'Ark1'!V561</f>
        <v>87.809191199909179</v>
      </c>
      <c r="AE63" s="39"/>
      <c r="AF63" s="12"/>
      <c r="AG63" s="12"/>
      <c r="AH63" s="5"/>
      <c r="AN63"/>
    </row>
    <row r="64" spans="1:40" ht="15.6">
      <c r="A64" s="39"/>
      <c r="B64">
        <f>+'Ark1'!C562</f>
        <v>2018</v>
      </c>
      <c r="C64">
        <f>+'Ark1'!G562</f>
        <v>2</v>
      </c>
      <c r="D64" s="3" t="s">
        <v>63</v>
      </c>
      <c r="E64" s="3">
        <v>2</v>
      </c>
      <c r="F64" s="3" t="s">
        <v>7</v>
      </c>
      <c r="G64">
        <f>+'Ark1'!Q562</f>
        <v>354</v>
      </c>
      <c r="I64" s="297">
        <f>+'Ark1'!R562</f>
        <v>164419</v>
      </c>
      <c r="K64" s="297">
        <f>+'Ark1'!S562</f>
        <v>163089</v>
      </c>
      <c r="L64" s="100">
        <f>+'Ark1'!AD562</f>
        <v>34.66320074715442</v>
      </c>
      <c r="M64" s="100"/>
      <c r="N64" s="100">
        <f>+'Ark1'!AE562</f>
        <v>35.854568422172278</v>
      </c>
      <c r="O64" s="1">
        <f>+'Ark1'!U562</f>
        <v>60.681167951241363</v>
      </c>
      <c r="Q64" s="1">
        <f>+'Ark1'!W562</f>
        <v>80.603480308297563</v>
      </c>
      <c r="S64" s="100">
        <f>+'Ark1'!X562</f>
        <v>0.27186639013739294</v>
      </c>
      <c r="T64" s="100"/>
      <c r="U64" s="100">
        <f>+'Ark1'!Y562</f>
        <v>0.54373278027478589</v>
      </c>
      <c r="V64" s="125"/>
      <c r="W64" s="10">
        <f>+'Ark1'!Z562</f>
        <v>1.8519757448956629</v>
      </c>
      <c r="X64" s="125"/>
      <c r="Y64" s="1">
        <f>+'Ark1'!AA562</f>
        <v>6.9141092155812753</v>
      </c>
      <c r="Z64" s="1">
        <f>+'Ark1'!AB562</f>
        <v>2.736050083620873</v>
      </c>
      <c r="AA64" s="10">
        <f>+'Ark1'!AC562</f>
        <v>-109.76833450115473</v>
      </c>
      <c r="AB64" s="10">
        <f t="shared" si="12"/>
        <v>464.46045197740114</v>
      </c>
      <c r="AC64" s="1">
        <f>+'Ark1'!T562</f>
        <v>15.805381373198964</v>
      </c>
      <c r="AD64" s="100">
        <f>+'Ark1'!V562</f>
        <v>87.327714310181861</v>
      </c>
      <c r="AE64" s="39"/>
      <c r="AF64" s="12"/>
      <c r="AG64" s="12"/>
      <c r="AH64" s="5"/>
      <c r="AN64"/>
    </row>
    <row r="65" spans="1:40" ht="15.6">
      <c r="A65" s="39"/>
      <c r="B65">
        <f>+'Ark1'!C563</f>
        <v>2018</v>
      </c>
      <c r="C65">
        <f>+'Ark1'!G563</f>
        <v>3</v>
      </c>
      <c r="D65" s="3" t="s">
        <v>517</v>
      </c>
      <c r="E65" s="3">
        <v>1</v>
      </c>
      <c r="F65" s="3" t="s">
        <v>48</v>
      </c>
      <c r="G65">
        <f>+'Ark1'!Q563</f>
        <v>338</v>
      </c>
      <c r="I65" s="297">
        <f>+'Ark1'!R563</f>
        <v>208464</v>
      </c>
      <c r="K65" s="297">
        <f>+'Ark1'!S563</f>
        <v>204963</v>
      </c>
      <c r="L65" s="100">
        <f>+'Ark1'!AD563</f>
        <v>78.115901298409312</v>
      </c>
      <c r="M65" s="100"/>
      <c r="N65" s="100">
        <f>+'Ark1'!AE563</f>
        <v>77.573928187752387</v>
      </c>
      <c r="O65" s="1">
        <f>+'Ark1'!U563</f>
        <v>60.097012631548118</v>
      </c>
      <c r="Q65" s="1">
        <f>+'Ark1'!W563</f>
        <v>78.321933226972945</v>
      </c>
      <c r="S65" s="100">
        <f>+'Ark1'!X563</f>
        <v>3.2197405787090343</v>
      </c>
      <c r="T65" s="100"/>
      <c r="U65" s="100">
        <f>+'Ark1'!Y563</f>
        <v>6.4394811574180686</v>
      </c>
      <c r="V65" s="125"/>
      <c r="W65" s="10">
        <f>+'Ark1'!Z563</f>
        <v>85.981272545859227</v>
      </c>
      <c r="X65" s="125"/>
      <c r="Y65" s="1">
        <f>+'Ark1'!AA563</f>
        <v>4.8151749292417438</v>
      </c>
      <c r="Z65" s="1">
        <f>+'Ark1'!AB563</f>
        <v>2.7871835870740114</v>
      </c>
      <c r="AA65" s="10">
        <f>+'Ark1'!AC563</f>
        <v>-283.23769426350594</v>
      </c>
      <c r="AB65" s="10">
        <f t="shared" si="12"/>
        <v>616.75739644970417</v>
      </c>
      <c r="AC65" s="1">
        <f>+'Ark1'!T563</f>
        <v>15.381427968378237</v>
      </c>
      <c r="AD65" s="100">
        <f>+'Ark1'!V563</f>
        <v>84.855832315248691</v>
      </c>
      <c r="AE65" s="39"/>
      <c r="AF65" s="12"/>
      <c r="AG65" s="12"/>
      <c r="AH65" s="5"/>
      <c r="AN65"/>
    </row>
    <row r="66" spans="1:40" ht="15.6">
      <c r="A66" s="39"/>
      <c r="B66">
        <f>+'Ark1'!C564</f>
        <v>2018</v>
      </c>
      <c r="C66">
        <f>+'Ark1'!G564</f>
        <v>3</v>
      </c>
      <c r="D66" s="3" t="s">
        <v>517</v>
      </c>
      <c r="E66" s="3">
        <v>2</v>
      </c>
      <c r="F66" s="3" t="s">
        <v>7</v>
      </c>
      <c r="G66">
        <f>+'Ark1'!Q564</f>
        <v>85</v>
      </c>
      <c r="I66" s="297">
        <f>+'Ark1'!R564</f>
        <v>58401</v>
      </c>
      <c r="K66" s="297">
        <f>+'Ark1'!S564</f>
        <v>58352</v>
      </c>
      <c r="L66" s="100">
        <f>+'Ark1'!AD564</f>
        <v>21.884098701590695</v>
      </c>
      <c r="M66" s="100"/>
      <c r="N66" s="100">
        <f>+'Ark1'!AE564</f>
        <v>22.426071812247624</v>
      </c>
      <c r="O66" s="1">
        <f>+'Ark1'!U564</f>
        <v>61.433335618316399</v>
      </c>
      <c r="Q66" s="1">
        <f>+'Ark1'!W564</f>
        <v>79.063906978338693</v>
      </c>
      <c r="S66" s="100">
        <f>+'Ark1'!X564</f>
        <v>7.29953254225099</v>
      </c>
      <c r="T66" s="100"/>
      <c r="U66" s="100">
        <f>+'Ark1'!Y564</f>
        <v>14.59906508450198</v>
      </c>
      <c r="V66" s="125"/>
      <c r="W66" s="10">
        <f>+'Ark1'!Z564</f>
        <v>0</v>
      </c>
      <c r="X66" s="125"/>
      <c r="Y66" s="1">
        <f>+'Ark1'!AA564</f>
        <v>9.2058964352252346</v>
      </c>
      <c r="Z66" s="1">
        <f>+'Ark1'!AB564</f>
        <v>2.9573175740772601</v>
      </c>
      <c r="AA66" s="10">
        <f>+'Ark1'!AC564</f>
        <v>-39.372951642716068</v>
      </c>
      <c r="AB66" s="10">
        <f t="shared" si="12"/>
        <v>687.07058823529417</v>
      </c>
      <c r="AC66" s="1">
        <f>+'Ark1'!T564</f>
        <v>16.157308950189204</v>
      </c>
      <c r="AD66" s="100">
        <f>+'Ark1'!V564</f>
        <v>85.659704201884225</v>
      </c>
      <c r="AE66" s="39"/>
      <c r="AF66" s="12"/>
      <c r="AG66" s="5"/>
      <c r="AH66" s="5"/>
      <c r="AN66"/>
    </row>
    <row r="67" spans="1:40" ht="15.6">
      <c r="A67" s="39"/>
      <c r="B67">
        <f>+'Ark1'!C565</f>
        <v>2018</v>
      </c>
      <c r="C67">
        <f>+'Ark1'!G565</f>
        <v>4</v>
      </c>
      <c r="D67" s="3" t="s">
        <v>64</v>
      </c>
      <c r="E67" s="3">
        <v>1</v>
      </c>
      <c r="F67" s="3" t="s">
        <v>48</v>
      </c>
      <c r="G67">
        <f>+'Ark1'!Q565</f>
        <v>142</v>
      </c>
      <c r="I67" s="297">
        <f>+'Ark1'!R565</f>
        <v>75264</v>
      </c>
      <c r="K67" s="297">
        <f>+'Ark1'!S565</f>
        <v>74049</v>
      </c>
      <c r="L67" s="100">
        <f>+'Ark1'!AD565</f>
        <v>92.243207137867202</v>
      </c>
      <c r="M67" s="100"/>
      <c r="N67" s="100">
        <f>+'Ark1'!AE565</f>
        <v>92.274701723083979</v>
      </c>
      <c r="O67" s="1">
        <f>+'Ark1'!U565</f>
        <v>60.359100055368749</v>
      </c>
      <c r="Q67" s="1">
        <f>+'Ark1'!W565</f>
        <v>77.995033018677063</v>
      </c>
      <c r="S67" s="100">
        <f>+'Ark1'!X565</f>
        <v>4.7645620748299322</v>
      </c>
      <c r="T67" s="100"/>
      <c r="U67" s="100">
        <f>+'Ark1'!Y565</f>
        <v>9.5291241496598644</v>
      </c>
      <c r="V67" s="125"/>
      <c r="W67" s="10">
        <f>+'Ark1'!Z565</f>
        <v>89.077115221088405</v>
      </c>
      <c r="X67" s="125"/>
      <c r="Y67" s="1">
        <f>+'Ark1'!AA565</f>
        <v>6.2312929242428163</v>
      </c>
      <c r="Z67" s="1">
        <f>+'Ark1'!AB565</f>
        <v>2.6923138628846961</v>
      </c>
      <c r="AA67" s="10">
        <f>+'Ark1'!AC565</f>
        <v>-205.12368701199412</v>
      </c>
      <c r="AB67" s="10">
        <f t="shared" si="12"/>
        <v>530.02816901408448</v>
      </c>
      <c r="AC67" s="1">
        <f>+'Ark1'!T565</f>
        <v>15.53938137755102</v>
      </c>
      <c r="AD67" s="100">
        <f>+'Ark1'!V565</f>
        <v>84.501660908643103</v>
      </c>
      <c r="AE67" s="39"/>
      <c r="AF67" s="12"/>
      <c r="AG67" s="5"/>
      <c r="AH67" s="5"/>
      <c r="AN67"/>
    </row>
    <row r="68" spans="1:40" ht="15.6">
      <c r="A68" s="39"/>
      <c r="B68">
        <f>+'Ark1'!C566</f>
        <v>2018</v>
      </c>
      <c r="C68">
        <f>+'Ark1'!G566</f>
        <v>4</v>
      </c>
      <c r="D68" s="3" t="s">
        <v>64</v>
      </c>
      <c r="E68" s="3">
        <v>2</v>
      </c>
      <c r="F68" s="3" t="s">
        <v>7</v>
      </c>
      <c r="G68">
        <f>+'Ark1'!Q566</f>
        <v>25</v>
      </c>
      <c r="I68" s="297">
        <f>+'Ark1'!R566</f>
        <v>6329</v>
      </c>
      <c r="K68" s="297">
        <f>+'Ark1'!S566</f>
        <v>6283</v>
      </c>
      <c r="L68" s="100">
        <f>+'Ark1'!AD566</f>
        <v>7.7567928621327811</v>
      </c>
      <c r="M68" s="100"/>
      <c r="N68" s="100">
        <f>+'Ark1'!AE566</f>
        <v>7.7252982769160097</v>
      </c>
      <c r="O68" s="1">
        <f>+'Ark1'!U566</f>
        <v>61.557058729906096</v>
      </c>
      <c r="Q68" s="1">
        <f>+'Ark1'!W566</f>
        <v>76.756342511539074</v>
      </c>
      <c r="S68" s="100">
        <f>+'Ark1'!X566</f>
        <v>0</v>
      </c>
      <c r="T68" s="100"/>
      <c r="U68" s="100">
        <f>+'Ark1'!Y566</f>
        <v>0</v>
      </c>
      <c r="V68" s="125"/>
      <c r="W68" s="10">
        <f>+'Ark1'!Z566</f>
        <v>0</v>
      </c>
      <c r="X68" s="125"/>
      <c r="Y68" s="1">
        <f>+'Ark1'!AA566</f>
        <v>6.919079521713722</v>
      </c>
      <c r="Z68" s="1">
        <f>+'Ark1'!AB566</f>
        <v>3.1138995289177593</v>
      </c>
      <c r="AA68" s="10">
        <f>+'Ark1'!AC566</f>
        <v>-91.631306006698779</v>
      </c>
      <c r="AB68" s="10">
        <f t="shared" si="12"/>
        <v>253.16</v>
      </c>
      <c r="AC68" s="1">
        <f>+'Ark1'!T566</f>
        <v>16.045030810554589</v>
      </c>
      <c r="AD68" s="100">
        <f>+'Ark1'!V566</f>
        <v>83.159634357030399</v>
      </c>
      <c r="AE68" s="39"/>
      <c r="AF68" s="12"/>
      <c r="AG68" s="5"/>
      <c r="AH68" s="5"/>
      <c r="AN68"/>
    </row>
    <row r="69" spans="1:40" ht="15.6">
      <c r="A69" s="39"/>
      <c r="B69" s="46">
        <f>+'Ark1'!C567</f>
        <v>2017</v>
      </c>
      <c r="C69" s="46">
        <f>+'Ark1'!G567</f>
        <v>1</v>
      </c>
      <c r="D69" s="47" t="s">
        <v>372</v>
      </c>
      <c r="E69" s="47">
        <v>1</v>
      </c>
      <c r="F69" s="47" t="s">
        <v>48</v>
      </c>
      <c r="G69" s="46">
        <f>+'Ark1'!Q567</f>
        <v>762</v>
      </c>
      <c r="H69" s="46"/>
      <c r="I69" s="331">
        <f>+'Ark1'!R567</f>
        <v>357219</v>
      </c>
      <c r="J69" s="331"/>
      <c r="K69" s="331">
        <f>+'Ark1'!S567</f>
        <v>354760</v>
      </c>
      <c r="L69" s="99">
        <f>+'Ark1'!AD567</f>
        <v>63.224713672059586</v>
      </c>
      <c r="M69" s="99"/>
      <c r="N69" s="99">
        <f>+'Ark1'!AE567</f>
        <v>62.559215596720946</v>
      </c>
      <c r="O69" s="48">
        <f>+'Ark1'!U567</f>
        <v>59.630403653173992</v>
      </c>
      <c r="P69" s="46"/>
      <c r="Q69" s="48">
        <f>+'Ark1'!W567</f>
        <v>81.391556827148563</v>
      </c>
      <c r="R69" s="46"/>
      <c r="S69" s="99">
        <f>+'Ark1'!X567</f>
        <v>1.7602647115634944</v>
      </c>
      <c r="T69" s="99"/>
      <c r="U69" s="99">
        <f>+'Ark1'!Y567</f>
        <v>3.5205294231269888</v>
      </c>
      <c r="V69" s="125"/>
      <c r="W69" s="65">
        <f>+'Ark1'!Z567</f>
        <v>87.905178615919098</v>
      </c>
      <c r="X69" s="125"/>
      <c r="Y69" s="48">
        <f>+'Ark1'!AA567</f>
        <v>7.5803535561176547</v>
      </c>
      <c r="Z69" s="48">
        <f>+'Ark1'!AB567</f>
        <v>2.758813747414254</v>
      </c>
      <c r="AA69" s="65">
        <f>+'Ark1'!AC567</f>
        <v>-93.501087526884177</v>
      </c>
      <c r="AB69" s="65">
        <f>+I69/G69</f>
        <v>468.79133858267716</v>
      </c>
      <c r="AC69" s="48">
        <f>+'Ark1'!T567</f>
        <v>15.33125897558641</v>
      </c>
      <c r="AD69" s="99">
        <f>+'Ark1'!V567</f>
        <v>88.181535024000254</v>
      </c>
      <c r="AE69" s="39"/>
      <c r="AF69" s="12"/>
      <c r="AG69" s="5"/>
      <c r="AH69" s="5"/>
      <c r="AN69"/>
    </row>
    <row r="70" spans="1:40" ht="15.6">
      <c r="A70" s="39"/>
      <c r="B70" s="46">
        <f>+'Ark1'!C568</f>
        <v>2017</v>
      </c>
      <c r="C70" s="46">
        <f>+'Ark1'!G568</f>
        <v>1</v>
      </c>
      <c r="D70" s="47" t="s">
        <v>372</v>
      </c>
      <c r="E70" s="47">
        <v>2</v>
      </c>
      <c r="F70" s="47" t="s">
        <v>7</v>
      </c>
      <c r="G70" s="46">
        <f>+'Ark1'!Q568</f>
        <v>386</v>
      </c>
      <c r="H70" s="46"/>
      <c r="I70" s="331">
        <f>+'Ark1'!R568</f>
        <v>207780</v>
      </c>
      <c r="J70" s="331"/>
      <c r="K70" s="331">
        <f>+'Ark1'!S568</f>
        <v>207461</v>
      </c>
      <c r="L70" s="99">
        <f>+'Ark1'!AD568</f>
        <v>36.775286327940421</v>
      </c>
      <c r="M70" s="99"/>
      <c r="N70" s="99">
        <f>+'Ark1'!AE568</f>
        <v>37.440784403279046</v>
      </c>
      <c r="O70" s="48">
        <f>+'Ark1'!U568</f>
        <v>60.380167838774511</v>
      </c>
      <c r="P70" s="46"/>
      <c r="Q70" s="48">
        <f>+'Ark1'!W568</f>
        <v>83.148620222595341</v>
      </c>
      <c r="R70" s="46"/>
      <c r="S70" s="99">
        <f>+'Ark1'!X568</f>
        <v>0.34603907979593806</v>
      </c>
      <c r="T70" s="99"/>
      <c r="U70" s="99">
        <f>+'Ark1'!Y568</f>
        <v>0.69207815959187613</v>
      </c>
      <c r="V70" s="125"/>
      <c r="W70" s="65">
        <f>+'Ark1'!Z568</f>
        <v>7.4424872461257108</v>
      </c>
      <c r="X70" s="125"/>
      <c r="Y70" s="48">
        <f>+'Ark1'!AA568</f>
        <v>8.7825090587625176</v>
      </c>
      <c r="Z70" s="48">
        <f>+'Ark1'!AB568</f>
        <v>2.6448996034590446</v>
      </c>
      <c r="AA70" s="65">
        <f>+'Ark1'!AC568</f>
        <v>-44.406549418159749</v>
      </c>
      <c r="AB70" s="65">
        <f t="shared" ref="AB70:AB76" si="13">+I70/G70</f>
        <v>538.29015544041454</v>
      </c>
      <c r="AC70" s="48">
        <f>+'Ark1'!T568</f>
        <v>15.791457310616998</v>
      </c>
      <c r="AD70" s="99">
        <f>+'Ark1'!V568</f>
        <v>90.085179006063044</v>
      </c>
      <c r="AE70" s="39"/>
      <c r="AF70" s="12"/>
      <c r="AG70" s="5"/>
      <c r="AH70" s="5"/>
      <c r="AN70"/>
    </row>
    <row r="71" spans="1:40" ht="15.6">
      <c r="A71" s="39"/>
      <c r="B71" s="46">
        <f>+'Ark1'!C569</f>
        <v>2017</v>
      </c>
      <c r="C71" s="46">
        <f>+'Ark1'!G569</f>
        <v>2</v>
      </c>
      <c r="D71" s="47" t="s">
        <v>63</v>
      </c>
      <c r="E71" s="47">
        <v>1</v>
      </c>
      <c r="F71" s="47" t="s">
        <v>48</v>
      </c>
      <c r="G71" s="46">
        <f>+'Ark1'!Q569</f>
        <v>561</v>
      </c>
      <c r="H71" s="46"/>
      <c r="I71" s="331">
        <f>+'Ark1'!R569</f>
        <v>301281</v>
      </c>
      <c r="J71" s="331"/>
      <c r="K71" s="331">
        <f>+'Ark1'!S569</f>
        <v>300444</v>
      </c>
      <c r="L71" s="99">
        <f>+'Ark1'!AD569</f>
        <v>66.273138218893322</v>
      </c>
      <c r="M71" s="99"/>
      <c r="N71" s="99">
        <f>+'Ark1'!AE569</f>
        <v>66.251450414868955</v>
      </c>
      <c r="O71" s="48">
        <f>+'Ark1'!U569</f>
        <v>59.725649372262382</v>
      </c>
      <c r="P71" s="46"/>
      <c r="Q71" s="48">
        <f>+'Ark1'!W569</f>
        <v>82.065928093089099</v>
      </c>
      <c r="R71" s="46"/>
      <c r="S71" s="99">
        <f>+'Ark1'!X569</f>
        <v>0.95558631310968811</v>
      </c>
      <c r="T71" s="99"/>
      <c r="U71" s="99">
        <f>+'Ark1'!Y569</f>
        <v>1.9111726262193764</v>
      </c>
      <c r="V71" s="125"/>
      <c r="W71" s="65">
        <f>+'Ark1'!Z569</f>
        <v>69.201509554203497</v>
      </c>
      <c r="X71" s="125"/>
      <c r="Y71" s="48">
        <f>+'Ark1'!AA569</f>
        <v>8.7492630911857177</v>
      </c>
      <c r="Z71" s="48">
        <f>+'Ark1'!AB569</f>
        <v>2.6360386176912192</v>
      </c>
      <c r="AA71" s="65">
        <f>+'Ark1'!AC569</f>
        <v>-43.807788811395071</v>
      </c>
      <c r="AB71" s="65">
        <f t="shared" si="13"/>
        <v>537.04278074866306</v>
      </c>
      <c r="AC71" s="48">
        <f>+'Ark1'!T569</f>
        <v>15.451030765298844</v>
      </c>
      <c r="AD71" s="99">
        <f>+'Ark1'!V569</f>
        <v>88.91216478124494</v>
      </c>
      <c r="AE71" s="39"/>
      <c r="AF71" s="12"/>
      <c r="AG71" s="5"/>
      <c r="AH71" s="5"/>
      <c r="AN71"/>
    </row>
    <row r="72" spans="1:40" ht="15.6">
      <c r="A72" s="39"/>
      <c r="B72" s="46">
        <f>+'Ark1'!C570</f>
        <v>2017</v>
      </c>
      <c r="C72" s="46">
        <f>+'Ark1'!G570</f>
        <v>2</v>
      </c>
      <c r="D72" s="47" t="s">
        <v>63</v>
      </c>
      <c r="E72" s="47">
        <v>2</v>
      </c>
      <c r="F72" s="47" t="s">
        <v>7</v>
      </c>
      <c r="G72" s="46">
        <f>+'Ark1'!Q570</f>
        <v>323</v>
      </c>
      <c r="H72" s="46"/>
      <c r="I72" s="331">
        <f>+'Ark1'!R570</f>
        <v>153324</v>
      </c>
      <c r="J72" s="331"/>
      <c r="K72" s="331">
        <f>+'Ark1'!S570</f>
        <v>153018</v>
      </c>
      <c r="L72" s="99">
        <f>+'Ark1'!AD570</f>
        <v>33.726861781106678</v>
      </c>
      <c r="M72" s="99"/>
      <c r="N72" s="99">
        <f>+'Ark1'!AE570</f>
        <v>33.748549585131038</v>
      </c>
      <c r="O72" s="48">
        <f>+'Ark1'!U570</f>
        <v>60.685690572350978</v>
      </c>
      <c r="P72" s="46"/>
      <c r="Q72" s="48">
        <f>+'Ark1'!W570</f>
        <v>82.049765387078878</v>
      </c>
      <c r="R72" s="46"/>
      <c r="S72" s="99">
        <f>+'Ark1'!X570</f>
        <v>0.25110224100597422</v>
      </c>
      <c r="T72" s="99"/>
      <c r="U72" s="99">
        <f>+'Ark1'!Y570</f>
        <v>0.50220448201194845</v>
      </c>
      <c r="V72" s="125"/>
      <c r="W72" s="65">
        <f>+'Ark1'!Z570</f>
        <v>1.4153035402154912</v>
      </c>
      <c r="X72" s="125"/>
      <c r="Y72" s="48">
        <f>+'Ark1'!AA570</f>
        <v>8.5317457332278419</v>
      </c>
      <c r="Z72" s="48">
        <f>+'Ark1'!AB570</f>
        <v>2.7525863143094407</v>
      </c>
      <c r="AA72" s="65">
        <f>+'Ark1'!AC570</f>
        <v>-46.735865848218282</v>
      </c>
      <c r="AB72" s="65">
        <f t="shared" si="13"/>
        <v>474.68730650154799</v>
      </c>
      <c r="AC72" s="48">
        <f>+'Ark1'!T570</f>
        <v>15.893252197959873</v>
      </c>
      <c r="AD72" s="99">
        <f>+'Ark1'!V570</f>
        <v>88.894653723813121</v>
      </c>
      <c r="AE72" s="39"/>
      <c r="AF72" s="12"/>
      <c r="AG72" s="5"/>
      <c r="AH72" s="5"/>
      <c r="AN72"/>
    </row>
    <row r="73" spans="1:40" ht="15.6">
      <c r="A73" s="39"/>
      <c r="B73" s="46">
        <f>+'Ark1'!C571</f>
        <v>2017</v>
      </c>
      <c r="C73" s="46">
        <f>+'Ark1'!G571</f>
        <v>3</v>
      </c>
      <c r="D73" s="47" t="s">
        <v>517</v>
      </c>
      <c r="E73" s="47">
        <v>1</v>
      </c>
      <c r="F73" s="47" t="s">
        <v>48</v>
      </c>
      <c r="G73" s="46">
        <f>+'Ark1'!Q571</f>
        <v>353</v>
      </c>
      <c r="H73" s="46"/>
      <c r="I73" s="331">
        <f>+'Ark1'!R571</f>
        <v>199865</v>
      </c>
      <c r="J73" s="331"/>
      <c r="K73" s="331">
        <f>+'Ark1'!S571</f>
        <v>199057</v>
      </c>
      <c r="L73" s="99">
        <f>+'Ark1'!AD571</f>
        <v>79.101512255163868</v>
      </c>
      <c r="M73" s="99"/>
      <c r="N73" s="99">
        <f>+'Ark1'!AE571</f>
        <v>78.71061602180994</v>
      </c>
      <c r="O73" s="48">
        <f>+'Ark1'!U571</f>
        <v>59.841678514194449</v>
      </c>
      <c r="P73" s="46"/>
      <c r="Q73" s="48">
        <f>+'Ark1'!W571</f>
        <v>79.307439577608477</v>
      </c>
      <c r="R73" s="46"/>
      <c r="S73" s="99">
        <f>+'Ark1'!X571</f>
        <v>4.4725189502914464</v>
      </c>
      <c r="T73" s="99"/>
      <c r="U73" s="99">
        <f>+'Ark1'!Y571</f>
        <v>8.9450379005828928</v>
      </c>
      <c r="V73" s="125"/>
      <c r="W73" s="65">
        <f>+'Ark1'!Z571</f>
        <v>87.193855852700608</v>
      </c>
      <c r="X73" s="125"/>
      <c r="Y73" s="48">
        <f>+'Ark1'!AA571</f>
        <v>8.4814000534174898</v>
      </c>
      <c r="Z73" s="48">
        <f>+'Ark1'!AB571</f>
        <v>2.77005535346896</v>
      </c>
      <c r="AA73" s="65">
        <f>+'Ark1'!AC571</f>
        <v>-68.424252162369484</v>
      </c>
      <c r="AB73" s="65">
        <f t="shared" si="13"/>
        <v>566.18980169971667</v>
      </c>
      <c r="AC73" s="48">
        <f>+'Ark1'!T571</f>
        <v>15.46330773271958</v>
      </c>
      <c r="AD73" s="99">
        <f>+'Ark1'!V571</f>
        <v>85.923553171841419</v>
      </c>
      <c r="AE73" s="39"/>
      <c r="AF73" s="12"/>
      <c r="AG73" s="5"/>
      <c r="AH73" s="5"/>
      <c r="AN73"/>
    </row>
    <row r="74" spans="1:40" ht="15.6">
      <c r="A74" s="39"/>
      <c r="B74" s="46">
        <f>+'Ark1'!C572</f>
        <v>2017</v>
      </c>
      <c r="C74" s="46">
        <f>+'Ark1'!G572</f>
        <v>3</v>
      </c>
      <c r="D74" s="47" t="s">
        <v>517</v>
      </c>
      <c r="E74" s="47">
        <v>2</v>
      </c>
      <c r="F74" s="47" t="s">
        <v>7</v>
      </c>
      <c r="G74" s="46">
        <f>+'Ark1'!Q572</f>
        <v>74</v>
      </c>
      <c r="H74" s="46"/>
      <c r="I74" s="331">
        <f>+'Ark1'!R572</f>
        <v>52804</v>
      </c>
      <c r="J74" s="331"/>
      <c r="K74" s="331">
        <f>+'Ark1'!S572</f>
        <v>52765</v>
      </c>
      <c r="L74" s="99">
        <f>+'Ark1'!AD572</f>
        <v>20.898487744836135</v>
      </c>
      <c r="M74" s="99"/>
      <c r="N74" s="99">
        <f>+'Ark1'!AE572</f>
        <v>21.289383978190063</v>
      </c>
      <c r="O74" s="48">
        <f>+'Ark1'!U572</f>
        <v>61.394617644271769</v>
      </c>
      <c r="P74" s="46"/>
      <c r="Q74" s="48">
        <f>+'Ark1'!W572</f>
        <v>80.817757983511683</v>
      </c>
      <c r="R74" s="46"/>
      <c r="S74" s="99">
        <f>+'Ark1'!X572</f>
        <v>10.752973259601548</v>
      </c>
      <c r="T74" s="99"/>
      <c r="U74" s="99">
        <f>+'Ark1'!Y572</f>
        <v>21.505946519203096</v>
      </c>
      <c r="V74" s="125"/>
      <c r="W74" s="65">
        <f>+'Ark1'!Z572</f>
        <v>0</v>
      </c>
      <c r="X74" s="125"/>
      <c r="Y74" s="48">
        <f>+'Ark1'!AA572</f>
        <v>9.2313552141475217</v>
      </c>
      <c r="Z74" s="48">
        <f>+'Ark1'!AB572</f>
        <v>2.9612720925573282</v>
      </c>
      <c r="AA74" s="65">
        <f>+'Ark1'!AC572</f>
        <v>-36.7332550244804</v>
      </c>
      <c r="AB74" s="65">
        <f t="shared" si="13"/>
        <v>713.56756756756761</v>
      </c>
      <c r="AC74" s="48">
        <f>+'Ark1'!T572</f>
        <v>16.148056965381411</v>
      </c>
      <c r="AD74" s="99">
        <f>+'Ark1'!V572</f>
        <v>87.559867804456118</v>
      </c>
      <c r="AE74" s="39"/>
      <c r="AF74" s="5"/>
      <c r="AG74" s="5"/>
      <c r="AH74" s="5"/>
      <c r="AN74"/>
    </row>
    <row r="75" spans="1:40" ht="15.6">
      <c r="A75" s="39"/>
      <c r="B75" s="46">
        <f>+'Ark1'!C573</f>
        <v>2017</v>
      </c>
      <c r="C75" s="46">
        <f>+'Ark1'!G573</f>
        <v>4</v>
      </c>
      <c r="D75" s="47" t="s">
        <v>64</v>
      </c>
      <c r="E75" s="47">
        <v>1</v>
      </c>
      <c r="F75" s="47" t="s">
        <v>48</v>
      </c>
      <c r="G75" s="46">
        <f>+'Ark1'!Q573</f>
        <v>140</v>
      </c>
      <c r="H75" s="46"/>
      <c r="I75" s="331">
        <f>+'Ark1'!R573</f>
        <v>75702</v>
      </c>
      <c r="J75" s="331"/>
      <c r="K75" s="331">
        <f>+'Ark1'!S573</f>
        <v>75520</v>
      </c>
      <c r="L75" s="99">
        <f>+'Ark1'!AD573</f>
        <v>91.852409090357582</v>
      </c>
      <c r="M75" s="99"/>
      <c r="N75" s="99">
        <f>+'Ark1'!AE573</f>
        <v>92.035594517839044</v>
      </c>
      <c r="O75" s="48">
        <f>+'Ark1'!U573</f>
        <v>60.21024894067795</v>
      </c>
      <c r="P75" s="46"/>
      <c r="Q75" s="48">
        <f>+'Ark1'!W573</f>
        <v>79.312662208686405</v>
      </c>
      <c r="R75" s="46"/>
      <c r="S75" s="99">
        <f>+'Ark1'!X573</f>
        <v>7.7263480489286946</v>
      </c>
      <c r="T75" s="99"/>
      <c r="U75" s="99">
        <f>+'Ark1'!Y573</f>
        <v>15.452696097857388</v>
      </c>
      <c r="V75" s="125"/>
      <c r="W75" s="65">
        <f>+'Ark1'!Z573</f>
        <v>87.983144434757349</v>
      </c>
      <c r="X75" s="125"/>
      <c r="Y75" s="48">
        <f>+'Ark1'!AA573</f>
        <v>9.5960205618317147</v>
      </c>
      <c r="Z75" s="48">
        <f>+'Ark1'!AB573</f>
        <v>2.7844140669993074</v>
      </c>
      <c r="AA75" s="65">
        <f>+'Ark1'!AC573</f>
        <v>-50.177183669403682</v>
      </c>
      <c r="AB75" s="65">
        <f t="shared" si="13"/>
        <v>540.7285714285714</v>
      </c>
      <c r="AC75" s="48">
        <f>+'Ark1'!T573</f>
        <v>15.662069694327757</v>
      </c>
      <c r="AD75" s="99">
        <f>+'Ark1'!V573</f>
        <v>85.92921149370045</v>
      </c>
      <c r="AE75" s="39"/>
      <c r="AN75"/>
    </row>
    <row r="76" spans="1:40" ht="15.6">
      <c r="A76" s="39"/>
      <c r="B76" s="46">
        <f>+'Ark1'!C574</f>
        <v>2017</v>
      </c>
      <c r="C76" s="46">
        <f>+'Ark1'!G574</f>
        <v>4</v>
      </c>
      <c r="D76" s="47" t="s">
        <v>64</v>
      </c>
      <c r="E76" s="47">
        <v>2</v>
      </c>
      <c r="F76" s="47" t="s">
        <v>7</v>
      </c>
      <c r="G76" s="46">
        <f>+'Ark1'!Q574</f>
        <v>27</v>
      </c>
      <c r="H76" s="46"/>
      <c r="I76" s="331">
        <f>+'Ark1'!R574</f>
        <v>6715</v>
      </c>
      <c r="J76" s="331"/>
      <c r="K76" s="331">
        <f>+'Ark1'!S574</f>
        <v>6679</v>
      </c>
      <c r="L76" s="99">
        <f>+'Ark1'!AD574</f>
        <v>8.1475909096424299</v>
      </c>
      <c r="M76" s="99"/>
      <c r="N76" s="99">
        <f>+'Ark1'!AE574</f>
        <v>7.9644054821609744</v>
      </c>
      <c r="O76" s="48">
        <f>+'Ark1'!U574</f>
        <v>61.658781254678807</v>
      </c>
      <c r="P76" s="46"/>
      <c r="Q76" s="48">
        <f>+'Ark1'!W574</f>
        <v>77.694190747117702</v>
      </c>
      <c r="R76" s="46"/>
      <c r="S76" s="99">
        <f>+'Ark1'!X574</f>
        <v>0</v>
      </c>
      <c r="T76" s="99"/>
      <c r="U76" s="99">
        <f>+'Ark1'!Y574</f>
        <v>0</v>
      </c>
      <c r="V76" s="125"/>
      <c r="W76" s="65">
        <f>+'Ark1'!Z574</f>
        <v>0</v>
      </c>
      <c r="X76" s="125"/>
      <c r="Y76" s="48">
        <f>+'Ark1'!AA574</f>
        <v>7.7846989886721891</v>
      </c>
      <c r="Z76" s="48">
        <f>+'Ark1'!AB574</f>
        <v>3.1211348303218944</v>
      </c>
      <c r="AA76" s="65">
        <f>+'Ark1'!AC574</f>
        <v>-64.432491324408787</v>
      </c>
      <c r="AB76" s="65">
        <f t="shared" si="13"/>
        <v>248.7037037037037</v>
      </c>
      <c r="AC76" s="48">
        <f>+'Ark1'!T574</f>
        <v>16.103797468354429</v>
      </c>
      <c r="AD76" s="99">
        <f>+'Ark1'!V574</f>
        <v>84.17572128615123</v>
      </c>
      <c r="AE76" s="39"/>
      <c r="AF76" s="5"/>
      <c r="AH76" s="5"/>
      <c r="AN76"/>
    </row>
    <row r="77" spans="1:40" ht="15.6">
      <c r="A77" s="39"/>
      <c r="B77">
        <f>+'Ark1'!C575</f>
        <v>2016</v>
      </c>
      <c r="C77">
        <f>+'Ark1'!G575</f>
        <v>1</v>
      </c>
      <c r="D77" s="3" t="s">
        <v>372</v>
      </c>
      <c r="E77" s="3">
        <v>1</v>
      </c>
      <c r="F77" s="3" t="s">
        <v>48</v>
      </c>
      <c r="G77">
        <f>+'Ark1'!Q575</f>
        <v>742</v>
      </c>
      <c r="I77" s="297">
        <f>+'Ark1'!R575</f>
        <v>359128</v>
      </c>
      <c r="K77" s="297">
        <f>+'Ark1'!S575</f>
        <v>353820</v>
      </c>
      <c r="L77" s="100">
        <f>+'Ark1'!AD575</f>
        <v>62.978395061728399</v>
      </c>
      <c r="M77" s="100"/>
      <c r="N77" s="100">
        <f>+'Ark1'!AE575</f>
        <v>62.191993924462061</v>
      </c>
      <c r="O77" s="1">
        <f>+'Ark1'!U575</f>
        <v>59.728262958566489</v>
      </c>
      <c r="Q77" s="1">
        <f>+'Ark1'!W575</f>
        <v>81.643777909671513</v>
      </c>
      <c r="S77" s="100">
        <f>+'Ark1'!X575</f>
        <v>1.756755251609454</v>
      </c>
      <c r="T77" s="100"/>
      <c r="U77" s="100">
        <f>+'Ark1'!Y575</f>
        <v>3.513510503218908</v>
      </c>
      <c r="V77" s="125"/>
      <c r="W77" s="10">
        <f>+'Ark1'!Z575</f>
        <v>86.558552939341979</v>
      </c>
      <c r="X77" s="125"/>
      <c r="Y77" s="1">
        <f>+'Ark1'!AA575</f>
        <v>5.9024928105361356</v>
      </c>
      <c r="Z77" s="1">
        <f>+'Ark1'!AB575</f>
        <v>2.791976343810703</v>
      </c>
      <c r="AA77" s="10">
        <f>+'Ark1'!AC575</f>
        <v>-198.4467572458768</v>
      </c>
      <c r="AB77" s="10">
        <f>+I77/G77</f>
        <v>484</v>
      </c>
      <c r="AC77" s="1">
        <f>+'Ark1'!T575</f>
        <v>15.252798445122631</v>
      </c>
      <c r="AD77" s="100">
        <f>+'Ark1'!V575</f>
        <v>88.454797301921317</v>
      </c>
      <c r="AE77" s="39"/>
      <c r="AN77"/>
    </row>
    <row r="78" spans="1:40" ht="15.6">
      <c r="A78" s="39"/>
      <c r="B78">
        <f>+'Ark1'!C576</f>
        <v>2016</v>
      </c>
      <c r="C78">
        <f>+'Ark1'!G576</f>
        <v>1</v>
      </c>
      <c r="D78" s="3" t="s">
        <v>372</v>
      </c>
      <c r="E78" s="3">
        <v>2</v>
      </c>
      <c r="F78" s="3" t="s">
        <v>7</v>
      </c>
      <c r="G78">
        <f>+'Ark1'!Q576</f>
        <v>373</v>
      </c>
      <c r="I78" s="297">
        <f>+'Ark1'!R576</f>
        <v>211112</v>
      </c>
      <c r="K78" s="297">
        <f>+'Ark1'!S576</f>
        <v>210561</v>
      </c>
      <c r="L78" s="100">
        <f>+'Ark1'!AD576</f>
        <v>37.021604938271594</v>
      </c>
      <c r="M78" s="100"/>
      <c r="N78" s="100">
        <f>+'Ark1'!AE576</f>
        <v>37.808006075537925</v>
      </c>
      <c r="O78" s="1">
        <f>+'Ark1'!U576</f>
        <v>60.502125274860951</v>
      </c>
      <c r="Q78" s="1">
        <f>+'Ark1'!W576</f>
        <v>83.073675087030381</v>
      </c>
      <c r="S78" s="100">
        <f>+'Ark1'!X576</f>
        <v>0.34294592443821287</v>
      </c>
      <c r="T78" s="100"/>
      <c r="U78" s="100">
        <f>+'Ark1'!Y576</f>
        <v>0.68589184887642574</v>
      </c>
      <c r="V78" s="125"/>
      <c r="W78" s="10">
        <f>+'Ark1'!Z576</f>
        <v>7.4633369964758014</v>
      </c>
      <c r="X78" s="125"/>
      <c r="Y78" s="1">
        <f>+'Ark1'!AA576</f>
        <v>8.8526751997906885</v>
      </c>
      <c r="Z78" s="1">
        <f>+'Ark1'!AB576</f>
        <v>2.7807154224487967</v>
      </c>
      <c r="AA78" s="10">
        <f>+'Ark1'!AC576</f>
        <v>-51.557089541090839</v>
      </c>
      <c r="AB78" s="10">
        <f t="shared" ref="AB78:AB84" si="14">+I78/G78</f>
        <v>565.98391420911526</v>
      </c>
      <c r="AC78" s="1">
        <f>+'Ark1'!T576</f>
        <v>15.800115578460725</v>
      </c>
      <c r="AD78" s="100">
        <f>+'Ark1'!V576</f>
        <v>90.003981676089751</v>
      </c>
      <c r="AE78" s="39"/>
      <c r="AN78"/>
    </row>
    <row r="79" spans="1:40" ht="15.6">
      <c r="A79" s="39"/>
      <c r="B79">
        <f>+'Ark1'!C577</f>
        <v>2016</v>
      </c>
      <c r="C79">
        <f>+'Ark1'!G577</f>
        <v>2</v>
      </c>
      <c r="D79" s="3" t="s">
        <v>63</v>
      </c>
      <c r="E79" s="3">
        <v>1</v>
      </c>
      <c r="F79" s="3" t="s">
        <v>48</v>
      </c>
      <c r="G79">
        <f>+'Ark1'!Q577</f>
        <v>550</v>
      </c>
      <c r="I79" s="297">
        <f>+'Ark1'!R577</f>
        <v>308806</v>
      </c>
      <c r="K79" s="297">
        <f>+'Ark1'!S577</f>
        <v>308020</v>
      </c>
      <c r="L79" s="100">
        <f>+'Ark1'!AD577</f>
        <v>67.731011339460011</v>
      </c>
      <c r="M79" s="100"/>
      <c r="N79" s="100">
        <f>+'Ark1'!AE577</f>
        <v>67.795317137711621</v>
      </c>
      <c r="O79" s="1">
        <f>+'Ark1'!U577</f>
        <v>59.818985780144146</v>
      </c>
      <c r="Q79" s="1">
        <f>+'Ark1'!W577</f>
        <v>82.58689857801555</v>
      </c>
      <c r="S79" s="100">
        <f>+'Ark1'!X577</f>
        <v>0.86494433398314796</v>
      </c>
      <c r="T79" s="100"/>
      <c r="U79" s="100">
        <f>+'Ark1'!Y577</f>
        <v>1.7298886679662959</v>
      </c>
      <c r="V79" s="125"/>
      <c r="W79" s="10">
        <f>+'Ark1'!Z577</f>
        <v>72.590558473604787</v>
      </c>
      <c r="X79" s="125"/>
      <c r="Y79" s="1">
        <f>+'Ark1'!AA577</f>
        <v>9.2458979104693242</v>
      </c>
      <c r="Z79" s="1">
        <f>+'Ark1'!AB577</f>
        <v>2.6803455425821339</v>
      </c>
      <c r="AA79" s="10">
        <f>+'Ark1'!AC577</f>
        <v>-38.205717971815758</v>
      </c>
      <c r="AB79" s="10">
        <f t="shared" si="14"/>
        <v>561.46545454545458</v>
      </c>
      <c r="AC79" s="1">
        <f>+'Ark1'!T577</f>
        <v>15.494475495942439</v>
      </c>
      <c r="AD79" s="100">
        <f>+'Ark1'!V577</f>
        <v>89.476596509226496</v>
      </c>
      <c r="AE79" s="39"/>
      <c r="AF79" s="5"/>
      <c r="AH79" s="2"/>
      <c r="AN79"/>
    </row>
    <row r="80" spans="1:40" ht="15.6">
      <c r="A80" s="39"/>
      <c r="B80">
        <f>+'Ark1'!C578</f>
        <v>2016</v>
      </c>
      <c r="C80">
        <f>+'Ark1'!G578</f>
        <v>2</v>
      </c>
      <c r="D80" s="3" t="s">
        <v>63</v>
      </c>
      <c r="E80" s="3">
        <v>2</v>
      </c>
      <c r="F80" s="3" t="s">
        <v>7</v>
      </c>
      <c r="G80">
        <f>+'Ark1'!Q578</f>
        <v>304</v>
      </c>
      <c r="I80" s="297">
        <f>+'Ark1'!R578</f>
        <v>147124</v>
      </c>
      <c r="K80" s="297">
        <f>+'Ark1'!S578</f>
        <v>146680</v>
      </c>
      <c r="L80" s="100">
        <f>+'Ark1'!AD578</f>
        <v>32.268988660540003</v>
      </c>
      <c r="M80" s="100"/>
      <c r="N80" s="100">
        <f>+'Ark1'!AE578</f>
        <v>32.204682862288394</v>
      </c>
      <c r="O80" s="1">
        <f>+'Ark1'!U578</f>
        <v>61.512585219525519</v>
      </c>
      <c r="Q80" s="1">
        <f>+'Ark1'!W578</f>
        <v>82.387201390783105</v>
      </c>
      <c r="S80" s="100">
        <f>+'Ark1'!X578</f>
        <v>2.2790299339332809</v>
      </c>
      <c r="T80" s="100"/>
      <c r="U80" s="100">
        <f>+'Ark1'!Y578</f>
        <v>4.5580598678665618</v>
      </c>
      <c r="V80" s="125"/>
      <c r="W80" s="10">
        <f>+'Ark1'!Z578</f>
        <v>0</v>
      </c>
      <c r="X80" s="125"/>
      <c r="Y80" s="1">
        <f>+'Ark1'!AA578</f>
        <v>8.9087899747089381</v>
      </c>
      <c r="Z80" s="1">
        <f>+'Ark1'!AB578</f>
        <v>2.7886984702414086</v>
      </c>
      <c r="AA80" s="10">
        <f>+'Ark1'!AC578</f>
        <v>-49.432806875721887</v>
      </c>
      <c r="AB80" s="10">
        <f t="shared" si="14"/>
        <v>483.96052631578948</v>
      </c>
      <c r="AC80" s="1">
        <f>+'Ark1'!T578</f>
        <v>16.210475517250757</v>
      </c>
      <c r="AD80" s="100">
        <f>+'Ark1'!V578</f>
        <v>89.260239860003978</v>
      </c>
      <c r="AE80" s="39"/>
      <c r="AF80" s="4"/>
      <c r="AG80" s="4"/>
      <c r="AH80" s="4"/>
      <c r="AN80"/>
    </row>
    <row r="81" spans="1:40" ht="15.6">
      <c r="A81" s="39"/>
      <c r="B81">
        <f>+'Ark1'!C579</f>
        <v>2016</v>
      </c>
      <c r="C81">
        <f>+'Ark1'!G579</f>
        <v>3</v>
      </c>
      <c r="D81" s="3" t="s">
        <v>517</v>
      </c>
      <c r="E81" s="3">
        <v>1</v>
      </c>
      <c r="F81" s="3" t="s">
        <v>48</v>
      </c>
      <c r="G81">
        <f>+'Ark1'!Q579</f>
        <v>345</v>
      </c>
      <c r="I81" s="297">
        <f>+'Ark1'!R579</f>
        <v>200699</v>
      </c>
      <c r="K81" s="297">
        <f>+'Ark1'!S579</f>
        <v>199817</v>
      </c>
      <c r="L81" s="100">
        <f>+'Ark1'!AD579</f>
        <v>80.315581380458454</v>
      </c>
      <c r="M81" s="100"/>
      <c r="N81" s="100">
        <f>+'Ark1'!AE579</f>
        <v>79.998599890653679</v>
      </c>
      <c r="O81" s="1">
        <f>+'Ark1'!U579</f>
        <v>59.982408904147277</v>
      </c>
      <c r="Q81" s="1">
        <f>+'Ark1'!W579</f>
        <v>79.873787515576865</v>
      </c>
      <c r="S81" s="100">
        <f>+'Ark1'!X579</f>
        <v>7.8107015979152852</v>
      </c>
      <c r="T81" s="100"/>
      <c r="U81" s="100">
        <f>+'Ark1'!Y579</f>
        <v>15.62140319583057</v>
      </c>
      <c r="V81" s="125"/>
      <c r="W81" s="10">
        <f>+'Ark1'!Z579</f>
        <v>86.074669031734089</v>
      </c>
      <c r="X81" s="125"/>
      <c r="Y81" s="1">
        <f>+'Ark1'!AA579</f>
        <v>8.7299515957802551</v>
      </c>
      <c r="Z81" s="1">
        <f>+'Ark1'!AB579</f>
        <v>2.7985946897484619</v>
      </c>
      <c r="AA81" s="10">
        <f>+'Ark1'!AC579</f>
        <v>-71.251054033356112</v>
      </c>
      <c r="AB81" s="10">
        <f t="shared" si="14"/>
        <v>581.73623188405793</v>
      </c>
      <c r="AC81" s="1">
        <f>+'Ark1'!T579</f>
        <v>15.526928385293402</v>
      </c>
      <c r="AD81" s="100">
        <f>+'Ark1'!V579</f>
        <v>86.537147904201518</v>
      </c>
      <c r="AE81" s="39"/>
      <c r="AF81" s="12"/>
      <c r="AG81" s="1"/>
      <c r="AH81" s="5"/>
      <c r="AN81"/>
    </row>
    <row r="82" spans="1:40" ht="15.6">
      <c r="A82" s="39"/>
      <c r="B82">
        <f>+'Ark1'!C580</f>
        <v>2016</v>
      </c>
      <c r="C82">
        <f>+'Ark1'!G580</f>
        <v>3</v>
      </c>
      <c r="D82" s="3" t="s">
        <v>517</v>
      </c>
      <c r="E82" s="3">
        <v>2</v>
      </c>
      <c r="F82" s="3" t="s">
        <v>7</v>
      </c>
      <c r="G82">
        <f>+'Ark1'!Q580</f>
        <v>64</v>
      </c>
      <c r="I82" s="297">
        <f>+'Ark1'!R580</f>
        <v>49189</v>
      </c>
      <c r="K82" s="297">
        <f>+'Ark1'!S580</f>
        <v>49162</v>
      </c>
      <c r="L82" s="100">
        <f>+'Ark1'!AD580</f>
        <v>19.684418619541557</v>
      </c>
      <c r="M82" s="100"/>
      <c r="N82" s="100">
        <f>+'Ark1'!AE580</f>
        <v>20.001400109346328</v>
      </c>
      <c r="O82" s="1">
        <f>+'Ark1'!U580</f>
        <v>61.618709572433985</v>
      </c>
      <c r="Q82" s="1">
        <f>+'Ark1'!W580</f>
        <v>81.040559781945618</v>
      </c>
      <c r="S82" s="100">
        <f>+'Ark1'!X580</f>
        <v>12.525158063794748</v>
      </c>
      <c r="T82" s="100"/>
      <c r="U82" s="100">
        <f>+'Ark1'!Y580</f>
        <v>25.050316127589497</v>
      </c>
      <c r="V82" s="125"/>
      <c r="W82" s="10">
        <f>+'Ark1'!Z580</f>
        <v>0</v>
      </c>
      <c r="X82" s="125"/>
      <c r="Y82" s="1">
        <f>+'Ark1'!AA580</f>
        <v>9.9264404702785782</v>
      </c>
      <c r="Z82" s="1">
        <f>+'Ark1'!AB580</f>
        <v>3.012989085413508</v>
      </c>
      <c r="AA82" s="10">
        <f>+'Ark1'!AC580</f>
        <v>-35.02415103749037</v>
      </c>
      <c r="AB82" s="10">
        <f t="shared" si="14"/>
        <v>768.578125</v>
      </c>
      <c r="AC82" s="1">
        <f>+'Ark1'!T580</f>
        <v>16.214539836142222</v>
      </c>
      <c r="AD82" s="100">
        <f>+'Ark1'!V580</f>
        <v>87.801256535152262</v>
      </c>
      <c r="AE82" s="39"/>
      <c r="AF82" s="12"/>
      <c r="AG82" s="1"/>
      <c r="AH82" s="5"/>
      <c r="AN82"/>
    </row>
    <row r="83" spans="1:40" ht="15.6">
      <c r="A83" s="39"/>
      <c r="B83">
        <f>+'Ark1'!C581</f>
        <v>2016</v>
      </c>
      <c r="C83">
        <f>+'Ark1'!G581</f>
        <v>4</v>
      </c>
      <c r="D83" s="3" t="s">
        <v>64</v>
      </c>
      <c r="E83" s="3">
        <v>1</v>
      </c>
      <c r="F83" s="3" t="s">
        <v>48</v>
      </c>
      <c r="G83">
        <f>+'Ark1'!Q581</f>
        <v>129</v>
      </c>
      <c r="I83" s="297">
        <f>+'Ark1'!R581</f>
        <v>77362.5</v>
      </c>
      <c r="K83" s="297">
        <f>+'Ark1'!S581</f>
        <v>76956.5</v>
      </c>
      <c r="L83" s="100">
        <f>+'Ark1'!AD581</f>
        <v>91.53971306019821</v>
      </c>
      <c r="M83" s="100"/>
      <c r="N83" s="100">
        <f>+'Ark1'!AE581</f>
        <v>91.536720990452764</v>
      </c>
      <c r="O83" s="1">
        <f>+'Ark1'!U581</f>
        <v>60.180777452197013</v>
      </c>
      <c r="Q83" s="1">
        <f>+'Ark1'!W581</f>
        <v>79.193177964173728</v>
      </c>
      <c r="S83" s="100">
        <f>+'Ark1'!X581</f>
        <v>8.3205687510098585</v>
      </c>
      <c r="T83" s="100"/>
      <c r="U83" s="100">
        <f>+'Ark1'!Y581</f>
        <v>16.641137502019717</v>
      </c>
      <c r="V83" s="125"/>
      <c r="W83" s="10">
        <f>+'Ark1'!Z581</f>
        <v>85.741153659718861</v>
      </c>
      <c r="X83" s="125"/>
      <c r="Y83" s="1">
        <f>+'Ark1'!AA581</f>
        <v>9.3911808722734218</v>
      </c>
      <c r="Z83" s="1">
        <f>+'Ark1'!AB581</f>
        <v>2.8895585189282591</v>
      </c>
      <c r="AA83" s="10">
        <f>+'Ark1'!AC581</f>
        <v>-67.921847485070998</v>
      </c>
      <c r="AB83" s="10">
        <f t="shared" si="14"/>
        <v>599.70930232558135</v>
      </c>
      <c r="AC83" s="1">
        <f>+'Ark1'!T581</f>
        <v>15.590531588301824</v>
      </c>
      <c r="AD83" s="100">
        <f>+'Ark1'!V581</f>
        <v>85.799759441142811</v>
      </c>
      <c r="AE83" s="39"/>
      <c r="AF83" s="12"/>
      <c r="AG83" s="1"/>
      <c r="AH83" s="5"/>
      <c r="AN83"/>
    </row>
    <row r="84" spans="1:40" ht="15.6">
      <c r="A84" s="39"/>
      <c r="B84">
        <f>+'Ark1'!C582</f>
        <v>2016</v>
      </c>
      <c r="C84">
        <f>+'Ark1'!G582</f>
        <v>4</v>
      </c>
      <c r="D84" s="3" t="s">
        <v>64</v>
      </c>
      <c r="E84" s="3">
        <v>2</v>
      </c>
      <c r="F84" s="3" t="s">
        <v>7</v>
      </c>
      <c r="G84">
        <f>+'Ark1'!Q582</f>
        <v>26</v>
      </c>
      <c r="I84" s="297">
        <f>+'Ark1'!R582</f>
        <v>7150</v>
      </c>
      <c r="K84" s="297">
        <f>+'Ark1'!S582</f>
        <v>7121</v>
      </c>
      <c r="L84" s="100">
        <f>+'Ark1'!AD582</f>
        <v>8.4602869398018061</v>
      </c>
      <c r="M84" s="100"/>
      <c r="N84" s="100">
        <f>+'Ark1'!AE582</f>
        <v>8.4632790095472252</v>
      </c>
      <c r="O84" s="1">
        <f>+'Ark1'!U582</f>
        <v>61.736834714225537</v>
      </c>
      <c r="Q84" s="1">
        <f>+'Ark1'!W582</f>
        <v>79.117146468192388</v>
      </c>
      <c r="S84" s="100">
        <f>+'Ark1'!X582</f>
        <v>0</v>
      </c>
      <c r="T84" s="100"/>
      <c r="U84" s="100">
        <f>+'Ark1'!Y582</f>
        <v>0</v>
      </c>
      <c r="V84" s="125"/>
      <c r="W84" s="10">
        <f>+'Ark1'!Z582</f>
        <v>0</v>
      </c>
      <c r="X84" s="125"/>
      <c r="Y84" s="1">
        <f>+'Ark1'!AA582</f>
        <v>8.2114676271754377</v>
      </c>
      <c r="Z84" s="1">
        <f>+'Ark1'!AB582</f>
        <v>2.9978887917130854</v>
      </c>
      <c r="AA84" s="10">
        <f>+'Ark1'!AC582</f>
        <v>-59.572036551165517</v>
      </c>
      <c r="AB84" s="10">
        <f t="shared" si="14"/>
        <v>275</v>
      </c>
      <c r="AC84" s="1">
        <f>+'Ark1'!T582</f>
        <v>16.203916083916091</v>
      </c>
      <c r="AD84" s="100">
        <f>+'Ark1'!V582</f>
        <v>85.717385122635747</v>
      </c>
      <c r="AE84" s="39"/>
      <c r="AF84" s="12"/>
      <c r="AG84" s="1"/>
      <c r="AH84" s="5"/>
      <c r="AN84"/>
    </row>
    <row r="85" spans="1:40" ht="15.6">
      <c r="A85" s="39"/>
      <c r="B85" s="46">
        <f>+'Ark1'!C583</f>
        <v>2015</v>
      </c>
      <c r="C85" s="46">
        <f>+'Ark1'!G583</f>
        <v>1</v>
      </c>
      <c r="D85" s="47" t="s">
        <v>372</v>
      </c>
      <c r="E85" s="47">
        <v>1</v>
      </c>
      <c r="F85" s="47" t="s">
        <v>48</v>
      </c>
      <c r="G85" s="46">
        <f>+'Ark1'!Q583</f>
        <v>652</v>
      </c>
      <c r="H85" s="46"/>
      <c r="I85" s="331">
        <f>+'Ark1'!R583</f>
        <v>343132</v>
      </c>
      <c r="J85" s="331"/>
      <c r="K85" s="331">
        <f>+'Ark1'!S583</f>
        <v>339683</v>
      </c>
      <c r="L85" s="99">
        <f>+'Ark1'!AD583</f>
        <v>63.295524348334574</v>
      </c>
      <c r="M85" s="99"/>
      <c r="N85" s="99">
        <f>+'Ark1'!AE583</f>
        <v>62.72508276194101</v>
      </c>
      <c r="O85" s="48">
        <f>+'Ark1'!U583</f>
        <v>59.967463782408878</v>
      </c>
      <c r="P85" s="46"/>
      <c r="Q85" s="48">
        <f>+'Ark1'!W583</f>
        <v>81.534934041444146</v>
      </c>
      <c r="R85" s="46"/>
      <c r="S85" s="99">
        <f>+'Ark1'!X583</f>
        <v>1.4624109672079553</v>
      </c>
      <c r="T85" s="99"/>
      <c r="U85" s="99">
        <f>+'Ark1'!Y583</f>
        <v>2.9248219344159105</v>
      </c>
      <c r="V85" s="125"/>
      <c r="W85" s="65">
        <f>+'Ark1'!Z583</f>
        <v>0</v>
      </c>
      <c r="X85" s="125"/>
      <c r="Y85" s="48">
        <f>+'Ark1'!AA583</f>
        <v>6.2794883434525772</v>
      </c>
      <c r="Z85" s="48">
        <f>+'Ark1'!AB583</f>
        <v>2.7739214176351914</v>
      </c>
      <c r="AA85" s="65">
        <f>+'Ark1'!AC583</f>
        <v>-139.96297443932033</v>
      </c>
      <c r="AB85" s="65">
        <f>+I85/G85</f>
        <v>526.27607361963192</v>
      </c>
      <c r="AC85" s="48">
        <f>+'Ark1'!T583</f>
        <v>15.440667148502619</v>
      </c>
      <c r="AD85" s="99">
        <f>+'Ark1'!V583</f>
        <v>88.336873284341181</v>
      </c>
      <c r="AE85" s="39"/>
      <c r="AF85" s="12"/>
      <c r="AG85" s="12"/>
      <c r="AH85" s="5"/>
      <c r="AN85"/>
    </row>
    <row r="86" spans="1:40" ht="15.6">
      <c r="A86" s="39"/>
      <c r="B86" s="46">
        <f>+'Ark1'!C584</f>
        <v>2015</v>
      </c>
      <c r="C86" s="46">
        <f>+'Ark1'!G584</f>
        <v>1</v>
      </c>
      <c r="D86" s="47" t="s">
        <v>372</v>
      </c>
      <c r="E86" s="47">
        <v>2</v>
      </c>
      <c r="F86" s="47" t="s">
        <v>7</v>
      </c>
      <c r="G86" s="46">
        <f>+'Ark1'!Q584</f>
        <v>316</v>
      </c>
      <c r="H86" s="46"/>
      <c r="I86" s="331">
        <f>+'Ark1'!R584</f>
        <v>198979</v>
      </c>
      <c r="J86" s="331"/>
      <c r="K86" s="331">
        <f>+'Ark1'!S584</f>
        <v>198335</v>
      </c>
      <c r="L86" s="99">
        <f>+'Ark1'!AD584</f>
        <v>36.704475651665433</v>
      </c>
      <c r="M86" s="99"/>
      <c r="N86" s="99">
        <f>+'Ark1'!AE584</f>
        <v>37.27491723805899</v>
      </c>
      <c r="O86" s="48">
        <f>+'Ark1'!U584</f>
        <v>61.089802606700786</v>
      </c>
      <c r="P86" s="46"/>
      <c r="Q86" s="48">
        <f>+'Ark1'!W584</f>
        <v>82.814700380668754</v>
      </c>
      <c r="R86" s="46"/>
      <c r="S86" s="99">
        <f>+'Ark1'!X584</f>
        <v>0.40657556827604929</v>
      </c>
      <c r="T86" s="99"/>
      <c r="U86" s="99">
        <f>+'Ark1'!Y584</f>
        <v>0.81315113655209859</v>
      </c>
      <c r="V86" s="125"/>
      <c r="W86" s="65">
        <f>+'Ark1'!Z584</f>
        <v>0</v>
      </c>
      <c r="X86" s="125"/>
      <c r="Y86" s="48">
        <f>+'Ark1'!AA584</f>
        <v>8.0974787229617959</v>
      </c>
      <c r="Z86" s="48">
        <f>+'Ark1'!AB584</f>
        <v>2.8195621650875395</v>
      </c>
      <c r="AA86" s="65">
        <f>+'Ark1'!AC584</f>
        <v>-64.223008554027189</v>
      </c>
      <c r="AB86" s="65">
        <f t="shared" ref="AB86:AB92" si="15">+I86/G86</f>
        <v>629.68037974683546</v>
      </c>
      <c r="AC86" s="48">
        <f>+'Ark1'!T584</f>
        <v>16.032596404645716</v>
      </c>
      <c r="AD86" s="99">
        <f>+'Ark1'!V584</f>
        <v>89.723402362588899</v>
      </c>
      <c r="AE86" s="39"/>
      <c r="AF86" s="12"/>
      <c r="AG86" s="12"/>
      <c r="AH86" s="5"/>
      <c r="AN86"/>
    </row>
    <row r="87" spans="1:40" ht="15.6">
      <c r="A87" s="39"/>
      <c r="B87" s="46">
        <f>+'Ark1'!C585</f>
        <v>2015</v>
      </c>
      <c r="C87" s="46">
        <f>+'Ark1'!G585</f>
        <v>2</v>
      </c>
      <c r="D87" s="47" t="s">
        <v>63</v>
      </c>
      <c r="E87" s="47">
        <v>1</v>
      </c>
      <c r="F87" s="47" t="s">
        <v>48</v>
      </c>
      <c r="G87" s="46">
        <f>+'Ark1'!Q585</f>
        <v>514</v>
      </c>
      <c r="H87" s="46"/>
      <c r="I87" s="331">
        <f>+'Ark1'!R585</f>
        <v>290730</v>
      </c>
      <c r="J87" s="331"/>
      <c r="K87" s="331">
        <f>+'Ark1'!S585</f>
        <v>290035</v>
      </c>
      <c r="L87" s="99">
        <f>+'Ark1'!AD585</f>
        <v>66.86814741214539</v>
      </c>
      <c r="M87" s="99"/>
      <c r="N87" s="99">
        <f>+'Ark1'!AE585</f>
        <v>66.889421245144362</v>
      </c>
      <c r="O87" s="48">
        <f>+'Ark1'!U585</f>
        <v>60.530708362783791</v>
      </c>
      <c r="P87" s="46"/>
      <c r="Q87" s="48">
        <f>+'Ark1'!W585</f>
        <v>82.720864757703055</v>
      </c>
      <c r="R87" s="46"/>
      <c r="S87" s="99">
        <f>+'Ark1'!X585</f>
        <v>0.48911361056650499</v>
      </c>
      <c r="T87" s="99"/>
      <c r="U87" s="99">
        <f>+'Ark1'!Y585</f>
        <v>0.97822722113300997</v>
      </c>
      <c r="V87" s="125"/>
      <c r="W87" s="65">
        <f>+'Ark1'!Z585</f>
        <v>0</v>
      </c>
      <c r="X87" s="125"/>
      <c r="Y87" s="48">
        <f>+'Ark1'!AA585</f>
        <v>8.7382774465488602</v>
      </c>
      <c r="Z87" s="48">
        <f>+'Ark1'!AB585</f>
        <v>2.7886228657582399</v>
      </c>
      <c r="AA87" s="65">
        <f>+'Ark1'!AC585</f>
        <v>-39.997665853802495</v>
      </c>
      <c r="AB87" s="65">
        <f t="shared" si="15"/>
        <v>565.62256809338521</v>
      </c>
      <c r="AC87" s="48">
        <f>+'Ark1'!T585</f>
        <v>15.815911670622224</v>
      </c>
      <c r="AD87" s="99">
        <f>+'Ark1'!V585</f>
        <v>89.62173863239822</v>
      </c>
      <c r="AE87" s="39"/>
      <c r="AF87" s="12"/>
      <c r="AG87" s="12"/>
      <c r="AH87" s="5"/>
      <c r="AN87"/>
    </row>
    <row r="88" spans="1:40" ht="15.6">
      <c r="A88" s="39"/>
      <c r="B88" s="46">
        <f>+'Ark1'!C586</f>
        <v>2015</v>
      </c>
      <c r="C88" s="46">
        <f>+'Ark1'!G586</f>
        <v>2</v>
      </c>
      <c r="D88" s="47" t="s">
        <v>63</v>
      </c>
      <c r="E88" s="47">
        <v>2</v>
      </c>
      <c r="F88" s="47" t="s">
        <v>7</v>
      </c>
      <c r="G88" s="46">
        <f>+'Ark1'!Q586</f>
        <v>290</v>
      </c>
      <c r="H88" s="46"/>
      <c r="I88" s="331">
        <f>+'Ark1'!R586</f>
        <v>144051</v>
      </c>
      <c r="J88" s="331"/>
      <c r="K88" s="331">
        <f>+'Ark1'!S586</f>
        <v>143568</v>
      </c>
      <c r="L88" s="99">
        <f>+'Ark1'!AD586</f>
        <v>33.131852587854581</v>
      </c>
      <c r="M88" s="99"/>
      <c r="N88" s="99">
        <f>+'Ark1'!AE586</f>
        <v>33.110578754855624</v>
      </c>
      <c r="O88" s="48">
        <f>+'Ark1'!U586</f>
        <v>61.557352613395736</v>
      </c>
      <c r="P88" s="46"/>
      <c r="Q88" s="48">
        <f>+'Ark1'!W586</f>
        <v>82.735443831494877</v>
      </c>
      <c r="R88" s="46"/>
      <c r="S88" s="99">
        <f>+'Ark1'!X586</f>
        <v>0.29225760320997429</v>
      </c>
      <c r="T88" s="99"/>
      <c r="U88" s="99">
        <f>+'Ark1'!Y586</f>
        <v>0.58451520641994859</v>
      </c>
      <c r="V88" s="125"/>
      <c r="W88" s="65">
        <f>+'Ark1'!Z586</f>
        <v>0</v>
      </c>
      <c r="X88" s="125"/>
      <c r="Y88" s="48">
        <f>+'Ark1'!AA586</f>
        <v>8.4944608234325774</v>
      </c>
      <c r="Z88" s="48">
        <f>+'Ark1'!AB586</f>
        <v>2.8461611966799967</v>
      </c>
      <c r="AA88" s="65">
        <f>+'Ark1'!AC586</f>
        <v>-58.521644254193049</v>
      </c>
      <c r="AB88" s="65">
        <f t="shared" si="15"/>
        <v>496.72758620689655</v>
      </c>
      <c r="AC88" s="48">
        <f>+'Ark1'!T586</f>
        <v>16.198908719828395</v>
      </c>
      <c r="AD88" s="99">
        <f>+'Ark1'!V586</f>
        <v>89.63753394528014</v>
      </c>
      <c r="AE88" s="39"/>
      <c r="AF88" s="12"/>
      <c r="AG88" s="12"/>
      <c r="AH88" s="5"/>
      <c r="AN88"/>
    </row>
    <row r="89" spans="1:40" ht="15.6">
      <c r="A89" s="39"/>
      <c r="B89" s="46">
        <f>+'Ark1'!C587</f>
        <v>2015</v>
      </c>
      <c r="C89" s="46">
        <f>+'Ark1'!G587</f>
        <v>3</v>
      </c>
      <c r="D89" s="47" t="s">
        <v>517</v>
      </c>
      <c r="E89" s="47">
        <v>1</v>
      </c>
      <c r="F89" s="47" t="s">
        <v>48</v>
      </c>
      <c r="G89" s="46">
        <f>+'Ark1'!Q587</f>
        <v>321</v>
      </c>
      <c r="H89" s="46"/>
      <c r="I89" s="331">
        <f>+'Ark1'!R587</f>
        <v>184020</v>
      </c>
      <c r="J89" s="331"/>
      <c r="K89" s="331">
        <f>+'Ark1'!S587</f>
        <v>183632</v>
      </c>
      <c r="L89" s="99">
        <f>+'Ark1'!AD587</f>
        <v>80.463841118675646</v>
      </c>
      <c r="M89" s="99"/>
      <c r="N89" s="99">
        <f>+'Ark1'!AE587</f>
        <v>80.012297754795185</v>
      </c>
      <c r="O89" s="48">
        <f>+'Ark1'!U587</f>
        <v>60.41899015422149</v>
      </c>
      <c r="P89" s="46"/>
      <c r="Q89" s="48">
        <f>+'Ark1'!W587</f>
        <v>79.397564694607809</v>
      </c>
      <c r="R89" s="46"/>
      <c r="S89" s="99">
        <f>+'Ark1'!X587</f>
        <v>7.1242256276491691</v>
      </c>
      <c r="T89" s="99"/>
      <c r="U89" s="99">
        <f>+'Ark1'!Y587</f>
        <v>14.248451255298338</v>
      </c>
      <c r="V89" s="125"/>
      <c r="W89" s="65">
        <f>+'Ark1'!Z587</f>
        <v>0</v>
      </c>
      <c r="X89" s="125"/>
      <c r="Y89" s="48">
        <f>+'Ark1'!AA587</f>
        <v>8.9457628653268788</v>
      </c>
      <c r="Z89" s="48">
        <f>+'Ark1'!AB587</f>
        <v>2.8121195855089818</v>
      </c>
      <c r="AA89" s="65">
        <f>+'Ark1'!AC587</f>
        <v>-51.518043967157425</v>
      </c>
      <c r="AB89" s="65">
        <f t="shared" si="15"/>
        <v>573.27102803738319</v>
      </c>
      <c r="AC89" s="48">
        <f>+'Ark1'!T587</f>
        <v>15.764427779589179</v>
      </c>
      <c r="AD89" s="99">
        <f>+'Ark1'!V587</f>
        <v>86.021196852228996</v>
      </c>
      <c r="AE89" s="39"/>
      <c r="AF89" s="12"/>
      <c r="AG89" s="5"/>
      <c r="AH89" s="5"/>
      <c r="AN89"/>
    </row>
    <row r="90" spans="1:40" ht="15.6">
      <c r="A90" s="39"/>
      <c r="B90" s="46">
        <f>+'Ark1'!C588</f>
        <v>2015</v>
      </c>
      <c r="C90" s="46">
        <f>+'Ark1'!G588</f>
        <v>3</v>
      </c>
      <c r="D90" s="47" t="s">
        <v>517</v>
      </c>
      <c r="E90" s="47">
        <v>2</v>
      </c>
      <c r="F90" s="47" t="s">
        <v>7</v>
      </c>
      <c r="G90" s="46">
        <f>+'Ark1'!Q588</f>
        <v>71</v>
      </c>
      <c r="H90" s="46"/>
      <c r="I90" s="331">
        <f>+'Ark1'!R588</f>
        <v>44679</v>
      </c>
      <c r="J90" s="331"/>
      <c r="K90" s="331">
        <f>+'Ark1'!S588</f>
        <v>44622</v>
      </c>
      <c r="L90" s="99">
        <f>+'Ark1'!AD588</f>
        <v>19.536158881324354</v>
      </c>
      <c r="M90" s="99"/>
      <c r="N90" s="99">
        <f>+'Ark1'!AE588</f>
        <v>19.987702245204805</v>
      </c>
      <c r="O90" s="48">
        <f>+'Ark1'!U588</f>
        <v>61.763278203576718</v>
      </c>
      <c r="P90" s="46"/>
      <c r="Q90" s="48">
        <f>+'Ark1'!W588</f>
        <v>81.600537851284173</v>
      </c>
      <c r="R90" s="46"/>
      <c r="S90" s="99">
        <f>+'Ark1'!X588</f>
        <v>11.660959287360953</v>
      </c>
      <c r="T90" s="99"/>
      <c r="U90" s="99">
        <f>+'Ark1'!Y588</f>
        <v>23.321918574721906</v>
      </c>
      <c r="V90" s="125"/>
      <c r="W90" s="65">
        <f>+'Ark1'!Z588</f>
        <v>0</v>
      </c>
      <c r="X90" s="125"/>
      <c r="Y90" s="48">
        <f>+'Ark1'!AA588</f>
        <v>9.3890771884988578</v>
      </c>
      <c r="Z90" s="48">
        <f>+'Ark1'!AB588</f>
        <v>3.0471711211125703</v>
      </c>
      <c r="AA90" s="65">
        <f>+'Ark1'!AC588</f>
        <v>-39.782642262764256</v>
      </c>
      <c r="AB90" s="65">
        <f t="shared" si="15"/>
        <v>629.28169014084506</v>
      </c>
      <c r="AC90" s="48">
        <f>+'Ark1'!T588</f>
        <v>16.2328386937935</v>
      </c>
      <c r="AD90" s="99">
        <f>+'Ark1'!V588</f>
        <v>88.407950001391697</v>
      </c>
      <c r="AE90" s="39"/>
      <c r="AF90" s="12"/>
      <c r="AG90" s="5"/>
      <c r="AH90" s="5"/>
      <c r="AN90"/>
    </row>
    <row r="91" spans="1:40" ht="15.6">
      <c r="A91" s="39"/>
      <c r="B91" s="46">
        <f>+'Ark1'!C589</f>
        <v>2015</v>
      </c>
      <c r="C91" s="46">
        <f>+'Ark1'!G589</f>
        <v>4</v>
      </c>
      <c r="D91" s="47" t="s">
        <v>64</v>
      </c>
      <c r="E91" s="47">
        <v>1</v>
      </c>
      <c r="F91" s="47" t="s">
        <v>48</v>
      </c>
      <c r="G91" s="46">
        <f>+'Ark1'!Q589</f>
        <v>131</v>
      </c>
      <c r="H91" s="46"/>
      <c r="I91" s="331">
        <f>+'Ark1'!R589</f>
        <v>71474</v>
      </c>
      <c r="J91" s="331"/>
      <c r="K91" s="331">
        <f>+'Ark1'!S589</f>
        <v>71352</v>
      </c>
      <c r="L91" s="99">
        <f>+'Ark1'!AD589</f>
        <v>90.785997357992059</v>
      </c>
      <c r="M91" s="99"/>
      <c r="N91" s="99">
        <f>+'Ark1'!AE589</f>
        <v>90.801657388916382</v>
      </c>
      <c r="O91" s="48">
        <f>+'Ark1'!U589</f>
        <v>60.297538961767025</v>
      </c>
      <c r="P91" s="46"/>
      <c r="Q91" s="48">
        <f>+'Ark1'!W589</f>
        <v>78.461678719587397</v>
      </c>
      <c r="R91" s="46"/>
      <c r="S91" s="99">
        <f>+'Ark1'!X589</f>
        <v>6.7101323558216972</v>
      </c>
      <c r="T91" s="99"/>
      <c r="U91" s="99">
        <f>+'Ark1'!Y589</f>
        <v>13.420264711643396</v>
      </c>
      <c r="V91" s="125"/>
      <c r="W91" s="65">
        <f>+'Ark1'!Z589</f>
        <v>0</v>
      </c>
      <c r="X91" s="125"/>
      <c r="Y91" s="48">
        <f>+'Ark1'!AA589</f>
        <v>9.7098763501242686</v>
      </c>
      <c r="Z91" s="48">
        <f>+'Ark1'!AB589</f>
        <v>2.7832559588554608</v>
      </c>
      <c r="AA91" s="65">
        <f>+'Ark1'!AC589</f>
        <v>-46.859828612793763</v>
      </c>
      <c r="AB91" s="65">
        <f t="shared" si="15"/>
        <v>545.60305343511448</v>
      </c>
      <c r="AC91" s="48">
        <f>+'Ark1'!T589</f>
        <v>15.727271455354396</v>
      </c>
      <c r="AD91" s="99">
        <f>+'Ark1'!V589</f>
        <v>85.007235882541934</v>
      </c>
      <c r="AE91" s="39"/>
      <c r="AF91" s="12"/>
      <c r="AG91" s="5"/>
      <c r="AH91" s="5"/>
      <c r="AN91"/>
    </row>
    <row r="92" spans="1:40" ht="15.6">
      <c r="A92" s="39"/>
      <c r="B92" s="46">
        <f>+'Ark1'!C590</f>
        <v>2015</v>
      </c>
      <c r="C92" s="46">
        <f>+'Ark1'!G590</f>
        <v>4</v>
      </c>
      <c r="D92" s="47" t="s">
        <v>64</v>
      </c>
      <c r="E92" s="47">
        <v>2</v>
      </c>
      <c r="F92" s="47" t="s">
        <v>7</v>
      </c>
      <c r="G92" s="46">
        <f>+'Ark1'!Q590</f>
        <v>26</v>
      </c>
      <c r="H92" s="46"/>
      <c r="I92" s="331">
        <f>+'Ark1'!R590</f>
        <v>7254</v>
      </c>
      <c r="J92" s="331"/>
      <c r="K92" s="331">
        <f>+'Ark1'!S590</f>
        <v>7225</v>
      </c>
      <c r="L92" s="99">
        <f>+'Ark1'!AD590</f>
        <v>9.2140026420079231</v>
      </c>
      <c r="M92" s="99"/>
      <c r="N92" s="99">
        <f>+'Ark1'!AE590</f>
        <v>9.1983426110836159</v>
      </c>
      <c r="O92" s="48">
        <f>+'Ark1'!U590</f>
        <v>62.012871972318351</v>
      </c>
      <c r="P92" s="46"/>
      <c r="Q92" s="48">
        <f>+'Ark1'!W590</f>
        <v>78.5672249134944</v>
      </c>
      <c r="R92" s="46"/>
      <c r="S92" s="99">
        <f>+'Ark1'!X590</f>
        <v>0</v>
      </c>
      <c r="T92" s="99"/>
      <c r="U92" s="99">
        <f>+'Ark1'!Y590</f>
        <v>0</v>
      </c>
      <c r="V92" s="125"/>
      <c r="W92" s="65">
        <f>+'Ark1'!Z590</f>
        <v>0</v>
      </c>
      <c r="X92" s="125"/>
      <c r="Y92" s="48">
        <f>+'Ark1'!AA590</f>
        <v>8.5493030441764351</v>
      </c>
      <c r="Z92" s="48">
        <f>+'Ark1'!AB590</f>
        <v>2.9497710404744408</v>
      </c>
      <c r="AA92" s="65">
        <f>+'Ark1'!AC590</f>
        <v>-66.439507793981761</v>
      </c>
      <c r="AB92" s="65">
        <f t="shared" si="15"/>
        <v>279</v>
      </c>
      <c r="AC92" s="48">
        <f>+'Ark1'!T590</f>
        <v>16.303418803418804</v>
      </c>
      <c r="AD92" s="99">
        <f>+'Ark1'!V590</f>
        <v>85.12158712187987</v>
      </c>
      <c r="AE92" s="39"/>
      <c r="AF92" s="12"/>
      <c r="AG92" s="5"/>
      <c r="AH92" s="5"/>
      <c r="AN92"/>
    </row>
    <row r="93" spans="1:40" ht="15.6">
      <c r="A93" s="39"/>
      <c r="B93">
        <f>+'Ark1'!C591</f>
        <v>2014</v>
      </c>
      <c r="C93">
        <f>+'Ark1'!G591</f>
        <v>1</v>
      </c>
      <c r="D93" s="3" t="s">
        <v>372</v>
      </c>
      <c r="E93" s="3">
        <v>1</v>
      </c>
      <c r="F93" s="3" t="s">
        <v>48</v>
      </c>
      <c r="G93">
        <f>+'Ark1'!Q591</f>
        <v>649</v>
      </c>
      <c r="I93" s="297">
        <f>+'Ark1'!R591</f>
        <v>350529</v>
      </c>
      <c r="K93" s="297">
        <f>+'Ark1'!S591</f>
        <v>350519</v>
      </c>
      <c r="L93" s="100">
        <f>+'Ark1'!AD591</f>
        <v>64.876374922959883</v>
      </c>
      <c r="M93" s="100"/>
      <c r="N93" s="100">
        <f>+'Ark1'!AE591</f>
        <v>64.247532400204804</v>
      </c>
      <c r="O93" s="1">
        <f>+'Ark1'!U591</f>
        <v>60.368516399966893</v>
      </c>
      <c r="Q93" s="1">
        <f>+'Ark1'!W591</f>
        <v>78.046380367397461</v>
      </c>
      <c r="S93" s="100">
        <f>+'Ark1'!X591</f>
        <v>0</v>
      </c>
      <c r="T93" s="100"/>
      <c r="U93" s="100">
        <f>+'Ark1'!Y591</f>
        <v>0</v>
      </c>
      <c r="V93" s="125"/>
      <c r="W93" s="10">
        <f>+'Ark1'!Z591</f>
        <v>0</v>
      </c>
      <c r="X93" s="125"/>
      <c r="Y93" s="1">
        <f>+'Ark1'!AA591</f>
        <v>8.6746744849350268</v>
      </c>
      <c r="Z93" s="1">
        <f>+'Ark1'!AB591</f>
        <v>2.7729927900505862</v>
      </c>
      <c r="AA93" s="10">
        <f>+'Ark1'!AC591</f>
        <v>-31.725824400861207</v>
      </c>
      <c r="AB93" s="10">
        <f>+I93/G93</f>
        <v>540.10631741140219</v>
      </c>
      <c r="AC93" s="1">
        <f>+'Ark1'!T591</f>
        <v>15.794724544902133</v>
      </c>
      <c r="AD93" s="100">
        <f>+'Ark1'!V591</f>
        <v>84.557291839002716</v>
      </c>
      <c r="AE93" s="39"/>
      <c r="AF93" s="12"/>
      <c r="AG93" s="5"/>
      <c r="AH93" s="5"/>
      <c r="AN93"/>
    </row>
    <row r="94" spans="1:40" ht="15.6">
      <c r="A94" s="39"/>
      <c r="B94">
        <f>+'Ark1'!C592</f>
        <v>2014</v>
      </c>
      <c r="C94">
        <f>+'Ark1'!G592</f>
        <v>1</v>
      </c>
      <c r="D94" s="3" t="s">
        <v>372</v>
      </c>
      <c r="E94" s="3">
        <v>2</v>
      </c>
      <c r="F94" s="3" t="s">
        <v>7</v>
      </c>
      <c r="G94">
        <f>+'Ark1'!Q592</f>
        <v>293</v>
      </c>
      <c r="I94" s="297">
        <f>+'Ark1'!R592</f>
        <v>189774</v>
      </c>
      <c r="K94" s="297">
        <f>+'Ark1'!S592</f>
        <v>189773</v>
      </c>
      <c r="L94" s="100">
        <f>+'Ark1'!AD592</f>
        <v>35.123625077040117</v>
      </c>
      <c r="M94" s="100"/>
      <c r="N94" s="100">
        <f>+'Ark1'!AE592</f>
        <v>35.752467599795189</v>
      </c>
      <c r="O94" s="1">
        <f>+'Ark1'!U592</f>
        <v>61.849483330083842</v>
      </c>
      <c r="Q94" s="1">
        <f>+'Ark1'!W592</f>
        <v>80.217542010717381</v>
      </c>
      <c r="S94" s="100">
        <f>+'Ark1'!X592</f>
        <v>0</v>
      </c>
      <c r="T94" s="100"/>
      <c r="U94" s="100">
        <f>+'Ark1'!Y592</f>
        <v>0</v>
      </c>
      <c r="V94" s="125"/>
      <c r="W94" s="10">
        <f>+'Ark1'!Z592</f>
        <v>0</v>
      </c>
      <c r="X94" s="125"/>
      <c r="Y94" s="1">
        <f>+'Ark1'!AA592</f>
        <v>8.8262260060658377</v>
      </c>
      <c r="Z94" s="1">
        <f>+'Ark1'!AB592</f>
        <v>2.831382811909029</v>
      </c>
      <c r="AA94" s="10">
        <f>+'Ark1'!AC592</f>
        <v>-31.577392756332959</v>
      </c>
      <c r="AB94" s="10">
        <f t="shared" ref="AB94:AB100" si="16">+I94/G94</f>
        <v>647.69283276450517</v>
      </c>
      <c r="AC94" s="1">
        <f>+'Ark1'!T592</f>
        <v>16.349852983021915</v>
      </c>
      <c r="AD94" s="100">
        <f>+'Ark1'!V592</f>
        <v>86.909579643250638</v>
      </c>
      <c r="AE94" s="39"/>
      <c r="AF94" s="12"/>
      <c r="AG94" s="5"/>
      <c r="AH94" s="5"/>
      <c r="AN94"/>
    </row>
    <row r="95" spans="1:40" ht="15.6">
      <c r="A95" s="39"/>
      <c r="B95">
        <f>+'Ark1'!C593</f>
        <v>2014</v>
      </c>
      <c r="C95">
        <f>+'Ark1'!G593</f>
        <v>2</v>
      </c>
      <c r="D95" s="3" t="s">
        <v>63</v>
      </c>
      <c r="E95" s="3">
        <v>1</v>
      </c>
      <c r="F95" s="3" t="s">
        <v>48</v>
      </c>
      <c r="G95">
        <f>+'Ark1'!Q593</f>
        <v>526</v>
      </c>
      <c r="I95" s="297">
        <f>+'Ark1'!R593</f>
        <v>293466</v>
      </c>
      <c r="K95" s="297">
        <f>+'Ark1'!S593</f>
        <v>293444</v>
      </c>
      <c r="L95" s="100">
        <f>+'Ark1'!AD593</f>
        <v>68.225852573237958</v>
      </c>
      <c r="M95" s="100"/>
      <c r="N95" s="100">
        <f>+'Ark1'!AE593</f>
        <v>67.919229911551241</v>
      </c>
      <c r="O95" s="1">
        <f>+'Ark1'!U593</f>
        <v>60.788743337740733</v>
      </c>
      <c r="Q95" s="1">
        <f>+'Ark1'!W593</f>
        <v>79.074496326384448</v>
      </c>
      <c r="S95" s="100">
        <f>+'Ark1'!X593</f>
        <v>0</v>
      </c>
      <c r="T95" s="100"/>
      <c r="U95" s="100">
        <f>+'Ark1'!Y593</f>
        <v>0</v>
      </c>
      <c r="V95" s="125"/>
      <c r="W95" s="10">
        <f>+'Ark1'!Z593</f>
        <v>0</v>
      </c>
      <c r="X95" s="125"/>
      <c r="Y95" s="1">
        <f>+'Ark1'!AA593</f>
        <v>9.354471642857968</v>
      </c>
      <c r="Z95" s="1">
        <f>+'Ark1'!AB593</f>
        <v>2.7141595466228434</v>
      </c>
      <c r="AA95" s="10">
        <f>+'Ark1'!AC593</f>
        <v>-32.014879541887552</v>
      </c>
      <c r="AB95" s="10">
        <f t="shared" si="16"/>
        <v>557.92015209125475</v>
      </c>
      <c r="AC95" s="1">
        <f>+'Ark1'!T593</f>
        <v>15.964363844533947</v>
      </c>
      <c r="AD95" s="100">
        <f>+'Ark1'!V593</f>
        <v>85.671176951665103</v>
      </c>
      <c r="AE95" s="39"/>
      <c r="AF95" s="12"/>
      <c r="AG95" s="5"/>
      <c r="AH95" s="5"/>
      <c r="AN95"/>
    </row>
    <row r="96" spans="1:40" ht="15.6">
      <c r="A96" s="39"/>
      <c r="B96">
        <f>+'Ark1'!C594</f>
        <v>2014</v>
      </c>
      <c r="C96">
        <f>+'Ark1'!G594</f>
        <v>2</v>
      </c>
      <c r="D96" s="3" t="s">
        <v>63</v>
      </c>
      <c r="E96" s="3">
        <v>2</v>
      </c>
      <c r="F96" s="3" t="s">
        <v>7</v>
      </c>
      <c r="G96">
        <f>+'Ark1'!Q594</f>
        <v>274</v>
      </c>
      <c r="I96" s="297">
        <f>+'Ark1'!R594</f>
        <v>136673</v>
      </c>
      <c r="K96" s="297">
        <f>+'Ark1'!S594</f>
        <v>136667</v>
      </c>
      <c r="L96" s="100">
        <f>+'Ark1'!AD594</f>
        <v>31.774147426762049</v>
      </c>
      <c r="M96" s="100"/>
      <c r="N96" s="100">
        <f>+'Ark1'!AE594</f>
        <v>32.080770088448745</v>
      </c>
      <c r="O96" s="1">
        <f>+'Ark1'!U594</f>
        <v>61.51572801041948</v>
      </c>
      <c r="Q96" s="1">
        <f>+'Ark1'!W594</f>
        <v>80.1944075746149</v>
      </c>
      <c r="S96" s="100">
        <f>+'Ark1'!X594</f>
        <v>0</v>
      </c>
      <c r="T96" s="100"/>
      <c r="U96" s="100">
        <f>+'Ark1'!Y594</f>
        <v>0</v>
      </c>
      <c r="V96" s="125"/>
      <c r="W96" s="10">
        <f>+'Ark1'!Z594</f>
        <v>0</v>
      </c>
      <c r="X96" s="125"/>
      <c r="Y96" s="1">
        <f>+'Ark1'!AA594</f>
        <v>8.6840568374960299</v>
      </c>
      <c r="Z96" s="1">
        <f>+'Ark1'!AB594</f>
        <v>2.7274947804367895</v>
      </c>
      <c r="AA96" s="10">
        <f>+'Ark1'!AC594</f>
        <v>-32.79037946316879</v>
      </c>
      <c r="AB96" s="10">
        <f t="shared" si="16"/>
        <v>498.80656934306569</v>
      </c>
      <c r="AC96" s="1">
        <f>+'Ark1'!T594</f>
        <v>16.2660510854375</v>
      </c>
      <c r="AD96" s="100">
        <f>+'Ark1'!V594</f>
        <v>86.884515248771294</v>
      </c>
      <c r="AE96" s="39"/>
      <c r="AF96" s="12"/>
      <c r="AG96" s="5"/>
      <c r="AH96" s="5"/>
      <c r="AN96"/>
    </row>
    <row r="97" spans="1:40" ht="15.6">
      <c r="A97" s="39"/>
      <c r="B97">
        <f>+'Ark1'!C595</f>
        <v>2014</v>
      </c>
      <c r="C97">
        <f>+'Ark1'!G595</f>
        <v>3</v>
      </c>
      <c r="D97" s="3" t="s">
        <v>517</v>
      </c>
      <c r="E97" s="3">
        <v>1</v>
      </c>
      <c r="F97" s="3" t="s">
        <v>48</v>
      </c>
      <c r="G97">
        <f>+'Ark1'!Q595</f>
        <v>324</v>
      </c>
      <c r="I97" s="297">
        <f>+'Ark1'!R595</f>
        <v>192234</v>
      </c>
      <c r="K97" s="297">
        <f>+'Ark1'!S595</f>
        <v>192217</v>
      </c>
      <c r="L97" s="100">
        <f>+'Ark1'!AD595</f>
        <v>81.58195159421642</v>
      </c>
      <c r="M97" s="100"/>
      <c r="N97" s="100">
        <f>+'Ark1'!AE595</f>
        <v>81.099161746909246</v>
      </c>
      <c r="O97" s="1">
        <f>+'Ark1'!U595</f>
        <v>60.88143088280431</v>
      </c>
      <c r="Q97" s="1">
        <f>+'Ark1'!W595</f>
        <v>75.528625459767738</v>
      </c>
      <c r="S97" s="100">
        <f>+'Ark1'!X595</f>
        <v>0</v>
      </c>
      <c r="T97" s="100"/>
      <c r="U97" s="100">
        <f>+'Ark1'!Y595</f>
        <v>0</v>
      </c>
      <c r="V97" s="125"/>
      <c r="W97" s="10">
        <f>+'Ark1'!Z595</f>
        <v>0</v>
      </c>
      <c r="X97" s="125"/>
      <c r="Y97" s="1">
        <f>+'Ark1'!AA595</f>
        <v>8.9818993021907207</v>
      </c>
      <c r="Z97" s="1">
        <f>+'Ark1'!AB595</f>
        <v>2.8809743978135942</v>
      </c>
      <c r="AA97" s="10">
        <f>+'Ark1'!AC595</f>
        <v>-39.492218925866403</v>
      </c>
      <c r="AB97" s="10">
        <f t="shared" si="16"/>
        <v>593.31481481481478</v>
      </c>
      <c r="AC97" s="1">
        <f>+'Ark1'!T595</f>
        <v>15.960704141827147</v>
      </c>
      <c r="AD97" s="100">
        <f>+'Ark1'!V595</f>
        <v>81.829496706139764</v>
      </c>
      <c r="AE97" s="39"/>
      <c r="AF97" s="5"/>
      <c r="AG97" s="5"/>
      <c r="AH97" s="5"/>
      <c r="AN97"/>
    </row>
    <row r="98" spans="1:40" ht="15.6">
      <c r="A98" s="39"/>
      <c r="B98">
        <f>+'Ark1'!C596</f>
        <v>2014</v>
      </c>
      <c r="C98">
        <f>+'Ark1'!G596</f>
        <v>3</v>
      </c>
      <c r="D98" s="3" t="s">
        <v>517</v>
      </c>
      <c r="E98" s="3">
        <v>2</v>
      </c>
      <c r="F98" s="3" t="s">
        <v>7</v>
      </c>
      <c r="G98">
        <f>+'Ark1'!Q596</f>
        <v>66</v>
      </c>
      <c r="I98" s="297">
        <f>+'Ark1'!R596</f>
        <v>43399</v>
      </c>
      <c r="K98" s="297">
        <f>+'Ark1'!S596</f>
        <v>43394</v>
      </c>
      <c r="L98" s="100">
        <f>+'Ark1'!AD596</f>
        <v>18.418048405783569</v>
      </c>
      <c r="M98" s="100"/>
      <c r="N98" s="100">
        <f>+'Ark1'!AE596</f>
        <v>18.900838253090775</v>
      </c>
      <c r="O98" s="1">
        <f>+'Ark1'!U596</f>
        <v>61.851776743328557</v>
      </c>
      <c r="Q98" s="1">
        <f>+'Ark1'!W596</f>
        <v>77.975754712632479</v>
      </c>
      <c r="S98" s="100">
        <f>+'Ark1'!X596</f>
        <v>0</v>
      </c>
      <c r="T98" s="100"/>
      <c r="U98" s="100">
        <f>+'Ark1'!Y596</f>
        <v>0</v>
      </c>
      <c r="V98" s="125"/>
      <c r="W98" s="10">
        <f>+'Ark1'!Z596</f>
        <v>0</v>
      </c>
      <c r="X98" s="125"/>
      <c r="Y98" s="1">
        <f>+'Ark1'!AA596</f>
        <v>9.4241968994471055</v>
      </c>
      <c r="Z98" s="1">
        <f>+'Ark1'!AB596</f>
        <v>3.0815102013177817</v>
      </c>
      <c r="AA98" s="10">
        <f>+'Ark1'!AC596</f>
        <v>-36.559751358977451</v>
      </c>
      <c r="AB98" s="10">
        <f t="shared" si="16"/>
        <v>657.56060606060601</v>
      </c>
      <c r="AC98" s="1">
        <f>+'Ark1'!T596</f>
        <v>16.251641742897302</v>
      </c>
      <c r="AD98" s="100">
        <f>+'Ark1'!V596</f>
        <v>84.480774336547611</v>
      </c>
      <c r="AE98" s="39"/>
      <c r="AN98"/>
    </row>
    <row r="99" spans="1:40" ht="15.6">
      <c r="A99" s="39"/>
      <c r="B99">
        <f>+'Ark1'!C597</f>
        <v>2014</v>
      </c>
      <c r="C99">
        <f>+'Ark1'!G597</f>
        <v>4</v>
      </c>
      <c r="D99" s="3" t="s">
        <v>64</v>
      </c>
      <c r="E99" s="3">
        <v>1</v>
      </c>
      <c r="F99" s="3" t="s">
        <v>48</v>
      </c>
      <c r="G99">
        <f>+'Ark1'!Q597</f>
        <v>130</v>
      </c>
      <c r="I99" s="297">
        <f>+'Ark1'!R597</f>
        <v>69361</v>
      </c>
      <c r="K99" s="297">
        <f>+'Ark1'!S597</f>
        <v>69357</v>
      </c>
      <c r="L99" s="100">
        <f>+'Ark1'!AD597</f>
        <v>84.784070212323812</v>
      </c>
      <c r="M99" s="100"/>
      <c r="N99" s="100">
        <f>+'Ark1'!AE597</f>
        <v>84.644841791986252</v>
      </c>
      <c r="O99" s="1">
        <f>+'Ark1'!U597</f>
        <v>60.540262698790322</v>
      </c>
      <c r="Q99" s="1">
        <f>+'Ark1'!W597</f>
        <v>75.213505486108005</v>
      </c>
      <c r="S99" s="100">
        <f>+'Ark1'!X597</f>
        <v>0</v>
      </c>
      <c r="T99" s="100"/>
      <c r="U99" s="100">
        <f>+'Ark1'!Y597</f>
        <v>0</v>
      </c>
      <c r="V99" s="125"/>
      <c r="W99" s="10">
        <f>+'Ark1'!Z597</f>
        <v>0</v>
      </c>
      <c r="X99" s="125"/>
      <c r="Y99" s="1">
        <f>+'Ark1'!AA597</f>
        <v>9.5075639625451327</v>
      </c>
      <c r="Z99" s="1">
        <f>+'Ark1'!AB597</f>
        <v>2.7089119629220182</v>
      </c>
      <c r="AA99" s="10">
        <f>+'Ark1'!AC597</f>
        <v>-39.990347895412874</v>
      </c>
      <c r="AB99" s="10">
        <f t="shared" si="16"/>
        <v>533.54615384615386</v>
      </c>
      <c r="AC99" s="1">
        <f>+'Ark1'!T597</f>
        <v>15.858147950577411</v>
      </c>
      <c r="AD99" s="100">
        <f>+'Ark1'!V597</f>
        <v>81.48808828397226</v>
      </c>
      <c r="AE99" s="39"/>
      <c r="AF99" s="5"/>
      <c r="AH99" s="5"/>
      <c r="AN99"/>
    </row>
    <row r="100" spans="1:40" ht="15.6">
      <c r="A100" s="39"/>
      <c r="B100">
        <f>+'Ark1'!C598</f>
        <v>2014</v>
      </c>
      <c r="C100">
        <f>+'Ark1'!G598</f>
        <v>4</v>
      </c>
      <c r="D100" s="3" t="s">
        <v>64</v>
      </c>
      <c r="E100" s="3">
        <v>2</v>
      </c>
      <c r="F100" s="3" t="s">
        <v>7</v>
      </c>
      <c r="G100">
        <f>+'Ark1'!Q598</f>
        <v>34</v>
      </c>
      <c r="I100" s="297">
        <f>+'Ark1'!R598</f>
        <v>12448</v>
      </c>
      <c r="K100" s="297">
        <f>+'Ark1'!S598</f>
        <v>12444</v>
      </c>
      <c r="L100" s="100">
        <f>+'Ark1'!AD598</f>
        <v>15.215929787676172</v>
      </c>
      <c r="M100" s="100"/>
      <c r="N100" s="100">
        <f>+'Ark1'!AE598</f>
        <v>15.355158208013732</v>
      </c>
      <c r="O100" s="1">
        <f>+'Ark1'!U598</f>
        <v>61.473400835744144</v>
      </c>
      <c r="Q100" s="1">
        <f>+'Ark1'!W598</f>
        <v>76.055850208935553</v>
      </c>
      <c r="S100" s="100">
        <f>+'Ark1'!X598</f>
        <v>0</v>
      </c>
      <c r="T100" s="100"/>
      <c r="U100" s="100">
        <f>+'Ark1'!Y598</f>
        <v>0</v>
      </c>
      <c r="V100" s="125"/>
      <c r="W100" s="10">
        <f>+'Ark1'!Z598</f>
        <v>0</v>
      </c>
      <c r="X100" s="125"/>
      <c r="Y100" s="1">
        <f>+'Ark1'!AA598</f>
        <v>9.2852610698945313</v>
      </c>
      <c r="Z100" s="1">
        <f>+'Ark1'!AB598</f>
        <v>2.544875219101312</v>
      </c>
      <c r="AA100" s="10">
        <f>+'Ark1'!AC598</f>
        <v>-40.692321190652486</v>
      </c>
      <c r="AB100" s="10">
        <f t="shared" si="16"/>
        <v>366.11764705882354</v>
      </c>
      <c r="AC100" s="1">
        <f>+'Ark1'!T598</f>
        <v>16.147332904884315</v>
      </c>
      <c r="AD100" s="100">
        <f>+'Ark1'!V598</f>
        <v>82.400704451718426</v>
      </c>
      <c r="AE100" s="39"/>
      <c r="AN100"/>
    </row>
    <row r="101" spans="1:40" ht="15.6">
      <c r="A101" s="39"/>
      <c r="B101" s="46">
        <f>+'Ark1'!C599</f>
        <v>2013</v>
      </c>
      <c r="C101" s="46">
        <f>+'Ark1'!G599</f>
        <v>1</v>
      </c>
      <c r="D101" s="47" t="s">
        <v>372</v>
      </c>
      <c r="E101" s="47">
        <v>1</v>
      </c>
      <c r="F101" s="47" t="s">
        <v>48</v>
      </c>
      <c r="G101" s="46">
        <f>+'Ark1'!Q599</f>
        <v>661</v>
      </c>
      <c r="H101" s="46"/>
      <c r="I101" s="331">
        <f>+'Ark1'!R599</f>
        <v>359077</v>
      </c>
      <c r="J101" s="331"/>
      <c r="K101" s="331">
        <f>+'Ark1'!S599</f>
        <v>359042</v>
      </c>
      <c r="L101" s="99">
        <f>+'Ark1'!AD599</f>
        <v>66.062541740181501</v>
      </c>
      <c r="M101" s="99"/>
      <c r="N101" s="99">
        <f>+'Ark1'!AE599</f>
        <v>65.351514500243923</v>
      </c>
      <c r="O101" s="48">
        <f>+'Ark1'!U599</f>
        <v>61.089599545457069</v>
      </c>
      <c r="P101" s="46"/>
      <c r="Q101" s="48">
        <f>+'Ark1'!W599</f>
        <v>76.261743194389723</v>
      </c>
      <c r="R101" s="46"/>
      <c r="S101" s="99">
        <f>+'Ark1'!X599</f>
        <v>0</v>
      </c>
      <c r="T101" s="99"/>
      <c r="U101" s="99">
        <f>+'Ark1'!Y599</f>
        <v>0</v>
      </c>
      <c r="V101" s="125"/>
      <c r="W101" s="65">
        <f>+'Ark1'!Z599</f>
        <v>0</v>
      </c>
      <c r="X101" s="125"/>
      <c r="Y101" s="48">
        <f>+'Ark1'!AA599</f>
        <v>8.221970852723036</v>
      </c>
      <c r="Z101" s="48">
        <f>+'Ark1'!AB599</f>
        <v>3.0289757802029498</v>
      </c>
      <c r="AA101" s="65">
        <f>+'Ark1'!AC599</f>
        <v>-35.0601698321762</v>
      </c>
      <c r="AB101" s="65">
        <f>+I101/G101</f>
        <v>543.23298033282902</v>
      </c>
      <c r="AC101" s="48">
        <f>+'Ark1'!T599</f>
        <v>16.07999119965913</v>
      </c>
      <c r="AD101" s="99">
        <f>+'Ark1'!V599</f>
        <v>82.623773775072564</v>
      </c>
      <c r="AE101" s="39"/>
      <c r="AN101"/>
    </row>
    <row r="102" spans="1:40" ht="15.6">
      <c r="A102" s="39"/>
      <c r="B102" s="46">
        <f>+'Ark1'!C600</f>
        <v>2013</v>
      </c>
      <c r="C102" s="46">
        <f>+'Ark1'!G600</f>
        <v>1</v>
      </c>
      <c r="D102" s="47" t="s">
        <v>372</v>
      </c>
      <c r="E102" s="47">
        <v>2</v>
      </c>
      <c r="F102" s="47" t="s">
        <v>7</v>
      </c>
      <c r="G102" s="46">
        <f>+'Ark1'!Q600</f>
        <v>295</v>
      </c>
      <c r="H102" s="46"/>
      <c r="I102" s="331">
        <f>+'Ark1'!R600</f>
        <v>184464</v>
      </c>
      <c r="J102" s="331"/>
      <c r="K102" s="331">
        <f>+'Ark1'!S600</f>
        <v>184463</v>
      </c>
      <c r="L102" s="99">
        <f>+'Ark1'!AD600</f>
        <v>33.937458259818484</v>
      </c>
      <c r="M102" s="99"/>
      <c r="N102" s="99">
        <f>+'Ark1'!AE600</f>
        <v>34.648485499756099</v>
      </c>
      <c r="O102" s="48">
        <f>+'Ark1'!U600</f>
        <v>62.04752714636539</v>
      </c>
      <c r="P102" s="46"/>
      <c r="Q102" s="48">
        <f>+'Ark1'!W600</f>
        <v>78.692902641721858</v>
      </c>
      <c r="R102" s="46"/>
      <c r="S102" s="99">
        <f>+'Ark1'!X600</f>
        <v>0</v>
      </c>
      <c r="T102" s="99"/>
      <c r="U102" s="99">
        <f>+'Ark1'!Y600</f>
        <v>0</v>
      </c>
      <c r="V102" s="125"/>
      <c r="W102" s="65">
        <f>+'Ark1'!Z600</f>
        <v>0</v>
      </c>
      <c r="X102" s="125"/>
      <c r="Y102" s="48">
        <f>+'Ark1'!AA600</f>
        <v>9.3746738436518733</v>
      </c>
      <c r="Z102" s="48">
        <f>+'Ark1'!AB600</f>
        <v>3.0624806572304695</v>
      </c>
      <c r="AA102" s="65">
        <f>+'Ark1'!AC600</f>
        <v>-36.702735988469776</v>
      </c>
      <c r="AB102" s="65">
        <f t="shared" ref="AB102:AB108" si="17">+I102/G102</f>
        <v>625.30169491525419</v>
      </c>
      <c r="AC102" s="48">
        <f>+'Ark1'!T600</f>
        <v>16.368348295602395</v>
      </c>
      <c r="AD102" s="99">
        <f>+'Ark1'!V600</f>
        <v>85.257749340980652</v>
      </c>
      <c r="AE102" s="39"/>
      <c r="AN102"/>
    </row>
    <row r="103" spans="1:40" ht="15.6">
      <c r="A103" s="39"/>
      <c r="B103" s="46">
        <f>+'Ark1'!C601</f>
        <v>2013</v>
      </c>
      <c r="C103" s="46">
        <f>+'Ark1'!G601</f>
        <v>2</v>
      </c>
      <c r="D103" s="47" t="s">
        <v>63</v>
      </c>
      <c r="E103" s="47">
        <v>1</v>
      </c>
      <c r="F103" s="47" t="s">
        <v>48</v>
      </c>
      <c r="G103" s="46">
        <f>+'Ark1'!Q601</f>
        <v>465</v>
      </c>
      <c r="H103" s="46"/>
      <c r="I103" s="331">
        <f>+'Ark1'!R601</f>
        <v>234211</v>
      </c>
      <c r="J103" s="331"/>
      <c r="K103" s="331">
        <f>+'Ark1'!S601</f>
        <v>234175</v>
      </c>
      <c r="L103" s="99">
        <f>+'Ark1'!AD601</f>
        <v>54.203338602212</v>
      </c>
      <c r="M103" s="99"/>
      <c r="N103" s="99">
        <f>+'Ark1'!AE601</f>
        <v>52.491377127653116</v>
      </c>
      <c r="O103" s="48">
        <f>+'Ark1'!U601</f>
        <v>61.523113056474855</v>
      </c>
      <c r="P103" s="46"/>
      <c r="Q103" s="48">
        <f>+'Ark1'!W601</f>
        <v>75.344082032666748</v>
      </c>
      <c r="R103" s="46"/>
      <c r="S103" s="99">
        <f>+'Ark1'!X601</f>
        <v>0</v>
      </c>
      <c r="T103" s="99"/>
      <c r="U103" s="99">
        <f>+'Ark1'!Y601</f>
        <v>0</v>
      </c>
      <c r="V103" s="125"/>
      <c r="W103" s="65">
        <f>+'Ark1'!Z601</f>
        <v>0</v>
      </c>
      <c r="X103" s="125"/>
      <c r="Y103" s="48">
        <f>+'Ark1'!AA601</f>
        <v>8.7083369464186546</v>
      </c>
      <c r="Z103" s="48">
        <f>+'Ark1'!AB601</f>
        <v>2.8278644108992195</v>
      </c>
      <c r="AA103" s="65">
        <f>+'Ark1'!AC601</f>
        <v>-43.825673909555086</v>
      </c>
      <c r="AB103" s="65">
        <f t="shared" si="17"/>
        <v>503.67956989247313</v>
      </c>
      <c r="AC103" s="48">
        <f>+'Ark1'!T601</f>
        <v>16.222611235168284</v>
      </c>
      <c r="AD103" s="99">
        <f>+'Ark1'!V601</f>
        <v>81.629557998557985</v>
      </c>
      <c r="AE103" s="39"/>
      <c r="AN103"/>
    </row>
    <row r="104" spans="1:40" ht="15.6">
      <c r="A104" s="39"/>
      <c r="B104" s="46">
        <f>+'Ark1'!C602</f>
        <v>2013</v>
      </c>
      <c r="C104" s="46">
        <f>+'Ark1'!G602</f>
        <v>2</v>
      </c>
      <c r="D104" s="47" t="s">
        <v>63</v>
      </c>
      <c r="E104" s="47">
        <v>2</v>
      </c>
      <c r="F104" s="47" t="s">
        <v>7</v>
      </c>
      <c r="G104" s="46">
        <f>+'Ark1'!Q602</f>
        <v>371</v>
      </c>
      <c r="H104" s="46"/>
      <c r="I104" s="331">
        <f>+'Ark1'!R602</f>
        <v>197886</v>
      </c>
      <c r="J104" s="331"/>
      <c r="K104" s="331">
        <f>+'Ark1'!S602</f>
        <v>197881</v>
      </c>
      <c r="L104" s="99">
        <f>+'Ark1'!AD602</f>
        <v>45.796661397788</v>
      </c>
      <c r="M104" s="99"/>
      <c r="N104" s="99">
        <f>+'Ark1'!AE602</f>
        <v>47.508622872346884</v>
      </c>
      <c r="O104" s="48">
        <f>+'Ark1'!U602</f>
        <v>61.321470985086997</v>
      </c>
      <c r="P104" s="46"/>
      <c r="Q104" s="48">
        <f>+'Ark1'!W602</f>
        <v>80.694191963857648</v>
      </c>
      <c r="R104" s="46"/>
      <c r="S104" s="99">
        <f>+'Ark1'!X602</f>
        <v>0</v>
      </c>
      <c r="T104" s="99"/>
      <c r="U104" s="99">
        <f>+'Ark1'!Y602</f>
        <v>0</v>
      </c>
      <c r="V104" s="125"/>
      <c r="W104" s="65">
        <f>+'Ark1'!Z602</f>
        <v>0</v>
      </c>
      <c r="X104" s="125"/>
      <c r="Y104" s="48">
        <f>+'Ark1'!AA602</f>
        <v>9.8643538588919188</v>
      </c>
      <c r="Z104" s="48">
        <f>+'Ark1'!AB602</f>
        <v>3.1833334650545075</v>
      </c>
      <c r="AA104" s="65">
        <f>+'Ark1'!AC602</f>
        <v>-44.879351142709133</v>
      </c>
      <c r="AB104" s="65">
        <f t="shared" si="17"/>
        <v>533.3854447439353</v>
      </c>
      <c r="AC104" s="48">
        <f>+'Ark1'!T602</f>
        <v>16.106561353506564</v>
      </c>
      <c r="AD104" s="99">
        <f>+'Ark1'!V602</f>
        <v>87.425993460301584</v>
      </c>
      <c r="AE104" s="39"/>
      <c r="AN104"/>
    </row>
    <row r="105" spans="1:40" ht="15.6">
      <c r="A105" s="39"/>
      <c r="B105" s="46">
        <f>+'Ark1'!C603</f>
        <v>2013</v>
      </c>
      <c r="C105" s="46">
        <f>+'Ark1'!G603</f>
        <v>3</v>
      </c>
      <c r="D105" s="47" t="s">
        <v>517</v>
      </c>
      <c r="E105" s="47">
        <v>1</v>
      </c>
      <c r="F105" s="47" t="s">
        <v>48</v>
      </c>
      <c r="G105" s="46">
        <f>+'Ark1'!Q603</f>
        <v>347</v>
      </c>
      <c r="H105" s="46"/>
      <c r="I105" s="331">
        <f>+'Ark1'!R603</f>
        <v>191823</v>
      </c>
      <c r="J105" s="331"/>
      <c r="K105" s="331">
        <f>+'Ark1'!S603</f>
        <v>191819</v>
      </c>
      <c r="L105" s="99">
        <f>+'Ark1'!AD603</f>
        <v>81.70434071480598</v>
      </c>
      <c r="M105" s="99"/>
      <c r="N105" s="99">
        <f>+'Ark1'!AE603</f>
        <v>81.339404850934386</v>
      </c>
      <c r="O105" s="48">
        <f>+'Ark1'!U603</f>
        <v>61.47335248333065</v>
      </c>
      <c r="P105" s="46"/>
      <c r="Q105" s="48">
        <f>+'Ark1'!W603</f>
        <v>73.850688930711229</v>
      </c>
      <c r="R105" s="46"/>
      <c r="S105" s="99">
        <f>+'Ark1'!X603</f>
        <v>0</v>
      </c>
      <c r="T105" s="99"/>
      <c r="U105" s="99">
        <f>+'Ark1'!Y603</f>
        <v>0</v>
      </c>
      <c r="V105" s="125"/>
      <c r="W105" s="65">
        <f>+'Ark1'!Z603</f>
        <v>0</v>
      </c>
      <c r="X105" s="125"/>
      <c r="Y105" s="48">
        <f>+'Ark1'!AA603</f>
        <v>8.6576062104700782</v>
      </c>
      <c r="Z105" s="48">
        <f>+'Ark1'!AB603</f>
        <v>3.0463274005714442</v>
      </c>
      <c r="AA105" s="65">
        <f>+'Ark1'!AC603</f>
        <v>-34.313351749832556</v>
      </c>
      <c r="AB105" s="65">
        <f t="shared" si="17"/>
        <v>552.80403458213254</v>
      </c>
      <c r="AC105" s="48">
        <f>+'Ark1'!T603</f>
        <v>16.197760435401388</v>
      </c>
      <c r="AD105" s="99">
        <f>+'Ark1'!V603</f>
        <v>80.011580639990484</v>
      </c>
      <c r="AE105" s="39"/>
      <c r="AN105"/>
    </row>
    <row r="106" spans="1:40" ht="15.6">
      <c r="A106" s="39"/>
      <c r="B106" s="46">
        <f>+'Ark1'!C604</f>
        <v>2013</v>
      </c>
      <c r="C106" s="46">
        <f>+'Ark1'!G604</f>
        <v>3</v>
      </c>
      <c r="D106" s="47" t="s">
        <v>517</v>
      </c>
      <c r="E106" s="47">
        <v>2</v>
      </c>
      <c r="F106" s="47" t="s">
        <v>7</v>
      </c>
      <c r="G106" s="46">
        <f>+'Ark1'!Q604</f>
        <v>68</v>
      </c>
      <c r="H106" s="46"/>
      <c r="I106" s="331">
        <f>+'Ark1'!R604</f>
        <v>42954</v>
      </c>
      <c r="J106" s="331"/>
      <c r="K106" s="331">
        <f>+'Ark1'!S604</f>
        <v>42953</v>
      </c>
      <c r="L106" s="99">
        <f>+'Ark1'!AD604</f>
        <v>18.295659285194031</v>
      </c>
      <c r="M106" s="99"/>
      <c r="N106" s="99">
        <f>+'Ark1'!AE604</f>
        <v>18.660595149065596</v>
      </c>
      <c r="O106" s="48">
        <f>+'Ark1'!U604</f>
        <v>62.200032593765272</v>
      </c>
      <c r="P106" s="46"/>
      <c r="Q106" s="48">
        <f>+'Ark1'!W604</f>
        <v>75.662063185342149</v>
      </c>
      <c r="R106" s="46"/>
      <c r="S106" s="99">
        <f>+'Ark1'!X604</f>
        <v>0</v>
      </c>
      <c r="T106" s="99"/>
      <c r="U106" s="99">
        <f>+'Ark1'!Y604</f>
        <v>0</v>
      </c>
      <c r="V106" s="125"/>
      <c r="W106" s="65">
        <f>+'Ark1'!Z604</f>
        <v>0</v>
      </c>
      <c r="X106" s="125"/>
      <c r="Y106" s="48">
        <f>+'Ark1'!AA604</f>
        <v>8.8879523234849049</v>
      </c>
      <c r="Z106" s="48">
        <f>+'Ark1'!AB604</f>
        <v>3.0676390785613994</v>
      </c>
      <c r="AA106" s="65">
        <f>+'Ark1'!AC604</f>
        <v>-32.494511870659181</v>
      </c>
      <c r="AB106" s="65">
        <f t="shared" si="17"/>
        <v>631.67647058823525</v>
      </c>
      <c r="AC106" s="48">
        <f>+'Ark1'!T604</f>
        <v>16.401243190389721</v>
      </c>
      <c r="AD106" s="99">
        <f>+'Ark1'!V604</f>
        <v>81.974066289644725</v>
      </c>
      <c r="AE106" s="39"/>
      <c r="AN106"/>
    </row>
    <row r="107" spans="1:40" ht="15.6">
      <c r="A107" s="39"/>
      <c r="B107" s="46">
        <f>+'Ark1'!C605</f>
        <v>2013</v>
      </c>
      <c r="C107" s="46">
        <f>+'Ark1'!G605</f>
        <v>4</v>
      </c>
      <c r="D107" s="47" t="s">
        <v>64</v>
      </c>
      <c r="E107" s="47">
        <v>1</v>
      </c>
      <c r="F107" s="47" t="s">
        <v>48</v>
      </c>
      <c r="G107" s="46">
        <f>+'Ark1'!Q605</f>
        <v>134</v>
      </c>
      <c r="H107" s="46"/>
      <c r="I107" s="331">
        <f>+'Ark1'!R605</f>
        <v>65823</v>
      </c>
      <c r="J107" s="331"/>
      <c r="K107" s="331">
        <f>+'Ark1'!S605</f>
        <v>65818</v>
      </c>
      <c r="L107" s="99">
        <f>+'Ark1'!AD605</f>
        <v>81.030874532204052</v>
      </c>
      <c r="M107" s="99"/>
      <c r="N107" s="99">
        <f>+'Ark1'!AE605</f>
        <v>80.522729429789734</v>
      </c>
      <c r="O107" s="48">
        <f>+'Ark1'!U605</f>
        <v>61.355191588927042</v>
      </c>
      <c r="P107" s="46"/>
      <c r="Q107" s="48">
        <f>+'Ark1'!W605</f>
        <v>73.829951077212186</v>
      </c>
      <c r="R107" s="46"/>
      <c r="S107" s="99">
        <f>+'Ark1'!X605</f>
        <v>0</v>
      </c>
      <c r="T107" s="99"/>
      <c r="U107" s="99">
        <f>+'Ark1'!Y605</f>
        <v>0</v>
      </c>
      <c r="V107" s="125"/>
      <c r="W107" s="65">
        <f>+'Ark1'!Z605</f>
        <v>0</v>
      </c>
      <c r="X107" s="125"/>
      <c r="Y107" s="48">
        <f>+'Ark1'!AA605</f>
        <v>9.3982113076087206</v>
      </c>
      <c r="Z107" s="48">
        <f>+'Ark1'!AB605</f>
        <v>2.8940500002423319</v>
      </c>
      <c r="AA107" s="65">
        <f>+'Ark1'!AC605</f>
        <v>-43.931174296898433</v>
      </c>
      <c r="AB107" s="65">
        <f t="shared" si="17"/>
        <v>491.21641791044777</v>
      </c>
      <c r="AC107" s="48">
        <f>+'Ark1'!T605</f>
        <v>16.176792306640539</v>
      </c>
      <c r="AD107" s="99">
        <f>+'Ark1'!V605</f>
        <v>79.989112759708263</v>
      </c>
      <c r="AE107" s="39"/>
      <c r="AN107"/>
    </row>
    <row r="108" spans="1:40" ht="15.6">
      <c r="A108" s="39"/>
      <c r="B108" s="46">
        <f>+'Ark1'!C606</f>
        <v>2013</v>
      </c>
      <c r="C108" s="46">
        <f>+'Ark1'!G606</f>
        <v>4</v>
      </c>
      <c r="D108" s="47" t="s">
        <v>64</v>
      </c>
      <c r="E108" s="47">
        <v>2</v>
      </c>
      <c r="F108" s="47" t="s">
        <v>7</v>
      </c>
      <c r="G108" s="46">
        <f>+'Ark1'!Q606</f>
        <v>32</v>
      </c>
      <c r="H108" s="46"/>
      <c r="I108" s="331">
        <f>+'Ark1'!R606</f>
        <v>15409</v>
      </c>
      <c r="J108" s="331"/>
      <c r="K108" s="331">
        <f>+'Ark1'!S606</f>
        <v>15406</v>
      </c>
      <c r="L108" s="99">
        <f>+'Ark1'!AD606</f>
        <v>18.969125467795944</v>
      </c>
      <c r="M108" s="99"/>
      <c r="N108" s="99">
        <f>+'Ark1'!AE606</f>
        <v>19.477270570210276</v>
      </c>
      <c r="O108" s="48">
        <f>+'Ark1'!U606</f>
        <v>61.68655069453461</v>
      </c>
      <c r="P108" s="46"/>
      <c r="Q108" s="48">
        <f>+'Ark1'!W606</f>
        <v>76.298721277424818</v>
      </c>
      <c r="R108" s="46"/>
      <c r="S108" s="99">
        <f>+'Ark1'!X606</f>
        <v>0</v>
      </c>
      <c r="T108" s="99"/>
      <c r="U108" s="99">
        <f>+'Ark1'!Y606</f>
        <v>0</v>
      </c>
      <c r="V108" s="125"/>
      <c r="W108" s="65">
        <f>+'Ark1'!Z606</f>
        <v>0</v>
      </c>
      <c r="X108" s="125"/>
      <c r="Y108" s="48">
        <f>+'Ark1'!AA606</f>
        <v>9.4382352834631078</v>
      </c>
      <c r="Z108" s="48">
        <f>+'Ark1'!AB606</f>
        <v>3.062138853741657</v>
      </c>
      <c r="AA108" s="65">
        <f>+'Ark1'!AC606</f>
        <v>-44.415300592900117</v>
      </c>
      <c r="AB108" s="65">
        <f t="shared" si="17"/>
        <v>481.53125</v>
      </c>
      <c r="AC108" s="48">
        <f>+'Ark1'!T606</f>
        <v>16.189889025893955</v>
      </c>
      <c r="AD108" s="99">
        <f>+'Ark1'!V606</f>
        <v>82.663836703601177</v>
      </c>
      <c r="AE108" s="39"/>
      <c r="AN108"/>
    </row>
    <row r="109" spans="1:40" ht="15.6">
      <c r="A109" s="39"/>
      <c r="B109">
        <f>+'Ark1'!C607</f>
        <v>2012</v>
      </c>
      <c r="C109">
        <f>+'Ark1'!G607</f>
        <v>1</v>
      </c>
      <c r="D109" s="3" t="s">
        <v>372</v>
      </c>
      <c r="E109" s="3">
        <v>1</v>
      </c>
      <c r="F109" s="3" t="s">
        <v>48</v>
      </c>
      <c r="G109">
        <f>+'Ark1'!Q607</f>
        <v>686</v>
      </c>
      <c r="I109" s="297">
        <f>+'Ark1'!R607</f>
        <v>357470</v>
      </c>
      <c r="K109" s="297">
        <f>+'Ark1'!S607</f>
        <v>357455</v>
      </c>
      <c r="L109" s="100">
        <f>+'Ark1'!AD607</f>
        <v>66.00989769915428</v>
      </c>
      <c r="M109" s="100"/>
      <c r="N109" s="100">
        <f>+'Ark1'!AE607</f>
        <v>65.511487239482477</v>
      </c>
      <c r="O109" s="1">
        <f>+'Ark1'!U607</f>
        <v>61.055556643493581</v>
      </c>
      <c r="Q109" s="1">
        <f>+'Ark1'!W607</f>
        <v>79.953763131023251</v>
      </c>
      <c r="S109" s="100">
        <f>+'Ark1'!X607</f>
        <v>0</v>
      </c>
      <c r="T109" s="100"/>
      <c r="U109" s="100">
        <f>+'Ark1'!Y607</f>
        <v>0</v>
      </c>
      <c r="V109" s="125"/>
      <c r="W109" s="10">
        <f>+'Ark1'!Z607</f>
        <v>0</v>
      </c>
      <c r="X109" s="125"/>
      <c r="Y109" s="1">
        <f>+'Ark1'!AA607</f>
        <v>8.228733780568378</v>
      </c>
      <c r="Z109" s="1">
        <f>+'Ark1'!AB607</f>
        <v>3.1287899402763606</v>
      </c>
      <c r="AA109" s="10">
        <f>+'Ark1'!AC607</f>
        <v>-37.741825511534223</v>
      </c>
      <c r="AB109" s="10">
        <f>+I109/G109</f>
        <v>521.09329446064135</v>
      </c>
      <c r="AC109" s="1">
        <f>+'Ark1'!T607</f>
        <v>16.040960080566201</v>
      </c>
      <c r="AD109" s="100">
        <f>+'Ark1'!V607</f>
        <v>86.623795374893177</v>
      </c>
      <c r="AE109" s="39"/>
      <c r="AN109"/>
    </row>
    <row r="110" spans="1:40" ht="15.6">
      <c r="A110" s="39"/>
      <c r="B110">
        <f>+'Ark1'!C608</f>
        <v>2012</v>
      </c>
      <c r="C110">
        <f>+'Ark1'!G608</f>
        <v>1</v>
      </c>
      <c r="D110" s="3" t="s">
        <v>372</v>
      </c>
      <c r="E110" s="3">
        <v>2</v>
      </c>
      <c r="F110" s="3" t="s">
        <v>7</v>
      </c>
      <c r="G110">
        <f>+'Ark1'!Q608</f>
        <v>297</v>
      </c>
      <c r="I110" s="297">
        <f>+'Ark1'!R608</f>
        <v>184070</v>
      </c>
      <c r="K110" s="297">
        <f>+'Ark1'!S608</f>
        <v>184053</v>
      </c>
      <c r="L110" s="100">
        <f>+'Ark1'!AD608</f>
        <v>33.990102300845749</v>
      </c>
      <c r="M110" s="100"/>
      <c r="N110" s="100">
        <f>+'Ark1'!AE608</f>
        <v>34.488512760517501</v>
      </c>
      <c r="O110" s="1">
        <f>+'Ark1'!U608</f>
        <v>61.766703069224597</v>
      </c>
      <c r="Q110" s="1">
        <f>+'Ark1'!W608</f>
        <v>81.75054902664013</v>
      </c>
      <c r="S110" s="100">
        <f>+'Ark1'!X608</f>
        <v>0</v>
      </c>
      <c r="T110" s="100"/>
      <c r="U110" s="100">
        <f>+'Ark1'!Y608</f>
        <v>0</v>
      </c>
      <c r="V110" s="125"/>
      <c r="W110" s="10">
        <f>+'Ark1'!Z608</f>
        <v>0</v>
      </c>
      <c r="X110" s="125"/>
      <c r="Y110" s="1">
        <f>+'Ark1'!AA608</f>
        <v>8.5696808059245608</v>
      </c>
      <c r="Z110" s="1">
        <f>+'Ark1'!AB608</f>
        <v>3.1442506957404839</v>
      </c>
      <c r="AA110" s="10">
        <f>+'Ark1'!AC608</f>
        <v>-42.651127723848901</v>
      </c>
      <c r="AB110" s="10">
        <f t="shared" ref="AB110:AB116" si="18">+I110/G110</f>
        <v>619.76430976430981</v>
      </c>
      <c r="AC110" s="1">
        <f>+'Ark1'!T608</f>
        <v>16.262981474439073</v>
      </c>
      <c r="AD110" s="100">
        <f>+'Ark1'!V608</f>
        <v>88.570475651832098</v>
      </c>
      <c r="AE110" s="39"/>
      <c r="AN110"/>
    </row>
    <row r="111" spans="1:40" ht="15.6">
      <c r="A111" s="39"/>
      <c r="B111">
        <f>+'Ark1'!C609</f>
        <v>2012</v>
      </c>
      <c r="C111">
        <f>+'Ark1'!G609</f>
        <v>2</v>
      </c>
      <c r="D111" s="3" t="s">
        <v>63</v>
      </c>
      <c r="E111" s="3">
        <v>1</v>
      </c>
      <c r="F111" s="3" t="s">
        <v>48</v>
      </c>
      <c r="G111">
        <f>+'Ark1'!Q609</f>
        <v>499</v>
      </c>
      <c r="I111" s="297">
        <f>+'Ark1'!R609</f>
        <v>231379</v>
      </c>
      <c r="K111" s="297">
        <f>+'Ark1'!S609</f>
        <v>231350</v>
      </c>
      <c r="L111" s="100">
        <f>+'Ark1'!AD609</f>
        <v>54.05811424259204</v>
      </c>
      <c r="M111" s="100"/>
      <c r="N111" s="100">
        <f>+'Ark1'!AE609</f>
        <v>52.529036337223481</v>
      </c>
      <c r="O111" s="1">
        <f>+'Ark1'!U609</f>
        <v>61.228675167495119</v>
      </c>
      <c r="Q111" s="1">
        <f>+'Ark1'!W609</f>
        <v>78.553502917656786</v>
      </c>
      <c r="S111" s="100">
        <f>+'Ark1'!X609</f>
        <v>0</v>
      </c>
      <c r="T111" s="100"/>
      <c r="U111" s="100">
        <f>+'Ark1'!Y609</f>
        <v>0</v>
      </c>
      <c r="V111" s="125"/>
      <c r="W111" s="10">
        <f>+'Ark1'!Z609</f>
        <v>0</v>
      </c>
      <c r="X111" s="125"/>
      <c r="Y111" s="1">
        <f>+'Ark1'!AA609</f>
        <v>8.60613473982289</v>
      </c>
      <c r="Z111" s="1">
        <f>+'Ark1'!AB609</f>
        <v>3.0479867677978278</v>
      </c>
      <c r="AA111" s="10">
        <f>+'Ark1'!AC609</f>
        <v>-44.175661254279873</v>
      </c>
      <c r="AB111" s="10">
        <f t="shared" si="18"/>
        <v>463.68537074148298</v>
      </c>
      <c r="AC111" s="1">
        <f>+'Ark1'!T609</f>
        <v>16.083957489659824</v>
      </c>
      <c r="AD111" s="100">
        <f>+'Ark1'!V609</f>
        <v>85.106720387496054</v>
      </c>
      <c r="AE111" s="39"/>
      <c r="AN111"/>
    </row>
    <row r="112" spans="1:40" ht="15.6">
      <c r="A112" s="39"/>
      <c r="B112">
        <f>+'Ark1'!C610</f>
        <v>2012</v>
      </c>
      <c r="C112">
        <f>+'Ark1'!G610</f>
        <v>2</v>
      </c>
      <c r="D112" s="3" t="s">
        <v>63</v>
      </c>
      <c r="E112" s="3">
        <v>2</v>
      </c>
      <c r="F112" s="3" t="s">
        <v>7</v>
      </c>
      <c r="G112">
        <f>+'Ark1'!Q610</f>
        <v>402</v>
      </c>
      <c r="I112" s="297">
        <f>+'Ark1'!R610</f>
        <v>196640</v>
      </c>
      <c r="K112" s="297">
        <f>+'Ark1'!S610</f>
        <v>196630</v>
      </c>
      <c r="L112" s="100">
        <f>+'Ark1'!AD610</f>
        <v>45.94188575740796</v>
      </c>
      <c r="M112" s="100"/>
      <c r="N112" s="100">
        <f>+'Ark1'!AE610</f>
        <v>47.470963662776519</v>
      </c>
      <c r="O112" s="1">
        <f>+'Ark1'!U610</f>
        <v>60.931297360524816</v>
      </c>
      <c r="Q112" s="1">
        <f>+'Ark1'!W610</f>
        <v>83.52063367746473</v>
      </c>
      <c r="S112" s="100">
        <f>+'Ark1'!X610</f>
        <v>0</v>
      </c>
      <c r="T112" s="100"/>
      <c r="U112" s="100">
        <f>+'Ark1'!Y610</f>
        <v>0</v>
      </c>
      <c r="V112" s="125"/>
      <c r="W112" s="10">
        <f>+'Ark1'!Z610</f>
        <v>0</v>
      </c>
      <c r="X112" s="125"/>
      <c r="Y112" s="1">
        <f>+'Ark1'!AA610</f>
        <v>9.4676229474666886</v>
      </c>
      <c r="Z112" s="1">
        <f>+'Ark1'!AB610</f>
        <v>3.2241562181668679</v>
      </c>
      <c r="AA112" s="10">
        <f>+'Ark1'!AC610</f>
        <v>-45.869714774489992</v>
      </c>
      <c r="AB112" s="10">
        <f t="shared" si="18"/>
        <v>489.15422885572139</v>
      </c>
      <c r="AC112" s="1">
        <f>+'Ark1'!T610</f>
        <v>15.953966639544348</v>
      </c>
      <c r="AD112" s="100">
        <f>+'Ark1'!V610</f>
        <v>90.488227169520243</v>
      </c>
      <c r="AE112" s="39"/>
      <c r="AN112"/>
    </row>
    <row r="113" spans="1:40" ht="15.6">
      <c r="A113" s="39"/>
      <c r="B113">
        <f>+'Ark1'!C611</f>
        <v>2012</v>
      </c>
      <c r="C113">
        <f>+'Ark1'!G611</f>
        <v>3</v>
      </c>
      <c r="D113" s="3" t="s">
        <v>517</v>
      </c>
      <c r="E113" s="3">
        <v>1</v>
      </c>
      <c r="F113" s="3" t="s">
        <v>48</v>
      </c>
      <c r="G113">
        <f>+'Ark1'!Q611</f>
        <v>401</v>
      </c>
      <c r="I113" s="297">
        <f>+'Ark1'!R611</f>
        <v>199736</v>
      </c>
      <c r="K113" s="297">
        <f>+'Ark1'!S611</f>
        <v>199703</v>
      </c>
      <c r="L113" s="100">
        <f>+'Ark1'!AD611</f>
        <v>82.723202637388141</v>
      </c>
      <c r="M113" s="100"/>
      <c r="N113" s="100">
        <f>+'Ark1'!AE611</f>
        <v>82.335840517459459</v>
      </c>
      <c r="O113" s="1">
        <f>+'Ark1'!U611</f>
        <v>61.029904408045951</v>
      </c>
      <c r="Q113" s="1">
        <f>+'Ark1'!W611</f>
        <v>77.315291708186692</v>
      </c>
      <c r="S113" s="100">
        <f>+'Ark1'!X611</f>
        <v>0</v>
      </c>
      <c r="T113" s="100"/>
      <c r="U113" s="100">
        <f>+'Ark1'!Y611</f>
        <v>0</v>
      </c>
      <c r="V113" s="125"/>
      <c r="W113" s="10">
        <f>+'Ark1'!Z611</f>
        <v>0</v>
      </c>
      <c r="X113" s="125"/>
      <c r="Y113" s="1">
        <f>+'Ark1'!AA611</f>
        <v>8.8180955819992359</v>
      </c>
      <c r="Z113" s="1">
        <f>+'Ark1'!AB611</f>
        <v>3.2133425784698741</v>
      </c>
      <c r="AA113" s="10">
        <f>+'Ark1'!AC611</f>
        <v>-41.904352402807021</v>
      </c>
      <c r="AB113" s="10">
        <f t="shared" si="18"/>
        <v>498.09476309226932</v>
      </c>
      <c r="AC113" s="1">
        <f>+'Ark1'!T611</f>
        <v>15.997106180157813</v>
      </c>
      <c r="AD113" s="100">
        <f>+'Ark1'!V611</f>
        <v>83.765213118295392</v>
      </c>
      <c r="AE113" s="39"/>
      <c r="AN113"/>
    </row>
    <row r="114" spans="1:40" ht="15.6">
      <c r="A114" s="39"/>
      <c r="B114">
        <f>+'Ark1'!C612</f>
        <v>2012</v>
      </c>
      <c r="C114">
        <f>+'Ark1'!G612</f>
        <v>3</v>
      </c>
      <c r="D114" s="3" t="s">
        <v>517</v>
      </c>
      <c r="E114" s="3">
        <v>2</v>
      </c>
      <c r="F114" s="3" t="s">
        <v>7</v>
      </c>
      <c r="G114">
        <f>+'Ark1'!Q612</f>
        <v>79</v>
      </c>
      <c r="I114" s="297">
        <f>+'Ark1'!R612</f>
        <v>41715</v>
      </c>
      <c r="K114" s="297">
        <f>+'Ark1'!S612</f>
        <v>41674</v>
      </c>
      <c r="L114" s="100">
        <f>+'Ark1'!AD612</f>
        <v>17.276797362611877</v>
      </c>
      <c r="M114" s="100"/>
      <c r="N114" s="100">
        <f>+'Ark1'!AE612</f>
        <v>17.664159482540533</v>
      </c>
      <c r="O114" s="1">
        <f>+'Ark1'!U612</f>
        <v>61.499016173153521</v>
      </c>
      <c r="Q114" s="1">
        <f>+'Ark1'!W612</f>
        <v>79.562842539713429</v>
      </c>
      <c r="S114" s="100">
        <f>+'Ark1'!X612</f>
        <v>0</v>
      </c>
      <c r="T114" s="100"/>
      <c r="U114" s="100">
        <f>+'Ark1'!Y612</f>
        <v>0</v>
      </c>
      <c r="V114" s="125"/>
      <c r="W114" s="10">
        <f>+'Ark1'!Z612</f>
        <v>0</v>
      </c>
      <c r="X114" s="125"/>
      <c r="Y114" s="1">
        <f>+'Ark1'!AA612</f>
        <v>7.8834221510310893</v>
      </c>
      <c r="Z114" s="1">
        <f>+'Ark1'!AB612</f>
        <v>3.300322108179004</v>
      </c>
      <c r="AA114" s="10">
        <f>+'Ark1'!AC612</f>
        <v>-61.93291705863637</v>
      </c>
      <c r="AB114" s="10">
        <f t="shared" si="18"/>
        <v>528.03797468354435</v>
      </c>
      <c r="AC114" s="1">
        <f>+'Ark1'!T612</f>
        <v>16.140069519357549</v>
      </c>
      <c r="AD114" s="100">
        <f>+'Ark1'!V612</f>
        <v>86.200262773253314</v>
      </c>
      <c r="AE114" s="39"/>
      <c r="AN114"/>
    </row>
    <row r="115" spans="1:40" ht="15.6">
      <c r="A115" s="39"/>
      <c r="B115">
        <f>+'Ark1'!C613</f>
        <v>2012</v>
      </c>
      <c r="C115">
        <f>+'Ark1'!G613</f>
        <v>4</v>
      </c>
      <c r="D115" s="3" t="s">
        <v>64</v>
      </c>
      <c r="E115" s="3">
        <v>1</v>
      </c>
      <c r="F115" s="3" t="s">
        <v>48</v>
      </c>
      <c r="G115">
        <f>+'Ark1'!Q613</f>
        <v>120</v>
      </c>
      <c r="I115" s="297">
        <f>+'Ark1'!R613</f>
        <v>63498.5</v>
      </c>
      <c r="K115" s="297">
        <f>+'Ark1'!S613</f>
        <v>63497.5</v>
      </c>
      <c r="L115" s="100">
        <f>+'Ark1'!AD613</f>
        <v>80.728865383026189</v>
      </c>
      <c r="M115" s="100"/>
      <c r="N115" s="100">
        <f>+'Ark1'!AE613</f>
        <v>80.403643494779516</v>
      </c>
      <c r="O115" s="1">
        <f>+'Ark1'!U613</f>
        <v>60.877420370880742</v>
      </c>
      <c r="Q115" s="1">
        <f>+'Ark1'!W613</f>
        <v>76.955095869915766</v>
      </c>
      <c r="S115" s="100">
        <f>+'Ark1'!X613</f>
        <v>0</v>
      </c>
      <c r="T115" s="100"/>
      <c r="U115" s="100">
        <f>+'Ark1'!Y613</f>
        <v>0</v>
      </c>
      <c r="V115" s="125"/>
      <c r="W115" s="10">
        <f>+'Ark1'!Z613</f>
        <v>0</v>
      </c>
      <c r="X115" s="125"/>
      <c r="Y115" s="1">
        <f>+'Ark1'!AA613</f>
        <v>9.7367554021734364</v>
      </c>
      <c r="Z115" s="1">
        <f>+'Ark1'!AB613</f>
        <v>3.1221705838723479</v>
      </c>
      <c r="AA115" s="10">
        <f>+'Ark1'!AC613</f>
        <v>-45.454921439263806</v>
      </c>
      <c r="AB115" s="10">
        <f t="shared" si="18"/>
        <v>529.1541666666667</v>
      </c>
      <c r="AC115" s="1">
        <f>+'Ark1'!T613</f>
        <v>15.977794751057104</v>
      </c>
      <c r="AD115" s="100">
        <f>+'Ark1'!V613</f>
        <v>83.374968439776893</v>
      </c>
      <c r="AE115" s="39"/>
      <c r="AN115"/>
    </row>
    <row r="116" spans="1:40" ht="15.6">
      <c r="A116" s="39"/>
      <c r="B116">
        <f>+'Ark1'!C614</f>
        <v>2012</v>
      </c>
      <c r="C116">
        <f>+'Ark1'!G614</f>
        <v>4</v>
      </c>
      <c r="D116" s="3" t="s">
        <v>64</v>
      </c>
      <c r="E116" s="3">
        <v>2</v>
      </c>
      <c r="F116" s="3" t="s">
        <v>7</v>
      </c>
      <c r="G116">
        <f>+'Ark1'!Q614</f>
        <v>31</v>
      </c>
      <c r="I116" s="297">
        <f>+'Ark1'!R614</f>
        <v>15158</v>
      </c>
      <c r="K116" s="297">
        <f>+'Ark1'!S614</f>
        <v>15157</v>
      </c>
      <c r="L116" s="100">
        <f>+'Ark1'!AD614</f>
        <v>19.271134616973804</v>
      </c>
      <c r="M116" s="100"/>
      <c r="N116" s="100">
        <f>+'Ark1'!AE614</f>
        <v>19.596356505220484</v>
      </c>
      <c r="O116" s="1">
        <f>+'Ark1'!U614</f>
        <v>61.139869367289045</v>
      </c>
      <c r="Q116" s="1">
        <f>+'Ark1'!W614</f>
        <v>78.575945107871021</v>
      </c>
      <c r="S116" s="100">
        <f>+'Ark1'!X614</f>
        <v>0</v>
      </c>
      <c r="T116" s="100"/>
      <c r="U116" s="100">
        <f>+'Ark1'!Y614</f>
        <v>0</v>
      </c>
      <c r="V116" s="125"/>
      <c r="W116" s="10">
        <f>+'Ark1'!Z614</f>
        <v>0</v>
      </c>
      <c r="X116" s="125"/>
      <c r="Y116" s="1">
        <f>+'Ark1'!AA614</f>
        <v>9.1578325447678814</v>
      </c>
      <c r="Z116" s="1">
        <f>+'Ark1'!AB614</f>
        <v>3.3806620986036142</v>
      </c>
      <c r="AA116" s="10">
        <f>+'Ark1'!AC614</f>
        <v>-44.455483244564142</v>
      </c>
      <c r="AB116" s="10">
        <f t="shared" si="18"/>
        <v>488.96774193548384</v>
      </c>
      <c r="AC116" s="1">
        <f>+'Ark1'!T614</f>
        <v>15.973611294366012</v>
      </c>
      <c r="AD116" s="100">
        <f>+'Ark1'!V614</f>
        <v>85.13103478642519</v>
      </c>
      <c r="AE116" s="39"/>
      <c r="AN116"/>
    </row>
    <row r="117" spans="1:40" ht="15.6">
      <c r="A117" s="39"/>
      <c r="B117" s="46">
        <f>+'Ark1'!C615</f>
        <v>2011</v>
      </c>
      <c r="C117" s="46">
        <f>+'Ark1'!G615</f>
        <v>1</v>
      </c>
      <c r="D117" s="47" t="s">
        <v>372</v>
      </c>
      <c r="E117" s="47">
        <v>1</v>
      </c>
      <c r="F117" s="47" t="s">
        <v>48</v>
      </c>
      <c r="G117" s="46">
        <f>+'Ark1'!Q615</f>
        <v>714</v>
      </c>
      <c r="H117" s="46"/>
      <c r="I117" s="331">
        <f>+'Ark1'!R615</f>
        <v>359140</v>
      </c>
      <c r="J117" s="331"/>
      <c r="K117" s="331">
        <f>+'Ark1'!S615</f>
        <v>359106</v>
      </c>
      <c r="L117" s="99">
        <f>+'Ark1'!AD615</f>
        <v>66.544376505466005</v>
      </c>
      <c r="M117" s="99"/>
      <c r="N117" s="99">
        <f>+'Ark1'!AE615</f>
        <v>65.891420915336596</v>
      </c>
      <c r="O117" s="48">
        <f>+'Ark1'!U615</f>
        <v>61.087431009228482</v>
      </c>
      <c r="P117" s="46"/>
      <c r="Q117" s="48">
        <f>+'Ark1'!W615</f>
        <v>80.082868568054096</v>
      </c>
      <c r="R117" s="46"/>
      <c r="S117" s="99">
        <f>+'Ark1'!X615</f>
        <v>0</v>
      </c>
      <c r="T117" s="99"/>
      <c r="U117" s="99">
        <f>+'Ark1'!Y615</f>
        <v>0</v>
      </c>
      <c r="V117" s="125"/>
      <c r="W117" s="65">
        <f>+'Ark1'!Z615</f>
        <v>0</v>
      </c>
      <c r="X117" s="125"/>
      <c r="Y117" s="48">
        <f>+'Ark1'!AA615</f>
        <v>8.1763982743105572</v>
      </c>
      <c r="Z117" s="48">
        <f>+'Ark1'!AB615</f>
        <v>3.1217151860892582</v>
      </c>
      <c r="AA117" s="65">
        <f>+'Ark1'!AC615</f>
        <v>-38.917791156186176</v>
      </c>
      <c r="AB117" s="65">
        <f>+I117/G117</f>
        <v>502.99719887955183</v>
      </c>
      <c r="AC117" s="48">
        <f>+'Ark1'!T615</f>
        <v>16.051567633791837</v>
      </c>
      <c r="AD117" s="99">
        <f>+'Ark1'!V615</f>
        <v>86.763671254668196</v>
      </c>
      <c r="AE117" s="39"/>
      <c r="AN117"/>
    </row>
    <row r="118" spans="1:40" ht="15.6">
      <c r="A118" s="39"/>
      <c r="B118" s="46">
        <f>+'Ark1'!C616</f>
        <v>2011</v>
      </c>
      <c r="C118" s="46">
        <f>+'Ark1'!G616</f>
        <v>1</v>
      </c>
      <c r="D118" s="47" t="s">
        <v>372</v>
      </c>
      <c r="E118" s="47">
        <v>2</v>
      </c>
      <c r="F118" s="47" t="s">
        <v>7</v>
      </c>
      <c r="G118" s="46">
        <f>+'Ark1'!Q616</f>
        <v>302</v>
      </c>
      <c r="H118" s="46"/>
      <c r="I118" s="331">
        <f>+'Ark1'!R616</f>
        <v>180560</v>
      </c>
      <c r="J118" s="331"/>
      <c r="K118" s="331">
        <f>+'Ark1'!S616</f>
        <v>180538</v>
      </c>
      <c r="L118" s="99">
        <f>+'Ark1'!AD616</f>
        <v>33.455623494534002</v>
      </c>
      <c r="M118" s="99"/>
      <c r="N118" s="99">
        <f>+'Ark1'!AE616</f>
        <v>34.108579084663383</v>
      </c>
      <c r="O118" s="48">
        <f>+'Ark1'!U616</f>
        <v>61.455139638192499</v>
      </c>
      <c r="P118" s="46"/>
      <c r="Q118" s="48">
        <f>+'Ark1'!W616</f>
        <v>82.458739988257435</v>
      </c>
      <c r="R118" s="46"/>
      <c r="S118" s="99">
        <f>+'Ark1'!X616</f>
        <v>0</v>
      </c>
      <c r="T118" s="99"/>
      <c r="U118" s="99">
        <f>+'Ark1'!Y616</f>
        <v>0</v>
      </c>
      <c r="V118" s="125"/>
      <c r="W118" s="65">
        <f>+'Ark1'!Z616</f>
        <v>0</v>
      </c>
      <c r="X118" s="125"/>
      <c r="Y118" s="48">
        <f>+'Ark1'!AA616</f>
        <v>8.6102987677008063</v>
      </c>
      <c r="Z118" s="48">
        <f>+'Ark1'!AB616</f>
        <v>3.2143493703160471</v>
      </c>
      <c r="AA118" s="65">
        <f>+'Ark1'!AC616</f>
        <v>-40.316124554146434</v>
      </c>
      <c r="AB118" s="65">
        <f t="shared" ref="AB118:AB124" si="19">+I118/G118</f>
        <v>597.8807947019867</v>
      </c>
      <c r="AC118" s="48">
        <f>+'Ark1'!T616</f>
        <v>16.157969649977851</v>
      </c>
      <c r="AD118" s="99">
        <f>+'Ark1'!V616</f>
        <v>89.337746466153916</v>
      </c>
      <c r="AE118" s="39"/>
      <c r="AN118"/>
    </row>
    <row r="119" spans="1:40" ht="15.6">
      <c r="A119" s="39"/>
      <c r="B119" s="46">
        <f>+'Ark1'!C617</f>
        <v>2011</v>
      </c>
      <c r="C119" s="46">
        <f>+'Ark1'!G617</f>
        <v>2</v>
      </c>
      <c r="D119" s="47" t="s">
        <v>63</v>
      </c>
      <c r="E119" s="47">
        <v>1</v>
      </c>
      <c r="F119" s="47" t="s">
        <v>48</v>
      </c>
      <c r="G119" s="46">
        <f>+'Ark1'!Q617</f>
        <v>511</v>
      </c>
      <c r="H119" s="46"/>
      <c r="I119" s="331">
        <f>+'Ark1'!R617</f>
        <v>227726</v>
      </c>
      <c r="J119" s="331"/>
      <c r="K119" s="331">
        <f>+'Ark1'!S617</f>
        <v>227684</v>
      </c>
      <c r="L119" s="99">
        <f>+'Ark1'!AD617</f>
        <v>54.102995400463776</v>
      </c>
      <c r="M119" s="99"/>
      <c r="N119" s="99">
        <f>+'Ark1'!AE617</f>
        <v>52.830084471312119</v>
      </c>
      <c r="O119" s="48">
        <f>+'Ark1'!U617</f>
        <v>60.967380228738065</v>
      </c>
      <c r="P119" s="46"/>
      <c r="Q119" s="48">
        <f>+'Ark1'!W617</f>
        <v>79.383418026738141</v>
      </c>
      <c r="R119" s="46"/>
      <c r="S119" s="99">
        <f>+'Ark1'!X617</f>
        <v>0</v>
      </c>
      <c r="T119" s="99"/>
      <c r="U119" s="99">
        <f>+'Ark1'!Y617</f>
        <v>0</v>
      </c>
      <c r="V119" s="125"/>
      <c r="W119" s="65">
        <f>+'Ark1'!Z617</f>
        <v>0</v>
      </c>
      <c r="X119" s="125"/>
      <c r="Y119" s="48">
        <f>+'Ark1'!AA617</f>
        <v>8.2680240108356937</v>
      </c>
      <c r="Z119" s="48">
        <f>+'Ark1'!AB617</f>
        <v>3.114336998914971</v>
      </c>
      <c r="AA119" s="65">
        <f>+'Ark1'!AC617</f>
        <v>-44.18255203942855</v>
      </c>
      <c r="AB119" s="65">
        <f t="shared" si="19"/>
        <v>445.64774951076322</v>
      </c>
      <c r="AC119" s="48">
        <f>+'Ark1'!T617</f>
        <v>15.984775563615925</v>
      </c>
      <c r="AD119" s="99">
        <f>+'Ark1'!V617</f>
        <v>86.005870018135184</v>
      </c>
      <c r="AE119" s="39"/>
      <c r="AN119"/>
    </row>
    <row r="120" spans="1:40" ht="15.6">
      <c r="A120" s="39"/>
      <c r="B120" s="46">
        <f>+'Ark1'!C618</f>
        <v>2011</v>
      </c>
      <c r="C120" s="46">
        <f>+'Ark1'!G618</f>
        <v>2</v>
      </c>
      <c r="D120" s="47" t="s">
        <v>63</v>
      </c>
      <c r="E120" s="47">
        <v>2</v>
      </c>
      <c r="F120" s="47" t="s">
        <v>7</v>
      </c>
      <c r="G120" s="46">
        <f>+'Ark1'!Q618</f>
        <v>430</v>
      </c>
      <c r="H120" s="46"/>
      <c r="I120" s="331">
        <f>+'Ark1'!R618</f>
        <v>193186</v>
      </c>
      <c r="J120" s="331"/>
      <c r="K120" s="331">
        <f>+'Ark1'!S618</f>
        <v>193075</v>
      </c>
      <c r="L120" s="99">
        <f>+'Ark1'!AD618</f>
        <v>45.897004599536245</v>
      </c>
      <c r="M120" s="99"/>
      <c r="N120" s="99">
        <f>+'Ark1'!AE618</f>
        <v>47.169915528687881</v>
      </c>
      <c r="O120" s="48">
        <f>+'Ark1'!U618</f>
        <v>60.683578920108786</v>
      </c>
      <c r="P120" s="46"/>
      <c r="Q120" s="48">
        <f>+'Ark1'!W618</f>
        <v>83.619301825715823</v>
      </c>
      <c r="R120" s="46"/>
      <c r="S120" s="99">
        <f>+'Ark1'!X618</f>
        <v>0</v>
      </c>
      <c r="T120" s="99"/>
      <c r="U120" s="99">
        <f>+'Ark1'!Y618</f>
        <v>0</v>
      </c>
      <c r="V120" s="125"/>
      <c r="W120" s="65">
        <f>+'Ark1'!Z618</f>
        <v>0</v>
      </c>
      <c r="X120" s="125"/>
      <c r="Y120" s="48">
        <f>+'Ark1'!AA618</f>
        <v>8.960877844898361</v>
      </c>
      <c r="Z120" s="48">
        <f>+'Ark1'!AB618</f>
        <v>3.3171649814266857</v>
      </c>
      <c r="AA120" s="65">
        <f>+'Ark1'!AC618</f>
        <v>-57.043607793947217</v>
      </c>
      <c r="AB120" s="65">
        <f t="shared" si="19"/>
        <v>449.26976744186044</v>
      </c>
      <c r="AC120" s="48">
        <f>+'Ark1'!T618</f>
        <v>15.835697203731115</v>
      </c>
      <c r="AD120" s="99">
        <f>+'Ark1'!V618</f>
        <v>90.595126571740096</v>
      </c>
      <c r="AE120" s="39"/>
      <c r="AN120"/>
    </row>
    <row r="121" spans="1:40" ht="15.6">
      <c r="A121" s="39"/>
      <c r="B121" s="46">
        <f>+'Ark1'!C619</f>
        <v>2011</v>
      </c>
      <c r="C121" s="46">
        <f>+'Ark1'!G619</f>
        <v>3</v>
      </c>
      <c r="D121" s="47" t="s">
        <v>517</v>
      </c>
      <c r="E121" s="47">
        <v>1</v>
      </c>
      <c r="F121" s="47" t="s">
        <v>48</v>
      </c>
      <c r="G121" s="46">
        <f>+'Ark1'!Q619</f>
        <v>401</v>
      </c>
      <c r="H121" s="46"/>
      <c r="I121" s="331">
        <f>+'Ark1'!R619</f>
        <v>203816</v>
      </c>
      <c r="J121" s="331"/>
      <c r="K121" s="331">
        <f>+'Ark1'!S619</f>
        <v>203796</v>
      </c>
      <c r="L121" s="99">
        <f>+'Ark1'!AD619</f>
        <v>82.690684842583593</v>
      </c>
      <c r="M121" s="99"/>
      <c r="N121" s="99">
        <f>+'Ark1'!AE619</f>
        <v>82.572048518971698</v>
      </c>
      <c r="O121" s="48">
        <f>+'Ark1'!U619</f>
        <v>60.757046261948197</v>
      </c>
      <c r="P121" s="46"/>
      <c r="Q121" s="48">
        <f>+'Ark1'!W619</f>
        <v>78.510114035603863</v>
      </c>
      <c r="R121" s="46"/>
      <c r="S121" s="99">
        <f>+'Ark1'!X619</f>
        <v>0</v>
      </c>
      <c r="T121" s="99"/>
      <c r="U121" s="99">
        <f>+'Ark1'!Y619</f>
        <v>0</v>
      </c>
      <c r="V121" s="125"/>
      <c r="W121" s="65">
        <f>+'Ark1'!Z619</f>
        <v>0</v>
      </c>
      <c r="X121" s="125"/>
      <c r="Y121" s="48">
        <f>+'Ark1'!AA619</f>
        <v>8.8516887197906389</v>
      </c>
      <c r="Z121" s="48">
        <f>+'Ark1'!AB619</f>
        <v>3.2714082702616039</v>
      </c>
      <c r="AA121" s="65">
        <f>+'Ark1'!AC619</f>
        <v>-42.711217900400875</v>
      </c>
      <c r="AB121" s="65">
        <f t="shared" si="19"/>
        <v>508.26932668329175</v>
      </c>
      <c r="AC121" s="48">
        <f>+'Ark1'!T619</f>
        <v>15.890808376182438</v>
      </c>
      <c r="AD121" s="99">
        <f>+'Ark1'!V619</f>
        <v>85.059711847893254</v>
      </c>
      <c r="AE121" s="39"/>
      <c r="AN121"/>
    </row>
    <row r="122" spans="1:40" ht="15.6">
      <c r="A122" s="39"/>
      <c r="B122" s="46">
        <f>+'Ark1'!C620</f>
        <v>2011</v>
      </c>
      <c r="C122" s="46">
        <f>+'Ark1'!G620</f>
        <v>3</v>
      </c>
      <c r="D122" s="47" t="s">
        <v>517</v>
      </c>
      <c r="E122" s="47">
        <v>2</v>
      </c>
      <c r="F122" s="47" t="s">
        <v>7</v>
      </c>
      <c r="G122" s="46">
        <f>+'Ark1'!Q620</f>
        <v>84</v>
      </c>
      <c r="H122" s="46"/>
      <c r="I122" s="331">
        <f>+'Ark1'!R620</f>
        <v>42664</v>
      </c>
      <c r="J122" s="331"/>
      <c r="K122" s="331">
        <f>+'Ark1'!S620</f>
        <v>42223</v>
      </c>
      <c r="L122" s="99">
        <f>+'Ark1'!AD620</f>
        <v>17.309315157416428</v>
      </c>
      <c r="M122" s="99"/>
      <c r="N122" s="99">
        <f>+'Ark1'!AE620</f>
        <v>17.427951481028291</v>
      </c>
      <c r="O122" s="48">
        <f>+'Ark1'!U620</f>
        <v>61.295289297302418</v>
      </c>
      <c r="P122" s="46"/>
      <c r="Q122" s="48">
        <f>+'Ark1'!W620</f>
        <v>80.7971816308645</v>
      </c>
      <c r="R122" s="46"/>
      <c r="S122" s="99">
        <f>+'Ark1'!X620</f>
        <v>0</v>
      </c>
      <c r="T122" s="99"/>
      <c r="U122" s="99">
        <f>+'Ark1'!Y620</f>
        <v>0</v>
      </c>
      <c r="V122" s="125"/>
      <c r="W122" s="65">
        <f>+'Ark1'!Z620</f>
        <v>0</v>
      </c>
      <c r="X122" s="125"/>
      <c r="Y122" s="48">
        <f>+'Ark1'!AA620</f>
        <v>0</v>
      </c>
      <c r="Z122" s="48">
        <f>+'Ark1'!AB620</f>
        <v>3.2823762170173287</v>
      </c>
      <c r="AA122" s="65">
        <f>+'Ark1'!AC620</f>
        <v>0</v>
      </c>
      <c r="AB122" s="65">
        <f t="shared" si="19"/>
        <v>507.90476190476193</v>
      </c>
      <c r="AC122" s="48">
        <f>+'Ark1'!T620</f>
        <v>16.076950121882621</v>
      </c>
      <c r="AD122" s="99">
        <f>+'Ark1'!V620</f>
        <v>87.537574898011499</v>
      </c>
      <c r="AE122" s="39"/>
      <c r="AN122"/>
    </row>
    <row r="123" spans="1:40" ht="15.6">
      <c r="A123" s="39"/>
      <c r="B123" s="46">
        <f>+'Ark1'!C621</f>
        <v>2011</v>
      </c>
      <c r="C123" s="46">
        <f>+'Ark1'!G621</f>
        <v>4</v>
      </c>
      <c r="D123" s="47" t="s">
        <v>64</v>
      </c>
      <c r="E123" s="47">
        <v>1</v>
      </c>
      <c r="F123" s="47" t="s">
        <v>48</v>
      </c>
      <c r="G123" s="46">
        <f>+'Ark1'!Q621</f>
        <v>129</v>
      </c>
      <c r="H123" s="46"/>
      <c r="I123" s="331">
        <f>+'Ark1'!R621</f>
        <v>57699</v>
      </c>
      <c r="J123" s="331"/>
      <c r="K123" s="331">
        <f>+'Ark1'!S621</f>
        <v>57695</v>
      </c>
      <c r="L123" s="99">
        <f>+'Ark1'!AD621</f>
        <v>77.866396761133601</v>
      </c>
      <c r="M123" s="99"/>
      <c r="N123" s="99">
        <f>+'Ark1'!AE621</f>
        <v>77.420956945172406</v>
      </c>
      <c r="O123" s="48">
        <f>+'Ark1'!U621</f>
        <v>61.171609324898149</v>
      </c>
      <c r="P123" s="46"/>
      <c r="Q123" s="48">
        <f>+'Ark1'!W621</f>
        <v>77.18738018892445</v>
      </c>
      <c r="R123" s="46"/>
      <c r="S123" s="99">
        <f>+'Ark1'!X621</f>
        <v>0</v>
      </c>
      <c r="T123" s="99"/>
      <c r="U123" s="99">
        <f>+'Ark1'!Y621</f>
        <v>0</v>
      </c>
      <c r="V123" s="125"/>
      <c r="W123" s="65">
        <f>+'Ark1'!Z621</f>
        <v>0</v>
      </c>
      <c r="X123" s="125"/>
      <c r="Y123" s="48">
        <f>+'Ark1'!AA621</f>
        <v>9.846861199120136</v>
      </c>
      <c r="Z123" s="48">
        <f>+'Ark1'!AB621</f>
        <v>3.0128186030817399</v>
      </c>
      <c r="AA123" s="65">
        <f>+'Ark1'!AC621</f>
        <v>-47.376585682539002</v>
      </c>
      <c r="AB123" s="65">
        <f t="shared" si="19"/>
        <v>447.27906976744185</v>
      </c>
      <c r="AC123" s="48">
        <f>+'Ark1'!T621</f>
        <v>16.090157541725159</v>
      </c>
      <c r="AD123" s="99">
        <f>+'Ark1'!V621</f>
        <v>83.62663075722638</v>
      </c>
      <c r="AE123" s="39"/>
      <c r="AN123"/>
    </row>
    <row r="124" spans="1:40" ht="15.6">
      <c r="A124" s="39"/>
      <c r="B124" s="46">
        <f>+'Ark1'!C622</f>
        <v>2011</v>
      </c>
      <c r="C124" s="46">
        <f>+'Ark1'!G622</f>
        <v>4</v>
      </c>
      <c r="D124" s="47" t="s">
        <v>64</v>
      </c>
      <c r="E124" s="47">
        <v>2</v>
      </c>
      <c r="F124" s="47" t="s">
        <v>7</v>
      </c>
      <c r="G124" s="46">
        <f>+'Ark1'!Q622</f>
        <v>37</v>
      </c>
      <c r="H124" s="46"/>
      <c r="I124" s="331">
        <f>+'Ark1'!R622</f>
        <v>16401</v>
      </c>
      <c r="J124" s="331"/>
      <c r="K124" s="331">
        <f>+'Ark1'!S622</f>
        <v>16399</v>
      </c>
      <c r="L124" s="99">
        <f>+'Ark1'!AD622</f>
        <v>22.133603238866403</v>
      </c>
      <c r="M124" s="99"/>
      <c r="N124" s="99">
        <f>+'Ark1'!AE622</f>
        <v>22.579043054827569</v>
      </c>
      <c r="O124" s="48">
        <f>+'Ark1'!U622</f>
        <v>61.052259284102682</v>
      </c>
      <c r="P124" s="46"/>
      <c r="Q124" s="48">
        <f>+'Ark1'!W622</f>
        <v>79.202664796634252</v>
      </c>
      <c r="R124" s="46"/>
      <c r="S124" s="99">
        <f>+'Ark1'!X622</f>
        <v>0</v>
      </c>
      <c r="T124" s="99"/>
      <c r="U124" s="99">
        <f>+'Ark1'!Y622</f>
        <v>0</v>
      </c>
      <c r="V124" s="125"/>
      <c r="W124" s="65">
        <f>+'Ark1'!Z622</f>
        <v>0</v>
      </c>
      <c r="X124" s="125"/>
      <c r="Y124" s="48">
        <f>+'Ark1'!AA622</f>
        <v>9.0284095165166107</v>
      </c>
      <c r="Z124" s="48">
        <f>+'Ark1'!AB622</f>
        <v>3.4208196475422761</v>
      </c>
      <c r="AA124" s="65">
        <f>+'Ark1'!AC622</f>
        <v>-49.966084980832044</v>
      </c>
      <c r="AB124" s="65">
        <f t="shared" si="19"/>
        <v>443.27027027027026</v>
      </c>
      <c r="AC124" s="48">
        <f>+'Ark1'!T622</f>
        <v>15.92476068532406</v>
      </c>
      <c r="AD124" s="99">
        <f>+'Ark1'!V622</f>
        <v>85.810037699494274</v>
      </c>
      <c r="AE124" s="39"/>
      <c r="AN124"/>
    </row>
    <row r="125" spans="1:40" ht="15.6">
      <c r="A125" s="39"/>
      <c r="B125">
        <f>+'Ark1'!C623</f>
        <v>2010</v>
      </c>
      <c r="C125">
        <f>+'Ark1'!G623</f>
        <v>1</v>
      </c>
      <c r="D125" s="3" t="s">
        <v>372</v>
      </c>
      <c r="E125" s="3">
        <v>1</v>
      </c>
      <c r="F125" s="3" t="s">
        <v>48</v>
      </c>
      <c r="G125">
        <f>+'Ark1'!Q623</f>
        <v>746</v>
      </c>
      <c r="I125" s="297">
        <f>+'Ark1'!R623</f>
        <v>373241.5</v>
      </c>
      <c r="K125" s="297">
        <f>+'Ark1'!S623</f>
        <v>373229.5</v>
      </c>
      <c r="L125" s="100">
        <f>+'Ark1'!AD623</f>
        <v>69.059136875273495</v>
      </c>
      <c r="M125" s="100"/>
      <c r="N125" s="100">
        <f>+'Ark1'!AE623</f>
        <v>68.138306235158211</v>
      </c>
      <c r="O125" s="1">
        <f>+'Ark1'!U623</f>
        <v>60.720047584663057</v>
      </c>
      <c r="Q125" s="1">
        <f>+'Ark1'!W623</f>
        <v>79.401840422581643</v>
      </c>
      <c r="S125" s="100">
        <f>+'Ark1'!X623</f>
        <v>0</v>
      </c>
      <c r="T125" s="100"/>
      <c r="U125" s="100">
        <f>+'Ark1'!Y623</f>
        <v>0</v>
      </c>
      <c r="V125" s="125"/>
      <c r="W125" s="10">
        <f>+'Ark1'!Z623</f>
        <v>0</v>
      </c>
      <c r="X125" s="125"/>
      <c r="Y125" s="1">
        <f>+'Ark1'!AA623</f>
        <v>8.168857705392</v>
      </c>
      <c r="Z125" s="1">
        <f>+'Ark1'!AB623</f>
        <v>3.0856882617299726</v>
      </c>
      <c r="AA125" s="10">
        <f>+'Ark1'!AC623</f>
        <v>-35.3193574711552</v>
      </c>
      <c r="AB125" s="10">
        <f>+I125/G125</f>
        <v>500.32372654155495</v>
      </c>
      <c r="AC125" s="1">
        <f>+'Ark1'!T623</f>
        <v>15.926197917434155</v>
      </c>
      <c r="AD125" s="100">
        <f>+'Ark1'!V623</f>
        <v>86.025829276905554</v>
      </c>
      <c r="AE125" s="39"/>
      <c r="AN125"/>
    </row>
    <row r="126" spans="1:40" ht="15.6">
      <c r="A126" s="39"/>
      <c r="B126">
        <f>+'Ark1'!C624</f>
        <v>2010</v>
      </c>
      <c r="C126">
        <f>+'Ark1'!G624</f>
        <v>1</v>
      </c>
      <c r="D126" s="3" t="s">
        <v>372</v>
      </c>
      <c r="E126" s="3">
        <v>2</v>
      </c>
      <c r="F126" s="3" t="s">
        <v>7</v>
      </c>
      <c r="G126">
        <f>+'Ark1'!Q624</f>
        <v>311</v>
      </c>
      <c r="I126" s="297">
        <f>+'Ark1'!R624</f>
        <v>167225</v>
      </c>
      <c r="K126" s="297">
        <f>+'Ark1'!S624</f>
        <v>167124</v>
      </c>
      <c r="L126" s="100">
        <f>+'Ark1'!AD624</f>
        <v>30.940863124726505</v>
      </c>
      <c r="M126" s="100"/>
      <c r="N126" s="100">
        <f>+'Ark1'!AE624</f>
        <v>31.861693764841792</v>
      </c>
      <c r="O126" s="1">
        <f>+'Ark1'!U624</f>
        <v>61.158140063665293</v>
      </c>
      <c r="Q126" s="1">
        <f>+'Ark1'!W624</f>
        <v>82.962356094877251</v>
      </c>
      <c r="S126" s="100">
        <f>+'Ark1'!X624</f>
        <v>0</v>
      </c>
      <c r="T126" s="100"/>
      <c r="U126" s="100">
        <f>+'Ark1'!Y624</f>
        <v>0</v>
      </c>
      <c r="V126" s="125"/>
      <c r="W126" s="10">
        <f>+'Ark1'!Z624</f>
        <v>0</v>
      </c>
      <c r="X126" s="125"/>
      <c r="Y126" s="1">
        <f>+'Ark1'!AA624</f>
        <v>8.4044636178547751</v>
      </c>
      <c r="Z126" s="1">
        <f>+'Ark1'!AB624</f>
        <v>3.277656512989211</v>
      </c>
      <c r="AA126" s="10">
        <f>+'Ark1'!AC624</f>
        <v>-54.283148681987029</v>
      </c>
      <c r="AB126" s="10">
        <f t="shared" ref="AB126:AB132" si="20">+I126/G126</f>
        <v>537.70096463022503</v>
      </c>
      <c r="AC126" s="1">
        <f>+'Ark1'!T624</f>
        <v>16.03321871729705</v>
      </c>
      <c r="AD126" s="100">
        <f>+'Ark1'!V624</f>
        <v>89.883376050787746</v>
      </c>
      <c r="AE126" s="39"/>
      <c r="AN126"/>
    </row>
    <row r="127" spans="1:40" ht="15.6">
      <c r="A127" s="39"/>
      <c r="B127">
        <f>+'Ark1'!C625</f>
        <v>2010</v>
      </c>
      <c r="C127">
        <f>+'Ark1'!G625</f>
        <v>2</v>
      </c>
      <c r="D127" s="3" t="s">
        <v>63</v>
      </c>
      <c r="E127" s="3">
        <v>1</v>
      </c>
      <c r="F127" s="3" t="s">
        <v>48</v>
      </c>
      <c r="G127">
        <f>+'Ark1'!Q625</f>
        <v>520</v>
      </c>
      <c r="I127" s="297">
        <f>+'Ark1'!R625</f>
        <v>226076.25</v>
      </c>
      <c r="K127" s="297">
        <f>+'Ark1'!S625</f>
        <v>226042.25</v>
      </c>
      <c r="L127" s="100">
        <f>+'Ark1'!AD625</f>
        <v>55.384748240565557</v>
      </c>
      <c r="M127" s="100"/>
      <c r="N127" s="100">
        <f>+'Ark1'!AE625</f>
        <v>53.846998557961989</v>
      </c>
      <c r="O127" s="1">
        <f>+'Ark1'!U625</f>
        <v>61.010713705070607</v>
      </c>
      <c r="Q127" s="1">
        <f>+'Ark1'!W625</f>
        <v>78.527945859679605</v>
      </c>
      <c r="S127" s="100">
        <f>+'Ark1'!X625</f>
        <v>0</v>
      </c>
      <c r="T127" s="100"/>
      <c r="U127" s="100">
        <f>+'Ark1'!Y625</f>
        <v>0</v>
      </c>
      <c r="V127" s="125"/>
      <c r="W127" s="10">
        <f>+'Ark1'!Z625</f>
        <v>0</v>
      </c>
      <c r="X127" s="125"/>
      <c r="Y127" s="1">
        <f>+'Ark1'!AA625</f>
        <v>8.2658953432498308</v>
      </c>
      <c r="Z127" s="1">
        <f>+'Ark1'!AB625</f>
        <v>3.045864263052068</v>
      </c>
      <c r="AA127" s="10">
        <f>+'Ark1'!AC625</f>
        <v>-43.158872646649925</v>
      </c>
      <c r="AB127" s="10">
        <f t="shared" si="20"/>
        <v>434.76201923076923</v>
      </c>
      <c r="AC127" s="1">
        <f>+'Ark1'!T625</f>
        <v>16.016848297864101</v>
      </c>
      <c r="AD127" s="100">
        <f>+'Ark1'!V625</f>
        <v>85.079031267258785</v>
      </c>
      <c r="AE127" s="39"/>
      <c r="AN127"/>
    </row>
    <row r="128" spans="1:40" ht="15.6">
      <c r="A128" s="39"/>
      <c r="B128">
        <f>+'Ark1'!C626</f>
        <v>2010</v>
      </c>
      <c r="C128">
        <f>+'Ark1'!G626</f>
        <v>2</v>
      </c>
      <c r="D128" s="3" t="s">
        <v>63</v>
      </c>
      <c r="E128" s="3">
        <v>2</v>
      </c>
      <c r="F128" s="3" t="s">
        <v>7</v>
      </c>
      <c r="G128">
        <f>+'Ark1'!Q626</f>
        <v>432</v>
      </c>
      <c r="I128" s="297">
        <f>+'Ark1'!R626</f>
        <v>182116</v>
      </c>
      <c r="K128" s="297">
        <f>+'Ark1'!S626</f>
        <v>181885</v>
      </c>
      <c r="L128" s="100">
        <f>+'Ark1'!AD626</f>
        <v>44.615251759434443</v>
      </c>
      <c r="M128" s="100"/>
      <c r="N128" s="100">
        <f>+'Ark1'!AE626</f>
        <v>46.15300144203804</v>
      </c>
      <c r="O128" s="1">
        <f>+'Ark1'!U626</f>
        <v>60.686582181048472</v>
      </c>
      <c r="Q128" s="1">
        <f>+'Ark1'!W626</f>
        <v>83.742472991175916</v>
      </c>
      <c r="S128" s="100">
        <f>+'Ark1'!X626</f>
        <v>0</v>
      </c>
      <c r="T128" s="100"/>
      <c r="U128" s="100">
        <f>+'Ark1'!Y626</f>
        <v>0</v>
      </c>
      <c r="V128" s="125"/>
      <c r="W128" s="10">
        <f>+'Ark1'!Z626</f>
        <v>0</v>
      </c>
      <c r="X128" s="125"/>
      <c r="Y128" s="1">
        <f>+'Ark1'!AA626</f>
        <v>8.188770686113676</v>
      </c>
      <c r="Z128" s="1">
        <f>+'Ark1'!AB626</f>
        <v>3.325853070073777</v>
      </c>
      <c r="AA128" s="10">
        <f>+'Ark1'!AC626</f>
        <v>-71.888040897381956</v>
      </c>
      <c r="AB128" s="10">
        <f t="shared" si="20"/>
        <v>421.56481481481484</v>
      </c>
      <c r="AC128" s="1">
        <f>+'Ark1'!T626</f>
        <v>15.853922774495372</v>
      </c>
      <c r="AD128" s="100">
        <f>+'Ark1'!V626</f>
        <v>90.728573121533373</v>
      </c>
      <c r="AE128" s="39"/>
      <c r="AN128"/>
    </row>
    <row r="129" spans="1:40" ht="15.6">
      <c r="A129" s="39"/>
      <c r="B129">
        <f>+'Ark1'!C627</f>
        <v>2010</v>
      </c>
      <c r="C129">
        <f>+'Ark1'!G627</f>
        <v>3</v>
      </c>
      <c r="D129" s="3" t="s">
        <v>517</v>
      </c>
      <c r="E129" s="3">
        <v>1</v>
      </c>
      <c r="F129" s="3" t="s">
        <v>48</v>
      </c>
      <c r="G129">
        <f>+'Ark1'!Q627</f>
        <v>415</v>
      </c>
      <c r="I129" s="297">
        <f>+'Ark1'!R627</f>
        <v>201590.5</v>
      </c>
      <c r="K129" s="297">
        <f>+'Ark1'!S627</f>
        <v>201571.5</v>
      </c>
      <c r="L129" s="100">
        <f>+'Ark1'!AD627</f>
        <v>82.642596969218687</v>
      </c>
      <c r="M129" s="100"/>
      <c r="N129" s="100">
        <f>+'Ark1'!AE627</f>
        <v>82.174249591827547</v>
      </c>
      <c r="O129" s="1">
        <f>+'Ark1'!U627</f>
        <v>60.996886960706256</v>
      </c>
      <c r="Q129" s="1">
        <f>+'Ark1'!W627</f>
        <v>78.027972208372347</v>
      </c>
      <c r="S129" s="100">
        <f>+'Ark1'!X627</f>
        <v>0</v>
      </c>
      <c r="T129" s="100"/>
      <c r="U129" s="100">
        <f>+'Ark1'!Y627</f>
        <v>0</v>
      </c>
      <c r="V129" s="125"/>
      <c r="W129" s="10">
        <f>+'Ark1'!Z627</f>
        <v>0</v>
      </c>
      <c r="X129" s="125"/>
      <c r="Y129" s="1">
        <f>+'Ark1'!AA627</f>
        <v>8.6742260713739032</v>
      </c>
      <c r="Z129" s="1">
        <f>+'Ark1'!AB627</f>
        <v>3.0882034825203424</v>
      </c>
      <c r="AA129" s="10">
        <f>+'Ark1'!AC627</f>
        <v>-40.234371381200248</v>
      </c>
      <c r="AB129" s="10">
        <f t="shared" si="20"/>
        <v>485.76024096385544</v>
      </c>
      <c r="AC129" s="1">
        <f>+'Ark1'!T627</f>
        <v>16.027992390514434</v>
      </c>
      <c r="AD129" s="100">
        <f>+'Ark1'!V627</f>
        <v>84.537348004737979</v>
      </c>
      <c r="AE129" s="39"/>
      <c r="AN129"/>
    </row>
    <row r="130" spans="1:40" ht="15.6">
      <c r="A130" s="39"/>
      <c r="B130">
        <f>+'Ark1'!C628</f>
        <v>2010</v>
      </c>
      <c r="C130">
        <f>+'Ark1'!G628</f>
        <v>3</v>
      </c>
      <c r="D130" s="3" t="s">
        <v>517</v>
      </c>
      <c r="E130" s="3">
        <v>2</v>
      </c>
      <c r="F130" s="3" t="s">
        <v>7</v>
      </c>
      <c r="G130">
        <f>+'Ark1'!Q628</f>
        <v>90</v>
      </c>
      <c r="I130" s="297">
        <f>+'Ark1'!R628</f>
        <v>42340</v>
      </c>
      <c r="K130" s="297">
        <f>+'Ark1'!S628</f>
        <v>41944</v>
      </c>
      <c r="L130" s="100">
        <f>+'Ark1'!AD628</f>
        <v>17.35740303078131</v>
      </c>
      <c r="M130" s="100"/>
      <c r="N130" s="100">
        <f>+'Ark1'!AE628</f>
        <v>17.825750408172439</v>
      </c>
      <c r="O130" s="1">
        <f>+'Ark1'!U628</f>
        <v>61.327198168987216</v>
      </c>
      <c r="Q130" s="1">
        <f>+'Ark1'!W628</f>
        <v>82.092673564753241</v>
      </c>
      <c r="S130" s="100">
        <f>+'Ark1'!X628</f>
        <v>0</v>
      </c>
      <c r="T130" s="100"/>
      <c r="U130" s="100">
        <f>+'Ark1'!Y628</f>
        <v>0</v>
      </c>
      <c r="V130" s="125"/>
      <c r="W130" s="10">
        <f>+'Ark1'!Z628</f>
        <v>0</v>
      </c>
      <c r="X130" s="125"/>
      <c r="Y130" s="1">
        <f>+'Ark1'!AA628</f>
        <v>0</v>
      </c>
      <c r="Z130" s="1">
        <f>+'Ark1'!AB628</f>
        <v>3.2777430311768994</v>
      </c>
      <c r="AA130" s="10">
        <f>+'Ark1'!AC628</f>
        <v>0</v>
      </c>
      <c r="AB130" s="10">
        <f t="shared" si="20"/>
        <v>470.44444444444446</v>
      </c>
      <c r="AC130" s="1">
        <f>+'Ark1'!T628</f>
        <v>16.093410486537547</v>
      </c>
      <c r="AD130" s="100">
        <f>+'Ark1'!V628</f>
        <v>88.941141456934218</v>
      </c>
      <c r="AE130" s="39"/>
      <c r="AN130"/>
    </row>
    <row r="131" spans="1:40" ht="15.6">
      <c r="A131" s="39"/>
      <c r="B131">
        <f>+'Ark1'!C629</f>
        <v>2010</v>
      </c>
      <c r="C131">
        <f>+'Ark1'!G629</f>
        <v>4</v>
      </c>
      <c r="D131" s="3" t="s">
        <v>64</v>
      </c>
      <c r="E131" s="3">
        <v>1</v>
      </c>
      <c r="F131" s="3" t="s">
        <v>48</v>
      </c>
      <c r="G131">
        <f>+'Ark1'!Q629</f>
        <v>140</v>
      </c>
      <c r="I131" s="297">
        <f>+'Ark1'!R629</f>
        <v>60908</v>
      </c>
      <c r="K131" s="297">
        <f>+'Ark1'!S629</f>
        <v>60905.5</v>
      </c>
      <c r="L131" s="100">
        <f>+'Ark1'!AD629</f>
        <v>80.12523679225427</v>
      </c>
      <c r="M131" s="100"/>
      <c r="N131" s="100">
        <f>+'Ark1'!AE629</f>
        <v>79.858886570866886</v>
      </c>
      <c r="O131" s="1">
        <f>+'Ark1'!U629</f>
        <v>60.906502696800786</v>
      </c>
      <c r="Q131" s="1">
        <f>+'Ark1'!W629</f>
        <v>76.765482920262102</v>
      </c>
      <c r="S131" s="100">
        <f>+'Ark1'!X629</f>
        <v>0</v>
      </c>
      <c r="T131" s="100"/>
      <c r="U131" s="100">
        <f>+'Ark1'!Y629</f>
        <v>0</v>
      </c>
      <c r="V131" s="125"/>
      <c r="W131" s="10">
        <f>+'Ark1'!Z629</f>
        <v>0</v>
      </c>
      <c r="X131" s="125"/>
      <c r="Y131" s="1">
        <f>+'Ark1'!AA629</f>
        <v>9.447079651105911</v>
      </c>
      <c r="Z131" s="1">
        <f>+'Ark1'!AB629</f>
        <v>2.9947950228033848</v>
      </c>
      <c r="AA131" s="10">
        <f>+'Ark1'!AC629</f>
        <v>-42.804712327065943</v>
      </c>
      <c r="AB131" s="10">
        <f t="shared" si="20"/>
        <v>435.05714285714288</v>
      </c>
      <c r="AC131" s="1">
        <f>+'Ark1'!T629</f>
        <v>16.01853615288632</v>
      </c>
      <c r="AD131" s="100">
        <f>+'Ark1'!V629</f>
        <v>83.169537291719251</v>
      </c>
      <c r="AE131" s="39"/>
      <c r="AN131"/>
    </row>
    <row r="132" spans="1:40" ht="15.6">
      <c r="A132" s="39"/>
      <c r="B132">
        <f>+'Ark1'!C630</f>
        <v>2010</v>
      </c>
      <c r="C132">
        <f>+'Ark1'!G630</f>
        <v>4</v>
      </c>
      <c r="D132" s="3" t="s">
        <v>64</v>
      </c>
      <c r="E132" s="3">
        <v>2</v>
      </c>
      <c r="F132" s="3" t="s">
        <v>7</v>
      </c>
      <c r="G132">
        <f>+'Ark1'!Q630</f>
        <v>40</v>
      </c>
      <c r="I132" s="297">
        <f>+'Ark1'!R630</f>
        <v>15108</v>
      </c>
      <c r="K132" s="297">
        <f>+'Ark1'!S630</f>
        <v>15106</v>
      </c>
      <c r="L132" s="100">
        <f>+'Ark1'!AD630</f>
        <v>19.874763207745737</v>
      </c>
      <c r="M132" s="100"/>
      <c r="N132" s="100">
        <f>+'Ark1'!AE630</f>
        <v>20.141113429133153</v>
      </c>
      <c r="O132" s="1">
        <f>+'Ark1'!U630</f>
        <v>60.998212630742735</v>
      </c>
      <c r="Q132" s="1">
        <f>+'Ark1'!W630</f>
        <v>78.063742883622481</v>
      </c>
      <c r="S132" s="100">
        <f>+'Ark1'!X630</f>
        <v>0</v>
      </c>
      <c r="T132" s="100"/>
      <c r="U132" s="100">
        <f>+'Ark1'!Y630</f>
        <v>0</v>
      </c>
      <c r="V132" s="125"/>
      <c r="W132" s="10">
        <f>+'Ark1'!Z630</f>
        <v>0</v>
      </c>
      <c r="X132" s="125"/>
      <c r="Y132" s="1">
        <f>+'Ark1'!AA630</f>
        <v>9.3199763387686154</v>
      </c>
      <c r="Z132" s="1">
        <f>+'Ark1'!AB630</f>
        <v>3.1820294231673656</v>
      </c>
      <c r="AA132" s="10">
        <f>+'Ark1'!AC630</f>
        <v>-44.152326038036762</v>
      </c>
      <c r="AB132" s="10">
        <f t="shared" si="20"/>
        <v>377.7</v>
      </c>
      <c r="AC132" s="1">
        <f>+'Ark1'!T630</f>
        <v>15.946783161239077</v>
      </c>
      <c r="AD132" s="100">
        <f>+'Ark1'!V630</f>
        <v>84.576102799157468</v>
      </c>
      <c r="AE132" s="39"/>
      <c r="AN132"/>
    </row>
    <row r="133" spans="1:40" ht="15.6">
      <c r="A133" s="39"/>
      <c r="B133" s="46">
        <f>+'Ark1'!C631</f>
        <v>2009</v>
      </c>
      <c r="C133" s="46">
        <f>+'Ark1'!G631</f>
        <v>1</v>
      </c>
      <c r="D133" s="47" t="s">
        <v>372</v>
      </c>
      <c r="E133" s="47">
        <v>1</v>
      </c>
      <c r="F133" s="47" t="s">
        <v>48</v>
      </c>
      <c r="G133" s="46">
        <f>+'Ark1'!Q631</f>
        <v>831</v>
      </c>
      <c r="H133" s="46"/>
      <c r="I133" s="331">
        <f>+'Ark1'!R631</f>
        <v>380441</v>
      </c>
      <c r="J133" s="331"/>
      <c r="K133" s="331">
        <f>+'Ark1'!S631</f>
        <v>380404</v>
      </c>
      <c r="L133" s="99">
        <f>+'Ark1'!AD631</f>
        <v>72.749298209382204</v>
      </c>
      <c r="M133" s="99"/>
      <c r="N133" s="99">
        <f>+'Ark1'!AE631</f>
        <v>71.61245179444299</v>
      </c>
      <c r="O133" s="48">
        <f>+'Ark1'!U631</f>
        <v>59.150079915037693</v>
      </c>
      <c r="P133" s="46"/>
      <c r="Q133" s="48">
        <f>+'Ark1'!W631</f>
        <v>78.089857362172779</v>
      </c>
      <c r="R133" s="46"/>
      <c r="S133" s="99">
        <f>+'Ark1'!X631</f>
        <v>0</v>
      </c>
      <c r="T133" s="99"/>
      <c r="U133" s="99">
        <f>+'Ark1'!Y631</f>
        <v>0</v>
      </c>
      <c r="V133" s="125"/>
      <c r="W133" s="65">
        <f>+'Ark1'!Z631</f>
        <v>0</v>
      </c>
      <c r="X133" s="125"/>
      <c r="Y133" s="48">
        <f>+'Ark1'!AA631</f>
        <v>7.8855471654798146</v>
      </c>
      <c r="Z133" s="48">
        <f>+'Ark1'!AB631</f>
        <v>3.3853005940099425</v>
      </c>
      <c r="AA133" s="65">
        <f>+'Ark1'!AC631</f>
        <v>-24.781612495433727</v>
      </c>
      <c r="AB133" s="65">
        <f>+I133/G133</f>
        <v>457.81107099879665</v>
      </c>
      <c r="AC133" s="48">
        <f>+'Ark1'!T631</f>
        <v>15.127962023020652</v>
      </c>
      <c r="AD133" s="99">
        <f>+'Ark1'!V631</f>
        <v>84.604395842010746</v>
      </c>
      <c r="AE133" s="39"/>
      <c r="AN133"/>
    </row>
    <row r="134" spans="1:40" ht="15.6">
      <c r="A134" s="39"/>
      <c r="B134" s="46">
        <f>+'Ark1'!C632</f>
        <v>2009</v>
      </c>
      <c r="C134" s="46">
        <f>+'Ark1'!G632</f>
        <v>1</v>
      </c>
      <c r="D134" s="47" t="s">
        <v>372</v>
      </c>
      <c r="E134" s="47">
        <v>2</v>
      </c>
      <c r="F134" s="47" t="s">
        <v>7</v>
      </c>
      <c r="G134" s="46">
        <f>+'Ark1'!Q632</f>
        <v>306</v>
      </c>
      <c r="H134" s="46"/>
      <c r="I134" s="331">
        <f>+'Ark1'!R632</f>
        <v>142507</v>
      </c>
      <c r="J134" s="331"/>
      <c r="K134" s="331">
        <f>+'Ark1'!S632</f>
        <v>142400</v>
      </c>
      <c r="L134" s="99">
        <f>+'Ark1'!AD632</f>
        <v>27.250701790617796</v>
      </c>
      <c r="M134" s="99"/>
      <c r="N134" s="99">
        <f>+'Ark1'!AE632</f>
        <v>28.387548205557007</v>
      </c>
      <c r="O134" s="48">
        <f>+'Ark1'!U632</f>
        <v>59.567851123595503</v>
      </c>
      <c r="P134" s="46"/>
      <c r="Q134" s="48">
        <f>+'Ark1'!W632</f>
        <v>82.744833567416691</v>
      </c>
      <c r="R134" s="46"/>
      <c r="S134" s="99">
        <f>+'Ark1'!X632</f>
        <v>0</v>
      </c>
      <c r="T134" s="99"/>
      <c r="U134" s="99">
        <f>+'Ark1'!Y632</f>
        <v>0</v>
      </c>
      <c r="V134" s="125"/>
      <c r="W134" s="65">
        <f>+'Ark1'!Z632</f>
        <v>0</v>
      </c>
      <c r="X134" s="125"/>
      <c r="Y134" s="48">
        <f>+'Ark1'!AA632</f>
        <v>8.1339345211180767</v>
      </c>
      <c r="Z134" s="48">
        <f>+'Ark1'!AB632</f>
        <v>3.3173408262660362</v>
      </c>
      <c r="AA134" s="65">
        <f>+'Ark1'!AC632</f>
        <v>-45.252829320444519</v>
      </c>
      <c r="AB134" s="65">
        <f t="shared" ref="AB134:AB140" si="21">+I134/G134</f>
        <v>465.70915032679738</v>
      </c>
      <c r="AC134" s="48">
        <f>+'Ark1'!T632</f>
        <v>15.32679798185352</v>
      </c>
      <c r="AD134" s="99">
        <f>+'Ark1'!V632</f>
        <v>89.647707006951578</v>
      </c>
      <c r="AE134" s="39"/>
      <c r="AN134"/>
    </row>
    <row r="135" spans="1:40" ht="15.6">
      <c r="A135" s="39"/>
      <c r="B135" s="46">
        <f>+'Ark1'!C633</f>
        <v>2009</v>
      </c>
      <c r="C135" s="46">
        <f>+'Ark1'!G633</f>
        <v>2</v>
      </c>
      <c r="D135" s="47" t="s">
        <v>63</v>
      </c>
      <c r="E135" s="47">
        <v>1</v>
      </c>
      <c r="F135" s="47" t="s">
        <v>48</v>
      </c>
      <c r="G135" s="46">
        <f>+'Ark1'!Q633</f>
        <v>561</v>
      </c>
      <c r="H135" s="46"/>
      <c r="I135" s="331">
        <f>+'Ark1'!R633</f>
        <v>214078</v>
      </c>
      <c r="J135" s="331"/>
      <c r="K135" s="331">
        <f>+'Ark1'!S633</f>
        <v>214056</v>
      </c>
      <c r="L135" s="99">
        <f>+'Ark1'!AD633</f>
        <v>56.580505338830733</v>
      </c>
      <c r="M135" s="99"/>
      <c r="N135" s="99">
        <f>+'Ark1'!AE633</f>
        <v>55.125624705528473</v>
      </c>
      <c r="O135" s="48">
        <f>+'Ark1'!U633</f>
        <v>59.062007138318954</v>
      </c>
      <c r="P135" s="46"/>
      <c r="Q135" s="48">
        <f>+'Ark1'!W633</f>
        <v>78.393535336547345</v>
      </c>
      <c r="R135" s="46"/>
      <c r="S135" s="99">
        <f>+'Ark1'!X633</f>
        <v>0</v>
      </c>
      <c r="T135" s="99"/>
      <c r="U135" s="99">
        <f>+'Ark1'!Y633</f>
        <v>0</v>
      </c>
      <c r="V135" s="125"/>
      <c r="W135" s="65">
        <f>+'Ark1'!Z633</f>
        <v>0</v>
      </c>
      <c r="X135" s="125"/>
      <c r="Y135" s="48">
        <f>+'Ark1'!AA633</f>
        <v>7.8924859064066419</v>
      </c>
      <c r="Z135" s="48">
        <f>+'Ark1'!AB633</f>
        <v>3.2885267647067673</v>
      </c>
      <c r="AA135" s="65">
        <f>+'Ark1'!AC633</f>
        <v>-30.382404851739008</v>
      </c>
      <c r="AB135" s="65">
        <f t="shared" si="21"/>
        <v>381.60071301247774</v>
      </c>
      <c r="AC135" s="48">
        <f>+'Ark1'!T633</f>
        <v>15.072936032660998</v>
      </c>
      <c r="AD135" s="99">
        <f>+'Ark1'!V633</f>
        <v>84.933407731905618</v>
      </c>
      <c r="AE135" s="39"/>
      <c r="AN135"/>
    </row>
    <row r="136" spans="1:40" ht="15.6">
      <c r="A136" s="39"/>
      <c r="B136" s="46">
        <f>+'Ark1'!C634</f>
        <v>2009</v>
      </c>
      <c r="C136" s="46">
        <f>+'Ark1'!G634</f>
        <v>2</v>
      </c>
      <c r="D136" s="47" t="s">
        <v>63</v>
      </c>
      <c r="E136" s="47">
        <v>2</v>
      </c>
      <c r="F136" s="47" t="s">
        <v>7</v>
      </c>
      <c r="G136" s="46">
        <f>+'Ark1'!Q634</f>
        <v>446</v>
      </c>
      <c r="H136" s="46"/>
      <c r="I136" s="331">
        <f>+'Ark1'!R634</f>
        <v>164282</v>
      </c>
      <c r="J136" s="331"/>
      <c r="K136" s="331">
        <f>+'Ark1'!S634</f>
        <v>164173</v>
      </c>
      <c r="L136" s="99">
        <f>+'Ark1'!AD634</f>
        <v>43.419494661169267</v>
      </c>
      <c r="M136" s="99"/>
      <c r="N136" s="99">
        <f>+'Ark1'!AE634</f>
        <v>44.874375294471555</v>
      </c>
      <c r="O136" s="48">
        <f>+'Ark1'!U634</f>
        <v>59.152869229410449</v>
      </c>
      <c r="P136" s="46"/>
      <c r="Q136" s="48">
        <f>+'Ark1'!W634</f>
        <v>83.251602882325571</v>
      </c>
      <c r="R136" s="46"/>
      <c r="S136" s="99">
        <f>+'Ark1'!X634</f>
        <v>0</v>
      </c>
      <c r="T136" s="99"/>
      <c r="U136" s="99">
        <f>+'Ark1'!Y634</f>
        <v>0</v>
      </c>
      <c r="V136" s="125"/>
      <c r="W136" s="65">
        <f>+'Ark1'!Z634</f>
        <v>0</v>
      </c>
      <c r="X136" s="125"/>
      <c r="Y136" s="48">
        <f>+'Ark1'!AA634</f>
        <v>8.7239403390132022</v>
      </c>
      <c r="Z136" s="48">
        <f>+'Ark1'!AB634</f>
        <v>3.3725747328614055</v>
      </c>
      <c r="AA136" s="65">
        <f>+'Ark1'!AC634</f>
        <v>-45.770532124732803</v>
      </c>
      <c r="AB136" s="65">
        <f t="shared" si="21"/>
        <v>368.34529147982062</v>
      </c>
      <c r="AC136" s="48">
        <f>+'Ark1'!T634</f>
        <v>15.119489658027049</v>
      </c>
      <c r="AD136" s="99">
        <f>+'Ark1'!V634</f>
        <v>90.196752851924671</v>
      </c>
      <c r="AE136" s="39"/>
      <c r="AN136"/>
    </row>
    <row r="137" spans="1:40" ht="15.6">
      <c r="A137" s="39"/>
      <c r="B137" s="46">
        <f>+'Ark1'!C635</f>
        <v>2009</v>
      </c>
      <c r="C137" s="46">
        <f>+'Ark1'!G635</f>
        <v>3</v>
      </c>
      <c r="D137" s="47" t="s">
        <v>517</v>
      </c>
      <c r="E137" s="47">
        <v>1</v>
      </c>
      <c r="F137" s="47" t="s">
        <v>48</v>
      </c>
      <c r="G137" s="46">
        <f>+'Ark1'!Q635</f>
        <v>435</v>
      </c>
      <c r="H137" s="46"/>
      <c r="I137" s="331">
        <f>+'Ark1'!R635</f>
        <v>194852</v>
      </c>
      <c r="J137" s="331"/>
      <c r="K137" s="331">
        <f>+'Ark1'!S635</f>
        <v>194841</v>
      </c>
      <c r="L137" s="99">
        <f>+'Ark1'!AD635</f>
        <v>81.939100340200397</v>
      </c>
      <c r="M137" s="99"/>
      <c r="N137" s="99">
        <f>+'Ark1'!AE635</f>
        <v>81.546703213360601</v>
      </c>
      <c r="O137" s="48">
        <f>+'Ark1'!U635</f>
        <v>59.062245625920617</v>
      </c>
      <c r="P137" s="46"/>
      <c r="Q137" s="48">
        <f>+'Ark1'!W635</f>
        <v>76.944720053787492</v>
      </c>
      <c r="R137" s="46"/>
      <c r="S137" s="99">
        <f>+'Ark1'!X635</f>
        <v>0</v>
      </c>
      <c r="T137" s="99"/>
      <c r="U137" s="99">
        <f>+'Ark1'!Y635</f>
        <v>0</v>
      </c>
      <c r="V137" s="125"/>
      <c r="W137" s="65">
        <f>+'Ark1'!Z635</f>
        <v>0</v>
      </c>
      <c r="X137" s="125"/>
      <c r="Y137" s="48">
        <f>+'Ark1'!AA635</f>
        <v>8.3721989825227272</v>
      </c>
      <c r="Z137" s="48">
        <f>+'Ark1'!AB635</f>
        <v>3.3735978587032842</v>
      </c>
      <c r="AA137" s="65">
        <f>+'Ark1'!AC635</f>
        <v>-28.600053573901505</v>
      </c>
      <c r="AB137" s="65">
        <f t="shared" si="21"/>
        <v>447.93563218390807</v>
      </c>
      <c r="AC137" s="48">
        <f>+'Ark1'!T635</f>
        <v>15.078654568595653</v>
      </c>
      <c r="AD137" s="99">
        <f>+'Ark1'!V635</f>
        <v>83.363727035524661</v>
      </c>
      <c r="AE137" s="39"/>
      <c r="AN137"/>
    </row>
    <row r="138" spans="1:40" ht="15.6">
      <c r="A138" s="39"/>
      <c r="B138" s="46">
        <f>+'Ark1'!C636</f>
        <v>2009</v>
      </c>
      <c r="C138" s="46">
        <f>+'Ark1'!G636</f>
        <v>3</v>
      </c>
      <c r="D138" s="47" t="s">
        <v>517</v>
      </c>
      <c r="E138" s="47">
        <v>2</v>
      </c>
      <c r="F138" s="47" t="s">
        <v>7</v>
      </c>
      <c r="G138" s="46">
        <f>+'Ark1'!Q636</f>
        <v>98</v>
      </c>
      <c r="H138" s="46"/>
      <c r="I138" s="331">
        <f>+'Ark1'!R636</f>
        <v>42949</v>
      </c>
      <c r="J138" s="331"/>
      <c r="K138" s="331">
        <f>+'Ark1'!S636</f>
        <v>42734</v>
      </c>
      <c r="L138" s="99">
        <f>+'Ark1'!AD636</f>
        <v>18.060899659799578</v>
      </c>
      <c r="M138" s="99"/>
      <c r="N138" s="99">
        <f>+'Ark1'!AE636</f>
        <v>18.45329678663942</v>
      </c>
      <c r="O138" s="48">
        <f>+'Ark1'!U636</f>
        <v>59.477629054148913</v>
      </c>
      <c r="P138" s="46"/>
      <c r="Q138" s="48">
        <f>+'Ark1'!W636</f>
        <v>79.775335798193467</v>
      </c>
      <c r="R138" s="46"/>
      <c r="S138" s="99">
        <f>+'Ark1'!X636</f>
        <v>0</v>
      </c>
      <c r="T138" s="99"/>
      <c r="U138" s="99">
        <f>+'Ark1'!Y636</f>
        <v>0</v>
      </c>
      <c r="V138" s="125"/>
      <c r="W138" s="65">
        <f>+'Ark1'!Z636</f>
        <v>0</v>
      </c>
      <c r="X138" s="125"/>
      <c r="Y138" s="48">
        <f>+'Ark1'!AA636</f>
        <v>1.0736831582249451</v>
      </c>
      <c r="Z138" s="48">
        <f>+'Ark1'!AB636</f>
        <v>3.285548119683932</v>
      </c>
      <c r="AA138" s="65">
        <f>+'Ark1'!AC636</f>
        <v>-847.96556983830635</v>
      </c>
      <c r="AB138" s="65">
        <f t="shared" si="21"/>
        <v>438.25510204081633</v>
      </c>
      <c r="AC138" s="48">
        <f>+'Ark1'!T636</f>
        <v>15.307876784092763</v>
      </c>
      <c r="AD138" s="99">
        <f>+'Ark1'!V636</f>
        <v>86.430482988284652</v>
      </c>
      <c r="AE138" s="39"/>
      <c r="AN138"/>
    </row>
    <row r="139" spans="1:40" ht="15.6">
      <c r="A139" s="39"/>
      <c r="B139" s="46">
        <f>+'Ark1'!C637</f>
        <v>2009</v>
      </c>
      <c r="C139" s="46">
        <f>+'Ark1'!G637</f>
        <v>4</v>
      </c>
      <c r="D139" s="47" t="s">
        <v>64</v>
      </c>
      <c r="E139" s="47">
        <v>1</v>
      </c>
      <c r="F139" s="47" t="s">
        <v>48</v>
      </c>
      <c r="G139" s="46">
        <f>+'Ark1'!Q637</f>
        <v>159</v>
      </c>
      <c r="H139" s="46"/>
      <c r="I139" s="331">
        <f>+'Ark1'!R637</f>
        <v>60712</v>
      </c>
      <c r="J139" s="331"/>
      <c r="K139" s="331">
        <f>+'Ark1'!S637</f>
        <v>60711</v>
      </c>
      <c r="L139" s="99">
        <f>+'Ark1'!AD637</f>
        <v>91.333323304198686</v>
      </c>
      <c r="M139" s="99"/>
      <c r="N139" s="99">
        <f>+'Ark1'!AE637</f>
        <v>91.250606694307805</v>
      </c>
      <c r="O139" s="48">
        <f>+'Ark1'!U637</f>
        <v>58.929765610844818</v>
      </c>
      <c r="P139" s="46"/>
      <c r="Q139" s="48">
        <f>+'Ark1'!W637</f>
        <v>76.208935777701427</v>
      </c>
      <c r="R139" s="46"/>
      <c r="S139" s="99">
        <f>+'Ark1'!X637</f>
        <v>0</v>
      </c>
      <c r="T139" s="99"/>
      <c r="U139" s="99">
        <f>+'Ark1'!Y637</f>
        <v>0</v>
      </c>
      <c r="V139" s="125"/>
      <c r="W139" s="65">
        <f>+'Ark1'!Z637</f>
        <v>0</v>
      </c>
      <c r="X139" s="125"/>
      <c r="Y139" s="48">
        <f>+'Ark1'!AA637</f>
        <v>8.8937009299637513</v>
      </c>
      <c r="Z139" s="48">
        <f>+'Ark1'!AB637</f>
        <v>3.4159070856769111</v>
      </c>
      <c r="AA139" s="65">
        <f>+'Ark1'!AC637</f>
        <v>-29.652945992368043</v>
      </c>
      <c r="AB139" s="65">
        <f t="shared" si="21"/>
        <v>381.8364779874214</v>
      </c>
      <c r="AC139" s="48">
        <f>+'Ark1'!T637</f>
        <v>14.997166952167603</v>
      </c>
      <c r="AD139" s="99">
        <f>+'Ark1'!V637</f>
        <v>82.566560972584512</v>
      </c>
      <c r="AE139" s="39"/>
      <c r="AN139"/>
    </row>
    <row r="140" spans="1:40" ht="15.6">
      <c r="A140" s="39"/>
      <c r="B140" s="46">
        <f>+'Ark1'!C638</f>
        <v>2009</v>
      </c>
      <c r="C140" s="46">
        <f>+'Ark1'!G638</f>
        <v>4</v>
      </c>
      <c r="D140" s="47" t="s">
        <v>64</v>
      </c>
      <c r="E140" s="47">
        <v>2</v>
      </c>
      <c r="F140" s="47" t="s">
        <v>7</v>
      </c>
      <c r="G140" s="46">
        <f>+'Ark1'!Q638</f>
        <v>29</v>
      </c>
      <c r="H140" s="46"/>
      <c r="I140" s="331">
        <f>+'Ark1'!R638</f>
        <v>5761</v>
      </c>
      <c r="J140" s="331"/>
      <c r="K140" s="331">
        <f>+'Ark1'!S638</f>
        <v>5761</v>
      </c>
      <c r="L140" s="99">
        <f>+'Ark1'!AD638</f>
        <v>8.6666766958013017</v>
      </c>
      <c r="M140" s="99"/>
      <c r="N140" s="99">
        <f>+'Ark1'!AE638</f>
        <v>8.7493933056921822</v>
      </c>
      <c r="O140" s="48">
        <f>+'Ark1'!U638</f>
        <v>60.681999652838037</v>
      </c>
      <c r="P140" s="46"/>
      <c r="Q140" s="48">
        <f>+'Ark1'!W638</f>
        <v>77.004148585314852</v>
      </c>
      <c r="R140" s="46"/>
      <c r="S140" s="99">
        <f>+'Ark1'!X638</f>
        <v>0</v>
      </c>
      <c r="T140" s="99"/>
      <c r="U140" s="99">
        <f>+'Ark1'!Y638</f>
        <v>0</v>
      </c>
      <c r="V140" s="125"/>
      <c r="W140" s="65">
        <f>+'Ark1'!Z638</f>
        <v>0</v>
      </c>
      <c r="X140" s="125"/>
      <c r="Y140" s="48">
        <f>+'Ark1'!AA638</f>
        <v>8.827743532004094</v>
      </c>
      <c r="Z140" s="48">
        <f>+'Ark1'!AB638</f>
        <v>3.3252601717548576</v>
      </c>
      <c r="AA140" s="65">
        <f>+'Ark1'!AC638</f>
        <v>-32.149670982771688</v>
      </c>
      <c r="AB140" s="65">
        <f t="shared" si="21"/>
        <v>198.65517241379311</v>
      </c>
      <c r="AC140" s="48">
        <f>+'Ark1'!T638</f>
        <v>15.827807672279125</v>
      </c>
      <c r="AD140" s="99">
        <f>+'Ark1'!V638</f>
        <v>83.428113310200601</v>
      </c>
      <c r="AE140" s="39"/>
      <c r="AN140"/>
    </row>
    <row r="141" spans="1:40" ht="15.6">
      <c r="A141" s="39"/>
      <c r="B141">
        <f>+'Ark1'!C639</f>
        <v>2008</v>
      </c>
      <c r="C141">
        <f>+'Ark1'!G639</f>
        <v>1</v>
      </c>
      <c r="D141" s="3" t="s">
        <v>372</v>
      </c>
      <c r="E141" s="3">
        <v>1</v>
      </c>
      <c r="F141" s="3" t="s">
        <v>48</v>
      </c>
      <c r="G141">
        <f>+'Ark1'!Q639</f>
        <v>896</v>
      </c>
      <c r="I141" s="297">
        <f>+'Ark1'!R639</f>
        <v>387539</v>
      </c>
      <c r="K141" s="297">
        <f>+'Ark1'!S639</f>
        <v>387534</v>
      </c>
      <c r="L141" s="100">
        <f>+'Ark1'!AD639</f>
        <v>73.256297517286754</v>
      </c>
      <c r="M141" s="100"/>
      <c r="N141" s="100">
        <f>+'Ark1'!AE639</f>
        <v>72.335316866789057</v>
      </c>
      <c r="O141" s="1">
        <f>+'Ark1'!U639</f>
        <v>56.740213761889265</v>
      </c>
      <c r="Q141" s="1">
        <f>+'Ark1'!W639</f>
        <v>78.795074496688784</v>
      </c>
      <c r="S141" s="100">
        <f>+'Ark1'!X639</f>
        <v>0</v>
      </c>
      <c r="T141" s="100"/>
      <c r="U141" s="100">
        <f>+'Ark1'!Y639</f>
        <v>0</v>
      </c>
      <c r="V141" s="125"/>
      <c r="W141" s="10">
        <f>+'Ark1'!Z639</f>
        <v>0</v>
      </c>
      <c r="X141" s="125"/>
      <c r="Y141" s="1">
        <f>+'Ark1'!AA639</f>
        <v>8.0282598649249177</v>
      </c>
      <c r="Z141" s="1">
        <f>+'Ark1'!AB639</f>
        <v>2.5467901274697344</v>
      </c>
      <c r="AA141" s="10">
        <f>+'Ark1'!AC639</f>
        <v>-17.194391259020659</v>
      </c>
      <c r="AB141" s="10">
        <f>+I141/G141</f>
        <v>432.52120535714283</v>
      </c>
      <c r="AC141" s="1">
        <f>+'Ark1'!T639</f>
        <v>13.819135622479283</v>
      </c>
      <c r="AD141" s="100">
        <f>+'Ark1'!V639</f>
        <v>85.368444741810819</v>
      </c>
      <c r="AE141" s="39"/>
      <c r="AN141"/>
    </row>
    <row r="142" spans="1:40" ht="15.6">
      <c r="A142" s="39"/>
      <c r="B142">
        <f>+'Ark1'!C640</f>
        <v>2008</v>
      </c>
      <c r="C142">
        <f>+'Ark1'!G640</f>
        <v>1</v>
      </c>
      <c r="D142" s="3" t="s">
        <v>372</v>
      </c>
      <c r="E142" s="3">
        <v>2</v>
      </c>
      <c r="F142" s="3" t="s">
        <v>7</v>
      </c>
      <c r="G142">
        <f>+'Ark1'!Q640</f>
        <v>311</v>
      </c>
      <c r="I142" s="297">
        <f>+'Ark1'!R640</f>
        <v>141479</v>
      </c>
      <c r="K142" s="297">
        <f>+'Ark1'!S640</f>
        <v>141364</v>
      </c>
      <c r="L142" s="100">
        <f>+'Ark1'!AD640</f>
        <v>26.74370248271325</v>
      </c>
      <c r="M142" s="100"/>
      <c r="N142" s="100">
        <f>+'Ark1'!AE640</f>
        <v>27.664683133210985</v>
      </c>
      <c r="O142" s="1">
        <f>+'Ark1'!U640</f>
        <v>57.807949690161557</v>
      </c>
      <c r="Q142" s="1">
        <f>+'Ark1'!W640</f>
        <v>82.674572026824478</v>
      </c>
      <c r="S142" s="100">
        <f>+'Ark1'!X640</f>
        <v>0</v>
      </c>
      <c r="T142" s="100"/>
      <c r="U142" s="100">
        <f>+'Ark1'!Y640</f>
        <v>0</v>
      </c>
      <c r="V142" s="125"/>
      <c r="W142" s="10">
        <f>+'Ark1'!Z640</f>
        <v>0</v>
      </c>
      <c r="X142" s="125"/>
      <c r="Y142" s="1">
        <f>+'Ark1'!AA640</f>
        <v>8.1914342192696949</v>
      </c>
      <c r="Z142" s="1">
        <f>+'Ark1'!AB640</f>
        <v>2.5079103315128246</v>
      </c>
      <c r="AA142" s="10">
        <f>+'Ark1'!AC640</f>
        <v>-40.319867461454287</v>
      </c>
      <c r="AB142" s="10">
        <f t="shared" ref="AB142:AB148" si="22">+I142/G142</f>
        <v>454.91639871382637</v>
      </c>
      <c r="AC142" s="1">
        <f>+'Ark1'!T640</f>
        <v>14.481682793912876</v>
      </c>
      <c r="AD142" s="100">
        <f>+'Ark1'!V640</f>
        <v>89.57158399439453</v>
      </c>
      <c r="AE142" s="39"/>
      <c r="AN142"/>
    </row>
    <row r="143" spans="1:40" ht="15.6">
      <c r="A143" s="39"/>
      <c r="B143">
        <f>+'Ark1'!C641</f>
        <v>2008</v>
      </c>
      <c r="C143">
        <f>+'Ark1'!G641</f>
        <v>2</v>
      </c>
      <c r="D143" s="3" t="s">
        <v>63</v>
      </c>
      <c r="E143" s="3">
        <v>1</v>
      </c>
      <c r="F143" s="3" t="s">
        <v>48</v>
      </c>
      <c r="G143">
        <f>+'Ark1'!Q641</f>
        <v>565</v>
      </c>
      <c r="I143" s="297">
        <f>+'Ark1'!R641</f>
        <v>211597</v>
      </c>
      <c r="K143" s="297">
        <f>+'Ark1'!S641</f>
        <v>211567</v>
      </c>
      <c r="L143" s="100">
        <f>+'Ark1'!AD641</f>
        <v>57.343205031964686</v>
      </c>
      <c r="M143" s="100"/>
      <c r="N143" s="100">
        <f>+'Ark1'!AE641</f>
        <v>56.325793047365998</v>
      </c>
      <c r="O143" s="1">
        <f>+'Ark1'!U641</f>
        <v>56.855733644661022</v>
      </c>
      <c r="Q143" s="1">
        <f>+'Ark1'!W641</f>
        <v>79.192247845834814</v>
      </c>
      <c r="S143" s="100">
        <f>+'Ark1'!X641</f>
        <v>0</v>
      </c>
      <c r="T143" s="100"/>
      <c r="U143" s="100">
        <f>+'Ark1'!Y641</f>
        <v>0</v>
      </c>
      <c r="V143" s="125"/>
      <c r="W143" s="10">
        <f>+'Ark1'!Z641</f>
        <v>0</v>
      </c>
      <c r="X143" s="125"/>
      <c r="Y143" s="1">
        <f>+'Ark1'!AA641</f>
        <v>7.8987317317636547</v>
      </c>
      <c r="Z143" s="1">
        <f>+'Ark1'!AB641</f>
        <v>2.453613485796764</v>
      </c>
      <c r="AA143" s="10">
        <f>+'Ark1'!AC641</f>
        <v>-25.860962490726845</v>
      </c>
      <c r="AB143" s="10">
        <f t="shared" si="22"/>
        <v>374.50796460176991</v>
      </c>
      <c r="AC143" s="1">
        <f>+'Ark1'!T641</f>
        <v>13.895551449217148</v>
      </c>
      <c r="AD143" s="100">
        <f>+'Ark1'!V641</f>
        <v>85.798751728968099</v>
      </c>
      <c r="AE143" s="39"/>
      <c r="AN143"/>
    </row>
    <row r="144" spans="1:40" ht="15.6">
      <c r="A144" s="39"/>
      <c r="B144">
        <f>+'Ark1'!C642</f>
        <v>2008</v>
      </c>
      <c r="C144">
        <f>+'Ark1'!G642</f>
        <v>2</v>
      </c>
      <c r="D144" s="3" t="s">
        <v>63</v>
      </c>
      <c r="E144" s="3">
        <v>2</v>
      </c>
      <c r="F144" s="3" t="s">
        <v>7</v>
      </c>
      <c r="G144">
        <f>+'Ark1'!Q642</f>
        <v>458</v>
      </c>
      <c r="I144" s="297">
        <f>+'Ark1'!R642</f>
        <v>157404</v>
      </c>
      <c r="K144" s="297">
        <f>+'Ark1'!S642</f>
        <v>157359</v>
      </c>
      <c r="L144" s="100">
        <f>+'Ark1'!AD642</f>
        <v>42.656794968035307</v>
      </c>
      <c r="M144" s="100"/>
      <c r="N144" s="100">
        <f>+'Ark1'!AE642</f>
        <v>43.674206952634037</v>
      </c>
      <c r="O144" s="1">
        <f>+'Ark1'!U642</f>
        <v>57.353821516405155</v>
      </c>
      <c r="Q144" s="1">
        <f>+'Ark1'!W642</f>
        <v>82.572860783304932</v>
      </c>
      <c r="S144" s="100">
        <f>+'Ark1'!X642</f>
        <v>0</v>
      </c>
      <c r="T144" s="100"/>
      <c r="U144" s="100">
        <f>+'Ark1'!Y642</f>
        <v>0</v>
      </c>
      <c r="V144" s="125"/>
      <c r="W144" s="10">
        <f>+'Ark1'!Z642</f>
        <v>0</v>
      </c>
      <c r="X144" s="125"/>
      <c r="Y144" s="1">
        <f>+'Ark1'!AA642</f>
        <v>9.2871233341682977</v>
      </c>
      <c r="Z144" s="1">
        <f>+'Ark1'!AB642</f>
        <v>2.5371686858821394</v>
      </c>
      <c r="AA144" s="10">
        <f>+'Ark1'!AC642</f>
        <v>-27.972636511689643</v>
      </c>
      <c r="AB144" s="10">
        <f t="shared" si="22"/>
        <v>343.67685589519652</v>
      </c>
      <c r="AC144" s="1">
        <f>+'Ark1'!T642</f>
        <v>14.202218495082716</v>
      </c>
      <c r="AD144" s="100">
        <f>+'Ark1'!V642</f>
        <v>89.461387630882314</v>
      </c>
      <c r="AE144" s="39"/>
      <c r="AN144"/>
    </row>
    <row r="145" spans="1:40" ht="15.6">
      <c r="A145" s="39"/>
      <c r="B145">
        <f>+'Ark1'!C643</f>
        <v>2008</v>
      </c>
      <c r="C145">
        <f>+'Ark1'!G643</f>
        <v>3</v>
      </c>
      <c r="D145" s="3" t="s">
        <v>517</v>
      </c>
      <c r="E145" s="3">
        <v>1</v>
      </c>
      <c r="F145" s="3" t="s">
        <v>48</v>
      </c>
      <c r="G145">
        <f>+'Ark1'!Q643</f>
        <v>456</v>
      </c>
      <c r="I145" s="297">
        <f>+'Ark1'!R643</f>
        <v>196275</v>
      </c>
      <c r="K145" s="297">
        <f>+'Ark1'!S643</f>
        <v>196271</v>
      </c>
      <c r="L145" s="100">
        <f>+'Ark1'!AD643</f>
        <v>82.89900491628795</v>
      </c>
      <c r="M145" s="100"/>
      <c r="N145" s="100">
        <f>+'Ark1'!AE643</f>
        <v>82.482802388162256</v>
      </c>
      <c r="O145" s="1">
        <f>+'Ark1'!U643</f>
        <v>56.661508832175919</v>
      </c>
      <c r="Q145" s="1">
        <f>+'Ark1'!W643</f>
        <v>77.6091674266697</v>
      </c>
      <c r="S145" s="100">
        <f>+'Ark1'!X643</f>
        <v>0</v>
      </c>
      <c r="T145" s="100"/>
      <c r="U145" s="100">
        <f>+'Ark1'!Y643</f>
        <v>0</v>
      </c>
      <c r="V145" s="125"/>
      <c r="W145" s="10">
        <f>+'Ark1'!Z643</f>
        <v>0</v>
      </c>
      <c r="X145" s="125"/>
      <c r="Y145" s="1">
        <f>+'Ark1'!AA643</f>
        <v>8.5173739609682304</v>
      </c>
      <c r="Z145" s="1">
        <f>+'Ark1'!AB643</f>
        <v>2.4679975529044209</v>
      </c>
      <c r="AA145" s="10">
        <f>+'Ark1'!AC643</f>
        <v>-22.60312859936522</v>
      </c>
      <c r="AB145" s="10">
        <f t="shared" si="22"/>
        <v>430.42763157894734</v>
      </c>
      <c r="AC145" s="1">
        <f>+'Ark1'!T643</f>
        <v>13.765273213603361</v>
      </c>
      <c r="AD145" s="100">
        <f>+'Ark1'!V643</f>
        <v>84.083605012646359</v>
      </c>
      <c r="AE145" s="39"/>
      <c r="AN145"/>
    </row>
    <row r="146" spans="1:40" ht="15.6">
      <c r="A146" s="39"/>
      <c r="B146">
        <f>+'Ark1'!C644</f>
        <v>2008</v>
      </c>
      <c r="C146">
        <f>+'Ark1'!G644</f>
        <v>3</v>
      </c>
      <c r="D146" s="3" t="s">
        <v>517</v>
      </c>
      <c r="E146" s="3">
        <v>2</v>
      </c>
      <c r="F146" s="3" t="s">
        <v>7</v>
      </c>
      <c r="G146">
        <f>+'Ark1'!Q644</f>
        <v>102</v>
      </c>
      <c r="I146" s="297">
        <f>+'Ark1'!R644</f>
        <v>40489</v>
      </c>
      <c r="K146" s="297">
        <f>+'Ark1'!S644</f>
        <v>40165</v>
      </c>
      <c r="L146" s="100">
        <f>+'Ark1'!AD644</f>
        <v>17.100995083712039</v>
      </c>
      <c r="M146" s="100"/>
      <c r="N146" s="100">
        <f>+'Ark1'!AE644</f>
        <v>17.517197611837734</v>
      </c>
      <c r="O146" s="1">
        <f>+'Ark1'!U644</f>
        <v>57.193850367235157</v>
      </c>
      <c r="Q146" s="1">
        <f>+'Ark1'!W644</f>
        <v>81.151308353043859</v>
      </c>
      <c r="S146" s="100">
        <f>+'Ark1'!X644</f>
        <v>0</v>
      </c>
      <c r="T146" s="100"/>
      <c r="U146" s="100">
        <f>+'Ark1'!Y644</f>
        <v>0</v>
      </c>
      <c r="V146" s="125"/>
      <c r="W146" s="10">
        <f>+'Ark1'!Z644</f>
        <v>0</v>
      </c>
      <c r="X146" s="125"/>
      <c r="Y146" s="1">
        <f>+'Ark1'!AA644</f>
        <v>0</v>
      </c>
      <c r="Z146" s="1">
        <f>+'Ark1'!AB644</f>
        <v>2.6457309896473249</v>
      </c>
      <c r="AA146" s="10">
        <f>+'Ark1'!AC644</f>
        <v>0</v>
      </c>
      <c r="AB146" s="10">
        <f t="shared" si="22"/>
        <v>396.95098039215685</v>
      </c>
      <c r="AC146" s="1">
        <f>+'Ark1'!T644</f>
        <v>14.11373459458124</v>
      </c>
      <c r="AD146" s="100">
        <f>+'Ark1'!V644</f>
        <v>87.921244152803311</v>
      </c>
      <c r="AE146" s="39"/>
      <c r="AN146"/>
    </row>
    <row r="147" spans="1:40" ht="15.6">
      <c r="A147" s="39"/>
      <c r="B147">
        <f>+'Ark1'!C645</f>
        <v>2008</v>
      </c>
      <c r="C147">
        <f>+'Ark1'!G645</f>
        <v>4</v>
      </c>
      <c r="D147" s="3" t="s">
        <v>64</v>
      </c>
      <c r="E147" s="3">
        <v>1</v>
      </c>
      <c r="F147" s="3" t="s">
        <v>48</v>
      </c>
      <c r="G147">
        <f>+'Ark1'!Q645</f>
        <v>167</v>
      </c>
      <c r="I147" s="297">
        <f>+'Ark1'!R645</f>
        <v>58454</v>
      </c>
      <c r="K147" s="297">
        <f>+'Ark1'!S645</f>
        <v>58450</v>
      </c>
      <c r="L147" s="100">
        <f>+'Ark1'!AD645</f>
        <v>94.294333048345734</v>
      </c>
      <c r="M147" s="100"/>
      <c r="N147" s="100">
        <f>+'Ark1'!AE645</f>
        <v>94.261436194375108</v>
      </c>
      <c r="O147" s="1">
        <f>+'Ark1'!U645</f>
        <v>56.534097519247219</v>
      </c>
      <c r="Q147" s="1">
        <f>+'Ark1'!W645</f>
        <v>76.633931565439866</v>
      </c>
      <c r="S147" s="100">
        <f>+'Ark1'!X645</f>
        <v>0</v>
      </c>
      <c r="T147" s="100"/>
      <c r="U147" s="100">
        <f>+'Ark1'!Y645</f>
        <v>0</v>
      </c>
      <c r="V147" s="125"/>
      <c r="W147" s="10">
        <f>+'Ark1'!Z645</f>
        <v>0</v>
      </c>
      <c r="X147" s="125"/>
      <c r="Y147" s="1">
        <f>+'Ark1'!AA645</f>
        <v>9.2438291196160769</v>
      </c>
      <c r="Z147" s="1">
        <f>+'Ark1'!AB645</f>
        <v>2.3598456679328095</v>
      </c>
      <c r="AA147" s="10">
        <f>+'Ark1'!AC645</f>
        <v>-21.062893366858287</v>
      </c>
      <c r="AB147" s="10">
        <f t="shared" si="22"/>
        <v>350.0239520958084</v>
      </c>
      <c r="AC147" s="1">
        <f>+'Ark1'!T645</f>
        <v>13.707564922845316</v>
      </c>
      <c r="AD147" s="100">
        <f>+'Ark1'!V645</f>
        <v>83.027011446842494</v>
      </c>
      <c r="AE147" s="39"/>
      <c r="AN147"/>
    </row>
    <row r="148" spans="1:40" ht="15.6">
      <c r="A148" s="39"/>
      <c r="B148">
        <f>+'Ark1'!C646</f>
        <v>2008</v>
      </c>
      <c r="C148">
        <f>+'Ark1'!G646</f>
        <v>4</v>
      </c>
      <c r="D148" s="3" t="s">
        <v>64</v>
      </c>
      <c r="E148" s="3">
        <v>2</v>
      </c>
      <c r="F148" s="3" t="s">
        <v>7</v>
      </c>
      <c r="G148">
        <f>+'Ark1'!Q646</f>
        <v>20</v>
      </c>
      <c r="I148" s="297">
        <f>+'Ark1'!R646</f>
        <v>3537</v>
      </c>
      <c r="K148" s="297">
        <f>+'Ark1'!S646</f>
        <v>3537</v>
      </c>
      <c r="L148" s="100">
        <f>+'Ark1'!AD646</f>
        <v>5.7056669516542735</v>
      </c>
      <c r="M148" s="100"/>
      <c r="N148" s="100">
        <f>+'Ark1'!AE646</f>
        <v>5.73856380562491</v>
      </c>
      <c r="O148" s="1">
        <f>+'Ark1'!U646</f>
        <v>57.960701159174441</v>
      </c>
      <c r="Q148" s="1">
        <f>+'Ark1'!W646</f>
        <v>77.094402035623361</v>
      </c>
      <c r="S148" s="100">
        <f>+'Ark1'!X646</f>
        <v>0</v>
      </c>
      <c r="T148" s="100"/>
      <c r="U148" s="100">
        <f>+'Ark1'!Y646</f>
        <v>0</v>
      </c>
      <c r="V148" s="125"/>
      <c r="W148" s="10">
        <f>+'Ark1'!Z646</f>
        <v>0</v>
      </c>
      <c r="X148" s="125"/>
      <c r="Y148" s="1">
        <f>+'Ark1'!AA646</f>
        <v>8.8878818740492491</v>
      </c>
      <c r="Z148" s="1">
        <f>+'Ark1'!AB646</f>
        <v>2.3694369969541245</v>
      </c>
      <c r="AA148" s="10">
        <f>+'Ark1'!AC646</f>
        <v>-21.511339322227631</v>
      </c>
      <c r="AB148" s="10">
        <f t="shared" si="22"/>
        <v>176.85</v>
      </c>
      <c r="AC148" s="1">
        <f>+'Ark1'!T646</f>
        <v>14.607294317217979</v>
      </c>
      <c r="AD148" s="100">
        <f>+'Ark1'!V646</f>
        <v>83.52589602992775</v>
      </c>
      <c r="AE148" s="39"/>
      <c r="AN148"/>
    </row>
    <row r="149" spans="1:40" ht="15.6">
      <c r="A149" s="39"/>
      <c r="B149" s="46">
        <f>+'Ark1'!C647</f>
        <v>2007</v>
      </c>
      <c r="C149" s="46">
        <f>+'Ark1'!G647</f>
        <v>1</v>
      </c>
      <c r="D149" s="47" t="s">
        <v>372</v>
      </c>
      <c r="E149" s="47">
        <v>1</v>
      </c>
      <c r="F149" s="47" t="s">
        <v>48</v>
      </c>
      <c r="G149" s="46">
        <f>+'Ark1'!Q647</f>
        <v>919</v>
      </c>
      <c r="H149" s="46"/>
      <c r="I149" s="331">
        <f>+'Ark1'!R647</f>
        <v>384937</v>
      </c>
      <c r="J149" s="331"/>
      <c r="K149" s="331">
        <f>+'Ark1'!S647</f>
        <v>384926</v>
      </c>
      <c r="L149" s="99">
        <f>+'Ark1'!AD647</f>
        <v>73.202953699636225</v>
      </c>
      <c r="M149" s="99"/>
      <c r="N149" s="99">
        <f>+'Ark1'!AE647</f>
        <v>72.419371474238574</v>
      </c>
      <c r="O149" s="48">
        <f>+'Ark1'!U647</f>
        <v>56.784306593994685</v>
      </c>
      <c r="P149" s="46"/>
      <c r="Q149" s="48">
        <f>+'Ark1'!W647</f>
        <v>76.843404706359706</v>
      </c>
      <c r="R149" s="46"/>
      <c r="S149" s="99">
        <f>+'Ark1'!X647</f>
        <v>0</v>
      </c>
      <c r="T149" s="99"/>
      <c r="U149" s="99">
        <f>+'Ark1'!Y647</f>
        <v>0</v>
      </c>
      <c r="V149" s="125"/>
      <c r="W149" s="65">
        <f>+'Ark1'!Z647</f>
        <v>0</v>
      </c>
      <c r="X149" s="125"/>
      <c r="Y149" s="48">
        <f>+'Ark1'!AA647</f>
        <v>8.1606353208310107</v>
      </c>
      <c r="Z149" s="48">
        <f>+'Ark1'!AB647</f>
        <v>2.4270316084675287</v>
      </c>
      <c r="AA149" s="65">
        <f>+'Ark1'!AC647</f>
        <v>-19.850418648330955</v>
      </c>
      <c r="AB149" s="65">
        <f>+I149/G149</f>
        <v>418.86507072905334</v>
      </c>
      <c r="AC149" s="48">
        <f>+'Ark1'!T647</f>
        <v>13.839664672400938</v>
      </c>
      <c r="AD149" s="99">
        <f>+'Ark1'!V647</f>
        <v>83.253959595192683</v>
      </c>
      <c r="AE149" s="39"/>
      <c r="AN149"/>
    </row>
    <row r="150" spans="1:40" ht="15.6">
      <c r="A150" s="39"/>
      <c r="B150" s="46">
        <f>+'Ark1'!C648</f>
        <v>2007</v>
      </c>
      <c r="C150" s="46">
        <f>+'Ark1'!G648</f>
        <v>1</v>
      </c>
      <c r="D150" s="47" t="s">
        <v>372</v>
      </c>
      <c r="E150" s="47">
        <v>2</v>
      </c>
      <c r="F150" s="47" t="s">
        <v>7</v>
      </c>
      <c r="G150" s="46">
        <f>+'Ark1'!Q648</f>
        <v>309</v>
      </c>
      <c r="H150" s="46"/>
      <c r="I150" s="331">
        <f>+'Ark1'!R648</f>
        <v>140912</v>
      </c>
      <c r="J150" s="331"/>
      <c r="K150" s="331">
        <f>+'Ark1'!S648</f>
        <v>140823</v>
      </c>
      <c r="L150" s="99">
        <f>+'Ark1'!AD648</f>
        <v>26.797046300363796</v>
      </c>
      <c r="M150" s="99"/>
      <c r="N150" s="99">
        <f>+'Ark1'!AE648</f>
        <v>27.580628525761444</v>
      </c>
      <c r="O150" s="48">
        <f>+'Ark1'!U648</f>
        <v>57.854036627539536</v>
      </c>
      <c r="P150" s="46"/>
      <c r="Q150" s="48">
        <f>+'Ark1'!W648</f>
        <v>80.04166151835814</v>
      </c>
      <c r="R150" s="46"/>
      <c r="S150" s="99">
        <f>+'Ark1'!X648</f>
        <v>0</v>
      </c>
      <c r="T150" s="99"/>
      <c r="U150" s="99">
        <f>+'Ark1'!Y648</f>
        <v>0</v>
      </c>
      <c r="V150" s="125"/>
      <c r="W150" s="65">
        <f>+'Ark1'!Z648</f>
        <v>0</v>
      </c>
      <c r="X150" s="125"/>
      <c r="Y150" s="48">
        <f>+'Ark1'!AA648</f>
        <v>8.6250329909643177</v>
      </c>
      <c r="Z150" s="48">
        <f>+'Ark1'!AB648</f>
        <v>2.5563512975095626</v>
      </c>
      <c r="AA150" s="65">
        <f>+'Ark1'!AC648</f>
        <v>-34.126557982418504</v>
      </c>
      <c r="AB150" s="65">
        <f t="shared" ref="AB150:AB156" si="23">+I150/G150</f>
        <v>456.02588996763757</v>
      </c>
      <c r="AC150" s="48">
        <f>+'Ark1'!T648</f>
        <v>14.523007266946747</v>
      </c>
      <c r="AD150" s="99">
        <f>+'Ark1'!V648</f>
        <v>86.719026563772672</v>
      </c>
      <c r="AE150" s="39"/>
      <c r="AN150"/>
    </row>
    <row r="151" spans="1:40" ht="15.6">
      <c r="A151" s="39"/>
      <c r="B151" s="46">
        <f>+'Ark1'!C649</f>
        <v>2007</v>
      </c>
      <c r="C151" s="46">
        <f>+'Ark1'!G649</f>
        <v>2</v>
      </c>
      <c r="D151" s="47" t="s">
        <v>63</v>
      </c>
      <c r="E151" s="47">
        <v>1</v>
      </c>
      <c r="F151" s="47" t="s">
        <v>48</v>
      </c>
      <c r="G151" s="46">
        <f>+'Ark1'!Q649</f>
        <v>631</v>
      </c>
      <c r="H151" s="46"/>
      <c r="I151" s="331">
        <f>+'Ark1'!R649</f>
        <v>211845</v>
      </c>
      <c r="J151" s="331"/>
      <c r="K151" s="331">
        <f>+'Ark1'!S649</f>
        <v>211829</v>
      </c>
      <c r="L151" s="99">
        <f>+'Ark1'!AD649</f>
        <v>58.90408292644949</v>
      </c>
      <c r="M151" s="99"/>
      <c r="N151" s="99">
        <f>+'Ark1'!AE649</f>
        <v>57.986875818475752</v>
      </c>
      <c r="O151" s="48">
        <f>+'Ark1'!U649</f>
        <v>56.791789603878598</v>
      </c>
      <c r="P151" s="46"/>
      <c r="Q151" s="48">
        <f>+'Ark1'!W649</f>
        <v>76.732418129717885</v>
      </c>
      <c r="R151" s="46"/>
      <c r="S151" s="99">
        <f>+'Ark1'!X649</f>
        <v>0</v>
      </c>
      <c r="T151" s="99"/>
      <c r="U151" s="99">
        <f>+'Ark1'!Y649</f>
        <v>0</v>
      </c>
      <c r="V151" s="125"/>
      <c r="W151" s="65">
        <f>+'Ark1'!Z649</f>
        <v>0</v>
      </c>
      <c r="X151" s="125"/>
      <c r="Y151" s="48">
        <f>+'Ark1'!AA649</f>
        <v>8.4115399298391491</v>
      </c>
      <c r="Z151" s="48">
        <f>+'Ark1'!AB649</f>
        <v>2.4370203554630159</v>
      </c>
      <c r="AA151" s="65">
        <f>+'Ark1'!AC649</f>
        <v>-21.573779789061511</v>
      </c>
      <c r="AB151" s="65">
        <f t="shared" si="23"/>
        <v>335.72900158478603</v>
      </c>
      <c r="AC151" s="48">
        <f>+'Ark1'!T649</f>
        <v>13.855002478227002</v>
      </c>
      <c r="AD151" s="99">
        <f>+'Ark1'!V649</f>
        <v>83.133714116704382</v>
      </c>
      <c r="AE151" s="39"/>
      <c r="AN151"/>
    </row>
    <row r="152" spans="1:40" ht="15.6">
      <c r="A152" s="39"/>
      <c r="B152" s="46">
        <f>+'Ark1'!C650</f>
        <v>2007</v>
      </c>
      <c r="C152" s="46">
        <f>+'Ark1'!G650</f>
        <v>2</v>
      </c>
      <c r="D152" s="47" t="s">
        <v>63</v>
      </c>
      <c r="E152" s="47">
        <v>2</v>
      </c>
      <c r="F152" s="47" t="s">
        <v>7</v>
      </c>
      <c r="G152" s="46">
        <f>+'Ark1'!Q650</f>
        <v>469</v>
      </c>
      <c r="H152" s="46"/>
      <c r="I152" s="331">
        <f>+'Ark1'!R650</f>
        <v>147799</v>
      </c>
      <c r="J152" s="331"/>
      <c r="K152" s="331">
        <f>+'Ark1'!S650</f>
        <v>147634</v>
      </c>
      <c r="L152" s="99">
        <f>+'Ark1'!AD650</f>
        <v>41.09591707355051</v>
      </c>
      <c r="M152" s="99"/>
      <c r="N152" s="99">
        <f>+'Ark1'!AE650</f>
        <v>42.013124181524255</v>
      </c>
      <c r="O152" s="48">
        <f>+'Ark1'!U650</f>
        <v>57.463470474280975</v>
      </c>
      <c r="P152" s="46"/>
      <c r="Q152" s="48">
        <f>+'Ark1'!W650</f>
        <v>79.845103431458881</v>
      </c>
      <c r="R152" s="46"/>
      <c r="S152" s="99">
        <f>+'Ark1'!X650</f>
        <v>0</v>
      </c>
      <c r="T152" s="99"/>
      <c r="U152" s="99">
        <f>+'Ark1'!Y650</f>
        <v>0</v>
      </c>
      <c r="V152" s="125"/>
      <c r="W152" s="65">
        <f>+'Ark1'!Z650</f>
        <v>0</v>
      </c>
      <c r="X152" s="125"/>
      <c r="Y152" s="48">
        <f>+'Ark1'!AA650</f>
        <v>8.9867097267844542</v>
      </c>
      <c r="Z152" s="48">
        <f>+'Ark1'!AB650</f>
        <v>2.350869919464881</v>
      </c>
      <c r="AA152" s="65">
        <f>+'Ark1'!AC650</f>
        <v>-50.763888176165807</v>
      </c>
      <c r="AB152" s="65">
        <f t="shared" si="23"/>
        <v>315.13646055437101</v>
      </c>
      <c r="AC152" s="48">
        <f>+'Ark1'!T650</f>
        <v>14.266246726973799</v>
      </c>
      <c r="AD152" s="99">
        <f>+'Ark1'!V650</f>
        <v>86.506070889987484</v>
      </c>
      <c r="AE152" s="39"/>
      <c r="AN152"/>
    </row>
    <row r="153" spans="1:40" ht="15.6">
      <c r="A153" s="39"/>
      <c r="B153" s="46">
        <f>+'Ark1'!C651</f>
        <v>2007</v>
      </c>
      <c r="C153" s="46">
        <f>+'Ark1'!G651</f>
        <v>3</v>
      </c>
      <c r="D153" s="47" t="s">
        <v>517</v>
      </c>
      <c r="E153" s="47">
        <v>1</v>
      </c>
      <c r="F153" s="47" t="s">
        <v>48</v>
      </c>
      <c r="G153" s="46">
        <f>+'Ark1'!Q651</f>
        <v>486</v>
      </c>
      <c r="H153" s="46"/>
      <c r="I153" s="331">
        <f>+'Ark1'!R651</f>
        <v>189936</v>
      </c>
      <c r="J153" s="331"/>
      <c r="K153" s="331">
        <f>+'Ark1'!S651</f>
        <v>189928</v>
      </c>
      <c r="L153" s="99">
        <f>+'Ark1'!AD651</f>
        <v>82.831163733891586</v>
      </c>
      <c r="M153" s="99"/>
      <c r="N153" s="99">
        <f>+'Ark1'!AE651</f>
        <v>82.380918280783106</v>
      </c>
      <c r="O153" s="48">
        <f>+'Ark1'!U651</f>
        <v>56.540631186554897</v>
      </c>
      <c r="P153" s="46"/>
      <c r="Q153" s="48">
        <f>+'Ark1'!W651</f>
        <v>75.715403731940143</v>
      </c>
      <c r="R153" s="46"/>
      <c r="S153" s="99">
        <f>+'Ark1'!X651</f>
        <v>0</v>
      </c>
      <c r="T153" s="99"/>
      <c r="U153" s="99">
        <f>+'Ark1'!Y651</f>
        <v>0</v>
      </c>
      <c r="V153" s="125"/>
      <c r="W153" s="65">
        <f>+'Ark1'!Z651</f>
        <v>0</v>
      </c>
      <c r="X153" s="125"/>
      <c r="Y153" s="48">
        <f>+'Ark1'!AA651</f>
        <v>8.3444658946915222</v>
      </c>
      <c r="Z153" s="48">
        <f>+'Ark1'!AB651</f>
        <v>2.4195747361778048</v>
      </c>
      <c r="AA153" s="65">
        <f>+'Ark1'!AC651</f>
        <v>-21.237309213364576</v>
      </c>
      <c r="AB153" s="65">
        <f t="shared" si="23"/>
        <v>390.81481481481484</v>
      </c>
      <c r="AC153" s="48">
        <f>+'Ark1'!T651</f>
        <v>13.698982815264092</v>
      </c>
      <c r="AD153" s="99">
        <f>+'Ark1'!V651</f>
        <v>82.031856697662107</v>
      </c>
      <c r="AE153" s="39"/>
      <c r="AN153"/>
    </row>
    <row r="154" spans="1:40" ht="15.6">
      <c r="A154" s="39"/>
      <c r="B154" s="46">
        <f>+'Ark1'!C652</f>
        <v>2007</v>
      </c>
      <c r="C154" s="46">
        <f>+'Ark1'!G652</f>
        <v>3</v>
      </c>
      <c r="D154" s="47" t="s">
        <v>517</v>
      </c>
      <c r="E154" s="47">
        <v>2</v>
      </c>
      <c r="F154" s="47" t="s">
        <v>7</v>
      </c>
      <c r="G154" s="46">
        <f>+'Ark1'!Q652</f>
        <v>116</v>
      </c>
      <c r="H154" s="46"/>
      <c r="I154" s="331">
        <f>+'Ark1'!R652</f>
        <v>39369</v>
      </c>
      <c r="J154" s="331"/>
      <c r="K154" s="331">
        <f>+'Ark1'!S652</f>
        <v>39113</v>
      </c>
      <c r="L154" s="99">
        <f>+'Ark1'!AD652</f>
        <v>17.168836266108453</v>
      </c>
      <c r="M154" s="99"/>
      <c r="N154" s="99">
        <f>+'Ark1'!AE652</f>
        <v>17.619081719216869</v>
      </c>
      <c r="O154" s="48">
        <f>+'Ark1'!U652</f>
        <v>57.6283588576688</v>
      </c>
      <c r="P154" s="46"/>
      <c r="Q154" s="48">
        <f>+'Ark1'!W652</f>
        <v>79.110111727558419</v>
      </c>
      <c r="R154" s="46"/>
      <c r="S154" s="99">
        <f>+'Ark1'!X652</f>
        <v>0</v>
      </c>
      <c r="T154" s="99"/>
      <c r="U154" s="99">
        <f>+'Ark1'!Y652</f>
        <v>0</v>
      </c>
      <c r="V154" s="125"/>
      <c r="W154" s="65">
        <f>+'Ark1'!Z652</f>
        <v>0</v>
      </c>
      <c r="X154" s="125"/>
      <c r="Y154" s="48">
        <f>+'Ark1'!AA652</f>
        <v>0</v>
      </c>
      <c r="Z154" s="48">
        <f>+'Ark1'!AB652</f>
        <v>2.4684951423312911</v>
      </c>
      <c r="AA154" s="65">
        <f>+'Ark1'!AC652</f>
        <v>0</v>
      </c>
      <c r="AB154" s="65">
        <f t="shared" si="23"/>
        <v>339.38793103448273</v>
      </c>
      <c r="AC154" s="48">
        <f>+'Ark1'!T652</f>
        <v>14.366760649241789</v>
      </c>
      <c r="AD154" s="99">
        <f>+'Ark1'!V652</f>
        <v>85.709763518478582</v>
      </c>
      <c r="AE154" s="39"/>
      <c r="AN154"/>
    </row>
    <row r="155" spans="1:40" ht="15.6">
      <c r="A155" s="39"/>
      <c r="B155" s="46">
        <f>+'Ark1'!C653</f>
        <v>2007</v>
      </c>
      <c r="C155" s="46">
        <f>+'Ark1'!G653</f>
        <v>4</v>
      </c>
      <c r="D155" s="47" t="s">
        <v>64</v>
      </c>
      <c r="E155" s="47">
        <v>1</v>
      </c>
      <c r="F155" s="47" t="s">
        <v>48</v>
      </c>
      <c r="G155" s="46">
        <f>+'Ark1'!Q653</f>
        <v>162</v>
      </c>
      <c r="H155" s="46"/>
      <c r="I155" s="331">
        <f>+'Ark1'!R653</f>
        <v>52970</v>
      </c>
      <c r="J155" s="331"/>
      <c r="K155" s="331">
        <f>+'Ark1'!S653</f>
        <v>52968</v>
      </c>
      <c r="L155" s="99">
        <f>+'Ark1'!AD653</f>
        <v>91.012181921272827</v>
      </c>
      <c r="M155" s="99"/>
      <c r="N155" s="99">
        <f>+'Ark1'!AE653</f>
        <v>91.150886497743386</v>
      </c>
      <c r="O155" s="48">
        <f>+'Ark1'!U653</f>
        <v>56.604138347681619</v>
      </c>
      <c r="P155" s="46"/>
      <c r="Q155" s="48">
        <f>+'Ark1'!W653</f>
        <v>75.967635175954896</v>
      </c>
      <c r="R155" s="46"/>
      <c r="S155" s="99">
        <f>+'Ark1'!X653</f>
        <v>0</v>
      </c>
      <c r="T155" s="99"/>
      <c r="U155" s="99">
        <f>+'Ark1'!Y653</f>
        <v>0</v>
      </c>
      <c r="V155" s="125"/>
      <c r="W155" s="65">
        <f>+'Ark1'!Z653</f>
        <v>0</v>
      </c>
      <c r="X155" s="125"/>
      <c r="Y155" s="48">
        <f>+'Ark1'!AA653</f>
        <v>8.8820414193726656</v>
      </c>
      <c r="Z155" s="48">
        <f>+'Ark1'!AB653</f>
        <v>2.3557282872543088</v>
      </c>
      <c r="AA155" s="65">
        <f>+'Ark1'!AC653</f>
        <v>-24.60554426296088</v>
      </c>
      <c r="AB155" s="65">
        <f t="shared" si="23"/>
        <v>326.97530864197529</v>
      </c>
      <c r="AC155" s="48">
        <f>+'Ark1'!T653</f>
        <v>13.73913535963753</v>
      </c>
      <c r="AD155" s="99">
        <f>+'Ark1'!V653</f>
        <v>82.305130201464124</v>
      </c>
      <c r="AE155" s="39"/>
      <c r="AN155"/>
    </row>
    <row r="156" spans="1:40" ht="15.6">
      <c r="A156" s="39"/>
      <c r="B156" s="46">
        <f>+'Ark1'!C654</f>
        <v>2007</v>
      </c>
      <c r="C156" s="46">
        <f>+'Ark1'!G654</f>
        <v>4</v>
      </c>
      <c r="D156" s="47" t="s">
        <v>64</v>
      </c>
      <c r="E156" s="47">
        <v>2</v>
      </c>
      <c r="F156" s="47" t="s">
        <v>7</v>
      </c>
      <c r="G156" s="46">
        <f>+'Ark1'!Q654</f>
        <v>24</v>
      </c>
      <c r="H156" s="46"/>
      <c r="I156" s="331">
        <f>+'Ark1'!R654</f>
        <v>5231</v>
      </c>
      <c r="J156" s="331"/>
      <c r="K156" s="331">
        <f>+'Ark1'!S654</f>
        <v>5231</v>
      </c>
      <c r="L156" s="99">
        <f>+'Ark1'!AD654</f>
        <v>8.9878180787271713</v>
      </c>
      <c r="M156" s="99"/>
      <c r="N156" s="99">
        <f>+'Ark1'!AE654</f>
        <v>8.849113502256591</v>
      </c>
      <c r="O156" s="48">
        <f>+'Ark1'!U654</f>
        <v>58.277767157331304</v>
      </c>
      <c r="P156" s="46"/>
      <c r="Q156" s="48">
        <f>+'Ark1'!W654</f>
        <v>74.677251003632293</v>
      </c>
      <c r="R156" s="46"/>
      <c r="S156" s="99">
        <f>+'Ark1'!X654</f>
        <v>0</v>
      </c>
      <c r="T156" s="99"/>
      <c r="U156" s="99">
        <f>+'Ark1'!Y654</f>
        <v>0</v>
      </c>
      <c r="V156" s="125"/>
      <c r="W156" s="65">
        <f>+'Ark1'!Z654</f>
        <v>0</v>
      </c>
      <c r="X156" s="125"/>
      <c r="Y156" s="48">
        <f>+'Ark1'!AA654</f>
        <v>8.1645340528881576</v>
      </c>
      <c r="Z156" s="48">
        <f>+'Ark1'!AB654</f>
        <v>2.2470016267312056</v>
      </c>
      <c r="AA156" s="65">
        <f>+'Ark1'!AC654</f>
        <v>-20.851705915686587</v>
      </c>
      <c r="AB156" s="65">
        <f t="shared" si="23"/>
        <v>217.95833333333334</v>
      </c>
      <c r="AC156" s="48">
        <f>+'Ark1'!T654</f>
        <v>14.779965589753388</v>
      </c>
      <c r="AD156" s="99">
        <f>+'Ark1'!V654</f>
        <v>80.907097512061029</v>
      </c>
      <c r="AE156" s="39"/>
      <c r="AN156"/>
    </row>
    <row r="157" spans="1:40" ht="15.6">
      <c r="A157" s="39"/>
      <c r="B157">
        <f>+'Ark1'!C655</f>
        <v>2006</v>
      </c>
      <c r="C157">
        <f>+'Ark1'!G655</f>
        <v>1</v>
      </c>
      <c r="D157" s="3" t="s">
        <v>372</v>
      </c>
      <c r="E157" s="3">
        <v>1</v>
      </c>
      <c r="F157" s="3" t="s">
        <v>48</v>
      </c>
      <c r="G157">
        <f>+'Ark1'!Q655</f>
        <v>1037</v>
      </c>
      <c r="I157" s="297">
        <f>+'Ark1'!R655</f>
        <v>397932</v>
      </c>
      <c r="K157" s="297">
        <f>+'Ark1'!S655</f>
        <v>397912</v>
      </c>
      <c r="L157" s="100">
        <f>+'Ark1'!AD655</f>
        <v>74.498872029130695</v>
      </c>
      <c r="M157" s="100"/>
      <c r="N157" s="100">
        <f>+'Ark1'!AE655</f>
        <v>73.504909277139717</v>
      </c>
      <c r="O157" s="1">
        <f>+'Ark1'!U655</f>
        <v>57.002729246667592</v>
      </c>
      <c r="Q157" s="1">
        <f>+'Ark1'!W655</f>
        <v>74.497243360340022</v>
      </c>
      <c r="S157" s="100">
        <f>+'Ark1'!X655</f>
        <v>0</v>
      </c>
      <c r="T157" s="100"/>
      <c r="U157" s="100">
        <f>+'Ark1'!Y655</f>
        <v>0</v>
      </c>
      <c r="V157" s="125"/>
      <c r="W157" s="10">
        <f>+'Ark1'!Z655</f>
        <v>0</v>
      </c>
      <c r="X157" s="125"/>
      <c r="Y157" s="1">
        <f>+'Ark1'!AA655</f>
        <v>7.5544666100380642</v>
      </c>
      <c r="Z157" s="1">
        <f>+'Ark1'!AB655</f>
        <v>2.3772420513058394</v>
      </c>
      <c r="AA157" s="10">
        <f>+'Ark1'!AC655</f>
        <v>-19.588291728996559</v>
      </c>
      <c r="AB157" s="10">
        <f>+I157/G157</f>
        <v>383.73384763741564</v>
      </c>
      <c r="AC157" s="1">
        <f>+'Ark1'!T655</f>
        <v>13.976350230692676</v>
      </c>
      <c r="AD157" s="100">
        <f>+'Ark1'!V655</f>
        <v>80.712072979786811</v>
      </c>
      <c r="AE157" s="39"/>
      <c r="AN157"/>
    </row>
    <row r="158" spans="1:40" ht="15.6">
      <c r="A158" s="39"/>
      <c r="B158">
        <f>+'Ark1'!C656</f>
        <v>2006</v>
      </c>
      <c r="C158">
        <f>+'Ark1'!G656</f>
        <v>1</v>
      </c>
      <c r="D158" s="3" t="s">
        <v>372</v>
      </c>
      <c r="E158" s="3">
        <v>2</v>
      </c>
      <c r="F158" s="3" t="s">
        <v>7</v>
      </c>
      <c r="G158">
        <f>+'Ark1'!Q656</f>
        <v>346</v>
      </c>
      <c r="I158" s="297">
        <f>+'Ark1'!R656</f>
        <v>136213</v>
      </c>
      <c r="K158" s="297">
        <f>+'Ark1'!S656</f>
        <v>134743</v>
      </c>
      <c r="L158" s="100">
        <f>+'Ark1'!AD656</f>
        <v>25.501127970869327</v>
      </c>
      <c r="M158" s="100"/>
      <c r="N158" s="100">
        <f>+'Ark1'!AE656</f>
        <v>26.495090722860279</v>
      </c>
      <c r="O158" s="1">
        <f>+'Ark1'!U656</f>
        <v>57.62240710092545</v>
      </c>
      <c r="Q158" s="1">
        <f>+'Ark1'!W656</f>
        <v>80.156327972510269</v>
      </c>
      <c r="S158" s="100">
        <f>+'Ark1'!X656</f>
        <v>0</v>
      </c>
      <c r="T158" s="100"/>
      <c r="U158" s="100">
        <f>+'Ark1'!Y656</f>
        <v>0</v>
      </c>
      <c r="V158" s="125"/>
      <c r="W158" s="10">
        <f>+'Ark1'!Z656</f>
        <v>0</v>
      </c>
      <c r="X158" s="125"/>
      <c r="Y158" s="1">
        <f>+'Ark1'!AA656</f>
        <v>0</v>
      </c>
      <c r="Z158" s="1">
        <f>+'Ark1'!AB656</f>
        <v>2.434691025527826</v>
      </c>
      <c r="AA158" s="10">
        <f>+'Ark1'!AC656</f>
        <v>0</v>
      </c>
      <c r="AB158" s="10">
        <f t="shared" ref="AB158:AB164" si="24">+I158/G158</f>
        <v>393.67919075144511</v>
      </c>
      <c r="AC158" s="1">
        <f>+'Ark1'!T656</f>
        <v>14.360494225954938</v>
      </c>
      <c r="AD158" s="100">
        <f>+'Ark1'!V656</f>
        <v>86.84325890846462</v>
      </c>
      <c r="AE158" s="39"/>
      <c r="AN158"/>
    </row>
    <row r="159" spans="1:40" ht="15.6">
      <c r="A159" s="39"/>
      <c r="B159">
        <f>+'Ark1'!C657</f>
        <v>2006</v>
      </c>
      <c r="C159">
        <f>+'Ark1'!G657</f>
        <v>2</v>
      </c>
      <c r="D159" s="3" t="s">
        <v>63</v>
      </c>
      <c r="E159" s="3">
        <v>1</v>
      </c>
      <c r="F159" s="3" t="s">
        <v>48</v>
      </c>
      <c r="G159">
        <f>+'Ark1'!Q657</f>
        <v>658</v>
      </c>
      <c r="I159" s="297">
        <f>+'Ark1'!R657</f>
        <v>215272</v>
      </c>
      <c r="K159" s="297">
        <f>+'Ark1'!S657</f>
        <v>215238</v>
      </c>
      <c r="L159" s="100">
        <f>+'Ark1'!AD657</f>
        <v>59.533844400933646</v>
      </c>
      <c r="M159" s="100"/>
      <c r="N159" s="100">
        <f>+'Ark1'!AE657</f>
        <v>58.793262484306027</v>
      </c>
      <c r="O159" s="1">
        <f>+'Ark1'!U657</f>
        <v>57.025557754671581</v>
      </c>
      <c r="Q159" s="1">
        <f>+'Ark1'!W657</f>
        <v>73.893456081174619</v>
      </c>
      <c r="S159" s="100">
        <f>+'Ark1'!X657</f>
        <v>0</v>
      </c>
      <c r="T159" s="100"/>
      <c r="U159" s="100">
        <f>+'Ark1'!Y657</f>
        <v>0</v>
      </c>
      <c r="V159" s="125"/>
      <c r="W159" s="10">
        <f>+'Ark1'!Z657</f>
        <v>0</v>
      </c>
      <c r="X159" s="125"/>
      <c r="Y159" s="1">
        <f>+'Ark1'!AA657</f>
        <v>7.4789393738202001</v>
      </c>
      <c r="Z159" s="1">
        <f>+'Ark1'!AB657</f>
        <v>2.1661718878279212</v>
      </c>
      <c r="AA159" s="10">
        <f>+'Ark1'!AC657</f>
        <v>-23.045647662003248</v>
      </c>
      <c r="AB159" s="10">
        <f t="shared" si="24"/>
        <v>327.161094224924</v>
      </c>
      <c r="AC159" s="1">
        <f>+'Ark1'!T657</f>
        <v>13.971515106469951</v>
      </c>
      <c r="AD159" s="100">
        <f>+'Ark1'!V657</f>
        <v>80.057915580906069</v>
      </c>
      <c r="AE159" s="39"/>
      <c r="AN159"/>
    </row>
    <row r="160" spans="1:40" ht="15.6">
      <c r="A160" s="39"/>
      <c r="B160">
        <f>+'Ark1'!C658</f>
        <v>2006</v>
      </c>
      <c r="C160">
        <f>+'Ark1'!G658</f>
        <v>2</v>
      </c>
      <c r="D160" s="3" t="s">
        <v>63</v>
      </c>
      <c r="E160" s="3">
        <v>2</v>
      </c>
      <c r="F160" s="3" t="s">
        <v>7</v>
      </c>
      <c r="G160">
        <f>+'Ark1'!Q658</f>
        <v>498</v>
      </c>
      <c r="I160" s="297">
        <f>+'Ark1'!R658</f>
        <v>146324</v>
      </c>
      <c r="K160" s="297">
        <f>+'Ark1'!S658</f>
        <v>143695</v>
      </c>
      <c r="L160" s="100">
        <f>+'Ark1'!AD658</f>
        <v>40.466155599066362</v>
      </c>
      <c r="M160" s="100"/>
      <c r="N160" s="100">
        <f>+'Ark1'!AE658</f>
        <v>41.206737515693995</v>
      </c>
      <c r="O160" s="1">
        <f>+'Ark1'!U658</f>
        <v>57.55045756637324</v>
      </c>
      <c r="Q160" s="1">
        <f>+'Ark1'!W658</f>
        <v>78.994875952538479</v>
      </c>
      <c r="S160" s="100">
        <f>+'Ark1'!X658</f>
        <v>0</v>
      </c>
      <c r="T160" s="100"/>
      <c r="U160" s="100">
        <f>+'Ark1'!Y658</f>
        <v>0</v>
      </c>
      <c r="V160" s="125"/>
      <c r="W160" s="10">
        <f>+'Ark1'!Z658</f>
        <v>0</v>
      </c>
      <c r="X160" s="125"/>
      <c r="Y160" s="1">
        <f>+'Ark1'!AA658</f>
        <v>0</v>
      </c>
      <c r="Z160" s="1">
        <f>+'Ark1'!AB658</f>
        <v>2.3980182897507842</v>
      </c>
      <c r="AA160" s="10">
        <f>+'Ark1'!AC658</f>
        <v>0</v>
      </c>
      <c r="AB160" s="10">
        <f t="shared" si="24"/>
        <v>293.82329317269074</v>
      </c>
      <c r="AC160" s="1">
        <f>+'Ark1'!T658</f>
        <v>14.304420327492412</v>
      </c>
      <c r="AD160" s="100">
        <f>+'Ark1'!V658</f>
        <v>85.584914358114105</v>
      </c>
      <c r="AE160" s="39"/>
      <c r="AN160"/>
    </row>
    <row r="161" spans="1:40" ht="15.6">
      <c r="A161" s="39"/>
      <c r="B161">
        <f>+'Ark1'!C659</f>
        <v>2006</v>
      </c>
      <c r="C161">
        <f>+'Ark1'!G659</f>
        <v>3</v>
      </c>
      <c r="D161" s="3" t="s">
        <v>517</v>
      </c>
      <c r="E161" s="3">
        <v>1</v>
      </c>
      <c r="F161" s="3" t="s">
        <v>48</v>
      </c>
      <c r="G161">
        <f>+'Ark1'!Q659</f>
        <v>519</v>
      </c>
      <c r="I161" s="297">
        <f>+'Ark1'!R659</f>
        <v>196587</v>
      </c>
      <c r="K161" s="297">
        <f>+'Ark1'!S659</f>
        <v>196583</v>
      </c>
      <c r="L161" s="100">
        <f>+'Ark1'!AD659</f>
        <v>82.395322519803813</v>
      </c>
      <c r="M161" s="100"/>
      <c r="N161" s="100">
        <f>+'Ark1'!AE659</f>
        <v>82.156409680371283</v>
      </c>
      <c r="O161" s="1">
        <f>+'Ark1'!U659</f>
        <v>56.725352650025698</v>
      </c>
      <c r="Q161" s="1">
        <f>+'Ark1'!W659</f>
        <v>73.848808391364841</v>
      </c>
      <c r="S161" s="100">
        <f>+'Ark1'!X659</f>
        <v>0</v>
      </c>
      <c r="T161" s="100"/>
      <c r="U161" s="100">
        <f>+'Ark1'!Y659</f>
        <v>0</v>
      </c>
      <c r="V161" s="125"/>
      <c r="W161" s="10">
        <f>+'Ark1'!Z659</f>
        <v>0</v>
      </c>
      <c r="X161" s="125"/>
      <c r="Y161" s="1">
        <f>+'Ark1'!AA659</f>
        <v>7.7174273118402992</v>
      </c>
      <c r="Z161" s="1">
        <f>+'Ark1'!AB659</f>
        <v>2.3327700274598162</v>
      </c>
      <c r="AA161" s="10">
        <f>+'Ark1'!AC659</f>
        <v>-18.518745162148836</v>
      </c>
      <c r="AB161" s="10">
        <f t="shared" si="24"/>
        <v>378.78034682080926</v>
      </c>
      <c r="AC161" s="1">
        <f>+'Ark1'!T659</f>
        <v>13.802270750354804</v>
      </c>
      <c r="AD161" s="100">
        <f>+'Ark1'!V659</f>
        <v>80.009543219250915</v>
      </c>
      <c r="AE161" s="39"/>
      <c r="AN161"/>
    </row>
    <row r="162" spans="1:40" ht="15.6">
      <c r="A162" s="39"/>
      <c r="B162">
        <f>+'Ark1'!C660</f>
        <v>2006</v>
      </c>
      <c r="C162">
        <f>+'Ark1'!G660</f>
        <v>3</v>
      </c>
      <c r="D162" s="3" t="s">
        <v>517</v>
      </c>
      <c r="E162" s="3">
        <v>2</v>
      </c>
      <c r="F162" s="3" t="s">
        <v>7</v>
      </c>
      <c r="G162">
        <f>+'Ark1'!Q660</f>
        <v>147</v>
      </c>
      <c r="I162" s="297">
        <f>+'Ark1'!R660</f>
        <v>42003</v>
      </c>
      <c r="K162" s="297">
        <f>+'Ark1'!S660</f>
        <v>41539</v>
      </c>
      <c r="L162" s="100">
        <f>+'Ark1'!AD660</f>
        <v>17.604677480196155</v>
      </c>
      <c r="M162" s="100"/>
      <c r="N162" s="100">
        <f>+'Ark1'!AE660</f>
        <v>17.843590319628717</v>
      </c>
      <c r="O162" s="1">
        <f>+'Ark1'!U660</f>
        <v>57.456871855364845</v>
      </c>
      <c r="Q162" s="1">
        <f>+'Ark1'!W660</f>
        <v>76.730879414526498</v>
      </c>
      <c r="S162" s="100">
        <f>+'Ark1'!X660</f>
        <v>0</v>
      </c>
      <c r="T162" s="100"/>
      <c r="U162" s="100">
        <f>+'Ark1'!Y660</f>
        <v>0</v>
      </c>
      <c r="V162" s="125"/>
      <c r="W162" s="10">
        <f>+'Ark1'!Z660</f>
        <v>0</v>
      </c>
      <c r="X162" s="125"/>
      <c r="Y162" s="1">
        <f>+'Ark1'!AA660</f>
        <v>0</v>
      </c>
      <c r="Z162" s="1">
        <f>+'Ark1'!AB660</f>
        <v>2.4461729106465926</v>
      </c>
      <c r="AA162" s="10">
        <f>+'Ark1'!AC660</f>
        <v>0</v>
      </c>
      <c r="AB162" s="10">
        <f t="shared" si="24"/>
        <v>285.73469387755102</v>
      </c>
      <c r="AC162" s="1">
        <f>+'Ark1'!T660</f>
        <v>14.267504702045088</v>
      </c>
      <c r="AD162" s="100">
        <f>+'Ark1'!V660</f>
        <v>83.132047036319548</v>
      </c>
      <c r="AE162" s="39"/>
      <c r="AN162"/>
    </row>
    <row r="163" spans="1:40" ht="15.6">
      <c r="A163" s="39"/>
      <c r="B163">
        <f>+'Ark1'!C661</f>
        <v>2006</v>
      </c>
      <c r="C163">
        <f>+'Ark1'!G661</f>
        <v>4</v>
      </c>
      <c r="D163" s="3" t="s">
        <v>64</v>
      </c>
      <c r="E163" s="3">
        <v>1</v>
      </c>
      <c r="F163" s="3" t="s">
        <v>48</v>
      </c>
      <c r="G163">
        <f>+'Ark1'!Q661</f>
        <v>167</v>
      </c>
      <c r="I163" s="297">
        <f>+'Ark1'!R661</f>
        <v>51086</v>
      </c>
      <c r="K163" s="297">
        <f>+'Ark1'!S661</f>
        <v>51082</v>
      </c>
      <c r="L163" s="100">
        <f>+'Ark1'!AD661</f>
        <v>88.073236328529049</v>
      </c>
      <c r="M163" s="100"/>
      <c r="N163" s="100">
        <f>+'Ark1'!AE661</f>
        <v>88.091471750370317</v>
      </c>
      <c r="O163" s="1">
        <f>+'Ark1'!U661</f>
        <v>56.668317606984864</v>
      </c>
      <c r="Q163" s="1">
        <f>+'Ark1'!W661</f>
        <v>73.733914098899987</v>
      </c>
      <c r="S163" s="100">
        <f>+'Ark1'!X661</f>
        <v>0</v>
      </c>
      <c r="T163" s="100"/>
      <c r="U163" s="100">
        <f>+'Ark1'!Y661</f>
        <v>0</v>
      </c>
      <c r="V163" s="125"/>
      <c r="W163" s="10">
        <f>+'Ark1'!Z661</f>
        <v>0</v>
      </c>
      <c r="X163" s="125"/>
      <c r="Y163" s="1">
        <f>+'Ark1'!AA661</f>
        <v>8.6332045320862303</v>
      </c>
      <c r="Z163" s="1">
        <f>+'Ark1'!AB661</f>
        <v>2.1892173642131576</v>
      </c>
      <c r="AA163" s="10">
        <f>+'Ark1'!AC661</f>
        <v>-23.580828329164721</v>
      </c>
      <c r="AB163" s="10">
        <f t="shared" si="24"/>
        <v>305.90419161676647</v>
      </c>
      <c r="AC163" s="1">
        <f>+'Ark1'!T661</f>
        <v>13.767509689543123</v>
      </c>
      <c r="AD163" s="100">
        <f>+'Ark1'!V661</f>
        <v>79.885064029140253</v>
      </c>
      <c r="AE163" s="39"/>
      <c r="AN163"/>
    </row>
    <row r="164" spans="1:40" ht="15.6">
      <c r="A164" s="39"/>
      <c r="B164">
        <f>+'Ark1'!C662</f>
        <v>2006</v>
      </c>
      <c r="C164">
        <f>+'Ark1'!G662</f>
        <v>4</v>
      </c>
      <c r="D164" s="3" t="s">
        <v>64</v>
      </c>
      <c r="E164" s="3">
        <v>2</v>
      </c>
      <c r="F164" s="3" t="s">
        <v>7</v>
      </c>
      <c r="G164">
        <f>+'Ark1'!Q662</f>
        <v>22</v>
      </c>
      <c r="I164" s="297">
        <f>+'Ark1'!R662</f>
        <v>6918</v>
      </c>
      <c r="K164" s="297">
        <f>+'Ark1'!S662</f>
        <v>6918</v>
      </c>
      <c r="L164" s="100">
        <f>+'Ark1'!AD662</f>
        <v>11.926763671470939</v>
      </c>
      <c r="M164" s="100"/>
      <c r="N164" s="100">
        <f>+'Ark1'!AE662</f>
        <v>11.90852824962967</v>
      </c>
      <c r="O164" s="1">
        <f>+'Ark1'!U662</f>
        <v>57.952298352124906</v>
      </c>
      <c r="Q164" s="1">
        <f>+'Ark1'!W662</f>
        <v>73.598135299219422</v>
      </c>
      <c r="S164" s="100">
        <f>+'Ark1'!X662</f>
        <v>0</v>
      </c>
      <c r="T164" s="100"/>
      <c r="U164" s="100">
        <f>+'Ark1'!Y662</f>
        <v>0</v>
      </c>
      <c r="V164" s="125"/>
      <c r="W164" s="10">
        <f>+'Ark1'!Z662</f>
        <v>0</v>
      </c>
      <c r="X164" s="125"/>
      <c r="Y164" s="1">
        <f>+'Ark1'!AA662</f>
        <v>7.3305002472368637</v>
      </c>
      <c r="Z164" s="1">
        <f>+'Ark1'!AB662</f>
        <v>2.2508955031472517</v>
      </c>
      <c r="AA164" s="10">
        <f>+'Ark1'!AC662</f>
        <v>-14.292821924083078</v>
      </c>
      <c r="AB164" s="10">
        <f t="shared" si="24"/>
        <v>314.45454545454544</v>
      </c>
      <c r="AC164" s="1">
        <f>+'Ark1'!T662</f>
        <v>14.575455333911536</v>
      </c>
      <c r="AD164" s="100">
        <f>+'Ark1'!V662</f>
        <v>79.73795807066017</v>
      </c>
      <c r="AE164" s="39"/>
      <c r="AN164"/>
    </row>
    <row r="165" spans="1:40" ht="15.6">
      <c r="A165" s="39"/>
      <c r="B165" s="46">
        <f>+'Ark1'!C663</f>
        <v>2005</v>
      </c>
      <c r="C165" s="46">
        <f>+'Ark1'!G663</f>
        <v>1</v>
      </c>
      <c r="D165" s="47" t="s">
        <v>372</v>
      </c>
      <c r="E165" s="47">
        <v>1</v>
      </c>
      <c r="F165" s="47" t="s">
        <v>48</v>
      </c>
      <c r="G165" s="46">
        <f>+'Ark1'!Q663</f>
        <v>1141</v>
      </c>
      <c r="H165" s="46"/>
      <c r="I165" s="331">
        <f>+'Ark1'!R663</f>
        <v>394364</v>
      </c>
      <c r="J165" s="331"/>
      <c r="K165" s="331">
        <f>+'Ark1'!S663</f>
        <v>394326</v>
      </c>
      <c r="L165" s="99">
        <f>+'Ark1'!AD663</f>
        <v>76.423429097427444</v>
      </c>
      <c r="M165" s="99"/>
      <c r="N165" s="99">
        <f>+'Ark1'!AE663</f>
        <v>74.959454227496011</v>
      </c>
      <c r="O165" s="48">
        <f>+'Ark1'!U663</f>
        <v>57.000583273737981</v>
      </c>
      <c r="P165" s="46"/>
      <c r="Q165" s="48">
        <f>+'Ark1'!W663</f>
        <v>73.81047356755542</v>
      </c>
      <c r="R165" s="46"/>
      <c r="S165" s="99">
        <f>+'Ark1'!X663</f>
        <v>0</v>
      </c>
      <c r="T165" s="99"/>
      <c r="U165" s="99">
        <f>+'Ark1'!Y663</f>
        <v>0</v>
      </c>
      <c r="V165" s="125"/>
      <c r="W165" s="65">
        <f>+'Ark1'!Z663</f>
        <v>0</v>
      </c>
      <c r="X165" s="125"/>
      <c r="Y165" s="48">
        <f>+'Ark1'!AA663</f>
        <v>7.316121572674918</v>
      </c>
      <c r="Z165" s="48">
        <f>+'Ark1'!AB663</f>
        <v>2.3940161537482592</v>
      </c>
      <c r="AA165" s="65">
        <f>+'Ark1'!AC663</f>
        <v>-20.413888650307484</v>
      </c>
      <c r="AB165" s="65">
        <f>+I165/G165</f>
        <v>345.6301489921122</v>
      </c>
      <c r="AC165" s="48">
        <f>+'Ark1'!T663</f>
        <v>13.972735848099727</v>
      </c>
      <c r="AD165" s="99">
        <f>+'Ark1'!V663</f>
        <v>79.968010365718371</v>
      </c>
      <c r="AE165" s="39"/>
      <c r="AN165"/>
    </row>
    <row r="166" spans="1:40" ht="15.6">
      <c r="A166" s="39"/>
      <c r="B166" s="46">
        <f>+'Ark1'!C664</f>
        <v>2005</v>
      </c>
      <c r="C166" s="46">
        <f>+'Ark1'!G664</f>
        <v>1</v>
      </c>
      <c r="D166" s="47" t="s">
        <v>372</v>
      </c>
      <c r="E166" s="47">
        <v>2</v>
      </c>
      <c r="F166" s="47" t="s">
        <v>7</v>
      </c>
      <c r="G166" s="46">
        <f>+'Ark1'!Q664</f>
        <v>362</v>
      </c>
      <c r="H166" s="46"/>
      <c r="I166" s="331">
        <f>+'Ark1'!R664</f>
        <v>121661</v>
      </c>
      <c r="J166" s="331"/>
      <c r="K166" s="331">
        <f>+'Ark1'!S664</f>
        <v>121529</v>
      </c>
      <c r="L166" s="99">
        <f>+'Ark1'!AD664</f>
        <v>23.576570902572545</v>
      </c>
      <c r="M166" s="99"/>
      <c r="N166" s="99">
        <f>+'Ark1'!AE664</f>
        <v>25.040545772503997</v>
      </c>
      <c r="O166" s="48">
        <f>+'Ark1'!U664</f>
        <v>57.212912144426447</v>
      </c>
      <c r="P166" s="46"/>
      <c r="Q166" s="48">
        <f>+'Ark1'!W664</f>
        <v>80.077578191214371</v>
      </c>
      <c r="R166" s="46"/>
      <c r="S166" s="99">
        <f>+'Ark1'!X664</f>
        <v>0</v>
      </c>
      <c r="T166" s="99"/>
      <c r="U166" s="99">
        <f>+'Ark1'!Y664</f>
        <v>0</v>
      </c>
      <c r="V166" s="125"/>
      <c r="W166" s="65">
        <f>+'Ark1'!Z664</f>
        <v>0</v>
      </c>
      <c r="X166" s="125"/>
      <c r="Y166" s="48">
        <f>+'Ark1'!AA664</f>
        <v>8.0533031168983111</v>
      </c>
      <c r="Z166" s="48">
        <f>+'Ark1'!AB664</f>
        <v>2.7500177072960095</v>
      </c>
      <c r="AA166" s="65">
        <f>+'Ark1'!AC664</f>
        <v>-42.033243993432606</v>
      </c>
      <c r="AB166" s="65">
        <f t="shared" ref="AB166:AB172" si="25">+I166/G166</f>
        <v>336.08011049723757</v>
      </c>
      <c r="AC166" s="48">
        <f>+'Ark1'!T664</f>
        <v>14.127830611288744</v>
      </c>
      <c r="AD166" s="99">
        <f>+'Ark1'!V664</f>
        <v>86.75793953544472</v>
      </c>
      <c r="AE166" s="39"/>
      <c r="AN166"/>
    </row>
    <row r="167" spans="1:40" ht="15.6">
      <c r="A167" s="39"/>
      <c r="B167" s="46">
        <f>+'Ark1'!C665</f>
        <v>2005</v>
      </c>
      <c r="C167" s="46">
        <f>+'Ark1'!G665</f>
        <v>2</v>
      </c>
      <c r="D167" s="47" t="s">
        <v>63</v>
      </c>
      <c r="E167" s="47">
        <v>1</v>
      </c>
      <c r="F167" s="47" t="s">
        <v>48</v>
      </c>
      <c r="G167" s="46">
        <f>+'Ark1'!Q665</f>
        <v>722</v>
      </c>
      <c r="H167" s="46"/>
      <c r="I167" s="331">
        <f>+'Ark1'!R665</f>
        <v>210505</v>
      </c>
      <c r="J167" s="331"/>
      <c r="K167" s="331">
        <f>+'Ark1'!S665</f>
        <v>210464</v>
      </c>
      <c r="L167" s="99">
        <f>+'Ark1'!AD665</f>
        <v>59.163856098931994</v>
      </c>
      <c r="M167" s="99"/>
      <c r="N167" s="99">
        <f>+'Ark1'!AE665</f>
        <v>57.77723673586528</v>
      </c>
      <c r="O167" s="48">
        <f>+'Ark1'!U665</f>
        <v>56.884806902843238</v>
      </c>
      <c r="P167" s="46"/>
      <c r="Q167" s="48">
        <f>+'Ark1'!W665</f>
        <v>73.396653584460751</v>
      </c>
      <c r="R167" s="46"/>
      <c r="S167" s="99">
        <f>+'Ark1'!X665</f>
        <v>0</v>
      </c>
      <c r="T167" s="99"/>
      <c r="U167" s="99">
        <f>+'Ark1'!Y665</f>
        <v>0</v>
      </c>
      <c r="V167" s="125"/>
      <c r="W167" s="65">
        <f>+'Ark1'!Z665</f>
        <v>0</v>
      </c>
      <c r="X167" s="125"/>
      <c r="Y167" s="48">
        <f>+'Ark1'!AA665</f>
        <v>7.4687017881828126</v>
      </c>
      <c r="Z167" s="48">
        <f>+'Ark1'!AB665</f>
        <v>2.2162733114107902</v>
      </c>
      <c r="AA167" s="65">
        <f>+'Ark1'!AC665</f>
        <v>-25.566180660242804</v>
      </c>
      <c r="AB167" s="65">
        <f t="shared" si="25"/>
        <v>291.55817174515238</v>
      </c>
      <c r="AC167" s="48">
        <f>+'Ark1'!T665</f>
        <v>13.896814802498753</v>
      </c>
      <c r="AD167" s="99">
        <f>+'Ark1'!V665</f>
        <v>79.519668022168105</v>
      </c>
      <c r="AE167" s="39"/>
      <c r="AN167"/>
    </row>
    <row r="168" spans="1:40" ht="15.6">
      <c r="A168" s="39"/>
      <c r="B168" s="46">
        <f>+'Ark1'!C666</f>
        <v>2005</v>
      </c>
      <c r="C168" s="46">
        <f>+'Ark1'!G666</f>
        <v>2</v>
      </c>
      <c r="D168" s="47" t="s">
        <v>63</v>
      </c>
      <c r="E168" s="47">
        <v>2</v>
      </c>
      <c r="F168" s="47" t="s">
        <v>7</v>
      </c>
      <c r="G168" s="46">
        <f>+'Ark1'!Q666</f>
        <v>552</v>
      </c>
      <c r="H168" s="46"/>
      <c r="I168" s="331">
        <f>+'Ark1'!R666</f>
        <v>145295</v>
      </c>
      <c r="J168" s="331"/>
      <c r="K168" s="331">
        <f>+'Ark1'!S666</f>
        <v>145212</v>
      </c>
      <c r="L168" s="99">
        <f>+'Ark1'!AD666</f>
        <v>40.836143901068006</v>
      </c>
      <c r="M168" s="99"/>
      <c r="N168" s="99">
        <f>+'Ark1'!AE666</f>
        <v>42.222763264134706</v>
      </c>
      <c r="O168" s="48">
        <f>+'Ark1'!U666</f>
        <v>57.37836404704845</v>
      </c>
      <c r="P168" s="46"/>
      <c r="Q168" s="48">
        <f>+'Ark1'!W666</f>
        <v>77.770490042144786</v>
      </c>
      <c r="R168" s="46"/>
      <c r="S168" s="99">
        <f>+'Ark1'!X666</f>
        <v>0</v>
      </c>
      <c r="T168" s="99"/>
      <c r="U168" s="99">
        <f>+'Ark1'!Y666</f>
        <v>0</v>
      </c>
      <c r="V168" s="125"/>
      <c r="W168" s="65">
        <f>+'Ark1'!Z666</f>
        <v>0</v>
      </c>
      <c r="X168" s="125"/>
      <c r="Y168" s="48">
        <f>+'Ark1'!AA666</f>
        <v>8.8309749517568612</v>
      </c>
      <c r="Z168" s="48">
        <f>+'Ark1'!AB666</f>
        <v>2.4869775479905472</v>
      </c>
      <c r="AA168" s="65">
        <f>+'Ark1'!AC666</f>
        <v>-32.33320021330271</v>
      </c>
      <c r="AB168" s="65">
        <f t="shared" si="25"/>
        <v>263.21557971014494</v>
      </c>
      <c r="AC168" s="48">
        <f>+'Ark1'!T666</f>
        <v>14.212299115592421</v>
      </c>
      <c r="AD168" s="99">
        <f>+'Ark1'!V666</f>
        <v>84.258385744470388</v>
      </c>
      <c r="AE168" s="39"/>
      <c r="AN168"/>
    </row>
    <row r="169" spans="1:40" ht="15.6">
      <c r="A169" s="39"/>
      <c r="B169" s="46">
        <f>+'Ark1'!C667</f>
        <v>2005</v>
      </c>
      <c r="C169" s="46">
        <f>+'Ark1'!G667</f>
        <v>3</v>
      </c>
      <c r="D169" s="47" t="s">
        <v>517</v>
      </c>
      <c r="E169" s="47">
        <v>1</v>
      </c>
      <c r="F169" s="47" t="s">
        <v>48</v>
      </c>
      <c r="G169" s="46">
        <f>+'Ark1'!Q667</f>
        <v>571</v>
      </c>
      <c r="H169" s="46"/>
      <c r="I169" s="331">
        <f>+'Ark1'!R667</f>
        <v>187746</v>
      </c>
      <c r="J169" s="331"/>
      <c r="K169" s="331">
        <f>+'Ark1'!S667</f>
        <v>187740</v>
      </c>
      <c r="L169" s="99">
        <f>+'Ark1'!AD667</f>
        <v>82.868845946733273</v>
      </c>
      <c r="M169" s="99"/>
      <c r="N169" s="99">
        <f>+'Ark1'!AE667</f>
        <v>82.463390620241583</v>
      </c>
      <c r="O169" s="48">
        <f>+'Ark1'!U667</f>
        <v>56.692180675402149</v>
      </c>
      <c r="P169" s="46"/>
      <c r="Q169" s="48">
        <f>+'Ark1'!W667</f>
        <v>73.230147544475741</v>
      </c>
      <c r="R169" s="46"/>
      <c r="S169" s="99">
        <f>+'Ark1'!X667</f>
        <v>0</v>
      </c>
      <c r="T169" s="99"/>
      <c r="U169" s="99">
        <f>+'Ark1'!Y667</f>
        <v>0</v>
      </c>
      <c r="V169" s="125"/>
      <c r="W169" s="65">
        <f>+'Ark1'!Z667</f>
        <v>0</v>
      </c>
      <c r="X169" s="125"/>
      <c r="Y169" s="48">
        <f>+'Ark1'!AA667</f>
        <v>7.6267352093657692</v>
      </c>
      <c r="Z169" s="48">
        <f>+'Ark1'!AB667</f>
        <v>2.2981656981089058</v>
      </c>
      <c r="AA169" s="65">
        <f>+'Ark1'!AC667</f>
        <v>-17.181624182407472</v>
      </c>
      <c r="AB169" s="65">
        <f t="shared" si="25"/>
        <v>328.80210157618211</v>
      </c>
      <c r="AC169" s="48">
        <f>+'Ark1'!T667</f>
        <v>13.781939428802739</v>
      </c>
      <c r="AD169" s="99">
        <f>+'Ark1'!V667</f>
        <v>79.339271445805764</v>
      </c>
      <c r="AE169" s="39"/>
      <c r="AN169"/>
    </row>
    <row r="170" spans="1:40" ht="15.6">
      <c r="A170" s="39"/>
      <c r="B170" s="46">
        <f>+'Ark1'!C668</f>
        <v>2005</v>
      </c>
      <c r="C170" s="46">
        <f>+'Ark1'!G668</f>
        <v>3</v>
      </c>
      <c r="D170" s="47" t="s">
        <v>517</v>
      </c>
      <c r="E170" s="47">
        <v>2</v>
      </c>
      <c r="F170" s="47" t="s">
        <v>7</v>
      </c>
      <c r="G170" s="46">
        <f>+'Ark1'!Q668</f>
        <v>166</v>
      </c>
      <c r="H170" s="46"/>
      <c r="I170" s="331">
        <f>+'Ark1'!R668</f>
        <v>38812</v>
      </c>
      <c r="J170" s="331"/>
      <c r="K170" s="331">
        <f>+'Ark1'!S668</f>
        <v>38668</v>
      </c>
      <c r="L170" s="99">
        <f>+'Ark1'!AD668</f>
        <v>17.131154053266719</v>
      </c>
      <c r="M170" s="99"/>
      <c r="N170" s="99">
        <f>+'Ark1'!AE668</f>
        <v>17.536609379758428</v>
      </c>
      <c r="O170" s="48">
        <f>+'Ark1'!U668</f>
        <v>57.077428364539152</v>
      </c>
      <c r="P170" s="46"/>
      <c r="Q170" s="48">
        <f>+'Ark1'!W668</f>
        <v>75.889836557359601</v>
      </c>
      <c r="R170" s="46"/>
      <c r="S170" s="99">
        <f>+'Ark1'!X668</f>
        <v>0</v>
      </c>
      <c r="T170" s="99"/>
      <c r="U170" s="99">
        <f>+'Ark1'!Y668</f>
        <v>0</v>
      </c>
      <c r="V170" s="125"/>
      <c r="W170" s="65">
        <f>+'Ark1'!Z668</f>
        <v>0</v>
      </c>
      <c r="X170" s="125"/>
      <c r="Y170" s="48">
        <f>+'Ark1'!AA668</f>
        <v>6.486871854703149</v>
      </c>
      <c r="Z170" s="48">
        <f>+'Ark1'!AB668</f>
        <v>2.3885100652852431</v>
      </c>
      <c r="AA170" s="65">
        <f>+'Ark1'!AC668</f>
        <v>-127.42144586664141</v>
      </c>
      <c r="AB170" s="65">
        <f t="shared" si="25"/>
        <v>233.80722891566265</v>
      </c>
      <c r="AC170" s="48">
        <f>+'Ark1'!T668</f>
        <v>14.024116252705349</v>
      </c>
      <c r="AD170" s="99">
        <f>+'Ark1'!V668</f>
        <v>82.220841340582396</v>
      </c>
      <c r="AE170" s="39"/>
      <c r="AN170"/>
    </row>
    <row r="171" spans="1:40" ht="15.6">
      <c r="A171" s="39"/>
      <c r="B171" s="46">
        <f>+'Ark1'!C669</f>
        <v>2005</v>
      </c>
      <c r="C171" s="46">
        <f>+'Ark1'!G669</f>
        <v>4</v>
      </c>
      <c r="D171" s="47" t="s">
        <v>64</v>
      </c>
      <c r="E171" s="47">
        <v>1</v>
      </c>
      <c r="F171" s="47" t="s">
        <v>48</v>
      </c>
      <c r="G171" s="46">
        <f>+'Ark1'!Q669</f>
        <v>197</v>
      </c>
      <c r="H171" s="46"/>
      <c r="I171" s="331">
        <f>+'Ark1'!R669</f>
        <v>51887</v>
      </c>
      <c r="J171" s="331"/>
      <c r="K171" s="331">
        <f>+'Ark1'!S669</f>
        <v>51884</v>
      </c>
      <c r="L171" s="99">
        <f>+'Ark1'!AD669</f>
        <v>91.249142676256966</v>
      </c>
      <c r="M171" s="99"/>
      <c r="N171" s="99">
        <f>+'Ark1'!AE669</f>
        <v>91.215689442475522</v>
      </c>
      <c r="O171" s="48">
        <f>+'Ark1'!U669</f>
        <v>56.419223652763854</v>
      </c>
      <c r="P171" s="46"/>
      <c r="Q171" s="48">
        <f>+'Ark1'!W669</f>
        <v>72.430040089430065</v>
      </c>
      <c r="R171" s="46"/>
      <c r="S171" s="99">
        <f>+'Ark1'!X669</f>
        <v>0</v>
      </c>
      <c r="T171" s="99"/>
      <c r="U171" s="99">
        <f>+'Ark1'!Y669</f>
        <v>0</v>
      </c>
      <c r="V171" s="125"/>
      <c r="W171" s="65">
        <f>+'Ark1'!Z669</f>
        <v>0</v>
      </c>
      <c r="X171" s="125"/>
      <c r="Y171" s="48">
        <f>+'Ark1'!AA669</f>
        <v>8.274346869636771</v>
      </c>
      <c r="Z171" s="48">
        <f>+'Ark1'!AB669</f>
        <v>2.2997364636383395</v>
      </c>
      <c r="AA171" s="65">
        <f>+'Ark1'!AC669</f>
        <v>-21.981013557176176</v>
      </c>
      <c r="AB171" s="65">
        <f t="shared" si="25"/>
        <v>263.38578680203045</v>
      </c>
      <c r="AC171" s="48">
        <f>+'Ark1'!T669</f>
        <v>13.626727311272569</v>
      </c>
      <c r="AD171" s="99">
        <f>+'Ark1'!V669</f>
        <v>78.472416131556386</v>
      </c>
      <c r="AE171" s="39"/>
      <c r="AN171"/>
    </row>
    <row r="172" spans="1:40" ht="15.6">
      <c r="A172" s="39"/>
      <c r="B172" s="46">
        <f>+'Ark1'!C670</f>
        <v>2005</v>
      </c>
      <c r="C172" s="46">
        <f>+'Ark1'!G670</f>
        <v>4</v>
      </c>
      <c r="D172" s="47" t="s">
        <v>64</v>
      </c>
      <c r="E172" s="47">
        <v>2</v>
      </c>
      <c r="F172" s="47" t="s">
        <v>7</v>
      </c>
      <c r="G172" s="46">
        <f>+'Ark1'!Q670</f>
        <v>18</v>
      </c>
      <c r="H172" s="46"/>
      <c r="I172" s="331">
        <f>+'Ark1'!R670</f>
        <v>4976</v>
      </c>
      <c r="J172" s="331"/>
      <c r="K172" s="331">
        <f>+'Ark1'!S670</f>
        <v>4974</v>
      </c>
      <c r="L172" s="99">
        <f>+'Ark1'!AD670</f>
        <v>8.7508573237430323</v>
      </c>
      <c r="M172" s="99"/>
      <c r="N172" s="99">
        <f>+'Ark1'!AE670</f>
        <v>8.7843105575244724</v>
      </c>
      <c r="O172" s="48">
        <f>+'Ark1'!U670</f>
        <v>57.946521913952537</v>
      </c>
      <c r="P172" s="46"/>
      <c r="Q172" s="48">
        <f>+'Ark1'!W670</f>
        <v>72.769240048250822</v>
      </c>
      <c r="R172" s="46"/>
      <c r="S172" s="99">
        <f>+'Ark1'!X670</f>
        <v>0</v>
      </c>
      <c r="T172" s="99"/>
      <c r="U172" s="99">
        <f>+'Ark1'!Y670</f>
        <v>0</v>
      </c>
      <c r="V172" s="125"/>
      <c r="W172" s="65">
        <f>+'Ark1'!Z670</f>
        <v>0</v>
      </c>
      <c r="X172" s="125"/>
      <c r="Y172" s="48">
        <f>+'Ark1'!AA670</f>
        <v>6.6947442571745839</v>
      </c>
      <c r="Z172" s="48">
        <f>+'Ark1'!AB670</f>
        <v>1.579852468332158</v>
      </c>
      <c r="AA172" s="65">
        <f>+'Ark1'!AC670</f>
        <v>-44.271479771072151</v>
      </c>
      <c r="AB172" s="65">
        <f t="shared" si="25"/>
        <v>276.44444444444446</v>
      </c>
      <c r="AC172" s="48">
        <f>+'Ark1'!T670</f>
        <v>14.567323151125402</v>
      </c>
      <c r="AD172" s="99">
        <f>+'Ark1'!V670</f>
        <v>78.839913378386612</v>
      </c>
      <c r="AE172" s="39"/>
      <c r="AN172"/>
    </row>
    <row r="173" spans="1:40" ht="15.6">
      <c r="A173" s="39"/>
      <c r="B173">
        <f>+'Ark1'!C671</f>
        <v>2004</v>
      </c>
      <c r="C173">
        <f>+'Ark1'!G671</f>
        <v>1</v>
      </c>
      <c r="D173" s="3" t="s">
        <v>372</v>
      </c>
      <c r="E173" s="3">
        <v>1</v>
      </c>
      <c r="F173" s="3" t="s">
        <v>48</v>
      </c>
      <c r="G173">
        <f>+'Ark1'!Q671</f>
        <v>1325</v>
      </c>
      <c r="I173" s="297">
        <f>+'Ark1'!R671</f>
        <v>427791</v>
      </c>
      <c r="K173" s="297">
        <f>+'Ark1'!S671</f>
        <v>427781</v>
      </c>
      <c r="L173" s="100">
        <f>+'Ark1'!AD671</f>
        <v>81.107352902142054</v>
      </c>
      <c r="M173" s="100"/>
      <c r="N173" s="100">
        <f>+'Ark1'!AE671</f>
        <v>79.997299761692005</v>
      </c>
      <c r="O173" s="1">
        <f>+'Ark1'!U671</f>
        <v>56.620387534743266</v>
      </c>
      <c r="Q173" s="1">
        <f>+'Ark1'!W671</f>
        <v>75.011436693076192</v>
      </c>
      <c r="S173" s="100">
        <f>+'Ark1'!X671</f>
        <v>0</v>
      </c>
      <c r="T173" s="100"/>
      <c r="U173" s="100">
        <f>+'Ark1'!Y671</f>
        <v>0</v>
      </c>
      <c r="V173" s="125"/>
      <c r="W173" s="10">
        <f>+'Ark1'!Z671</f>
        <v>0</v>
      </c>
      <c r="X173" s="125"/>
      <c r="Y173" s="1">
        <f>+'Ark1'!AA671</f>
        <v>7.4257842020106812</v>
      </c>
      <c r="Z173" s="1">
        <f>+'Ark1'!AB671</f>
        <v>2.499102698683096</v>
      </c>
      <c r="AA173" s="10">
        <f>+'Ark1'!AC671</f>
        <v>-17.597717726909035</v>
      </c>
      <c r="AB173" s="10">
        <f>+I173/G173</f>
        <v>322.86113207547169</v>
      </c>
      <c r="AC173" s="1">
        <f>+'Ark1'!T671</f>
        <v>13.751439371094763</v>
      </c>
      <c r="AD173" s="100">
        <f>+'Ark1'!V671</f>
        <v>81.269162181015133</v>
      </c>
      <c r="AE173" s="39"/>
      <c r="AN173"/>
    </row>
    <row r="174" spans="1:40" ht="15.6">
      <c r="A174" s="39"/>
      <c r="B174">
        <f>+'Ark1'!C672</f>
        <v>2004</v>
      </c>
      <c r="C174">
        <f>+'Ark1'!G672</f>
        <v>1</v>
      </c>
      <c r="D174" s="3" t="s">
        <v>372</v>
      </c>
      <c r="E174" s="3">
        <v>2</v>
      </c>
      <c r="F174" s="3" t="s">
        <v>7</v>
      </c>
      <c r="G174">
        <f>+'Ark1'!Q672</f>
        <v>362</v>
      </c>
      <c r="I174" s="297">
        <f>+'Ark1'!R672</f>
        <v>99647</v>
      </c>
      <c r="K174" s="297">
        <f>+'Ark1'!S672</f>
        <v>99531</v>
      </c>
      <c r="L174" s="100">
        <f>+'Ark1'!AD672</f>
        <v>18.892647097857942</v>
      </c>
      <c r="M174" s="100"/>
      <c r="N174" s="100">
        <f>+'Ark1'!AE672</f>
        <v>20.002700238307984</v>
      </c>
      <c r="O174" s="1">
        <f>+'Ark1'!U672</f>
        <v>56.733640775235848</v>
      </c>
      <c r="Q174" s="1">
        <f>+'Ark1'!W672</f>
        <v>80.699773939777998</v>
      </c>
      <c r="S174" s="100">
        <f>+'Ark1'!X672</f>
        <v>0</v>
      </c>
      <c r="T174" s="100"/>
      <c r="U174" s="100">
        <f>+'Ark1'!Y672</f>
        <v>0</v>
      </c>
      <c r="V174" s="125"/>
      <c r="W174" s="10">
        <f>+'Ark1'!Z672</f>
        <v>0</v>
      </c>
      <c r="X174" s="125"/>
      <c r="Y174" s="1">
        <f>+'Ark1'!AA672</f>
        <v>8.2338730015737784</v>
      </c>
      <c r="Z174" s="1">
        <f>+'Ark1'!AB672</f>
        <v>2.8532748954496232</v>
      </c>
      <c r="AA174" s="10">
        <f>+'Ark1'!AC672</f>
        <v>-52.25744959859184</v>
      </c>
      <c r="AB174" s="10">
        <f t="shared" ref="AB174:AB180" si="26">+I174/G174</f>
        <v>275.26795580110496</v>
      </c>
      <c r="AC174" s="1">
        <f>+'Ark1'!T672</f>
        <v>13.838269089887303</v>
      </c>
      <c r="AD174" s="100">
        <f>+'Ark1'!V672</f>
        <v>87.432041104853511</v>
      </c>
      <c r="AE174" s="39"/>
      <c r="AN174"/>
    </row>
    <row r="175" spans="1:40" ht="15.6">
      <c r="A175" s="39"/>
      <c r="B175">
        <f>+'Ark1'!C673</f>
        <v>2004</v>
      </c>
      <c r="C175">
        <f>+'Ark1'!G673</f>
        <v>2</v>
      </c>
      <c r="D175" s="3" t="s">
        <v>63</v>
      </c>
      <c r="E175" s="3">
        <v>1</v>
      </c>
      <c r="F175" s="3" t="s">
        <v>48</v>
      </c>
      <c r="G175">
        <f>+'Ark1'!Q673</f>
        <v>843</v>
      </c>
      <c r="I175" s="297">
        <f>+'Ark1'!R673</f>
        <v>204396</v>
      </c>
      <c r="K175" s="297">
        <f>+'Ark1'!S673</f>
        <v>204365</v>
      </c>
      <c r="L175" s="100">
        <f>+'Ark1'!AD673</f>
        <v>61.907978228803501</v>
      </c>
      <c r="M175" s="100"/>
      <c r="N175" s="100">
        <f>+'Ark1'!AE673</f>
        <v>60.894378215165517</v>
      </c>
      <c r="O175" s="1">
        <f>+'Ark1'!U673</f>
        <v>56.429246690969585</v>
      </c>
      <c r="Q175" s="1">
        <f>+'Ark1'!W673</f>
        <v>74.486121400435991</v>
      </c>
      <c r="S175" s="100">
        <f>+'Ark1'!X673</f>
        <v>0</v>
      </c>
      <c r="T175" s="100"/>
      <c r="U175" s="100">
        <f>+'Ark1'!Y673</f>
        <v>0</v>
      </c>
      <c r="V175" s="125"/>
      <c r="W175" s="10">
        <f>+'Ark1'!Z673</f>
        <v>0</v>
      </c>
      <c r="X175" s="125"/>
      <c r="Y175" s="1">
        <f>+'Ark1'!AA673</f>
        <v>7.4361344030517795</v>
      </c>
      <c r="Z175" s="1">
        <f>+'Ark1'!AB673</f>
        <v>2.3218879844716191</v>
      </c>
      <c r="AA175" s="10">
        <f>+'Ark1'!AC673</f>
        <v>-21.512358681573097</v>
      </c>
      <c r="AB175" s="10">
        <f t="shared" si="26"/>
        <v>242.46263345195729</v>
      </c>
      <c r="AC175" s="1">
        <f>+'Ark1'!T673</f>
        <v>13.635990919587464</v>
      </c>
      <c r="AD175" s="100">
        <f>+'Ark1'!V673</f>
        <v>80.700023185736995</v>
      </c>
      <c r="AE175" s="39"/>
      <c r="AF175" s="1"/>
      <c r="AH175" s="1"/>
      <c r="AI175" s="1"/>
      <c r="AL175" s="1"/>
      <c r="AM175" s="1"/>
    </row>
    <row r="176" spans="1:40" ht="15.6">
      <c r="A176" s="39"/>
      <c r="B176">
        <f>+'Ark1'!C674</f>
        <v>2004</v>
      </c>
      <c r="C176">
        <f>+'Ark1'!G674</f>
        <v>2</v>
      </c>
      <c r="D176" s="3" t="s">
        <v>63</v>
      </c>
      <c r="E176" s="3">
        <v>2</v>
      </c>
      <c r="F176" s="3" t="s">
        <v>7</v>
      </c>
      <c r="G176">
        <f>+'Ark1'!Q674</f>
        <v>590</v>
      </c>
      <c r="I176" s="297">
        <f>+'Ark1'!R674</f>
        <v>125765</v>
      </c>
      <c r="K176" s="297">
        <f>+'Ark1'!S674</f>
        <v>125650</v>
      </c>
      <c r="L176" s="100">
        <f>+'Ark1'!AD674</f>
        <v>38.092021771196485</v>
      </c>
      <c r="M176" s="100"/>
      <c r="N176" s="100">
        <f>+'Ark1'!AE674</f>
        <v>39.10562178483449</v>
      </c>
      <c r="O176" s="1">
        <f>+'Ark1'!U674</f>
        <v>57.130720254675687</v>
      </c>
      <c r="Q176" s="1">
        <f>+'Ark1'!W674</f>
        <v>77.866506167927113</v>
      </c>
      <c r="S176" s="100">
        <f>+'Ark1'!X674</f>
        <v>0</v>
      </c>
      <c r="T176" s="100"/>
      <c r="U176" s="100">
        <f>+'Ark1'!Y674</f>
        <v>0</v>
      </c>
      <c r="V176" s="125"/>
      <c r="W176" s="10">
        <f>+'Ark1'!Z674</f>
        <v>0</v>
      </c>
      <c r="X176" s="125"/>
      <c r="Y176" s="1">
        <f>+'Ark1'!AA674</f>
        <v>8.0527514934440614</v>
      </c>
      <c r="Z176" s="1">
        <f>+'Ark1'!AB674</f>
        <v>2.5168021445387878</v>
      </c>
      <c r="AA176" s="10">
        <f>+'Ark1'!AC674</f>
        <v>-41.99605179311353</v>
      </c>
      <c r="AB176" s="10">
        <f t="shared" si="26"/>
        <v>213.16101694915255</v>
      </c>
      <c r="AC176" s="1">
        <f>+'Ark1'!T674</f>
        <v>14.065932493141972</v>
      </c>
      <c r="AD176" s="100">
        <f>+'Ark1'!V674</f>
        <v>84.362411882911559</v>
      </c>
      <c r="AE176" s="39"/>
      <c r="AF176" s="1"/>
      <c r="AH176" s="1"/>
      <c r="AI176" s="1"/>
      <c r="AL176" s="1"/>
      <c r="AM176" s="1"/>
    </row>
    <row r="177" spans="1:39" ht="15.6">
      <c r="A177" s="39"/>
      <c r="B177">
        <f>+'Ark1'!C675</f>
        <v>2004</v>
      </c>
      <c r="C177">
        <f>+'Ark1'!G675</f>
        <v>3</v>
      </c>
      <c r="D177" s="3" t="s">
        <v>517</v>
      </c>
      <c r="E177" s="3">
        <v>1</v>
      </c>
      <c r="F177" s="3" t="s">
        <v>48</v>
      </c>
      <c r="G177">
        <f>+'Ark1'!Q675</f>
        <v>620</v>
      </c>
      <c r="I177" s="297">
        <f>+'Ark1'!R675</f>
        <v>185352</v>
      </c>
      <c r="K177" s="297">
        <f>+'Ark1'!S675</f>
        <v>185347</v>
      </c>
      <c r="L177" s="100">
        <f>+'Ark1'!AD675</f>
        <v>82.701754855636011</v>
      </c>
      <c r="M177" s="100"/>
      <c r="N177" s="100">
        <f>+'Ark1'!AE675</f>
        <v>82.43166107135562</v>
      </c>
      <c r="O177" s="1">
        <f>+'Ark1'!U675</f>
        <v>56.385514737222643</v>
      </c>
      <c r="Q177" s="1">
        <f>+'Ark1'!W675</f>
        <v>74.610619540644677</v>
      </c>
      <c r="S177" s="100">
        <f>+'Ark1'!X675</f>
        <v>0</v>
      </c>
      <c r="T177" s="100"/>
      <c r="U177" s="100">
        <f>+'Ark1'!Y675</f>
        <v>0</v>
      </c>
      <c r="V177" s="125"/>
      <c r="W177" s="10">
        <f>+'Ark1'!Z675</f>
        <v>0</v>
      </c>
      <c r="X177" s="125"/>
      <c r="Y177" s="1">
        <f>+'Ark1'!AA675</f>
        <v>7.5184319136975697</v>
      </c>
      <c r="Z177" s="1">
        <f>+'Ark1'!AB675</f>
        <v>2.3752379577611609</v>
      </c>
      <c r="AA177" s="10">
        <f>+'Ark1'!AC675</f>
        <v>-16.598331582681379</v>
      </c>
      <c r="AB177" s="10">
        <f t="shared" si="26"/>
        <v>298.9548387096774</v>
      </c>
      <c r="AC177" s="1">
        <f>+'Ark1'!T675</f>
        <v>13.603165868185938</v>
      </c>
      <c r="AD177" s="100">
        <f>+'Ark1'!V675</f>
        <v>80.834907411316891</v>
      </c>
      <c r="AE177" s="39"/>
      <c r="AF177" s="1"/>
      <c r="AH177" s="1"/>
      <c r="AI177" s="1"/>
      <c r="AL177" s="1"/>
      <c r="AM177" s="1"/>
    </row>
    <row r="178" spans="1:39" ht="15.6">
      <c r="A178" s="39"/>
      <c r="B178">
        <f>+'Ark1'!C676</f>
        <v>2004</v>
      </c>
      <c r="C178">
        <f>+'Ark1'!G676</f>
        <v>3</v>
      </c>
      <c r="D178" s="3" t="s">
        <v>517</v>
      </c>
      <c r="E178" s="3">
        <v>2</v>
      </c>
      <c r="F178" s="3" t="s">
        <v>7</v>
      </c>
      <c r="G178">
        <f>+'Ark1'!Q676</f>
        <v>190</v>
      </c>
      <c r="I178" s="297">
        <f>+'Ark1'!R676</f>
        <v>38769</v>
      </c>
      <c r="K178" s="297">
        <f>+'Ark1'!S676</f>
        <v>38488</v>
      </c>
      <c r="L178" s="100">
        <f>+'Ark1'!AD676</f>
        <v>17.298245144363982</v>
      </c>
      <c r="M178" s="100"/>
      <c r="N178" s="100">
        <f>+'Ark1'!AE676</f>
        <v>17.568338928644405</v>
      </c>
      <c r="O178" s="1">
        <f>+'Ark1'!U676</f>
        <v>57.153892122219915</v>
      </c>
      <c r="Q178" s="1">
        <f>+'Ark1'!W676</f>
        <v>77.101496570359501</v>
      </c>
      <c r="S178" s="100">
        <f>+'Ark1'!X676</f>
        <v>0</v>
      </c>
      <c r="T178" s="100"/>
      <c r="U178" s="100">
        <f>+'Ark1'!Y676</f>
        <v>0</v>
      </c>
      <c r="V178" s="125"/>
      <c r="W178" s="10">
        <f>+'Ark1'!Z676</f>
        <v>0</v>
      </c>
      <c r="X178" s="125"/>
      <c r="Y178" s="1">
        <f>+'Ark1'!AA676</f>
        <v>0</v>
      </c>
      <c r="Z178" s="1">
        <f>+'Ark1'!AB676</f>
        <v>2.407893255817104</v>
      </c>
      <c r="AA178" s="10">
        <f>+'Ark1'!AC676</f>
        <v>0</v>
      </c>
      <c r="AB178" s="10">
        <f t="shared" si="26"/>
        <v>204.04736842105262</v>
      </c>
      <c r="AC178" s="1">
        <f>+'Ark1'!T676</f>
        <v>14.084810028631123</v>
      </c>
      <c r="AD178" s="100">
        <f>+'Ark1'!V676</f>
        <v>83.533582416422092</v>
      </c>
      <c r="AE178" s="39"/>
      <c r="AF178" s="1"/>
      <c r="AH178" s="1"/>
      <c r="AI178" s="1"/>
      <c r="AL178" s="1"/>
      <c r="AM178" s="1"/>
    </row>
    <row r="179" spans="1:39" ht="15.6">
      <c r="A179" s="39"/>
      <c r="B179">
        <f>+'Ark1'!C677</f>
        <v>2004</v>
      </c>
      <c r="C179">
        <f>+'Ark1'!G677</f>
        <v>4</v>
      </c>
      <c r="D179" s="3" t="s">
        <v>64</v>
      </c>
      <c r="E179" s="3">
        <v>1</v>
      </c>
      <c r="F179" s="3" t="s">
        <v>48</v>
      </c>
      <c r="G179">
        <f>+'Ark1'!Q677</f>
        <v>201</v>
      </c>
      <c r="I179" s="297">
        <f>+'Ark1'!R677</f>
        <v>50170</v>
      </c>
      <c r="K179" s="297">
        <f>+'Ark1'!S677</f>
        <v>50168</v>
      </c>
      <c r="L179" s="100">
        <f>+'Ark1'!AD677</f>
        <v>89.469460543914394</v>
      </c>
      <c r="M179" s="100"/>
      <c r="N179" s="100">
        <f>+'Ark1'!AE677</f>
        <v>89.646267654103397</v>
      </c>
      <c r="O179" s="1">
        <f>+'Ark1'!U677</f>
        <v>56.365990272683788</v>
      </c>
      <c r="Q179" s="1">
        <f>+'Ark1'!W677</f>
        <v>73.562332562589546</v>
      </c>
      <c r="S179" s="100">
        <f>+'Ark1'!X677</f>
        <v>0</v>
      </c>
      <c r="T179" s="100"/>
      <c r="U179" s="100">
        <f>+'Ark1'!Y677</f>
        <v>0</v>
      </c>
      <c r="V179" s="125"/>
      <c r="W179" s="10">
        <f>+'Ark1'!Z677</f>
        <v>0</v>
      </c>
      <c r="X179" s="125"/>
      <c r="Y179" s="1">
        <f>+'Ark1'!AA677</f>
        <v>8.3493726708242821</v>
      </c>
      <c r="Z179" s="1">
        <f>+'Ark1'!AB677</f>
        <v>2.4308038709454207</v>
      </c>
      <c r="AA179" s="10">
        <f>+'Ark1'!AC677</f>
        <v>-16.249072448253351</v>
      </c>
      <c r="AB179" s="10">
        <f t="shared" si="26"/>
        <v>249.60199004975124</v>
      </c>
      <c r="AC179" s="1">
        <f>+'Ark1'!T677</f>
        <v>13.58913693442296</v>
      </c>
      <c r="AD179" s="100">
        <f>+'Ark1'!V677</f>
        <v>79.699168540180125</v>
      </c>
      <c r="AE179" s="39"/>
      <c r="AF179" s="1"/>
      <c r="AH179" s="1"/>
      <c r="AI179" s="1"/>
      <c r="AL179" s="1"/>
      <c r="AM179" s="1"/>
    </row>
    <row r="180" spans="1:39" ht="15.6">
      <c r="A180" s="39"/>
      <c r="B180">
        <f>+'Ark1'!C678</f>
        <v>2004</v>
      </c>
      <c r="C180">
        <f>+'Ark1'!G678</f>
        <v>4</v>
      </c>
      <c r="D180" s="3" t="s">
        <v>64</v>
      </c>
      <c r="E180" s="3">
        <v>2</v>
      </c>
      <c r="F180" s="3" t="s">
        <v>7</v>
      </c>
      <c r="G180">
        <f>+'Ark1'!Q678</f>
        <v>28</v>
      </c>
      <c r="I180" s="297">
        <f>+'Ark1'!R678</f>
        <v>5905</v>
      </c>
      <c r="K180" s="297">
        <f>+'Ark1'!S678</f>
        <v>5904</v>
      </c>
      <c r="L180" s="100">
        <f>+'Ark1'!AD678</f>
        <v>10.530539456085602</v>
      </c>
      <c r="M180" s="100"/>
      <c r="N180" s="100">
        <f>+'Ark1'!AE678</f>
        <v>10.353732345896589</v>
      </c>
      <c r="O180" s="1">
        <f>+'Ark1'!U678</f>
        <v>57.731368563685649</v>
      </c>
      <c r="Q180" s="1">
        <f>+'Ark1'!W678</f>
        <v>72.200254065040653</v>
      </c>
      <c r="S180" s="100">
        <f>+'Ark1'!X678</f>
        <v>0</v>
      </c>
      <c r="T180" s="100"/>
      <c r="U180" s="100">
        <f>+'Ark1'!Y678</f>
        <v>0</v>
      </c>
      <c r="V180" s="125"/>
      <c r="W180" s="10">
        <f>+'Ark1'!Z678</f>
        <v>0</v>
      </c>
      <c r="X180" s="125"/>
      <c r="Y180" s="1">
        <f>+'Ark1'!AA678</f>
        <v>6.9723472583104957</v>
      </c>
      <c r="Z180" s="1">
        <f>+'Ark1'!AB678</f>
        <v>2.1820106518432079</v>
      </c>
      <c r="AA180" s="10">
        <f>+'Ark1'!AC678</f>
        <v>-25.965602780665488</v>
      </c>
      <c r="AB180" s="10">
        <f t="shared" si="26"/>
        <v>210.89285714285714</v>
      </c>
      <c r="AC180" s="1">
        <f>+'Ark1'!T678</f>
        <v>14.437425910245556</v>
      </c>
      <c r="AD180" s="100">
        <f>+'Ark1'!V678</f>
        <v>78.223460525504734</v>
      </c>
      <c r="AE180" s="39"/>
      <c r="AF180" s="1"/>
      <c r="AH180" s="1"/>
      <c r="AI180" s="1"/>
      <c r="AK180" s="1"/>
      <c r="AL180" s="1"/>
      <c r="AM180" s="1"/>
    </row>
    <row r="181" spans="1:39" ht="15.6">
      <c r="A181" s="39"/>
      <c r="B181" s="46">
        <f>+'Ark1'!C679</f>
        <v>2003</v>
      </c>
      <c r="C181" s="46">
        <f>+'Ark1'!G679</f>
        <v>1</v>
      </c>
      <c r="D181" s="47" t="s">
        <v>372</v>
      </c>
      <c r="E181" s="47">
        <v>1</v>
      </c>
      <c r="F181" s="47" t="s">
        <v>48</v>
      </c>
      <c r="G181" s="46">
        <f>+'Ark1'!Q679</f>
        <v>1385</v>
      </c>
      <c r="H181" s="46"/>
      <c r="I181" s="331">
        <f>+'Ark1'!R679</f>
        <v>393723</v>
      </c>
      <c r="J181" s="331"/>
      <c r="K181" s="331">
        <f>+'Ark1'!S679</f>
        <v>393713</v>
      </c>
      <c r="L181" s="99">
        <f>+'Ark1'!AD679</f>
        <v>80.897941404299615</v>
      </c>
      <c r="M181" s="99"/>
      <c r="N181" s="99">
        <f>+'Ark1'!AE679</f>
        <v>80.331389498968406</v>
      </c>
      <c r="O181" s="48">
        <f>+'Ark1'!U679</f>
        <v>56.398579676058439</v>
      </c>
      <c r="P181" s="46"/>
      <c r="Q181" s="48">
        <f>+'Ark1'!W679</f>
        <v>76.479951131916422</v>
      </c>
      <c r="R181" s="46"/>
      <c r="S181" s="99">
        <f>+'Ark1'!X679</f>
        <v>0</v>
      </c>
      <c r="T181" s="99"/>
      <c r="U181" s="99">
        <f>+'Ark1'!Y679</f>
        <v>0</v>
      </c>
      <c r="V181" s="125"/>
      <c r="W181" s="65">
        <f>+'Ark1'!Z679</f>
        <v>0</v>
      </c>
      <c r="X181" s="125"/>
      <c r="Y181" s="48">
        <f>+'Ark1'!AA679</f>
        <v>7.1564072583076097</v>
      </c>
      <c r="Z181" s="48">
        <f>+'Ark1'!AB679</f>
        <v>2.5242867296820393</v>
      </c>
      <c r="AA181" s="65">
        <f>+'Ark1'!AC679</f>
        <v>-17.053780926915064</v>
      </c>
      <c r="AB181" s="65">
        <f>+I181/G181</f>
        <v>284.2765342960289</v>
      </c>
      <c r="AC181" s="48">
        <f>+'Ark1'!T679</f>
        <v>13.622059163422</v>
      </c>
      <c r="AD181" s="99">
        <f>+'Ark1'!V679</f>
        <v>82.86018540836362</v>
      </c>
      <c r="AE181" s="39"/>
      <c r="AF181" s="1"/>
      <c r="AH181" s="1"/>
      <c r="AI181" s="1"/>
      <c r="AK181" s="1"/>
      <c r="AL181" s="1"/>
      <c r="AM181" s="1"/>
    </row>
    <row r="182" spans="1:39" ht="15.6">
      <c r="A182" s="39"/>
      <c r="B182" s="46">
        <f>+'Ark1'!C680</f>
        <v>2003</v>
      </c>
      <c r="C182" s="46">
        <f>+'Ark1'!G680</f>
        <v>1</v>
      </c>
      <c r="D182" s="47" t="s">
        <v>372</v>
      </c>
      <c r="E182" s="47">
        <v>2</v>
      </c>
      <c r="F182" s="47" t="s">
        <v>7</v>
      </c>
      <c r="G182" s="46">
        <f>+'Ark1'!Q680</f>
        <v>393</v>
      </c>
      <c r="H182" s="46"/>
      <c r="I182" s="331">
        <f>+'Ark1'!R680</f>
        <v>92968</v>
      </c>
      <c r="J182" s="331"/>
      <c r="K182" s="331">
        <f>+'Ark1'!S680</f>
        <v>92801</v>
      </c>
      <c r="L182" s="99">
        <f>+'Ark1'!AD680</f>
        <v>19.102058595700356</v>
      </c>
      <c r="M182" s="99"/>
      <c r="N182" s="99">
        <f>+'Ark1'!AE680</f>
        <v>19.668610501031576</v>
      </c>
      <c r="O182" s="48">
        <f>+'Ark1'!U680</f>
        <v>56.354468163058591</v>
      </c>
      <c r="P182" s="46"/>
      <c r="Q182" s="48">
        <f>+'Ark1'!W680</f>
        <v>79.582141356234914</v>
      </c>
      <c r="R182" s="46"/>
      <c r="S182" s="99">
        <f>+'Ark1'!X680</f>
        <v>0</v>
      </c>
      <c r="T182" s="99"/>
      <c r="U182" s="99">
        <f>+'Ark1'!Y680</f>
        <v>0</v>
      </c>
      <c r="V182" s="125"/>
      <c r="W182" s="65">
        <f>+'Ark1'!Z680</f>
        <v>0</v>
      </c>
      <c r="X182" s="125"/>
      <c r="Y182" s="48">
        <f>+'Ark1'!AA680</f>
        <v>7.4375417456459489</v>
      </c>
      <c r="Z182" s="48">
        <f>+'Ark1'!AB680</f>
        <v>2.899056708295662</v>
      </c>
      <c r="AA182" s="65">
        <f>+'Ark1'!AC680</f>
        <v>-65.529146229070491</v>
      </c>
      <c r="AB182" s="65">
        <f t="shared" ref="AB182:AB188" si="27">+I182/G182</f>
        <v>236.55979643765903</v>
      </c>
      <c r="AC182" s="48">
        <f>+'Ark1'!T680</f>
        <v>13.595764133895536</v>
      </c>
      <c r="AD182" s="99">
        <f>+'Ark1'!V680</f>
        <v>86.22117156688681</v>
      </c>
      <c r="AE182" s="39"/>
      <c r="AF182" s="1"/>
      <c r="AH182" s="1"/>
      <c r="AI182" s="1"/>
      <c r="AK182" s="1"/>
      <c r="AL182" s="1"/>
      <c r="AM182" s="1"/>
    </row>
    <row r="183" spans="1:39" ht="15.6">
      <c r="A183" s="39"/>
      <c r="B183" s="46">
        <f>+'Ark1'!C681</f>
        <v>2003</v>
      </c>
      <c r="C183" s="46">
        <f>+'Ark1'!G681</f>
        <v>2</v>
      </c>
      <c r="D183" s="47" t="s">
        <v>63</v>
      </c>
      <c r="E183" s="47">
        <v>1</v>
      </c>
      <c r="F183" s="47" t="s">
        <v>48</v>
      </c>
      <c r="G183" s="46">
        <f>+'Ark1'!Q681</f>
        <v>897</v>
      </c>
      <c r="H183" s="46"/>
      <c r="I183" s="331">
        <f>+'Ark1'!R681</f>
        <v>190837</v>
      </c>
      <c r="J183" s="331"/>
      <c r="K183" s="331">
        <f>+'Ark1'!S681</f>
        <v>190806</v>
      </c>
      <c r="L183" s="99">
        <f>+'Ark1'!AD681</f>
        <v>63.465727502801855</v>
      </c>
      <c r="M183" s="99"/>
      <c r="N183" s="99">
        <f>+'Ark1'!AE681</f>
        <v>62.954222287131856</v>
      </c>
      <c r="O183" s="48">
        <f>+'Ark1'!U681</f>
        <v>56.327798916176647</v>
      </c>
      <c r="P183" s="46"/>
      <c r="Q183" s="48">
        <f>+'Ark1'!W681</f>
        <v>76.844810959823249</v>
      </c>
      <c r="R183" s="46"/>
      <c r="S183" s="99">
        <f>+'Ark1'!X681</f>
        <v>0</v>
      </c>
      <c r="T183" s="99"/>
      <c r="U183" s="99">
        <f>+'Ark1'!Y681</f>
        <v>0</v>
      </c>
      <c r="V183" s="125"/>
      <c r="W183" s="65">
        <f>+'Ark1'!Z681</f>
        <v>0</v>
      </c>
      <c r="X183" s="125"/>
      <c r="Y183" s="48">
        <f>+'Ark1'!AA681</f>
        <v>7.3075162149369932</v>
      </c>
      <c r="Z183" s="48">
        <f>+'Ark1'!AB681</f>
        <v>2.4372113590251763</v>
      </c>
      <c r="AA183" s="65">
        <f>+'Ark1'!AC681</f>
        <v>-22.488769345835404</v>
      </c>
      <c r="AB183" s="65">
        <f t="shared" si="27"/>
        <v>212.75027870680046</v>
      </c>
      <c r="AC183" s="48">
        <f>+'Ark1'!T681</f>
        <v>13.578105922855627</v>
      </c>
      <c r="AD183" s="99">
        <f>+'Ark1'!V681</f>
        <v>83.255483163405458</v>
      </c>
      <c r="AE183" s="39"/>
      <c r="AF183" s="1"/>
      <c r="AH183" s="1"/>
      <c r="AI183" s="1"/>
      <c r="AK183" s="1"/>
      <c r="AL183" s="1"/>
      <c r="AM183" s="1"/>
    </row>
    <row r="184" spans="1:39" ht="15.6">
      <c r="A184" s="39"/>
      <c r="B184" s="46">
        <f>+'Ark1'!C682</f>
        <v>2003</v>
      </c>
      <c r="C184" s="46">
        <f>+'Ark1'!G682</f>
        <v>2</v>
      </c>
      <c r="D184" s="47" t="s">
        <v>63</v>
      </c>
      <c r="E184" s="47">
        <v>2</v>
      </c>
      <c r="F184" s="47" t="s">
        <v>7</v>
      </c>
      <c r="G184" s="46">
        <f>+'Ark1'!Q682</f>
        <v>560</v>
      </c>
      <c r="H184" s="46"/>
      <c r="I184" s="331">
        <f>+'Ark1'!R682</f>
        <v>109856</v>
      </c>
      <c r="J184" s="331"/>
      <c r="K184" s="331">
        <f>+'Ark1'!S682</f>
        <v>109722</v>
      </c>
      <c r="L184" s="99">
        <f>+'Ark1'!AD682</f>
        <v>36.534272497198131</v>
      </c>
      <c r="M184" s="99"/>
      <c r="N184" s="99">
        <f>+'Ark1'!AE682</f>
        <v>37.045777712868151</v>
      </c>
      <c r="O184" s="48">
        <f>+'Ark1'!U682</f>
        <v>57.037339822460403</v>
      </c>
      <c r="P184" s="46"/>
      <c r="Q184" s="48">
        <f>+'Ark1'!W682</f>
        <v>78.717005705327509</v>
      </c>
      <c r="R184" s="46"/>
      <c r="S184" s="99">
        <f>+'Ark1'!X682</f>
        <v>0</v>
      </c>
      <c r="T184" s="99"/>
      <c r="U184" s="99">
        <f>+'Ark1'!Y682</f>
        <v>0</v>
      </c>
      <c r="V184" s="125"/>
      <c r="W184" s="65">
        <f>+'Ark1'!Z682</f>
        <v>0</v>
      </c>
      <c r="X184" s="125"/>
      <c r="Y184" s="48">
        <f>+'Ark1'!AA682</f>
        <v>7.466510514959678</v>
      </c>
      <c r="Z184" s="48">
        <f>+'Ark1'!AB682</f>
        <v>2.4412829348627105</v>
      </c>
      <c r="AA184" s="65">
        <f>+'Ark1'!AC682</f>
        <v>-52.068456650017197</v>
      </c>
      <c r="AB184" s="65">
        <f t="shared" si="27"/>
        <v>196.17142857142858</v>
      </c>
      <c r="AC184" s="48">
        <f>+'Ark1'!T682</f>
        <v>13.998934969414503</v>
      </c>
      <c r="AD184" s="99">
        <f>+'Ark1'!V682</f>
        <v>85.283863169370875</v>
      </c>
      <c r="AE184" s="39"/>
      <c r="AF184" s="1"/>
      <c r="AH184" s="1"/>
      <c r="AI184" s="1"/>
      <c r="AK184" s="1"/>
      <c r="AL184" s="1"/>
      <c r="AM184" s="1"/>
    </row>
    <row r="185" spans="1:39" ht="15.6">
      <c r="A185" s="39"/>
      <c r="B185" s="46">
        <f>+'Ark1'!C683</f>
        <v>2003</v>
      </c>
      <c r="C185" s="46">
        <f>+'Ark1'!G683</f>
        <v>3</v>
      </c>
      <c r="D185" s="47" t="s">
        <v>517</v>
      </c>
      <c r="E185" s="47">
        <v>1</v>
      </c>
      <c r="F185" s="47" t="s">
        <v>48</v>
      </c>
      <c r="G185" s="46">
        <f>+'Ark1'!Q683</f>
        <v>641</v>
      </c>
      <c r="H185" s="46"/>
      <c r="I185" s="331">
        <f>+'Ark1'!R683</f>
        <v>175483</v>
      </c>
      <c r="J185" s="331"/>
      <c r="K185" s="331">
        <f>+'Ark1'!S683</f>
        <v>175475</v>
      </c>
      <c r="L185" s="99">
        <f>+'Ark1'!AD683</f>
        <v>82.063908491046902</v>
      </c>
      <c r="M185" s="99"/>
      <c r="N185" s="99">
        <f>+'Ark1'!AE683</f>
        <v>81.934593266475645</v>
      </c>
      <c r="O185" s="48">
        <f>+'Ark1'!U683</f>
        <v>56.052109987177666</v>
      </c>
      <c r="P185" s="46"/>
      <c r="Q185" s="48">
        <f>+'Ark1'!W683</f>
        <v>76.322643681436816</v>
      </c>
      <c r="R185" s="46"/>
      <c r="S185" s="99">
        <f>+'Ark1'!X683</f>
        <v>0</v>
      </c>
      <c r="T185" s="99"/>
      <c r="U185" s="99">
        <f>+'Ark1'!Y683</f>
        <v>0</v>
      </c>
      <c r="V185" s="125"/>
      <c r="W185" s="65">
        <f>+'Ark1'!Z683</f>
        <v>0</v>
      </c>
      <c r="X185" s="125"/>
      <c r="Y185" s="48">
        <f>+'Ark1'!AA683</f>
        <v>7.4326961138328898</v>
      </c>
      <c r="Z185" s="48">
        <f>+'Ark1'!AB683</f>
        <v>2.4767003798380567</v>
      </c>
      <c r="AA185" s="65">
        <f>+'Ark1'!AC683</f>
        <v>-16.413008867158176</v>
      </c>
      <c r="AB185" s="65">
        <f t="shared" si="27"/>
        <v>273.7644305772231</v>
      </c>
      <c r="AC185" s="48">
        <f>+'Ark1'!T683</f>
        <v>13.414900588661016</v>
      </c>
      <c r="AD185" s="99">
        <f>+'Ark1'!V683</f>
        <v>82.689754801124892</v>
      </c>
      <c r="AE185" s="39"/>
      <c r="AF185" s="1"/>
      <c r="AH185" s="1"/>
      <c r="AI185" s="1"/>
      <c r="AK185" s="1"/>
      <c r="AL185" s="1"/>
      <c r="AM185" s="1"/>
    </row>
    <row r="186" spans="1:39" ht="15.6">
      <c r="A186" s="39"/>
      <c r="B186" s="46">
        <f>+'Ark1'!C684</f>
        <v>2003</v>
      </c>
      <c r="C186" s="46">
        <f>+'Ark1'!G684</f>
        <v>3</v>
      </c>
      <c r="D186" s="47" t="s">
        <v>517</v>
      </c>
      <c r="E186" s="47">
        <v>2</v>
      </c>
      <c r="F186" s="47" t="s">
        <v>7</v>
      </c>
      <c r="G186" s="46">
        <f>+'Ark1'!Q684</f>
        <v>214</v>
      </c>
      <c r="H186" s="46"/>
      <c r="I186" s="331">
        <f>+'Ark1'!R684</f>
        <v>38354</v>
      </c>
      <c r="J186" s="331"/>
      <c r="K186" s="331">
        <f>+'Ark1'!S684</f>
        <v>38059</v>
      </c>
      <c r="L186" s="99">
        <f>+'Ark1'!AD684</f>
        <v>17.936091508953083</v>
      </c>
      <c r="M186" s="99"/>
      <c r="N186" s="99">
        <f>+'Ark1'!AE684</f>
        <v>18.06540673352437</v>
      </c>
      <c r="O186" s="48">
        <f>+'Ark1'!U684</f>
        <v>56.956725084736838</v>
      </c>
      <c r="P186" s="46"/>
      <c r="Q186" s="48">
        <f>+'Ark1'!W684</f>
        <v>78.13261252266237</v>
      </c>
      <c r="R186" s="46"/>
      <c r="S186" s="99">
        <f>+'Ark1'!X684</f>
        <v>0</v>
      </c>
      <c r="T186" s="99"/>
      <c r="U186" s="99">
        <f>+'Ark1'!Y684</f>
        <v>0</v>
      </c>
      <c r="V186" s="125"/>
      <c r="W186" s="65">
        <f>+'Ark1'!Z684</f>
        <v>0</v>
      </c>
      <c r="X186" s="125"/>
      <c r="Y186" s="48">
        <f>+'Ark1'!AA684</f>
        <v>0</v>
      </c>
      <c r="Z186" s="48">
        <f>+'Ark1'!AB684</f>
        <v>2.3911370976675839</v>
      </c>
      <c r="AA186" s="65">
        <f>+'Ark1'!AC684</f>
        <v>0</v>
      </c>
      <c r="AB186" s="65">
        <f t="shared" si="27"/>
        <v>179.22429906542055</v>
      </c>
      <c r="AC186" s="48">
        <f>+'Ark1'!T684</f>
        <v>13.964254054335925</v>
      </c>
      <c r="AD186" s="99">
        <f>+'Ark1'!V684</f>
        <v>84.650717792697009</v>
      </c>
      <c r="AE186" s="39"/>
      <c r="AF186" s="1"/>
      <c r="AH186" s="1"/>
      <c r="AI186" s="1"/>
      <c r="AK186" s="1"/>
      <c r="AL186" s="1"/>
      <c r="AM186" s="1"/>
    </row>
    <row r="187" spans="1:39" ht="15.6">
      <c r="A187" s="39"/>
      <c r="B187" s="46">
        <f>+'Ark1'!C685</f>
        <v>2003</v>
      </c>
      <c r="C187" s="46">
        <f>+'Ark1'!G685</f>
        <v>4</v>
      </c>
      <c r="D187" s="47" t="s">
        <v>64</v>
      </c>
      <c r="E187" s="47">
        <v>1</v>
      </c>
      <c r="F187" s="47" t="s">
        <v>48</v>
      </c>
      <c r="G187" s="46">
        <f>+'Ark1'!Q685</f>
        <v>204</v>
      </c>
      <c r="H187" s="46"/>
      <c r="I187" s="331">
        <f>+'Ark1'!R685</f>
        <v>43317</v>
      </c>
      <c r="J187" s="331"/>
      <c r="K187" s="331">
        <f>+'Ark1'!S685</f>
        <v>43314</v>
      </c>
      <c r="L187" s="99">
        <f>+'Ark1'!AD685</f>
        <v>87.817783724607693</v>
      </c>
      <c r="M187" s="99"/>
      <c r="N187" s="99">
        <f>+'Ark1'!AE685</f>
        <v>87.865476663764298</v>
      </c>
      <c r="O187" s="48">
        <f>+'Ark1'!U685</f>
        <v>55.94648381585629</v>
      </c>
      <c r="P187" s="46"/>
      <c r="Q187" s="48">
        <f>+'Ark1'!W685</f>
        <v>75.249067276168986</v>
      </c>
      <c r="R187" s="46"/>
      <c r="S187" s="99">
        <f>+'Ark1'!X685</f>
        <v>0</v>
      </c>
      <c r="T187" s="99"/>
      <c r="U187" s="99">
        <f>+'Ark1'!Y685</f>
        <v>0</v>
      </c>
      <c r="V187" s="125"/>
      <c r="W187" s="65">
        <f>+'Ark1'!Z685</f>
        <v>0</v>
      </c>
      <c r="X187" s="125"/>
      <c r="Y187" s="48">
        <f>+'Ark1'!AA685</f>
        <v>8.1231794658858778</v>
      </c>
      <c r="Z187" s="48">
        <f>+'Ark1'!AB685</f>
        <v>2.4379303512967714</v>
      </c>
      <c r="AA187" s="65">
        <f>+'Ark1'!AC685</f>
        <v>-22.22123219839764</v>
      </c>
      <c r="AB187" s="65">
        <f t="shared" si="27"/>
        <v>212.33823529411765</v>
      </c>
      <c r="AC187" s="48">
        <f>+'Ark1'!T685</f>
        <v>13.348846873052148</v>
      </c>
      <c r="AD187" s="99">
        <f>+'Ark1'!V685</f>
        <v>81.526616767240753</v>
      </c>
      <c r="AE187" s="39"/>
      <c r="AF187" s="1"/>
      <c r="AH187" s="1"/>
      <c r="AI187" s="1"/>
      <c r="AK187" s="1"/>
      <c r="AL187" s="1"/>
      <c r="AM187" s="1"/>
    </row>
    <row r="188" spans="1:39" ht="15.6">
      <c r="A188" s="39"/>
      <c r="B188" s="46">
        <f>+'Ark1'!C686</f>
        <v>2003</v>
      </c>
      <c r="C188" s="46">
        <f>+'Ark1'!G686</f>
        <v>4</v>
      </c>
      <c r="D188" s="47" t="s">
        <v>64</v>
      </c>
      <c r="E188" s="47">
        <v>2</v>
      </c>
      <c r="F188" s="47" t="s">
        <v>7</v>
      </c>
      <c r="G188" s="46">
        <f>+'Ark1'!Q686</f>
        <v>34</v>
      </c>
      <c r="H188" s="46"/>
      <c r="I188" s="331">
        <f>+'Ark1'!R686</f>
        <v>6009</v>
      </c>
      <c r="J188" s="331"/>
      <c r="K188" s="331">
        <f>+'Ark1'!S686</f>
        <v>6008</v>
      </c>
      <c r="L188" s="99">
        <f>+'Ark1'!AD686</f>
        <v>12.182216275392287</v>
      </c>
      <c r="M188" s="99"/>
      <c r="N188" s="99">
        <f>+'Ark1'!AE686</f>
        <v>12.134523336235688</v>
      </c>
      <c r="O188" s="48">
        <f>+'Ark1'!U686</f>
        <v>57.16794274300932</v>
      </c>
      <c r="P188" s="46"/>
      <c r="Q188" s="48">
        <f>+'Ark1'!W686</f>
        <v>74.925582556591266</v>
      </c>
      <c r="R188" s="46"/>
      <c r="S188" s="99">
        <f>+'Ark1'!X686</f>
        <v>0</v>
      </c>
      <c r="T188" s="99"/>
      <c r="U188" s="99">
        <f>+'Ark1'!Y686</f>
        <v>0</v>
      </c>
      <c r="V188" s="125"/>
      <c r="W188" s="65">
        <f>+'Ark1'!Z686</f>
        <v>0</v>
      </c>
      <c r="X188" s="125"/>
      <c r="Y188" s="48">
        <f>+'Ark1'!AA686</f>
        <v>6.8453301551915633</v>
      </c>
      <c r="Z188" s="48">
        <f>+'Ark1'!AB686</f>
        <v>2.2684568396759319</v>
      </c>
      <c r="AA188" s="65">
        <f>+'Ark1'!AC686</f>
        <v>-18.753689706682778</v>
      </c>
      <c r="AB188" s="65">
        <f t="shared" si="27"/>
        <v>176.73529411764707</v>
      </c>
      <c r="AC188" s="48">
        <f>+'Ark1'!T686</f>
        <v>14.079880179730404</v>
      </c>
      <c r="AD188" s="99">
        <f>+'Ark1'!V686</f>
        <v>81.176145781789103</v>
      </c>
      <c r="AE188" s="39"/>
      <c r="AF188" s="1"/>
      <c r="AH188" s="1"/>
      <c r="AI188" s="1"/>
      <c r="AK188" s="1"/>
      <c r="AL188" s="1"/>
      <c r="AM188" s="1"/>
    </row>
    <row r="189" spans="1:39" ht="15.6">
      <c r="A189" s="39"/>
      <c r="B189" s="39"/>
      <c r="C189" s="39"/>
      <c r="D189" s="39"/>
      <c r="E189" s="39"/>
      <c r="F189" s="39"/>
      <c r="G189" s="39"/>
      <c r="H189" s="39"/>
      <c r="I189" s="303"/>
      <c r="J189" s="303"/>
      <c r="K189" s="303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125"/>
      <c r="W189" s="64"/>
      <c r="X189" s="39"/>
      <c r="Y189" s="39"/>
      <c r="Z189" s="64"/>
      <c r="AA189" s="39"/>
      <c r="AB189" s="39"/>
      <c r="AC189" s="39"/>
      <c r="AD189" s="39"/>
      <c r="AE189" s="39"/>
      <c r="AF189" s="1"/>
      <c r="AH189" s="1"/>
      <c r="AI189" s="1"/>
      <c r="AK189" s="1"/>
      <c r="AL189" s="1"/>
      <c r="AM189" s="1"/>
    </row>
    <row r="190" spans="1:39" ht="15.6">
      <c r="A190" s="39"/>
      <c r="B190" s="39"/>
      <c r="C190" s="39"/>
      <c r="D190" s="39"/>
      <c r="E190" s="39"/>
      <c r="F190" s="39"/>
      <c r="G190" s="39"/>
      <c r="H190" s="39"/>
      <c r="I190" s="303"/>
      <c r="J190" s="303"/>
      <c r="K190" s="303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125"/>
      <c r="W190" s="64"/>
      <c r="X190" s="39"/>
      <c r="Y190" s="39"/>
      <c r="Z190" s="64"/>
      <c r="AA190" s="39"/>
      <c r="AB190" s="39"/>
      <c r="AC190" s="39"/>
      <c r="AD190" s="39"/>
      <c r="AE190" s="39"/>
      <c r="AF190" s="1"/>
      <c r="AH190" s="1"/>
      <c r="AI190" s="1"/>
      <c r="AK190" s="1"/>
      <c r="AL190" s="1"/>
      <c r="AM190" s="1"/>
    </row>
    <row r="191" spans="1:39">
      <c r="G191" s="13"/>
      <c r="H191" s="13"/>
      <c r="I191" s="325"/>
      <c r="J191" s="325"/>
      <c r="K191" s="325"/>
      <c r="N191" s="3"/>
      <c r="O191" s="3"/>
      <c r="Y191" s="79"/>
      <c r="AB191" s="116"/>
      <c r="AC191" s="3"/>
      <c r="AE191" s="52"/>
      <c r="AF191" s="1"/>
      <c r="AH191" s="1"/>
      <c r="AI191" s="1"/>
      <c r="AK191" s="1"/>
      <c r="AL191" s="1"/>
      <c r="AM191" s="1"/>
    </row>
    <row r="192" spans="1:39">
      <c r="G192" s="13"/>
      <c r="H192" s="13"/>
      <c r="I192" s="325"/>
      <c r="J192" s="325"/>
      <c r="K192" s="325"/>
      <c r="N192" s="3"/>
      <c r="O192" s="3"/>
      <c r="Y192" s="79"/>
      <c r="AB192" s="116"/>
      <c r="AC192" s="3"/>
      <c r="AE192" s="52"/>
      <c r="AF192" s="1"/>
      <c r="AH192" s="1"/>
      <c r="AI192" s="1"/>
      <c r="AK192" s="1"/>
      <c r="AL192" s="1"/>
      <c r="AM192" s="1"/>
    </row>
    <row r="193" spans="7:39">
      <c r="G193" s="13"/>
      <c r="H193" s="13"/>
      <c r="I193" s="325"/>
      <c r="J193" s="325"/>
      <c r="K193" s="325"/>
      <c r="N193" s="3"/>
      <c r="O193" s="3"/>
      <c r="Y193" s="79"/>
      <c r="AB193" s="116"/>
      <c r="AC193" s="3"/>
      <c r="AE193" s="52"/>
      <c r="AF193" s="1"/>
      <c r="AH193" s="1"/>
      <c r="AI193" s="1"/>
      <c r="AK193" s="1"/>
      <c r="AL193" s="1"/>
      <c r="AM193" s="1"/>
    </row>
    <row r="194" spans="7:39">
      <c r="G194" s="13"/>
      <c r="H194" s="13"/>
      <c r="I194" s="325"/>
      <c r="J194" s="325"/>
      <c r="K194" s="325"/>
      <c r="N194" s="3"/>
      <c r="O194" s="3"/>
      <c r="Y194" s="79"/>
      <c r="AB194" s="116"/>
      <c r="AC194" s="3"/>
      <c r="AE194" s="52"/>
      <c r="AF194" s="1"/>
      <c r="AH194" s="1"/>
      <c r="AI194" s="1"/>
      <c r="AK194" s="1"/>
      <c r="AL194" s="1"/>
      <c r="AM194" s="1"/>
    </row>
    <row r="195" spans="7:39">
      <c r="G195" s="13"/>
      <c r="H195" s="13"/>
      <c r="I195" s="325"/>
      <c r="J195" s="325"/>
      <c r="K195" s="325"/>
      <c r="N195" s="3"/>
      <c r="O195" s="3"/>
      <c r="Y195" s="79"/>
      <c r="AB195" s="116"/>
      <c r="AC195" s="3"/>
      <c r="AE195" s="52"/>
      <c r="AF195" s="1"/>
      <c r="AH195" s="1"/>
      <c r="AI195" s="1"/>
      <c r="AK195" s="1"/>
      <c r="AL195" s="1"/>
      <c r="AM195" s="1"/>
    </row>
    <row r="196" spans="7:39">
      <c r="G196" s="13"/>
      <c r="H196" s="13"/>
      <c r="I196" s="325"/>
      <c r="J196" s="325"/>
      <c r="K196" s="325"/>
      <c r="N196" s="3"/>
      <c r="O196" s="3"/>
      <c r="Y196" s="79"/>
      <c r="AB196" s="116"/>
      <c r="AC196" s="3"/>
      <c r="AE196" s="52"/>
      <c r="AF196" s="1"/>
      <c r="AH196" s="1"/>
      <c r="AI196" s="1"/>
      <c r="AK196" s="1"/>
      <c r="AL196" s="1"/>
      <c r="AM196" s="1"/>
    </row>
    <row r="197" spans="7:39">
      <c r="G197" s="13"/>
      <c r="H197" s="13"/>
      <c r="I197" s="325"/>
      <c r="J197" s="325"/>
      <c r="K197" s="325"/>
      <c r="N197" s="3"/>
      <c r="O197" s="3"/>
      <c r="Y197" s="79"/>
      <c r="AB197" s="116"/>
      <c r="AC197" s="3"/>
      <c r="AE197" s="52"/>
      <c r="AF197" s="1"/>
      <c r="AH197" s="1"/>
      <c r="AI197" s="1"/>
      <c r="AK197" s="1"/>
      <c r="AL197" s="1"/>
      <c r="AM197" s="1"/>
    </row>
    <row r="198" spans="7:39">
      <c r="G198" s="13"/>
      <c r="H198" s="13"/>
      <c r="I198" s="325"/>
      <c r="J198" s="325"/>
      <c r="K198" s="325"/>
      <c r="N198" s="3"/>
      <c r="O198" s="3"/>
      <c r="Y198" s="79"/>
      <c r="AB198" s="116"/>
      <c r="AC198" s="3"/>
      <c r="AE198" s="52"/>
      <c r="AF198" s="1"/>
      <c r="AH198" s="1"/>
      <c r="AI198" s="1"/>
      <c r="AK198" s="1"/>
      <c r="AL198" s="1"/>
      <c r="AM198" s="1"/>
    </row>
    <row r="199" spans="7:39">
      <c r="G199" s="13"/>
      <c r="H199" s="13"/>
      <c r="I199" s="325"/>
      <c r="J199" s="325"/>
      <c r="K199" s="325"/>
      <c r="N199" s="3"/>
      <c r="O199" s="3"/>
      <c r="Y199" s="79"/>
      <c r="AB199" s="116"/>
      <c r="AC199" s="3"/>
      <c r="AE199" s="52"/>
      <c r="AF199" s="1"/>
      <c r="AH199" s="1"/>
      <c r="AI199" s="1"/>
      <c r="AK199" s="1"/>
      <c r="AL199" s="1"/>
      <c r="AM199" s="1"/>
    </row>
    <row r="200" spans="7:39">
      <c r="G200" s="13"/>
      <c r="H200" s="13"/>
      <c r="I200" s="325"/>
      <c r="J200" s="325"/>
      <c r="K200" s="325"/>
      <c r="N200" s="3"/>
      <c r="O200" s="3"/>
      <c r="Y200" s="79"/>
      <c r="AB200" s="116"/>
      <c r="AC200" s="3"/>
      <c r="AE200" s="52"/>
      <c r="AF200" s="1"/>
      <c r="AH200" s="1"/>
      <c r="AI200" s="1"/>
      <c r="AK200" s="1"/>
      <c r="AL200" s="1"/>
      <c r="AM200" s="1"/>
    </row>
    <row r="201" spans="7:39">
      <c r="G201" s="13"/>
      <c r="H201" s="13"/>
      <c r="I201" s="325"/>
      <c r="J201" s="325"/>
      <c r="K201" s="325"/>
      <c r="N201" s="3"/>
      <c r="O201" s="3"/>
      <c r="Y201" s="79"/>
      <c r="AB201" s="116"/>
      <c r="AC201" s="3"/>
      <c r="AE201" s="52"/>
      <c r="AF201" s="1"/>
      <c r="AH201" s="1"/>
      <c r="AI201" s="1"/>
      <c r="AK201" s="1"/>
      <c r="AL201" s="1"/>
      <c r="AM201" s="1"/>
    </row>
    <row r="202" spans="7:39">
      <c r="G202" s="13"/>
      <c r="H202" s="13"/>
      <c r="I202" s="325"/>
      <c r="J202" s="325"/>
      <c r="K202" s="325"/>
      <c r="N202" s="3"/>
      <c r="O202" s="3"/>
      <c r="Y202" s="79"/>
      <c r="AB202" s="116"/>
      <c r="AC202" s="3"/>
      <c r="AE202" s="52"/>
      <c r="AF202" s="1"/>
      <c r="AH202" s="1"/>
      <c r="AI202" s="1"/>
      <c r="AK202" s="1"/>
      <c r="AL202" s="1"/>
      <c r="AM202" s="1"/>
    </row>
    <row r="203" spans="7:39">
      <c r="G203" s="13"/>
      <c r="H203" s="13"/>
      <c r="I203" s="325"/>
      <c r="J203" s="325"/>
      <c r="K203" s="325"/>
      <c r="N203" s="3"/>
      <c r="O203" s="3"/>
      <c r="Y203" s="79"/>
      <c r="AB203" s="116"/>
      <c r="AC203" s="3"/>
      <c r="AE203" s="52"/>
      <c r="AF203" s="1"/>
      <c r="AH203" s="1"/>
      <c r="AI203" s="1"/>
      <c r="AK203" s="1"/>
      <c r="AL203" s="1"/>
      <c r="AM203" s="1"/>
    </row>
    <row r="204" spans="7:39">
      <c r="G204" s="13"/>
      <c r="H204" s="13"/>
      <c r="I204" s="325"/>
      <c r="J204" s="325"/>
      <c r="K204" s="325"/>
      <c r="N204" s="3"/>
      <c r="O204" s="3"/>
      <c r="Y204" s="79"/>
      <c r="AB204" s="116"/>
      <c r="AC204" s="3"/>
      <c r="AE204" s="52"/>
      <c r="AF204" s="1"/>
      <c r="AH204" s="1"/>
      <c r="AI204" s="1"/>
      <c r="AK204" s="1"/>
      <c r="AL204" s="1"/>
      <c r="AM204" s="1"/>
    </row>
    <row r="205" spans="7:39">
      <c r="G205" s="13"/>
      <c r="H205" s="13"/>
      <c r="I205" s="325"/>
      <c r="J205" s="325"/>
      <c r="K205" s="325"/>
      <c r="N205" s="3"/>
      <c r="O205" s="3"/>
      <c r="Y205" s="79"/>
      <c r="AB205" s="116"/>
      <c r="AC205" s="3"/>
      <c r="AE205" s="52"/>
      <c r="AF205" s="1"/>
      <c r="AH205" s="1"/>
      <c r="AI205" s="1"/>
      <c r="AK205" s="1"/>
      <c r="AL205" s="1"/>
      <c r="AM205" s="1"/>
    </row>
    <row r="206" spans="7:39">
      <c r="G206" s="13"/>
      <c r="H206" s="13"/>
      <c r="I206" s="325"/>
      <c r="J206" s="325"/>
      <c r="K206" s="325"/>
      <c r="N206" s="3"/>
      <c r="O206" s="3"/>
      <c r="Y206" s="79"/>
      <c r="AB206" s="116"/>
      <c r="AC206" s="3"/>
      <c r="AE206" s="52"/>
      <c r="AF206" s="1"/>
      <c r="AH206" s="1"/>
      <c r="AI206" s="1"/>
      <c r="AK206" s="1"/>
      <c r="AL206" s="1"/>
      <c r="AM206" s="1"/>
    </row>
    <row r="207" spans="7:39">
      <c r="G207" s="13"/>
      <c r="H207" s="13"/>
      <c r="I207" s="325"/>
      <c r="J207" s="325"/>
      <c r="K207" s="325"/>
      <c r="N207" s="3"/>
      <c r="O207" s="3"/>
      <c r="Y207" s="79"/>
      <c r="AB207" s="116"/>
      <c r="AC207" s="3"/>
      <c r="AE207" s="52"/>
      <c r="AF207" s="1"/>
      <c r="AH207" s="1"/>
      <c r="AI207" s="1"/>
      <c r="AK207" s="1"/>
      <c r="AL207" s="1"/>
      <c r="AM207" s="1"/>
    </row>
    <row r="208" spans="7:39">
      <c r="G208" s="13"/>
      <c r="H208" s="13"/>
      <c r="I208" s="325"/>
      <c r="J208" s="325"/>
      <c r="K208" s="325"/>
      <c r="N208" s="3"/>
      <c r="O208" s="3"/>
      <c r="Y208" s="79"/>
      <c r="AB208" s="116"/>
      <c r="AC208" s="3"/>
      <c r="AE208" s="52"/>
      <c r="AF208" s="1"/>
      <c r="AH208" s="1"/>
      <c r="AI208" s="1"/>
      <c r="AK208" s="1"/>
      <c r="AL208" s="1"/>
      <c r="AM208" s="1"/>
    </row>
    <row r="209" spans="7:39">
      <c r="G209" s="13"/>
      <c r="H209" s="13"/>
      <c r="I209" s="325"/>
      <c r="J209" s="325"/>
      <c r="K209" s="325"/>
      <c r="N209" s="3"/>
      <c r="O209" s="3"/>
      <c r="Y209" s="79"/>
      <c r="AB209" s="116"/>
      <c r="AC209" s="3"/>
      <c r="AE209" s="52"/>
      <c r="AF209" s="1"/>
      <c r="AH209" s="1"/>
      <c r="AI209" s="1"/>
      <c r="AK209" s="1"/>
      <c r="AL209" s="1"/>
      <c r="AM209" s="1"/>
    </row>
    <row r="210" spans="7:39">
      <c r="G210" s="13"/>
      <c r="H210" s="13"/>
      <c r="I210" s="325"/>
      <c r="J210" s="325"/>
      <c r="K210" s="325"/>
      <c r="N210" s="3"/>
      <c r="O210" s="3"/>
      <c r="Y210" s="79"/>
      <c r="AB210" s="116"/>
      <c r="AC210" s="3"/>
      <c r="AE210" s="52"/>
      <c r="AF210" s="1"/>
      <c r="AH210" s="1"/>
      <c r="AI210" s="1"/>
      <c r="AK210" s="1"/>
      <c r="AL210" s="1"/>
      <c r="AM210" s="1"/>
    </row>
    <row r="211" spans="7:39">
      <c r="G211" s="13"/>
      <c r="H211" s="13"/>
      <c r="I211" s="325"/>
      <c r="J211" s="325"/>
      <c r="K211" s="325"/>
      <c r="N211" s="3"/>
      <c r="O211" s="3"/>
      <c r="Y211" s="79"/>
      <c r="AB211" s="116"/>
      <c r="AC211" s="3"/>
      <c r="AE211" s="52"/>
      <c r="AF211" s="1"/>
      <c r="AH211" s="1"/>
      <c r="AI211" s="1"/>
      <c r="AK211" s="1"/>
      <c r="AL211" s="1"/>
      <c r="AM211" s="1"/>
    </row>
    <row r="212" spans="7:39">
      <c r="G212" s="13"/>
      <c r="H212" s="13"/>
      <c r="I212" s="325"/>
      <c r="J212" s="325"/>
      <c r="K212" s="325"/>
      <c r="N212" s="3"/>
      <c r="O212" s="3"/>
      <c r="Y212" s="79"/>
      <c r="AB212" s="116"/>
      <c r="AC212" s="3"/>
      <c r="AE212" s="52"/>
      <c r="AF212" s="1"/>
      <c r="AH212" s="1"/>
      <c r="AI212" s="1"/>
      <c r="AK212" s="1"/>
      <c r="AL212" s="1"/>
      <c r="AM212" s="1"/>
    </row>
    <row r="213" spans="7:39">
      <c r="G213" s="13"/>
      <c r="H213" s="13"/>
      <c r="I213" s="325"/>
      <c r="J213" s="325"/>
      <c r="K213" s="325"/>
      <c r="N213" s="3"/>
      <c r="O213" s="3"/>
      <c r="Y213" s="79"/>
      <c r="AB213" s="116"/>
      <c r="AC213" s="3"/>
      <c r="AE213" s="52"/>
      <c r="AF213" s="1"/>
      <c r="AH213" s="1"/>
      <c r="AI213" s="1"/>
      <c r="AK213" s="1"/>
      <c r="AL213" s="1"/>
      <c r="AM213" s="1"/>
    </row>
    <row r="214" spans="7:39">
      <c r="G214" s="13"/>
      <c r="H214" s="13"/>
      <c r="I214" s="325"/>
      <c r="J214" s="325"/>
      <c r="K214" s="325"/>
      <c r="N214" s="3"/>
      <c r="O214" s="3"/>
      <c r="Y214" s="79"/>
      <c r="AB214" s="116"/>
      <c r="AC214" s="3"/>
      <c r="AE214" s="52"/>
      <c r="AF214" s="1"/>
      <c r="AH214" s="1"/>
      <c r="AI214" s="1"/>
      <c r="AK214" s="1"/>
      <c r="AL214" s="1"/>
      <c r="AM214" s="1"/>
    </row>
    <row r="215" spans="7:39">
      <c r="G215" s="13"/>
      <c r="H215" s="13"/>
      <c r="I215" s="325"/>
      <c r="J215" s="325"/>
      <c r="K215" s="325"/>
      <c r="N215" s="3"/>
      <c r="O215" s="3"/>
      <c r="Y215" s="79"/>
      <c r="AB215" s="116"/>
      <c r="AC215" s="3"/>
      <c r="AE215" s="52"/>
      <c r="AF215" s="1"/>
      <c r="AH215" s="1"/>
      <c r="AI215" s="1"/>
      <c r="AK215" s="1"/>
      <c r="AL215" s="1"/>
      <c r="AM215" s="1"/>
    </row>
    <row r="216" spans="7:39">
      <c r="G216" s="13"/>
      <c r="H216" s="13"/>
      <c r="I216" s="325"/>
      <c r="J216" s="325"/>
      <c r="K216" s="325"/>
      <c r="N216" s="3"/>
      <c r="O216" s="3"/>
      <c r="Y216" s="79"/>
      <c r="AB216" s="116"/>
      <c r="AC216" s="3"/>
      <c r="AE216" s="52"/>
      <c r="AF216" s="1"/>
      <c r="AH216" s="1"/>
      <c r="AI216" s="1"/>
      <c r="AK216" s="1"/>
      <c r="AL216" s="1"/>
      <c r="AM216" s="1"/>
    </row>
    <row r="217" spans="7:39">
      <c r="G217" s="13"/>
      <c r="H217" s="13"/>
      <c r="I217" s="325"/>
      <c r="J217" s="325"/>
      <c r="K217" s="325"/>
      <c r="N217" s="3"/>
      <c r="O217" s="3"/>
      <c r="Y217" s="79"/>
      <c r="AB217" s="116"/>
      <c r="AC217" s="3"/>
      <c r="AE217" s="52"/>
      <c r="AF217" s="1"/>
      <c r="AH217" s="1"/>
      <c r="AI217" s="1"/>
      <c r="AK217" s="1"/>
      <c r="AL217" s="1"/>
      <c r="AM217" s="1"/>
    </row>
    <row r="218" spans="7:39">
      <c r="G218" s="13"/>
      <c r="H218" s="13"/>
      <c r="I218" s="325"/>
      <c r="J218" s="325"/>
      <c r="K218" s="325"/>
      <c r="N218" s="3"/>
      <c r="O218" s="3"/>
      <c r="Y218" s="79"/>
      <c r="AB218" s="116"/>
      <c r="AC218" s="3"/>
      <c r="AE218" s="52"/>
      <c r="AF218" s="1"/>
      <c r="AH218" s="1"/>
      <c r="AI218" s="1"/>
      <c r="AK218" s="1"/>
      <c r="AL218" s="1"/>
      <c r="AM218" s="1"/>
    </row>
    <row r="219" spans="7:39">
      <c r="G219" s="13"/>
      <c r="H219" s="13"/>
      <c r="I219" s="325"/>
      <c r="J219" s="325"/>
      <c r="K219" s="325"/>
      <c r="N219" s="3"/>
      <c r="O219" s="3"/>
      <c r="Y219" s="79"/>
      <c r="AB219" s="116"/>
      <c r="AC219" s="3"/>
      <c r="AE219" s="52"/>
      <c r="AF219" s="1"/>
      <c r="AH219" s="1"/>
      <c r="AI219" s="1"/>
      <c r="AK219" s="1"/>
      <c r="AL219" s="1"/>
      <c r="AM219" s="1"/>
    </row>
    <row r="220" spans="7:39">
      <c r="G220" s="13"/>
      <c r="H220" s="13"/>
      <c r="I220" s="325"/>
      <c r="J220" s="325"/>
      <c r="K220" s="325"/>
      <c r="L220" s="13"/>
      <c r="M220" s="13"/>
      <c r="N220" s="13"/>
      <c r="O220" s="13"/>
      <c r="P220" s="13"/>
      <c r="Q220" s="66"/>
      <c r="R220" s="13"/>
      <c r="S220" s="116"/>
      <c r="T220" s="13"/>
      <c r="U220" s="116"/>
      <c r="V220" s="116"/>
      <c r="W220" s="66"/>
      <c r="X220" s="116"/>
      <c r="Y220" s="66"/>
      <c r="Z220" s="66"/>
      <c r="AA220" s="66"/>
      <c r="AB220" s="116"/>
      <c r="AC220" s="13"/>
      <c r="AD220" s="116"/>
      <c r="AE220" s="13"/>
      <c r="AF220" s="13"/>
      <c r="AG220" s="13"/>
      <c r="AH220" s="13"/>
      <c r="AI220" s="13"/>
      <c r="AJ220" s="13"/>
      <c r="AK220" s="13"/>
      <c r="AL220" s="13"/>
      <c r="AM220" s="13"/>
    </row>
    <row r="221" spans="7:39">
      <c r="G221" s="13"/>
      <c r="H221" s="13"/>
      <c r="I221" s="325"/>
      <c r="J221" s="325"/>
      <c r="K221" s="325"/>
      <c r="L221" s="13"/>
      <c r="M221" s="13"/>
      <c r="N221" s="13"/>
      <c r="O221" s="13"/>
      <c r="P221" s="13"/>
      <c r="Q221" s="66"/>
      <c r="R221" s="13"/>
      <c r="S221" s="116"/>
      <c r="T221" s="13"/>
      <c r="U221" s="116"/>
      <c r="V221" s="116"/>
      <c r="W221" s="66"/>
      <c r="X221" s="116"/>
      <c r="Y221" s="66"/>
      <c r="Z221" s="66"/>
      <c r="AA221" s="66"/>
      <c r="AB221" s="116"/>
      <c r="AC221" s="13"/>
      <c r="AD221" s="116"/>
      <c r="AE221" s="13"/>
      <c r="AF221" s="13"/>
      <c r="AG221" s="13"/>
      <c r="AH221" s="13"/>
      <c r="AI221" s="13"/>
      <c r="AJ221" s="13"/>
      <c r="AK221" s="13"/>
      <c r="AL221" s="13"/>
      <c r="AM221" s="13"/>
    </row>
    <row r="222" spans="7:39">
      <c r="G222" s="13"/>
      <c r="H222" s="13"/>
      <c r="I222" s="325"/>
      <c r="J222" s="325"/>
      <c r="K222" s="325"/>
      <c r="L222" s="13"/>
      <c r="M222" s="13"/>
      <c r="N222" s="13"/>
      <c r="O222" s="13"/>
      <c r="P222" s="13"/>
      <c r="Q222" s="66"/>
      <c r="R222" s="13"/>
      <c r="S222" s="116"/>
      <c r="T222" s="13"/>
      <c r="U222" s="116"/>
      <c r="V222" s="116"/>
      <c r="W222" s="66"/>
      <c r="X222" s="116"/>
      <c r="Y222" s="66"/>
      <c r="Z222" s="66"/>
      <c r="AA222" s="66"/>
      <c r="AB222" s="116"/>
      <c r="AC222" s="13"/>
      <c r="AD222" s="116"/>
      <c r="AE222" s="13"/>
      <c r="AF222" s="13"/>
      <c r="AG222" s="13"/>
      <c r="AH222" s="13"/>
      <c r="AI222" s="13"/>
      <c r="AJ222" s="13"/>
      <c r="AK222" s="13"/>
      <c r="AL222" s="13"/>
      <c r="AM222" s="13"/>
    </row>
    <row r="223" spans="7:39">
      <c r="G223" s="13"/>
      <c r="H223" s="13"/>
      <c r="I223" s="325"/>
      <c r="J223" s="325"/>
      <c r="K223" s="325"/>
      <c r="L223" s="13"/>
      <c r="M223" s="13"/>
      <c r="N223" s="13"/>
      <c r="O223" s="13"/>
      <c r="P223" s="13"/>
      <c r="Q223" s="66"/>
      <c r="R223" s="13"/>
      <c r="S223" s="116"/>
      <c r="T223" s="13"/>
      <c r="U223" s="116"/>
      <c r="V223" s="116"/>
      <c r="W223" s="66"/>
      <c r="X223" s="116"/>
      <c r="Y223" s="66"/>
      <c r="Z223" s="66"/>
      <c r="AA223" s="66"/>
      <c r="AB223" s="116"/>
      <c r="AC223" s="13"/>
      <c r="AD223" s="116"/>
      <c r="AE223" s="13"/>
      <c r="AF223" s="13"/>
      <c r="AG223" s="13"/>
      <c r="AH223" s="13"/>
      <c r="AI223" s="13"/>
      <c r="AJ223" s="13"/>
      <c r="AK223" s="13"/>
      <c r="AL223" s="13"/>
      <c r="AM223" s="13"/>
    </row>
    <row r="224" spans="7:39">
      <c r="G224" s="13"/>
      <c r="H224" s="13"/>
      <c r="I224" s="325"/>
      <c r="J224" s="325"/>
      <c r="K224" s="325"/>
      <c r="L224" s="13"/>
      <c r="M224" s="13"/>
      <c r="N224" s="13"/>
      <c r="O224" s="13"/>
      <c r="P224" s="13"/>
      <c r="Q224" s="66"/>
      <c r="R224" s="13"/>
      <c r="S224" s="116"/>
      <c r="T224" s="13"/>
      <c r="U224" s="116"/>
      <c r="V224" s="116"/>
      <c r="W224" s="66"/>
      <c r="X224" s="116"/>
      <c r="Y224" s="66"/>
      <c r="Z224" s="66"/>
      <c r="AA224" s="66"/>
      <c r="AB224" s="116"/>
      <c r="AC224" s="13"/>
      <c r="AD224" s="116"/>
      <c r="AE224" s="13"/>
      <c r="AF224" s="13"/>
      <c r="AG224" s="13"/>
      <c r="AH224" s="13"/>
      <c r="AI224" s="13"/>
      <c r="AJ224" s="13"/>
      <c r="AK224" s="13"/>
      <c r="AL224" s="13"/>
      <c r="AM224" s="13"/>
    </row>
    <row r="225" spans="7:39">
      <c r="G225" s="13"/>
      <c r="H225" s="13"/>
      <c r="I225" s="325"/>
      <c r="J225" s="325"/>
      <c r="K225" s="325"/>
      <c r="L225" s="13"/>
      <c r="M225" s="13"/>
      <c r="N225" s="13"/>
      <c r="O225" s="13"/>
      <c r="P225" s="13"/>
      <c r="Q225" s="66"/>
      <c r="R225" s="13"/>
      <c r="S225" s="116"/>
      <c r="T225" s="13"/>
      <c r="U225" s="116"/>
      <c r="V225" s="116"/>
      <c r="W225" s="66"/>
      <c r="X225" s="116"/>
      <c r="Y225" s="66"/>
      <c r="Z225" s="66"/>
      <c r="AA225" s="66"/>
      <c r="AB225" s="116"/>
      <c r="AC225" s="13"/>
      <c r="AD225" s="116"/>
      <c r="AE225" s="13"/>
      <c r="AF225" s="13"/>
      <c r="AG225" s="13"/>
      <c r="AH225" s="13"/>
      <c r="AI225" s="13"/>
      <c r="AJ225" s="13"/>
      <c r="AK225" s="13"/>
      <c r="AL225" s="13"/>
      <c r="AM225" s="13"/>
    </row>
    <row r="226" spans="7:39">
      <c r="G226" s="13"/>
      <c r="H226" s="13"/>
      <c r="I226" s="325"/>
      <c r="J226" s="325"/>
      <c r="K226" s="325"/>
      <c r="L226" s="13"/>
      <c r="M226" s="13"/>
      <c r="N226" s="13"/>
      <c r="O226" s="13"/>
      <c r="P226" s="13"/>
      <c r="Q226" s="66"/>
      <c r="R226" s="13"/>
      <c r="S226" s="116"/>
      <c r="T226" s="13"/>
      <c r="U226" s="116"/>
      <c r="V226" s="116"/>
      <c r="W226" s="66"/>
      <c r="X226" s="116"/>
      <c r="Y226" s="66"/>
      <c r="Z226" s="66"/>
      <c r="AA226" s="66"/>
      <c r="AB226" s="116"/>
      <c r="AC226" s="13"/>
      <c r="AD226" s="116"/>
      <c r="AE226" s="13"/>
      <c r="AF226" s="13"/>
      <c r="AG226" s="13"/>
      <c r="AH226" s="13"/>
      <c r="AI226" s="13"/>
      <c r="AJ226" s="13"/>
      <c r="AK226" s="13"/>
      <c r="AL226" s="13"/>
      <c r="AM226" s="13"/>
    </row>
    <row r="227" spans="7:39">
      <c r="G227" s="13"/>
      <c r="H227" s="13"/>
      <c r="I227" s="325"/>
      <c r="J227" s="325"/>
      <c r="K227" s="325"/>
      <c r="L227" s="13"/>
      <c r="M227" s="13"/>
      <c r="N227" s="13"/>
      <c r="O227" s="13"/>
      <c r="P227" s="13"/>
      <c r="Q227" s="66"/>
      <c r="R227" s="13"/>
      <c r="S227" s="116"/>
      <c r="T227" s="13"/>
      <c r="U227" s="116"/>
      <c r="V227" s="116"/>
      <c r="W227" s="66"/>
      <c r="X227" s="116"/>
      <c r="Y227" s="66"/>
      <c r="Z227" s="66"/>
      <c r="AA227" s="66"/>
      <c r="AB227" s="116"/>
      <c r="AC227" s="13"/>
      <c r="AD227" s="116"/>
      <c r="AE227" s="13"/>
      <c r="AF227" s="13"/>
      <c r="AG227" s="13"/>
      <c r="AH227" s="13"/>
      <c r="AI227" s="13"/>
      <c r="AJ227" s="13"/>
      <c r="AK227" s="13"/>
      <c r="AL227" s="13"/>
      <c r="AM227" s="13"/>
    </row>
    <row r="228" spans="7:39">
      <c r="G228" s="13"/>
      <c r="H228" s="13"/>
      <c r="I228" s="325"/>
      <c r="J228" s="325"/>
      <c r="K228" s="325"/>
      <c r="L228" s="13"/>
      <c r="M228" s="13"/>
      <c r="N228" s="13"/>
      <c r="O228" s="13"/>
      <c r="P228" s="13"/>
      <c r="Q228" s="66"/>
      <c r="R228" s="13"/>
      <c r="S228" s="116"/>
      <c r="T228" s="13"/>
      <c r="U228" s="116"/>
      <c r="V228" s="116"/>
      <c r="W228" s="66"/>
      <c r="X228" s="116"/>
      <c r="Y228" s="66"/>
      <c r="Z228" s="66"/>
      <c r="AA228" s="66"/>
      <c r="AB228" s="116"/>
      <c r="AC228" s="13"/>
      <c r="AD228" s="116"/>
      <c r="AE228" s="13"/>
      <c r="AF228" s="13"/>
      <c r="AG228" s="13"/>
      <c r="AH228" s="13"/>
      <c r="AI228" s="13"/>
      <c r="AJ228" s="13"/>
      <c r="AK228" s="13"/>
      <c r="AL228" s="13"/>
      <c r="AM228" s="13"/>
    </row>
    <row r="229" spans="7:39">
      <c r="G229" s="13"/>
      <c r="H229" s="13"/>
      <c r="I229" s="325"/>
      <c r="J229" s="325"/>
      <c r="K229" s="325"/>
      <c r="L229" s="13"/>
      <c r="M229" s="13"/>
      <c r="N229" s="13"/>
      <c r="O229" s="13"/>
      <c r="P229" s="13"/>
      <c r="Q229" s="66"/>
      <c r="R229" s="13"/>
      <c r="S229" s="116"/>
      <c r="T229" s="13"/>
      <c r="U229" s="116"/>
      <c r="V229" s="116"/>
      <c r="W229" s="66"/>
      <c r="X229" s="116"/>
      <c r="Y229" s="66"/>
      <c r="Z229" s="66"/>
      <c r="AA229" s="66"/>
      <c r="AB229" s="116"/>
      <c r="AC229" s="13"/>
      <c r="AD229" s="116"/>
      <c r="AE229" s="13"/>
      <c r="AF229" s="13"/>
      <c r="AG229" s="13"/>
      <c r="AH229" s="13"/>
      <c r="AI229" s="13"/>
      <c r="AJ229" s="13"/>
      <c r="AK229" s="13"/>
      <c r="AL229" s="13"/>
      <c r="AM229" s="13"/>
    </row>
    <row r="230" spans="7:39">
      <c r="G230" s="13"/>
      <c r="H230" s="13"/>
      <c r="I230" s="325"/>
      <c r="J230" s="325"/>
      <c r="K230" s="325"/>
      <c r="L230" s="13"/>
      <c r="M230" s="13"/>
      <c r="N230" s="13"/>
      <c r="O230" s="13"/>
      <c r="P230" s="13"/>
      <c r="Q230" s="66"/>
      <c r="R230" s="13"/>
      <c r="S230" s="116"/>
      <c r="T230" s="13"/>
      <c r="U230" s="116"/>
      <c r="V230" s="116"/>
      <c r="W230" s="66"/>
      <c r="X230" s="116"/>
      <c r="Y230" s="66"/>
      <c r="Z230" s="66"/>
      <c r="AA230" s="66"/>
      <c r="AB230" s="116"/>
      <c r="AC230" s="13"/>
      <c r="AD230" s="116"/>
      <c r="AE230" s="13"/>
      <c r="AF230" s="13"/>
      <c r="AG230" s="13"/>
      <c r="AH230" s="13"/>
      <c r="AI230" s="13"/>
      <c r="AJ230" s="13"/>
      <c r="AK230" s="13"/>
      <c r="AL230" s="13"/>
      <c r="AM230" s="13"/>
    </row>
    <row r="231" spans="7:39">
      <c r="G231" s="13"/>
      <c r="H231" s="13"/>
      <c r="I231" s="325"/>
      <c r="J231" s="325"/>
      <c r="K231" s="325"/>
      <c r="L231" s="13"/>
      <c r="M231" s="13"/>
      <c r="N231" s="13"/>
      <c r="O231" s="13"/>
      <c r="P231" s="13"/>
      <c r="Q231" s="66"/>
      <c r="R231" s="13"/>
      <c r="S231" s="116"/>
      <c r="T231" s="13"/>
      <c r="U231" s="116"/>
      <c r="V231" s="116"/>
      <c r="W231" s="66"/>
      <c r="X231" s="116"/>
      <c r="Y231" s="66"/>
      <c r="Z231" s="66"/>
      <c r="AA231" s="66"/>
      <c r="AB231" s="116"/>
      <c r="AC231" s="13"/>
      <c r="AD231" s="116"/>
      <c r="AE231" s="13"/>
      <c r="AF231" s="13"/>
      <c r="AG231" s="13"/>
      <c r="AH231" s="13"/>
      <c r="AI231" s="13"/>
      <c r="AJ231" s="13"/>
      <c r="AK231" s="13"/>
      <c r="AL231" s="13"/>
      <c r="AM231" s="13"/>
    </row>
    <row r="232" spans="7:39">
      <c r="G232" s="13"/>
      <c r="H232" s="13"/>
      <c r="I232" s="325"/>
      <c r="J232" s="325"/>
      <c r="K232" s="325"/>
      <c r="L232" s="13"/>
      <c r="M232" s="13"/>
      <c r="N232" s="13"/>
      <c r="O232" s="13"/>
      <c r="P232" s="13"/>
      <c r="Q232" s="66"/>
      <c r="R232" s="13"/>
      <c r="S232" s="116"/>
      <c r="T232" s="13"/>
      <c r="U232" s="116"/>
      <c r="V232" s="116"/>
      <c r="W232" s="66"/>
      <c r="X232" s="116"/>
      <c r="Y232" s="66"/>
      <c r="Z232" s="66"/>
      <c r="AA232" s="66"/>
      <c r="AB232" s="116"/>
      <c r="AC232" s="13"/>
      <c r="AD232" s="116"/>
      <c r="AE232" s="13"/>
      <c r="AF232" s="13"/>
      <c r="AG232" s="13"/>
      <c r="AH232" s="13"/>
      <c r="AI232" s="13"/>
      <c r="AJ232" s="13"/>
      <c r="AK232" s="13"/>
      <c r="AL232" s="13"/>
      <c r="AM232" s="13"/>
    </row>
    <row r="233" spans="7:39">
      <c r="G233" s="13"/>
      <c r="H233" s="13"/>
      <c r="I233" s="325"/>
      <c r="J233" s="325"/>
      <c r="K233" s="325"/>
      <c r="L233" s="13"/>
      <c r="M233" s="13"/>
      <c r="N233" s="13"/>
      <c r="O233" s="13"/>
      <c r="P233" s="13"/>
      <c r="Q233" s="66"/>
      <c r="R233" s="13"/>
      <c r="S233" s="116"/>
      <c r="T233" s="13"/>
      <c r="U233" s="116"/>
      <c r="V233" s="116"/>
      <c r="W233" s="66"/>
      <c r="X233" s="116"/>
      <c r="Y233" s="66"/>
      <c r="Z233" s="66"/>
      <c r="AA233" s="66"/>
      <c r="AB233" s="116"/>
      <c r="AC233" s="13"/>
      <c r="AD233" s="116"/>
      <c r="AE233" s="13"/>
      <c r="AF233" s="13"/>
      <c r="AG233" s="13"/>
      <c r="AH233" s="13"/>
      <c r="AI233" s="13"/>
      <c r="AJ233" s="13"/>
      <c r="AK233" s="13"/>
      <c r="AL233" s="13"/>
      <c r="AM233" s="13"/>
    </row>
    <row r="234" spans="7:39">
      <c r="G234" s="13"/>
      <c r="H234" s="13"/>
      <c r="I234" s="325"/>
      <c r="J234" s="325"/>
      <c r="K234" s="325"/>
      <c r="L234" s="13"/>
      <c r="M234" s="13"/>
      <c r="N234" s="13"/>
      <c r="O234" s="13"/>
      <c r="P234" s="13"/>
      <c r="Q234" s="66"/>
      <c r="R234" s="13"/>
      <c r="S234" s="116"/>
      <c r="T234" s="13"/>
      <c r="U234" s="116"/>
      <c r="V234" s="116"/>
      <c r="W234" s="66"/>
      <c r="X234" s="116"/>
      <c r="Y234" s="66"/>
      <c r="Z234" s="66"/>
      <c r="AA234" s="66"/>
      <c r="AB234" s="116"/>
      <c r="AC234" s="13"/>
      <c r="AD234" s="116"/>
      <c r="AE234" s="13"/>
      <c r="AF234" s="13"/>
      <c r="AG234" s="13"/>
      <c r="AH234" s="13"/>
      <c r="AI234" s="13"/>
      <c r="AJ234" s="13"/>
      <c r="AK234" s="13"/>
      <c r="AL234" s="13"/>
      <c r="AM234" s="13"/>
    </row>
    <row r="235" spans="7:39">
      <c r="G235" s="13"/>
      <c r="H235" s="13"/>
      <c r="I235" s="325"/>
      <c r="J235" s="325"/>
      <c r="K235" s="325"/>
      <c r="L235" s="13"/>
      <c r="M235" s="13"/>
      <c r="N235" s="13"/>
      <c r="O235" s="13"/>
      <c r="P235" s="13"/>
      <c r="Q235" s="66"/>
      <c r="R235" s="13"/>
      <c r="S235" s="116"/>
      <c r="T235" s="13"/>
      <c r="U235" s="116"/>
      <c r="V235" s="116"/>
      <c r="W235" s="66"/>
      <c r="X235" s="116"/>
      <c r="Y235" s="66"/>
      <c r="Z235" s="66"/>
      <c r="AA235" s="66"/>
      <c r="AB235" s="116"/>
      <c r="AC235" s="13"/>
      <c r="AD235" s="116"/>
      <c r="AE235" s="13"/>
      <c r="AF235" s="13"/>
      <c r="AG235" s="13"/>
      <c r="AH235" s="13"/>
      <c r="AI235" s="13"/>
      <c r="AJ235" s="13"/>
      <c r="AK235" s="13"/>
      <c r="AL235" s="13"/>
      <c r="AM235" s="13"/>
    </row>
    <row r="236" spans="7:39">
      <c r="G236" s="13"/>
      <c r="H236" s="13"/>
      <c r="I236" s="325"/>
      <c r="J236" s="325"/>
      <c r="K236" s="325"/>
      <c r="L236" s="13"/>
      <c r="M236" s="13"/>
      <c r="N236" s="13"/>
      <c r="O236" s="13"/>
      <c r="P236" s="13"/>
      <c r="Q236" s="66"/>
      <c r="R236" s="13"/>
      <c r="S236" s="116"/>
      <c r="T236" s="13"/>
      <c r="U236" s="116"/>
      <c r="V236" s="116"/>
      <c r="W236" s="66"/>
      <c r="X236" s="116"/>
      <c r="Y236" s="66"/>
      <c r="Z236" s="66"/>
      <c r="AA236" s="66"/>
      <c r="AB236" s="116"/>
      <c r="AC236" s="13"/>
      <c r="AD236" s="116"/>
      <c r="AE236" s="13"/>
      <c r="AF236" s="13"/>
      <c r="AG236" s="13"/>
      <c r="AH236" s="13"/>
      <c r="AI236" s="13"/>
      <c r="AJ236" s="13"/>
      <c r="AK236" s="13"/>
      <c r="AL236" s="13"/>
      <c r="AM236" s="13"/>
    </row>
    <row r="237" spans="7:39">
      <c r="G237" s="13"/>
      <c r="H237" s="13"/>
      <c r="I237" s="325"/>
      <c r="J237" s="325"/>
      <c r="K237" s="325"/>
      <c r="L237" s="13"/>
      <c r="M237" s="13"/>
      <c r="N237" s="13"/>
      <c r="O237" s="13"/>
      <c r="P237" s="13"/>
      <c r="Q237" s="66"/>
      <c r="R237" s="13"/>
      <c r="S237" s="116"/>
      <c r="T237" s="13"/>
      <c r="U237" s="116"/>
      <c r="V237" s="116"/>
      <c r="W237" s="66"/>
      <c r="X237" s="116"/>
      <c r="Y237" s="66"/>
      <c r="Z237" s="66"/>
      <c r="AA237" s="66"/>
      <c r="AB237" s="116"/>
      <c r="AC237" s="13"/>
      <c r="AD237" s="116"/>
      <c r="AE237" s="13"/>
      <c r="AF237" s="13"/>
      <c r="AG237" s="13"/>
      <c r="AH237" s="13"/>
      <c r="AI237" s="13"/>
      <c r="AJ237" s="13"/>
      <c r="AK237" s="13"/>
      <c r="AL237" s="13"/>
      <c r="AM237" s="13"/>
    </row>
    <row r="238" spans="7:39">
      <c r="G238" s="13"/>
      <c r="H238" s="13"/>
      <c r="I238" s="325"/>
      <c r="J238" s="325"/>
      <c r="K238" s="325"/>
      <c r="L238" s="13"/>
      <c r="M238" s="13"/>
      <c r="N238" s="13"/>
      <c r="O238" s="13"/>
      <c r="P238" s="13"/>
      <c r="Q238" s="66"/>
      <c r="R238" s="13"/>
      <c r="S238" s="116"/>
      <c r="T238" s="13"/>
      <c r="U238" s="116"/>
      <c r="V238" s="116"/>
      <c r="W238" s="66"/>
      <c r="X238" s="116"/>
      <c r="Y238" s="66"/>
      <c r="Z238" s="66"/>
      <c r="AA238" s="66"/>
      <c r="AB238" s="116"/>
      <c r="AC238" s="13"/>
      <c r="AD238" s="116"/>
      <c r="AE238" s="13"/>
      <c r="AF238" s="13"/>
      <c r="AG238" s="13"/>
      <c r="AH238" s="13"/>
      <c r="AI238" s="13"/>
      <c r="AJ238" s="13"/>
      <c r="AK238" s="13"/>
      <c r="AL238" s="13"/>
      <c r="AM238" s="13"/>
    </row>
    <row r="239" spans="7:39">
      <c r="G239" s="13"/>
      <c r="H239" s="13"/>
      <c r="I239" s="325"/>
      <c r="J239" s="325"/>
      <c r="K239" s="325"/>
      <c r="L239" s="13"/>
      <c r="M239" s="13"/>
      <c r="N239" s="13"/>
      <c r="O239" s="13"/>
      <c r="P239" s="13"/>
      <c r="Q239" s="66"/>
      <c r="R239" s="13"/>
      <c r="S239" s="116"/>
      <c r="T239" s="13"/>
      <c r="U239" s="116"/>
      <c r="V239" s="116"/>
      <c r="W239" s="66"/>
      <c r="X239" s="116"/>
      <c r="Y239" s="66"/>
      <c r="Z239" s="66"/>
      <c r="AA239" s="66"/>
      <c r="AB239" s="116"/>
      <c r="AC239" s="13"/>
      <c r="AD239" s="116"/>
      <c r="AE239" s="13"/>
      <c r="AF239" s="13"/>
      <c r="AG239" s="13"/>
      <c r="AH239" s="13"/>
      <c r="AI239" s="13"/>
      <c r="AJ239" s="13"/>
      <c r="AK239" s="13"/>
      <c r="AL239" s="13"/>
      <c r="AM239" s="13"/>
    </row>
    <row r="240" spans="7:39">
      <c r="G240" s="13"/>
      <c r="H240" s="13"/>
      <c r="I240" s="325"/>
      <c r="J240" s="325"/>
      <c r="K240" s="325"/>
      <c r="L240" s="13"/>
      <c r="M240" s="13"/>
      <c r="N240" s="13"/>
      <c r="O240" s="13"/>
      <c r="P240" s="13"/>
      <c r="Q240" s="66"/>
      <c r="R240" s="13"/>
      <c r="S240" s="116"/>
      <c r="T240" s="13"/>
      <c r="U240" s="116"/>
      <c r="V240" s="116"/>
      <c r="W240" s="66"/>
      <c r="X240" s="116"/>
      <c r="Y240" s="66"/>
      <c r="Z240" s="66"/>
      <c r="AA240" s="66"/>
      <c r="AB240" s="116"/>
      <c r="AC240" s="13"/>
      <c r="AD240" s="116"/>
      <c r="AE240" s="13"/>
      <c r="AF240" s="13"/>
      <c r="AG240" s="13"/>
      <c r="AH240" s="13"/>
      <c r="AI240" s="13"/>
      <c r="AJ240" s="13"/>
      <c r="AK240" s="13"/>
      <c r="AL240" s="13"/>
      <c r="AM240" s="13"/>
    </row>
    <row r="241" spans="7:39">
      <c r="G241" s="13"/>
      <c r="H241" s="13"/>
      <c r="I241" s="325"/>
      <c r="J241" s="325"/>
      <c r="K241" s="325"/>
      <c r="L241" s="13"/>
      <c r="M241" s="13"/>
      <c r="N241" s="13"/>
      <c r="O241" s="13"/>
      <c r="P241" s="13"/>
      <c r="Q241" s="66"/>
      <c r="R241" s="13"/>
      <c r="S241" s="116"/>
      <c r="T241" s="13"/>
      <c r="U241" s="116"/>
      <c r="V241" s="116"/>
      <c r="W241" s="66"/>
      <c r="X241" s="116"/>
      <c r="Y241" s="66"/>
      <c r="Z241" s="66"/>
      <c r="AA241" s="66"/>
      <c r="AB241" s="116"/>
      <c r="AC241" s="13"/>
      <c r="AD241" s="116"/>
      <c r="AE241" s="13"/>
      <c r="AF241" s="13"/>
      <c r="AG241" s="13"/>
      <c r="AH241" s="13"/>
      <c r="AI241" s="13"/>
      <c r="AJ241" s="13"/>
      <c r="AK241" s="13"/>
      <c r="AL241" s="13"/>
      <c r="AM241" s="13"/>
    </row>
    <row r="242" spans="7:39">
      <c r="G242" s="13"/>
      <c r="H242" s="13"/>
      <c r="I242" s="325"/>
      <c r="J242" s="325"/>
      <c r="K242" s="325"/>
      <c r="L242" s="13"/>
      <c r="M242" s="13"/>
      <c r="N242" s="13"/>
      <c r="O242" s="13"/>
      <c r="P242" s="13"/>
      <c r="Q242" s="66"/>
      <c r="R242" s="13"/>
      <c r="S242" s="116"/>
      <c r="T242" s="13"/>
      <c r="U242" s="116"/>
      <c r="V242" s="116"/>
      <c r="W242" s="66"/>
      <c r="X242" s="116"/>
      <c r="Y242" s="66"/>
      <c r="Z242" s="66"/>
      <c r="AA242" s="66"/>
      <c r="AB242" s="116"/>
      <c r="AC242" s="13"/>
      <c r="AD242" s="116"/>
      <c r="AE242" s="13"/>
      <c r="AF242" s="13"/>
      <c r="AG242" s="13"/>
      <c r="AH242" s="13"/>
      <c r="AI242" s="13"/>
      <c r="AJ242" s="13"/>
      <c r="AK242" s="13"/>
      <c r="AL242" s="13"/>
      <c r="AM242" s="13"/>
    </row>
    <row r="243" spans="7:39">
      <c r="G243" s="13"/>
      <c r="H243" s="13"/>
      <c r="I243" s="325"/>
      <c r="J243" s="325"/>
      <c r="K243" s="325"/>
      <c r="L243" s="13"/>
      <c r="M243" s="13"/>
      <c r="N243" s="13"/>
      <c r="O243" s="13"/>
      <c r="P243" s="13"/>
      <c r="Q243" s="66"/>
      <c r="R243" s="13"/>
      <c r="S243" s="116"/>
      <c r="T243" s="13"/>
      <c r="U243" s="116"/>
      <c r="V243" s="116"/>
      <c r="W243" s="66"/>
      <c r="X243" s="116"/>
      <c r="Y243" s="66"/>
      <c r="Z243" s="66"/>
      <c r="AA243" s="66"/>
      <c r="AB243" s="116"/>
      <c r="AC243" s="13"/>
      <c r="AD243" s="116"/>
      <c r="AE243" s="13"/>
      <c r="AF243" s="13"/>
      <c r="AG243" s="13"/>
      <c r="AH243" s="13"/>
      <c r="AI243" s="13"/>
      <c r="AJ243" s="13"/>
      <c r="AK243" s="13"/>
      <c r="AL243" s="13"/>
      <c r="AM243" s="13"/>
    </row>
    <row r="244" spans="7:39">
      <c r="G244" s="13"/>
      <c r="H244" s="13"/>
      <c r="I244" s="325"/>
      <c r="J244" s="325"/>
      <c r="K244" s="325"/>
      <c r="L244" s="13"/>
      <c r="M244" s="13"/>
      <c r="N244" s="13"/>
      <c r="O244" s="13"/>
      <c r="P244" s="13"/>
      <c r="Q244" s="66"/>
      <c r="R244" s="13"/>
      <c r="S244" s="116"/>
      <c r="T244" s="13"/>
      <c r="U244" s="116"/>
      <c r="V244" s="116"/>
      <c r="W244" s="66"/>
      <c r="X244" s="116"/>
      <c r="Y244" s="66"/>
      <c r="Z244" s="66"/>
      <c r="AA244" s="66"/>
      <c r="AB244" s="116"/>
      <c r="AC244" s="13"/>
      <c r="AD244" s="116"/>
      <c r="AE244" s="13"/>
      <c r="AF244" s="13"/>
      <c r="AG244" s="13"/>
      <c r="AH244" s="13"/>
      <c r="AI244" s="13"/>
      <c r="AJ244" s="13"/>
      <c r="AK244" s="13"/>
      <c r="AL244" s="13"/>
      <c r="AM244" s="13"/>
    </row>
    <row r="245" spans="7:39">
      <c r="G245" s="13"/>
      <c r="H245" s="13"/>
      <c r="I245" s="325"/>
      <c r="J245" s="325"/>
      <c r="K245" s="325"/>
      <c r="L245" s="13"/>
      <c r="M245" s="13"/>
      <c r="N245" s="13"/>
      <c r="O245" s="13"/>
      <c r="P245" s="13"/>
      <c r="Q245" s="66"/>
      <c r="R245" s="13"/>
      <c r="S245" s="116"/>
      <c r="T245" s="13"/>
      <c r="U245" s="116"/>
      <c r="V245" s="116"/>
      <c r="W245" s="66"/>
      <c r="X245" s="116"/>
      <c r="Y245" s="66"/>
      <c r="Z245" s="66"/>
      <c r="AA245" s="66"/>
      <c r="AB245" s="116"/>
      <c r="AC245" s="13"/>
      <c r="AD245" s="116"/>
      <c r="AE245" s="13"/>
      <c r="AF245" s="13"/>
      <c r="AG245" s="13"/>
      <c r="AH245" s="13"/>
      <c r="AI245" s="13"/>
      <c r="AJ245" s="13"/>
      <c r="AK245" s="13"/>
      <c r="AL245" s="13"/>
      <c r="AM245" s="13"/>
    </row>
    <row r="246" spans="7:39">
      <c r="G246" s="13"/>
      <c r="H246" s="13"/>
      <c r="I246" s="325"/>
      <c r="J246" s="325"/>
      <c r="K246" s="325"/>
      <c r="L246" s="13"/>
      <c r="M246" s="13"/>
      <c r="N246" s="13"/>
      <c r="O246" s="13"/>
      <c r="P246" s="13"/>
      <c r="Q246" s="66"/>
      <c r="R246" s="13"/>
      <c r="S246" s="116"/>
      <c r="T246" s="13"/>
      <c r="U246" s="116"/>
      <c r="V246" s="116"/>
      <c r="W246" s="66"/>
      <c r="X246" s="116"/>
      <c r="Y246" s="66"/>
      <c r="Z246" s="66"/>
      <c r="AA246" s="66"/>
      <c r="AB246" s="116"/>
      <c r="AC246" s="13"/>
      <c r="AD246" s="116"/>
      <c r="AE246" s="13"/>
      <c r="AF246" s="13"/>
      <c r="AG246" s="13"/>
      <c r="AH246" s="13"/>
      <c r="AI246" s="13"/>
      <c r="AJ246" s="13"/>
      <c r="AK246" s="13"/>
      <c r="AL246" s="13"/>
      <c r="AM246" s="13"/>
    </row>
    <row r="247" spans="7:39">
      <c r="G247" s="13"/>
      <c r="H247" s="13"/>
      <c r="I247" s="325"/>
      <c r="J247" s="325"/>
      <c r="K247" s="325"/>
      <c r="L247" s="13"/>
      <c r="M247" s="13"/>
      <c r="N247" s="13"/>
      <c r="O247" s="13"/>
      <c r="P247" s="13"/>
      <c r="Q247" s="66"/>
      <c r="R247" s="13"/>
      <c r="S247" s="116"/>
      <c r="T247" s="13"/>
      <c r="U247" s="116"/>
      <c r="V247" s="116"/>
      <c r="W247" s="66"/>
      <c r="X247" s="116"/>
      <c r="Y247" s="66"/>
      <c r="Z247" s="66"/>
      <c r="AA247" s="66"/>
      <c r="AB247" s="116"/>
      <c r="AC247" s="13"/>
      <c r="AD247" s="116"/>
      <c r="AE247" s="13"/>
      <c r="AF247" s="13"/>
      <c r="AG247" s="13"/>
      <c r="AH247" s="13"/>
      <c r="AI247" s="13"/>
      <c r="AJ247" s="13"/>
      <c r="AK247" s="13"/>
      <c r="AL247" s="13"/>
      <c r="AM247" s="13"/>
    </row>
    <row r="248" spans="7:39">
      <c r="G248" s="13"/>
      <c r="H248" s="13"/>
      <c r="I248" s="325"/>
      <c r="J248" s="325"/>
      <c r="K248" s="325"/>
      <c r="L248" s="13"/>
      <c r="M248" s="13"/>
      <c r="N248" s="13"/>
      <c r="O248" s="13"/>
      <c r="P248" s="13"/>
      <c r="Q248" s="66"/>
      <c r="R248" s="13"/>
      <c r="S248" s="116"/>
      <c r="T248" s="13"/>
      <c r="U248" s="116"/>
      <c r="V248" s="116"/>
      <c r="W248" s="66"/>
      <c r="X248" s="116"/>
      <c r="Y248" s="66"/>
      <c r="Z248" s="66"/>
      <c r="AA248" s="66"/>
      <c r="AB248" s="116"/>
      <c r="AC248" s="13"/>
      <c r="AD248" s="116"/>
      <c r="AE248" s="13"/>
      <c r="AF248" s="13"/>
      <c r="AG248" s="13"/>
      <c r="AH248" s="13"/>
      <c r="AI248" s="13"/>
      <c r="AJ248" s="13"/>
      <c r="AK248" s="13"/>
      <c r="AL248" s="13"/>
      <c r="AM248" s="13"/>
    </row>
    <row r="249" spans="7:39">
      <c r="G249" s="13"/>
      <c r="H249" s="13"/>
      <c r="I249" s="325"/>
      <c r="J249" s="325"/>
      <c r="K249" s="325"/>
      <c r="L249" s="13"/>
      <c r="M249" s="13"/>
      <c r="N249" s="13"/>
      <c r="O249" s="13"/>
      <c r="P249" s="13"/>
      <c r="Q249" s="66"/>
      <c r="R249" s="13"/>
      <c r="S249" s="116"/>
      <c r="T249" s="13"/>
      <c r="U249" s="116"/>
      <c r="V249" s="116"/>
      <c r="W249" s="66"/>
      <c r="X249" s="116"/>
      <c r="Y249" s="66"/>
      <c r="Z249" s="66"/>
      <c r="AA249" s="66"/>
      <c r="AB249" s="116"/>
      <c r="AC249" s="13"/>
      <c r="AD249" s="116"/>
      <c r="AE249" s="13"/>
      <c r="AF249" s="13"/>
      <c r="AG249" s="13"/>
      <c r="AH249" s="13"/>
      <c r="AI249" s="13"/>
      <c r="AJ249" s="13"/>
      <c r="AK249" s="13"/>
      <c r="AL249" s="13"/>
      <c r="AM249" s="13"/>
    </row>
    <row r="250" spans="7:39">
      <c r="G250" s="13"/>
      <c r="H250" s="13"/>
      <c r="I250" s="325"/>
      <c r="J250" s="325"/>
      <c r="K250" s="325"/>
      <c r="L250" s="13"/>
      <c r="M250" s="13"/>
      <c r="N250" s="13"/>
      <c r="O250" s="13"/>
      <c r="P250" s="13"/>
      <c r="Q250" s="66"/>
      <c r="R250" s="13"/>
      <c r="S250" s="116"/>
      <c r="T250" s="13"/>
      <c r="U250" s="116"/>
      <c r="V250" s="116"/>
      <c r="W250" s="66"/>
      <c r="X250" s="116"/>
      <c r="Y250" s="66"/>
      <c r="Z250" s="66"/>
      <c r="AA250" s="66"/>
      <c r="AB250" s="116"/>
      <c r="AC250" s="13"/>
      <c r="AD250" s="116"/>
      <c r="AE250" s="13"/>
      <c r="AF250" s="13"/>
      <c r="AG250" s="13"/>
      <c r="AH250" s="13"/>
      <c r="AI250" s="13"/>
      <c r="AJ250" s="13"/>
      <c r="AK250" s="13"/>
      <c r="AL250" s="13"/>
      <c r="AM250" s="13"/>
    </row>
    <row r="251" spans="7:39">
      <c r="G251" s="13"/>
      <c r="H251" s="13"/>
      <c r="I251" s="325"/>
      <c r="J251" s="325"/>
      <c r="K251" s="325"/>
      <c r="L251" s="13"/>
      <c r="M251" s="13"/>
      <c r="N251" s="13"/>
      <c r="O251" s="13"/>
      <c r="P251" s="13"/>
      <c r="Q251" s="66"/>
      <c r="R251" s="13"/>
      <c r="S251" s="116"/>
      <c r="T251" s="13"/>
      <c r="U251" s="116"/>
      <c r="V251" s="116"/>
      <c r="W251" s="66"/>
      <c r="X251" s="116"/>
      <c r="Y251" s="66"/>
      <c r="Z251" s="66"/>
      <c r="AA251" s="66"/>
      <c r="AB251" s="116"/>
      <c r="AC251" s="13"/>
      <c r="AD251" s="116"/>
      <c r="AE251" s="13"/>
      <c r="AF251" s="13"/>
      <c r="AG251" s="13"/>
      <c r="AH251" s="13"/>
      <c r="AI251" s="13"/>
      <c r="AJ251" s="13"/>
      <c r="AK251" s="13"/>
      <c r="AL251" s="13"/>
      <c r="AM251" s="13"/>
    </row>
    <row r="252" spans="7:39">
      <c r="G252" s="13"/>
      <c r="H252" s="13"/>
      <c r="I252" s="325"/>
      <c r="J252" s="325"/>
      <c r="K252" s="325"/>
      <c r="L252" s="13"/>
      <c r="M252" s="13"/>
      <c r="N252" s="13"/>
      <c r="O252" s="13"/>
      <c r="P252" s="13"/>
      <c r="Q252" s="66"/>
      <c r="R252" s="13"/>
      <c r="S252" s="116"/>
      <c r="T252" s="13"/>
      <c r="U252" s="116"/>
      <c r="V252" s="116"/>
      <c r="W252" s="66"/>
      <c r="X252" s="116"/>
      <c r="Y252" s="66"/>
      <c r="Z252" s="66"/>
      <c r="AA252" s="66"/>
      <c r="AB252" s="116"/>
      <c r="AC252" s="13"/>
      <c r="AD252" s="116"/>
      <c r="AE252" s="13"/>
      <c r="AF252" s="13"/>
      <c r="AG252" s="13"/>
      <c r="AH252" s="13"/>
      <c r="AI252" s="13"/>
      <c r="AJ252" s="13"/>
      <c r="AK252" s="13"/>
      <c r="AL252" s="13"/>
      <c r="AM252" s="13"/>
    </row>
    <row r="253" spans="7:39">
      <c r="G253" s="13"/>
      <c r="H253" s="13"/>
      <c r="I253" s="325"/>
      <c r="J253" s="325"/>
      <c r="K253" s="325"/>
      <c r="L253" s="13"/>
      <c r="M253" s="13"/>
      <c r="N253" s="13"/>
      <c r="O253" s="13"/>
      <c r="P253" s="13"/>
      <c r="Q253" s="66"/>
      <c r="R253" s="13"/>
      <c r="S253" s="116"/>
      <c r="T253" s="13"/>
      <c r="U253" s="116"/>
      <c r="V253" s="116"/>
      <c r="W253" s="66"/>
      <c r="X253" s="116"/>
      <c r="Y253" s="66"/>
      <c r="Z253" s="66"/>
      <c r="AA253" s="66"/>
      <c r="AB253" s="116"/>
      <c r="AC253" s="13"/>
      <c r="AD253" s="116"/>
      <c r="AE253" s="13"/>
      <c r="AF253" s="13"/>
      <c r="AG253" s="13"/>
      <c r="AH253" s="13"/>
      <c r="AI253" s="13"/>
      <c r="AJ253" s="13"/>
      <c r="AK253" s="13"/>
      <c r="AL253" s="13"/>
      <c r="AM253" s="13"/>
    </row>
    <row r="254" spans="7:39">
      <c r="G254" s="13"/>
      <c r="H254" s="13"/>
      <c r="I254" s="325"/>
      <c r="J254" s="325"/>
      <c r="K254" s="325"/>
      <c r="L254" s="13"/>
      <c r="M254" s="13"/>
      <c r="N254" s="13"/>
      <c r="O254" s="13"/>
      <c r="P254" s="13"/>
      <c r="Q254" s="66"/>
      <c r="R254" s="13"/>
      <c r="S254" s="116"/>
      <c r="T254" s="13"/>
      <c r="U254" s="116"/>
      <c r="V254" s="116"/>
      <c r="W254" s="66"/>
      <c r="X254" s="116"/>
      <c r="Y254" s="66"/>
      <c r="Z254" s="66"/>
      <c r="AA254" s="66"/>
      <c r="AB254" s="116"/>
      <c r="AC254" s="13"/>
      <c r="AD254" s="116"/>
      <c r="AE254" s="13"/>
      <c r="AF254" s="13"/>
      <c r="AG254" s="13"/>
      <c r="AH254" s="13"/>
      <c r="AI254" s="13"/>
      <c r="AJ254" s="13"/>
      <c r="AK254" s="13"/>
      <c r="AL254" s="13"/>
      <c r="AM254" s="13"/>
    </row>
    <row r="255" spans="7:39">
      <c r="G255" s="13"/>
      <c r="H255" s="13"/>
      <c r="I255" s="325"/>
      <c r="J255" s="325"/>
      <c r="K255" s="325"/>
      <c r="L255" s="13"/>
      <c r="M255" s="13"/>
      <c r="N255" s="13"/>
      <c r="O255" s="13"/>
      <c r="P255" s="13"/>
      <c r="Q255" s="66"/>
      <c r="R255" s="13"/>
      <c r="S255" s="116"/>
      <c r="T255" s="13"/>
      <c r="U255" s="116"/>
      <c r="V255" s="116"/>
      <c r="W255" s="66"/>
      <c r="X255" s="116"/>
      <c r="Y255" s="66"/>
      <c r="Z255" s="66"/>
      <c r="AA255" s="66"/>
      <c r="AB255" s="116"/>
      <c r="AC255" s="13"/>
      <c r="AD255" s="116"/>
      <c r="AE255" s="13"/>
      <c r="AF255" s="13"/>
      <c r="AG255" s="13"/>
      <c r="AH255" s="13"/>
      <c r="AI255" s="13"/>
      <c r="AJ255" s="13"/>
      <c r="AK255" s="13"/>
      <c r="AL255" s="13"/>
      <c r="AM255" s="13"/>
    </row>
    <row r="256" spans="7:39">
      <c r="G256" s="13"/>
      <c r="H256" s="13"/>
      <c r="I256" s="325"/>
      <c r="J256" s="325"/>
      <c r="K256" s="325"/>
      <c r="L256" s="13"/>
      <c r="M256" s="13"/>
      <c r="N256" s="13"/>
      <c r="O256" s="13"/>
      <c r="P256" s="13"/>
      <c r="Q256" s="66"/>
      <c r="R256" s="13"/>
      <c r="S256" s="116"/>
      <c r="T256" s="13"/>
      <c r="U256" s="116"/>
      <c r="V256" s="116"/>
      <c r="W256" s="66"/>
      <c r="X256" s="116"/>
      <c r="Y256" s="66"/>
      <c r="Z256" s="66"/>
      <c r="AA256" s="66"/>
      <c r="AB256" s="116"/>
      <c r="AC256" s="13"/>
      <c r="AD256" s="116"/>
      <c r="AE256" s="13"/>
      <c r="AF256" s="13"/>
      <c r="AG256" s="13"/>
      <c r="AH256" s="13"/>
      <c r="AI256" s="13"/>
      <c r="AJ256" s="13"/>
      <c r="AK256" s="13"/>
      <c r="AL256" s="13"/>
      <c r="AM256" s="13"/>
    </row>
    <row r="257" spans="7:39">
      <c r="G257" s="13"/>
      <c r="H257" s="13"/>
      <c r="I257" s="325"/>
      <c r="J257" s="325"/>
      <c r="K257" s="325"/>
      <c r="L257" s="13"/>
      <c r="M257" s="13"/>
      <c r="N257" s="13"/>
      <c r="O257" s="13"/>
      <c r="P257" s="13"/>
      <c r="Q257" s="66"/>
      <c r="R257" s="13"/>
      <c r="S257" s="116"/>
      <c r="T257" s="13"/>
      <c r="U257" s="116"/>
      <c r="V257" s="116"/>
      <c r="W257" s="66"/>
      <c r="X257" s="116"/>
      <c r="Y257" s="66"/>
      <c r="Z257" s="66"/>
      <c r="AA257" s="66"/>
      <c r="AB257" s="116"/>
      <c r="AC257" s="13"/>
      <c r="AD257" s="116"/>
      <c r="AE257" s="13"/>
      <c r="AF257" s="13"/>
      <c r="AG257" s="13"/>
      <c r="AH257" s="13"/>
      <c r="AI257" s="13"/>
      <c r="AJ257" s="13"/>
      <c r="AK257" s="13"/>
      <c r="AL257" s="13"/>
      <c r="AM257" s="13"/>
    </row>
    <row r="258" spans="7:39">
      <c r="G258" s="13"/>
      <c r="H258" s="13"/>
      <c r="I258" s="325"/>
      <c r="J258" s="325"/>
      <c r="K258" s="325"/>
      <c r="L258" s="13"/>
      <c r="M258" s="13"/>
      <c r="N258" s="13"/>
      <c r="O258" s="13"/>
      <c r="P258" s="13"/>
      <c r="Q258" s="66"/>
      <c r="R258" s="13"/>
      <c r="S258" s="116"/>
      <c r="T258" s="13"/>
      <c r="U258" s="116"/>
      <c r="V258" s="116"/>
      <c r="W258" s="66"/>
      <c r="X258" s="116"/>
      <c r="Y258" s="66"/>
      <c r="Z258" s="66"/>
      <c r="AA258" s="66"/>
      <c r="AB258" s="116"/>
      <c r="AC258" s="13"/>
      <c r="AD258" s="116"/>
      <c r="AE258" s="13"/>
      <c r="AF258" s="13"/>
      <c r="AG258" s="13"/>
      <c r="AH258" s="13"/>
      <c r="AI258" s="13"/>
      <c r="AJ258" s="13"/>
      <c r="AK258" s="13"/>
      <c r="AL258" s="13"/>
      <c r="AM258" s="13"/>
    </row>
    <row r="259" spans="7:39">
      <c r="G259" s="13"/>
      <c r="H259" s="13"/>
      <c r="I259" s="325"/>
      <c r="J259" s="325"/>
      <c r="K259" s="325"/>
      <c r="L259" s="13"/>
      <c r="M259" s="13"/>
      <c r="N259" s="13"/>
      <c r="O259" s="13"/>
      <c r="P259" s="13"/>
      <c r="Q259" s="66"/>
      <c r="R259" s="13"/>
      <c r="S259" s="116"/>
      <c r="T259" s="13"/>
      <c r="U259" s="116"/>
      <c r="V259" s="116"/>
      <c r="W259" s="66"/>
      <c r="X259" s="116"/>
      <c r="Y259" s="66"/>
      <c r="Z259" s="66"/>
      <c r="AA259" s="66"/>
      <c r="AB259" s="116"/>
      <c r="AC259" s="13"/>
      <c r="AD259" s="116"/>
      <c r="AE259" s="13"/>
      <c r="AF259" s="13"/>
      <c r="AG259" s="13"/>
      <c r="AH259" s="13"/>
      <c r="AI259" s="13"/>
      <c r="AJ259" s="13"/>
      <c r="AK259" s="13"/>
      <c r="AL259" s="13"/>
      <c r="AM259" s="13"/>
    </row>
    <row r="260" spans="7:39">
      <c r="G260" s="13"/>
      <c r="H260" s="13"/>
      <c r="I260" s="325"/>
      <c r="J260" s="325"/>
      <c r="K260" s="325"/>
      <c r="L260" s="13"/>
      <c r="M260" s="13"/>
      <c r="N260" s="13"/>
      <c r="O260" s="13"/>
      <c r="P260" s="13"/>
      <c r="Q260" s="66"/>
      <c r="R260" s="13"/>
      <c r="S260" s="116"/>
      <c r="T260" s="13"/>
      <c r="U260" s="116"/>
      <c r="V260" s="116"/>
      <c r="W260" s="66"/>
      <c r="X260" s="116"/>
      <c r="Y260" s="66"/>
      <c r="Z260" s="66"/>
      <c r="AA260" s="66"/>
      <c r="AB260" s="116"/>
      <c r="AC260" s="13"/>
      <c r="AD260" s="116"/>
      <c r="AE260" s="13"/>
      <c r="AF260" s="13"/>
      <c r="AG260" s="13"/>
      <c r="AH260" s="13"/>
      <c r="AI260" s="13"/>
      <c r="AJ260" s="13"/>
      <c r="AK260" s="13"/>
      <c r="AL260" s="13"/>
      <c r="AM260" s="13"/>
    </row>
    <row r="261" spans="7:39">
      <c r="G261" s="13"/>
      <c r="H261" s="13"/>
      <c r="I261" s="325"/>
      <c r="J261" s="325"/>
      <c r="K261" s="325"/>
      <c r="L261" s="13"/>
      <c r="M261" s="13"/>
      <c r="N261" s="13"/>
      <c r="O261" s="13"/>
      <c r="P261" s="13"/>
      <c r="Q261" s="66"/>
      <c r="R261" s="13"/>
      <c r="S261" s="116"/>
      <c r="T261" s="13"/>
      <c r="U261" s="116"/>
      <c r="V261" s="116"/>
      <c r="W261" s="66"/>
      <c r="X261" s="116"/>
      <c r="Y261" s="66"/>
      <c r="Z261" s="66"/>
      <c r="AA261" s="66"/>
      <c r="AB261" s="116"/>
      <c r="AC261" s="13"/>
      <c r="AD261" s="116"/>
      <c r="AE261" s="13"/>
      <c r="AF261" s="13"/>
      <c r="AG261" s="13"/>
      <c r="AH261" s="13"/>
      <c r="AI261" s="13"/>
      <c r="AJ261" s="13"/>
      <c r="AK261" s="13"/>
      <c r="AL261" s="13"/>
      <c r="AM261" s="13"/>
    </row>
    <row r="262" spans="7:39">
      <c r="G262" s="13"/>
      <c r="H262" s="13"/>
      <c r="I262" s="325"/>
      <c r="J262" s="325"/>
      <c r="K262" s="325"/>
      <c r="L262" s="13"/>
      <c r="M262" s="13"/>
      <c r="N262" s="13"/>
      <c r="O262" s="13"/>
      <c r="P262" s="13"/>
      <c r="Q262" s="66"/>
      <c r="R262" s="13"/>
      <c r="S262" s="116"/>
      <c r="T262" s="13"/>
      <c r="U262" s="116"/>
      <c r="V262" s="116"/>
      <c r="W262" s="66"/>
      <c r="X262" s="116"/>
      <c r="Y262" s="66"/>
      <c r="Z262" s="66"/>
      <c r="AA262" s="66"/>
      <c r="AB262" s="116"/>
      <c r="AC262" s="13"/>
      <c r="AD262" s="116"/>
      <c r="AE262" s="13"/>
      <c r="AF262" s="13"/>
      <c r="AG262" s="13"/>
      <c r="AH262" s="13"/>
      <c r="AI262" s="13"/>
      <c r="AJ262" s="13"/>
      <c r="AK262" s="13"/>
      <c r="AL262" s="13"/>
      <c r="AM262" s="13"/>
    </row>
    <row r="263" spans="7:39">
      <c r="G263" s="13"/>
      <c r="H263" s="13"/>
      <c r="I263" s="325"/>
      <c r="J263" s="325"/>
      <c r="K263" s="325"/>
      <c r="L263" s="13"/>
      <c r="M263" s="13"/>
      <c r="N263" s="13"/>
      <c r="O263" s="13"/>
      <c r="P263" s="13"/>
      <c r="Q263" s="66"/>
      <c r="R263" s="13"/>
      <c r="S263" s="116"/>
      <c r="T263" s="13"/>
      <c r="U263" s="116"/>
      <c r="V263" s="116"/>
      <c r="W263" s="66"/>
      <c r="X263" s="116"/>
      <c r="Y263" s="66"/>
      <c r="Z263" s="66"/>
      <c r="AA263" s="66"/>
      <c r="AB263" s="116"/>
      <c r="AC263" s="13"/>
      <c r="AD263" s="116"/>
      <c r="AE263" s="13"/>
      <c r="AF263" s="13"/>
      <c r="AG263" s="13"/>
      <c r="AH263" s="13"/>
      <c r="AI263" s="13"/>
      <c r="AJ263" s="13"/>
      <c r="AK263" s="13"/>
      <c r="AL263" s="13"/>
      <c r="AM263" s="13"/>
    </row>
    <row r="264" spans="7:39">
      <c r="G264" s="13"/>
      <c r="H264" s="13"/>
      <c r="I264" s="325"/>
      <c r="J264" s="325"/>
      <c r="K264" s="325"/>
      <c r="L264" s="13"/>
      <c r="M264" s="13"/>
      <c r="N264" s="13"/>
      <c r="O264" s="13"/>
      <c r="P264" s="13"/>
      <c r="Q264" s="66"/>
      <c r="R264" s="13"/>
      <c r="S264" s="116"/>
      <c r="T264" s="13"/>
      <c r="U264" s="116"/>
      <c r="V264" s="116"/>
      <c r="W264" s="66"/>
      <c r="X264" s="116"/>
      <c r="Y264" s="66"/>
      <c r="Z264" s="66"/>
      <c r="AA264" s="66"/>
      <c r="AB264" s="116"/>
      <c r="AC264" s="13"/>
      <c r="AD264" s="116"/>
      <c r="AE264" s="13"/>
      <c r="AF264" s="13"/>
      <c r="AG264" s="13"/>
      <c r="AH264" s="13"/>
      <c r="AI264" s="13"/>
      <c r="AJ264" s="13"/>
      <c r="AK264" s="13"/>
      <c r="AL264" s="13"/>
      <c r="AM264" s="13"/>
    </row>
    <row r="265" spans="7:39">
      <c r="G265" s="13"/>
      <c r="H265" s="13"/>
      <c r="I265" s="325"/>
      <c r="J265" s="325"/>
      <c r="K265" s="325"/>
      <c r="L265" s="13"/>
      <c r="M265" s="13"/>
      <c r="N265" s="13"/>
      <c r="O265" s="13"/>
      <c r="P265" s="13"/>
      <c r="Q265" s="66"/>
      <c r="R265" s="13"/>
      <c r="S265" s="116"/>
      <c r="T265" s="13"/>
      <c r="U265" s="116"/>
      <c r="V265" s="116"/>
      <c r="W265" s="66"/>
      <c r="X265" s="116"/>
      <c r="Y265" s="66"/>
      <c r="Z265" s="66"/>
      <c r="AA265" s="66"/>
      <c r="AB265" s="116"/>
      <c r="AC265" s="13"/>
      <c r="AD265" s="116"/>
      <c r="AE265" s="13"/>
      <c r="AF265" s="13"/>
      <c r="AG265" s="13"/>
      <c r="AH265" s="13"/>
      <c r="AI265" s="13"/>
      <c r="AJ265" s="13"/>
      <c r="AK265" s="13"/>
      <c r="AL265" s="13"/>
      <c r="AM265" s="13"/>
    </row>
    <row r="266" spans="7:39">
      <c r="G266" s="13"/>
      <c r="H266" s="13"/>
      <c r="I266" s="325"/>
      <c r="J266" s="325"/>
      <c r="K266" s="325"/>
      <c r="L266" s="13"/>
      <c r="M266" s="13"/>
      <c r="N266" s="13"/>
      <c r="O266" s="13"/>
      <c r="P266" s="13"/>
      <c r="Q266" s="66"/>
      <c r="R266" s="13"/>
      <c r="S266" s="116"/>
      <c r="T266" s="13"/>
      <c r="U266" s="116"/>
      <c r="V266" s="116"/>
      <c r="W266" s="66"/>
      <c r="X266" s="116"/>
      <c r="Y266" s="66"/>
      <c r="Z266" s="66"/>
      <c r="AA266" s="66"/>
      <c r="AB266" s="116"/>
      <c r="AC266" s="13"/>
      <c r="AD266" s="116"/>
      <c r="AE266" s="13"/>
      <c r="AF266" s="13"/>
      <c r="AG266" s="13"/>
      <c r="AH266" s="13"/>
      <c r="AI266" s="13"/>
      <c r="AJ266" s="13"/>
      <c r="AK266" s="13"/>
      <c r="AL266" s="13"/>
      <c r="AM266" s="13"/>
    </row>
    <row r="267" spans="7:39">
      <c r="G267" s="13"/>
      <c r="H267" s="13"/>
      <c r="I267" s="325"/>
      <c r="J267" s="325"/>
      <c r="K267" s="325"/>
      <c r="L267" s="13"/>
      <c r="M267" s="13"/>
      <c r="N267" s="13"/>
      <c r="O267" s="13"/>
      <c r="P267" s="13"/>
      <c r="Q267" s="66"/>
      <c r="R267" s="13"/>
      <c r="S267" s="116"/>
      <c r="T267" s="13"/>
      <c r="U267" s="116"/>
      <c r="V267" s="116"/>
      <c r="W267" s="66"/>
      <c r="X267" s="116"/>
      <c r="Y267" s="66"/>
      <c r="Z267" s="66"/>
      <c r="AA267" s="66"/>
      <c r="AB267" s="116"/>
      <c r="AC267" s="13"/>
      <c r="AD267" s="116"/>
      <c r="AE267" s="13"/>
      <c r="AF267" s="13"/>
      <c r="AG267" s="13"/>
      <c r="AH267" s="13"/>
      <c r="AI267" s="13"/>
      <c r="AJ267" s="13"/>
      <c r="AK267" s="13"/>
      <c r="AL267" s="13"/>
      <c r="AM267" s="13"/>
    </row>
    <row r="268" spans="7:39">
      <c r="G268" s="13"/>
      <c r="H268" s="13"/>
      <c r="I268" s="325"/>
      <c r="J268" s="325"/>
      <c r="K268" s="325"/>
      <c r="L268" s="13"/>
      <c r="M268" s="13"/>
      <c r="N268" s="13"/>
      <c r="O268" s="13"/>
      <c r="P268" s="13"/>
      <c r="Q268" s="66"/>
      <c r="R268" s="13"/>
      <c r="S268" s="116"/>
      <c r="T268" s="13"/>
      <c r="U268" s="116"/>
      <c r="V268" s="116"/>
      <c r="W268" s="66"/>
      <c r="X268" s="116"/>
      <c r="Y268" s="66"/>
      <c r="Z268" s="66"/>
      <c r="AA268" s="66"/>
      <c r="AB268" s="116"/>
      <c r="AC268" s="13"/>
      <c r="AD268" s="116"/>
      <c r="AE268" s="13"/>
      <c r="AF268" s="13"/>
      <c r="AG268" s="13"/>
      <c r="AH268" s="13"/>
      <c r="AI268" s="13"/>
      <c r="AJ268" s="13"/>
      <c r="AK268" s="13"/>
      <c r="AL268" s="13"/>
      <c r="AM268" s="13"/>
    </row>
    <row r="269" spans="7:39">
      <c r="G269" s="13"/>
      <c r="H269" s="13"/>
      <c r="I269" s="325"/>
      <c r="J269" s="325"/>
      <c r="K269" s="325"/>
      <c r="L269" s="13"/>
      <c r="M269" s="13"/>
      <c r="N269" s="13"/>
      <c r="O269" s="13"/>
      <c r="P269" s="13"/>
      <c r="Q269" s="66"/>
      <c r="R269" s="13"/>
      <c r="S269" s="116"/>
      <c r="T269" s="13"/>
      <c r="U269" s="116"/>
      <c r="V269" s="116"/>
      <c r="W269" s="66"/>
      <c r="X269" s="116"/>
      <c r="Y269" s="66"/>
      <c r="Z269" s="66"/>
      <c r="AA269" s="66"/>
      <c r="AB269" s="116"/>
      <c r="AC269" s="13"/>
      <c r="AD269" s="116"/>
      <c r="AE269" s="13"/>
      <c r="AF269" s="13"/>
      <c r="AG269" s="13"/>
      <c r="AH269" s="13"/>
      <c r="AI269" s="13"/>
      <c r="AJ269" s="13"/>
      <c r="AK269" s="13"/>
      <c r="AL269" s="13"/>
      <c r="AM269" s="13"/>
    </row>
    <row r="270" spans="7:39">
      <c r="G270" s="13"/>
      <c r="H270" s="13"/>
      <c r="I270" s="325"/>
      <c r="J270" s="325"/>
      <c r="K270" s="325"/>
      <c r="L270" s="13"/>
      <c r="M270" s="13"/>
      <c r="N270" s="13"/>
      <c r="O270" s="13"/>
      <c r="P270" s="13"/>
      <c r="Q270" s="66"/>
      <c r="R270" s="13"/>
      <c r="S270" s="116"/>
      <c r="T270" s="13"/>
      <c r="U270" s="116"/>
      <c r="V270" s="116"/>
      <c r="W270" s="66"/>
      <c r="X270" s="116"/>
      <c r="Y270" s="66"/>
      <c r="Z270" s="66"/>
      <c r="AA270" s="66"/>
      <c r="AB270" s="116"/>
      <c r="AC270" s="13"/>
      <c r="AD270" s="116"/>
      <c r="AE270" s="13"/>
      <c r="AF270" s="13"/>
      <c r="AG270" s="13"/>
      <c r="AH270" s="13"/>
      <c r="AI270" s="13"/>
      <c r="AJ270" s="13"/>
      <c r="AK270" s="13"/>
      <c r="AL270" s="13"/>
      <c r="AM270" s="13"/>
    </row>
    <row r="271" spans="7:39">
      <c r="G271" s="13"/>
      <c r="H271" s="13"/>
      <c r="I271" s="325"/>
      <c r="J271" s="325"/>
      <c r="K271" s="325"/>
      <c r="L271" s="13"/>
      <c r="M271" s="13"/>
      <c r="N271" s="13"/>
      <c r="O271" s="13"/>
      <c r="P271" s="13"/>
      <c r="Q271" s="66"/>
      <c r="R271" s="13"/>
      <c r="S271" s="116"/>
      <c r="T271" s="13"/>
      <c r="U271" s="116"/>
      <c r="V271" s="116"/>
      <c r="W271" s="66"/>
      <c r="X271" s="116"/>
      <c r="Y271" s="66"/>
      <c r="Z271" s="66"/>
      <c r="AA271" s="66"/>
      <c r="AB271" s="116"/>
      <c r="AC271" s="13"/>
      <c r="AD271" s="116"/>
      <c r="AE271" s="13"/>
      <c r="AF271" s="13"/>
      <c r="AG271" s="13"/>
      <c r="AH271" s="13"/>
      <c r="AI271" s="13"/>
      <c r="AJ271" s="13"/>
      <c r="AK271" s="13"/>
      <c r="AL271" s="13"/>
      <c r="AM271" s="13"/>
    </row>
    <row r="272" spans="7:39">
      <c r="G272" s="13"/>
      <c r="H272" s="13"/>
      <c r="I272" s="325"/>
      <c r="J272" s="325"/>
      <c r="K272" s="325"/>
      <c r="L272" s="13"/>
      <c r="M272" s="13"/>
      <c r="N272" s="13"/>
      <c r="O272" s="13"/>
      <c r="P272" s="13"/>
      <c r="Q272" s="66"/>
      <c r="R272" s="13"/>
      <c r="S272" s="116"/>
      <c r="T272" s="13"/>
      <c r="U272" s="116"/>
      <c r="V272" s="116"/>
      <c r="W272" s="66"/>
      <c r="X272" s="116"/>
      <c r="Y272" s="66"/>
      <c r="Z272" s="66"/>
      <c r="AA272" s="66"/>
      <c r="AB272" s="116"/>
      <c r="AC272" s="13"/>
      <c r="AD272" s="116"/>
      <c r="AE272" s="13"/>
      <c r="AF272" s="13"/>
      <c r="AG272" s="13"/>
      <c r="AH272" s="13"/>
      <c r="AI272" s="13"/>
      <c r="AJ272" s="13"/>
      <c r="AK272" s="13"/>
      <c r="AL272" s="13"/>
      <c r="AM272" s="13"/>
    </row>
    <row r="273" spans="1:39">
      <c r="G273" s="13"/>
      <c r="H273" s="13"/>
      <c r="I273" s="325"/>
      <c r="J273" s="325"/>
      <c r="K273" s="325"/>
      <c r="L273" s="13"/>
      <c r="M273" s="13"/>
      <c r="N273" s="13"/>
      <c r="O273" s="13"/>
      <c r="P273" s="13"/>
      <c r="Q273" s="66"/>
      <c r="R273" s="13"/>
      <c r="S273" s="116"/>
      <c r="T273" s="13"/>
      <c r="U273" s="116"/>
      <c r="V273" s="116"/>
      <c r="W273" s="66"/>
      <c r="X273" s="116"/>
      <c r="Y273" s="66"/>
      <c r="Z273" s="66"/>
      <c r="AA273" s="66"/>
      <c r="AB273" s="116"/>
      <c r="AC273" s="13"/>
      <c r="AD273" s="116"/>
      <c r="AE273" s="13"/>
      <c r="AF273" s="13"/>
      <c r="AG273" s="13"/>
      <c r="AH273" s="13"/>
      <c r="AI273" s="13"/>
      <c r="AJ273" s="13"/>
      <c r="AK273" s="13"/>
      <c r="AL273" s="13"/>
      <c r="AM273" s="13"/>
    </row>
    <row r="274" spans="1:39">
      <c r="G274" s="13"/>
      <c r="H274" s="13"/>
      <c r="I274" s="325"/>
      <c r="J274" s="325"/>
      <c r="K274" s="325"/>
      <c r="L274" s="13"/>
      <c r="M274" s="13"/>
      <c r="N274" s="13"/>
      <c r="O274" s="13"/>
      <c r="P274" s="13"/>
      <c r="Q274" s="66"/>
      <c r="R274" s="13"/>
      <c r="S274" s="116"/>
      <c r="T274" s="13"/>
      <c r="U274" s="116"/>
      <c r="V274" s="116"/>
      <c r="W274" s="66"/>
      <c r="X274" s="116"/>
      <c r="Y274" s="66"/>
      <c r="Z274" s="66"/>
      <c r="AA274" s="66"/>
      <c r="AB274" s="116"/>
      <c r="AC274" s="13"/>
      <c r="AD274" s="116"/>
      <c r="AE274" s="13"/>
      <c r="AF274" s="13"/>
      <c r="AG274" s="13"/>
      <c r="AH274" s="13"/>
      <c r="AI274" s="13"/>
      <c r="AJ274" s="13"/>
      <c r="AK274" s="13"/>
      <c r="AL274" s="13"/>
      <c r="AM274" s="13"/>
    </row>
    <row r="275" spans="1:39">
      <c r="G275" s="13"/>
      <c r="H275" s="13"/>
      <c r="I275" s="325"/>
      <c r="J275" s="325"/>
      <c r="K275" s="325"/>
      <c r="L275" s="13"/>
      <c r="M275" s="13"/>
      <c r="N275" s="13"/>
      <c r="O275" s="13"/>
      <c r="P275" s="13"/>
      <c r="Q275" s="66"/>
      <c r="R275" s="13"/>
      <c r="S275" s="116"/>
      <c r="T275" s="13"/>
      <c r="U275" s="116"/>
      <c r="V275" s="116"/>
      <c r="W275" s="66"/>
      <c r="X275" s="116"/>
      <c r="Y275" s="66"/>
      <c r="Z275" s="66"/>
      <c r="AA275" s="66"/>
      <c r="AB275" s="116"/>
      <c r="AC275" s="13"/>
      <c r="AD275" s="116"/>
      <c r="AE275" s="13"/>
      <c r="AF275" s="13"/>
      <c r="AG275" s="13"/>
      <c r="AH275" s="13"/>
      <c r="AI275" s="13"/>
      <c r="AJ275" s="13"/>
      <c r="AK275" s="13"/>
      <c r="AL275" s="13"/>
      <c r="AM275" s="13"/>
    </row>
    <row r="276" spans="1:39">
      <c r="G276" s="13"/>
      <c r="H276" s="13"/>
      <c r="I276" s="325"/>
      <c r="J276" s="325"/>
      <c r="K276" s="325"/>
      <c r="L276" s="13"/>
      <c r="M276" s="13"/>
      <c r="N276" s="13"/>
      <c r="O276" s="13"/>
      <c r="P276" s="13"/>
      <c r="Q276" s="66"/>
      <c r="R276" s="13"/>
      <c r="S276" s="116"/>
      <c r="T276" s="13"/>
      <c r="U276" s="116"/>
      <c r="V276" s="116"/>
      <c r="W276" s="66"/>
      <c r="X276" s="116"/>
      <c r="Y276" s="66"/>
      <c r="Z276" s="66"/>
      <c r="AA276" s="66"/>
      <c r="AB276" s="116"/>
      <c r="AC276" s="13"/>
      <c r="AD276" s="116"/>
      <c r="AE276" s="13"/>
      <c r="AF276" s="13"/>
      <c r="AG276" s="13"/>
      <c r="AH276" s="13"/>
      <c r="AI276" s="13"/>
      <c r="AJ276" s="13"/>
      <c r="AK276" s="13"/>
      <c r="AL276" s="13"/>
      <c r="AM276" s="13"/>
    </row>
    <row r="277" spans="1:39">
      <c r="G277" s="13"/>
      <c r="H277" s="13"/>
      <c r="I277" s="325"/>
      <c r="J277" s="325"/>
      <c r="K277" s="325"/>
      <c r="L277" s="13"/>
      <c r="M277" s="13"/>
      <c r="N277" s="13"/>
      <c r="O277" s="13"/>
      <c r="P277" s="13"/>
      <c r="Q277" s="66"/>
      <c r="R277" s="13"/>
      <c r="S277" s="116"/>
      <c r="T277" s="13"/>
      <c r="U277" s="116"/>
      <c r="V277" s="116"/>
      <c r="W277" s="66"/>
      <c r="X277" s="116"/>
      <c r="Y277" s="66"/>
      <c r="Z277" s="66"/>
      <c r="AA277" s="66"/>
      <c r="AB277" s="116"/>
      <c r="AC277" s="13"/>
      <c r="AD277" s="116"/>
      <c r="AE277" s="13"/>
      <c r="AF277" s="13"/>
      <c r="AG277" s="13"/>
      <c r="AH277" s="13"/>
      <c r="AI277" s="13"/>
      <c r="AJ277" s="13"/>
      <c r="AK277" s="13"/>
      <c r="AL277" s="13"/>
      <c r="AM277" s="13"/>
    </row>
    <row r="278" spans="1:39">
      <c r="G278" s="13"/>
      <c r="H278" s="13"/>
      <c r="I278" s="325"/>
      <c r="J278" s="325"/>
      <c r="K278" s="325"/>
      <c r="L278" s="13"/>
      <c r="M278" s="13"/>
      <c r="N278" s="13"/>
      <c r="O278" s="13"/>
      <c r="P278" s="13"/>
      <c r="Q278" s="66"/>
      <c r="R278" s="13"/>
      <c r="S278" s="116"/>
      <c r="T278" s="13"/>
      <c r="U278" s="116"/>
      <c r="V278" s="116"/>
      <c r="W278" s="66"/>
      <c r="X278" s="116"/>
      <c r="Y278" s="66"/>
      <c r="Z278" s="66"/>
      <c r="AA278" s="66"/>
      <c r="AB278" s="116"/>
      <c r="AC278" s="13"/>
      <c r="AD278" s="116"/>
      <c r="AE278" s="13"/>
      <c r="AF278" s="13"/>
      <c r="AG278" s="13"/>
      <c r="AH278" s="13"/>
      <c r="AI278" s="13"/>
      <c r="AJ278" s="13"/>
      <c r="AK278" s="13"/>
      <c r="AL278" s="13"/>
      <c r="AM278" s="13"/>
    </row>
    <row r="279" spans="1:39">
      <c r="G279" s="13"/>
      <c r="H279" s="13"/>
      <c r="I279" s="325"/>
      <c r="J279" s="325"/>
      <c r="K279" s="325"/>
      <c r="L279" s="13"/>
      <c r="M279" s="13"/>
      <c r="N279" s="13"/>
      <c r="O279" s="13"/>
      <c r="P279" s="13"/>
      <c r="Q279" s="66"/>
      <c r="R279" s="13"/>
      <c r="S279" s="116"/>
      <c r="T279" s="13"/>
      <c r="U279" s="116"/>
      <c r="V279" s="116"/>
      <c r="W279" s="66"/>
      <c r="X279" s="116"/>
      <c r="Y279" s="66"/>
      <c r="Z279" s="66"/>
      <c r="AA279" s="66"/>
      <c r="AB279" s="116"/>
      <c r="AC279" s="13"/>
      <c r="AD279" s="116"/>
      <c r="AE279" s="13"/>
      <c r="AF279" s="13"/>
      <c r="AG279" s="13"/>
      <c r="AH279" s="13"/>
      <c r="AI279" s="13"/>
      <c r="AJ279" s="13"/>
      <c r="AK279" s="13"/>
      <c r="AL279" s="13"/>
      <c r="AM279" s="13"/>
    </row>
    <row r="280" spans="1:39">
      <c r="G280" s="13"/>
      <c r="H280" s="13"/>
      <c r="I280" s="325"/>
      <c r="J280" s="325"/>
      <c r="K280" s="325"/>
      <c r="L280" s="13"/>
      <c r="M280" s="13"/>
      <c r="N280" s="13"/>
      <c r="O280" s="13"/>
      <c r="P280" s="13"/>
      <c r="Q280" s="66"/>
      <c r="R280" s="13"/>
      <c r="S280" s="116"/>
      <c r="T280" s="13"/>
      <c r="U280" s="116"/>
      <c r="V280" s="116"/>
      <c r="W280" s="66"/>
      <c r="X280" s="116"/>
      <c r="Y280" s="66"/>
      <c r="Z280" s="66"/>
      <c r="AA280" s="66"/>
      <c r="AB280" s="116"/>
      <c r="AC280" s="13"/>
      <c r="AD280" s="116"/>
      <c r="AE280" s="13"/>
      <c r="AF280" s="13"/>
      <c r="AG280" s="13"/>
      <c r="AH280" s="13"/>
      <c r="AI280" s="13"/>
      <c r="AJ280" s="13"/>
      <c r="AK280" s="13"/>
      <c r="AL280" s="13"/>
      <c r="AM280" s="13"/>
    </row>
    <row r="281" spans="1:39">
      <c r="A281" s="30"/>
      <c r="B281" s="30"/>
      <c r="C281" s="30"/>
      <c r="E281" s="30"/>
      <c r="F281" s="30"/>
      <c r="G281" s="30"/>
      <c r="H281" s="30"/>
      <c r="I281" s="322"/>
      <c r="J281" s="322"/>
      <c r="K281" s="322"/>
      <c r="L281" s="13"/>
      <c r="M281" s="13"/>
      <c r="N281" s="13"/>
      <c r="O281" s="13"/>
      <c r="P281" s="13"/>
      <c r="Q281" s="66"/>
      <c r="R281" s="13"/>
      <c r="S281" s="116"/>
      <c r="T281" s="13"/>
      <c r="U281" s="116"/>
      <c r="V281" s="116"/>
      <c r="W281" s="66"/>
      <c r="X281" s="116"/>
      <c r="Y281" s="66"/>
      <c r="Z281" s="66"/>
      <c r="AA281" s="66"/>
      <c r="AB281" s="116"/>
      <c r="AC281" s="13"/>
      <c r="AD281" s="116"/>
      <c r="AE281" s="13"/>
      <c r="AF281" s="13"/>
      <c r="AG281" s="13"/>
      <c r="AH281" s="13"/>
      <c r="AI281" s="13"/>
      <c r="AJ281" s="13"/>
      <c r="AK281" s="13"/>
      <c r="AL281" s="13"/>
      <c r="AM281" s="13"/>
    </row>
    <row r="282" spans="1:39">
      <c r="A282" s="32"/>
      <c r="B282" s="32"/>
      <c r="C282" s="32"/>
      <c r="E282" s="32"/>
      <c r="F282" s="32"/>
      <c r="G282" s="32"/>
      <c r="H282" s="32"/>
      <c r="I282" s="323"/>
      <c r="J282" s="323"/>
      <c r="K282" s="323"/>
      <c r="L282" s="13"/>
      <c r="M282" s="13"/>
      <c r="N282" s="13"/>
      <c r="O282" s="13"/>
      <c r="P282" s="13"/>
      <c r="Q282" s="66"/>
      <c r="R282" s="13"/>
      <c r="S282" s="116"/>
      <c r="T282" s="13"/>
      <c r="U282" s="116"/>
      <c r="V282" s="116"/>
      <c r="W282" s="66"/>
      <c r="X282" s="116"/>
      <c r="Y282" s="66"/>
      <c r="Z282" s="66"/>
      <c r="AA282" s="66"/>
      <c r="AB282" s="116"/>
      <c r="AC282" s="13"/>
      <c r="AD282" s="116"/>
      <c r="AE282" s="13"/>
      <c r="AF282" s="13"/>
      <c r="AG282" s="13"/>
      <c r="AH282" s="13"/>
      <c r="AI282" s="13"/>
      <c r="AJ282" s="13"/>
      <c r="AK282" s="13"/>
      <c r="AL282" s="13"/>
      <c r="AM282" s="13"/>
    </row>
    <row r="283" spans="1:39">
      <c r="A283" s="32"/>
      <c r="B283" s="32"/>
      <c r="C283" s="32"/>
      <c r="E283" s="32"/>
      <c r="F283" s="32"/>
      <c r="G283" s="32"/>
      <c r="H283" s="32"/>
      <c r="I283" s="323"/>
      <c r="J283" s="323"/>
      <c r="K283" s="323"/>
      <c r="L283" s="13"/>
      <c r="M283" s="13"/>
      <c r="N283" s="13"/>
      <c r="O283" s="13"/>
      <c r="P283" s="13"/>
      <c r="Q283" s="66"/>
      <c r="R283" s="13"/>
      <c r="S283" s="116"/>
      <c r="T283" s="13"/>
      <c r="U283" s="116"/>
      <c r="V283" s="116"/>
      <c r="W283" s="66"/>
      <c r="X283" s="116"/>
      <c r="Y283" s="66"/>
      <c r="Z283" s="66"/>
      <c r="AA283" s="66"/>
      <c r="AB283" s="116"/>
      <c r="AC283" s="13"/>
      <c r="AD283" s="116"/>
      <c r="AE283" s="13"/>
      <c r="AF283" s="13"/>
      <c r="AG283" s="13"/>
      <c r="AH283" s="13"/>
      <c r="AI283" s="13"/>
      <c r="AJ283" s="13"/>
      <c r="AK283" s="13"/>
      <c r="AL283" s="13"/>
      <c r="AM283" s="13"/>
    </row>
    <row r="284" spans="1:39">
      <c r="A284" s="32"/>
      <c r="B284" s="32"/>
      <c r="C284" s="32"/>
      <c r="E284" s="32"/>
      <c r="F284" s="32"/>
      <c r="G284" s="32"/>
      <c r="H284" s="32"/>
      <c r="I284" s="323"/>
      <c r="J284" s="323"/>
      <c r="K284" s="323"/>
      <c r="L284" s="13"/>
      <c r="M284" s="13"/>
      <c r="N284" s="13"/>
      <c r="O284" s="13"/>
      <c r="P284" s="13"/>
      <c r="Q284" s="66"/>
      <c r="R284" s="13"/>
      <c r="S284" s="116"/>
      <c r="T284" s="13"/>
      <c r="U284" s="116"/>
      <c r="V284" s="116"/>
      <c r="W284" s="66"/>
      <c r="X284" s="116"/>
      <c r="Y284" s="66"/>
      <c r="Z284" s="66"/>
      <c r="AA284" s="66"/>
      <c r="AB284" s="116"/>
      <c r="AC284" s="13"/>
      <c r="AD284" s="116"/>
      <c r="AE284" s="13"/>
      <c r="AF284" s="13"/>
      <c r="AG284" s="13"/>
      <c r="AH284" s="13"/>
      <c r="AI284" s="13"/>
      <c r="AJ284" s="13"/>
      <c r="AK284" s="13"/>
      <c r="AL284" s="13"/>
      <c r="AM284" s="13"/>
    </row>
    <row r="285" spans="1:39">
      <c r="A285" s="32"/>
      <c r="B285" s="32"/>
      <c r="C285" s="32"/>
      <c r="E285" s="32"/>
      <c r="F285" s="32"/>
      <c r="G285" s="32"/>
      <c r="H285" s="32"/>
      <c r="I285" s="323"/>
      <c r="J285" s="323"/>
      <c r="K285" s="323"/>
      <c r="L285" s="13"/>
      <c r="M285" s="13"/>
      <c r="N285" s="13"/>
      <c r="O285" s="13"/>
      <c r="P285" s="13"/>
      <c r="Q285" s="66"/>
      <c r="R285" s="13"/>
      <c r="S285" s="116"/>
      <c r="T285" s="13"/>
      <c r="U285" s="116"/>
      <c r="V285" s="116"/>
      <c r="W285" s="66"/>
      <c r="X285" s="116"/>
      <c r="Y285" s="66"/>
      <c r="Z285" s="66"/>
      <c r="AA285" s="66"/>
      <c r="AB285" s="116"/>
      <c r="AC285" s="13"/>
      <c r="AD285" s="116"/>
      <c r="AE285" s="13"/>
      <c r="AF285" s="13"/>
      <c r="AG285" s="13"/>
      <c r="AH285" s="13"/>
      <c r="AI285" s="13"/>
      <c r="AJ285" s="13"/>
      <c r="AK285" s="13"/>
      <c r="AL285" s="13"/>
      <c r="AM285" s="13"/>
    </row>
    <row r="286" spans="1:39">
      <c r="A286" s="32"/>
      <c r="B286" s="32"/>
      <c r="C286" s="32"/>
      <c r="E286" s="32"/>
      <c r="F286" s="32"/>
      <c r="G286" s="32"/>
      <c r="H286" s="32"/>
      <c r="I286" s="323"/>
      <c r="J286" s="323"/>
      <c r="K286" s="323"/>
      <c r="L286" s="13"/>
      <c r="M286" s="13"/>
      <c r="N286" s="13"/>
      <c r="O286" s="13"/>
      <c r="P286" s="13"/>
      <c r="Q286" s="66"/>
      <c r="R286" s="13"/>
      <c r="S286" s="116"/>
      <c r="T286" s="13"/>
      <c r="U286" s="116"/>
      <c r="V286" s="116"/>
      <c r="W286" s="66"/>
      <c r="X286" s="116"/>
      <c r="Y286" s="66"/>
      <c r="Z286" s="66"/>
      <c r="AA286" s="66"/>
      <c r="AB286" s="116"/>
      <c r="AC286" s="13"/>
      <c r="AD286" s="116"/>
      <c r="AE286" s="13"/>
      <c r="AF286" s="13"/>
      <c r="AG286" s="13"/>
      <c r="AH286" s="13"/>
      <c r="AI286" s="13"/>
      <c r="AJ286" s="13"/>
      <c r="AK286" s="13"/>
      <c r="AL286" s="13"/>
      <c r="AM286" s="13"/>
    </row>
    <row r="287" spans="1:39">
      <c r="A287" s="32"/>
      <c r="B287" s="32"/>
      <c r="C287" s="32"/>
      <c r="E287" s="32"/>
      <c r="F287" s="32"/>
      <c r="G287" s="32"/>
      <c r="H287" s="32"/>
      <c r="I287" s="323"/>
      <c r="J287" s="323"/>
      <c r="K287" s="323"/>
      <c r="L287" s="13"/>
      <c r="M287" s="13"/>
      <c r="N287" s="13"/>
      <c r="O287" s="13"/>
      <c r="P287" s="13"/>
      <c r="Q287" s="66"/>
      <c r="R287" s="13"/>
      <c r="S287" s="116"/>
      <c r="T287" s="13"/>
      <c r="U287" s="116"/>
      <c r="V287" s="116"/>
      <c r="W287" s="66"/>
      <c r="X287" s="116"/>
      <c r="Y287" s="66"/>
      <c r="Z287" s="66"/>
      <c r="AA287" s="66"/>
      <c r="AB287" s="116"/>
      <c r="AC287" s="13"/>
      <c r="AD287" s="116"/>
      <c r="AE287" s="13"/>
      <c r="AF287" s="13"/>
      <c r="AG287" s="13"/>
      <c r="AH287" s="13"/>
      <c r="AI287" s="13"/>
      <c r="AJ287" s="13"/>
      <c r="AK287" s="13"/>
      <c r="AL287" s="13"/>
      <c r="AM287" s="13"/>
    </row>
    <row r="288" spans="1:39">
      <c r="A288" s="32"/>
      <c r="B288" s="32"/>
      <c r="C288" s="32"/>
      <c r="E288" s="32"/>
      <c r="F288" s="32"/>
      <c r="G288" s="32"/>
      <c r="H288" s="32"/>
      <c r="I288" s="323"/>
      <c r="J288" s="323"/>
      <c r="K288" s="323"/>
      <c r="L288" s="13"/>
      <c r="M288" s="13"/>
      <c r="N288" s="13"/>
      <c r="O288" s="13"/>
      <c r="P288" s="13"/>
      <c r="Q288" s="66"/>
      <c r="R288" s="13"/>
      <c r="S288" s="116"/>
      <c r="T288" s="13"/>
      <c r="U288" s="116"/>
      <c r="V288" s="116"/>
      <c r="W288" s="66"/>
      <c r="X288" s="116"/>
      <c r="Y288" s="66"/>
      <c r="Z288" s="66"/>
      <c r="AA288" s="66"/>
      <c r="AB288" s="116"/>
      <c r="AC288" s="13"/>
      <c r="AD288" s="116"/>
      <c r="AE288" s="13"/>
      <c r="AF288" s="13"/>
      <c r="AG288" s="13"/>
      <c r="AH288" s="13"/>
      <c r="AI288" s="13"/>
      <c r="AJ288" s="13"/>
      <c r="AK288" s="13"/>
      <c r="AL288" s="13"/>
      <c r="AM288" s="13"/>
    </row>
    <row r="289" spans="1:39">
      <c r="A289" s="32"/>
      <c r="B289" s="32"/>
      <c r="C289" s="32"/>
      <c r="E289" s="32"/>
      <c r="F289" s="32"/>
      <c r="G289" s="32"/>
      <c r="H289" s="32"/>
      <c r="I289" s="323"/>
      <c r="J289" s="323"/>
      <c r="K289" s="323"/>
      <c r="L289" s="13"/>
      <c r="M289" s="13"/>
      <c r="N289" s="13"/>
      <c r="O289" s="13"/>
      <c r="P289" s="13"/>
      <c r="Q289" s="66"/>
      <c r="R289" s="13"/>
      <c r="S289" s="116"/>
      <c r="T289" s="13"/>
      <c r="U289" s="116"/>
      <c r="V289" s="116"/>
      <c r="W289" s="66"/>
      <c r="X289" s="116"/>
      <c r="Y289" s="66"/>
      <c r="Z289" s="66"/>
      <c r="AA289" s="66"/>
      <c r="AB289" s="116"/>
      <c r="AC289" s="13"/>
      <c r="AD289" s="116"/>
      <c r="AE289" s="13"/>
      <c r="AF289" s="13"/>
      <c r="AG289" s="13"/>
      <c r="AH289" s="13"/>
      <c r="AI289" s="13"/>
      <c r="AJ289" s="13"/>
      <c r="AK289" s="13"/>
      <c r="AL289" s="13"/>
      <c r="AM289" s="13"/>
    </row>
    <row r="290" spans="1:39">
      <c r="A290" s="32"/>
      <c r="B290" s="32"/>
      <c r="C290" s="32"/>
      <c r="E290" s="32"/>
      <c r="F290" s="32"/>
      <c r="G290" s="32"/>
      <c r="H290" s="32"/>
      <c r="I290" s="323"/>
      <c r="J290" s="323"/>
      <c r="K290" s="323"/>
      <c r="L290" s="30"/>
      <c r="M290" s="30"/>
      <c r="N290" s="30"/>
      <c r="O290" s="30"/>
      <c r="P290" s="30"/>
      <c r="Q290" s="67"/>
      <c r="R290" s="30"/>
      <c r="S290" s="117"/>
      <c r="T290" s="30"/>
      <c r="U290" s="117"/>
      <c r="V290" s="117"/>
      <c r="W290" s="67"/>
      <c r="X290" s="117"/>
      <c r="Y290" s="67"/>
      <c r="AC290" s="30"/>
      <c r="AD290" s="117"/>
      <c r="AE290" s="30"/>
      <c r="AF290" s="30"/>
      <c r="AG290" s="30"/>
      <c r="AH290" s="30"/>
      <c r="AJ290" s="30"/>
    </row>
    <row r="291" spans="1:39">
      <c r="A291" s="32"/>
      <c r="B291" s="32"/>
      <c r="C291" s="32"/>
      <c r="E291" s="32"/>
      <c r="F291" s="32"/>
      <c r="G291" s="32"/>
      <c r="H291" s="32"/>
      <c r="I291" s="323"/>
      <c r="J291" s="323"/>
      <c r="K291" s="323"/>
      <c r="L291" s="32"/>
      <c r="M291" s="32"/>
      <c r="N291" s="32"/>
      <c r="O291" s="32"/>
      <c r="P291" s="32"/>
      <c r="Q291" s="68"/>
      <c r="R291" s="32"/>
      <c r="S291" s="118"/>
      <c r="T291" s="32"/>
      <c r="U291" s="118"/>
      <c r="V291" s="118"/>
      <c r="W291" s="68"/>
      <c r="X291" s="118"/>
      <c r="Y291" s="68"/>
      <c r="AC291" s="32"/>
      <c r="AD291" s="118"/>
      <c r="AE291" s="32"/>
      <c r="AF291" s="32"/>
      <c r="AG291" s="32"/>
      <c r="AH291" s="32"/>
      <c r="AJ291" s="32"/>
    </row>
    <row r="292" spans="1:39">
      <c r="A292" s="32"/>
      <c r="B292" s="32"/>
      <c r="C292" s="32"/>
      <c r="E292" s="32"/>
      <c r="F292" s="32"/>
      <c r="G292" s="32"/>
      <c r="H292" s="32"/>
      <c r="I292" s="323"/>
      <c r="J292" s="323"/>
      <c r="K292" s="323"/>
      <c r="L292" s="32"/>
      <c r="M292" s="32"/>
      <c r="N292" s="32"/>
      <c r="O292" s="32"/>
      <c r="P292" s="32"/>
      <c r="Q292" s="68"/>
      <c r="R292" s="32"/>
      <c r="S292" s="118"/>
      <c r="T292" s="32"/>
      <c r="U292" s="118"/>
      <c r="V292" s="118"/>
      <c r="W292" s="68"/>
      <c r="X292" s="118"/>
      <c r="Y292" s="68"/>
      <c r="AC292" s="32"/>
      <c r="AD292" s="118"/>
      <c r="AE292" s="32"/>
      <c r="AF292" s="32"/>
      <c r="AG292" s="32"/>
      <c r="AH292" s="32"/>
      <c r="AJ292" s="32"/>
    </row>
    <row r="293" spans="1:39">
      <c r="A293" s="32"/>
      <c r="B293" s="32"/>
      <c r="C293" s="32"/>
      <c r="E293" s="32"/>
      <c r="F293" s="32"/>
      <c r="G293" s="32"/>
      <c r="H293" s="32"/>
      <c r="I293" s="323"/>
      <c r="J293" s="323"/>
      <c r="K293" s="323"/>
      <c r="L293" s="32"/>
      <c r="M293" s="32"/>
      <c r="N293" s="32"/>
      <c r="O293" s="32"/>
      <c r="P293" s="32"/>
      <c r="Q293" s="68"/>
      <c r="R293" s="32"/>
      <c r="S293" s="118"/>
      <c r="T293" s="32"/>
      <c r="U293" s="118"/>
      <c r="V293" s="118"/>
      <c r="W293" s="68"/>
      <c r="X293" s="118"/>
      <c r="Y293" s="68"/>
      <c r="AC293" s="32"/>
      <c r="AD293" s="118"/>
      <c r="AE293" s="32"/>
      <c r="AF293" s="32"/>
      <c r="AG293" s="32"/>
      <c r="AH293" s="32"/>
      <c r="AJ293" s="32"/>
    </row>
    <row r="294" spans="1:39">
      <c r="A294" s="32"/>
      <c r="B294" s="32"/>
      <c r="C294" s="32"/>
      <c r="E294" s="32"/>
      <c r="F294" s="32"/>
      <c r="G294" s="32"/>
      <c r="H294" s="32"/>
      <c r="I294" s="323"/>
      <c r="J294" s="323"/>
      <c r="K294" s="323"/>
      <c r="L294" s="32"/>
      <c r="M294" s="32"/>
      <c r="N294" s="32"/>
      <c r="O294" s="32"/>
      <c r="P294" s="32"/>
      <c r="Q294" s="68"/>
      <c r="R294" s="32"/>
      <c r="S294" s="118"/>
      <c r="T294" s="32"/>
      <c r="U294" s="118"/>
      <c r="V294" s="118"/>
      <c r="W294" s="68"/>
      <c r="X294" s="118"/>
      <c r="Y294" s="68"/>
      <c r="AC294" s="32"/>
      <c r="AD294" s="118"/>
      <c r="AE294" s="32"/>
      <c r="AF294" s="32"/>
      <c r="AG294" s="32"/>
      <c r="AH294" s="32"/>
      <c r="AJ294" s="32"/>
    </row>
    <row r="295" spans="1:39">
      <c r="A295" s="32"/>
      <c r="B295" s="32"/>
      <c r="C295" s="32"/>
      <c r="E295" s="32"/>
      <c r="F295" s="32"/>
      <c r="G295" s="32"/>
      <c r="H295" s="32"/>
      <c r="I295" s="323"/>
      <c r="J295" s="323"/>
      <c r="K295" s="323"/>
      <c r="L295" s="32"/>
      <c r="M295" s="32"/>
      <c r="N295" s="32"/>
      <c r="O295" s="32"/>
      <c r="P295" s="32"/>
      <c r="Q295" s="68"/>
      <c r="R295" s="32"/>
      <c r="S295" s="118"/>
      <c r="T295" s="32"/>
      <c r="U295" s="118"/>
      <c r="V295" s="118"/>
      <c r="W295" s="68"/>
      <c r="X295" s="118"/>
      <c r="Y295" s="68"/>
      <c r="AC295" s="32"/>
      <c r="AD295" s="118"/>
      <c r="AE295" s="32"/>
      <c r="AF295" s="32"/>
      <c r="AG295" s="32"/>
      <c r="AH295" s="32"/>
      <c r="AJ295" s="32"/>
    </row>
    <row r="296" spans="1:39">
      <c r="A296" s="32"/>
      <c r="B296" s="32"/>
      <c r="C296" s="32"/>
      <c r="E296" s="32"/>
      <c r="F296" s="32"/>
      <c r="G296" s="32"/>
      <c r="H296" s="32"/>
      <c r="I296" s="323"/>
      <c r="J296" s="323"/>
      <c r="K296" s="323"/>
      <c r="L296" s="32"/>
      <c r="M296" s="32"/>
      <c r="N296" s="32"/>
      <c r="O296" s="32"/>
      <c r="P296" s="32"/>
      <c r="Q296" s="68"/>
      <c r="R296" s="32"/>
      <c r="S296" s="118"/>
      <c r="T296" s="32"/>
      <c r="U296" s="118"/>
      <c r="V296" s="118"/>
      <c r="W296" s="68"/>
      <c r="X296" s="118"/>
      <c r="Y296" s="68"/>
      <c r="AC296" s="32"/>
      <c r="AD296" s="118"/>
      <c r="AE296" s="32"/>
      <c r="AF296" s="32"/>
      <c r="AG296" s="32"/>
      <c r="AH296" s="32"/>
      <c r="AJ296" s="32"/>
    </row>
    <row r="297" spans="1:39">
      <c r="A297" s="32"/>
      <c r="B297" s="32"/>
      <c r="C297" s="32"/>
      <c r="E297" s="32"/>
      <c r="F297" s="32"/>
      <c r="G297" s="32"/>
      <c r="H297" s="32"/>
      <c r="I297" s="323"/>
      <c r="J297" s="323"/>
      <c r="K297" s="323"/>
      <c r="L297" s="32"/>
      <c r="M297" s="32"/>
      <c r="N297" s="32"/>
      <c r="O297" s="32"/>
      <c r="P297" s="32"/>
      <c r="Q297" s="68"/>
      <c r="R297" s="32"/>
      <c r="S297" s="118"/>
      <c r="T297" s="32"/>
      <c r="U297" s="118"/>
      <c r="V297" s="118"/>
      <c r="W297" s="68"/>
      <c r="X297" s="118"/>
      <c r="Y297" s="68"/>
      <c r="AC297" s="32"/>
      <c r="AD297" s="118"/>
      <c r="AE297" s="32"/>
      <c r="AF297" s="32"/>
      <c r="AG297" s="32"/>
      <c r="AH297" s="32"/>
      <c r="AJ297" s="32"/>
    </row>
    <row r="298" spans="1:39">
      <c r="A298" s="32"/>
      <c r="B298" s="32"/>
      <c r="C298" s="32"/>
      <c r="E298" s="32"/>
      <c r="F298" s="32"/>
      <c r="G298" s="32"/>
      <c r="H298" s="32"/>
      <c r="I298" s="323"/>
      <c r="J298" s="323"/>
      <c r="K298" s="323"/>
      <c r="L298" s="32"/>
      <c r="M298" s="32"/>
      <c r="N298" s="32"/>
      <c r="O298" s="32"/>
      <c r="P298" s="32"/>
      <c r="Q298" s="68"/>
      <c r="R298" s="32"/>
      <c r="S298" s="118"/>
      <c r="T298" s="32"/>
      <c r="U298" s="118"/>
      <c r="V298" s="118"/>
      <c r="W298" s="68"/>
      <c r="X298" s="118"/>
      <c r="Y298" s="68"/>
      <c r="AC298" s="32"/>
      <c r="AD298" s="118"/>
      <c r="AE298" s="32"/>
      <c r="AF298" s="32"/>
      <c r="AG298" s="32"/>
      <c r="AH298" s="32"/>
      <c r="AJ298" s="32"/>
    </row>
    <row r="299" spans="1:39">
      <c r="A299" s="32"/>
      <c r="B299" s="32"/>
      <c r="C299" s="32"/>
      <c r="E299" s="32"/>
      <c r="F299" s="32"/>
      <c r="G299" s="32"/>
      <c r="H299" s="32"/>
      <c r="I299" s="323"/>
      <c r="J299" s="323"/>
      <c r="K299" s="323"/>
      <c r="L299" s="32"/>
      <c r="M299" s="32"/>
      <c r="N299" s="32"/>
      <c r="O299" s="32"/>
      <c r="P299" s="32"/>
      <c r="Q299" s="68"/>
      <c r="R299" s="32"/>
      <c r="S299" s="118"/>
      <c r="T299" s="32"/>
      <c r="U299" s="118"/>
      <c r="V299" s="118"/>
      <c r="W299" s="68"/>
      <c r="X299" s="118"/>
      <c r="Y299" s="68"/>
      <c r="AC299" s="32"/>
      <c r="AD299" s="118"/>
      <c r="AE299" s="32"/>
      <c r="AF299" s="32"/>
      <c r="AG299" s="32"/>
      <c r="AH299" s="32"/>
      <c r="AJ299" s="32"/>
    </row>
    <row r="300" spans="1:39">
      <c r="A300" s="32"/>
      <c r="B300" s="32"/>
      <c r="C300" s="32"/>
      <c r="E300" s="32"/>
      <c r="F300" s="32"/>
      <c r="G300" s="32"/>
      <c r="H300" s="32"/>
      <c r="I300" s="323"/>
      <c r="J300" s="323"/>
      <c r="K300" s="323"/>
      <c r="L300" s="32"/>
      <c r="M300" s="32"/>
      <c r="N300" s="32"/>
      <c r="O300" s="32"/>
      <c r="P300" s="32"/>
      <c r="Q300" s="68"/>
      <c r="R300" s="32"/>
      <c r="S300" s="118"/>
      <c r="T300" s="32"/>
      <c r="U300" s="118"/>
      <c r="V300" s="118"/>
      <c r="W300" s="68"/>
      <c r="X300" s="118"/>
      <c r="Y300" s="68"/>
      <c r="AC300" s="32"/>
      <c r="AD300" s="118"/>
      <c r="AE300" s="32"/>
      <c r="AF300" s="32"/>
      <c r="AG300" s="32"/>
      <c r="AH300" s="32"/>
      <c r="AJ300" s="32"/>
    </row>
    <row r="301" spans="1:39">
      <c r="A301" s="32"/>
      <c r="B301" s="32"/>
      <c r="C301" s="32"/>
      <c r="E301" s="32"/>
      <c r="F301" s="32"/>
      <c r="G301" s="32"/>
      <c r="H301" s="32"/>
      <c r="I301" s="323"/>
      <c r="J301" s="323"/>
      <c r="K301" s="323"/>
      <c r="L301" s="32"/>
      <c r="M301" s="32"/>
      <c r="N301" s="32"/>
      <c r="O301" s="32"/>
      <c r="P301" s="32"/>
      <c r="Q301" s="68"/>
      <c r="R301" s="32"/>
      <c r="S301" s="118"/>
      <c r="T301" s="32"/>
      <c r="U301" s="118"/>
      <c r="V301" s="118"/>
      <c r="W301" s="68"/>
      <c r="X301" s="118"/>
      <c r="Y301" s="68"/>
      <c r="AC301" s="32"/>
      <c r="AD301" s="118"/>
      <c r="AE301" s="32"/>
      <c r="AF301" s="32"/>
      <c r="AG301" s="32"/>
      <c r="AH301" s="32"/>
      <c r="AJ301" s="32"/>
    </row>
    <row r="302" spans="1:39">
      <c r="A302" s="32"/>
      <c r="B302" s="32"/>
      <c r="C302" s="32"/>
      <c r="E302" s="32"/>
      <c r="F302" s="32"/>
      <c r="G302" s="32"/>
      <c r="H302" s="32"/>
      <c r="I302" s="323"/>
      <c r="J302" s="323"/>
      <c r="K302" s="323"/>
      <c r="L302" s="32"/>
      <c r="M302" s="32"/>
      <c r="N302" s="32"/>
      <c r="O302" s="32"/>
      <c r="P302" s="32"/>
      <c r="Q302" s="68"/>
      <c r="R302" s="32"/>
      <c r="S302" s="118"/>
      <c r="T302" s="32"/>
      <c r="U302" s="118"/>
      <c r="V302" s="118"/>
      <c r="W302" s="68"/>
      <c r="X302" s="118"/>
      <c r="Y302" s="68"/>
      <c r="AC302" s="32"/>
      <c r="AD302" s="118"/>
      <c r="AE302" s="32"/>
      <c r="AF302" s="32"/>
      <c r="AG302" s="32"/>
      <c r="AH302" s="32"/>
      <c r="AJ302" s="32"/>
    </row>
    <row r="303" spans="1:39">
      <c r="A303" s="32"/>
      <c r="B303" s="32"/>
      <c r="C303" s="32"/>
      <c r="E303" s="32"/>
      <c r="F303" s="32"/>
      <c r="G303" s="32"/>
      <c r="H303" s="32"/>
      <c r="I303" s="323"/>
      <c r="J303" s="323"/>
      <c r="K303" s="323"/>
      <c r="L303" s="32"/>
      <c r="M303" s="32"/>
      <c r="N303" s="32"/>
      <c r="O303" s="32"/>
      <c r="P303" s="32"/>
      <c r="Q303" s="68"/>
      <c r="R303" s="32"/>
      <c r="S303" s="118"/>
      <c r="T303" s="32"/>
      <c r="U303" s="118"/>
      <c r="V303" s="118"/>
      <c r="W303" s="68"/>
      <c r="X303" s="118"/>
      <c r="Y303" s="68"/>
      <c r="AC303" s="32"/>
      <c r="AD303" s="118"/>
      <c r="AE303" s="32"/>
      <c r="AF303" s="32"/>
      <c r="AG303" s="32"/>
      <c r="AH303" s="32"/>
      <c r="AJ303" s="32"/>
    </row>
    <row r="304" spans="1:39">
      <c r="A304" s="32"/>
      <c r="B304" s="32"/>
      <c r="C304" s="32"/>
      <c r="E304" s="32"/>
      <c r="F304" s="32"/>
      <c r="G304" s="32"/>
      <c r="H304" s="32"/>
      <c r="I304" s="323"/>
      <c r="J304" s="323"/>
      <c r="K304" s="323"/>
      <c r="L304" s="32"/>
      <c r="M304" s="32"/>
      <c r="N304" s="32"/>
      <c r="O304" s="32"/>
      <c r="P304" s="32"/>
      <c r="Q304" s="68"/>
      <c r="R304" s="32"/>
      <c r="S304" s="118"/>
      <c r="T304" s="32"/>
      <c r="U304" s="118"/>
      <c r="V304" s="118"/>
      <c r="W304" s="68"/>
      <c r="X304" s="118"/>
      <c r="Y304" s="68"/>
      <c r="AC304" s="32"/>
      <c r="AD304" s="118"/>
      <c r="AE304" s="32"/>
      <c r="AF304" s="32"/>
      <c r="AG304" s="32"/>
      <c r="AH304" s="32"/>
      <c r="AJ304" s="32"/>
    </row>
    <row r="305" spans="1:36">
      <c r="A305" s="32"/>
      <c r="B305" s="32"/>
      <c r="C305" s="32"/>
      <c r="E305" s="32"/>
      <c r="F305" s="32"/>
      <c r="G305" s="32"/>
      <c r="H305" s="32"/>
      <c r="I305" s="323"/>
      <c r="J305" s="323"/>
      <c r="K305" s="323"/>
      <c r="L305" s="32"/>
      <c r="M305" s="32"/>
      <c r="N305" s="32"/>
      <c r="O305" s="32"/>
      <c r="P305" s="32"/>
      <c r="Q305" s="68"/>
      <c r="R305" s="32"/>
      <c r="S305" s="118"/>
      <c r="T305" s="32"/>
      <c r="U305" s="118"/>
      <c r="V305" s="118"/>
      <c r="W305" s="68"/>
      <c r="X305" s="118"/>
      <c r="Y305" s="68"/>
      <c r="AC305" s="32"/>
      <c r="AD305" s="118"/>
      <c r="AE305" s="32"/>
      <c r="AF305" s="32"/>
      <c r="AG305" s="32"/>
      <c r="AH305" s="32"/>
      <c r="AJ305" s="32"/>
    </row>
    <row r="306" spans="1:36">
      <c r="A306" s="32"/>
      <c r="B306" s="32"/>
      <c r="C306" s="32"/>
      <c r="E306" s="32"/>
      <c r="F306" s="32"/>
      <c r="G306" s="32"/>
      <c r="H306" s="32"/>
      <c r="I306" s="323"/>
      <c r="J306" s="323"/>
      <c r="K306" s="323"/>
      <c r="L306" s="32"/>
      <c r="M306" s="32"/>
      <c r="N306" s="32"/>
      <c r="O306" s="32"/>
      <c r="P306" s="32"/>
      <c r="Q306" s="68"/>
      <c r="R306" s="32"/>
      <c r="S306" s="118"/>
      <c r="T306" s="32"/>
      <c r="U306" s="118"/>
      <c r="V306" s="118"/>
      <c r="W306" s="68"/>
      <c r="X306" s="118"/>
      <c r="Y306" s="68"/>
      <c r="AC306" s="32"/>
      <c r="AD306" s="118"/>
      <c r="AE306" s="32"/>
      <c r="AF306" s="32"/>
      <c r="AG306" s="32"/>
      <c r="AH306" s="32"/>
      <c r="AJ306" s="32"/>
    </row>
    <row r="307" spans="1:36">
      <c r="A307" s="32"/>
      <c r="B307" s="32"/>
      <c r="C307" s="32"/>
      <c r="E307" s="32"/>
      <c r="F307" s="32"/>
      <c r="G307" s="32"/>
      <c r="H307" s="32"/>
      <c r="I307" s="323"/>
      <c r="J307" s="323"/>
      <c r="K307" s="323"/>
      <c r="L307" s="32"/>
      <c r="M307" s="32"/>
      <c r="N307" s="32"/>
      <c r="O307" s="32"/>
      <c r="P307" s="32"/>
      <c r="Q307" s="68"/>
      <c r="R307" s="32"/>
      <c r="S307" s="118"/>
      <c r="T307" s="32"/>
      <c r="U307" s="118"/>
      <c r="V307" s="118"/>
      <c r="W307" s="68"/>
      <c r="X307" s="118"/>
      <c r="Y307" s="68"/>
      <c r="AC307" s="32"/>
      <c r="AD307" s="118"/>
      <c r="AE307" s="32"/>
      <c r="AF307" s="32"/>
      <c r="AG307" s="32"/>
      <c r="AH307" s="32"/>
      <c r="AJ307" s="32"/>
    </row>
    <row r="308" spans="1:36">
      <c r="A308" s="32"/>
      <c r="B308" s="32"/>
      <c r="C308" s="32"/>
      <c r="E308" s="32"/>
      <c r="F308" s="32"/>
      <c r="G308" s="32"/>
      <c r="H308" s="32"/>
      <c r="I308" s="323"/>
      <c r="J308" s="323"/>
      <c r="K308" s="323"/>
      <c r="L308" s="32"/>
      <c r="M308" s="32"/>
      <c r="N308" s="32"/>
      <c r="O308" s="32"/>
      <c r="P308" s="32"/>
      <c r="Q308" s="68"/>
      <c r="R308" s="32"/>
      <c r="S308" s="118"/>
      <c r="T308" s="32"/>
      <c r="U308" s="118"/>
      <c r="V308" s="118"/>
      <c r="W308" s="68"/>
      <c r="X308" s="118"/>
      <c r="Y308" s="68"/>
      <c r="AC308" s="32"/>
      <c r="AD308" s="118"/>
      <c r="AE308" s="32"/>
      <c r="AF308" s="32"/>
      <c r="AG308" s="32"/>
      <c r="AH308" s="32"/>
      <c r="AJ308" s="32"/>
    </row>
    <row r="309" spans="1:36">
      <c r="A309" s="32"/>
      <c r="B309" s="32"/>
      <c r="C309" s="32"/>
      <c r="E309" s="32"/>
      <c r="F309" s="32"/>
      <c r="G309" s="32"/>
      <c r="H309" s="32"/>
      <c r="I309" s="323"/>
      <c r="J309" s="323"/>
      <c r="K309" s="323"/>
      <c r="L309" s="32"/>
      <c r="M309" s="32"/>
      <c r="N309" s="32"/>
      <c r="O309" s="32"/>
      <c r="P309" s="32"/>
      <c r="Q309" s="68"/>
      <c r="R309" s="32"/>
      <c r="S309" s="118"/>
      <c r="T309" s="32"/>
      <c r="U309" s="118"/>
      <c r="V309" s="118"/>
      <c r="W309" s="68"/>
      <c r="X309" s="118"/>
      <c r="Y309" s="68"/>
      <c r="AC309" s="32"/>
      <c r="AD309" s="118"/>
      <c r="AE309" s="32"/>
      <c r="AF309" s="32"/>
      <c r="AG309" s="32"/>
      <c r="AH309" s="32"/>
      <c r="AJ309" s="32"/>
    </row>
    <row r="310" spans="1:36">
      <c r="A310" s="32"/>
      <c r="B310" s="32"/>
      <c r="C310" s="32"/>
      <c r="E310" s="32"/>
      <c r="F310" s="32"/>
      <c r="G310" s="32"/>
      <c r="H310" s="32"/>
      <c r="I310" s="323"/>
      <c r="J310" s="323"/>
      <c r="K310" s="323"/>
      <c r="L310" s="32"/>
      <c r="M310" s="32"/>
      <c r="N310" s="32"/>
      <c r="O310" s="32"/>
      <c r="P310" s="32"/>
      <c r="Q310" s="68"/>
      <c r="R310" s="32"/>
      <c r="S310" s="118"/>
      <c r="T310" s="32"/>
      <c r="U310" s="118"/>
      <c r="V310" s="118"/>
      <c r="W310" s="68"/>
      <c r="X310" s="118"/>
      <c r="Y310" s="68"/>
      <c r="AC310" s="32"/>
      <c r="AD310" s="118"/>
      <c r="AE310" s="32"/>
      <c r="AF310" s="32"/>
      <c r="AG310" s="32"/>
      <c r="AH310" s="32"/>
      <c r="AJ310" s="32"/>
    </row>
    <row r="311" spans="1:36">
      <c r="A311" s="32"/>
      <c r="B311" s="32"/>
      <c r="C311" s="32"/>
      <c r="E311" s="32"/>
      <c r="F311" s="32"/>
      <c r="G311" s="32"/>
      <c r="H311" s="32"/>
      <c r="I311" s="323"/>
      <c r="J311" s="323"/>
      <c r="K311" s="323"/>
      <c r="L311" s="32"/>
      <c r="M311" s="32"/>
      <c r="N311" s="32"/>
      <c r="O311" s="32"/>
      <c r="P311" s="32"/>
      <c r="Q311" s="68"/>
      <c r="R311" s="32"/>
      <c r="S311" s="118"/>
      <c r="T311" s="32"/>
      <c r="U311" s="118"/>
      <c r="V311" s="118"/>
      <c r="W311" s="68"/>
      <c r="X311" s="118"/>
      <c r="Y311" s="68"/>
      <c r="AC311" s="32"/>
      <c r="AD311" s="118"/>
      <c r="AE311" s="32"/>
      <c r="AF311" s="32"/>
      <c r="AG311" s="32"/>
      <c r="AH311" s="32"/>
      <c r="AJ311" s="32"/>
    </row>
    <row r="312" spans="1:36">
      <c r="A312" s="32"/>
      <c r="B312" s="32"/>
      <c r="C312" s="32"/>
      <c r="E312" s="32"/>
      <c r="F312" s="32"/>
      <c r="G312" s="32"/>
      <c r="H312" s="32"/>
      <c r="I312" s="323"/>
      <c r="J312" s="323"/>
      <c r="K312" s="323"/>
      <c r="L312" s="32"/>
      <c r="M312" s="32"/>
      <c r="N312" s="32"/>
      <c r="O312" s="32"/>
      <c r="P312" s="32"/>
      <c r="Q312" s="68"/>
      <c r="R312" s="32"/>
      <c r="S312" s="118"/>
      <c r="T312" s="32"/>
      <c r="U312" s="118"/>
      <c r="V312" s="118"/>
      <c r="W312" s="68"/>
      <c r="X312" s="118"/>
      <c r="Y312" s="68"/>
      <c r="AC312" s="32"/>
      <c r="AD312" s="118"/>
      <c r="AE312" s="32"/>
      <c r="AF312" s="32"/>
      <c r="AG312" s="32"/>
      <c r="AH312" s="32"/>
      <c r="AJ312" s="32"/>
    </row>
    <row r="313" spans="1:36">
      <c r="A313" s="32"/>
      <c r="B313" s="32"/>
      <c r="C313" s="32"/>
      <c r="E313" s="32"/>
      <c r="F313" s="32"/>
      <c r="G313" s="32"/>
      <c r="H313" s="32"/>
      <c r="I313" s="323"/>
      <c r="J313" s="323"/>
      <c r="K313" s="323"/>
      <c r="L313" s="32"/>
      <c r="M313" s="32"/>
      <c r="N313" s="32"/>
      <c r="O313" s="32"/>
      <c r="P313" s="32"/>
      <c r="Q313" s="68"/>
      <c r="R313" s="32"/>
      <c r="S313" s="118"/>
      <c r="T313" s="32"/>
      <c r="U313" s="118"/>
      <c r="V313" s="118"/>
      <c r="W313" s="68"/>
      <c r="X313" s="118"/>
      <c r="Y313" s="68"/>
      <c r="AC313" s="32"/>
      <c r="AD313" s="118"/>
      <c r="AE313" s="32"/>
      <c r="AF313" s="32"/>
      <c r="AG313" s="32"/>
      <c r="AH313" s="32"/>
      <c r="AJ313" s="32"/>
    </row>
    <row r="314" spans="1:36">
      <c r="A314" s="32"/>
      <c r="B314" s="32"/>
      <c r="C314" s="32"/>
      <c r="E314" s="32"/>
      <c r="F314" s="32"/>
      <c r="G314" s="32"/>
      <c r="H314" s="32"/>
      <c r="I314" s="323"/>
      <c r="J314" s="323"/>
      <c r="K314" s="323"/>
      <c r="L314" s="32"/>
      <c r="M314" s="32"/>
      <c r="N314" s="32"/>
      <c r="O314" s="32"/>
      <c r="P314" s="32"/>
      <c r="Q314" s="68"/>
      <c r="R314" s="32"/>
      <c r="S314" s="118"/>
      <c r="T314" s="32"/>
      <c r="U314" s="118"/>
      <c r="V314" s="118"/>
      <c r="W314" s="68"/>
      <c r="X314" s="118"/>
      <c r="Y314" s="68"/>
      <c r="AC314" s="32"/>
      <c r="AD314" s="118"/>
      <c r="AE314" s="32"/>
      <c r="AF314" s="32"/>
      <c r="AG314" s="32"/>
      <c r="AH314" s="32"/>
      <c r="AJ314" s="32"/>
    </row>
    <row r="315" spans="1:36">
      <c r="A315" s="32"/>
      <c r="B315" s="32"/>
      <c r="C315" s="32"/>
      <c r="E315" s="32"/>
      <c r="F315" s="32"/>
      <c r="G315" s="32"/>
      <c r="H315" s="32"/>
      <c r="I315" s="323"/>
      <c r="J315" s="323"/>
      <c r="K315" s="323"/>
      <c r="L315" s="32"/>
      <c r="M315" s="32"/>
      <c r="N315" s="32"/>
      <c r="O315" s="32"/>
      <c r="P315" s="32"/>
      <c r="Q315" s="68"/>
      <c r="R315" s="32"/>
      <c r="S315" s="118"/>
      <c r="T315" s="32"/>
      <c r="U315" s="118"/>
      <c r="V315" s="118"/>
      <c r="W315" s="68"/>
      <c r="X315" s="118"/>
      <c r="Y315" s="68"/>
      <c r="AC315" s="32"/>
      <c r="AD315" s="118"/>
      <c r="AE315" s="32"/>
      <c r="AF315" s="32"/>
      <c r="AG315" s="32"/>
      <c r="AH315" s="32"/>
      <c r="AJ315" s="32"/>
    </row>
    <row r="316" spans="1:36">
      <c r="K316" s="323"/>
      <c r="L316" s="32"/>
      <c r="M316" s="32"/>
      <c r="N316" s="32"/>
      <c r="O316" s="32"/>
      <c r="P316" s="32"/>
      <c r="Q316" s="68"/>
      <c r="R316" s="32"/>
      <c r="S316" s="118"/>
      <c r="T316" s="32"/>
      <c r="U316" s="118"/>
      <c r="V316" s="118"/>
      <c r="W316" s="68"/>
      <c r="X316" s="118"/>
      <c r="Y316" s="68"/>
      <c r="AC316" s="32"/>
      <c r="AD316" s="118"/>
      <c r="AE316" s="32"/>
      <c r="AF316" s="32"/>
      <c r="AG316" s="32"/>
      <c r="AH316" s="32"/>
      <c r="AJ316" s="32"/>
    </row>
    <row r="317" spans="1:36">
      <c r="K317" s="323"/>
      <c r="L317" s="32"/>
      <c r="M317" s="32"/>
      <c r="N317" s="32"/>
      <c r="O317" s="32"/>
      <c r="P317" s="32"/>
      <c r="Q317" s="68"/>
      <c r="R317" s="32"/>
      <c r="S317" s="118"/>
      <c r="T317" s="32"/>
      <c r="U317" s="118"/>
      <c r="V317" s="118"/>
      <c r="W317" s="68"/>
      <c r="X317" s="118"/>
      <c r="Y317" s="68"/>
      <c r="AC317" s="32"/>
      <c r="AD317" s="118"/>
      <c r="AE317" s="32"/>
      <c r="AF317" s="32"/>
      <c r="AG317" s="32"/>
      <c r="AH317" s="32"/>
      <c r="AJ317" s="32"/>
    </row>
    <row r="318" spans="1:36">
      <c r="K318" s="323"/>
      <c r="L318" s="32"/>
      <c r="M318" s="32"/>
      <c r="N318" s="32"/>
      <c r="O318" s="32"/>
      <c r="P318" s="32"/>
      <c r="Q318" s="68"/>
      <c r="R318" s="32"/>
      <c r="S318" s="118"/>
      <c r="T318" s="32"/>
      <c r="U318" s="118"/>
      <c r="V318" s="118"/>
      <c r="W318" s="68"/>
      <c r="X318" s="118"/>
      <c r="Y318" s="68"/>
      <c r="AC318" s="32"/>
      <c r="AD318" s="118"/>
      <c r="AE318" s="32"/>
      <c r="AF318" s="32"/>
      <c r="AG318" s="32"/>
      <c r="AH318" s="32"/>
      <c r="AJ318" s="32"/>
    </row>
    <row r="319" spans="1:36">
      <c r="K319" s="323"/>
      <c r="L319" s="32"/>
      <c r="M319" s="32"/>
      <c r="N319" s="32"/>
      <c r="O319" s="32"/>
      <c r="P319" s="32"/>
      <c r="Q319" s="68"/>
      <c r="R319" s="32"/>
      <c r="S319" s="118"/>
      <c r="T319" s="32"/>
      <c r="U319" s="118"/>
      <c r="V319" s="118"/>
      <c r="W319" s="68"/>
      <c r="X319" s="118"/>
      <c r="Y319" s="68"/>
      <c r="AC319" s="32"/>
      <c r="AD319" s="118"/>
      <c r="AE319" s="32"/>
      <c r="AF319" s="32"/>
      <c r="AG319" s="32"/>
      <c r="AH319" s="32"/>
      <c r="AJ319" s="32"/>
    </row>
    <row r="320" spans="1:36">
      <c r="K320" s="323"/>
      <c r="L320" s="32"/>
      <c r="M320" s="32"/>
      <c r="N320" s="32"/>
      <c r="O320" s="32"/>
      <c r="P320" s="32"/>
      <c r="Q320" s="68"/>
      <c r="R320" s="32"/>
      <c r="S320" s="118"/>
      <c r="T320" s="32"/>
      <c r="U320" s="118"/>
      <c r="V320" s="118"/>
      <c r="W320" s="68"/>
      <c r="X320" s="118"/>
      <c r="Y320" s="68"/>
      <c r="AC320" s="32"/>
      <c r="AD320" s="118"/>
      <c r="AE320" s="32"/>
      <c r="AF320" s="32"/>
      <c r="AG320" s="32"/>
      <c r="AH320" s="32"/>
      <c r="AJ320" s="32"/>
    </row>
    <row r="321" spans="11:36">
      <c r="K321" s="323"/>
      <c r="L321" s="32"/>
      <c r="M321" s="32"/>
      <c r="N321" s="32"/>
      <c r="O321" s="32"/>
      <c r="P321" s="32"/>
      <c r="Q321" s="68"/>
      <c r="R321" s="32"/>
      <c r="S321" s="118"/>
      <c r="T321" s="32"/>
      <c r="U321" s="118"/>
      <c r="V321" s="118"/>
      <c r="W321" s="68"/>
      <c r="X321" s="118"/>
      <c r="Y321" s="68"/>
      <c r="AC321" s="32"/>
      <c r="AD321" s="118"/>
      <c r="AE321" s="32"/>
      <c r="AF321" s="32"/>
      <c r="AG321" s="32"/>
      <c r="AH321" s="32"/>
      <c r="AJ321" s="32"/>
    </row>
    <row r="322" spans="11:36">
      <c r="K322" s="323"/>
      <c r="L322" s="32"/>
      <c r="M322" s="32"/>
      <c r="N322" s="32"/>
      <c r="O322" s="32"/>
      <c r="P322" s="32"/>
      <c r="Q322" s="68"/>
      <c r="R322" s="32"/>
      <c r="S322" s="118"/>
      <c r="T322" s="32"/>
      <c r="U322" s="118"/>
      <c r="V322" s="118"/>
      <c r="W322" s="68"/>
      <c r="X322" s="118"/>
      <c r="Y322" s="68"/>
      <c r="AC322" s="32"/>
      <c r="AD322" s="118"/>
      <c r="AE322" s="32"/>
      <c r="AF322" s="32"/>
      <c r="AG322" s="32"/>
      <c r="AH322" s="32"/>
      <c r="AJ322" s="32"/>
    </row>
    <row r="323" spans="11:36">
      <c r="K323" s="323"/>
      <c r="L323" s="32"/>
      <c r="M323" s="32"/>
      <c r="N323" s="32"/>
      <c r="O323" s="32"/>
      <c r="P323" s="32"/>
      <c r="Q323" s="68"/>
      <c r="R323" s="32"/>
      <c r="S323" s="118"/>
      <c r="T323" s="32"/>
      <c r="U323" s="118"/>
      <c r="V323" s="118"/>
      <c r="W323" s="68"/>
      <c r="X323" s="118"/>
      <c r="Y323" s="68"/>
      <c r="AC323" s="32"/>
      <c r="AD323" s="118"/>
      <c r="AE323" s="32"/>
      <c r="AF323" s="32"/>
      <c r="AG323" s="32"/>
      <c r="AH323" s="32"/>
      <c r="AJ323" s="32"/>
    </row>
    <row r="324" spans="11:36">
      <c r="K324" s="323"/>
      <c r="L324" s="32"/>
      <c r="M324" s="32"/>
      <c r="N324" s="32"/>
      <c r="O324" s="32"/>
      <c r="P324" s="32"/>
      <c r="Q324" s="68"/>
      <c r="R324" s="32"/>
      <c r="S324" s="118"/>
      <c r="T324" s="32"/>
      <c r="U324" s="118"/>
      <c r="V324" s="118"/>
      <c r="W324" s="68"/>
      <c r="X324" s="118"/>
      <c r="Y324" s="68"/>
      <c r="AC324" s="32"/>
      <c r="AD324" s="118"/>
      <c r="AE324" s="32"/>
      <c r="AF324" s="32"/>
      <c r="AG324" s="32"/>
      <c r="AH324" s="32"/>
      <c r="AJ324" s="32"/>
    </row>
    <row r="325" spans="11:36">
      <c r="K325" s="323"/>
      <c r="L325" s="32"/>
      <c r="M325" s="32"/>
      <c r="N325" s="32"/>
      <c r="O325" s="32"/>
      <c r="P325" s="32"/>
      <c r="Q325" s="68"/>
      <c r="R325" s="32"/>
      <c r="S325" s="118"/>
      <c r="T325" s="32"/>
      <c r="U325" s="118"/>
      <c r="V325" s="118"/>
      <c r="W325" s="68"/>
      <c r="X325" s="118"/>
      <c r="AC325" s="32"/>
      <c r="AD325" s="118"/>
      <c r="AG325" s="32"/>
      <c r="AJ325" s="32"/>
    </row>
    <row r="326" spans="11:36">
      <c r="K326" s="323"/>
      <c r="L326" s="32"/>
      <c r="M326" s="32"/>
      <c r="N326" s="32"/>
      <c r="O326" s="32"/>
      <c r="P326" s="32"/>
      <c r="Q326" s="68"/>
      <c r="R326" s="32"/>
      <c r="S326" s="118"/>
      <c r="T326" s="32"/>
      <c r="U326" s="118"/>
      <c r="V326" s="118"/>
      <c r="W326" s="68"/>
      <c r="X326" s="118"/>
      <c r="AC326" s="32"/>
      <c r="AD326" s="118"/>
      <c r="AG326" s="32"/>
      <c r="AJ326" s="32"/>
    </row>
    <row r="327" spans="11:36">
      <c r="K327" s="323"/>
      <c r="L327" s="32"/>
      <c r="M327" s="32"/>
      <c r="N327" s="32"/>
      <c r="O327" s="32"/>
      <c r="P327" s="32"/>
      <c r="Q327" s="68"/>
      <c r="R327" s="32"/>
      <c r="S327" s="118"/>
      <c r="T327" s="32"/>
      <c r="U327" s="118"/>
      <c r="V327" s="118"/>
      <c r="W327" s="68"/>
      <c r="X327" s="118"/>
      <c r="AC327" s="32"/>
      <c r="AD327" s="118"/>
      <c r="AG327" s="32"/>
      <c r="AJ327" s="32"/>
    </row>
    <row r="328" spans="11:36">
      <c r="K328" s="323"/>
      <c r="L328" s="32"/>
      <c r="M328" s="32"/>
      <c r="N328" s="32"/>
      <c r="O328" s="32"/>
      <c r="P328" s="32"/>
      <c r="Q328" s="68"/>
      <c r="R328" s="32"/>
      <c r="S328" s="118"/>
      <c r="T328" s="32"/>
      <c r="U328" s="118"/>
      <c r="V328" s="118"/>
      <c r="W328" s="68"/>
      <c r="X328" s="118"/>
      <c r="AC328" s="32"/>
      <c r="AD328" s="118"/>
      <c r="AG328" s="32"/>
      <c r="AJ328" s="32"/>
    </row>
    <row r="329" spans="11:36">
      <c r="K329" s="323"/>
      <c r="L329" s="32"/>
      <c r="M329" s="32"/>
      <c r="N329" s="32"/>
      <c r="O329" s="32"/>
      <c r="P329" s="32"/>
      <c r="Q329" s="68"/>
      <c r="R329" s="32"/>
      <c r="S329" s="118"/>
      <c r="T329" s="32"/>
      <c r="U329" s="118"/>
      <c r="V329" s="118"/>
      <c r="W329" s="68"/>
      <c r="X329" s="118"/>
      <c r="AC329" s="32"/>
      <c r="AD329" s="118"/>
      <c r="AG329" s="32"/>
      <c r="AJ329" s="32"/>
    </row>
    <row r="330" spans="11:36">
      <c r="K330" s="323"/>
      <c r="L330" s="32"/>
      <c r="M330" s="32"/>
      <c r="N330" s="32"/>
      <c r="O330" s="32"/>
      <c r="P330" s="32"/>
      <c r="Q330" s="68"/>
      <c r="R330" s="32"/>
      <c r="S330" s="118"/>
      <c r="T330" s="32"/>
      <c r="U330" s="118"/>
      <c r="V330" s="118"/>
      <c r="W330" s="68"/>
      <c r="X330" s="118"/>
      <c r="AC330" s="32"/>
      <c r="AD330" s="118"/>
      <c r="AG330" s="32"/>
      <c r="AJ330" s="32"/>
    </row>
    <row r="331" spans="11:36">
      <c r="K331" s="323"/>
      <c r="L331" s="32"/>
      <c r="M331" s="32"/>
      <c r="N331" s="32"/>
      <c r="O331" s="32"/>
      <c r="P331" s="32"/>
      <c r="Q331" s="68"/>
      <c r="R331" s="32"/>
      <c r="S331" s="118"/>
      <c r="T331" s="32"/>
      <c r="U331" s="118"/>
      <c r="V331" s="118"/>
      <c r="W331" s="68"/>
      <c r="X331" s="118"/>
      <c r="AC331" s="32"/>
      <c r="AD331" s="118"/>
      <c r="AG331" s="32"/>
      <c r="AJ331" s="32"/>
    </row>
    <row r="332" spans="11:36">
      <c r="K332" s="323"/>
      <c r="L332" s="32"/>
      <c r="M332" s="32"/>
      <c r="N332" s="32"/>
      <c r="O332" s="32"/>
      <c r="P332" s="32"/>
      <c r="Q332" s="68"/>
      <c r="R332" s="32"/>
      <c r="S332" s="118"/>
      <c r="T332" s="32"/>
      <c r="U332" s="118"/>
      <c r="V332" s="118"/>
      <c r="W332" s="68"/>
      <c r="X332" s="118"/>
      <c r="AC332" s="32"/>
      <c r="AD332" s="118"/>
      <c r="AG332" s="32"/>
      <c r="AJ332" s="32"/>
    </row>
    <row r="333" spans="11:36">
      <c r="K333" s="323"/>
      <c r="L333" s="32"/>
      <c r="M333" s="32"/>
      <c r="N333" s="32"/>
      <c r="O333" s="32"/>
      <c r="P333" s="32"/>
      <c r="Q333" s="68"/>
      <c r="R333" s="32"/>
      <c r="S333" s="118"/>
      <c r="T333" s="32"/>
      <c r="U333" s="118"/>
      <c r="V333" s="118"/>
      <c r="W333" s="68"/>
      <c r="X333" s="118"/>
      <c r="AC333" s="32"/>
      <c r="AD333" s="118"/>
      <c r="AG333" s="32"/>
      <c r="AJ333" s="32"/>
    </row>
    <row r="334" spans="11:36">
      <c r="K334" s="323"/>
      <c r="L334" s="32"/>
      <c r="M334" s="32"/>
      <c r="N334" s="32"/>
      <c r="O334" s="32"/>
      <c r="P334" s="32"/>
      <c r="Q334" s="68"/>
      <c r="R334" s="32"/>
      <c r="S334" s="118"/>
      <c r="T334" s="32"/>
      <c r="U334" s="118"/>
      <c r="V334" s="118"/>
      <c r="W334" s="68"/>
      <c r="X334" s="118"/>
      <c r="AC334" s="32"/>
      <c r="AD334" s="118"/>
      <c r="AG334" s="32"/>
      <c r="AJ334" s="32"/>
    </row>
    <row r="335" spans="11:36">
      <c r="K335" s="323"/>
      <c r="L335" s="32"/>
      <c r="M335" s="32"/>
      <c r="N335" s="32"/>
      <c r="O335" s="32"/>
      <c r="P335" s="32"/>
      <c r="Q335" s="68"/>
      <c r="R335" s="32"/>
      <c r="S335" s="118"/>
      <c r="T335" s="32"/>
      <c r="U335" s="118"/>
      <c r="V335" s="118"/>
      <c r="W335" s="68"/>
      <c r="X335" s="118"/>
      <c r="AC335" s="32"/>
      <c r="AD335" s="118"/>
      <c r="AG335" s="32"/>
      <c r="AJ335" s="32"/>
    </row>
    <row r="336" spans="11:36">
      <c r="K336" s="323"/>
      <c r="L336" s="32"/>
      <c r="M336" s="32"/>
      <c r="N336" s="32"/>
      <c r="O336" s="32"/>
      <c r="P336" s="32"/>
      <c r="Q336" s="68"/>
      <c r="R336" s="32"/>
      <c r="S336" s="118"/>
      <c r="T336" s="32"/>
      <c r="U336" s="118"/>
      <c r="V336" s="118"/>
      <c r="W336" s="68"/>
      <c r="X336" s="118"/>
      <c r="AC336" s="32"/>
      <c r="AD336" s="118"/>
      <c r="AG336" s="32"/>
      <c r="AJ336" s="32"/>
    </row>
    <row r="337" spans="11:36">
      <c r="K337" s="323"/>
      <c r="L337" s="32"/>
      <c r="M337" s="32"/>
      <c r="N337" s="32"/>
      <c r="O337" s="32"/>
      <c r="P337" s="32"/>
      <c r="Q337" s="68"/>
      <c r="R337" s="32"/>
      <c r="S337" s="118"/>
      <c r="T337" s="32"/>
      <c r="U337" s="118"/>
      <c r="V337" s="118"/>
      <c r="W337" s="68"/>
      <c r="X337" s="118"/>
      <c r="AC337" s="32"/>
      <c r="AD337" s="118"/>
      <c r="AG337" s="32"/>
      <c r="AJ337" s="32"/>
    </row>
    <row r="338" spans="11:36">
      <c r="K338" s="323"/>
      <c r="L338" s="32"/>
      <c r="M338" s="32"/>
      <c r="N338" s="32"/>
      <c r="O338" s="32"/>
      <c r="P338" s="32"/>
      <c r="Q338" s="68"/>
      <c r="R338" s="32"/>
      <c r="S338" s="118"/>
      <c r="T338" s="32"/>
      <c r="U338" s="118"/>
      <c r="V338" s="118"/>
      <c r="W338" s="68"/>
      <c r="X338" s="118"/>
      <c r="AC338" s="32"/>
      <c r="AD338" s="118"/>
      <c r="AG338" s="32"/>
      <c r="AJ338" s="32"/>
    </row>
    <row r="339" spans="11:36">
      <c r="L339" s="32"/>
      <c r="M339" s="32"/>
      <c r="N339" s="32"/>
      <c r="O339" s="32"/>
      <c r="P339" s="32"/>
      <c r="Q339" s="68"/>
      <c r="R339" s="32"/>
      <c r="S339" s="118"/>
      <c r="T339" s="32"/>
      <c r="U339" s="118"/>
      <c r="V339" s="118"/>
      <c r="W339" s="68"/>
      <c r="X339" s="118"/>
      <c r="AC339" s="32"/>
      <c r="AD339" s="118"/>
      <c r="AG339" s="32"/>
      <c r="AJ339" s="32"/>
    </row>
    <row r="340" spans="11:36">
      <c r="L340" s="32"/>
      <c r="M340" s="32"/>
      <c r="N340" s="32"/>
      <c r="O340" s="32"/>
      <c r="P340" s="32"/>
      <c r="Q340" s="68"/>
      <c r="R340" s="32"/>
      <c r="S340" s="118"/>
      <c r="T340" s="32"/>
      <c r="U340" s="118"/>
      <c r="V340" s="118"/>
      <c r="W340" s="68"/>
      <c r="X340" s="118"/>
      <c r="AC340" s="32"/>
      <c r="AD340" s="118"/>
      <c r="AG340" s="32"/>
      <c r="AJ340" s="32"/>
    </row>
    <row r="341" spans="11:36">
      <c r="L341" s="32"/>
      <c r="M341" s="32"/>
      <c r="N341" s="32"/>
      <c r="O341" s="32"/>
      <c r="P341" s="32"/>
      <c r="Q341" s="68"/>
      <c r="R341" s="32"/>
      <c r="S341" s="118"/>
      <c r="T341" s="32"/>
      <c r="U341" s="118"/>
      <c r="V341" s="118"/>
      <c r="W341" s="68"/>
      <c r="X341" s="118"/>
      <c r="AC341" s="32"/>
      <c r="AD341" s="118"/>
      <c r="AG341" s="32"/>
      <c r="AJ341" s="32"/>
    </row>
    <row r="342" spans="11:36">
      <c r="L342" s="32"/>
      <c r="M342" s="32"/>
      <c r="N342" s="32"/>
      <c r="O342" s="32"/>
      <c r="P342" s="32"/>
      <c r="Q342" s="68"/>
      <c r="R342" s="32"/>
      <c r="S342" s="118"/>
      <c r="T342" s="32"/>
      <c r="U342" s="118"/>
      <c r="V342" s="118"/>
      <c r="W342" s="68"/>
      <c r="X342" s="118"/>
      <c r="AC342" s="32"/>
      <c r="AD342" s="118"/>
      <c r="AG342" s="32"/>
      <c r="AJ342" s="32"/>
    </row>
    <row r="343" spans="11:36">
      <c r="L343" s="32"/>
      <c r="M343" s="32"/>
      <c r="N343" s="32"/>
      <c r="O343" s="32"/>
      <c r="P343" s="32"/>
      <c r="Q343" s="68"/>
      <c r="R343" s="32"/>
      <c r="S343" s="118"/>
      <c r="T343" s="32"/>
      <c r="U343" s="118"/>
      <c r="V343" s="118"/>
      <c r="W343" s="68"/>
      <c r="X343" s="118"/>
      <c r="AC343" s="32"/>
      <c r="AD343" s="118"/>
      <c r="AG343" s="32"/>
      <c r="AJ343" s="32"/>
    </row>
    <row r="344" spans="11:36">
      <c r="L344" s="32"/>
      <c r="M344" s="32"/>
      <c r="N344" s="32"/>
      <c r="O344" s="32"/>
      <c r="P344" s="32"/>
      <c r="Q344" s="68"/>
      <c r="R344" s="32"/>
      <c r="S344" s="118"/>
      <c r="T344" s="32"/>
      <c r="U344" s="118"/>
      <c r="V344" s="118"/>
      <c r="W344" s="68"/>
      <c r="X344" s="118"/>
      <c r="AC344" s="32"/>
      <c r="AD344" s="118"/>
      <c r="AG344" s="32"/>
      <c r="AJ344" s="32"/>
    </row>
    <row r="345" spans="11:36">
      <c r="L345" s="32"/>
      <c r="M345" s="32"/>
      <c r="N345" s="32"/>
      <c r="O345" s="32"/>
      <c r="P345" s="32"/>
      <c r="Q345" s="68"/>
      <c r="R345" s="32"/>
      <c r="S345" s="118"/>
      <c r="T345" s="32"/>
      <c r="U345" s="118"/>
      <c r="V345" s="118"/>
      <c r="W345" s="68"/>
      <c r="X345" s="118"/>
      <c r="AC345" s="32"/>
      <c r="AD345" s="118"/>
      <c r="AG345" s="32"/>
      <c r="AJ345" s="32"/>
    </row>
    <row r="346" spans="11:36">
      <c r="L346" s="32"/>
      <c r="M346" s="32"/>
      <c r="N346" s="32"/>
      <c r="O346" s="32"/>
      <c r="P346" s="32"/>
      <c r="Q346" s="68"/>
      <c r="R346" s="32"/>
      <c r="S346" s="118"/>
      <c r="T346" s="32"/>
      <c r="U346" s="118"/>
      <c r="V346" s="118"/>
      <c r="W346" s="68"/>
      <c r="X346" s="118"/>
      <c r="AC346" s="32"/>
      <c r="AD346" s="118"/>
      <c r="AG346" s="32"/>
      <c r="AJ346" s="32"/>
    </row>
    <row r="347" spans="11:36">
      <c r="L347" s="32"/>
      <c r="M347" s="32"/>
      <c r="N347" s="32"/>
      <c r="O347" s="32"/>
      <c r="P347" s="32"/>
      <c r="Q347" s="68"/>
      <c r="R347" s="32"/>
      <c r="S347" s="118"/>
      <c r="T347" s="32"/>
      <c r="U347" s="118"/>
      <c r="V347" s="118"/>
      <c r="W347" s="68"/>
      <c r="X347" s="118"/>
      <c r="AC347" s="32"/>
      <c r="AD347" s="118"/>
      <c r="AG347" s="32"/>
      <c r="AJ347" s="32"/>
    </row>
  </sheetData>
  <mergeCells count="2">
    <mergeCell ref="S2:Y2"/>
    <mergeCell ref="U5:Y5"/>
  </mergeCells>
  <conditionalFormatting sqref="AF30:AF31 AF99">
    <cfRule type="cellIs" dxfId="248" priority="14" stopIfTrue="1" operator="lessThan">
      <formula>0</formula>
    </cfRule>
  </conditionalFormatting>
  <conditionalFormatting sqref="AF76">
    <cfRule type="cellIs" dxfId="247" priority="15" stopIfTrue="1" operator="greaterThan">
      <formula>0</formula>
    </cfRule>
  </conditionalFormatting>
  <conditionalFormatting sqref="AF53">
    <cfRule type="cellIs" dxfId="246" priority="16" stopIfTrue="1" operator="greaterThan">
      <formula>0</formula>
    </cfRule>
    <cfRule type="cellIs" dxfId="245" priority="17" stopIfTrue="1" operator="lessThan">
      <formula>0</formula>
    </cfRule>
  </conditionalFormatting>
  <conditionalFormatting sqref="AF76">
    <cfRule type="cellIs" dxfId="244" priority="13" operator="lessThan">
      <formula>0</formula>
    </cfRule>
  </conditionalFormatting>
  <conditionalFormatting sqref="M11:M18">
    <cfRule type="cellIs" dxfId="243" priority="11" operator="lessThan">
      <formula>0</formula>
    </cfRule>
    <cfRule type="cellIs" dxfId="242" priority="12" operator="greaterThan">
      <formula>0</formula>
    </cfRule>
  </conditionalFormatting>
  <conditionalFormatting sqref="H11:H18">
    <cfRule type="cellIs" dxfId="241" priority="9" operator="lessThan">
      <formula>0</formula>
    </cfRule>
    <cfRule type="cellIs" dxfId="240" priority="10" operator="greaterThan">
      <formula>0</formula>
    </cfRule>
  </conditionalFormatting>
  <conditionalFormatting sqref="J11:J18">
    <cfRule type="cellIs" dxfId="239" priority="7" operator="lessThan">
      <formula>0</formula>
    </cfRule>
    <cfRule type="cellIs" dxfId="238" priority="8" operator="greaterThan">
      <formula>0</formula>
    </cfRule>
  </conditionalFormatting>
  <conditionalFormatting sqref="P11:P18">
    <cfRule type="cellIs" dxfId="237" priority="5" operator="lessThan">
      <formula>0</formula>
    </cfRule>
    <cfRule type="cellIs" dxfId="236" priority="6" operator="greaterThan">
      <formula>0</formula>
    </cfRule>
  </conditionalFormatting>
  <conditionalFormatting sqref="R11:R18">
    <cfRule type="cellIs" dxfId="235" priority="3" operator="lessThan">
      <formula>0</formula>
    </cfRule>
    <cfRule type="cellIs" dxfId="234" priority="4" operator="greaterThan">
      <formula>0</formula>
    </cfRule>
  </conditionalFormatting>
  <conditionalFormatting sqref="T11:T18">
    <cfRule type="cellIs" dxfId="233" priority="1" operator="lessThan">
      <formula>0</formula>
    </cfRule>
    <cfRule type="cellIs" dxfId="23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461FB-BD31-4DA1-9B9A-F21D7633F412}">
  <dimension ref="Q1:BH345"/>
  <sheetViews>
    <sheetView zoomScale="92" zoomScaleNormal="92" workbookViewId="0">
      <selection activeCell="Q23" sqref="Q23"/>
    </sheetView>
  </sheetViews>
  <sheetFormatPr baseColWidth="10" defaultRowHeight="15"/>
  <cols>
    <col min="29" max="29" width="2.81640625" customWidth="1"/>
    <col min="30" max="30" width="6" customWidth="1"/>
    <col min="31" max="31" width="2.81640625" customWidth="1"/>
    <col min="32" max="32" width="5.453125" customWidth="1"/>
    <col min="33" max="33" width="2.90625" customWidth="1"/>
    <col min="34" max="34" width="8.81640625" customWidth="1"/>
    <col min="35" max="35" width="7.1796875" customWidth="1"/>
    <col min="36" max="36" width="4.54296875" customWidth="1"/>
    <col min="37" max="37" width="7.90625" customWidth="1"/>
    <col min="38" max="39" width="7" customWidth="1"/>
    <col min="40" max="40" width="6.1796875" customWidth="1"/>
    <col min="41" max="41" width="5" customWidth="1"/>
    <col min="42" max="42" width="5.6328125" customWidth="1"/>
    <col min="43" max="43" width="7.08984375" customWidth="1"/>
    <col min="44" max="44" width="5.81640625" customWidth="1"/>
    <col min="45" max="45" width="7.54296875" style="10" customWidth="1"/>
    <col min="46" max="46" width="5.81640625" customWidth="1"/>
    <col min="47" max="47" width="5.81640625" style="100" customWidth="1"/>
    <col min="48" max="48" width="5" customWidth="1"/>
    <col min="49" max="49" width="7.54296875" style="100" customWidth="1"/>
    <col min="50" max="50" width="8" style="10" customWidth="1"/>
    <col min="51" max="51" width="6.6328125" style="100" customWidth="1"/>
    <col min="52" max="52" width="7.453125" style="10" customWidth="1"/>
    <col min="53" max="53" width="12.6328125" style="10" customWidth="1"/>
    <col min="54" max="58" width="20.1796875" customWidth="1"/>
  </cols>
  <sheetData>
    <row r="1" spans="43:60">
      <c r="AS1"/>
      <c r="AU1"/>
      <c r="AW1"/>
      <c r="AX1"/>
      <c r="AY1"/>
      <c r="AZ1"/>
      <c r="BA1"/>
    </row>
    <row r="2" spans="43:60">
      <c r="AS2"/>
      <c r="AU2"/>
      <c r="AW2"/>
      <c r="AX2"/>
      <c r="AY2"/>
      <c r="AZ2"/>
      <c r="BA2"/>
    </row>
    <row r="3" spans="43:60">
      <c r="AS3"/>
      <c r="AU3"/>
      <c r="AW3"/>
      <c r="AX3"/>
      <c r="AY3"/>
      <c r="AZ3"/>
      <c r="BA3"/>
    </row>
    <row r="4" spans="43:60">
      <c r="AS4"/>
      <c r="AU4"/>
      <c r="AW4"/>
      <c r="AX4"/>
      <c r="AY4"/>
      <c r="AZ4"/>
      <c r="BA4"/>
    </row>
    <row r="5" spans="43:60" s="193" customFormat="1" ht="22.2"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43:60">
      <c r="AS6"/>
      <c r="AU6"/>
      <c r="AW6"/>
      <c r="AX6"/>
      <c r="AY6"/>
      <c r="AZ6"/>
      <c r="BA6"/>
    </row>
    <row r="7" spans="43:60">
      <c r="AS7"/>
      <c r="AU7"/>
      <c r="AW7"/>
      <c r="AX7"/>
      <c r="AY7"/>
      <c r="AZ7"/>
      <c r="BA7"/>
    </row>
    <row r="8" spans="43:60">
      <c r="AS8"/>
      <c r="AU8"/>
      <c r="AW8"/>
      <c r="AX8"/>
      <c r="AY8"/>
      <c r="AZ8"/>
      <c r="BA8"/>
    </row>
    <row r="9" spans="43:60">
      <c r="AS9"/>
      <c r="AU9"/>
      <c r="AW9"/>
      <c r="AX9"/>
      <c r="AY9"/>
      <c r="AZ9"/>
      <c r="BA9"/>
    </row>
    <row r="10" spans="43:60">
      <c r="AS10"/>
      <c r="AU10"/>
      <c r="AW10"/>
      <c r="AX10"/>
      <c r="AY10"/>
      <c r="AZ10"/>
      <c r="BA10"/>
    </row>
    <row r="11" spans="43:60">
      <c r="AS11"/>
      <c r="AU11"/>
      <c r="AW11"/>
      <c r="AX11"/>
      <c r="AY11"/>
      <c r="AZ11"/>
      <c r="BA11"/>
    </row>
    <row r="12" spans="43:60">
      <c r="AS12"/>
      <c r="AU12"/>
      <c r="AW12"/>
      <c r="AX12"/>
      <c r="AY12"/>
      <c r="AZ12"/>
      <c r="BA12"/>
    </row>
    <row r="13" spans="43:60">
      <c r="AS13"/>
      <c r="AU13"/>
      <c r="AW13"/>
      <c r="AX13"/>
      <c r="AY13"/>
      <c r="AZ13"/>
      <c r="BA13" s="4"/>
    </row>
    <row r="14" spans="43:60">
      <c r="AS14"/>
      <c r="AU14"/>
      <c r="AW14"/>
      <c r="AX14"/>
      <c r="AY14"/>
      <c r="AZ14"/>
    </row>
    <row r="15" spans="43:60">
      <c r="AS15"/>
      <c r="AU15"/>
      <c r="AW15"/>
      <c r="AX15"/>
      <c r="AY15"/>
      <c r="AZ15"/>
    </row>
    <row r="16" spans="43:60">
      <c r="AS16"/>
      <c r="AU16"/>
      <c r="AW16"/>
      <c r="AX16"/>
      <c r="AY16"/>
      <c r="AZ16"/>
    </row>
    <row r="17" spans="45:53">
      <c r="AS17"/>
      <c r="AU17"/>
      <c r="AW17"/>
      <c r="AX17"/>
      <c r="AY17"/>
      <c r="AZ17"/>
    </row>
    <row r="18" spans="45:53">
      <c r="AS18"/>
      <c r="AU18"/>
      <c r="AW18"/>
      <c r="AX18"/>
      <c r="AY18"/>
      <c r="AZ18"/>
    </row>
    <row r="19" spans="45:53">
      <c r="AS19"/>
      <c r="AU19"/>
      <c r="AW19"/>
      <c r="AX19"/>
      <c r="AY19"/>
      <c r="AZ19"/>
    </row>
    <row r="20" spans="45:53">
      <c r="AS20"/>
      <c r="AU20"/>
      <c r="AW20"/>
      <c r="AX20"/>
      <c r="AY20"/>
      <c r="AZ20"/>
    </row>
    <row r="21" spans="45:53">
      <c r="AS21"/>
      <c r="AU21"/>
      <c r="AW21"/>
      <c r="AX21"/>
      <c r="AY21"/>
      <c r="AZ21"/>
    </row>
    <row r="22" spans="45:53">
      <c r="AS22"/>
      <c r="AU22"/>
      <c r="AW22"/>
      <c r="AX22"/>
      <c r="AY22"/>
      <c r="AZ22"/>
    </row>
    <row r="23" spans="45:53">
      <c r="AS23"/>
      <c r="AU23"/>
      <c r="AW23"/>
      <c r="AX23"/>
      <c r="AY23"/>
      <c r="AZ23"/>
    </row>
    <row r="24" spans="45:53" ht="16.5" customHeight="1">
      <c r="AS24"/>
      <c r="AU24"/>
      <c r="AW24"/>
      <c r="AX24"/>
      <c r="AY24"/>
      <c r="AZ24"/>
    </row>
    <row r="25" spans="45:53" ht="16.5" customHeight="1">
      <c r="AS25"/>
      <c r="AU25"/>
      <c r="AW25"/>
      <c r="AX25"/>
      <c r="AY25"/>
      <c r="AZ25"/>
    </row>
    <row r="26" spans="45:53">
      <c r="AS26"/>
      <c r="AU26"/>
      <c r="AW26"/>
      <c r="AX26"/>
      <c r="AY26"/>
      <c r="AZ26"/>
    </row>
    <row r="27" spans="45:53" ht="17.25" customHeight="1">
      <c r="AS27"/>
      <c r="AU27"/>
      <c r="AW27"/>
      <c r="AX27"/>
      <c r="AY27"/>
      <c r="AZ27"/>
    </row>
    <row r="28" spans="45:53">
      <c r="AS28"/>
      <c r="AU28"/>
      <c r="AW28"/>
      <c r="AX28"/>
      <c r="AY28"/>
      <c r="AZ28"/>
    </row>
    <row r="29" spans="45:53">
      <c r="AS29"/>
      <c r="AU29"/>
      <c r="AW29"/>
      <c r="AX29"/>
      <c r="AY29"/>
      <c r="AZ29"/>
    </row>
    <row r="30" spans="45:53">
      <c r="AS30"/>
      <c r="AU30"/>
      <c r="AW30"/>
      <c r="AX30"/>
      <c r="AY30"/>
      <c r="AZ30"/>
    </row>
    <row r="31" spans="45:53">
      <c r="AS31"/>
      <c r="AU31"/>
      <c r="AW31"/>
      <c r="AX31"/>
      <c r="AY31"/>
      <c r="AZ31"/>
      <c r="BA31"/>
    </row>
    <row r="32" spans="45:53">
      <c r="AS32"/>
      <c r="AU32"/>
      <c r="AW32"/>
      <c r="AX32"/>
      <c r="AY32"/>
      <c r="AZ32"/>
      <c r="BA32"/>
    </row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spans="45:53">
      <c r="AS161"/>
      <c r="AU161"/>
      <c r="AW161"/>
      <c r="AX161"/>
      <c r="AY161"/>
      <c r="AZ161"/>
      <c r="BA161"/>
    </row>
    <row r="162" spans="45:53">
      <c r="AS162"/>
      <c r="AU162"/>
      <c r="AW162"/>
      <c r="AX162"/>
      <c r="AY162"/>
      <c r="AZ162"/>
      <c r="BA162"/>
    </row>
    <row r="163" spans="45:53">
      <c r="AS163"/>
      <c r="AU163"/>
      <c r="AW163"/>
      <c r="AX163"/>
      <c r="AY163"/>
      <c r="AZ163"/>
      <c r="BA163"/>
    </row>
    <row r="164" spans="45:53">
      <c r="AS164"/>
      <c r="AU164"/>
      <c r="AW164"/>
      <c r="AX164"/>
      <c r="AY164"/>
      <c r="AZ164"/>
      <c r="BA164"/>
    </row>
    <row r="165" spans="45:53">
      <c r="AS165"/>
      <c r="AU165"/>
      <c r="AW165"/>
      <c r="AX165"/>
      <c r="AY165"/>
      <c r="AZ165"/>
      <c r="BA165"/>
    </row>
    <row r="166" spans="45:53">
      <c r="AS166"/>
      <c r="AU166"/>
      <c r="AW166"/>
      <c r="AX166"/>
      <c r="AY166"/>
      <c r="AZ166"/>
      <c r="BA166"/>
    </row>
    <row r="167" spans="45:53">
      <c r="AS167"/>
      <c r="AU167"/>
      <c r="AW167"/>
      <c r="AX167"/>
      <c r="AY167"/>
      <c r="AZ167"/>
      <c r="BA167"/>
    </row>
    <row r="168" spans="45:53">
      <c r="AS168"/>
      <c r="AU168"/>
      <c r="AW168"/>
      <c r="AX168"/>
      <c r="AY168"/>
      <c r="AZ168"/>
      <c r="BA168"/>
    </row>
    <row r="169" spans="45:53">
      <c r="AS169"/>
      <c r="AU169"/>
      <c r="AW169"/>
      <c r="AX169"/>
      <c r="AY169"/>
      <c r="AZ169"/>
      <c r="BA169"/>
    </row>
    <row r="170" spans="45:53">
      <c r="AS170"/>
      <c r="AU170"/>
      <c r="AW170"/>
      <c r="AX170"/>
      <c r="AY170"/>
      <c r="AZ170"/>
      <c r="BA170"/>
    </row>
    <row r="171" spans="45:53">
      <c r="AS171"/>
      <c r="AU171"/>
      <c r="AW171"/>
      <c r="AX171"/>
      <c r="AY171"/>
      <c r="AZ171"/>
      <c r="BA171"/>
    </row>
    <row r="172" spans="45:53">
      <c r="AS172"/>
      <c r="AU172"/>
      <c r="AW172"/>
      <c r="AX172"/>
      <c r="AY172"/>
      <c r="AZ172"/>
      <c r="BA172"/>
    </row>
    <row r="173" spans="45:53">
      <c r="AS173"/>
      <c r="AU173"/>
      <c r="AW173"/>
      <c r="AX173"/>
      <c r="AY173"/>
      <c r="AZ173"/>
    </row>
    <row r="174" spans="45:53">
      <c r="AS174"/>
      <c r="AU174"/>
      <c r="AW174"/>
      <c r="AX174"/>
      <c r="AY174"/>
      <c r="AZ174"/>
    </row>
    <row r="175" spans="45:53">
      <c r="AS175"/>
      <c r="AU175"/>
      <c r="AW175"/>
      <c r="AX175"/>
      <c r="AY175"/>
      <c r="AZ175"/>
    </row>
    <row r="176" spans="45:53">
      <c r="AS176"/>
      <c r="AU176"/>
      <c r="AW176"/>
      <c r="AX176"/>
      <c r="AY176"/>
      <c r="AZ176"/>
    </row>
    <row r="177" spans="17:52">
      <c r="AS177"/>
      <c r="AU177"/>
      <c r="AW177"/>
      <c r="AX177"/>
      <c r="AY177"/>
      <c r="AZ177"/>
    </row>
    <row r="178" spans="17:52">
      <c r="AS178"/>
      <c r="AU178"/>
      <c r="AW178"/>
      <c r="AX178"/>
      <c r="AY178"/>
      <c r="AZ178"/>
    </row>
    <row r="179" spans="17:52">
      <c r="AS179"/>
      <c r="AU179"/>
      <c r="AW179"/>
      <c r="AX179"/>
      <c r="AY179"/>
      <c r="AZ179"/>
    </row>
    <row r="180" spans="17:52">
      <c r="AS180"/>
      <c r="AU180"/>
      <c r="AW180"/>
      <c r="AX180"/>
      <c r="AY180"/>
      <c r="AZ180"/>
    </row>
    <row r="181" spans="17:52">
      <c r="AS181"/>
      <c r="AU181"/>
      <c r="AW181"/>
      <c r="AX181"/>
      <c r="AY181"/>
      <c r="AZ181"/>
    </row>
    <row r="182" spans="17:52">
      <c r="AS182"/>
      <c r="AU182"/>
      <c r="AW182"/>
      <c r="AX182"/>
      <c r="AY182"/>
      <c r="AZ182"/>
    </row>
    <row r="183" spans="17:52">
      <c r="AS183"/>
      <c r="AU183"/>
      <c r="AW183"/>
      <c r="AX183"/>
      <c r="AY183"/>
      <c r="AZ183"/>
    </row>
    <row r="184" spans="17:52">
      <c r="AS184"/>
      <c r="AU184"/>
      <c r="AW184"/>
      <c r="AX184"/>
      <c r="AY184"/>
      <c r="AZ184"/>
    </row>
    <row r="185" spans="17:52">
      <c r="AS185"/>
      <c r="AU185"/>
      <c r="AW185"/>
      <c r="AX185"/>
      <c r="AY185"/>
      <c r="AZ185"/>
    </row>
    <row r="186" spans="17:52">
      <c r="AS186"/>
      <c r="AU186"/>
      <c r="AW186"/>
      <c r="AX186"/>
      <c r="AY186"/>
      <c r="AZ186"/>
    </row>
    <row r="187" spans="17:52">
      <c r="AS187"/>
      <c r="AU187"/>
      <c r="AW187"/>
      <c r="AX187"/>
      <c r="AY187"/>
      <c r="AZ187"/>
    </row>
    <row r="188" spans="17:52">
      <c r="AS188"/>
      <c r="AU188"/>
      <c r="AW188"/>
      <c r="AX188"/>
      <c r="AY188"/>
      <c r="AZ188"/>
    </row>
    <row r="189" spans="17:52">
      <c r="AS189"/>
      <c r="AU189"/>
      <c r="AW189"/>
      <c r="AX189"/>
      <c r="AY189"/>
      <c r="AZ189"/>
    </row>
    <row r="190" spans="17:52">
      <c r="Q190" s="3" t="s">
        <v>597</v>
      </c>
      <c r="AS190"/>
      <c r="AU190"/>
      <c r="AW190"/>
      <c r="AX190"/>
      <c r="AY190"/>
      <c r="AZ190"/>
    </row>
    <row r="191" spans="17:52">
      <c r="AS191"/>
      <c r="AU191"/>
      <c r="AW191"/>
      <c r="AX191"/>
      <c r="AY191"/>
      <c r="AZ191"/>
    </row>
    <row r="192" spans="17:52">
      <c r="AS192"/>
      <c r="AU192"/>
      <c r="AW192"/>
      <c r="AX192"/>
      <c r="AY192"/>
      <c r="AZ192"/>
    </row>
    <row r="193" spans="45:52">
      <c r="AS193"/>
      <c r="AU193"/>
      <c r="AW193"/>
      <c r="AX193"/>
      <c r="AY193"/>
      <c r="AZ193"/>
    </row>
    <row r="194" spans="45:52">
      <c r="AS194"/>
      <c r="AU194"/>
      <c r="AW194"/>
      <c r="AX194"/>
      <c r="AY194"/>
      <c r="AZ194"/>
    </row>
    <row r="195" spans="45:52">
      <c r="AS195"/>
      <c r="AU195"/>
      <c r="AW195"/>
      <c r="AX195"/>
      <c r="AY195"/>
      <c r="AZ195"/>
    </row>
    <row r="196" spans="45:52">
      <c r="AS196"/>
      <c r="AU196"/>
      <c r="AW196"/>
      <c r="AX196"/>
      <c r="AY196"/>
      <c r="AZ196"/>
    </row>
    <row r="197" spans="45:52">
      <c r="AS197"/>
      <c r="AU197"/>
      <c r="AW197"/>
      <c r="AX197"/>
      <c r="AY197"/>
      <c r="AZ197"/>
    </row>
    <row r="198" spans="45:52">
      <c r="AS198"/>
      <c r="AU198"/>
      <c r="AW198"/>
      <c r="AX198"/>
      <c r="AY198"/>
      <c r="AZ198"/>
    </row>
    <row r="199" spans="45:52">
      <c r="AS199"/>
      <c r="AU199"/>
      <c r="AW199"/>
      <c r="AX199"/>
      <c r="AY199"/>
      <c r="AZ199"/>
    </row>
    <row r="200" spans="45:52">
      <c r="AS200"/>
      <c r="AU200"/>
      <c r="AW200"/>
      <c r="AX200"/>
      <c r="AY200"/>
      <c r="AZ200"/>
    </row>
    <row r="201" spans="45:52">
      <c r="AS201"/>
      <c r="AU201"/>
      <c r="AW201"/>
      <c r="AX201"/>
      <c r="AY201"/>
      <c r="AZ201"/>
    </row>
    <row r="202" spans="45:52">
      <c r="AS202"/>
      <c r="AU202"/>
      <c r="AW202"/>
      <c r="AX202"/>
      <c r="AY202"/>
      <c r="AZ202"/>
    </row>
    <row r="203" spans="45:52">
      <c r="AS203"/>
      <c r="AU203"/>
      <c r="AW203"/>
      <c r="AX203"/>
      <c r="AY203"/>
      <c r="AZ203"/>
    </row>
    <row r="204" spans="45:52">
      <c r="AS204"/>
      <c r="AU204"/>
      <c r="AW204"/>
      <c r="AX204"/>
      <c r="AY204"/>
      <c r="AZ204"/>
    </row>
    <row r="205" spans="45:52">
      <c r="AS205"/>
      <c r="AU205"/>
      <c r="AW205"/>
      <c r="AX205"/>
      <c r="AY205"/>
      <c r="AZ205"/>
    </row>
    <row r="206" spans="45:52">
      <c r="AS206"/>
      <c r="AU206"/>
      <c r="AW206"/>
      <c r="AX206"/>
      <c r="AY206"/>
      <c r="AZ206"/>
    </row>
    <row r="207" spans="45:52">
      <c r="AS207"/>
      <c r="AU207"/>
      <c r="AW207"/>
      <c r="AX207"/>
      <c r="AY207"/>
      <c r="AZ207"/>
    </row>
    <row r="208" spans="45:52">
      <c r="AS208"/>
      <c r="AU208"/>
      <c r="AW208"/>
      <c r="AX208"/>
      <c r="AY208"/>
      <c r="AZ208"/>
    </row>
    <row r="209" spans="45:52">
      <c r="AS209"/>
      <c r="AU209"/>
      <c r="AW209"/>
      <c r="AX209"/>
      <c r="AY209"/>
      <c r="AZ209"/>
    </row>
    <row r="210" spans="45:52">
      <c r="AS210"/>
      <c r="AU210"/>
      <c r="AW210"/>
      <c r="AX210"/>
      <c r="AY210"/>
      <c r="AZ210"/>
    </row>
    <row r="211" spans="45:52">
      <c r="AS211"/>
      <c r="AU211"/>
      <c r="AW211"/>
      <c r="AX211"/>
      <c r="AY211"/>
      <c r="AZ211"/>
    </row>
    <row r="212" spans="45:52">
      <c r="AS212"/>
      <c r="AU212"/>
      <c r="AW212"/>
      <c r="AX212"/>
      <c r="AY212"/>
      <c r="AZ212"/>
    </row>
    <row r="213" spans="45:52">
      <c r="AS213"/>
      <c r="AU213"/>
      <c r="AW213"/>
      <c r="AX213"/>
      <c r="AY213"/>
      <c r="AZ213"/>
    </row>
    <row r="214" spans="45:52">
      <c r="AS214"/>
      <c r="AU214"/>
      <c r="AW214"/>
      <c r="AX214"/>
      <c r="AY214"/>
      <c r="AZ214"/>
    </row>
    <row r="215" spans="45:52">
      <c r="AS215"/>
      <c r="AU215"/>
      <c r="AW215"/>
      <c r="AX215"/>
      <c r="AY215"/>
      <c r="AZ215"/>
    </row>
    <row r="216" spans="45:52">
      <c r="AS216"/>
      <c r="AU216"/>
      <c r="AW216"/>
      <c r="AX216"/>
      <c r="AY216"/>
      <c r="AZ216"/>
    </row>
    <row r="217" spans="45:52">
      <c r="AS217"/>
      <c r="AU217"/>
      <c r="AW217"/>
      <c r="AX217"/>
      <c r="AY217"/>
      <c r="AZ217"/>
    </row>
    <row r="218" spans="45:52">
      <c r="AS218"/>
      <c r="AU218"/>
      <c r="AW218"/>
      <c r="AX218"/>
      <c r="AY218"/>
      <c r="AZ218"/>
    </row>
    <row r="219" spans="45:52">
      <c r="AS219"/>
      <c r="AU219"/>
      <c r="AW219"/>
      <c r="AX219"/>
      <c r="AY219"/>
      <c r="AZ219"/>
    </row>
    <row r="220" spans="45:52">
      <c r="AS220"/>
      <c r="AU220"/>
      <c r="AW220"/>
      <c r="AX220"/>
      <c r="AY220"/>
      <c r="AZ220"/>
    </row>
    <row r="221" spans="45:52">
      <c r="AS221"/>
      <c r="AU221"/>
      <c r="AW221"/>
      <c r="AX221"/>
      <c r="AY221"/>
      <c r="AZ221"/>
    </row>
    <row r="222" spans="45:52">
      <c r="AS222"/>
      <c r="AU222"/>
      <c r="AW222"/>
      <c r="AX222"/>
      <c r="AY222"/>
      <c r="AZ222"/>
    </row>
    <row r="223" spans="45:52">
      <c r="AS223"/>
      <c r="AU223"/>
      <c r="AW223"/>
      <c r="AX223"/>
      <c r="AY223"/>
      <c r="AZ223"/>
    </row>
    <row r="224" spans="45:52">
      <c r="AS224"/>
      <c r="AU224"/>
      <c r="AW224"/>
      <c r="AX224"/>
      <c r="AY224"/>
      <c r="AZ224"/>
    </row>
    <row r="225" spans="45:52">
      <c r="AS225"/>
      <c r="AU225"/>
      <c r="AW225"/>
      <c r="AX225"/>
      <c r="AY225"/>
      <c r="AZ225"/>
    </row>
    <row r="226" spans="45:52">
      <c r="AS226"/>
      <c r="AU226"/>
      <c r="AW226"/>
      <c r="AX226"/>
      <c r="AY226"/>
      <c r="AZ226"/>
    </row>
    <row r="227" spans="45:52">
      <c r="AS227"/>
      <c r="AU227"/>
      <c r="AW227"/>
      <c r="AX227"/>
      <c r="AY227"/>
      <c r="AZ227"/>
    </row>
    <row r="228" spans="45:52">
      <c r="AS228"/>
      <c r="AU228"/>
      <c r="AW228"/>
      <c r="AX228"/>
      <c r="AY228"/>
      <c r="AZ228"/>
    </row>
    <row r="229" spans="45:52">
      <c r="AS229"/>
      <c r="AU229"/>
      <c r="AW229"/>
      <c r="AX229"/>
      <c r="AY229"/>
      <c r="AZ229"/>
    </row>
    <row r="230" spans="45:52">
      <c r="AS230"/>
      <c r="AU230"/>
      <c r="AW230"/>
      <c r="AX230"/>
      <c r="AY230"/>
      <c r="AZ230"/>
    </row>
    <row r="231" spans="45:52">
      <c r="AS231"/>
      <c r="AU231"/>
      <c r="AW231"/>
      <c r="AX231"/>
      <c r="AY231"/>
      <c r="AZ231"/>
    </row>
    <row r="232" spans="45:52">
      <c r="AS232"/>
      <c r="AU232"/>
      <c r="AW232"/>
      <c r="AX232"/>
      <c r="AY232"/>
      <c r="AZ232"/>
    </row>
    <row r="233" spans="45:52">
      <c r="AS233"/>
      <c r="AU233"/>
      <c r="AW233"/>
      <c r="AX233"/>
      <c r="AY233"/>
      <c r="AZ233"/>
    </row>
    <row r="234" spans="45:52">
      <c r="AS234"/>
      <c r="AU234"/>
      <c r="AW234"/>
      <c r="AX234"/>
      <c r="AY234"/>
      <c r="AZ234"/>
    </row>
    <row r="235" spans="45:52">
      <c r="AS235"/>
      <c r="AU235"/>
      <c r="AW235"/>
      <c r="AX235"/>
      <c r="AY235"/>
      <c r="AZ235"/>
    </row>
    <row r="236" spans="45:52">
      <c r="AS236"/>
      <c r="AU236"/>
      <c r="AW236"/>
      <c r="AX236"/>
      <c r="AY236"/>
      <c r="AZ236"/>
    </row>
    <row r="237" spans="45:52">
      <c r="AS237"/>
      <c r="AU237"/>
      <c r="AW237"/>
      <c r="AX237"/>
      <c r="AY237"/>
      <c r="AZ237"/>
    </row>
    <row r="238" spans="45:52">
      <c r="AS238"/>
      <c r="AU238"/>
      <c r="AW238"/>
      <c r="AX238"/>
      <c r="AY238"/>
      <c r="AZ238"/>
    </row>
    <row r="239" spans="45:52">
      <c r="AS239"/>
      <c r="AU239"/>
      <c r="AW239"/>
      <c r="AX239"/>
      <c r="AY239"/>
      <c r="AZ239"/>
    </row>
    <row r="240" spans="45:52">
      <c r="AS240"/>
      <c r="AU240"/>
      <c r="AW240"/>
      <c r="AX240"/>
      <c r="AY240"/>
      <c r="AZ240"/>
    </row>
    <row r="241" spans="45:52">
      <c r="AS241"/>
      <c r="AU241"/>
      <c r="AW241"/>
      <c r="AX241"/>
      <c r="AY241"/>
      <c r="AZ241"/>
    </row>
    <row r="242" spans="45:52">
      <c r="AS242"/>
      <c r="AU242"/>
      <c r="AW242"/>
      <c r="AX242"/>
      <c r="AY242"/>
      <c r="AZ242"/>
    </row>
    <row r="243" spans="45:52">
      <c r="AS243"/>
      <c r="AU243"/>
      <c r="AW243"/>
      <c r="AX243"/>
      <c r="AY243"/>
      <c r="AZ243"/>
    </row>
    <row r="244" spans="45:52">
      <c r="AS244"/>
      <c r="AU244"/>
      <c r="AW244"/>
      <c r="AX244"/>
      <c r="AY244"/>
      <c r="AZ244"/>
    </row>
    <row r="245" spans="45:52">
      <c r="AS245"/>
      <c r="AU245"/>
      <c r="AW245"/>
      <c r="AX245"/>
      <c r="AY245"/>
      <c r="AZ245"/>
    </row>
    <row r="246" spans="45:52">
      <c r="AS246"/>
      <c r="AU246"/>
      <c r="AW246"/>
      <c r="AX246"/>
      <c r="AY246"/>
      <c r="AZ246"/>
    </row>
    <row r="247" spans="45:52">
      <c r="AS247"/>
      <c r="AU247"/>
      <c r="AW247"/>
      <c r="AX247"/>
      <c r="AY247"/>
      <c r="AZ247"/>
    </row>
    <row r="248" spans="45:52">
      <c r="AS248"/>
      <c r="AU248"/>
      <c r="AW248"/>
      <c r="AX248"/>
      <c r="AY248"/>
      <c r="AZ248"/>
    </row>
    <row r="249" spans="45:52">
      <c r="AS249"/>
      <c r="AU249"/>
      <c r="AW249"/>
      <c r="AX249"/>
      <c r="AY249"/>
      <c r="AZ249"/>
    </row>
    <row r="250" spans="45:52">
      <c r="AS250"/>
      <c r="AU250"/>
      <c r="AW250"/>
      <c r="AX250"/>
      <c r="AY250"/>
      <c r="AZ250"/>
    </row>
    <row r="251" spans="45:52">
      <c r="AS251"/>
      <c r="AU251"/>
      <c r="AW251"/>
      <c r="AX251"/>
      <c r="AY251"/>
      <c r="AZ251"/>
    </row>
    <row r="252" spans="45:52">
      <c r="AS252"/>
      <c r="AU252"/>
      <c r="AW252"/>
      <c r="AX252"/>
      <c r="AY252"/>
      <c r="AZ252"/>
    </row>
    <row r="253" spans="45:52">
      <c r="AS253"/>
      <c r="AU253"/>
      <c r="AW253"/>
      <c r="AX253"/>
      <c r="AY253"/>
      <c r="AZ253"/>
    </row>
    <row r="254" spans="45:52">
      <c r="AS254"/>
      <c r="AU254"/>
      <c r="AW254"/>
      <c r="AX254"/>
      <c r="AY254"/>
      <c r="AZ254"/>
    </row>
    <row r="255" spans="45:52">
      <c r="AS255"/>
      <c r="AU255"/>
      <c r="AW255"/>
      <c r="AX255"/>
      <c r="AY255"/>
      <c r="AZ255"/>
    </row>
    <row r="256" spans="45:52">
      <c r="AS256"/>
      <c r="AU256"/>
      <c r="AW256"/>
      <c r="AX256"/>
      <c r="AY256"/>
      <c r="AZ256"/>
    </row>
    <row r="257" spans="45:52">
      <c r="AS257"/>
      <c r="AU257"/>
      <c r="AW257"/>
      <c r="AX257"/>
      <c r="AY257"/>
      <c r="AZ257"/>
    </row>
    <row r="258" spans="45:52">
      <c r="AS258"/>
      <c r="AU258"/>
      <c r="AW258"/>
      <c r="AX258"/>
      <c r="AY258"/>
      <c r="AZ258"/>
    </row>
    <row r="259" spans="45:52">
      <c r="AS259"/>
      <c r="AU259"/>
      <c r="AW259"/>
      <c r="AX259"/>
      <c r="AY259"/>
      <c r="AZ259"/>
    </row>
    <row r="260" spans="45:52">
      <c r="AS260"/>
      <c r="AU260"/>
      <c r="AW260"/>
      <c r="AX260"/>
      <c r="AY260"/>
      <c r="AZ260"/>
    </row>
    <row r="261" spans="45:52">
      <c r="AS261"/>
      <c r="AU261"/>
      <c r="AW261"/>
      <c r="AX261"/>
      <c r="AY261"/>
      <c r="AZ261"/>
    </row>
    <row r="262" spans="45:52">
      <c r="AS262"/>
      <c r="AU262"/>
      <c r="AW262"/>
      <c r="AX262"/>
      <c r="AY262"/>
      <c r="AZ262"/>
    </row>
    <row r="263" spans="45:52">
      <c r="AS263"/>
      <c r="AU263"/>
      <c r="AW263"/>
      <c r="AX263"/>
      <c r="AY263"/>
      <c r="AZ263"/>
    </row>
    <row r="264" spans="45:52">
      <c r="AS264"/>
      <c r="AU264"/>
      <c r="AW264"/>
      <c r="AX264"/>
      <c r="AY264"/>
      <c r="AZ264"/>
    </row>
    <row r="265" spans="45:52">
      <c r="AS265"/>
      <c r="AU265"/>
      <c r="AW265"/>
      <c r="AX265"/>
      <c r="AY265"/>
      <c r="AZ265"/>
    </row>
    <row r="266" spans="45:52">
      <c r="AS266"/>
      <c r="AU266"/>
      <c r="AW266"/>
      <c r="AX266"/>
      <c r="AY266"/>
      <c r="AZ266"/>
    </row>
    <row r="267" spans="45:52">
      <c r="AS267"/>
      <c r="AU267"/>
      <c r="AW267"/>
      <c r="AX267"/>
      <c r="AY267"/>
      <c r="AZ267"/>
    </row>
    <row r="268" spans="45:52">
      <c r="AS268"/>
      <c r="AU268"/>
      <c r="AW268"/>
      <c r="AX268"/>
      <c r="AY268"/>
      <c r="AZ268"/>
    </row>
    <row r="269" spans="45:52">
      <c r="AS269"/>
      <c r="AU269"/>
      <c r="AW269"/>
      <c r="AX269"/>
      <c r="AY269"/>
      <c r="AZ269"/>
    </row>
    <row r="270" spans="45:52">
      <c r="AS270"/>
      <c r="AU270"/>
      <c r="AW270"/>
      <c r="AX270"/>
      <c r="AY270"/>
      <c r="AZ270"/>
    </row>
    <row r="271" spans="45:52">
      <c r="AS271"/>
      <c r="AU271"/>
      <c r="AW271"/>
      <c r="AX271"/>
      <c r="AY271"/>
      <c r="AZ271"/>
    </row>
    <row r="272" spans="45:52">
      <c r="AS272"/>
      <c r="AU272"/>
      <c r="AW272"/>
      <c r="AX272"/>
      <c r="AY272"/>
      <c r="AZ272"/>
    </row>
    <row r="273" spans="45:52">
      <c r="AS273"/>
      <c r="AU273"/>
      <c r="AW273"/>
      <c r="AX273"/>
      <c r="AY273"/>
      <c r="AZ273"/>
    </row>
    <row r="274" spans="45:52">
      <c r="AS274"/>
      <c r="AU274"/>
      <c r="AW274"/>
      <c r="AX274"/>
      <c r="AY274"/>
      <c r="AZ274"/>
    </row>
    <row r="275" spans="45:52">
      <c r="AS275"/>
      <c r="AU275"/>
      <c r="AW275"/>
      <c r="AX275"/>
      <c r="AY275"/>
      <c r="AZ275"/>
    </row>
    <row r="276" spans="45:52">
      <c r="AS276"/>
      <c r="AU276"/>
      <c r="AW276"/>
      <c r="AX276"/>
      <c r="AY276"/>
      <c r="AZ276"/>
    </row>
    <row r="277" spans="45:52">
      <c r="AS277"/>
      <c r="AU277"/>
      <c r="AW277"/>
      <c r="AX277"/>
      <c r="AY277"/>
      <c r="AZ277"/>
    </row>
    <row r="278" spans="45:52">
      <c r="AS278"/>
      <c r="AU278"/>
      <c r="AW278"/>
      <c r="AX278"/>
      <c r="AY278"/>
      <c r="AZ278"/>
    </row>
    <row r="279" spans="45:52">
      <c r="AS279"/>
      <c r="AU279"/>
      <c r="AW279"/>
      <c r="AX279"/>
      <c r="AY279"/>
      <c r="AZ279"/>
    </row>
    <row r="280" spans="45:52">
      <c r="AS280"/>
      <c r="AU280"/>
      <c r="AW280"/>
      <c r="AX280"/>
      <c r="AY280"/>
      <c r="AZ280"/>
    </row>
    <row r="281" spans="45:52">
      <c r="AS281"/>
      <c r="AU281"/>
      <c r="AW281"/>
      <c r="AX281"/>
      <c r="AY281"/>
      <c r="AZ281"/>
    </row>
    <row r="282" spans="45:52">
      <c r="AS282"/>
      <c r="AU282"/>
      <c r="AW282"/>
      <c r="AX282"/>
      <c r="AY282"/>
      <c r="AZ282"/>
    </row>
    <row r="283" spans="45:52">
      <c r="AS283"/>
      <c r="AU283"/>
      <c r="AW283"/>
      <c r="AX283"/>
      <c r="AY283"/>
      <c r="AZ283"/>
    </row>
    <row r="284" spans="45:52">
      <c r="AS284"/>
      <c r="AU284"/>
      <c r="AW284"/>
      <c r="AX284"/>
      <c r="AY284"/>
      <c r="AZ284"/>
    </row>
    <row r="285" spans="45:52">
      <c r="AS285"/>
      <c r="AU285"/>
      <c r="AW285"/>
      <c r="AX285"/>
      <c r="AY285"/>
      <c r="AZ285"/>
    </row>
    <row r="286" spans="45:52">
      <c r="AS286"/>
      <c r="AU286"/>
      <c r="AW286"/>
      <c r="AX286"/>
      <c r="AY286"/>
      <c r="AZ286"/>
    </row>
    <row r="287" spans="45:52">
      <c r="AS287"/>
      <c r="AU287"/>
      <c r="AW287"/>
      <c r="AX287"/>
      <c r="AY287"/>
      <c r="AZ287"/>
    </row>
    <row r="288" spans="45:52">
      <c r="AS288"/>
      <c r="AU288"/>
      <c r="AW288"/>
      <c r="AX288"/>
      <c r="AY288"/>
      <c r="AZ288"/>
    </row>
    <row r="289" spans="45:52">
      <c r="AS289"/>
      <c r="AU289"/>
      <c r="AW289"/>
      <c r="AX289"/>
      <c r="AY289"/>
      <c r="AZ289"/>
    </row>
    <row r="290" spans="45:52">
      <c r="AS290"/>
      <c r="AU290"/>
      <c r="AW290"/>
      <c r="AX290"/>
      <c r="AY290"/>
      <c r="AZ290"/>
    </row>
    <row r="291" spans="45:52">
      <c r="AS291"/>
      <c r="AU291"/>
      <c r="AW291"/>
      <c r="AX291"/>
      <c r="AY291"/>
      <c r="AZ291"/>
    </row>
    <row r="292" spans="45:52">
      <c r="AS292"/>
      <c r="AU292"/>
      <c r="AW292"/>
      <c r="AX292"/>
      <c r="AY292"/>
      <c r="AZ292"/>
    </row>
    <row r="293" spans="45:52">
      <c r="AS293"/>
      <c r="AU293"/>
      <c r="AW293"/>
      <c r="AX293"/>
      <c r="AY293"/>
      <c r="AZ293"/>
    </row>
    <row r="294" spans="45:52">
      <c r="AS294"/>
      <c r="AU294"/>
      <c r="AW294"/>
      <c r="AX294"/>
      <c r="AY294"/>
      <c r="AZ294"/>
    </row>
    <row r="295" spans="45:52">
      <c r="AS295"/>
      <c r="AU295"/>
      <c r="AW295"/>
      <c r="AX295"/>
      <c r="AY295"/>
      <c r="AZ295"/>
    </row>
    <row r="296" spans="45:52">
      <c r="AS296"/>
      <c r="AU296"/>
      <c r="AW296"/>
      <c r="AX296"/>
      <c r="AY296"/>
      <c r="AZ296"/>
    </row>
    <row r="297" spans="45:52">
      <c r="AS297"/>
      <c r="AU297"/>
      <c r="AW297"/>
      <c r="AX297"/>
      <c r="AY297"/>
      <c r="AZ297"/>
    </row>
    <row r="298" spans="45:52">
      <c r="AS298"/>
      <c r="AU298"/>
      <c r="AW298"/>
      <c r="AX298"/>
      <c r="AY298"/>
      <c r="AZ298"/>
    </row>
    <row r="299" spans="45:52">
      <c r="AS299"/>
      <c r="AU299"/>
      <c r="AW299"/>
      <c r="AX299"/>
      <c r="AY299"/>
      <c r="AZ299"/>
    </row>
    <row r="300" spans="45:52">
      <c r="AS300"/>
      <c r="AU300"/>
      <c r="AW300"/>
      <c r="AX300"/>
      <c r="AY300"/>
      <c r="AZ300"/>
    </row>
    <row r="301" spans="45:52">
      <c r="AS301"/>
      <c r="AU301"/>
      <c r="AW301"/>
      <c r="AX301"/>
      <c r="AY301"/>
      <c r="AZ301"/>
    </row>
    <row r="302" spans="45:52">
      <c r="AS302"/>
      <c r="AU302"/>
      <c r="AW302"/>
      <c r="AX302"/>
      <c r="AY302"/>
      <c r="AZ302"/>
    </row>
    <row r="303" spans="45:52">
      <c r="AS303"/>
      <c r="AU303"/>
      <c r="AW303"/>
      <c r="AX303"/>
      <c r="AY303"/>
      <c r="AZ303"/>
    </row>
    <row r="304" spans="45:52">
      <c r="AS304"/>
      <c r="AU304"/>
      <c r="AW304"/>
      <c r="AX304"/>
      <c r="AY304"/>
      <c r="AZ304"/>
    </row>
    <row r="305" spans="45:52">
      <c r="AS305"/>
      <c r="AU305"/>
      <c r="AW305"/>
      <c r="AX305"/>
      <c r="AY305"/>
      <c r="AZ305"/>
    </row>
    <row r="306" spans="45:52">
      <c r="AS306"/>
      <c r="AU306"/>
      <c r="AW306"/>
      <c r="AX306"/>
      <c r="AY306"/>
      <c r="AZ306"/>
    </row>
    <row r="307" spans="45:52">
      <c r="AS307"/>
      <c r="AU307"/>
      <c r="AW307"/>
      <c r="AX307"/>
      <c r="AY307"/>
      <c r="AZ307"/>
    </row>
    <row r="308" spans="45:52">
      <c r="AS308"/>
      <c r="AU308"/>
      <c r="AW308"/>
      <c r="AX308"/>
      <c r="AY308"/>
      <c r="AZ308"/>
    </row>
    <row r="309" spans="45:52">
      <c r="AS309"/>
      <c r="AU309"/>
      <c r="AW309"/>
      <c r="AX309"/>
      <c r="AY309"/>
      <c r="AZ309"/>
    </row>
    <row r="310" spans="45:52">
      <c r="AS310"/>
      <c r="AU310"/>
      <c r="AW310"/>
      <c r="AX310"/>
      <c r="AY310"/>
      <c r="AZ310"/>
    </row>
    <row r="311" spans="45:52">
      <c r="AS311"/>
      <c r="AU311"/>
      <c r="AW311"/>
      <c r="AX311"/>
      <c r="AY311"/>
      <c r="AZ311"/>
    </row>
    <row r="312" spans="45:52">
      <c r="AS312"/>
      <c r="AU312"/>
      <c r="AW312"/>
      <c r="AX312"/>
      <c r="AY312"/>
      <c r="AZ312"/>
    </row>
    <row r="313" spans="45:52">
      <c r="AS313"/>
      <c r="AU313"/>
      <c r="AW313"/>
      <c r="AX313"/>
      <c r="AY313"/>
      <c r="AZ313"/>
    </row>
    <row r="314" spans="45:52">
      <c r="AS314"/>
      <c r="AU314"/>
      <c r="AW314"/>
      <c r="AX314"/>
      <c r="AY314"/>
      <c r="AZ314"/>
    </row>
    <row r="315" spans="45:52">
      <c r="AS315"/>
      <c r="AU315"/>
      <c r="AW315"/>
      <c r="AX315"/>
      <c r="AY315"/>
      <c r="AZ315"/>
    </row>
    <row r="316" spans="45:52">
      <c r="AS316"/>
      <c r="AU316"/>
      <c r="AW316"/>
      <c r="AX316"/>
      <c r="AY316"/>
      <c r="AZ316"/>
    </row>
    <row r="317" spans="45:52">
      <c r="AS317"/>
      <c r="AU317"/>
      <c r="AW317"/>
      <c r="AX317"/>
      <c r="AY317"/>
      <c r="AZ317"/>
    </row>
    <row r="318" spans="45:52">
      <c r="AS318"/>
      <c r="AU318"/>
      <c r="AW318"/>
      <c r="AX318"/>
      <c r="AY318"/>
      <c r="AZ318"/>
    </row>
    <row r="319" spans="45:52">
      <c r="AS319"/>
      <c r="AU319"/>
      <c r="AW319"/>
      <c r="AX319"/>
      <c r="AY319"/>
      <c r="AZ319"/>
    </row>
    <row r="320" spans="45:52">
      <c r="AS320"/>
      <c r="AU320"/>
      <c r="AW320"/>
      <c r="AX320"/>
      <c r="AY320"/>
      <c r="AZ320"/>
    </row>
    <row r="321" spans="39:52">
      <c r="AS321"/>
      <c r="AU321"/>
      <c r="AW321"/>
      <c r="AX321"/>
      <c r="AY321"/>
      <c r="AZ321"/>
    </row>
    <row r="322" spans="39:52">
      <c r="AS322"/>
      <c r="AU322"/>
      <c r="AW322"/>
      <c r="AX322"/>
      <c r="AY322"/>
      <c r="AZ322"/>
    </row>
    <row r="323" spans="39:52">
      <c r="AS323"/>
      <c r="AU323"/>
      <c r="AW323"/>
      <c r="AX323"/>
      <c r="AY323"/>
      <c r="AZ323"/>
    </row>
    <row r="324" spans="39:52">
      <c r="AM324" s="32"/>
      <c r="AN324" s="32"/>
      <c r="AO324" s="32"/>
      <c r="AP324" s="32"/>
      <c r="AQ324" s="32"/>
      <c r="AR324" s="32"/>
      <c r="AS324" s="68"/>
      <c r="AT324" s="32"/>
      <c r="AU324" s="118"/>
      <c r="AV324" s="32"/>
      <c r="AW324" s="118"/>
    </row>
    <row r="325" spans="39:52">
      <c r="AM325" s="32"/>
      <c r="AN325" s="32"/>
      <c r="AO325" s="32"/>
      <c r="AP325" s="32"/>
      <c r="AQ325" s="32"/>
      <c r="AR325" s="32"/>
      <c r="AS325" s="68"/>
      <c r="AT325" s="32"/>
      <c r="AU325" s="118"/>
      <c r="AV325" s="32"/>
      <c r="AW325" s="118"/>
    </row>
    <row r="326" spans="39:52">
      <c r="AM326" s="32"/>
      <c r="AN326" s="32"/>
      <c r="AO326" s="32"/>
      <c r="AP326" s="32"/>
      <c r="AQ326" s="32"/>
      <c r="AR326" s="32"/>
      <c r="AS326" s="68"/>
      <c r="AT326" s="32"/>
      <c r="AU326" s="118"/>
      <c r="AV326" s="32"/>
      <c r="AW326" s="118"/>
    </row>
    <row r="327" spans="39:52">
      <c r="AM327" s="32"/>
      <c r="AN327" s="32"/>
      <c r="AO327" s="32"/>
      <c r="AP327" s="32"/>
      <c r="AQ327" s="32"/>
      <c r="AR327" s="32"/>
      <c r="AS327" s="68"/>
      <c r="AT327" s="32"/>
      <c r="AU327" s="118"/>
      <c r="AV327" s="32"/>
      <c r="AW327" s="118"/>
    </row>
    <row r="328" spans="39:52">
      <c r="AM328" s="32"/>
      <c r="AN328" s="32"/>
      <c r="AO328" s="32"/>
      <c r="AP328" s="32"/>
      <c r="AQ328" s="32"/>
      <c r="AR328" s="32"/>
      <c r="AS328" s="68"/>
      <c r="AT328" s="32"/>
      <c r="AU328" s="118"/>
      <c r="AV328" s="32"/>
      <c r="AW328" s="118"/>
    </row>
    <row r="329" spans="39:52">
      <c r="AM329" s="32"/>
      <c r="AN329" s="32"/>
      <c r="AO329" s="32"/>
      <c r="AP329" s="32"/>
      <c r="AQ329" s="32"/>
      <c r="AR329" s="32"/>
      <c r="AS329" s="68"/>
      <c r="AT329" s="32"/>
      <c r="AU329" s="118"/>
      <c r="AV329" s="32"/>
      <c r="AW329" s="118"/>
    </row>
    <row r="330" spans="39:52">
      <c r="AM330" s="32"/>
      <c r="AN330" s="32"/>
      <c r="AO330" s="32"/>
      <c r="AP330" s="32"/>
      <c r="AQ330" s="32"/>
      <c r="AR330" s="32"/>
      <c r="AS330" s="68"/>
      <c r="AT330" s="32"/>
      <c r="AU330" s="118"/>
      <c r="AV330" s="32"/>
      <c r="AW330" s="118"/>
    </row>
    <row r="331" spans="39:52">
      <c r="AM331" s="32"/>
      <c r="AN331" s="32"/>
      <c r="AO331" s="32"/>
      <c r="AP331" s="32"/>
      <c r="AQ331" s="32"/>
      <c r="AR331" s="32"/>
      <c r="AS331" s="68"/>
      <c r="AT331" s="32"/>
      <c r="AU331" s="118"/>
      <c r="AV331" s="32"/>
      <c r="AW331" s="118"/>
    </row>
    <row r="332" spans="39:52">
      <c r="AM332" s="32"/>
      <c r="AN332" s="32"/>
      <c r="AO332" s="32"/>
      <c r="AP332" s="32"/>
      <c r="AQ332" s="32"/>
      <c r="AR332" s="32"/>
      <c r="AS332" s="68"/>
      <c r="AT332" s="32"/>
      <c r="AU332" s="118"/>
      <c r="AV332" s="32"/>
      <c r="AW332" s="118"/>
    </row>
    <row r="333" spans="39:52">
      <c r="AM333" s="32"/>
      <c r="AN333" s="32"/>
      <c r="AO333" s="32"/>
      <c r="AP333" s="32"/>
      <c r="AQ333" s="32"/>
      <c r="AR333" s="32"/>
      <c r="AS333" s="68"/>
      <c r="AT333" s="32"/>
      <c r="AU333" s="118"/>
      <c r="AV333" s="32"/>
      <c r="AW333" s="118"/>
    </row>
    <row r="334" spans="39:52">
      <c r="AM334" s="32"/>
      <c r="AN334" s="32"/>
      <c r="AO334" s="32"/>
      <c r="AP334" s="32"/>
      <c r="AQ334" s="32"/>
      <c r="AR334" s="32"/>
      <c r="AS334" s="68"/>
      <c r="AT334" s="32"/>
      <c r="AU334" s="118"/>
      <c r="AV334" s="32"/>
      <c r="AW334" s="118"/>
    </row>
    <row r="335" spans="39:52">
      <c r="AM335" s="32"/>
      <c r="AN335" s="32"/>
      <c r="AO335" s="32"/>
      <c r="AP335" s="32"/>
      <c r="AQ335" s="32"/>
      <c r="AR335" s="32"/>
      <c r="AS335" s="68"/>
      <c r="AT335" s="32"/>
      <c r="AU335" s="118"/>
      <c r="AV335" s="32"/>
      <c r="AW335" s="118"/>
    </row>
    <row r="336" spans="39:52">
      <c r="AM336" s="32"/>
      <c r="AN336" s="32"/>
      <c r="AO336" s="32"/>
      <c r="AP336" s="32"/>
      <c r="AQ336" s="32"/>
      <c r="AR336" s="32"/>
      <c r="AS336" s="68"/>
      <c r="AT336" s="32"/>
      <c r="AU336" s="118"/>
      <c r="AV336" s="32"/>
      <c r="AW336" s="118"/>
    </row>
    <row r="337" spans="40:49">
      <c r="AN337" s="32"/>
      <c r="AO337" s="32"/>
      <c r="AP337" s="32"/>
      <c r="AQ337" s="32"/>
      <c r="AR337" s="32"/>
      <c r="AS337" s="68"/>
      <c r="AT337" s="32"/>
      <c r="AU337" s="118"/>
      <c r="AV337" s="32"/>
      <c r="AW337" s="118"/>
    </row>
    <row r="338" spans="40:49">
      <c r="AN338" s="32"/>
      <c r="AO338" s="32"/>
      <c r="AP338" s="32"/>
      <c r="AQ338" s="32"/>
      <c r="AR338" s="32"/>
      <c r="AS338" s="68"/>
      <c r="AT338" s="32"/>
      <c r="AU338" s="118"/>
      <c r="AV338" s="32"/>
      <c r="AW338" s="118"/>
    </row>
    <row r="339" spans="40:49">
      <c r="AN339" s="32"/>
      <c r="AO339" s="32"/>
      <c r="AP339" s="32"/>
      <c r="AQ339" s="32"/>
      <c r="AR339" s="32"/>
      <c r="AS339" s="68"/>
      <c r="AT339" s="32"/>
      <c r="AU339" s="118"/>
      <c r="AV339" s="32"/>
      <c r="AW339" s="118"/>
    </row>
    <row r="340" spans="40:49">
      <c r="AN340" s="32"/>
      <c r="AO340" s="32"/>
      <c r="AP340" s="32"/>
      <c r="AQ340" s="32"/>
      <c r="AR340" s="32"/>
      <c r="AS340" s="68"/>
      <c r="AT340" s="32"/>
      <c r="AU340" s="118"/>
      <c r="AV340" s="32"/>
      <c r="AW340" s="118"/>
    </row>
    <row r="341" spans="40:49">
      <c r="AN341" s="32"/>
      <c r="AO341" s="32"/>
      <c r="AP341" s="32"/>
      <c r="AQ341" s="32"/>
      <c r="AR341" s="32"/>
      <c r="AS341" s="68"/>
      <c r="AT341" s="32"/>
      <c r="AU341" s="118"/>
      <c r="AV341" s="32"/>
      <c r="AW341" s="118"/>
    </row>
    <row r="342" spans="40:49">
      <c r="AN342" s="32"/>
      <c r="AO342" s="32"/>
      <c r="AP342" s="32"/>
      <c r="AQ342" s="32"/>
      <c r="AR342" s="32"/>
      <c r="AS342" s="68"/>
      <c r="AT342" s="32"/>
      <c r="AU342" s="118"/>
      <c r="AV342" s="32"/>
      <c r="AW342" s="118"/>
    </row>
    <row r="343" spans="40:49">
      <c r="AN343" s="32"/>
      <c r="AO343" s="32"/>
      <c r="AP343" s="32"/>
      <c r="AQ343" s="32"/>
      <c r="AR343" s="32"/>
      <c r="AS343" s="68"/>
      <c r="AT343" s="32"/>
      <c r="AU343" s="118"/>
      <c r="AV343" s="32"/>
      <c r="AW343" s="118"/>
    </row>
    <row r="344" spans="40:49">
      <c r="AN344" s="32"/>
      <c r="AO344" s="32"/>
      <c r="AP344" s="32"/>
      <c r="AQ344" s="32"/>
      <c r="AR344" s="32"/>
      <c r="AS344" s="68"/>
      <c r="AT344" s="32"/>
      <c r="AU344" s="118"/>
      <c r="AV344" s="32"/>
      <c r="AW344" s="118"/>
    </row>
    <row r="345" spans="40:49">
      <c r="AN345" s="32"/>
      <c r="AO345" s="32"/>
      <c r="AP345" s="32"/>
      <c r="AQ345" s="32"/>
      <c r="AR345" s="32"/>
      <c r="AS345" s="68"/>
      <c r="AT345" s="32"/>
      <c r="AU345" s="118"/>
      <c r="AV345" s="32"/>
      <c r="AW345" s="118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R352"/>
  <sheetViews>
    <sheetView zoomScale="95" zoomScaleNormal="95" workbookViewId="0">
      <pane xSplit="8" ySplit="11" topLeftCell="I12" activePane="bottomRight" state="frozen"/>
      <selection pane="topRight" activeCell="I1" sqref="I1"/>
      <selection pane="bottomLeft" activeCell="A12" sqref="A12"/>
      <selection pane="bottomRight" activeCell="D12" sqref="D12"/>
    </sheetView>
  </sheetViews>
  <sheetFormatPr baseColWidth="10" defaultRowHeight="15"/>
  <cols>
    <col min="1" max="1" width="3.453125" customWidth="1"/>
    <col min="2" max="2" width="5.90625" customWidth="1"/>
    <col min="3" max="3" width="3.81640625" customWidth="1"/>
    <col min="4" max="4" width="8.90625" customWidth="1"/>
    <col min="6" max="6" width="7.1796875" customWidth="1"/>
    <col min="7" max="7" width="4.90625" customWidth="1"/>
    <col min="8" max="8" width="7.453125" style="297" customWidth="1"/>
    <col min="9" max="9" width="7.1796875" style="297" customWidth="1"/>
    <col min="10" max="10" width="8.08984375" style="297" customWidth="1"/>
    <col min="11" max="11" width="6.36328125" customWidth="1"/>
    <col min="12" max="12" width="5.54296875" customWidth="1"/>
    <col min="13" max="13" width="5.36328125" customWidth="1"/>
    <col min="14" max="14" width="5" customWidth="1"/>
    <col min="15" max="15" width="7" customWidth="1"/>
    <col min="16" max="16" width="5.36328125" customWidth="1"/>
    <col min="17" max="17" width="7.1796875" customWidth="1"/>
    <col min="18" max="18" width="5" style="10" customWidth="1"/>
    <col min="19" max="19" width="5.6328125" style="10" customWidth="1"/>
    <col min="20" max="20" width="4.6328125" style="100" customWidth="1"/>
    <col min="21" max="21" width="1.81640625" style="100" customWidth="1"/>
    <col min="22" max="22" width="6.1796875" style="10" customWidth="1"/>
    <col min="23" max="23" width="1.453125" style="100" customWidth="1"/>
    <col min="24" max="24" width="6.36328125" style="100" customWidth="1"/>
    <col min="25" max="25" width="6.90625" style="10" customWidth="1"/>
    <col min="26" max="26" width="7.453125" style="10" customWidth="1"/>
    <col min="27" max="27" width="5.453125" style="100" customWidth="1"/>
    <col min="28" max="28" width="7.453125" style="1" customWidth="1"/>
    <col min="29" max="29" width="6.90625" style="100" customWidth="1"/>
    <col min="30" max="30" width="5.36328125" style="1" customWidth="1"/>
    <col min="31" max="31" width="9" customWidth="1"/>
    <col min="32" max="32" width="5.36328125" customWidth="1"/>
    <col min="33" max="33" width="7.81640625" customWidth="1"/>
    <col min="34" max="34" width="7.6328125" customWidth="1"/>
    <col min="35" max="35" width="5.36328125" customWidth="1"/>
    <col min="36" max="36" width="7.08984375" customWidth="1"/>
    <col min="37" max="37" width="6.54296875" customWidth="1"/>
    <col min="39" max="39" width="7.81640625" customWidth="1"/>
    <col min="40" max="40" width="11.54296875" style="10"/>
    <col min="41" max="41" width="20.90625" customWidth="1"/>
    <col min="42" max="42" width="14" customWidth="1"/>
    <col min="43" max="43" width="12.54296875" customWidth="1"/>
    <col min="44" max="44" width="10.90625" customWidth="1"/>
  </cols>
  <sheetData>
    <row r="1" spans="1:44" ht="15.6">
      <c r="A1" s="39"/>
      <c r="B1" s="39"/>
      <c r="C1" s="39"/>
      <c r="D1" s="39"/>
      <c r="E1" s="39"/>
      <c r="F1" s="39"/>
      <c r="G1" s="39"/>
      <c r="H1" s="303"/>
      <c r="I1" s="303"/>
      <c r="J1" s="303"/>
      <c r="K1" s="39"/>
      <c r="L1" s="39"/>
      <c r="M1" s="39"/>
      <c r="N1" s="39"/>
      <c r="O1" s="39"/>
      <c r="P1" s="39"/>
      <c r="Q1" s="39"/>
      <c r="R1" s="39"/>
      <c r="S1" s="39"/>
      <c r="T1" s="115"/>
      <c r="U1" s="115"/>
      <c r="V1" s="64"/>
      <c r="W1" s="115"/>
      <c r="X1" s="115"/>
      <c r="Y1" s="39"/>
      <c r="Z1" s="64"/>
      <c r="AA1" s="115"/>
      <c r="AB1" s="81"/>
      <c r="AC1" s="115"/>
      <c r="AD1" s="81"/>
      <c r="AE1" s="2"/>
      <c r="AF1" s="5"/>
      <c r="AG1" s="5"/>
      <c r="AH1" s="4"/>
      <c r="AI1" s="4"/>
      <c r="AN1"/>
    </row>
    <row r="2" spans="1:44" s="165" customFormat="1" ht="31.8">
      <c r="A2" s="164"/>
      <c r="B2" s="164"/>
      <c r="C2" s="140" t="s">
        <v>480</v>
      </c>
      <c r="D2" s="164"/>
      <c r="E2" s="164"/>
      <c r="F2" s="164"/>
      <c r="G2" s="164"/>
      <c r="H2" s="341"/>
      <c r="I2" s="341"/>
      <c r="J2" s="341"/>
      <c r="K2" s="140" t="s">
        <v>429</v>
      </c>
      <c r="L2" s="140"/>
      <c r="M2" s="140"/>
      <c r="N2" s="140"/>
      <c r="O2" s="140" t="str">
        <f>+År!B2</f>
        <v>GRIS</v>
      </c>
      <c r="P2" s="164"/>
      <c r="Q2" s="164"/>
      <c r="R2" s="164"/>
      <c r="S2" s="164"/>
      <c r="T2" s="178"/>
      <c r="U2" s="178"/>
      <c r="V2" s="175"/>
      <c r="W2" s="178"/>
      <c r="X2" s="166"/>
      <c r="Y2" s="164"/>
      <c r="Z2" s="172"/>
      <c r="AA2" s="164"/>
      <c r="AB2" s="164"/>
      <c r="AC2" s="166"/>
      <c r="AD2" s="166"/>
      <c r="AE2" s="2"/>
      <c r="AF2" s="5"/>
      <c r="AG2" s="5"/>
      <c r="AH2" s="4"/>
      <c r="AI2" s="4"/>
      <c r="AJ2"/>
      <c r="AK2"/>
      <c r="AL2"/>
      <c r="AM2"/>
      <c r="AN2"/>
      <c r="AO2"/>
      <c r="AP2"/>
      <c r="AQ2"/>
      <c r="AR2"/>
    </row>
    <row r="3" spans="1:44" ht="15.6">
      <c r="A3" s="39"/>
      <c r="B3" s="39"/>
      <c r="C3" s="39"/>
      <c r="D3" s="39"/>
      <c r="E3" s="39"/>
      <c r="F3" s="39"/>
      <c r="G3" s="39"/>
      <c r="H3" s="303"/>
      <c r="I3" s="303"/>
      <c r="J3" s="303"/>
      <c r="K3" s="39"/>
      <c r="L3" s="39"/>
      <c r="M3" s="39"/>
      <c r="N3" s="39"/>
      <c r="O3" s="39"/>
      <c r="P3" s="39"/>
      <c r="Q3" s="39"/>
      <c r="R3" s="39"/>
      <c r="S3" s="39"/>
      <c r="T3" s="115"/>
      <c r="U3" s="115"/>
      <c r="V3" s="64"/>
      <c r="W3" s="115"/>
      <c r="X3" s="115"/>
      <c r="Y3" s="39"/>
      <c r="Z3" s="64"/>
      <c r="AA3" s="115"/>
      <c r="AB3" s="81"/>
      <c r="AC3" s="115"/>
      <c r="AD3" s="81"/>
      <c r="AE3" s="2"/>
      <c r="AF3" s="5"/>
      <c r="AG3" s="5"/>
      <c r="AH3" s="4"/>
      <c r="AI3" s="4"/>
      <c r="AN3"/>
    </row>
    <row r="4" spans="1:44" ht="15.6">
      <c r="A4" s="39"/>
      <c r="B4" s="39"/>
      <c r="C4" s="39"/>
      <c r="D4" s="39"/>
      <c r="E4" s="39"/>
      <c r="F4" s="39"/>
      <c r="G4" s="39"/>
      <c r="H4" s="303"/>
      <c r="I4" s="303"/>
      <c r="J4" s="303"/>
      <c r="K4" s="39"/>
      <c r="L4" s="39"/>
      <c r="M4" s="39"/>
      <c r="N4" s="39"/>
      <c r="O4" s="39"/>
      <c r="P4" s="39"/>
      <c r="Q4" s="39"/>
      <c r="R4" s="39"/>
      <c r="S4" s="39"/>
      <c r="T4" s="115"/>
      <c r="U4" s="115"/>
      <c r="V4" s="64"/>
      <c r="W4" s="115"/>
      <c r="X4" s="115"/>
      <c r="Y4" s="39"/>
      <c r="Z4" s="64"/>
      <c r="AA4" s="115"/>
      <c r="AB4" s="81"/>
      <c r="AC4" s="115"/>
      <c r="AD4" s="81"/>
      <c r="AE4" s="2"/>
      <c r="AF4" s="5"/>
      <c r="AG4" s="5"/>
      <c r="AH4" s="4"/>
      <c r="AI4" s="4"/>
      <c r="AN4"/>
    </row>
    <row r="5" spans="1:44" s="191" customFormat="1" ht="19.8">
      <c r="A5" s="150"/>
      <c r="B5" s="150"/>
      <c r="C5" s="150"/>
      <c r="D5" s="150"/>
      <c r="E5" s="150"/>
      <c r="F5" s="133" t="s">
        <v>5</v>
      </c>
      <c r="G5" s="149">
        <f>+År!O2</f>
        <v>45</v>
      </c>
      <c r="H5" s="343"/>
      <c r="I5" s="317"/>
      <c r="J5" s="343"/>
      <c r="K5" s="150"/>
      <c r="L5" s="133" t="s">
        <v>366</v>
      </c>
      <c r="M5" s="150"/>
      <c r="N5" s="150"/>
      <c r="O5" s="150"/>
      <c r="P5" s="150"/>
      <c r="Q5" s="405">
        <f>SUM(H12:H17)</f>
        <v>1276909</v>
      </c>
      <c r="R5" s="405"/>
      <c r="S5" s="407"/>
      <c r="T5" s="151"/>
      <c r="U5" s="151"/>
      <c r="V5" s="204"/>
      <c r="W5" s="151"/>
      <c r="X5" s="189"/>
      <c r="Y5" s="150"/>
      <c r="Z5" s="190"/>
      <c r="AA5" s="150"/>
      <c r="AB5" s="189"/>
      <c r="AC5" s="189"/>
      <c r="AD5" s="189"/>
      <c r="AE5" s="2"/>
      <c r="AF5" s="5"/>
      <c r="AG5" s="5"/>
      <c r="AH5" s="4"/>
      <c r="AI5" s="4"/>
      <c r="AJ5"/>
      <c r="AK5"/>
      <c r="AL5"/>
      <c r="AM5"/>
      <c r="AN5"/>
      <c r="AO5"/>
      <c r="AP5"/>
      <c r="AQ5"/>
      <c r="AR5"/>
    </row>
    <row r="6" spans="1:44" ht="15.6">
      <c r="A6" s="39"/>
      <c r="B6" s="39"/>
      <c r="C6" s="39"/>
      <c r="D6" s="39"/>
      <c r="E6" s="39"/>
      <c r="F6" s="44"/>
      <c r="G6" s="44"/>
      <c r="H6" s="329"/>
      <c r="I6" s="329"/>
      <c r="J6" s="329"/>
      <c r="K6" s="44"/>
      <c r="L6" s="44"/>
      <c r="M6" s="44"/>
      <c r="N6" s="44"/>
      <c r="O6" s="44"/>
      <c r="P6" s="44"/>
      <c r="Q6" s="44"/>
      <c r="R6" s="39"/>
      <c r="S6" s="39"/>
      <c r="T6" s="125"/>
      <c r="U6" s="125"/>
      <c r="V6" s="85"/>
      <c r="W6" s="125"/>
      <c r="X6" s="115"/>
      <c r="Y6" s="39"/>
      <c r="Z6" s="64"/>
      <c r="AA6" s="115"/>
      <c r="AB6" s="81"/>
      <c r="AC6" s="125"/>
      <c r="AD6" s="81"/>
      <c r="AE6" s="2"/>
      <c r="AF6" s="5"/>
      <c r="AG6" s="5"/>
      <c r="AH6" s="4"/>
      <c r="AI6" s="4"/>
      <c r="AN6"/>
    </row>
    <row r="7" spans="1:44" ht="15.6">
      <c r="A7" s="39"/>
      <c r="B7" s="39"/>
      <c r="C7" s="39"/>
      <c r="D7" s="39"/>
      <c r="E7" s="39"/>
      <c r="F7" s="44"/>
      <c r="G7" s="44"/>
      <c r="H7" s="329"/>
      <c r="I7" s="329"/>
      <c r="J7" s="329"/>
      <c r="K7" s="44"/>
      <c r="L7" s="44"/>
      <c r="M7" s="44"/>
      <c r="N7" s="44"/>
      <c r="O7" s="44"/>
      <c r="P7" s="44"/>
      <c r="Q7" s="44"/>
      <c r="R7" s="39"/>
      <c r="S7" s="39"/>
      <c r="T7" s="125"/>
      <c r="U7" s="125"/>
      <c r="V7" s="85"/>
      <c r="W7" s="125"/>
      <c r="X7" s="115"/>
      <c r="Y7" s="39"/>
      <c r="Z7" s="64"/>
      <c r="AA7" s="115"/>
      <c r="AB7" s="81"/>
      <c r="AC7" s="125"/>
      <c r="AD7" s="81"/>
      <c r="AE7" s="2"/>
      <c r="AF7" s="5"/>
      <c r="AG7" s="5"/>
      <c r="AH7" s="4"/>
      <c r="AI7" s="4"/>
      <c r="AN7"/>
    </row>
    <row r="8" spans="1:44" ht="15.6">
      <c r="A8" s="39"/>
      <c r="B8" s="39"/>
      <c r="C8" s="39"/>
      <c r="D8" s="39"/>
      <c r="E8" s="39"/>
      <c r="F8" s="39"/>
      <c r="G8" s="39"/>
      <c r="H8" s="303"/>
      <c r="I8" s="303"/>
      <c r="J8" s="329"/>
      <c r="K8" s="44"/>
      <c r="L8" s="44"/>
      <c r="M8" s="44"/>
      <c r="N8" s="44"/>
      <c r="O8" s="44"/>
      <c r="P8" s="44"/>
      <c r="Q8" s="44"/>
      <c r="R8" s="44"/>
      <c r="S8" s="44"/>
      <c r="T8" s="125"/>
      <c r="U8" s="125"/>
      <c r="V8" s="85"/>
      <c r="W8" s="125"/>
      <c r="X8" s="125"/>
      <c r="Y8" s="44"/>
      <c r="Z8" s="74" t="s">
        <v>455</v>
      </c>
      <c r="AA8" s="125" t="s">
        <v>3</v>
      </c>
      <c r="AB8" s="81"/>
      <c r="AC8" s="125"/>
      <c r="AD8" s="39"/>
      <c r="AE8" s="2"/>
      <c r="AF8" s="5"/>
      <c r="AG8" s="5"/>
      <c r="AH8" s="4"/>
      <c r="AI8" s="4"/>
      <c r="AN8"/>
    </row>
    <row r="9" spans="1:44" ht="15.6">
      <c r="A9" s="39"/>
      <c r="B9" s="39"/>
      <c r="C9" s="39"/>
      <c r="D9" s="39"/>
      <c r="E9" s="39"/>
      <c r="F9" s="34" t="s">
        <v>3</v>
      </c>
      <c r="G9" s="39"/>
      <c r="H9" s="303"/>
      <c r="I9" s="303"/>
      <c r="J9" s="304" t="s">
        <v>3</v>
      </c>
      <c r="K9" s="39"/>
      <c r="L9" s="39"/>
      <c r="M9" s="39"/>
      <c r="N9" s="39"/>
      <c r="O9" s="39"/>
      <c r="P9" s="39"/>
      <c r="Q9" s="34" t="s">
        <v>14</v>
      </c>
      <c r="R9" s="44"/>
      <c r="S9" s="44"/>
      <c r="T9" s="115"/>
      <c r="U9" s="115"/>
      <c r="V9" s="64"/>
      <c r="W9" s="115"/>
      <c r="X9" s="98" t="s">
        <v>388</v>
      </c>
      <c r="Y9" s="44"/>
      <c r="Z9" s="74" t="s">
        <v>456</v>
      </c>
      <c r="AA9" s="74" t="s">
        <v>8</v>
      </c>
      <c r="AB9" s="81"/>
      <c r="AC9" s="98" t="s">
        <v>14</v>
      </c>
      <c r="AD9" s="39"/>
      <c r="AE9" s="2"/>
      <c r="AF9" s="5"/>
      <c r="AG9" s="5"/>
      <c r="AH9" s="4"/>
      <c r="AI9" s="4"/>
      <c r="AN9"/>
    </row>
    <row r="10" spans="1:44" ht="15.6">
      <c r="A10" s="39"/>
      <c r="B10" s="39"/>
      <c r="C10" s="39"/>
      <c r="D10" s="39"/>
      <c r="E10" s="39"/>
      <c r="F10" s="34" t="s">
        <v>436</v>
      </c>
      <c r="G10" s="39"/>
      <c r="H10" s="304" t="s">
        <v>3</v>
      </c>
      <c r="I10" s="303"/>
      <c r="J10" s="304" t="s">
        <v>394</v>
      </c>
      <c r="K10" s="98" t="s">
        <v>3</v>
      </c>
      <c r="L10" s="39"/>
      <c r="M10" s="98" t="s">
        <v>1</v>
      </c>
      <c r="N10" s="39"/>
      <c r="O10" s="34" t="s">
        <v>14</v>
      </c>
      <c r="P10" s="39"/>
      <c r="Q10" s="34" t="s">
        <v>392</v>
      </c>
      <c r="R10" s="44"/>
      <c r="S10" s="110" t="s">
        <v>357</v>
      </c>
      <c r="T10" s="115"/>
      <c r="U10" s="115"/>
      <c r="V10" s="147" t="s">
        <v>357</v>
      </c>
      <c r="W10" s="115"/>
      <c r="X10" s="98" t="s">
        <v>392</v>
      </c>
      <c r="Y10" s="34" t="s">
        <v>388</v>
      </c>
      <c r="Z10" s="74" t="s">
        <v>454</v>
      </c>
      <c r="AA10" s="74" t="s">
        <v>435</v>
      </c>
      <c r="AB10" s="34" t="s">
        <v>14</v>
      </c>
      <c r="AC10" s="98" t="s">
        <v>392</v>
      </c>
      <c r="AD10" s="39"/>
      <c r="AE10" s="4"/>
      <c r="AF10" s="4"/>
      <c r="AG10" s="4"/>
      <c r="AH10" s="1"/>
      <c r="AI10" s="5"/>
      <c r="AN10"/>
    </row>
    <row r="11" spans="1:44" ht="15.6">
      <c r="A11" s="39"/>
      <c r="B11" s="44" t="s">
        <v>58</v>
      </c>
      <c r="C11" s="44" t="s">
        <v>365</v>
      </c>
      <c r="D11" s="42"/>
      <c r="E11" s="44" t="s">
        <v>368</v>
      </c>
      <c r="F11" s="34" t="s">
        <v>432</v>
      </c>
      <c r="G11" s="110" t="s">
        <v>437</v>
      </c>
      <c r="H11" s="304" t="s">
        <v>8</v>
      </c>
      <c r="I11" s="326" t="s">
        <v>437</v>
      </c>
      <c r="J11" s="304" t="s">
        <v>386</v>
      </c>
      <c r="K11" s="98" t="s">
        <v>357</v>
      </c>
      <c r="L11" s="124" t="s">
        <v>437</v>
      </c>
      <c r="M11" s="98" t="s">
        <v>357</v>
      </c>
      <c r="N11" s="124" t="s">
        <v>437</v>
      </c>
      <c r="O11" s="34" t="s">
        <v>386</v>
      </c>
      <c r="P11" s="110" t="s">
        <v>437</v>
      </c>
      <c r="Q11" s="34" t="s">
        <v>389</v>
      </c>
      <c r="R11" s="110" t="s">
        <v>437</v>
      </c>
      <c r="S11" s="110" t="s">
        <v>469</v>
      </c>
      <c r="T11" s="114" t="s">
        <v>437</v>
      </c>
      <c r="U11" s="114"/>
      <c r="V11" s="111" t="s">
        <v>416</v>
      </c>
      <c r="W11" s="114"/>
      <c r="X11" s="98" t="s">
        <v>389</v>
      </c>
      <c r="Y11" s="34" t="s">
        <v>390</v>
      </c>
      <c r="Z11" s="74" t="s">
        <v>386</v>
      </c>
      <c r="AA11" s="74" t="s">
        <v>464</v>
      </c>
      <c r="AB11" s="34" t="s">
        <v>26</v>
      </c>
      <c r="AC11" s="98" t="s">
        <v>395</v>
      </c>
      <c r="AD11" s="39"/>
      <c r="AE11" s="4"/>
      <c r="AF11" s="51"/>
      <c r="AG11" s="51"/>
      <c r="AH11" s="1"/>
      <c r="AI11" s="5"/>
      <c r="AN11"/>
    </row>
    <row r="12" spans="1:44" ht="15.6">
      <c r="A12" s="39"/>
      <c r="B12" s="2">
        <f>+'Ark1'!C743</f>
        <v>2024</v>
      </c>
      <c r="C12" s="2">
        <f>+'Ark1'!I743</f>
        <v>6</v>
      </c>
      <c r="D12" s="50" t="s">
        <v>48</v>
      </c>
      <c r="E12" s="50" t="s">
        <v>372</v>
      </c>
      <c r="F12" s="2">
        <f>+'Ark1'!Q743</f>
        <v>478</v>
      </c>
      <c r="G12" s="2">
        <f t="shared" ref="G12:G17" si="0">+F12-F19</f>
        <v>1</v>
      </c>
      <c r="H12" s="352">
        <f>+'Ark1'!R743</f>
        <v>308189</v>
      </c>
      <c r="I12" s="314">
        <f t="shared" ref="I12:I17" si="1">+H12-H19</f>
        <v>-3852</v>
      </c>
      <c r="J12" s="314">
        <f>+'Ark1'!S743</f>
        <v>306944</v>
      </c>
      <c r="K12" s="50">
        <f>+'Ark1'!AD743</f>
        <v>24.13554920515088</v>
      </c>
      <c r="L12" s="5">
        <f t="shared" ref="L12:L17" si="2">+K12-K19</f>
        <v>-0.24623499440344077</v>
      </c>
      <c r="M12" s="50">
        <f>+'Ark1'!AE743</f>
        <v>24.137992211712621</v>
      </c>
      <c r="N12" s="5">
        <f t="shared" ref="N12:N17" si="3">+M12-M19</f>
        <v>-0.33185396252935462</v>
      </c>
      <c r="O12" s="96">
        <f>+'Ark1'!U743</f>
        <v>60.489405233527933</v>
      </c>
      <c r="P12" s="5">
        <f t="shared" ref="P12:P17" si="4">+O12-O19</f>
        <v>8.8337193391211599E-2</v>
      </c>
      <c r="Q12" s="235">
        <f>+'Ark1'!W743</f>
        <v>82.197310584341693</v>
      </c>
      <c r="R12" s="5">
        <f t="shared" ref="R12:R17" si="5">+Q12-Q19</f>
        <v>-2.2417889440117165</v>
      </c>
      <c r="S12" s="50">
        <f>+'Ark1'!X743</f>
        <v>3.9517958136078839</v>
      </c>
      <c r="T12" s="50">
        <f t="shared" ref="T12:T17" si="6">+S12-S19</f>
        <v>0.64742234986433633</v>
      </c>
      <c r="U12" s="114"/>
      <c r="V12" s="263">
        <f>+'Ark1'!Z743</f>
        <v>0</v>
      </c>
      <c r="W12" s="114"/>
      <c r="X12" s="50">
        <f>+'Ark1'!AA743</f>
        <v>8.5238787630390505</v>
      </c>
      <c r="Y12" s="5">
        <f>+'Ark1'!AB743</f>
        <v>2.6653631728310159</v>
      </c>
      <c r="Z12" s="18">
        <f>+'Ark1'!AC743</f>
        <v>-18.591784977183721</v>
      </c>
      <c r="AA12" s="18">
        <f>+H12/F12</f>
        <v>644.74686192468619</v>
      </c>
      <c r="AB12" s="5">
        <f>+'Ark1'!T743</f>
        <v>4.3716453215397051</v>
      </c>
      <c r="AC12" s="50">
        <f>+'Ark1'!V743</f>
        <v>89.363552017664517</v>
      </c>
      <c r="AD12" s="39"/>
      <c r="AE12" s="4"/>
      <c r="AF12" s="51"/>
      <c r="AG12" s="51"/>
      <c r="AH12" s="1"/>
      <c r="AI12" s="5"/>
      <c r="AN12"/>
    </row>
    <row r="13" spans="1:44" ht="15.6">
      <c r="A13" s="39"/>
      <c r="B13" s="2">
        <f>+'Ark1'!C744</f>
        <v>2024</v>
      </c>
      <c r="C13" s="2">
        <f>+'Ark1'!I744</f>
        <v>24</v>
      </c>
      <c r="D13" s="50" t="s">
        <v>48</v>
      </c>
      <c r="E13" s="50" t="s">
        <v>63</v>
      </c>
      <c r="F13" s="2">
        <f>+'Ark1'!Q744</f>
        <v>460</v>
      </c>
      <c r="G13" s="2">
        <f t="shared" si="0"/>
        <v>-9</v>
      </c>
      <c r="H13" s="352">
        <f>+'Ark1'!R744</f>
        <v>287198</v>
      </c>
      <c r="I13" s="314">
        <f t="shared" si="1"/>
        <v>-1020</v>
      </c>
      <c r="J13" s="314">
        <f>+'Ark1'!S744</f>
        <v>286044</v>
      </c>
      <c r="K13" s="50">
        <f>+'Ark1'!AD744</f>
        <v>22.491657588755345</v>
      </c>
      <c r="L13" s="5">
        <f t="shared" si="2"/>
        <v>-2.8681336024234838E-2</v>
      </c>
      <c r="M13" s="50">
        <f>+'Ark1'!AE744</f>
        <v>22.487502927787329</v>
      </c>
      <c r="N13" s="5">
        <f t="shared" si="3"/>
        <v>-0.12281065488251386</v>
      </c>
      <c r="O13" s="96">
        <f>+'Ark1'!U744</f>
        <v>60.528978059319535</v>
      </c>
      <c r="P13" s="5">
        <f t="shared" si="4"/>
        <v>1.4726518046892068E-2</v>
      </c>
      <c r="Q13" s="235">
        <f>+'Ark1'!W744</f>
        <v>82.172027729999897</v>
      </c>
      <c r="R13" s="5">
        <f t="shared" si="5"/>
        <v>-2.4509281658907156</v>
      </c>
      <c r="S13" s="50">
        <f>+'Ark1'!X744</f>
        <v>1.698131602587762</v>
      </c>
      <c r="T13" s="50">
        <f t="shared" si="6"/>
        <v>7.0505458876248817E-3</v>
      </c>
      <c r="U13" s="114"/>
      <c r="V13" s="263">
        <f>+'Ark1'!Z744</f>
        <v>0</v>
      </c>
      <c r="W13" s="114"/>
      <c r="X13" s="50">
        <f>+'Ark1'!AA744</f>
        <v>8.8875675807599617</v>
      </c>
      <c r="Y13" s="5">
        <f>+'Ark1'!AB744</f>
        <v>2.4125913110771782</v>
      </c>
      <c r="Z13" s="18">
        <f>+'Ark1'!AC744</f>
        <v>-31.482640319111994</v>
      </c>
      <c r="AA13" s="18">
        <f t="shared" ref="AA13:AA19" si="7">+H13/F13</f>
        <v>624.34347826086957</v>
      </c>
      <c r="AB13" s="5">
        <f>+'Ark1'!T744</f>
        <v>4.1920939560860448</v>
      </c>
      <c r="AC13" s="50">
        <f>+'Ark1'!V744</f>
        <v>89.290407980783996</v>
      </c>
      <c r="AD13" s="39"/>
      <c r="AE13" s="4"/>
      <c r="AF13" s="51"/>
      <c r="AG13" s="51"/>
      <c r="AH13" s="1"/>
      <c r="AI13" s="5"/>
      <c r="AK13" s="2"/>
      <c r="AL13" s="2"/>
      <c r="AM13" s="2"/>
      <c r="AN13"/>
    </row>
    <row r="14" spans="1:44" ht="15.6">
      <c r="A14" s="39"/>
      <c r="B14" s="2">
        <f>+'Ark1'!C745</f>
        <v>2024</v>
      </c>
      <c r="C14" s="2">
        <f>+'Ark1'!I745</f>
        <v>49</v>
      </c>
      <c r="D14" s="50" t="s">
        <v>48</v>
      </c>
      <c r="E14" s="50" t="s">
        <v>64</v>
      </c>
      <c r="F14" s="2">
        <f>+'Ark1'!Q745</f>
        <v>369</v>
      </c>
      <c r="G14" s="2">
        <f t="shared" si="0"/>
        <v>-19</v>
      </c>
      <c r="H14" s="352">
        <f>+'Ark1'!R745</f>
        <v>229126</v>
      </c>
      <c r="I14" s="314">
        <f t="shared" si="1"/>
        <v>-7457</v>
      </c>
      <c r="J14" s="314">
        <f>+'Ark1'!S745</f>
        <v>228228</v>
      </c>
      <c r="K14" s="50">
        <f>+'Ark1'!AD745</f>
        <v>17.943800223821743</v>
      </c>
      <c r="L14" s="5">
        <f t="shared" si="2"/>
        <v>-0.54196174746779135</v>
      </c>
      <c r="M14" s="50">
        <f>+'Ark1'!AE745</f>
        <v>17.655324824799578</v>
      </c>
      <c r="N14" s="5">
        <f t="shared" si="3"/>
        <v>-0.53877473435122525</v>
      </c>
      <c r="O14" s="96">
        <f>+'Ark1'!U745</f>
        <v>60.520361217729643</v>
      </c>
      <c r="P14" s="5">
        <f t="shared" si="4"/>
        <v>1.7558962348921625E-2</v>
      </c>
      <c r="Q14" s="235">
        <f>+'Ark1'!W745</f>
        <v>80.85788947894163</v>
      </c>
      <c r="R14" s="5">
        <f t="shared" si="5"/>
        <v>-1.9916054362697651</v>
      </c>
      <c r="S14" s="50">
        <f>+'Ark1'!X745</f>
        <v>3.4731981529813289</v>
      </c>
      <c r="T14" s="50">
        <f t="shared" si="6"/>
        <v>0.48735386154872407</v>
      </c>
      <c r="U14" s="114"/>
      <c r="V14" s="263">
        <f>+'Ark1'!Z745</f>
        <v>0</v>
      </c>
      <c r="W14" s="114"/>
      <c r="X14" s="50">
        <f>+'Ark1'!AA745</f>
        <v>9.6473524009011218</v>
      </c>
      <c r="Y14" s="5">
        <f>+'Ark1'!AB745</f>
        <v>2.4632446994417556</v>
      </c>
      <c r="Z14" s="18">
        <f>+'Ark1'!AC745</f>
        <v>-37.681810250803878</v>
      </c>
      <c r="AA14" s="18">
        <f t="shared" si="7"/>
        <v>620.93766937669375</v>
      </c>
      <c r="AB14" s="5">
        <f>+'Ark1'!T745</f>
        <v>4.2573300280195188</v>
      </c>
      <c r="AC14" s="50">
        <f>+'Ark1'!V745</f>
        <v>87.851235504914555</v>
      </c>
      <c r="AD14" s="39"/>
      <c r="AE14" s="4"/>
      <c r="AF14" s="51"/>
      <c r="AG14" s="51"/>
      <c r="AH14" s="1"/>
      <c r="AI14" s="5"/>
      <c r="AK14" s="2"/>
      <c r="AL14" s="2"/>
      <c r="AM14" s="4"/>
      <c r="AN14" s="4"/>
      <c r="AO14" s="4"/>
    </row>
    <row r="15" spans="1:44" ht="15.6">
      <c r="A15" s="39"/>
      <c r="B15" s="2">
        <f>+'Ark1'!C746</f>
        <v>2024</v>
      </c>
      <c r="C15" s="2">
        <f>+'Ark1'!I746</f>
        <v>80</v>
      </c>
      <c r="D15" s="50" t="s">
        <v>7</v>
      </c>
      <c r="E15" s="50" t="s">
        <v>6</v>
      </c>
      <c r="F15" s="2">
        <f>+'Ark1'!Q746</f>
        <v>408</v>
      </c>
      <c r="G15" s="2">
        <f t="shared" si="0"/>
        <v>8</v>
      </c>
      <c r="H15" s="352">
        <f>+'Ark1'!R746</f>
        <v>252243</v>
      </c>
      <c r="I15" s="314">
        <f t="shared" si="1"/>
        <v>-2161</v>
      </c>
      <c r="J15" s="314">
        <f>+'Ark1'!S746</f>
        <v>249519</v>
      </c>
      <c r="K15" s="50">
        <f>+'Ark1'!AD746</f>
        <v>19.754187651586765</v>
      </c>
      <c r="L15" s="5">
        <f t="shared" si="2"/>
        <v>-0.12404446375517253</v>
      </c>
      <c r="M15" s="50">
        <f>+'Ark1'!AE746</f>
        <v>19.790756778091556</v>
      </c>
      <c r="N15" s="5">
        <f t="shared" si="3"/>
        <v>-7.4944824760162732E-2</v>
      </c>
      <c r="O15" s="96">
        <f>+'Ark1'!U746</f>
        <v>60.490639991343357</v>
      </c>
      <c r="P15" s="5">
        <f t="shared" si="4"/>
        <v>-0.29780206197227699</v>
      </c>
      <c r="Q15" s="235">
        <f>+'Ark1'!W746</f>
        <v>82.903791695221798</v>
      </c>
      <c r="R15" s="5">
        <f t="shared" si="5"/>
        <v>-1.8180019162792291</v>
      </c>
      <c r="S15" s="50">
        <f>+'Ark1'!X746</f>
        <v>0.75720634467557091</v>
      </c>
      <c r="T15" s="50">
        <f t="shared" si="6"/>
        <v>6.2641793803729362E-2</v>
      </c>
      <c r="U15" s="114"/>
      <c r="V15" s="263">
        <f>+'Ark1'!Z746</f>
        <v>0</v>
      </c>
      <c r="W15" s="114"/>
      <c r="X15" s="50">
        <f>+'Ark1'!AA746</f>
        <v>8.72868506325932</v>
      </c>
      <c r="Y15" s="5">
        <f>+'Ark1'!AB746</f>
        <v>2.6497116652103316</v>
      </c>
      <c r="Z15" s="18">
        <f>+'Ark1'!AC746</f>
        <v>-30.047047641351512</v>
      </c>
      <c r="AA15" s="18">
        <f t="shared" si="7"/>
        <v>618.24264705882354</v>
      </c>
      <c r="AB15" s="5">
        <f>+'Ark1'!T746</f>
        <v>4.3822781999896927</v>
      </c>
      <c r="AC15" s="50">
        <f>+'Ark1'!V746</f>
        <v>90.232019406421955</v>
      </c>
      <c r="AD15" s="39"/>
      <c r="AE15" s="4"/>
      <c r="AF15" s="51"/>
      <c r="AG15" s="51"/>
      <c r="AH15" s="1"/>
      <c r="AI15" s="5"/>
      <c r="AK15" s="1"/>
      <c r="AL15" s="1"/>
      <c r="AM15" s="10"/>
      <c r="AO15" s="10"/>
    </row>
    <row r="16" spans="1:44" ht="15.6">
      <c r="A16" s="39"/>
      <c r="B16" s="2">
        <f>+'Ark1'!C747</f>
        <v>2024</v>
      </c>
      <c r="C16" s="2">
        <f>+'Ark1'!I747</f>
        <v>81</v>
      </c>
      <c r="D16" s="50" t="s">
        <v>7</v>
      </c>
      <c r="E16" s="50" t="s">
        <v>52</v>
      </c>
      <c r="F16" s="2">
        <f>+'Ark1'!Q747</f>
        <v>85</v>
      </c>
      <c r="G16" s="2">
        <f t="shared" si="0"/>
        <v>5</v>
      </c>
      <c r="H16" s="352">
        <f>+'Ark1'!R747</f>
        <v>71653</v>
      </c>
      <c r="I16" s="314">
        <f t="shared" si="1"/>
        <v>7147</v>
      </c>
      <c r="J16" s="314">
        <f>+'Ark1'!S747</f>
        <v>71466</v>
      </c>
      <c r="K16" s="50">
        <f>+'Ark1'!AD747</f>
        <v>5.6114413791429154</v>
      </c>
      <c r="L16" s="5">
        <f t="shared" si="2"/>
        <v>0.57116983926049425</v>
      </c>
      <c r="M16" s="50">
        <f>+'Ark1'!AE747</f>
        <v>5.5823110254554553</v>
      </c>
      <c r="N16" s="5">
        <f t="shared" si="3"/>
        <v>0.61629587972748556</v>
      </c>
      <c r="O16" s="96">
        <f>+'Ark1'!U747</f>
        <v>60.934010578456878</v>
      </c>
      <c r="P16" s="5">
        <f t="shared" si="4"/>
        <v>-1.0616452274724963E-2</v>
      </c>
      <c r="Q16" s="235">
        <f>+'Ark1'!W747</f>
        <v>81.645108163321765</v>
      </c>
      <c r="R16" s="5">
        <f t="shared" si="5"/>
        <v>-1.3764070778738358</v>
      </c>
      <c r="S16" s="50">
        <f>+'Ark1'!X747</f>
        <v>3.9077219376718354E-2</v>
      </c>
      <c r="T16" s="50">
        <f t="shared" si="6"/>
        <v>-6.3238844245270293E-2</v>
      </c>
      <c r="U16" s="114"/>
      <c r="V16" s="263">
        <f>+'Ark1'!Z747</f>
        <v>0</v>
      </c>
      <c r="W16" s="114"/>
      <c r="X16" s="50">
        <f>+'Ark1'!AA747</f>
        <v>9.1145672816165639</v>
      </c>
      <c r="Y16" s="5">
        <f>+'Ark1'!AB747</f>
        <v>2.4048593804512546</v>
      </c>
      <c r="Z16" s="18">
        <f>+'Ark1'!AC747</f>
        <v>-35.627911229565925</v>
      </c>
      <c r="AA16" s="18">
        <f t="shared" si="7"/>
        <v>842.97647058823532</v>
      </c>
      <c r="AB16" s="5">
        <f>+'Ark1'!T747</f>
        <v>3.5137398294558495</v>
      </c>
      <c r="AC16" s="50">
        <f>+'Ark1'!V747</f>
        <v>88.653356258872449</v>
      </c>
      <c r="AD16" s="39"/>
      <c r="AE16" s="4"/>
      <c r="AF16" s="51"/>
      <c r="AG16" s="51"/>
      <c r="AH16" s="1"/>
      <c r="AI16" s="5"/>
      <c r="AK16" s="1"/>
      <c r="AL16" s="1"/>
      <c r="AM16" s="10"/>
      <c r="AO16" s="10"/>
    </row>
    <row r="17" spans="1:41" ht="15.6">
      <c r="A17" s="39"/>
      <c r="B17" s="2">
        <f>+'Ark1'!C748</f>
        <v>2024</v>
      </c>
      <c r="C17" s="2">
        <f>+'Ark1'!I748</f>
        <v>83</v>
      </c>
      <c r="D17" s="50" t="s">
        <v>7</v>
      </c>
      <c r="E17" s="50" t="s">
        <v>420</v>
      </c>
      <c r="F17" s="2">
        <f>+'Ark1'!Q748</f>
        <v>266</v>
      </c>
      <c r="G17" s="2">
        <f t="shared" si="0"/>
        <v>17</v>
      </c>
      <c r="H17" s="352">
        <f>+'Ark1'!R748</f>
        <v>128500</v>
      </c>
      <c r="I17" s="314">
        <f t="shared" si="1"/>
        <v>4440</v>
      </c>
      <c r="J17" s="314">
        <f>+'Ark1'!S748</f>
        <v>128073</v>
      </c>
      <c r="K17" s="50">
        <f>+'Ark1'!AD748</f>
        <v>10.063363951542359</v>
      </c>
      <c r="L17" s="5">
        <f t="shared" si="2"/>
        <v>0.36975270239013724</v>
      </c>
      <c r="M17" s="50">
        <f>+'Ark1'!AE748</f>
        <v>10.346112232153471</v>
      </c>
      <c r="N17" s="5">
        <f t="shared" si="3"/>
        <v>0.45208829679578244</v>
      </c>
      <c r="O17" s="96">
        <f>+'Ark1'!U748</f>
        <v>60.429192726023437</v>
      </c>
      <c r="P17" s="5">
        <f t="shared" si="4"/>
        <v>-1.1675573758282098E-2</v>
      </c>
      <c r="Q17" s="235">
        <f>+'Ark1'!W748</f>
        <v>84.437470817424511</v>
      </c>
      <c r="R17" s="5">
        <f t="shared" si="5"/>
        <v>-1.4169723065145945</v>
      </c>
      <c r="S17" s="50">
        <f>+'Ark1'!X748</f>
        <v>0.44202334630350193</v>
      </c>
      <c r="T17" s="50">
        <f t="shared" si="6"/>
        <v>0.13330175997430632</v>
      </c>
      <c r="U17" s="114"/>
      <c r="V17" s="263">
        <f>+'Ark1'!Z748</f>
        <v>0</v>
      </c>
      <c r="W17" s="114"/>
      <c r="X17" s="50">
        <f>+'Ark1'!AA748</f>
        <v>7.6221266973650641</v>
      </c>
      <c r="Y17" s="5">
        <f>+'Ark1'!AB748</f>
        <v>2.5577952925697818</v>
      </c>
      <c r="Z17" s="18">
        <f>+'Ark1'!AC748</f>
        <v>-30.805901888707314</v>
      </c>
      <c r="AA17" s="18">
        <f t="shared" si="7"/>
        <v>483.08270676691728</v>
      </c>
      <c r="AB17" s="5">
        <f>+'Ark1'!T748</f>
        <v>4.5009649805447474</v>
      </c>
      <c r="AC17" s="50">
        <f>+'Ark1'!V748</f>
        <v>91.635785756292989</v>
      </c>
      <c r="AD17" s="39"/>
      <c r="AE17" s="4"/>
      <c r="AF17" s="51"/>
      <c r="AG17" s="51"/>
      <c r="AH17" s="1"/>
      <c r="AI17" s="5"/>
      <c r="AK17" s="1"/>
      <c r="AL17" s="1"/>
      <c r="AM17" s="10"/>
      <c r="AO17" s="10"/>
    </row>
    <row r="18" spans="1:41" ht="15.6">
      <c r="A18" s="39"/>
      <c r="B18" s="39"/>
      <c r="C18" s="39"/>
      <c r="D18" s="39"/>
      <c r="E18" s="39"/>
      <c r="F18" s="39"/>
      <c r="G18" s="39"/>
      <c r="H18" s="303"/>
      <c r="I18" s="303"/>
      <c r="J18" s="303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114"/>
      <c r="V18" s="64"/>
      <c r="W18" s="114"/>
      <c r="X18" s="39"/>
      <c r="Y18" s="39"/>
      <c r="Z18" s="39"/>
      <c r="AA18" s="39"/>
      <c r="AB18" s="39"/>
      <c r="AC18" s="39"/>
      <c r="AD18" s="39"/>
      <c r="AE18" s="4"/>
      <c r="AF18" s="51"/>
      <c r="AG18" s="51"/>
      <c r="AH18" s="1"/>
      <c r="AI18" s="5"/>
      <c r="AK18" s="1"/>
      <c r="AL18" s="1"/>
      <c r="AM18" s="10"/>
      <c r="AO18" s="10"/>
    </row>
    <row r="19" spans="1:41" ht="15.6">
      <c r="A19" s="39"/>
      <c r="B19" s="46">
        <f>+'Ark1'!C749</f>
        <v>2023</v>
      </c>
      <c r="C19" s="46">
        <f>+'Ark1'!I749</f>
        <v>6</v>
      </c>
      <c r="D19" s="91" t="s">
        <v>48</v>
      </c>
      <c r="E19" s="91" t="s">
        <v>372</v>
      </c>
      <c r="F19" s="46">
        <f>+'Ark1'!Q749</f>
        <v>477</v>
      </c>
      <c r="G19" s="46">
        <f t="shared" ref="G19:G24" si="8">+F19-F26</f>
        <v>-75</v>
      </c>
      <c r="H19" s="331">
        <f>+'Ark1'!R749</f>
        <v>312041</v>
      </c>
      <c r="I19" s="331"/>
      <c r="J19" s="331">
        <f>+'Ark1'!S749</f>
        <v>311037</v>
      </c>
      <c r="K19" s="99">
        <f>+'Ark1'!AD749</f>
        <v>24.381784199554321</v>
      </c>
      <c r="L19" s="48"/>
      <c r="M19" s="99">
        <f>+'Ark1'!AE749</f>
        <v>24.469846174241976</v>
      </c>
      <c r="N19" s="48"/>
      <c r="O19" s="48">
        <f>+'Ark1'!U749</f>
        <v>60.401068040136721</v>
      </c>
      <c r="P19" s="46"/>
      <c r="Q19" s="48">
        <f>+'Ark1'!W749</f>
        <v>84.43909952835341</v>
      </c>
      <c r="R19" s="46"/>
      <c r="S19" s="99">
        <f>+'Ark1'!X749</f>
        <v>3.3043734637435476</v>
      </c>
      <c r="T19" s="99"/>
      <c r="U19" s="114"/>
      <c r="V19" s="65">
        <f>+'Ark1'!Z749</f>
        <v>0</v>
      </c>
      <c r="W19" s="114"/>
      <c r="X19" s="99">
        <f>+'Ark1'!AA749</f>
        <v>9.4332791427709282</v>
      </c>
      <c r="Y19" s="48">
        <f>+'Ark1'!AB749</f>
        <v>2.7441737973054754</v>
      </c>
      <c r="Z19" s="65">
        <f>+'Ark1'!AC749</f>
        <v>-20.711769908579065</v>
      </c>
      <c r="AA19" s="65">
        <f t="shared" si="7"/>
        <v>654.17400419287208</v>
      </c>
      <c r="AB19" s="48">
        <f>+'Ark1'!T749</f>
        <v>4.5556769783457955</v>
      </c>
      <c r="AC19" s="99">
        <f>+'Ark1'!V749</f>
        <v>91.701947329579141</v>
      </c>
      <c r="AD19" s="39"/>
      <c r="AE19" s="4"/>
      <c r="AF19" s="51"/>
      <c r="AG19" s="51"/>
      <c r="AH19" s="1"/>
      <c r="AI19" s="5"/>
      <c r="AK19" s="1"/>
      <c r="AL19" s="1"/>
      <c r="AM19" s="10"/>
      <c r="AO19" s="10"/>
    </row>
    <row r="20" spans="1:41" ht="15.6">
      <c r="A20" s="39"/>
      <c r="B20" s="46">
        <f>+'Ark1'!C750</f>
        <v>2023</v>
      </c>
      <c r="C20" s="46">
        <f>+'Ark1'!I750</f>
        <v>24</v>
      </c>
      <c r="D20" s="91" t="s">
        <v>48</v>
      </c>
      <c r="E20" s="91" t="s">
        <v>63</v>
      </c>
      <c r="F20" s="46">
        <f>+'Ark1'!Q750</f>
        <v>469</v>
      </c>
      <c r="G20" s="46">
        <f t="shared" si="8"/>
        <v>-69</v>
      </c>
      <c r="H20" s="331">
        <f>+'Ark1'!R750</f>
        <v>288218</v>
      </c>
      <c r="I20" s="331"/>
      <c r="J20" s="331">
        <f>+'Ark1'!S750</f>
        <v>286776</v>
      </c>
      <c r="K20" s="99">
        <f>+'Ark1'!AD750</f>
        <v>22.52033892477958</v>
      </c>
      <c r="L20" s="48"/>
      <c r="M20" s="99">
        <f>+'Ark1'!AE750</f>
        <v>22.610313582669843</v>
      </c>
      <c r="N20" s="48"/>
      <c r="O20" s="48">
        <f>+'Ark1'!U750</f>
        <v>60.514251541272642</v>
      </c>
      <c r="P20" s="46"/>
      <c r="Q20" s="48">
        <f>+'Ark1'!W750</f>
        <v>84.622955895890613</v>
      </c>
      <c r="R20" s="46"/>
      <c r="S20" s="99">
        <f>+'Ark1'!X750</f>
        <v>1.6910810567001371</v>
      </c>
      <c r="T20" s="99"/>
      <c r="U20" s="114"/>
      <c r="V20" s="65">
        <f>+'Ark1'!Z750</f>
        <v>0</v>
      </c>
      <c r="W20" s="114"/>
      <c r="X20" s="99">
        <f>+'Ark1'!AA750</f>
        <v>9.4857286612822094</v>
      </c>
      <c r="Y20" s="48">
        <f>+'Ark1'!AB750</f>
        <v>2.4313959596271282</v>
      </c>
      <c r="Z20" s="65">
        <f>+'Ark1'!AC750</f>
        <v>-32.818226918067637</v>
      </c>
      <c r="AA20" s="65">
        <f t="shared" ref="AA20:AA26" si="9">+H20/F20</f>
        <v>614.53731343283584</v>
      </c>
      <c r="AB20" s="48">
        <f>+'Ark1'!T750</f>
        <v>4.1998834215767227</v>
      </c>
      <c r="AC20" s="99">
        <f>+'Ark1'!V750</f>
        <v>91.987044161234166</v>
      </c>
      <c r="AD20" s="39"/>
      <c r="AE20" s="4"/>
      <c r="AF20" s="51"/>
      <c r="AG20" s="51"/>
      <c r="AH20" s="1"/>
      <c r="AI20" s="5"/>
      <c r="AK20" s="1"/>
      <c r="AL20" s="1"/>
      <c r="AM20" s="10"/>
      <c r="AO20" s="10"/>
    </row>
    <row r="21" spans="1:41" ht="15.6">
      <c r="A21" s="39"/>
      <c r="B21" s="46">
        <f>+'Ark1'!C751</f>
        <v>2023</v>
      </c>
      <c r="C21" s="46">
        <f>+'Ark1'!I751</f>
        <v>49</v>
      </c>
      <c r="D21" s="91" t="s">
        <v>48</v>
      </c>
      <c r="E21" s="91" t="s">
        <v>64</v>
      </c>
      <c r="F21" s="46">
        <f>+'Ark1'!Q751</f>
        <v>388</v>
      </c>
      <c r="G21" s="46">
        <f t="shared" si="8"/>
        <v>-9</v>
      </c>
      <c r="H21" s="331">
        <f>+'Ark1'!R751</f>
        <v>236583</v>
      </c>
      <c r="I21" s="331"/>
      <c r="J21" s="331">
        <f>+'Ark1'!S751</f>
        <v>235703</v>
      </c>
      <c r="K21" s="99">
        <f>+'Ark1'!AD751</f>
        <v>18.485761971289534</v>
      </c>
      <c r="L21" s="48"/>
      <c r="M21" s="99">
        <f>+'Ark1'!AE751</f>
        <v>18.194099559150803</v>
      </c>
      <c r="N21" s="48"/>
      <c r="O21" s="48">
        <f>+'Ark1'!U751</f>
        <v>60.502802255380722</v>
      </c>
      <c r="P21" s="46"/>
      <c r="Q21" s="48">
        <f>+'Ark1'!W751</f>
        <v>82.849494915211395</v>
      </c>
      <c r="R21" s="46"/>
      <c r="S21" s="99">
        <f>+'Ark1'!X751</f>
        <v>2.9858442914326049</v>
      </c>
      <c r="T21" s="99"/>
      <c r="U21" s="114"/>
      <c r="V21" s="65">
        <f>+'Ark1'!Z751</f>
        <v>0</v>
      </c>
      <c r="W21" s="114"/>
      <c r="X21" s="99">
        <f>+'Ark1'!AA751</f>
        <v>10.165583755243274</v>
      </c>
      <c r="Y21" s="48">
        <f>+'Ark1'!AB751</f>
        <v>2.5058210226243358</v>
      </c>
      <c r="Z21" s="65">
        <f>+'Ark1'!AC751</f>
        <v>-38.830352236463042</v>
      </c>
      <c r="AA21" s="65">
        <f t="shared" si="9"/>
        <v>609.75</v>
      </c>
      <c r="AB21" s="48">
        <f>+'Ark1'!T751</f>
        <v>4.3146718065118801</v>
      </c>
      <c r="AC21" s="99">
        <f>+'Ark1'!V751</f>
        <v>89.987058331747988</v>
      </c>
      <c r="AD21" s="39"/>
      <c r="AE21" s="4"/>
      <c r="AF21" s="51"/>
      <c r="AG21" s="51"/>
      <c r="AH21" s="1"/>
      <c r="AI21" s="5"/>
      <c r="AK21" s="1"/>
      <c r="AL21" s="1"/>
      <c r="AM21" s="10"/>
      <c r="AO21" s="10"/>
    </row>
    <row r="22" spans="1:41" ht="15.6">
      <c r="A22" s="39"/>
      <c r="B22" s="46">
        <f>+'Ark1'!C752</f>
        <v>2023</v>
      </c>
      <c r="C22" s="46">
        <f>+'Ark1'!I752</f>
        <v>80</v>
      </c>
      <c r="D22" s="91" t="s">
        <v>7</v>
      </c>
      <c r="E22" s="91" t="s">
        <v>6</v>
      </c>
      <c r="F22" s="46">
        <f>+'Ark1'!Q752</f>
        <v>400</v>
      </c>
      <c r="G22" s="46">
        <f t="shared" si="8"/>
        <v>-18</v>
      </c>
      <c r="H22" s="331">
        <f>+'Ark1'!R752</f>
        <v>254404</v>
      </c>
      <c r="I22" s="331"/>
      <c r="J22" s="331">
        <f>+'Ark1'!S752</f>
        <v>251671</v>
      </c>
      <c r="K22" s="99">
        <f>+'Ark1'!AD752</f>
        <v>19.878232115341937</v>
      </c>
      <c r="L22" s="48"/>
      <c r="M22" s="99">
        <f>+'Ark1'!AE752</f>
        <v>19.865701602851718</v>
      </c>
      <c r="N22" s="48"/>
      <c r="O22" s="48">
        <f>+'Ark1'!U752</f>
        <v>60.788442053315634</v>
      </c>
      <c r="P22" s="46"/>
      <c r="Q22" s="48">
        <f>+'Ark1'!W752</f>
        <v>84.721793611501027</v>
      </c>
      <c r="R22" s="46"/>
      <c r="S22" s="99">
        <f>+'Ark1'!X752</f>
        <v>0.69456455087184155</v>
      </c>
      <c r="T22" s="99"/>
      <c r="U22" s="114"/>
      <c r="V22" s="65">
        <f>+'Ark1'!Z752</f>
        <v>0</v>
      </c>
      <c r="W22" s="114"/>
      <c r="X22" s="99">
        <f>+'Ark1'!AA752</f>
        <v>9.0955155204353044</v>
      </c>
      <c r="Y22" s="48">
        <f>+'Ark1'!AB752</f>
        <v>2.6356382679666166</v>
      </c>
      <c r="Z22" s="65">
        <f>+'Ark1'!AC752</f>
        <v>-31.893803466540152</v>
      </c>
      <c r="AA22" s="65">
        <f t="shared" si="9"/>
        <v>636.01</v>
      </c>
      <c r="AB22" s="48">
        <f>+'Ark1'!T752</f>
        <v>3.834330435056053</v>
      </c>
      <c r="AC22" s="99">
        <f>+'Ark1'!V752</f>
        <v>92.169934941417026</v>
      </c>
      <c r="AD22" s="39"/>
      <c r="AE22" s="4"/>
      <c r="AF22" s="51"/>
      <c r="AG22" s="51"/>
      <c r="AH22" s="1"/>
      <c r="AI22" s="5"/>
      <c r="AK22" s="1"/>
      <c r="AL22" s="1"/>
      <c r="AM22" s="10"/>
      <c r="AO22" s="10"/>
    </row>
    <row r="23" spans="1:41" ht="15.6">
      <c r="A23" s="39"/>
      <c r="B23" s="46">
        <f>+'Ark1'!C753</f>
        <v>2023</v>
      </c>
      <c r="C23" s="46">
        <f>+'Ark1'!I753</f>
        <v>81</v>
      </c>
      <c r="D23" s="91" t="s">
        <v>7</v>
      </c>
      <c r="E23" s="91" t="s">
        <v>52</v>
      </c>
      <c r="F23" s="46">
        <f>+'Ark1'!Q753</f>
        <v>80</v>
      </c>
      <c r="G23" s="46">
        <f t="shared" si="8"/>
        <v>-3</v>
      </c>
      <c r="H23" s="331">
        <f>+'Ark1'!R753</f>
        <v>64506</v>
      </c>
      <c r="I23" s="331"/>
      <c r="J23" s="331">
        <f>+'Ark1'!S753</f>
        <v>64201</v>
      </c>
      <c r="K23" s="99">
        <f>+'Ark1'!AD753</f>
        <v>5.0402715398824212</v>
      </c>
      <c r="L23" s="48"/>
      <c r="M23" s="99">
        <f>+'Ark1'!AE753</f>
        <v>4.9660151457279698</v>
      </c>
      <c r="N23" s="48"/>
      <c r="O23" s="48">
        <f>+'Ark1'!U753</f>
        <v>60.944627030731603</v>
      </c>
      <c r="P23" s="46"/>
      <c r="Q23" s="48">
        <f>+'Ark1'!W753</f>
        <v>83.021515241195601</v>
      </c>
      <c r="R23" s="46"/>
      <c r="S23" s="99">
        <f>+'Ark1'!X753</f>
        <v>0.10231606362198864</v>
      </c>
      <c r="T23" s="99"/>
      <c r="U23" s="114"/>
      <c r="V23" s="65">
        <f>+'Ark1'!Z753</f>
        <v>0</v>
      </c>
      <c r="W23" s="114"/>
      <c r="X23" s="99">
        <f>+'Ark1'!AA753</f>
        <v>9.902280391128258</v>
      </c>
      <c r="Y23" s="48">
        <f>+'Ark1'!AB753</f>
        <v>2.5160723808053875</v>
      </c>
      <c r="Z23" s="65">
        <f>+'Ark1'!AC753</f>
        <v>-39.772317903124026</v>
      </c>
      <c r="AA23" s="65">
        <f t="shared" si="9"/>
        <v>806.32500000000005</v>
      </c>
      <c r="AB23" s="48">
        <f>+'Ark1'!T753</f>
        <v>3.5913093355656822</v>
      </c>
      <c r="AC23" s="99">
        <f>+'Ark1'!V753</f>
        <v>90.206505931744886</v>
      </c>
      <c r="AD23" s="39"/>
      <c r="AE23" s="4"/>
      <c r="AF23" s="51"/>
      <c r="AG23" s="51"/>
      <c r="AH23" s="1"/>
      <c r="AI23" s="5"/>
      <c r="AK23" s="1"/>
      <c r="AL23" s="1"/>
      <c r="AM23" s="10"/>
      <c r="AO23" s="10"/>
    </row>
    <row r="24" spans="1:41" ht="15.6">
      <c r="A24" s="39"/>
      <c r="B24" s="46">
        <f>+'Ark1'!C754</f>
        <v>2023</v>
      </c>
      <c r="C24" s="46">
        <f>+'Ark1'!I754</f>
        <v>83</v>
      </c>
      <c r="D24" s="91" t="s">
        <v>7</v>
      </c>
      <c r="E24" s="91" t="s">
        <v>420</v>
      </c>
      <c r="F24" s="46">
        <f>+'Ark1'!Q754</f>
        <v>249</v>
      </c>
      <c r="G24" s="46">
        <f t="shared" si="8"/>
        <v>-8</v>
      </c>
      <c r="H24" s="331">
        <f>+'Ark1'!R754</f>
        <v>124060</v>
      </c>
      <c r="I24" s="331"/>
      <c r="J24" s="331">
        <f>+'Ark1'!S754</f>
        <v>123690</v>
      </c>
      <c r="K24" s="99">
        <f>+'Ark1'!AD754</f>
        <v>9.6936112491522213</v>
      </c>
      <c r="L24" s="48"/>
      <c r="M24" s="99">
        <f>+'Ark1'!AE754</f>
        <v>9.8940239353576889</v>
      </c>
      <c r="N24" s="48"/>
      <c r="O24" s="48">
        <f>+'Ark1'!U754</f>
        <v>60.440868299781719</v>
      </c>
      <c r="P24" s="46"/>
      <c r="Q24" s="48">
        <f>+'Ark1'!W754</f>
        <v>85.854443123939106</v>
      </c>
      <c r="R24" s="46"/>
      <c r="S24" s="99">
        <f>+'Ark1'!X754</f>
        <v>0.30872158632919561</v>
      </c>
      <c r="T24" s="99"/>
      <c r="U24" s="114"/>
      <c r="V24" s="65">
        <f>+'Ark1'!Z754</f>
        <v>0</v>
      </c>
      <c r="W24" s="114"/>
      <c r="X24" s="99">
        <f>+'Ark1'!AA754</f>
        <v>8.2487210111981852</v>
      </c>
      <c r="Y24" s="48">
        <f>+'Ark1'!AB754</f>
        <v>2.5542034249017886</v>
      </c>
      <c r="Z24" s="65">
        <f>+'Ark1'!AC754</f>
        <v>-33.213168137355751</v>
      </c>
      <c r="AA24" s="65">
        <f t="shared" si="9"/>
        <v>498.23293172690762</v>
      </c>
      <c r="AB24" s="48">
        <f>+'Ark1'!T754</f>
        <v>4.476712880864099</v>
      </c>
      <c r="AC24" s="99">
        <f>+'Ark1'!V754</f>
        <v>93.195883936240946</v>
      </c>
      <c r="AD24" s="39"/>
      <c r="AE24" s="4"/>
      <c r="AF24" s="51"/>
      <c r="AG24" s="51"/>
      <c r="AH24" s="1"/>
      <c r="AI24" s="5"/>
      <c r="AK24" s="1"/>
      <c r="AL24" s="1"/>
      <c r="AM24" s="10"/>
      <c r="AO24" s="10"/>
    </row>
    <row r="25" spans="1:41" ht="15.6">
      <c r="A25" s="39"/>
      <c r="B25" s="39"/>
      <c r="C25" s="39"/>
      <c r="D25" s="39"/>
      <c r="E25" s="39"/>
      <c r="F25" s="39"/>
      <c r="G25" s="39"/>
      <c r="H25" s="303"/>
      <c r="I25" s="303"/>
      <c r="J25" s="303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4"/>
      <c r="AF25" s="51"/>
      <c r="AG25" s="51"/>
      <c r="AH25" s="1"/>
      <c r="AI25" s="5"/>
      <c r="AK25" s="1"/>
      <c r="AL25" s="1"/>
      <c r="AM25" s="10"/>
      <c r="AO25" s="10"/>
    </row>
    <row r="26" spans="1:41" ht="15.6">
      <c r="A26" s="39"/>
      <c r="B26">
        <f>+'Ark1'!C755</f>
        <v>2022</v>
      </c>
      <c r="C26">
        <f>+'Ark1'!I755</f>
        <v>6</v>
      </c>
      <c r="D26" s="51" t="s">
        <v>48</v>
      </c>
      <c r="E26" s="51" t="s">
        <v>372</v>
      </c>
      <c r="F26">
        <f>+'Ark1'!Q755</f>
        <v>552</v>
      </c>
      <c r="G26">
        <f t="shared" ref="G26:G31" si="10">+F26-F33</f>
        <v>-5</v>
      </c>
      <c r="H26" s="297">
        <f>+'Ark1'!R755</f>
        <v>303427</v>
      </c>
      <c r="J26" s="297">
        <f>+'Ark1'!S755</f>
        <v>302390</v>
      </c>
      <c r="K26" s="100">
        <f>+'Ark1'!AD755</f>
        <v>23.682162767990874</v>
      </c>
      <c r="L26" s="1"/>
      <c r="M26" s="100">
        <f>+'Ark1'!AE755</f>
        <v>24.093128820240381</v>
      </c>
      <c r="N26" s="1"/>
      <c r="O26" s="1">
        <f>+'Ark1'!U755</f>
        <v>60.221667383180645</v>
      </c>
      <c r="Q26" s="1">
        <f>+'Ark1'!W755</f>
        <v>86.688113231257134</v>
      </c>
      <c r="R26"/>
      <c r="S26">
        <f>+'Ark1'!X755</f>
        <v>2.9760041130156512</v>
      </c>
      <c r="U26" s="114"/>
      <c r="W26" s="114"/>
      <c r="X26" s="100">
        <f>+'Ark1'!AA755</f>
        <v>9.6223669064789892</v>
      </c>
      <c r="Y26" s="1">
        <f>+'Ark1'!AB755</f>
        <v>2.6137962940619706</v>
      </c>
      <c r="Z26" s="10">
        <f>+'Ark1'!AC755</f>
        <v>-30.724139006797657</v>
      </c>
      <c r="AA26" s="10">
        <f t="shared" si="9"/>
        <v>549.6865942028985</v>
      </c>
      <c r="AB26" s="1">
        <f>+'Ark1'!T755</f>
        <v>4.8551051818064961</v>
      </c>
      <c r="AC26" s="100">
        <f>+'Ark1'!V755</f>
        <v>94.129117768426752</v>
      </c>
      <c r="AD26" s="39"/>
      <c r="AE26" s="4"/>
      <c r="AF26" s="51"/>
      <c r="AG26" s="51"/>
      <c r="AH26" s="1"/>
      <c r="AI26" s="5"/>
      <c r="AK26" s="12"/>
      <c r="AL26" s="12"/>
      <c r="AM26" s="10"/>
      <c r="AO26" s="10"/>
    </row>
    <row r="27" spans="1:41" ht="16.5" customHeight="1">
      <c r="A27" s="39"/>
      <c r="B27">
        <f>+'Ark1'!C756</f>
        <v>2022</v>
      </c>
      <c r="C27">
        <f>+'Ark1'!I756</f>
        <v>24</v>
      </c>
      <c r="D27" s="51" t="s">
        <v>48</v>
      </c>
      <c r="E27" s="51" t="s">
        <v>63</v>
      </c>
      <c r="F27">
        <f>+'Ark1'!Q756</f>
        <v>538</v>
      </c>
      <c r="G27">
        <f t="shared" si="10"/>
        <v>11</v>
      </c>
      <c r="H27" s="297">
        <f>+'Ark1'!R756</f>
        <v>291164</v>
      </c>
      <c r="J27" s="297">
        <f>+'Ark1'!S756</f>
        <v>289665</v>
      </c>
      <c r="K27" s="100">
        <f>+'Ark1'!AD756</f>
        <v>22.725048331820489</v>
      </c>
      <c r="L27" s="1"/>
      <c r="M27" s="100">
        <f>+'Ark1'!AE756</f>
        <v>22.638976622508551</v>
      </c>
      <c r="N27" s="1"/>
      <c r="O27" s="1">
        <f>+'Ark1'!U756</f>
        <v>60.664108539174549</v>
      </c>
      <c r="Q27" s="1">
        <f>+'Ark1'!W756</f>
        <v>85.034378333593153</v>
      </c>
      <c r="R27"/>
      <c r="S27">
        <f>+'Ark1'!X756</f>
        <v>1.8408869228338671</v>
      </c>
      <c r="U27" s="114"/>
      <c r="W27" s="114"/>
      <c r="X27" s="100">
        <f>+'Ark1'!AA756</f>
        <v>9.4643485491527581</v>
      </c>
      <c r="Y27" s="1">
        <f>+'Ark1'!AB756</f>
        <v>2.3974991893271951</v>
      </c>
      <c r="Z27" s="10">
        <f>+'Ark1'!AC756</f>
        <v>-32.476544136683415</v>
      </c>
      <c r="AA27" s="10">
        <f t="shared" ref="AA27:AA39" si="11">+H27/F27</f>
        <v>541.19702602230484</v>
      </c>
      <c r="AB27" s="1">
        <f>+'Ark1'!T756</f>
        <v>3.8979612864227726</v>
      </c>
      <c r="AC27" s="100">
        <f>+'Ark1'!V756</f>
        <v>92.455726726878211</v>
      </c>
      <c r="AD27" s="39"/>
      <c r="AE27" s="4"/>
      <c r="AF27" s="51"/>
      <c r="AG27" s="51"/>
      <c r="AH27" s="1"/>
      <c r="AI27" s="5"/>
      <c r="AK27" s="12"/>
      <c r="AL27" s="12"/>
      <c r="AM27" s="10"/>
      <c r="AO27" s="10"/>
    </row>
    <row r="28" spans="1:41" ht="16.5" customHeight="1">
      <c r="A28" s="39"/>
      <c r="B28">
        <f>+'Ark1'!C757</f>
        <v>2022</v>
      </c>
      <c r="C28">
        <f>+'Ark1'!I757</f>
        <v>49</v>
      </c>
      <c r="D28" s="51" t="s">
        <v>48</v>
      </c>
      <c r="E28" s="51" t="s">
        <v>64</v>
      </c>
      <c r="F28">
        <f>+'Ark1'!Q757</f>
        <v>397</v>
      </c>
      <c r="G28">
        <f t="shared" si="10"/>
        <v>-3</v>
      </c>
      <c r="H28" s="297">
        <f>+'Ark1'!R757</f>
        <v>238051</v>
      </c>
      <c r="J28" s="297">
        <f>+'Ark1'!S757</f>
        <v>237044</v>
      </c>
      <c r="K28" s="100">
        <f>+'Ark1'!AD757</f>
        <v>18.579633747435121</v>
      </c>
      <c r="L28" s="1"/>
      <c r="M28" s="100">
        <f>+'Ark1'!AE757</f>
        <v>18.190136578534005</v>
      </c>
      <c r="N28" s="1"/>
      <c r="O28" s="1">
        <f>+'Ark1'!U757</f>
        <v>60.784326960395546</v>
      </c>
      <c r="Q28" s="1">
        <f>+'Ark1'!W757</f>
        <v>83.491212053458113</v>
      </c>
      <c r="R28"/>
      <c r="S28">
        <f>+'Ark1'!X757</f>
        <v>3.0875736711881063</v>
      </c>
      <c r="U28" s="114"/>
      <c r="W28" s="114"/>
      <c r="X28" s="100">
        <f>+'Ark1'!AA757</f>
        <v>10.404611008969011</v>
      </c>
      <c r="Y28" s="1">
        <f>+'Ark1'!AB757</f>
        <v>2.4797571737958677</v>
      </c>
      <c r="Z28" s="10">
        <f>+'Ark1'!AC757</f>
        <v>-37.789225050614192</v>
      </c>
      <c r="AA28" s="10">
        <f t="shared" si="11"/>
        <v>599.62468513853901</v>
      </c>
      <c r="AB28" s="1">
        <f>+'Ark1'!T757</f>
        <v>3.7974719702920807</v>
      </c>
      <c r="AC28" s="100">
        <f>+'Ark1'!V757</f>
        <v>90.706034516537031</v>
      </c>
      <c r="AD28" s="39"/>
      <c r="AE28" s="4"/>
      <c r="AF28" s="51"/>
      <c r="AG28" s="51"/>
      <c r="AH28" s="1"/>
      <c r="AI28" s="5"/>
      <c r="AK28" s="12"/>
      <c r="AL28" s="12"/>
      <c r="AM28" s="10"/>
      <c r="AO28" s="10"/>
    </row>
    <row r="29" spans="1:41" ht="15.6">
      <c r="A29" s="39"/>
      <c r="B29">
        <f>+'Ark1'!C758</f>
        <v>2022</v>
      </c>
      <c r="C29">
        <f>+'Ark1'!I758</f>
        <v>80</v>
      </c>
      <c r="D29" s="51" t="s">
        <v>7</v>
      </c>
      <c r="E29" s="51" t="s">
        <v>6</v>
      </c>
      <c r="F29">
        <f>+'Ark1'!Q758</f>
        <v>418</v>
      </c>
      <c r="G29">
        <f t="shared" si="10"/>
        <v>-12</v>
      </c>
      <c r="H29" s="297">
        <f>+'Ark1'!R758</f>
        <v>254605</v>
      </c>
      <c r="J29" s="297">
        <f>+'Ark1'!S758</f>
        <v>252437</v>
      </c>
      <c r="K29" s="100">
        <f>+'Ark1'!AD758</f>
        <v>19.871656284853746</v>
      </c>
      <c r="L29" s="1"/>
      <c r="M29" s="100">
        <f>+'Ark1'!AE758</f>
        <v>19.855127878906593</v>
      </c>
      <c r="N29" s="1"/>
      <c r="O29" s="1">
        <f>+'Ark1'!U758</f>
        <v>60.878623181229393</v>
      </c>
      <c r="Q29" s="1">
        <f>+'Ark1'!W758</f>
        <v>85.576289331595518</v>
      </c>
      <c r="R29"/>
      <c r="S29">
        <f>+'Ark1'!X758</f>
        <v>0.73957699181084413</v>
      </c>
      <c r="U29" s="114"/>
      <c r="W29" s="114"/>
      <c r="X29" s="100">
        <f>+'Ark1'!AA758</f>
        <v>9.0367412458328786</v>
      </c>
      <c r="Y29" s="1">
        <f>+'Ark1'!AB758</f>
        <v>2.587573375274983</v>
      </c>
      <c r="Z29" s="10">
        <f>+'Ark1'!AC758</f>
        <v>-30.452381567419767</v>
      </c>
      <c r="AA29" s="10">
        <f t="shared" si="11"/>
        <v>609.10287081339709</v>
      </c>
      <c r="AB29" s="1">
        <f>+'Ark1'!T758</f>
        <v>3.6839614304510926</v>
      </c>
      <c r="AC29" s="100">
        <f>+'Ark1'!V758</f>
        <v>93.097173176246883</v>
      </c>
      <c r="AD29" s="39"/>
      <c r="AE29" s="4"/>
      <c r="AF29" s="51"/>
      <c r="AG29" s="51"/>
      <c r="AH29" s="1"/>
      <c r="AK29" s="12"/>
      <c r="AL29" s="12"/>
      <c r="AM29" s="10"/>
      <c r="AO29" s="10"/>
    </row>
    <row r="30" spans="1:41" ht="17.25" customHeight="1">
      <c r="A30" s="39"/>
      <c r="B30">
        <f>+'Ark1'!C759</f>
        <v>2022</v>
      </c>
      <c r="C30">
        <f>+'Ark1'!I759</f>
        <v>81</v>
      </c>
      <c r="D30" s="51" t="s">
        <v>7</v>
      </c>
      <c r="E30" s="51" t="s">
        <v>52</v>
      </c>
      <c r="F30">
        <f>+'Ark1'!Q759</f>
        <v>83</v>
      </c>
      <c r="G30">
        <f t="shared" si="10"/>
        <v>4</v>
      </c>
      <c r="H30" s="297">
        <f>+'Ark1'!R759</f>
        <v>65756</v>
      </c>
      <c r="J30" s="297">
        <f>+'Ark1'!S759</f>
        <v>65503</v>
      </c>
      <c r="K30" s="100">
        <f>+'Ark1'!AD759</f>
        <v>5.1321876265856634</v>
      </c>
      <c r="L30" s="1"/>
      <c r="M30" s="100">
        <f>+'Ark1'!AE759</f>
        <v>5.0534058367764176</v>
      </c>
      <c r="N30" s="1"/>
      <c r="O30" s="1">
        <f>+'Ark1'!U759</f>
        <v>61.455032593926994</v>
      </c>
      <c r="Q30" s="1">
        <f>+'Ark1'!W759</f>
        <v>83.937641024075617</v>
      </c>
      <c r="R30"/>
      <c r="S30">
        <f>+'Ark1'!X759</f>
        <v>2.5853154084798342E-2</v>
      </c>
      <c r="U30" s="114"/>
      <c r="W30" s="114"/>
      <c r="X30" s="100">
        <f>+'Ark1'!AA759</f>
        <v>9.4938265791683989</v>
      </c>
      <c r="Y30" s="1">
        <f>+'Ark1'!AB759</f>
        <v>2.4897245389206439</v>
      </c>
      <c r="Z30" s="10">
        <f>+'Ark1'!AC759</f>
        <v>-35.55472535686097</v>
      </c>
      <c r="AA30" s="10">
        <f t="shared" si="11"/>
        <v>792.24096385542168</v>
      </c>
      <c r="AB30" s="1">
        <f>+'Ark1'!T759</f>
        <v>2.7666524727781496</v>
      </c>
      <c r="AC30" s="100">
        <f>+'Ark1'!V759</f>
        <v>91.254799987740356</v>
      </c>
      <c r="AD30" s="39"/>
      <c r="AF30" s="51"/>
      <c r="AG30" s="51"/>
      <c r="AH30" s="1"/>
      <c r="AI30" s="5"/>
      <c r="AK30" s="12"/>
      <c r="AL30" s="12"/>
      <c r="AM30" s="10"/>
      <c r="AO30" s="10"/>
    </row>
    <row r="31" spans="1:41" ht="15.6">
      <c r="A31" s="39"/>
      <c r="B31">
        <f>+'Ark1'!C760</f>
        <v>2022</v>
      </c>
      <c r="C31">
        <f>+'Ark1'!I760</f>
        <v>83</v>
      </c>
      <c r="D31" s="51" t="s">
        <v>7</v>
      </c>
      <c r="E31" s="51" t="s">
        <v>420</v>
      </c>
      <c r="F31">
        <f>+'Ark1'!Q760</f>
        <v>257</v>
      </c>
      <c r="G31">
        <f t="shared" si="10"/>
        <v>-43</v>
      </c>
      <c r="H31" s="297">
        <f>+'Ark1'!R760</f>
        <v>128244</v>
      </c>
      <c r="J31" s="297">
        <f>+'Ark1'!S760</f>
        <v>127948</v>
      </c>
      <c r="K31" s="100">
        <f>+'Ark1'!AD760</f>
        <v>10.009311241314125</v>
      </c>
      <c r="L31" s="1"/>
      <c r="M31" s="100">
        <f>+'Ark1'!AE760</f>
        <v>10.16922426303406</v>
      </c>
      <c r="N31" s="1"/>
      <c r="O31" s="1">
        <f>+'Ark1'!U760</f>
        <v>60.629708944258603</v>
      </c>
      <c r="Q31" s="1">
        <f>+'Ark1'!W760</f>
        <v>86.474507299840766</v>
      </c>
      <c r="R31"/>
      <c r="S31">
        <f>+'Ark1'!X760</f>
        <v>0.79457908362184571</v>
      </c>
      <c r="U31" s="114"/>
      <c r="W31" s="114"/>
      <c r="X31" s="100">
        <f>+'Ark1'!AA760</f>
        <v>8.5474016395854395</v>
      </c>
      <c r="Y31" s="1">
        <f>+'Ark1'!AB760</f>
        <v>2.6141168709615918</v>
      </c>
      <c r="Z31" s="10">
        <f>+'Ark1'!AC760</f>
        <v>-33.352660029736398</v>
      </c>
      <c r="AA31" s="10">
        <f t="shared" si="11"/>
        <v>499.00389105058366</v>
      </c>
      <c r="AB31" s="1">
        <f>+'Ark1'!T760</f>
        <v>4.1031939116060006</v>
      </c>
      <c r="AC31" s="100">
        <f>+'Ark1'!V760</f>
        <v>93.84606070159721</v>
      </c>
      <c r="AD31" s="39"/>
      <c r="AE31" s="2"/>
      <c r="AF31" s="51"/>
      <c r="AG31" s="51"/>
      <c r="AH31" s="1"/>
      <c r="AK31" s="12"/>
      <c r="AL31" s="12"/>
      <c r="AM31" s="10"/>
      <c r="AO31" s="10"/>
    </row>
    <row r="32" spans="1:41" ht="15.6">
      <c r="A32" s="39"/>
      <c r="B32" s="39"/>
      <c r="C32" s="39"/>
      <c r="D32" s="39"/>
      <c r="E32" s="39"/>
      <c r="F32" s="39"/>
      <c r="G32" s="39"/>
      <c r="H32" s="303"/>
      <c r="I32" s="303"/>
      <c r="J32" s="303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2"/>
      <c r="AF32" s="51"/>
      <c r="AG32" s="51"/>
      <c r="AH32" s="1"/>
      <c r="AK32" s="12"/>
      <c r="AL32" s="12"/>
      <c r="AM32" s="10"/>
      <c r="AO32" s="10"/>
    </row>
    <row r="33" spans="1:41" ht="15.6">
      <c r="A33" s="39"/>
      <c r="B33" s="46">
        <f>+'Ark1'!C761</f>
        <v>2021</v>
      </c>
      <c r="C33" s="46">
        <f>+'Ark1'!I761</f>
        <v>6</v>
      </c>
      <c r="D33" s="91" t="s">
        <v>48</v>
      </c>
      <c r="E33" s="91" t="s">
        <v>372</v>
      </c>
      <c r="F33" s="46">
        <f>+'Ark1'!Q761</f>
        <v>557</v>
      </c>
      <c r="G33" s="46">
        <f>+F33-F39</f>
        <v>-15</v>
      </c>
      <c r="H33" s="331">
        <f>+'Ark1'!R761</f>
        <v>317018</v>
      </c>
      <c r="I33" s="331"/>
      <c r="J33" s="331">
        <f>+'Ark1'!S761</f>
        <v>315747</v>
      </c>
      <c r="K33" s="99">
        <f>+'Ark1'!AD761</f>
        <v>24.331153275773904</v>
      </c>
      <c r="L33" s="48"/>
      <c r="M33" s="99">
        <f>+'Ark1'!AE761</f>
        <v>24.583774686041405</v>
      </c>
      <c r="N33" s="48"/>
      <c r="O33" s="48">
        <f>+'Ark1'!U761</f>
        <v>60.29872017786392</v>
      </c>
      <c r="P33" s="46"/>
      <c r="Q33" s="48">
        <f>+'Ark1'!W761</f>
        <v>85.417729701310691</v>
      </c>
      <c r="R33" s="46"/>
      <c r="S33" s="46">
        <f>+'Ark1'!X761</f>
        <v>2.4008100486407717</v>
      </c>
      <c r="T33" s="99"/>
      <c r="U33" s="114"/>
      <c r="V33" s="65"/>
      <c r="W33" s="114"/>
      <c r="X33" s="99">
        <f>+'Ark1'!AA761</f>
        <v>9.4367710309310144</v>
      </c>
      <c r="Y33" s="48">
        <f>+'Ark1'!AB761</f>
        <v>2.6469467205787418</v>
      </c>
      <c r="Z33" s="65">
        <f>+'Ark1'!AC761</f>
        <v>-29.551788411192948</v>
      </c>
      <c r="AA33" s="65">
        <f t="shared" si="11"/>
        <v>569.15260323159782</v>
      </c>
      <c r="AB33" s="48">
        <f>+'Ark1'!T761</f>
        <v>15.834419496684729</v>
      </c>
      <c r="AC33" s="99">
        <f>+'Ark1'!V761</f>
        <v>92.668984216728674</v>
      </c>
      <c r="AD33" s="39"/>
      <c r="AE33" s="2"/>
      <c r="AF33" s="51"/>
      <c r="AG33" s="51"/>
      <c r="AH33" s="1"/>
      <c r="AK33" s="12"/>
      <c r="AL33" s="12"/>
      <c r="AM33" s="10"/>
      <c r="AO33" s="10"/>
    </row>
    <row r="34" spans="1:41" ht="21">
      <c r="A34" s="39"/>
      <c r="B34" s="46">
        <f>+'Ark1'!C762</f>
        <v>2021</v>
      </c>
      <c r="C34" s="46">
        <f>+'Ark1'!I762</f>
        <v>24</v>
      </c>
      <c r="D34" s="91" t="s">
        <v>48</v>
      </c>
      <c r="E34" s="91" t="s">
        <v>63</v>
      </c>
      <c r="F34" s="46">
        <f>+'Ark1'!Q762</f>
        <v>527</v>
      </c>
      <c r="G34" s="46">
        <f t="shared" ref="G34:G79" si="12">+F34-F40</f>
        <v>2</v>
      </c>
      <c r="H34" s="331">
        <f>+'Ark1'!R762</f>
        <v>289619</v>
      </c>
      <c r="I34" s="331"/>
      <c r="J34" s="331">
        <f>+'Ark1'!S762</f>
        <v>289029</v>
      </c>
      <c r="K34" s="99">
        <f>+'Ark1'!AD762</f>
        <v>22.228278143753236</v>
      </c>
      <c r="L34" s="48"/>
      <c r="M34" s="99">
        <f>+'Ark1'!AE762</f>
        <v>22.170838748554807</v>
      </c>
      <c r="N34" s="48"/>
      <c r="O34" s="48">
        <f>+'Ark1'!U762</f>
        <v>60.584221652498542</v>
      </c>
      <c r="P34" s="46"/>
      <c r="Q34" s="48">
        <f>+'Ark1'!W762</f>
        <v>84.15489708645103</v>
      </c>
      <c r="R34" s="46"/>
      <c r="S34" s="46">
        <f>+'Ark1'!X762</f>
        <v>1.3693852958542083</v>
      </c>
      <c r="T34" s="99"/>
      <c r="U34" s="114"/>
      <c r="V34" s="65"/>
      <c r="W34" s="114"/>
      <c r="X34" s="99">
        <f>+'Ark1'!AA762</f>
        <v>9.4540812013858879</v>
      </c>
      <c r="Y34" s="48">
        <f>+'Ark1'!AB762</f>
        <v>2.5467592480574797</v>
      </c>
      <c r="Z34" s="65">
        <f>+'Ark1'!AC762</f>
        <v>-29.484014588257804</v>
      </c>
      <c r="AA34" s="65">
        <f t="shared" si="11"/>
        <v>549.56166982922196</v>
      </c>
      <c r="AB34" s="48">
        <f>+'Ark1'!T762</f>
        <v>16.005849063769983</v>
      </c>
      <c r="AC34" s="99">
        <f>+'Ark1'!V762</f>
        <v>91.235130326739437</v>
      </c>
      <c r="AD34" s="39"/>
      <c r="AE34" s="13"/>
      <c r="AF34" s="51"/>
      <c r="AG34" s="51"/>
      <c r="AH34" s="1"/>
      <c r="AK34" s="49"/>
      <c r="AL34" s="49"/>
      <c r="AM34" s="10"/>
      <c r="AO34" s="10"/>
    </row>
    <row r="35" spans="1:41" ht="15.6">
      <c r="A35" s="39"/>
      <c r="B35" s="46">
        <f>+'Ark1'!C763</f>
        <v>2021</v>
      </c>
      <c r="C35" s="46">
        <f>+'Ark1'!I763</f>
        <v>49</v>
      </c>
      <c r="D35" s="91" t="s">
        <v>48</v>
      </c>
      <c r="E35" s="91" t="s">
        <v>64</v>
      </c>
      <c r="F35" s="46">
        <f>+'Ark1'!Q763</f>
        <v>400</v>
      </c>
      <c r="G35" s="46">
        <f t="shared" si="12"/>
        <v>4</v>
      </c>
      <c r="H35" s="331">
        <f>+'Ark1'!R763</f>
        <v>232191</v>
      </c>
      <c r="I35" s="331"/>
      <c r="J35" s="331">
        <f>+'Ark1'!S763</f>
        <v>231815</v>
      </c>
      <c r="K35" s="99">
        <f>+'Ark1'!AD763</f>
        <v>17.820675199058783</v>
      </c>
      <c r="L35" s="48"/>
      <c r="M35" s="99">
        <f>+'Ark1'!AE763</f>
        <v>17.648491201020551</v>
      </c>
      <c r="N35" s="48"/>
      <c r="O35" s="48">
        <f>+'Ark1'!U763</f>
        <v>60.762461445549263</v>
      </c>
      <c r="P35" s="46"/>
      <c r="Q35" s="48">
        <f>+'Ark1'!W763</f>
        <v>83.522741065073774</v>
      </c>
      <c r="R35" s="46"/>
      <c r="S35" s="46">
        <f>+'Ark1'!X763</f>
        <v>3.0573967121895338</v>
      </c>
      <c r="T35" s="99"/>
      <c r="U35" s="114"/>
      <c r="V35" s="65"/>
      <c r="W35" s="114"/>
      <c r="X35" s="99">
        <f>+'Ark1'!AA763</f>
        <v>10.210328349389188</v>
      </c>
      <c r="Y35" s="48">
        <f>+'Ark1'!AB763</f>
        <v>2.6037349956077844</v>
      </c>
      <c r="Z35" s="65">
        <f>+'Ark1'!AC763</f>
        <v>-33.947855640903306</v>
      </c>
      <c r="AA35" s="65">
        <f t="shared" si="11"/>
        <v>580.47749999999996</v>
      </c>
      <c r="AB35" s="48">
        <f>+'Ark1'!T763</f>
        <v>16.072009681684477</v>
      </c>
      <c r="AC35" s="99">
        <f>+'Ark1'!V763</f>
        <v>90.549377820681755</v>
      </c>
      <c r="AD35" s="39"/>
      <c r="AE35" s="2"/>
      <c r="AF35" s="51"/>
      <c r="AG35" s="51"/>
      <c r="AH35" s="1"/>
      <c r="AI35" s="4"/>
      <c r="AN35"/>
    </row>
    <row r="36" spans="1:41" ht="15.6">
      <c r="A36" s="39"/>
      <c r="B36" s="46">
        <f>+'Ark1'!C764</f>
        <v>2021</v>
      </c>
      <c r="C36" s="46">
        <f>+'Ark1'!I764</f>
        <v>80</v>
      </c>
      <c r="D36" s="91" t="s">
        <v>7</v>
      </c>
      <c r="E36" s="91" t="s">
        <v>6</v>
      </c>
      <c r="F36" s="46">
        <f>+'Ark1'!Q764</f>
        <v>430</v>
      </c>
      <c r="G36" s="46">
        <f t="shared" si="12"/>
        <v>27</v>
      </c>
      <c r="H36" s="331">
        <f>+'Ark1'!R764</f>
        <v>265803</v>
      </c>
      <c r="I36" s="331"/>
      <c r="J36" s="331">
        <f>+'Ark1'!S764</f>
        <v>263603</v>
      </c>
      <c r="K36" s="99">
        <f>+'Ark1'!AD764</f>
        <v>20.40039850784666</v>
      </c>
      <c r="L36" s="48"/>
      <c r="M36" s="99">
        <f>+'Ark1'!AE764</f>
        <v>20.231931943075502</v>
      </c>
      <c r="N36" s="48"/>
      <c r="O36" s="48">
        <f>+'Ark1'!U764</f>
        <v>60.95017128029653</v>
      </c>
      <c r="P36" s="46"/>
      <c r="Q36" s="48">
        <f>+'Ark1'!W764</f>
        <v>84.202637868310205</v>
      </c>
      <c r="R36" s="46"/>
      <c r="S36" s="46">
        <f>+'Ark1'!X764</f>
        <v>0.76259485408366323</v>
      </c>
      <c r="T36" s="99"/>
      <c r="U36" s="114"/>
      <c r="V36" s="65"/>
      <c r="W36" s="114"/>
      <c r="X36" s="99">
        <f>+'Ark1'!AA764</f>
        <v>9.2890294173571597</v>
      </c>
      <c r="Y36" s="48">
        <f>+'Ark1'!AB764</f>
        <v>2.6523798933541816</v>
      </c>
      <c r="Z36" s="65">
        <f>+'Ark1'!AC764</f>
        <v>-25.853768587444044</v>
      </c>
      <c r="AA36" s="65">
        <f t="shared" si="11"/>
        <v>618.14651162790699</v>
      </c>
      <c r="AB36" s="48">
        <f>+'Ark1'!T764</f>
        <v>16.016911020567861</v>
      </c>
      <c r="AC36" s="99">
        <f>+'Ark1'!V764</f>
        <v>91.470530582060647</v>
      </c>
      <c r="AD36" s="39"/>
      <c r="AE36" s="4"/>
      <c r="AF36" s="51"/>
      <c r="AG36" s="51"/>
      <c r="AH36" s="1"/>
      <c r="AI36" s="18"/>
      <c r="AK36" s="1"/>
      <c r="AL36" s="5"/>
      <c r="AN36"/>
    </row>
    <row r="37" spans="1:41" ht="15.6">
      <c r="A37" s="39"/>
      <c r="B37" s="46">
        <f>+'Ark1'!C765</f>
        <v>2021</v>
      </c>
      <c r="C37" s="46">
        <f>+'Ark1'!I765</f>
        <v>81</v>
      </c>
      <c r="D37" s="91" t="s">
        <v>7</v>
      </c>
      <c r="E37" s="91" t="s">
        <v>52</v>
      </c>
      <c r="F37" s="46">
        <f>+'Ark1'!Q765</f>
        <v>79</v>
      </c>
      <c r="G37" s="46">
        <f t="shared" si="12"/>
        <v>2</v>
      </c>
      <c r="H37" s="331">
        <f>+'Ark1'!R765</f>
        <v>68426</v>
      </c>
      <c r="I37" s="331"/>
      <c r="J37" s="331">
        <f>+'Ark1'!S765</f>
        <v>68390</v>
      </c>
      <c r="K37" s="99">
        <f>+'Ark1'!AD765</f>
        <v>5.2517002001403856</v>
      </c>
      <c r="L37" s="48"/>
      <c r="M37" s="99">
        <f>+'Ark1'!AE765</f>
        <v>5.1937684142785532</v>
      </c>
      <c r="N37" s="48"/>
      <c r="O37" s="48">
        <f>+'Ark1'!U765</f>
        <v>61.658371106886975</v>
      </c>
      <c r="P37" s="46"/>
      <c r="Q37" s="48">
        <f>+'Ark1'!W765</f>
        <v>83.316049129989139</v>
      </c>
      <c r="R37" s="46"/>
      <c r="S37" s="46">
        <f>+'Ark1'!X765</f>
        <v>0.51734720720194083</v>
      </c>
      <c r="T37" s="99"/>
      <c r="U37" s="114"/>
      <c r="V37" s="65"/>
      <c r="W37" s="114"/>
      <c r="X37" s="99">
        <f>+'Ark1'!AA765</f>
        <v>9.4954340036357046</v>
      </c>
      <c r="Y37" s="48">
        <f>+'Ark1'!AB765</f>
        <v>2.4822580934701484</v>
      </c>
      <c r="Z37" s="65">
        <f>+'Ark1'!AC765</f>
        <v>-36.208671211542395</v>
      </c>
      <c r="AA37" s="65">
        <f t="shared" si="11"/>
        <v>866.15189873417717</v>
      </c>
      <c r="AB37" s="48">
        <f>+'Ark1'!T765</f>
        <v>16.426752988630053</v>
      </c>
      <c r="AC37" s="99">
        <f>+'Ark1'!V765</f>
        <v>90.285726642351761</v>
      </c>
      <c r="AD37" s="39"/>
      <c r="AE37" s="4"/>
      <c r="AF37" s="51"/>
      <c r="AG37" s="51"/>
      <c r="AH37" s="1"/>
      <c r="AI37" s="18"/>
      <c r="AN37"/>
    </row>
    <row r="38" spans="1:41" ht="15.6">
      <c r="A38" s="39"/>
      <c r="B38" s="46">
        <f>+'Ark1'!C766</f>
        <v>2021</v>
      </c>
      <c r="C38" s="46">
        <f>+'Ark1'!I766</f>
        <v>83</v>
      </c>
      <c r="D38" s="91" t="s">
        <v>7</v>
      </c>
      <c r="E38" s="91" t="s">
        <v>420</v>
      </c>
      <c r="F38" s="46">
        <f>+'Ark1'!Q766</f>
        <v>300</v>
      </c>
      <c r="G38" s="46">
        <f t="shared" si="12"/>
        <v>1</v>
      </c>
      <c r="H38" s="331">
        <f>+'Ark1'!R766</f>
        <v>129873.42999999998</v>
      </c>
      <c r="I38" s="331"/>
      <c r="J38" s="331">
        <f>+'Ark1'!S766</f>
        <v>129768.42999999998</v>
      </c>
      <c r="K38" s="99">
        <f>+'Ark1'!AD766</f>
        <v>9.9677946734270382</v>
      </c>
      <c r="L38" s="48"/>
      <c r="M38" s="99">
        <f>+'Ark1'!AE766</f>
        <v>10.171195007029175</v>
      </c>
      <c r="N38" s="48"/>
      <c r="O38" s="48">
        <f>+'Ark1'!U766</f>
        <v>60.953858654219673</v>
      </c>
      <c r="P38" s="46"/>
      <c r="Q38" s="48">
        <f>+'Ark1'!W766</f>
        <v>85.988747031924817</v>
      </c>
      <c r="R38" s="46"/>
      <c r="S38" s="46">
        <f>+'Ark1'!X766</f>
        <v>1.4252337833843305</v>
      </c>
      <c r="T38" s="99"/>
      <c r="U38" s="114"/>
      <c r="V38" s="65"/>
      <c r="W38" s="114"/>
      <c r="X38" s="99">
        <f>+'Ark1'!AA766</f>
        <v>8.4434722962055115</v>
      </c>
      <c r="Y38" s="48">
        <f>+'Ark1'!AB766</f>
        <v>2.5496698488608436</v>
      </c>
      <c r="Z38" s="65">
        <f>+'Ark1'!AC766</f>
        <v>-29.545425304790005</v>
      </c>
      <c r="AA38" s="65">
        <f t="shared" si="11"/>
        <v>432.91143333333326</v>
      </c>
      <c r="AB38" s="48">
        <f>+'Ark1'!T766</f>
        <v>16.182886445672526</v>
      </c>
      <c r="AC38" s="99">
        <f>+'Ark1'!V766</f>
        <v>93.194753426570102</v>
      </c>
      <c r="AD38" s="39"/>
      <c r="AE38" s="4"/>
      <c r="AF38" s="51"/>
      <c r="AG38" s="51"/>
      <c r="AH38" s="1"/>
      <c r="AI38" s="18"/>
      <c r="AN38"/>
    </row>
    <row r="39" spans="1:41" ht="15.6">
      <c r="A39" s="39"/>
      <c r="B39">
        <f>+'Ark1'!C767</f>
        <v>2020</v>
      </c>
      <c r="C39">
        <f>+'Ark1'!I767</f>
        <v>6</v>
      </c>
      <c r="D39" s="51" t="s">
        <v>48</v>
      </c>
      <c r="E39" s="51" t="s">
        <v>372</v>
      </c>
      <c r="F39">
        <f>+'Ark1'!Q767</f>
        <v>572</v>
      </c>
      <c r="G39">
        <f>+F39-F45</f>
        <v>-53</v>
      </c>
      <c r="H39" s="297">
        <f>+'Ark1'!R767</f>
        <v>315348</v>
      </c>
      <c r="J39" s="297">
        <f>+'Ark1'!S767</f>
        <v>315348</v>
      </c>
      <c r="K39" s="100">
        <f>+'Ark1'!AD767</f>
        <v>24.639250488232939</v>
      </c>
      <c r="L39" s="1"/>
      <c r="M39" s="100">
        <f>+'Ark1'!AE767</f>
        <v>24.87702145722622</v>
      </c>
      <c r="N39" s="1"/>
      <c r="O39" s="1">
        <f>+'Ark1'!U767</f>
        <v>60.351126374671793</v>
      </c>
      <c r="Q39" s="1">
        <f>+'Ark1'!W767</f>
        <v>82.318847812576749</v>
      </c>
      <c r="R39"/>
      <c r="S39">
        <f>+'Ark1'!X767</f>
        <v>1.9105876682268479</v>
      </c>
      <c r="U39" s="114"/>
      <c r="W39" s="114"/>
      <c r="X39" s="99">
        <f>+'Ark1'!AA767</f>
        <v>9.8636393170377126</v>
      </c>
      <c r="Y39" s="48">
        <f>+'Ark1'!AB767</f>
        <v>4.3978483691045112</v>
      </c>
      <c r="Z39" s="65">
        <f>+'Ark1'!AC767</f>
        <v>5.7096029006090152</v>
      </c>
      <c r="AA39" s="10">
        <f t="shared" si="11"/>
        <v>551.30769230769226</v>
      </c>
      <c r="AB39" s="1">
        <f>+'Ark1'!T767</f>
        <v>15.936210155130201</v>
      </c>
      <c r="AC39" s="100">
        <f>+'Ark1'!V767</f>
        <v>89.186183978954602</v>
      </c>
      <c r="AD39" s="39"/>
      <c r="AE39" s="4"/>
      <c r="AF39" s="51"/>
      <c r="AG39" s="51"/>
      <c r="AH39" s="1"/>
      <c r="AI39" s="18"/>
      <c r="AN39"/>
    </row>
    <row r="40" spans="1:41" ht="15.6">
      <c r="A40" s="39"/>
      <c r="B40">
        <f>+'Ark1'!C768</f>
        <v>2020</v>
      </c>
      <c r="C40">
        <f>+'Ark1'!I768</f>
        <v>24</v>
      </c>
      <c r="D40" s="51" t="s">
        <v>48</v>
      </c>
      <c r="E40" s="51" t="s">
        <v>63</v>
      </c>
      <c r="F40">
        <f>+'Ark1'!Q768</f>
        <v>525</v>
      </c>
      <c r="G40">
        <f t="shared" si="12"/>
        <v>9</v>
      </c>
      <c r="H40" s="297">
        <f>+'Ark1'!R768</f>
        <v>282081</v>
      </c>
      <c r="J40" s="297">
        <f>+'Ark1'!S768</f>
        <v>282081</v>
      </c>
      <c r="K40" s="100">
        <f>+'Ark1'!AD768</f>
        <v>22.039982549346245</v>
      </c>
      <c r="L40" s="1"/>
      <c r="M40" s="100">
        <f>+'Ark1'!AE768</f>
        <v>22.002285286508798</v>
      </c>
      <c r="N40" s="1"/>
      <c r="O40" s="1">
        <f>+'Ark1'!U768</f>
        <v>60.548743091523349</v>
      </c>
      <c r="Q40" s="1">
        <f>+'Ark1'!W768</f>
        <v>81.392603472052016</v>
      </c>
      <c r="R40"/>
      <c r="S40">
        <f>+'Ark1'!X768</f>
        <v>0.72461456106579292</v>
      </c>
      <c r="U40" s="114"/>
      <c r="W40" s="114"/>
      <c r="X40" s="99">
        <f>+'Ark1'!AA768</f>
        <v>9.6364174039340931</v>
      </c>
      <c r="Y40" s="48">
        <f>+'Ark1'!AB768</f>
        <v>4.0286137245987508</v>
      </c>
      <c r="Z40" s="65">
        <f>+'Ark1'!AC768</f>
        <v>3.9197984710095657</v>
      </c>
      <c r="AA40" s="10">
        <f t="shared" ref="AA40:AA103" si="13">+H40/F40</f>
        <v>537.29714285714283</v>
      </c>
      <c r="AB40" s="1">
        <f>+'Ark1'!T768</f>
        <v>16.031210893324971</v>
      </c>
      <c r="AC40" s="100">
        <f>+'Ark1'!V768</f>
        <v>88.182668983807204</v>
      </c>
      <c r="AD40" s="39"/>
      <c r="AE40" s="4"/>
      <c r="AF40" s="51"/>
      <c r="AG40" s="51"/>
      <c r="AH40" s="1"/>
      <c r="AI40" s="18"/>
      <c r="AN40"/>
    </row>
    <row r="41" spans="1:41" ht="15.6">
      <c r="A41" s="39"/>
      <c r="B41">
        <f>+'Ark1'!C769</f>
        <v>2020</v>
      </c>
      <c r="C41">
        <f>+'Ark1'!I769</f>
        <v>49</v>
      </c>
      <c r="D41" s="51" t="s">
        <v>48</v>
      </c>
      <c r="E41" s="51" t="s">
        <v>64</v>
      </c>
      <c r="F41">
        <f>+'Ark1'!Q769</f>
        <v>396</v>
      </c>
      <c r="G41">
        <f t="shared" si="12"/>
        <v>-3</v>
      </c>
      <c r="H41" s="297">
        <f>+'Ark1'!R769</f>
        <v>227622</v>
      </c>
      <c r="J41" s="297">
        <f>+'Ark1'!S769</f>
        <v>227622</v>
      </c>
      <c r="K41" s="100">
        <f>+'Ark1'!AD769</f>
        <v>17.784908972413206</v>
      </c>
      <c r="L41" s="1"/>
      <c r="M41" s="100">
        <f>+'Ark1'!AE769</f>
        <v>17.452597725027012</v>
      </c>
      <c r="N41" s="1"/>
      <c r="O41" s="1">
        <f>+'Ark1'!U769</f>
        <v>60.607177689327038</v>
      </c>
      <c r="Q41" s="1">
        <f>+'Ark1'!W769</f>
        <v>80.00862869142729</v>
      </c>
      <c r="R41"/>
      <c r="S41">
        <f>+'Ark1'!X769</f>
        <v>2.7822442470411475</v>
      </c>
      <c r="U41" s="114"/>
      <c r="W41" s="114"/>
      <c r="X41" s="99">
        <f>+'Ark1'!AA769</f>
        <v>10.326705035394278</v>
      </c>
      <c r="Y41" s="48">
        <f>+'Ark1'!AB769</f>
        <v>4.3472154546906321</v>
      </c>
      <c r="Z41" s="65">
        <f>+'Ark1'!AC769</f>
        <v>-0.46313512802537343</v>
      </c>
      <c r="AA41" s="10">
        <f t="shared" si="13"/>
        <v>574.80303030303025</v>
      </c>
      <c r="AB41" s="1">
        <f>+'Ark1'!T769</f>
        <v>16.014089147797669</v>
      </c>
      <c r="AC41" s="100">
        <f>+'Ark1'!V769</f>
        <v>86.683238018880019</v>
      </c>
      <c r="AD41" s="39"/>
      <c r="AE41" s="4"/>
      <c r="AF41" s="51"/>
      <c r="AG41" s="51"/>
      <c r="AH41" s="1"/>
      <c r="AI41" s="18"/>
      <c r="AN41"/>
    </row>
    <row r="42" spans="1:41" ht="15.6">
      <c r="A42" s="39"/>
      <c r="B42">
        <f>+'Ark1'!C770</f>
        <v>2020</v>
      </c>
      <c r="C42">
        <f>+'Ark1'!I770</f>
        <v>80</v>
      </c>
      <c r="D42" s="51" t="s">
        <v>7</v>
      </c>
      <c r="E42" s="51" t="s">
        <v>6</v>
      </c>
      <c r="F42">
        <f>+'Ark1'!Q770</f>
        <v>403</v>
      </c>
      <c r="G42">
        <f t="shared" si="12"/>
        <v>-19</v>
      </c>
      <c r="H42" s="297">
        <f>+'Ark1'!R770</f>
        <v>267387</v>
      </c>
      <c r="J42" s="297">
        <f>+'Ark1'!S770</f>
        <v>267387</v>
      </c>
      <c r="K42" s="100">
        <f>+'Ark1'!AD770</f>
        <v>20.891888549466437</v>
      </c>
      <c r="L42" s="1"/>
      <c r="M42" s="100">
        <f>+'Ark1'!AE770</f>
        <v>20.776892370042361</v>
      </c>
      <c r="N42" s="1"/>
      <c r="O42" s="1">
        <f>+'Ark1'!U770</f>
        <v>61.323729276292418</v>
      </c>
      <c r="Q42" s="1">
        <f>+'Ark1'!W770</f>
        <v>81.08327555191552</v>
      </c>
      <c r="R42"/>
      <c r="S42">
        <f>+'Ark1'!X770</f>
        <v>0.60100154457770949</v>
      </c>
      <c r="U42" s="114"/>
      <c r="W42" s="114"/>
      <c r="X42" s="99">
        <f>+'Ark1'!AA770</f>
        <v>11.878852914734296</v>
      </c>
      <c r="Y42" s="48">
        <f>+'Ark1'!AB770</f>
        <v>2.6833653865833704</v>
      </c>
      <c r="Z42" s="65">
        <f>+'Ark1'!AC770</f>
        <v>-19.125248900446174</v>
      </c>
      <c r="AA42" s="10">
        <f t="shared" si="13"/>
        <v>663.49131513647637</v>
      </c>
      <c r="AB42" s="1">
        <f>+'Ark1'!T770</f>
        <v>15.990186508693387</v>
      </c>
      <c r="AC42" s="100">
        <f>+'Ark1'!V770</f>
        <v>87.847535809226756</v>
      </c>
      <c r="AD42" s="39"/>
      <c r="AE42" s="4"/>
      <c r="AF42" s="51"/>
      <c r="AG42" s="51"/>
      <c r="AH42" s="1"/>
      <c r="AI42" s="18"/>
      <c r="AN42"/>
    </row>
    <row r="43" spans="1:41" ht="15.6">
      <c r="A43" s="39"/>
      <c r="B43">
        <f>+'Ark1'!C771</f>
        <v>2020</v>
      </c>
      <c r="C43">
        <f>+'Ark1'!I771</f>
        <v>81</v>
      </c>
      <c r="D43" s="51" t="s">
        <v>7</v>
      </c>
      <c r="E43" s="51" t="s">
        <v>52</v>
      </c>
      <c r="F43">
        <f>+'Ark1'!Q771</f>
        <v>77</v>
      </c>
      <c r="G43">
        <f t="shared" si="12"/>
        <v>-4</v>
      </c>
      <c r="H43" s="297">
        <f>+'Ark1'!R771</f>
        <v>64700</v>
      </c>
      <c r="J43" s="297">
        <f>+'Ark1'!S771</f>
        <v>64700</v>
      </c>
      <c r="K43" s="100">
        <f>+'Ark1'!AD771</f>
        <v>5.0552389949791081</v>
      </c>
      <c r="L43" s="1"/>
      <c r="M43" s="100">
        <f>+'Ark1'!AE771</f>
        <v>5.0553855837401915</v>
      </c>
      <c r="N43" s="1"/>
      <c r="O43" s="1">
        <f>+'Ark1'!U771</f>
        <v>61.534528593508504</v>
      </c>
      <c r="Q43" s="1">
        <f>+'Ark1'!W771</f>
        <v>81.534420401853922</v>
      </c>
      <c r="R43"/>
      <c r="S43">
        <f>+'Ark1'!X771</f>
        <v>0.89180834621329219</v>
      </c>
      <c r="U43" s="114"/>
      <c r="W43" s="114"/>
      <c r="X43" s="99">
        <f>+'Ark1'!AA771</f>
        <v>9.4348298013967167</v>
      </c>
      <c r="Y43" s="48">
        <f>+'Ark1'!AB771</f>
        <v>2.9425038048852339</v>
      </c>
      <c r="Z43" s="65">
        <f>+'Ark1'!AC771</f>
        <v>-28.071450390108041</v>
      </c>
      <c r="AA43" s="10">
        <f t="shared" si="13"/>
        <v>840.25974025974028</v>
      </c>
      <c r="AB43" s="1">
        <f>+'Ark1'!T771</f>
        <v>16.350834621329213</v>
      </c>
      <c r="AC43" s="100">
        <f>+'Ark1'!V771</f>
        <v>88.336316795075646</v>
      </c>
      <c r="AD43" s="39"/>
      <c r="AE43" s="4"/>
      <c r="AF43" s="51"/>
      <c r="AG43" s="51"/>
      <c r="AH43" s="1"/>
      <c r="AI43" s="18"/>
      <c r="AN43"/>
    </row>
    <row r="44" spans="1:41" ht="15.6">
      <c r="A44" s="39"/>
      <c r="B44">
        <f>+'Ark1'!C772</f>
        <v>2020</v>
      </c>
      <c r="C44">
        <f>+'Ark1'!I772</f>
        <v>83</v>
      </c>
      <c r="D44" s="51" t="s">
        <v>7</v>
      </c>
      <c r="E44" s="51" t="s">
        <v>420</v>
      </c>
      <c r="F44">
        <f>+'Ark1'!Q772</f>
        <v>299</v>
      </c>
      <c r="G44">
        <f t="shared" si="12"/>
        <v>36</v>
      </c>
      <c r="H44" s="297">
        <f>+'Ark1'!R772</f>
        <v>122722.36</v>
      </c>
      <c r="J44" s="297">
        <f>+'Ark1'!S772</f>
        <v>122722.36</v>
      </c>
      <c r="K44" s="100">
        <f>+'Ark1'!AD772</f>
        <v>9.5887304455620441</v>
      </c>
      <c r="L44" s="1"/>
      <c r="M44" s="100">
        <f>+'Ark1'!AE772</f>
        <v>9.8358175774554368</v>
      </c>
      <c r="N44" s="1"/>
      <c r="O44" s="1">
        <f>+'Ark1'!U772</f>
        <v>61.120978198268048</v>
      </c>
      <c r="Q44" s="1">
        <f>+'Ark1'!W772</f>
        <v>83.633014391182911</v>
      </c>
      <c r="R44"/>
      <c r="S44">
        <f>+'Ark1'!X772</f>
        <v>0.69180547049453744</v>
      </c>
      <c r="U44" s="114"/>
      <c r="W44" s="114"/>
      <c r="X44" s="99">
        <f>+'Ark1'!AA772</f>
        <v>8.2830932394926648</v>
      </c>
      <c r="Y44" s="48">
        <f>+'Ark1'!AB772</f>
        <v>2.822722304431986</v>
      </c>
      <c r="Z44" s="65">
        <f>+'Ark1'!AC772</f>
        <v>-19.118018917780624</v>
      </c>
      <c r="AA44" s="10">
        <f t="shared" si="13"/>
        <v>410.44267558528429</v>
      </c>
      <c r="AB44" s="1">
        <f>+'Ark1'!T772</f>
        <v>16.251619672242285</v>
      </c>
      <c r="AC44" s="100">
        <f>+'Ark1'!V772</f>
        <v>90.609983089039034</v>
      </c>
      <c r="AD44" s="39"/>
      <c r="AE44" s="4"/>
      <c r="AF44" s="51"/>
      <c r="AG44" s="51"/>
      <c r="AH44" s="1"/>
      <c r="AI44" s="18"/>
      <c r="AN44"/>
    </row>
    <row r="45" spans="1:41" ht="15.6">
      <c r="A45" s="39"/>
      <c r="B45" s="46">
        <f>+'Ark1'!C773</f>
        <v>2019</v>
      </c>
      <c r="C45" s="46">
        <f>+'Ark1'!I773</f>
        <v>6</v>
      </c>
      <c r="D45" s="91" t="s">
        <v>48</v>
      </c>
      <c r="E45" s="91" t="s">
        <v>372</v>
      </c>
      <c r="F45" s="46">
        <f>+'Ark1'!Q773</f>
        <v>625</v>
      </c>
      <c r="G45" s="46">
        <f>+F45-F51</f>
        <v>-69</v>
      </c>
      <c r="H45" s="331">
        <f>+'Ark1'!R773</f>
        <v>340607</v>
      </c>
      <c r="I45" s="331"/>
      <c r="J45" s="331">
        <f>+'Ark1'!S773</f>
        <v>339306</v>
      </c>
      <c r="K45" s="99">
        <f>+'Ark1'!AD773</f>
        <v>25.542523753458976</v>
      </c>
      <c r="L45" s="48"/>
      <c r="M45" s="99">
        <f>+'Ark1'!AE773</f>
        <v>25.915800347152057</v>
      </c>
      <c r="N45" s="48"/>
      <c r="O45" s="48">
        <f>+'Ark1'!U773</f>
        <v>60.385598839985136</v>
      </c>
      <c r="P45" s="46"/>
      <c r="Q45" s="48">
        <f>+'Ark1'!W773</f>
        <v>80.2232639564279</v>
      </c>
      <c r="R45" s="46"/>
      <c r="S45" s="99">
        <f>+'Ark1'!X773</f>
        <v>1.5648533353689149</v>
      </c>
      <c r="T45" s="99"/>
      <c r="U45" s="114"/>
      <c r="V45" s="65"/>
      <c r="W45" s="114"/>
      <c r="X45" s="99">
        <f>+'Ark1'!AA773</f>
        <v>8.7462819516790145</v>
      </c>
      <c r="Y45" s="48">
        <f>+'Ark1'!AB773</f>
        <v>2.6653197120962679</v>
      </c>
      <c r="Z45" s="65">
        <f>+'Ark1'!AC773</f>
        <v>-25.18615221815762</v>
      </c>
      <c r="AA45" s="65">
        <f t="shared" si="13"/>
        <v>544.97119999999995</v>
      </c>
      <c r="AB45" s="48">
        <f>+'Ark1'!T773</f>
        <v>15.803958814704336</v>
      </c>
      <c r="AC45" s="99">
        <f>+'Ark1'!V773</f>
        <v>87.036124957862256</v>
      </c>
      <c r="AD45" s="39"/>
      <c r="AE45" s="4"/>
      <c r="AF45" s="51"/>
      <c r="AG45" s="51"/>
      <c r="AH45" s="1"/>
      <c r="AI45" s="18"/>
      <c r="AN45"/>
    </row>
    <row r="46" spans="1:41" ht="15.6">
      <c r="A46" s="39"/>
      <c r="B46" s="46">
        <f>+'Ark1'!C774</f>
        <v>2019</v>
      </c>
      <c r="C46" s="46">
        <f>+'Ark1'!I774</f>
        <v>24</v>
      </c>
      <c r="D46" s="91" t="s">
        <v>48</v>
      </c>
      <c r="E46" s="91" t="s">
        <v>63</v>
      </c>
      <c r="F46" s="46">
        <f>+'Ark1'!Q774</f>
        <v>516</v>
      </c>
      <c r="G46" s="46">
        <f t="shared" si="12"/>
        <v>-47</v>
      </c>
      <c r="H46" s="331">
        <f>+'Ark1'!R774</f>
        <v>296020</v>
      </c>
      <c r="I46" s="331"/>
      <c r="J46" s="331">
        <f>+'Ark1'!S774</f>
        <v>289771</v>
      </c>
      <c r="K46" s="99">
        <f>+'Ark1'!AD774</f>
        <v>22.198891630233451</v>
      </c>
      <c r="L46" s="48"/>
      <c r="M46" s="99">
        <f>+'Ark1'!AE774</f>
        <v>21.877390600388157</v>
      </c>
      <c r="N46" s="48"/>
      <c r="O46" s="48">
        <f>+'Ark1'!U774</f>
        <v>60.486687763785902</v>
      </c>
      <c r="P46" s="46"/>
      <c r="Q46" s="48">
        <f>+'Ark1'!W774</f>
        <v>79.299024125948193</v>
      </c>
      <c r="R46" s="46"/>
      <c r="S46" s="99">
        <f>+'Ark1'!X774</f>
        <v>0.67630565502330897</v>
      </c>
      <c r="T46" s="99"/>
      <c r="U46" s="114"/>
      <c r="V46" s="65"/>
      <c r="W46" s="114"/>
      <c r="X46" s="99">
        <f>+'Ark1'!AA774</f>
        <v>9.3002917080238365</v>
      </c>
      <c r="Y46" s="48">
        <f>+'Ark1'!AB774</f>
        <v>2.6149301222841643</v>
      </c>
      <c r="Z46" s="65">
        <f>+'Ark1'!AC774</f>
        <v>-22.656353245856721</v>
      </c>
      <c r="AA46" s="65">
        <f t="shared" si="13"/>
        <v>573.68217054263562</v>
      </c>
      <c r="AB46" s="48">
        <f>+'Ark1'!T774</f>
        <v>15.582761299912169</v>
      </c>
      <c r="AC46" s="99">
        <f>+'Ark1'!V774</f>
        <v>86.611804188800491</v>
      </c>
      <c r="AD46" s="39"/>
      <c r="AE46" s="4"/>
      <c r="AF46" s="51"/>
      <c r="AG46" s="51"/>
      <c r="AH46" s="1"/>
      <c r="AI46" s="18"/>
      <c r="AN46"/>
    </row>
    <row r="47" spans="1:41" ht="15.6">
      <c r="A47" s="39"/>
      <c r="B47" s="46">
        <f>+'Ark1'!C775</f>
        <v>2019</v>
      </c>
      <c r="C47" s="46">
        <f>+'Ark1'!I775</f>
        <v>49</v>
      </c>
      <c r="D47" s="91" t="s">
        <v>48</v>
      </c>
      <c r="E47" s="91" t="s">
        <v>64</v>
      </c>
      <c r="F47" s="46">
        <f>+'Ark1'!Q775</f>
        <v>399</v>
      </c>
      <c r="G47" s="46">
        <f t="shared" si="12"/>
        <v>-48</v>
      </c>
      <c r="H47" s="331">
        <f>+'Ark1'!R775</f>
        <v>247800</v>
      </c>
      <c r="I47" s="331"/>
      <c r="J47" s="331">
        <f>+'Ark1'!S775</f>
        <v>243592</v>
      </c>
      <c r="K47" s="99">
        <f>+'Ark1'!AD775</f>
        <v>18.582816519059005</v>
      </c>
      <c r="L47" s="48"/>
      <c r="M47" s="99">
        <f>+'Ark1'!AE775</f>
        <v>17.952299864557478</v>
      </c>
      <c r="N47" s="48"/>
      <c r="O47" s="48">
        <f>+'Ark1'!U775</f>
        <v>60.803195507241618</v>
      </c>
      <c r="P47" s="46"/>
      <c r="Q47" s="48">
        <f>+'Ark1'!W775</f>
        <v>77.407726854739508</v>
      </c>
      <c r="R47" s="46"/>
      <c r="S47" s="99">
        <f>+'Ark1'!X775</f>
        <v>2.3894269572235673</v>
      </c>
      <c r="T47" s="99"/>
      <c r="U47" s="114"/>
      <c r="V47" s="65"/>
      <c r="W47" s="114"/>
      <c r="X47" s="99">
        <f>+'Ark1'!AA775</f>
        <v>10.030548428302698</v>
      </c>
      <c r="Y47" s="48">
        <f>+'Ark1'!AB775</f>
        <v>2.785058100797916</v>
      </c>
      <c r="Z47" s="65">
        <f>+'Ark1'!AC775</f>
        <v>-32.355930249403528</v>
      </c>
      <c r="AA47" s="65">
        <f t="shared" si="13"/>
        <v>621.0526315789474</v>
      </c>
      <c r="AB47" s="48">
        <f>+'Ark1'!T775</f>
        <v>15.728313155770779</v>
      </c>
      <c r="AC47" s="99">
        <f>+'Ark1'!V775</f>
        <v>84.386462050982971</v>
      </c>
      <c r="AD47" s="39"/>
      <c r="AE47" s="4"/>
      <c r="AF47" s="51"/>
      <c r="AG47" s="51"/>
      <c r="AH47" s="1"/>
      <c r="AI47" s="18"/>
      <c r="AN47"/>
    </row>
    <row r="48" spans="1:41" ht="15.6">
      <c r="A48" s="39"/>
      <c r="B48" s="46">
        <f>+'Ark1'!C776</f>
        <v>2019</v>
      </c>
      <c r="C48" s="46">
        <f>+'Ark1'!I776</f>
        <v>80</v>
      </c>
      <c r="D48" s="91" t="s">
        <v>7</v>
      </c>
      <c r="E48" s="91" t="s">
        <v>6</v>
      </c>
      <c r="F48" s="46">
        <f>+'Ark1'!Q776</f>
        <v>422</v>
      </c>
      <c r="G48" s="46">
        <f t="shared" si="12"/>
        <v>-24</v>
      </c>
      <c r="H48" s="331">
        <f>+'Ark1'!R776</f>
        <v>263075</v>
      </c>
      <c r="I48" s="331"/>
      <c r="J48" s="331">
        <f>+'Ark1'!S776</f>
        <v>258795</v>
      </c>
      <c r="K48" s="99">
        <f>+'Ark1'!AD776</f>
        <v>19.728306923936433</v>
      </c>
      <c r="L48" s="48"/>
      <c r="M48" s="99">
        <f>+'Ark1'!AE776</f>
        <v>20.023487833746412</v>
      </c>
      <c r="N48" s="48"/>
      <c r="O48" s="48">
        <f>+'Ark1'!U776</f>
        <v>61.046534902142618</v>
      </c>
      <c r="P48" s="46"/>
      <c r="Q48" s="48">
        <f>+'Ark1'!W776</f>
        <v>81.266412527291124</v>
      </c>
      <c r="R48" s="46"/>
      <c r="S48" s="99">
        <f>+'Ark1'!X776</f>
        <v>0.36605530742183789</v>
      </c>
      <c r="T48" s="99"/>
      <c r="U48" s="114"/>
      <c r="V48" s="65"/>
      <c r="W48" s="114"/>
      <c r="X48" s="99">
        <f>+'Ark1'!AA776</f>
        <v>8.993269066382684</v>
      </c>
      <c r="Y48" s="48">
        <f>+'Ark1'!AB776</f>
        <v>2.7107956666282118</v>
      </c>
      <c r="Z48" s="65">
        <f>+'Ark1'!AC776</f>
        <v>-30.316648296192472</v>
      </c>
      <c r="AA48" s="65">
        <f t="shared" si="13"/>
        <v>623.40047393364932</v>
      </c>
      <c r="AB48" s="48">
        <f>+'Ark1'!T776</f>
        <v>15.861769457379076</v>
      </c>
      <c r="AC48" s="99">
        <f>+'Ark1'!V776</f>
        <v>88.476701619683908</v>
      </c>
      <c r="AD48" s="39"/>
      <c r="AE48" s="4"/>
      <c r="AF48" s="51"/>
      <c r="AG48" s="51"/>
      <c r="AH48" s="1"/>
      <c r="AI48" s="18"/>
      <c r="AN48"/>
    </row>
    <row r="49" spans="1:40" ht="15.6">
      <c r="A49" s="39"/>
      <c r="B49" s="46">
        <f>+'Ark1'!C777</f>
        <v>2019</v>
      </c>
      <c r="C49" s="46">
        <f>+'Ark1'!I777</f>
        <v>81</v>
      </c>
      <c r="D49" s="91" t="s">
        <v>7</v>
      </c>
      <c r="E49" s="91" t="s">
        <v>52</v>
      </c>
      <c r="F49" s="46">
        <f>+'Ark1'!Q777</f>
        <v>81</v>
      </c>
      <c r="G49" s="46">
        <f t="shared" si="12"/>
        <v>-4</v>
      </c>
      <c r="H49" s="331">
        <f>+'Ark1'!R777</f>
        <v>62555</v>
      </c>
      <c r="I49" s="331"/>
      <c r="J49" s="331">
        <f>+'Ark1'!S777</f>
        <v>62078</v>
      </c>
      <c r="K49" s="99">
        <f>+'Ark1'!AD777</f>
        <v>4.6910737988286382</v>
      </c>
      <c r="L49" s="48"/>
      <c r="M49" s="99">
        <f>+'Ark1'!AE777</f>
        <v>4.6523922428781441</v>
      </c>
      <c r="N49" s="48"/>
      <c r="O49" s="48">
        <f>+'Ark1'!U777</f>
        <v>61.77265697992847</v>
      </c>
      <c r="P49" s="46"/>
      <c r="Q49" s="48">
        <f>+'Ark1'!W777</f>
        <v>78.716513096426979</v>
      </c>
      <c r="R49" s="46"/>
      <c r="S49" s="99">
        <f>+'Ark1'!X777</f>
        <v>3.0437215250579497</v>
      </c>
      <c r="T49" s="99"/>
      <c r="U49" s="114"/>
      <c r="V49" s="65"/>
      <c r="W49" s="114"/>
      <c r="X49" s="99">
        <f>+'Ark1'!AA777</f>
        <v>9.406003570112226</v>
      </c>
      <c r="Y49" s="48">
        <f>+'Ark1'!AB777</f>
        <v>2.8314397852353639</v>
      </c>
      <c r="Z49" s="65">
        <f>+'Ark1'!AC777</f>
        <v>-33.736257855733335</v>
      </c>
      <c r="AA49" s="65">
        <f t="shared" si="13"/>
        <v>772.28395061728395</v>
      </c>
      <c r="AB49" s="48">
        <f>+'Ark1'!T777</f>
        <v>16.221341219726636</v>
      </c>
      <c r="AC49" s="99">
        <f>+'Ark1'!V777</f>
        <v>85.531919319900013</v>
      </c>
      <c r="AD49" s="39"/>
      <c r="AE49" s="4"/>
      <c r="AF49" s="51"/>
      <c r="AG49" s="51"/>
      <c r="AH49" s="1"/>
      <c r="AI49" s="18"/>
      <c r="AN49"/>
    </row>
    <row r="50" spans="1:40" ht="15.6">
      <c r="A50" s="39"/>
      <c r="B50" s="46">
        <f>+'Ark1'!C778</f>
        <v>2019</v>
      </c>
      <c r="C50" s="46">
        <f>+'Ark1'!I778</f>
        <v>83</v>
      </c>
      <c r="D50" s="91" t="s">
        <v>7</v>
      </c>
      <c r="E50" s="91" t="s">
        <v>420</v>
      </c>
      <c r="F50" s="46">
        <f>+'Ark1'!Q778</f>
        <v>263</v>
      </c>
      <c r="G50" s="46">
        <f t="shared" si="12"/>
        <v>-30</v>
      </c>
      <c r="H50" s="331">
        <f>+'Ark1'!R778</f>
        <v>123433</v>
      </c>
      <c r="I50" s="331"/>
      <c r="J50" s="331">
        <f>+'Ark1'!S778</f>
        <v>123069</v>
      </c>
      <c r="K50" s="99">
        <f>+'Ark1'!AD778</f>
        <v>9.2563873744834968</v>
      </c>
      <c r="L50" s="48"/>
      <c r="M50" s="99">
        <f>+'Ark1'!AE778</f>
        <v>9.578629111277758</v>
      </c>
      <c r="N50" s="48"/>
      <c r="O50" s="48">
        <f>+'Ark1'!U778</f>
        <v>61.171936068384397</v>
      </c>
      <c r="P50" s="46"/>
      <c r="Q50" s="48">
        <f>+'Ark1'!W778</f>
        <v>81.748901835556055</v>
      </c>
      <c r="R50" s="46"/>
      <c r="S50" s="99">
        <f>+'Ark1'!X778</f>
        <v>0.53146241280694795</v>
      </c>
      <c r="T50" s="99"/>
      <c r="U50" s="114"/>
      <c r="V50" s="65"/>
      <c r="W50" s="114"/>
      <c r="X50" s="99">
        <f>+'Ark1'!AA778</f>
        <v>8.500203935786713</v>
      </c>
      <c r="Y50" s="48">
        <f>+'Ark1'!AB778</f>
        <v>2.5329521633010477</v>
      </c>
      <c r="Z50" s="65">
        <f>+'Ark1'!AC778</f>
        <v>-28.164713041317871</v>
      </c>
      <c r="AA50" s="65">
        <f t="shared" si="13"/>
        <v>469.32699619771864</v>
      </c>
      <c r="AB50" s="48">
        <f>+'Ark1'!T778</f>
        <v>16.182576782545997</v>
      </c>
      <c r="AC50" s="99">
        <f>+'Ark1'!V778</f>
        <v>88.663152232679337</v>
      </c>
      <c r="AD50" s="39"/>
      <c r="AE50" s="4"/>
      <c r="AF50" s="51"/>
      <c r="AG50" s="51"/>
      <c r="AH50" s="1"/>
      <c r="AI50" s="18"/>
      <c r="AN50"/>
    </row>
    <row r="51" spans="1:40" ht="15.6">
      <c r="A51" s="39"/>
      <c r="B51">
        <f>+'Ark1'!C779</f>
        <v>2018</v>
      </c>
      <c r="C51">
        <f>+'Ark1'!I779</f>
        <v>6</v>
      </c>
      <c r="D51" s="51" t="s">
        <v>48</v>
      </c>
      <c r="E51" s="51" t="s">
        <v>372</v>
      </c>
      <c r="F51">
        <f>+'Ark1'!Q779</f>
        <v>694</v>
      </c>
      <c r="G51">
        <f>+F51-F57</f>
        <v>-77</v>
      </c>
      <c r="H51" s="297">
        <f>+'Ark1'!R779</f>
        <v>367738</v>
      </c>
      <c r="J51" s="297">
        <f>+'Ark1'!S779</f>
        <v>360825</v>
      </c>
      <c r="K51" s="100">
        <f>+'Ark1'!AD779</f>
        <v>26.017878810390503</v>
      </c>
      <c r="L51" s="1"/>
      <c r="M51" s="100">
        <f>+'Ark1'!AE779</f>
        <v>25.997474938178161</v>
      </c>
      <c r="N51" s="1"/>
      <c r="O51" s="1">
        <f>+'Ark1'!U779</f>
        <v>59.756114459918251</v>
      </c>
      <c r="Q51" s="1">
        <f>+'Ark1'!W779</f>
        <v>79.111217071988662</v>
      </c>
      <c r="R51"/>
      <c r="S51">
        <f>+'Ark1'!X779</f>
        <v>1.3273036781621701</v>
      </c>
      <c r="U51" s="114"/>
      <c r="W51" s="114"/>
      <c r="X51" s="99">
        <f>+'Ark1'!AA779</f>
        <v>9.3895681370932476</v>
      </c>
      <c r="Y51" s="48">
        <f>+'Ark1'!AB779</f>
        <v>2.6125864928384019</v>
      </c>
      <c r="Z51" s="65">
        <f>+'Ark1'!AC779</f>
        <v>-25.298069336268775</v>
      </c>
      <c r="AA51" s="10">
        <f t="shared" si="13"/>
        <v>529.88184438040344</v>
      </c>
      <c r="AB51" s="1">
        <f>+'Ark1'!T779</f>
        <v>15.236565163241222</v>
      </c>
      <c r="AC51" s="100">
        <f>+'Ark1'!V779</f>
        <v>86.262022170063389</v>
      </c>
      <c r="AD51" s="39"/>
      <c r="AE51" s="4"/>
      <c r="AF51" s="51"/>
      <c r="AG51" s="51"/>
      <c r="AH51" s="1"/>
      <c r="AI51" s="18"/>
      <c r="AN51"/>
    </row>
    <row r="52" spans="1:40" ht="15.6">
      <c r="A52" s="39"/>
      <c r="B52">
        <f>+'Ark1'!C780</f>
        <v>2018</v>
      </c>
      <c r="C52">
        <f>+'Ark1'!I780</f>
        <v>24</v>
      </c>
      <c r="D52" s="51" t="s">
        <v>48</v>
      </c>
      <c r="E52" s="51" t="s">
        <v>63</v>
      </c>
      <c r="F52">
        <f>+'Ark1'!Q780</f>
        <v>563</v>
      </c>
      <c r="G52">
        <f t="shared" si="12"/>
        <v>-36</v>
      </c>
      <c r="H52" s="297">
        <f>+'Ark1'!R780</f>
        <v>324000</v>
      </c>
      <c r="J52" s="297">
        <f>+'Ark1'!S780</f>
        <v>308205</v>
      </c>
      <c r="K52" s="100">
        <f>+'Ark1'!AD780</f>
        <v>22.923365914228405</v>
      </c>
      <c r="L52" s="1"/>
      <c r="M52" s="100">
        <f>+'Ark1'!AE780</f>
        <v>22.380685648958103</v>
      </c>
      <c r="N52" s="1"/>
      <c r="O52" s="1">
        <f>+'Ark1'!U780</f>
        <v>59.852481303028817</v>
      </c>
      <c r="Q52" s="1">
        <f>+'Ark1'!W780</f>
        <v>79.732838500348308</v>
      </c>
      <c r="R52"/>
      <c r="S52">
        <f>+'Ark1'!X780</f>
        <v>0.64290123456790116</v>
      </c>
      <c r="U52" s="114"/>
      <c r="W52" s="114"/>
      <c r="X52" s="99">
        <f>+'Ark1'!AA780</f>
        <v>9.3086146912772634</v>
      </c>
      <c r="Y52" s="48">
        <f>+'Ark1'!AB780</f>
        <v>2.5159563887515111</v>
      </c>
      <c r="Z52" s="65">
        <f>+'Ark1'!AC780</f>
        <v>-16.420939576155156</v>
      </c>
      <c r="AA52" s="10">
        <f t="shared" si="13"/>
        <v>575.4884547069272</v>
      </c>
      <c r="AB52" s="1">
        <f>+'Ark1'!T780</f>
        <v>14.825089506172837</v>
      </c>
      <c r="AC52" s="100">
        <f>+'Ark1'!V780</f>
        <v>87.716894506220314</v>
      </c>
      <c r="AD52" s="39"/>
      <c r="AE52" s="4"/>
      <c r="AF52" s="51"/>
      <c r="AG52" s="51"/>
      <c r="AH52" s="1"/>
      <c r="AI52" s="18"/>
      <c r="AN52"/>
    </row>
    <row r="53" spans="1:40" ht="15.6">
      <c r="A53" s="39"/>
      <c r="B53">
        <f>+'Ark1'!C781</f>
        <v>2018</v>
      </c>
      <c r="C53">
        <f>+'Ark1'!I781</f>
        <v>49</v>
      </c>
      <c r="D53" s="51" t="s">
        <v>48</v>
      </c>
      <c r="E53" s="51" t="s">
        <v>64</v>
      </c>
      <c r="F53">
        <f>+'Ark1'!Q781</f>
        <v>447</v>
      </c>
      <c r="G53">
        <f t="shared" si="12"/>
        <v>-9</v>
      </c>
      <c r="H53" s="297">
        <f>+'Ark1'!R781</f>
        <v>268460</v>
      </c>
      <c r="J53" s="297">
        <f>+'Ark1'!S781</f>
        <v>263749</v>
      </c>
      <c r="K53" s="100">
        <f>+'Ark1'!AD781</f>
        <v>18.993848189301723</v>
      </c>
      <c r="L53" s="1"/>
      <c r="M53" s="100">
        <f>+'Ark1'!AE781</f>
        <v>18.663133172182064</v>
      </c>
      <c r="N53" s="1"/>
      <c r="O53" s="1">
        <f>+'Ark1'!U781</f>
        <v>60.193115424134298</v>
      </c>
      <c r="Q53" s="1">
        <f>+'Ark1'!W781</f>
        <v>77.6957478511776</v>
      </c>
      <c r="R53"/>
      <c r="S53">
        <f>+'Ark1'!X781</f>
        <v>3.8311107800044706</v>
      </c>
      <c r="U53" s="114"/>
      <c r="W53" s="114"/>
      <c r="X53" s="99">
        <f>+'Ark1'!AA781</f>
        <v>10.102729771660028</v>
      </c>
      <c r="Y53" s="48">
        <f>+'Ark1'!AB781</f>
        <v>2.7784120928286877</v>
      </c>
      <c r="Z53" s="65">
        <f>+'Ark1'!AC781</f>
        <v>-31.558556838918488</v>
      </c>
      <c r="AA53" s="10">
        <f t="shared" si="13"/>
        <v>600.5816554809843</v>
      </c>
      <c r="AB53" s="1">
        <f>+'Ark1'!T781</f>
        <v>15.418684347761307</v>
      </c>
      <c r="AC53" s="100">
        <f>+'Ark1'!V781</f>
        <v>84.716596277004783</v>
      </c>
      <c r="AD53" s="39"/>
      <c r="AE53" s="4"/>
      <c r="AF53" s="51"/>
      <c r="AG53" s="51"/>
      <c r="AH53" s="1"/>
      <c r="AN53"/>
    </row>
    <row r="54" spans="1:40" ht="15.6">
      <c r="A54" s="39"/>
      <c r="B54">
        <f>+'Ark1'!C782</f>
        <v>2018</v>
      </c>
      <c r="C54">
        <f>+'Ark1'!I782</f>
        <v>80</v>
      </c>
      <c r="D54" s="51" t="s">
        <v>7</v>
      </c>
      <c r="E54" s="51" t="s">
        <v>6</v>
      </c>
      <c r="F54">
        <f>+'Ark1'!Q782</f>
        <v>446</v>
      </c>
      <c r="G54">
        <f t="shared" si="12"/>
        <v>12</v>
      </c>
      <c r="H54" s="297">
        <f>+'Ark1'!R782</f>
        <v>261134</v>
      </c>
      <c r="J54" s="297">
        <f>+'Ark1'!S782</f>
        <v>258145</v>
      </c>
      <c r="K54" s="100">
        <f>+'Ark1'!AD782</f>
        <v>18.475525415574449</v>
      </c>
      <c r="L54" s="1"/>
      <c r="M54" s="100">
        <f>+'Ark1'!AE782</f>
        <v>18.984928292151064</v>
      </c>
      <c r="N54" s="1"/>
      <c r="O54" s="1">
        <f>+'Ark1'!U782</f>
        <v>60.655267388483217</v>
      </c>
      <c r="Q54" s="1">
        <f>+'Ark1'!W782</f>
        <v>80.751158457455617</v>
      </c>
      <c r="R54"/>
      <c r="S54">
        <f>+'Ark1'!X782</f>
        <v>0.17730360657746597</v>
      </c>
      <c r="U54" s="114"/>
      <c r="W54" s="114"/>
      <c r="X54" s="99">
        <f>+'Ark1'!AA782</f>
        <v>9.0873265842783582</v>
      </c>
      <c r="Y54" s="48">
        <f>+'Ark1'!AB782</f>
        <v>2.7197799057184642</v>
      </c>
      <c r="Z54" s="65">
        <f>+'Ark1'!AC782</f>
        <v>-30.598156891541311</v>
      </c>
      <c r="AA54" s="10">
        <f t="shared" si="13"/>
        <v>585.50224215246635</v>
      </c>
      <c r="AB54" s="1">
        <f>+'Ark1'!T782</f>
        <v>15.743706296384236</v>
      </c>
      <c r="AC54" s="100">
        <f>+'Ark1'!V782</f>
        <v>87.78999985457574</v>
      </c>
      <c r="AD54" s="39"/>
      <c r="AE54" s="12"/>
      <c r="AF54" s="51"/>
      <c r="AG54" s="51"/>
      <c r="AH54" s="1"/>
      <c r="AI54" s="18"/>
      <c r="AN54"/>
    </row>
    <row r="55" spans="1:40" ht="15.6">
      <c r="A55" s="39"/>
      <c r="B55">
        <f>+'Ark1'!C783</f>
        <v>2018</v>
      </c>
      <c r="C55">
        <f>+'Ark1'!I783</f>
        <v>81</v>
      </c>
      <c r="D55" s="51" t="s">
        <v>7</v>
      </c>
      <c r="E55" s="51" t="s">
        <v>52</v>
      </c>
      <c r="F55">
        <f>+'Ark1'!Q783</f>
        <v>85</v>
      </c>
      <c r="G55">
        <f t="shared" si="12"/>
        <v>8</v>
      </c>
      <c r="H55" s="297">
        <f>+'Ark1'!R783</f>
        <v>57687</v>
      </c>
      <c r="J55" s="297">
        <f>+'Ark1'!S783</f>
        <v>57641</v>
      </c>
      <c r="K55" s="100">
        <f>+'Ark1'!AD783</f>
        <v>4.0814203996731298</v>
      </c>
      <c r="L55" s="1"/>
      <c r="M55" s="100">
        <f>+'Ark1'!AE783</f>
        <v>4.152385368498738</v>
      </c>
      <c r="N55" s="1"/>
      <c r="O55" s="1">
        <f>+'Ark1'!U783</f>
        <v>61.409344043302511</v>
      </c>
      <c r="Q55" s="1">
        <f>+'Ark1'!W783</f>
        <v>79.098757828629189</v>
      </c>
      <c r="R55"/>
      <c r="S55">
        <f>+'Ark1'!X783</f>
        <v>7.3898798689479488</v>
      </c>
      <c r="U55" s="114"/>
      <c r="W55" s="114"/>
      <c r="X55" s="99">
        <f>+'Ark1'!AA783</f>
        <v>9.4665134973931959</v>
      </c>
      <c r="Y55" s="48">
        <f>+'Ark1'!AB783</f>
        <v>2.9550642110730072</v>
      </c>
      <c r="Z55" s="65">
        <f>+'Ark1'!AC783</f>
        <v>-31.052852436679174</v>
      </c>
      <c r="AA55" s="10">
        <f t="shared" si="13"/>
        <v>678.67058823529408</v>
      </c>
      <c r="AB55" s="1">
        <f>+'Ark1'!T783</f>
        <v>16.151021894014253</v>
      </c>
      <c r="AC55" s="100">
        <f>+'Ark1'!V783</f>
        <v>85.729964580895924</v>
      </c>
      <c r="AD55" s="39"/>
      <c r="AE55" s="5"/>
      <c r="AF55" s="51"/>
      <c r="AG55" s="51"/>
      <c r="AH55" s="1"/>
      <c r="AN55"/>
    </row>
    <row r="56" spans="1:40" ht="15.6">
      <c r="A56" s="39"/>
      <c r="B56">
        <f>+'Ark1'!C784</f>
        <v>2018</v>
      </c>
      <c r="C56">
        <f>+'Ark1'!I784</f>
        <v>83</v>
      </c>
      <c r="D56" s="51" t="s">
        <v>7</v>
      </c>
      <c r="E56" s="51" t="s">
        <v>420</v>
      </c>
      <c r="F56">
        <f>+'Ark1'!Q784</f>
        <v>293</v>
      </c>
      <c r="G56">
        <f t="shared" si="12"/>
        <v>-13</v>
      </c>
      <c r="H56" s="297">
        <f>+'Ark1'!R784</f>
        <v>134386</v>
      </c>
      <c r="J56" s="297">
        <f>+'Ark1'!S784</f>
        <v>132597</v>
      </c>
      <c r="K56" s="100">
        <f>+'Ark1'!AD784</f>
        <v>9.5079612708317889</v>
      </c>
      <c r="L56" s="1"/>
      <c r="M56" s="100">
        <f>+'Ark1'!AE784</f>
        <v>9.8213925800318744</v>
      </c>
      <c r="N56" s="1"/>
      <c r="O56" s="1">
        <f>+'Ark1'!U784</f>
        <v>60.385144460281921</v>
      </c>
      <c r="Q56" s="1">
        <f>+'Ark1'!W784</f>
        <v>81.328524023922014</v>
      </c>
      <c r="R56"/>
      <c r="S56">
        <f>+'Ark1'!X784</f>
        <v>0.21133153751134787</v>
      </c>
      <c r="U56" s="114"/>
      <c r="W56" s="114"/>
      <c r="X56" s="99">
        <f>+'Ark1'!AA784</f>
        <v>9.0729286682649999</v>
      </c>
      <c r="Y56" s="48">
        <f>+'Ark1'!AB784</f>
        <v>2.5206314872114994</v>
      </c>
      <c r="Z56" s="65">
        <f>+'Ark1'!AC784</f>
        <v>-29.461121015658676</v>
      </c>
      <c r="AA56" s="10">
        <f t="shared" si="13"/>
        <v>458.65529010238907</v>
      </c>
      <c r="AB56" s="1">
        <f>+'Ark1'!T784</f>
        <v>15.628808060363429</v>
      </c>
      <c r="AC56" s="100">
        <f>+'Ark1'!V784</f>
        <v>88.480197709838308</v>
      </c>
      <c r="AD56" s="39"/>
      <c r="AE56" s="12"/>
      <c r="AF56" s="51"/>
      <c r="AG56" s="51"/>
      <c r="AH56" s="1"/>
      <c r="AN56"/>
    </row>
    <row r="57" spans="1:40" ht="15.6">
      <c r="A57" s="39"/>
      <c r="B57" s="46">
        <f>+'Ark1'!C785</f>
        <v>2017</v>
      </c>
      <c r="C57" s="46">
        <f>+'Ark1'!I785</f>
        <v>6</v>
      </c>
      <c r="D57" s="91" t="s">
        <v>48</v>
      </c>
      <c r="E57" s="91" t="s">
        <v>372</v>
      </c>
      <c r="F57" s="46">
        <f>+'Ark1'!Q785</f>
        <v>771</v>
      </c>
      <c r="G57" s="46">
        <f>+F57-F63</f>
        <v>18</v>
      </c>
      <c r="H57" s="331">
        <f>+'Ark1'!R785</f>
        <v>361517</v>
      </c>
      <c r="I57" s="331"/>
      <c r="J57" s="331">
        <f>+'Ark1'!S785</f>
        <v>359056</v>
      </c>
      <c r="K57" s="99">
        <f>+'Ark1'!AD785</f>
        <v>26.686326761104016</v>
      </c>
      <c r="L57" s="48"/>
      <c r="M57" s="99">
        <f>+'Ark1'!AE785</f>
        <v>26.573108318285776</v>
      </c>
      <c r="N57" s="48"/>
      <c r="O57" s="48">
        <f>+'Ark1'!U785</f>
        <v>59.632759235328209</v>
      </c>
      <c r="P57" s="46"/>
      <c r="Q57" s="48">
        <f>+'Ark1'!W785</f>
        <v>81.219414241787604</v>
      </c>
      <c r="R57" s="46"/>
      <c r="S57" s="99">
        <f>+'Ark1'!X785</f>
        <v>1.7404437412348523</v>
      </c>
      <c r="T57" s="99"/>
      <c r="U57" s="114"/>
      <c r="V57" s="65"/>
      <c r="W57" s="114"/>
      <c r="X57" s="99">
        <f>+'Ark1'!AA785</f>
        <v>9.4439125355056248</v>
      </c>
      <c r="Y57" s="48">
        <f>+'Ark1'!AB785</f>
        <v>2.7547238114555976</v>
      </c>
      <c r="Z57" s="65">
        <f>+'Ark1'!AC785</f>
        <v>-29.917979136458111</v>
      </c>
      <c r="AA57" s="65">
        <f t="shared" si="13"/>
        <v>468.89364461738001</v>
      </c>
      <c r="AB57" s="48">
        <f>+'Ark1'!T785</f>
        <v>15.33406727761073</v>
      </c>
      <c r="AC57" s="99">
        <f>+'Ark1'!V785</f>
        <v>88.205739192934345</v>
      </c>
      <c r="AD57" s="39"/>
      <c r="AE57" s="12"/>
      <c r="AF57" s="51"/>
      <c r="AG57" s="51"/>
      <c r="AH57" s="1"/>
      <c r="AN57"/>
    </row>
    <row r="58" spans="1:40" ht="15.6">
      <c r="A58" s="39"/>
      <c r="B58" s="46">
        <f>+'Ark1'!C786</f>
        <v>2017</v>
      </c>
      <c r="C58" s="46">
        <f>+'Ark1'!I786</f>
        <v>24</v>
      </c>
      <c r="D58" s="91" t="s">
        <v>48</v>
      </c>
      <c r="E58" s="91" t="s">
        <v>63</v>
      </c>
      <c r="F58" s="46">
        <f>+'Ark1'!Q786</f>
        <v>599</v>
      </c>
      <c r="G58" s="46">
        <f t="shared" si="12"/>
        <v>13</v>
      </c>
      <c r="H58" s="331">
        <f>+'Ark1'!R786</f>
        <v>311803</v>
      </c>
      <c r="I58" s="331"/>
      <c r="J58" s="331">
        <f>+'Ark1'!S786</f>
        <v>310940</v>
      </c>
      <c r="K58" s="99">
        <f>+'Ark1'!AD786</f>
        <v>23.016557293550559</v>
      </c>
      <c r="L58" s="48"/>
      <c r="M58" s="99">
        <f>+'Ark1'!AE786</f>
        <v>23.18511176824606</v>
      </c>
      <c r="N58" s="48"/>
      <c r="O58" s="48">
        <f>+'Ark1'!U786</f>
        <v>59.727211037499202</v>
      </c>
      <c r="P58" s="46"/>
      <c r="Q58" s="48">
        <f>+'Ark1'!W786</f>
        <v>81.829949507943994</v>
      </c>
      <c r="R58" s="46"/>
      <c r="S58" s="99">
        <f>+'Ark1'!X786</f>
        <v>0.92430156220434012</v>
      </c>
      <c r="T58" s="99"/>
      <c r="U58" s="114"/>
      <c r="V58" s="65"/>
      <c r="W58" s="114"/>
      <c r="X58" s="99">
        <f>+'Ark1'!AA786</f>
        <v>9.5962264386290776</v>
      </c>
      <c r="Y58" s="48">
        <f>+'Ark1'!AB786</f>
        <v>2.6361643486671311</v>
      </c>
      <c r="Z58" s="65">
        <f>+'Ark1'!AC786</f>
        <v>-18.826611770644071</v>
      </c>
      <c r="AA58" s="65">
        <f t="shared" si="13"/>
        <v>520.53923205342232</v>
      </c>
      <c r="AB58" s="48">
        <f>+'Ark1'!T786</f>
        <v>15.45141002491958</v>
      </c>
      <c r="AC58" s="99">
        <f>+'Ark1'!V786</f>
        <v>88.756159371635007</v>
      </c>
      <c r="AD58" s="39"/>
      <c r="AE58" s="2"/>
      <c r="AF58" s="51"/>
      <c r="AG58" s="51"/>
      <c r="AH58" s="1"/>
      <c r="AI58" s="4"/>
      <c r="AN58"/>
    </row>
    <row r="59" spans="1:40" ht="15.6">
      <c r="A59" s="39"/>
      <c r="B59" s="46">
        <f>+'Ark1'!C787</f>
        <v>2017</v>
      </c>
      <c r="C59" s="46">
        <f>+'Ark1'!I787</f>
        <v>49</v>
      </c>
      <c r="D59" s="91" t="s">
        <v>48</v>
      </c>
      <c r="E59" s="91" t="s">
        <v>64</v>
      </c>
      <c r="F59" s="46">
        <f>+'Ark1'!Q787</f>
        <v>456</v>
      </c>
      <c r="G59" s="46">
        <f t="shared" si="12"/>
        <v>16</v>
      </c>
      <c r="H59" s="331">
        <f>+'Ark1'!R787</f>
        <v>260717</v>
      </c>
      <c r="I59" s="331"/>
      <c r="J59" s="331">
        <f>+'Ark1'!S787</f>
        <v>259756</v>
      </c>
      <c r="K59" s="99">
        <f>+'Ark1'!AD787</f>
        <v>19.245510042888043</v>
      </c>
      <c r="L59" s="48"/>
      <c r="M59" s="99">
        <f>+'Ark1'!AE787</f>
        <v>18.743253700056652</v>
      </c>
      <c r="N59" s="48"/>
      <c r="O59" s="48">
        <f>+'Ark1'!U787</f>
        <v>59.952201296601423</v>
      </c>
      <c r="P59" s="46"/>
      <c r="Q59" s="48">
        <f>+'Ark1'!W787</f>
        <v>79.187946187961572</v>
      </c>
      <c r="R59" s="46"/>
      <c r="S59" s="99">
        <f>+'Ark1'!X787</f>
        <v>5.6693656340016192</v>
      </c>
      <c r="T59" s="99"/>
      <c r="U59" s="114"/>
      <c r="V59" s="65"/>
      <c r="W59" s="114"/>
      <c r="X59" s="99">
        <f>+'Ark1'!AA787</f>
        <v>9.8099887528268095</v>
      </c>
      <c r="Y59" s="48">
        <f>+'Ark1'!AB787</f>
        <v>2.7900399128943754</v>
      </c>
      <c r="Z59" s="65">
        <f>+'Ark1'!AC787</f>
        <v>-30.950174017711564</v>
      </c>
      <c r="AA59" s="65">
        <f t="shared" si="13"/>
        <v>571.74780701754389</v>
      </c>
      <c r="AB59" s="48">
        <f>+'Ark1'!T787</f>
        <v>15.519513495475939</v>
      </c>
      <c r="AC59" s="99">
        <f>+'Ark1'!V787</f>
        <v>85.92183047456534</v>
      </c>
      <c r="AD59" s="39"/>
      <c r="AE59" s="4"/>
      <c r="AF59" s="51"/>
      <c r="AG59" s="51"/>
      <c r="AH59" s="1"/>
      <c r="AI59" s="5"/>
      <c r="AN59"/>
    </row>
    <row r="60" spans="1:40" ht="15.6">
      <c r="A60" s="39"/>
      <c r="B60" s="46">
        <f>+'Ark1'!C788</f>
        <v>2017</v>
      </c>
      <c r="C60" s="46">
        <f>+'Ark1'!I788</f>
        <v>80</v>
      </c>
      <c r="D60" s="91" t="s">
        <v>7</v>
      </c>
      <c r="E60" s="91" t="s">
        <v>6</v>
      </c>
      <c r="F60" s="46">
        <f>+'Ark1'!Q788</f>
        <v>434</v>
      </c>
      <c r="G60" s="46">
        <f t="shared" si="12"/>
        <v>31</v>
      </c>
      <c r="H60" s="331">
        <f>+'Ark1'!R788</f>
        <v>244251</v>
      </c>
      <c r="I60" s="331"/>
      <c r="J60" s="331">
        <f>+'Ark1'!S788</f>
        <v>243788</v>
      </c>
      <c r="K60" s="99">
        <f>+'Ark1'!AD788</f>
        <v>18.030029010327087</v>
      </c>
      <c r="L60" s="48"/>
      <c r="M60" s="99">
        <f>+'Ark1'!AE788</f>
        <v>18.332367461070444</v>
      </c>
      <c r="N60" s="48"/>
      <c r="O60" s="48">
        <f>+'Ark1'!U788</f>
        <v>60.55834167391339</v>
      </c>
      <c r="P60" s="46"/>
      <c r="Q60" s="48">
        <f>+'Ark1'!W788</f>
        <v>82.525072193872745</v>
      </c>
      <c r="R60" s="46"/>
      <c r="S60" s="99">
        <f>+'Ark1'!X788</f>
        <v>0.26448202873273807</v>
      </c>
      <c r="T60" s="99"/>
      <c r="U60" s="114"/>
      <c r="V60" s="65"/>
      <c r="W60" s="114"/>
      <c r="X60" s="99">
        <f>+'Ark1'!AA788</f>
        <v>9.2018183286086597</v>
      </c>
      <c r="Y60" s="48">
        <f>+'Ark1'!AB788</f>
        <v>2.7450183290954544</v>
      </c>
      <c r="Z60" s="65">
        <f>+'Ark1'!AC788</f>
        <v>-30.0177906088357</v>
      </c>
      <c r="AA60" s="65">
        <f t="shared" si="13"/>
        <v>562.79032258064512</v>
      </c>
      <c r="AB60" s="48">
        <f>+'Ark1'!T788</f>
        <v>15.841192052437869</v>
      </c>
      <c r="AC60" s="99">
        <f>+'Ark1'!V788</f>
        <v>89.474472972014084</v>
      </c>
      <c r="AD60" s="39"/>
      <c r="AE60" s="4"/>
      <c r="AF60" s="51"/>
      <c r="AG60" s="51"/>
      <c r="AH60" s="1"/>
      <c r="AI60" s="5"/>
      <c r="AN60"/>
    </row>
    <row r="61" spans="1:40" ht="15.6">
      <c r="A61" s="39"/>
      <c r="B61" s="46">
        <f>+'Ark1'!C789</f>
        <v>2017</v>
      </c>
      <c r="C61" s="46">
        <f>+'Ark1'!I789</f>
        <v>81</v>
      </c>
      <c r="D61" s="91" t="s">
        <v>7</v>
      </c>
      <c r="E61" s="91" t="s">
        <v>52</v>
      </c>
      <c r="F61" s="46">
        <f>+'Ark1'!Q789</f>
        <v>77</v>
      </c>
      <c r="G61" s="46">
        <f t="shared" si="12"/>
        <v>7</v>
      </c>
      <c r="H61" s="331">
        <f>+'Ark1'!R789</f>
        <v>52164</v>
      </c>
      <c r="I61" s="331"/>
      <c r="J61" s="331">
        <f>+'Ark1'!S789</f>
        <v>52120</v>
      </c>
      <c r="K61" s="99">
        <f>+'Ark1'!AD789</f>
        <v>3.8506226516767672</v>
      </c>
      <c r="L61" s="48"/>
      <c r="M61" s="99">
        <f>+'Ark1'!AE789</f>
        <v>3.8421818947327391</v>
      </c>
      <c r="N61" s="48"/>
      <c r="O61" s="48">
        <f>+'Ark1'!U789</f>
        <v>61.364082885648493</v>
      </c>
      <c r="P61" s="46"/>
      <c r="Q61" s="48">
        <f>+'Ark1'!W789</f>
        <v>80.900871066768786</v>
      </c>
      <c r="R61" s="46"/>
      <c r="S61" s="99">
        <f>+'Ark1'!X789</f>
        <v>10.884901464611611</v>
      </c>
      <c r="T61" s="99"/>
      <c r="U61" s="114"/>
      <c r="V61" s="65"/>
      <c r="W61" s="114"/>
      <c r="X61" s="99">
        <f>+'Ark1'!AA789</f>
        <v>9.4486898681068876</v>
      </c>
      <c r="Y61" s="48">
        <f>+'Ark1'!AB789</f>
        <v>2.9631698143144578</v>
      </c>
      <c r="Z61" s="65">
        <f>+'Ark1'!AC789</f>
        <v>-29.265378534732172</v>
      </c>
      <c r="AA61" s="65">
        <f t="shared" si="13"/>
        <v>677.4545454545455</v>
      </c>
      <c r="AB61" s="48">
        <f>+'Ark1'!T789</f>
        <v>16.135668276972627</v>
      </c>
      <c r="AC61" s="99">
        <f>+'Ark1'!V789</f>
        <v>87.683219572468886</v>
      </c>
      <c r="AD61" s="39"/>
      <c r="AE61" s="4"/>
      <c r="AF61" s="51"/>
      <c r="AG61" s="51"/>
      <c r="AH61" s="1"/>
      <c r="AI61" s="5"/>
      <c r="AN61"/>
    </row>
    <row r="62" spans="1:40" ht="15.6">
      <c r="A62" s="39"/>
      <c r="B62" s="46">
        <f>+'Ark1'!C790</f>
        <v>2017</v>
      </c>
      <c r="C62" s="46">
        <f>+'Ark1'!I790</f>
        <v>83</v>
      </c>
      <c r="D62" s="91" t="s">
        <v>7</v>
      </c>
      <c r="E62" s="91" t="s">
        <v>420</v>
      </c>
      <c r="F62" s="46">
        <f>+'Ark1'!Q790</f>
        <v>306</v>
      </c>
      <c r="G62" s="46">
        <f t="shared" si="12"/>
        <v>4</v>
      </c>
      <c r="H62" s="331">
        <f>+'Ark1'!R790</f>
        <v>124238</v>
      </c>
      <c r="I62" s="331"/>
      <c r="J62" s="331">
        <f>+'Ark1'!S790</f>
        <v>124044</v>
      </c>
      <c r="K62" s="99">
        <f>+'Ark1'!AD790</f>
        <v>9.170954240453538</v>
      </c>
      <c r="L62" s="48"/>
      <c r="M62" s="99">
        <f>+'Ark1'!AE790</f>
        <v>9.3239768576083186</v>
      </c>
      <c r="N62" s="48"/>
      <c r="O62" s="48">
        <f>+'Ark1'!U790</f>
        <v>60.493058914578711</v>
      </c>
      <c r="P62" s="46"/>
      <c r="Q62" s="48">
        <f>+'Ark1'!W790</f>
        <v>82.490722646803249</v>
      </c>
      <c r="R62" s="46"/>
      <c r="S62" s="99">
        <f>+'Ark1'!X790</f>
        <v>0.36864727378096879</v>
      </c>
      <c r="T62" s="99"/>
      <c r="U62" s="114"/>
      <c r="V62" s="65"/>
      <c r="W62" s="114"/>
      <c r="X62" s="99">
        <f>+'Ark1'!AA790</f>
        <v>9.3293360225757382</v>
      </c>
      <c r="Y62" s="48">
        <f>+'Ark1'!AB790</f>
        <v>2.6392028160084395</v>
      </c>
      <c r="Z62" s="65">
        <f>+'Ark1'!AC790</f>
        <v>-28.699357368234139</v>
      </c>
      <c r="AA62" s="65">
        <f t="shared" si="13"/>
        <v>406.00653594771239</v>
      </c>
      <c r="AB62" s="48">
        <f>+'Ark1'!T790</f>
        <v>15.842793670213622</v>
      </c>
      <c r="AC62" s="99">
        <f>+'Ark1'!V790</f>
        <v>89.429660317296509</v>
      </c>
      <c r="AD62" s="39"/>
      <c r="AE62" s="4"/>
      <c r="AF62" s="51"/>
      <c r="AG62" s="51"/>
      <c r="AH62" s="1"/>
      <c r="AI62" s="5"/>
      <c r="AN62"/>
    </row>
    <row r="63" spans="1:40" ht="15.6">
      <c r="A63" s="39"/>
      <c r="B63">
        <f>+'Ark1'!C791</f>
        <v>2016</v>
      </c>
      <c r="C63">
        <f>+'Ark1'!I791</f>
        <v>6</v>
      </c>
      <c r="D63" s="51" t="s">
        <v>48</v>
      </c>
      <c r="E63" s="51" t="s">
        <v>372</v>
      </c>
      <c r="F63">
        <f>+'Ark1'!Q791</f>
        <v>753</v>
      </c>
      <c r="G63">
        <f>+F63-F69</f>
        <v>97</v>
      </c>
      <c r="H63" s="297">
        <f>+'Ark1'!R791</f>
        <v>364867</v>
      </c>
      <c r="J63" s="297">
        <f>+'Ark1'!S791</f>
        <v>359554</v>
      </c>
      <c r="K63" s="100">
        <f>+'Ark1'!AD791</f>
        <v>26.817206458614237</v>
      </c>
      <c r="L63" s="1"/>
      <c r="M63" s="100">
        <f>+'Ark1'!AE791</f>
        <v>26.483613659691152</v>
      </c>
      <c r="N63" s="1"/>
      <c r="O63" s="1">
        <f>+'Ark1'!U791</f>
        <v>59.738359189440239</v>
      </c>
      <c r="Q63" s="1">
        <f>+'Ark1'!W791</f>
        <v>81.217062249342092</v>
      </c>
      <c r="R63"/>
      <c r="S63">
        <f>+'Ark1'!X791</f>
        <v>1.7296713597009323</v>
      </c>
      <c r="U63" s="114"/>
      <c r="W63" s="114"/>
      <c r="X63" s="99">
        <f>+'Ark1'!AA791</f>
        <v>10.00472983791726</v>
      </c>
      <c r="Y63" s="48">
        <f>+'Ark1'!AB791</f>
        <v>2.7894946044307898</v>
      </c>
      <c r="Z63" s="65">
        <f>+'Ark1'!AC791</f>
        <v>-30.723629540863381</v>
      </c>
      <c r="AA63" s="10">
        <f t="shared" si="13"/>
        <v>484.5511288180611</v>
      </c>
      <c r="AB63" s="1">
        <f>+'Ark1'!T791</f>
        <v>15.261876245316795</v>
      </c>
      <c r="AC63" s="100">
        <f>+'Ark1'!V791</f>
        <v>88.423056032264142</v>
      </c>
      <c r="AD63" s="39"/>
      <c r="AE63" s="4"/>
      <c r="AF63" s="51"/>
      <c r="AG63" s="51"/>
      <c r="AH63" s="1"/>
      <c r="AI63" s="5"/>
      <c r="AN63"/>
    </row>
    <row r="64" spans="1:40" ht="15.6">
      <c r="A64" s="39"/>
      <c r="B64">
        <f>+'Ark1'!C792</f>
        <v>2016</v>
      </c>
      <c r="C64">
        <f>+'Ark1'!I792</f>
        <v>24</v>
      </c>
      <c r="D64" s="51" t="s">
        <v>48</v>
      </c>
      <c r="E64" s="51" t="s">
        <v>63</v>
      </c>
      <c r="F64">
        <f>+'Ark1'!Q792</f>
        <v>586</v>
      </c>
      <c r="G64">
        <f t="shared" si="12"/>
        <v>37</v>
      </c>
      <c r="H64" s="297">
        <f>+'Ark1'!R792</f>
        <v>319147</v>
      </c>
      <c r="J64" s="297">
        <f>+'Ark1'!S792</f>
        <v>318331</v>
      </c>
      <c r="K64" s="100">
        <f>+'Ark1'!AD792</f>
        <v>23.456851372273601</v>
      </c>
      <c r="L64" s="1"/>
      <c r="M64" s="100">
        <f>+'Ark1'!AE792</f>
        <v>23.806163915441168</v>
      </c>
      <c r="N64" s="1"/>
      <c r="O64" s="1">
        <f>+'Ark1'!U792</f>
        <v>59.826272025030555</v>
      </c>
      <c r="Q64" s="1">
        <f>+'Ark1'!W792</f>
        <v>82.460249237430389</v>
      </c>
      <c r="R64"/>
      <c r="S64">
        <f>+'Ark1'!X792</f>
        <v>0.84005176298069517</v>
      </c>
      <c r="U64" s="114"/>
      <c r="W64" s="114"/>
      <c r="X64" s="99">
        <f>+'Ark1'!AA792</f>
        <v>9.974199711806877</v>
      </c>
      <c r="Y64" s="48">
        <f>+'Ark1'!AB792</f>
        <v>2.6744104468889311</v>
      </c>
      <c r="Z64" s="65">
        <f>+'Ark1'!AC792</f>
        <v>-17.551164601622652</v>
      </c>
      <c r="AA64" s="10">
        <f t="shared" si="13"/>
        <v>544.61945392491464</v>
      </c>
      <c r="AB64" s="1">
        <f>+'Ark1'!T792</f>
        <v>15.49967569803257</v>
      </c>
      <c r="AC64" s="100">
        <f>+'Ark1'!V792</f>
        <v>89.429753768601955</v>
      </c>
      <c r="AD64" s="39"/>
      <c r="AE64" s="4"/>
      <c r="AF64" s="51"/>
      <c r="AG64" s="51"/>
      <c r="AH64" s="1"/>
      <c r="AI64" s="5"/>
      <c r="AN64"/>
    </row>
    <row r="65" spans="1:40" ht="15.6">
      <c r="A65" s="39"/>
      <c r="B65">
        <f>+'Ark1'!C793</f>
        <v>2016</v>
      </c>
      <c r="C65">
        <f>+'Ark1'!I793</f>
        <v>49</v>
      </c>
      <c r="D65" s="51" t="s">
        <v>48</v>
      </c>
      <c r="E65" s="51" t="s">
        <v>64</v>
      </c>
      <c r="F65">
        <f>+'Ark1'!Q793</f>
        <v>440</v>
      </c>
      <c r="G65">
        <f t="shared" si="12"/>
        <v>19</v>
      </c>
      <c r="H65" s="297">
        <f>+'Ark1'!R793</f>
        <v>261942.5</v>
      </c>
      <c r="J65" s="297">
        <f>+'Ark1'!S793</f>
        <v>260689.5</v>
      </c>
      <c r="K65" s="100">
        <f>+'Ark1'!AD793</f>
        <v>19.252401841727419</v>
      </c>
      <c r="L65" s="1"/>
      <c r="M65" s="100">
        <f>+'Ark1'!AE793</f>
        <v>18.789337909386347</v>
      </c>
      <c r="N65" s="1"/>
      <c r="O65" s="1">
        <f>+'Ark1'!U793</f>
        <v>60.030641817181007</v>
      </c>
      <c r="Q65" s="1">
        <f>+'Ark1'!W793</f>
        <v>79.473455202453508</v>
      </c>
      <c r="R65"/>
      <c r="S65">
        <f>+'Ark1'!X793</f>
        <v>8.4373478912356727</v>
      </c>
      <c r="U65" s="114"/>
      <c r="W65" s="114"/>
      <c r="X65" s="99">
        <f>+'Ark1'!AA793</f>
        <v>10.145975916197719</v>
      </c>
      <c r="Y65" s="48">
        <f>+'Ark1'!AB793</f>
        <v>2.8434873873429591</v>
      </c>
      <c r="Z65" s="65">
        <f>+'Ark1'!AC793</f>
        <v>-31.726035892594005</v>
      </c>
      <c r="AA65" s="10">
        <f t="shared" si="13"/>
        <v>595.32386363636363</v>
      </c>
      <c r="AB65" s="1">
        <f>+'Ark1'!T793</f>
        <v>15.534247019861228</v>
      </c>
      <c r="AC65" s="100">
        <f>+'Ark1'!V793</f>
        <v>86.263976880867702</v>
      </c>
      <c r="AD65" s="39"/>
      <c r="AE65" s="4"/>
      <c r="AF65" s="51"/>
      <c r="AG65" s="51"/>
      <c r="AH65" s="1"/>
      <c r="AI65" s="5"/>
      <c r="AN65"/>
    </row>
    <row r="66" spans="1:40" ht="15.6">
      <c r="A66" s="39"/>
      <c r="B66">
        <f>+'Ark1'!C794</f>
        <v>2016</v>
      </c>
      <c r="C66">
        <f>+'Ark1'!I794</f>
        <v>80</v>
      </c>
      <c r="D66" s="51" t="s">
        <v>7</v>
      </c>
      <c r="E66" s="51" t="s">
        <v>6</v>
      </c>
      <c r="F66">
        <f>+'Ark1'!Q794</f>
        <v>403</v>
      </c>
      <c r="G66">
        <f t="shared" si="12"/>
        <v>11</v>
      </c>
      <c r="H66" s="297">
        <f>+'Ark1'!R794</f>
        <v>236758</v>
      </c>
      <c r="J66" s="297">
        <f>+'Ark1'!S794</f>
        <v>236179</v>
      </c>
      <c r="K66" s="100">
        <f>+'Ark1'!AD794</f>
        <v>17.401376848902725</v>
      </c>
      <c r="L66" s="1"/>
      <c r="M66" s="100">
        <f>+'Ark1'!AE794</f>
        <v>17.732583674684811</v>
      </c>
      <c r="N66" s="1"/>
      <c r="O66" s="1">
        <f>+'Ark1'!U794</f>
        <v>61.075015136824177</v>
      </c>
      <c r="Q66" s="1">
        <f>+'Ark1'!W794</f>
        <v>82.787524293015011</v>
      </c>
      <c r="R66"/>
      <c r="S66">
        <f>+'Ark1'!X794</f>
        <v>1.5091359109301479</v>
      </c>
      <c r="U66" s="114"/>
      <c r="W66" s="114"/>
      <c r="X66" s="99">
        <f>+'Ark1'!AA794</f>
        <v>9.7858649544470904</v>
      </c>
      <c r="Y66" s="48">
        <f>+'Ark1'!AB794</f>
        <v>2.8447702242300839</v>
      </c>
      <c r="Z66" s="65">
        <f>+'Ark1'!AC794</f>
        <v>-29.317494576073354</v>
      </c>
      <c r="AA66" s="10">
        <f t="shared" si="13"/>
        <v>587.48883374689831</v>
      </c>
      <c r="AB66" s="1">
        <f>+'Ark1'!T794</f>
        <v>16.033865803901026</v>
      </c>
      <c r="AC66" s="100">
        <f>+'Ark1'!V794</f>
        <v>89.772681321549399</v>
      </c>
      <c r="AD66" s="39"/>
      <c r="AE66" s="4"/>
      <c r="AF66" s="51"/>
      <c r="AG66" s="51"/>
      <c r="AH66" s="1"/>
      <c r="AI66" s="5"/>
      <c r="AN66"/>
    </row>
    <row r="67" spans="1:40" ht="15.6">
      <c r="A67" s="39"/>
      <c r="B67">
        <f>+'Ark1'!C795</f>
        <v>2016</v>
      </c>
      <c r="C67">
        <f>+'Ark1'!I795</f>
        <v>81</v>
      </c>
      <c r="D67" s="51" t="s">
        <v>7</v>
      </c>
      <c r="E67" s="51" t="s">
        <v>52</v>
      </c>
      <c r="F67">
        <f>+'Ark1'!Q795</f>
        <v>70</v>
      </c>
      <c r="G67">
        <f t="shared" si="12"/>
        <v>-2</v>
      </c>
      <c r="H67" s="297">
        <f>+'Ark1'!R795</f>
        <v>48456</v>
      </c>
      <c r="J67" s="297">
        <f>+'Ark1'!S795</f>
        <v>48431</v>
      </c>
      <c r="K67" s="100">
        <f>+'Ark1'!AD795</f>
        <v>3.5614472017436798</v>
      </c>
      <c r="L67" s="1"/>
      <c r="M67" s="100">
        <f>+'Ark1'!AE795</f>
        <v>3.5641808333145262</v>
      </c>
      <c r="N67" s="1"/>
      <c r="O67" s="1">
        <f>+'Ark1'!U795</f>
        <v>61.607565402324965</v>
      </c>
      <c r="Q67" s="1">
        <f>+'Ark1'!W795</f>
        <v>81.146623030703623</v>
      </c>
      <c r="R67"/>
      <c r="S67">
        <f>+'Ark1'!X795</f>
        <v>12.714627703483572</v>
      </c>
      <c r="U67" s="114"/>
      <c r="W67" s="114"/>
      <c r="X67" s="99">
        <f>+'Ark1'!AA795</f>
        <v>10.064360503301222</v>
      </c>
      <c r="Y67" s="48">
        <f>+'Ark1'!AB795</f>
        <v>3.0152626284143502</v>
      </c>
      <c r="Z67" s="65">
        <f>+'Ark1'!AC795</f>
        <v>-30.17487121255726</v>
      </c>
      <c r="AA67" s="10">
        <f t="shared" si="13"/>
        <v>692.2285714285714</v>
      </c>
      <c r="AB67" s="1">
        <f>+'Ark1'!T795</f>
        <v>16.209674756480101</v>
      </c>
      <c r="AC67" s="100">
        <f>+'Ark1'!V795</f>
        <v>87.937111186072059</v>
      </c>
      <c r="AD67" s="39"/>
      <c r="AE67" s="4"/>
      <c r="AF67" s="51"/>
      <c r="AG67" s="51"/>
      <c r="AH67" s="1"/>
      <c r="AI67" s="5"/>
      <c r="AN67"/>
    </row>
    <row r="68" spans="1:40" ht="15.6">
      <c r="A68" s="39"/>
      <c r="B68">
        <f>+'Ark1'!C796</f>
        <v>2016</v>
      </c>
      <c r="C68">
        <f>+'Ark1'!I796</f>
        <v>83</v>
      </c>
      <c r="D68" s="51" t="s">
        <v>7</v>
      </c>
      <c r="E68" s="51" t="s">
        <v>420</v>
      </c>
      <c r="F68">
        <f>+'Ark1'!Q796</f>
        <v>302</v>
      </c>
      <c r="G68">
        <f t="shared" si="12"/>
        <v>57</v>
      </c>
      <c r="H68" s="297">
        <f>+'Ark1'!R796</f>
        <v>129400</v>
      </c>
      <c r="J68" s="297">
        <f>+'Ark1'!S796</f>
        <v>128953</v>
      </c>
      <c r="K68" s="100">
        <f>+'Ark1'!AD796</f>
        <v>9.5107162767383233</v>
      </c>
      <c r="L68" s="1"/>
      <c r="M68" s="100">
        <f>+'Ark1'!AE796</f>
        <v>9.6241200074819879</v>
      </c>
      <c r="N68" s="1"/>
      <c r="O68" s="1">
        <f>+'Ark1'!U796</f>
        <v>60.679883368359</v>
      </c>
      <c r="Q68" s="1">
        <f>+'Ark1'!W796</f>
        <v>82.29315952323806</v>
      </c>
      <c r="R68"/>
      <c r="S68">
        <f>+'Ark1'!X796</f>
        <v>0.3894899536321485</v>
      </c>
      <c r="U68" s="114"/>
      <c r="W68" s="114"/>
      <c r="X68" s="99">
        <f>+'Ark1'!AA796</f>
        <v>9.4048932838619645</v>
      </c>
      <c r="Y68" s="48">
        <f>+'Ark1'!AB796</f>
        <v>2.7974731132116402</v>
      </c>
      <c r="Z68" s="65">
        <f>+'Ark1'!AC796</f>
        <v>-25.449143002296985</v>
      </c>
      <c r="AA68" s="10">
        <f t="shared" si="13"/>
        <v>428.47682119205297</v>
      </c>
      <c r="AB68" s="1">
        <f>+'Ark1'!T796</f>
        <v>15.864938176197841</v>
      </c>
      <c r="AC68" s="100">
        <f>+'Ark1'!V796</f>
        <v>89.276368751651148</v>
      </c>
      <c r="AD68" s="39"/>
      <c r="AE68" s="4"/>
      <c r="AF68" s="51"/>
      <c r="AG68" s="51"/>
      <c r="AH68" s="1"/>
      <c r="AI68" s="5"/>
      <c r="AN68"/>
    </row>
    <row r="69" spans="1:40" ht="15.6">
      <c r="A69" s="39"/>
      <c r="B69" s="46">
        <f>+'Ark1'!C797</f>
        <v>2015</v>
      </c>
      <c r="C69" s="46">
        <f>+'Ark1'!I797</f>
        <v>6</v>
      </c>
      <c r="D69" s="91" t="s">
        <v>48</v>
      </c>
      <c r="E69" s="91" t="s">
        <v>372</v>
      </c>
      <c r="F69" s="46">
        <f>+'Ark1'!Q797</f>
        <v>656</v>
      </c>
      <c r="G69" s="46">
        <f>+F69-F75</f>
        <v>7</v>
      </c>
      <c r="H69" s="331">
        <f>+'Ark1'!R797</f>
        <v>344148</v>
      </c>
      <c r="I69" s="331"/>
      <c r="J69" s="331">
        <f>+'Ark1'!S797</f>
        <v>340699</v>
      </c>
      <c r="K69" s="99">
        <f>+'Ark1'!AD797</f>
        <v>26.796146440253544</v>
      </c>
      <c r="L69" s="48"/>
      <c r="M69" s="99">
        <f>+'Ark1'!AE797</f>
        <v>26.569693555872689</v>
      </c>
      <c r="N69" s="48"/>
      <c r="O69" s="48">
        <f>+'Ark1'!U797</f>
        <v>59.967287840586557</v>
      </c>
      <c r="P69" s="46"/>
      <c r="Q69" s="48">
        <f>+'Ark1'!W797</f>
        <v>81.267275806503207</v>
      </c>
      <c r="R69" s="46"/>
      <c r="S69" s="99">
        <f>+'Ark1'!X797</f>
        <v>1.4580936108883389</v>
      </c>
      <c r="T69" s="99"/>
      <c r="U69" s="114"/>
      <c r="V69" s="65"/>
      <c r="W69" s="114"/>
      <c r="X69" s="99">
        <f>+'Ark1'!AA797</f>
        <v>9.1732235740116241</v>
      </c>
      <c r="Y69" s="48">
        <f>+'Ark1'!AB797</f>
        <v>2.7732654425965344</v>
      </c>
      <c r="Z69" s="65">
        <f>+'Ark1'!AC797</f>
        <v>-31.082269336529716</v>
      </c>
      <c r="AA69" s="65">
        <f t="shared" si="13"/>
        <v>524.61585365853659</v>
      </c>
      <c r="AB69" s="48">
        <f>+'Ark1'!T797</f>
        <v>15.441103827423085</v>
      </c>
      <c r="AC69" s="99">
        <f>+'Ark1'!V797</f>
        <v>88.343589471596133</v>
      </c>
      <c r="AD69" s="39"/>
      <c r="AE69" s="4"/>
      <c r="AF69" s="51"/>
      <c r="AG69" s="51"/>
      <c r="AH69" s="1"/>
      <c r="AI69" s="5"/>
      <c r="AN69"/>
    </row>
    <row r="70" spans="1:40" ht="15.6">
      <c r="A70" s="39"/>
      <c r="B70" s="46">
        <f>+'Ark1'!C798</f>
        <v>2015</v>
      </c>
      <c r="C70" s="46">
        <f>+'Ark1'!I798</f>
        <v>24</v>
      </c>
      <c r="D70" s="91" t="s">
        <v>48</v>
      </c>
      <c r="E70" s="91" t="s">
        <v>63</v>
      </c>
      <c r="F70" s="46">
        <f>+'Ark1'!Q798</f>
        <v>549</v>
      </c>
      <c r="G70" s="46">
        <f t="shared" si="12"/>
        <v>-7</v>
      </c>
      <c r="H70" s="331">
        <f>+'Ark1'!R798</f>
        <v>305169</v>
      </c>
      <c r="I70" s="331"/>
      <c r="J70" s="331">
        <f>+'Ark1'!S798</f>
        <v>304443</v>
      </c>
      <c r="K70" s="99">
        <f>+'Ark1'!AD798</f>
        <v>23.761152797708359</v>
      </c>
      <c r="L70" s="48"/>
      <c r="M70" s="99">
        <f>+'Ark1'!AE798</f>
        <v>24.098780680399905</v>
      </c>
      <c r="N70" s="48"/>
      <c r="O70" s="48">
        <f>+'Ark1'!U798</f>
        <v>60.531124052778353</v>
      </c>
      <c r="P70" s="46"/>
      <c r="Q70" s="48">
        <f>+'Ark1'!W798</f>
        <v>82.487680485346914</v>
      </c>
      <c r="R70" s="46"/>
      <c r="S70" s="99">
        <f>+'Ark1'!X798</f>
        <v>0.46892049978864175</v>
      </c>
      <c r="T70" s="99"/>
      <c r="U70" s="114"/>
      <c r="V70" s="65"/>
      <c r="W70" s="114"/>
      <c r="X70" s="99">
        <f>+'Ark1'!AA798</f>
        <v>9.4996840020729447</v>
      </c>
      <c r="Y70" s="48">
        <f>+'Ark1'!AB798</f>
        <v>2.7787334249114317</v>
      </c>
      <c r="Z70" s="65">
        <f>+'Ark1'!AC798</f>
        <v>-19.208597283315495</v>
      </c>
      <c r="AA70" s="65">
        <f t="shared" si="13"/>
        <v>555.8633879781421</v>
      </c>
      <c r="AB70" s="48">
        <f>+'Ark1'!T798</f>
        <v>15.8185595522481</v>
      </c>
      <c r="AC70" s="99">
        <f>+'Ark1'!V798</f>
        <v>89.455140869681188</v>
      </c>
      <c r="AD70" s="39"/>
      <c r="AE70" s="4"/>
      <c r="AF70" s="51"/>
      <c r="AG70" s="51"/>
      <c r="AH70" s="1"/>
      <c r="AI70" s="5"/>
      <c r="AN70"/>
    </row>
    <row r="71" spans="1:40" ht="15.6">
      <c r="A71" s="39"/>
      <c r="B71" s="46">
        <f>+'Ark1'!C799</f>
        <v>2015</v>
      </c>
      <c r="C71" s="46">
        <f>+'Ark1'!I799</f>
        <v>49</v>
      </c>
      <c r="D71" s="91" t="s">
        <v>48</v>
      </c>
      <c r="E71" s="91" t="s">
        <v>64</v>
      </c>
      <c r="F71" s="46">
        <f>+'Ark1'!Q799</f>
        <v>421</v>
      </c>
      <c r="G71" s="46">
        <f t="shared" si="12"/>
        <v>-3</v>
      </c>
      <c r="H71" s="331">
        <f>+'Ark1'!R799</f>
        <v>240016</v>
      </c>
      <c r="I71" s="331"/>
      <c r="J71" s="331">
        <f>+'Ark1'!S799</f>
        <v>239541</v>
      </c>
      <c r="K71" s="99">
        <f>+'Ark1'!AD799</f>
        <v>18.688191952310913</v>
      </c>
      <c r="L71" s="48"/>
      <c r="M71" s="99">
        <f>+'Ark1'!AE799</f>
        <v>18.167943710227703</v>
      </c>
      <c r="N71" s="48"/>
      <c r="O71" s="48">
        <f>+'Ark1'!U799</f>
        <v>60.377972873119845</v>
      </c>
      <c r="P71" s="46"/>
      <c r="Q71" s="48">
        <f>+'Ark1'!W799</f>
        <v>79.036178357776947</v>
      </c>
      <c r="R71" s="46"/>
      <c r="S71" s="99">
        <f>+'Ark1'!X799</f>
        <v>7.4565862275848254</v>
      </c>
      <c r="T71" s="99"/>
      <c r="U71" s="114"/>
      <c r="V71" s="65"/>
      <c r="W71" s="114"/>
      <c r="X71" s="99">
        <f>+'Ark1'!AA799</f>
        <v>9.6935081569153141</v>
      </c>
      <c r="Y71" s="48">
        <f>+'Ark1'!AB799</f>
        <v>2.8185921752244925</v>
      </c>
      <c r="Z71" s="65">
        <f>+'Ark1'!AC799</f>
        <v>-33.531034723334969</v>
      </c>
      <c r="AA71" s="65">
        <f t="shared" si="13"/>
        <v>570.10926365795729</v>
      </c>
      <c r="AB71" s="48">
        <f>+'Ark1'!T799</f>
        <v>15.747812645823611</v>
      </c>
      <c r="AC71" s="99">
        <f>+'Ark1'!V799</f>
        <v>85.695723605891999</v>
      </c>
      <c r="AD71" s="39"/>
      <c r="AE71" s="4"/>
      <c r="AF71" s="51"/>
      <c r="AG71" s="51"/>
      <c r="AH71" s="1"/>
      <c r="AI71" s="5"/>
      <c r="AN71"/>
    </row>
    <row r="72" spans="1:40" ht="15.6">
      <c r="A72" s="39"/>
      <c r="B72" s="46">
        <f>+'Ark1'!C800</f>
        <v>2015</v>
      </c>
      <c r="C72" s="46">
        <f>+'Ark1'!I800</f>
        <v>80</v>
      </c>
      <c r="D72" s="91" t="s">
        <v>7</v>
      </c>
      <c r="E72" s="91" t="s">
        <v>6</v>
      </c>
      <c r="F72" s="46">
        <f>+'Ark1'!Q800</f>
        <v>392</v>
      </c>
      <c r="G72" s="46">
        <f t="shared" si="12"/>
        <v>31</v>
      </c>
      <c r="H72" s="331">
        <f>+'Ark1'!R800</f>
        <v>226866</v>
      </c>
      <c r="I72" s="331"/>
      <c r="J72" s="331">
        <f>+'Ark1'!S800</f>
        <v>226149</v>
      </c>
      <c r="K72" s="99">
        <f>+'Ark1'!AD800</f>
        <v>17.664303027518869</v>
      </c>
      <c r="L72" s="48"/>
      <c r="M72" s="99">
        <f>+'Ark1'!AE800</f>
        <v>17.977634062726661</v>
      </c>
      <c r="N72" s="48"/>
      <c r="O72" s="48">
        <f>+'Ark1'!U800</f>
        <v>61.422172992142386</v>
      </c>
      <c r="P72" s="46"/>
      <c r="Q72" s="48">
        <f>+'Ark1'!W800</f>
        <v>82.839578331101308</v>
      </c>
      <c r="R72" s="46"/>
      <c r="S72" s="99">
        <f>+'Ark1'!X800</f>
        <v>0.22480230620718836</v>
      </c>
      <c r="T72" s="99"/>
      <c r="U72" s="114"/>
      <c r="V72" s="65"/>
      <c r="W72" s="114"/>
      <c r="X72" s="99">
        <f>+'Ark1'!AA800</f>
        <v>9.3975309941037821</v>
      </c>
      <c r="Y72" s="48">
        <f>+'Ark1'!AB800</f>
        <v>2.8218936686584382</v>
      </c>
      <c r="Z72" s="65">
        <f>+'Ark1'!AC800</f>
        <v>-31.870774285958802</v>
      </c>
      <c r="AA72" s="65">
        <f t="shared" si="13"/>
        <v>578.73979591836735</v>
      </c>
      <c r="AB72" s="48">
        <f>+'Ark1'!T800</f>
        <v>16.158269639346571</v>
      </c>
      <c r="AC72" s="99">
        <f>+'Ark1'!V800</f>
        <v>89.851913900600223</v>
      </c>
      <c r="AD72" s="39"/>
      <c r="AE72" s="4"/>
      <c r="AF72" s="51"/>
      <c r="AG72" s="51"/>
      <c r="AH72" s="1"/>
      <c r="AI72" s="5"/>
      <c r="AN72"/>
    </row>
    <row r="73" spans="1:40" ht="15.6">
      <c r="A73" s="39"/>
      <c r="B73" s="46">
        <f>+'Ark1'!C801</f>
        <v>2015</v>
      </c>
      <c r="C73" s="46">
        <f>+'Ark1'!I801</f>
        <v>81</v>
      </c>
      <c r="D73" s="91" t="s">
        <v>7</v>
      </c>
      <c r="E73" s="91" t="s">
        <v>52</v>
      </c>
      <c r="F73" s="46">
        <f>+'Ark1'!Q801</f>
        <v>72</v>
      </c>
      <c r="G73" s="46">
        <f t="shared" si="12"/>
        <v>7</v>
      </c>
      <c r="H73" s="331">
        <f>+'Ark1'!R801</f>
        <v>43711</v>
      </c>
      <c r="I73" s="331"/>
      <c r="J73" s="331">
        <f>+'Ark1'!S801</f>
        <v>43662</v>
      </c>
      <c r="K73" s="99">
        <f>+'Ark1'!AD801</f>
        <v>3.4034379309190324</v>
      </c>
      <c r="L73" s="48"/>
      <c r="M73" s="99">
        <f>+'Ark1'!AE801</f>
        <v>3.4288475958042648</v>
      </c>
      <c r="N73" s="48"/>
      <c r="O73" s="48">
        <f>+'Ark1'!U801</f>
        <v>61.746507260317905</v>
      </c>
      <c r="P73" s="46"/>
      <c r="Q73" s="48">
        <f>+'Ark1'!W801</f>
        <v>81.836033621913757</v>
      </c>
      <c r="R73" s="46"/>
      <c r="S73" s="99">
        <f>+'Ark1'!X801</f>
        <v>11.919196540916472</v>
      </c>
      <c r="T73" s="99"/>
      <c r="U73" s="114"/>
      <c r="V73" s="65"/>
      <c r="W73" s="114"/>
      <c r="X73" s="99">
        <f>+'Ark1'!AA801</f>
        <v>9.6045796194144355</v>
      </c>
      <c r="Y73" s="48">
        <f>+'Ark1'!AB801</f>
        <v>3.0514511452460278</v>
      </c>
      <c r="Z73" s="65">
        <f>+'Ark1'!AC801</f>
        <v>-28.998645468745512</v>
      </c>
      <c r="AA73" s="65">
        <f t="shared" si="13"/>
        <v>607.09722222222217</v>
      </c>
      <c r="AB73" s="48">
        <f>+'Ark1'!T801</f>
        <v>16.229781977076708</v>
      </c>
      <c r="AC73" s="99">
        <f>+'Ark1'!V801</f>
        <v>88.708734331834407</v>
      </c>
      <c r="AD73" s="39"/>
      <c r="AE73" s="4"/>
      <c r="AF73" s="51"/>
      <c r="AG73" s="51"/>
      <c r="AH73" s="1"/>
      <c r="AI73" s="5"/>
      <c r="AN73"/>
    </row>
    <row r="74" spans="1:40" ht="15.6">
      <c r="A74" s="39"/>
      <c r="B74" s="46">
        <f>+'Ark1'!C802</f>
        <v>2015</v>
      </c>
      <c r="C74" s="46">
        <f>+'Ark1'!I802</f>
        <v>83</v>
      </c>
      <c r="D74" s="91" t="s">
        <v>7</v>
      </c>
      <c r="E74" s="91" t="s">
        <v>420</v>
      </c>
      <c r="F74" s="46">
        <f>+'Ark1'!Q802</f>
        <v>245</v>
      </c>
      <c r="G74" s="46">
        <f t="shared" si="12"/>
        <v>1</v>
      </c>
      <c r="H74" s="331">
        <f>+'Ark1'!R802</f>
        <v>124409</v>
      </c>
      <c r="I74" s="331"/>
      <c r="J74" s="331">
        <f>+'Ark1'!S802</f>
        <v>123958</v>
      </c>
      <c r="K74" s="99">
        <f>+'Ark1'!AD802</f>
        <v>9.6867678512892823</v>
      </c>
      <c r="L74" s="48"/>
      <c r="M74" s="99">
        <f>+'Ark1'!AE802</f>
        <v>9.7571003949687736</v>
      </c>
      <c r="N74" s="48"/>
      <c r="O74" s="48">
        <f>+'Ark1'!U802</f>
        <v>61.089296374578481</v>
      </c>
      <c r="P74" s="46"/>
      <c r="Q74" s="48">
        <f>+'Ark1'!W802</f>
        <v>82.024997983187419</v>
      </c>
      <c r="R74" s="46"/>
      <c r="S74" s="99">
        <f>+'Ark1'!X802</f>
        <v>0.57873626506120945</v>
      </c>
      <c r="T74" s="99"/>
      <c r="U74" s="114"/>
      <c r="V74" s="65"/>
      <c r="W74" s="114"/>
      <c r="X74" s="99">
        <f>+'Ark1'!AA802</f>
        <v>9.097378204800652</v>
      </c>
      <c r="Y74" s="48">
        <f>+'Ark1'!AB802</f>
        <v>2.8738664820001496</v>
      </c>
      <c r="Z74" s="65">
        <f>+'Ark1'!AC802</f>
        <v>-30.517829996886775</v>
      </c>
      <c r="AA74" s="65">
        <f t="shared" si="13"/>
        <v>507.7918367346939</v>
      </c>
      <c r="AB74" s="48">
        <f>+'Ark1'!T802</f>
        <v>16.014042392431421</v>
      </c>
      <c r="AC74" s="99">
        <f>+'Ark1'!V802</f>
        <v>89.003103434695007</v>
      </c>
      <c r="AD74" s="39"/>
      <c r="AE74" s="4"/>
      <c r="AF74" s="51"/>
      <c r="AG74" s="51"/>
      <c r="AH74" s="1"/>
      <c r="AI74" s="5"/>
      <c r="AN74"/>
    </row>
    <row r="75" spans="1:40" ht="15.6">
      <c r="A75" s="39"/>
      <c r="B75">
        <f>+'Ark1'!C803</f>
        <v>2014</v>
      </c>
      <c r="C75">
        <f>+'Ark1'!I803</f>
        <v>6</v>
      </c>
      <c r="D75" s="51" t="s">
        <v>48</v>
      </c>
      <c r="E75" s="51" t="s">
        <v>372</v>
      </c>
      <c r="F75">
        <f>+'Ark1'!Q803</f>
        <v>649</v>
      </c>
      <c r="G75">
        <f>+F75-F81</f>
        <v>-11</v>
      </c>
      <c r="H75" s="297">
        <f>+'Ark1'!R803</f>
        <v>350529</v>
      </c>
      <c r="J75" s="297">
        <f>+'Ark1'!S803</f>
        <v>350519</v>
      </c>
      <c r="K75" s="100">
        <f>+'Ark1'!AD803</f>
        <v>27.217435731789511</v>
      </c>
      <c r="L75" s="1"/>
      <c r="M75" s="100">
        <f>+'Ark1'!AE803</f>
        <v>27.13753209085888</v>
      </c>
      <c r="N75" s="1"/>
      <c r="O75" s="1">
        <f>+'Ark1'!U803</f>
        <v>60.368516399966893</v>
      </c>
      <c r="Q75" s="1">
        <f>+'Ark1'!W803</f>
        <v>78.044384755176736</v>
      </c>
      <c r="R75"/>
      <c r="S75">
        <f>+'Ark1'!X803</f>
        <v>0</v>
      </c>
      <c r="U75" s="114"/>
      <c r="W75" s="114"/>
      <c r="X75" s="99">
        <f>+'Ark1'!AA803</f>
        <v>8.692610313249169</v>
      </c>
      <c r="Y75" s="48">
        <f>+'Ark1'!AB803</f>
        <v>2.7729927900505862</v>
      </c>
      <c r="Z75" s="65">
        <f>+'Ark1'!AC803</f>
        <v>-31.16057300763692</v>
      </c>
      <c r="AA75" s="10">
        <f t="shared" si="13"/>
        <v>540.10631741140219</v>
      </c>
      <c r="AB75" s="1">
        <f>+'Ark1'!T803</f>
        <v>15.794724544902133</v>
      </c>
      <c r="AC75" s="100">
        <f>+'Ark1'!V803</f>
        <v>84.557291839002716</v>
      </c>
      <c r="AD75" s="39"/>
      <c r="AE75" s="4"/>
      <c r="AF75" s="51"/>
      <c r="AG75" s="51"/>
      <c r="AH75" s="1"/>
      <c r="AI75" s="5"/>
      <c r="AN75"/>
    </row>
    <row r="76" spans="1:40" ht="15.6">
      <c r="A76" s="39"/>
      <c r="B76">
        <f>+'Ark1'!C804</f>
        <v>2014</v>
      </c>
      <c r="C76">
        <f>+'Ark1'!I804</f>
        <v>24</v>
      </c>
      <c r="D76" s="51" t="s">
        <v>48</v>
      </c>
      <c r="E76" s="51" t="s">
        <v>63</v>
      </c>
      <c r="F76">
        <f>+'Ark1'!Q804</f>
        <v>556</v>
      </c>
      <c r="G76">
        <f t="shared" si="12"/>
        <v>54</v>
      </c>
      <c r="H76" s="297">
        <f>+'Ark1'!R804</f>
        <v>309228</v>
      </c>
      <c r="J76" s="297">
        <f>+'Ark1'!S804</f>
        <v>309206</v>
      </c>
      <c r="K76" s="100">
        <f>+'Ark1'!AD804</f>
        <v>24.010547533784099</v>
      </c>
      <c r="L76" s="1"/>
      <c r="M76" s="100">
        <f>+'Ark1'!AE804</f>
        <v>24.21123056109402</v>
      </c>
      <c r="N76" s="1"/>
      <c r="O76" s="1">
        <f>+'Ark1'!U804</f>
        <v>60.806659637911309</v>
      </c>
      <c r="Q76" s="1">
        <f>+'Ark1'!W804</f>
        <v>78.931767171398619</v>
      </c>
      <c r="R76"/>
      <c r="S76">
        <f>+'Ark1'!X804</f>
        <v>0</v>
      </c>
      <c r="U76" s="114"/>
      <c r="W76" s="114"/>
      <c r="X76" s="99">
        <f>+'Ark1'!AA804</f>
        <v>9.4304775039345632</v>
      </c>
      <c r="Y76" s="48">
        <f>+'Ark1'!AB804</f>
        <v>2.7242764900977581</v>
      </c>
      <c r="Z76" s="65">
        <f>+'Ark1'!AC804</f>
        <v>-31.954310615525952</v>
      </c>
      <c r="AA76" s="10">
        <f t="shared" si="13"/>
        <v>556.16546762589928</v>
      </c>
      <c r="AB76" s="1">
        <f>+'Ark1'!T804</f>
        <v>15.971108696495788</v>
      </c>
      <c r="AC76" s="100">
        <f>+'Ark1'!V804</f>
        <v>85.519315894472513</v>
      </c>
      <c r="AD76" s="39"/>
      <c r="AE76" s="4"/>
      <c r="AF76" s="51"/>
      <c r="AG76" s="51"/>
      <c r="AH76" s="1"/>
      <c r="AN76"/>
    </row>
    <row r="77" spans="1:40" ht="15.6">
      <c r="A77" s="39"/>
      <c r="B77">
        <f>+'Ark1'!C805</f>
        <v>2014</v>
      </c>
      <c r="C77">
        <f>+'Ark1'!I805</f>
        <v>49</v>
      </c>
      <c r="D77" s="51" t="s">
        <v>48</v>
      </c>
      <c r="E77" s="51" t="s">
        <v>64</v>
      </c>
      <c r="F77">
        <f>+'Ark1'!Q805</f>
        <v>424</v>
      </c>
      <c r="G77">
        <f t="shared" si="12"/>
        <v>-26</v>
      </c>
      <c r="H77" s="297">
        <f>+'Ark1'!R805</f>
        <v>245833</v>
      </c>
      <c r="J77" s="297">
        <f>+'Ark1'!S805</f>
        <v>245812</v>
      </c>
      <c r="K77" s="100">
        <f>+'Ark1'!AD805</f>
        <v>19.088132160971018</v>
      </c>
      <c r="L77" s="1"/>
      <c r="M77" s="100">
        <f>+'Ark1'!AE805</f>
        <v>18.382526272011965</v>
      </c>
      <c r="N77" s="1"/>
      <c r="O77" s="1">
        <f>+'Ark1'!U805</f>
        <v>60.76857517126912</v>
      </c>
      <c r="Q77" s="1">
        <f>+'Ark1'!W805</f>
        <v>75.385008868567809</v>
      </c>
      <c r="R77"/>
      <c r="S77">
        <f>+'Ark1'!X805</f>
        <v>0</v>
      </c>
      <c r="U77" s="114"/>
      <c r="W77" s="114"/>
      <c r="X77" s="99">
        <f>+'Ark1'!AA805</f>
        <v>9.0922985989054705</v>
      </c>
      <c r="Y77" s="48">
        <f>+'Ark1'!AB805</f>
        <v>2.8359480604824592</v>
      </c>
      <c r="Z77" s="65">
        <f>+'Ark1'!AC805</f>
        <v>-38.447215581518194</v>
      </c>
      <c r="AA77" s="10">
        <f t="shared" si="13"/>
        <v>579.79481132075466</v>
      </c>
      <c r="AB77" s="1">
        <f>+'Ark1'!T805</f>
        <v>15.92304938718561</v>
      </c>
      <c r="AC77" s="100">
        <f>+'Ark1'!V805</f>
        <v>81.677855297605021</v>
      </c>
      <c r="AD77" s="39"/>
      <c r="AE77" s="12"/>
      <c r="AF77" s="51"/>
      <c r="AG77" s="51"/>
      <c r="AH77" s="1"/>
      <c r="AI77" s="5"/>
      <c r="AN77"/>
    </row>
    <row r="78" spans="1:40" ht="15.6">
      <c r="A78" s="39"/>
      <c r="B78">
        <f>+'Ark1'!C806</f>
        <v>2014</v>
      </c>
      <c r="C78">
        <f>+'Ark1'!I806</f>
        <v>80</v>
      </c>
      <c r="D78" s="51" t="s">
        <v>7</v>
      </c>
      <c r="E78" s="51" t="s">
        <v>6</v>
      </c>
      <c r="F78">
        <f>+'Ark1'!Q806</f>
        <v>361</v>
      </c>
      <c r="G78">
        <f t="shared" si="12"/>
        <v>-25</v>
      </c>
      <c r="H78" s="297">
        <f>+'Ark1'!R806</f>
        <v>215835</v>
      </c>
      <c r="J78" s="297">
        <f>+'Ark1'!S806</f>
        <v>215828</v>
      </c>
      <c r="K78" s="100">
        <f>+'Ark1'!AD806</f>
        <v>16.758885116982587</v>
      </c>
      <c r="L78" s="1"/>
      <c r="M78" s="100">
        <f>+'Ark1'!AE806</f>
        <v>17.16831671735611</v>
      </c>
      <c r="N78" s="1"/>
      <c r="O78" s="1">
        <f>+'Ark1'!U806</f>
        <v>61.728380932965138</v>
      </c>
      <c r="Q78" s="1">
        <f>+'Ark1'!W806</f>
        <v>80.186785773855988</v>
      </c>
      <c r="R78"/>
      <c r="S78">
        <f>+'Ark1'!X806</f>
        <v>0</v>
      </c>
      <c r="U78" s="114"/>
      <c r="W78" s="114"/>
      <c r="X78" s="99">
        <f>+'Ark1'!AA806</f>
        <v>8.7541596796924122</v>
      </c>
      <c r="Y78" s="48">
        <f>+'Ark1'!AB806</f>
        <v>2.7869502573767848</v>
      </c>
      <c r="Z78" s="65">
        <f>+'Ark1'!AC806</f>
        <v>-32.882759682926753</v>
      </c>
      <c r="AA78" s="10">
        <f t="shared" si="13"/>
        <v>597.88088642659284</v>
      </c>
      <c r="AB78" s="1">
        <f>+'Ark1'!T806</f>
        <v>16.317075543818188</v>
      </c>
      <c r="AC78" s="100">
        <f>+'Ark1'!V806</f>
        <v>86.877553232420979</v>
      </c>
      <c r="AD78" s="39"/>
      <c r="AE78" s="5"/>
      <c r="AF78" s="51"/>
      <c r="AG78" s="51"/>
      <c r="AH78" s="1"/>
      <c r="AN78"/>
    </row>
    <row r="79" spans="1:40" ht="15.6">
      <c r="A79" s="39"/>
      <c r="B79">
        <f>+'Ark1'!C807</f>
        <v>2014</v>
      </c>
      <c r="C79">
        <f>+'Ark1'!I807</f>
        <v>81</v>
      </c>
      <c r="D79" s="51" t="s">
        <v>7</v>
      </c>
      <c r="E79" s="51" t="s">
        <v>52</v>
      </c>
      <c r="F79">
        <f>+'Ark1'!Q807</f>
        <v>65</v>
      </c>
      <c r="G79">
        <f t="shared" si="12"/>
        <v>-3</v>
      </c>
      <c r="H79" s="297">
        <f>+'Ark1'!R807</f>
        <v>42473</v>
      </c>
      <c r="J79" s="297">
        <f>+'Ark1'!S807</f>
        <v>42468</v>
      </c>
      <c r="K79" s="100">
        <f>+'Ark1'!AD807</f>
        <v>3.2978901826562024</v>
      </c>
      <c r="L79" s="1"/>
      <c r="M79" s="100">
        <f>+'Ark1'!AE807</f>
        <v>3.2904749563182221</v>
      </c>
      <c r="N79" s="1"/>
      <c r="O79" s="1">
        <f>+'Ark1'!U807</f>
        <v>61.847555806725083</v>
      </c>
      <c r="Q79" s="1">
        <f>+'Ark1'!W807</f>
        <v>78.105147405104489</v>
      </c>
      <c r="R79"/>
      <c r="S79">
        <f>+'Ark1'!X807</f>
        <v>0</v>
      </c>
      <c r="U79" s="114"/>
      <c r="W79" s="114"/>
      <c r="X79" s="99">
        <f>+'Ark1'!AA807</f>
        <v>9.4901194569248783</v>
      </c>
      <c r="Y79" s="48">
        <f>+'Ark1'!AB807</f>
        <v>3.0846472115650729</v>
      </c>
      <c r="Z79" s="65">
        <f>+'Ark1'!AC807</f>
        <v>-34.959169036959302</v>
      </c>
      <c r="AA79" s="10">
        <f t="shared" si="13"/>
        <v>653.43076923076922</v>
      </c>
      <c r="AB79" s="1">
        <f>+'Ark1'!T807</f>
        <v>16.248534363007078</v>
      </c>
      <c r="AC79" s="100">
        <f>+'Ark1'!V807</f>
        <v>84.62980118049002</v>
      </c>
      <c r="AD79" s="39"/>
      <c r="AE79" s="12"/>
      <c r="AF79" s="51"/>
      <c r="AG79" s="51"/>
      <c r="AH79" s="1"/>
      <c r="AN79"/>
    </row>
    <row r="80" spans="1:40" ht="15.6">
      <c r="A80" s="39"/>
      <c r="B80">
        <f>+'Ark1'!C808</f>
        <v>2014</v>
      </c>
      <c r="C80">
        <f>+'Ark1'!I808</f>
        <v>83</v>
      </c>
      <c r="D80" s="51" t="s">
        <v>7</v>
      </c>
      <c r="E80" s="51" t="s">
        <v>420</v>
      </c>
      <c r="F80">
        <f>+'Ark1'!Q808</f>
        <v>244</v>
      </c>
      <c r="G80">
        <f>+F80-F86</f>
        <v>-72</v>
      </c>
      <c r="H80" s="297">
        <f>+'Ark1'!R808</f>
        <v>123986</v>
      </c>
      <c r="J80" s="297">
        <f>+'Ark1'!S808</f>
        <v>123982</v>
      </c>
      <c r="K80" s="100">
        <f>+'Ark1'!AD808</f>
        <v>9.627109273816588</v>
      </c>
      <c r="L80" s="1"/>
      <c r="M80" s="100">
        <f>+'Ark1'!AE808</f>
        <v>9.8099194023607943</v>
      </c>
      <c r="N80" s="1"/>
      <c r="O80" s="1">
        <f>+'Ark1'!U808</f>
        <v>61.65611137100548</v>
      </c>
      <c r="Q80" s="1">
        <f>+'Ark1'!W808</f>
        <v>79.760832217578482</v>
      </c>
      <c r="R80"/>
      <c r="S80">
        <f>+'Ark1'!X808</f>
        <v>0</v>
      </c>
      <c r="U80" s="114"/>
      <c r="W80" s="114"/>
      <c r="X80" s="99">
        <f>+'Ark1'!AA808</f>
        <v>8.9761217113163152</v>
      </c>
      <c r="Y80" s="48">
        <f>+'Ark1'!AB808</f>
        <v>2.7818322736605041</v>
      </c>
      <c r="Z80" s="65">
        <f>+'Ark1'!AC808</f>
        <v>-29.687095295513942</v>
      </c>
      <c r="AA80" s="10">
        <f t="shared" si="13"/>
        <v>508.13934426229508</v>
      </c>
      <c r="AB80" s="1">
        <f>+'Ark1'!T808</f>
        <v>16.294533253754452</v>
      </c>
      <c r="AC80" s="100">
        <f>+'Ark1'!V808</f>
        <v>86.415962279360514</v>
      </c>
      <c r="AD80" s="39"/>
      <c r="AE80" s="12"/>
      <c r="AF80" s="51"/>
      <c r="AG80" s="51"/>
      <c r="AH80" s="1"/>
      <c r="AI80" s="2"/>
      <c r="AN80"/>
    </row>
    <row r="81" spans="1:40" ht="15.6">
      <c r="A81" s="39"/>
      <c r="B81" s="46">
        <f>+'Ark1'!C809</f>
        <v>2013</v>
      </c>
      <c r="C81" s="46">
        <f>+'Ark1'!I809</f>
        <v>6</v>
      </c>
      <c r="D81" s="91" t="s">
        <v>48</v>
      </c>
      <c r="E81" s="91" t="s">
        <v>372</v>
      </c>
      <c r="F81" s="46">
        <f>+'Ark1'!Q809</f>
        <v>660</v>
      </c>
      <c r="G81" s="46">
        <f>+F81-F87</f>
        <v>-33</v>
      </c>
      <c r="H81" s="331">
        <f>+'Ark1'!R809</f>
        <v>358797</v>
      </c>
      <c r="I81" s="331"/>
      <c r="J81" s="331">
        <f>+'Ark1'!S809</f>
        <v>358762</v>
      </c>
      <c r="K81" s="99">
        <f>+'Ark1'!AD809</f>
        <v>27.77825520440183</v>
      </c>
      <c r="L81" s="48"/>
      <c r="M81" s="99">
        <f>+'Ark1'!AE809</f>
        <v>27.647143207672062</v>
      </c>
      <c r="N81" s="48"/>
      <c r="O81" s="48">
        <f>+'Ark1'!U809</f>
        <v>61.090346803730611</v>
      </c>
      <c r="P81" s="46"/>
      <c r="Q81" s="48">
        <f>+'Ark1'!W809</f>
        <v>76.257294250784881</v>
      </c>
      <c r="R81" s="46"/>
      <c r="S81" s="99">
        <f>+'Ark1'!X809</f>
        <v>0</v>
      </c>
      <c r="T81" s="99"/>
      <c r="U81" s="114"/>
      <c r="V81" s="65"/>
      <c r="W81" s="114"/>
      <c r="X81" s="99">
        <f>+'Ark1'!AA809</f>
        <v>8.2795651592292305</v>
      </c>
      <c r="Y81" s="48">
        <f>+'Ark1'!AB809</f>
        <v>3.0290493615129206</v>
      </c>
      <c r="Z81" s="65">
        <f>+'Ark1'!AC809</f>
        <v>-33.247884251388449</v>
      </c>
      <c r="AA81" s="65">
        <f t="shared" si="13"/>
        <v>543.63181818181818</v>
      </c>
      <c r="AB81" s="48">
        <f>+'Ark1'!T809</f>
        <v>16.080301674763163</v>
      </c>
      <c r="AC81" s="99">
        <f>+'Ark1'!V809</f>
        <v>82.625957123302015</v>
      </c>
      <c r="AD81" s="39"/>
      <c r="AE81" s="2"/>
      <c r="AF81" s="51"/>
      <c r="AG81" s="51"/>
      <c r="AH81" s="1"/>
      <c r="AI81" s="4"/>
      <c r="AN81"/>
    </row>
    <row r="82" spans="1:40" ht="15.6">
      <c r="A82" s="39"/>
      <c r="B82" s="46">
        <f>+'Ark1'!C810</f>
        <v>2013</v>
      </c>
      <c r="C82" s="46">
        <f>+'Ark1'!I810</f>
        <v>24</v>
      </c>
      <c r="D82" s="91" t="s">
        <v>48</v>
      </c>
      <c r="E82" s="91" t="s">
        <v>63</v>
      </c>
      <c r="F82" s="46">
        <f>+'Ark1'!Q810</f>
        <v>502</v>
      </c>
      <c r="G82" s="46">
        <f t="shared" ref="G82:G92" si="14">+F82-F88</f>
        <v>-38</v>
      </c>
      <c r="H82" s="331">
        <f>+'Ark1'!R810</f>
        <v>249840</v>
      </c>
      <c r="I82" s="331"/>
      <c r="J82" s="331">
        <f>+'Ark1'!S810</f>
        <v>249804</v>
      </c>
      <c r="K82" s="99">
        <f>+'Ark1'!AD810</f>
        <v>19.342746121811921</v>
      </c>
      <c r="L82" s="48"/>
      <c r="M82" s="99">
        <f>+'Ark1'!AE810</f>
        <v>18.992274849356797</v>
      </c>
      <c r="N82" s="48"/>
      <c r="O82" s="48">
        <f>+'Ark1'!U810</f>
        <v>61.531740884853747</v>
      </c>
      <c r="P82" s="46"/>
      <c r="Q82" s="48">
        <f>+'Ark1'!W810</f>
        <v>75.23417523338135</v>
      </c>
      <c r="R82" s="46"/>
      <c r="S82" s="99">
        <f>+'Ark1'!X810</f>
        <v>0</v>
      </c>
      <c r="T82" s="99"/>
      <c r="U82" s="114"/>
      <c r="V82" s="65"/>
      <c r="W82" s="114"/>
      <c r="X82" s="99">
        <f>+'Ark1'!AA810</f>
        <v>8.803261480914518</v>
      </c>
      <c r="Y82" s="48">
        <f>+'Ark1'!AB810</f>
        <v>2.843402169204774</v>
      </c>
      <c r="Z82" s="65">
        <f>+'Ark1'!AC810</f>
        <v>-41.864543537017525</v>
      </c>
      <c r="AA82" s="65">
        <f t="shared" si="13"/>
        <v>497.68924302788844</v>
      </c>
      <c r="AB82" s="48">
        <f>+'Ark1'!T810</f>
        <v>16.224939961575412</v>
      </c>
      <c r="AC82" s="99">
        <f>+'Ark1'!V810</f>
        <v>81.516321840744567</v>
      </c>
      <c r="AD82" s="39"/>
      <c r="AE82" s="4"/>
      <c r="AF82" s="51"/>
      <c r="AG82" s="51"/>
      <c r="AH82" s="1"/>
      <c r="AI82" s="5"/>
      <c r="AN82"/>
    </row>
    <row r="83" spans="1:40" ht="15.6">
      <c r="A83" s="39"/>
      <c r="B83" s="46">
        <f>+'Ark1'!C811</f>
        <v>2013</v>
      </c>
      <c r="C83" s="46">
        <f>+'Ark1'!I811</f>
        <v>49</v>
      </c>
      <c r="D83" s="91" t="s">
        <v>48</v>
      </c>
      <c r="E83" s="91" t="s">
        <v>64</v>
      </c>
      <c r="F83" s="46">
        <f>+'Ark1'!Q811</f>
        <v>450</v>
      </c>
      <c r="G83" s="46">
        <f t="shared" si="14"/>
        <v>-30</v>
      </c>
      <c r="H83" s="331">
        <f>+'Ark1'!R811</f>
        <v>242297</v>
      </c>
      <c r="I83" s="331"/>
      <c r="J83" s="331">
        <f>+'Ark1'!S811</f>
        <v>242288</v>
      </c>
      <c r="K83" s="99">
        <f>+'Ark1'!AD811</f>
        <v>18.758763036650112</v>
      </c>
      <c r="L83" s="48"/>
      <c r="M83" s="99">
        <f>+'Ark1'!AE811</f>
        <v>18.083142660971937</v>
      </c>
      <c r="N83" s="48"/>
      <c r="O83" s="48">
        <f>+'Ark1'!U811</f>
        <v>61.427598560390933</v>
      </c>
      <c r="P83" s="46"/>
      <c r="Q83" s="48">
        <f>+'Ark1'!W811</f>
        <v>73.854943373175857</v>
      </c>
      <c r="R83" s="46"/>
      <c r="S83" s="99">
        <f>+'Ark1'!X811</f>
        <v>0</v>
      </c>
      <c r="T83" s="99"/>
      <c r="U83" s="114"/>
      <c r="V83" s="65"/>
      <c r="W83" s="114"/>
      <c r="X83" s="99">
        <f>+'Ark1'!AA811</f>
        <v>8.834793195005334</v>
      </c>
      <c r="Y83" s="48">
        <f>+'Ark1'!AB811</f>
        <v>3.0045166573281303</v>
      </c>
      <c r="Z83" s="65">
        <f>+'Ark1'!AC811</f>
        <v>-36.294330366740255</v>
      </c>
      <c r="AA83" s="65">
        <f t="shared" si="13"/>
        <v>538.4377777777778</v>
      </c>
      <c r="AB83" s="48">
        <f>+'Ark1'!T811</f>
        <v>16.187464145243236</v>
      </c>
      <c r="AC83" s="99">
        <f>+'Ark1'!V811</f>
        <v>80.017642837815231</v>
      </c>
      <c r="AD83" s="39"/>
      <c r="AE83" s="4"/>
      <c r="AF83" s="51"/>
      <c r="AG83" s="51"/>
      <c r="AH83" s="1"/>
      <c r="AI83" s="5"/>
      <c r="AN83"/>
    </row>
    <row r="84" spans="1:40" ht="15.6">
      <c r="A84" s="39"/>
      <c r="B84" s="46">
        <f>+'Ark1'!C812</f>
        <v>2013</v>
      </c>
      <c r="C84" s="46">
        <f>+'Ark1'!I812</f>
        <v>80</v>
      </c>
      <c r="D84" s="91" t="s">
        <v>7</v>
      </c>
      <c r="E84" s="91" t="s">
        <v>6</v>
      </c>
      <c r="F84" s="46">
        <f>+'Ark1'!Q812</f>
        <v>386</v>
      </c>
      <c r="G84" s="46">
        <f t="shared" si="14"/>
        <v>-23</v>
      </c>
      <c r="H84" s="331">
        <f>+'Ark1'!R812</f>
        <v>216877</v>
      </c>
      <c r="I84" s="331"/>
      <c r="J84" s="331">
        <f>+'Ark1'!S812</f>
        <v>216872</v>
      </c>
      <c r="K84" s="99">
        <f>+'Ark1'!AD812</f>
        <v>16.790733071806773</v>
      </c>
      <c r="L84" s="48"/>
      <c r="M84" s="99">
        <f>+'Ark1'!AE812</f>
        <v>17.000205510568378</v>
      </c>
      <c r="N84" s="48"/>
      <c r="O84" s="48">
        <f>+'Ark1'!U812</f>
        <v>61.964651960603504</v>
      </c>
      <c r="P84" s="46"/>
      <c r="Q84" s="48">
        <f>+'Ark1'!W812</f>
        <v>77.569010752886058</v>
      </c>
      <c r="R84" s="46"/>
      <c r="S84" s="99">
        <f>+'Ark1'!X812</f>
        <v>0</v>
      </c>
      <c r="T84" s="99"/>
      <c r="U84" s="114"/>
      <c r="V84" s="65"/>
      <c r="W84" s="114"/>
      <c r="X84" s="99">
        <f>+'Ark1'!AA812</f>
        <v>9.2337076232153574</v>
      </c>
      <c r="Y84" s="48">
        <f>+'Ark1'!AB812</f>
        <v>3.0348528038214182</v>
      </c>
      <c r="Z84" s="65">
        <f>+'Ark1'!AC812</f>
        <v>-37.857619529988128</v>
      </c>
      <c r="AA84" s="65">
        <f t="shared" si="13"/>
        <v>561.85751295336786</v>
      </c>
      <c r="AB84" s="48">
        <f>+'Ark1'!T812</f>
        <v>16.34507578028099</v>
      </c>
      <c r="AC84" s="99">
        <f>+'Ark1'!V812</f>
        <v>84.04108397194689</v>
      </c>
      <c r="AD84" s="39"/>
      <c r="AE84" s="4"/>
      <c r="AF84" s="51"/>
      <c r="AG84" s="51"/>
      <c r="AH84" s="1"/>
      <c r="AI84" s="5"/>
      <c r="AN84"/>
    </row>
    <row r="85" spans="1:40" ht="15.6">
      <c r="A85" s="39"/>
      <c r="B85" s="46">
        <f>+'Ark1'!C813</f>
        <v>2013</v>
      </c>
      <c r="C85" s="46">
        <f>+'Ark1'!I813</f>
        <v>81</v>
      </c>
      <c r="D85" s="91" t="s">
        <v>7</v>
      </c>
      <c r="E85" s="91" t="s">
        <v>52</v>
      </c>
      <c r="F85" s="46">
        <f>+'Ark1'!Q813</f>
        <v>68</v>
      </c>
      <c r="G85" s="46">
        <f t="shared" si="14"/>
        <v>-11</v>
      </c>
      <c r="H85" s="331">
        <f>+'Ark1'!R813</f>
        <v>42954</v>
      </c>
      <c r="I85" s="331"/>
      <c r="J85" s="331">
        <f>+'Ark1'!S813</f>
        <v>42953</v>
      </c>
      <c r="K85" s="99">
        <f>+'Ark1'!AD813</f>
        <v>3.3255216014901898</v>
      </c>
      <c r="L85" s="48"/>
      <c r="M85" s="99">
        <f>+'Ark1'!AE813</f>
        <v>3.2841945589705994</v>
      </c>
      <c r="N85" s="48"/>
      <c r="O85" s="48">
        <f>+'Ark1'!U813</f>
        <v>62.200032593765272</v>
      </c>
      <c r="P85" s="46"/>
      <c r="Q85" s="48">
        <f>+'Ark1'!W813</f>
        <v>75.661150559914361</v>
      </c>
      <c r="R85" s="46"/>
      <c r="S85" s="99">
        <f>+'Ark1'!X813</f>
        <v>0</v>
      </c>
      <c r="T85" s="99"/>
      <c r="U85" s="114"/>
      <c r="V85" s="65"/>
      <c r="W85" s="114"/>
      <c r="X85" s="99">
        <f>+'Ark1'!AA813</f>
        <v>8.8957179540057414</v>
      </c>
      <c r="Y85" s="48">
        <f>+'Ark1'!AB813</f>
        <v>3.0676390785613994</v>
      </c>
      <c r="Z85" s="65">
        <f>+'Ark1'!AC813</f>
        <v>-32.258128811430346</v>
      </c>
      <c r="AA85" s="65">
        <f t="shared" si="13"/>
        <v>631.67647058823525</v>
      </c>
      <c r="AB85" s="48">
        <f>+'Ark1'!T813</f>
        <v>16.401243190389721</v>
      </c>
      <c r="AC85" s="99">
        <f>+'Ark1'!V813</f>
        <v>81.974066289644725</v>
      </c>
      <c r="AD85" s="39"/>
      <c r="AE85" s="4"/>
      <c r="AF85" s="51"/>
      <c r="AG85" s="51"/>
      <c r="AH85" s="1"/>
      <c r="AI85" s="5"/>
      <c r="AN85"/>
    </row>
    <row r="86" spans="1:40" ht="15.6">
      <c r="A86" s="39"/>
      <c r="B86" s="46">
        <f>+'Ark1'!C814</f>
        <v>2013</v>
      </c>
      <c r="C86" s="46">
        <f>+'Ark1'!I814</f>
        <v>83</v>
      </c>
      <c r="D86" s="91" t="s">
        <v>7</v>
      </c>
      <c r="E86" s="91" t="s">
        <v>420</v>
      </c>
      <c r="F86" s="46">
        <f>+'Ark1'!Q814</f>
        <v>316</v>
      </c>
      <c r="G86" s="46">
        <f t="shared" si="14"/>
        <v>-11</v>
      </c>
      <c r="H86" s="331">
        <f>+'Ark1'!R814</f>
        <v>180882</v>
      </c>
      <c r="I86" s="331"/>
      <c r="J86" s="331">
        <f>+'Ark1'!S814</f>
        <v>180878</v>
      </c>
      <c r="K86" s="99">
        <f>+'Ark1'!AD814</f>
        <v>14.00398096383919</v>
      </c>
      <c r="L86" s="48"/>
      <c r="M86" s="99">
        <f>+'Ark1'!AE814</f>
        <v>14.993039212460213</v>
      </c>
      <c r="N86" s="48"/>
      <c r="O86" s="48">
        <f>+'Ark1'!U814</f>
        <v>61.321841241057513</v>
      </c>
      <c r="P86" s="46"/>
      <c r="Q86" s="48">
        <f>+'Ark1'!W814</f>
        <v>82.024104092261183</v>
      </c>
      <c r="R86" s="46"/>
      <c r="S86" s="99">
        <f>+'Ark1'!X814</f>
        <v>0</v>
      </c>
      <c r="T86" s="99"/>
      <c r="U86" s="114"/>
      <c r="V86" s="65"/>
      <c r="W86" s="114"/>
      <c r="X86" s="99">
        <f>+'Ark1'!AA814</f>
        <v>9.694608498067053</v>
      </c>
      <c r="Y86" s="48">
        <f>+'Ark1'!AB814</f>
        <v>3.234087582854996</v>
      </c>
      <c r="Z86" s="65">
        <f>+'Ark1'!AC814</f>
        <v>-43.483549734080505</v>
      </c>
      <c r="AA86" s="65">
        <f t="shared" si="13"/>
        <v>572.41139240506334</v>
      </c>
      <c r="AB86" s="48">
        <f>+'Ark1'!T814</f>
        <v>16.094652867615356</v>
      </c>
      <c r="AC86" s="99">
        <f>+'Ark1'!V814</f>
        <v>88.867658497410147</v>
      </c>
      <c r="AD86" s="39"/>
      <c r="AE86" s="4"/>
      <c r="AF86" s="51"/>
      <c r="AG86" s="51"/>
      <c r="AH86" s="1"/>
      <c r="AI86" s="5"/>
      <c r="AN86"/>
    </row>
    <row r="87" spans="1:40" ht="15.6">
      <c r="A87" s="39"/>
      <c r="B87">
        <f>+'Ark1'!C815</f>
        <v>2012</v>
      </c>
      <c r="C87">
        <f>+'Ark1'!I815</f>
        <v>6</v>
      </c>
      <c r="D87" s="51" t="s">
        <v>48</v>
      </c>
      <c r="E87" s="51" t="s">
        <v>372</v>
      </c>
      <c r="F87">
        <f>+'Ark1'!Q815</f>
        <v>693</v>
      </c>
      <c r="G87">
        <f>+F87-F93</f>
        <v>-22</v>
      </c>
      <c r="H87" s="297">
        <f>+'Ark1'!R815</f>
        <v>358151</v>
      </c>
      <c r="J87" s="297">
        <f>+'Ark1'!S815</f>
        <v>358136</v>
      </c>
      <c r="K87" s="99">
        <f>+'Ark1'!AD815</f>
        <v>27.770822922050002</v>
      </c>
      <c r="L87" s="48"/>
      <c r="M87" s="99">
        <f>+'Ark1'!AE815</f>
        <v>27.783410940453361</v>
      </c>
      <c r="N87" s="1"/>
      <c r="O87" s="1">
        <f>+'Ark1'!U815</f>
        <v>61.059005517457045</v>
      </c>
      <c r="Q87" s="1">
        <f>+'Ark1'!W815</f>
        <v>79.940476522884779</v>
      </c>
      <c r="R87"/>
      <c r="S87">
        <f>+'Ark1'!X815</f>
        <v>0</v>
      </c>
      <c r="U87" s="114"/>
      <c r="W87" s="114"/>
      <c r="X87" s="99">
        <f>+'Ark1'!AA815</f>
        <v>8.2611571728390683</v>
      </c>
      <c r="Y87" s="48">
        <f>+'Ark1'!AB815</f>
        <v>3.1295987653025397</v>
      </c>
      <c r="Z87" s="65">
        <f>+'Ark1'!AC815</f>
        <v>-36.983343422888943</v>
      </c>
      <c r="AA87" s="10">
        <f t="shared" si="13"/>
        <v>516.81240981240978</v>
      </c>
      <c r="AB87" s="1">
        <f>+'Ark1'!T815</f>
        <v>16.041912489424853</v>
      </c>
      <c r="AC87" s="100">
        <f>+'Ark1'!V815</f>
        <v>86.612487842132381</v>
      </c>
      <c r="AD87" s="39"/>
      <c r="AE87" s="4"/>
      <c r="AF87" s="51"/>
      <c r="AG87" s="51"/>
      <c r="AH87" s="1"/>
      <c r="AI87" s="5"/>
      <c r="AN87"/>
    </row>
    <row r="88" spans="1:40" ht="15.6">
      <c r="A88" s="39"/>
      <c r="B88">
        <f>+'Ark1'!C816</f>
        <v>2012</v>
      </c>
      <c r="C88">
        <f>+'Ark1'!I816</f>
        <v>24</v>
      </c>
      <c r="D88" s="51" t="s">
        <v>48</v>
      </c>
      <c r="E88" s="51" t="s">
        <v>63</v>
      </c>
      <c r="F88">
        <f>+'Ark1'!Q816</f>
        <v>540</v>
      </c>
      <c r="G88">
        <f t="shared" si="14"/>
        <v>-13</v>
      </c>
      <c r="H88" s="297">
        <f>+'Ark1'!R816</f>
        <v>247341</v>
      </c>
      <c r="J88" s="297">
        <f>+'Ark1'!S816</f>
        <v>247312</v>
      </c>
      <c r="K88" s="99">
        <f>+'Ark1'!AD816</f>
        <v>19.178679139141785</v>
      </c>
      <c r="L88" s="48"/>
      <c r="M88" s="99">
        <f>+'Ark1'!AE816</f>
        <v>18.847654698804547</v>
      </c>
      <c r="N88" s="1"/>
      <c r="O88" s="1">
        <f>+'Ark1'!U816</f>
        <v>61.212828330206385</v>
      </c>
      <c r="Q88" s="1">
        <f>+'Ark1'!W816</f>
        <v>78.531026800154891</v>
      </c>
      <c r="R88"/>
      <c r="S88">
        <f>+'Ark1'!X816</f>
        <v>0</v>
      </c>
      <c r="U88" s="114"/>
      <c r="W88" s="114"/>
      <c r="X88" s="99">
        <f>+'Ark1'!AA816</f>
        <v>8.6829074900498231</v>
      </c>
      <c r="Y88" s="48">
        <f>+'Ark1'!AB816</f>
        <v>3.0542022538282279</v>
      </c>
      <c r="Z88" s="65">
        <f>+'Ark1'!AC816</f>
        <v>-42.075884805635198</v>
      </c>
      <c r="AA88" s="10">
        <f t="shared" si="13"/>
        <v>458.03888888888889</v>
      </c>
      <c r="AB88" s="1">
        <f>+'Ark1'!T816</f>
        <v>16.079772459883323</v>
      </c>
      <c r="AC88" s="100">
        <f>+'Ark1'!V816</f>
        <v>85.0885229362068</v>
      </c>
      <c r="AD88" s="39"/>
      <c r="AE88" s="4"/>
      <c r="AF88" s="51"/>
      <c r="AG88" s="51"/>
      <c r="AH88" s="1"/>
      <c r="AI88" s="5"/>
      <c r="AN88"/>
    </row>
    <row r="89" spans="1:40" ht="15.6">
      <c r="A89" s="39"/>
      <c r="B89">
        <f>+'Ark1'!C817</f>
        <v>2012</v>
      </c>
      <c r="C89">
        <f>+'Ark1'!I817</f>
        <v>49</v>
      </c>
      <c r="D89" s="51" t="s">
        <v>48</v>
      </c>
      <c r="E89" s="51" t="s">
        <v>64</v>
      </c>
      <c r="F89">
        <f>+'Ark1'!Q817</f>
        <v>480</v>
      </c>
      <c r="G89">
        <f t="shared" si="14"/>
        <v>-9</v>
      </c>
      <c r="H89" s="297">
        <f>+'Ark1'!R817</f>
        <v>246591.5</v>
      </c>
      <c r="J89" s="297">
        <f>+'Ark1'!S817</f>
        <v>246557.5</v>
      </c>
      <c r="K89" s="99">
        <f>+'Ark1'!AD817</f>
        <v>19.120563339436984</v>
      </c>
      <c r="L89" s="48"/>
      <c r="M89" s="99">
        <f>+'Ark1'!AE817</f>
        <v>18.461610677564</v>
      </c>
      <c r="N89" s="1"/>
      <c r="O89" s="1">
        <f>+'Ark1'!U817</f>
        <v>60.988580757024231</v>
      </c>
      <c r="Q89" s="1">
        <f>+'Ark1'!W817</f>
        <v>77.157921377366975</v>
      </c>
      <c r="R89"/>
      <c r="S89">
        <f>+'Ark1'!X817</f>
        <v>0</v>
      </c>
      <c r="U89" s="114"/>
      <c r="W89" s="114"/>
      <c r="X89" s="99">
        <f>+'Ark1'!AA817</f>
        <v>9.126497024812144</v>
      </c>
      <c r="Y89" s="48">
        <f>+'Ark1'!AB817</f>
        <v>3.1949081074736179</v>
      </c>
      <c r="Z89" s="65">
        <f>+'Ark1'!AC817</f>
        <v>-40.788273049341058</v>
      </c>
      <c r="AA89" s="10">
        <f t="shared" si="13"/>
        <v>513.7322916666667</v>
      </c>
      <c r="AB89" s="1">
        <f>+'Ark1'!T817</f>
        <v>15.98920481849537</v>
      </c>
      <c r="AC89" s="100">
        <f>+'Ark1'!V817</f>
        <v>83.604644843574349</v>
      </c>
      <c r="AD89" s="39"/>
      <c r="AE89" s="4"/>
      <c r="AF89" s="51"/>
      <c r="AG89" s="51"/>
      <c r="AH89" s="1"/>
      <c r="AI89" s="5"/>
      <c r="AN89"/>
    </row>
    <row r="90" spans="1:40" ht="15.6">
      <c r="A90" s="39"/>
      <c r="B90">
        <f>+'Ark1'!C818</f>
        <v>2012</v>
      </c>
      <c r="C90">
        <f>+'Ark1'!I818</f>
        <v>80</v>
      </c>
      <c r="D90" s="51" t="s">
        <v>7</v>
      </c>
      <c r="E90" s="51" t="s">
        <v>6</v>
      </c>
      <c r="F90">
        <f>+'Ark1'!Q818</f>
        <v>409</v>
      </c>
      <c r="G90">
        <f t="shared" si="14"/>
        <v>-19</v>
      </c>
      <c r="H90" s="297">
        <f>+'Ark1'!R818</f>
        <v>219736</v>
      </c>
      <c r="J90" s="297">
        <f>+'Ark1'!S818</f>
        <v>219718</v>
      </c>
      <c r="K90" s="99">
        <f>+'Ark1'!AD818</f>
        <v>17.038203287439043</v>
      </c>
      <c r="L90" s="48"/>
      <c r="M90" s="99">
        <f>+'Ark1'!AE818</f>
        <v>17.315370250710949</v>
      </c>
      <c r="N90" s="1"/>
      <c r="O90" s="1">
        <f>+'Ark1'!U818</f>
        <v>61.515328739566186</v>
      </c>
      <c r="Q90" s="1">
        <f>+'Ark1'!W818</f>
        <v>81.207341683430499</v>
      </c>
      <c r="R90"/>
      <c r="S90">
        <f>+'Ark1'!X818</f>
        <v>0</v>
      </c>
      <c r="U90" s="114"/>
      <c r="W90" s="114"/>
      <c r="X90" s="99">
        <f>+'Ark1'!AA818</f>
        <v>9.001640702999282</v>
      </c>
      <c r="Y90" s="48">
        <f>+'Ark1'!AB818</f>
        <v>3.1846684919419528</v>
      </c>
      <c r="Z90" s="65">
        <f>+'Ark1'!AC818</f>
        <v>-43.299102856342543</v>
      </c>
      <c r="AA90" s="10">
        <f t="shared" si="13"/>
        <v>537.25183374083133</v>
      </c>
      <c r="AB90" s="1">
        <f>+'Ark1'!T818</f>
        <v>16.170636582080309</v>
      </c>
      <c r="AC90" s="100">
        <f>+'Ark1'!V818</f>
        <v>87.987405149893178</v>
      </c>
      <c r="AD90" s="39"/>
      <c r="AE90" s="4"/>
      <c r="AF90" s="51"/>
      <c r="AG90" s="51"/>
      <c r="AH90" s="1"/>
      <c r="AI90" s="5"/>
      <c r="AN90"/>
    </row>
    <row r="91" spans="1:40" ht="15.6">
      <c r="A91" s="39"/>
      <c r="B91">
        <f>+'Ark1'!C819</f>
        <v>2012</v>
      </c>
      <c r="C91">
        <f>+'Ark1'!I819</f>
        <v>81</v>
      </c>
      <c r="D91" s="51" t="s">
        <v>7</v>
      </c>
      <c r="E91" s="51" t="s">
        <v>52</v>
      </c>
      <c r="F91">
        <f>+'Ark1'!Q819</f>
        <v>79</v>
      </c>
      <c r="G91">
        <f t="shared" si="14"/>
        <v>-4</v>
      </c>
      <c r="H91" s="297">
        <f>+'Ark1'!R819</f>
        <v>41715</v>
      </c>
      <c r="J91" s="297">
        <f>+'Ark1'!S819</f>
        <v>41674</v>
      </c>
      <c r="K91" s="99">
        <f>+'Ark1'!AD819</f>
        <v>3.2345571510153959</v>
      </c>
      <c r="L91" s="48"/>
      <c r="M91" s="99">
        <f>+'Ark1'!AE819</f>
        <v>3.2141216259283207</v>
      </c>
      <c r="N91" s="1"/>
      <c r="O91" s="1">
        <f>+'Ark1'!U819</f>
        <v>61.499016173153521</v>
      </c>
      <c r="Q91" s="1">
        <f>+'Ark1'!W819</f>
        <v>79.474218937467398</v>
      </c>
      <c r="R91"/>
      <c r="S91">
        <f>+'Ark1'!X819</f>
        <v>0</v>
      </c>
      <c r="U91" s="114"/>
      <c r="W91" s="114"/>
      <c r="X91" s="99">
        <f>+'Ark1'!AA819</f>
        <v>8.7317112921864553</v>
      </c>
      <c r="Y91" s="48">
        <f>+'Ark1'!AB819</f>
        <v>3.300322108179004</v>
      </c>
      <c r="Z91" s="65">
        <f>+'Ark1'!AC819</f>
        <v>-37.003047068371941</v>
      </c>
      <c r="AA91" s="10">
        <f t="shared" si="13"/>
        <v>528.03797468354435</v>
      </c>
      <c r="AB91" s="1">
        <f>+'Ark1'!T819</f>
        <v>16.140069519357549</v>
      </c>
      <c r="AC91" s="100">
        <f>+'Ark1'!V819</f>
        <v>86.200262773253314</v>
      </c>
      <c r="AD91" s="39"/>
      <c r="AE91" s="4"/>
      <c r="AF91" s="51"/>
      <c r="AG91" s="51"/>
      <c r="AH91" s="1"/>
      <c r="AI91" s="5"/>
      <c r="AN91"/>
    </row>
    <row r="92" spans="1:40" ht="15.6">
      <c r="A92" s="39"/>
      <c r="B92">
        <f>+'Ark1'!C820</f>
        <v>2012</v>
      </c>
      <c r="C92">
        <f>+'Ark1'!I820</f>
        <v>83</v>
      </c>
      <c r="D92" s="51" t="s">
        <v>7</v>
      </c>
      <c r="E92" s="51" t="s">
        <v>420</v>
      </c>
      <c r="F92">
        <f>+'Ark1'!Q820</f>
        <v>327</v>
      </c>
      <c r="G92">
        <f t="shared" si="14"/>
        <v>-23</v>
      </c>
      <c r="H92" s="297">
        <f>+'Ark1'!R820</f>
        <v>176132</v>
      </c>
      <c r="J92" s="297">
        <f>+'Ark1'!S820</f>
        <v>176122</v>
      </c>
      <c r="K92" s="99">
        <f>+'Ark1'!AD820</f>
        <v>13.657174160916796</v>
      </c>
      <c r="L92" s="48"/>
      <c r="M92" s="99">
        <f>+'Ark1'!AE820</f>
        <v>14.377831806538831</v>
      </c>
      <c r="N92" s="1"/>
      <c r="O92" s="1">
        <f>+'Ark1'!U820</f>
        <v>61.093673703455551</v>
      </c>
      <c r="Q92" s="1">
        <f>+'Ark1'!W820</f>
        <v>84.121874041856501</v>
      </c>
      <c r="R92"/>
      <c r="S92">
        <f>+'Ark1'!X820</f>
        <v>0</v>
      </c>
      <c r="U92" s="114"/>
      <c r="W92" s="114"/>
      <c r="X92" s="99">
        <f>+'Ark1'!AA820</f>
        <v>9.1022336107917194</v>
      </c>
      <c r="Y92" s="48">
        <f>+'Ark1'!AB820</f>
        <v>3.2479613906532103</v>
      </c>
      <c r="Z92" s="65">
        <f>+'Ark1'!AC820</f>
        <v>-43.359956801610352</v>
      </c>
      <c r="AA92" s="10">
        <f t="shared" si="13"/>
        <v>538.62996941896029</v>
      </c>
      <c r="AB92" s="1">
        <f>+'Ark1'!T820</f>
        <v>16.008289237617245</v>
      </c>
      <c r="AC92" s="100">
        <f>+'Ark1'!V820</f>
        <v>91.14293656114944</v>
      </c>
      <c r="AD92" s="39"/>
      <c r="AE92" s="4"/>
      <c r="AF92" s="51"/>
      <c r="AG92" s="51"/>
      <c r="AH92" s="1"/>
      <c r="AI92" s="5"/>
      <c r="AN92"/>
    </row>
    <row r="93" spans="1:40" ht="15.6">
      <c r="A93" s="39"/>
      <c r="B93" s="46">
        <f>+'Ark1'!C821</f>
        <v>2011</v>
      </c>
      <c r="C93" s="46">
        <f>+'Ark1'!I821</f>
        <v>6</v>
      </c>
      <c r="D93" s="91" t="s">
        <v>48</v>
      </c>
      <c r="E93" s="91" t="s">
        <v>372</v>
      </c>
      <c r="F93" s="46">
        <f>+'Ark1'!Q821</f>
        <v>715</v>
      </c>
      <c r="G93" s="46">
        <f>+F93-F99</f>
        <v>-31</v>
      </c>
      <c r="H93" s="331">
        <f>+'Ark1'!R821</f>
        <v>359144</v>
      </c>
      <c r="I93" s="331"/>
      <c r="J93" s="331">
        <f>+'Ark1'!S821</f>
        <v>359110</v>
      </c>
      <c r="K93" s="99">
        <f>+'Ark1'!AD821</f>
        <v>28.032020181206249</v>
      </c>
      <c r="L93" s="48"/>
      <c r="M93" s="99">
        <f>+'Ark1'!AE821</f>
        <v>27.925326394977443</v>
      </c>
      <c r="N93" s="48"/>
      <c r="O93" s="48">
        <f>+'Ark1'!U821</f>
        <v>61.087299156247397</v>
      </c>
      <c r="P93" s="46"/>
      <c r="Q93" s="48">
        <f>+'Ark1'!W821</f>
        <v>80.076352649604999</v>
      </c>
      <c r="R93" s="46"/>
      <c r="S93" s="99">
        <f>+'Ark1'!X821</f>
        <v>0</v>
      </c>
      <c r="T93" s="99"/>
      <c r="U93" s="114"/>
      <c r="V93" s="65"/>
      <c r="W93" s="114"/>
      <c r="X93" s="99">
        <f>+'Ark1'!AA821</f>
        <v>8.2424363054611494</v>
      </c>
      <c r="Y93" s="48">
        <f>+'Ark1'!AB821</f>
        <v>3.1219490061109996</v>
      </c>
      <c r="Z93" s="65">
        <f>+'Ark1'!AC821</f>
        <v>-37.012286917697693</v>
      </c>
      <c r="AA93" s="65">
        <f t="shared" si="13"/>
        <v>502.29930069930072</v>
      </c>
      <c r="AB93" s="48">
        <f>+'Ark1'!T821</f>
        <v>16.051494665092555</v>
      </c>
      <c r="AC93" s="99">
        <f>+'Ark1'!V821</f>
        <v>86.763918249445268</v>
      </c>
      <c r="AD93" s="39"/>
      <c r="AE93" s="4"/>
      <c r="AF93" s="51"/>
      <c r="AG93" s="51"/>
      <c r="AH93" s="1"/>
      <c r="AI93" s="5"/>
      <c r="AN93"/>
    </row>
    <row r="94" spans="1:40" ht="15.6">
      <c r="A94" s="39"/>
      <c r="B94" s="46">
        <f>+'Ark1'!C822</f>
        <v>2011</v>
      </c>
      <c r="C94" s="46">
        <f>+'Ark1'!I822</f>
        <v>24</v>
      </c>
      <c r="D94" s="91" t="s">
        <v>48</v>
      </c>
      <c r="E94" s="91" t="s">
        <v>63</v>
      </c>
      <c r="F94" s="46">
        <f>+'Ark1'!Q822</f>
        <v>553</v>
      </c>
      <c r="G94" s="46">
        <f t="shared" ref="G94:G104" si="15">+F94-F100</f>
        <v>-45</v>
      </c>
      <c r="H94" s="331">
        <f>+'Ark1'!R822</f>
        <v>243175</v>
      </c>
      <c r="I94" s="331"/>
      <c r="J94" s="331">
        <f>+'Ark1'!S822</f>
        <v>243133</v>
      </c>
      <c r="K94" s="99">
        <f>+'Ark1'!AD822</f>
        <v>18.980371404129901</v>
      </c>
      <c r="L94" s="48"/>
      <c r="M94" s="99">
        <f>+'Ark1'!AE822</f>
        <v>18.739395147096165</v>
      </c>
      <c r="N94" s="48"/>
      <c r="O94" s="48">
        <f>+'Ark1'!U822</f>
        <v>60.979122537870225</v>
      </c>
      <c r="P94" s="46"/>
      <c r="Q94" s="48">
        <f>+'Ark1'!W822</f>
        <v>79.367953959355248</v>
      </c>
      <c r="R94" s="46"/>
      <c r="S94" s="99">
        <f>+'Ark1'!X822</f>
        <v>0</v>
      </c>
      <c r="T94" s="99"/>
      <c r="U94" s="114"/>
      <c r="V94" s="65"/>
      <c r="W94" s="114"/>
      <c r="X94" s="99">
        <f>+'Ark1'!AA822</f>
        <v>8.399332978058311</v>
      </c>
      <c r="Y94" s="48">
        <f>+'Ark1'!AB822</f>
        <v>3.1260200638432778</v>
      </c>
      <c r="Z94" s="65">
        <f>+'Ark1'!AC822</f>
        <v>-40.79754053843164</v>
      </c>
      <c r="AA94" s="65">
        <f t="shared" si="13"/>
        <v>439.73779385171792</v>
      </c>
      <c r="AB94" s="48">
        <f>+'Ark1'!T822</f>
        <v>15.987774236660838</v>
      </c>
      <c r="AC94" s="99">
        <f>+'Ark1'!V822</f>
        <v>86.00176673451422</v>
      </c>
      <c r="AD94" s="39"/>
      <c r="AE94" s="4"/>
      <c r="AF94" s="51"/>
      <c r="AG94" s="51"/>
      <c r="AH94" s="1"/>
      <c r="AI94" s="5"/>
      <c r="AN94"/>
    </row>
    <row r="95" spans="1:40" ht="15.6">
      <c r="A95" s="39"/>
      <c r="B95" s="46">
        <f>+'Ark1'!C823</f>
        <v>2011</v>
      </c>
      <c r="C95" s="46">
        <f>+'Ark1'!I823</f>
        <v>49</v>
      </c>
      <c r="D95" s="91" t="s">
        <v>48</v>
      </c>
      <c r="E95" s="91" t="s">
        <v>64</v>
      </c>
      <c r="F95" s="46">
        <f>+'Ark1'!Q823</f>
        <v>489</v>
      </c>
      <c r="G95" s="46">
        <f t="shared" si="15"/>
        <v>-27</v>
      </c>
      <c r="H95" s="331">
        <f>+'Ark1'!R823</f>
        <v>246062</v>
      </c>
      <c r="I95" s="331"/>
      <c r="J95" s="331">
        <f>+'Ark1'!S823</f>
        <v>246038</v>
      </c>
      <c r="K95" s="99">
        <f>+'Ark1'!AD823</f>
        <v>19.205708434020817</v>
      </c>
      <c r="L95" s="48"/>
      <c r="M95" s="99">
        <f>+'Ark1'!AE823</f>
        <v>18.670496804413151</v>
      </c>
      <c r="N95" s="48"/>
      <c r="O95" s="48">
        <f>+'Ark1'!U823</f>
        <v>60.82963607247661</v>
      </c>
      <c r="P95" s="46"/>
      <c r="Q95" s="48">
        <f>+'Ark1'!W823</f>
        <v>78.142483681383013</v>
      </c>
      <c r="R95" s="46"/>
      <c r="S95" s="99">
        <f>+'Ark1'!X823</f>
        <v>0</v>
      </c>
      <c r="T95" s="99"/>
      <c r="U95" s="114"/>
      <c r="V95" s="65"/>
      <c r="W95" s="114"/>
      <c r="X95" s="99">
        <f>+'Ark1'!AA823</f>
        <v>9.1750612497927051</v>
      </c>
      <c r="Y95" s="48">
        <f>+'Ark1'!AB823</f>
        <v>3.2151560614873995</v>
      </c>
      <c r="Z95" s="65">
        <f>+'Ark1'!AC823</f>
        <v>-42.486786289077365</v>
      </c>
      <c r="AA95" s="65">
        <f t="shared" si="13"/>
        <v>503.19427402862988</v>
      </c>
      <c r="AB95" s="48">
        <f>+'Ark1'!T823</f>
        <v>15.92879436889889</v>
      </c>
      <c r="AC95" s="99">
        <f>+'Ark1'!V823</f>
        <v>84.667915940057739</v>
      </c>
      <c r="AD95" s="39"/>
      <c r="AE95" s="4"/>
      <c r="AF95" s="51"/>
      <c r="AG95" s="51"/>
      <c r="AH95" s="1"/>
      <c r="AI95" s="5"/>
      <c r="AN95"/>
    </row>
    <row r="96" spans="1:40" ht="15.6">
      <c r="A96" s="39"/>
      <c r="B96" s="46">
        <f>+'Ark1'!C824</f>
        <v>2011</v>
      </c>
      <c r="C96" s="46">
        <f>+'Ark1'!I824</f>
        <v>80</v>
      </c>
      <c r="D96" s="91" t="s">
        <v>7</v>
      </c>
      <c r="E96" s="91" t="s">
        <v>6</v>
      </c>
      <c r="F96" s="46">
        <f>+'Ark1'!Q824</f>
        <v>428</v>
      </c>
      <c r="G96" s="46">
        <f t="shared" si="15"/>
        <v>8</v>
      </c>
      <c r="H96" s="331">
        <f>+'Ark1'!R824</f>
        <v>220696</v>
      </c>
      <c r="I96" s="331"/>
      <c r="J96" s="331">
        <f>+'Ark1'!S824</f>
        <v>220630</v>
      </c>
      <c r="K96" s="99">
        <f>+'Ark1'!AD824</f>
        <v>17.225833442606564</v>
      </c>
      <c r="L96" s="48"/>
      <c r="M96" s="99">
        <f>+'Ark1'!AE824</f>
        <v>17.558138413313252</v>
      </c>
      <c r="N96" s="48"/>
      <c r="O96" s="48">
        <f>+'Ark1'!U824</f>
        <v>61.04571454471288</v>
      </c>
      <c r="P96" s="46"/>
      <c r="Q96" s="48">
        <f>+'Ark1'!W824</f>
        <v>81.949711281331062</v>
      </c>
      <c r="R96" s="46"/>
      <c r="S96" s="99">
        <f>+'Ark1'!X824</f>
        <v>0</v>
      </c>
      <c r="T96" s="99"/>
      <c r="U96" s="114"/>
      <c r="V96" s="65"/>
      <c r="W96" s="114"/>
      <c r="X96" s="99">
        <f>+'Ark1'!AA824</f>
        <v>8.9163053805352792</v>
      </c>
      <c r="Y96" s="48">
        <f>+'Ark1'!AB824</f>
        <v>3.2434544750893677</v>
      </c>
      <c r="Z96" s="65">
        <f>+'Ark1'!AC824</f>
        <v>-39.396733471981854</v>
      </c>
      <c r="AA96" s="65">
        <f t="shared" si="13"/>
        <v>515.64485981308417</v>
      </c>
      <c r="AB96" s="48">
        <f>+'Ark1'!T824</f>
        <v>16.005985609163741</v>
      </c>
      <c r="AC96" s="99">
        <f>+'Ark1'!V824</f>
        <v>88.810814043837894</v>
      </c>
      <c r="AD96" s="39"/>
      <c r="AE96" s="4"/>
      <c r="AF96" s="51"/>
      <c r="AG96" s="51"/>
      <c r="AH96" s="1"/>
      <c r="AI96" s="5"/>
      <c r="AN96"/>
    </row>
    <row r="97" spans="1:40" ht="15.6">
      <c r="A97" s="39"/>
      <c r="B97" s="46">
        <f>+'Ark1'!C825</f>
        <v>2011</v>
      </c>
      <c r="C97" s="46">
        <f>+'Ark1'!I825</f>
        <v>81</v>
      </c>
      <c r="D97" s="91" t="s">
        <v>7</v>
      </c>
      <c r="E97" s="91" t="s">
        <v>52</v>
      </c>
      <c r="F97" s="46">
        <f>+'Ark1'!Q825</f>
        <v>83</v>
      </c>
      <c r="G97" s="46">
        <f t="shared" si="15"/>
        <v>-6</v>
      </c>
      <c r="H97" s="331">
        <f>+'Ark1'!R825</f>
        <v>42224</v>
      </c>
      <c r="I97" s="331"/>
      <c r="J97" s="331">
        <f>+'Ark1'!S825</f>
        <v>42223</v>
      </c>
      <c r="K97" s="99">
        <f>+'Ark1'!AD825</f>
        <v>3.295680897164516</v>
      </c>
      <c r="L97" s="48"/>
      <c r="M97" s="99">
        <f>+'Ark1'!AE825</f>
        <v>3.2791775638375347</v>
      </c>
      <c r="N97" s="48"/>
      <c r="O97" s="48">
        <f>+'Ark1'!U825</f>
        <v>61.295289297302418</v>
      </c>
      <c r="P97" s="46"/>
      <c r="Q97" s="48">
        <f>+'Ark1'!W825</f>
        <v>79.974101792861475</v>
      </c>
      <c r="R97" s="46"/>
      <c r="S97" s="99">
        <f>+'Ark1'!X825</f>
        <v>0</v>
      </c>
      <c r="T97" s="99"/>
      <c r="U97" s="114"/>
      <c r="V97" s="65"/>
      <c r="W97" s="114"/>
      <c r="X97" s="99">
        <f>+'Ark1'!AA825</f>
        <v>8.8666247826122682</v>
      </c>
      <c r="Y97" s="48">
        <f>+'Ark1'!AB825</f>
        <v>3.2823762170173287</v>
      </c>
      <c r="Z97" s="65">
        <f>+'Ark1'!AC825</f>
        <v>-38.150022080195761</v>
      </c>
      <c r="AA97" s="65">
        <f t="shared" si="13"/>
        <v>508.72289156626505</v>
      </c>
      <c r="AB97" s="48">
        <f>+'Ark1'!T825</f>
        <v>16.072304850322091</v>
      </c>
      <c r="AC97" s="99">
        <f>+'Ark1'!V825</f>
        <v>86.647285658571491</v>
      </c>
      <c r="AD97" s="39"/>
      <c r="AE97" s="4"/>
      <c r="AF97" s="51"/>
      <c r="AG97" s="51"/>
      <c r="AH97" s="1"/>
      <c r="AI97" s="5"/>
      <c r="AN97"/>
    </row>
    <row r="98" spans="1:40" ht="15.6">
      <c r="A98" s="39"/>
      <c r="B98" s="46">
        <f>+'Ark1'!C826</f>
        <v>2011</v>
      </c>
      <c r="C98" s="46">
        <f>+'Ark1'!I826</f>
        <v>83</v>
      </c>
      <c r="D98" s="91" t="s">
        <v>7</v>
      </c>
      <c r="E98" s="91" t="s">
        <v>420</v>
      </c>
      <c r="F98" s="46">
        <f>+'Ark1'!Q826</f>
        <v>350</v>
      </c>
      <c r="G98" s="46">
        <f t="shared" si="15"/>
        <v>-28</v>
      </c>
      <c r="H98" s="331">
        <f>+'Ark1'!R826</f>
        <v>169891</v>
      </c>
      <c r="I98" s="331"/>
      <c r="J98" s="331">
        <f>+'Ark1'!S826</f>
        <v>169382</v>
      </c>
      <c r="K98" s="99">
        <f>+'Ark1'!AD826</f>
        <v>13.26038564087194</v>
      </c>
      <c r="L98" s="48"/>
      <c r="M98" s="99">
        <f>+'Ark1'!AE826</f>
        <v>13.827465676362452</v>
      </c>
      <c r="N98" s="48"/>
      <c r="O98" s="48">
        <f>+'Ark1'!U826</f>
        <v>61.069948400656493</v>
      </c>
      <c r="P98" s="46"/>
      <c r="Q98" s="48">
        <f>+'Ark1'!W826</f>
        <v>84.063768877449647</v>
      </c>
      <c r="R98" s="46"/>
      <c r="S98" s="99">
        <f>+'Ark1'!X826</f>
        <v>0</v>
      </c>
      <c r="T98" s="99"/>
      <c r="U98" s="114"/>
      <c r="V98" s="65"/>
      <c r="W98" s="114"/>
      <c r="X98" s="99">
        <f>+'Ark1'!AA826</f>
        <v>9.2393244101746319</v>
      </c>
      <c r="Y98" s="48">
        <f>+'Ark1'!AB826</f>
        <v>3.3634660220251673</v>
      </c>
      <c r="Z98" s="65">
        <f>+'Ark1'!AC826</f>
        <v>-46.291363909118409</v>
      </c>
      <c r="AA98" s="65">
        <f t="shared" si="13"/>
        <v>485.40285714285716</v>
      </c>
      <c r="AB98" s="48">
        <f>+'Ark1'!T826</f>
        <v>15.96737319810938</v>
      </c>
      <c r="AC98" s="99">
        <f>+'Ark1'!V826</f>
        <v>91.337755621279925</v>
      </c>
      <c r="AD98" s="39"/>
      <c r="AE98" s="4"/>
      <c r="AF98" s="51"/>
      <c r="AG98" s="51"/>
      <c r="AH98" s="1"/>
      <c r="AI98" s="5"/>
      <c r="AN98"/>
    </row>
    <row r="99" spans="1:40" ht="15.6">
      <c r="A99" s="39"/>
      <c r="B99">
        <f>+'Ark1'!C827</f>
        <v>2010</v>
      </c>
      <c r="C99">
        <f>+'Ark1'!I827</f>
        <v>6</v>
      </c>
      <c r="D99" s="51" t="s">
        <v>48</v>
      </c>
      <c r="E99" s="51" t="s">
        <v>372</v>
      </c>
      <c r="F99">
        <f>+'Ark1'!Q827</f>
        <v>746</v>
      </c>
      <c r="G99">
        <f>+F99-F105</f>
        <v>-85</v>
      </c>
      <c r="H99" s="297">
        <f>+'Ark1'!R827</f>
        <v>373236.5</v>
      </c>
      <c r="J99" s="297">
        <f>+'Ark1'!S827</f>
        <v>373224.5</v>
      </c>
      <c r="K99" s="99">
        <f>+'Ark1'!AD827</f>
        <v>29.421011776515993</v>
      </c>
      <c r="L99" s="48"/>
      <c r="M99" s="99">
        <f>+'Ark1'!AE827</f>
        <v>29.211544194904008</v>
      </c>
      <c r="N99" s="1"/>
      <c r="O99" s="1">
        <f>+'Ark1'!U827</f>
        <v>60.720003643919426</v>
      </c>
      <c r="Q99" s="1">
        <f>+'Ark1'!W827</f>
        <v>79.400266327639102</v>
      </c>
      <c r="R99"/>
      <c r="S99">
        <f>+'Ark1'!X827</f>
        <v>0</v>
      </c>
      <c r="U99" s="114"/>
      <c r="W99" s="114"/>
      <c r="X99" s="99">
        <f>+'Ark1'!AA827</f>
        <v>8.1853613879155951</v>
      </c>
      <c r="Y99" s="48">
        <f>+'Ark1'!AB827</f>
        <v>3.0856768938028725</v>
      </c>
      <c r="Z99" s="65">
        <f>+'Ark1'!AC827</f>
        <v>-34.837979374789128</v>
      </c>
      <c r="AA99" s="10">
        <f t="shared" si="13"/>
        <v>500.31702412868634</v>
      </c>
      <c r="AB99" s="1">
        <f>+'Ark1'!T827</f>
        <v>15.926183532425153</v>
      </c>
      <c r="AC99" s="100">
        <f>+'Ark1'!V827</f>
        <v>86.02596835127261</v>
      </c>
      <c r="AD99" s="39"/>
      <c r="AE99" s="4"/>
      <c r="AF99" s="51"/>
      <c r="AG99" s="51"/>
      <c r="AH99" s="1"/>
      <c r="AN99"/>
    </row>
    <row r="100" spans="1:40" ht="15.6">
      <c r="A100" s="39"/>
      <c r="B100">
        <f>+'Ark1'!C828</f>
        <v>2010</v>
      </c>
      <c r="C100">
        <f>+'Ark1'!I828</f>
        <v>24</v>
      </c>
      <c r="D100" s="51" t="s">
        <v>48</v>
      </c>
      <c r="E100" s="51" t="s">
        <v>63</v>
      </c>
      <c r="F100">
        <f>+'Ark1'!Q828</f>
        <v>598</v>
      </c>
      <c r="G100">
        <f t="shared" si="15"/>
        <v>25</v>
      </c>
      <c r="H100" s="297">
        <f>+'Ark1'!R828</f>
        <v>245468.75</v>
      </c>
      <c r="J100" s="297">
        <f>+'Ark1'!S828</f>
        <v>245433.75</v>
      </c>
      <c r="K100" s="99">
        <f>+'Ark1'!AD828</f>
        <v>19.349498198907817</v>
      </c>
      <c r="L100" s="48"/>
      <c r="M100" s="99">
        <f>+'Ark1'!AE828</f>
        <v>18.973329587840567</v>
      </c>
      <c r="N100" s="1"/>
      <c r="O100" s="1">
        <f>+'Ark1'!U828</f>
        <v>61.053921883196566</v>
      </c>
      <c r="Q100" s="1">
        <f>+'Ark1'!W828</f>
        <v>78.423614804403101</v>
      </c>
      <c r="R100"/>
      <c r="S100">
        <f>+'Ark1'!X828</f>
        <v>0</v>
      </c>
      <c r="U100" s="114"/>
      <c r="W100" s="114"/>
      <c r="X100" s="99">
        <f>+'Ark1'!AA828</f>
        <v>8.3995153422271773</v>
      </c>
      <c r="Y100" s="48">
        <f>+'Ark1'!AB828</f>
        <v>3.0410121305734155</v>
      </c>
      <c r="Z100" s="65">
        <f>+'Ark1'!AC828</f>
        <v>-41.1671371224814</v>
      </c>
      <c r="AA100" s="10">
        <f t="shared" si="13"/>
        <v>410.48285953177259</v>
      </c>
      <c r="AB100" s="1">
        <f>+'Ark1'!T828</f>
        <v>16.034916868236795</v>
      </c>
      <c r="AC100" s="100">
        <f>+'Ark1'!V828</f>
        <v>84.973617864864494</v>
      </c>
      <c r="AD100" s="39"/>
      <c r="AE100" s="12"/>
      <c r="AF100" s="51"/>
      <c r="AG100" s="51"/>
      <c r="AH100" s="1"/>
      <c r="AI100" s="5"/>
      <c r="AN100"/>
    </row>
    <row r="101" spans="1:40" ht="15.6">
      <c r="A101" s="39"/>
      <c r="B101">
        <f>+'Ark1'!C829</f>
        <v>2010</v>
      </c>
      <c r="C101">
        <f>+'Ark1'!I829</f>
        <v>49</v>
      </c>
      <c r="D101" s="51" t="s">
        <v>48</v>
      </c>
      <c r="E101" s="51" t="s">
        <v>64</v>
      </c>
      <c r="F101">
        <f>+'Ark1'!Q829</f>
        <v>516</v>
      </c>
      <c r="G101">
        <f t="shared" si="15"/>
        <v>-97</v>
      </c>
      <c r="H101" s="297">
        <f>+'Ark1'!R829</f>
        <v>243111</v>
      </c>
      <c r="J101" s="297">
        <f>+'Ark1'!S829</f>
        <v>243090.5</v>
      </c>
      <c r="K101" s="99">
        <f>+'Ark1'!AD829</f>
        <v>19.163644482789277</v>
      </c>
      <c r="L101" s="48"/>
      <c r="M101" s="99">
        <f>+'Ark1'!AE829</f>
        <v>18.634314404673567</v>
      </c>
      <c r="N101" s="1"/>
      <c r="O101" s="1">
        <f>+'Ark1'!U829</f>
        <v>60.929575610729358</v>
      </c>
      <c r="Q101" s="1">
        <f>+'Ark1'!W829</f>
        <v>77.764793029756788</v>
      </c>
      <c r="R101"/>
      <c r="S101">
        <f>+'Ark1'!X829</f>
        <v>0</v>
      </c>
      <c r="U101" s="114"/>
      <c r="W101" s="114"/>
      <c r="X101" s="99">
        <f>+'Ark1'!AA829</f>
        <v>8.9081658150799292</v>
      </c>
      <c r="Y101" s="48">
        <f>+'Ark1'!AB829</f>
        <v>3.0724024330881368</v>
      </c>
      <c r="Z101" s="65">
        <f>+'Ark1'!AC829</f>
        <v>-39.179663064440007</v>
      </c>
      <c r="AA101" s="10">
        <f t="shared" si="13"/>
        <v>471.14534883720933</v>
      </c>
      <c r="AB101" s="1">
        <f>+'Ark1'!T829</f>
        <v>16.008288395012979</v>
      </c>
      <c r="AC101" s="100">
        <f>+'Ark1'!V829</f>
        <v>84.257683833286407</v>
      </c>
      <c r="AD101" s="39"/>
      <c r="AE101" s="5"/>
      <c r="AF101" s="51"/>
      <c r="AG101" s="51"/>
      <c r="AH101" s="1"/>
      <c r="AN101"/>
    </row>
    <row r="102" spans="1:40" ht="15.6">
      <c r="A102" s="39"/>
      <c r="B102">
        <f>+'Ark1'!C830</f>
        <v>2010</v>
      </c>
      <c r="C102">
        <f>+'Ark1'!I830</f>
        <v>80</v>
      </c>
      <c r="D102" s="51" t="s">
        <v>7</v>
      </c>
      <c r="E102" s="51" t="s">
        <v>6</v>
      </c>
      <c r="F102">
        <f>+'Ark1'!Q830</f>
        <v>420</v>
      </c>
      <c r="G102">
        <f t="shared" si="15"/>
        <v>1</v>
      </c>
      <c r="H102" s="297">
        <f>+'Ark1'!R830</f>
        <v>202009</v>
      </c>
      <c r="J102" s="297">
        <f>+'Ark1'!S830</f>
        <v>201683</v>
      </c>
      <c r="K102" s="99">
        <f>+'Ark1'!AD830</f>
        <v>15.923708340320996</v>
      </c>
      <c r="L102" s="48"/>
      <c r="M102" s="99">
        <f>+'Ark1'!AE830</f>
        <v>16.405718927992858</v>
      </c>
      <c r="N102" s="1"/>
      <c r="O102" s="1">
        <f>+'Ark1'!U830</f>
        <v>60.960284208386419</v>
      </c>
      <c r="Q102" s="1">
        <f>+'Ark1'!W830</f>
        <v>82.52082525547489</v>
      </c>
      <c r="R102"/>
      <c r="S102">
        <f>+'Ark1'!X830</f>
        <v>0</v>
      </c>
      <c r="U102" s="114"/>
      <c r="W102" s="114"/>
      <c r="X102" s="99">
        <f>+'Ark1'!AA830</f>
        <v>8.9245314722645652</v>
      </c>
      <c r="Y102" s="48">
        <f>+'Ark1'!AB830</f>
        <v>3.2904912065774488</v>
      </c>
      <c r="Z102" s="65">
        <f>+'Ark1'!AC830</f>
        <v>-41.998921389613407</v>
      </c>
      <c r="AA102" s="10">
        <f t="shared" si="13"/>
        <v>480.97380952380951</v>
      </c>
      <c r="AB102" s="1">
        <f>+'Ark1'!T830</f>
        <v>15.96406595745734</v>
      </c>
      <c r="AC102" s="100">
        <f>+'Ark1'!V830</f>
        <v>89.545345366196884</v>
      </c>
      <c r="AD102" s="39"/>
      <c r="AE102" s="12"/>
      <c r="AF102" s="51"/>
      <c r="AG102" s="51"/>
      <c r="AH102" s="1"/>
      <c r="AN102"/>
    </row>
    <row r="103" spans="1:40" ht="15.6">
      <c r="A103" s="39"/>
      <c r="B103">
        <f>+'Ark1'!C831</f>
        <v>2010</v>
      </c>
      <c r="C103">
        <f>+'Ark1'!I831</f>
        <v>81</v>
      </c>
      <c r="D103" s="51" t="s">
        <v>7</v>
      </c>
      <c r="E103" s="51" t="s">
        <v>52</v>
      </c>
      <c r="F103">
        <f>+'Ark1'!Q831</f>
        <v>89</v>
      </c>
      <c r="G103">
        <f t="shared" si="15"/>
        <v>-5</v>
      </c>
      <c r="H103" s="297">
        <f>+'Ark1'!R831</f>
        <v>41929</v>
      </c>
      <c r="J103" s="297">
        <f>+'Ark1'!S831</f>
        <v>41926</v>
      </c>
      <c r="K103" s="99">
        <f>+'Ark1'!AD831</f>
        <v>3.3051258458846835</v>
      </c>
      <c r="L103" s="48"/>
      <c r="M103" s="99">
        <f>+'Ark1'!AE831</f>
        <v>3.3615040565689478</v>
      </c>
      <c r="N103" s="1"/>
      <c r="O103" s="1">
        <f>+'Ark1'!U831</f>
        <v>61.326599246291089</v>
      </c>
      <c r="Q103" s="1">
        <f>+'Ark1'!W831</f>
        <v>81.336934122024658</v>
      </c>
      <c r="R103"/>
      <c r="S103">
        <f>+'Ark1'!X831</f>
        <v>0</v>
      </c>
      <c r="U103" s="114"/>
      <c r="W103" s="114"/>
      <c r="X103" s="99">
        <f>+'Ark1'!AA831</f>
        <v>8.5706300252423517</v>
      </c>
      <c r="Y103" s="48">
        <f>+'Ark1'!AB831</f>
        <v>3.2788879443805694</v>
      </c>
      <c r="Z103" s="65">
        <f>+'Ark1'!AC831</f>
        <v>-40.390710128821496</v>
      </c>
      <c r="AA103" s="10">
        <f t="shared" si="13"/>
        <v>471.11235955056179</v>
      </c>
      <c r="AB103" s="1">
        <f>+'Ark1'!T831</f>
        <v>16.090820196045701</v>
      </c>
      <c r="AC103" s="100">
        <f>+'Ark1'!V831</f>
        <v>88.126017211667019</v>
      </c>
      <c r="AD103" s="39"/>
      <c r="AE103" s="12"/>
      <c r="AF103" s="51"/>
      <c r="AG103" s="51"/>
      <c r="AH103" s="1"/>
      <c r="AN103"/>
    </row>
    <row r="104" spans="1:40" ht="15.6">
      <c r="A104" s="39"/>
      <c r="B104">
        <f>+'Ark1'!C832</f>
        <v>2010</v>
      </c>
      <c r="C104">
        <f>+'Ark1'!I832</f>
        <v>83</v>
      </c>
      <c r="D104" s="51" t="s">
        <v>7</v>
      </c>
      <c r="E104" s="51" t="s">
        <v>420</v>
      </c>
      <c r="F104">
        <f>+'Ark1'!Q832</f>
        <v>378</v>
      </c>
      <c r="G104">
        <f t="shared" si="15"/>
        <v>1</v>
      </c>
      <c r="H104" s="297">
        <f>+'Ark1'!R832</f>
        <v>162851</v>
      </c>
      <c r="J104" s="297">
        <f>+'Ark1'!S832</f>
        <v>162450</v>
      </c>
      <c r="K104" s="99">
        <f>+'Ark1'!AD832</f>
        <v>12.837011355581252</v>
      </c>
      <c r="L104" s="48"/>
      <c r="M104" s="99">
        <f>+'Ark1'!AE832</f>
        <v>13.41358882802003</v>
      </c>
      <c r="N104" s="1"/>
      <c r="O104" s="1">
        <f>+'Ark1'!U832</f>
        <v>60.861108033241003</v>
      </c>
      <c r="Q104" s="1">
        <f>+'Ark1'!W832</f>
        <v>83.765052016005029</v>
      </c>
      <c r="R104"/>
      <c r="S104">
        <f>+'Ark1'!X832</f>
        <v>0</v>
      </c>
      <c r="U104" s="114"/>
      <c r="W104" s="114"/>
      <c r="X104" s="99">
        <f>+'Ark1'!AA832</f>
        <v>9.2782211720900776</v>
      </c>
      <c r="Y104" s="48">
        <f>+'Ark1'!AB832</f>
        <v>3.3241407691628262</v>
      </c>
      <c r="Z104" s="65">
        <f>+'Ark1'!AC832</f>
        <v>-43.571901185288091</v>
      </c>
      <c r="AA104" s="10">
        <f t="shared" ref="AA104:AA140" si="16">+H104/F104</f>
        <v>430.82275132275134</v>
      </c>
      <c r="AB104" s="1">
        <f>+'Ark1'!T832</f>
        <v>15.911293145267756</v>
      </c>
      <c r="AC104" s="100">
        <f>+'Ark1'!V832</f>
        <v>90.966109081984825</v>
      </c>
      <c r="AD104" s="39"/>
      <c r="AE104" s="12"/>
      <c r="AF104" s="51"/>
      <c r="AG104" s="51"/>
      <c r="AH104" s="1"/>
      <c r="AN104"/>
    </row>
    <row r="105" spans="1:40" ht="15.6">
      <c r="A105" s="39"/>
      <c r="B105" s="46">
        <f>+'Ark1'!C833</f>
        <v>2009</v>
      </c>
      <c r="C105" s="46">
        <f>+'Ark1'!I833</f>
        <v>6</v>
      </c>
      <c r="D105" s="91" t="s">
        <v>48</v>
      </c>
      <c r="E105" s="91" t="s">
        <v>372</v>
      </c>
      <c r="F105" s="46">
        <f>+'Ark1'!Q833</f>
        <v>831</v>
      </c>
      <c r="G105" s="46">
        <f>+F105-F111</f>
        <v>-64</v>
      </c>
      <c r="H105" s="331">
        <f>+'Ark1'!R833</f>
        <v>380441</v>
      </c>
      <c r="I105" s="331"/>
      <c r="J105" s="331">
        <f>+'Ark1'!S833</f>
        <v>380404</v>
      </c>
      <c r="K105" s="99">
        <f>+'Ark1'!AD833</f>
        <v>31.556625762494797</v>
      </c>
      <c r="L105" s="48"/>
      <c r="M105" s="99">
        <f>+'Ark1'!AE833</f>
        <v>31.145226358855162</v>
      </c>
      <c r="N105" s="48"/>
      <c r="O105" s="48">
        <f>+'Ark1'!U833</f>
        <v>59.150079915037693</v>
      </c>
      <c r="P105" s="46"/>
      <c r="Q105" s="48">
        <f>+'Ark1'!W833</f>
        <v>78.084052218167983</v>
      </c>
      <c r="R105" s="46"/>
      <c r="S105" s="99">
        <f>+'Ark1'!X833</f>
        <v>0</v>
      </c>
      <c r="T105" s="99"/>
      <c r="U105" s="114"/>
      <c r="V105" s="65"/>
      <c r="W105" s="114"/>
      <c r="X105" s="99">
        <f>+'Ark1'!AA833</f>
        <v>7.9428248207995873</v>
      </c>
      <c r="Y105" s="48">
        <f>+'Ark1'!AB833</f>
        <v>3.3853005940099425</v>
      </c>
      <c r="Z105" s="65">
        <f>+'Ark1'!AC833</f>
        <v>-23.325890885600376</v>
      </c>
      <c r="AA105" s="65">
        <f t="shared" si="16"/>
        <v>457.81107099879665</v>
      </c>
      <c r="AB105" s="48">
        <f>+'Ark1'!T833</f>
        <v>15.127962023020652</v>
      </c>
      <c r="AC105" s="99">
        <f>+'Ark1'!V833</f>
        <v>84.604395842010746</v>
      </c>
      <c r="AD105" s="39"/>
      <c r="AE105" s="12"/>
      <c r="AF105" s="51"/>
      <c r="AG105" s="51"/>
      <c r="AH105" s="1"/>
      <c r="AN105"/>
    </row>
    <row r="106" spans="1:40" ht="15.6">
      <c r="A106" s="39"/>
      <c r="B106" s="46">
        <f>+'Ark1'!C834</f>
        <v>2009</v>
      </c>
      <c r="C106" s="46">
        <f>+'Ark1'!I834</f>
        <v>24</v>
      </c>
      <c r="D106" s="91" t="s">
        <v>48</v>
      </c>
      <c r="E106" s="91" t="s">
        <v>63</v>
      </c>
      <c r="F106" s="46">
        <f>+'Ark1'!Q834</f>
        <v>573</v>
      </c>
      <c r="G106" s="46">
        <f t="shared" ref="G106:G116" si="17">+F106-F112</f>
        <v>8</v>
      </c>
      <c r="H106" s="331">
        <f>+'Ark1'!R834</f>
        <v>213292</v>
      </c>
      <c r="I106" s="331"/>
      <c r="J106" s="331">
        <f>+'Ark1'!S834</f>
        <v>213270</v>
      </c>
      <c r="K106" s="99">
        <f>+'Ark1'!AD834</f>
        <v>17.69203587976596</v>
      </c>
      <c r="L106" s="48"/>
      <c r="M106" s="99">
        <f>+'Ark1'!AE834</f>
        <v>17.53068278367062</v>
      </c>
      <c r="N106" s="48"/>
      <c r="O106" s="48">
        <f>+'Ark1'!U834</f>
        <v>59.048970788202737</v>
      </c>
      <c r="P106" s="46"/>
      <c r="Q106" s="48">
        <f>+'Ark1'!W834</f>
        <v>78.394390678482523</v>
      </c>
      <c r="R106" s="46"/>
      <c r="S106" s="99">
        <f>+'Ark1'!X834</f>
        <v>0</v>
      </c>
      <c r="T106" s="99"/>
      <c r="U106" s="114"/>
      <c r="V106" s="65"/>
      <c r="W106" s="114"/>
      <c r="X106" s="99">
        <f>+'Ark1'!AA834</f>
        <v>7.9407665518394754</v>
      </c>
      <c r="Y106" s="48">
        <f>+'Ark1'!AB834</f>
        <v>3.285102050214161</v>
      </c>
      <c r="Z106" s="65">
        <f>+'Ark1'!AC834</f>
        <v>-29.178921407086541</v>
      </c>
      <c r="AA106" s="65">
        <f t="shared" si="16"/>
        <v>372.2373472949389</v>
      </c>
      <c r="AB106" s="48">
        <f>+'Ark1'!T834</f>
        <v>15.066987978920922</v>
      </c>
      <c r="AC106" s="99">
        <f>+'Ark1'!V834</f>
        <v>84.939384513581814</v>
      </c>
      <c r="AD106" s="39"/>
      <c r="AE106" s="12"/>
      <c r="AF106" s="51"/>
      <c r="AG106" s="51"/>
      <c r="AH106" s="1"/>
      <c r="AN106"/>
    </row>
    <row r="107" spans="1:40" ht="15.6">
      <c r="A107" s="39"/>
      <c r="B107" s="46">
        <f>+'Ark1'!C835</f>
        <v>2009</v>
      </c>
      <c r="C107" s="46">
        <f>+'Ark1'!I835</f>
        <v>49</v>
      </c>
      <c r="D107" s="91" t="s">
        <v>48</v>
      </c>
      <c r="E107" s="91" t="s">
        <v>64</v>
      </c>
      <c r="F107" s="46">
        <f>+'Ark1'!Q835</f>
        <v>613</v>
      </c>
      <c r="G107" s="46">
        <f t="shared" si="17"/>
        <v>-12</v>
      </c>
      <c r="H107" s="331">
        <f>+'Ark1'!R835</f>
        <v>256350</v>
      </c>
      <c r="I107" s="331"/>
      <c r="J107" s="331">
        <f>+'Ark1'!S835</f>
        <v>256338</v>
      </c>
      <c r="K107" s="99">
        <f>+'Ark1'!AD835</f>
        <v>21.263588872428421</v>
      </c>
      <c r="L107" s="48"/>
      <c r="M107" s="99">
        <f>+'Ark1'!AE835</f>
        <v>20.633522842552299</v>
      </c>
      <c r="N107" s="48"/>
      <c r="O107" s="48">
        <f>+'Ark1'!U835</f>
        <v>59.041714455133459</v>
      </c>
      <c r="P107" s="46"/>
      <c r="Q107" s="48">
        <f>+'Ark1'!W835</f>
        <v>76.767309177726077</v>
      </c>
      <c r="R107" s="46"/>
      <c r="S107" s="99">
        <f>+'Ark1'!X835</f>
        <v>0</v>
      </c>
      <c r="T107" s="99"/>
      <c r="U107" s="114"/>
      <c r="V107" s="65"/>
      <c r="W107" s="114"/>
      <c r="X107" s="99">
        <f>+'Ark1'!AA835</f>
        <v>8.5279560226774755</v>
      </c>
      <c r="Y107" s="48">
        <f>+'Ark1'!AB835</f>
        <v>3.3867060660804102</v>
      </c>
      <c r="Z107" s="65">
        <f>+'Ark1'!AC835</f>
        <v>-27.990903244193905</v>
      </c>
      <c r="AA107" s="65">
        <f t="shared" si="16"/>
        <v>418.18923327895595</v>
      </c>
      <c r="AB107" s="48">
        <f>+'Ark1'!T835</f>
        <v>15.064287107470252</v>
      </c>
      <c r="AC107" s="99">
        <f>+'Ark1'!V835</f>
        <v>83.17476695919531</v>
      </c>
      <c r="AD107" s="39"/>
      <c r="AE107" s="12"/>
      <c r="AF107" s="51"/>
      <c r="AG107" s="51"/>
      <c r="AH107" s="1"/>
      <c r="AN107"/>
    </row>
    <row r="108" spans="1:40" ht="15.6">
      <c r="A108" s="39"/>
      <c r="B108" s="46">
        <f>+'Ark1'!C836</f>
        <v>2009</v>
      </c>
      <c r="C108" s="46">
        <f>+'Ark1'!I836</f>
        <v>80</v>
      </c>
      <c r="D108" s="91" t="s">
        <v>7</v>
      </c>
      <c r="E108" s="91" t="s">
        <v>6</v>
      </c>
      <c r="F108" s="46">
        <f>+'Ark1'!Q836</f>
        <v>419</v>
      </c>
      <c r="G108" s="46">
        <f t="shared" si="17"/>
        <v>-28</v>
      </c>
      <c r="H108" s="331">
        <f>+'Ark1'!R836</f>
        <v>174321</v>
      </c>
      <c r="I108" s="331"/>
      <c r="J108" s="331">
        <f>+'Ark1'!S836</f>
        <v>174112</v>
      </c>
      <c r="K108" s="99">
        <f>+'Ark1'!AD836</f>
        <v>14.459489275719109</v>
      </c>
      <c r="L108" s="48"/>
      <c r="M108" s="99">
        <f>+'Ark1'!AE836</f>
        <v>14.960478305177173</v>
      </c>
      <c r="N108" s="48"/>
      <c r="O108" s="48">
        <f>+'Ark1'!U836</f>
        <v>59.335307158610547</v>
      </c>
      <c r="P108" s="46"/>
      <c r="Q108" s="48">
        <f>+'Ark1'!W836</f>
        <v>81.946932434295221</v>
      </c>
      <c r="R108" s="46"/>
      <c r="S108" s="99">
        <f>+'Ark1'!X836</f>
        <v>0</v>
      </c>
      <c r="T108" s="99"/>
      <c r="U108" s="114"/>
      <c r="V108" s="65"/>
      <c r="W108" s="114"/>
      <c r="X108" s="99">
        <f>+'Ark1'!AA836</f>
        <v>8.8387830610223581</v>
      </c>
      <c r="Y108" s="48">
        <f>+'Ark1'!AB836</f>
        <v>3.4037385327992609</v>
      </c>
      <c r="Z108" s="65">
        <f>+'Ark1'!AC836</f>
        <v>-32.735917755564493</v>
      </c>
      <c r="AA108" s="65">
        <f t="shared" si="16"/>
        <v>416.04057279236275</v>
      </c>
      <c r="AB108" s="48">
        <f>+'Ark1'!T836</f>
        <v>15.214001755382309</v>
      </c>
      <c r="AC108" s="99">
        <f>+'Ark1'!V836</f>
        <v>88.885292175913904</v>
      </c>
      <c r="AD108" s="39"/>
      <c r="AE108" s="12"/>
      <c r="AF108" s="51"/>
      <c r="AG108" s="51"/>
      <c r="AH108" s="1"/>
      <c r="AN108"/>
    </row>
    <row r="109" spans="1:40" ht="15.6">
      <c r="A109" s="39"/>
      <c r="B109" s="46">
        <f>+'Ark1'!C837</f>
        <v>2009</v>
      </c>
      <c r="C109" s="46">
        <f>+'Ark1'!I837</f>
        <v>81</v>
      </c>
      <c r="D109" s="91" t="s">
        <v>7</v>
      </c>
      <c r="E109" s="91" t="s">
        <v>52</v>
      </c>
      <c r="F109" s="46">
        <f>+'Ark1'!Q837</f>
        <v>94</v>
      </c>
      <c r="G109" s="46">
        <f t="shared" si="17"/>
        <v>-6</v>
      </c>
      <c r="H109" s="331">
        <f>+'Ark1'!R837</f>
        <v>42462</v>
      </c>
      <c r="I109" s="331"/>
      <c r="J109" s="331">
        <f>+'Ark1'!S837</f>
        <v>42440</v>
      </c>
      <c r="K109" s="99">
        <f>+'Ark1'!AD837</f>
        <v>3.5221162890620472</v>
      </c>
      <c r="L109" s="48"/>
      <c r="M109" s="99">
        <f>+'Ark1'!AE837</f>
        <v>3.53199754516341</v>
      </c>
      <c r="N109" s="48"/>
      <c r="O109" s="48">
        <f>+'Ark1'!U837</f>
        <v>59.473044297832239</v>
      </c>
      <c r="P109" s="46"/>
      <c r="Q109" s="48">
        <f>+'Ark1'!W837</f>
        <v>79.370834118755852</v>
      </c>
      <c r="R109" s="46"/>
      <c r="S109" s="99">
        <f>+'Ark1'!X837</f>
        <v>0</v>
      </c>
      <c r="T109" s="99"/>
      <c r="U109" s="114"/>
      <c r="V109" s="65"/>
      <c r="W109" s="114"/>
      <c r="X109" s="99">
        <f>+'Ark1'!AA837</f>
        <v>7.9619249718379779</v>
      </c>
      <c r="Y109" s="48">
        <f>+'Ark1'!AB837</f>
        <v>3.2876226720903072</v>
      </c>
      <c r="Z109" s="65">
        <f>+'Ark1'!AC837</f>
        <v>-25.32924388666844</v>
      </c>
      <c r="AA109" s="65">
        <f t="shared" si="16"/>
        <v>451.72340425531917</v>
      </c>
      <c r="AB109" s="48">
        <f>+'Ark1'!T837</f>
        <v>15.302741274551364</v>
      </c>
      <c r="AC109" s="99">
        <f>+'Ark1'!V837</f>
        <v>86.026406025502951</v>
      </c>
      <c r="AD109" s="39"/>
      <c r="AE109" s="12"/>
      <c r="AF109" s="51"/>
      <c r="AG109" s="51"/>
      <c r="AH109" s="1"/>
      <c r="AN109"/>
    </row>
    <row r="110" spans="1:40" ht="15.6">
      <c r="A110" s="39"/>
      <c r="B110" s="46">
        <f>+'Ark1'!C838</f>
        <v>2009</v>
      </c>
      <c r="C110" s="46">
        <f>+'Ark1'!I838</f>
        <v>83</v>
      </c>
      <c r="D110" s="91" t="s">
        <v>7</v>
      </c>
      <c r="E110" s="91" t="s">
        <v>420</v>
      </c>
      <c r="F110" s="46">
        <f>+'Ark1'!Q838</f>
        <v>377</v>
      </c>
      <c r="G110" s="46">
        <f t="shared" si="17"/>
        <v>23</v>
      </c>
      <c r="H110" s="331">
        <f>+'Ark1'!R838</f>
        <v>138716</v>
      </c>
      <c r="I110" s="331"/>
      <c r="J110" s="331">
        <f>+'Ark1'!S838</f>
        <v>138516</v>
      </c>
      <c r="K110" s="99">
        <f>+'Ark1'!AD838</f>
        <v>11.50614392052967</v>
      </c>
      <c r="L110" s="48"/>
      <c r="M110" s="99">
        <f>+'Ark1'!AE838</f>
        <v>12.198092164581327</v>
      </c>
      <c r="N110" s="48"/>
      <c r="O110" s="48">
        <f>+'Ark1'!U838</f>
        <v>59.415858095815643</v>
      </c>
      <c r="P110" s="46"/>
      <c r="Q110" s="48">
        <f>+'Ark1'!W838</f>
        <v>83.986192930779708</v>
      </c>
      <c r="R110" s="46"/>
      <c r="S110" s="99">
        <f>+'Ark1'!X838</f>
        <v>0</v>
      </c>
      <c r="T110" s="99"/>
      <c r="U110" s="114"/>
      <c r="V110" s="65"/>
      <c r="W110" s="114"/>
      <c r="X110" s="99">
        <f>+'Ark1'!AA838</f>
        <v>9.0917125893002755</v>
      </c>
      <c r="Y110" s="48">
        <f>+'Ark1'!AB838</f>
        <v>3.2976923664492745</v>
      </c>
      <c r="Z110" s="65">
        <f>+'Ark1'!AC838</f>
        <v>-33.146288751806139</v>
      </c>
      <c r="AA110" s="65">
        <f t="shared" si="16"/>
        <v>367.946949602122</v>
      </c>
      <c r="AB110" s="48">
        <f>+'Ark1'!T838</f>
        <v>15.245343002970101</v>
      </c>
      <c r="AC110" s="99">
        <f>+'Ark1'!V838</f>
        <v>91.115090975015775</v>
      </c>
      <c r="AD110" s="39"/>
      <c r="AE110" s="12"/>
      <c r="AF110" s="51"/>
      <c r="AG110" s="51"/>
      <c r="AH110" s="1"/>
      <c r="AN110"/>
    </row>
    <row r="111" spans="1:40" ht="15.6">
      <c r="A111" s="39"/>
      <c r="B111">
        <f>+'Ark1'!C839</f>
        <v>2008</v>
      </c>
      <c r="C111">
        <f>+'Ark1'!I839</f>
        <v>6</v>
      </c>
      <c r="D111" s="51" t="s">
        <v>48</v>
      </c>
      <c r="E111" s="51" t="s">
        <v>372</v>
      </c>
      <c r="F111">
        <f>+'Ark1'!Q839</f>
        <v>895</v>
      </c>
      <c r="G111">
        <f>+F111-F117</f>
        <v>-23</v>
      </c>
      <c r="H111" s="297">
        <f>+'Ark1'!R839</f>
        <v>387535</v>
      </c>
      <c r="J111" s="297">
        <f>+'Ark1'!S839</f>
        <v>387530</v>
      </c>
      <c r="K111" s="99">
        <f>+'Ark1'!AD839</f>
        <v>32.381635964685067</v>
      </c>
      <c r="L111" s="48"/>
      <c r="M111" s="99">
        <f>+'Ark1'!AE839</f>
        <v>32.082979188217656</v>
      </c>
      <c r="N111" s="1"/>
      <c r="O111" s="1">
        <f>+'Ark1'!U839</f>
        <v>56.740211080432495</v>
      </c>
      <c r="Q111" s="1">
        <f>+'Ark1'!W839</f>
        <v>78.794783887698443</v>
      </c>
      <c r="R111"/>
      <c r="S111">
        <f>+'Ark1'!X839</f>
        <v>0</v>
      </c>
      <c r="U111" s="114"/>
      <c r="W111" s="114"/>
      <c r="X111" s="99">
        <f>+'Ark1'!AA839</f>
        <v>8.032878968405365</v>
      </c>
      <c r="Y111" s="48">
        <f>+'Ark1'!AB839</f>
        <v>2.5467960419021369</v>
      </c>
      <c r="Z111" s="65">
        <f>+'Ark1'!AC839</f>
        <v>-17.045421511579288</v>
      </c>
      <c r="AA111" s="10">
        <f t="shared" si="16"/>
        <v>433</v>
      </c>
      <c r="AB111" s="1">
        <f>+'Ark1'!T839</f>
        <v>13.819141496897061</v>
      </c>
      <c r="AC111" s="100">
        <f>+'Ark1'!V839</f>
        <v>85.368671419254738</v>
      </c>
      <c r="AD111" s="39"/>
      <c r="AE111" s="12"/>
      <c r="AF111" s="51"/>
      <c r="AG111" s="51"/>
      <c r="AH111" s="1"/>
      <c r="AN111"/>
    </row>
    <row r="112" spans="1:40" ht="15.6">
      <c r="A112" s="39"/>
      <c r="B112">
        <f>+'Ark1'!C840</f>
        <v>2008</v>
      </c>
      <c r="C112">
        <f>+'Ark1'!I840</f>
        <v>24</v>
      </c>
      <c r="D112" s="51" t="s">
        <v>48</v>
      </c>
      <c r="E112" s="51" t="s">
        <v>63</v>
      </c>
      <c r="F112">
        <f>+'Ark1'!Q840</f>
        <v>565</v>
      </c>
      <c r="G112">
        <f t="shared" si="17"/>
        <v>-67</v>
      </c>
      <c r="H112" s="297">
        <f>+'Ark1'!R840</f>
        <v>211596</v>
      </c>
      <c r="J112" s="297">
        <f>+'Ark1'!S840</f>
        <v>211566</v>
      </c>
      <c r="K112" s="99">
        <f>+'Ark1'!AD840</f>
        <v>17.68053116127188</v>
      </c>
      <c r="L112" s="48"/>
      <c r="M112" s="99">
        <f>+'Ark1'!AE840</f>
        <v>17.602170066472933</v>
      </c>
      <c r="N112" s="1"/>
      <c r="O112" s="1">
        <f>+'Ark1'!U840</f>
        <v>56.855732962763398</v>
      </c>
      <c r="Q112" s="1">
        <f>+'Ark1'!W840</f>
        <v>79.186007203424623</v>
      </c>
      <c r="R112"/>
      <c r="S112">
        <f>+'Ark1'!X840</f>
        <v>0</v>
      </c>
      <c r="U112" s="114"/>
      <c r="W112" s="114"/>
      <c r="X112" s="99">
        <f>+'Ark1'!AA840</f>
        <v>7.9616270835490015</v>
      </c>
      <c r="Y112" s="48">
        <f>+'Ark1'!AB840</f>
        <v>2.4536192644382204</v>
      </c>
      <c r="Z112" s="65">
        <f>+'Ark1'!AC840</f>
        <v>-23.822616756575879</v>
      </c>
      <c r="AA112" s="10">
        <f t="shared" si="16"/>
        <v>374.50619469026549</v>
      </c>
      <c r="AB112" s="1">
        <f>+'Ark1'!T840</f>
        <v>13.895550955594627</v>
      </c>
      <c r="AC112" s="100">
        <f>+'Ark1'!V840</f>
        <v>85.798817749811747</v>
      </c>
      <c r="AD112" s="39"/>
      <c r="AE112" s="12"/>
      <c r="AF112" s="51"/>
      <c r="AG112" s="51"/>
      <c r="AH112" s="1"/>
      <c r="AN112"/>
    </row>
    <row r="113" spans="1:40" ht="15.6">
      <c r="A113" s="39"/>
      <c r="B113">
        <f>+'Ark1'!C841</f>
        <v>2008</v>
      </c>
      <c r="C113">
        <f>+'Ark1'!I841</f>
        <v>49</v>
      </c>
      <c r="D113" s="51" t="s">
        <v>48</v>
      </c>
      <c r="E113" s="51" t="s">
        <v>64</v>
      </c>
      <c r="F113">
        <f>+'Ark1'!Q841</f>
        <v>625</v>
      </c>
      <c r="G113">
        <f t="shared" si="17"/>
        <v>-23</v>
      </c>
      <c r="H113" s="297">
        <f>+'Ark1'!R841</f>
        <v>254734</v>
      </c>
      <c r="J113" s="297">
        <f>+'Ark1'!S841</f>
        <v>254726</v>
      </c>
      <c r="K113" s="99">
        <f>+'Ark1'!AD841</f>
        <v>21.285054655264904</v>
      </c>
      <c r="L113" s="48"/>
      <c r="M113" s="99">
        <f>+'Ark1'!AE841</f>
        <v>20.710685880652104</v>
      </c>
      <c r="N113" s="1"/>
      <c r="O113" s="1">
        <f>+'Ark1'!U841</f>
        <v>56.632279390403824</v>
      </c>
      <c r="Q113" s="1">
        <f>+'Ark1'!W841</f>
        <v>77.383668333816416</v>
      </c>
      <c r="R113"/>
      <c r="S113">
        <f>+'Ark1'!X841</f>
        <v>0</v>
      </c>
      <c r="U113" s="114"/>
      <c r="W113" s="114"/>
      <c r="X113" s="99">
        <f>+'Ark1'!AA841</f>
        <v>8.7116885088643876</v>
      </c>
      <c r="Y113" s="48">
        <f>+'Ark1'!AB841</f>
        <v>2.4441785374362301</v>
      </c>
      <c r="Z113" s="65">
        <f>+'Ark1'!AC841</f>
        <v>-21.677135214594621</v>
      </c>
      <c r="AA113" s="10">
        <f t="shared" si="16"/>
        <v>407.57440000000003</v>
      </c>
      <c r="AB113" s="1">
        <f>+'Ark1'!T841</f>
        <v>13.752023679603029</v>
      </c>
      <c r="AC113" s="100">
        <f>+'Ark1'!V841</f>
        <v>83.840783897057278</v>
      </c>
      <c r="AD113" s="39"/>
      <c r="AE113" s="12"/>
      <c r="AF113" s="51"/>
      <c r="AG113" s="51"/>
      <c r="AH113" s="1"/>
      <c r="AN113"/>
    </row>
    <row r="114" spans="1:40" ht="15.6">
      <c r="A114" s="39"/>
      <c r="B114">
        <f>+'Ark1'!C842</f>
        <v>2008</v>
      </c>
      <c r="C114">
        <f>+'Ark1'!I842</f>
        <v>80</v>
      </c>
      <c r="D114" s="51" t="s">
        <v>7</v>
      </c>
      <c r="E114" s="51" t="s">
        <v>6</v>
      </c>
      <c r="F114">
        <f>+'Ark1'!Q842</f>
        <v>447</v>
      </c>
      <c r="G114">
        <f t="shared" si="17"/>
        <v>-5</v>
      </c>
      <c r="H114" s="297">
        <f>+'Ark1'!R842</f>
        <v>171403</v>
      </c>
      <c r="J114" s="297">
        <f>+'Ark1'!S842</f>
        <v>171247</v>
      </c>
      <c r="K114" s="99">
        <f>+'Ark1'!AD842</f>
        <v>14.322085874191783</v>
      </c>
      <c r="L114" s="48"/>
      <c r="M114" s="99">
        <f>+'Ark1'!AE842</f>
        <v>14.611125075161306</v>
      </c>
      <c r="N114" s="1"/>
      <c r="O114" s="1">
        <f>+'Ark1'!U842</f>
        <v>57.562812779201963</v>
      </c>
      <c r="Q114" s="1">
        <f>+'Ark1'!W842</f>
        <v>81.206126238708009</v>
      </c>
      <c r="R114"/>
      <c r="S114">
        <f>+'Ark1'!X842</f>
        <v>0</v>
      </c>
      <c r="U114" s="114"/>
      <c r="W114" s="114"/>
      <c r="X114" s="99">
        <f>+'Ark1'!AA842</f>
        <v>9.1009884525984823</v>
      </c>
      <c r="Y114" s="48">
        <f>+'Ark1'!AB842</f>
        <v>2.5382992561459754</v>
      </c>
      <c r="Z114" s="65">
        <f>+'Ark1'!AC842</f>
        <v>-21.02823645838567</v>
      </c>
      <c r="AA114" s="10">
        <f t="shared" si="16"/>
        <v>383.45190156599551</v>
      </c>
      <c r="AB114" s="1">
        <f>+'Ark1'!T842</f>
        <v>14.324550912177729</v>
      </c>
      <c r="AC114" s="100">
        <f>+'Ark1'!V842</f>
        <v>88.057298594141955</v>
      </c>
      <c r="AD114" s="39"/>
      <c r="AE114" s="12"/>
      <c r="AF114" s="51"/>
      <c r="AG114" s="51"/>
      <c r="AH114" s="1"/>
      <c r="AN114"/>
    </row>
    <row r="115" spans="1:40" ht="15.6">
      <c r="A115" s="39"/>
      <c r="B115">
        <f>+'Ark1'!C843</f>
        <v>2008</v>
      </c>
      <c r="C115">
        <f>+'Ark1'!I843</f>
        <v>81</v>
      </c>
      <c r="D115" s="51" t="s">
        <v>7</v>
      </c>
      <c r="E115" s="51" t="s">
        <v>52</v>
      </c>
      <c r="F115">
        <f>+'Ark1'!Q843</f>
        <v>100</v>
      </c>
      <c r="G115">
        <f t="shared" si="17"/>
        <v>-14</v>
      </c>
      <c r="H115" s="297">
        <f>+'Ark1'!R843</f>
        <v>40132</v>
      </c>
      <c r="J115" s="297">
        <f>+'Ark1'!S843</f>
        <v>40124</v>
      </c>
      <c r="K115" s="99">
        <f>+'Ark1'!AD843</f>
        <v>3.3533482512153503</v>
      </c>
      <c r="L115" s="48"/>
      <c r="M115" s="99">
        <f>+'Ark1'!AE843</f>
        <v>3.3964572954481151</v>
      </c>
      <c r="N115" s="1"/>
      <c r="O115" s="1">
        <f>+'Ark1'!U843</f>
        <v>57.208204565845882</v>
      </c>
      <c r="Q115" s="1">
        <f>+'Ark1'!W843</f>
        <v>80.565673910876512</v>
      </c>
      <c r="R115"/>
      <c r="S115">
        <f>+'Ark1'!X843</f>
        <v>0</v>
      </c>
      <c r="U115" s="114"/>
      <c r="W115" s="114"/>
      <c r="X115" s="99">
        <f>+'Ark1'!AA843</f>
        <v>7.9474581367469588</v>
      </c>
      <c r="Y115" s="48">
        <f>+'Ark1'!AB843</f>
        <v>2.6260214985411254</v>
      </c>
      <c r="Z115" s="65">
        <f>+'Ark1'!AC843</f>
        <v>-7.9097774901764195</v>
      </c>
      <c r="AA115" s="10">
        <f t="shared" si="16"/>
        <v>401.32</v>
      </c>
      <c r="AB115" s="1">
        <f>+'Ark1'!T843</f>
        <v>14.110784411442237</v>
      </c>
      <c r="AC115" s="100">
        <f>+'Ark1'!V843</f>
        <v>87.301632004700707</v>
      </c>
      <c r="AD115" s="39"/>
      <c r="AE115" s="12"/>
      <c r="AF115" s="51"/>
      <c r="AG115" s="51"/>
      <c r="AH115" s="1"/>
      <c r="AN115"/>
    </row>
    <row r="116" spans="1:40" ht="15.6">
      <c r="A116" s="39"/>
      <c r="B116">
        <f>+'Ark1'!C844</f>
        <v>2008</v>
      </c>
      <c r="C116">
        <f>+'Ark1'!I844</f>
        <v>83</v>
      </c>
      <c r="D116" s="51" t="s">
        <v>7</v>
      </c>
      <c r="E116" s="51" t="s">
        <v>420</v>
      </c>
      <c r="F116">
        <f>+'Ark1'!Q844</f>
        <v>354</v>
      </c>
      <c r="G116">
        <f t="shared" si="17"/>
        <v>-46</v>
      </c>
      <c r="H116" s="297">
        <f>+'Ark1'!R844</f>
        <v>131374</v>
      </c>
      <c r="J116" s="297">
        <f>+'Ark1'!S844</f>
        <v>131054</v>
      </c>
      <c r="K116" s="99">
        <f>+'Ark1'!AD844</f>
        <v>10.977344093371014</v>
      </c>
      <c r="L116" s="48"/>
      <c r="M116" s="99">
        <f>+'Ark1'!AE844</f>
        <v>11.596582494047873</v>
      </c>
      <c r="N116" s="1"/>
      <c r="O116" s="1">
        <f>+'Ark1'!U844</f>
        <v>57.582523234697149</v>
      </c>
      <c r="Q116" s="1">
        <f>+'Ark1'!W844</f>
        <v>84.218567155524042</v>
      </c>
      <c r="R116"/>
      <c r="S116">
        <f>+'Ark1'!X844</f>
        <v>0</v>
      </c>
      <c r="U116" s="114"/>
      <c r="W116" s="114"/>
      <c r="X116" s="99">
        <f>+'Ark1'!AA844</f>
        <v>9.0139777689009524</v>
      </c>
      <c r="Y116" s="48">
        <f>+'Ark1'!AB844</f>
        <v>2.5307410134573929</v>
      </c>
      <c r="Z116" s="65">
        <f>+'Ark1'!AC844</f>
        <v>-22.801163516314546</v>
      </c>
      <c r="AA116" s="10">
        <f t="shared" si="16"/>
        <v>371.11299435028246</v>
      </c>
      <c r="AB116" s="1">
        <f>+'Ark1'!T844</f>
        <v>14.355138764139021</v>
      </c>
      <c r="AC116" s="100">
        <f>+'Ark1'!V844</f>
        <v>91.443991535847104</v>
      </c>
      <c r="AD116" s="39"/>
      <c r="AE116" s="12"/>
      <c r="AF116" s="51"/>
      <c r="AG116" s="51"/>
      <c r="AH116" s="1"/>
      <c r="AN116"/>
    </row>
    <row r="117" spans="1:40" ht="15.6">
      <c r="A117" s="39"/>
      <c r="B117" s="46">
        <f>+'Ark1'!C845</f>
        <v>2007</v>
      </c>
      <c r="C117" s="46">
        <f>+'Ark1'!I845</f>
        <v>6</v>
      </c>
      <c r="D117" s="91" t="s">
        <v>48</v>
      </c>
      <c r="E117" s="91" t="s">
        <v>372</v>
      </c>
      <c r="F117" s="46">
        <f>+'Ark1'!Q845</f>
        <v>918</v>
      </c>
      <c r="G117" s="46">
        <f>+F117-F123</f>
        <v>-119</v>
      </c>
      <c r="H117" s="331">
        <f>+'Ark1'!R845</f>
        <v>384934</v>
      </c>
      <c r="I117" s="331"/>
      <c r="J117" s="331">
        <f>+'Ark1'!S845</f>
        <v>384923</v>
      </c>
      <c r="K117" s="99">
        <f>+'Ark1'!AD845</f>
        <v>32.816225759783258</v>
      </c>
      <c r="L117" s="48"/>
      <c r="M117" s="99">
        <f>+'Ark1'!AE845</f>
        <v>32.595639121018763</v>
      </c>
      <c r="N117" s="48"/>
      <c r="O117" s="48">
        <f>+'Ark1'!U845</f>
        <v>56.784312706697186</v>
      </c>
      <c r="P117" s="46"/>
      <c r="Q117" s="48">
        <f>+'Ark1'!W845</f>
        <v>76.842097250619503</v>
      </c>
      <c r="R117" s="46"/>
      <c r="S117" s="99">
        <f>+'Ark1'!X845</f>
        <v>0</v>
      </c>
      <c r="T117" s="99"/>
      <c r="U117" s="114"/>
      <c r="V117" s="65"/>
      <c r="W117" s="114"/>
      <c r="X117" s="99">
        <f>+'Ark1'!AA845</f>
        <v>8.1725632817276548</v>
      </c>
      <c r="Y117" s="48">
        <f>+'Ark1'!AB845</f>
        <v>2.4270390082217728</v>
      </c>
      <c r="Z117" s="65">
        <f>+'Ark1'!AC845</f>
        <v>-19.458831796029727</v>
      </c>
      <c r="AA117" s="65">
        <f t="shared" si="16"/>
        <v>419.31808278867101</v>
      </c>
      <c r="AB117" s="48">
        <f>+'Ark1'!T845</f>
        <v>13.83966342282053</v>
      </c>
      <c r="AC117" s="99">
        <f>+'Ark1'!V845</f>
        <v>83.25391520876093</v>
      </c>
      <c r="AD117" s="39"/>
      <c r="AE117" s="12"/>
      <c r="AF117" s="51"/>
      <c r="AG117" s="51"/>
      <c r="AH117" s="1"/>
      <c r="AN117"/>
    </row>
    <row r="118" spans="1:40" ht="15.6">
      <c r="A118" s="39"/>
      <c r="B118" s="46">
        <f>+'Ark1'!C846</f>
        <v>2007</v>
      </c>
      <c r="C118" s="46">
        <f>+'Ark1'!I846</f>
        <v>24</v>
      </c>
      <c r="D118" s="91" t="s">
        <v>48</v>
      </c>
      <c r="E118" s="91" t="s">
        <v>63</v>
      </c>
      <c r="F118" s="46">
        <f>+'Ark1'!Q846</f>
        <v>632</v>
      </c>
      <c r="G118" s="46">
        <f t="shared" ref="G118:G128" si="18">+F118-F124</f>
        <v>-45</v>
      </c>
      <c r="H118" s="331">
        <f>+'Ark1'!R846</f>
        <v>211848</v>
      </c>
      <c r="I118" s="331"/>
      <c r="J118" s="331">
        <f>+'Ark1'!S846</f>
        <v>211832</v>
      </c>
      <c r="K118" s="99">
        <f>+'Ark1'!AD846</f>
        <v>18.060373453003788</v>
      </c>
      <c r="L118" s="48"/>
      <c r="M118" s="99">
        <f>+'Ark1'!AE846</f>
        <v>17.911876539837611</v>
      </c>
      <c r="N118" s="48"/>
      <c r="O118" s="48">
        <f>+'Ark1'!U846</f>
        <v>56.7917783904226</v>
      </c>
      <c r="P118" s="46"/>
      <c r="Q118" s="48">
        <f>+'Ark1'!W846</f>
        <v>76.729627723856652</v>
      </c>
      <c r="R118" s="46"/>
      <c r="S118" s="99">
        <f>+'Ark1'!X846</f>
        <v>0</v>
      </c>
      <c r="T118" s="99"/>
      <c r="U118" s="114"/>
      <c r="V118" s="65"/>
      <c r="W118" s="114"/>
      <c r="X118" s="99">
        <f>+'Ark1'!AA846</f>
        <v>8.4376252568776895</v>
      </c>
      <c r="Y118" s="48">
        <f>+'Ark1'!AB846</f>
        <v>2.4370068573735968</v>
      </c>
      <c r="Z118" s="65">
        <f>+'Ark1'!AC846</f>
        <v>-20.715468837663757</v>
      </c>
      <c r="AA118" s="65">
        <f t="shared" si="16"/>
        <v>335.20253164556959</v>
      </c>
      <c r="AB118" s="48">
        <f>+'Ark1'!T846</f>
        <v>13.855004531550922</v>
      </c>
      <c r="AC118" s="99">
        <f>+'Ark1'!V846</f>
        <v>83.133796474869911</v>
      </c>
      <c r="AD118" s="39"/>
      <c r="AE118" s="12"/>
      <c r="AF118" s="51"/>
      <c r="AG118" s="51"/>
      <c r="AH118" s="1"/>
      <c r="AN118"/>
    </row>
    <row r="119" spans="1:40" ht="15.6">
      <c r="A119" s="39"/>
      <c r="B119" s="46">
        <f>+'Ark1'!C847</f>
        <v>2007</v>
      </c>
      <c r="C119" s="46">
        <f>+'Ark1'!I847</f>
        <v>49</v>
      </c>
      <c r="D119" s="91" t="s">
        <v>48</v>
      </c>
      <c r="E119" s="91" t="s">
        <v>64</v>
      </c>
      <c r="F119" s="46">
        <f>+'Ark1'!Q847</f>
        <v>648</v>
      </c>
      <c r="G119" s="46">
        <f t="shared" si="18"/>
        <v>-43</v>
      </c>
      <c r="H119" s="331">
        <f>+'Ark1'!R847</f>
        <v>242906</v>
      </c>
      <c r="I119" s="331"/>
      <c r="J119" s="331">
        <f>+'Ark1'!S847</f>
        <v>242896</v>
      </c>
      <c r="K119" s="99">
        <f>+'Ark1'!AD847</f>
        <v>20.708116545708911</v>
      </c>
      <c r="L119" s="48"/>
      <c r="M119" s="99">
        <f>+'Ark1'!AE847</f>
        <v>20.281261103255591</v>
      </c>
      <c r="N119" s="48"/>
      <c r="O119" s="48">
        <f>+'Ark1'!U847</f>
        <v>56.554480106712354</v>
      </c>
      <c r="P119" s="46"/>
      <c r="Q119" s="48">
        <f>+'Ark1'!W847</f>
        <v>75.768408289967184</v>
      </c>
      <c r="R119" s="46"/>
      <c r="S119" s="99">
        <f>+'Ark1'!X847</f>
        <v>0</v>
      </c>
      <c r="T119" s="99"/>
      <c r="U119" s="114"/>
      <c r="V119" s="65"/>
      <c r="W119" s="114"/>
      <c r="X119" s="99">
        <f>+'Ark1'!AA847</f>
        <v>8.4831216204140549</v>
      </c>
      <c r="Y119" s="48">
        <f>+'Ark1'!AB847</f>
        <v>2.4059392160675035</v>
      </c>
      <c r="Z119" s="65">
        <f>+'Ark1'!AC847</f>
        <v>-21.360692108054593</v>
      </c>
      <c r="AA119" s="65">
        <f t="shared" si="16"/>
        <v>374.85493827160496</v>
      </c>
      <c r="AB119" s="48">
        <f>+'Ark1'!T847</f>
        <v>13.707738796077498</v>
      </c>
      <c r="AC119" s="99">
        <f>+'Ark1'!V847</f>
        <v>82.09144907856026</v>
      </c>
      <c r="AD119" s="39"/>
      <c r="AE119" s="12"/>
      <c r="AF119" s="51"/>
      <c r="AG119" s="51"/>
      <c r="AH119" s="1"/>
      <c r="AN119"/>
    </row>
    <row r="120" spans="1:40" ht="15.6">
      <c r="A120" s="39"/>
      <c r="B120" s="46">
        <f>+'Ark1'!C848</f>
        <v>2007</v>
      </c>
      <c r="C120" s="46">
        <f>+'Ark1'!I848</f>
        <v>80</v>
      </c>
      <c r="D120" s="91" t="s">
        <v>7</v>
      </c>
      <c r="E120" s="91" t="s">
        <v>6</v>
      </c>
      <c r="F120" s="46">
        <f>+'Ark1'!Q848</f>
        <v>452</v>
      </c>
      <c r="G120" s="46">
        <f t="shared" si="18"/>
        <v>-36</v>
      </c>
      <c r="H120" s="331">
        <f>+'Ark1'!R848</f>
        <v>167457</v>
      </c>
      <c r="I120" s="331"/>
      <c r="J120" s="331">
        <f>+'Ark1'!S848</f>
        <v>167218</v>
      </c>
      <c r="K120" s="99">
        <f>+'Ark1'!AD848</f>
        <v>14.275971249762362</v>
      </c>
      <c r="L120" s="48"/>
      <c r="M120" s="99">
        <f>+'Ark1'!AE848</f>
        <v>14.3921084222616</v>
      </c>
      <c r="N120" s="48"/>
      <c r="O120" s="48">
        <f>+'Ark1'!U848</f>
        <v>57.632820629358086</v>
      </c>
      <c r="P120" s="46"/>
      <c r="Q120" s="48">
        <f>+'Ark1'!W848</f>
        <v>78.100707459722898</v>
      </c>
      <c r="R120" s="46"/>
      <c r="S120" s="99">
        <f>+'Ark1'!X848</f>
        <v>0</v>
      </c>
      <c r="T120" s="99"/>
      <c r="U120" s="114"/>
      <c r="V120" s="65"/>
      <c r="W120" s="114"/>
      <c r="X120" s="99">
        <f>+'Ark1'!AA848</f>
        <v>9.1257373310444176</v>
      </c>
      <c r="Y120" s="48">
        <f>+'Ark1'!AB848</f>
        <v>2.4757365958788542</v>
      </c>
      <c r="Z120" s="65">
        <f>+'Ark1'!AC848</f>
        <v>-22.206140114746017</v>
      </c>
      <c r="AA120" s="65">
        <f t="shared" si="16"/>
        <v>370.48008849557522</v>
      </c>
      <c r="AB120" s="48">
        <f>+'Ark1'!T848</f>
        <v>14.375678532399364</v>
      </c>
      <c r="AC120" s="99">
        <f>+'Ark1'!V848</f>
        <v>84.732511352985185</v>
      </c>
      <c r="AD120" s="39"/>
      <c r="AE120" s="12"/>
      <c r="AF120" s="51"/>
      <c r="AG120" s="51"/>
      <c r="AH120" s="1"/>
      <c r="AN120"/>
    </row>
    <row r="121" spans="1:40" ht="15.6">
      <c r="A121" s="39"/>
      <c r="B121" s="46">
        <f>+'Ark1'!C849</f>
        <v>2007</v>
      </c>
      <c r="C121" s="46">
        <f>+'Ark1'!I849</f>
        <v>81</v>
      </c>
      <c r="D121" s="91" t="s">
        <v>7</v>
      </c>
      <c r="E121" s="91" t="s">
        <v>52</v>
      </c>
      <c r="F121" s="46">
        <f>+'Ark1'!Q849</f>
        <v>114</v>
      </c>
      <c r="G121" s="46">
        <f t="shared" si="18"/>
        <v>-22</v>
      </c>
      <c r="H121" s="331">
        <f>+'Ark1'!R849</f>
        <v>38039</v>
      </c>
      <c r="I121" s="331"/>
      <c r="J121" s="331">
        <f>+'Ark1'!S849</f>
        <v>38017</v>
      </c>
      <c r="K121" s="99">
        <f>+'Ark1'!AD849</f>
        <v>3.2428842650334726</v>
      </c>
      <c r="L121" s="48"/>
      <c r="M121" s="99">
        <f>+'Ark1'!AE849</f>
        <v>3.2927797079657299</v>
      </c>
      <c r="N121" s="48"/>
      <c r="O121" s="48">
        <f>+'Ark1'!U849</f>
        <v>57.617881474077357</v>
      </c>
      <c r="P121" s="46"/>
      <c r="Q121" s="48">
        <f>+'Ark1'!W849</f>
        <v>78.595630901964768</v>
      </c>
      <c r="R121" s="46"/>
      <c r="S121" s="99">
        <f>+'Ark1'!X849</f>
        <v>0</v>
      </c>
      <c r="T121" s="99"/>
      <c r="U121" s="114"/>
      <c r="V121" s="65"/>
      <c r="W121" s="114"/>
      <c r="X121" s="99">
        <f>+'Ark1'!AA849</f>
        <v>8.5319078443033103</v>
      </c>
      <c r="Y121" s="48">
        <f>+'Ark1'!AB849</f>
        <v>2.4628975472864729</v>
      </c>
      <c r="Z121" s="65">
        <f>+'Ark1'!AC849</f>
        <v>-11.264982411470944</v>
      </c>
      <c r="AA121" s="65">
        <f t="shared" si="16"/>
        <v>333.67543859649123</v>
      </c>
      <c r="AB121" s="48">
        <f>+'Ark1'!T849</f>
        <v>14.353321590998712</v>
      </c>
      <c r="AC121" s="99">
        <f>+'Ark1'!V849</f>
        <v>85.194720010498187</v>
      </c>
      <c r="AD121" s="39"/>
      <c r="AE121" s="12"/>
      <c r="AF121" s="51"/>
      <c r="AG121" s="51"/>
      <c r="AH121" s="1"/>
      <c r="AN121"/>
    </row>
    <row r="122" spans="1:40" ht="15.6">
      <c r="A122" s="39"/>
      <c r="B122" s="46">
        <f>+'Ark1'!C850</f>
        <v>2007</v>
      </c>
      <c r="C122" s="46">
        <f>+'Ark1'!I850</f>
        <v>83</v>
      </c>
      <c r="D122" s="91" t="s">
        <v>7</v>
      </c>
      <c r="E122" s="91" t="s">
        <v>420</v>
      </c>
      <c r="F122" s="46">
        <f>+'Ark1'!Q850</f>
        <v>400</v>
      </c>
      <c r="G122" s="46">
        <f t="shared" si="18"/>
        <v>-24</v>
      </c>
      <c r="H122" s="331">
        <f>+'Ark1'!R850</f>
        <v>127815</v>
      </c>
      <c r="I122" s="331"/>
      <c r="J122" s="331">
        <f>+'Ark1'!S850</f>
        <v>127566</v>
      </c>
      <c r="K122" s="99">
        <f>+'Ark1'!AD850</f>
        <v>10.89642872670821</v>
      </c>
      <c r="L122" s="48"/>
      <c r="M122" s="99">
        <f>+'Ark1'!AE850</f>
        <v>11.526335105660676</v>
      </c>
      <c r="N122" s="48"/>
      <c r="O122" s="48">
        <f>+'Ark1'!U850</f>
        <v>57.710565511186353</v>
      </c>
      <c r="P122" s="46"/>
      <c r="Q122" s="48">
        <f>+'Ark1'!W850</f>
        <v>81.991696847121887</v>
      </c>
      <c r="R122" s="46"/>
      <c r="S122" s="99">
        <f>+'Ark1'!X850</f>
        <v>0</v>
      </c>
      <c r="T122" s="99"/>
      <c r="U122" s="114"/>
      <c r="V122" s="65"/>
      <c r="W122" s="114"/>
      <c r="X122" s="99">
        <f>+'Ark1'!AA850</f>
        <v>9.2509836844892828</v>
      </c>
      <c r="Y122" s="48">
        <f>+'Ark1'!AB850</f>
        <v>2.4374952886951045</v>
      </c>
      <c r="Z122" s="65">
        <f>+'Ark1'!AC850</f>
        <v>-27.628591492680879</v>
      </c>
      <c r="AA122" s="65">
        <f t="shared" si="16"/>
        <v>319.53750000000002</v>
      </c>
      <c r="AB122" s="48">
        <f>+'Ark1'!T850</f>
        <v>14.432015021711067</v>
      </c>
      <c r="AC122" s="99">
        <f>+'Ark1'!V850</f>
        <v>88.983059757955914</v>
      </c>
      <c r="AD122" s="39"/>
      <c r="AE122" s="12"/>
      <c r="AF122" s="51"/>
      <c r="AG122" s="51"/>
      <c r="AH122" s="1"/>
      <c r="AN122"/>
    </row>
    <row r="123" spans="1:40" ht="15.6">
      <c r="A123" s="39"/>
      <c r="B123">
        <f>+'Ark1'!C851</f>
        <v>2006</v>
      </c>
      <c r="C123">
        <f>+'Ark1'!I851</f>
        <v>6</v>
      </c>
      <c r="D123" s="51" t="s">
        <v>48</v>
      </c>
      <c r="E123" s="51" t="s">
        <v>372</v>
      </c>
      <c r="F123">
        <f>+'Ark1'!Q851</f>
        <v>1037</v>
      </c>
      <c r="G123">
        <f>+F123-F129</f>
        <v>-103</v>
      </c>
      <c r="H123" s="297">
        <f>+'Ark1'!R851</f>
        <v>397932</v>
      </c>
      <c r="J123" s="297">
        <f>+'Ark1'!S851</f>
        <v>397912</v>
      </c>
      <c r="K123" s="100">
        <f>+'Ark1'!AD851</f>
        <v>33.374177559159129</v>
      </c>
      <c r="L123" s="1"/>
      <c r="M123" s="100">
        <f>+'Ark1'!AE851</f>
        <v>33.185747104539992</v>
      </c>
      <c r="N123" s="1"/>
      <c r="O123" s="1">
        <f>+'Ark1'!U851</f>
        <v>57.002729246667592</v>
      </c>
      <c r="Q123" s="1">
        <f>+'Ark1'!W851</f>
        <v>74.494648062887322</v>
      </c>
      <c r="R123"/>
      <c r="S123">
        <f>+'Ark1'!X851</f>
        <v>0</v>
      </c>
      <c r="U123" s="114"/>
      <c r="W123" s="114"/>
      <c r="X123" s="100">
        <f>+'Ark1'!AA851</f>
        <v>7.5800160975068627</v>
      </c>
      <c r="Y123" s="1">
        <f>+'Ark1'!AB851</f>
        <v>2.3772420513058394</v>
      </c>
      <c r="Z123" s="10">
        <f>+'Ark1'!AC851</f>
        <v>-18.701274065946212</v>
      </c>
      <c r="AA123" s="10">
        <f t="shared" si="16"/>
        <v>383.73384763741564</v>
      </c>
      <c r="AB123" s="1">
        <f>+'Ark1'!T851</f>
        <v>13.976350230692676</v>
      </c>
      <c r="AC123" s="100">
        <f>+'Ark1'!V851</f>
        <v>80.712072979786811</v>
      </c>
      <c r="AD123" s="39"/>
      <c r="AE123" s="12"/>
      <c r="AF123" s="51"/>
      <c r="AG123" s="51"/>
      <c r="AH123" s="1"/>
      <c r="AN123"/>
    </row>
    <row r="124" spans="1:40" ht="15.6">
      <c r="A124" s="39"/>
      <c r="B124">
        <f>+'Ark1'!C852</f>
        <v>2006</v>
      </c>
      <c r="C124">
        <f>+'Ark1'!I852</f>
        <v>24</v>
      </c>
      <c r="D124" s="51" t="s">
        <v>48</v>
      </c>
      <c r="E124" s="51" t="s">
        <v>63</v>
      </c>
      <c r="F124">
        <f>+'Ark1'!Q852</f>
        <v>677</v>
      </c>
      <c r="G124">
        <f t="shared" si="18"/>
        <v>-45</v>
      </c>
      <c r="H124" s="297">
        <f>+'Ark1'!R852</f>
        <v>215476</v>
      </c>
      <c r="J124" s="297">
        <f>+'Ark1'!S852</f>
        <v>215442</v>
      </c>
      <c r="K124" s="100">
        <f>+'Ark1'!AD852</f>
        <v>18.071766743406844</v>
      </c>
      <c r="L124" s="1"/>
      <c r="M124" s="100">
        <f>+'Ark1'!AE852</f>
        <v>17.822125767161769</v>
      </c>
      <c r="N124" s="1"/>
      <c r="O124" s="1">
        <f>+'Ark1'!U852</f>
        <v>57.02746911001568</v>
      </c>
      <c r="Q124" s="1">
        <f>+'Ark1'!W852</f>
        <v>73.890676376936071</v>
      </c>
      <c r="R124"/>
      <c r="S124">
        <f>+'Ark1'!X852</f>
        <v>0</v>
      </c>
      <c r="U124" s="114"/>
      <c r="W124" s="114"/>
      <c r="X124" s="100">
        <f>+'Ark1'!AA852</f>
        <v>7.5399489218383682</v>
      </c>
      <c r="Y124" s="1">
        <f>+'Ark1'!AB852</f>
        <v>2.1664073678814888</v>
      </c>
      <c r="Z124" s="10">
        <f>+'Ark1'!AC852</f>
        <v>-20.782545056435236</v>
      </c>
      <c r="AA124" s="10">
        <f t="shared" si="16"/>
        <v>318.28064992614475</v>
      </c>
      <c r="AB124" s="1">
        <f>+'Ark1'!T852</f>
        <v>13.972864727394237</v>
      </c>
      <c r="AC124" s="100">
        <f>+'Ark1'!V852</f>
        <v>80.061289103428379</v>
      </c>
      <c r="AD124" s="39"/>
      <c r="AE124" s="12"/>
      <c r="AF124" s="51"/>
      <c r="AG124" s="51"/>
      <c r="AH124" s="1"/>
      <c r="AN124"/>
    </row>
    <row r="125" spans="1:40" ht="15.6">
      <c r="A125" s="39"/>
      <c r="B125">
        <f>+'Ark1'!C853</f>
        <v>2006</v>
      </c>
      <c r="C125">
        <f>+'Ark1'!I853</f>
        <v>49</v>
      </c>
      <c r="D125" s="51" t="s">
        <v>48</v>
      </c>
      <c r="E125" s="51" t="s">
        <v>64</v>
      </c>
      <c r="F125">
        <f>+'Ark1'!Q853</f>
        <v>691</v>
      </c>
      <c r="G125">
        <f t="shared" si="18"/>
        <v>-78</v>
      </c>
      <c r="H125" s="297">
        <f>+'Ark1'!R853</f>
        <v>247469</v>
      </c>
      <c r="J125" s="297">
        <f>+'Ark1'!S853</f>
        <v>247461</v>
      </c>
      <c r="K125" s="100">
        <f>+'Ark1'!AD853</f>
        <v>20.754989159925689</v>
      </c>
      <c r="L125" s="1"/>
      <c r="M125" s="100">
        <f>+'Ark1'!AE853</f>
        <v>20.451560059508576</v>
      </c>
      <c r="N125" s="1"/>
      <c r="O125" s="1">
        <f>+'Ark1'!U853</f>
        <v>56.711667697132093</v>
      </c>
      <c r="Q125" s="1">
        <f>+'Ark1'!W853</f>
        <v>73.821044932332569</v>
      </c>
      <c r="R125"/>
      <c r="S125">
        <f>+'Ark1'!X853</f>
        <v>0</v>
      </c>
      <c r="U125" s="114"/>
      <c r="W125" s="114"/>
      <c r="X125" s="100">
        <f>+'Ark1'!AA853</f>
        <v>7.9250648639393617</v>
      </c>
      <c r="Y125" s="1">
        <f>+'Ark1'!AB853</f>
        <v>2.3036827547732459</v>
      </c>
      <c r="Z125" s="10">
        <f>+'Ark1'!AC853</f>
        <v>-19.138030737818664</v>
      </c>
      <c r="AA125" s="10">
        <f t="shared" si="16"/>
        <v>358.13169319826341</v>
      </c>
      <c r="AB125" s="1">
        <f>+'Ark1'!T853</f>
        <v>13.793780231059248</v>
      </c>
      <c r="AC125" s="100">
        <f>+'Ark1'!V853</f>
        <v>79.980870772325375</v>
      </c>
      <c r="AD125" s="39"/>
      <c r="AE125" s="12"/>
      <c r="AF125" s="51"/>
      <c r="AG125" s="51"/>
      <c r="AH125" s="1"/>
      <c r="AN125"/>
    </row>
    <row r="126" spans="1:40" ht="15.6">
      <c r="A126" s="39"/>
      <c r="B126">
        <f>+'Ark1'!C854</f>
        <v>2006</v>
      </c>
      <c r="C126">
        <f>+'Ark1'!I854</f>
        <v>80</v>
      </c>
      <c r="D126" s="51" t="s">
        <v>7</v>
      </c>
      <c r="E126" s="51" t="s">
        <v>6</v>
      </c>
      <c r="F126">
        <f>+'Ark1'!Q854</f>
        <v>488</v>
      </c>
      <c r="G126">
        <f t="shared" si="18"/>
        <v>-60</v>
      </c>
      <c r="H126" s="297">
        <f>+'Ark1'!R854</f>
        <v>167124</v>
      </c>
      <c r="J126" s="297">
        <f>+'Ark1'!S854</f>
        <v>166933</v>
      </c>
      <c r="K126" s="100">
        <f>+'Ark1'!AD854</f>
        <v>14.016530589138123</v>
      </c>
      <c r="L126" s="1"/>
      <c r="M126" s="100">
        <f>+'Ark1'!AE854</f>
        <v>14.22388494016047</v>
      </c>
      <c r="N126" s="1"/>
      <c r="O126" s="1">
        <f>+'Ark1'!U854</f>
        <v>57.550412440919409</v>
      </c>
      <c r="Q126" s="1">
        <f>+'Ark1'!W854</f>
        <v>76.109092270550846</v>
      </c>
      <c r="R126"/>
      <c r="S126">
        <f>+'Ark1'!X854</f>
        <v>0</v>
      </c>
      <c r="U126" s="114"/>
      <c r="W126" s="114"/>
      <c r="X126" s="100">
        <f>+'Ark1'!AA854</f>
        <v>8.659868432675955</v>
      </c>
      <c r="Y126" s="1">
        <f>+'Ark1'!AB854</f>
        <v>2.3404424169013471</v>
      </c>
      <c r="Z126" s="10">
        <f>+'Ark1'!AC854</f>
        <v>-22.594962079598179</v>
      </c>
      <c r="AA126" s="10">
        <f t="shared" si="16"/>
        <v>342.46721311475409</v>
      </c>
      <c r="AB126" s="1">
        <f>+'Ark1'!T854</f>
        <v>14.310547856681263</v>
      </c>
      <c r="AC126" s="100">
        <f>+'Ark1'!V854</f>
        <v>82.548077770856608</v>
      </c>
      <c r="AD126" s="39"/>
      <c r="AE126" s="12"/>
      <c r="AF126" s="51"/>
      <c r="AG126" s="51"/>
      <c r="AH126" s="1"/>
      <c r="AN126"/>
    </row>
    <row r="127" spans="1:40" ht="15.6">
      <c r="A127" s="39"/>
      <c r="B127">
        <f>+'Ark1'!C855</f>
        <v>2006</v>
      </c>
      <c r="C127">
        <f>+'Ark1'!I855</f>
        <v>81</v>
      </c>
      <c r="D127" s="51" t="s">
        <v>7</v>
      </c>
      <c r="E127" s="51" t="s">
        <v>52</v>
      </c>
      <c r="F127">
        <f>+'Ark1'!Q855</f>
        <v>136</v>
      </c>
      <c r="G127">
        <f t="shared" si="18"/>
        <v>18</v>
      </c>
      <c r="H127" s="297">
        <f>+'Ark1'!R855</f>
        <v>36923</v>
      </c>
      <c r="J127" s="297">
        <f>+'Ark1'!S855</f>
        <v>36898</v>
      </c>
      <c r="K127" s="100">
        <f>+'Ark1'!AD855</f>
        <v>3.0966968175890166</v>
      </c>
      <c r="L127" s="1"/>
      <c r="M127" s="100">
        <f>+'Ark1'!AE855</f>
        <v>3.1318531361878006</v>
      </c>
      <c r="N127" s="1"/>
      <c r="O127" s="1">
        <f>+'Ark1'!U855</f>
        <v>57.525827958154899</v>
      </c>
      <c r="Q127" s="1">
        <f>+'Ark1'!W855</f>
        <v>75.815686487072512</v>
      </c>
      <c r="R127"/>
      <c r="S127">
        <f>+'Ark1'!X855</f>
        <v>0</v>
      </c>
      <c r="U127" s="114"/>
      <c r="W127" s="114"/>
      <c r="X127" s="100">
        <f>+'Ark1'!AA855</f>
        <v>7.7884732446225948</v>
      </c>
      <c r="Y127" s="1">
        <f>+'Ark1'!AB855</f>
        <v>2.4452700021425242</v>
      </c>
      <c r="Z127" s="10">
        <f>+'Ark1'!AC855</f>
        <v>-9.7215394384108897</v>
      </c>
      <c r="AA127" s="10">
        <f t="shared" si="16"/>
        <v>271.49264705882354</v>
      </c>
      <c r="AB127" s="1">
        <f>+'Ark1'!T855</f>
        <v>14.301058960539502</v>
      </c>
      <c r="AC127" s="100">
        <f>+'Ark1'!V855</f>
        <v>82.181228483402975</v>
      </c>
      <c r="AD127" s="39"/>
      <c r="AE127" s="12"/>
      <c r="AF127" s="51"/>
      <c r="AG127" s="51"/>
      <c r="AH127" s="1"/>
      <c r="AN127"/>
    </row>
    <row r="128" spans="1:40" ht="15.6">
      <c r="A128" s="39"/>
      <c r="B128">
        <f>+'Ark1'!C856</f>
        <v>2006</v>
      </c>
      <c r="C128">
        <f>+'Ark1'!I856</f>
        <v>83</v>
      </c>
      <c r="D128" s="51" t="s">
        <v>7</v>
      </c>
      <c r="E128" s="51" t="s">
        <v>420</v>
      </c>
      <c r="F128">
        <f>+'Ark1'!Q856</f>
        <v>424</v>
      </c>
      <c r="G128">
        <f t="shared" si="18"/>
        <v>-28</v>
      </c>
      <c r="H128" s="297">
        <f>+'Ark1'!R856</f>
        <v>127411</v>
      </c>
      <c r="J128" s="297">
        <f>+'Ark1'!S856</f>
        <v>123064</v>
      </c>
      <c r="K128" s="100">
        <f>+'Ark1'!AD856</f>
        <v>10.685839130781195</v>
      </c>
      <c r="L128" s="1"/>
      <c r="M128" s="100">
        <f>+'Ark1'!AE856</f>
        <v>11.184828992441398</v>
      </c>
      <c r="N128" s="1"/>
      <c r="O128" s="1">
        <f>+'Ark1'!U856</f>
        <v>57.627681531560803</v>
      </c>
      <c r="Q128" s="1">
        <f>+'Ark1'!W856</f>
        <v>81.181828967040929</v>
      </c>
      <c r="R128"/>
      <c r="S128">
        <f>+'Ark1'!X856</f>
        <v>0</v>
      </c>
      <c r="U128" s="114"/>
      <c r="W128" s="114"/>
      <c r="X128" s="100">
        <f>+'Ark1'!AA856</f>
        <v>9.2196323940306328</v>
      </c>
      <c r="Y128" s="1">
        <f>+'Ark1'!AB856</f>
        <v>2.509550340554032</v>
      </c>
      <c r="Z128" s="10">
        <f>+'Ark1'!AC856</f>
        <v>-21.923557859241605</v>
      </c>
      <c r="AA128" s="10">
        <f t="shared" si="16"/>
        <v>300.49764150943395</v>
      </c>
      <c r="AB128" s="1">
        <f>+'Ark1'!T856</f>
        <v>14.359851190242599</v>
      </c>
      <c r="AC128" s="100">
        <f>+'Ark1'!V856</f>
        <v>90.945959537019689</v>
      </c>
      <c r="AD128" s="39"/>
      <c r="AE128" s="12"/>
      <c r="AF128" s="51"/>
      <c r="AG128" s="51"/>
      <c r="AH128" s="1"/>
      <c r="AN128"/>
    </row>
    <row r="129" spans="1:43" ht="15.6">
      <c r="A129" s="39"/>
      <c r="B129" s="46">
        <f>+'Ark1'!C857</f>
        <v>2005</v>
      </c>
      <c r="C129" s="46">
        <f>+'Ark1'!I857</f>
        <v>6</v>
      </c>
      <c r="D129" s="91" t="s">
        <v>48</v>
      </c>
      <c r="E129" s="91" t="s">
        <v>372</v>
      </c>
      <c r="F129" s="46">
        <f>+'Ark1'!Q857</f>
        <v>1140</v>
      </c>
      <c r="G129" s="46">
        <f>+F129-F135</f>
        <v>-185</v>
      </c>
      <c r="H129" s="331">
        <f>+'Ark1'!R857</f>
        <v>394363</v>
      </c>
      <c r="I129" s="331"/>
      <c r="J129" s="331">
        <f>+'Ark1'!S857</f>
        <v>394325</v>
      </c>
      <c r="K129" s="99">
        <f>+'Ark1'!AD857</f>
        <v>34.136712007658957</v>
      </c>
      <c r="L129" s="48"/>
      <c r="M129" s="99">
        <f>+'Ark1'!AE857</f>
        <v>33.703717084410478</v>
      </c>
      <c r="N129" s="48"/>
      <c r="O129" s="48">
        <f>+'Ark1'!U857</f>
        <v>57.000590883154757</v>
      </c>
      <c r="P129" s="46"/>
      <c r="Q129" s="48">
        <f>+'Ark1'!W857</f>
        <v>73.803945730044674</v>
      </c>
      <c r="R129" s="46"/>
      <c r="S129" s="99">
        <f>+'Ark1'!X857</f>
        <v>0</v>
      </c>
      <c r="T129" s="99"/>
      <c r="U129" s="114"/>
      <c r="V129" s="65"/>
      <c r="W129" s="114"/>
      <c r="X129" s="99">
        <f>+'Ark1'!AA857</f>
        <v>7.3812547083774689</v>
      </c>
      <c r="Y129" s="48">
        <f>+'Ark1'!AB857</f>
        <v>2.3940144206234204</v>
      </c>
      <c r="Z129" s="65">
        <f>+'Ark1'!AC857</f>
        <v>-18.140224263924171</v>
      </c>
      <c r="AA129" s="65">
        <f t="shared" si="16"/>
        <v>345.93245614035089</v>
      </c>
      <c r="AB129" s="48">
        <f>+'Ark1'!T857</f>
        <v>13.972743386169595</v>
      </c>
      <c r="AC129" s="99">
        <f>+'Ark1'!V857</f>
        <v>79.967967532874511</v>
      </c>
      <c r="AD129" s="39"/>
      <c r="AE129" s="12"/>
      <c r="AF129" s="51"/>
      <c r="AG129" s="51"/>
      <c r="AH129" s="1"/>
      <c r="AN129"/>
    </row>
    <row r="130" spans="1:43" ht="15.6">
      <c r="A130" s="39"/>
      <c r="B130" s="46">
        <f>+'Ark1'!C858</f>
        <v>2005</v>
      </c>
      <c r="C130" s="46">
        <f>+'Ark1'!I858</f>
        <v>24</v>
      </c>
      <c r="D130" s="91" t="s">
        <v>48</v>
      </c>
      <c r="E130" s="91" t="s">
        <v>63</v>
      </c>
      <c r="F130" s="46">
        <f>+'Ark1'!Q858</f>
        <v>722</v>
      </c>
      <c r="G130" s="46">
        <f t="shared" ref="G130:G140" si="19">+F130-F136</f>
        <v>-122</v>
      </c>
      <c r="H130" s="331">
        <f>+'Ark1'!R858</f>
        <v>210505</v>
      </c>
      <c r="I130" s="331"/>
      <c r="J130" s="331">
        <f>+'Ark1'!S858</f>
        <v>210464</v>
      </c>
      <c r="K130" s="99">
        <f>+'Ark1'!AD858</f>
        <v>18.221660148574411</v>
      </c>
      <c r="L130" s="48"/>
      <c r="M130" s="99">
        <f>+'Ark1'!AE858</f>
        <v>17.887301757512027</v>
      </c>
      <c r="N130" s="48"/>
      <c r="O130" s="48">
        <f>+'Ark1'!U858</f>
        <v>56.884806902843238</v>
      </c>
      <c r="P130" s="46"/>
      <c r="Q130" s="48">
        <f>+'Ark1'!W858</f>
        <v>73.387671050630757</v>
      </c>
      <c r="R130" s="46"/>
      <c r="S130" s="99">
        <f>+'Ark1'!X858</f>
        <v>0</v>
      </c>
      <c r="T130" s="99"/>
      <c r="U130" s="114"/>
      <c r="V130" s="65"/>
      <c r="W130" s="114"/>
      <c r="X130" s="99">
        <f>+'Ark1'!AA858</f>
        <v>7.5564542983169503</v>
      </c>
      <c r="Y130" s="48">
        <f>+'Ark1'!AB858</f>
        <v>2.2162733114107902</v>
      </c>
      <c r="Z130" s="65">
        <f>+'Ark1'!AC858</f>
        <v>-22.218201362940633</v>
      </c>
      <c r="AA130" s="65">
        <f t="shared" si="16"/>
        <v>291.55817174515238</v>
      </c>
      <c r="AB130" s="48">
        <f>+'Ark1'!T858</f>
        <v>13.896814802498753</v>
      </c>
      <c r="AC130" s="99">
        <f>+'Ark1'!V858</f>
        <v>79.519668022168105</v>
      </c>
      <c r="AD130" s="39"/>
      <c r="AE130" s="12"/>
      <c r="AF130" s="51"/>
      <c r="AG130" s="51"/>
      <c r="AH130" s="1"/>
      <c r="AN130"/>
    </row>
    <row r="131" spans="1:43" ht="15.6">
      <c r="A131" s="39"/>
      <c r="B131" s="46">
        <f>+'Ark1'!C859</f>
        <v>2005</v>
      </c>
      <c r="C131" s="46">
        <f>+'Ark1'!I859</f>
        <v>49</v>
      </c>
      <c r="D131" s="91" t="s">
        <v>48</v>
      </c>
      <c r="E131" s="91" t="s">
        <v>64</v>
      </c>
      <c r="F131" s="46">
        <f>+'Ark1'!Q859</f>
        <v>769</v>
      </c>
      <c r="G131" s="46">
        <f t="shared" si="19"/>
        <v>-54</v>
      </c>
      <c r="H131" s="331">
        <f>+'Ark1'!R859</f>
        <v>239634</v>
      </c>
      <c r="I131" s="331"/>
      <c r="J131" s="331">
        <f>+'Ark1'!S859</f>
        <v>239625</v>
      </c>
      <c r="K131" s="99">
        <f>+'Ark1'!AD859</f>
        <v>20.743114453544955</v>
      </c>
      <c r="L131" s="48"/>
      <c r="M131" s="99">
        <f>+'Ark1'!AE859</f>
        <v>20.273359718318211</v>
      </c>
      <c r="N131" s="48"/>
      <c r="O131" s="48">
        <f>+'Ark1'!U859</f>
        <v>56.633068335941587</v>
      </c>
      <c r="P131" s="46"/>
      <c r="Q131" s="48">
        <f>+'Ark1'!W859</f>
        <v>73.054957537818979</v>
      </c>
      <c r="R131" s="46"/>
      <c r="S131" s="99">
        <f>+'Ark1'!X859</f>
        <v>0</v>
      </c>
      <c r="T131" s="99"/>
      <c r="U131" s="114"/>
      <c r="V131" s="65"/>
      <c r="W131" s="114"/>
      <c r="X131" s="99">
        <f>+'Ark1'!AA859</f>
        <v>7.7974954001343137</v>
      </c>
      <c r="Y131" s="48">
        <f>+'Ark1'!AB859</f>
        <v>2.3012551668053378</v>
      </c>
      <c r="Z131" s="65">
        <f>+'Ark1'!AC859</f>
        <v>-17.35395643010434</v>
      </c>
      <c r="AA131" s="65">
        <f t="shared" si="16"/>
        <v>311.61768530559169</v>
      </c>
      <c r="AB131" s="48">
        <f>+'Ark1'!T859</f>
        <v>13.74832035520836</v>
      </c>
      <c r="AC131" s="99">
        <f>+'Ark1'!V859</f>
        <v>79.151651613472012</v>
      </c>
      <c r="AD131" s="39"/>
      <c r="AE131" s="12"/>
      <c r="AF131" s="51"/>
      <c r="AG131" s="51"/>
      <c r="AH131" s="1"/>
      <c r="AN131"/>
    </row>
    <row r="132" spans="1:43" ht="15.6">
      <c r="A132" s="39"/>
      <c r="B132" s="46">
        <f>+'Ark1'!C860</f>
        <v>2005</v>
      </c>
      <c r="C132" s="46">
        <f>+'Ark1'!I860</f>
        <v>80</v>
      </c>
      <c r="D132" s="91" t="s">
        <v>7</v>
      </c>
      <c r="E132" s="91" t="s">
        <v>6</v>
      </c>
      <c r="F132" s="46">
        <f>+'Ark1'!Q860</f>
        <v>548</v>
      </c>
      <c r="G132" s="46">
        <f t="shared" si="19"/>
        <v>-47</v>
      </c>
      <c r="H132" s="331">
        <f>+'Ark1'!R860</f>
        <v>167905</v>
      </c>
      <c r="I132" s="331"/>
      <c r="J132" s="331">
        <f>+'Ark1'!S860</f>
        <v>167696</v>
      </c>
      <c r="K132" s="99">
        <f>+'Ark1'!AD860</f>
        <v>14.534133855473204</v>
      </c>
      <c r="L132" s="48"/>
      <c r="M132" s="99">
        <f>+'Ark1'!AE860</f>
        <v>14.89503472576904</v>
      </c>
      <c r="N132" s="48"/>
      <c r="O132" s="48">
        <f>+'Ark1'!U860</f>
        <v>57.198090592500733</v>
      </c>
      <c r="P132" s="46"/>
      <c r="Q132" s="48">
        <f>+'Ark1'!W860</f>
        <v>76.696387510733885</v>
      </c>
      <c r="R132" s="46"/>
      <c r="S132" s="99">
        <f>+'Ark1'!X860</f>
        <v>0</v>
      </c>
      <c r="T132" s="99"/>
      <c r="U132" s="114"/>
      <c r="V132" s="65"/>
      <c r="W132" s="114"/>
      <c r="X132" s="99">
        <f>+'Ark1'!AA860</f>
        <v>8.5465822004808221</v>
      </c>
      <c r="Y132" s="48">
        <f>+'Ark1'!AB860</f>
        <v>2.5554246781236913</v>
      </c>
      <c r="Z132" s="65">
        <f>+'Ark1'!AC860</f>
        <v>-22.512278578350379</v>
      </c>
      <c r="AA132" s="65">
        <f t="shared" si="16"/>
        <v>306.39598540145988</v>
      </c>
      <c r="AB132" s="48">
        <f>+'Ark1'!T860</f>
        <v>14.104737798159672</v>
      </c>
      <c r="AC132" s="99">
        <f>+'Ark1'!V860</f>
        <v>83.194359565982239</v>
      </c>
      <c r="AD132" s="39"/>
      <c r="AE132" s="12"/>
      <c r="AF132" s="51"/>
      <c r="AG132" s="51"/>
      <c r="AH132" s="1"/>
      <c r="AN132"/>
    </row>
    <row r="133" spans="1:43" ht="15.6">
      <c r="A133" s="39"/>
      <c r="B133" s="46">
        <f>+'Ark1'!C861</f>
        <v>2005</v>
      </c>
      <c r="C133" s="46">
        <f>+'Ark1'!I861</f>
        <v>81</v>
      </c>
      <c r="D133" s="91" t="s">
        <v>7</v>
      </c>
      <c r="E133" s="91" t="s">
        <v>52</v>
      </c>
      <c r="F133" s="46">
        <f>+'Ark1'!Q861</f>
        <v>118</v>
      </c>
      <c r="G133" s="46">
        <f t="shared" si="19"/>
        <v>-9</v>
      </c>
      <c r="H133" s="331">
        <f>+'Ark1'!R861</f>
        <v>31654</v>
      </c>
      <c r="I133" s="331"/>
      <c r="J133" s="331">
        <f>+'Ark1'!S861</f>
        <v>31648</v>
      </c>
      <c r="K133" s="99">
        <f>+'Ark1'!AD861</f>
        <v>2.7400224714043593</v>
      </c>
      <c r="L133" s="48"/>
      <c r="M133" s="99">
        <f>+'Ark1'!AE861</f>
        <v>2.7486857616320544</v>
      </c>
      <c r="N133" s="48"/>
      <c r="O133" s="48">
        <f>+'Ark1'!U861</f>
        <v>57.187468402426703</v>
      </c>
      <c r="P133" s="46"/>
      <c r="Q133" s="48">
        <f>+'Ark1'!W861</f>
        <v>74.995449949443824</v>
      </c>
      <c r="R133" s="46"/>
      <c r="S133" s="99">
        <f>+'Ark1'!X861</f>
        <v>0</v>
      </c>
      <c r="T133" s="99"/>
      <c r="U133" s="114"/>
      <c r="V133" s="65"/>
      <c r="W133" s="114"/>
      <c r="X133" s="99">
        <f>+'Ark1'!AA861</f>
        <v>8.6930183203227429</v>
      </c>
      <c r="Y133" s="48">
        <f>+'Ark1'!AB861</f>
        <v>2.3452937700981096</v>
      </c>
      <c r="Z133" s="65">
        <f>+'Ark1'!AC861</f>
        <v>-12.787484706530529</v>
      </c>
      <c r="AA133" s="65">
        <f t="shared" si="16"/>
        <v>268.25423728813558</v>
      </c>
      <c r="AB133" s="48">
        <f>+'Ark1'!T861</f>
        <v>14.080842863461172</v>
      </c>
      <c r="AC133" s="99">
        <f>+'Ark1'!V861</f>
        <v>81.265699509334866</v>
      </c>
      <c r="AD133" s="39"/>
      <c r="AE133" s="12"/>
      <c r="AF133" s="51"/>
      <c r="AG133" s="51"/>
      <c r="AH133" s="1"/>
      <c r="AN133"/>
    </row>
    <row r="134" spans="1:43" ht="15.6">
      <c r="A134" s="39"/>
      <c r="B134" s="46">
        <f>+'Ark1'!C862</f>
        <v>2005</v>
      </c>
      <c r="C134" s="46">
        <f>+'Ark1'!I862</f>
        <v>83</v>
      </c>
      <c r="D134" s="91" t="s">
        <v>7</v>
      </c>
      <c r="E134" s="91" t="s">
        <v>420</v>
      </c>
      <c r="F134" s="46">
        <f>+'Ark1'!Q862</f>
        <v>452</v>
      </c>
      <c r="G134" s="46">
        <f t="shared" si="19"/>
        <v>-21</v>
      </c>
      <c r="H134" s="331">
        <f>+'Ark1'!R862</f>
        <v>111185</v>
      </c>
      <c r="I134" s="331"/>
      <c r="J134" s="331">
        <f>+'Ark1'!S862</f>
        <v>111039</v>
      </c>
      <c r="K134" s="99">
        <f>+'Ark1'!AD862</f>
        <v>9.6243570633440871</v>
      </c>
      <c r="L134" s="48"/>
      <c r="M134" s="99">
        <f>+'Ark1'!AE862</f>
        <v>10.491900952358209</v>
      </c>
      <c r="N134" s="48"/>
      <c r="O134" s="48">
        <f>+'Ark1'!U862</f>
        <v>57.444600545754199</v>
      </c>
      <c r="P134" s="46"/>
      <c r="Q134" s="48">
        <f>+'Ark1'!W862</f>
        <v>81.589586541666023</v>
      </c>
      <c r="R134" s="46"/>
      <c r="S134" s="99">
        <f>+'Ark1'!X862</f>
        <v>0</v>
      </c>
      <c r="T134" s="99"/>
      <c r="U134" s="114"/>
      <c r="V134" s="65"/>
      <c r="W134" s="114"/>
      <c r="X134" s="99">
        <f>+'Ark1'!AA862</f>
        <v>9.207435612001122</v>
      </c>
      <c r="Y134" s="48">
        <f>+'Ark1'!AB862</f>
        <v>2.6544865209989315</v>
      </c>
      <c r="Z134" s="65">
        <f>+'Ark1'!AC862</f>
        <v>-23.15698010665588</v>
      </c>
      <c r="AA134" s="65">
        <f t="shared" si="16"/>
        <v>245.98451327433628</v>
      </c>
      <c r="AB134" s="48">
        <f>+'Ark1'!T862</f>
        <v>14.269928497549129</v>
      </c>
      <c r="AC134" s="99">
        <f>+'Ark1'!V862</f>
        <v>88.501710090888309</v>
      </c>
      <c r="AD134" s="39"/>
      <c r="AE134" s="12"/>
      <c r="AF134" s="51"/>
      <c r="AG134" s="51"/>
      <c r="AH134" s="1"/>
      <c r="AN134"/>
    </row>
    <row r="135" spans="1:43" ht="15.6">
      <c r="A135" s="39"/>
      <c r="B135">
        <f>+'Ark1'!C863</f>
        <v>2004</v>
      </c>
      <c r="C135">
        <f>+'Ark1'!I863</f>
        <v>6</v>
      </c>
      <c r="D135" s="51" t="s">
        <v>48</v>
      </c>
      <c r="E135" s="51" t="s">
        <v>372</v>
      </c>
      <c r="F135">
        <f>+'Ark1'!Q863</f>
        <v>1325</v>
      </c>
      <c r="G135">
        <f>+F135-F141</f>
        <v>-60</v>
      </c>
      <c r="H135" s="297">
        <f>+'Ark1'!R863</f>
        <v>427790</v>
      </c>
      <c r="J135" s="297">
        <f>+'Ark1'!S863</f>
        <v>427780</v>
      </c>
      <c r="K135" s="100">
        <f>+'Ark1'!AD863</f>
        <v>37.598161355956051</v>
      </c>
      <c r="L135" s="1"/>
      <c r="M135" s="100">
        <f>+'Ark1'!AE863</f>
        <v>37.311626768193953</v>
      </c>
      <c r="N135" s="1"/>
      <c r="O135" s="1">
        <f>+'Ark1'!U863</f>
        <v>56.620391322642483</v>
      </c>
      <c r="Q135" s="1">
        <f>+'Ark1'!W863</f>
        <v>75.010144700548949</v>
      </c>
      <c r="R135"/>
      <c r="S135">
        <f>+'Ark1'!X863</f>
        <v>0</v>
      </c>
      <c r="U135" s="114"/>
      <c r="W135" s="114"/>
      <c r="X135" s="100">
        <f>+'Ark1'!AA863</f>
        <v>7.4382441227615956</v>
      </c>
      <c r="Y135" s="1">
        <f>+'Ark1'!AB863</f>
        <v>2.4991043916798192</v>
      </c>
      <c r="Z135" s="10">
        <f>+'Ark1'!AC863</f>
        <v>-17.18980859359726</v>
      </c>
      <c r="AA135" s="10">
        <f t="shared" si="16"/>
        <v>322.86037735849055</v>
      </c>
      <c r="AB135" s="1">
        <f>+'Ark1'!T863</f>
        <v>13.751438790060543</v>
      </c>
      <c r="AC135" s="100">
        <f>+'Ark1'!V863</f>
        <v>81.269106997874019</v>
      </c>
      <c r="AD135" s="39"/>
      <c r="AE135" s="12"/>
      <c r="AF135" s="51"/>
      <c r="AG135" s="51"/>
      <c r="AH135" s="1"/>
      <c r="AN135"/>
    </row>
    <row r="136" spans="1:43" ht="15.6">
      <c r="A136" s="39"/>
      <c r="B136">
        <f>+'Ark1'!C864</f>
        <v>2004</v>
      </c>
      <c r="C136">
        <f>+'Ark1'!I864</f>
        <v>24</v>
      </c>
      <c r="D136" s="51" t="s">
        <v>48</v>
      </c>
      <c r="E136" s="51" t="s">
        <v>63</v>
      </c>
      <c r="F136">
        <f>+'Ark1'!Q864</f>
        <v>844</v>
      </c>
      <c r="G136">
        <f t="shared" si="19"/>
        <v>-53</v>
      </c>
      <c r="H136" s="297">
        <f>+'Ark1'!R864</f>
        <v>204359</v>
      </c>
      <c r="J136" s="297">
        <f>+'Ark1'!S864</f>
        <v>204328</v>
      </c>
      <c r="K136" s="100">
        <f>+'Ark1'!AD864</f>
        <v>17.960968364248401</v>
      </c>
      <c r="L136" s="1"/>
      <c r="M136" s="100">
        <f>+'Ark1'!AE864</f>
        <v>17.695841582841275</v>
      </c>
      <c r="N136" s="1"/>
      <c r="O136" s="1">
        <f>+'Ark1'!U864</f>
        <v>56.429094397243638</v>
      </c>
      <c r="Q136" s="1">
        <f>+'Ark1'!W864</f>
        <v>74.479993931326561</v>
      </c>
      <c r="R136"/>
      <c r="S136">
        <f>+'Ark1'!X864</f>
        <v>0</v>
      </c>
      <c r="U136" s="114"/>
      <c r="W136" s="114"/>
      <c r="X136" s="100">
        <f>+'Ark1'!AA864</f>
        <v>7.5039120408137796</v>
      </c>
      <c r="Y136" s="1">
        <f>+'Ark1'!AB864</f>
        <v>2.3219301403989179</v>
      </c>
      <c r="Z136" s="10">
        <f>+'Ark1'!AC864</f>
        <v>-19.132078204230211</v>
      </c>
      <c r="AA136" s="10">
        <f t="shared" si="16"/>
        <v>242.13151658767774</v>
      </c>
      <c r="AB136" s="1">
        <f>+'Ark1'!T864</f>
        <v>13.635910334264702</v>
      </c>
      <c r="AC136" s="100">
        <f>+'Ark1'!V864</f>
        <v>80.700700757598781</v>
      </c>
      <c r="AD136" s="39"/>
      <c r="AE136" s="12"/>
      <c r="AF136" s="51"/>
      <c r="AG136" s="51"/>
      <c r="AH136" s="1"/>
      <c r="AN136"/>
    </row>
    <row r="137" spans="1:43" ht="15.6">
      <c r="A137" s="39"/>
      <c r="B137">
        <f>+'Ark1'!C865</f>
        <v>2004</v>
      </c>
      <c r="C137">
        <f>+'Ark1'!I865</f>
        <v>49</v>
      </c>
      <c r="D137" s="51" t="s">
        <v>48</v>
      </c>
      <c r="E137" s="51" t="s">
        <v>64</v>
      </c>
      <c r="F137">
        <f>+'Ark1'!Q865</f>
        <v>823</v>
      </c>
      <c r="G137">
        <f t="shared" si="19"/>
        <v>-23</v>
      </c>
      <c r="H137" s="297">
        <f>+'Ark1'!R865</f>
        <v>235560</v>
      </c>
      <c r="J137" s="297">
        <f>+'Ark1'!S865</f>
        <v>235553</v>
      </c>
      <c r="K137" s="100">
        <f>+'Ark1'!AD865</f>
        <v>20.703202246450378</v>
      </c>
      <c r="L137" s="1"/>
      <c r="M137" s="100">
        <f>+'Ark1'!AE865</f>
        <v>20.374339184218652</v>
      </c>
      <c r="N137" s="1"/>
      <c r="O137" s="1">
        <f>+'Ark1'!U865</f>
        <v>56.381489516159846</v>
      </c>
      <c r="Q137" s="1">
        <f>+'Ark1'!W865</f>
        <v>74.385996782040138</v>
      </c>
      <c r="R137"/>
      <c r="S137">
        <f>+'Ark1'!X865</f>
        <v>0</v>
      </c>
      <c r="U137" s="114"/>
      <c r="W137" s="114"/>
      <c r="X137" s="100">
        <f>+'Ark1'!AA865</f>
        <v>7.7231849442461407</v>
      </c>
      <c r="Y137" s="1">
        <f>+'Ark1'!AB865</f>
        <v>2.3871497372650263</v>
      </c>
      <c r="Z137" s="10">
        <f>+'Ark1'!AC865</f>
        <v>-16.172222826788129</v>
      </c>
      <c r="AA137" s="10">
        <f t="shared" si="16"/>
        <v>286.22114216281898</v>
      </c>
      <c r="AB137" s="1">
        <f>+'Ark1'!T865</f>
        <v>13.600254712175248</v>
      </c>
      <c r="AC137" s="100">
        <f>+'Ark1'!V865</f>
        <v>80.592511242270589</v>
      </c>
      <c r="AD137" s="39"/>
      <c r="AE137" s="1"/>
      <c r="AF137" s="51"/>
      <c r="AG137" s="51"/>
      <c r="AH137" s="1"/>
      <c r="AJ137" s="1"/>
      <c r="AK137" s="1"/>
      <c r="AL137" s="1"/>
      <c r="AM137" s="52"/>
      <c r="AP137" s="12"/>
      <c r="AQ137" s="12"/>
    </row>
    <row r="138" spans="1:43" ht="15.6">
      <c r="A138" s="39"/>
      <c r="B138">
        <f>+'Ark1'!C866</f>
        <v>2004</v>
      </c>
      <c r="C138">
        <f>+'Ark1'!I866</f>
        <v>80</v>
      </c>
      <c r="D138" s="51" t="s">
        <v>7</v>
      </c>
      <c r="E138" s="51" t="s">
        <v>6</v>
      </c>
      <c r="F138">
        <f>+'Ark1'!Q866</f>
        <v>595</v>
      </c>
      <c r="G138">
        <f t="shared" si="19"/>
        <v>20</v>
      </c>
      <c r="H138" s="297">
        <f>+'Ark1'!R866</f>
        <v>148200</v>
      </c>
      <c r="J138" s="297">
        <f>+'Ark1'!S866</f>
        <v>147920</v>
      </c>
      <c r="K138" s="100">
        <f>+'Ark1'!AD866</f>
        <v>13.025193466309837</v>
      </c>
      <c r="L138" s="1"/>
      <c r="M138" s="100">
        <f>+'Ark1'!AE866</f>
        <v>13.34645719694432</v>
      </c>
      <c r="N138" s="1"/>
      <c r="O138" s="1">
        <f>+'Ark1'!U866</f>
        <v>56.845822065981615</v>
      </c>
      <c r="Q138" s="1">
        <f>+'Ark1'!W866</f>
        <v>77.595296106003289</v>
      </c>
      <c r="R138" s="39"/>
      <c r="S138" s="39"/>
      <c r="T138" s="39"/>
      <c r="U138" s="39"/>
      <c r="V138" s="39"/>
      <c r="W138" s="114"/>
      <c r="X138" s="100">
        <f>+'Ark1'!AA866</f>
        <v>8.7727251319086577</v>
      </c>
      <c r="Y138" s="1">
        <f>+'Ark1'!AB866</f>
        <v>2.7151745649298022</v>
      </c>
      <c r="Z138" s="10">
        <f>+'Ark1'!AC866</f>
        <v>-26.959412559441876</v>
      </c>
      <c r="AA138" s="10">
        <f t="shared" si="16"/>
        <v>249.07563025210084</v>
      </c>
      <c r="AB138" s="1">
        <f>+'Ark1'!T866</f>
        <v>13.895668016194335</v>
      </c>
      <c r="AC138" s="100">
        <f>+'Ark1'!V866</f>
        <v>84.222831057988813</v>
      </c>
      <c r="AD138" s="39"/>
      <c r="AE138" s="1"/>
      <c r="AF138" s="51"/>
      <c r="AG138" s="51"/>
      <c r="AH138" s="1"/>
      <c r="AJ138" s="1"/>
      <c r="AK138" s="1"/>
      <c r="AL138" s="1"/>
      <c r="AM138" s="52"/>
      <c r="AP138" s="12"/>
      <c r="AQ138" s="12"/>
    </row>
    <row r="139" spans="1:43" ht="15.6">
      <c r="A139" s="39"/>
      <c r="B139">
        <f>+'Ark1'!C867</f>
        <v>2004</v>
      </c>
      <c r="C139">
        <f>+'Ark1'!I867</f>
        <v>81</v>
      </c>
      <c r="D139" s="51" t="s">
        <v>7</v>
      </c>
      <c r="E139" s="51" t="s">
        <v>52</v>
      </c>
      <c r="F139">
        <f>+'Ark1'!Q867</f>
        <v>127</v>
      </c>
      <c r="G139">
        <f t="shared" si="19"/>
        <v>-9</v>
      </c>
      <c r="H139" s="297">
        <f>+'Ark1'!R867</f>
        <v>30761</v>
      </c>
      <c r="J139" s="297">
        <f>+'Ark1'!S867</f>
        <v>30735</v>
      </c>
      <c r="K139" s="100">
        <f>+'Ark1'!AD867</f>
        <v>2.7035625925584141</v>
      </c>
      <c r="L139" s="1"/>
      <c r="M139" s="100">
        <f>+'Ark1'!AE867</f>
        <v>2.720919788752878</v>
      </c>
      <c r="N139" s="1"/>
      <c r="O139" s="1">
        <f>+'Ark1'!U867</f>
        <v>57.29900764600616</v>
      </c>
      <c r="Q139" s="1">
        <f>+'Ark1'!W867</f>
        <v>76.134029607938885</v>
      </c>
      <c r="R139" s="39"/>
      <c r="S139" s="39"/>
      <c r="T139" s="39"/>
      <c r="U139" s="39"/>
      <c r="V139" s="39"/>
      <c r="W139" s="114"/>
      <c r="X139" s="100">
        <f>+'Ark1'!AA867</f>
        <v>8.2505088916962457</v>
      </c>
      <c r="Y139" s="1">
        <f>+'Ark1'!AB867</f>
        <v>2.4025643784143544</v>
      </c>
      <c r="Z139" s="10">
        <f>+'Ark1'!AC867</f>
        <v>-6.9219972313047426</v>
      </c>
      <c r="AA139" s="10">
        <f t="shared" si="16"/>
        <v>242.21259842519686</v>
      </c>
      <c r="AB139" s="1">
        <f>+'Ark1'!T867</f>
        <v>14.150970384577876</v>
      </c>
      <c r="AC139" s="100">
        <f>+'Ark1'!V867</f>
        <v>82.537019617420896</v>
      </c>
      <c r="AD139" s="39"/>
      <c r="AE139" s="1"/>
      <c r="AF139" s="51"/>
      <c r="AG139" s="51"/>
      <c r="AH139" s="1"/>
      <c r="AJ139" s="1"/>
      <c r="AK139" s="1"/>
      <c r="AL139" s="1"/>
      <c r="AM139" s="52"/>
      <c r="AP139" s="12"/>
      <c r="AQ139" s="12"/>
    </row>
    <row r="140" spans="1:43" ht="15.6">
      <c r="A140" s="39"/>
      <c r="B140">
        <f>+'Ark1'!C868</f>
        <v>2004</v>
      </c>
      <c r="C140">
        <f>+'Ark1'!I868</f>
        <v>83</v>
      </c>
      <c r="D140" s="51" t="s">
        <v>7</v>
      </c>
      <c r="E140" s="51" t="s">
        <v>420</v>
      </c>
      <c r="F140">
        <f>+'Ark1'!Q868</f>
        <v>473</v>
      </c>
      <c r="G140">
        <f t="shared" si="19"/>
        <v>-38</v>
      </c>
      <c r="H140" s="297">
        <f>+'Ark1'!R868</f>
        <v>91125</v>
      </c>
      <c r="J140" s="297">
        <f>+'Ark1'!S868</f>
        <v>90918</v>
      </c>
      <c r="K140" s="100">
        <f>+'Ark1'!AD868</f>
        <v>8.0089119744769466</v>
      </c>
      <c r="L140" s="1"/>
      <c r="M140" s="100">
        <f>+'Ark1'!AE868</f>
        <v>8.5508154790489055</v>
      </c>
      <c r="N140" s="1"/>
      <c r="O140" s="1">
        <f>+'Ark1'!U868</f>
        <v>57.15146615631668</v>
      </c>
      <c r="Q140" s="1">
        <f>+'Ark1'!W868</f>
        <v>80.882386326140448</v>
      </c>
      <c r="R140" s="39"/>
      <c r="S140" s="39"/>
      <c r="T140" s="39"/>
      <c r="U140" s="39"/>
      <c r="V140" s="39"/>
      <c r="W140" s="114"/>
      <c r="X140" s="100">
        <f>+'Ark1'!AA868</f>
        <v>9.0070049154257976</v>
      </c>
      <c r="Y140" s="1">
        <f>+'Ark1'!AB868</f>
        <v>2.5570960010642438</v>
      </c>
      <c r="Z140" s="10">
        <f>+'Ark1'!AC868</f>
        <v>-24.444326679268659</v>
      </c>
      <c r="AA140" s="10">
        <f t="shared" si="16"/>
        <v>192.65327695560254</v>
      </c>
      <c r="AB140" s="1">
        <f>+'Ark1'!T868</f>
        <v>14.097283950617284</v>
      </c>
      <c r="AC140" s="100">
        <f>+'Ark1'!V868</f>
        <v>87.817493777269021</v>
      </c>
      <c r="AD140" s="39"/>
      <c r="AE140" s="1"/>
      <c r="AF140" s="51"/>
      <c r="AG140" s="51"/>
      <c r="AH140" s="1"/>
      <c r="AJ140" s="1"/>
      <c r="AK140" s="1"/>
      <c r="AL140" s="1"/>
      <c r="AM140" s="52"/>
      <c r="AP140" s="12"/>
      <c r="AQ140" s="12"/>
    </row>
    <row r="141" spans="1:43" ht="15.6">
      <c r="A141" s="39"/>
      <c r="B141" s="46">
        <f>+'Ark1'!C869</f>
        <v>2003</v>
      </c>
      <c r="C141" s="46">
        <f>+'Ark1'!I869</f>
        <v>6</v>
      </c>
      <c r="D141" s="91" t="s">
        <v>48</v>
      </c>
      <c r="E141" s="91" t="s">
        <v>372</v>
      </c>
      <c r="F141" s="46">
        <f>+'Ark1'!Q869</f>
        <v>1385</v>
      </c>
      <c r="G141" s="46">
        <f t="shared" ref="G141:G146" si="20">+F141-F148</f>
        <v>-93</v>
      </c>
      <c r="H141" s="331">
        <f>+'Ark1'!R869</f>
        <v>393723</v>
      </c>
      <c r="I141" s="331"/>
      <c r="J141" s="331">
        <f>+'Ark1'!S869</f>
        <v>393713</v>
      </c>
      <c r="K141" s="99">
        <f>+'Ark1'!AD869</f>
        <v>37.477904367915009</v>
      </c>
      <c r="L141" s="48"/>
      <c r="M141" s="99">
        <f>+'Ark1'!AE869</f>
        <v>37.253740978345576</v>
      </c>
      <c r="N141" s="48"/>
      <c r="O141" s="48">
        <f>+'Ark1'!U869</f>
        <v>56.398579676058439</v>
      </c>
      <c r="P141" s="46"/>
      <c r="Q141" s="48">
        <f>+'Ark1'!W869</f>
        <v>76.478893254731858</v>
      </c>
      <c r="R141" s="39"/>
      <c r="S141" s="39"/>
      <c r="T141" s="39"/>
      <c r="U141" s="39"/>
      <c r="V141" s="39"/>
      <c r="W141" s="114"/>
      <c r="X141" s="99">
        <f>+'Ark1'!AA869</f>
        <v>7.167703713074344</v>
      </c>
      <c r="Y141" s="48">
        <f>+'Ark1'!AB869</f>
        <v>2.5242867296820393</v>
      </c>
      <c r="Z141" s="65">
        <f>+'Ark1'!AC869</f>
        <v>-16.697153890171521</v>
      </c>
      <c r="AA141" s="65">
        <f t="shared" ref="AA141:AA146" si="21">+H141/F141</f>
        <v>284.2765342960289</v>
      </c>
      <c r="AB141" s="48">
        <f>+'Ark1'!T869</f>
        <v>13.622059163422</v>
      </c>
      <c r="AC141" s="99">
        <f>+'Ark1'!V869</f>
        <v>82.86018540836362</v>
      </c>
      <c r="AD141" s="39"/>
      <c r="AE141" s="1"/>
      <c r="AF141" s="51"/>
      <c r="AG141" s="51"/>
      <c r="AH141" s="1"/>
      <c r="AJ141" s="1"/>
      <c r="AK141" s="1"/>
      <c r="AL141" s="1"/>
      <c r="AM141" s="52"/>
      <c r="AP141" s="12"/>
      <c r="AQ141" s="12"/>
    </row>
    <row r="142" spans="1:43" ht="15.6">
      <c r="A142" s="39"/>
      <c r="B142" s="46">
        <f>+'Ark1'!C870</f>
        <v>2003</v>
      </c>
      <c r="C142" s="46">
        <f>+'Ark1'!I870</f>
        <v>24</v>
      </c>
      <c r="D142" s="91" t="s">
        <v>48</v>
      </c>
      <c r="E142" s="91" t="s">
        <v>63</v>
      </c>
      <c r="F142" s="46">
        <f>+'Ark1'!Q870</f>
        <v>897</v>
      </c>
      <c r="G142" s="46">
        <f t="shared" si="20"/>
        <v>-14</v>
      </c>
      <c r="H142" s="331">
        <f>+'Ark1'!R870</f>
        <v>190815</v>
      </c>
      <c r="I142" s="331"/>
      <c r="J142" s="331">
        <f>+'Ark1'!S870</f>
        <v>190784</v>
      </c>
      <c r="K142" s="99">
        <f>+'Ark1'!AD870</f>
        <v>18.163394879048724</v>
      </c>
      <c r="L142" s="48"/>
      <c r="M142" s="99">
        <f>+'Ark1'!AE870</f>
        <v>18.136916253578065</v>
      </c>
      <c r="N142" s="48"/>
      <c r="O142" s="48">
        <f>+'Ark1'!U870</f>
        <v>56.327789542099957</v>
      </c>
      <c r="P142" s="46"/>
      <c r="Q142" s="48">
        <f>+'Ark1'!W870</f>
        <v>76.837452302080067</v>
      </c>
      <c r="R142" s="39"/>
      <c r="S142" s="39"/>
      <c r="T142" s="39"/>
      <c r="U142" s="39"/>
      <c r="V142" s="39"/>
      <c r="W142" s="114"/>
      <c r="X142" s="99">
        <f>+'Ark1'!AA870</f>
        <v>7.3815178677797215</v>
      </c>
      <c r="Y142" s="48">
        <f>+'Ark1'!AB870</f>
        <v>2.4372750343524734</v>
      </c>
      <c r="Z142" s="65">
        <f>+'Ark1'!AC870</f>
        <v>-20.060946751721904</v>
      </c>
      <c r="AA142" s="65">
        <f t="shared" si="21"/>
        <v>212.72575250836121</v>
      </c>
      <c r="AB142" s="48">
        <f>+'Ark1'!T870</f>
        <v>13.578088724680978</v>
      </c>
      <c r="AC142" s="99">
        <f>+'Ark1'!V870</f>
        <v>83.255143490935751</v>
      </c>
      <c r="AD142" s="39"/>
      <c r="AE142" s="1"/>
      <c r="AF142" s="51"/>
      <c r="AG142" s="51"/>
      <c r="AH142" s="1"/>
      <c r="AJ142" s="1"/>
      <c r="AK142" s="1"/>
      <c r="AL142" s="1"/>
      <c r="AM142" s="52"/>
      <c r="AP142" s="12"/>
      <c r="AQ142" s="12"/>
    </row>
    <row r="143" spans="1:43" ht="15.6">
      <c r="A143" s="39"/>
      <c r="B143" s="46">
        <f>+'Ark1'!C871</f>
        <v>2003</v>
      </c>
      <c r="C143" s="46">
        <f>+'Ark1'!I871</f>
        <v>49</v>
      </c>
      <c r="D143" s="91" t="s">
        <v>48</v>
      </c>
      <c r="E143" s="91" t="s">
        <v>64</v>
      </c>
      <c r="F143" s="46">
        <f>+'Ark1'!Q871</f>
        <v>846</v>
      </c>
      <c r="G143" s="46">
        <f t="shared" si="20"/>
        <v>-37</v>
      </c>
      <c r="H143" s="331">
        <f>+'Ark1'!R871</f>
        <v>218822</v>
      </c>
      <c r="I143" s="331"/>
      <c r="J143" s="331">
        <f>+'Ark1'!S871</f>
        <v>218811</v>
      </c>
      <c r="K143" s="99">
        <f>+'Ark1'!AD871</f>
        <v>20.829339382245632</v>
      </c>
      <c r="L143" s="48"/>
      <c r="M143" s="99">
        <f>+'Ark1'!AE871</f>
        <v>20.603796701023249</v>
      </c>
      <c r="N143" s="48"/>
      <c r="O143" s="48">
        <f>+'Ark1'!U871</f>
        <v>56.031237003624128</v>
      </c>
      <c r="P143" s="46"/>
      <c r="Q143" s="48">
        <f>+'Ark1'!W871</f>
        <v>76.107869348434235</v>
      </c>
      <c r="R143" s="39"/>
      <c r="S143" s="39"/>
      <c r="T143" s="39"/>
      <c r="U143" s="39"/>
      <c r="V143" s="39"/>
      <c r="W143" s="114"/>
      <c r="X143" s="99">
        <f>+'Ark1'!AA871</f>
        <v>7.6120966632402531</v>
      </c>
      <c r="Y143" s="48">
        <f>+'Ark1'!AB871</f>
        <v>2.4693768124867859</v>
      </c>
      <c r="Z143" s="65">
        <f>+'Ark1'!AC871</f>
        <v>-16.656785106333242</v>
      </c>
      <c r="AA143" s="65">
        <f t="shared" si="21"/>
        <v>258.65484633569741</v>
      </c>
      <c r="AB143" s="48">
        <f>+'Ark1'!T871</f>
        <v>13.401856303296748</v>
      </c>
      <c r="AC143" s="99">
        <f>+'Ark1'!V871</f>
        <v>82.459862744956197</v>
      </c>
      <c r="AD143" s="39"/>
      <c r="AE143" s="1"/>
      <c r="AF143" s="51"/>
      <c r="AG143" s="51"/>
      <c r="AH143" s="1"/>
      <c r="AJ143" s="1"/>
      <c r="AK143" s="1"/>
      <c r="AL143" s="1"/>
      <c r="AM143" s="52"/>
      <c r="AP143" s="12"/>
      <c r="AQ143" s="12"/>
    </row>
    <row r="144" spans="1:43" ht="15.6">
      <c r="A144" s="39"/>
      <c r="B144" s="46">
        <f>+'Ark1'!C872</f>
        <v>2003</v>
      </c>
      <c r="C144" s="46">
        <f>+'Ark1'!I872</f>
        <v>80</v>
      </c>
      <c r="D144" s="91" t="s">
        <v>7</v>
      </c>
      <c r="E144" s="91" t="s">
        <v>6</v>
      </c>
      <c r="F144" s="46">
        <f>+'Ark1'!Q872</f>
        <v>575</v>
      </c>
      <c r="G144" s="46">
        <f t="shared" si="20"/>
        <v>-9</v>
      </c>
      <c r="H144" s="331">
        <f>+'Ark1'!R872</f>
        <v>132514</v>
      </c>
      <c r="I144" s="331"/>
      <c r="J144" s="331">
        <f>+'Ark1'!S872</f>
        <v>132237</v>
      </c>
      <c r="K144" s="99">
        <f>+'Ark1'!AD872</f>
        <v>12.613809758154561</v>
      </c>
      <c r="L144" s="48"/>
      <c r="M144" s="99">
        <f>+'Ark1'!AE872</f>
        <v>12.737689199986679</v>
      </c>
      <c r="N144" s="48"/>
      <c r="O144" s="48">
        <f>+'Ark1'!U872</f>
        <v>56.708107413205077</v>
      </c>
      <c r="P144" s="46"/>
      <c r="Q144" s="48">
        <f>+'Ark1'!W872</f>
        <v>77.855467834266491</v>
      </c>
      <c r="R144" s="39"/>
      <c r="S144" s="39"/>
      <c r="T144" s="39"/>
      <c r="U144" s="39"/>
      <c r="V144" s="39"/>
      <c r="W144" s="114"/>
      <c r="X144" s="99">
        <f>+'Ark1'!AA872</f>
        <v>8.248025570249732</v>
      </c>
      <c r="Y144" s="48">
        <f>+'Ark1'!AB872</f>
        <v>2.8514897654588638</v>
      </c>
      <c r="Z144" s="65">
        <f>+'Ark1'!AC872</f>
        <v>-21.428272582749766</v>
      </c>
      <c r="AA144" s="65">
        <f t="shared" si="21"/>
        <v>230.45913043478262</v>
      </c>
      <c r="AB144" s="48">
        <f>+'Ark1'!T872</f>
        <v>13.806163877024316</v>
      </c>
      <c r="AC144" s="99">
        <f>+'Ark1'!V872</f>
        <v>84.527147984598258</v>
      </c>
      <c r="AD144" s="39"/>
      <c r="AE144" s="1"/>
      <c r="AF144" s="51"/>
      <c r="AG144" s="51"/>
      <c r="AH144" s="1"/>
      <c r="AJ144" s="1"/>
      <c r="AK144" s="1"/>
      <c r="AL144" s="1"/>
      <c r="AM144" s="52"/>
      <c r="AP144" s="12"/>
      <c r="AQ144" s="12"/>
    </row>
    <row r="145" spans="1:43" ht="15.6">
      <c r="A145" s="39"/>
      <c r="B145" s="46">
        <f>+'Ark1'!C873</f>
        <v>2003</v>
      </c>
      <c r="C145" s="46">
        <f>+'Ark1'!I873</f>
        <v>81</v>
      </c>
      <c r="D145" s="91" t="s">
        <v>7</v>
      </c>
      <c r="E145" s="91" t="s">
        <v>52</v>
      </c>
      <c r="F145" s="46">
        <f>+'Ark1'!Q873</f>
        <v>136</v>
      </c>
      <c r="G145" s="46">
        <f t="shared" si="20"/>
        <v>-9</v>
      </c>
      <c r="H145" s="331">
        <f>+'Ark1'!R873</f>
        <v>30340</v>
      </c>
      <c r="I145" s="331"/>
      <c r="J145" s="331">
        <f>+'Ark1'!S873</f>
        <v>30314</v>
      </c>
      <c r="K145" s="99">
        <f>+'Ark1'!AD873</f>
        <v>2.8880192889989686</v>
      </c>
      <c r="L145" s="48"/>
      <c r="M145" s="99">
        <f>+'Ark1'!AE873</f>
        <v>2.8907592813003342</v>
      </c>
      <c r="N145" s="48"/>
      <c r="O145" s="48">
        <f>+'Ark1'!U873</f>
        <v>56.989080952695112</v>
      </c>
      <c r="P145" s="46"/>
      <c r="Q145" s="48">
        <f>+'Ark1'!W873</f>
        <v>77.076172725473413</v>
      </c>
      <c r="R145" s="39"/>
      <c r="S145" s="39"/>
      <c r="T145" s="39"/>
      <c r="U145" s="39"/>
      <c r="V145" s="39"/>
      <c r="W145" s="114"/>
      <c r="X145" s="99">
        <f>+'Ark1'!AA873</f>
        <v>7.5896002997270404</v>
      </c>
      <c r="Y145" s="48">
        <f>+'Ark1'!AB873</f>
        <v>2.4080188235271955</v>
      </c>
      <c r="Z145" s="65">
        <f>+'Ark1'!AC873</f>
        <v>-6.3394756432361836</v>
      </c>
      <c r="AA145" s="65">
        <f t="shared" si="21"/>
        <v>223.08823529411765</v>
      </c>
      <c r="AB145" s="48">
        <f>+'Ark1'!T873</f>
        <v>13.960250494396838</v>
      </c>
      <c r="AC145" s="99">
        <f>+'Ark1'!V873</f>
        <v>83.563801799737433</v>
      </c>
      <c r="AD145" s="39"/>
      <c r="AE145" s="1"/>
      <c r="AF145" s="51"/>
      <c r="AG145" s="51"/>
      <c r="AH145" s="1"/>
      <c r="AJ145" s="1"/>
      <c r="AK145" s="1"/>
      <c r="AL145" s="1"/>
      <c r="AM145" s="52"/>
      <c r="AP145" s="12"/>
      <c r="AQ145" s="12"/>
    </row>
    <row r="146" spans="1:43" ht="15.6">
      <c r="A146" s="39"/>
      <c r="B146" s="46">
        <f>+'Ark1'!C874</f>
        <v>2003</v>
      </c>
      <c r="C146" s="46">
        <f>+'Ark1'!I874</f>
        <v>83</v>
      </c>
      <c r="D146" s="91" t="s">
        <v>7</v>
      </c>
      <c r="E146" s="91" t="s">
        <v>420</v>
      </c>
      <c r="F146" s="46">
        <f>+'Ark1'!Q874</f>
        <v>511</v>
      </c>
      <c r="G146" s="46">
        <f t="shared" si="20"/>
        <v>-19</v>
      </c>
      <c r="H146" s="331">
        <f>+'Ark1'!R874</f>
        <v>84333</v>
      </c>
      <c r="I146" s="331"/>
      <c r="J146" s="331">
        <f>+'Ark1'!S874</f>
        <v>84039</v>
      </c>
      <c r="K146" s="99">
        <f>+'Ark1'!AD874</f>
        <v>8.0275323236371143</v>
      </c>
      <c r="L146" s="48"/>
      <c r="M146" s="99">
        <f>+'Ark1'!AE874</f>
        <v>8.3770975857660872</v>
      </c>
      <c r="N146" s="48"/>
      <c r="O146" s="48">
        <f>+'Ark1'!U874</f>
        <v>56.79156106093599</v>
      </c>
      <c r="P146" s="46"/>
      <c r="Q146" s="48">
        <f>+'Ark1'!W874</f>
        <v>80.568292102475695</v>
      </c>
      <c r="R146" s="39"/>
      <c r="S146" s="39"/>
      <c r="T146" s="39"/>
      <c r="U146" s="39"/>
      <c r="V146" s="39"/>
      <c r="W146" s="114"/>
      <c r="X146" s="99">
        <f>+'Ark1'!AA874</f>
        <v>8.7706350563089721</v>
      </c>
      <c r="Y146" s="48">
        <f>+'Ark1'!AB874</f>
        <v>2.3282257968280833</v>
      </c>
      <c r="Z146" s="65">
        <f>+'Ark1'!AC874</f>
        <v>-29.97754411126812</v>
      </c>
      <c r="AA146" s="65">
        <f t="shared" si="21"/>
        <v>165.03522504892368</v>
      </c>
      <c r="AB146" s="48">
        <f>+'Ark1'!T874</f>
        <v>13.861299847034964</v>
      </c>
      <c r="AC146" s="99">
        <f>+'Ark1'!V874</f>
        <v>87.549654015174042</v>
      </c>
      <c r="AD146" s="39"/>
      <c r="AE146" s="1"/>
      <c r="AF146" s="51"/>
      <c r="AG146" s="51"/>
      <c r="AH146" s="1"/>
      <c r="AJ146" s="1"/>
      <c r="AK146" s="1"/>
      <c r="AL146" s="1"/>
      <c r="AM146" s="52"/>
      <c r="AP146" s="12"/>
      <c r="AQ146" s="12"/>
    </row>
    <row r="147" spans="1:43" ht="15.6">
      <c r="A147" s="39"/>
      <c r="B147" s="39"/>
      <c r="C147" s="39"/>
      <c r="D147" s="39"/>
      <c r="E147" s="39"/>
      <c r="F147" s="39"/>
      <c r="G147" s="39"/>
      <c r="H147" s="303"/>
      <c r="I147" s="303"/>
      <c r="J147" s="303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114"/>
      <c r="X147" s="39"/>
      <c r="Y147" s="39"/>
      <c r="Z147" s="39"/>
      <c r="AA147" s="39"/>
      <c r="AB147" s="39"/>
      <c r="AC147" s="39"/>
      <c r="AD147" s="39"/>
      <c r="AE147" s="1"/>
      <c r="AF147" s="51"/>
      <c r="AG147" s="51"/>
      <c r="AH147" s="1"/>
      <c r="AJ147" s="1"/>
      <c r="AK147" s="1"/>
      <c r="AL147" s="1"/>
      <c r="AM147" s="52"/>
      <c r="AP147" s="12"/>
      <c r="AQ147" s="12"/>
    </row>
    <row r="148" spans="1:43">
      <c r="A148" s="39"/>
      <c r="B148" s="62">
        <f>+'Ark1'!C875</f>
        <v>2002</v>
      </c>
      <c r="C148" s="62">
        <f>+'Ark1'!I875</f>
        <v>6</v>
      </c>
      <c r="D148" s="308" t="str">
        <f t="shared" ref="D148:D153" si="22">+D141</f>
        <v>Nortura</v>
      </c>
      <c r="E148" s="308" t="s">
        <v>420</v>
      </c>
      <c r="F148" s="62">
        <f>+'Ark1'!Q875</f>
        <v>1478</v>
      </c>
      <c r="G148" s="62">
        <f t="shared" ref="G148:G153" si="23">+F148-F155</f>
        <v>-80</v>
      </c>
      <c r="H148" s="332">
        <f>+'Ark1'!R875</f>
        <v>400230</v>
      </c>
      <c r="I148" s="332"/>
      <c r="J148" s="332">
        <f>+'Ark1'!S875</f>
        <v>400213</v>
      </c>
      <c r="K148" s="127">
        <f>+'Ark1'!AD875</f>
        <v>38.539703174087329</v>
      </c>
      <c r="L148" s="63"/>
      <c r="M148" s="127">
        <f>+'Ark1'!AE875</f>
        <v>38.222664295632192</v>
      </c>
      <c r="N148" s="63"/>
      <c r="O148" s="63">
        <f>+'Ark1'!U875</f>
        <v>55.848857983123985</v>
      </c>
      <c r="P148" s="62"/>
      <c r="Q148" s="63">
        <f>+'Ark1'!W875</f>
        <v>75.259998800639252</v>
      </c>
      <c r="R148" s="39"/>
      <c r="S148" s="39"/>
      <c r="T148" s="39"/>
      <c r="U148" s="39"/>
      <c r="V148" s="39"/>
      <c r="W148" s="39"/>
      <c r="X148" s="127">
        <f>+'Ark1'!AA875</f>
        <v>6.991471418364358</v>
      </c>
      <c r="Y148" s="63">
        <f>+'Ark1'!AB875</f>
        <v>2.6825006351743368</v>
      </c>
      <c r="Z148" s="75">
        <f>+'Ark1'!AC875</f>
        <v>-9.3363238982127381</v>
      </c>
      <c r="AA148" s="75">
        <f>+H148/F148</f>
        <v>270.7916102841678</v>
      </c>
      <c r="AB148" s="63">
        <f>+'Ark1'!T875</f>
        <v>13.305974064912672</v>
      </c>
      <c r="AC148" s="127">
        <f>+'Ark1'!V875</f>
        <v>81.541052033349118</v>
      </c>
      <c r="AD148" s="39"/>
      <c r="AE148" s="1"/>
      <c r="AF148" s="51"/>
      <c r="AG148" s="51"/>
      <c r="AH148" s="1"/>
      <c r="AJ148" s="1"/>
      <c r="AK148" s="1"/>
      <c r="AL148" s="1"/>
      <c r="AM148" s="52"/>
      <c r="AP148" s="12"/>
      <c r="AQ148" s="12"/>
    </row>
    <row r="149" spans="1:43">
      <c r="A149" s="39"/>
      <c r="B149" s="62">
        <f>+'Ark1'!C876</f>
        <v>2002</v>
      </c>
      <c r="C149" s="62">
        <f>+'Ark1'!I876</f>
        <v>24</v>
      </c>
      <c r="D149" s="308" t="str">
        <f t="shared" si="22"/>
        <v>Nortura</v>
      </c>
      <c r="E149" s="308" t="s">
        <v>420</v>
      </c>
      <c r="F149" s="62">
        <f>+'Ark1'!Q876</f>
        <v>911</v>
      </c>
      <c r="G149" s="62">
        <f t="shared" si="23"/>
        <v>-68</v>
      </c>
      <c r="H149" s="332">
        <f>+'Ark1'!R876</f>
        <v>176508</v>
      </c>
      <c r="I149" s="332"/>
      <c r="J149" s="332">
        <f>+'Ark1'!S876</f>
        <v>176487</v>
      </c>
      <c r="K149" s="127">
        <f>+'Ark1'!AD876</f>
        <v>16.996641750622903</v>
      </c>
      <c r="L149" s="63"/>
      <c r="M149" s="127">
        <f>+'Ark1'!AE876</f>
        <v>16.905378431640173</v>
      </c>
      <c r="N149" s="63"/>
      <c r="O149" s="63">
        <f>+'Ark1'!U876</f>
        <v>55.881039396669443</v>
      </c>
      <c r="P149" s="62"/>
      <c r="Q149" s="63">
        <f>+'Ark1'!W876</f>
        <v>75.482559621956398</v>
      </c>
      <c r="R149" s="39"/>
      <c r="S149" s="39"/>
      <c r="T149" s="39"/>
      <c r="U149" s="39"/>
      <c r="V149" s="39"/>
      <c r="W149" s="39"/>
      <c r="X149" s="127">
        <f>+'Ark1'!AA876</f>
        <v>6.9854431936244783</v>
      </c>
      <c r="Y149" s="63">
        <f>+'Ark1'!AB876</f>
        <v>2.5943170823956025</v>
      </c>
      <c r="Z149" s="75">
        <f>+'Ark1'!AC876</f>
        <v>-9.5855272481842118</v>
      </c>
      <c r="AA149" s="75">
        <f>+H149/F149</f>
        <v>193.75192096597146</v>
      </c>
      <c r="AB149" s="63">
        <f>+'Ark1'!T876</f>
        <v>13.32247263580121</v>
      </c>
      <c r="AC149" s="127">
        <f>+'Ark1'!V876</f>
        <v>81.784415465034087</v>
      </c>
      <c r="AD149" s="39"/>
      <c r="AE149" s="1"/>
      <c r="AF149" s="51"/>
      <c r="AG149" s="51"/>
      <c r="AH149" s="1"/>
      <c r="AJ149" s="1"/>
      <c r="AK149" s="1"/>
      <c r="AL149" s="1"/>
      <c r="AM149" s="52"/>
      <c r="AP149" s="12"/>
      <c r="AQ149" s="12"/>
    </row>
    <row r="150" spans="1:43">
      <c r="A150" s="39"/>
      <c r="B150" s="62">
        <f>+'Ark1'!C877</f>
        <v>2002</v>
      </c>
      <c r="C150" s="62">
        <f>+'Ark1'!I877</f>
        <v>49</v>
      </c>
      <c r="D150" s="308" t="str">
        <f t="shared" si="22"/>
        <v>Nortura</v>
      </c>
      <c r="E150" s="308" t="s">
        <v>420</v>
      </c>
      <c r="F150" s="62">
        <f>+'Ark1'!Q877</f>
        <v>883</v>
      </c>
      <c r="G150" s="62">
        <f t="shared" si="23"/>
        <v>-53</v>
      </c>
      <c r="H150" s="332">
        <f>+'Ark1'!R877</f>
        <v>217005</v>
      </c>
      <c r="I150" s="332"/>
      <c r="J150" s="332">
        <f>+'Ark1'!S877</f>
        <v>216988</v>
      </c>
      <c r="K150" s="127">
        <f>+'Ark1'!AD877</f>
        <v>20.896255371393497</v>
      </c>
      <c r="L150" s="63"/>
      <c r="M150" s="127">
        <f>+'Ark1'!AE877</f>
        <v>20.608704740723727</v>
      </c>
      <c r="N150" s="63"/>
      <c r="O150" s="63">
        <f>+'Ark1'!U877</f>
        <v>55.638307187494256</v>
      </c>
      <c r="P150" s="62"/>
      <c r="Q150" s="63">
        <f>+'Ark1'!W877</f>
        <v>74.842695909450782</v>
      </c>
      <c r="R150" s="39"/>
      <c r="S150" s="39"/>
      <c r="T150" s="39"/>
      <c r="U150" s="39"/>
      <c r="V150" s="39"/>
      <c r="W150" s="39"/>
      <c r="X150" s="127">
        <f>+'Ark1'!AA877</f>
        <v>7.1732608714034996</v>
      </c>
      <c r="Y150" s="63">
        <f>+'Ark1'!AB877</f>
        <v>2.56327313383593</v>
      </c>
      <c r="Z150" s="75">
        <f>+'Ark1'!AC877</f>
        <v>-9.1852495473002964</v>
      </c>
      <c r="AA150" s="75">
        <f t="shared" ref="AA150:AA160" si="24">+H150/F150</f>
        <v>245.75877689694224</v>
      </c>
      <c r="AB150" s="63">
        <f>+'Ark1'!T877</f>
        <v>13.180548835280296</v>
      </c>
      <c r="AC150" s="127">
        <f>+'Ark1'!V877</f>
        <v>81.091937602295388</v>
      </c>
      <c r="AD150" s="39"/>
      <c r="AE150" s="1"/>
      <c r="AF150" s="51"/>
      <c r="AG150" s="51"/>
      <c r="AH150" s="1"/>
      <c r="AJ150" s="1"/>
      <c r="AK150" s="1"/>
      <c r="AL150" s="1"/>
      <c r="AM150" s="52"/>
      <c r="AP150" s="12"/>
      <c r="AQ150" s="12"/>
    </row>
    <row r="151" spans="1:43">
      <c r="A151" s="39"/>
      <c r="B151" s="62">
        <f>+'Ark1'!C878</f>
        <v>2002</v>
      </c>
      <c r="C151" s="62">
        <f>+'Ark1'!I878</f>
        <v>80</v>
      </c>
      <c r="D151" s="308" t="str">
        <f t="shared" si="22"/>
        <v>KLF</v>
      </c>
      <c r="E151" s="308" t="s">
        <v>420</v>
      </c>
      <c r="F151" s="62">
        <f>+'Ark1'!Q878</f>
        <v>584</v>
      </c>
      <c r="G151" s="62">
        <f t="shared" si="23"/>
        <v>-18</v>
      </c>
      <c r="H151" s="332">
        <f>+'Ark1'!R878</f>
        <v>120008</v>
      </c>
      <c r="I151" s="332"/>
      <c r="J151" s="332">
        <f>+'Ark1'!S878</f>
        <v>119764</v>
      </c>
      <c r="K151" s="127">
        <f>+'Ark1'!AD878</f>
        <v>11.556037025000302</v>
      </c>
      <c r="L151" s="63"/>
      <c r="M151" s="127">
        <f>+'Ark1'!AE878</f>
        <v>11.806638702695309</v>
      </c>
      <c r="N151" s="63"/>
      <c r="O151" s="63">
        <f>+'Ark1'!U878</f>
        <v>56.040855348852737</v>
      </c>
      <c r="P151" s="62"/>
      <c r="Q151" s="63">
        <f>+'Ark1'!W878</f>
        <v>77.684508700443644</v>
      </c>
      <c r="R151" s="39"/>
      <c r="S151" s="39"/>
      <c r="T151" s="39"/>
      <c r="U151" s="39"/>
      <c r="V151" s="39"/>
      <c r="W151" s="39"/>
      <c r="X151" s="127">
        <f>+'Ark1'!AA878</f>
        <v>8.1852819006578752</v>
      </c>
      <c r="Y151" s="63">
        <f>+'Ark1'!AB878</f>
        <v>2.9564532242699513</v>
      </c>
      <c r="Z151" s="75">
        <f>+'Ark1'!AC878</f>
        <v>-15.257672352836996</v>
      </c>
      <c r="AA151" s="75">
        <f t="shared" si="24"/>
        <v>205.49315068493149</v>
      </c>
      <c r="AB151" s="63">
        <f>+'Ark1'!T878</f>
        <v>13.40826444903673</v>
      </c>
      <c r="AC151" s="127">
        <f>+'Ark1'!V878</f>
        <v>84.333835054373466</v>
      </c>
      <c r="AD151" s="39"/>
      <c r="AE151" s="1"/>
      <c r="AF151" s="51"/>
      <c r="AG151" s="51"/>
      <c r="AH151" s="1"/>
      <c r="AJ151" s="1"/>
      <c r="AK151" s="1"/>
      <c r="AL151" s="1"/>
      <c r="AM151" s="52"/>
      <c r="AP151" s="12"/>
      <c r="AQ151" s="12"/>
    </row>
    <row r="152" spans="1:43">
      <c r="A152" s="39"/>
      <c r="B152" s="62">
        <f>+'Ark1'!C879</f>
        <v>2002</v>
      </c>
      <c r="C152" s="62">
        <f>+'Ark1'!I879</f>
        <v>81</v>
      </c>
      <c r="D152" s="308" t="str">
        <f t="shared" si="22"/>
        <v>KLF</v>
      </c>
      <c r="E152" s="308" t="s">
        <v>420</v>
      </c>
      <c r="F152" s="62">
        <f>+'Ark1'!Q879</f>
        <v>145</v>
      </c>
      <c r="G152" s="62">
        <f t="shared" si="23"/>
        <v>-16</v>
      </c>
      <c r="H152" s="332">
        <f>+'Ark1'!R879</f>
        <v>37232</v>
      </c>
      <c r="I152" s="332"/>
      <c r="J152" s="332">
        <f>+'Ark1'!S879</f>
        <v>37224</v>
      </c>
      <c r="K152" s="127">
        <f>+'Ark1'!AD879</f>
        <v>3.5852140733518687</v>
      </c>
      <c r="L152" s="63"/>
      <c r="M152" s="127">
        <f>+'Ark1'!AE879</f>
        <v>3.6082163083500145</v>
      </c>
      <c r="N152" s="63"/>
      <c r="O152" s="63">
        <f>+'Ark1'!U879</f>
        <v>56.342413496668811</v>
      </c>
      <c r="P152" s="62"/>
      <c r="Q152" s="63">
        <f>+'Ark1'!W879</f>
        <v>76.38427627337218</v>
      </c>
      <c r="R152" s="39"/>
      <c r="S152" s="39"/>
      <c r="T152" s="39"/>
      <c r="U152" s="39"/>
      <c r="V152" s="39"/>
      <c r="W152" s="39"/>
      <c r="X152" s="127">
        <f>+'Ark1'!AA879</f>
        <v>7.4367615234265374</v>
      </c>
      <c r="Y152" s="63">
        <f>+'Ark1'!AB879</f>
        <v>2.63949729893148</v>
      </c>
      <c r="Z152" s="75">
        <f>+'Ark1'!AC879</f>
        <v>-1.8621362698222863</v>
      </c>
      <c r="AA152" s="75">
        <f t="shared" si="24"/>
        <v>256.77241379310345</v>
      </c>
      <c r="AB152" s="63">
        <f>+'Ark1'!T879</f>
        <v>13.593655994843141</v>
      </c>
      <c r="AC152" s="127">
        <f>+'Ark1'!V879</f>
        <v>82.771247664862301</v>
      </c>
      <c r="AD152" s="39"/>
      <c r="AE152" s="1"/>
      <c r="AF152" s="51"/>
      <c r="AG152" s="51"/>
      <c r="AH152" s="1"/>
      <c r="AJ152" s="1"/>
      <c r="AK152" s="1"/>
      <c r="AL152" s="1"/>
      <c r="AM152" s="52"/>
      <c r="AP152" s="12"/>
      <c r="AQ152" s="12"/>
    </row>
    <row r="153" spans="1:43">
      <c r="A153" s="39"/>
      <c r="B153" s="62">
        <f>+'Ark1'!C880</f>
        <v>2002</v>
      </c>
      <c r="C153" s="62">
        <f>+'Ark1'!I880</f>
        <v>83</v>
      </c>
      <c r="D153" s="308" t="str">
        <f t="shared" si="22"/>
        <v>KLF</v>
      </c>
      <c r="E153" s="308" t="s">
        <v>420</v>
      </c>
      <c r="F153" s="62">
        <f>+'Ark1'!Q880</f>
        <v>530</v>
      </c>
      <c r="G153" s="62">
        <f t="shared" si="23"/>
        <v>-24</v>
      </c>
      <c r="H153" s="332">
        <f>+'Ark1'!R880</f>
        <v>87504.5</v>
      </c>
      <c r="I153" s="332"/>
      <c r="J153" s="332">
        <f>+'Ark1'!S880</f>
        <v>87120.5</v>
      </c>
      <c r="K153" s="127">
        <f>+'Ark1'!AD880</f>
        <v>8.4261486055441193</v>
      </c>
      <c r="L153" s="63"/>
      <c r="M153" s="127">
        <f>+'Ark1'!AE880</f>
        <v>8.8483975209585566</v>
      </c>
      <c r="N153" s="63"/>
      <c r="O153" s="63">
        <f>+'Ark1'!U880</f>
        <v>56.073507383451648</v>
      </c>
      <c r="P153" s="62"/>
      <c r="Q153" s="63">
        <f>+'Ark1'!W880</f>
        <v>80.034771379870065</v>
      </c>
      <c r="R153" s="39"/>
      <c r="S153" s="39"/>
      <c r="T153" s="39"/>
      <c r="U153" s="39"/>
      <c r="V153" s="39"/>
      <c r="W153" s="39"/>
      <c r="X153" s="127">
        <f>+'Ark1'!AA880</f>
        <v>8.3849208427504553</v>
      </c>
      <c r="Y153" s="63">
        <f>+'Ark1'!AB880</f>
        <v>2.5491698390830511</v>
      </c>
      <c r="Z153" s="75">
        <f>+'Ark1'!AC880</f>
        <v>-18.70776357859738</v>
      </c>
      <c r="AA153" s="75">
        <f t="shared" si="24"/>
        <v>165.10283018867923</v>
      </c>
      <c r="AB153" s="63">
        <f>+'Ark1'!T880</f>
        <v>13.426989469113016</v>
      </c>
      <c r="AC153" s="127">
        <f>+'Ark1'!V880</f>
        <v>87.031503040867193</v>
      </c>
      <c r="AD153" s="39"/>
      <c r="AE153" s="1"/>
      <c r="AF153" s="51"/>
      <c r="AG153" s="51"/>
      <c r="AH153" s="1"/>
      <c r="AJ153" s="1"/>
      <c r="AK153" s="1"/>
      <c r="AL153" s="1"/>
      <c r="AM153" s="52"/>
      <c r="AP153" s="12"/>
      <c r="AQ153" s="12"/>
    </row>
    <row r="154" spans="1:43">
      <c r="A154" s="39"/>
      <c r="B154" s="39"/>
      <c r="C154" s="39"/>
      <c r="D154" s="39"/>
      <c r="E154" s="39"/>
      <c r="F154" s="39"/>
      <c r="G154" s="39"/>
      <c r="H154" s="303"/>
      <c r="I154" s="303"/>
      <c r="J154" s="303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1"/>
      <c r="AF154" s="51"/>
      <c r="AG154" s="51"/>
      <c r="AH154" s="1"/>
      <c r="AJ154" s="1"/>
      <c r="AK154" s="1"/>
      <c r="AL154" s="1"/>
      <c r="AM154" s="52"/>
      <c r="AP154" s="12"/>
      <c r="AQ154" s="12"/>
    </row>
    <row r="155" spans="1:43">
      <c r="A155" s="39"/>
      <c r="B155" s="46">
        <f>+'Ark1'!C881</f>
        <v>2001</v>
      </c>
      <c r="C155" s="46">
        <f>+'Ark1'!I881</f>
        <v>6</v>
      </c>
      <c r="D155" s="91" t="str">
        <f t="shared" ref="D155:D160" si="25">+D141</f>
        <v>Nortura</v>
      </c>
      <c r="E155" s="91" t="s">
        <v>420</v>
      </c>
      <c r="F155" s="46">
        <f>+'Ark1'!Q881</f>
        <v>1558</v>
      </c>
      <c r="G155" s="46">
        <f t="shared" ref="G155:G160" si="26">+F155-F162</f>
        <v>-267</v>
      </c>
      <c r="H155" s="331">
        <f>+'Ark1'!R881</f>
        <v>398065</v>
      </c>
      <c r="I155" s="331"/>
      <c r="J155" s="331">
        <f>+'Ark1'!S881</f>
        <v>398053</v>
      </c>
      <c r="K155" s="99">
        <f>+'Ark1'!AD881</f>
        <v>38.530817830196099</v>
      </c>
      <c r="L155" s="48"/>
      <c r="M155" s="99">
        <f>+'Ark1'!AE881</f>
        <v>38.400908124176318</v>
      </c>
      <c r="N155" s="48"/>
      <c r="O155" s="48">
        <f>+'Ark1'!U881</f>
        <v>55.304989536569245</v>
      </c>
      <c r="P155" s="46"/>
      <c r="Q155" s="48">
        <f>+'Ark1'!W881</f>
        <v>73.598717259255977</v>
      </c>
      <c r="R155" s="39"/>
      <c r="S155" s="39"/>
      <c r="T155" s="39"/>
      <c r="U155" s="39"/>
      <c r="V155" s="39"/>
      <c r="W155" s="39"/>
      <c r="X155" s="99">
        <f>+'Ark1'!AA881</f>
        <v>6.6802260517003758</v>
      </c>
      <c r="Y155" s="48">
        <f>+'Ark1'!AB881</f>
        <v>2.793622956520343</v>
      </c>
      <c r="Z155" s="65">
        <f>+'Ark1'!AC881</f>
        <v>-4.4252321149889644</v>
      </c>
      <c r="AA155" s="65">
        <f t="shared" si="24"/>
        <v>255.497432605905</v>
      </c>
      <c r="AB155" s="48">
        <f>+'Ark1'!T881</f>
        <v>12.986180648889002</v>
      </c>
      <c r="AC155" s="99">
        <f>+'Ark1'!V881</f>
        <v>79.740084109401863</v>
      </c>
      <c r="AD155" s="39"/>
      <c r="AE155" s="1"/>
      <c r="AF155" s="51"/>
      <c r="AG155" s="51"/>
      <c r="AH155" s="1"/>
      <c r="AJ155" s="1"/>
      <c r="AK155" s="1"/>
      <c r="AL155" s="1"/>
      <c r="AM155" s="52"/>
      <c r="AP155" s="12"/>
      <c r="AQ155" s="12"/>
    </row>
    <row r="156" spans="1:43">
      <c r="A156" s="39"/>
      <c r="B156" s="46">
        <f>+'Ark1'!C882</f>
        <v>2001</v>
      </c>
      <c r="C156" s="46">
        <f>+'Ark1'!I882</f>
        <v>24</v>
      </c>
      <c r="D156" s="91" t="str">
        <f t="shared" si="25"/>
        <v>Nortura</v>
      </c>
      <c r="E156" s="91" t="s">
        <v>420</v>
      </c>
      <c r="F156" s="46">
        <f>+'Ark1'!Q882</f>
        <v>979</v>
      </c>
      <c r="G156" s="46">
        <f t="shared" si="26"/>
        <v>-241</v>
      </c>
      <c r="H156" s="331">
        <f>+'Ark1'!R882</f>
        <v>182640.6</v>
      </c>
      <c r="I156" s="331"/>
      <c r="J156" s="331">
        <f>+'Ark1'!S882</f>
        <v>182451</v>
      </c>
      <c r="K156" s="99">
        <f>+'Ark1'!AD882</f>
        <v>17.678750171448662</v>
      </c>
      <c r="L156" s="48"/>
      <c r="M156" s="99">
        <f>+'Ark1'!AE882</f>
        <v>17.603213621940476</v>
      </c>
      <c r="N156" s="48"/>
      <c r="O156" s="48">
        <f>+'Ark1'!U882</f>
        <v>55.609840450312689</v>
      </c>
      <c r="P156" s="46"/>
      <c r="Q156" s="48">
        <f>+'Ark1'!W882</f>
        <v>73.606363648870115</v>
      </c>
      <c r="R156" s="39"/>
      <c r="S156" s="39"/>
      <c r="T156" s="39"/>
      <c r="U156" s="39"/>
      <c r="V156" s="39"/>
      <c r="W156" s="39"/>
      <c r="X156" s="99">
        <f>+'Ark1'!AA882</f>
        <v>6.4527893472376316</v>
      </c>
      <c r="Y156" s="48">
        <f>+'Ark1'!AB882</f>
        <v>2.8008813625963183</v>
      </c>
      <c r="Z156" s="65">
        <f>+'Ark1'!AC882</f>
        <v>-3.1944532492859641</v>
      </c>
      <c r="AA156" s="65">
        <f t="shared" si="24"/>
        <v>186.55832482124617</v>
      </c>
      <c r="AB156" s="48">
        <f>+'Ark1'!T882</f>
        <v>13.150175809759711</v>
      </c>
      <c r="AC156" s="99">
        <f>+'Ark1'!V882</f>
        <v>79.752393793402305</v>
      </c>
      <c r="AD156" s="39"/>
      <c r="AE156" s="1"/>
      <c r="AF156" s="51"/>
      <c r="AG156" s="51"/>
      <c r="AH156" s="1"/>
      <c r="AJ156" s="1"/>
      <c r="AK156" s="1"/>
      <c r="AL156" s="1"/>
      <c r="AM156" s="52"/>
      <c r="AP156" s="12"/>
      <c r="AQ156" s="12"/>
    </row>
    <row r="157" spans="1:43">
      <c r="A157" s="39"/>
      <c r="B157" s="46">
        <f>+'Ark1'!C883</f>
        <v>2001</v>
      </c>
      <c r="C157" s="46">
        <f>+'Ark1'!I883</f>
        <v>49</v>
      </c>
      <c r="D157" s="91" t="str">
        <f t="shared" si="25"/>
        <v>Nortura</v>
      </c>
      <c r="E157" s="91" t="s">
        <v>420</v>
      </c>
      <c r="F157" s="46">
        <f>+'Ark1'!Q883</f>
        <v>936</v>
      </c>
      <c r="G157" s="46">
        <f t="shared" si="26"/>
        <v>-58</v>
      </c>
      <c r="H157" s="331">
        <f>+'Ark1'!R883</f>
        <v>222408</v>
      </c>
      <c r="I157" s="331"/>
      <c r="J157" s="331">
        <f>+'Ark1'!S883</f>
        <v>222336</v>
      </c>
      <c r="K157" s="99">
        <f>+'Ark1'!AD883</f>
        <v>21.528047258558903</v>
      </c>
      <c r="L157" s="48"/>
      <c r="M157" s="99">
        <f>+'Ark1'!AE883</f>
        <v>21.286577809409497</v>
      </c>
      <c r="N157" s="48"/>
      <c r="O157" s="48">
        <f>+'Ark1'!U883</f>
        <v>55.366269969775473</v>
      </c>
      <c r="P157" s="46"/>
      <c r="Q157" s="48">
        <f>+'Ark1'!W883</f>
        <v>73.040831764985697</v>
      </c>
      <c r="R157" s="39"/>
      <c r="S157" s="39"/>
      <c r="T157" s="39"/>
      <c r="U157" s="39"/>
      <c r="V157" s="39"/>
      <c r="W157" s="39"/>
      <c r="X157" s="99">
        <f>+'Ark1'!AA883</f>
        <v>6.911381869187851</v>
      </c>
      <c r="Y157" s="48">
        <f>+'Ark1'!AB883</f>
        <v>2.6541823118380714</v>
      </c>
      <c r="Z157" s="65">
        <f>+'Ark1'!AC883</f>
        <v>-6.1773534037168014</v>
      </c>
      <c r="AA157" s="65">
        <f t="shared" si="24"/>
        <v>237.61538461538461</v>
      </c>
      <c r="AB157" s="48">
        <f>+'Ark1'!T883</f>
        <v>13.019010107550097</v>
      </c>
      <c r="AC157" s="99">
        <f>+'Ark1'!V883</f>
        <v>79.15666423791032</v>
      </c>
      <c r="AD157" s="39"/>
      <c r="AE157" s="1"/>
      <c r="AF157" s="51"/>
      <c r="AG157" s="51"/>
      <c r="AH157" s="1"/>
      <c r="AJ157" s="1"/>
      <c r="AK157" s="1"/>
      <c r="AL157" s="1"/>
      <c r="AM157" s="52"/>
      <c r="AP157" s="12"/>
      <c r="AQ157" s="12"/>
    </row>
    <row r="158" spans="1:43">
      <c r="A158" s="39"/>
      <c r="B158" s="46">
        <f>+'Ark1'!C884</f>
        <v>2001</v>
      </c>
      <c r="C158" s="46">
        <f>+'Ark1'!I884</f>
        <v>80</v>
      </c>
      <c r="D158" s="91" t="str">
        <f t="shared" si="25"/>
        <v>KLF</v>
      </c>
      <c r="E158" s="91" t="s">
        <v>420</v>
      </c>
      <c r="F158" s="46">
        <f>+'Ark1'!Q884</f>
        <v>602</v>
      </c>
      <c r="G158" s="46">
        <f t="shared" si="26"/>
        <v>-66</v>
      </c>
      <c r="H158" s="331">
        <f>+'Ark1'!R884</f>
        <v>113827</v>
      </c>
      <c r="I158" s="331"/>
      <c r="J158" s="331">
        <f>+'Ark1'!S884</f>
        <v>113458</v>
      </c>
      <c r="K158" s="99">
        <f>+'Ark1'!AD884</f>
        <v>11.017917679669724</v>
      </c>
      <c r="L158" s="48"/>
      <c r="M158" s="99">
        <f>+'Ark1'!AE884</f>
        <v>11.173583309775095</v>
      </c>
      <c r="N158" s="48"/>
      <c r="O158" s="48">
        <f>+'Ark1'!U884</f>
        <v>55.606982319448605</v>
      </c>
      <c r="P158" s="46"/>
      <c r="Q158" s="48">
        <f>+'Ark1'!W884</f>
        <v>75.132354568209252</v>
      </c>
      <c r="R158" s="39"/>
      <c r="S158" s="39"/>
      <c r="T158" s="39"/>
      <c r="U158" s="39"/>
      <c r="V158" s="39"/>
      <c r="W158" s="39"/>
      <c r="X158" s="99">
        <f>+'Ark1'!AA884</f>
        <v>7.2796154578261731</v>
      </c>
      <c r="Y158" s="48">
        <f>+'Ark1'!AB884</f>
        <v>3.0615688344882281</v>
      </c>
      <c r="Z158" s="65">
        <f>+'Ark1'!AC884</f>
        <v>-9.229638302502126</v>
      </c>
      <c r="AA158" s="65">
        <f t="shared" si="24"/>
        <v>189.08139534883722</v>
      </c>
      <c r="AB158" s="48">
        <f>+'Ark1'!T884</f>
        <v>13.147205847470284</v>
      </c>
      <c r="AC158" s="99">
        <f>+'Ark1'!V884</f>
        <v>81.617153484108385</v>
      </c>
      <c r="AD158" s="39"/>
      <c r="AE158" s="1"/>
      <c r="AF158" s="51"/>
      <c r="AG158" s="51"/>
      <c r="AH158" s="1"/>
      <c r="AJ158" s="1"/>
      <c r="AK158" s="1"/>
      <c r="AL158" s="1"/>
      <c r="AM158" s="52"/>
      <c r="AP158" s="12"/>
      <c r="AQ158" s="12"/>
    </row>
    <row r="159" spans="1:43">
      <c r="A159" s="39"/>
      <c r="B159" s="46">
        <f>+'Ark1'!C885</f>
        <v>2001</v>
      </c>
      <c r="C159" s="46">
        <f>+'Ark1'!I885</f>
        <v>81</v>
      </c>
      <c r="D159" s="91" t="str">
        <f t="shared" si="25"/>
        <v>KLF</v>
      </c>
      <c r="E159" s="91" t="s">
        <v>420</v>
      </c>
      <c r="F159" s="46">
        <f>+'Ark1'!Q885</f>
        <v>161</v>
      </c>
      <c r="G159" s="46">
        <f t="shared" si="26"/>
        <v>-35</v>
      </c>
      <c r="H159" s="331">
        <f>+'Ark1'!R885</f>
        <v>31621</v>
      </c>
      <c r="I159" s="331"/>
      <c r="J159" s="331">
        <f>+'Ark1'!S885</f>
        <v>31602</v>
      </c>
      <c r="K159" s="99">
        <f>+'Ark1'!AD885</f>
        <v>3.0607639219942242</v>
      </c>
      <c r="L159" s="48"/>
      <c r="M159" s="99">
        <f>+'Ark1'!AE885</f>
        <v>3.0499719886119028</v>
      </c>
      <c r="N159" s="48"/>
      <c r="O159" s="48">
        <f>+'Ark1'!U885</f>
        <v>55.626985633820659</v>
      </c>
      <c r="P159" s="46"/>
      <c r="Q159" s="48">
        <f>+'Ark1'!W885</f>
        <v>73.629344424403499</v>
      </c>
      <c r="R159" s="39"/>
      <c r="S159" s="39"/>
      <c r="T159" s="39"/>
      <c r="U159" s="39"/>
      <c r="V159" s="39"/>
      <c r="W159" s="39"/>
      <c r="X159" s="99">
        <f>+'Ark1'!AA885</f>
        <v>7.0588467087665583</v>
      </c>
      <c r="Y159" s="48">
        <f>+'Ark1'!AB885</f>
        <v>2.6379472091946088</v>
      </c>
      <c r="Z159" s="65">
        <f>+'Ark1'!AC885</f>
        <v>-0.85632269911124703</v>
      </c>
      <c r="AA159" s="65">
        <f t="shared" si="24"/>
        <v>196.40372670807454</v>
      </c>
      <c r="AB159" s="48">
        <f>+'Ark1'!T885</f>
        <v>13.171405078903261</v>
      </c>
      <c r="AC159" s="99">
        <f>+'Ark1'!V885</f>
        <v>79.809920258212188</v>
      </c>
      <c r="AD159" s="39"/>
      <c r="AE159" s="1"/>
      <c r="AF159" s="51"/>
      <c r="AG159" s="51"/>
      <c r="AH159" s="1"/>
      <c r="AJ159" s="1"/>
      <c r="AK159" s="1"/>
      <c r="AL159" s="1"/>
      <c r="AM159" s="52"/>
    </row>
    <row r="160" spans="1:43">
      <c r="A160" s="39"/>
      <c r="B160" s="46">
        <f>+'Ark1'!C886</f>
        <v>2001</v>
      </c>
      <c r="C160" s="46">
        <f>+'Ark1'!I886</f>
        <v>83</v>
      </c>
      <c r="D160" s="91" t="str">
        <f t="shared" si="25"/>
        <v>KLF</v>
      </c>
      <c r="E160" s="91" t="s">
        <v>420</v>
      </c>
      <c r="F160" s="46">
        <f>+'Ark1'!Q886</f>
        <v>554</v>
      </c>
      <c r="G160" s="46">
        <f t="shared" si="26"/>
        <v>-146</v>
      </c>
      <c r="H160" s="331">
        <f>+'Ark1'!R886</f>
        <v>84546.5</v>
      </c>
      <c r="I160" s="331"/>
      <c r="J160" s="331">
        <f>+'Ark1'!S886</f>
        <v>84193</v>
      </c>
      <c r="K160" s="99">
        <f>+'Ark1'!AD886</f>
        <v>8.1837031381323992</v>
      </c>
      <c r="L160" s="48"/>
      <c r="M160" s="99">
        <f>+'Ark1'!AE886</f>
        <v>8.4857451460867104</v>
      </c>
      <c r="N160" s="48"/>
      <c r="O160" s="48">
        <f>+'Ark1'!U886</f>
        <v>55.407195372536911</v>
      </c>
      <c r="P160" s="46"/>
      <c r="Q160" s="48">
        <f>+'Ark1'!W886</f>
        <v>76.892441566400635</v>
      </c>
      <c r="R160" s="39"/>
      <c r="S160" s="39"/>
      <c r="T160" s="39"/>
      <c r="U160" s="39"/>
      <c r="V160" s="39"/>
      <c r="W160" s="39"/>
      <c r="X160" s="99">
        <f>+'Ark1'!AA886</f>
        <v>8.2625326277907352</v>
      </c>
      <c r="Y160" s="48">
        <f>+'Ark1'!AB886</f>
        <v>2.5996766409412433</v>
      </c>
      <c r="Z160" s="65">
        <f>+'Ark1'!AC886</f>
        <v>-12.619319891353936</v>
      </c>
      <c r="AA160" s="65">
        <f t="shared" si="24"/>
        <v>152.61101083032491</v>
      </c>
      <c r="AB160" s="48">
        <f>+'Ark1'!T886</f>
        <v>13.024430343065648</v>
      </c>
      <c r="AC160" s="99">
        <f>+'Ark1'!V886</f>
        <v>83.610187307733369</v>
      </c>
      <c r="AD160" s="39"/>
      <c r="AE160" s="1"/>
      <c r="AF160" s="51"/>
      <c r="AG160" s="51"/>
      <c r="AH160" s="1"/>
      <c r="AJ160" s="1"/>
      <c r="AK160" s="1"/>
      <c r="AL160" s="1"/>
      <c r="AM160" s="52"/>
    </row>
    <row r="161" spans="1:39">
      <c r="A161" s="39"/>
      <c r="B161" s="39"/>
      <c r="C161" s="39"/>
      <c r="D161" s="39"/>
      <c r="E161" s="39"/>
      <c r="F161" s="39"/>
      <c r="G161" s="39"/>
      <c r="H161" s="303"/>
      <c r="I161" s="303"/>
      <c r="J161" s="303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1"/>
      <c r="AF161" s="51"/>
      <c r="AG161" s="51"/>
      <c r="AH161" s="1"/>
      <c r="AJ161" s="1"/>
      <c r="AK161" s="1"/>
      <c r="AL161" s="1"/>
      <c r="AM161" s="52"/>
    </row>
    <row r="162" spans="1:39">
      <c r="A162" s="39"/>
      <c r="B162">
        <f>+'Ark1'!C887</f>
        <v>2000</v>
      </c>
      <c r="C162">
        <f>+'Ark1'!I887</f>
        <v>6</v>
      </c>
      <c r="D162" s="51" t="s">
        <v>7</v>
      </c>
      <c r="E162" s="51" t="s">
        <v>420</v>
      </c>
      <c r="F162">
        <f>+'Ark1'!Q887</f>
        <v>1825</v>
      </c>
      <c r="G162" s="39"/>
      <c r="H162" s="297">
        <f>+'Ark1'!R887</f>
        <v>399856</v>
      </c>
      <c r="J162" s="297">
        <f>+'Ark1'!S887</f>
        <v>399707</v>
      </c>
      <c r="K162" s="100">
        <f>+'Ark1'!AD887</f>
        <v>38.219852375227575</v>
      </c>
      <c r="L162" s="1"/>
      <c r="M162" s="100">
        <f>+'Ark1'!AE887</f>
        <v>38.24815864089539</v>
      </c>
      <c r="N162" s="1"/>
      <c r="O162" s="1">
        <f>+'Ark1'!U887</f>
        <v>54.77320887550129</v>
      </c>
      <c r="Q162" s="1">
        <f>+'Ark1'!W887</f>
        <v>67.879111528943469</v>
      </c>
      <c r="R162" s="39"/>
      <c r="S162" s="39"/>
      <c r="T162" s="39"/>
      <c r="U162" s="39"/>
      <c r="V162" s="39"/>
      <c r="W162" s="39"/>
      <c r="X162" s="100">
        <f>+'Ark1'!AA887</f>
        <v>6.4398254205403367</v>
      </c>
      <c r="Y162" s="1">
        <f>+'Ark1'!AB887</f>
        <v>2.757221812938254</v>
      </c>
      <c r="Z162" s="10">
        <f>+'Ark1'!AC887</f>
        <v>-1.1098339001892008</v>
      </c>
      <c r="AA162" s="10">
        <f t="shared" ref="AA162:AA167" si="27">+H162/F162</f>
        <v>219.09917808219177</v>
      </c>
      <c r="AB162" s="1">
        <f>+'Ark1'!T887</f>
        <v>12.66998869593054</v>
      </c>
      <c r="AC162" s="100">
        <f>+'Ark1'!V887</f>
        <v>73.556961724463235</v>
      </c>
      <c r="AD162" s="39"/>
      <c r="AE162" s="1"/>
      <c r="AF162" s="51"/>
      <c r="AG162" s="51"/>
      <c r="AH162" s="1"/>
      <c r="AJ162" s="1"/>
    </row>
    <row r="163" spans="1:39">
      <c r="A163" s="39"/>
      <c r="B163">
        <f>+'Ark1'!C888</f>
        <v>2000</v>
      </c>
      <c r="C163">
        <f>+'Ark1'!I888</f>
        <v>24</v>
      </c>
      <c r="D163" s="51" t="s">
        <v>7</v>
      </c>
      <c r="E163" s="51" t="s">
        <v>420</v>
      </c>
      <c r="F163">
        <f>+'Ark1'!Q888</f>
        <v>1220</v>
      </c>
      <c r="G163" s="39"/>
      <c r="H163" s="297">
        <f>+'Ark1'!R888</f>
        <v>196487</v>
      </c>
      <c r="J163" s="297">
        <f>+'Ark1'!S888</f>
        <v>196469</v>
      </c>
      <c r="K163" s="100">
        <f>+'Ark1'!AD888</f>
        <v>18.781021501869031</v>
      </c>
      <c r="L163" s="1"/>
      <c r="M163" s="100">
        <f>+'Ark1'!AE888</f>
        <v>18.825667168139287</v>
      </c>
      <c r="N163" s="1"/>
      <c r="O163" s="1">
        <f>+'Ark1'!U888</f>
        <v>54.801912769953525</v>
      </c>
      <c r="Q163" s="1">
        <f>+'Ark1'!W888</f>
        <v>67.971008363661866</v>
      </c>
      <c r="R163" s="39"/>
      <c r="S163" s="39"/>
      <c r="T163" s="39"/>
      <c r="U163" s="39"/>
      <c r="V163" s="39"/>
      <c r="W163" s="39"/>
      <c r="X163" s="100">
        <f>+'Ark1'!AA888</f>
        <v>6.416316818887644</v>
      </c>
      <c r="Y163" s="1">
        <f>+'Ark1'!AB888</f>
        <v>2.7355894258734086</v>
      </c>
      <c r="Z163" s="10">
        <f>+'Ark1'!AC888</f>
        <v>-2.2697731588934511</v>
      </c>
      <c r="AA163" s="10">
        <f t="shared" si="27"/>
        <v>161.05491803278687</v>
      </c>
      <c r="AB163" s="1">
        <f>+'Ark1'!T888</f>
        <v>12.678731926285201</v>
      </c>
      <c r="AC163" s="100">
        <f>+'Ark1'!V888</f>
        <v>73.645839801698713</v>
      </c>
      <c r="AD163" s="39"/>
      <c r="AE163" s="1"/>
      <c r="AF163" s="51"/>
      <c r="AG163" s="51"/>
      <c r="AH163" s="1"/>
      <c r="AJ163" s="1"/>
    </row>
    <row r="164" spans="1:39">
      <c r="A164" s="39"/>
      <c r="B164">
        <f>+'Ark1'!C889</f>
        <v>2000</v>
      </c>
      <c r="C164">
        <f>+'Ark1'!I889</f>
        <v>49</v>
      </c>
      <c r="D164" s="51" t="s">
        <v>7</v>
      </c>
      <c r="E164" s="51" t="s">
        <v>420</v>
      </c>
      <c r="F164">
        <f>+'Ark1'!Q889</f>
        <v>994</v>
      </c>
      <c r="G164" s="39"/>
      <c r="H164" s="297">
        <f>+'Ark1'!R889</f>
        <v>210054</v>
      </c>
      <c r="J164" s="297">
        <f>+'Ark1'!S889</f>
        <v>210049</v>
      </c>
      <c r="K164" s="100">
        <f>+'Ark1'!AD889</f>
        <v>20.077810188733075</v>
      </c>
      <c r="L164" s="1"/>
      <c r="M164" s="100">
        <f>+'Ark1'!AE889</f>
        <v>19.854397314870486</v>
      </c>
      <c r="N164" s="1"/>
      <c r="O164" s="1">
        <f>+'Ark1'!U889</f>
        <v>54.995091621478799</v>
      </c>
      <c r="Q164" s="1">
        <f>+'Ark1'!W889</f>
        <v>67.050722424767187</v>
      </c>
      <c r="R164" s="39"/>
      <c r="S164" s="39"/>
      <c r="T164" s="39"/>
      <c r="U164" s="39"/>
      <c r="V164" s="39"/>
      <c r="W164" s="39"/>
      <c r="X164" s="100">
        <f>+'Ark1'!AA889</f>
        <v>6.7201570724983757</v>
      </c>
      <c r="Y164" s="1">
        <f>+'Ark1'!AB889</f>
        <v>2.8058438231462963</v>
      </c>
      <c r="Z164" s="10">
        <f>+'Ark1'!AC889</f>
        <v>-5.5041602572435195</v>
      </c>
      <c r="AA164" s="10">
        <f t="shared" si="27"/>
        <v>211.32193158953723</v>
      </c>
      <c r="AB164" s="1">
        <f>+'Ark1'!T889</f>
        <v>12.798780313633635</v>
      </c>
      <c r="AC164" s="100">
        <f>+'Ark1'!V889</f>
        <v>72.64537417459681</v>
      </c>
      <c r="AD164" s="39"/>
      <c r="AE164" s="1"/>
      <c r="AF164" s="51"/>
      <c r="AG164" s="51"/>
      <c r="AH164" s="1"/>
      <c r="AJ164" s="1"/>
      <c r="AK164" s="1"/>
      <c r="AL164" s="1"/>
      <c r="AM164" s="52"/>
    </row>
    <row r="165" spans="1:39">
      <c r="A165" s="39"/>
      <c r="B165">
        <f>+'Ark1'!C890</f>
        <v>2000</v>
      </c>
      <c r="C165">
        <f>+'Ark1'!I890</f>
        <v>80</v>
      </c>
      <c r="D165" s="51" t="s">
        <v>7</v>
      </c>
      <c r="E165" s="51" t="s">
        <v>420</v>
      </c>
      <c r="F165">
        <f>+'Ark1'!Q890</f>
        <v>668</v>
      </c>
      <c r="G165" s="39"/>
      <c r="H165" s="297">
        <f>+'Ark1'!R890</f>
        <v>113641</v>
      </c>
      <c r="J165" s="297">
        <f>+'Ark1'!S890</f>
        <v>113142</v>
      </c>
      <c r="K165" s="100">
        <f>+'Ark1'!AD890</f>
        <v>10.862266025202164</v>
      </c>
      <c r="L165" s="1"/>
      <c r="M165" s="100">
        <f>+'Ark1'!AE890</f>
        <v>10.943071934864273</v>
      </c>
      <c r="N165" s="1"/>
      <c r="O165" s="1">
        <f>+'Ark1'!U890</f>
        <v>55.194569655830719</v>
      </c>
      <c r="Q165" s="1">
        <f>+'Ark1'!W890</f>
        <v>68.60926611426315</v>
      </c>
      <c r="R165" s="39"/>
      <c r="S165" s="39"/>
      <c r="T165" s="39"/>
      <c r="U165" s="39"/>
      <c r="V165" s="39"/>
      <c r="W165" s="39"/>
      <c r="X165" s="100">
        <f>+'Ark1'!AA890</f>
        <v>6.7791034017927538</v>
      </c>
      <c r="Y165" s="1">
        <f>+'Ark1'!AB890</f>
        <v>2.8975615794159926</v>
      </c>
      <c r="Z165" s="10">
        <f>+'Ark1'!AC890</f>
        <v>-3.8032701867131449</v>
      </c>
      <c r="AA165" s="10">
        <f t="shared" si="27"/>
        <v>170.12125748502993</v>
      </c>
      <c r="AB165" s="1">
        <f>+'Ark1'!T890</f>
        <v>12.910384456314183</v>
      </c>
      <c r="AC165" s="100">
        <f>+'Ark1'!V890</f>
        <v>74.635126654999993</v>
      </c>
      <c r="AD165" s="39"/>
      <c r="AE165" s="1"/>
      <c r="AF165" s="51"/>
      <c r="AG165" s="51"/>
      <c r="AH165" s="1"/>
      <c r="AJ165" s="1"/>
      <c r="AK165" s="1"/>
      <c r="AL165" s="1"/>
      <c r="AM165" s="52"/>
    </row>
    <row r="166" spans="1:39">
      <c r="A166" s="39"/>
      <c r="B166">
        <f>+'Ark1'!C891</f>
        <v>2000</v>
      </c>
      <c r="C166">
        <f>+'Ark1'!I891</f>
        <v>81</v>
      </c>
      <c r="D166" s="51" t="s">
        <v>7</v>
      </c>
      <c r="E166" s="51" t="s">
        <v>420</v>
      </c>
      <c r="F166">
        <f>+'Ark1'!Q891</f>
        <v>196</v>
      </c>
      <c r="G166" s="39"/>
      <c r="H166" s="297">
        <f>+'Ark1'!R891</f>
        <v>31367</v>
      </c>
      <c r="J166" s="297">
        <f>+'Ark1'!S891</f>
        <v>31344</v>
      </c>
      <c r="K166" s="100">
        <f>+'Ark1'!AD891</f>
        <v>2.9981846200976441</v>
      </c>
      <c r="L166" s="1"/>
      <c r="M166" s="100">
        <f>+'Ark1'!AE891</f>
        <v>2.9786767736137301</v>
      </c>
      <c r="N166" s="1"/>
      <c r="O166" s="1">
        <f>+'Ark1'!U891</f>
        <v>55.389867279224099</v>
      </c>
      <c r="Q166" s="1">
        <f>+'Ark1'!W891</f>
        <v>67.411863323124138</v>
      </c>
      <c r="R166" s="39"/>
      <c r="S166" s="39"/>
      <c r="T166" s="39"/>
      <c r="U166" s="39"/>
      <c r="V166" s="39"/>
      <c r="W166" s="39"/>
      <c r="X166" s="100">
        <f>+'Ark1'!AA891</f>
        <v>7.0349963939127189</v>
      </c>
      <c r="Y166" s="1">
        <f>+'Ark1'!AB891</f>
        <v>2.7102433982844221</v>
      </c>
      <c r="Z166" s="10">
        <f>+'Ark1'!AC891</f>
        <v>1.9634507676969355</v>
      </c>
      <c r="AA166" s="10">
        <f t="shared" si="27"/>
        <v>160.03571428571428</v>
      </c>
      <c r="AB166" s="1">
        <f>+'Ark1'!T891</f>
        <v>13.034622373832372</v>
      </c>
      <c r="AC166" s="100">
        <f>+'Ark1'!V891</f>
        <v>73.079393185298315</v>
      </c>
      <c r="AD166" s="39"/>
      <c r="AE166" s="1"/>
      <c r="AF166" s="51"/>
      <c r="AG166" s="51"/>
      <c r="AH166" s="1"/>
      <c r="AJ166" s="1"/>
      <c r="AK166" s="1"/>
      <c r="AL166" s="1"/>
      <c r="AM166" s="52"/>
    </row>
    <row r="167" spans="1:39">
      <c r="A167" s="39"/>
      <c r="B167">
        <f>+'Ark1'!C892</f>
        <v>2000</v>
      </c>
      <c r="C167">
        <f>+'Ark1'!I892</f>
        <v>83</v>
      </c>
      <c r="D167" s="51" t="s">
        <v>7</v>
      </c>
      <c r="E167" s="51" t="s">
        <v>420</v>
      </c>
      <c r="F167">
        <f>+'Ark1'!Q892</f>
        <v>700</v>
      </c>
      <c r="G167" s="39"/>
      <c r="H167" s="297">
        <f>+'Ark1'!R892</f>
        <v>94794.75</v>
      </c>
      <c r="J167" s="297">
        <f>+'Ark1'!S892</f>
        <v>93978.25</v>
      </c>
      <c r="K167" s="100">
        <f>+'Ark1'!AD892</f>
        <v>9.0608652888705059</v>
      </c>
      <c r="L167" s="1"/>
      <c r="M167" s="100">
        <f>+'Ark1'!AE892</f>
        <v>9.1500281676168296</v>
      </c>
      <c r="N167" s="1"/>
      <c r="O167" s="1">
        <f>+'Ark1'!U892</f>
        <v>55.023327206029059</v>
      </c>
      <c r="Q167" s="1">
        <f>+'Ark1'!W892</f>
        <v>69.065704892355726</v>
      </c>
      <c r="R167" s="39"/>
      <c r="S167" s="39"/>
      <c r="T167" s="39"/>
      <c r="U167" s="39"/>
      <c r="V167" s="39"/>
      <c r="W167" s="39"/>
      <c r="X167" s="100">
        <f>+'Ark1'!AA892</f>
        <v>7.2120848524998564</v>
      </c>
      <c r="Y167" s="1">
        <f>+'Ark1'!AB892</f>
        <v>2.6468665188363758</v>
      </c>
      <c r="Z167" s="10">
        <f>+'Ark1'!AC892</f>
        <v>-9.8836673238989672</v>
      </c>
      <c r="AA167" s="10">
        <f t="shared" si="27"/>
        <v>135.42107142857142</v>
      </c>
      <c r="AB167" s="1">
        <f>+'Ark1'!T892</f>
        <v>12.803493864375397</v>
      </c>
      <c r="AC167" s="100">
        <f>+'Ark1'!V892</f>
        <v>75.441025982076994</v>
      </c>
      <c r="AD167" s="39"/>
      <c r="AE167" s="1"/>
      <c r="AF167" s="51"/>
      <c r="AG167" s="51"/>
      <c r="AH167" s="1"/>
      <c r="AJ167" s="1"/>
      <c r="AK167" s="1"/>
      <c r="AL167" s="1"/>
      <c r="AM167" s="52"/>
    </row>
    <row r="168" spans="1:39">
      <c r="A168" s="39"/>
      <c r="B168" s="39"/>
      <c r="C168" s="39"/>
      <c r="D168" s="39"/>
      <c r="E168" s="39"/>
      <c r="F168" s="39"/>
      <c r="G168" s="39"/>
      <c r="H168" s="303"/>
      <c r="I168" s="303"/>
      <c r="J168" s="303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1"/>
      <c r="AF168" s="51"/>
      <c r="AG168" s="51"/>
      <c r="AH168" s="1"/>
      <c r="AJ168" s="1"/>
      <c r="AK168" s="1"/>
      <c r="AL168" s="1"/>
      <c r="AM168" s="52"/>
    </row>
    <row r="169" spans="1:39">
      <c r="A169" s="39"/>
      <c r="B169" s="39"/>
      <c r="C169" s="39"/>
      <c r="D169" s="39"/>
      <c r="E169" s="39"/>
      <c r="F169" s="39"/>
      <c r="G169" s="39"/>
      <c r="H169" s="303"/>
      <c r="I169" s="303"/>
      <c r="J169" s="303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1"/>
      <c r="AF169" s="51"/>
      <c r="AG169" s="51"/>
      <c r="AH169" s="1"/>
      <c r="AJ169" s="1"/>
      <c r="AK169" s="1"/>
      <c r="AL169" s="1"/>
      <c r="AM169" s="52"/>
    </row>
    <row r="170" spans="1:39">
      <c r="O170" s="3"/>
      <c r="P170" s="3"/>
      <c r="Y170" s="79"/>
      <c r="AE170" s="1"/>
      <c r="AF170" s="51"/>
      <c r="AG170" s="51"/>
      <c r="AH170" s="1"/>
      <c r="AJ170" s="1"/>
      <c r="AK170" s="1"/>
      <c r="AL170" s="1"/>
      <c r="AM170" s="52"/>
    </row>
    <row r="171" spans="1:39">
      <c r="O171" s="3"/>
      <c r="P171" s="3"/>
      <c r="Y171" s="79"/>
      <c r="AE171" s="1"/>
      <c r="AF171" s="51"/>
      <c r="AG171" s="51"/>
      <c r="AH171" s="1"/>
      <c r="AJ171" s="1"/>
      <c r="AK171" s="1"/>
      <c r="AL171" s="1"/>
      <c r="AM171" s="52"/>
    </row>
    <row r="172" spans="1:39">
      <c r="O172" s="3"/>
      <c r="P172" s="3"/>
      <c r="Y172" s="79"/>
      <c r="AE172" s="1"/>
      <c r="AF172" s="51"/>
      <c r="AG172" s="51"/>
      <c r="AH172" s="1"/>
      <c r="AJ172" s="1"/>
      <c r="AK172" s="1"/>
      <c r="AL172" s="1"/>
      <c r="AM172" s="52"/>
    </row>
    <row r="173" spans="1:39">
      <c r="O173" s="3"/>
      <c r="P173" s="3"/>
      <c r="Y173" s="79"/>
      <c r="AE173" s="1"/>
      <c r="AF173" s="51"/>
      <c r="AG173" s="51"/>
      <c r="AH173" s="1"/>
      <c r="AJ173" s="1"/>
      <c r="AK173" s="1"/>
      <c r="AL173" s="1"/>
      <c r="AM173" s="52"/>
    </row>
    <row r="174" spans="1:39">
      <c r="O174" s="3"/>
      <c r="P174" s="3"/>
      <c r="Y174" s="79"/>
      <c r="AE174" s="1"/>
      <c r="AF174" s="51"/>
      <c r="AG174" s="51"/>
      <c r="AH174" s="1"/>
      <c r="AJ174" s="1"/>
      <c r="AK174" s="1"/>
      <c r="AL174" s="1"/>
      <c r="AM174" s="52"/>
    </row>
    <row r="175" spans="1:39">
      <c r="O175" s="3"/>
      <c r="P175" s="3"/>
      <c r="Y175" s="79"/>
      <c r="AE175" s="1"/>
      <c r="AF175" s="51"/>
      <c r="AG175" s="51"/>
      <c r="AH175" s="1"/>
      <c r="AJ175" s="1"/>
      <c r="AK175" s="1"/>
      <c r="AL175" s="1"/>
      <c r="AM175" s="52"/>
    </row>
    <row r="176" spans="1:39">
      <c r="O176" s="3"/>
      <c r="P176" s="3"/>
      <c r="Y176" s="79"/>
      <c r="AE176" s="1"/>
      <c r="AF176" s="51"/>
      <c r="AG176" s="51"/>
      <c r="AH176" s="1"/>
      <c r="AJ176" s="1"/>
      <c r="AK176" s="1"/>
      <c r="AL176" s="1"/>
      <c r="AM176" s="52"/>
    </row>
    <row r="177" spans="7:41">
      <c r="O177" s="3"/>
      <c r="P177" s="3"/>
      <c r="Y177" s="79"/>
      <c r="AE177" s="1"/>
      <c r="AF177" s="51"/>
      <c r="AG177" s="51"/>
      <c r="AH177" s="1"/>
      <c r="AJ177" s="1"/>
      <c r="AK177" s="1"/>
      <c r="AL177" s="1"/>
      <c r="AM177" s="52"/>
    </row>
    <row r="178" spans="7:41">
      <c r="O178" s="3"/>
      <c r="P178" s="3"/>
      <c r="Y178" s="79"/>
      <c r="AE178" s="1"/>
      <c r="AF178" s="51"/>
      <c r="AG178" s="51"/>
      <c r="AH178" s="1"/>
      <c r="AJ178" s="1"/>
      <c r="AK178" s="1"/>
      <c r="AL178" s="1"/>
      <c r="AM178" s="52"/>
    </row>
    <row r="179" spans="7:41">
      <c r="O179" s="3"/>
      <c r="P179" s="3"/>
      <c r="Y179" s="79"/>
      <c r="AE179" s="1"/>
      <c r="AF179" s="51"/>
      <c r="AG179" s="51"/>
      <c r="AH179" s="1"/>
      <c r="AJ179" s="1"/>
      <c r="AK179" s="1"/>
      <c r="AL179" s="1"/>
      <c r="AM179" s="52"/>
    </row>
    <row r="180" spans="7:41">
      <c r="G180" s="13"/>
      <c r="H180" s="325"/>
      <c r="I180" s="325"/>
      <c r="J180" s="325"/>
      <c r="K180" s="13"/>
      <c r="O180" s="3"/>
      <c r="P180" s="3"/>
      <c r="Y180" s="79"/>
      <c r="AE180" s="1"/>
      <c r="AF180" s="51"/>
      <c r="AG180" s="51"/>
      <c r="AH180" s="1"/>
      <c r="AJ180" s="1"/>
      <c r="AK180" s="1"/>
      <c r="AL180" s="1"/>
      <c r="AM180" s="52"/>
    </row>
    <row r="181" spans="7:41">
      <c r="G181" s="13"/>
      <c r="H181" s="325"/>
      <c r="I181" s="325"/>
      <c r="J181" s="325"/>
      <c r="K181" s="13"/>
      <c r="O181" s="3"/>
      <c r="P181" s="3"/>
      <c r="Y181" s="79"/>
      <c r="AE181" s="1"/>
      <c r="AF181" s="51"/>
      <c r="AG181" s="51"/>
      <c r="AH181" s="1"/>
      <c r="AJ181" s="1"/>
      <c r="AK181" s="1"/>
      <c r="AL181" s="1"/>
      <c r="AM181" s="52"/>
    </row>
    <row r="182" spans="7:41">
      <c r="G182" s="13"/>
      <c r="H182" s="325"/>
      <c r="I182" s="325"/>
      <c r="J182" s="325"/>
      <c r="K182" s="13"/>
      <c r="L182" s="13"/>
      <c r="O182" s="3"/>
      <c r="P182" s="3"/>
      <c r="T182" s="116"/>
      <c r="U182" s="116"/>
      <c r="V182" s="66"/>
      <c r="W182" s="116"/>
      <c r="Y182" s="79"/>
      <c r="AE182" s="1"/>
      <c r="AF182" s="51"/>
      <c r="AG182" s="51"/>
      <c r="AH182" s="1"/>
      <c r="AJ182" s="1"/>
      <c r="AK182" s="1"/>
      <c r="AL182" s="1"/>
      <c r="AM182" s="52"/>
    </row>
    <row r="183" spans="7:41">
      <c r="G183" s="13"/>
      <c r="H183" s="325"/>
      <c r="I183" s="325"/>
      <c r="J183" s="325"/>
      <c r="K183" s="13"/>
      <c r="L183" s="13"/>
      <c r="O183" s="3"/>
      <c r="P183" s="3"/>
      <c r="T183" s="116"/>
      <c r="U183" s="116"/>
      <c r="V183" s="66"/>
      <c r="W183" s="116"/>
      <c r="Y183" s="79"/>
      <c r="AE183" s="1"/>
      <c r="AF183" s="51"/>
      <c r="AG183" s="51"/>
      <c r="AH183" s="1"/>
      <c r="AJ183" s="1"/>
      <c r="AK183" s="1"/>
      <c r="AL183" s="1"/>
      <c r="AM183" s="52"/>
      <c r="AO183" s="13"/>
    </row>
    <row r="184" spans="7:41">
      <c r="G184" s="13"/>
      <c r="H184" s="325"/>
      <c r="I184" s="325"/>
      <c r="J184" s="325"/>
      <c r="K184" s="13"/>
      <c r="L184" s="13"/>
      <c r="O184" s="3"/>
      <c r="P184" s="3"/>
      <c r="T184" s="116"/>
      <c r="U184" s="116"/>
      <c r="V184" s="66"/>
      <c r="W184" s="116"/>
      <c r="Y184" s="79"/>
      <c r="AE184" s="1"/>
      <c r="AF184" s="51"/>
      <c r="AG184" s="51"/>
      <c r="AH184" s="1"/>
      <c r="AJ184" s="1"/>
      <c r="AK184" s="1"/>
      <c r="AL184" s="1"/>
      <c r="AM184" s="52"/>
      <c r="AO184" s="13"/>
    </row>
    <row r="185" spans="7:41">
      <c r="G185" s="13"/>
      <c r="H185" s="325"/>
      <c r="I185" s="325"/>
      <c r="J185" s="325"/>
      <c r="K185" s="13"/>
      <c r="L185" s="13"/>
      <c r="O185" s="3"/>
      <c r="P185" s="3"/>
      <c r="T185" s="116"/>
      <c r="U185" s="116"/>
      <c r="V185" s="66"/>
      <c r="W185" s="116"/>
      <c r="Y185" s="79"/>
      <c r="AE185" s="1"/>
      <c r="AF185" s="51"/>
      <c r="AG185" s="51"/>
      <c r="AH185" s="1"/>
      <c r="AJ185" s="1"/>
      <c r="AK185" s="1"/>
      <c r="AL185" s="1"/>
      <c r="AM185" s="52"/>
      <c r="AO185" s="13"/>
    </row>
    <row r="186" spans="7:41">
      <c r="G186" s="13"/>
      <c r="H186" s="325"/>
      <c r="I186" s="325"/>
      <c r="J186" s="325"/>
      <c r="K186" s="13"/>
      <c r="L186" s="13"/>
      <c r="O186" s="3"/>
      <c r="P186" s="3"/>
      <c r="T186" s="116"/>
      <c r="U186" s="116"/>
      <c r="V186" s="66"/>
      <c r="W186" s="116"/>
      <c r="Y186" s="79"/>
      <c r="AE186" s="1"/>
      <c r="AF186" s="51"/>
      <c r="AG186" s="51"/>
      <c r="AH186" s="1"/>
      <c r="AJ186" s="1"/>
      <c r="AK186" s="1"/>
      <c r="AL186" s="1"/>
      <c r="AM186" s="52"/>
      <c r="AO186" s="13"/>
    </row>
    <row r="187" spans="7:41">
      <c r="G187" s="13"/>
      <c r="H187" s="325"/>
      <c r="I187" s="325"/>
      <c r="J187" s="325"/>
      <c r="K187" s="13"/>
      <c r="L187" s="13"/>
      <c r="O187" s="3"/>
      <c r="P187" s="3"/>
      <c r="T187" s="116"/>
      <c r="U187" s="116"/>
      <c r="V187" s="66"/>
      <c r="W187" s="116"/>
      <c r="Y187" s="79"/>
      <c r="AE187" s="1"/>
      <c r="AF187" s="51"/>
      <c r="AG187" s="51"/>
      <c r="AH187" s="1"/>
      <c r="AJ187" s="1"/>
      <c r="AK187" s="1"/>
      <c r="AL187" s="1"/>
      <c r="AM187" s="52"/>
      <c r="AO187" s="13"/>
    </row>
    <row r="188" spans="7:41">
      <c r="G188" s="13"/>
      <c r="H188" s="325"/>
      <c r="I188" s="325"/>
      <c r="J188" s="325"/>
      <c r="K188" s="13"/>
      <c r="L188" s="13"/>
      <c r="O188" s="3"/>
      <c r="P188" s="3"/>
      <c r="T188" s="116"/>
      <c r="U188" s="116"/>
      <c r="V188" s="66"/>
      <c r="W188" s="116"/>
      <c r="Y188" s="79"/>
      <c r="AE188" s="1"/>
      <c r="AF188" s="51"/>
      <c r="AG188" s="51"/>
      <c r="AH188" s="1"/>
      <c r="AJ188" s="1"/>
      <c r="AK188" s="1"/>
      <c r="AL188" s="1"/>
      <c r="AM188" s="52"/>
      <c r="AO188" s="13"/>
    </row>
    <row r="189" spans="7:41">
      <c r="G189" s="13"/>
      <c r="H189" s="325"/>
      <c r="I189" s="325"/>
      <c r="J189" s="325"/>
      <c r="K189" s="13"/>
      <c r="L189" s="13"/>
      <c r="O189" s="3"/>
      <c r="P189" s="3"/>
      <c r="T189" s="116"/>
      <c r="U189" s="116"/>
      <c r="V189" s="66"/>
      <c r="W189" s="116"/>
      <c r="Y189" s="79"/>
      <c r="AE189" s="1"/>
      <c r="AF189" s="51"/>
      <c r="AG189" s="51"/>
      <c r="AH189" s="1"/>
      <c r="AJ189" s="1"/>
      <c r="AK189" s="1"/>
      <c r="AL189" s="1"/>
      <c r="AM189" s="52"/>
      <c r="AO189" s="13"/>
    </row>
    <row r="190" spans="7:41">
      <c r="G190" s="13"/>
      <c r="H190" s="325"/>
      <c r="I190" s="325"/>
      <c r="J190" s="325"/>
      <c r="K190" s="13"/>
      <c r="L190" s="13"/>
      <c r="O190" s="3"/>
      <c r="P190" s="3"/>
      <c r="T190" s="116"/>
      <c r="U190" s="116"/>
      <c r="V190" s="66"/>
      <c r="W190" s="116"/>
      <c r="Y190" s="79"/>
      <c r="AE190" s="1"/>
      <c r="AF190" s="51"/>
      <c r="AG190" s="51"/>
      <c r="AH190" s="1"/>
      <c r="AJ190" s="1"/>
      <c r="AK190" s="1"/>
      <c r="AL190" s="1"/>
      <c r="AM190" s="52"/>
      <c r="AO190" s="13"/>
    </row>
    <row r="191" spans="7:41">
      <c r="G191" s="13"/>
      <c r="H191" s="325"/>
      <c r="I191" s="325"/>
      <c r="J191" s="325"/>
      <c r="K191" s="13"/>
      <c r="L191" s="13"/>
      <c r="O191" s="3"/>
      <c r="P191" s="3"/>
      <c r="T191" s="116"/>
      <c r="U191" s="116"/>
      <c r="V191" s="66"/>
      <c r="W191" s="116"/>
      <c r="Y191" s="79"/>
      <c r="AE191" s="1"/>
      <c r="AF191" s="51"/>
      <c r="AG191" s="51"/>
      <c r="AH191" s="1"/>
      <c r="AJ191" s="1"/>
      <c r="AK191" s="1"/>
      <c r="AL191" s="1"/>
      <c r="AM191" s="52"/>
      <c r="AO191" s="13"/>
    </row>
    <row r="192" spans="7:41">
      <c r="G192" s="13"/>
      <c r="H192" s="325"/>
      <c r="I192" s="325"/>
      <c r="J192" s="325"/>
      <c r="K192" s="13"/>
      <c r="L192" s="13"/>
      <c r="O192" s="3"/>
      <c r="P192" s="3"/>
      <c r="T192" s="116"/>
      <c r="U192" s="116"/>
      <c r="V192" s="66"/>
      <c r="W192" s="116"/>
      <c r="Y192" s="79"/>
      <c r="AE192" s="1"/>
      <c r="AF192" s="51"/>
      <c r="AG192" s="51"/>
      <c r="AH192" s="1"/>
      <c r="AJ192" s="1"/>
      <c r="AK192" s="1"/>
      <c r="AL192" s="1"/>
      <c r="AM192" s="52"/>
      <c r="AO192" s="13"/>
    </row>
    <row r="193" spans="7:41">
      <c r="G193" s="13"/>
      <c r="H193" s="325"/>
      <c r="I193" s="325"/>
      <c r="J193" s="325"/>
      <c r="K193" s="13"/>
      <c r="L193" s="13"/>
      <c r="O193" s="3"/>
      <c r="P193" s="3"/>
      <c r="T193" s="116"/>
      <c r="U193" s="116"/>
      <c r="V193" s="66"/>
      <c r="W193" s="116"/>
      <c r="Y193" s="79"/>
      <c r="AE193" s="1"/>
      <c r="AF193" s="51"/>
      <c r="AG193" s="51"/>
      <c r="AH193" s="1"/>
      <c r="AJ193" s="1"/>
      <c r="AK193" s="1"/>
      <c r="AL193" s="1"/>
      <c r="AM193" s="52"/>
      <c r="AO193" s="13"/>
    </row>
    <row r="194" spans="7:41">
      <c r="G194" s="13"/>
      <c r="H194" s="325"/>
      <c r="I194" s="325"/>
      <c r="J194" s="325"/>
      <c r="K194" s="13"/>
      <c r="L194" s="13"/>
      <c r="O194" s="3"/>
      <c r="P194" s="3"/>
      <c r="T194" s="116"/>
      <c r="U194" s="116"/>
      <c r="V194" s="66"/>
      <c r="W194" s="116"/>
      <c r="Y194" s="79"/>
      <c r="AE194" s="1"/>
      <c r="AF194" s="51"/>
      <c r="AG194" s="51"/>
      <c r="AH194" s="1"/>
      <c r="AJ194" s="1"/>
      <c r="AK194" s="1"/>
      <c r="AL194" s="1"/>
      <c r="AM194" s="52"/>
      <c r="AO194" s="13"/>
    </row>
    <row r="195" spans="7:41">
      <c r="G195" s="13"/>
      <c r="H195" s="325"/>
      <c r="I195" s="325"/>
      <c r="J195" s="325"/>
      <c r="K195" s="13"/>
      <c r="L195" s="13"/>
      <c r="O195" s="3"/>
      <c r="P195" s="3"/>
      <c r="T195" s="116"/>
      <c r="U195" s="116"/>
      <c r="V195" s="66"/>
      <c r="W195" s="116"/>
      <c r="Y195" s="79"/>
      <c r="AE195" s="1"/>
      <c r="AF195" s="51"/>
      <c r="AG195" s="51"/>
      <c r="AH195" s="1"/>
      <c r="AJ195" s="1"/>
      <c r="AK195" s="1"/>
      <c r="AL195" s="1"/>
      <c r="AM195" s="52"/>
      <c r="AO195" s="13"/>
    </row>
    <row r="196" spans="7:41">
      <c r="G196" s="13"/>
      <c r="H196" s="325"/>
      <c r="I196" s="325"/>
      <c r="J196" s="325"/>
      <c r="K196" s="13"/>
      <c r="L196" s="13"/>
      <c r="O196" s="3"/>
      <c r="P196" s="3"/>
      <c r="T196" s="116"/>
      <c r="U196" s="116"/>
      <c r="V196" s="66"/>
      <c r="W196" s="116"/>
      <c r="Y196" s="79"/>
      <c r="AE196" s="1"/>
      <c r="AF196" s="51"/>
      <c r="AG196" s="51"/>
      <c r="AH196" s="1"/>
      <c r="AJ196" s="1"/>
      <c r="AK196" s="1"/>
      <c r="AL196" s="1"/>
      <c r="AM196" s="52"/>
      <c r="AO196" s="13"/>
    </row>
    <row r="197" spans="7:41">
      <c r="G197" s="13"/>
      <c r="H197" s="325"/>
      <c r="I197" s="325"/>
      <c r="J197" s="325"/>
      <c r="K197" s="13"/>
      <c r="L197" s="13"/>
      <c r="O197" s="3"/>
      <c r="P197" s="3"/>
      <c r="T197" s="116"/>
      <c r="U197" s="116"/>
      <c r="V197" s="66"/>
      <c r="W197" s="116"/>
      <c r="Y197" s="79"/>
      <c r="AE197" s="1"/>
      <c r="AF197" s="51"/>
      <c r="AG197" s="51"/>
      <c r="AH197" s="1"/>
      <c r="AJ197" s="1"/>
      <c r="AK197" s="1"/>
      <c r="AL197" s="1"/>
      <c r="AM197" s="52"/>
      <c r="AO197" s="13"/>
    </row>
    <row r="198" spans="7:41">
      <c r="G198" s="13"/>
      <c r="H198" s="325"/>
      <c r="I198" s="325"/>
      <c r="J198" s="325"/>
      <c r="K198" s="13"/>
      <c r="L198" s="13"/>
      <c r="O198" s="3"/>
      <c r="P198" s="3"/>
      <c r="T198" s="116"/>
      <c r="U198" s="116"/>
      <c r="V198" s="66"/>
      <c r="W198" s="116"/>
      <c r="Y198" s="79"/>
      <c r="AE198" s="1"/>
      <c r="AF198" s="51"/>
      <c r="AG198" s="51"/>
      <c r="AH198" s="1"/>
      <c r="AJ198" s="1"/>
      <c r="AK198" s="1"/>
      <c r="AL198" s="1"/>
      <c r="AM198" s="52"/>
      <c r="AO198" s="13"/>
    </row>
    <row r="199" spans="7:41">
      <c r="G199" s="13"/>
      <c r="H199" s="325"/>
      <c r="I199" s="325"/>
      <c r="J199" s="325"/>
      <c r="K199" s="13"/>
      <c r="L199" s="13"/>
      <c r="O199" s="3"/>
      <c r="P199" s="3"/>
      <c r="T199" s="116"/>
      <c r="U199" s="116"/>
      <c r="V199" s="66"/>
      <c r="W199" s="116"/>
      <c r="Y199" s="79"/>
      <c r="AE199" s="1"/>
      <c r="AF199" s="51"/>
      <c r="AG199" s="51"/>
      <c r="AH199" s="1"/>
      <c r="AJ199" s="1"/>
      <c r="AK199" s="1"/>
      <c r="AL199" s="1"/>
      <c r="AM199" s="52"/>
      <c r="AO199" s="13"/>
    </row>
    <row r="200" spans="7:41">
      <c r="G200" s="13"/>
      <c r="H200" s="325"/>
      <c r="I200" s="325"/>
      <c r="J200" s="325"/>
      <c r="K200" s="13"/>
      <c r="L200" s="13"/>
      <c r="O200" s="3"/>
      <c r="P200" s="3"/>
      <c r="T200" s="116"/>
      <c r="U200" s="116"/>
      <c r="V200" s="66"/>
      <c r="W200" s="116"/>
      <c r="Y200" s="79"/>
      <c r="AE200" s="1"/>
      <c r="AF200" s="51"/>
      <c r="AG200" s="51"/>
      <c r="AH200" s="1"/>
      <c r="AJ200" s="1"/>
      <c r="AK200" s="1"/>
      <c r="AL200" s="1"/>
      <c r="AM200" s="52"/>
      <c r="AO200" s="13"/>
    </row>
    <row r="201" spans="7:41">
      <c r="G201" s="13"/>
      <c r="H201" s="325"/>
      <c r="I201" s="325"/>
      <c r="J201" s="325"/>
      <c r="K201" s="13"/>
      <c r="L201" s="13"/>
      <c r="O201" s="3"/>
      <c r="P201" s="3"/>
      <c r="T201" s="116"/>
      <c r="U201" s="116"/>
      <c r="V201" s="66"/>
      <c r="W201" s="116"/>
      <c r="Y201" s="79"/>
      <c r="AE201" s="1"/>
      <c r="AF201" s="51"/>
      <c r="AG201" s="51"/>
      <c r="AH201" s="1"/>
      <c r="AJ201" s="1"/>
      <c r="AK201" s="1"/>
      <c r="AL201" s="1"/>
      <c r="AM201" s="52"/>
      <c r="AO201" s="13"/>
    </row>
    <row r="202" spans="7:41">
      <c r="G202" s="13"/>
      <c r="H202" s="325"/>
      <c r="I202" s="325"/>
      <c r="J202" s="325"/>
      <c r="K202" s="13"/>
      <c r="L202" s="13"/>
      <c r="O202" s="3"/>
      <c r="P202" s="3"/>
      <c r="T202" s="116"/>
      <c r="U202" s="116"/>
      <c r="V202" s="66"/>
      <c r="W202" s="116"/>
      <c r="Y202" s="79"/>
      <c r="AE202" s="1"/>
      <c r="AF202" s="51"/>
      <c r="AG202" s="51"/>
      <c r="AH202" s="1"/>
      <c r="AJ202" s="1"/>
      <c r="AK202" s="1"/>
      <c r="AL202" s="1"/>
      <c r="AM202" s="52"/>
      <c r="AO202" s="13"/>
    </row>
    <row r="203" spans="7:41">
      <c r="G203" s="13"/>
      <c r="H203" s="325"/>
      <c r="I203" s="325"/>
      <c r="J203" s="325"/>
      <c r="K203" s="13"/>
      <c r="L203" s="13"/>
      <c r="O203" s="3"/>
      <c r="P203" s="3"/>
      <c r="T203" s="116"/>
      <c r="U203" s="116"/>
      <c r="V203" s="66"/>
      <c r="W203" s="116"/>
      <c r="Y203" s="79"/>
      <c r="AE203" s="1"/>
      <c r="AF203" s="51"/>
      <c r="AG203" s="51"/>
      <c r="AH203" s="1"/>
      <c r="AJ203" s="1"/>
      <c r="AK203" s="1"/>
      <c r="AL203" s="1"/>
      <c r="AM203" s="52"/>
      <c r="AO203" s="13"/>
    </row>
    <row r="204" spans="7:41">
      <c r="G204" s="13"/>
      <c r="H204" s="325"/>
      <c r="I204" s="325"/>
      <c r="J204" s="325"/>
      <c r="K204" s="13"/>
      <c r="L204" s="13"/>
      <c r="O204" s="3"/>
      <c r="P204" s="3"/>
      <c r="T204" s="116"/>
      <c r="U204" s="116"/>
      <c r="V204" s="66"/>
      <c r="W204" s="116"/>
      <c r="Y204" s="79"/>
      <c r="AE204" s="1"/>
      <c r="AG204" s="1"/>
      <c r="AH204" s="1"/>
      <c r="AJ204" s="1"/>
      <c r="AK204" s="1"/>
      <c r="AL204" s="1"/>
      <c r="AM204" s="52"/>
      <c r="AO204" s="13"/>
    </row>
    <row r="205" spans="7:41">
      <c r="G205" s="13"/>
      <c r="H205" s="325"/>
      <c r="I205" s="325"/>
      <c r="J205" s="325"/>
      <c r="K205" s="13"/>
      <c r="L205" s="13"/>
      <c r="O205" s="3"/>
      <c r="P205" s="3"/>
      <c r="T205" s="116"/>
      <c r="U205" s="116"/>
      <c r="V205" s="66"/>
      <c r="W205" s="116"/>
      <c r="Y205" s="79"/>
      <c r="AE205" s="1"/>
      <c r="AG205" s="1"/>
      <c r="AH205" s="1"/>
      <c r="AJ205" s="1"/>
      <c r="AK205" s="1"/>
      <c r="AL205" s="1"/>
      <c r="AM205" s="52"/>
      <c r="AO205" s="13"/>
    </row>
    <row r="206" spans="7:41">
      <c r="G206" s="13"/>
      <c r="H206" s="325"/>
      <c r="I206" s="325"/>
      <c r="J206" s="325"/>
      <c r="K206" s="13"/>
      <c r="L206" s="13"/>
      <c r="O206" s="3"/>
      <c r="P206" s="3"/>
      <c r="T206" s="116"/>
      <c r="U206" s="116"/>
      <c r="V206" s="66"/>
      <c r="W206" s="116"/>
      <c r="Y206" s="79"/>
      <c r="AE206" s="1"/>
      <c r="AG206" s="1"/>
      <c r="AH206" s="1"/>
      <c r="AJ206" s="1"/>
      <c r="AK206" s="1"/>
      <c r="AL206" s="1"/>
      <c r="AM206" s="52"/>
      <c r="AO206" s="13"/>
    </row>
    <row r="207" spans="7:41">
      <c r="G207" s="13"/>
      <c r="H207" s="325"/>
      <c r="I207" s="325"/>
      <c r="J207" s="325"/>
      <c r="K207" s="13"/>
      <c r="L207" s="13"/>
      <c r="O207" s="3"/>
      <c r="P207" s="3"/>
      <c r="T207" s="116"/>
      <c r="U207" s="116"/>
      <c r="V207" s="66"/>
      <c r="W207" s="116"/>
      <c r="Y207" s="79"/>
      <c r="AE207" s="1"/>
      <c r="AG207" s="1"/>
      <c r="AH207" s="1"/>
      <c r="AJ207" s="1"/>
      <c r="AK207" s="1"/>
      <c r="AL207" s="1"/>
      <c r="AM207" s="52"/>
      <c r="AO207" s="13"/>
    </row>
    <row r="208" spans="7:41">
      <c r="G208" s="13"/>
      <c r="H208" s="325"/>
      <c r="I208" s="325"/>
      <c r="J208" s="325"/>
      <c r="K208" s="13"/>
      <c r="L208" s="13"/>
      <c r="O208" s="3"/>
      <c r="P208" s="3"/>
      <c r="T208" s="116"/>
      <c r="U208" s="116"/>
      <c r="V208" s="66"/>
      <c r="W208" s="116"/>
      <c r="Y208" s="79"/>
      <c r="AE208" s="1"/>
      <c r="AG208" s="1"/>
      <c r="AH208" s="1"/>
      <c r="AJ208" s="1"/>
      <c r="AK208" s="1"/>
      <c r="AL208" s="1"/>
      <c r="AM208" s="52"/>
      <c r="AO208" s="13"/>
    </row>
    <row r="209" spans="7:41">
      <c r="G209" s="13"/>
      <c r="H209" s="325"/>
      <c r="I209" s="325"/>
      <c r="J209" s="325"/>
      <c r="K209" s="13"/>
      <c r="L209" s="13"/>
      <c r="O209" s="3"/>
      <c r="P209" s="3"/>
      <c r="T209" s="116"/>
      <c r="U209" s="116"/>
      <c r="V209" s="66"/>
      <c r="W209" s="116"/>
      <c r="Y209" s="79"/>
      <c r="AE209" s="1"/>
      <c r="AG209" s="1"/>
      <c r="AH209" s="1"/>
      <c r="AJ209" s="1"/>
      <c r="AK209" s="1"/>
      <c r="AL209" s="1"/>
      <c r="AM209" s="52"/>
      <c r="AO209" s="13"/>
    </row>
    <row r="210" spans="7:41">
      <c r="G210" s="13"/>
      <c r="H210" s="325"/>
      <c r="I210" s="325"/>
      <c r="J210" s="325"/>
      <c r="K210" s="13"/>
      <c r="L210" s="13"/>
      <c r="O210" s="3"/>
      <c r="P210" s="3"/>
      <c r="T210" s="116"/>
      <c r="U210" s="116"/>
      <c r="V210" s="66"/>
      <c r="W210" s="116"/>
      <c r="Y210" s="79"/>
      <c r="AE210" s="1"/>
      <c r="AG210" s="1"/>
      <c r="AH210" s="1"/>
      <c r="AJ210" s="1"/>
      <c r="AK210" s="1"/>
      <c r="AL210" s="1"/>
      <c r="AM210" s="52"/>
      <c r="AO210" s="13"/>
    </row>
    <row r="211" spans="7:41">
      <c r="G211" s="13"/>
      <c r="H211" s="325"/>
      <c r="I211" s="325"/>
      <c r="J211" s="325"/>
      <c r="K211" s="13"/>
      <c r="L211" s="13"/>
      <c r="O211" s="3"/>
      <c r="P211" s="3"/>
      <c r="T211" s="116"/>
      <c r="U211" s="116"/>
      <c r="V211" s="66"/>
      <c r="W211" s="116"/>
      <c r="Y211" s="79"/>
      <c r="AE211" s="1"/>
      <c r="AG211" s="1"/>
      <c r="AH211" s="1"/>
      <c r="AJ211" s="1"/>
      <c r="AK211" s="1"/>
      <c r="AL211" s="1"/>
      <c r="AM211" s="52"/>
      <c r="AO211" s="13"/>
    </row>
    <row r="212" spans="7:41">
      <c r="G212" s="13"/>
      <c r="H212" s="325"/>
      <c r="I212" s="325"/>
      <c r="J212" s="325"/>
      <c r="K212" s="13"/>
      <c r="L212" s="13"/>
      <c r="O212" s="3"/>
      <c r="P212" s="3"/>
      <c r="T212" s="116"/>
      <c r="U212" s="116"/>
      <c r="V212" s="66"/>
      <c r="W212" s="116"/>
      <c r="Y212" s="79"/>
      <c r="AE212" s="1"/>
      <c r="AG212" s="1"/>
      <c r="AH212" s="1"/>
      <c r="AJ212" s="1"/>
      <c r="AK212" s="1"/>
      <c r="AL212" s="1"/>
      <c r="AM212" s="52"/>
      <c r="AO212" s="13"/>
    </row>
    <row r="213" spans="7:41">
      <c r="G213" s="13"/>
      <c r="H213" s="325"/>
      <c r="I213" s="325"/>
      <c r="J213" s="325"/>
      <c r="K213" s="13"/>
      <c r="L213" s="13"/>
      <c r="O213" s="3"/>
      <c r="P213" s="3"/>
      <c r="T213" s="116"/>
      <c r="U213" s="116"/>
      <c r="V213" s="66"/>
      <c r="W213" s="116"/>
      <c r="Y213" s="79"/>
      <c r="AE213" s="1"/>
      <c r="AG213" s="1"/>
      <c r="AH213" s="1"/>
      <c r="AJ213" s="1"/>
      <c r="AK213" s="1"/>
      <c r="AL213" s="1"/>
      <c r="AM213" s="52"/>
      <c r="AO213" s="13"/>
    </row>
    <row r="214" spans="7:41">
      <c r="G214" s="13"/>
      <c r="H214" s="325"/>
      <c r="I214" s="325"/>
      <c r="J214" s="325"/>
      <c r="K214" s="13"/>
      <c r="L214" s="13"/>
      <c r="O214" s="3"/>
      <c r="P214" s="3"/>
      <c r="T214" s="116"/>
      <c r="U214" s="116"/>
      <c r="V214" s="66"/>
      <c r="W214" s="116"/>
      <c r="Y214" s="79"/>
      <c r="AE214" s="1"/>
      <c r="AG214" s="1"/>
      <c r="AH214" s="1"/>
      <c r="AJ214" s="1"/>
      <c r="AK214" s="1"/>
      <c r="AL214" s="1"/>
      <c r="AM214" s="52"/>
      <c r="AO214" s="13"/>
    </row>
    <row r="215" spans="7:41">
      <c r="G215" s="13"/>
      <c r="H215" s="325"/>
      <c r="I215" s="325"/>
      <c r="J215" s="325"/>
      <c r="K215" s="13"/>
      <c r="L215" s="13"/>
      <c r="O215" s="3"/>
      <c r="P215" s="3"/>
      <c r="T215" s="116"/>
      <c r="U215" s="116"/>
      <c r="V215" s="66"/>
      <c r="W215" s="116"/>
      <c r="Y215" s="79"/>
      <c r="AE215" s="1"/>
      <c r="AG215" s="1"/>
      <c r="AH215" s="1"/>
      <c r="AJ215" s="1"/>
      <c r="AK215" s="1"/>
      <c r="AL215" s="1"/>
      <c r="AM215" s="52"/>
      <c r="AO215" s="13"/>
    </row>
    <row r="216" spans="7:41">
      <c r="G216" s="13"/>
      <c r="H216" s="325"/>
      <c r="I216" s="325"/>
      <c r="J216" s="325"/>
      <c r="K216" s="13"/>
      <c r="L216" s="13"/>
      <c r="O216" s="3"/>
      <c r="P216" s="3"/>
      <c r="T216" s="116"/>
      <c r="U216" s="116"/>
      <c r="V216" s="66"/>
      <c r="W216" s="116"/>
      <c r="Y216" s="79"/>
      <c r="AE216" s="1"/>
      <c r="AG216" s="1"/>
      <c r="AH216" s="1"/>
      <c r="AJ216" s="1"/>
      <c r="AK216" s="1"/>
      <c r="AL216" s="1"/>
      <c r="AM216" s="52"/>
      <c r="AO216" s="13"/>
    </row>
    <row r="217" spans="7:41">
      <c r="G217" s="13"/>
      <c r="H217" s="325"/>
      <c r="I217" s="325"/>
      <c r="J217" s="325"/>
      <c r="K217" s="13"/>
      <c r="L217" s="13"/>
      <c r="O217" s="3"/>
      <c r="P217" s="3"/>
      <c r="T217" s="116"/>
      <c r="U217" s="116"/>
      <c r="V217" s="66"/>
      <c r="W217" s="116"/>
      <c r="Y217" s="79"/>
      <c r="AE217" s="1"/>
      <c r="AG217" s="1"/>
      <c r="AH217" s="1"/>
      <c r="AJ217" s="1"/>
      <c r="AK217" s="1"/>
      <c r="AL217" s="1"/>
      <c r="AM217" s="52"/>
      <c r="AO217" s="13"/>
    </row>
    <row r="218" spans="7:41">
      <c r="G218" s="13"/>
      <c r="H218" s="325"/>
      <c r="I218" s="325"/>
      <c r="J218" s="325"/>
      <c r="K218" s="13"/>
      <c r="L218" s="13"/>
      <c r="O218" s="3"/>
      <c r="P218" s="3"/>
      <c r="T218" s="116"/>
      <c r="U218" s="116"/>
      <c r="V218" s="66"/>
      <c r="W218" s="116"/>
      <c r="Y218" s="79"/>
      <c r="AE218" s="1"/>
      <c r="AG218" s="1"/>
      <c r="AH218" s="1"/>
      <c r="AJ218" s="1"/>
      <c r="AK218" s="1"/>
      <c r="AL218" s="1"/>
      <c r="AM218" s="52"/>
      <c r="AO218" s="13"/>
    </row>
    <row r="219" spans="7:41">
      <c r="G219" s="13"/>
      <c r="H219" s="325"/>
      <c r="I219" s="325"/>
      <c r="J219" s="325"/>
      <c r="K219" s="13"/>
      <c r="L219" s="13"/>
      <c r="O219" s="3"/>
      <c r="P219" s="3"/>
      <c r="T219" s="116"/>
      <c r="U219" s="116"/>
      <c r="V219" s="66"/>
      <c r="W219" s="116"/>
      <c r="Y219" s="79"/>
      <c r="AE219" s="1"/>
      <c r="AG219" s="1"/>
      <c r="AH219" s="1"/>
      <c r="AJ219" s="1"/>
      <c r="AK219" s="1"/>
      <c r="AL219" s="1"/>
      <c r="AM219" s="52"/>
      <c r="AO219" s="13"/>
    </row>
    <row r="220" spans="7:41">
      <c r="G220" s="13"/>
      <c r="H220" s="325"/>
      <c r="I220" s="325"/>
      <c r="J220" s="325"/>
      <c r="K220" s="13"/>
      <c r="L220" s="13"/>
      <c r="O220" s="3"/>
      <c r="P220" s="3"/>
      <c r="T220" s="116"/>
      <c r="U220" s="116"/>
      <c r="V220" s="66"/>
      <c r="W220" s="116"/>
      <c r="Y220" s="79"/>
      <c r="AE220" s="1"/>
      <c r="AG220" s="1"/>
      <c r="AH220" s="1"/>
      <c r="AJ220" s="1"/>
      <c r="AK220" s="1"/>
      <c r="AL220" s="1"/>
      <c r="AM220" s="52"/>
      <c r="AO220" s="13"/>
    </row>
    <row r="221" spans="7:41">
      <c r="G221" s="13"/>
      <c r="H221" s="325"/>
      <c r="I221" s="325"/>
      <c r="J221" s="325"/>
      <c r="K221" s="13"/>
      <c r="L221" s="13"/>
      <c r="O221" s="3"/>
      <c r="P221" s="3"/>
      <c r="T221" s="116"/>
      <c r="U221" s="116"/>
      <c r="V221" s="66"/>
      <c r="W221" s="116"/>
      <c r="Y221" s="79"/>
      <c r="AE221" s="1"/>
      <c r="AG221" s="1"/>
      <c r="AH221" s="1"/>
      <c r="AJ221" s="1"/>
      <c r="AK221" s="1"/>
      <c r="AL221" s="1"/>
      <c r="AM221" s="52"/>
      <c r="AO221" s="13"/>
    </row>
    <row r="222" spans="7:41">
      <c r="G222" s="13"/>
      <c r="H222" s="325"/>
      <c r="I222" s="325"/>
      <c r="J222" s="325"/>
      <c r="K222" s="13"/>
      <c r="L222" s="13"/>
      <c r="O222" s="3"/>
      <c r="P222" s="3"/>
      <c r="T222" s="116"/>
      <c r="U222" s="116"/>
      <c r="V222" s="66"/>
      <c r="W222" s="116"/>
      <c r="Y222" s="79"/>
      <c r="AE222" s="1"/>
      <c r="AG222" s="1"/>
      <c r="AH222" s="1"/>
      <c r="AJ222" s="1"/>
      <c r="AK222" s="1"/>
      <c r="AL222" s="1"/>
      <c r="AM222" s="52"/>
      <c r="AO222" s="13"/>
    </row>
    <row r="223" spans="7:41">
      <c r="G223" s="13"/>
      <c r="H223" s="325"/>
      <c r="I223" s="325"/>
      <c r="J223" s="325"/>
      <c r="K223" s="13"/>
      <c r="L223" s="13"/>
      <c r="O223" s="3"/>
      <c r="P223" s="3"/>
      <c r="T223" s="116"/>
      <c r="U223" s="116"/>
      <c r="V223" s="66"/>
      <c r="W223" s="116"/>
      <c r="Y223" s="79"/>
      <c r="AE223" s="1"/>
      <c r="AG223" s="1"/>
      <c r="AH223" s="1"/>
      <c r="AJ223" s="1"/>
      <c r="AK223" s="1"/>
      <c r="AL223" s="1"/>
      <c r="AM223" s="52"/>
      <c r="AO223" s="13"/>
    </row>
    <row r="224" spans="7:41">
      <c r="G224" s="13"/>
      <c r="H224" s="325"/>
      <c r="I224" s="325"/>
      <c r="J224" s="325"/>
      <c r="K224" s="13"/>
      <c r="L224" s="13"/>
      <c r="O224" s="3"/>
      <c r="P224" s="3"/>
      <c r="T224" s="116"/>
      <c r="U224" s="116"/>
      <c r="V224" s="66"/>
      <c r="W224" s="116"/>
      <c r="Y224" s="79"/>
      <c r="AE224" s="1"/>
      <c r="AG224" s="1"/>
      <c r="AH224" s="1"/>
      <c r="AJ224" s="1"/>
      <c r="AK224" s="1"/>
      <c r="AL224" s="1"/>
      <c r="AM224" s="52"/>
      <c r="AO224" s="13"/>
    </row>
    <row r="225" spans="7:41">
      <c r="G225" s="13"/>
      <c r="H225" s="325"/>
      <c r="I225" s="325"/>
      <c r="J225" s="325"/>
      <c r="K225" s="13"/>
      <c r="L225" s="13"/>
      <c r="M225" s="13"/>
      <c r="N225" s="13"/>
      <c r="O225" s="13"/>
      <c r="P225" s="13"/>
      <c r="Q225" s="13"/>
      <c r="R225" s="66"/>
      <c r="S225" s="66"/>
      <c r="T225" s="116"/>
      <c r="U225" s="116"/>
      <c r="V225" s="66"/>
      <c r="W225" s="116"/>
      <c r="X225" s="116"/>
      <c r="Y225" s="66"/>
      <c r="Z225" s="66"/>
      <c r="AA225" s="116"/>
      <c r="AB225" s="82"/>
      <c r="AC225" s="116"/>
      <c r="AD225" s="82"/>
      <c r="AE225" s="13"/>
      <c r="AF225" s="13"/>
      <c r="AG225" s="13"/>
      <c r="AH225" s="13"/>
      <c r="AI225" s="13"/>
      <c r="AJ225" s="13"/>
      <c r="AK225" s="13"/>
      <c r="AL225" s="13"/>
      <c r="AM225" s="13"/>
      <c r="AN225" s="66"/>
      <c r="AO225" s="13"/>
    </row>
    <row r="226" spans="7:41">
      <c r="G226" s="13"/>
      <c r="H226" s="325"/>
      <c r="I226" s="325"/>
      <c r="J226" s="325"/>
      <c r="K226" s="13"/>
      <c r="L226" s="13"/>
      <c r="M226" s="13"/>
      <c r="N226" s="13"/>
      <c r="O226" s="13"/>
      <c r="P226" s="13"/>
      <c r="Q226" s="13"/>
      <c r="R226" s="66"/>
      <c r="S226" s="66"/>
      <c r="T226" s="116"/>
      <c r="U226" s="116"/>
      <c r="V226" s="66"/>
      <c r="W226" s="116"/>
      <c r="X226" s="116"/>
      <c r="Y226" s="66"/>
      <c r="Z226" s="66"/>
      <c r="AA226" s="116"/>
      <c r="AB226" s="82"/>
      <c r="AC226" s="116"/>
      <c r="AD226" s="82"/>
      <c r="AE226" s="13"/>
      <c r="AF226" s="13"/>
      <c r="AG226" s="13"/>
      <c r="AH226" s="13"/>
      <c r="AI226" s="13"/>
      <c r="AJ226" s="13"/>
      <c r="AK226" s="13"/>
      <c r="AL226" s="13"/>
      <c r="AM226" s="13"/>
      <c r="AN226" s="66"/>
      <c r="AO226" s="13"/>
    </row>
    <row r="227" spans="7:41">
      <c r="G227" s="13"/>
      <c r="H227" s="325"/>
      <c r="I227" s="325"/>
      <c r="J227" s="325"/>
      <c r="K227" s="13"/>
      <c r="L227" s="13"/>
      <c r="M227" s="13"/>
      <c r="N227" s="13"/>
      <c r="O227" s="13"/>
      <c r="P227" s="13"/>
      <c r="Q227" s="13"/>
      <c r="R227" s="66"/>
      <c r="S227" s="66"/>
      <c r="T227" s="116"/>
      <c r="U227" s="116"/>
      <c r="V227" s="66"/>
      <c r="W227" s="116"/>
      <c r="X227" s="116"/>
      <c r="Y227" s="66"/>
      <c r="Z227" s="66"/>
      <c r="AA227" s="116"/>
      <c r="AB227" s="82"/>
      <c r="AC227" s="116"/>
      <c r="AD227" s="82"/>
      <c r="AE227" s="13"/>
      <c r="AF227" s="13"/>
      <c r="AG227" s="13"/>
      <c r="AH227" s="13"/>
      <c r="AI227" s="13"/>
      <c r="AJ227" s="13"/>
      <c r="AK227" s="13"/>
      <c r="AL227" s="13"/>
      <c r="AM227" s="13"/>
      <c r="AN227" s="66"/>
      <c r="AO227" s="13"/>
    </row>
    <row r="228" spans="7:41">
      <c r="G228" s="13"/>
      <c r="H228" s="325"/>
      <c r="I228" s="325"/>
      <c r="J228" s="325"/>
      <c r="K228" s="13"/>
      <c r="L228" s="13"/>
      <c r="M228" s="13"/>
      <c r="N228" s="13"/>
      <c r="O228" s="13"/>
      <c r="P228" s="13"/>
      <c r="Q228" s="13"/>
      <c r="R228" s="66"/>
      <c r="S228" s="66"/>
      <c r="T228" s="116"/>
      <c r="U228" s="116"/>
      <c r="V228" s="66"/>
      <c r="W228" s="116"/>
      <c r="X228" s="116"/>
      <c r="Y228" s="66"/>
      <c r="Z228" s="66"/>
      <c r="AA228" s="116"/>
      <c r="AB228" s="82"/>
      <c r="AC228" s="116"/>
      <c r="AD228" s="82"/>
      <c r="AE228" s="13"/>
      <c r="AF228" s="13"/>
      <c r="AG228" s="13"/>
      <c r="AH228" s="13"/>
      <c r="AI228" s="13"/>
      <c r="AJ228" s="13"/>
      <c r="AK228" s="13"/>
      <c r="AL228" s="13"/>
      <c r="AM228" s="13"/>
      <c r="AN228" s="66"/>
      <c r="AO228" s="13"/>
    </row>
    <row r="229" spans="7:41">
      <c r="G229" s="13"/>
      <c r="H229" s="325"/>
      <c r="I229" s="325"/>
      <c r="J229" s="325"/>
      <c r="K229" s="13"/>
      <c r="L229" s="13"/>
      <c r="M229" s="13"/>
      <c r="N229" s="13"/>
      <c r="O229" s="13"/>
      <c r="P229" s="13"/>
      <c r="Q229" s="13"/>
      <c r="R229" s="66"/>
      <c r="S229" s="66"/>
      <c r="T229" s="116"/>
      <c r="U229" s="116"/>
      <c r="V229" s="66"/>
      <c r="W229" s="116"/>
      <c r="X229" s="116"/>
      <c r="Y229" s="66"/>
      <c r="Z229" s="66"/>
      <c r="AA229" s="116"/>
      <c r="AB229" s="82"/>
      <c r="AC229" s="116"/>
      <c r="AD229" s="82"/>
      <c r="AE229" s="13"/>
      <c r="AF229" s="13"/>
      <c r="AG229" s="13"/>
      <c r="AH229" s="13"/>
      <c r="AI229" s="13"/>
      <c r="AJ229" s="13"/>
      <c r="AK229" s="13"/>
      <c r="AL229" s="13"/>
      <c r="AM229" s="13"/>
      <c r="AN229" s="66"/>
      <c r="AO229" s="13"/>
    </row>
    <row r="230" spans="7:41">
      <c r="G230" s="13"/>
      <c r="H230" s="325"/>
      <c r="I230" s="325"/>
      <c r="J230" s="325"/>
      <c r="K230" s="13"/>
      <c r="L230" s="13"/>
      <c r="M230" s="13"/>
      <c r="N230" s="13"/>
      <c r="O230" s="13"/>
      <c r="P230" s="13"/>
      <c r="Q230" s="13"/>
      <c r="R230" s="66"/>
      <c r="S230" s="66"/>
      <c r="T230" s="116"/>
      <c r="U230" s="116"/>
      <c r="V230" s="66"/>
      <c r="W230" s="116"/>
      <c r="X230" s="116"/>
      <c r="Y230" s="66"/>
      <c r="Z230" s="66"/>
      <c r="AA230" s="116"/>
      <c r="AB230" s="82"/>
      <c r="AC230" s="116"/>
      <c r="AD230" s="82"/>
      <c r="AE230" s="13"/>
      <c r="AF230" s="13"/>
      <c r="AG230" s="13"/>
      <c r="AH230" s="13"/>
      <c r="AI230" s="13"/>
      <c r="AJ230" s="13"/>
      <c r="AK230" s="13"/>
      <c r="AL230" s="13"/>
      <c r="AM230" s="13"/>
      <c r="AN230" s="66"/>
      <c r="AO230" s="13"/>
    </row>
    <row r="231" spans="7:41">
      <c r="G231" s="13"/>
      <c r="H231" s="325"/>
      <c r="I231" s="325"/>
      <c r="J231" s="325"/>
      <c r="K231" s="13"/>
      <c r="L231" s="13"/>
      <c r="M231" s="13"/>
      <c r="N231" s="13"/>
      <c r="O231" s="13"/>
      <c r="P231" s="13"/>
      <c r="Q231" s="13"/>
      <c r="R231" s="66"/>
      <c r="S231" s="66"/>
      <c r="T231" s="116"/>
      <c r="U231" s="116"/>
      <c r="V231" s="66"/>
      <c r="W231" s="116"/>
      <c r="X231" s="116"/>
      <c r="Y231" s="66"/>
      <c r="Z231" s="66"/>
      <c r="AA231" s="116"/>
      <c r="AB231" s="82"/>
      <c r="AC231" s="116"/>
      <c r="AD231" s="82"/>
      <c r="AE231" s="13"/>
      <c r="AF231" s="13"/>
      <c r="AG231" s="13"/>
      <c r="AH231" s="13"/>
      <c r="AI231" s="13"/>
      <c r="AJ231" s="13"/>
      <c r="AK231" s="13"/>
      <c r="AL231" s="13"/>
      <c r="AM231" s="13"/>
      <c r="AN231" s="66"/>
      <c r="AO231" s="13"/>
    </row>
    <row r="232" spans="7:41">
      <c r="G232" s="13"/>
      <c r="H232" s="325"/>
      <c r="I232" s="325"/>
      <c r="J232" s="325"/>
      <c r="K232" s="13"/>
      <c r="L232" s="13"/>
      <c r="M232" s="13"/>
      <c r="N232" s="13"/>
      <c r="O232" s="13"/>
      <c r="P232" s="13"/>
      <c r="Q232" s="13"/>
      <c r="R232" s="66"/>
      <c r="S232" s="66"/>
      <c r="T232" s="116"/>
      <c r="U232" s="116"/>
      <c r="V232" s="66"/>
      <c r="W232" s="116"/>
      <c r="X232" s="116"/>
      <c r="Y232" s="66"/>
      <c r="Z232" s="66"/>
      <c r="AA232" s="116"/>
      <c r="AB232" s="82"/>
      <c r="AC232" s="116"/>
      <c r="AD232" s="82"/>
      <c r="AE232" s="13"/>
      <c r="AF232" s="13"/>
      <c r="AG232" s="13"/>
      <c r="AH232" s="13"/>
      <c r="AI232" s="13"/>
      <c r="AJ232" s="13"/>
      <c r="AK232" s="13"/>
      <c r="AL232" s="13"/>
      <c r="AM232" s="13"/>
      <c r="AN232" s="66"/>
      <c r="AO232" s="13"/>
    </row>
    <row r="233" spans="7:41">
      <c r="G233" s="13"/>
      <c r="H233" s="325"/>
      <c r="I233" s="325"/>
      <c r="J233" s="325"/>
      <c r="K233" s="13"/>
      <c r="L233" s="13"/>
      <c r="M233" s="13"/>
      <c r="N233" s="13"/>
      <c r="O233" s="13"/>
      <c r="P233" s="13"/>
      <c r="Q233" s="13"/>
      <c r="R233" s="66"/>
      <c r="S233" s="66"/>
      <c r="T233" s="116"/>
      <c r="U233" s="116"/>
      <c r="V233" s="66"/>
      <c r="W233" s="116"/>
      <c r="X233" s="116"/>
      <c r="Y233" s="66"/>
      <c r="Z233" s="66"/>
      <c r="AA233" s="116"/>
      <c r="AB233" s="82"/>
      <c r="AC233" s="116"/>
      <c r="AD233" s="82"/>
      <c r="AE233" s="13"/>
      <c r="AF233" s="13"/>
      <c r="AG233" s="13"/>
      <c r="AH233" s="13"/>
      <c r="AI233" s="13"/>
      <c r="AJ233" s="13"/>
      <c r="AK233" s="13"/>
      <c r="AL233" s="13"/>
      <c r="AM233" s="13"/>
      <c r="AN233" s="66"/>
      <c r="AO233" s="13"/>
    </row>
    <row r="234" spans="7:41">
      <c r="G234" s="13"/>
      <c r="H234" s="325"/>
      <c r="I234" s="325"/>
      <c r="J234" s="325"/>
      <c r="K234" s="13"/>
      <c r="L234" s="13"/>
      <c r="M234" s="13"/>
      <c r="N234" s="13"/>
      <c r="O234" s="13"/>
      <c r="P234" s="13"/>
      <c r="Q234" s="13"/>
      <c r="R234" s="66"/>
      <c r="S234" s="66"/>
      <c r="T234" s="116"/>
      <c r="U234" s="116"/>
      <c r="V234" s="66"/>
      <c r="W234" s="116"/>
      <c r="X234" s="116"/>
      <c r="Y234" s="66"/>
      <c r="Z234" s="66"/>
      <c r="AA234" s="116"/>
      <c r="AB234" s="82"/>
      <c r="AC234" s="116"/>
      <c r="AD234" s="82"/>
      <c r="AE234" s="13"/>
      <c r="AF234" s="13"/>
      <c r="AG234" s="13"/>
      <c r="AH234" s="13"/>
      <c r="AI234" s="13"/>
      <c r="AJ234" s="13"/>
      <c r="AK234" s="13"/>
      <c r="AL234" s="13"/>
      <c r="AM234" s="13"/>
      <c r="AN234" s="66"/>
      <c r="AO234" s="13"/>
    </row>
    <row r="235" spans="7:41">
      <c r="G235" s="13"/>
      <c r="H235" s="325"/>
      <c r="I235" s="325"/>
      <c r="J235" s="325"/>
      <c r="K235" s="13"/>
      <c r="L235" s="13"/>
      <c r="M235" s="13"/>
      <c r="N235" s="13"/>
      <c r="O235" s="13"/>
      <c r="P235" s="13"/>
      <c r="Q235" s="13"/>
      <c r="R235" s="66"/>
      <c r="S235" s="66"/>
      <c r="T235" s="116"/>
      <c r="U235" s="116"/>
      <c r="V235" s="66"/>
      <c r="W235" s="116"/>
      <c r="X235" s="116"/>
      <c r="Y235" s="66"/>
      <c r="Z235" s="66"/>
      <c r="AA235" s="116"/>
      <c r="AB235" s="82"/>
      <c r="AC235" s="116"/>
      <c r="AD235" s="82"/>
      <c r="AE235" s="13"/>
      <c r="AF235" s="13"/>
      <c r="AG235" s="13"/>
      <c r="AH235" s="13"/>
      <c r="AI235" s="13"/>
      <c r="AJ235" s="13"/>
      <c r="AK235" s="13"/>
      <c r="AL235" s="13"/>
      <c r="AM235" s="13"/>
      <c r="AN235" s="66"/>
      <c r="AO235" s="13"/>
    </row>
    <row r="236" spans="7:41">
      <c r="G236" s="13"/>
      <c r="H236" s="325"/>
      <c r="I236" s="325"/>
      <c r="J236" s="325"/>
      <c r="K236" s="13"/>
      <c r="L236" s="13"/>
      <c r="M236" s="13"/>
      <c r="N236" s="13"/>
      <c r="O236" s="13"/>
      <c r="P236" s="13"/>
      <c r="Q236" s="13"/>
      <c r="R236" s="66"/>
      <c r="S236" s="66"/>
      <c r="T236" s="116"/>
      <c r="U236" s="116"/>
      <c r="V236" s="66"/>
      <c r="W236" s="116"/>
      <c r="X236" s="116"/>
      <c r="Y236" s="66"/>
      <c r="Z236" s="66"/>
      <c r="AA236" s="116"/>
      <c r="AB236" s="82"/>
      <c r="AC236" s="116"/>
      <c r="AD236" s="82"/>
      <c r="AE236" s="13"/>
      <c r="AF236" s="13"/>
      <c r="AG236" s="13"/>
      <c r="AH236" s="13"/>
      <c r="AI236" s="13"/>
      <c r="AJ236" s="13"/>
      <c r="AK236" s="13"/>
      <c r="AL236" s="13"/>
      <c r="AM236" s="13"/>
      <c r="AN236" s="66"/>
      <c r="AO236" s="13"/>
    </row>
    <row r="237" spans="7:41">
      <c r="G237" s="13"/>
      <c r="H237" s="325"/>
      <c r="I237" s="325"/>
      <c r="J237" s="325"/>
      <c r="K237" s="13"/>
      <c r="L237" s="13"/>
      <c r="M237" s="13"/>
      <c r="N237" s="13"/>
      <c r="O237" s="13"/>
      <c r="P237" s="13"/>
      <c r="Q237" s="13"/>
      <c r="R237" s="66"/>
      <c r="S237" s="66"/>
      <c r="T237" s="116"/>
      <c r="U237" s="116"/>
      <c r="V237" s="66"/>
      <c r="W237" s="116"/>
      <c r="X237" s="116"/>
      <c r="Y237" s="66"/>
      <c r="Z237" s="66"/>
      <c r="AA237" s="116"/>
      <c r="AB237" s="82"/>
      <c r="AC237" s="116"/>
      <c r="AD237" s="82"/>
      <c r="AE237" s="13"/>
      <c r="AF237" s="13"/>
      <c r="AG237" s="13"/>
      <c r="AH237" s="13"/>
      <c r="AI237" s="13"/>
      <c r="AJ237" s="13"/>
      <c r="AK237" s="13"/>
      <c r="AL237" s="13"/>
      <c r="AM237" s="13"/>
      <c r="AN237" s="66"/>
      <c r="AO237" s="13"/>
    </row>
    <row r="238" spans="7:41">
      <c r="G238" s="13"/>
      <c r="H238" s="325"/>
      <c r="I238" s="325"/>
      <c r="J238" s="325"/>
      <c r="K238" s="13"/>
      <c r="L238" s="13"/>
      <c r="M238" s="13"/>
      <c r="N238" s="13"/>
      <c r="O238" s="13"/>
      <c r="P238" s="13"/>
      <c r="Q238" s="13"/>
      <c r="R238" s="66"/>
      <c r="S238" s="66"/>
      <c r="T238" s="116"/>
      <c r="U238" s="116"/>
      <c r="V238" s="66"/>
      <c r="W238" s="116"/>
      <c r="X238" s="116"/>
      <c r="Y238" s="66"/>
      <c r="Z238" s="66"/>
      <c r="AA238" s="116"/>
      <c r="AB238" s="82"/>
      <c r="AC238" s="116"/>
      <c r="AD238" s="82"/>
      <c r="AE238" s="13"/>
      <c r="AF238" s="13"/>
      <c r="AG238" s="13"/>
      <c r="AH238" s="13"/>
      <c r="AI238" s="13"/>
      <c r="AJ238" s="13"/>
      <c r="AK238" s="13"/>
      <c r="AL238" s="13"/>
      <c r="AM238" s="13"/>
      <c r="AN238" s="66"/>
      <c r="AO238" s="13"/>
    </row>
    <row r="239" spans="7:41">
      <c r="G239" s="13"/>
      <c r="H239" s="325"/>
      <c r="I239" s="325"/>
      <c r="J239" s="325"/>
      <c r="K239" s="13"/>
      <c r="L239" s="13"/>
      <c r="M239" s="13"/>
      <c r="N239" s="13"/>
      <c r="O239" s="13"/>
      <c r="P239" s="13"/>
      <c r="Q239" s="13"/>
      <c r="R239" s="66"/>
      <c r="S239" s="66"/>
      <c r="T239" s="116"/>
      <c r="U239" s="116"/>
      <c r="V239" s="66"/>
      <c r="W239" s="116"/>
      <c r="X239" s="116"/>
      <c r="Y239" s="66"/>
      <c r="Z239" s="66"/>
      <c r="AA239" s="116"/>
      <c r="AB239" s="82"/>
      <c r="AC239" s="116"/>
      <c r="AD239" s="82"/>
      <c r="AE239" s="13"/>
      <c r="AF239" s="13"/>
      <c r="AG239" s="13"/>
      <c r="AH239" s="13"/>
      <c r="AI239" s="13"/>
      <c r="AJ239" s="13"/>
      <c r="AK239" s="13"/>
      <c r="AL239" s="13"/>
      <c r="AM239" s="13"/>
      <c r="AN239" s="66"/>
      <c r="AO239" s="13"/>
    </row>
    <row r="240" spans="7:41">
      <c r="G240" s="13"/>
      <c r="H240" s="325"/>
      <c r="I240" s="325"/>
      <c r="J240" s="325"/>
      <c r="K240" s="13"/>
      <c r="L240" s="13"/>
      <c r="M240" s="13"/>
      <c r="N240" s="13"/>
      <c r="O240" s="13"/>
      <c r="P240" s="13"/>
      <c r="Q240" s="13"/>
      <c r="R240" s="66"/>
      <c r="S240" s="66"/>
      <c r="T240" s="116"/>
      <c r="U240" s="116"/>
      <c r="V240" s="66"/>
      <c r="W240" s="116"/>
      <c r="X240" s="116"/>
      <c r="Y240" s="66"/>
      <c r="Z240" s="66"/>
      <c r="AA240" s="116"/>
      <c r="AB240" s="82"/>
      <c r="AC240" s="116"/>
      <c r="AD240" s="82"/>
      <c r="AE240" s="13"/>
      <c r="AF240" s="13"/>
      <c r="AG240" s="13"/>
      <c r="AH240" s="13"/>
      <c r="AI240" s="13"/>
      <c r="AJ240" s="13"/>
      <c r="AK240" s="13"/>
      <c r="AL240" s="13"/>
      <c r="AM240" s="13"/>
      <c r="AN240" s="66"/>
      <c r="AO240" s="13"/>
    </row>
    <row r="241" spans="7:41">
      <c r="G241" s="13"/>
      <c r="H241" s="325"/>
      <c r="I241" s="325"/>
      <c r="J241" s="325"/>
      <c r="K241" s="13"/>
      <c r="L241" s="13"/>
      <c r="M241" s="13"/>
      <c r="N241" s="13"/>
      <c r="O241" s="13"/>
      <c r="P241" s="13"/>
      <c r="Q241" s="13"/>
      <c r="R241" s="66"/>
      <c r="S241" s="66"/>
      <c r="T241" s="116"/>
      <c r="U241" s="116"/>
      <c r="V241" s="66"/>
      <c r="W241" s="116"/>
      <c r="X241" s="116"/>
      <c r="Y241" s="66"/>
      <c r="Z241" s="66"/>
      <c r="AA241" s="116"/>
      <c r="AB241" s="82"/>
      <c r="AC241" s="116"/>
      <c r="AD241" s="82"/>
      <c r="AE241" s="13"/>
      <c r="AF241" s="13"/>
      <c r="AG241" s="13"/>
      <c r="AH241" s="13"/>
      <c r="AI241" s="13"/>
      <c r="AJ241" s="13"/>
      <c r="AK241" s="13"/>
      <c r="AL241" s="13"/>
      <c r="AM241" s="13"/>
      <c r="AN241" s="66"/>
      <c r="AO241" s="13"/>
    </row>
    <row r="242" spans="7:41">
      <c r="G242" s="13"/>
      <c r="H242" s="325"/>
      <c r="I242" s="325"/>
      <c r="J242" s="325"/>
      <c r="K242" s="13"/>
      <c r="L242" s="13"/>
      <c r="M242" s="13"/>
      <c r="N242" s="13"/>
      <c r="O242" s="13"/>
      <c r="P242" s="13"/>
      <c r="Q242" s="13"/>
      <c r="R242" s="66"/>
      <c r="S242" s="66"/>
      <c r="T242" s="116"/>
      <c r="U242" s="116"/>
      <c r="V242" s="66"/>
      <c r="W242" s="116"/>
      <c r="X242" s="116"/>
      <c r="Y242" s="66"/>
      <c r="Z242" s="66"/>
      <c r="AA242" s="116"/>
      <c r="AB242" s="82"/>
      <c r="AC242" s="116"/>
      <c r="AD242" s="82"/>
      <c r="AE242" s="13"/>
      <c r="AF242" s="13"/>
      <c r="AG242" s="13"/>
      <c r="AH242" s="13"/>
      <c r="AI242" s="13"/>
      <c r="AJ242" s="13"/>
      <c r="AK242" s="13"/>
      <c r="AL242" s="13"/>
      <c r="AM242" s="13"/>
      <c r="AN242" s="66"/>
      <c r="AO242" s="13"/>
    </row>
    <row r="243" spans="7:41">
      <c r="G243" s="13"/>
      <c r="H243" s="325"/>
      <c r="I243" s="325"/>
      <c r="J243" s="325"/>
      <c r="K243" s="13"/>
      <c r="L243" s="13"/>
      <c r="M243" s="13"/>
      <c r="N243" s="13"/>
      <c r="O243" s="13"/>
      <c r="P243" s="13"/>
      <c r="Q243" s="13"/>
      <c r="R243" s="66"/>
      <c r="S243" s="66"/>
      <c r="T243" s="116"/>
      <c r="U243" s="116"/>
      <c r="V243" s="66"/>
      <c r="W243" s="116"/>
      <c r="X243" s="116"/>
      <c r="Y243" s="66"/>
      <c r="Z243" s="66"/>
      <c r="AA243" s="116"/>
      <c r="AB243" s="82"/>
      <c r="AC243" s="116"/>
      <c r="AD243" s="82"/>
      <c r="AE243" s="13"/>
      <c r="AF243" s="13"/>
      <c r="AG243" s="13"/>
      <c r="AH243" s="13"/>
      <c r="AI243" s="13"/>
      <c r="AJ243" s="13"/>
      <c r="AK243" s="13"/>
      <c r="AL243" s="13"/>
      <c r="AM243" s="13"/>
      <c r="AN243" s="66"/>
      <c r="AO243" s="13"/>
    </row>
    <row r="244" spans="7:41">
      <c r="G244" s="13"/>
      <c r="H244" s="325"/>
      <c r="I244" s="325"/>
      <c r="J244" s="325"/>
      <c r="K244" s="13"/>
      <c r="L244" s="13"/>
      <c r="M244" s="13"/>
      <c r="N244" s="13"/>
      <c r="O244" s="13"/>
      <c r="P244" s="13"/>
      <c r="Q244" s="13"/>
      <c r="R244" s="66"/>
      <c r="S244" s="66"/>
      <c r="T244" s="116"/>
      <c r="U244" s="116"/>
      <c r="V244" s="66"/>
      <c r="W244" s="116"/>
      <c r="X244" s="116"/>
      <c r="Y244" s="66"/>
      <c r="Z244" s="66"/>
      <c r="AA244" s="116"/>
      <c r="AB244" s="82"/>
      <c r="AC244" s="116"/>
      <c r="AD244" s="82"/>
      <c r="AE244" s="13"/>
      <c r="AF244" s="13"/>
      <c r="AG244" s="13"/>
      <c r="AH244" s="13"/>
      <c r="AI244" s="13"/>
      <c r="AJ244" s="13"/>
      <c r="AK244" s="13"/>
      <c r="AL244" s="13"/>
      <c r="AM244" s="13"/>
      <c r="AN244" s="66"/>
      <c r="AO244" s="13"/>
    </row>
    <row r="245" spans="7:41">
      <c r="G245" s="13"/>
      <c r="H245" s="325"/>
      <c r="I245" s="325"/>
      <c r="J245" s="325"/>
      <c r="K245" s="13"/>
      <c r="L245" s="13"/>
      <c r="M245" s="13"/>
      <c r="N245" s="13"/>
      <c r="O245" s="13"/>
      <c r="P245" s="13"/>
      <c r="Q245" s="13"/>
      <c r="R245" s="66"/>
      <c r="S245" s="66"/>
      <c r="T245" s="116"/>
      <c r="U245" s="116"/>
      <c r="V245" s="66"/>
      <c r="W245" s="116"/>
      <c r="X245" s="116"/>
      <c r="Y245" s="66"/>
      <c r="Z245" s="66"/>
      <c r="AA245" s="116"/>
      <c r="AB245" s="82"/>
      <c r="AC245" s="116"/>
      <c r="AD245" s="82"/>
      <c r="AE245" s="13"/>
      <c r="AF245" s="13"/>
      <c r="AG245" s="13"/>
      <c r="AH245" s="13"/>
      <c r="AI245" s="13"/>
      <c r="AJ245" s="13"/>
      <c r="AK245" s="13"/>
      <c r="AL245" s="13"/>
      <c r="AM245" s="13"/>
      <c r="AN245" s="66"/>
      <c r="AO245" s="13"/>
    </row>
    <row r="246" spans="7:41">
      <c r="G246" s="13"/>
      <c r="H246" s="325"/>
      <c r="I246" s="325"/>
      <c r="J246" s="325"/>
      <c r="K246" s="13"/>
      <c r="L246" s="13"/>
      <c r="M246" s="13"/>
      <c r="N246" s="13"/>
      <c r="O246" s="13"/>
      <c r="P246" s="13"/>
      <c r="Q246" s="13"/>
      <c r="R246" s="66"/>
      <c r="S246" s="66"/>
      <c r="T246" s="116"/>
      <c r="U246" s="116"/>
      <c r="V246" s="66"/>
      <c r="W246" s="116"/>
      <c r="X246" s="116"/>
      <c r="Y246" s="66"/>
      <c r="Z246" s="66"/>
      <c r="AA246" s="116"/>
      <c r="AB246" s="82"/>
      <c r="AC246" s="116"/>
      <c r="AD246" s="82"/>
      <c r="AE246" s="13"/>
      <c r="AF246" s="13"/>
      <c r="AG246" s="13"/>
      <c r="AH246" s="13"/>
      <c r="AI246" s="13"/>
      <c r="AJ246" s="13"/>
      <c r="AK246" s="13"/>
      <c r="AL246" s="13"/>
      <c r="AM246" s="13"/>
      <c r="AN246" s="66"/>
      <c r="AO246" s="13"/>
    </row>
    <row r="247" spans="7:41">
      <c r="G247" s="13"/>
      <c r="H247" s="325"/>
      <c r="I247" s="325"/>
      <c r="J247" s="325"/>
      <c r="K247" s="13"/>
      <c r="L247" s="13"/>
      <c r="M247" s="13"/>
      <c r="N247" s="13"/>
      <c r="O247" s="13"/>
      <c r="P247" s="13"/>
      <c r="Q247" s="13"/>
      <c r="R247" s="66"/>
      <c r="S247" s="66"/>
      <c r="T247" s="116"/>
      <c r="U247" s="116"/>
      <c r="V247" s="66"/>
      <c r="W247" s="116"/>
      <c r="X247" s="116"/>
      <c r="Y247" s="66"/>
      <c r="Z247" s="66"/>
      <c r="AA247" s="116"/>
      <c r="AB247" s="82"/>
      <c r="AC247" s="116"/>
      <c r="AD247" s="82"/>
      <c r="AE247" s="13"/>
      <c r="AF247" s="13"/>
      <c r="AG247" s="13"/>
      <c r="AH247" s="13"/>
      <c r="AI247" s="13"/>
      <c r="AJ247" s="13"/>
      <c r="AK247" s="13"/>
      <c r="AL247" s="13"/>
      <c r="AM247" s="13"/>
      <c r="AN247" s="66"/>
      <c r="AO247" s="13"/>
    </row>
    <row r="248" spans="7:41">
      <c r="G248" s="13"/>
      <c r="H248" s="325"/>
      <c r="I248" s="325"/>
      <c r="J248" s="325"/>
      <c r="K248" s="13"/>
      <c r="L248" s="13"/>
      <c r="M248" s="13"/>
      <c r="N248" s="13"/>
      <c r="O248" s="13"/>
      <c r="P248" s="13"/>
      <c r="Q248" s="13"/>
      <c r="R248" s="66"/>
      <c r="S248" s="66"/>
      <c r="T248" s="116"/>
      <c r="U248" s="116"/>
      <c r="V248" s="66"/>
      <c r="W248" s="116"/>
      <c r="X248" s="116"/>
      <c r="Y248" s="66"/>
      <c r="Z248" s="66"/>
      <c r="AA248" s="116"/>
      <c r="AB248" s="82"/>
      <c r="AC248" s="116"/>
      <c r="AD248" s="82"/>
      <c r="AE248" s="13"/>
      <c r="AF248" s="13"/>
      <c r="AG248" s="13"/>
      <c r="AH248" s="13"/>
      <c r="AI248" s="13"/>
      <c r="AJ248" s="13"/>
      <c r="AK248" s="13"/>
      <c r="AL248" s="13"/>
      <c r="AM248" s="13"/>
      <c r="AN248" s="66"/>
      <c r="AO248" s="13"/>
    </row>
    <row r="249" spans="7:41">
      <c r="G249" s="13"/>
      <c r="H249" s="325"/>
      <c r="I249" s="325"/>
      <c r="J249" s="325"/>
      <c r="K249" s="13"/>
      <c r="L249" s="13"/>
      <c r="M249" s="13"/>
      <c r="N249" s="13"/>
      <c r="O249" s="13"/>
      <c r="P249" s="13"/>
      <c r="Q249" s="13"/>
      <c r="R249" s="66"/>
      <c r="S249" s="66"/>
      <c r="T249" s="116"/>
      <c r="U249" s="116"/>
      <c r="V249" s="66"/>
      <c r="W249" s="116"/>
      <c r="X249" s="116"/>
      <c r="Y249" s="66"/>
      <c r="Z249" s="66"/>
      <c r="AA249" s="116"/>
      <c r="AB249" s="82"/>
      <c r="AC249" s="116"/>
      <c r="AD249" s="82"/>
      <c r="AE249" s="13"/>
      <c r="AF249" s="13"/>
      <c r="AG249" s="13"/>
      <c r="AH249" s="13"/>
      <c r="AI249" s="13"/>
      <c r="AJ249" s="13"/>
      <c r="AK249" s="13"/>
      <c r="AL249" s="13"/>
      <c r="AM249" s="13"/>
      <c r="AN249" s="66"/>
      <c r="AO249" s="13"/>
    </row>
    <row r="250" spans="7:41">
      <c r="G250" s="13"/>
      <c r="H250" s="325"/>
      <c r="I250" s="325"/>
      <c r="J250" s="325"/>
      <c r="K250" s="13"/>
      <c r="L250" s="13"/>
      <c r="M250" s="13"/>
      <c r="N250" s="13"/>
      <c r="O250" s="13"/>
      <c r="P250" s="13"/>
      <c r="Q250" s="13"/>
      <c r="R250" s="66"/>
      <c r="S250" s="66"/>
      <c r="T250" s="116"/>
      <c r="U250" s="116"/>
      <c r="V250" s="66"/>
      <c r="W250" s="116"/>
      <c r="X250" s="116"/>
      <c r="Y250" s="66"/>
      <c r="Z250" s="66"/>
      <c r="AA250" s="116"/>
      <c r="AB250" s="82"/>
      <c r="AC250" s="116"/>
      <c r="AD250" s="82"/>
      <c r="AE250" s="13"/>
      <c r="AF250" s="13"/>
      <c r="AG250" s="13"/>
      <c r="AH250" s="13"/>
      <c r="AI250" s="13"/>
      <c r="AJ250" s="13"/>
      <c r="AK250" s="13"/>
      <c r="AL250" s="13"/>
      <c r="AM250" s="13"/>
      <c r="AN250" s="66"/>
      <c r="AO250" s="13"/>
    </row>
    <row r="251" spans="7:41">
      <c r="G251" s="13"/>
      <c r="H251" s="325"/>
      <c r="I251" s="325"/>
      <c r="J251" s="325"/>
      <c r="K251" s="13"/>
      <c r="L251" s="13"/>
      <c r="M251" s="13"/>
      <c r="N251" s="13"/>
      <c r="O251" s="13"/>
      <c r="P251" s="13"/>
      <c r="Q251" s="13"/>
      <c r="R251" s="66"/>
      <c r="S251" s="66"/>
      <c r="T251" s="116"/>
      <c r="U251" s="116"/>
      <c r="V251" s="66"/>
      <c r="W251" s="116"/>
      <c r="X251" s="116"/>
      <c r="Y251" s="66"/>
      <c r="Z251" s="66"/>
      <c r="AA251" s="116"/>
      <c r="AB251" s="82"/>
      <c r="AC251" s="116"/>
      <c r="AD251" s="82"/>
      <c r="AE251" s="13"/>
      <c r="AF251" s="13"/>
      <c r="AG251" s="13"/>
      <c r="AH251" s="13"/>
      <c r="AI251" s="13"/>
      <c r="AJ251" s="13"/>
      <c r="AK251" s="13"/>
      <c r="AL251" s="13"/>
      <c r="AM251" s="13"/>
      <c r="AN251" s="66"/>
      <c r="AO251" s="13"/>
    </row>
    <row r="252" spans="7:41">
      <c r="G252" s="13"/>
      <c r="H252" s="325"/>
      <c r="I252" s="325"/>
      <c r="J252" s="325"/>
      <c r="K252" s="13"/>
      <c r="L252" s="13"/>
      <c r="M252" s="13"/>
      <c r="N252" s="13"/>
      <c r="O252" s="13"/>
      <c r="P252" s="13"/>
      <c r="Q252" s="13"/>
      <c r="R252" s="66"/>
      <c r="S252" s="66"/>
      <c r="T252" s="116"/>
      <c r="U252" s="116"/>
      <c r="V252" s="66"/>
      <c r="W252" s="116"/>
      <c r="X252" s="116"/>
      <c r="Y252" s="66"/>
      <c r="Z252" s="66"/>
      <c r="AA252" s="116"/>
      <c r="AB252" s="82"/>
      <c r="AC252" s="116"/>
      <c r="AD252" s="82"/>
      <c r="AE252" s="13"/>
      <c r="AF252" s="13"/>
      <c r="AG252" s="13"/>
      <c r="AH252" s="13"/>
      <c r="AI252" s="13"/>
      <c r="AJ252" s="13"/>
      <c r="AK252" s="13"/>
      <c r="AL252" s="13"/>
      <c r="AM252" s="13"/>
      <c r="AN252" s="66"/>
      <c r="AO252" s="13"/>
    </row>
    <row r="253" spans="7:41">
      <c r="G253" s="13"/>
      <c r="H253" s="325"/>
      <c r="I253" s="325"/>
      <c r="J253" s="325"/>
      <c r="K253" s="13"/>
      <c r="L253" s="13"/>
      <c r="M253" s="13"/>
      <c r="N253" s="13"/>
      <c r="O253" s="13"/>
      <c r="P253" s="13"/>
      <c r="Q253" s="13"/>
      <c r="R253" s="66"/>
      <c r="S253" s="66"/>
      <c r="T253" s="116"/>
      <c r="U253" s="116"/>
      <c r="V253" s="66"/>
      <c r="W253" s="116"/>
      <c r="X253" s="116"/>
      <c r="Y253" s="66"/>
      <c r="Z253" s="66"/>
      <c r="AA253" s="116"/>
      <c r="AB253" s="82"/>
      <c r="AC253" s="116"/>
      <c r="AD253" s="82"/>
      <c r="AE253" s="13"/>
      <c r="AF253" s="13"/>
      <c r="AG253" s="13"/>
      <c r="AH253" s="13"/>
      <c r="AI253" s="13"/>
      <c r="AJ253" s="13"/>
      <c r="AK253" s="13"/>
      <c r="AL253" s="13"/>
      <c r="AM253" s="13"/>
      <c r="AN253" s="66"/>
      <c r="AO253" s="13"/>
    </row>
    <row r="254" spans="7:41">
      <c r="G254" s="13"/>
      <c r="H254" s="325"/>
      <c r="I254" s="325"/>
      <c r="J254" s="325"/>
      <c r="K254" s="13"/>
      <c r="L254" s="13"/>
      <c r="M254" s="13"/>
      <c r="N254" s="13"/>
      <c r="O254" s="13"/>
      <c r="P254" s="13"/>
      <c r="Q254" s="13"/>
      <c r="R254" s="66"/>
      <c r="S254" s="66"/>
      <c r="T254" s="116"/>
      <c r="U254" s="116"/>
      <c r="V254" s="66"/>
      <c r="W254" s="116"/>
      <c r="X254" s="116"/>
      <c r="Y254" s="66"/>
      <c r="Z254" s="66"/>
      <c r="AA254" s="116"/>
      <c r="AB254" s="82"/>
      <c r="AC254" s="116"/>
      <c r="AD254" s="82"/>
      <c r="AE254" s="13"/>
      <c r="AF254" s="13"/>
      <c r="AG254" s="13"/>
      <c r="AH254" s="13"/>
      <c r="AI254" s="13"/>
      <c r="AJ254" s="13"/>
      <c r="AK254" s="13"/>
      <c r="AL254" s="13"/>
      <c r="AM254" s="13"/>
      <c r="AN254" s="66"/>
      <c r="AO254" s="13"/>
    </row>
    <row r="255" spans="7:41">
      <c r="G255" s="13"/>
      <c r="H255" s="325"/>
      <c r="I255" s="325"/>
      <c r="J255" s="325"/>
      <c r="K255" s="13"/>
      <c r="L255" s="13"/>
      <c r="M255" s="13"/>
      <c r="N255" s="13"/>
      <c r="O255" s="13"/>
      <c r="P255" s="13"/>
      <c r="Q255" s="13"/>
      <c r="R255" s="66"/>
      <c r="S255" s="66"/>
      <c r="T255" s="116"/>
      <c r="U255" s="116"/>
      <c r="V255" s="66"/>
      <c r="W255" s="116"/>
      <c r="X255" s="116"/>
      <c r="Y255" s="66"/>
      <c r="Z255" s="66"/>
      <c r="AA255" s="116"/>
      <c r="AB255" s="82"/>
      <c r="AC255" s="116"/>
      <c r="AD255" s="82"/>
      <c r="AE255" s="13"/>
      <c r="AF255" s="13"/>
      <c r="AG255" s="13"/>
      <c r="AH255" s="13"/>
      <c r="AI255" s="13"/>
      <c r="AJ255" s="13"/>
      <c r="AK255" s="13"/>
      <c r="AL255" s="13"/>
      <c r="AM255" s="13"/>
      <c r="AN255" s="66"/>
      <c r="AO255" s="13"/>
    </row>
    <row r="256" spans="7:41">
      <c r="G256" s="13"/>
      <c r="H256" s="325"/>
      <c r="I256" s="325"/>
      <c r="J256" s="325"/>
      <c r="K256" s="13"/>
      <c r="L256" s="13"/>
      <c r="M256" s="13"/>
      <c r="N256" s="13"/>
      <c r="O256" s="13"/>
      <c r="P256" s="13"/>
      <c r="Q256" s="13"/>
      <c r="R256" s="66"/>
      <c r="S256" s="66"/>
      <c r="T256" s="116"/>
      <c r="U256" s="116"/>
      <c r="V256" s="66"/>
      <c r="W256" s="116"/>
      <c r="X256" s="116"/>
      <c r="Y256" s="66"/>
      <c r="Z256" s="66"/>
      <c r="AA256" s="116"/>
      <c r="AB256" s="82"/>
      <c r="AC256" s="116"/>
      <c r="AD256" s="82"/>
      <c r="AE256" s="13"/>
      <c r="AF256" s="13"/>
      <c r="AG256" s="13"/>
      <c r="AH256" s="13"/>
      <c r="AI256" s="13"/>
      <c r="AJ256" s="13"/>
      <c r="AK256" s="13"/>
      <c r="AL256" s="13"/>
      <c r="AM256" s="13"/>
      <c r="AN256" s="66"/>
      <c r="AO256" s="13"/>
    </row>
    <row r="257" spans="7:41">
      <c r="G257" s="13"/>
      <c r="H257" s="325"/>
      <c r="I257" s="325"/>
      <c r="J257" s="325"/>
      <c r="K257" s="13"/>
      <c r="L257" s="13"/>
      <c r="M257" s="13"/>
      <c r="N257" s="13"/>
      <c r="O257" s="13"/>
      <c r="P257" s="13"/>
      <c r="Q257" s="13"/>
      <c r="R257" s="66"/>
      <c r="S257" s="66"/>
      <c r="T257" s="116"/>
      <c r="U257" s="116"/>
      <c r="V257" s="66"/>
      <c r="W257" s="116"/>
      <c r="X257" s="116"/>
      <c r="Y257" s="66"/>
      <c r="Z257" s="66"/>
      <c r="AA257" s="116"/>
      <c r="AB257" s="82"/>
      <c r="AC257" s="116"/>
      <c r="AD257" s="82"/>
      <c r="AE257" s="13"/>
      <c r="AF257" s="13"/>
      <c r="AG257" s="13"/>
      <c r="AH257" s="13"/>
      <c r="AI257" s="13"/>
      <c r="AJ257" s="13"/>
      <c r="AK257" s="13"/>
      <c r="AL257" s="13"/>
      <c r="AM257" s="13"/>
      <c r="AN257" s="66"/>
      <c r="AO257" s="13"/>
    </row>
    <row r="258" spans="7:41">
      <c r="G258" s="13"/>
      <c r="H258" s="325"/>
      <c r="I258" s="325"/>
      <c r="J258" s="325"/>
      <c r="K258" s="13"/>
      <c r="L258" s="13"/>
      <c r="M258" s="13"/>
      <c r="N258" s="13"/>
      <c r="O258" s="13"/>
      <c r="P258" s="13"/>
      <c r="Q258" s="13"/>
      <c r="R258" s="66"/>
      <c r="S258" s="66"/>
      <c r="T258" s="116"/>
      <c r="U258" s="116"/>
      <c r="V258" s="66"/>
      <c r="W258" s="116"/>
      <c r="X258" s="116"/>
      <c r="Y258" s="66"/>
      <c r="Z258" s="66"/>
      <c r="AA258" s="116"/>
      <c r="AB258" s="82"/>
      <c r="AC258" s="116"/>
      <c r="AD258" s="82"/>
      <c r="AE258" s="13"/>
      <c r="AF258" s="13"/>
      <c r="AG258" s="13"/>
      <c r="AH258" s="13"/>
      <c r="AI258" s="13"/>
      <c r="AJ258" s="13"/>
      <c r="AK258" s="13"/>
      <c r="AL258" s="13"/>
      <c r="AM258" s="13"/>
      <c r="AN258" s="66"/>
      <c r="AO258" s="13"/>
    </row>
    <row r="259" spans="7:41">
      <c r="G259" s="13"/>
      <c r="H259" s="325"/>
      <c r="I259" s="325"/>
      <c r="J259" s="325"/>
      <c r="K259" s="13"/>
      <c r="L259" s="13"/>
      <c r="M259" s="13"/>
      <c r="N259" s="13"/>
      <c r="O259" s="13"/>
      <c r="P259" s="13"/>
      <c r="Q259" s="13"/>
      <c r="R259" s="66"/>
      <c r="S259" s="66"/>
      <c r="T259" s="116"/>
      <c r="U259" s="116"/>
      <c r="V259" s="66"/>
      <c r="W259" s="116"/>
      <c r="X259" s="116"/>
      <c r="Y259" s="66"/>
      <c r="Z259" s="66"/>
      <c r="AA259" s="116"/>
      <c r="AB259" s="82"/>
      <c r="AC259" s="116"/>
      <c r="AD259" s="82"/>
      <c r="AE259" s="13"/>
      <c r="AF259" s="13"/>
      <c r="AG259" s="13"/>
      <c r="AH259" s="13"/>
      <c r="AI259" s="13"/>
      <c r="AJ259" s="13"/>
      <c r="AK259" s="13"/>
      <c r="AL259" s="13"/>
      <c r="AM259" s="13"/>
      <c r="AN259" s="66"/>
      <c r="AO259" s="13"/>
    </row>
    <row r="260" spans="7:41">
      <c r="G260" s="13"/>
      <c r="H260" s="325"/>
      <c r="I260" s="325"/>
      <c r="J260" s="325"/>
      <c r="K260" s="13"/>
      <c r="L260" s="13"/>
      <c r="M260" s="13"/>
      <c r="N260" s="13"/>
      <c r="O260" s="13"/>
      <c r="P260" s="13"/>
      <c r="Q260" s="13"/>
      <c r="R260" s="66"/>
      <c r="S260" s="66"/>
      <c r="T260" s="116"/>
      <c r="U260" s="116"/>
      <c r="V260" s="66"/>
      <c r="W260" s="116"/>
      <c r="X260" s="116"/>
      <c r="Y260" s="66"/>
      <c r="Z260" s="66"/>
      <c r="AA260" s="116"/>
      <c r="AB260" s="82"/>
      <c r="AC260" s="116"/>
      <c r="AD260" s="82"/>
      <c r="AE260" s="13"/>
      <c r="AF260" s="13"/>
      <c r="AG260" s="13"/>
      <c r="AH260" s="13"/>
      <c r="AI260" s="13"/>
      <c r="AJ260" s="13"/>
      <c r="AK260" s="13"/>
      <c r="AL260" s="13"/>
      <c r="AM260" s="13"/>
      <c r="AN260" s="66"/>
      <c r="AO260" s="13"/>
    </row>
    <row r="261" spans="7:41">
      <c r="G261" s="13"/>
      <c r="H261" s="325"/>
      <c r="I261" s="325"/>
      <c r="J261" s="325"/>
      <c r="K261" s="13"/>
      <c r="L261" s="13"/>
      <c r="M261" s="13"/>
      <c r="N261" s="13"/>
      <c r="O261" s="13"/>
      <c r="P261" s="13"/>
      <c r="Q261" s="13"/>
      <c r="R261" s="66"/>
      <c r="S261" s="66"/>
      <c r="T261" s="116"/>
      <c r="U261" s="116"/>
      <c r="V261" s="66"/>
      <c r="W261" s="116"/>
      <c r="X261" s="116"/>
      <c r="Y261" s="66"/>
      <c r="Z261" s="66"/>
      <c r="AA261" s="116"/>
      <c r="AB261" s="82"/>
      <c r="AC261" s="116"/>
      <c r="AD261" s="82"/>
      <c r="AE261" s="13"/>
      <c r="AF261" s="13"/>
      <c r="AG261" s="13"/>
      <c r="AH261" s="13"/>
      <c r="AI261" s="13"/>
      <c r="AJ261" s="13"/>
      <c r="AK261" s="13"/>
      <c r="AL261" s="13"/>
      <c r="AM261" s="13"/>
      <c r="AN261" s="66"/>
      <c r="AO261" s="13"/>
    </row>
    <row r="262" spans="7:41">
      <c r="G262" s="13"/>
      <c r="H262" s="325"/>
      <c r="I262" s="325"/>
      <c r="J262" s="325"/>
      <c r="K262" s="13"/>
      <c r="L262" s="13"/>
      <c r="M262" s="13"/>
      <c r="N262" s="13"/>
      <c r="O262" s="13"/>
      <c r="P262" s="13"/>
      <c r="Q262" s="13"/>
      <c r="R262" s="66"/>
      <c r="S262" s="66"/>
      <c r="T262" s="116"/>
      <c r="U262" s="116"/>
      <c r="V262" s="66"/>
      <c r="W262" s="116"/>
      <c r="X262" s="116"/>
      <c r="Y262" s="66"/>
      <c r="Z262" s="66"/>
      <c r="AA262" s="116"/>
      <c r="AB262" s="82"/>
      <c r="AC262" s="116"/>
      <c r="AD262" s="82"/>
      <c r="AE262" s="13"/>
      <c r="AF262" s="13"/>
      <c r="AG262" s="13"/>
      <c r="AH262" s="13"/>
      <c r="AI262" s="13"/>
      <c r="AJ262" s="13"/>
      <c r="AK262" s="13"/>
      <c r="AL262" s="13"/>
      <c r="AM262" s="13"/>
      <c r="AN262" s="66"/>
      <c r="AO262" s="13"/>
    </row>
    <row r="263" spans="7:41">
      <c r="G263" s="13"/>
      <c r="H263" s="325"/>
      <c r="I263" s="325"/>
      <c r="J263" s="325"/>
      <c r="K263" s="13"/>
      <c r="L263" s="13"/>
      <c r="M263" s="13"/>
      <c r="N263" s="13"/>
      <c r="O263" s="13"/>
      <c r="P263" s="13"/>
      <c r="Q263" s="13"/>
      <c r="R263" s="66"/>
      <c r="S263" s="66"/>
      <c r="T263" s="116"/>
      <c r="U263" s="116"/>
      <c r="V263" s="66"/>
      <c r="W263" s="116"/>
      <c r="X263" s="116"/>
      <c r="Y263" s="66"/>
      <c r="Z263" s="66"/>
      <c r="AA263" s="116"/>
      <c r="AB263" s="82"/>
      <c r="AC263" s="116"/>
      <c r="AD263" s="82"/>
      <c r="AE263" s="13"/>
      <c r="AF263" s="13"/>
      <c r="AG263" s="13"/>
      <c r="AH263" s="13"/>
      <c r="AI263" s="13"/>
      <c r="AJ263" s="13"/>
      <c r="AK263" s="13"/>
      <c r="AL263" s="13"/>
      <c r="AM263" s="13"/>
      <c r="AN263" s="66"/>
      <c r="AO263" s="13"/>
    </row>
    <row r="264" spans="7:41">
      <c r="G264" s="13"/>
      <c r="H264" s="325"/>
      <c r="I264" s="325"/>
      <c r="J264" s="325"/>
      <c r="K264" s="13"/>
      <c r="L264" s="13"/>
      <c r="M264" s="13"/>
      <c r="N264" s="13"/>
      <c r="O264" s="13"/>
      <c r="P264" s="13"/>
      <c r="Q264" s="13"/>
      <c r="R264" s="66"/>
      <c r="S264" s="66"/>
      <c r="T264" s="116"/>
      <c r="U264" s="116"/>
      <c r="V264" s="66"/>
      <c r="W264" s="116"/>
      <c r="X264" s="116"/>
      <c r="Y264" s="66"/>
      <c r="Z264" s="66"/>
      <c r="AA264" s="116"/>
      <c r="AB264" s="82"/>
      <c r="AC264" s="116"/>
      <c r="AD264" s="82"/>
      <c r="AE264" s="13"/>
      <c r="AF264" s="13"/>
      <c r="AG264" s="13"/>
      <c r="AH264" s="13"/>
      <c r="AI264" s="13"/>
      <c r="AJ264" s="13"/>
      <c r="AK264" s="13"/>
      <c r="AL264" s="13"/>
      <c r="AM264" s="13"/>
      <c r="AN264" s="66"/>
      <c r="AO264" s="13"/>
    </row>
    <row r="265" spans="7:41">
      <c r="G265" s="13"/>
      <c r="H265" s="325"/>
      <c r="I265" s="325"/>
      <c r="J265" s="325"/>
      <c r="K265" s="13"/>
      <c r="L265" s="13"/>
      <c r="M265" s="13"/>
      <c r="N265" s="13"/>
      <c r="O265" s="13"/>
      <c r="P265" s="13"/>
      <c r="Q265" s="13"/>
      <c r="R265" s="66"/>
      <c r="S265" s="66"/>
      <c r="T265" s="116"/>
      <c r="U265" s="116"/>
      <c r="V265" s="66"/>
      <c r="W265" s="116"/>
      <c r="X265" s="116"/>
      <c r="Y265" s="66"/>
      <c r="Z265" s="66"/>
      <c r="AA265" s="116"/>
      <c r="AB265" s="82"/>
      <c r="AC265" s="116"/>
      <c r="AD265" s="82"/>
      <c r="AE265" s="13"/>
      <c r="AF265" s="13"/>
      <c r="AG265" s="13"/>
      <c r="AH265" s="13"/>
      <c r="AI265" s="13"/>
      <c r="AJ265" s="13"/>
      <c r="AK265" s="13"/>
      <c r="AL265" s="13"/>
      <c r="AM265" s="13"/>
      <c r="AN265" s="66"/>
      <c r="AO265" s="13"/>
    </row>
    <row r="266" spans="7:41">
      <c r="G266" s="13"/>
      <c r="H266" s="325"/>
      <c r="I266" s="325"/>
      <c r="J266" s="325"/>
      <c r="K266" s="13"/>
      <c r="L266" s="13"/>
      <c r="M266" s="13"/>
      <c r="N266" s="13"/>
      <c r="O266" s="13"/>
      <c r="P266" s="13"/>
      <c r="Q266" s="13"/>
      <c r="R266" s="66"/>
      <c r="S266" s="66"/>
      <c r="T266" s="116"/>
      <c r="U266" s="116"/>
      <c r="V266" s="66"/>
      <c r="W266" s="116"/>
      <c r="X266" s="116"/>
      <c r="Y266" s="66"/>
      <c r="Z266" s="66"/>
      <c r="AA266" s="116"/>
      <c r="AB266" s="82"/>
      <c r="AC266" s="116"/>
      <c r="AD266" s="82"/>
      <c r="AE266" s="13"/>
      <c r="AF266" s="13"/>
      <c r="AG266" s="13"/>
      <c r="AH266" s="13"/>
      <c r="AI266" s="13"/>
      <c r="AJ266" s="13"/>
      <c r="AK266" s="13"/>
      <c r="AL266" s="13"/>
      <c r="AM266" s="13"/>
      <c r="AN266" s="66"/>
      <c r="AO266" s="13"/>
    </row>
    <row r="267" spans="7:41">
      <c r="G267" s="13"/>
      <c r="H267" s="325"/>
      <c r="I267" s="325"/>
      <c r="J267" s="325"/>
      <c r="K267" s="13"/>
      <c r="L267" s="13"/>
      <c r="M267" s="13"/>
      <c r="N267" s="13"/>
      <c r="O267" s="13"/>
      <c r="P267" s="13"/>
      <c r="Q267" s="13"/>
      <c r="R267" s="66"/>
      <c r="S267" s="66"/>
      <c r="T267" s="116"/>
      <c r="U267" s="116"/>
      <c r="V267" s="66"/>
      <c r="W267" s="116"/>
      <c r="X267" s="116"/>
      <c r="Y267" s="66"/>
      <c r="Z267" s="66"/>
      <c r="AA267" s="116"/>
      <c r="AB267" s="82"/>
      <c r="AC267" s="116"/>
      <c r="AD267" s="82"/>
      <c r="AE267" s="13"/>
      <c r="AF267" s="13"/>
      <c r="AG267" s="13"/>
      <c r="AH267" s="13"/>
      <c r="AI267" s="13"/>
      <c r="AJ267" s="13"/>
      <c r="AK267" s="13"/>
      <c r="AL267" s="13"/>
      <c r="AM267" s="13"/>
      <c r="AN267" s="66"/>
      <c r="AO267" s="13"/>
    </row>
    <row r="268" spans="7:41">
      <c r="G268" s="13"/>
      <c r="H268" s="325"/>
      <c r="I268" s="325"/>
      <c r="J268" s="325"/>
      <c r="K268" s="13"/>
      <c r="L268" s="13"/>
      <c r="M268" s="13"/>
      <c r="N268" s="13"/>
      <c r="O268" s="13"/>
      <c r="P268" s="13"/>
      <c r="Q268" s="13"/>
      <c r="R268" s="66"/>
      <c r="S268" s="66"/>
      <c r="T268" s="116"/>
      <c r="U268" s="116"/>
      <c r="V268" s="66"/>
      <c r="W268" s="116"/>
      <c r="X268" s="116"/>
      <c r="Y268" s="66"/>
      <c r="Z268" s="66"/>
      <c r="AA268" s="116"/>
      <c r="AB268" s="82"/>
      <c r="AC268" s="116"/>
      <c r="AD268" s="82"/>
      <c r="AE268" s="13"/>
      <c r="AF268" s="13"/>
      <c r="AG268" s="13"/>
      <c r="AH268" s="13"/>
      <c r="AI268" s="13"/>
      <c r="AJ268" s="13"/>
      <c r="AK268" s="13"/>
      <c r="AL268" s="13"/>
      <c r="AM268" s="13"/>
      <c r="AN268" s="66"/>
      <c r="AO268" s="13"/>
    </row>
    <row r="269" spans="7:41">
      <c r="G269" s="13"/>
      <c r="H269" s="325"/>
      <c r="I269" s="325"/>
      <c r="J269" s="325"/>
      <c r="K269" s="13"/>
      <c r="L269" s="13"/>
      <c r="M269" s="13"/>
      <c r="N269" s="13"/>
      <c r="O269" s="13"/>
      <c r="P269" s="13"/>
      <c r="Q269" s="13"/>
      <c r="R269" s="66"/>
      <c r="S269" s="66"/>
      <c r="T269" s="116"/>
      <c r="U269" s="116"/>
      <c r="V269" s="66"/>
      <c r="W269" s="116"/>
      <c r="X269" s="116"/>
      <c r="Y269" s="66"/>
      <c r="Z269" s="66"/>
      <c r="AA269" s="116"/>
      <c r="AB269" s="82"/>
      <c r="AC269" s="116"/>
      <c r="AD269" s="82"/>
      <c r="AE269" s="13"/>
      <c r="AF269" s="13"/>
      <c r="AG269" s="13"/>
      <c r="AH269" s="13"/>
      <c r="AI269" s="13"/>
      <c r="AJ269" s="13"/>
      <c r="AK269" s="13"/>
      <c r="AL269" s="13"/>
      <c r="AM269" s="13"/>
      <c r="AN269" s="66"/>
      <c r="AO269" s="13"/>
    </row>
    <row r="270" spans="7:41">
      <c r="G270" s="13"/>
      <c r="H270" s="325"/>
      <c r="I270" s="325"/>
      <c r="J270" s="325"/>
      <c r="K270" s="13"/>
      <c r="L270" s="13"/>
      <c r="M270" s="13"/>
      <c r="N270" s="13"/>
      <c r="O270" s="13"/>
      <c r="P270" s="13"/>
      <c r="Q270" s="13"/>
      <c r="R270" s="66"/>
      <c r="S270" s="66"/>
      <c r="T270" s="116"/>
      <c r="U270" s="116"/>
      <c r="V270" s="66"/>
      <c r="W270" s="116"/>
      <c r="X270" s="116"/>
      <c r="Y270" s="66"/>
      <c r="Z270" s="66"/>
      <c r="AA270" s="116"/>
      <c r="AB270" s="82"/>
      <c r="AC270" s="116"/>
      <c r="AD270" s="82"/>
      <c r="AE270" s="13"/>
      <c r="AF270" s="13"/>
      <c r="AG270" s="13"/>
      <c r="AH270" s="13"/>
      <c r="AI270" s="13"/>
      <c r="AJ270" s="13"/>
      <c r="AK270" s="13"/>
      <c r="AL270" s="13"/>
      <c r="AM270" s="13"/>
      <c r="AN270" s="66"/>
      <c r="AO270" s="13"/>
    </row>
    <row r="271" spans="7:41">
      <c r="G271" s="13"/>
      <c r="H271" s="325"/>
      <c r="I271" s="325"/>
      <c r="J271" s="325"/>
      <c r="K271" s="13"/>
      <c r="L271" s="13"/>
      <c r="M271" s="13"/>
      <c r="N271" s="13"/>
      <c r="O271" s="13"/>
      <c r="P271" s="13"/>
      <c r="Q271" s="13"/>
      <c r="R271" s="66"/>
      <c r="S271" s="66"/>
      <c r="T271" s="116"/>
      <c r="U271" s="116"/>
      <c r="V271" s="66"/>
      <c r="W271" s="116"/>
      <c r="X271" s="116"/>
      <c r="Y271" s="66"/>
      <c r="Z271" s="66"/>
      <c r="AA271" s="116"/>
      <c r="AB271" s="82"/>
      <c r="AC271" s="116"/>
      <c r="AD271" s="82"/>
      <c r="AE271" s="13"/>
      <c r="AF271" s="13"/>
      <c r="AG271" s="13"/>
      <c r="AH271" s="13"/>
      <c r="AI271" s="13"/>
      <c r="AJ271" s="13"/>
      <c r="AK271" s="13"/>
      <c r="AL271" s="13"/>
      <c r="AM271" s="13"/>
      <c r="AN271" s="66"/>
      <c r="AO271" s="13"/>
    </row>
    <row r="272" spans="7:41">
      <c r="G272" s="13"/>
      <c r="H272" s="325"/>
      <c r="I272" s="325"/>
      <c r="J272" s="325"/>
      <c r="K272" s="13"/>
      <c r="L272" s="13"/>
      <c r="M272" s="13"/>
      <c r="N272" s="13"/>
      <c r="O272" s="13"/>
      <c r="P272" s="13"/>
      <c r="Q272" s="13"/>
      <c r="R272" s="66"/>
      <c r="S272" s="66"/>
      <c r="T272" s="116"/>
      <c r="U272" s="116"/>
      <c r="V272" s="66"/>
      <c r="W272" s="116"/>
      <c r="X272" s="116"/>
      <c r="Y272" s="66"/>
      <c r="Z272" s="66"/>
      <c r="AA272" s="116"/>
      <c r="AB272" s="82"/>
      <c r="AC272" s="116"/>
      <c r="AD272" s="82"/>
      <c r="AE272" s="13"/>
      <c r="AF272" s="13"/>
      <c r="AG272" s="13"/>
      <c r="AH272" s="13"/>
      <c r="AI272" s="13"/>
      <c r="AJ272" s="13"/>
      <c r="AK272" s="13"/>
      <c r="AL272" s="13"/>
      <c r="AM272" s="13"/>
      <c r="AN272" s="66"/>
      <c r="AO272" s="13"/>
    </row>
    <row r="273" spans="1:41">
      <c r="G273" s="13"/>
      <c r="H273" s="325"/>
      <c r="I273" s="325"/>
      <c r="J273" s="325"/>
      <c r="K273" s="13"/>
      <c r="L273" s="13"/>
      <c r="M273" s="13"/>
      <c r="N273" s="13"/>
      <c r="O273" s="13"/>
      <c r="P273" s="13"/>
      <c r="Q273" s="13"/>
      <c r="R273" s="66"/>
      <c r="S273" s="66"/>
      <c r="T273" s="116"/>
      <c r="U273" s="116"/>
      <c r="V273" s="66"/>
      <c r="W273" s="116"/>
      <c r="X273" s="116"/>
      <c r="Y273" s="66"/>
      <c r="Z273" s="66"/>
      <c r="AA273" s="116"/>
      <c r="AB273" s="82"/>
      <c r="AC273" s="116"/>
      <c r="AD273" s="82"/>
      <c r="AE273" s="13"/>
      <c r="AF273" s="13"/>
      <c r="AG273" s="13"/>
      <c r="AH273" s="13"/>
      <c r="AI273" s="13"/>
      <c r="AJ273" s="13"/>
      <c r="AK273" s="13"/>
      <c r="AL273" s="13"/>
      <c r="AM273" s="13"/>
      <c r="AN273" s="66"/>
      <c r="AO273" s="13"/>
    </row>
    <row r="274" spans="1:41">
      <c r="G274" s="13"/>
      <c r="H274" s="325"/>
      <c r="I274" s="325"/>
      <c r="J274" s="325"/>
      <c r="K274" s="13"/>
      <c r="L274" s="13"/>
      <c r="M274" s="13"/>
      <c r="N274" s="13"/>
      <c r="O274" s="13"/>
      <c r="P274" s="13"/>
      <c r="Q274" s="13"/>
      <c r="R274" s="66"/>
      <c r="S274" s="66"/>
      <c r="T274" s="116"/>
      <c r="U274" s="116"/>
      <c r="V274" s="66"/>
      <c r="W274" s="116"/>
      <c r="X274" s="116"/>
      <c r="Y274" s="66"/>
      <c r="Z274" s="66"/>
      <c r="AA274" s="116"/>
      <c r="AB274" s="82"/>
      <c r="AC274" s="116"/>
      <c r="AD274" s="82"/>
      <c r="AE274" s="13"/>
      <c r="AF274" s="13"/>
      <c r="AG274" s="13"/>
      <c r="AH274" s="13"/>
      <c r="AI274" s="13"/>
      <c r="AJ274" s="13"/>
      <c r="AK274" s="13"/>
      <c r="AL274" s="13"/>
      <c r="AM274" s="13"/>
      <c r="AN274" s="66"/>
      <c r="AO274" s="13"/>
    </row>
    <row r="275" spans="1:41">
      <c r="G275" s="13"/>
      <c r="H275" s="325"/>
      <c r="I275" s="325"/>
      <c r="J275" s="325"/>
      <c r="K275" s="13"/>
      <c r="L275" s="13"/>
      <c r="M275" s="13"/>
      <c r="N275" s="13"/>
      <c r="O275" s="13"/>
      <c r="P275" s="13"/>
      <c r="Q275" s="13"/>
      <c r="R275" s="66"/>
      <c r="S275" s="66"/>
      <c r="T275" s="116"/>
      <c r="U275" s="116"/>
      <c r="V275" s="66"/>
      <c r="W275" s="116"/>
      <c r="X275" s="116"/>
      <c r="Y275" s="66"/>
      <c r="Z275" s="66"/>
      <c r="AA275" s="116"/>
      <c r="AB275" s="82"/>
      <c r="AC275" s="116"/>
      <c r="AD275" s="82"/>
      <c r="AE275" s="13"/>
      <c r="AF275" s="13"/>
      <c r="AG275" s="13"/>
      <c r="AH275" s="13"/>
      <c r="AI275" s="13"/>
      <c r="AJ275" s="13"/>
      <c r="AK275" s="13"/>
      <c r="AL275" s="13"/>
      <c r="AM275" s="13"/>
      <c r="AN275" s="66"/>
      <c r="AO275" s="13"/>
    </row>
    <row r="276" spans="1:41">
      <c r="G276" s="13"/>
      <c r="H276" s="325"/>
      <c r="I276" s="325"/>
      <c r="J276" s="325"/>
      <c r="K276" s="13"/>
      <c r="L276" s="13"/>
      <c r="M276" s="13"/>
      <c r="N276" s="13"/>
      <c r="O276" s="13"/>
      <c r="P276" s="13"/>
      <c r="Q276" s="13"/>
      <c r="R276" s="66"/>
      <c r="S276" s="66"/>
      <c r="T276" s="116"/>
      <c r="U276" s="116"/>
      <c r="V276" s="66"/>
      <c r="W276" s="116"/>
      <c r="X276" s="116"/>
      <c r="Y276" s="66"/>
      <c r="Z276" s="66"/>
      <c r="AA276" s="116"/>
      <c r="AB276" s="82"/>
      <c r="AC276" s="116"/>
      <c r="AD276" s="82"/>
      <c r="AE276" s="13"/>
      <c r="AF276" s="13"/>
      <c r="AG276" s="13"/>
      <c r="AH276" s="13"/>
      <c r="AI276" s="13"/>
      <c r="AJ276" s="13"/>
      <c r="AK276" s="13"/>
      <c r="AL276" s="13"/>
      <c r="AM276" s="13"/>
      <c r="AN276" s="66"/>
      <c r="AO276" s="13"/>
    </row>
    <row r="277" spans="1:41">
      <c r="G277" s="13"/>
      <c r="H277" s="325"/>
      <c r="I277" s="325"/>
      <c r="J277" s="325"/>
      <c r="K277" s="13"/>
      <c r="L277" s="13"/>
      <c r="M277" s="13"/>
      <c r="N277" s="13"/>
      <c r="O277" s="13"/>
      <c r="P277" s="13"/>
      <c r="Q277" s="13"/>
      <c r="R277" s="66"/>
      <c r="S277" s="66"/>
      <c r="T277" s="116"/>
      <c r="U277" s="116"/>
      <c r="V277" s="66"/>
      <c r="W277" s="116"/>
      <c r="X277" s="116"/>
      <c r="Y277" s="66"/>
      <c r="Z277" s="66"/>
      <c r="AA277" s="116"/>
      <c r="AB277" s="82"/>
      <c r="AC277" s="116"/>
      <c r="AD277" s="82"/>
      <c r="AE277" s="13"/>
      <c r="AF277" s="13"/>
      <c r="AG277" s="13"/>
      <c r="AH277" s="13"/>
      <c r="AI277" s="13"/>
      <c r="AJ277" s="13"/>
      <c r="AK277" s="13"/>
      <c r="AL277" s="13"/>
      <c r="AM277" s="13"/>
      <c r="AN277" s="66"/>
      <c r="AO277" s="13"/>
    </row>
    <row r="278" spans="1:41">
      <c r="G278" s="13"/>
      <c r="H278" s="325"/>
      <c r="I278" s="325"/>
      <c r="J278" s="325"/>
      <c r="K278" s="13"/>
      <c r="L278" s="13"/>
      <c r="M278" s="13"/>
      <c r="N278" s="13"/>
      <c r="O278" s="13"/>
      <c r="P278" s="13"/>
      <c r="Q278" s="13"/>
      <c r="R278" s="66"/>
      <c r="S278" s="66"/>
      <c r="T278" s="116"/>
      <c r="U278" s="116"/>
      <c r="V278" s="66"/>
      <c r="W278" s="116"/>
      <c r="X278" s="116"/>
      <c r="Y278" s="66"/>
      <c r="Z278" s="66"/>
      <c r="AA278" s="116"/>
      <c r="AB278" s="82"/>
      <c r="AC278" s="116"/>
      <c r="AD278" s="82"/>
      <c r="AE278" s="13"/>
      <c r="AF278" s="13"/>
      <c r="AG278" s="13"/>
      <c r="AH278" s="13"/>
      <c r="AI278" s="13"/>
      <c r="AJ278" s="13"/>
      <c r="AK278" s="13"/>
      <c r="AL278" s="13"/>
      <c r="AM278" s="13"/>
      <c r="AN278" s="66"/>
      <c r="AO278" s="13"/>
    </row>
    <row r="279" spans="1:41">
      <c r="G279" s="13"/>
      <c r="H279" s="325"/>
      <c r="I279" s="325"/>
      <c r="J279" s="325"/>
      <c r="K279" s="13"/>
      <c r="L279" s="13"/>
      <c r="M279" s="13"/>
      <c r="N279" s="13"/>
      <c r="O279" s="13"/>
      <c r="P279" s="13"/>
      <c r="Q279" s="13"/>
      <c r="R279" s="66"/>
      <c r="S279" s="66"/>
      <c r="T279" s="116"/>
      <c r="U279" s="116"/>
      <c r="V279" s="66"/>
      <c r="W279" s="116"/>
      <c r="X279" s="116"/>
      <c r="Y279" s="66"/>
      <c r="Z279" s="66"/>
      <c r="AA279" s="116"/>
      <c r="AB279" s="82"/>
      <c r="AC279" s="116"/>
      <c r="AD279" s="82"/>
      <c r="AE279" s="13"/>
      <c r="AF279" s="13"/>
      <c r="AG279" s="13"/>
      <c r="AH279" s="13"/>
      <c r="AI279" s="13"/>
      <c r="AJ279" s="13"/>
      <c r="AK279" s="13"/>
      <c r="AL279" s="13"/>
      <c r="AM279" s="13"/>
      <c r="AN279" s="66"/>
      <c r="AO279" s="13"/>
    </row>
    <row r="280" spans="1:41">
      <c r="G280" s="13"/>
      <c r="H280" s="325"/>
      <c r="I280" s="325"/>
      <c r="J280" s="325"/>
      <c r="K280" s="13"/>
      <c r="L280" s="13"/>
      <c r="M280" s="13"/>
      <c r="N280" s="13"/>
      <c r="O280" s="13"/>
      <c r="P280" s="13"/>
      <c r="Q280" s="13"/>
      <c r="R280" s="66"/>
      <c r="S280" s="66"/>
      <c r="T280" s="116"/>
      <c r="U280" s="116"/>
      <c r="V280" s="66"/>
      <c r="W280" s="116"/>
      <c r="X280" s="116"/>
      <c r="Y280" s="66"/>
      <c r="Z280" s="66"/>
      <c r="AA280" s="116"/>
      <c r="AB280" s="82"/>
      <c r="AC280" s="116"/>
      <c r="AD280" s="82"/>
      <c r="AE280" s="13"/>
      <c r="AF280" s="13"/>
      <c r="AG280" s="13"/>
      <c r="AH280" s="13"/>
      <c r="AI280" s="13"/>
      <c r="AJ280" s="13"/>
      <c r="AK280" s="13"/>
      <c r="AL280" s="13"/>
      <c r="AM280" s="13"/>
      <c r="AN280" s="66"/>
      <c r="AO280" s="13"/>
    </row>
    <row r="281" spans="1:41">
      <c r="G281" s="13"/>
      <c r="H281" s="325"/>
      <c r="I281" s="325"/>
      <c r="J281" s="325"/>
      <c r="K281" s="13"/>
      <c r="L281" s="13"/>
      <c r="M281" s="13"/>
      <c r="N281" s="13"/>
      <c r="O281" s="13"/>
      <c r="P281" s="13"/>
      <c r="Q281" s="13"/>
      <c r="R281" s="66"/>
      <c r="S281" s="66"/>
      <c r="T281" s="116"/>
      <c r="U281" s="116"/>
      <c r="V281" s="66"/>
      <c r="W281" s="116"/>
      <c r="X281" s="116"/>
      <c r="Y281" s="66"/>
      <c r="Z281" s="66"/>
      <c r="AA281" s="116"/>
      <c r="AB281" s="82"/>
      <c r="AC281" s="116"/>
      <c r="AD281" s="82"/>
      <c r="AE281" s="13"/>
      <c r="AF281" s="13"/>
      <c r="AG281" s="13"/>
      <c r="AH281" s="13"/>
      <c r="AI281" s="13"/>
      <c r="AJ281" s="13"/>
      <c r="AK281" s="13"/>
      <c r="AL281" s="13"/>
      <c r="AM281" s="13"/>
      <c r="AN281" s="66"/>
      <c r="AO281" s="13"/>
    </row>
    <row r="282" spans="1:41">
      <c r="G282" s="13"/>
      <c r="H282" s="325"/>
      <c r="I282" s="325"/>
      <c r="J282" s="325"/>
      <c r="K282" s="13"/>
      <c r="L282" s="13"/>
      <c r="M282" s="13"/>
      <c r="N282" s="13"/>
      <c r="O282" s="13"/>
      <c r="P282" s="13"/>
      <c r="Q282" s="13"/>
      <c r="R282" s="66"/>
      <c r="S282" s="66"/>
      <c r="T282" s="116"/>
      <c r="U282" s="116"/>
      <c r="V282" s="66"/>
      <c r="W282" s="116"/>
      <c r="X282" s="116"/>
      <c r="Y282" s="66"/>
      <c r="Z282" s="66"/>
      <c r="AA282" s="116"/>
      <c r="AB282" s="82"/>
      <c r="AC282" s="116"/>
      <c r="AD282" s="82"/>
      <c r="AE282" s="13"/>
      <c r="AF282" s="13"/>
      <c r="AG282" s="13"/>
      <c r="AH282" s="13"/>
      <c r="AI282" s="13"/>
      <c r="AJ282" s="13"/>
      <c r="AK282" s="13"/>
      <c r="AL282" s="13"/>
      <c r="AM282" s="13"/>
      <c r="AN282" s="66"/>
      <c r="AO282" s="13"/>
    </row>
    <row r="283" spans="1:41">
      <c r="G283" s="13"/>
      <c r="H283" s="325"/>
      <c r="I283" s="325"/>
      <c r="J283" s="325"/>
      <c r="K283" s="13"/>
      <c r="L283" s="13"/>
      <c r="M283" s="13"/>
      <c r="N283" s="13"/>
      <c r="O283" s="13"/>
      <c r="P283" s="13"/>
      <c r="Q283" s="13"/>
      <c r="R283" s="66"/>
      <c r="S283" s="66"/>
      <c r="T283" s="116"/>
      <c r="U283" s="116"/>
      <c r="V283" s="66"/>
      <c r="W283" s="116"/>
      <c r="X283" s="116"/>
      <c r="Y283" s="66"/>
      <c r="Z283" s="66"/>
      <c r="AA283" s="116"/>
      <c r="AB283" s="82"/>
      <c r="AC283" s="116"/>
      <c r="AD283" s="82"/>
      <c r="AE283" s="13"/>
      <c r="AF283" s="13"/>
      <c r="AG283" s="13"/>
      <c r="AH283" s="13"/>
      <c r="AI283" s="13"/>
      <c r="AJ283" s="13"/>
      <c r="AK283" s="13"/>
      <c r="AL283" s="13"/>
      <c r="AM283" s="13"/>
      <c r="AN283" s="66"/>
      <c r="AO283" s="13"/>
    </row>
    <row r="284" spans="1:41">
      <c r="G284" s="13"/>
      <c r="H284" s="325"/>
      <c r="I284" s="325"/>
      <c r="J284" s="325"/>
      <c r="K284" s="13"/>
      <c r="L284" s="13"/>
      <c r="M284" s="13"/>
      <c r="N284" s="13"/>
      <c r="O284" s="13"/>
      <c r="P284" s="13"/>
      <c r="Q284" s="13"/>
      <c r="R284" s="66"/>
      <c r="S284" s="66"/>
      <c r="T284" s="116"/>
      <c r="U284" s="116"/>
      <c r="V284" s="66"/>
      <c r="W284" s="116"/>
      <c r="X284" s="116"/>
      <c r="Y284" s="66"/>
      <c r="Z284" s="66"/>
      <c r="AA284" s="116"/>
      <c r="AB284" s="82"/>
      <c r="AC284" s="116"/>
      <c r="AD284" s="82"/>
      <c r="AE284" s="13"/>
      <c r="AF284" s="13"/>
      <c r="AG284" s="13"/>
      <c r="AH284" s="13"/>
      <c r="AI284" s="13"/>
      <c r="AJ284" s="13"/>
      <c r="AK284" s="13"/>
      <c r="AL284" s="13"/>
      <c r="AM284" s="13"/>
      <c r="AN284" s="66"/>
      <c r="AO284" s="13"/>
    </row>
    <row r="285" spans="1:41">
      <c r="G285" s="13"/>
      <c r="H285" s="325"/>
      <c r="I285" s="325"/>
      <c r="J285" s="325"/>
      <c r="K285" s="13"/>
      <c r="L285" s="13"/>
      <c r="M285" s="13"/>
      <c r="N285" s="13"/>
      <c r="O285" s="13"/>
      <c r="P285" s="13"/>
      <c r="Q285" s="13"/>
      <c r="R285" s="66"/>
      <c r="S285" s="66"/>
      <c r="T285" s="116"/>
      <c r="U285" s="116"/>
      <c r="V285" s="66"/>
      <c r="W285" s="116"/>
      <c r="X285" s="116"/>
      <c r="Y285" s="66"/>
      <c r="Z285" s="66"/>
      <c r="AA285" s="116"/>
      <c r="AB285" s="82"/>
      <c r="AC285" s="116"/>
      <c r="AD285" s="82"/>
      <c r="AE285" s="13"/>
      <c r="AF285" s="13"/>
      <c r="AG285" s="13"/>
      <c r="AH285" s="13"/>
      <c r="AI285" s="13"/>
      <c r="AJ285" s="13"/>
      <c r="AK285" s="13"/>
      <c r="AL285" s="13"/>
      <c r="AM285" s="13"/>
      <c r="AN285" s="66"/>
      <c r="AO285" s="13"/>
    </row>
    <row r="286" spans="1:41">
      <c r="A286" s="30"/>
      <c r="B286" s="30"/>
      <c r="C286" s="30"/>
      <c r="D286" s="30"/>
      <c r="E286" s="30"/>
      <c r="F286" s="30"/>
      <c r="G286" s="30"/>
      <c r="H286" s="322"/>
      <c r="I286" s="322"/>
      <c r="J286" s="322"/>
      <c r="K286" s="30"/>
      <c r="L286" s="13"/>
      <c r="M286" s="13"/>
      <c r="N286" s="13"/>
      <c r="O286" s="13"/>
      <c r="P286" s="13"/>
      <c r="Q286" s="13"/>
      <c r="R286" s="66"/>
      <c r="S286" s="66"/>
      <c r="T286" s="116"/>
      <c r="U286" s="116"/>
      <c r="V286" s="66"/>
      <c r="W286" s="116"/>
      <c r="X286" s="116"/>
      <c r="Y286" s="66"/>
      <c r="Z286" s="66"/>
      <c r="AA286" s="116"/>
      <c r="AB286" s="82"/>
      <c r="AC286" s="116"/>
      <c r="AD286" s="82"/>
      <c r="AE286" s="13"/>
      <c r="AF286" s="13"/>
      <c r="AG286" s="13"/>
      <c r="AH286" s="13"/>
      <c r="AI286" s="13"/>
      <c r="AJ286" s="13"/>
      <c r="AK286" s="13"/>
      <c r="AL286" s="13"/>
      <c r="AM286" s="13"/>
      <c r="AN286" s="66"/>
      <c r="AO286" s="13"/>
    </row>
    <row r="287" spans="1:41">
      <c r="A287" s="32"/>
      <c r="B287" s="32"/>
      <c r="C287" s="32"/>
      <c r="D287" s="32"/>
      <c r="E287" s="32"/>
      <c r="F287" s="32"/>
      <c r="G287" s="32"/>
      <c r="H287" s="323"/>
      <c r="I287" s="323"/>
      <c r="J287" s="323"/>
      <c r="K287" s="32"/>
      <c r="L287" s="13"/>
      <c r="M287" s="13"/>
      <c r="N287" s="13"/>
      <c r="O287" s="13"/>
      <c r="P287" s="13"/>
      <c r="Q287" s="13"/>
      <c r="R287" s="66"/>
      <c r="S287" s="66"/>
      <c r="T287" s="116"/>
      <c r="U287" s="116"/>
      <c r="V287" s="66"/>
      <c r="W287" s="116"/>
      <c r="X287" s="116"/>
      <c r="Y287" s="66"/>
      <c r="Z287" s="66"/>
      <c r="AA287" s="116"/>
      <c r="AB287" s="82"/>
      <c r="AC287" s="116"/>
      <c r="AD287" s="82"/>
      <c r="AE287" s="13"/>
      <c r="AF287" s="13"/>
      <c r="AG287" s="13"/>
      <c r="AH287" s="13"/>
      <c r="AI287" s="13"/>
      <c r="AJ287" s="13"/>
      <c r="AK287" s="13"/>
      <c r="AL287" s="13"/>
      <c r="AM287" s="13"/>
      <c r="AN287" s="66"/>
      <c r="AO287" s="13"/>
    </row>
    <row r="288" spans="1:41">
      <c r="A288" s="32"/>
      <c r="B288" s="32"/>
      <c r="C288" s="32"/>
      <c r="D288" s="32"/>
      <c r="E288" s="32"/>
      <c r="F288" s="32"/>
      <c r="G288" s="32"/>
      <c r="H288" s="323"/>
      <c r="I288" s="323"/>
      <c r="J288" s="323"/>
      <c r="K288" s="32"/>
      <c r="L288" s="30"/>
      <c r="M288" s="13"/>
      <c r="N288" s="13"/>
      <c r="O288" s="13"/>
      <c r="P288" s="13"/>
      <c r="Q288" s="13"/>
      <c r="R288" s="66"/>
      <c r="S288" s="66"/>
      <c r="T288" s="117"/>
      <c r="U288" s="117"/>
      <c r="V288" s="67"/>
      <c r="W288" s="117"/>
      <c r="X288" s="116"/>
      <c r="Y288" s="66"/>
      <c r="Z288" s="66"/>
      <c r="AA288" s="116"/>
      <c r="AB288" s="82"/>
      <c r="AC288" s="116"/>
      <c r="AD288" s="82"/>
      <c r="AE288" s="13"/>
      <c r="AF288" s="13"/>
      <c r="AG288" s="13"/>
      <c r="AH288" s="13"/>
      <c r="AI288" s="13"/>
      <c r="AJ288" s="13"/>
      <c r="AK288" s="13"/>
      <c r="AL288" s="13"/>
      <c r="AM288" s="13"/>
      <c r="AN288" s="66"/>
      <c r="AO288" s="13"/>
    </row>
    <row r="289" spans="1:40">
      <c r="A289" s="32"/>
      <c r="B289" s="32"/>
      <c r="C289" s="32"/>
      <c r="D289" s="32"/>
      <c r="E289" s="32"/>
      <c r="F289" s="32"/>
      <c r="G289" s="32"/>
      <c r="H289" s="323"/>
      <c r="I289" s="323"/>
      <c r="J289" s="323"/>
      <c r="K289" s="32"/>
      <c r="L289" s="32"/>
      <c r="M289" s="13"/>
      <c r="N289" s="13"/>
      <c r="O289" s="13"/>
      <c r="P289" s="13"/>
      <c r="Q289" s="13"/>
      <c r="R289" s="66"/>
      <c r="S289" s="66"/>
      <c r="T289" s="118"/>
      <c r="U289" s="118"/>
      <c r="V289" s="68"/>
      <c r="W289" s="118"/>
      <c r="X289" s="116"/>
      <c r="Y289" s="66"/>
      <c r="Z289" s="66"/>
      <c r="AA289" s="116"/>
      <c r="AB289" s="82"/>
      <c r="AC289" s="116"/>
      <c r="AD289" s="82"/>
      <c r="AE289" s="13"/>
      <c r="AF289" s="13"/>
      <c r="AG289" s="13"/>
      <c r="AH289" s="13"/>
      <c r="AI289" s="13"/>
      <c r="AJ289" s="13"/>
      <c r="AK289" s="13"/>
      <c r="AL289" s="13"/>
      <c r="AM289" s="13"/>
      <c r="AN289" s="66"/>
    </row>
    <row r="290" spans="1:40">
      <c r="A290" s="32"/>
      <c r="B290" s="32"/>
      <c r="C290" s="32"/>
      <c r="D290" s="32"/>
      <c r="E290" s="32"/>
      <c r="F290" s="32"/>
      <c r="G290" s="32"/>
      <c r="H290" s="323"/>
      <c r="I290" s="323"/>
      <c r="J290" s="323"/>
      <c r="K290" s="32"/>
      <c r="L290" s="32"/>
      <c r="M290" s="13"/>
      <c r="N290" s="13"/>
      <c r="O290" s="13"/>
      <c r="P290" s="13"/>
      <c r="Q290" s="13"/>
      <c r="R290" s="66"/>
      <c r="S290" s="66"/>
      <c r="T290" s="118"/>
      <c r="U290" s="118"/>
      <c r="V290" s="68"/>
      <c r="W290" s="118"/>
      <c r="X290" s="116"/>
      <c r="Y290" s="66"/>
      <c r="Z290" s="66"/>
      <c r="AA290" s="116"/>
      <c r="AB290" s="82"/>
      <c r="AC290" s="116"/>
      <c r="AD290" s="82"/>
      <c r="AE290" s="13"/>
      <c r="AF290" s="13"/>
      <c r="AG290" s="13"/>
      <c r="AH290" s="13"/>
      <c r="AI290" s="13"/>
      <c r="AJ290" s="13"/>
      <c r="AK290" s="13"/>
      <c r="AL290" s="13"/>
      <c r="AM290" s="13"/>
      <c r="AN290" s="66"/>
    </row>
    <row r="291" spans="1:40">
      <c r="A291" s="32"/>
      <c r="B291" s="32"/>
      <c r="C291" s="32"/>
      <c r="D291" s="32"/>
      <c r="E291" s="32"/>
      <c r="F291" s="32"/>
      <c r="G291" s="32"/>
      <c r="H291" s="323"/>
      <c r="I291" s="323"/>
      <c r="J291" s="323"/>
      <c r="K291" s="32"/>
      <c r="L291" s="32"/>
      <c r="M291" s="13"/>
      <c r="N291" s="13"/>
      <c r="O291" s="13"/>
      <c r="P291" s="13"/>
      <c r="Q291" s="13"/>
      <c r="R291" s="66"/>
      <c r="S291" s="66"/>
      <c r="T291" s="118"/>
      <c r="U291" s="118"/>
      <c r="V291" s="68"/>
      <c r="W291" s="118"/>
      <c r="X291" s="116"/>
      <c r="Y291" s="66"/>
      <c r="Z291" s="66"/>
      <c r="AA291" s="116"/>
      <c r="AB291" s="82"/>
      <c r="AC291" s="116"/>
      <c r="AD291" s="82"/>
      <c r="AE291" s="13"/>
      <c r="AF291" s="13"/>
      <c r="AG291" s="13"/>
      <c r="AH291" s="13"/>
      <c r="AI291" s="13"/>
      <c r="AJ291" s="13"/>
      <c r="AK291" s="13"/>
      <c r="AL291" s="13"/>
      <c r="AM291" s="13"/>
      <c r="AN291" s="66"/>
    </row>
    <row r="292" spans="1:40">
      <c r="A292" s="32"/>
      <c r="B292" s="32"/>
      <c r="C292" s="32"/>
      <c r="D292" s="32"/>
      <c r="E292" s="32"/>
      <c r="F292" s="32"/>
      <c r="G292" s="32"/>
      <c r="H292" s="323"/>
      <c r="I292" s="323"/>
      <c r="J292" s="323"/>
      <c r="K292" s="32"/>
      <c r="L292" s="32"/>
      <c r="M292" s="13"/>
      <c r="N292" s="13"/>
      <c r="O292" s="13"/>
      <c r="P292" s="13"/>
      <c r="Q292" s="13"/>
      <c r="R292" s="66"/>
      <c r="S292" s="66"/>
      <c r="T292" s="118"/>
      <c r="U292" s="118"/>
      <c r="V292" s="68"/>
      <c r="W292" s="118"/>
      <c r="X292" s="116"/>
      <c r="Y292" s="66"/>
      <c r="Z292" s="66"/>
      <c r="AA292" s="116"/>
      <c r="AB292" s="82"/>
      <c r="AC292" s="116"/>
      <c r="AD292" s="82"/>
      <c r="AE292" s="13"/>
      <c r="AF292" s="13"/>
      <c r="AG292" s="13"/>
      <c r="AH292" s="13"/>
      <c r="AI292" s="13"/>
      <c r="AJ292" s="13"/>
      <c r="AK292" s="13"/>
      <c r="AL292" s="13"/>
      <c r="AM292" s="13"/>
      <c r="AN292" s="66"/>
    </row>
    <row r="293" spans="1:40">
      <c r="A293" s="32"/>
      <c r="B293" s="32"/>
      <c r="C293" s="32"/>
      <c r="D293" s="32"/>
      <c r="E293" s="32"/>
      <c r="F293" s="32"/>
      <c r="G293" s="32"/>
      <c r="H293" s="323"/>
      <c r="I293" s="323"/>
      <c r="J293" s="323"/>
      <c r="K293" s="32"/>
      <c r="L293" s="32"/>
      <c r="M293" s="13"/>
      <c r="N293" s="13"/>
      <c r="O293" s="13"/>
      <c r="P293" s="13"/>
      <c r="Q293" s="13"/>
      <c r="R293" s="66"/>
      <c r="S293" s="66"/>
      <c r="T293" s="118"/>
      <c r="U293" s="118"/>
      <c r="V293" s="68"/>
      <c r="W293" s="118"/>
      <c r="X293" s="116"/>
      <c r="Y293" s="66"/>
      <c r="Z293" s="66"/>
      <c r="AA293" s="116"/>
      <c r="AB293" s="82"/>
      <c r="AC293" s="116"/>
      <c r="AD293" s="82"/>
      <c r="AE293" s="13"/>
      <c r="AF293" s="13"/>
      <c r="AG293" s="13"/>
      <c r="AH293" s="13"/>
      <c r="AI293" s="13"/>
      <c r="AJ293" s="13"/>
      <c r="AK293" s="13"/>
      <c r="AL293" s="13"/>
      <c r="AM293" s="13"/>
      <c r="AN293" s="66"/>
    </row>
    <row r="294" spans="1:40">
      <c r="A294" s="32"/>
      <c r="B294" s="32"/>
      <c r="C294" s="32"/>
      <c r="D294" s="32"/>
      <c r="E294" s="32"/>
      <c r="F294" s="32"/>
      <c r="G294" s="32"/>
      <c r="H294" s="323"/>
      <c r="I294" s="323"/>
      <c r="J294" s="323"/>
      <c r="K294" s="32"/>
      <c r="L294" s="32"/>
      <c r="M294" s="13"/>
      <c r="N294" s="13"/>
      <c r="O294" s="13"/>
      <c r="P294" s="13"/>
      <c r="Q294" s="13"/>
      <c r="R294" s="66"/>
      <c r="S294" s="66"/>
      <c r="T294" s="118"/>
      <c r="U294" s="118"/>
      <c r="V294" s="68"/>
      <c r="W294" s="118"/>
      <c r="X294" s="116"/>
      <c r="Y294" s="66"/>
      <c r="Z294" s="66"/>
      <c r="AA294" s="116"/>
      <c r="AB294" s="82"/>
      <c r="AC294" s="116"/>
      <c r="AD294" s="82"/>
      <c r="AE294" s="13"/>
      <c r="AF294" s="13"/>
      <c r="AG294" s="13"/>
      <c r="AH294" s="13"/>
      <c r="AI294" s="13"/>
      <c r="AJ294" s="13"/>
      <c r="AK294" s="13"/>
      <c r="AL294" s="13"/>
      <c r="AM294" s="13"/>
      <c r="AN294" s="66"/>
    </row>
    <row r="295" spans="1:40">
      <c r="A295" s="32"/>
      <c r="B295" s="32"/>
      <c r="C295" s="32"/>
      <c r="D295" s="32"/>
      <c r="E295" s="32"/>
      <c r="F295" s="32"/>
      <c r="G295" s="32"/>
      <c r="H295" s="323"/>
      <c r="I295" s="323"/>
      <c r="J295" s="323"/>
      <c r="K295" s="32"/>
      <c r="L295" s="32"/>
      <c r="M295" s="30"/>
      <c r="N295" s="30"/>
      <c r="O295" s="30"/>
      <c r="P295" s="30"/>
      <c r="Q295" s="30"/>
      <c r="R295" s="67"/>
      <c r="S295" s="67"/>
      <c r="T295" s="118"/>
      <c r="U295" s="118"/>
      <c r="V295" s="68"/>
      <c r="W295" s="118"/>
      <c r="X295" s="117"/>
      <c r="Y295" s="67"/>
      <c r="AB295" s="83"/>
      <c r="AC295" s="117"/>
      <c r="AD295" s="83"/>
      <c r="AE295" s="30"/>
      <c r="AF295" s="30"/>
      <c r="AG295" s="30"/>
      <c r="AI295" s="30"/>
      <c r="AM295" s="30"/>
    </row>
    <row r="296" spans="1:40">
      <c r="A296" s="32"/>
      <c r="B296" s="32"/>
      <c r="C296" s="32"/>
      <c r="D296" s="32"/>
      <c r="E296" s="32"/>
      <c r="F296" s="32"/>
      <c r="G296" s="32"/>
      <c r="H296" s="323"/>
      <c r="I296" s="323"/>
      <c r="J296" s="323"/>
      <c r="K296" s="32"/>
      <c r="L296" s="32"/>
      <c r="M296" s="32"/>
      <c r="N296" s="32"/>
      <c r="O296" s="32"/>
      <c r="P296" s="32"/>
      <c r="Q296" s="32"/>
      <c r="R296" s="68"/>
      <c r="S296" s="68"/>
      <c r="T296" s="118"/>
      <c r="U296" s="118"/>
      <c r="V296" s="68"/>
      <c r="W296" s="118"/>
      <c r="X296" s="118"/>
      <c r="Y296" s="68"/>
      <c r="AB296" s="84"/>
      <c r="AC296" s="118"/>
      <c r="AD296" s="84"/>
      <c r="AE296" s="32"/>
      <c r="AF296" s="32"/>
      <c r="AG296" s="32"/>
      <c r="AI296" s="32"/>
      <c r="AM296" s="32"/>
    </row>
    <row r="297" spans="1:40">
      <c r="A297" s="32"/>
      <c r="B297" s="32"/>
      <c r="C297" s="32"/>
      <c r="D297" s="32"/>
      <c r="E297" s="32"/>
      <c r="F297" s="32"/>
      <c r="G297" s="32"/>
      <c r="H297" s="323"/>
      <c r="I297" s="323"/>
      <c r="J297" s="323"/>
      <c r="K297" s="32"/>
      <c r="L297" s="32"/>
      <c r="M297" s="32"/>
      <c r="N297" s="32"/>
      <c r="O297" s="32"/>
      <c r="P297" s="32"/>
      <c r="Q297" s="32"/>
      <c r="R297" s="68"/>
      <c r="S297" s="68"/>
      <c r="T297" s="118"/>
      <c r="U297" s="118"/>
      <c r="V297" s="68"/>
      <c r="W297" s="118"/>
      <c r="X297" s="118"/>
      <c r="Y297" s="68"/>
      <c r="AB297" s="84"/>
      <c r="AC297" s="118"/>
      <c r="AD297" s="84"/>
      <c r="AE297" s="32"/>
      <c r="AF297" s="32"/>
      <c r="AG297" s="32"/>
      <c r="AI297" s="32"/>
      <c r="AM297" s="32"/>
    </row>
    <row r="298" spans="1:40">
      <c r="A298" s="32"/>
      <c r="B298" s="32"/>
      <c r="C298" s="32"/>
      <c r="D298" s="32"/>
      <c r="E298" s="32"/>
      <c r="F298" s="32"/>
      <c r="G298" s="32"/>
      <c r="H298" s="323"/>
      <c r="I298" s="323"/>
      <c r="J298" s="323"/>
      <c r="K298" s="32"/>
      <c r="L298" s="32"/>
      <c r="M298" s="32"/>
      <c r="N298" s="32"/>
      <c r="O298" s="32"/>
      <c r="P298" s="32"/>
      <c r="Q298" s="32"/>
      <c r="R298" s="68"/>
      <c r="S298" s="68"/>
      <c r="T298" s="118"/>
      <c r="U298" s="118"/>
      <c r="V298" s="68"/>
      <c r="W298" s="118"/>
      <c r="X298" s="118"/>
      <c r="Y298" s="68"/>
      <c r="AB298" s="84"/>
      <c r="AC298" s="118"/>
      <c r="AD298" s="84"/>
      <c r="AE298" s="32"/>
      <c r="AF298" s="32"/>
      <c r="AG298" s="32"/>
      <c r="AI298" s="32"/>
      <c r="AM298" s="32"/>
    </row>
    <row r="299" spans="1:40">
      <c r="A299" s="32"/>
      <c r="B299" s="32"/>
      <c r="C299" s="32"/>
      <c r="D299" s="32"/>
      <c r="E299" s="32"/>
      <c r="F299" s="32"/>
      <c r="G299" s="32"/>
      <c r="H299" s="323"/>
      <c r="I299" s="323"/>
      <c r="J299" s="323"/>
      <c r="K299" s="32"/>
      <c r="L299" s="32"/>
      <c r="M299" s="32"/>
      <c r="N299" s="32"/>
      <c r="O299" s="32"/>
      <c r="P299" s="32"/>
      <c r="Q299" s="32"/>
      <c r="R299" s="68"/>
      <c r="S299" s="68"/>
      <c r="T299" s="118"/>
      <c r="U299" s="118"/>
      <c r="V299" s="68"/>
      <c r="W299" s="118"/>
      <c r="X299" s="118"/>
      <c r="Y299" s="68"/>
      <c r="AB299" s="84"/>
      <c r="AC299" s="118"/>
      <c r="AD299" s="84"/>
      <c r="AE299" s="32"/>
      <c r="AF299" s="32"/>
      <c r="AG299" s="32"/>
      <c r="AI299" s="32"/>
      <c r="AM299" s="32"/>
    </row>
    <row r="300" spans="1:40">
      <c r="A300" s="32"/>
      <c r="B300" s="32"/>
      <c r="C300" s="32"/>
      <c r="D300" s="32"/>
      <c r="E300" s="32"/>
      <c r="F300" s="32"/>
      <c r="G300" s="32"/>
      <c r="H300" s="323"/>
      <c r="I300" s="323"/>
      <c r="J300" s="323"/>
      <c r="K300" s="32"/>
      <c r="L300" s="32"/>
      <c r="M300" s="32"/>
      <c r="N300" s="32"/>
      <c r="O300" s="32"/>
      <c r="P300" s="32"/>
      <c r="Q300" s="32"/>
      <c r="R300" s="68"/>
      <c r="S300" s="68"/>
      <c r="T300" s="118"/>
      <c r="U300" s="118"/>
      <c r="V300" s="68"/>
      <c r="W300" s="118"/>
      <c r="X300" s="118"/>
      <c r="Y300" s="68"/>
      <c r="AB300" s="84"/>
      <c r="AC300" s="118"/>
      <c r="AD300" s="84"/>
      <c r="AE300" s="32"/>
      <c r="AF300" s="32"/>
      <c r="AG300" s="32"/>
      <c r="AI300" s="32"/>
      <c r="AM300" s="32"/>
    </row>
    <row r="301" spans="1:40">
      <c r="A301" s="32"/>
      <c r="B301" s="32"/>
      <c r="C301" s="32"/>
      <c r="D301" s="32"/>
      <c r="E301" s="32"/>
      <c r="F301" s="32"/>
      <c r="G301" s="32"/>
      <c r="H301" s="323"/>
      <c r="I301" s="323"/>
      <c r="J301" s="323"/>
      <c r="K301" s="32"/>
      <c r="L301" s="32"/>
      <c r="M301" s="32"/>
      <c r="N301" s="32"/>
      <c r="O301" s="32"/>
      <c r="P301" s="32"/>
      <c r="Q301" s="32"/>
      <c r="R301" s="68"/>
      <c r="S301" s="68"/>
      <c r="T301" s="118"/>
      <c r="U301" s="118"/>
      <c r="V301" s="68"/>
      <c r="W301" s="118"/>
      <c r="X301" s="118"/>
      <c r="Y301" s="68"/>
      <c r="AB301" s="84"/>
      <c r="AC301" s="118"/>
      <c r="AD301" s="84"/>
      <c r="AE301" s="32"/>
      <c r="AF301" s="32"/>
      <c r="AG301" s="32"/>
      <c r="AI301" s="32"/>
      <c r="AM301" s="32"/>
    </row>
    <row r="302" spans="1:40">
      <c r="A302" s="32"/>
      <c r="B302" s="32"/>
      <c r="C302" s="32"/>
      <c r="D302" s="32"/>
      <c r="E302" s="32"/>
      <c r="F302" s="32"/>
      <c r="G302" s="32"/>
      <c r="H302" s="323"/>
      <c r="I302" s="323"/>
      <c r="J302" s="323"/>
      <c r="K302" s="32"/>
      <c r="L302" s="32"/>
      <c r="M302" s="32"/>
      <c r="N302" s="32"/>
      <c r="O302" s="32"/>
      <c r="P302" s="32"/>
      <c r="Q302" s="32"/>
      <c r="R302" s="68"/>
      <c r="S302" s="68"/>
      <c r="T302" s="118"/>
      <c r="U302" s="118"/>
      <c r="V302" s="68"/>
      <c r="W302" s="118"/>
      <c r="X302" s="118"/>
      <c r="Y302" s="68"/>
      <c r="AB302" s="84"/>
      <c r="AC302" s="118"/>
      <c r="AD302" s="84"/>
      <c r="AE302" s="32"/>
      <c r="AF302" s="32"/>
      <c r="AG302" s="32"/>
      <c r="AI302" s="32"/>
      <c r="AM302" s="32"/>
    </row>
    <row r="303" spans="1:40">
      <c r="A303" s="32"/>
      <c r="B303" s="32"/>
      <c r="C303" s="32"/>
      <c r="D303" s="32"/>
      <c r="E303" s="32"/>
      <c r="F303" s="32"/>
      <c r="G303" s="32"/>
      <c r="H303" s="323"/>
      <c r="I303" s="323"/>
      <c r="J303" s="323"/>
      <c r="K303" s="32"/>
      <c r="L303" s="32"/>
      <c r="M303" s="32"/>
      <c r="N303" s="32"/>
      <c r="O303" s="32"/>
      <c r="P303" s="32"/>
      <c r="Q303" s="32"/>
      <c r="R303" s="68"/>
      <c r="S303" s="68"/>
      <c r="T303" s="118"/>
      <c r="U303" s="118"/>
      <c r="V303" s="68"/>
      <c r="W303" s="118"/>
      <c r="X303" s="118"/>
      <c r="Y303" s="68"/>
      <c r="AB303" s="84"/>
      <c r="AC303" s="118"/>
      <c r="AD303" s="84"/>
      <c r="AE303" s="32"/>
      <c r="AF303" s="32"/>
      <c r="AG303" s="32"/>
      <c r="AI303" s="32"/>
      <c r="AM303" s="32"/>
    </row>
    <row r="304" spans="1:40">
      <c r="A304" s="32"/>
      <c r="B304" s="32"/>
      <c r="C304" s="32"/>
      <c r="D304" s="32"/>
      <c r="E304" s="32"/>
      <c r="F304" s="32"/>
      <c r="G304" s="32"/>
      <c r="H304" s="323"/>
      <c r="I304" s="323"/>
      <c r="J304" s="323"/>
      <c r="K304" s="32"/>
      <c r="L304" s="32"/>
      <c r="M304" s="32"/>
      <c r="N304" s="32"/>
      <c r="O304" s="32"/>
      <c r="P304" s="32"/>
      <c r="Q304" s="32"/>
      <c r="R304" s="68"/>
      <c r="S304" s="68"/>
      <c r="T304" s="118"/>
      <c r="U304" s="118"/>
      <c r="V304" s="68"/>
      <c r="W304" s="118"/>
      <c r="X304" s="118"/>
      <c r="Y304" s="68"/>
      <c r="AB304" s="84"/>
      <c r="AC304" s="118"/>
      <c r="AD304" s="84"/>
      <c r="AE304" s="32"/>
      <c r="AF304" s="32"/>
      <c r="AG304" s="32"/>
      <c r="AI304" s="32"/>
      <c r="AM304" s="32"/>
    </row>
    <row r="305" spans="1:39">
      <c r="A305" s="32"/>
      <c r="B305" s="32"/>
      <c r="C305" s="32"/>
      <c r="D305" s="32"/>
      <c r="E305" s="32"/>
      <c r="F305" s="32"/>
      <c r="G305" s="32"/>
      <c r="H305" s="323"/>
      <c r="I305" s="323"/>
      <c r="J305" s="323"/>
      <c r="K305" s="32"/>
      <c r="L305" s="32"/>
      <c r="M305" s="32"/>
      <c r="N305" s="32"/>
      <c r="O305" s="32"/>
      <c r="P305" s="32"/>
      <c r="Q305" s="32"/>
      <c r="R305" s="68"/>
      <c r="S305" s="68"/>
      <c r="T305" s="118"/>
      <c r="U305" s="118"/>
      <c r="V305" s="68"/>
      <c r="W305" s="118"/>
      <c r="X305" s="118"/>
      <c r="Y305" s="68"/>
      <c r="AB305" s="84"/>
      <c r="AC305" s="118"/>
      <c r="AD305" s="84"/>
      <c r="AE305" s="32"/>
      <c r="AF305" s="32"/>
      <c r="AG305" s="32"/>
      <c r="AI305" s="32"/>
      <c r="AM305" s="32"/>
    </row>
    <row r="306" spans="1:39">
      <c r="A306" s="32"/>
      <c r="B306" s="32"/>
      <c r="C306" s="32"/>
      <c r="D306" s="32"/>
      <c r="E306" s="32"/>
      <c r="F306" s="32"/>
      <c r="G306" s="32"/>
      <c r="H306" s="323"/>
      <c r="I306" s="323"/>
      <c r="J306" s="323"/>
      <c r="K306" s="32"/>
      <c r="L306" s="32"/>
      <c r="M306" s="32"/>
      <c r="N306" s="32"/>
      <c r="O306" s="32"/>
      <c r="P306" s="32"/>
      <c r="Q306" s="32"/>
      <c r="R306" s="68"/>
      <c r="S306" s="68"/>
      <c r="T306" s="118"/>
      <c r="U306" s="118"/>
      <c r="V306" s="68"/>
      <c r="W306" s="118"/>
      <c r="X306" s="118"/>
      <c r="Y306" s="68"/>
      <c r="AB306" s="84"/>
      <c r="AC306" s="118"/>
      <c r="AD306" s="84"/>
      <c r="AE306" s="32"/>
      <c r="AF306" s="32"/>
      <c r="AG306" s="32"/>
      <c r="AI306" s="32"/>
      <c r="AM306" s="32"/>
    </row>
    <row r="307" spans="1:39">
      <c r="A307" s="32"/>
      <c r="B307" s="32"/>
      <c r="C307" s="32"/>
      <c r="D307" s="32"/>
      <c r="E307" s="32"/>
      <c r="F307" s="32"/>
      <c r="G307" s="32"/>
      <c r="H307" s="323"/>
      <c r="I307" s="323"/>
      <c r="J307" s="323"/>
      <c r="K307" s="32"/>
      <c r="L307" s="32"/>
      <c r="M307" s="32"/>
      <c r="N307" s="32"/>
      <c r="O307" s="32"/>
      <c r="P307" s="32"/>
      <c r="Q307" s="32"/>
      <c r="R307" s="68"/>
      <c r="S307" s="68"/>
      <c r="T307" s="118"/>
      <c r="U307" s="118"/>
      <c r="V307" s="68"/>
      <c r="W307" s="118"/>
      <c r="X307" s="118"/>
      <c r="Y307" s="68"/>
      <c r="AB307" s="84"/>
      <c r="AC307" s="118"/>
      <c r="AD307" s="84"/>
      <c r="AE307" s="32"/>
      <c r="AF307" s="32"/>
      <c r="AG307" s="32"/>
      <c r="AI307" s="32"/>
      <c r="AM307" s="32"/>
    </row>
    <row r="308" spans="1:39">
      <c r="A308" s="32"/>
      <c r="B308" s="32"/>
      <c r="C308" s="32"/>
      <c r="D308" s="32"/>
      <c r="E308" s="32"/>
      <c r="F308" s="32"/>
      <c r="G308" s="32"/>
      <c r="H308" s="323"/>
      <c r="I308" s="323"/>
      <c r="J308" s="323"/>
      <c r="K308" s="32"/>
      <c r="L308" s="32"/>
      <c r="M308" s="32"/>
      <c r="N308" s="32"/>
      <c r="O308" s="32"/>
      <c r="P308" s="32"/>
      <c r="Q308" s="32"/>
      <c r="R308" s="68"/>
      <c r="S308" s="68"/>
      <c r="T308" s="118"/>
      <c r="U308" s="118"/>
      <c r="V308" s="68"/>
      <c r="W308" s="118"/>
      <c r="X308" s="118"/>
      <c r="Y308" s="68"/>
      <c r="AB308" s="84"/>
      <c r="AC308" s="118"/>
      <c r="AD308" s="84"/>
      <c r="AE308" s="32"/>
      <c r="AF308" s="32"/>
      <c r="AG308" s="32"/>
      <c r="AI308" s="32"/>
      <c r="AM308" s="32"/>
    </row>
    <row r="309" spans="1:39">
      <c r="A309" s="32"/>
      <c r="B309" s="32"/>
      <c r="C309" s="32"/>
      <c r="D309" s="32"/>
      <c r="E309" s="32"/>
      <c r="F309" s="32"/>
      <c r="G309" s="32"/>
      <c r="H309" s="323"/>
      <c r="I309" s="323"/>
      <c r="J309" s="323"/>
      <c r="K309" s="32"/>
      <c r="L309" s="32"/>
      <c r="M309" s="32"/>
      <c r="N309" s="32"/>
      <c r="O309" s="32"/>
      <c r="P309" s="32"/>
      <c r="Q309" s="32"/>
      <c r="R309" s="68"/>
      <c r="S309" s="68"/>
      <c r="T309" s="118"/>
      <c r="U309" s="118"/>
      <c r="V309" s="68"/>
      <c r="W309" s="118"/>
      <c r="X309" s="118"/>
      <c r="Y309" s="68"/>
      <c r="AB309" s="84"/>
      <c r="AC309" s="118"/>
      <c r="AD309" s="84"/>
      <c r="AE309" s="32"/>
      <c r="AF309" s="32"/>
      <c r="AG309" s="32"/>
      <c r="AI309" s="32"/>
      <c r="AM309" s="32"/>
    </row>
    <row r="310" spans="1:39">
      <c r="A310" s="32"/>
      <c r="B310" s="32"/>
      <c r="C310" s="32"/>
      <c r="D310" s="32"/>
      <c r="E310" s="32"/>
      <c r="F310" s="32"/>
      <c r="G310" s="32"/>
      <c r="H310" s="323"/>
      <c r="I310" s="323"/>
      <c r="J310" s="323"/>
      <c r="K310" s="32"/>
      <c r="L310" s="32"/>
      <c r="M310" s="32"/>
      <c r="N310" s="32"/>
      <c r="O310" s="32"/>
      <c r="P310" s="32"/>
      <c r="Q310" s="32"/>
      <c r="R310" s="68"/>
      <c r="S310" s="68"/>
      <c r="T310" s="118"/>
      <c r="U310" s="118"/>
      <c r="V310" s="68"/>
      <c r="W310" s="118"/>
      <c r="X310" s="118"/>
      <c r="Y310" s="68"/>
      <c r="AB310" s="84"/>
      <c r="AC310" s="118"/>
      <c r="AD310" s="84"/>
      <c r="AE310" s="32"/>
      <c r="AF310" s="32"/>
      <c r="AG310" s="32"/>
      <c r="AI310" s="32"/>
      <c r="AM310" s="32"/>
    </row>
    <row r="311" spans="1:39">
      <c r="A311" s="32"/>
      <c r="B311" s="32"/>
      <c r="C311" s="32"/>
      <c r="D311" s="32"/>
      <c r="E311" s="32"/>
      <c r="F311" s="32"/>
      <c r="G311" s="32"/>
      <c r="H311" s="323"/>
      <c r="I311" s="323"/>
      <c r="J311" s="323"/>
      <c r="K311" s="32"/>
      <c r="L311" s="32"/>
      <c r="M311" s="32"/>
      <c r="N311" s="32"/>
      <c r="O311" s="32"/>
      <c r="P311" s="32"/>
      <c r="Q311" s="32"/>
      <c r="R311" s="68"/>
      <c r="S311" s="68"/>
      <c r="T311" s="118"/>
      <c r="U311" s="118"/>
      <c r="V311" s="68"/>
      <c r="W311" s="118"/>
      <c r="X311" s="118"/>
      <c r="Y311" s="68"/>
      <c r="AB311" s="84"/>
      <c r="AC311" s="118"/>
      <c r="AD311" s="84"/>
      <c r="AE311" s="32"/>
      <c r="AF311" s="32"/>
      <c r="AG311" s="32"/>
      <c r="AI311" s="32"/>
      <c r="AM311" s="32"/>
    </row>
    <row r="312" spans="1:39">
      <c r="A312" s="32"/>
      <c r="B312" s="32"/>
      <c r="C312" s="32"/>
      <c r="D312" s="32"/>
      <c r="E312" s="32"/>
      <c r="F312" s="32"/>
      <c r="G312" s="32"/>
      <c r="H312" s="323"/>
      <c r="I312" s="323"/>
      <c r="J312" s="323"/>
      <c r="K312" s="32"/>
      <c r="L312" s="32"/>
      <c r="M312" s="32"/>
      <c r="N312" s="32"/>
      <c r="O312" s="32"/>
      <c r="P312" s="32"/>
      <c r="Q312" s="32"/>
      <c r="R312" s="68"/>
      <c r="S312" s="68"/>
      <c r="T312" s="118"/>
      <c r="U312" s="118"/>
      <c r="V312" s="68"/>
      <c r="W312" s="118"/>
      <c r="X312" s="118"/>
      <c r="Y312" s="68"/>
      <c r="AB312" s="84"/>
      <c r="AC312" s="118"/>
      <c r="AD312" s="84"/>
      <c r="AE312" s="32"/>
      <c r="AF312" s="32"/>
      <c r="AG312" s="32"/>
      <c r="AI312" s="32"/>
      <c r="AM312" s="32"/>
    </row>
    <row r="313" spans="1:39">
      <c r="A313" s="32"/>
      <c r="B313" s="32"/>
      <c r="C313" s="32"/>
      <c r="D313" s="32"/>
      <c r="E313" s="32"/>
      <c r="F313" s="32"/>
      <c r="G313" s="32"/>
      <c r="H313" s="323"/>
      <c r="I313" s="323"/>
      <c r="J313" s="323"/>
      <c r="K313" s="32"/>
      <c r="L313" s="32"/>
      <c r="M313" s="32"/>
      <c r="N313" s="32"/>
      <c r="O313" s="32"/>
      <c r="P313" s="32"/>
      <c r="Q313" s="32"/>
      <c r="R313" s="68"/>
      <c r="S313" s="68"/>
      <c r="T313" s="118"/>
      <c r="U313" s="118"/>
      <c r="V313" s="68"/>
      <c r="W313" s="118"/>
      <c r="X313" s="118"/>
      <c r="Y313" s="68"/>
      <c r="AB313" s="84"/>
      <c r="AC313" s="118"/>
      <c r="AD313" s="84"/>
      <c r="AE313" s="32"/>
      <c r="AF313" s="32"/>
      <c r="AG313" s="32"/>
      <c r="AI313" s="32"/>
      <c r="AM313" s="32"/>
    </row>
    <row r="314" spans="1:39">
      <c r="A314" s="32"/>
      <c r="B314" s="32"/>
      <c r="C314" s="32"/>
      <c r="D314" s="32"/>
      <c r="E314" s="32"/>
      <c r="F314" s="32"/>
      <c r="G314" s="32"/>
      <c r="H314" s="323"/>
      <c r="I314" s="323"/>
      <c r="J314" s="323"/>
      <c r="K314" s="32"/>
      <c r="L314" s="32"/>
      <c r="M314" s="32"/>
      <c r="N314" s="32"/>
      <c r="O314" s="32"/>
      <c r="P314" s="32"/>
      <c r="Q314" s="32"/>
      <c r="R314" s="68"/>
      <c r="S314" s="68"/>
      <c r="T314" s="118"/>
      <c r="U314" s="118"/>
      <c r="V314" s="68"/>
      <c r="W314" s="118"/>
      <c r="X314" s="118"/>
      <c r="Y314" s="68"/>
      <c r="AB314" s="84"/>
      <c r="AC314" s="118"/>
      <c r="AD314" s="84"/>
      <c r="AE314" s="32"/>
      <c r="AF314" s="32"/>
      <c r="AG314" s="32"/>
      <c r="AI314" s="32"/>
      <c r="AM314" s="32"/>
    </row>
    <row r="315" spans="1:39">
      <c r="A315" s="32"/>
      <c r="B315" s="32"/>
      <c r="C315" s="32"/>
      <c r="D315" s="32"/>
      <c r="E315" s="32"/>
      <c r="F315" s="32"/>
      <c r="G315" s="32"/>
      <c r="H315" s="323"/>
      <c r="I315" s="323"/>
      <c r="J315" s="323"/>
      <c r="K315" s="32"/>
      <c r="L315" s="32"/>
      <c r="M315" s="32"/>
      <c r="N315" s="32"/>
      <c r="O315" s="32"/>
      <c r="P315" s="32"/>
      <c r="Q315" s="32"/>
      <c r="R315" s="68"/>
      <c r="S315" s="68"/>
      <c r="T315" s="118"/>
      <c r="U315" s="118"/>
      <c r="V315" s="68"/>
      <c r="W315" s="118"/>
      <c r="X315" s="118"/>
      <c r="Y315" s="68"/>
      <c r="AB315" s="84"/>
      <c r="AC315" s="118"/>
      <c r="AD315" s="84"/>
      <c r="AE315" s="32"/>
      <c r="AF315" s="32"/>
      <c r="AG315" s="32"/>
      <c r="AI315" s="32"/>
      <c r="AM315" s="32"/>
    </row>
    <row r="316" spans="1:39">
      <c r="A316" s="32"/>
      <c r="B316" s="32"/>
      <c r="C316" s="32"/>
      <c r="D316" s="32"/>
      <c r="E316" s="32"/>
      <c r="F316" s="32"/>
      <c r="G316" s="32"/>
      <c r="H316" s="323"/>
      <c r="I316" s="323"/>
      <c r="J316" s="323"/>
      <c r="K316" s="32"/>
      <c r="L316" s="32"/>
      <c r="M316" s="32"/>
      <c r="N316" s="32"/>
      <c r="O316" s="32"/>
      <c r="P316" s="32"/>
      <c r="Q316" s="32"/>
      <c r="R316" s="68"/>
      <c r="S316" s="68"/>
      <c r="T316" s="118"/>
      <c r="U316" s="118"/>
      <c r="V316" s="68"/>
      <c r="W316" s="118"/>
      <c r="X316" s="118"/>
      <c r="Y316" s="68"/>
      <c r="AB316" s="84"/>
      <c r="AC316" s="118"/>
      <c r="AD316" s="84"/>
      <c r="AE316" s="32"/>
      <c r="AF316" s="32"/>
      <c r="AG316" s="32"/>
      <c r="AI316" s="32"/>
      <c r="AM316" s="32"/>
    </row>
    <row r="317" spans="1:39">
      <c r="A317" s="32"/>
      <c r="B317" s="32"/>
      <c r="C317" s="32"/>
      <c r="D317" s="32"/>
      <c r="E317" s="32"/>
      <c r="F317" s="32"/>
      <c r="G317" s="32"/>
      <c r="H317" s="323"/>
      <c r="I317" s="323"/>
      <c r="J317" s="323"/>
      <c r="K317" s="32"/>
      <c r="L317" s="32"/>
      <c r="M317" s="32"/>
      <c r="N317" s="32"/>
      <c r="O317" s="32"/>
      <c r="P317" s="32"/>
      <c r="Q317" s="32"/>
      <c r="R317" s="68"/>
      <c r="S317" s="68"/>
      <c r="T317" s="118"/>
      <c r="U317" s="118"/>
      <c r="V317" s="68"/>
      <c r="W317" s="118"/>
      <c r="X317" s="118"/>
      <c r="Y317" s="68"/>
      <c r="AB317" s="84"/>
      <c r="AC317" s="118"/>
      <c r="AD317" s="84"/>
      <c r="AE317" s="32"/>
      <c r="AF317" s="32"/>
      <c r="AG317" s="32"/>
      <c r="AI317" s="32"/>
      <c r="AM317" s="32"/>
    </row>
    <row r="318" spans="1:39">
      <c r="A318" s="32"/>
      <c r="B318" s="32"/>
      <c r="C318" s="32"/>
      <c r="D318" s="32"/>
      <c r="E318" s="32"/>
      <c r="F318" s="32"/>
      <c r="G318" s="32"/>
      <c r="H318" s="323"/>
      <c r="I318" s="323"/>
      <c r="J318" s="323"/>
      <c r="K318" s="32"/>
      <c r="L318" s="32"/>
      <c r="M318" s="32"/>
      <c r="N318" s="32"/>
      <c r="O318" s="32"/>
      <c r="P318" s="32"/>
      <c r="Q318" s="32"/>
      <c r="R318" s="68"/>
      <c r="S318" s="68"/>
      <c r="T318" s="118"/>
      <c r="U318" s="118"/>
      <c r="V318" s="68"/>
      <c r="W318" s="118"/>
      <c r="X318" s="118"/>
      <c r="Y318" s="68"/>
      <c r="AB318" s="84"/>
      <c r="AC318" s="118"/>
      <c r="AD318" s="84"/>
      <c r="AE318" s="32"/>
      <c r="AF318" s="32"/>
      <c r="AG318" s="32"/>
      <c r="AI318" s="32"/>
      <c r="AM318" s="32"/>
    </row>
    <row r="319" spans="1:39">
      <c r="A319" s="32"/>
      <c r="B319" s="32"/>
      <c r="C319" s="32"/>
      <c r="D319" s="32"/>
      <c r="E319" s="32"/>
      <c r="F319" s="32"/>
      <c r="G319" s="32"/>
      <c r="H319" s="323"/>
      <c r="I319" s="323"/>
      <c r="J319" s="323"/>
      <c r="K319" s="32"/>
      <c r="L319" s="32"/>
      <c r="M319" s="32"/>
      <c r="N319" s="32"/>
      <c r="O319" s="32"/>
      <c r="P319" s="32"/>
      <c r="Q319" s="32"/>
      <c r="R319" s="68"/>
      <c r="S319" s="68"/>
      <c r="T319" s="118"/>
      <c r="U319" s="118"/>
      <c r="V319" s="68"/>
      <c r="W319" s="118"/>
      <c r="X319" s="118"/>
      <c r="Y319" s="68"/>
      <c r="AB319" s="84"/>
      <c r="AC319" s="118"/>
      <c r="AD319" s="84"/>
      <c r="AE319" s="32"/>
      <c r="AF319" s="32"/>
      <c r="AG319" s="32"/>
      <c r="AI319" s="32"/>
      <c r="AM319" s="32"/>
    </row>
    <row r="320" spans="1:39">
      <c r="A320" s="32"/>
      <c r="B320" s="32"/>
      <c r="C320" s="32"/>
      <c r="D320" s="32"/>
      <c r="E320" s="32"/>
      <c r="F320" s="32"/>
      <c r="G320" s="32"/>
      <c r="H320" s="323"/>
      <c r="I320" s="323"/>
      <c r="J320" s="323"/>
      <c r="K320" s="32"/>
      <c r="L320" s="32"/>
      <c r="M320" s="32"/>
      <c r="N320" s="32"/>
      <c r="O320" s="32"/>
      <c r="P320" s="32"/>
      <c r="Q320" s="32"/>
      <c r="R320" s="68"/>
      <c r="S320" s="68"/>
      <c r="T320" s="118"/>
      <c r="U320" s="118"/>
      <c r="V320" s="68"/>
      <c r="W320" s="118"/>
      <c r="X320" s="118"/>
      <c r="Y320" s="68"/>
      <c r="AB320" s="84"/>
      <c r="AC320" s="118"/>
      <c r="AD320" s="84"/>
      <c r="AE320" s="32"/>
      <c r="AF320" s="32"/>
      <c r="AG320" s="32"/>
      <c r="AI320" s="32"/>
      <c r="AM320" s="32"/>
    </row>
    <row r="321" spans="12:39">
      <c r="L321" s="32"/>
      <c r="M321" s="32"/>
      <c r="N321" s="32"/>
      <c r="O321" s="32"/>
      <c r="P321" s="32"/>
      <c r="Q321" s="32"/>
      <c r="R321" s="68"/>
      <c r="S321" s="68"/>
      <c r="T321" s="118"/>
      <c r="U321" s="118"/>
      <c r="V321" s="68"/>
      <c r="W321" s="118"/>
      <c r="X321" s="118"/>
      <c r="Y321" s="68"/>
      <c r="AB321" s="84"/>
      <c r="AC321" s="118"/>
      <c r="AD321" s="84"/>
      <c r="AE321" s="32"/>
      <c r="AF321" s="32"/>
      <c r="AG321" s="32"/>
      <c r="AI321" s="32"/>
      <c r="AM321" s="32"/>
    </row>
    <row r="322" spans="12:39">
      <c r="L322" s="32"/>
      <c r="M322" s="32"/>
      <c r="N322" s="32"/>
      <c r="O322" s="32"/>
      <c r="P322" s="32"/>
      <c r="Q322" s="32"/>
      <c r="R322" s="68"/>
      <c r="S322" s="68"/>
      <c r="T322" s="118"/>
      <c r="U322" s="118"/>
      <c r="V322" s="68"/>
      <c r="W322" s="118"/>
      <c r="X322" s="118"/>
      <c r="Y322" s="68"/>
      <c r="AB322" s="84"/>
      <c r="AC322" s="118"/>
      <c r="AD322" s="84"/>
      <c r="AE322" s="32"/>
      <c r="AF322" s="32"/>
      <c r="AG322" s="32"/>
      <c r="AI322" s="32"/>
      <c r="AM322" s="32"/>
    </row>
    <row r="323" spans="12:39">
      <c r="L323" s="32"/>
      <c r="M323" s="32"/>
      <c r="N323" s="32"/>
      <c r="O323" s="32"/>
      <c r="P323" s="32"/>
      <c r="Q323" s="32"/>
      <c r="R323" s="68"/>
      <c r="S323" s="68"/>
      <c r="T323" s="118"/>
      <c r="U323" s="118"/>
      <c r="V323" s="68"/>
      <c r="W323" s="118"/>
      <c r="X323" s="118"/>
      <c r="Y323" s="68"/>
      <c r="AB323" s="84"/>
      <c r="AC323" s="118"/>
      <c r="AD323" s="84"/>
      <c r="AE323" s="32"/>
      <c r="AF323" s="32"/>
      <c r="AG323" s="32"/>
      <c r="AI323" s="32"/>
      <c r="AM323" s="32"/>
    </row>
    <row r="324" spans="12:39">
      <c r="L324" s="32"/>
      <c r="M324" s="32"/>
      <c r="N324" s="32"/>
      <c r="O324" s="32"/>
      <c r="P324" s="32"/>
      <c r="Q324" s="32"/>
      <c r="R324" s="68"/>
      <c r="S324" s="68"/>
      <c r="T324" s="118"/>
      <c r="U324" s="118"/>
      <c r="V324" s="68"/>
      <c r="W324" s="118"/>
      <c r="X324" s="118"/>
      <c r="Y324" s="68"/>
      <c r="AB324" s="84"/>
      <c r="AC324" s="118"/>
      <c r="AD324" s="84"/>
      <c r="AE324" s="32"/>
      <c r="AF324" s="32"/>
      <c r="AG324" s="32"/>
      <c r="AI324" s="32"/>
      <c r="AM324" s="32"/>
    </row>
    <row r="325" spans="12:39">
      <c r="L325" s="32"/>
      <c r="M325" s="32"/>
      <c r="N325" s="32"/>
      <c r="O325" s="32"/>
      <c r="P325" s="32"/>
      <c r="Q325" s="32"/>
      <c r="R325" s="68"/>
      <c r="S325" s="68"/>
      <c r="T325" s="118"/>
      <c r="U325" s="118"/>
      <c r="V325" s="68"/>
      <c r="W325" s="118"/>
      <c r="X325" s="118"/>
      <c r="Y325" s="68"/>
      <c r="AB325" s="84"/>
      <c r="AC325" s="118"/>
      <c r="AD325" s="84"/>
      <c r="AE325" s="32"/>
      <c r="AF325" s="32"/>
      <c r="AG325" s="32"/>
      <c r="AI325" s="32"/>
      <c r="AM325" s="32"/>
    </row>
    <row r="326" spans="12:39">
      <c r="L326" s="32"/>
      <c r="M326" s="32"/>
      <c r="N326" s="32"/>
      <c r="O326" s="32"/>
      <c r="P326" s="32"/>
      <c r="Q326" s="32"/>
      <c r="R326" s="68"/>
      <c r="S326" s="68"/>
      <c r="T326" s="118"/>
      <c r="U326" s="118"/>
      <c r="V326" s="68"/>
      <c r="W326" s="118"/>
      <c r="X326" s="118"/>
      <c r="Y326" s="68"/>
      <c r="AB326" s="84"/>
      <c r="AC326" s="118"/>
      <c r="AD326" s="84"/>
      <c r="AE326" s="32"/>
      <c r="AF326" s="32"/>
      <c r="AG326" s="32"/>
      <c r="AI326" s="32"/>
      <c r="AM326" s="32"/>
    </row>
    <row r="327" spans="12:39">
      <c r="L327" s="32"/>
      <c r="M327" s="32"/>
      <c r="N327" s="32"/>
      <c r="O327" s="32"/>
      <c r="P327" s="32"/>
      <c r="Q327" s="32"/>
      <c r="R327" s="68"/>
      <c r="S327" s="68"/>
      <c r="T327" s="118"/>
      <c r="U327" s="118"/>
      <c r="V327" s="68"/>
      <c r="W327" s="118"/>
      <c r="X327" s="118"/>
      <c r="Y327" s="68"/>
      <c r="AB327" s="84"/>
      <c r="AC327" s="118"/>
      <c r="AD327" s="84"/>
      <c r="AE327" s="32"/>
      <c r="AF327" s="32"/>
      <c r="AG327" s="32"/>
      <c r="AI327" s="32"/>
      <c r="AM327" s="32"/>
    </row>
    <row r="328" spans="12:39">
      <c r="L328" s="32"/>
      <c r="M328" s="32"/>
      <c r="N328" s="32"/>
      <c r="O328" s="32"/>
      <c r="P328" s="32"/>
      <c r="Q328" s="32"/>
      <c r="R328" s="68"/>
      <c r="S328" s="68"/>
      <c r="T328" s="118"/>
      <c r="U328" s="118"/>
      <c r="V328" s="68"/>
      <c r="W328" s="118"/>
      <c r="X328" s="118"/>
      <c r="Y328" s="68"/>
      <c r="AB328" s="84"/>
      <c r="AC328" s="118"/>
      <c r="AD328" s="84"/>
      <c r="AE328" s="32"/>
      <c r="AF328" s="32"/>
      <c r="AG328" s="32"/>
      <c r="AI328" s="32"/>
      <c r="AM328" s="32"/>
    </row>
    <row r="329" spans="12:39">
      <c r="L329" s="32"/>
      <c r="M329" s="32"/>
      <c r="N329" s="32"/>
      <c r="O329" s="32"/>
      <c r="P329" s="32"/>
      <c r="Q329" s="32"/>
      <c r="R329" s="68"/>
      <c r="S329" s="68"/>
      <c r="T329" s="118"/>
      <c r="U329" s="118"/>
      <c r="V329" s="68"/>
      <c r="W329" s="118"/>
      <c r="X329" s="118"/>
      <c r="Y329" s="68"/>
      <c r="AB329" s="84"/>
      <c r="AC329" s="118"/>
      <c r="AD329" s="84"/>
      <c r="AE329" s="32"/>
      <c r="AF329" s="32"/>
      <c r="AG329" s="32"/>
      <c r="AI329" s="32"/>
      <c r="AM329" s="32"/>
    </row>
    <row r="330" spans="12:39">
      <c r="L330" s="32"/>
      <c r="M330" s="32"/>
      <c r="N330" s="32"/>
      <c r="O330" s="32"/>
      <c r="P330" s="32"/>
      <c r="Q330" s="32"/>
      <c r="R330" s="68"/>
      <c r="S330" s="68"/>
      <c r="T330" s="118"/>
      <c r="U330" s="118"/>
      <c r="V330" s="68"/>
      <c r="W330" s="118"/>
      <c r="X330" s="118"/>
      <c r="AB330" s="84"/>
      <c r="AC330" s="118"/>
      <c r="AD330" s="84"/>
      <c r="AF330" s="32"/>
      <c r="AI330" s="32"/>
    </row>
    <row r="331" spans="12:39">
      <c r="L331" s="32"/>
      <c r="M331" s="32"/>
      <c r="N331" s="32"/>
      <c r="O331" s="32"/>
      <c r="P331" s="32"/>
      <c r="Q331" s="32"/>
      <c r="R331" s="68"/>
      <c r="S331" s="68"/>
      <c r="T331" s="118"/>
      <c r="U331" s="118"/>
      <c r="V331" s="68"/>
      <c r="W331" s="118"/>
      <c r="X331" s="118"/>
      <c r="AB331" s="84"/>
      <c r="AC331" s="118"/>
      <c r="AD331" s="84"/>
      <c r="AF331" s="32"/>
      <c r="AI331" s="32"/>
    </row>
    <row r="332" spans="12:39">
      <c r="L332" s="32"/>
      <c r="M332" s="32"/>
      <c r="N332" s="32"/>
      <c r="O332" s="32"/>
      <c r="P332" s="32"/>
      <c r="Q332" s="32"/>
      <c r="R332" s="68"/>
      <c r="S332" s="68"/>
      <c r="T332" s="118"/>
      <c r="U332" s="118"/>
      <c r="V332" s="68"/>
      <c r="W332" s="118"/>
      <c r="X332" s="118"/>
      <c r="AB332" s="84"/>
      <c r="AC332" s="118"/>
      <c r="AD332" s="84"/>
      <c r="AF332" s="32"/>
      <c r="AI332" s="32"/>
    </row>
    <row r="333" spans="12:39">
      <c r="L333" s="32"/>
      <c r="M333" s="32"/>
      <c r="N333" s="32"/>
      <c r="O333" s="32"/>
      <c r="P333" s="32"/>
      <c r="Q333" s="32"/>
      <c r="R333" s="68"/>
      <c r="S333" s="68"/>
      <c r="T333" s="118"/>
      <c r="U333" s="118"/>
      <c r="V333" s="68"/>
      <c r="W333" s="118"/>
      <c r="X333" s="118"/>
      <c r="AB333" s="84"/>
      <c r="AC333" s="118"/>
      <c r="AD333" s="84"/>
      <c r="AF333" s="32"/>
      <c r="AI333" s="32"/>
    </row>
    <row r="334" spans="12:39">
      <c r="L334" s="32"/>
      <c r="M334" s="32"/>
      <c r="N334" s="32"/>
      <c r="O334" s="32"/>
      <c r="P334" s="32"/>
      <c r="Q334" s="32"/>
      <c r="R334" s="68"/>
      <c r="S334" s="68"/>
      <c r="T334" s="118"/>
      <c r="U334" s="118"/>
      <c r="V334" s="68"/>
      <c r="W334" s="118"/>
      <c r="X334" s="118"/>
      <c r="AB334" s="84"/>
      <c r="AC334" s="118"/>
      <c r="AD334" s="84"/>
      <c r="AF334" s="32"/>
      <c r="AI334" s="32"/>
    </row>
    <row r="335" spans="12:39">
      <c r="L335" s="32"/>
      <c r="M335" s="32"/>
      <c r="N335" s="32"/>
      <c r="O335" s="32"/>
      <c r="P335" s="32"/>
      <c r="Q335" s="32"/>
      <c r="R335" s="68"/>
      <c r="S335" s="68"/>
      <c r="T335" s="118"/>
      <c r="U335" s="118"/>
      <c r="V335" s="68"/>
      <c r="W335" s="118"/>
      <c r="X335" s="118"/>
      <c r="AB335" s="84"/>
      <c r="AC335" s="118"/>
      <c r="AD335" s="84"/>
      <c r="AF335" s="32"/>
      <c r="AI335" s="32"/>
    </row>
    <row r="336" spans="12:39">
      <c r="L336" s="32"/>
      <c r="M336" s="32"/>
      <c r="N336" s="32"/>
      <c r="O336" s="32"/>
      <c r="P336" s="32"/>
      <c r="Q336" s="32"/>
      <c r="R336" s="68"/>
      <c r="S336" s="68"/>
      <c r="T336" s="118"/>
      <c r="U336" s="118"/>
      <c r="V336" s="68"/>
      <c r="W336" s="118"/>
      <c r="X336" s="118"/>
      <c r="AB336" s="84"/>
      <c r="AC336" s="118"/>
      <c r="AD336" s="84"/>
      <c r="AF336" s="32"/>
      <c r="AI336" s="32"/>
    </row>
    <row r="337" spans="12:35">
      <c r="L337" s="32"/>
      <c r="M337" s="32"/>
      <c r="N337" s="32"/>
      <c r="O337" s="32"/>
      <c r="P337" s="32"/>
      <c r="Q337" s="32"/>
      <c r="R337" s="68"/>
      <c r="S337" s="68"/>
      <c r="T337" s="118"/>
      <c r="U337" s="118"/>
      <c r="V337" s="68"/>
      <c r="W337" s="118"/>
      <c r="X337" s="118"/>
      <c r="AB337" s="84"/>
      <c r="AC337" s="118"/>
      <c r="AD337" s="84"/>
      <c r="AF337" s="32"/>
      <c r="AI337" s="32"/>
    </row>
    <row r="338" spans="12:35">
      <c r="L338" s="32"/>
      <c r="M338" s="32"/>
      <c r="N338" s="32"/>
      <c r="O338" s="32"/>
      <c r="P338" s="32"/>
      <c r="Q338" s="32"/>
      <c r="R338" s="68"/>
      <c r="S338" s="68"/>
      <c r="T338" s="118"/>
      <c r="U338" s="118"/>
      <c r="V338" s="68"/>
      <c r="W338" s="118"/>
      <c r="X338" s="118"/>
      <c r="AB338" s="84"/>
      <c r="AC338" s="118"/>
      <c r="AD338" s="84"/>
      <c r="AF338" s="32"/>
      <c r="AI338" s="32"/>
    </row>
    <row r="339" spans="12:35">
      <c r="L339" s="32"/>
      <c r="M339" s="32"/>
      <c r="N339" s="32"/>
      <c r="O339" s="32"/>
      <c r="P339" s="32"/>
      <c r="Q339" s="32"/>
      <c r="R339" s="68"/>
      <c r="S339" s="68"/>
      <c r="T339" s="118"/>
      <c r="U339" s="118"/>
      <c r="V339" s="68"/>
      <c r="W339" s="118"/>
      <c r="X339" s="118"/>
      <c r="AB339" s="84"/>
      <c r="AC339" s="118"/>
      <c r="AD339" s="84"/>
      <c r="AF339" s="32"/>
      <c r="AI339" s="32"/>
    </row>
    <row r="340" spans="12:35">
      <c r="L340" s="32"/>
      <c r="M340" s="32"/>
      <c r="N340" s="32"/>
      <c r="O340" s="32"/>
      <c r="P340" s="32"/>
      <c r="Q340" s="32"/>
      <c r="R340" s="68"/>
      <c r="S340" s="68"/>
      <c r="T340" s="118"/>
      <c r="U340" s="118"/>
      <c r="V340" s="68"/>
      <c r="W340" s="118"/>
      <c r="X340" s="118"/>
      <c r="AB340" s="84"/>
      <c r="AC340" s="118"/>
      <c r="AD340" s="84"/>
      <c r="AF340" s="32"/>
      <c r="AI340" s="32"/>
    </row>
    <row r="341" spans="12:35">
      <c r="L341" s="32"/>
      <c r="M341" s="32"/>
      <c r="N341" s="32"/>
      <c r="O341" s="32"/>
      <c r="P341" s="32"/>
      <c r="Q341" s="32"/>
      <c r="R341" s="68"/>
      <c r="S341" s="68"/>
      <c r="T341" s="118"/>
      <c r="U341" s="118"/>
      <c r="V341" s="68"/>
      <c r="W341" s="118"/>
      <c r="X341" s="118"/>
      <c r="AB341" s="84"/>
      <c r="AC341" s="118"/>
      <c r="AD341" s="84"/>
      <c r="AF341" s="32"/>
      <c r="AI341" s="32"/>
    </row>
    <row r="342" spans="12:35">
      <c r="L342" s="32"/>
      <c r="M342" s="32"/>
      <c r="N342" s="32"/>
      <c r="O342" s="32"/>
      <c r="P342" s="32"/>
      <c r="Q342" s="32"/>
      <c r="R342" s="68"/>
      <c r="S342" s="68"/>
      <c r="T342" s="118"/>
      <c r="U342" s="118"/>
      <c r="V342" s="68"/>
      <c r="W342" s="118"/>
      <c r="X342" s="118"/>
      <c r="AB342" s="84"/>
      <c r="AC342" s="118"/>
      <c r="AD342" s="84"/>
      <c r="AF342" s="32"/>
      <c r="AI342" s="32"/>
    </row>
    <row r="343" spans="12:35">
      <c r="L343" s="32"/>
      <c r="M343" s="32"/>
      <c r="N343" s="32"/>
      <c r="O343" s="32"/>
      <c r="P343" s="32"/>
      <c r="Q343" s="32"/>
      <c r="R343" s="68"/>
      <c r="S343" s="68"/>
      <c r="T343" s="118"/>
      <c r="U343" s="118"/>
      <c r="V343" s="68"/>
      <c r="W343" s="118"/>
      <c r="X343" s="118"/>
      <c r="AB343" s="84"/>
      <c r="AC343" s="118"/>
      <c r="AD343" s="84"/>
      <c r="AF343" s="32"/>
      <c r="AI343" s="32"/>
    </row>
    <row r="344" spans="12:35">
      <c r="L344" s="32"/>
      <c r="M344" s="32"/>
      <c r="N344" s="32"/>
      <c r="O344" s="32"/>
      <c r="P344" s="32"/>
      <c r="Q344" s="32"/>
      <c r="R344" s="68"/>
      <c r="S344" s="68"/>
      <c r="T344" s="118"/>
      <c r="U344" s="118"/>
      <c r="V344" s="68"/>
      <c r="W344" s="118"/>
      <c r="X344" s="118"/>
      <c r="AB344" s="84"/>
      <c r="AC344" s="118"/>
      <c r="AD344" s="84"/>
      <c r="AF344" s="32"/>
      <c r="AI344" s="32"/>
    </row>
    <row r="345" spans="12:35">
      <c r="L345" s="32"/>
      <c r="M345" s="32"/>
      <c r="N345" s="32"/>
      <c r="O345" s="32"/>
      <c r="P345" s="32"/>
      <c r="Q345" s="32"/>
      <c r="R345" s="68"/>
      <c r="S345" s="68"/>
      <c r="T345" s="118"/>
      <c r="U345" s="118"/>
      <c r="V345" s="68"/>
      <c r="W345" s="118"/>
      <c r="X345" s="118"/>
      <c r="AB345" s="84"/>
      <c r="AC345" s="118"/>
      <c r="AD345" s="84"/>
      <c r="AF345" s="32"/>
      <c r="AI345" s="32"/>
    </row>
    <row r="346" spans="12:35">
      <c r="M346" s="32"/>
      <c r="N346" s="32"/>
      <c r="O346" s="32"/>
      <c r="P346" s="32"/>
      <c r="Q346" s="32"/>
      <c r="R346" s="68"/>
      <c r="S346" s="68"/>
      <c r="X346" s="118"/>
      <c r="AB346" s="84"/>
      <c r="AC346" s="118"/>
      <c r="AD346" s="84"/>
      <c r="AF346" s="32"/>
      <c r="AI346" s="32"/>
    </row>
    <row r="347" spans="12:35">
      <c r="M347" s="32"/>
      <c r="N347" s="32"/>
      <c r="O347" s="32"/>
      <c r="P347" s="32"/>
      <c r="Q347" s="32"/>
      <c r="R347" s="68"/>
      <c r="S347" s="68"/>
      <c r="X347" s="118"/>
      <c r="AB347" s="84"/>
      <c r="AC347" s="118"/>
      <c r="AD347" s="84"/>
      <c r="AF347" s="32"/>
      <c r="AI347" s="32"/>
    </row>
    <row r="348" spans="12:35">
      <c r="M348" s="32"/>
      <c r="N348" s="32"/>
      <c r="O348" s="32"/>
      <c r="P348" s="32"/>
      <c r="Q348" s="32"/>
      <c r="R348" s="68"/>
      <c r="S348" s="68"/>
      <c r="X348" s="118"/>
      <c r="AB348" s="84"/>
      <c r="AC348" s="118"/>
      <c r="AD348" s="84"/>
      <c r="AF348" s="32"/>
      <c r="AI348" s="32"/>
    </row>
    <row r="349" spans="12:35">
      <c r="M349" s="32"/>
      <c r="N349" s="32"/>
      <c r="O349" s="32"/>
      <c r="P349" s="32"/>
      <c r="Q349" s="32"/>
      <c r="R349" s="68"/>
      <c r="S349" s="68"/>
      <c r="X349" s="118"/>
      <c r="AB349" s="84"/>
      <c r="AC349" s="118"/>
      <c r="AD349" s="84"/>
      <c r="AF349" s="32"/>
      <c r="AI349" s="32"/>
    </row>
    <row r="350" spans="12:35">
      <c r="M350" s="32"/>
      <c r="N350" s="32"/>
      <c r="O350" s="32"/>
      <c r="P350" s="32"/>
      <c r="Q350" s="32"/>
      <c r="R350" s="68"/>
      <c r="S350" s="68"/>
      <c r="X350" s="118"/>
      <c r="AB350" s="84"/>
      <c r="AC350" s="118"/>
      <c r="AD350" s="84"/>
      <c r="AF350" s="32"/>
      <c r="AI350" s="32"/>
    </row>
    <row r="351" spans="12:35">
      <c r="M351" s="32"/>
      <c r="N351" s="32"/>
      <c r="O351" s="32"/>
      <c r="P351" s="32"/>
      <c r="Q351" s="32"/>
      <c r="R351" s="68"/>
      <c r="S351" s="68"/>
      <c r="X351" s="118"/>
      <c r="AB351" s="84"/>
      <c r="AC351" s="118"/>
      <c r="AD351" s="84"/>
      <c r="AF351" s="32"/>
      <c r="AI351" s="32"/>
    </row>
    <row r="352" spans="12:35">
      <c r="M352" s="32"/>
      <c r="N352" s="32"/>
      <c r="O352" s="32"/>
      <c r="P352" s="32"/>
      <c r="Q352" s="32"/>
      <c r="R352" s="68"/>
      <c r="S352" s="68"/>
      <c r="X352" s="118"/>
      <c r="AB352" s="84"/>
      <c r="AC352" s="118"/>
      <c r="AD352" s="84"/>
      <c r="AF352" s="32"/>
      <c r="AI352" s="32"/>
    </row>
  </sheetData>
  <mergeCells count="1">
    <mergeCell ref="Q5:S5"/>
  </mergeCells>
  <conditionalFormatting sqref="G12:G17">
    <cfRule type="cellIs" dxfId="231" priority="13" operator="lessThan">
      <formula>0</formula>
    </cfRule>
    <cfRule type="cellIs" dxfId="230" priority="14" operator="greaterThan">
      <formula>0</formula>
    </cfRule>
  </conditionalFormatting>
  <conditionalFormatting sqref="I12:I17">
    <cfRule type="cellIs" dxfId="229" priority="11" operator="lessThan">
      <formula>0</formula>
    </cfRule>
    <cfRule type="cellIs" dxfId="228" priority="12" operator="greaterThan">
      <formula>0</formula>
    </cfRule>
  </conditionalFormatting>
  <conditionalFormatting sqref="P12:P17">
    <cfRule type="cellIs" dxfId="227" priority="9" operator="lessThan">
      <formula>0</formula>
    </cfRule>
    <cfRule type="cellIs" dxfId="226" priority="10" operator="greaterThan">
      <formula>0</formula>
    </cfRule>
  </conditionalFormatting>
  <conditionalFormatting sqref="R12:R17">
    <cfRule type="cellIs" dxfId="225" priority="7" operator="lessThan">
      <formula>0</formula>
    </cfRule>
    <cfRule type="cellIs" dxfId="224" priority="8" operator="greaterThan">
      <formula>0</formula>
    </cfRule>
  </conditionalFormatting>
  <conditionalFormatting sqref="L12:L17">
    <cfRule type="cellIs" dxfId="223" priority="5" operator="lessThan">
      <formula>0</formula>
    </cfRule>
    <cfRule type="cellIs" dxfId="222" priority="6" operator="greaterThan">
      <formula>0</formula>
    </cfRule>
  </conditionalFormatting>
  <conditionalFormatting sqref="N12:N17">
    <cfRule type="cellIs" dxfId="221" priority="3" operator="lessThan">
      <formula>0</formula>
    </cfRule>
    <cfRule type="cellIs" dxfId="220" priority="4" operator="greaterThan">
      <formula>0</formula>
    </cfRule>
  </conditionalFormatting>
  <conditionalFormatting sqref="T12:T17">
    <cfRule type="cellIs" dxfId="219" priority="1" operator="lessThan">
      <formula>0</formula>
    </cfRule>
    <cfRule type="cellIs" dxfId="218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4A029-6E26-4100-8EFF-377C9DBD0056}">
  <dimension ref="A1:AT429"/>
  <sheetViews>
    <sheetView zoomScale="86" zoomScaleNormal="86" workbookViewId="0">
      <selection activeCell="AD11" sqref="AD11"/>
    </sheetView>
  </sheetViews>
  <sheetFormatPr baseColWidth="10" defaultRowHeight="15"/>
  <cols>
    <col min="1" max="1" width="3.453125" customWidth="1"/>
    <col min="2" max="2" width="5.90625" customWidth="1"/>
    <col min="3" max="3" width="3.81640625" customWidth="1"/>
    <col min="4" max="4" width="8.90625" customWidth="1"/>
    <col min="6" max="6" width="7.1796875" customWidth="1"/>
    <col min="7" max="7" width="4.90625" customWidth="1"/>
    <col min="8" max="8" width="6.90625" customWidth="1"/>
    <col min="9" max="9" width="7.1796875" customWidth="1"/>
    <col min="10" max="10" width="7.36328125" customWidth="1"/>
    <col min="11" max="11" width="6.36328125" customWidth="1"/>
    <col min="12" max="12" width="5.54296875" customWidth="1"/>
    <col min="13" max="13" width="5.36328125" customWidth="1"/>
    <col min="14" max="14" width="5" customWidth="1"/>
    <col min="15" max="15" width="7" customWidth="1"/>
    <col min="16" max="16" width="5.36328125" customWidth="1"/>
    <col min="17" max="17" width="7.1796875" customWidth="1"/>
    <col min="18" max="18" width="5" style="10" customWidth="1"/>
    <col min="19" max="19" width="5.6328125" style="10" customWidth="1"/>
    <col min="20" max="20" width="4.6328125" style="100" customWidth="1"/>
    <col min="21" max="21" width="6.36328125" style="100" customWidth="1"/>
    <col min="22" max="22" width="6.90625" style="10" customWidth="1"/>
    <col min="23" max="23" width="7.453125" style="10" customWidth="1"/>
    <col min="24" max="24" width="5.453125" style="100" customWidth="1"/>
    <col min="25" max="25" width="7.453125" style="1" customWidth="1"/>
    <col min="26" max="26" width="6.90625" style="100" customWidth="1"/>
    <col min="27" max="27" width="5.36328125" style="1" customWidth="1"/>
    <col min="28" max="28" width="9" customWidth="1"/>
    <col min="29" max="29" width="5.36328125" customWidth="1"/>
    <col min="30" max="30" width="7.81640625" customWidth="1"/>
    <col min="31" max="31" width="7.6328125" customWidth="1"/>
    <col min="32" max="32" width="5.36328125" customWidth="1"/>
    <col min="33" max="33" width="7.08984375" customWidth="1"/>
    <col min="34" max="34" width="6.54296875" customWidth="1"/>
    <col min="36" max="36" width="7.81640625" customWidth="1"/>
    <col min="37" max="37" width="10.90625" style="10"/>
    <col min="38" max="38" width="20.90625" customWidth="1"/>
    <col min="39" max="39" width="14" customWidth="1"/>
    <col min="40" max="40" width="12.54296875" customWidth="1"/>
    <col min="41" max="41" width="10.90625" customWidth="1"/>
  </cols>
  <sheetData>
    <row r="1" spans="1:41">
      <c r="AA1" s="100"/>
      <c r="AB1" s="100"/>
      <c r="AC1" s="100"/>
      <c r="AD1" s="100"/>
      <c r="AE1" s="100"/>
      <c r="AF1" s="100"/>
      <c r="AK1"/>
    </row>
    <row r="2" spans="1:41" s="165" customFormat="1" ht="31.8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 s="10"/>
      <c r="S2" s="10"/>
      <c r="T2" s="100"/>
      <c r="U2" s="100"/>
      <c r="V2" s="10"/>
      <c r="W2" s="10"/>
      <c r="X2" s="100"/>
      <c r="Y2" s="1"/>
      <c r="Z2" s="100"/>
      <c r="AA2" s="100"/>
      <c r="AB2" s="100"/>
      <c r="AC2" s="100"/>
      <c r="AD2" s="100"/>
      <c r="AE2" s="100"/>
      <c r="AF2" s="100"/>
      <c r="AG2"/>
      <c r="AH2"/>
      <c r="AI2"/>
      <c r="AJ2"/>
      <c r="AK2"/>
      <c r="AL2"/>
      <c r="AM2"/>
      <c r="AN2"/>
      <c r="AO2"/>
    </row>
    <row r="3" spans="1:41">
      <c r="AA3" s="100"/>
      <c r="AB3" s="100"/>
      <c r="AC3" s="100"/>
      <c r="AD3" s="100"/>
      <c r="AE3" s="100"/>
      <c r="AF3" s="100"/>
      <c r="AK3"/>
    </row>
    <row r="4" spans="1:41">
      <c r="AA4" s="100"/>
      <c r="AB4" s="100"/>
      <c r="AC4" s="100"/>
      <c r="AD4" s="100"/>
      <c r="AE4" s="100"/>
      <c r="AF4" s="100"/>
      <c r="AK4"/>
    </row>
    <row r="5" spans="1:41" s="191" customFormat="1" ht="19.8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 s="10"/>
      <c r="S5" s="10"/>
      <c r="T5" s="100"/>
      <c r="U5" s="100"/>
      <c r="V5" s="10"/>
      <c r="W5" s="10"/>
      <c r="X5" s="100"/>
      <c r="Y5" s="1"/>
      <c r="Z5" s="100"/>
      <c r="AA5" s="100"/>
      <c r="AB5" s="100"/>
      <c r="AC5" s="100"/>
      <c r="AD5" s="100"/>
      <c r="AE5" s="100"/>
      <c r="AF5" s="100"/>
      <c r="AG5"/>
      <c r="AH5"/>
      <c r="AI5"/>
      <c r="AJ5"/>
      <c r="AK5"/>
      <c r="AL5"/>
      <c r="AM5"/>
      <c r="AN5"/>
      <c r="AO5"/>
    </row>
    <row r="6" spans="1:41">
      <c r="AA6" s="100"/>
      <c r="AB6" s="100"/>
      <c r="AC6" s="100"/>
      <c r="AD6" s="100"/>
      <c r="AE6" s="100"/>
      <c r="AF6" s="100"/>
      <c r="AK6"/>
    </row>
    <row r="7" spans="1:41">
      <c r="AA7" s="100"/>
      <c r="AB7" s="100"/>
      <c r="AC7" s="100"/>
      <c r="AD7" s="100"/>
      <c r="AE7" s="100"/>
      <c r="AF7" s="100"/>
      <c r="AK7"/>
    </row>
    <row r="8" spans="1:41">
      <c r="AA8" s="100"/>
      <c r="AB8" s="100"/>
      <c r="AC8" s="100"/>
      <c r="AD8" s="100"/>
      <c r="AE8" s="100"/>
      <c r="AF8" s="100"/>
      <c r="AK8"/>
    </row>
    <row r="9" spans="1:41">
      <c r="AA9" s="100"/>
      <c r="AB9" s="100"/>
      <c r="AC9" s="100"/>
      <c r="AD9" s="100"/>
      <c r="AE9" s="100"/>
      <c r="AF9" s="100"/>
      <c r="AK9"/>
    </row>
    <row r="10" spans="1:41">
      <c r="AA10" s="100"/>
      <c r="AB10" s="100"/>
      <c r="AC10" s="100"/>
      <c r="AD10" s="100"/>
      <c r="AE10" s="100"/>
      <c r="AF10" s="100"/>
      <c r="AK10"/>
    </row>
    <row r="11" spans="1:41">
      <c r="AA11" s="100"/>
      <c r="AB11" s="100"/>
      <c r="AC11" s="100"/>
      <c r="AD11" s="100"/>
      <c r="AE11" s="100"/>
      <c r="AF11" s="100"/>
      <c r="AK11"/>
    </row>
    <row r="12" spans="1:41">
      <c r="AA12" s="100"/>
      <c r="AB12" s="100"/>
      <c r="AC12" s="100"/>
      <c r="AD12" s="100"/>
      <c r="AE12" s="100"/>
      <c r="AF12" s="100"/>
      <c r="AK12"/>
    </row>
    <row r="13" spans="1:41" ht="15.6">
      <c r="AA13" s="100"/>
      <c r="AB13" s="100"/>
      <c r="AC13" s="100"/>
      <c r="AD13" s="100"/>
      <c r="AE13" s="100"/>
      <c r="AF13" s="100"/>
      <c r="AH13" s="2"/>
      <c r="AI13" s="2"/>
      <c r="AJ13" s="2"/>
      <c r="AK13"/>
    </row>
    <row r="14" spans="1:41" ht="15.6">
      <c r="AA14" s="100"/>
      <c r="AB14" s="100"/>
      <c r="AC14" s="100"/>
      <c r="AD14" s="100"/>
      <c r="AE14" s="100"/>
      <c r="AF14" s="100"/>
      <c r="AH14" s="2"/>
      <c r="AI14" s="2"/>
      <c r="AJ14" s="4"/>
      <c r="AK14" s="4"/>
      <c r="AL14" s="4"/>
    </row>
    <row r="15" spans="1:41">
      <c r="AA15" s="100"/>
      <c r="AB15" s="100"/>
      <c r="AC15" s="100"/>
      <c r="AD15" s="100"/>
      <c r="AE15" s="100"/>
      <c r="AF15" s="100"/>
      <c r="AH15" s="1"/>
      <c r="AI15" s="1"/>
      <c r="AJ15" s="10"/>
      <c r="AL15" s="10"/>
    </row>
    <row r="16" spans="1:41">
      <c r="AA16" s="100"/>
      <c r="AB16" s="100"/>
      <c r="AC16" s="100"/>
      <c r="AD16" s="100"/>
      <c r="AE16" s="100"/>
      <c r="AF16" s="100"/>
      <c r="AH16" s="1"/>
      <c r="AI16" s="1"/>
      <c r="AJ16" s="10"/>
      <c r="AL16" s="10"/>
    </row>
    <row r="17" spans="13:38">
      <c r="AA17" s="100"/>
      <c r="AB17" s="100"/>
      <c r="AC17" s="100"/>
      <c r="AD17" s="100"/>
      <c r="AE17" s="100"/>
      <c r="AF17" s="100"/>
      <c r="AH17" s="1"/>
      <c r="AI17" s="1"/>
      <c r="AJ17" s="10"/>
      <c r="AL17" s="10"/>
    </row>
    <row r="18" spans="13:38">
      <c r="AA18" s="100"/>
      <c r="AB18" s="100"/>
      <c r="AC18" s="100"/>
      <c r="AD18" s="100"/>
      <c r="AE18" s="100"/>
      <c r="AF18" s="100"/>
      <c r="AH18" s="1"/>
      <c r="AI18" s="1"/>
      <c r="AJ18" s="10"/>
      <c r="AL18" s="10"/>
    </row>
    <row r="19" spans="13:38">
      <c r="AA19" s="100"/>
      <c r="AB19" s="100"/>
      <c r="AC19" s="100"/>
      <c r="AD19" s="100"/>
      <c r="AE19" s="100"/>
      <c r="AF19" s="100"/>
      <c r="AH19" s="1"/>
      <c r="AI19" s="1"/>
      <c r="AJ19" s="10"/>
      <c r="AL19" s="10"/>
    </row>
    <row r="20" spans="13:38">
      <c r="AA20" s="100"/>
      <c r="AB20" s="100"/>
      <c r="AC20" s="100"/>
      <c r="AD20" s="100"/>
      <c r="AE20" s="100"/>
      <c r="AF20" s="100"/>
      <c r="AH20" s="1"/>
      <c r="AI20" s="1"/>
      <c r="AJ20" s="10"/>
      <c r="AL20" s="10"/>
    </row>
    <row r="21" spans="13:38">
      <c r="AA21" s="100"/>
      <c r="AB21" s="100"/>
      <c r="AC21" s="100"/>
      <c r="AD21" s="100"/>
      <c r="AE21" s="100"/>
      <c r="AF21" s="100"/>
      <c r="AH21" s="1"/>
      <c r="AI21" s="1"/>
      <c r="AJ21" s="10"/>
      <c r="AL21" s="10"/>
    </row>
    <row r="22" spans="13:38">
      <c r="M22" s="10"/>
      <c r="AA22" s="100"/>
      <c r="AB22" s="100"/>
      <c r="AC22" s="100"/>
      <c r="AD22" s="100"/>
      <c r="AE22" s="100"/>
      <c r="AF22" s="100"/>
      <c r="AH22" s="1"/>
      <c r="AI22" s="1"/>
      <c r="AJ22" s="10"/>
      <c r="AL22" s="10"/>
    </row>
    <row r="23" spans="13:38">
      <c r="AA23" s="100"/>
      <c r="AB23" s="100"/>
      <c r="AC23" s="100"/>
      <c r="AD23" s="100"/>
      <c r="AE23" s="100"/>
      <c r="AF23" s="100"/>
      <c r="AH23" s="1"/>
      <c r="AI23" s="1"/>
      <c r="AJ23" s="10"/>
      <c r="AL23" s="10"/>
    </row>
    <row r="24" spans="13:38">
      <c r="AA24" s="100"/>
      <c r="AB24" s="100"/>
      <c r="AC24" s="100"/>
      <c r="AD24" s="100"/>
      <c r="AE24" s="100"/>
      <c r="AF24" s="100"/>
      <c r="AH24" s="12"/>
      <c r="AI24" s="12"/>
      <c r="AJ24" s="10"/>
      <c r="AL24" s="10"/>
    </row>
    <row r="25" spans="13:38">
      <c r="AA25" s="100"/>
      <c r="AB25" s="100"/>
      <c r="AC25" s="100"/>
      <c r="AD25" s="100"/>
      <c r="AE25" s="100"/>
      <c r="AF25" s="100"/>
      <c r="AH25" s="12"/>
      <c r="AI25" s="12"/>
      <c r="AJ25" s="10"/>
      <c r="AL25" s="10"/>
    </row>
    <row r="26" spans="13:38">
      <c r="AA26" s="100"/>
      <c r="AB26" s="100"/>
      <c r="AC26" s="100"/>
      <c r="AD26" s="100"/>
      <c r="AE26" s="100"/>
      <c r="AF26" s="100"/>
      <c r="AH26" s="12"/>
      <c r="AI26" s="12"/>
      <c r="AJ26" s="10"/>
      <c r="AL26" s="10"/>
    </row>
    <row r="27" spans="13:38">
      <c r="AA27" s="100"/>
      <c r="AB27" s="100"/>
      <c r="AC27" s="100"/>
      <c r="AD27" s="100"/>
      <c r="AE27" s="100"/>
      <c r="AF27" s="100"/>
      <c r="AH27" s="12"/>
      <c r="AI27" s="12"/>
      <c r="AJ27" s="10"/>
      <c r="AL27" s="10"/>
    </row>
    <row r="28" spans="13:38">
      <c r="AA28" s="100"/>
      <c r="AB28" s="100"/>
      <c r="AC28" s="100"/>
      <c r="AD28" s="100"/>
      <c r="AE28" s="100"/>
      <c r="AF28" s="100"/>
      <c r="AH28" s="12"/>
      <c r="AI28" s="12"/>
      <c r="AJ28" s="10"/>
      <c r="AL28" s="10"/>
    </row>
    <row r="29" spans="13:38">
      <c r="AA29" s="100"/>
      <c r="AB29" s="100"/>
      <c r="AC29" s="100"/>
      <c r="AD29" s="100"/>
      <c r="AE29" s="100"/>
      <c r="AF29" s="100"/>
      <c r="AH29" s="12"/>
      <c r="AI29" s="12"/>
      <c r="AJ29" s="10"/>
      <c r="AL29" s="10"/>
    </row>
    <row r="30" spans="13:38">
      <c r="AA30" s="100"/>
      <c r="AB30" s="100"/>
      <c r="AC30" s="100"/>
      <c r="AD30" s="100"/>
      <c r="AE30" s="100"/>
      <c r="AF30" s="100"/>
      <c r="AH30" s="12"/>
      <c r="AI30" s="12"/>
      <c r="AJ30" s="10"/>
      <c r="AL30" s="10"/>
    </row>
    <row r="31" spans="13:38" ht="16.5" customHeight="1">
      <c r="AA31" s="100"/>
      <c r="AB31" s="100"/>
      <c r="AC31" s="100"/>
      <c r="AD31" s="100"/>
      <c r="AE31" s="100"/>
      <c r="AF31" s="100"/>
      <c r="AH31" s="12"/>
      <c r="AI31" s="12"/>
      <c r="AJ31" s="10"/>
      <c r="AL31" s="10"/>
    </row>
    <row r="32" spans="13:38" ht="16.5" customHeight="1">
      <c r="AA32" s="100"/>
      <c r="AB32" s="100"/>
      <c r="AC32" s="100"/>
      <c r="AD32" s="100"/>
      <c r="AE32" s="100"/>
      <c r="AF32" s="100"/>
      <c r="AH32" s="12"/>
      <c r="AI32" s="12"/>
      <c r="AJ32" s="10"/>
      <c r="AL32" s="10"/>
    </row>
    <row r="33" spans="2:38">
      <c r="AA33" s="100"/>
      <c r="AB33" s="100"/>
      <c r="AC33" s="100"/>
      <c r="AD33" s="100"/>
      <c r="AE33" s="100"/>
      <c r="AF33" s="100"/>
      <c r="AH33" s="12"/>
      <c r="AI33" s="12"/>
      <c r="AJ33" s="10"/>
      <c r="AL33" s="10"/>
    </row>
    <row r="34" spans="2:38" ht="17.25" customHeight="1">
      <c r="AA34" s="100"/>
      <c r="AB34" s="100"/>
      <c r="AC34" s="100"/>
      <c r="AD34" s="100"/>
      <c r="AE34" s="100"/>
      <c r="AF34" s="100"/>
      <c r="AH34" s="12"/>
      <c r="AI34" s="12"/>
      <c r="AJ34" s="10"/>
      <c r="AL34" s="10"/>
    </row>
    <row r="35" spans="2:38">
      <c r="AA35" s="100"/>
      <c r="AB35" s="100"/>
      <c r="AC35" s="100"/>
      <c r="AD35" s="100"/>
      <c r="AE35" s="100"/>
      <c r="AF35" s="100"/>
      <c r="AH35" s="12"/>
      <c r="AI35" s="12"/>
      <c r="AJ35" s="10"/>
      <c r="AL35" s="10"/>
    </row>
    <row r="36" spans="2:38">
      <c r="AA36" s="100"/>
      <c r="AB36" s="100"/>
      <c r="AC36" s="100"/>
      <c r="AD36" s="100"/>
      <c r="AE36" s="100"/>
      <c r="AF36" s="100"/>
      <c r="AH36" s="12"/>
      <c r="AI36" s="12"/>
      <c r="AJ36" s="10"/>
      <c r="AL36" s="10"/>
    </row>
    <row r="37" spans="2:38" ht="21">
      <c r="T37"/>
      <c r="U37"/>
      <c r="V37"/>
      <c r="W37"/>
      <c r="X37"/>
      <c r="Y37"/>
      <c r="Z37"/>
      <c r="AA37"/>
      <c r="AH37" s="49"/>
      <c r="AI37" s="49"/>
      <c r="AJ37" s="10"/>
      <c r="AL37" s="10"/>
    </row>
    <row r="38" spans="2:38"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K38"/>
    </row>
    <row r="39" spans="2:38" ht="15.6"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H39" s="1"/>
      <c r="AI39" s="5"/>
      <c r="AK39"/>
    </row>
    <row r="40" spans="2:38" ht="15.6"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K40"/>
    </row>
    <row r="41" spans="2:38" ht="15.6"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K41"/>
    </row>
    <row r="42" spans="2:38" ht="15.6"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K42"/>
    </row>
    <row r="43" spans="2:38" ht="15.6"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K43"/>
    </row>
    <row r="44" spans="2:38" ht="15.6"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K44"/>
    </row>
    <row r="45" spans="2:38" ht="15.6"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K45"/>
    </row>
    <row r="46" spans="2:38" ht="15.6"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K46"/>
    </row>
    <row r="47" spans="2:38" ht="15.6"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K47"/>
    </row>
    <row r="48" spans="2:38" ht="15.6"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K48"/>
    </row>
    <row r="49" spans="2:37" ht="15.6"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K49"/>
    </row>
    <row r="50" spans="2:37" ht="15.6"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K50"/>
    </row>
    <row r="51" spans="2:37" ht="15.6"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K51"/>
    </row>
    <row r="52" spans="2:37" ht="15.6"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K52"/>
    </row>
    <row r="53" spans="2:37" ht="15.6"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K53"/>
    </row>
    <row r="54" spans="2:37" ht="15.6"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K54"/>
    </row>
    <row r="55" spans="2:37" ht="15.6"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K55"/>
    </row>
    <row r="56" spans="2:37" ht="15.6"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K56"/>
    </row>
    <row r="57" spans="2:37" ht="15.6"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K57"/>
    </row>
    <row r="58" spans="2:37" ht="15.6"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K58"/>
    </row>
    <row r="59" spans="2:37" ht="15.6"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K59"/>
    </row>
    <row r="60" spans="2:37" ht="15.6"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K60"/>
    </row>
    <row r="61" spans="2:37" ht="15.6"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4"/>
      <c r="AK61"/>
    </row>
    <row r="62" spans="2:37" ht="15.6"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5"/>
      <c r="AK62"/>
    </row>
    <row r="63" spans="2:37" ht="15.6"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5"/>
      <c r="AK63"/>
    </row>
    <row r="64" spans="2:37" ht="15.6"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5"/>
      <c r="AK64"/>
    </row>
    <row r="65" spans="2:37" ht="15.6"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5"/>
      <c r="AK65"/>
    </row>
    <row r="66" spans="2:37" ht="15.6"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5"/>
      <c r="AK66"/>
    </row>
    <row r="67" spans="2:37" ht="15.6"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5"/>
      <c r="AK67"/>
    </row>
    <row r="68" spans="2:37" ht="15.6"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5"/>
      <c r="AK68"/>
    </row>
    <row r="69" spans="2:37" ht="15.6"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5"/>
      <c r="AK69"/>
    </row>
    <row r="70" spans="2:37" ht="15.6"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5"/>
      <c r="AK70"/>
    </row>
    <row r="71" spans="2:37" ht="15.6"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5"/>
      <c r="AK71"/>
    </row>
    <row r="72" spans="2:37" ht="15.6"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5"/>
      <c r="AK72"/>
    </row>
    <row r="73" spans="2:37" ht="15.6"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5"/>
      <c r="AK73"/>
    </row>
    <row r="74" spans="2:37" ht="15.6"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5"/>
      <c r="AK74"/>
    </row>
    <row r="75" spans="2:37" ht="15.6"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5"/>
      <c r="AK75"/>
    </row>
    <row r="76" spans="2:37" ht="15.6"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5"/>
      <c r="AK76"/>
    </row>
    <row r="77" spans="2:37" ht="15.6"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5"/>
      <c r="AK77"/>
    </row>
    <row r="78" spans="2:37" ht="15.6"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5"/>
      <c r="AK78"/>
    </row>
    <row r="79" spans="2:37" ht="15.6"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K79"/>
    </row>
    <row r="80" spans="2:37" ht="15.6"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5"/>
      <c r="AK80"/>
    </row>
    <row r="81" spans="2:37" ht="15.6"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K81"/>
    </row>
    <row r="82" spans="2:37" ht="15.6"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K82"/>
    </row>
    <row r="83" spans="2:37" ht="15.6"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2"/>
      <c r="AK83"/>
    </row>
    <row r="84" spans="2:37" ht="15.6"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4"/>
      <c r="AK84"/>
    </row>
    <row r="85" spans="2:37" ht="15.6"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5"/>
      <c r="AK85"/>
    </row>
    <row r="86" spans="2:37" ht="15.6"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5"/>
      <c r="AK86"/>
    </row>
    <row r="87" spans="2:37" ht="15.6"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5"/>
      <c r="AK87"/>
    </row>
    <row r="88" spans="2:37" ht="15.6"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5"/>
      <c r="AK88"/>
    </row>
    <row r="89" spans="2:37" ht="15.6"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5"/>
      <c r="AK89"/>
    </row>
    <row r="90" spans="2:37" ht="15.6"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5"/>
      <c r="AK90"/>
    </row>
    <row r="91" spans="2:37" ht="15.6"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5"/>
      <c r="AK91"/>
    </row>
    <row r="92" spans="2:37" ht="15.6"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5"/>
      <c r="AK92"/>
    </row>
    <row r="93" spans="2:37" ht="15.6"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5"/>
      <c r="AK93"/>
    </row>
    <row r="94" spans="2:37" ht="15.6"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5"/>
      <c r="AK94"/>
    </row>
    <row r="95" spans="2:37" ht="15.6"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5"/>
      <c r="AK95"/>
    </row>
    <row r="96" spans="2:37" ht="15.6"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5"/>
      <c r="AK96"/>
    </row>
    <row r="97" spans="2:37" ht="15.6"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5"/>
      <c r="AK97"/>
    </row>
    <row r="98" spans="2:37" ht="15.6"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5"/>
      <c r="AK98"/>
    </row>
    <row r="99" spans="2:37" ht="15.6"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5"/>
      <c r="AK99"/>
    </row>
    <row r="100" spans="2:37" ht="15.6"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5"/>
      <c r="AK100"/>
    </row>
    <row r="101" spans="2:37" ht="15.6"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5"/>
      <c r="AK101"/>
    </row>
    <row r="102" spans="2:37" ht="15.6"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K102"/>
    </row>
    <row r="103" spans="2:37" ht="15.6"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5"/>
      <c r="AK103"/>
    </row>
    <row r="104" spans="2:37" ht="15.6"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K104"/>
    </row>
    <row r="105" spans="2:37" ht="15.6"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K105"/>
    </row>
    <row r="106" spans="2:37" ht="15.6"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K106"/>
    </row>
    <row r="107" spans="2:37" ht="15.6"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K107"/>
    </row>
    <row r="108" spans="2:37" ht="15.6"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K108"/>
    </row>
    <row r="109" spans="2:37" ht="15.6"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K109"/>
    </row>
    <row r="110" spans="2:37" ht="15.6"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K110"/>
    </row>
    <row r="111" spans="2:37" ht="15.6"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K111"/>
    </row>
    <row r="112" spans="2:37" ht="15.6"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K112"/>
    </row>
    <row r="113" spans="2:37" ht="15.6"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K113"/>
    </row>
    <row r="114" spans="2:37" ht="15.6"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K114"/>
    </row>
    <row r="115" spans="2:37" ht="15.6"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K115"/>
    </row>
    <row r="116" spans="2:37" ht="15.6"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K116"/>
    </row>
    <row r="117" spans="2:37" ht="15.6"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K117"/>
    </row>
    <row r="118" spans="2:37" ht="15.6"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K118"/>
    </row>
    <row r="119" spans="2:37" ht="15.6"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K119"/>
    </row>
    <row r="120" spans="2:37" ht="15.6"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K120"/>
    </row>
    <row r="121" spans="2:37" ht="15.6"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K121"/>
    </row>
    <row r="122" spans="2:37" ht="15.6"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K122"/>
    </row>
    <row r="123" spans="2:37" ht="15.6"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K123"/>
    </row>
    <row r="124" spans="2:37" ht="15.6"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K124"/>
    </row>
    <row r="125" spans="2:37" ht="15.6"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K125"/>
    </row>
    <row r="126" spans="2:37" ht="15.6"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K126"/>
    </row>
    <row r="127" spans="2:37" ht="15.6"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K127"/>
    </row>
    <row r="128" spans="2:37" ht="15.6"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K128"/>
    </row>
    <row r="129" spans="2:40" ht="15.6"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K129"/>
    </row>
    <row r="130" spans="2:40" ht="15.6"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K130"/>
    </row>
    <row r="131" spans="2:40" ht="15.6"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K131"/>
    </row>
    <row r="132" spans="2:40" ht="15.6"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K132"/>
    </row>
    <row r="133" spans="2:40" ht="15.6"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K133"/>
    </row>
    <row r="134" spans="2:40" ht="15.6"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K134"/>
    </row>
    <row r="135" spans="2:40" ht="15.6"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K135"/>
    </row>
    <row r="136" spans="2:40" ht="15.6"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K136"/>
    </row>
    <row r="137" spans="2:40" ht="15.6"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K137"/>
    </row>
    <row r="138" spans="2:40" ht="15.6"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K138"/>
    </row>
    <row r="139" spans="2:40" ht="15.6"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K139"/>
    </row>
    <row r="140" spans="2:40" ht="15.6"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G140" s="1"/>
      <c r="AH140" s="1"/>
      <c r="AI140" s="1"/>
      <c r="AJ140" s="52"/>
      <c r="AM140" s="12"/>
      <c r="AN140" s="12"/>
    </row>
    <row r="141" spans="2:40" ht="15.6"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G141" s="1"/>
      <c r="AH141" s="1"/>
      <c r="AI141" s="1"/>
      <c r="AJ141" s="52"/>
      <c r="AM141" s="12"/>
      <c r="AN141" s="12"/>
    </row>
    <row r="142" spans="2:40" ht="15.6"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G142" s="1"/>
      <c r="AH142" s="1"/>
      <c r="AI142" s="1"/>
      <c r="AJ142" s="52"/>
      <c r="AM142" s="12"/>
      <c r="AN142" s="12"/>
    </row>
    <row r="143" spans="2:40" ht="15.6"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G143" s="1"/>
      <c r="AH143" s="1"/>
      <c r="AI143" s="1"/>
      <c r="AJ143" s="52"/>
      <c r="AM143" s="12"/>
      <c r="AN143" s="12"/>
    </row>
    <row r="144" spans="2:40" ht="15.6"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G144" s="1"/>
      <c r="AH144" s="1"/>
      <c r="AI144" s="1"/>
      <c r="AJ144" s="52"/>
      <c r="AM144" s="12"/>
      <c r="AN144" s="12"/>
    </row>
    <row r="145" spans="2:40" ht="15.6"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G145" s="1"/>
      <c r="AH145" s="1"/>
      <c r="AI145" s="1"/>
      <c r="AJ145" s="52"/>
      <c r="AM145" s="12"/>
      <c r="AN145" s="12"/>
    </row>
    <row r="146" spans="2:40" ht="15.6"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G146" s="1"/>
      <c r="AH146" s="1"/>
      <c r="AI146" s="1"/>
      <c r="AJ146" s="52"/>
      <c r="AM146" s="12"/>
      <c r="AN146" s="12"/>
    </row>
    <row r="147" spans="2:40" ht="15.6"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G147" s="1"/>
      <c r="AH147" s="1"/>
      <c r="AI147" s="1"/>
      <c r="AJ147" s="52"/>
      <c r="AM147" s="12"/>
      <c r="AN147" s="12"/>
    </row>
    <row r="148" spans="2:40" ht="15.6"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G148" s="1"/>
      <c r="AH148" s="1"/>
      <c r="AI148" s="1"/>
      <c r="AJ148" s="52"/>
      <c r="AM148" s="12"/>
      <c r="AN148" s="12"/>
    </row>
    <row r="149" spans="2:40" ht="15.6"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G149" s="1"/>
      <c r="AH149" s="1"/>
      <c r="AI149" s="1"/>
      <c r="AJ149" s="52"/>
      <c r="AM149" s="12"/>
      <c r="AN149" s="12"/>
    </row>
    <row r="150" spans="2:40" ht="15.6"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G150" s="1"/>
      <c r="AH150" s="1"/>
      <c r="AI150" s="1"/>
      <c r="AJ150" s="52"/>
      <c r="AM150" s="12"/>
      <c r="AN150" s="12"/>
    </row>
    <row r="151" spans="2:40" ht="15.6"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G151" s="1"/>
      <c r="AH151" s="1"/>
      <c r="AI151" s="1"/>
      <c r="AJ151" s="52"/>
      <c r="AM151" s="12"/>
      <c r="AN151" s="12"/>
    </row>
    <row r="152" spans="2:40" ht="15.6"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G152" s="1"/>
      <c r="AH152" s="1"/>
      <c r="AI152" s="1"/>
      <c r="AJ152" s="52"/>
      <c r="AM152" s="12"/>
      <c r="AN152" s="12"/>
    </row>
    <row r="153" spans="2:40" ht="15.6"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G153" s="1"/>
      <c r="AH153" s="1"/>
      <c r="AI153" s="1"/>
      <c r="AJ153" s="52"/>
      <c r="AM153" s="12"/>
      <c r="AN153" s="12"/>
    </row>
    <row r="154" spans="2:40" ht="15.6"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G154" s="1"/>
      <c r="AH154" s="1"/>
      <c r="AI154" s="1"/>
      <c r="AJ154" s="52"/>
      <c r="AM154" s="12"/>
      <c r="AN154" s="12"/>
    </row>
    <row r="155" spans="2:40" ht="15.6"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G155" s="1"/>
      <c r="AH155" s="1"/>
      <c r="AI155" s="1"/>
      <c r="AJ155" s="52"/>
      <c r="AM155" s="12"/>
      <c r="AN155" s="12"/>
    </row>
    <row r="156" spans="2:40" ht="15.6"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G156" s="1"/>
      <c r="AH156" s="1"/>
      <c r="AI156" s="1"/>
      <c r="AJ156" s="52"/>
      <c r="AM156" s="12"/>
      <c r="AN156" s="12"/>
    </row>
    <row r="157" spans="2:40" ht="15.6"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G157" s="1"/>
      <c r="AH157" s="1"/>
      <c r="AI157" s="1"/>
      <c r="AJ157" s="52"/>
      <c r="AM157" s="12"/>
      <c r="AN157" s="12"/>
    </row>
    <row r="158" spans="2:40" ht="15.6"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G158" s="1"/>
      <c r="AH158" s="1"/>
      <c r="AI158" s="1"/>
      <c r="AJ158" s="52"/>
      <c r="AM158" s="12"/>
      <c r="AN158" s="12"/>
    </row>
    <row r="159" spans="2:40" ht="15.6"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G159" s="1"/>
      <c r="AH159" s="1"/>
      <c r="AI159" s="1"/>
      <c r="AJ159" s="52"/>
      <c r="AM159" s="12"/>
      <c r="AN159" s="12"/>
    </row>
    <row r="160" spans="2:40" ht="15.6"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G160" s="1"/>
      <c r="AH160" s="1"/>
      <c r="AI160" s="1"/>
      <c r="AJ160" s="52"/>
    </row>
    <row r="161" spans="2:36" ht="15.6"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G161" s="1"/>
      <c r="AH161" s="1"/>
      <c r="AI161" s="1"/>
      <c r="AJ161" s="52"/>
    </row>
    <row r="162" spans="2:36" ht="15.6"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G162" s="1"/>
    </row>
    <row r="163" spans="2:36" ht="15.6"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G163" s="1"/>
    </row>
    <row r="164" spans="2:36" ht="15.6"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G164" s="1"/>
      <c r="AH164" s="1"/>
      <c r="AI164" s="1"/>
      <c r="AJ164" s="52"/>
    </row>
    <row r="165" spans="2:36" ht="15.6"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G165" s="1"/>
      <c r="AH165" s="1"/>
      <c r="AI165" s="1"/>
      <c r="AJ165" s="52"/>
    </row>
    <row r="166" spans="2:36" ht="15.6"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G166" s="1"/>
      <c r="AH166" s="1"/>
      <c r="AI166" s="1"/>
      <c r="AJ166" s="52"/>
    </row>
    <row r="167" spans="2:36" ht="15.6"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G167" s="1"/>
      <c r="AH167" s="1"/>
      <c r="AI167" s="1"/>
      <c r="AJ167" s="52"/>
    </row>
    <row r="168" spans="2:36" ht="15.6"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G168" s="1"/>
      <c r="AH168" s="1"/>
      <c r="AI168" s="1"/>
      <c r="AJ168" s="52"/>
    </row>
    <row r="169" spans="2:36" ht="15.6"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G169" s="1"/>
      <c r="AH169" s="1"/>
      <c r="AI169" s="1"/>
      <c r="AJ169" s="52"/>
    </row>
    <row r="170" spans="2:36" ht="15.6"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G170" s="1"/>
      <c r="AH170" s="1"/>
      <c r="AI170" s="1"/>
      <c r="AJ170" s="52"/>
    </row>
    <row r="171" spans="2:36" ht="15.6"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G171" s="1"/>
      <c r="AH171" s="1"/>
      <c r="AI171" s="1"/>
      <c r="AJ171" s="52"/>
    </row>
    <row r="172" spans="2:36" ht="15.6"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G172" s="1"/>
      <c r="AH172" s="1"/>
      <c r="AI172" s="1"/>
      <c r="AJ172" s="52"/>
    </row>
    <row r="173" spans="2:36" ht="15.6"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G173" s="1"/>
      <c r="AH173" s="1"/>
      <c r="AI173" s="1"/>
      <c r="AJ173" s="52"/>
    </row>
    <row r="174" spans="2:36" ht="15.6"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G174" s="1"/>
      <c r="AH174" s="1"/>
      <c r="AI174" s="1"/>
      <c r="AJ174" s="52"/>
    </row>
    <row r="175" spans="2:36" ht="15.6"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G175" s="1"/>
      <c r="AH175" s="1"/>
      <c r="AI175" s="1"/>
      <c r="AJ175" s="52"/>
    </row>
    <row r="176" spans="2:36" ht="15.6"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G176" s="1"/>
      <c r="AH176" s="1"/>
      <c r="AI176" s="1"/>
      <c r="AJ176" s="52"/>
    </row>
    <row r="177" spans="2:38" ht="15.6"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G177" s="1"/>
      <c r="AH177" s="1"/>
      <c r="AI177" s="1"/>
      <c r="AJ177" s="52"/>
    </row>
    <row r="178" spans="2:38" ht="15.6"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G178" s="1"/>
      <c r="AH178" s="1"/>
      <c r="AI178" s="1"/>
      <c r="AJ178" s="52"/>
    </row>
    <row r="179" spans="2:38" ht="15.6"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G179" s="1"/>
      <c r="AH179" s="1"/>
      <c r="AI179" s="1"/>
      <c r="AJ179" s="52"/>
    </row>
    <row r="180" spans="2:38" ht="15.6"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G180" s="1"/>
      <c r="AH180" s="1"/>
      <c r="AI180" s="1"/>
      <c r="AJ180" s="52"/>
    </row>
    <row r="181" spans="2:38" ht="15.6"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G181" s="1"/>
      <c r="AH181" s="1"/>
      <c r="AI181" s="1"/>
      <c r="AJ181" s="52"/>
    </row>
    <row r="182" spans="2:38" ht="15.6"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G182" s="1"/>
      <c r="AH182" s="1"/>
      <c r="AI182" s="1"/>
      <c r="AJ182" s="52"/>
    </row>
    <row r="183" spans="2:38" ht="15.6"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G183" s="1"/>
      <c r="AH183" s="1"/>
      <c r="AI183" s="1"/>
      <c r="AJ183" s="52"/>
      <c r="AL183" s="13"/>
    </row>
    <row r="184" spans="2:38" ht="15.6"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G184" s="1"/>
      <c r="AH184" s="1"/>
      <c r="AI184" s="1"/>
      <c r="AJ184" s="52"/>
      <c r="AL184" s="13"/>
    </row>
    <row r="185" spans="2:38" ht="15.6"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G185" s="1"/>
      <c r="AH185" s="1"/>
      <c r="AI185" s="1"/>
      <c r="AJ185" s="52"/>
      <c r="AL185" s="13"/>
    </row>
    <row r="186" spans="2:38" ht="15.6"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G186" s="1"/>
      <c r="AH186" s="1"/>
      <c r="AI186" s="1"/>
      <c r="AJ186" s="52"/>
      <c r="AL186" s="13"/>
    </row>
    <row r="187" spans="2:38" ht="15.6"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G187" s="1"/>
      <c r="AH187" s="1"/>
      <c r="AI187" s="1"/>
      <c r="AJ187" s="52"/>
      <c r="AL187" s="13"/>
    </row>
    <row r="188" spans="2:38" ht="15.6"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G188" s="1"/>
      <c r="AH188" s="1"/>
      <c r="AI188" s="1"/>
      <c r="AJ188" s="52"/>
      <c r="AL188" s="13"/>
    </row>
    <row r="189" spans="2:38" ht="15.6"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G189" s="1"/>
      <c r="AH189" s="1"/>
      <c r="AI189" s="1"/>
      <c r="AJ189" s="52"/>
      <c r="AL189" s="13"/>
    </row>
    <row r="190" spans="2:38" ht="15.6"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G190" s="1"/>
      <c r="AH190" s="1"/>
      <c r="AI190" s="1"/>
      <c r="AJ190" s="52"/>
      <c r="AL190" s="13"/>
    </row>
    <row r="191" spans="2:38" ht="15.6"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G191" s="1"/>
      <c r="AH191" s="1"/>
      <c r="AI191" s="1"/>
      <c r="AJ191" s="52"/>
      <c r="AL191" s="13"/>
    </row>
    <row r="192" spans="2:38" ht="15.6"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G192" s="1"/>
      <c r="AH192" s="1"/>
      <c r="AI192" s="1"/>
      <c r="AJ192" s="52"/>
      <c r="AL192" s="13"/>
    </row>
    <row r="193" spans="2:38" ht="15.6"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G193" s="1"/>
      <c r="AH193" s="1"/>
      <c r="AI193" s="1"/>
      <c r="AJ193" s="52"/>
      <c r="AL193" s="13"/>
    </row>
    <row r="194" spans="2:38" ht="15.6"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G194" s="1"/>
      <c r="AH194" s="1"/>
      <c r="AI194" s="1"/>
      <c r="AJ194" s="52"/>
      <c r="AL194" s="13"/>
    </row>
    <row r="195" spans="2:38" ht="15.6"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G195" s="1"/>
      <c r="AH195" s="1"/>
      <c r="AI195" s="1"/>
      <c r="AJ195" s="52"/>
      <c r="AL195" s="13"/>
    </row>
    <row r="196" spans="2:38" ht="15.6"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G196" s="1"/>
      <c r="AH196" s="1"/>
      <c r="AI196" s="1"/>
      <c r="AJ196" s="52"/>
      <c r="AL196" s="13"/>
    </row>
    <row r="197" spans="2:38" ht="15.6"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G197" s="1"/>
      <c r="AH197" s="1"/>
      <c r="AI197" s="1"/>
      <c r="AJ197" s="52"/>
      <c r="AL197" s="13"/>
    </row>
    <row r="198" spans="2:38" ht="15.6"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G198" s="1"/>
      <c r="AH198" s="1"/>
      <c r="AI198" s="1"/>
      <c r="AJ198" s="52"/>
      <c r="AL198" s="13"/>
    </row>
    <row r="199" spans="2:38" ht="15.6"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G199" s="1"/>
      <c r="AH199" s="1"/>
      <c r="AI199" s="1"/>
      <c r="AJ199" s="52"/>
      <c r="AL199" s="13"/>
    </row>
    <row r="200" spans="2:38">
      <c r="O200" s="3"/>
      <c r="P200" s="3"/>
      <c r="V200" s="79"/>
      <c r="AB200" s="1"/>
      <c r="AD200" s="1"/>
      <c r="AE200" s="1"/>
      <c r="AG200" s="1"/>
      <c r="AH200" s="1"/>
      <c r="AI200" s="1"/>
      <c r="AJ200" s="52"/>
      <c r="AL200" s="13"/>
    </row>
    <row r="201" spans="2:38">
      <c r="O201" s="3"/>
      <c r="P201" s="3"/>
      <c r="V201" s="79"/>
      <c r="AB201" s="1"/>
      <c r="AD201" s="1"/>
      <c r="AE201" s="1"/>
      <c r="AG201" s="1"/>
      <c r="AH201" s="1"/>
      <c r="AI201" s="1"/>
      <c r="AJ201" s="52"/>
      <c r="AL201" s="13"/>
    </row>
    <row r="202" spans="2:38">
      <c r="O202" s="3"/>
      <c r="P202" s="3"/>
      <c r="V202" s="79"/>
      <c r="AB202" s="1"/>
      <c r="AD202" s="1"/>
      <c r="AE202" s="1"/>
      <c r="AG202" s="1"/>
      <c r="AH202" s="1"/>
      <c r="AI202" s="1"/>
      <c r="AJ202" s="52"/>
      <c r="AL202" s="13"/>
    </row>
    <row r="203" spans="2:38">
      <c r="O203" s="3"/>
      <c r="P203" s="3"/>
      <c r="V203" s="79"/>
      <c r="AB203" s="1"/>
      <c r="AD203" s="1"/>
      <c r="AE203" s="1"/>
      <c r="AG203" s="1"/>
      <c r="AH203" s="1"/>
      <c r="AI203" s="1"/>
      <c r="AJ203" s="52"/>
      <c r="AL203" s="13"/>
    </row>
    <row r="204" spans="2:38">
      <c r="O204" s="3"/>
      <c r="P204" s="3"/>
      <c r="V204" s="79"/>
      <c r="AB204" s="1"/>
      <c r="AD204" s="1"/>
      <c r="AE204" s="1"/>
      <c r="AG204" s="1"/>
      <c r="AH204" s="1"/>
      <c r="AI204" s="1"/>
      <c r="AJ204" s="52"/>
      <c r="AL204" s="13"/>
    </row>
    <row r="205" spans="2:38">
      <c r="O205" s="3"/>
      <c r="P205" s="3"/>
      <c r="V205" s="79"/>
      <c r="AB205" s="1"/>
      <c r="AD205" s="1"/>
      <c r="AE205" s="1"/>
      <c r="AG205" s="1"/>
      <c r="AH205" s="1"/>
      <c r="AI205" s="1"/>
      <c r="AJ205" s="52"/>
      <c r="AL205" s="13"/>
    </row>
    <row r="206" spans="2:38">
      <c r="O206" s="3"/>
      <c r="P206" s="3"/>
      <c r="V206" s="79"/>
      <c r="AB206" s="1"/>
      <c r="AD206" s="1"/>
      <c r="AE206" s="1"/>
      <c r="AG206" s="1"/>
      <c r="AH206" s="1"/>
      <c r="AI206" s="1"/>
      <c r="AJ206" s="52"/>
      <c r="AL206" s="13"/>
    </row>
    <row r="207" spans="2:38">
      <c r="O207" s="3"/>
      <c r="P207" s="3"/>
      <c r="V207" s="79"/>
      <c r="AB207" s="1"/>
      <c r="AD207" s="1"/>
      <c r="AE207" s="1"/>
      <c r="AG207" s="1"/>
      <c r="AH207" s="1"/>
      <c r="AI207" s="1"/>
      <c r="AJ207" s="52"/>
      <c r="AL207" s="13"/>
    </row>
    <row r="208" spans="2:38">
      <c r="O208" s="3"/>
      <c r="P208" s="3"/>
      <c r="V208" s="79"/>
      <c r="AB208" s="1"/>
      <c r="AD208" s="1"/>
      <c r="AE208" s="1"/>
      <c r="AG208" s="1"/>
      <c r="AH208" s="1"/>
      <c r="AI208" s="1"/>
      <c r="AJ208" s="52"/>
      <c r="AL208" s="13"/>
    </row>
    <row r="209" spans="7:38">
      <c r="O209" s="3"/>
      <c r="P209" s="3"/>
      <c r="V209" s="79"/>
      <c r="AB209" s="1"/>
      <c r="AD209" s="1"/>
      <c r="AE209" s="1"/>
      <c r="AG209" s="1"/>
      <c r="AH209" s="1"/>
      <c r="AI209" s="1"/>
      <c r="AJ209" s="52"/>
      <c r="AL209" s="13"/>
    </row>
    <row r="210" spans="7:38">
      <c r="O210" s="3"/>
      <c r="P210" s="3"/>
      <c r="V210" s="79"/>
      <c r="AB210" s="1"/>
      <c r="AD210" s="1"/>
      <c r="AE210" s="1"/>
      <c r="AG210" s="1"/>
      <c r="AH210" s="1"/>
      <c r="AI210" s="1"/>
      <c r="AJ210" s="52"/>
      <c r="AL210" s="13"/>
    </row>
    <row r="211" spans="7:38">
      <c r="O211" s="3"/>
      <c r="P211" s="3"/>
      <c r="V211" s="79"/>
      <c r="AB211" s="1"/>
      <c r="AD211" s="1"/>
      <c r="AE211" s="1"/>
      <c r="AG211" s="1"/>
      <c r="AH211" s="1"/>
      <c r="AI211" s="1"/>
      <c r="AJ211" s="52"/>
      <c r="AL211" s="13"/>
    </row>
    <row r="212" spans="7:38">
      <c r="G212" s="13"/>
      <c r="H212" s="13"/>
      <c r="I212" s="13"/>
      <c r="J212" s="13"/>
      <c r="K212" s="13"/>
      <c r="O212" s="3"/>
      <c r="P212" s="3"/>
      <c r="V212" s="79"/>
      <c r="AB212" s="1"/>
      <c r="AD212" s="1"/>
      <c r="AE212" s="1"/>
      <c r="AG212" s="1"/>
      <c r="AH212" s="1"/>
      <c r="AI212" s="1"/>
      <c r="AJ212" s="52"/>
      <c r="AL212" s="13"/>
    </row>
    <row r="213" spans="7:38">
      <c r="G213" s="13"/>
      <c r="H213" s="13"/>
      <c r="I213" s="13"/>
      <c r="J213" s="13"/>
      <c r="K213" s="13"/>
      <c r="O213" s="3"/>
      <c r="P213" s="3"/>
      <c r="V213" s="79"/>
      <c r="AB213" s="1"/>
      <c r="AD213" s="1"/>
      <c r="AE213" s="1"/>
      <c r="AG213" s="1"/>
      <c r="AH213" s="1"/>
      <c r="AI213" s="1"/>
      <c r="AJ213" s="52"/>
      <c r="AL213" s="13"/>
    </row>
    <row r="214" spans="7:38">
      <c r="G214" s="13"/>
      <c r="H214" s="13"/>
      <c r="I214" s="13"/>
      <c r="J214" s="13"/>
      <c r="K214" s="13"/>
      <c r="L214" s="13"/>
      <c r="O214" s="3"/>
      <c r="P214" s="3"/>
      <c r="T214" s="116"/>
      <c r="V214" s="79"/>
      <c r="AB214" s="1"/>
      <c r="AD214" s="1"/>
      <c r="AE214" s="1"/>
      <c r="AG214" s="1"/>
      <c r="AH214" s="1"/>
      <c r="AI214" s="1"/>
      <c r="AJ214" s="52"/>
      <c r="AL214" s="13"/>
    </row>
    <row r="215" spans="7:38">
      <c r="G215" s="13"/>
      <c r="H215" s="13"/>
      <c r="I215" s="13"/>
      <c r="J215" s="13"/>
      <c r="K215" s="13"/>
      <c r="L215" s="13"/>
      <c r="O215" s="3"/>
      <c r="P215" s="3"/>
      <c r="T215" s="116"/>
      <c r="V215" s="79"/>
      <c r="AB215" s="1"/>
      <c r="AD215" s="1"/>
      <c r="AE215" s="1"/>
      <c r="AG215" s="1"/>
      <c r="AH215" s="1"/>
      <c r="AI215" s="1"/>
      <c r="AJ215" s="52"/>
      <c r="AL215" s="13"/>
    </row>
    <row r="216" spans="7:38">
      <c r="G216" s="13"/>
      <c r="H216" s="13"/>
      <c r="I216" s="13"/>
      <c r="J216" s="13"/>
      <c r="K216" s="13"/>
      <c r="L216" s="13"/>
      <c r="O216" s="3"/>
      <c r="P216" s="3"/>
      <c r="T216" s="116"/>
      <c r="V216" s="79"/>
      <c r="AB216" s="1"/>
      <c r="AD216" s="1"/>
      <c r="AE216" s="1"/>
      <c r="AG216" s="1"/>
      <c r="AH216" s="1"/>
      <c r="AI216" s="1"/>
      <c r="AJ216" s="52"/>
      <c r="AL216" s="13"/>
    </row>
    <row r="217" spans="7:38">
      <c r="G217" s="13"/>
      <c r="H217" s="13"/>
      <c r="I217" s="13"/>
      <c r="J217" s="13"/>
      <c r="K217" s="13"/>
      <c r="L217" s="13"/>
      <c r="O217" s="3"/>
      <c r="P217" s="3"/>
      <c r="T217" s="116"/>
      <c r="V217" s="79"/>
      <c r="AB217" s="1"/>
      <c r="AD217" s="1"/>
      <c r="AE217" s="1"/>
      <c r="AG217" s="1"/>
      <c r="AH217" s="1"/>
      <c r="AI217" s="1"/>
      <c r="AJ217" s="52"/>
      <c r="AL217" s="13"/>
    </row>
    <row r="218" spans="7:38">
      <c r="G218" s="13"/>
      <c r="H218" s="13"/>
      <c r="I218" s="13"/>
      <c r="J218" s="13"/>
      <c r="K218" s="13"/>
      <c r="L218" s="13"/>
      <c r="O218" s="3"/>
      <c r="P218" s="3"/>
      <c r="T218" s="116"/>
      <c r="V218" s="79"/>
      <c r="AB218" s="1"/>
      <c r="AD218" s="1"/>
      <c r="AE218" s="1"/>
      <c r="AG218" s="1"/>
      <c r="AH218" s="1"/>
      <c r="AI218" s="1"/>
      <c r="AJ218" s="52"/>
      <c r="AL218" s="13"/>
    </row>
    <row r="219" spans="7:38">
      <c r="G219" s="13"/>
      <c r="H219" s="13"/>
      <c r="I219" s="13"/>
      <c r="J219" s="13"/>
      <c r="K219" s="13"/>
      <c r="L219" s="13"/>
      <c r="O219" s="3"/>
      <c r="P219" s="3"/>
      <c r="T219" s="116"/>
      <c r="V219" s="79"/>
      <c r="AB219" s="1"/>
      <c r="AD219" s="1"/>
      <c r="AE219" s="1"/>
      <c r="AG219" s="1"/>
      <c r="AH219" s="1"/>
      <c r="AI219" s="1"/>
      <c r="AJ219" s="52"/>
      <c r="AL219" s="13"/>
    </row>
    <row r="220" spans="7:38">
      <c r="G220" s="13"/>
      <c r="H220" s="13"/>
      <c r="I220" s="13"/>
      <c r="J220" s="13"/>
      <c r="K220" s="13"/>
      <c r="L220" s="13"/>
      <c r="O220" s="3"/>
      <c r="P220" s="3"/>
      <c r="T220" s="116"/>
      <c r="V220" s="79"/>
      <c r="AB220" s="1"/>
      <c r="AD220" s="1"/>
      <c r="AE220" s="1"/>
      <c r="AG220" s="1"/>
      <c r="AH220" s="1"/>
      <c r="AI220" s="1"/>
      <c r="AJ220" s="52"/>
      <c r="AL220" s="13"/>
    </row>
    <row r="221" spans="7:38">
      <c r="G221" s="13"/>
      <c r="H221" s="13"/>
      <c r="I221" s="13"/>
      <c r="J221" s="13"/>
      <c r="K221" s="13"/>
      <c r="L221" s="13"/>
      <c r="O221" s="3"/>
      <c r="P221" s="3"/>
      <c r="T221" s="116"/>
      <c r="V221" s="79"/>
      <c r="AB221" s="1"/>
      <c r="AD221" s="1"/>
      <c r="AE221" s="1"/>
      <c r="AG221" s="1"/>
      <c r="AH221" s="1"/>
      <c r="AI221" s="1"/>
      <c r="AJ221" s="52"/>
      <c r="AL221" s="13"/>
    </row>
    <row r="222" spans="7:38">
      <c r="G222" s="13"/>
      <c r="H222" s="13"/>
      <c r="I222" s="13"/>
      <c r="J222" s="13"/>
      <c r="K222" s="13"/>
      <c r="L222" s="13"/>
      <c r="O222" s="3"/>
      <c r="P222" s="3"/>
      <c r="T222" s="116"/>
      <c r="V222" s="79"/>
      <c r="AB222" s="1"/>
      <c r="AD222" s="1"/>
      <c r="AE222" s="1"/>
      <c r="AG222" s="1"/>
      <c r="AH222" s="1"/>
      <c r="AI222" s="1"/>
      <c r="AJ222" s="52"/>
      <c r="AL222" s="13"/>
    </row>
    <row r="223" spans="7:38">
      <c r="G223" s="13"/>
      <c r="H223" s="13"/>
      <c r="I223" s="13"/>
      <c r="J223" s="13"/>
      <c r="K223" s="13"/>
      <c r="L223" s="13"/>
      <c r="O223" s="3"/>
      <c r="P223" s="3"/>
      <c r="T223" s="116"/>
      <c r="V223" s="79"/>
      <c r="AB223" s="1"/>
      <c r="AD223" s="1"/>
      <c r="AE223" s="1"/>
      <c r="AG223" s="1"/>
      <c r="AH223" s="1"/>
      <c r="AI223" s="1"/>
      <c r="AJ223" s="52"/>
      <c r="AL223" s="13"/>
    </row>
    <row r="224" spans="7:38">
      <c r="G224" s="13"/>
      <c r="H224" s="13"/>
      <c r="I224" s="13"/>
      <c r="J224" s="13"/>
      <c r="K224" s="13"/>
      <c r="L224" s="13"/>
      <c r="O224" s="3"/>
      <c r="P224" s="3"/>
      <c r="T224" s="116"/>
      <c r="V224" s="79"/>
      <c r="AB224" s="1"/>
      <c r="AD224" s="1"/>
      <c r="AE224" s="1"/>
      <c r="AG224" s="1"/>
      <c r="AH224" s="1"/>
      <c r="AI224" s="1"/>
      <c r="AJ224" s="52"/>
      <c r="AL224" s="13"/>
    </row>
    <row r="225" spans="7:38">
      <c r="G225" s="13"/>
      <c r="H225" s="13"/>
      <c r="I225" s="13"/>
      <c r="J225" s="13"/>
      <c r="K225" s="13"/>
      <c r="L225" s="13"/>
      <c r="O225" s="3"/>
      <c r="P225" s="3"/>
      <c r="T225" s="116"/>
      <c r="V225" s="79"/>
      <c r="AA225" s="82"/>
      <c r="AB225" s="13"/>
      <c r="AC225" s="13"/>
      <c r="AD225" s="13"/>
      <c r="AE225" s="13"/>
      <c r="AF225" s="13"/>
      <c r="AG225" s="13"/>
      <c r="AH225" s="13"/>
      <c r="AI225" s="13"/>
      <c r="AJ225" s="13"/>
      <c r="AK225" s="66"/>
      <c r="AL225" s="13"/>
    </row>
    <row r="226" spans="7:38">
      <c r="G226" s="13"/>
      <c r="H226" s="13"/>
      <c r="I226" s="13"/>
      <c r="J226" s="13"/>
      <c r="K226" s="13"/>
      <c r="L226" s="13"/>
      <c r="O226" s="3"/>
      <c r="P226" s="3"/>
      <c r="T226" s="116"/>
      <c r="V226" s="79"/>
      <c r="AA226" s="82"/>
      <c r="AB226" s="13"/>
      <c r="AC226" s="13"/>
      <c r="AD226" s="13"/>
      <c r="AE226" s="13"/>
      <c r="AF226" s="13"/>
      <c r="AG226" s="13"/>
      <c r="AH226" s="13"/>
      <c r="AI226" s="13"/>
      <c r="AJ226" s="13"/>
      <c r="AK226" s="66"/>
      <c r="AL226" s="13"/>
    </row>
    <row r="227" spans="7:38">
      <c r="G227" s="13"/>
      <c r="H227" s="13"/>
      <c r="I227" s="13"/>
      <c r="J227" s="13"/>
      <c r="K227" s="13"/>
      <c r="L227" s="13"/>
      <c r="O227" s="3"/>
      <c r="P227" s="3"/>
      <c r="T227" s="116"/>
      <c r="V227" s="79"/>
      <c r="AA227" s="82"/>
      <c r="AB227" s="13"/>
      <c r="AC227" s="13"/>
      <c r="AD227" s="13"/>
      <c r="AE227" s="13"/>
      <c r="AF227" s="13"/>
      <c r="AG227" s="13"/>
      <c r="AH227" s="13"/>
      <c r="AI227" s="13"/>
      <c r="AJ227" s="13"/>
      <c r="AK227" s="66"/>
      <c r="AL227" s="13"/>
    </row>
    <row r="228" spans="7:38">
      <c r="G228" s="13"/>
      <c r="H228" s="13"/>
      <c r="I228" s="13"/>
      <c r="J228" s="13"/>
      <c r="K228" s="13"/>
      <c r="L228" s="13"/>
      <c r="O228" s="3"/>
      <c r="P228" s="3"/>
      <c r="T228" s="116"/>
      <c r="V228" s="79"/>
      <c r="AA228" s="82"/>
      <c r="AB228" s="13"/>
      <c r="AC228" s="13"/>
      <c r="AD228" s="13"/>
      <c r="AE228" s="13"/>
      <c r="AF228" s="13"/>
      <c r="AG228" s="13"/>
      <c r="AH228" s="13"/>
      <c r="AI228" s="13"/>
      <c r="AJ228" s="13"/>
      <c r="AK228" s="66"/>
      <c r="AL228" s="13"/>
    </row>
    <row r="229" spans="7:38">
      <c r="G229" s="13"/>
      <c r="H229" s="13"/>
      <c r="I229" s="13"/>
      <c r="J229" s="13"/>
      <c r="K229" s="13"/>
      <c r="L229" s="13"/>
      <c r="O229" s="3"/>
      <c r="P229" s="3"/>
      <c r="T229" s="116"/>
      <c r="V229" s="79"/>
      <c r="AA229" s="82"/>
      <c r="AB229" s="13"/>
      <c r="AC229" s="13"/>
      <c r="AD229" s="13"/>
      <c r="AE229" s="13"/>
      <c r="AF229" s="13"/>
      <c r="AG229" s="13"/>
      <c r="AH229" s="13"/>
      <c r="AI229" s="13"/>
      <c r="AJ229" s="13"/>
      <c r="AK229" s="66"/>
      <c r="AL229" s="13"/>
    </row>
    <row r="230" spans="7:38">
      <c r="G230" s="13"/>
      <c r="H230" s="13"/>
      <c r="I230" s="13"/>
      <c r="J230" s="13"/>
      <c r="K230" s="13"/>
      <c r="L230" s="13"/>
      <c r="O230" s="3"/>
      <c r="P230" s="3"/>
      <c r="T230" s="116"/>
      <c r="V230" s="79"/>
      <c r="AA230" s="82"/>
      <c r="AB230" s="13"/>
      <c r="AC230" s="13"/>
      <c r="AD230" s="13"/>
      <c r="AE230" s="13"/>
      <c r="AF230" s="13"/>
      <c r="AG230" s="13"/>
      <c r="AH230" s="13"/>
      <c r="AI230" s="13"/>
      <c r="AJ230" s="13"/>
      <c r="AK230" s="66"/>
      <c r="AL230" s="13"/>
    </row>
    <row r="231" spans="7:38">
      <c r="G231" s="13"/>
      <c r="H231" s="13"/>
      <c r="I231" s="13"/>
      <c r="J231" s="13"/>
      <c r="K231" s="13"/>
      <c r="L231" s="13"/>
      <c r="O231" s="3"/>
      <c r="P231" s="3"/>
      <c r="T231" s="116"/>
      <c r="V231" s="79"/>
      <c r="AA231" s="82"/>
      <c r="AB231" s="13"/>
      <c r="AC231" s="13"/>
      <c r="AD231" s="13"/>
      <c r="AE231" s="13"/>
      <c r="AF231" s="13"/>
      <c r="AG231" s="13"/>
      <c r="AH231" s="13"/>
      <c r="AI231" s="13"/>
      <c r="AJ231" s="13"/>
      <c r="AK231" s="66"/>
      <c r="AL231" s="13"/>
    </row>
    <row r="232" spans="7:38">
      <c r="G232" s="13"/>
      <c r="H232" s="13"/>
      <c r="I232" s="13"/>
      <c r="J232" s="13"/>
      <c r="K232" s="13"/>
      <c r="L232" s="13"/>
      <c r="O232" s="3"/>
      <c r="P232" s="3"/>
      <c r="T232" s="116"/>
      <c r="V232" s="79"/>
      <c r="AA232" s="82"/>
      <c r="AB232" s="13"/>
      <c r="AC232" s="13"/>
      <c r="AD232" s="13"/>
      <c r="AE232" s="13"/>
      <c r="AF232" s="13"/>
      <c r="AG232" s="13"/>
      <c r="AH232" s="13"/>
      <c r="AI232" s="13"/>
      <c r="AJ232" s="13"/>
      <c r="AK232" s="66"/>
      <c r="AL232" s="13"/>
    </row>
    <row r="233" spans="7:38">
      <c r="G233" s="13"/>
      <c r="H233" s="13"/>
      <c r="I233" s="13"/>
      <c r="J233" s="13"/>
      <c r="K233" s="13"/>
      <c r="L233" s="13"/>
      <c r="O233" s="3"/>
      <c r="P233" s="3"/>
      <c r="T233" s="116"/>
      <c r="V233" s="79"/>
      <c r="AA233" s="82"/>
      <c r="AB233" s="13"/>
      <c r="AC233" s="13"/>
      <c r="AD233" s="13"/>
      <c r="AE233" s="13"/>
      <c r="AF233" s="13"/>
      <c r="AG233" s="13"/>
      <c r="AH233" s="13"/>
      <c r="AI233" s="13"/>
      <c r="AJ233" s="13"/>
      <c r="AK233" s="66"/>
      <c r="AL233" s="13"/>
    </row>
    <row r="234" spans="7:38">
      <c r="G234" s="13"/>
      <c r="H234" s="13"/>
      <c r="I234" s="13"/>
      <c r="J234" s="13"/>
      <c r="K234" s="13"/>
      <c r="L234" s="13"/>
      <c r="O234" s="3"/>
      <c r="P234" s="3"/>
      <c r="T234" s="116"/>
      <c r="V234" s="79"/>
      <c r="AA234" s="82"/>
      <c r="AB234" s="13"/>
      <c r="AC234" s="13"/>
      <c r="AD234" s="13"/>
      <c r="AE234" s="13"/>
      <c r="AF234" s="13"/>
      <c r="AG234" s="13"/>
      <c r="AH234" s="13"/>
      <c r="AI234" s="13"/>
      <c r="AJ234" s="13"/>
      <c r="AK234" s="66"/>
      <c r="AL234" s="13"/>
    </row>
    <row r="235" spans="7:38">
      <c r="G235" s="13"/>
      <c r="H235" s="13"/>
      <c r="I235" s="13"/>
      <c r="J235" s="13"/>
      <c r="K235" s="13"/>
      <c r="L235" s="13"/>
      <c r="O235" s="3"/>
      <c r="P235" s="3"/>
      <c r="T235" s="116"/>
      <c r="V235" s="79"/>
      <c r="AA235" s="82"/>
      <c r="AB235" s="13"/>
      <c r="AC235" s="13"/>
      <c r="AD235" s="13"/>
      <c r="AE235" s="13"/>
      <c r="AF235" s="13"/>
      <c r="AG235" s="13"/>
      <c r="AH235" s="13"/>
      <c r="AI235" s="13"/>
      <c r="AJ235" s="13"/>
      <c r="AK235" s="66"/>
      <c r="AL235" s="13"/>
    </row>
    <row r="236" spans="7:38">
      <c r="G236" s="13"/>
      <c r="H236" s="13"/>
      <c r="I236" s="13"/>
      <c r="J236" s="13"/>
      <c r="K236" s="13"/>
      <c r="L236" s="13"/>
      <c r="O236" s="3"/>
      <c r="P236" s="3"/>
      <c r="T236" s="116"/>
      <c r="V236" s="79"/>
      <c r="AA236" s="82"/>
      <c r="AB236" s="13"/>
      <c r="AC236" s="13"/>
      <c r="AD236" s="13"/>
      <c r="AE236" s="13"/>
      <c r="AF236" s="13"/>
      <c r="AG236" s="13"/>
      <c r="AH236" s="13"/>
      <c r="AI236" s="13"/>
      <c r="AJ236" s="13"/>
      <c r="AK236" s="66"/>
      <c r="AL236" s="13"/>
    </row>
    <row r="237" spans="7:38">
      <c r="G237" s="13"/>
      <c r="H237" s="13"/>
      <c r="I237" s="13"/>
      <c r="J237" s="13"/>
      <c r="K237" s="13"/>
      <c r="L237" s="13"/>
      <c r="O237" s="3"/>
      <c r="P237" s="3"/>
      <c r="T237" s="116"/>
      <c r="V237" s="79"/>
      <c r="AA237" s="82"/>
      <c r="AB237" s="13"/>
      <c r="AC237" s="13"/>
      <c r="AD237" s="13"/>
      <c r="AE237" s="13"/>
      <c r="AF237" s="13"/>
      <c r="AG237" s="13"/>
      <c r="AH237" s="13"/>
      <c r="AI237" s="13"/>
      <c r="AJ237" s="13"/>
      <c r="AK237" s="66"/>
      <c r="AL237" s="13"/>
    </row>
    <row r="238" spans="7:38">
      <c r="G238" s="13"/>
      <c r="H238" s="13"/>
      <c r="I238" s="13"/>
      <c r="J238" s="13"/>
      <c r="K238" s="13"/>
      <c r="L238" s="13"/>
      <c r="O238" s="3"/>
      <c r="P238" s="3"/>
      <c r="T238" s="116"/>
      <c r="V238" s="79"/>
      <c r="AA238" s="82"/>
      <c r="AB238" s="13"/>
      <c r="AC238" s="13"/>
      <c r="AD238" s="13"/>
      <c r="AE238" s="13"/>
      <c r="AF238" s="13"/>
      <c r="AG238" s="13"/>
      <c r="AH238" s="13"/>
      <c r="AI238" s="13"/>
      <c r="AJ238" s="13"/>
      <c r="AK238" s="66"/>
      <c r="AL238" s="13"/>
    </row>
    <row r="239" spans="7:38">
      <c r="G239" s="13"/>
      <c r="H239" s="13"/>
      <c r="I239" s="13"/>
      <c r="J239" s="13"/>
      <c r="K239" s="13"/>
      <c r="L239" s="13"/>
      <c r="O239" s="3"/>
      <c r="P239" s="3"/>
      <c r="T239" s="116"/>
      <c r="V239" s="79"/>
      <c r="AA239" s="82"/>
      <c r="AB239" s="13"/>
      <c r="AC239" s="13"/>
      <c r="AD239" s="13"/>
      <c r="AE239" s="13"/>
      <c r="AF239" s="13"/>
      <c r="AG239" s="13"/>
      <c r="AH239" s="13"/>
      <c r="AI239" s="13"/>
      <c r="AJ239" s="13"/>
      <c r="AK239" s="66"/>
      <c r="AL239" s="13"/>
    </row>
    <row r="240" spans="7:38">
      <c r="G240" s="13"/>
      <c r="H240" s="13"/>
      <c r="I240" s="13"/>
      <c r="J240" s="13"/>
      <c r="K240" s="13"/>
      <c r="L240" s="13"/>
      <c r="O240" s="3"/>
      <c r="P240" s="3"/>
      <c r="T240" s="116"/>
      <c r="V240" s="79"/>
      <c r="AA240" s="82"/>
      <c r="AB240" s="13"/>
      <c r="AC240" s="13"/>
      <c r="AD240" s="13"/>
      <c r="AE240" s="13"/>
      <c r="AF240" s="13"/>
      <c r="AG240" s="13"/>
      <c r="AH240" s="13"/>
      <c r="AI240" s="13"/>
      <c r="AJ240" s="13"/>
      <c r="AK240" s="66"/>
      <c r="AL240" s="13"/>
    </row>
    <row r="241" spans="7:38">
      <c r="G241" s="13"/>
      <c r="H241" s="13"/>
      <c r="I241" s="13"/>
      <c r="J241" s="13"/>
      <c r="K241" s="13"/>
      <c r="L241" s="13"/>
      <c r="O241" s="3"/>
      <c r="P241" s="3"/>
      <c r="T241" s="116"/>
      <c r="V241" s="79"/>
      <c r="AA241" s="82"/>
      <c r="AB241" s="13"/>
      <c r="AC241" s="13"/>
      <c r="AD241" s="13"/>
      <c r="AE241" s="13"/>
      <c r="AF241" s="13"/>
      <c r="AG241" s="13"/>
      <c r="AH241" s="13"/>
      <c r="AI241" s="13"/>
      <c r="AJ241" s="13"/>
      <c r="AK241" s="66"/>
      <c r="AL241" s="13"/>
    </row>
    <row r="242" spans="7:38">
      <c r="G242" s="13"/>
      <c r="H242" s="13"/>
      <c r="I242" s="13"/>
      <c r="J242" s="13"/>
      <c r="K242" s="13"/>
      <c r="L242" s="13"/>
      <c r="O242" s="3"/>
      <c r="P242" s="3"/>
      <c r="T242" s="116"/>
      <c r="V242" s="79"/>
      <c r="AA242" s="82"/>
      <c r="AB242" s="13"/>
      <c r="AC242" s="13"/>
      <c r="AD242" s="13"/>
      <c r="AE242" s="13"/>
      <c r="AF242" s="13"/>
      <c r="AG242" s="13"/>
      <c r="AH242" s="13"/>
      <c r="AI242" s="13"/>
      <c r="AJ242" s="13"/>
      <c r="AK242" s="66"/>
      <c r="AL242" s="13"/>
    </row>
    <row r="243" spans="7:38">
      <c r="G243" s="13"/>
      <c r="H243" s="13"/>
      <c r="I243" s="13"/>
      <c r="J243" s="13"/>
      <c r="K243" s="13"/>
      <c r="L243" s="13"/>
      <c r="O243" s="3"/>
      <c r="P243" s="3"/>
      <c r="T243" s="116"/>
      <c r="V243" s="79"/>
      <c r="AA243" s="82"/>
      <c r="AB243" s="13"/>
      <c r="AC243" s="13"/>
      <c r="AD243" s="13"/>
      <c r="AE243" s="13"/>
      <c r="AF243" s="13"/>
      <c r="AG243" s="13"/>
      <c r="AH243" s="13"/>
      <c r="AI243" s="13"/>
      <c r="AJ243" s="13"/>
      <c r="AK243" s="66"/>
      <c r="AL243" s="13"/>
    </row>
    <row r="244" spans="7:38">
      <c r="G244" s="13"/>
      <c r="H244" s="13"/>
      <c r="I244" s="13"/>
      <c r="J244" s="13"/>
      <c r="K244" s="13"/>
      <c r="L244" s="13"/>
      <c r="O244" s="3"/>
      <c r="P244" s="3"/>
      <c r="T244" s="116"/>
      <c r="V244" s="79"/>
      <c r="AA244" s="82"/>
      <c r="AB244" s="13"/>
      <c r="AC244" s="13"/>
      <c r="AD244" s="13"/>
      <c r="AE244" s="13"/>
      <c r="AF244" s="13"/>
      <c r="AG244" s="13"/>
      <c r="AH244" s="13"/>
      <c r="AI244" s="13"/>
      <c r="AJ244" s="13"/>
      <c r="AK244" s="66"/>
      <c r="AL244" s="13"/>
    </row>
    <row r="245" spans="7:38">
      <c r="G245" s="13"/>
      <c r="H245" s="13"/>
      <c r="I245" s="13"/>
      <c r="J245" s="13"/>
      <c r="K245" s="13"/>
      <c r="L245" s="13"/>
      <c r="O245" s="3"/>
      <c r="P245" s="3"/>
      <c r="T245" s="116"/>
      <c r="V245" s="79"/>
      <c r="AA245" s="82"/>
      <c r="AB245" s="13"/>
      <c r="AC245" s="13"/>
      <c r="AD245" s="13"/>
      <c r="AE245" s="13"/>
      <c r="AF245" s="13"/>
      <c r="AG245" s="13"/>
      <c r="AH245" s="13"/>
      <c r="AI245" s="13"/>
      <c r="AJ245" s="13"/>
      <c r="AK245" s="66"/>
      <c r="AL245" s="13"/>
    </row>
    <row r="246" spans="7:38">
      <c r="G246" s="13"/>
      <c r="H246" s="13"/>
      <c r="I246" s="13"/>
      <c r="J246" s="13"/>
      <c r="K246" s="13"/>
      <c r="L246" s="13"/>
      <c r="O246" s="3"/>
      <c r="P246" s="3"/>
      <c r="T246" s="116"/>
      <c r="V246" s="79"/>
      <c r="AA246" s="82"/>
      <c r="AB246" s="13"/>
      <c r="AC246" s="13"/>
      <c r="AD246" s="13"/>
      <c r="AE246" s="13"/>
      <c r="AF246" s="13"/>
      <c r="AG246" s="13"/>
      <c r="AH246" s="13"/>
      <c r="AI246" s="13"/>
      <c r="AJ246" s="13"/>
      <c r="AK246" s="66"/>
      <c r="AL246" s="13"/>
    </row>
    <row r="247" spans="7:38">
      <c r="G247" s="13"/>
      <c r="H247" s="13"/>
      <c r="I247" s="13"/>
      <c r="J247" s="13"/>
      <c r="K247" s="13"/>
      <c r="L247" s="13"/>
      <c r="O247" s="3"/>
      <c r="P247" s="3"/>
      <c r="T247" s="116"/>
      <c r="V247" s="79"/>
      <c r="AA247" s="82"/>
      <c r="AB247" s="13"/>
      <c r="AC247" s="13"/>
      <c r="AD247" s="13"/>
      <c r="AE247" s="13"/>
      <c r="AF247" s="13"/>
      <c r="AG247" s="13"/>
      <c r="AH247" s="13"/>
      <c r="AI247" s="13"/>
      <c r="AJ247" s="13"/>
      <c r="AK247" s="66"/>
      <c r="AL247" s="13"/>
    </row>
    <row r="248" spans="7:38">
      <c r="G248" s="13"/>
      <c r="H248" s="13"/>
      <c r="I248" s="13"/>
      <c r="J248" s="13"/>
      <c r="K248" s="13"/>
      <c r="L248" s="13"/>
      <c r="O248" s="3"/>
      <c r="P248" s="3"/>
      <c r="T248" s="116"/>
      <c r="V248" s="79"/>
      <c r="AA248" s="82"/>
      <c r="AB248" s="13"/>
      <c r="AC248" s="13"/>
      <c r="AD248" s="13"/>
      <c r="AE248" s="13"/>
      <c r="AF248" s="13"/>
      <c r="AG248" s="13"/>
      <c r="AH248" s="13"/>
      <c r="AI248" s="13"/>
      <c r="AJ248" s="13"/>
      <c r="AK248" s="66"/>
      <c r="AL248" s="13"/>
    </row>
    <row r="249" spans="7:38">
      <c r="G249" s="13"/>
      <c r="H249" s="13"/>
      <c r="I249" s="13"/>
      <c r="J249" s="13"/>
      <c r="K249" s="13"/>
      <c r="L249" s="13"/>
      <c r="O249" s="3"/>
      <c r="P249" s="3"/>
      <c r="T249" s="116"/>
      <c r="V249" s="79"/>
      <c r="AA249" s="82"/>
      <c r="AB249" s="13"/>
      <c r="AC249" s="13"/>
      <c r="AD249" s="13"/>
      <c r="AE249" s="13"/>
      <c r="AF249" s="13"/>
      <c r="AG249" s="13"/>
      <c r="AH249" s="13"/>
      <c r="AI249" s="13"/>
      <c r="AJ249" s="13"/>
      <c r="AK249" s="66"/>
      <c r="AL249" s="13"/>
    </row>
    <row r="250" spans="7:38">
      <c r="G250" s="13"/>
      <c r="H250" s="13"/>
      <c r="I250" s="13"/>
      <c r="J250" s="13"/>
      <c r="K250" s="13"/>
      <c r="L250" s="13"/>
      <c r="O250" s="3"/>
      <c r="P250" s="3"/>
      <c r="T250" s="116"/>
      <c r="V250" s="79"/>
      <c r="AA250" s="82"/>
      <c r="AB250" s="13"/>
      <c r="AC250" s="13"/>
      <c r="AD250" s="13"/>
      <c r="AE250" s="13"/>
      <c r="AF250" s="13"/>
      <c r="AG250" s="13"/>
      <c r="AH250" s="13"/>
      <c r="AI250" s="13"/>
      <c r="AJ250" s="13"/>
      <c r="AK250" s="66"/>
      <c r="AL250" s="13"/>
    </row>
    <row r="251" spans="7:38">
      <c r="G251" s="13"/>
      <c r="H251" s="13"/>
      <c r="I251" s="13"/>
      <c r="J251" s="13"/>
      <c r="K251" s="13"/>
      <c r="L251" s="13"/>
      <c r="O251" s="3"/>
      <c r="P251" s="3"/>
      <c r="T251" s="116"/>
      <c r="V251" s="79"/>
      <c r="AA251" s="82"/>
      <c r="AB251" s="13"/>
      <c r="AC251" s="13"/>
      <c r="AD251" s="13"/>
      <c r="AE251" s="13"/>
      <c r="AF251" s="13"/>
      <c r="AG251" s="13"/>
      <c r="AH251" s="13"/>
      <c r="AI251" s="13"/>
      <c r="AJ251" s="13"/>
      <c r="AK251" s="66"/>
      <c r="AL251" s="13"/>
    </row>
    <row r="252" spans="7:38">
      <c r="G252" s="13"/>
      <c r="H252" s="13"/>
      <c r="I252" s="13"/>
      <c r="J252" s="13"/>
      <c r="K252" s="13"/>
      <c r="L252" s="13"/>
      <c r="O252" s="3"/>
      <c r="P252" s="3"/>
      <c r="T252" s="116"/>
      <c r="V252" s="79"/>
      <c r="AA252" s="82"/>
      <c r="AB252" s="13"/>
      <c r="AC252" s="13"/>
      <c r="AD252" s="13"/>
      <c r="AE252" s="13"/>
      <c r="AF252" s="13"/>
      <c r="AG252" s="13"/>
      <c r="AH252" s="13"/>
      <c r="AI252" s="13"/>
      <c r="AJ252" s="13"/>
      <c r="AK252" s="66"/>
      <c r="AL252" s="13"/>
    </row>
    <row r="253" spans="7:38">
      <c r="G253" s="13"/>
      <c r="H253" s="13"/>
      <c r="I253" s="13"/>
      <c r="J253" s="13"/>
      <c r="K253" s="13"/>
      <c r="L253" s="13"/>
      <c r="O253" s="3"/>
      <c r="P253" s="3"/>
      <c r="T253" s="116"/>
      <c r="V253" s="79"/>
      <c r="AA253" s="82"/>
      <c r="AB253" s="13"/>
      <c r="AC253" s="13"/>
      <c r="AD253" s="13"/>
      <c r="AE253" s="13"/>
      <c r="AF253" s="13"/>
      <c r="AG253" s="13"/>
      <c r="AH253" s="13"/>
      <c r="AI253" s="13"/>
      <c r="AJ253" s="13"/>
      <c r="AK253" s="66"/>
      <c r="AL253" s="13"/>
    </row>
    <row r="254" spans="7:38">
      <c r="G254" s="13"/>
      <c r="H254" s="13"/>
      <c r="I254" s="13"/>
      <c r="J254" s="13"/>
      <c r="K254" s="13"/>
      <c r="L254" s="13"/>
      <c r="O254" s="3"/>
      <c r="P254" s="3"/>
      <c r="T254" s="116"/>
      <c r="V254" s="79"/>
      <c r="AA254" s="82"/>
      <c r="AB254" s="13"/>
      <c r="AC254" s="13"/>
      <c r="AD254" s="13"/>
      <c r="AE254" s="13"/>
      <c r="AF254" s="13"/>
      <c r="AG254" s="13"/>
      <c r="AH254" s="13"/>
      <c r="AI254" s="13"/>
      <c r="AJ254" s="13"/>
      <c r="AK254" s="66"/>
      <c r="AL254" s="13"/>
    </row>
    <row r="255" spans="7:38">
      <c r="G255" s="13"/>
      <c r="H255" s="13"/>
      <c r="I255" s="13"/>
      <c r="J255" s="13"/>
      <c r="K255" s="13"/>
      <c r="L255" s="13"/>
      <c r="O255" s="3"/>
      <c r="P255" s="3"/>
      <c r="T255" s="116"/>
      <c r="V255" s="79"/>
      <c r="AA255" s="82"/>
      <c r="AB255" s="13"/>
      <c r="AC255" s="13"/>
      <c r="AD255" s="13"/>
      <c r="AE255" s="13"/>
      <c r="AF255" s="13"/>
      <c r="AG255" s="13"/>
      <c r="AH255" s="13"/>
      <c r="AI255" s="13"/>
      <c r="AJ255" s="13"/>
      <c r="AK255" s="66"/>
      <c r="AL255" s="13"/>
    </row>
    <row r="256" spans="7:38">
      <c r="G256" s="13"/>
      <c r="H256" s="13"/>
      <c r="I256" s="13"/>
      <c r="J256" s="13"/>
      <c r="K256" s="13"/>
      <c r="L256" s="13"/>
      <c r="O256" s="3"/>
      <c r="P256" s="3"/>
      <c r="T256" s="116"/>
      <c r="V256" s="79"/>
      <c r="AA256" s="82"/>
      <c r="AB256" s="13"/>
      <c r="AC256" s="13"/>
      <c r="AD256" s="13"/>
      <c r="AE256" s="13"/>
      <c r="AF256" s="13"/>
      <c r="AG256" s="13"/>
      <c r="AH256" s="13"/>
      <c r="AI256" s="13"/>
      <c r="AJ256" s="13"/>
      <c r="AK256" s="66"/>
      <c r="AL256" s="13"/>
    </row>
    <row r="257" spans="7:38"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66"/>
      <c r="S257" s="66"/>
      <c r="T257" s="116"/>
      <c r="U257" s="116"/>
      <c r="V257" s="66"/>
      <c r="W257" s="66"/>
      <c r="X257" s="116"/>
      <c r="Y257" s="82"/>
      <c r="Z257" s="116"/>
      <c r="AA257" s="82"/>
      <c r="AB257" s="13"/>
      <c r="AC257" s="13"/>
      <c r="AD257" s="13"/>
      <c r="AE257" s="13"/>
      <c r="AF257" s="13"/>
      <c r="AG257" s="13"/>
      <c r="AH257" s="13"/>
      <c r="AI257" s="13"/>
      <c r="AJ257" s="13"/>
      <c r="AK257" s="66"/>
      <c r="AL257" s="13"/>
    </row>
    <row r="258" spans="7:38"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66"/>
      <c r="S258" s="66"/>
      <c r="T258" s="116"/>
      <c r="U258" s="116"/>
      <c r="V258" s="66"/>
      <c r="W258" s="66"/>
      <c r="X258" s="116"/>
      <c r="Y258" s="82"/>
      <c r="Z258" s="116"/>
      <c r="AA258" s="82"/>
      <c r="AB258" s="13"/>
      <c r="AC258" s="13"/>
      <c r="AD258" s="13"/>
      <c r="AE258" s="13"/>
      <c r="AF258" s="13"/>
      <c r="AG258" s="13"/>
      <c r="AH258" s="13"/>
      <c r="AI258" s="13"/>
      <c r="AJ258" s="13"/>
      <c r="AK258" s="66"/>
      <c r="AL258" s="13"/>
    </row>
    <row r="259" spans="7:38"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66"/>
      <c r="S259" s="66"/>
      <c r="T259" s="116"/>
      <c r="U259" s="116"/>
      <c r="V259" s="66"/>
      <c r="W259" s="66"/>
      <c r="X259" s="116"/>
      <c r="Y259" s="82"/>
      <c r="Z259" s="116"/>
      <c r="AA259" s="82"/>
      <c r="AB259" s="13"/>
      <c r="AC259" s="13"/>
      <c r="AD259" s="13"/>
      <c r="AE259" s="13"/>
      <c r="AF259" s="13"/>
      <c r="AG259" s="13"/>
      <c r="AH259" s="13"/>
      <c r="AI259" s="13"/>
      <c r="AJ259" s="13"/>
      <c r="AK259" s="66"/>
      <c r="AL259" s="13"/>
    </row>
    <row r="260" spans="7:38"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66"/>
      <c r="S260" s="66"/>
      <c r="T260" s="116"/>
      <c r="U260" s="116"/>
      <c r="V260" s="66"/>
      <c r="W260" s="66"/>
      <c r="X260" s="116"/>
      <c r="Y260" s="82"/>
      <c r="Z260" s="116"/>
      <c r="AA260" s="82"/>
      <c r="AB260" s="13"/>
      <c r="AC260" s="13"/>
      <c r="AD260" s="13"/>
      <c r="AE260" s="13"/>
      <c r="AF260" s="13"/>
      <c r="AG260" s="13"/>
      <c r="AH260" s="13"/>
      <c r="AI260" s="13"/>
      <c r="AJ260" s="13"/>
      <c r="AK260" s="66"/>
      <c r="AL260" s="13"/>
    </row>
    <row r="261" spans="7:38"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66"/>
      <c r="S261" s="66"/>
      <c r="T261" s="116"/>
      <c r="U261" s="116"/>
      <c r="V261" s="66"/>
      <c r="W261" s="66"/>
      <c r="X261" s="116"/>
      <c r="Y261" s="82"/>
      <c r="Z261" s="116"/>
      <c r="AA261" s="82"/>
      <c r="AB261" s="13"/>
      <c r="AC261" s="13"/>
      <c r="AD261" s="13"/>
      <c r="AE261" s="13"/>
      <c r="AF261" s="13"/>
      <c r="AG261" s="13"/>
      <c r="AH261" s="13"/>
      <c r="AI261" s="13"/>
      <c r="AJ261" s="13"/>
      <c r="AK261" s="66"/>
      <c r="AL261" s="13"/>
    </row>
    <row r="262" spans="7:38"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66"/>
      <c r="S262" s="66"/>
      <c r="T262" s="116"/>
      <c r="U262" s="116"/>
      <c r="V262" s="66"/>
      <c r="W262" s="66"/>
      <c r="X262" s="116"/>
      <c r="Y262" s="82"/>
      <c r="Z262" s="116"/>
      <c r="AA262" s="82"/>
      <c r="AB262" s="13"/>
      <c r="AC262" s="13"/>
      <c r="AD262" s="13"/>
      <c r="AE262" s="13"/>
      <c r="AF262" s="13"/>
      <c r="AG262" s="13"/>
      <c r="AH262" s="13"/>
      <c r="AI262" s="13"/>
      <c r="AJ262" s="13"/>
      <c r="AK262" s="66"/>
      <c r="AL262" s="13"/>
    </row>
    <row r="263" spans="7:38"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66"/>
      <c r="S263" s="66"/>
      <c r="T263" s="116"/>
      <c r="U263" s="116"/>
      <c r="V263" s="66"/>
      <c r="W263" s="66"/>
      <c r="X263" s="116"/>
      <c r="Y263" s="82"/>
      <c r="Z263" s="116"/>
      <c r="AA263" s="82"/>
      <c r="AB263" s="13"/>
      <c r="AC263" s="13"/>
      <c r="AD263" s="13"/>
      <c r="AE263" s="13"/>
      <c r="AF263" s="13"/>
      <c r="AG263" s="13"/>
      <c r="AH263" s="13"/>
      <c r="AI263" s="13"/>
      <c r="AJ263" s="13"/>
      <c r="AK263" s="66"/>
      <c r="AL263" s="13"/>
    </row>
    <row r="264" spans="7:38"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66"/>
      <c r="S264" s="66"/>
      <c r="T264" s="116"/>
      <c r="U264" s="116"/>
      <c r="V264" s="66"/>
      <c r="W264" s="66"/>
      <c r="X264" s="116"/>
      <c r="Y264" s="82"/>
      <c r="Z264" s="116"/>
      <c r="AA264" s="82"/>
      <c r="AB264" s="13"/>
      <c r="AC264" s="13"/>
      <c r="AD264" s="13"/>
      <c r="AE264" s="13"/>
      <c r="AF264" s="13"/>
      <c r="AG264" s="13"/>
      <c r="AH264" s="13"/>
      <c r="AI264" s="13"/>
      <c r="AJ264" s="13"/>
      <c r="AK264" s="66"/>
      <c r="AL264" s="13"/>
    </row>
    <row r="265" spans="7:38"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66"/>
      <c r="S265" s="66"/>
      <c r="T265" s="116"/>
      <c r="U265" s="116"/>
      <c r="V265" s="66"/>
      <c r="W265" s="66"/>
      <c r="X265" s="116"/>
      <c r="Y265" s="82"/>
      <c r="Z265" s="116"/>
      <c r="AA265" s="82"/>
      <c r="AB265" s="13"/>
      <c r="AC265" s="13"/>
      <c r="AD265" s="13"/>
      <c r="AE265" s="13"/>
      <c r="AF265" s="13"/>
      <c r="AG265" s="13"/>
      <c r="AH265" s="13"/>
      <c r="AI265" s="13"/>
      <c r="AJ265" s="13"/>
      <c r="AK265" s="66"/>
      <c r="AL265" s="13"/>
    </row>
    <row r="266" spans="7:38"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66"/>
      <c r="S266" s="66"/>
      <c r="T266" s="116"/>
      <c r="U266" s="116"/>
      <c r="V266" s="66"/>
      <c r="W266" s="66"/>
      <c r="X266" s="116"/>
      <c r="Y266" s="82"/>
      <c r="Z266" s="116"/>
      <c r="AA266" s="82"/>
      <c r="AB266" s="13"/>
      <c r="AC266" s="13"/>
      <c r="AD266" s="13"/>
      <c r="AE266" s="13"/>
      <c r="AF266" s="13"/>
      <c r="AG266" s="13"/>
      <c r="AH266" s="13"/>
      <c r="AI266" s="13"/>
      <c r="AJ266" s="13"/>
      <c r="AK266" s="66"/>
      <c r="AL266" s="13"/>
    </row>
    <row r="267" spans="7:38"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66"/>
      <c r="S267" s="66"/>
      <c r="T267" s="116"/>
      <c r="U267" s="116"/>
      <c r="V267" s="66"/>
      <c r="W267" s="66"/>
      <c r="X267" s="116"/>
      <c r="Y267" s="82"/>
      <c r="Z267" s="116"/>
      <c r="AA267" s="82"/>
      <c r="AB267" s="13"/>
      <c r="AC267" s="13"/>
      <c r="AD267" s="13"/>
      <c r="AE267" s="13"/>
      <c r="AF267" s="13"/>
      <c r="AG267" s="13"/>
      <c r="AH267" s="13"/>
      <c r="AI267" s="13"/>
      <c r="AJ267" s="13"/>
      <c r="AK267" s="66"/>
      <c r="AL267" s="13"/>
    </row>
    <row r="268" spans="7:38"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66"/>
      <c r="S268" s="66"/>
      <c r="T268" s="116"/>
      <c r="U268" s="116"/>
      <c r="V268" s="66"/>
      <c r="W268" s="66"/>
      <c r="X268" s="116"/>
      <c r="Y268" s="82"/>
      <c r="Z268" s="116"/>
      <c r="AA268" s="82"/>
      <c r="AB268" s="13"/>
      <c r="AC268" s="13"/>
      <c r="AD268" s="13"/>
      <c r="AE268" s="13"/>
      <c r="AF268" s="13"/>
      <c r="AG268" s="13"/>
      <c r="AH268" s="13"/>
      <c r="AI268" s="13"/>
      <c r="AJ268" s="13"/>
      <c r="AK268" s="66"/>
      <c r="AL268" s="13"/>
    </row>
    <row r="269" spans="7:38"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66"/>
      <c r="S269" s="66"/>
      <c r="T269" s="116"/>
      <c r="U269" s="116"/>
      <c r="V269" s="66"/>
      <c r="W269" s="66"/>
      <c r="X269" s="116"/>
      <c r="Y269" s="82"/>
      <c r="Z269" s="116"/>
      <c r="AA269" s="82"/>
      <c r="AB269" s="13"/>
      <c r="AC269" s="13"/>
      <c r="AD269" s="13"/>
      <c r="AE269" s="13"/>
      <c r="AF269" s="13"/>
      <c r="AG269" s="13"/>
      <c r="AH269" s="13"/>
      <c r="AI269" s="13"/>
      <c r="AJ269" s="13"/>
      <c r="AK269" s="66"/>
      <c r="AL269" s="13"/>
    </row>
    <row r="270" spans="7:38"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66"/>
      <c r="S270" s="66"/>
      <c r="T270" s="116"/>
      <c r="U270" s="116"/>
      <c r="V270" s="66"/>
      <c r="W270" s="66"/>
      <c r="X270" s="116"/>
      <c r="Y270" s="82"/>
      <c r="Z270" s="116"/>
      <c r="AA270" s="82"/>
      <c r="AB270" s="13"/>
      <c r="AC270" s="13"/>
      <c r="AD270" s="13"/>
      <c r="AE270" s="13"/>
      <c r="AF270" s="13"/>
      <c r="AG270" s="13"/>
      <c r="AH270" s="13"/>
      <c r="AI270" s="13"/>
      <c r="AJ270" s="13"/>
      <c r="AK270" s="66"/>
      <c r="AL270" s="13"/>
    </row>
    <row r="271" spans="7:38"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66"/>
      <c r="S271" s="66"/>
      <c r="T271" s="116"/>
      <c r="U271" s="116"/>
      <c r="V271" s="66"/>
      <c r="W271" s="66"/>
      <c r="X271" s="116"/>
      <c r="Y271" s="82"/>
      <c r="Z271" s="116"/>
      <c r="AA271" s="82"/>
      <c r="AB271" s="13"/>
      <c r="AC271" s="13"/>
      <c r="AD271" s="13"/>
      <c r="AE271" s="13"/>
      <c r="AF271" s="13"/>
      <c r="AG271" s="13"/>
      <c r="AH271" s="13"/>
      <c r="AI271" s="13"/>
      <c r="AJ271" s="13"/>
      <c r="AK271" s="66"/>
      <c r="AL271" s="13"/>
    </row>
    <row r="272" spans="7:38"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66"/>
      <c r="S272" s="66"/>
      <c r="T272" s="116"/>
      <c r="U272" s="116"/>
      <c r="V272" s="66"/>
      <c r="W272" s="66"/>
      <c r="X272" s="116"/>
      <c r="Y272" s="82"/>
      <c r="Z272" s="116"/>
      <c r="AA272" s="82"/>
      <c r="AB272" s="13"/>
      <c r="AC272" s="13"/>
      <c r="AD272" s="13"/>
      <c r="AE272" s="13"/>
      <c r="AF272" s="13"/>
      <c r="AG272" s="13"/>
      <c r="AH272" s="13"/>
      <c r="AI272" s="13"/>
      <c r="AJ272" s="13"/>
      <c r="AK272" s="66"/>
      <c r="AL272" s="13"/>
    </row>
    <row r="273" spans="7:38"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66"/>
      <c r="S273" s="66"/>
      <c r="T273" s="116"/>
      <c r="U273" s="116"/>
      <c r="V273" s="66"/>
      <c r="W273" s="66"/>
      <c r="X273" s="116"/>
      <c r="Y273" s="82"/>
      <c r="Z273" s="116"/>
      <c r="AA273" s="82"/>
      <c r="AB273" s="13"/>
      <c r="AC273" s="13"/>
      <c r="AD273" s="13"/>
      <c r="AE273" s="13"/>
      <c r="AF273" s="13"/>
      <c r="AG273" s="13"/>
      <c r="AH273" s="13"/>
      <c r="AI273" s="13"/>
      <c r="AJ273" s="13"/>
      <c r="AK273" s="66"/>
      <c r="AL273" s="13"/>
    </row>
    <row r="274" spans="7:38"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66"/>
      <c r="S274" s="66"/>
      <c r="T274" s="116"/>
      <c r="U274" s="116"/>
      <c r="V274" s="66"/>
      <c r="W274" s="66"/>
      <c r="X274" s="116"/>
      <c r="Y274" s="82"/>
      <c r="Z274" s="116"/>
      <c r="AA274" s="82"/>
      <c r="AB274" s="13"/>
      <c r="AC274" s="13"/>
      <c r="AD274" s="13"/>
      <c r="AE274" s="13"/>
      <c r="AF274" s="13"/>
      <c r="AG274" s="13"/>
      <c r="AH274" s="13"/>
      <c r="AI274" s="13"/>
      <c r="AJ274" s="13"/>
      <c r="AK274" s="66"/>
      <c r="AL274" s="13"/>
    </row>
    <row r="275" spans="7:38"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66"/>
      <c r="S275" s="66"/>
      <c r="T275" s="116"/>
      <c r="U275" s="116"/>
      <c r="V275" s="66"/>
      <c r="W275" s="66"/>
      <c r="X275" s="116"/>
      <c r="Y275" s="82"/>
      <c r="Z275" s="116"/>
      <c r="AA275" s="82"/>
      <c r="AB275" s="13"/>
      <c r="AC275" s="13"/>
      <c r="AD275" s="13"/>
      <c r="AE275" s="13"/>
      <c r="AF275" s="13"/>
      <c r="AG275" s="13"/>
      <c r="AH275" s="13"/>
      <c r="AI275" s="13"/>
      <c r="AJ275" s="13"/>
      <c r="AK275" s="66"/>
      <c r="AL275" s="13"/>
    </row>
    <row r="276" spans="7:38"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66"/>
      <c r="S276" s="66"/>
      <c r="T276" s="116"/>
      <c r="U276" s="116"/>
      <c r="V276" s="66"/>
      <c r="W276" s="66"/>
      <c r="X276" s="116"/>
      <c r="Y276" s="82"/>
      <c r="Z276" s="116"/>
      <c r="AA276" s="82"/>
      <c r="AB276" s="13"/>
      <c r="AC276" s="13"/>
      <c r="AD276" s="13"/>
      <c r="AE276" s="13"/>
      <c r="AF276" s="13"/>
      <c r="AG276" s="13"/>
      <c r="AH276" s="13"/>
      <c r="AI276" s="13"/>
      <c r="AJ276" s="13"/>
      <c r="AK276" s="66"/>
      <c r="AL276" s="13"/>
    </row>
    <row r="277" spans="7:38"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66"/>
      <c r="S277" s="66"/>
      <c r="T277" s="116"/>
      <c r="U277" s="116"/>
      <c r="V277" s="66"/>
      <c r="W277" s="66"/>
      <c r="X277" s="116"/>
      <c r="Y277" s="82"/>
      <c r="Z277" s="116"/>
      <c r="AA277" s="82"/>
      <c r="AB277" s="13"/>
      <c r="AC277" s="13"/>
      <c r="AD277" s="13"/>
      <c r="AE277" s="13"/>
      <c r="AF277" s="13"/>
      <c r="AG277" s="13"/>
      <c r="AH277" s="13"/>
      <c r="AI277" s="13"/>
      <c r="AJ277" s="13"/>
      <c r="AK277" s="66"/>
      <c r="AL277" s="13"/>
    </row>
    <row r="278" spans="7:38"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66"/>
      <c r="S278" s="66"/>
      <c r="T278" s="116"/>
      <c r="U278" s="116"/>
      <c r="V278" s="66"/>
      <c r="W278" s="66"/>
      <c r="X278" s="116"/>
      <c r="Y278" s="82"/>
      <c r="Z278" s="116"/>
      <c r="AA278" s="82"/>
      <c r="AB278" s="13"/>
      <c r="AC278" s="13"/>
      <c r="AD278" s="13"/>
      <c r="AE278" s="13"/>
      <c r="AF278" s="13"/>
      <c r="AG278" s="13"/>
      <c r="AH278" s="13"/>
      <c r="AI278" s="13"/>
      <c r="AJ278" s="13"/>
      <c r="AK278" s="66"/>
      <c r="AL278" s="13"/>
    </row>
    <row r="279" spans="7:38"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66"/>
      <c r="S279" s="66"/>
      <c r="T279" s="116"/>
      <c r="U279" s="116"/>
      <c r="V279" s="66"/>
      <c r="W279" s="66"/>
      <c r="X279" s="116"/>
      <c r="Y279" s="82"/>
      <c r="Z279" s="116"/>
      <c r="AA279" s="82"/>
      <c r="AB279" s="13"/>
      <c r="AC279" s="13"/>
      <c r="AD279" s="13"/>
      <c r="AE279" s="13"/>
      <c r="AF279" s="13"/>
      <c r="AG279" s="13"/>
      <c r="AH279" s="13"/>
      <c r="AI279" s="13"/>
      <c r="AJ279" s="13"/>
      <c r="AK279" s="66"/>
      <c r="AL279" s="13"/>
    </row>
    <row r="280" spans="7:38"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66"/>
      <c r="S280" s="66"/>
      <c r="T280" s="116"/>
      <c r="U280" s="116"/>
      <c r="V280" s="66"/>
      <c r="W280" s="66"/>
      <c r="X280" s="116"/>
      <c r="Y280" s="82"/>
      <c r="Z280" s="116"/>
      <c r="AA280" s="82"/>
      <c r="AB280" s="13"/>
      <c r="AC280" s="13"/>
      <c r="AD280" s="13"/>
      <c r="AE280" s="13"/>
      <c r="AF280" s="13"/>
      <c r="AG280" s="13"/>
      <c r="AH280" s="13"/>
      <c r="AI280" s="13"/>
      <c r="AJ280" s="13"/>
      <c r="AK280" s="66"/>
      <c r="AL280" s="13"/>
    </row>
    <row r="281" spans="7:38"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66"/>
      <c r="S281" s="66"/>
      <c r="T281" s="116"/>
      <c r="U281" s="116"/>
      <c r="V281" s="66"/>
      <c r="W281" s="66"/>
      <c r="X281" s="116"/>
      <c r="Y281" s="82"/>
      <c r="Z281" s="116"/>
      <c r="AA281" s="82"/>
      <c r="AB281" s="13"/>
      <c r="AC281" s="13"/>
      <c r="AD281" s="13"/>
      <c r="AE281" s="13"/>
      <c r="AF281" s="13"/>
      <c r="AG281" s="13"/>
      <c r="AH281" s="13"/>
      <c r="AI281" s="13"/>
      <c r="AJ281" s="13"/>
      <c r="AK281" s="66"/>
      <c r="AL281" s="13"/>
    </row>
    <row r="282" spans="7:38"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66"/>
      <c r="S282" s="66"/>
      <c r="T282" s="116"/>
      <c r="U282" s="116"/>
      <c r="V282" s="66"/>
      <c r="W282" s="66"/>
      <c r="X282" s="116"/>
      <c r="Y282" s="82"/>
      <c r="Z282" s="116"/>
      <c r="AA282" s="82"/>
      <c r="AB282" s="13"/>
      <c r="AC282" s="13"/>
      <c r="AD282" s="13"/>
      <c r="AE282" s="13"/>
      <c r="AF282" s="13"/>
      <c r="AG282" s="13"/>
      <c r="AH282" s="13"/>
      <c r="AI282" s="13"/>
      <c r="AJ282" s="13"/>
      <c r="AK282" s="66"/>
      <c r="AL282" s="13"/>
    </row>
    <row r="283" spans="7:38"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66"/>
      <c r="S283" s="66"/>
      <c r="T283" s="116"/>
      <c r="U283" s="116"/>
      <c r="V283" s="66"/>
      <c r="W283" s="66"/>
      <c r="X283" s="116"/>
      <c r="Y283" s="82"/>
      <c r="Z283" s="116"/>
      <c r="AA283" s="82"/>
      <c r="AB283" s="13"/>
      <c r="AC283" s="13"/>
      <c r="AD283" s="13"/>
      <c r="AE283" s="13"/>
      <c r="AF283" s="13"/>
      <c r="AG283" s="13"/>
      <c r="AH283" s="13"/>
      <c r="AI283" s="13"/>
      <c r="AJ283" s="13"/>
      <c r="AK283" s="66"/>
      <c r="AL283" s="13"/>
    </row>
    <row r="284" spans="7:38"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66"/>
      <c r="S284" s="66"/>
      <c r="T284" s="116"/>
      <c r="U284" s="116"/>
      <c r="V284" s="66"/>
      <c r="W284" s="66"/>
      <c r="X284" s="116"/>
      <c r="Y284" s="82"/>
      <c r="Z284" s="116"/>
      <c r="AA284" s="82"/>
      <c r="AB284" s="13"/>
      <c r="AC284" s="13"/>
      <c r="AD284" s="13"/>
      <c r="AE284" s="13"/>
      <c r="AF284" s="13"/>
      <c r="AG284" s="13"/>
      <c r="AH284" s="13"/>
      <c r="AI284" s="13"/>
      <c r="AJ284" s="13"/>
      <c r="AK284" s="66"/>
      <c r="AL284" s="13"/>
    </row>
    <row r="285" spans="7:38"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66"/>
      <c r="S285" s="66"/>
      <c r="T285" s="116"/>
      <c r="U285" s="116"/>
      <c r="V285" s="66"/>
      <c r="W285" s="66"/>
      <c r="X285" s="116"/>
      <c r="Y285" s="82"/>
      <c r="Z285" s="116"/>
      <c r="AA285" s="82"/>
      <c r="AB285" s="13"/>
      <c r="AC285" s="13"/>
      <c r="AD285" s="13"/>
      <c r="AE285" s="13"/>
      <c r="AF285" s="13"/>
      <c r="AG285" s="13"/>
      <c r="AH285" s="13"/>
      <c r="AI285" s="13"/>
      <c r="AJ285" s="13"/>
      <c r="AK285" s="66"/>
      <c r="AL285" s="13"/>
    </row>
    <row r="286" spans="7:38"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66"/>
      <c r="S286" s="66"/>
      <c r="T286" s="116"/>
      <c r="U286" s="116"/>
      <c r="V286" s="66"/>
      <c r="W286" s="66"/>
      <c r="X286" s="116"/>
      <c r="Y286" s="82"/>
      <c r="Z286" s="116"/>
      <c r="AA286" s="82"/>
      <c r="AB286" s="13"/>
      <c r="AC286" s="13"/>
      <c r="AD286" s="13"/>
      <c r="AE286" s="13"/>
      <c r="AF286" s="13"/>
      <c r="AG286" s="13"/>
      <c r="AH286" s="13"/>
      <c r="AI286" s="13"/>
      <c r="AJ286" s="13"/>
      <c r="AK286" s="66"/>
      <c r="AL286" s="13"/>
    </row>
    <row r="287" spans="7:38"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66"/>
      <c r="S287" s="66"/>
      <c r="T287" s="116"/>
      <c r="U287" s="116"/>
      <c r="V287" s="66"/>
      <c r="W287" s="66"/>
      <c r="X287" s="116"/>
      <c r="Y287" s="82"/>
      <c r="Z287" s="116"/>
      <c r="AA287" s="82"/>
      <c r="AB287" s="13"/>
      <c r="AC287" s="13"/>
      <c r="AD287" s="13"/>
      <c r="AE287" s="13"/>
      <c r="AF287" s="13"/>
      <c r="AG287" s="13"/>
      <c r="AH287" s="13"/>
      <c r="AI287" s="13"/>
      <c r="AJ287" s="13"/>
      <c r="AK287" s="66"/>
      <c r="AL287" s="13"/>
    </row>
    <row r="288" spans="7:38"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66"/>
      <c r="S288" s="66"/>
      <c r="T288" s="116"/>
      <c r="U288" s="116"/>
      <c r="V288" s="66"/>
      <c r="W288" s="66"/>
      <c r="X288" s="116"/>
      <c r="Y288" s="82"/>
      <c r="Z288" s="116"/>
      <c r="AA288" s="82"/>
      <c r="AB288" s="13"/>
      <c r="AC288" s="13"/>
      <c r="AD288" s="13"/>
      <c r="AE288" s="13"/>
      <c r="AF288" s="13"/>
      <c r="AG288" s="13"/>
      <c r="AH288" s="13"/>
      <c r="AI288" s="13"/>
      <c r="AJ288" s="13"/>
      <c r="AK288" s="66"/>
      <c r="AL288" s="13"/>
    </row>
    <row r="289" spans="1:46"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66"/>
      <c r="S289" s="66"/>
      <c r="T289" s="116"/>
      <c r="U289" s="116"/>
      <c r="V289" s="66"/>
      <c r="W289" s="66"/>
      <c r="X289" s="116"/>
      <c r="Y289" s="82"/>
      <c r="Z289" s="116"/>
      <c r="AA289" s="82"/>
      <c r="AB289" s="13"/>
      <c r="AC289" s="13"/>
      <c r="AD289" s="13"/>
      <c r="AE289" s="13"/>
      <c r="AF289" s="13"/>
      <c r="AG289" s="13"/>
      <c r="AH289" s="13"/>
      <c r="AI289" s="13"/>
      <c r="AJ289" s="13"/>
      <c r="AK289" s="66"/>
    </row>
    <row r="290" spans="1:46"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66"/>
      <c r="S290" s="66"/>
      <c r="T290" s="116"/>
      <c r="U290" s="116"/>
      <c r="V290" s="66"/>
      <c r="W290" s="66"/>
      <c r="X290" s="116"/>
      <c r="Y290" s="82"/>
      <c r="Z290" s="116"/>
      <c r="AA290" s="82"/>
      <c r="AB290" s="13"/>
      <c r="AC290" s="13"/>
      <c r="AD290" s="13"/>
      <c r="AE290" s="13"/>
      <c r="AF290" s="13"/>
      <c r="AG290" s="13"/>
      <c r="AH290" s="13"/>
      <c r="AI290" s="13"/>
      <c r="AJ290" s="13"/>
      <c r="AK290" s="66"/>
    </row>
    <row r="291" spans="1:46"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66"/>
      <c r="S291" s="66"/>
      <c r="T291" s="116"/>
      <c r="U291" s="116"/>
      <c r="V291" s="66"/>
      <c r="W291" s="66"/>
      <c r="X291" s="116"/>
      <c r="Y291" s="82"/>
      <c r="Z291" s="116"/>
      <c r="AA291" s="82"/>
      <c r="AB291" s="13"/>
      <c r="AC291" s="13"/>
      <c r="AD291" s="13"/>
      <c r="AE291" s="13"/>
      <c r="AF291" s="13"/>
      <c r="AG291" s="13"/>
      <c r="AH291" s="13"/>
      <c r="AI291" s="13"/>
      <c r="AJ291" s="13"/>
      <c r="AK291" s="66"/>
    </row>
    <row r="292" spans="1:46"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66"/>
      <c r="S292" s="66"/>
      <c r="T292" s="116"/>
      <c r="U292" s="116"/>
      <c r="V292" s="66"/>
      <c r="W292" s="66"/>
      <c r="X292" s="116"/>
      <c r="Y292" s="82"/>
      <c r="Z292" s="116"/>
      <c r="AA292" s="82"/>
      <c r="AB292" s="13"/>
      <c r="AC292" s="13"/>
      <c r="AD292" s="13"/>
      <c r="AE292" s="13"/>
      <c r="AF292" s="13"/>
      <c r="AG292" s="13"/>
      <c r="AH292" s="13"/>
      <c r="AI292" s="13"/>
      <c r="AJ292" s="13"/>
      <c r="AK292" s="66"/>
    </row>
    <row r="293" spans="1:46"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66"/>
      <c r="S293" s="66"/>
      <c r="T293" s="116"/>
      <c r="U293" s="116"/>
      <c r="V293" s="66"/>
      <c r="W293" s="66"/>
      <c r="X293" s="116"/>
      <c r="Y293" s="82"/>
      <c r="Z293" s="116"/>
      <c r="AA293" s="82"/>
      <c r="AB293" s="13"/>
      <c r="AC293" s="13"/>
      <c r="AD293" s="13"/>
      <c r="AE293" s="13"/>
      <c r="AF293" s="13"/>
      <c r="AG293" s="13"/>
      <c r="AH293" s="13"/>
      <c r="AI293" s="13"/>
      <c r="AJ293" s="13"/>
      <c r="AK293" s="66"/>
    </row>
    <row r="294" spans="1:46"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66"/>
      <c r="S294" s="66"/>
      <c r="T294" s="116"/>
      <c r="U294" s="116"/>
      <c r="V294" s="66"/>
      <c r="W294" s="66"/>
      <c r="X294" s="116"/>
      <c r="Y294" s="82"/>
      <c r="Z294" s="116"/>
      <c r="AA294" s="82"/>
      <c r="AB294" s="13"/>
      <c r="AC294" s="13"/>
      <c r="AD294" s="13"/>
      <c r="AE294" s="13"/>
      <c r="AF294" s="13"/>
      <c r="AG294" s="13"/>
      <c r="AH294" s="13"/>
      <c r="AI294" s="13"/>
      <c r="AJ294" s="13"/>
      <c r="AK294" s="66"/>
    </row>
    <row r="295" spans="1:46" s="10" customFormat="1">
      <c r="A295"/>
      <c r="B295"/>
      <c r="C295"/>
      <c r="D295"/>
      <c r="E295"/>
      <c r="F295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66"/>
      <c r="S295" s="66"/>
      <c r="T295" s="116"/>
      <c r="U295" s="116"/>
      <c r="V295" s="66"/>
      <c r="W295" s="66"/>
      <c r="X295" s="116"/>
      <c r="Y295" s="82"/>
      <c r="Z295" s="116"/>
      <c r="AA295" s="83"/>
      <c r="AB295" s="30"/>
      <c r="AC295" s="30"/>
      <c r="AD295" s="30"/>
      <c r="AE295"/>
      <c r="AF295" s="30"/>
      <c r="AG295"/>
      <c r="AH295"/>
      <c r="AI295"/>
      <c r="AJ295" s="30"/>
      <c r="AL295"/>
      <c r="AM295"/>
      <c r="AN295"/>
      <c r="AO295"/>
      <c r="AP295"/>
      <c r="AQ295"/>
      <c r="AR295"/>
      <c r="AS295"/>
      <c r="AT295"/>
    </row>
    <row r="296" spans="1:46" s="10" customFormat="1">
      <c r="A296"/>
      <c r="B296"/>
      <c r="C296"/>
      <c r="D296"/>
      <c r="E296"/>
      <c r="F296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66"/>
      <c r="S296" s="66"/>
      <c r="T296" s="116"/>
      <c r="U296" s="116"/>
      <c r="V296" s="66"/>
      <c r="W296" s="66"/>
      <c r="X296" s="116"/>
      <c r="Y296" s="82"/>
      <c r="Z296" s="116"/>
      <c r="AA296" s="84"/>
      <c r="AB296" s="32"/>
      <c r="AC296" s="32"/>
      <c r="AD296" s="32"/>
      <c r="AE296"/>
      <c r="AF296" s="32"/>
      <c r="AG296"/>
      <c r="AH296"/>
      <c r="AI296"/>
      <c r="AJ296" s="32"/>
      <c r="AL296"/>
      <c r="AM296"/>
      <c r="AN296"/>
      <c r="AO296"/>
      <c r="AP296"/>
      <c r="AQ296"/>
      <c r="AR296"/>
      <c r="AS296"/>
      <c r="AT296"/>
    </row>
    <row r="297" spans="1:46" s="10" customFormat="1">
      <c r="A297"/>
      <c r="B297"/>
      <c r="C297"/>
      <c r="D297"/>
      <c r="E297"/>
      <c r="F297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66"/>
      <c r="S297" s="66"/>
      <c r="T297" s="116"/>
      <c r="U297" s="116"/>
      <c r="V297" s="66"/>
      <c r="W297" s="66"/>
      <c r="X297" s="116"/>
      <c r="Y297" s="82"/>
      <c r="Z297" s="116"/>
      <c r="AA297" s="84"/>
      <c r="AB297" s="32"/>
      <c r="AC297" s="32"/>
      <c r="AD297" s="32"/>
      <c r="AE297"/>
      <c r="AF297" s="32"/>
      <c r="AG297"/>
      <c r="AH297"/>
      <c r="AI297"/>
      <c r="AJ297" s="32"/>
      <c r="AL297"/>
      <c r="AM297"/>
      <c r="AN297"/>
      <c r="AO297"/>
      <c r="AP297"/>
      <c r="AQ297"/>
      <c r="AR297"/>
      <c r="AS297"/>
      <c r="AT297"/>
    </row>
    <row r="298" spans="1:46" s="10" customFormat="1">
      <c r="A298"/>
      <c r="B298"/>
      <c r="C298"/>
      <c r="D298"/>
      <c r="E298"/>
      <c r="F298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66"/>
      <c r="S298" s="66"/>
      <c r="T298" s="116"/>
      <c r="U298" s="116"/>
      <c r="V298" s="66"/>
      <c r="W298" s="66"/>
      <c r="X298" s="116"/>
      <c r="Y298" s="82"/>
      <c r="Z298" s="116"/>
      <c r="AA298" s="84"/>
      <c r="AB298" s="32"/>
      <c r="AC298" s="32"/>
      <c r="AD298" s="32"/>
      <c r="AE298"/>
      <c r="AF298" s="32"/>
      <c r="AG298"/>
      <c r="AH298"/>
      <c r="AI298"/>
      <c r="AJ298" s="32"/>
      <c r="AL298"/>
      <c r="AM298"/>
      <c r="AN298"/>
      <c r="AO298"/>
      <c r="AP298"/>
      <c r="AQ298"/>
      <c r="AR298"/>
      <c r="AS298"/>
      <c r="AT298"/>
    </row>
    <row r="299" spans="1:46" s="10" customFormat="1">
      <c r="A299"/>
      <c r="B299"/>
      <c r="C299"/>
      <c r="D299"/>
      <c r="E299"/>
      <c r="F299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66"/>
      <c r="S299" s="66"/>
      <c r="T299" s="116"/>
      <c r="U299" s="116"/>
      <c r="V299" s="66"/>
      <c r="W299" s="66"/>
      <c r="X299" s="116"/>
      <c r="Y299" s="82"/>
      <c r="Z299" s="116"/>
      <c r="AA299" s="84"/>
      <c r="AB299" s="32"/>
      <c r="AC299" s="32"/>
      <c r="AD299" s="32"/>
      <c r="AE299"/>
      <c r="AF299" s="32"/>
      <c r="AG299"/>
      <c r="AH299"/>
      <c r="AI299"/>
      <c r="AJ299" s="32"/>
      <c r="AL299"/>
      <c r="AM299"/>
      <c r="AN299"/>
      <c r="AO299"/>
      <c r="AP299"/>
      <c r="AQ299"/>
      <c r="AR299"/>
      <c r="AS299"/>
      <c r="AT299"/>
    </row>
    <row r="300" spans="1:46" s="10" customFormat="1">
      <c r="A300"/>
      <c r="B300"/>
      <c r="C300"/>
      <c r="D300"/>
      <c r="E300"/>
      <c r="F300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66"/>
      <c r="S300" s="66"/>
      <c r="T300" s="116"/>
      <c r="U300" s="116"/>
      <c r="V300" s="66"/>
      <c r="W300" s="66"/>
      <c r="X300" s="116"/>
      <c r="Y300" s="82"/>
      <c r="Z300" s="116"/>
      <c r="AA300" s="84"/>
      <c r="AB300" s="32"/>
      <c r="AC300" s="32"/>
      <c r="AD300" s="32"/>
      <c r="AE300"/>
      <c r="AF300" s="32"/>
      <c r="AG300"/>
      <c r="AH300"/>
      <c r="AI300"/>
      <c r="AJ300" s="32"/>
      <c r="AL300"/>
      <c r="AM300"/>
      <c r="AN300"/>
      <c r="AO300"/>
      <c r="AP300"/>
      <c r="AQ300"/>
      <c r="AR300"/>
      <c r="AS300"/>
      <c r="AT300"/>
    </row>
    <row r="301" spans="1:46" s="10" customFormat="1">
      <c r="A301"/>
      <c r="B301"/>
      <c r="C301"/>
      <c r="D301"/>
      <c r="E301"/>
      <c r="F301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66"/>
      <c r="S301" s="66"/>
      <c r="T301" s="116"/>
      <c r="U301" s="116"/>
      <c r="V301" s="66"/>
      <c r="W301" s="66"/>
      <c r="X301" s="116"/>
      <c r="Y301" s="82"/>
      <c r="Z301" s="116"/>
      <c r="AA301" s="84"/>
      <c r="AB301" s="32"/>
      <c r="AC301" s="32"/>
      <c r="AD301" s="32"/>
      <c r="AE301"/>
      <c r="AF301" s="32"/>
      <c r="AG301"/>
      <c r="AH301"/>
      <c r="AI301"/>
      <c r="AJ301" s="32"/>
      <c r="AL301"/>
      <c r="AM301"/>
      <c r="AN301"/>
      <c r="AO301"/>
      <c r="AP301"/>
      <c r="AQ301"/>
      <c r="AR301"/>
      <c r="AS301"/>
      <c r="AT301"/>
    </row>
    <row r="302" spans="1:46" s="10" customFormat="1">
      <c r="A302"/>
      <c r="B302"/>
      <c r="C302"/>
      <c r="D302"/>
      <c r="E302"/>
      <c r="F302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66"/>
      <c r="S302" s="66"/>
      <c r="T302" s="116"/>
      <c r="U302" s="116"/>
      <c r="V302" s="66"/>
      <c r="W302" s="66"/>
      <c r="X302" s="116"/>
      <c r="Y302" s="82"/>
      <c r="Z302" s="116"/>
      <c r="AA302" s="84"/>
      <c r="AB302" s="32"/>
      <c r="AC302" s="32"/>
      <c r="AD302" s="32"/>
      <c r="AE302"/>
      <c r="AF302" s="32"/>
      <c r="AG302"/>
      <c r="AH302"/>
      <c r="AI302"/>
      <c r="AJ302" s="32"/>
      <c r="AL302"/>
      <c r="AM302"/>
      <c r="AN302"/>
      <c r="AO302"/>
      <c r="AP302"/>
      <c r="AQ302"/>
      <c r="AR302"/>
      <c r="AS302"/>
      <c r="AT302"/>
    </row>
    <row r="303" spans="1:46" s="10" customFormat="1">
      <c r="A303"/>
      <c r="B303"/>
      <c r="C303"/>
      <c r="D303"/>
      <c r="E303"/>
      <c r="F30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66"/>
      <c r="S303" s="66"/>
      <c r="T303" s="116"/>
      <c r="U303" s="116"/>
      <c r="V303" s="66"/>
      <c r="W303" s="66"/>
      <c r="X303" s="116"/>
      <c r="Y303" s="82"/>
      <c r="Z303" s="116"/>
      <c r="AA303" s="84"/>
      <c r="AB303" s="32"/>
      <c r="AC303" s="32"/>
      <c r="AD303" s="32"/>
      <c r="AE303"/>
      <c r="AF303" s="32"/>
      <c r="AG303"/>
      <c r="AH303"/>
      <c r="AI303"/>
      <c r="AJ303" s="32"/>
      <c r="AL303"/>
      <c r="AM303"/>
      <c r="AN303"/>
      <c r="AO303"/>
      <c r="AP303"/>
      <c r="AQ303"/>
      <c r="AR303"/>
      <c r="AS303"/>
      <c r="AT303"/>
    </row>
    <row r="304" spans="1:46" s="10" customFormat="1">
      <c r="A304"/>
      <c r="B304"/>
      <c r="C304"/>
      <c r="D304"/>
      <c r="E304"/>
      <c r="F304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66"/>
      <c r="S304" s="66"/>
      <c r="T304" s="116"/>
      <c r="U304" s="116"/>
      <c r="V304" s="66"/>
      <c r="W304" s="66"/>
      <c r="X304" s="116"/>
      <c r="Y304" s="82"/>
      <c r="Z304" s="116"/>
      <c r="AA304" s="84"/>
      <c r="AB304" s="32"/>
      <c r="AC304" s="32"/>
      <c r="AD304" s="32"/>
      <c r="AE304"/>
      <c r="AF304" s="32"/>
      <c r="AG304"/>
      <c r="AH304"/>
      <c r="AI304"/>
      <c r="AJ304" s="32"/>
      <c r="AL304"/>
      <c r="AM304"/>
      <c r="AN304"/>
      <c r="AO304"/>
      <c r="AP304"/>
      <c r="AQ304"/>
      <c r="AR304"/>
      <c r="AS304"/>
      <c r="AT304"/>
    </row>
    <row r="305" spans="1:46" s="10" customFormat="1">
      <c r="A305"/>
      <c r="B305"/>
      <c r="C305"/>
      <c r="D305"/>
      <c r="E305"/>
      <c r="F305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66"/>
      <c r="S305" s="66"/>
      <c r="T305" s="116"/>
      <c r="U305" s="116"/>
      <c r="V305" s="66"/>
      <c r="W305" s="66"/>
      <c r="X305" s="116"/>
      <c r="Y305" s="82"/>
      <c r="Z305" s="116"/>
      <c r="AA305" s="84"/>
      <c r="AB305" s="32"/>
      <c r="AC305" s="32"/>
      <c r="AD305" s="32"/>
      <c r="AE305"/>
      <c r="AF305" s="32"/>
      <c r="AG305"/>
      <c r="AH305"/>
      <c r="AI305"/>
      <c r="AJ305" s="32"/>
      <c r="AL305"/>
      <c r="AM305"/>
      <c r="AN305"/>
      <c r="AO305"/>
      <c r="AP305"/>
      <c r="AQ305"/>
      <c r="AR305"/>
      <c r="AS305"/>
      <c r="AT305"/>
    </row>
    <row r="306" spans="1:46" s="10" customFormat="1">
      <c r="A306"/>
      <c r="B306"/>
      <c r="C306"/>
      <c r="D306"/>
      <c r="E306"/>
      <c r="F306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66"/>
      <c r="S306" s="66"/>
      <c r="T306" s="116"/>
      <c r="U306" s="116"/>
      <c r="V306" s="66"/>
      <c r="W306" s="66"/>
      <c r="X306" s="116"/>
      <c r="Y306" s="82"/>
      <c r="Z306" s="116"/>
      <c r="AA306" s="84"/>
      <c r="AB306" s="32"/>
      <c r="AC306" s="32"/>
      <c r="AD306" s="32"/>
      <c r="AE306"/>
      <c r="AF306" s="32"/>
      <c r="AG306"/>
      <c r="AH306"/>
      <c r="AI306"/>
      <c r="AJ306" s="32"/>
      <c r="AL306"/>
      <c r="AM306"/>
      <c r="AN306"/>
      <c r="AO306"/>
      <c r="AP306"/>
      <c r="AQ306"/>
      <c r="AR306"/>
      <c r="AS306"/>
      <c r="AT306"/>
    </row>
    <row r="307" spans="1:46" s="10" customFormat="1">
      <c r="A307"/>
      <c r="B307"/>
      <c r="C307"/>
      <c r="D307"/>
      <c r="E307"/>
      <c r="F307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66"/>
      <c r="S307" s="66"/>
      <c r="T307" s="116"/>
      <c r="U307" s="116"/>
      <c r="V307" s="66"/>
      <c r="W307" s="66"/>
      <c r="X307" s="116"/>
      <c r="Y307" s="82"/>
      <c r="Z307" s="116"/>
      <c r="AA307" s="84"/>
      <c r="AB307" s="32"/>
      <c r="AC307" s="32"/>
      <c r="AD307" s="32"/>
      <c r="AE307"/>
      <c r="AF307" s="32"/>
      <c r="AG307"/>
      <c r="AH307"/>
      <c r="AI307"/>
      <c r="AJ307" s="32"/>
      <c r="AL307"/>
      <c r="AM307"/>
      <c r="AN307"/>
      <c r="AO307"/>
      <c r="AP307"/>
      <c r="AQ307"/>
      <c r="AR307"/>
      <c r="AS307"/>
      <c r="AT307"/>
    </row>
    <row r="308" spans="1:46" s="10" customFormat="1">
      <c r="A308"/>
      <c r="B308"/>
      <c r="C308"/>
      <c r="D308"/>
      <c r="E308"/>
      <c r="F308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66"/>
      <c r="S308" s="66"/>
      <c r="T308" s="116"/>
      <c r="U308" s="116"/>
      <c r="V308" s="66"/>
      <c r="W308" s="66"/>
      <c r="X308" s="116"/>
      <c r="Y308" s="82"/>
      <c r="Z308" s="116"/>
      <c r="AA308" s="84"/>
      <c r="AB308" s="32"/>
      <c r="AC308" s="32"/>
      <c r="AD308" s="32"/>
      <c r="AE308"/>
      <c r="AF308" s="32"/>
      <c r="AG308"/>
      <c r="AH308"/>
      <c r="AI308"/>
      <c r="AJ308" s="32"/>
      <c r="AL308"/>
      <c r="AM308"/>
      <c r="AN308"/>
      <c r="AO308"/>
      <c r="AP308"/>
      <c r="AQ308"/>
      <c r="AR308"/>
      <c r="AS308"/>
      <c r="AT308"/>
    </row>
    <row r="309" spans="1:46" s="10" customFormat="1">
      <c r="A309"/>
      <c r="B309"/>
      <c r="C309"/>
      <c r="D309"/>
      <c r="E309"/>
      <c r="F309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66"/>
      <c r="S309" s="66"/>
      <c r="T309" s="116"/>
      <c r="U309" s="116"/>
      <c r="V309" s="66"/>
      <c r="W309" s="66"/>
      <c r="X309" s="116"/>
      <c r="Y309" s="82"/>
      <c r="Z309" s="116"/>
      <c r="AA309" s="84"/>
      <c r="AB309" s="32"/>
      <c r="AC309" s="32"/>
      <c r="AD309" s="32"/>
      <c r="AE309"/>
      <c r="AF309" s="32"/>
      <c r="AG309"/>
      <c r="AH309"/>
      <c r="AI309"/>
      <c r="AJ309" s="32"/>
      <c r="AL309"/>
      <c r="AM309"/>
      <c r="AN309"/>
      <c r="AO309"/>
      <c r="AP309"/>
      <c r="AQ309"/>
      <c r="AR309"/>
      <c r="AS309"/>
      <c r="AT309"/>
    </row>
    <row r="310" spans="1:46" s="10" customFormat="1">
      <c r="A310"/>
      <c r="B310"/>
      <c r="C310"/>
      <c r="D310"/>
      <c r="E310"/>
      <c r="F310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66"/>
      <c r="S310" s="66"/>
      <c r="T310" s="116"/>
      <c r="U310" s="116"/>
      <c r="V310" s="66"/>
      <c r="W310" s="66"/>
      <c r="X310" s="116"/>
      <c r="Y310" s="82"/>
      <c r="Z310" s="116"/>
      <c r="AA310" s="84"/>
      <c r="AB310" s="32"/>
      <c r="AC310" s="32"/>
      <c r="AD310" s="32"/>
      <c r="AE310"/>
      <c r="AF310" s="32"/>
      <c r="AG310"/>
      <c r="AH310"/>
      <c r="AI310"/>
      <c r="AJ310" s="32"/>
      <c r="AL310"/>
      <c r="AM310"/>
      <c r="AN310"/>
      <c r="AO310"/>
      <c r="AP310"/>
      <c r="AQ310"/>
      <c r="AR310"/>
      <c r="AS310"/>
      <c r="AT310"/>
    </row>
    <row r="311" spans="1:46" s="10" customFormat="1">
      <c r="A311"/>
      <c r="B311"/>
      <c r="C311"/>
      <c r="D311"/>
      <c r="E311"/>
      <c r="F311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66"/>
      <c r="S311" s="66"/>
      <c r="T311" s="116"/>
      <c r="U311" s="116"/>
      <c r="V311" s="66"/>
      <c r="W311" s="66"/>
      <c r="X311" s="116"/>
      <c r="Y311" s="82"/>
      <c r="Z311" s="116"/>
      <c r="AA311" s="84"/>
      <c r="AB311" s="32"/>
      <c r="AC311" s="32"/>
      <c r="AD311" s="32"/>
      <c r="AE311"/>
      <c r="AF311" s="32"/>
      <c r="AG311"/>
      <c r="AH311"/>
      <c r="AI311"/>
      <c r="AJ311" s="32"/>
      <c r="AL311"/>
      <c r="AM311"/>
      <c r="AN311"/>
      <c r="AO311"/>
      <c r="AP311"/>
      <c r="AQ311"/>
      <c r="AR311"/>
      <c r="AS311"/>
      <c r="AT311"/>
    </row>
    <row r="312" spans="1:46" s="10" customFormat="1">
      <c r="A312"/>
      <c r="B312"/>
      <c r="C312"/>
      <c r="D312"/>
      <c r="E312"/>
      <c r="F312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66"/>
      <c r="S312" s="66"/>
      <c r="T312" s="116"/>
      <c r="U312" s="116"/>
      <c r="V312" s="66"/>
      <c r="W312" s="66"/>
      <c r="X312" s="116"/>
      <c r="Y312" s="82"/>
      <c r="Z312" s="116"/>
      <c r="AA312" s="84"/>
      <c r="AB312" s="32"/>
      <c r="AC312" s="32"/>
      <c r="AD312" s="32"/>
      <c r="AE312"/>
      <c r="AF312" s="32"/>
      <c r="AG312"/>
      <c r="AH312"/>
      <c r="AI312"/>
      <c r="AJ312" s="32"/>
      <c r="AL312"/>
      <c r="AM312"/>
      <c r="AN312"/>
      <c r="AO312"/>
      <c r="AP312"/>
      <c r="AQ312"/>
      <c r="AR312"/>
      <c r="AS312"/>
      <c r="AT312"/>
    </row>
    <row r="313" spans="1:46" s="10" customFormat="1">
      <c r="A313"/>
      <c r="B313"/>
      <c r="C313"/>
      <c r="D313"/>
      <c r="E313"/>
      <c r="F3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66"/>
      <c r="S313" s="66"/>
      <c r="T313" s="116"/>
      <c r="U313" s="116"/>
      <c r="V313" s="66"/>
      <c r="W313" s="66"/>
      <c r="X313" s="116"/>
      <c r="Y313" s="82"/>
      <c r="Z313" s="116"/>
      <c r="AA313" s="84"/>
      <c r="AB313" s="32"/>
      <c r="AC313" s="32"/>
      <c r="AD313" s="32"/>
      <c r="AE313"/>
      <c r="AF313" s="32"/>
      <c r="AG313"/>
      <c r="AH313"/>
      <c r="AI313"/>
      <c r="AJ313" s="32"/>
      <c r="AL313"/>
      <c r="AM313"/>
      <c r="AN313"/>
      <c r="AO313"/>
      <c r="AP313"/>
      <c r="AQ313"/>
      <c r="AR313"/>
      <c r="AS313"/>
      <c r="AT313"/>
    </row>
    <row r="314" spans="1:46" s="10" customFormat="1">
      <c r="A314"/>
      <c r="B314"/>
      <c r="C314"/>
      <c r="D314"/>
      <c r="E314"/>
      <c r="F314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66"/>
      <c r="S314" s="66"/>
      <c r="T314" s="116"/>
      <c r="U314" s="116"/>
      <c r="V314" s="66"/>
      <c r="W314" s="66"/>
      <c r="X314" s="116"/>
      <c r="Y314" s="82"/>
      <c r="Z314" s="116"/>
      <c r="AA314" s="84"/>
      <c r="AB314" s="32"/>
      <c r="AC314" s="32"/>
      <c r="AD314" s="32"/>
      <c r="AE314"/>
      <c r="AF314" s="32"/>
      <c r="AG314"/>
      <c r="AH314"/>
      <c r="AI314"/>
      <c r="AJ314" s="32"/>
      <c r="AL314"/>
      <c r="AM314"/>
      <c r="AN314"/>
      <c r="AO314"/>
      <c r="AP314"/>
      <c r="AQ314"/>
      <c r="AR314"/>
      <c r="AS314"/>
      <c r="AT314"/>
    </row>
    <row r="315" spans="1:46" s="10" customFormat="1">
      <c r="A315"/>
      <c r="B315"/>
      <c r="C315"/>
      <c r="D315"/>
      <c r="E315"/>
      <c r="F315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66"/>
      <c r="S315" s="66"/>
      <c r="T315" s="116"/>
      <c r="U315" s="116"/>
      <c r="V315" s="66"/>
      <c r="W315" s="66"/>
      <c r="X315" s="116"/>
      <c r="Y315" s="82"/>
      <c r="Z315" s="116"/>
      <c r="AA315" s="84"/>
      <c r="AB315" s="32"/>
      <c r="AC315" s="32"/>
      <c r="AD315" s="32"/>
      <c r="AE315"/>
      <c r="AF315" s="32"/>
      <c r="AG315"/>
      <c r="AH315"/>
      <c r="AI315"/>
      <c r="AJ315" s="32"/>
      <c r="AL315"/>
      <c r="AM315"/>
      <c r="AN315"/>
      <c r="AO315"/>
      <c r="AP315"/>
      <c r="AQ315"/>
      <c r="AR315"/>
      <c r="AS315"/>
      <c r="AT315"/>
    </row>
    <row r="316" spans="1:46" s="10" customFormat="1">
      <c r="A316"/>
      <c r="B316"/>
      <c r="C316"/>
      <c r="D316"/>
      <c r="E316"/>
      <c r="F316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66"/>
      <c r="S316" s="66"/>
      <c r="T316" s="116"/>
      <c r="U316" s="116"/>
      <c r="V316" s="66"/>
      <c r="W316" s="66"/>
      <c r="X316" s="116"/>
      <c r="Y316" s="82"/>
      <c r="Z316" s="116"/>
      <c r="AA316" s="84"/>
      <c r="AB316" s="32"/>
      <c r="AC316" s="32"/>
      <c r="AD316" s="32"/>
      <c r="AE316"/>
      <c r="AF316" s="32"/>
      <c r="AG316"/>
      <c r="AH316"/>
      <c r="AI316"/>
      <c r="AJ316" s="32"/>
      <c r="AL316"/>
      <c r="AM316"/>
      <c r="AN316"/>
      <c r="AO316"/>
      <c r="AP316"/>
      <c r="AQ316"/>
      <c r="AR316"/>
      <c r="AS316"/>
      <c r="AT316"/>
    </row>
    <row r="317" spans="1:46" s="10" customFormat="1">
      <c r="A317"/>
      <c r="B317"/>
      <c r="C317"/>
      <c r="D317"/>
      <c r="E317"/>
      <c r="F317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66"/>
      <c r="S317" s="66"/>
      <c r="T317" s="116"/>
      <c r="U317" s="116"/>
      <c r="V317" s="66"/>
      <c r="W317" s="66"/>
      <c r="X317" s="116"/>
      <c r="Y317" s="82"/>
      <c r="Z317" s="116"/>
      <c r="AA317" s="84"/>
      <c r="AB317" s="32"/>
      <c r="AC317" s="32"/>
      <c r="AD317" s="32"/>
      <c r="AE317"/>
      <c r="AF317" s="32"/>
      <c r="AG317"/>
      <c r="AH317"/>
      <c r="AI317"/>
      <c r="AJ317" s="32"/>
      <c r="AL317"/>
      <c r="AM317"/>
      <c r="AN317"/>
      <c r="AO317"/>
      <c r="AP317"/>
      <c r="AQ317"/>
      <c r="AR317"/>
      <c r="AS317"/>
      <c r="AT317"/>
    </row>
    <row r="318" spans="1:46" s="10" customFormat="1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13"/>
      <c r="M318" s="13"/>
      <c r="N318" s="13"/>
      <c r="O318" s="13"/>
      <c r="P318" s="13"/>
      <c r="Q318" s="13"/>
      <c r="R318" s="66"/>
      <c r="S318" s="66"/>
      <c r="T318" s="116"/>
      <c r="U318" s="116"/>
      <c r="V318" s="66"/>
      <c r="W318" s="66"/>
      <c r="X318" s="116"/>
      <c r="Y318" s="82"/>
      <c r="Z318" s="116"/>
      <c r="AA318" s="84"/>
      <c r="AB318" s="32"/>
      <c r="AC318" s="32"/>
      <c r="AD318" s="32"/>
      <c r="AE318"/>
      <c r="AF318" s="32"/>
      <c r="AG318"/>
      <c r="AH318"/>
      <c r="AI318"/>
      <c r="AJ318" s="32"/>
      <c r="AL318"/>
      <c r="AM318"/>
      <c r="AN318"/>
      <c r="AO318"/>
      <c r="AP318"/>
      <c r="AQ318"/>
      <c r="AR318"/>
      <c r="AS318"/>
      <c r="AT318"/>
    </row>
    <row r="319" spans="1:46" s="10" customFormat="1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13"/>
      <c r="M319" s="13"/>
      <c r="N319" s="13"/>
      <c r="O319" s="13"/>
      <c r="P319" s="13"/>
      <c r="Q319" s="13"/>
      <c r="R319" s="66"/>
      <c r="S319" s="66"/>
      <c r="T319" s="116"/>
      <c r="U319" s="116"/>
      <c r="V319" s="66"/>
      <c r="W319" s="66"/>
      <c r="X319" s="116"/>
      <c r="Y319" s="82"/>
      <c r="Z319" s="116"/>
      <c r="AA319" s="84"/>
      <c r="AB319" s="32"/>
      <c r="AC319" s="32"/>
      <c r="AD319" s="32"/>
      <c r="AE319"/>
      <c r="AF319" s="32"/>
      <c r="AG319"/>
      <c r="AH319"/>
      <c r="AI319"/>
      <c r="AJ319" s="32"/>
      <c r="AL319"/>
      <c r="AM319"/>
      <c r="AN319"/>
      <c r="AO319"/>
      <c r="AP319"/>
      <c r="AQ319"/>
      <c r="AR319"/>
      <c r="AS319"/>
      <c r="AT319"/>
    </row>
    <row r="320" spans="1:46" s="10" customFormat="1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0"/>
      <c r="M320" s="13"/>
      <c r="N320" s="13"/>
      <c r="O320" s="13"/>
      <c r="P320" s="13"/>
      <c r="Q320" s="13"/>
      <c r="R320" s="66"/>
      <c r="S320" s="66"/>
      <c r="T320" s="117"/>
      <c r="U320" s="116"/>
      <c r="V320" s="66"/>
      <c r="W320" s="66"/>
      <c r="X320" s="116"/>
      <c r="Y320" s="82"/>
      <c r="Z320" s="116"/>
      <c r="AA320" s="84"/>
      <c r="AB320" s="32"/>
      <c r="AC320" s="32"/>
      <c r="AD320" s="32"/>
      <c r="AE320"/>
      <c r="AF320" s="32"/>
      <c r="AG320"/>
      <c r="AH320"/>
      <c r="AI320"/>
      <c r="AJ320" s="32"/>
      <c r="AL320"/>
      <c r="AM320"/>
      <c r="AN320"/>
      <c r="AO320"/>
      <c r="AP320"/>
      <c r="AQ320"/>
      <c r="AR320"/>
      <c r="AS320"/>
      <c r="AT320"/>
    </row>
    <row r="321" spans="1:46" s="10" customFormat="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13"/>
      <c r="N321" s="13"/>
      <c r="O321" s="13"/>
      <c r="P321" s="13"/>
      <c r="Q321" s="13"/>
      <c r="R321" s="66"/>
      <c r="S321" s="66"/>
      <c r="T321" s="118"/>
      <c r="U321" s="116"/>
      <c r="V321" s="66"/>
      <c r="W321" s="66"/>
      <c r="X321" s="116"/>
      <c r="Y321" s="82"/>
      <c r="Z321" s="116"/>
      <c r="AA321" s="84"/>
      <c r="AB321" s="32"/>
      <c r="AC321" s="32"/>
      <c r="AD321" s="32"/>
      <c r="AE321"/>
      <c r="AF321" s="32"/>
      <c r="AG321"/>
      <c r="AH321"/>
      <c r="AI321"/>
      <c r="AJ321" s="32"/>
      <c r="AL321"/>
      <c r="AM321"/>
      <c r="AN321"/>
      <c r="AO321"/>
      <c r="AP321"/>
      <c r="AQ321"/>
      <c r="AR321"/>
      <c r="AS321"/>
      <c r="AT321"/>
    </row>
    <row r="322" spans="1:46" s="10" customFormat="1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13"/>
      <c r="N322" s="13"/>
      <c r="O322" s="13"/>
      <c r="P322" s="13"/>
      <c r="Q322" s="13"/>
      <c r="R322" s="66"/>
      <c r="S322" s="66"/>
      <c r="T322" s="118"/>
      <c r="U322" s="116"/>
      <c r="V322" s="66"/>
      <c r="W322" s="66"/>
      <c r="X322" s="116"/>
      <c r="Y322" s="82"/>
      <c r="Z322" s="116"/>
      <c r="AA322" s="84"/>
      <c r="AB322" s="32"/>
      <c r="AC322" s="32"/>
      <c r="AD322" s="32"/>
      <c r="AE322"/>
      <c r="AF322" s="32"/>
      <c r="AG322"/>
      <c r="AH322"/>
      <c r="AI322"/>
      <c r="AJ322" s="32"/>
      <c r="AL322"/>
      <c r="AM322"/>
      <c r="AN322"/>
      <c r="AO322"/>
      <c r="AP322"/>
      <c r="AQ322"/>
      <c r="AR322"/>
      <c r="AS322"/>
      <c r="AT322"/>
    </row>
    <row r="323" spans="1:46" s="10" customFormat="1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13"/>
      <c r="N323" s="13"/>
      <c r="O323" s="13"/>
      <c r="P323" s="13"/>
      <c r="Q323" s="13"/>
      <c r="R323" s="66"/>
      <c r="S323" s="66"/>
      <c r="T323" s="118"/>
      <c r="U323" s="116"/>
      <c r="V323" s="66"/>
      <c r="W323" s="66"/>
      <c r="X323" s="116"/>
      <c r="Y323" s="82"/>
      <c r="Z323" s="116"/>
      <c r="AA323" s="84"/>
      <c r="AB323" s="32"/>
      <c r="AC323" s="32"/>
      <c r="AD323" s="32"/>
      <c r="AE323"/>
      <c r="AF323" s="32"/>
      <c r="AG323"/>
      <c r="AH323"/>
      <c r="AI323"/>
      <c r="AJ323" s="32"/>
      <c r="AL323"/>
      <c r="AM323"/>
      <c r="AN323"/>
      <c r="AO323"/>
      <c r="AP323"/>
      <c r="AQ323"/>
      <c r="AR323"/>
      <c r="AS323"/>
      <c r="AT323"/>
    </row>
    <row r="324" spans="1:46" s="10" customFormat="1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13"/>
      <c r="N324" s="13"/>
      <c r="O324" s="13"/>
      <c r="P324" s="13"/>
      <c r="Q324" s="13"/>
      <c r="R324" s="66"/>
      <c r="S324" s="66"/>
      <c r="T324" s="118"/>
      <c r="U324" s="116"/>
      <c r="V324" s="66"/>
      <c r="W324" s="66"/>
      <c r="X324" s="116"/>
      <c r="Y324" s="82"/>
      <c r="Z324" s="116"/>
      <c r="AA324" s="84"/>
      <c r="AB324" s="32"/>
      <c r="AC324" s="32"/>
      <c r="AD324" s="32"/>
      <c r="AE324"/>
      <c r="AF324" s="32"/>
      <c r="AG324"/>
      <c r="AH324"/>
      <c r="AI324"/>
      <c r="AJ324" s="32"/>
      <c r="AL324"/>
      <c r="AM324"/>
      <c r="AN324"/>
      <c r="AO324"/>
      <c r="AP324"/>
      <c r="AQ324"/>
      <c r="AR324"/>
      <c r="AS324"/>
      <c r="AT324"/>
    </row>
    <row r="325" spans="1:46" s="10" customFormat="1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13"/>
      <c r="N325" s="13"/>
      <c r="O325" s="13"/>
      <c r="P325" s="13"/>
      <c r="Q325" s="13"/>
      <c r="R325" s="66"/>
      <c r="S325" s="66"/>
      <c r="T325" s="118"/>
      <c r="U325" s="116"/>
      <c r="V325" s="66"/>
      <c r="W325" s="66"/>
      <c r="X325" s="116"/>
      <c r="Y325" s="82"/>
      <c r="Z325" s="116"/>
      <c r="AA325" s="84"/>
      <c r="AB325" s="32"/>
      <c r="AC325" s="32"/>
      <c r="AD325" s="32"/>
      <c r="AE325"/>
      <c r="AF325" s="32"/>
      <c r="AG325"/>
      <c r="AH325"/>
      <c r="AI325"/>
      <c r="AJ325" s="32"/>
      <c r="AL325"/>
      <c r="AM325"/>
      <c r="AN325"/>
      <c r="AO325"/>
      <c r="AP325"/>
      <c r="AQ325"/>
      <c r="AR325"/>
      <c r="AS325"/>
      <c r="AT325"/>
    </row>
    <row r="326" spans="1:46" s="10" customFormat="1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13"/>
      <c r="N326" s="13"/>
      <c r="O326" s="13"/>
      <c r="P326" s="13"/>
      <c r="Q326" s="13"/>
      <c r="R326" s="66"/>
      <c r="S326" s="66"/>
      <c r="T326" s="118"/>
      <c r="U326" s="116"/>
      <c r="V326" s="66"/>
      <c r="W326" s="66"/>
      <c r="X326" s="116"/>
      <c r="Y326" s="82"/>
      <c r="Z326" s="116"/>
      <c r="AA326" s="84"/>
      <c r="AB326" s="32"/>
      <c r="AC326" s="32"/>
      <c r="AD326" s="32"/>
      <c r="AE326"/>
      <c r="AF326" s="32"/>
      <c r="AG326"/>
      <c r="AH326"/>
      <c r="AI326"/>
      <c r="AJ326" s="32"/>
      <c r="AL326"/>
      <c r="AM326"/>
      <c r="AN326"/>
      <c r="AO326"/>
      <c r="AP326"/>
      <c r="AQ326"/>
      <c r="AR326"/>
      <c r="AS326"/>
      <c r="AT326"/>
    </row>
    <row r="327" spans="1:46" s="10" customFormat="1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0"/>
      <c r="N327" s="30"/>
      <c r="O327" s="30"/>
      <c r="P327" s="30"/>
      <c r="Q327" s="30"/>
      <c r="R327" s="67"/>
      <c r="S327" s="67"/>
      <c r="T327" s="118"/>
      <c r="U327" s="117"/>
      <c r="V327" s="67"/>
      <c r="X327" s="100"/>
      <c r="Y327" s="83"/>
      <c r="Z327" s="117"/>
      <c r="AA327" s="84"/>
      <c r="AB327" s="32"/>
      <c r="AC327" s="32"/>
      <c r="AD327" s="32"/>
      <c r="AE327"/>
      <c r="AF327" s="32"/>
      <c r="AG327"/>
      <c r="AH327"/>
      <c r="AI327"/>
      <c r="AJ327" s="32"/>
      <c r="AL327"/>
      <c r="AM327"/>
      <c r="AN327"/>
      <c r="AO327"/>
      <c r="AP327"/>
      <c r="AQ327"/>
      <c r="AR327"/>
      <c r="AS327"/>
      <c r="AT327"/>
    </row>
    <row r="328" spans="1:46" s="10" customFormat="1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68"/>
      <c r="S328" s="68"/>
      <c r="T328" s="118"/>
      <c r="U328" s="118"/>
      <c r="V328" s="68"/>
      <c r="X328" s="100"/>
      <c r="Y328" s="84"/>
      <c r="Z328" s="118"/>
      <c r="AA328" s="84"/>
      <c r="AB328" s="32"/>
      <c r="AC328" s="32"/>
      <c r="AD328" s="32"/>
      <c r="AE328"/>
      <c r="AF328" s="32"/>
      <c r="AG328"/>
      <c r="AH328"/>
      <c r="AI328"/>
      <c r="AJ328" s="32"/>
      <c r="AL328"/>
      <c r="AM328"/>
      <c r="AN328"/>
      <c r="AO328"/>
      <c r="AP328"/>
      <c r="AQ328"/>
      <c r="AR328"/>
      <c r="AS328"/>
      <c r="AT328"/>
    </row>
    <row r="329" spans="1:46" s="10" customFormat="1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68"/>
      <c r="S329" s="68"/>
      <c r="T329" s="118"/>
      <c r="U329" s="118"/>
      <c r="V329" s="68"/>
      <c r="X329" s="100"/>
      <c r="Y329" s="84"/>
      <c r="Z329" s="118"/>
      <c r="AA329" s="84"/>
      <c r="AB329" s="32"/>
      <c r="AC329" s="32"/>
      <c r="AD329" s="32"/>
      <c r="AE329"/>
      <c r="AF329" s="32"/>
      <c r="AG329"/>
      <c r="AH329"/>
      <c r="AI329"/>
      <c r="AJ329" s="32"/>
      <c r="AL329"/>
      <c r="AM329"/>
      <c r="AN329"/>
      <c r="AO329"/>
      <c r="AP329"/>
      <c r="AQ329"/>
      <c r="AR329"/>
      <c r="AS329"/>
      <c r="AT329"/>
    </row>
    <row r="330" spans="1:46" s="10" customFormat="1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68"/>
      <c r="S330" s="68"/>
      <c r="T330" s="118"/>
      <c r="U330" s="118"/>
      <c r="V330" s="68"/>
      <c r="X330" s="100"/>
      <c r="Y330" s="84"/>
      <c r="Z330" s="118"/>
      <c r="AA330" s="84"/>
      <c r="AB330"/>
      <c r="AC330" s="32"/>
      <c r="AD330"/>
      <c r="AE330"/>
      <c r="AF330" s="32"/>
      <c r="AG330"/>
      <c r="AH330"/>
      <c r="AI330"/>
      <c r="AJ330"/>
      <c r="AL330"/>
      <c r="AM330"/>
      <c r="AN330"/>
      <c r="AO330"/>
      <c r="AP330"/>
      <c r="AQ330"/>
      <c r="AR330"/>
      <c r="AS330"/>
      <c r="AT330"/>
    </row>
    <row r="331" spans="1:46" s="10" customFormat="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68"/>
      <c r="S331" s="68"/>
      <c r="T331" s="118"/>
      <c r="U331" s="118"/>
      <c r="V331" s="68"/>
      <c r="X331" s="100"/>
      <c r="Y331" s="84"/>
      <c r="Z331" s="118"/>
      <c r="AA331" s="84"/>
      <c r="AB331"/>
      <c r="AC331" s="32"/>
      <c r="AD331"/>
      <c r="AE331"/>
      <c r="AF331" s="32"/>
      <c r="AG331"/>
      <c r="AH331"/>
      <c r="AI331"/>
      <c r="AJ331"/>
      <c r="AL331"/>
      <c r="AM331"/>
      <c r="AN331"/>
      <c r="AO331"/>
      <c r="AP331"/>
      <c r="AQ331"/>
      <c r="AR331"/>
      <c r="AS331"/>
      <c r="AT331"/>
    </row>
    <row r="332" spans="1:46" s="10" customFormat="1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68"/>
      <c r="S332" s="68"/>
      <c r="T332" s="118"/>
      <c r="U332" s="118"/>
      <c r="V332" s="68"/>
      <c r="X332" s="100"/>
      <c r="Y332" s="84"/>
      <c r="Z332" s="118"/>
      <c r="AA332" s="84"/>
      <c r="AB332"/>
      <c r="AC332" s="32"/>
      <c r="AD332"/>
      <c r="AE332"/>
      <c r="AF332" s="32"/>
      <c r="AG332"/>
      <c r="AH332"/>
      <c r="AI332"/>
      <c r="AJ332"/>
      <c r="AL332"/>
      <c r="AM332"/>
      <c r="AN332"/>
      <c r="AO332"/>
      <c r="AP332"/>
      <c r="AQ332"/>
      <c r="AR332"/>
      <c r="AS332"/>
      <c r="AT332"/>
    </row>
    <row r="333" spans="1:46" s="10" customFormat="1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68"/>
      <c r="S333" s="68"/>
      <c r="T333" s="118"/>
      <c r="U333" s="118"/>
      <c r="V333" s="68"/>
      <c r="X333" s="100"/>
      <c r="Y333" s="84"/>
      <c r="Z333" s="118"/>
      <c r="AA333" s="84"/>
      <c r="AB333"/>
      <c r="AC333" s="32"/>
      <c r="AD333"/>
      <c r="AE333"/>
      <c r="AF333" s="32"/>
      <c r="AG333"/>
      <c r="AH333"/>
      <c r="AI333"/>
      <c r="AJ333"/>
      <c r="AL333"/>
      <c r="AM333"/>
      <c r="AN333"/>
      <c r="AO333"/>
      <c r="AP333"/>
      <c r="AQ333"/>
      <c r="AR333"/>
      <c r="AS333"/>
      <c r="AT333"/>
    </row>
    <row r="334" spans="1:46" s="10" customFormat="1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68"/>
      <c r="S334" s="68"/>
      <c r="T334" s="118"/>
      <c r="U334" s="118"/>
      <c r="V334" s="68"/>
      <c r="X334" s="100"/>
      <c r="Y334" s="84"/>
      <c r="Z334" s="118"/>
      <c r="AA334" s="84"/>
      <c r="AB334"/>
      <c r="AC334" s="32"/>
      <c r="AD334"/>
      <c r="AE334"/>
      <c r="AF334" s="32"/>
      <c r="AG334"/>
      <c r="AH334"/>
      <c r="AI334"/>
      <c r="AJ334"/>
      <c r="AL334"/>
      <c r="AM334"/>
      <c r="AN334"/>
      <c r="AO334"/>
      <c r="AP334"/>
      <c r="AQ334"/>
      <c r="AR334"/>
      <c r="AS334"/>
      <c r="AT334"/>
    </row>
    <row r="335" spans="1:46" s="10" customFormat="1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68"/>
      <c r="S335" s="68"/>
      <c r="T335" s="118"/>
      <c r="U335" s="118"/>
      <c r="V335" s="68"/>
      <c r="X335" s="100"/>
      <c r="Y335" s="84"/>
      <c r="Z335" s="118"/>
      <c r="AA335" s="84"/>
      <c r="AB335"/>
      <c r="AC335" s="32"/>
      <c r="AD335"/>
      <c r="AE335"/>
      <c r="AF335" s="32"/>
      <c r="AG335"/>
      <c r="AH335"/>
      <c r="AI335"/>
      <c r="AJ335"/>
      <c r="AL335"/>
      <c r="AM335"/>
      <c r="AN335"/>
      <c r="AO335"/>
      <c r="AP335"/>
      <c r="AQ335"/>
      <c r="AR335"/>
      <c r="AS335"/>
      <c r="AT335"/>
    </row>
    <row r="336" spans="1:46" s="10" customFormat="1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68"/>
      <c r="S336" s="68"/>
      <c r="T336" s="118"/>
      <c r="U336" s="118"/>
      <c r="V336" s="68"/>
      <c r="X336" s="100"/>
      <c r="Y336" s="84"/>
      <c r="Z336" s="118"/>
      <c r="AA336" s="84"/>
      <c r="AB336"/>
      <c r="AC336" s="32"/>
      <c r="AD336"/>
      <c r="AE336"/>
      <c r="AF336" s="32"/>
      <c r="AG336"/>
      <c r="AH336"/>
      <c r="AI336"/>
      <c r="AJ336"/>
      <c r="AL336"/>
      <c r="AM336"/>
      <c r="AN336"/>
      <c r="AO336"/>
      <c r="AP336"/>
      <c r="AQ336"/>
      <c r="AR336"/>
      <c r="AS336"/>
      <c r="AT336"/>
    </row>
    <row r="337" spans="1:46" s="10" customFormat="1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68"/>
      <c r="S337" s="68"/>
      <c r="T337" s="118"/>
      <c r="U337" s="118"/>
      <c r="V337" s="68"/>
      <c r="X337" s="100"/>
      <c r="Y337" s="84"/>
      <c r="Z337" s="118"/>
      <c r="AA337" s="84"/>
      <c r="AB337"/>
      <c r="AC337" s="32"/>
      <c r="AD337"/>
      <c r="AE337"/>
      <c r="AF337" s="32"/>
      <c r="AG337"/>
      <c r="AH337"/>
      <c r="AI337"/>
      <c r="AJ337"/>
      <c r="AL337"/>
      <c r="AM337"/>
      <c r="AN337"/>
      <c r="AO337"/>
      <c r="AP337"/>
      <c r="AQ337"/>
      <c r="AR337"/>
      <c r="AS337"/>
      <c r="AT337"/>
    </row>
    <row r="338" spans="1:46" s="10" customFormat="1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68"/>
      <c r="S338" s="68"/>
      <c r="T338" s="118"/>
      <c r="U338" s="118"/>
      <c r="V338" s="68"/>
      <c r="X338" s="100"/>
      <c r="Y338" s="84"/>
      <c r="Z338" s="118"/>
      <c r="AA338" s="84"/>
      <c r="AB338"/>
      <c r="AC338" s="32"/>
      <c r="AD338"/>
      <c r="AE338"/>
      <c r="AF338" s="32"/>
      <c r="AG338"/>
      <c r="AH338"/>
      <c r="AI338"/>
      <c r="AJ338"/>
      <c r="AL338"/>
      <c r="AM338"/>
      <c r="AN338"/>
      <c r="AO338"/>
      <c r="AP338"/>
      <c r="AQ338"/>
      <c r="AR338"/>
      <c r="AS338"/>
      <c r="AT338"/>
    </row>
    <row r="339" spans="1:46" s="10" customFormat="1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68"/>
      <c r="S339" s="68"/>
      <c r="T339" s="118"/>
      <c r="U339" s="118"/>
      <c r="V339" s="68"/>
      <c r="X339" s="100"/>
      <c r="Y339" s="84"/>
      <c r="Z339" s="118"/>
      <c r="AA339" s="84"/>
      <c r="AB339"/>
      <c r="AC339" s="32"/>
      <c r="AD339"/>
      <c r="AE339"/>
      <c r="AF339" s="32"/>
      <c r="AG339"/>
      <c r="AH339"/>
      <c r="AI339"/>
      <c r="AJ339"/>
      <c r="AL339"/>
      <c r="AM339"/>
      <c r="AN339"/>
      <c r="AO339"/>
      <c r="AP339"/>
      <c r="AQ339"/>
      <c r="AR339"/>
      <c r="AS339"/>
      <c r="AT339"/>
    </row>
    <row r="340" spans="1:46" s="10" customFormat="1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68"/>
      <c r="S340" s="68"/>
      <c r="T340" s="118"/>
      <c r="U340" s="118"/>
      <c r="V340" s="68"/>
      <c r="X340" s="100"/>
      <c r="Y340" s="84"/>
      <c r="Z340" s="118"/>
      <c r="AA340" s="84"/>
      <c r="AB340"/>
      <c r="AC340" s="32"/>
      <c r="AD340"/>
      <c r="AE340"/>
      <c r="AF340" s="32"/>
      <c r="AG340"/>
      <c r="AH340"/>
      <c r="AI340"/>
      <c r="AJ340"/>
      <c r="AL340"/>
      <c r="AM340"/>
      <c r="AN340"/>
      <c r="AO340"/>
      <c r="AP340"/>
      <c r="AQ340"/>
      <c r="AR340"/>
      <c r="AS340"/>
      <c r="AT340"/>
    </row>
    <row r="341" spans="1:46" s="10" customFormat="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68"/>
      <c r="S341" s="68"/>
      <c r="T341" s="118"/>
      <c r="U341" s="118"/>
      <c r="V341" s="68"/>
      <c r="X341" s="100"/>
      <c r="Y341" s="84"/>
      <c r="Z341" s="118"/>
      <c r="AA341" s="84"/>
      <c r="AB341"/>
      <c r="AC341" s="32"/>
      <c r="AD341"/>
      <c r="AE341"/>
      <c r="AF341" s="32"/>
      <c r="AG341"/>
      <c r="AH341"/>
      <c r="AI341"/>
      <c r="AJ341"/>
      <c r="AL341"/>
      <c r="AM341"/>
      <c r="AN341"/>
      <c r="AO341"/>
      <c r="AP341"/>
      <c r="AQ341"/>
      <c r="AR341"/>
      <c r="AS341"/>
      <c r="AT341"/>
    </row>
    <row r="342" spans="1:46" s="10" customFormat="1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68"/>
      <c r="S342" s="68"/>
      <c r="T342" s="118"/>
      <c r="U342" s="118"/>
      <c r="V342" s="68"/>
      <c r="X342" s="100"/>
      <c r="Y342" s="84"/>
      <c r="Z342" s="118"/>
      <c r="AA342" s="84"/>
      <c r="AB342"/>
      <c r="AC342" s="32"/>
      <c r="AD342"/>
      <c r="AE342"/>
      <c r="AF342" s="32"/>
      <c r="AG342"/>
      <c r="AH342"/>
      <c r="AI342"/>
      <c r="AJ342"/>
      <c r="AL342"/>
      <c r="AM342"/>
      <c r="AN342"/>
      <c r="AO342"/>
      <c r="AP342"/>
      <c r="AQ342"/>
      <c r="AR342"/>
      <c r="AS342"/>
      <c r="AT342"/>
    </row>
    <row r="343" spans="1:46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68"/>
      <c r="S343" s="68"/>
      <c r="T343" s="118"/>
      <c r="U343" s="118"/>
      <c r="V343" s="68"/>
      <c r="Y343" s="84"/>
      <c r="Z343" s="118"/>
      <c r="AA343" s="84"/>
      <c r="AC343" s="32"/>
      <c r="AF343" s="32"/>
    </row>
    <row r="344" spans="1:46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68"/>
      <c r="S344" s="68"/>
      <c r="T344" s="118"/>
      <c r="U344" s="118"/>
      <c r="V344" s="68"/>
      <c r="Y344" s="84"/>
      <c r="Z344" s="118"/>
      <c r="AA344" s="84"/>
      <c r="AC344" s="32"/>
      <c r="AF344" s="32"/>
    </row>
    <row r="345" spans="1:46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68"/>
      <c r="S345" s="68"/>
      <c r="T345" s="118"/>
      <c r="U345" s="118"/>
      <c r="V345" s="68"/>
      <c r="Y345" s="84"/>
      <c r="Z345" s="118"/>
      <c r="AA345" s="84"/>
      <c r="AC345" s="32"/>
      <c r="AF345" s="32"/>
    </row>
    <row r="346" spans="1:46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68"/>
      <c r="S346" s="68"/>
      <c r="T346" s="118"/>
      <c r="U346" s="118"/>
      <c r="V346" s="68"/>
      <c r="Y346" s="84"/>
      <c r="Z346" s="118"/>
      <c r="AA346" s="84"/>
      <c r="AC346" s="32"/>
      <c r="AF346" s="32"/>
    </row>
    <row r="347" spans="1:46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68"/>
      <c r="S347" s="68"/>
      <c r="T347" s="118"/>
      <c r="U347" s="118"/>
      <c r="V347" s="68"/>
      <c r="Y347" s="84"/>
      <c r="Z347" s="118"/>
      <c r="AA347" s="84"/>
      <c r="AC347" s="32"/>
      <c r="AF347" s="32"/>
    </row>
    <row r="348" spans="1:46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68"/>
      <c r="S348" s="68"/>
      <c r="T348" s="118"/>
      <c r="U348" s="118"/>
      <c r="V348" s="68"/>
      <c r="Y348" s="84"/>
      <c r="Z348" s="118"/>
      <c r="AA348" s="84"/>
      <c r="AC348" s="32"/>
      <c r="AF348" s="32"/>
    </row>
    <row r="349" spans="1:46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68"/>
      <c r="S349" s="68"/>
      <c r="T349" s="118"/>
      <c r="U349" s="118"/>
      <c r="V349" s="68"/>
      <c r="Y349" s="84"/>
      <c r="Z349" s="118"/>
      <c r="AA349" s="84"/>
      <c r="AC349" s="32"/>
      <c r="AF349" s="32"/>
    </row>
    <row r="350" spans="1:46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68"/>
      <c r="S350" s="68"/>
      <c r="T350" s="118"/>
      <c r="U350" s="118"/>
      <c r="V350" s="68"/>
      <c r="Y350" s="84"/>
      <c r="Z350" s="118"/>
      <c r="AA350" s="84"/>
      <c r="AC350" s="32"/>
      <c r="AF350" s="32"/>
    </row>
    <row r="351" spans="1:46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68"/>
      <c r="S351" s="68"/>
      <c r="T351" s="118"/>
      <c r="U351" s="118"/>
      <c r="V351" s="68"/>
      <c r="Y351" s="84"/>
      <c r="Z351" s="118"/>
      <c r="AA351" s="84"/>
      <c r="AC351" s="32"/>
      <c r="AF351" s="32"/>
    </row>
    <row r="352" spans="1:46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68"/>
      <c r="S352" s="68"/>
      <c r="T352" s="118"/>
      <c r="U352" s="118"/>
      <c r="V352" s="68"/>
      <c r="Y352" s="84"/>
      <c r="Z352" s="118"/>
      <c r="AA352" s="84"/>
      <c r="AC352" s="32"/>
      <c r="AF352" s="32"/>
    </row>
    <row r="353" spans="12:26">
      <c r="L353" s="32"/>
      <c r="M353" s="32"/>
      <c r="N353" s="32"/>
      <c r="O353" s="32"/>
      <c r="P353" s="32"/>
      <c r="Q353" s="32"/>
      <c r="R353" s="68"/>
      <c r="S353" s="68"/>
      <c r="T353" s="118"/>
      <c r="U353" s="118"/>
      <c r="V353" s="68"/>
      <c r="Y353" s="84"/>
      <c r="Z353" s="118"/>
    </row>
    <row r="354" spans="12:26">
      <c r="L354" s="32"/>
      <c r="M354" s="32"/>
      <c r="N354" s="32"/>
      <c r="O354" s="32"/>
      <c r="P354" s="32"/>
      <c r="Q354" s="32"/>
      <c r="R354" s="68"/>
      <c r="S354" s="68"/>
      <c r="T354" s="118"/>
      <c r="U354" s="118"/>
      <c r="V354" s="68"/>
      <c r="Y354" s="84"/>
      <c r="Z354" s="118"/>
    </row>
    <row r="355" spans="12:26">
      <c r="L355" s="32"/>
      <c r="M355" s="32"/>
      <c r="N355" s="32"/>
      <c r="O355" s="32"/>
      <c r="P355" s="32"/>
      <c r="Q355" s="32"/>
      <c r="R355" s="68"/>
      <c r="S355" s="68"/>
      <c r="T355" s="118"/>
      <c r="U355" s="118"/>
      <c r="V355" s="68"/>
      <c r="Y355" s="84"/>
      <c r="Z355" s="118"/>
    </row>
    <row r="356" spans="12:26">
      <c r="L356" s="32"/>
      <c r="M356" s="32"/>
      <c r="N356" s="32"/>
      <c r="O356" s="32"/>
      <c r="P356" s="32"/>
      <c r="Q356" s="32"/>
      <c r="R356" s="68"/>
      <c r="S356" s="68"/>
      <c r="T356" s="118"/>
      <c r="U356" s="118"/>
      <c r="V356" s="68"/>
      <c r="Y356" s="84"/>
      <c r="Z356" s="118"/>
    </row>
    <row r="357" spans="12:26">
      <c r="L357" s="32"/>
      <c r="M357" s="32"/>
      <c r="N357" s="32"/>
      <c r="O357" s="32"/>
      <c r="P357" s="32"/>
      <c r="Q357" s="32"/>
      <c r="R357" s="68"/>
      <c r="S357" s="68"/>
      <c r="T357" s="118"/>
      <c r="U357" s="118"/>
      <c r="V357" s="68"/>
      <c r="Y357" s="84"/>
      <c r="Z357" s="118"/>
    </row>
    <row r="358" spans="12:26">
      <c r="L358" s="32"/>
      <c r="M358" s="32"/>
      <c r="N358" s="32"/>
      <c r="O358" s="32"/>
      <c r="P358" s="32"/>
      <c r="Q358" s="32"/>
      <c r="R358" s="68"/>
      <c r="S358" s="68"/>
      <c r="T358" s="118"/>
      <c r="U358" s="118"/>
      <c r="V358" s="68"/>
      <c r="Y358" s="84"/>
      <c r="Z358" s="118"/>
    </row>
    <row r="359" spans="12:26">
      <c r="L359" s="32"/>
      <c r="M359" s="32"/>
      <c r="N359" s="32"/>
      <c r="O359" s="32"/>
      <c r="P359" s="32"/>
      <c r="Q359" s="32"/>
      <c r="R359" s="68"/>
      <c r="S359" s="68"/>
      <c r="T359" s="118"/>
      <c r="U359" s="118"/>
      <c r="V359" s="68"/>
      <c r="Y359" s="84"/>
      <c r="Z359" s="118"/>
    </row>
    <row r="360" spans="12:26">
      <c r="L360" s="32"/>
      <c r="M360" s="32"/>
      <c r="N360" s="32"/>
      <c r="O360" s="32"/>
      <c r="P360" s="32"/>
      <c r="Q360" s="32"/>
      <c r="R360" s="68"/>
      <c r="S360" s="68"/>
      <c r="T360" s="118"/>
      <c r="U360" s="118"/>
      <c r="V360" s="68"/>
      <c r="Y360" s="84"/>
      <c r="Z360" s="118"/>
    </row>
    <row r="361" spans="12:26">
      <c r="L361" s="32"/>
      <c r="M361" s="32"/>
      <c r="N361" s="32"/>
      <c r="O361" s="32"/>
      <c r="P361" s="32"/>
      <c r="Q361" s="32"/>
      <c r="R361" s="68"/>
      <c r="S361" s="68"/>
      <c r="T361" s="118"/>
      <c r="U361" s="118"/>
      <c r="V361" s="68"/>
      <c r="Y361" s="84"/>
      <c r="Z361" s="118"/>
    </row>
    <row r="362" spans="12:26">
      <c r="L362" s="32"/>
      <c r="M362" s="32"/>
      <c r="N362" s="32"/>
      <c r="O362" s="32"/>
      <c r="P362" s="32"/>
      <c r="Q362" s="32"/>
      <c r="R362" s="68"/>
      <c r="S362" s="68"/>
      <c r="T362" s="118"/>
      <c r="U362" s="118"/>
      <c r="Y362" s="84"/>
      <c r="Z362" s="118"/>
    </row>
    <row r="363" spans="12:26">
      <c r="L363" s="32"/>
      <c r="M363" s="32"/>
      <c r="N363" s="32"/>
      <c r="O363" s="32"/>
      <c r="P363" s="32"/>
      <c r="Q363" s="32"/>
      <c r="R363" s="68"/>
      <c r="S363" s="68"/>
      <c r="T363" s="118"/>
      <c r="U363" s="118"/>
      <c r="Y363" s="84"/>
      <c r="Z363" s="118"/>
    </row>
    <row r="364" spans="12:26">
      <c r="L364" s="32"/>
      <c r="M364" s="32"/>
      <c r="N364" s="32"/>
      <c r="O364" s="32"/>
      <c r="P364" s="32"/>
      <c r="Q364" s="32"/>
      <c r="R364" s="68"/>
      <c r="S364" s="68"/>
      <c r="T364" s="118"/>
      <c r="U364" s="118"/>
      <c r="Y364" s="84"/>
      <c r="Z364" s="118"/>
    </row>
    <row r="365" spans="12:26">
      <c r="L365" s="32"/>
      <c r="M365" s="32"/>
      <c r="N365" s="32"/>
      <c r="O365" s="32"/>
      <c r="P365" s="32"/>
      <c r="Q365" s="32"/>
      <c r="R365" s="68"/>
      <c r="S365" s="68"/>
      <c r="T365" s="118"/>
      <c r="U365" s="118"/>
      <c r="Y365" s="84"/>
      <c r="Z365" s="118"/>
    </row>
    <row r="366" spans="12:26">
      <c r="L366" s="32"/>
      <c r="M366" s="32"/>
      <c r="N366" s="32"/>
      <c r="O366" s="32"/>
      <c r="P366" s="32"/>
      <c r="Q366" s="32"/>
      <c r="R366" s="68"/>
      <c r="S366" s="68"/>
      <c r="T366" s="118"/>
      <c r="U366" s="118"/>
      <c r="Y366" s="84"/>
      <c r="Z366" s="118"/>
    </row>
    <row r="367" spans="12:26">
      <c r="L367" s="32"/>
      <c r="M367" s="32"/>
      <c r="N367" s="32"/>
      <c r="O367" s="32"/>
      <c r="P367" s="32"/>
      <c r="Q367" s="32"/>
      <c r="R367" s="68"/>
      <c r="S367" s="68"/>
      <c r="T367" s="118"/>
      <c r="U367" s="118"/>
      <c r="Y367" s="84"/>
      <c r="Z367" s="118"/>
    </row>
    <row r="368" spans="12:26">
      <c r="L368" s="32"/>
      <c r="M368" s="32"/>
      <c r="N368" s="32"/>
      <c r="O368" s="32"/>
      <c r="P368" s="32"/>
      <c r="Q368" s="32"/>
      <c r="R368" s="68"/>
      <c r="S368" s="68"/>
      <c r="T368" s="118"/>
      <c r="U368" s="118"/>
      <c r="Y368" s="84"/>
      <c r="Z368" s="118"/>
    </row>
    <row r="369" spans="12:26">
      <c r="L369" s="32"/>
      <c r="M369" s="32"/>
      <c r="N369" s="32"/>
      <c r="O369" s="32"/>
      <c r="P369" s="32"/>
      <c r="Q369" s="32"/>
      <c r="R369" s="68"/>
      <c r="S369" s="68"/>
      <c r="T369" s="118"/>
      <c r="U369" s="118"/>
      <c r="Y369" s="84"/>
      <c r="Z369" s="118"/>
    </row>
    <row r="370" spans="12:26">
      <c r="L370" s="32"/>
      <c r="M370" s="32"/>
      <c r="N370" s="32"/>
      <c r="O370" s="32"/>
      <c r="P370" s="32"/>
      <c r="Q370" s="32"/>
      <c r="R370" s="68"/>
      <c r="S370" s="68"/>
      <c r="T370" s="118"/>
      <c r="U370" s="118"/>
      <c r="Y370" s="84"/>
      <c r="Z370" s="118"/>
    </row>
    <row r="371" spans="12:26">
      <c r="L371" s="32"/>
      <c r="M371" s="32"/>
      <c r="N371" s="32"/>
      <c r="O371" s="32"/>
      <c r="P371" s="32"/>
      <c r="Q371" s="32"/>
      <c r="R371" s="68"/>
      <c r="S371" s="68"/>
      <c r="T371" s="118"/>
      <c r="U371" s="118"/>
      <c r="Y371" s="84"/>
      <c r="Z371" s="118"/>
    </row>
    <row r="372" spans="12:26">
      <c r="L372" s="32"/>
      <c r="M372" s="32"/>
      <c r="N372" s="32"/>
      <c r="O372" s="32"/>
      <c r="P372" s="32"/>
      <c r="Q372" s="32"/>
      <c r="R372" s="68"/>
      <c r="S372" s="68"/>
      <c r="T372" s="118"/>
      <c r="U372" s="118"/>
      <c r="Y372" s="84"/>
      <c r="Z372" s="118"/>
    </row>
    <row r="373" spans="12:26">
      <c r="L373" s="32"/>
      <c r="M373" s="32"/>
      <c r="N373" s="32"/>
      <c r="O373" s="32"/>
      <c r="P373" s="32"/>
      <c r="Q373" s="32"/>
      <c r="R373" s="68"/>
      <c r="S373" s="68"/>
      <c r="T373" s="118"/>
      <c r="U373" s="118"/>
      <c r="Y373" s="84"/>
      <c r="Z373" s="118"/>
    </row>
    <row r="374" spans="12:26">
      <c r="L374" s="32"/>
      <c r="M374" s="32"/>
      <c r="N374" s="32"/>
      <c r="O374" s="32"/>
      <c r="P374" s="32"/>
      <c r="Q374" s="32"/>
      <c r="R374" s="68"/>
      <c r="S374" s="68"/>
      <c r="T374" s="118"/>
      <c r="U374" s="118"/>
      <c r="Y374" s="84"/>
      <c r="Z374" s="118"/>
    </row>
    <row r="375" spans="12:26">
      <c r="L375" s="32"/>
      <c r="M375" s="32"/>
      <c r="N375" s="32"/>
      <c r="O375" s="32"/>
      <c r="P375" s="32"/>
      <c r="Q375" s="32"/>
      <c r="R375" s="68"/>
      <c r="S375" s="68"/>
      <c r="T375" s="118"/>
      <c r="U375" s="118"/>
      <c r="Y375" s="84"/>
      <c r="Z375" s="118"/>
    </row>
    <row r="376" spans="12:26">
      <c r="L376" s="32"/>
      <c r="M376" s="32"/>
      <c r="N376" s="32"/>
      <c r="O376" s="32"/>
      <c r="P376" s="32"/>
      <c r="Q376" s="32"/>
      <c r="R376" s="68"/>
      <c r="S376" s="68"/>
      <c r="T376" s="118"/>
      <c r="U376" s="118"/>
      <c r="Y376" s="84"/>
      <c r="Z376" s="118"/>
    </row>
    <row r="377" spans="12:26">
      <c r="L377" s="32"/>
      <c r="M377" s="32"/>
      <c r="N377" s="32"/>
      <c r="O377" s="32"/>
      <c r="P377" s="32"/>
      <c r="Q377" s="32"/>
      <c r="R377" s="68"/>
      <c r="S377" s="68"/>
      <c r="T377" s="118"/>
      <c r="U377" s="118"/>
      <c r="Y377" s="84"/>
      <c r="Z377" s="118"/>
    </row>
    <row r="378" spans="12:26">
      <c r="M378" s="32"/>
      <c r="N378" s="32"/>
      <c r="O378" s="32"/>
      <c r="P378" s="32"/>
      <c r="Q378" s="32"/>
      <c r="R378" s="68"/>
      <c r="S378" s="68"/>
      <c r="U378" s="118"/>
      <c r="Y378" s="84"/>
      <c r="Z378" s="118"/>
    </row>
    <row r="379" spans="12:26">
      <c r="M379" s="32"/>
      <c r="N379" s="32"/>
      <c r="O379" s="32"/>
      <c r="P379" s="32"/>
      <c r="Q379" s="32"/>
      <c r="R379" s="68"/>
      <c r="S379" s="68"/>
      <c r="U379" s="118"/>
      <c r="Y379" s="84"/>
      <c r="Z379" s="118"/>
    </row>
    <row r="380" spans="12:26">
      <c r="M380" s="32"/>
      <c r="N380" s="32"/>
      <c r="O380" s="32"/>
      <c r="P380" s="32"/>
      <c r="Q380" s="32"/>
      <c r="R380" s="68"/>
      <c r="S380" s="68"/>
      <c r="U380" s="118"/>
      <c r="Y380" s="84"/>
      <c r="Z380" s="118"/>
    </row>
    <row r="381" spans="12:26">
      <c r="M381" s="32"/>
      <c r="N381" s="32"/>
      <c r="O381" s="32"/>
      <c r="P381" s="32"/>
      <c r="Q381" s="32"/>
      <c r="R381" s="68"/>
      <c r="S381" s="68"/>
      <c r="U381" s="118"/>
      <c r="Y381" s="84"/>
      <c r="Z381" s="118"/>
    </row>
    <row r="382" spans="12:26">
      <c r="M382" s="32"/>
      <c r="N382" s="32"/>
      <c r="O382" s="32"/>
      <c r="P382" s="32"/>
      <c r="Q382" s="32"/>
      <c r="R382" s="68"/>
      <c r="S382" s="68"/>
      <c r="U382" s="118"/>
      <c r="Y382" s="84"/>
      <c r="Z382" s="118"/>
    </row>
    <row r="383" spans="12:26">
      <c r="M383" s="32"/>
      <c r="N383" s="32"/>
      <c r="O383" s="32"/>
      <c r="P383" s="32"/>
      <c r="Q383" s="32"/>
      <c r="R383" s="68"/>
      <c r="S383" s="68"/>
      <c r="U383" s="118"/>
      <c r="Y383" s="84"/>
      <c r="Z383" s="118"/>
    </row>
    <row r="384" spans="12:26">
      <c r="M384" s="32"/>
      <c r="N384" s="32"/>
      <c r="O384" s="32"/>
      <c r="P384" s="32"/>
      <c r="Q384" s="32"/>
      <c r="R384" s="68"/>
      <c r="S384" s="68"/>
      <c r="U384" s="118"/>
      <c r="Y384" s="84"/>
      <c r="Z384" s="118"/>
    </row>
    <row r="429" spans="30:30">
      <c r="AD429" s="3" t="s">
        <v>597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G310"/>
  <sheetViews>
    <sheetView zoomScale="84" zoomScaleNormal="84" workbookViewId="0">
      <pane xSplit="6" ySplit="9" topLeftCell="G10" activePane="bottomRight" state="frozen"/>
      <selection pane="topRight" activeCell="G1" sqref="G1"/>
      <selection pane="bottomLeft" activeCell="A10" sqref="A10"/>
      <selection pane="bottomRight" activeCell="O27" sqref="O27"/>
    </sheetView>
  </sheetViews>
  <sheetFormatPr baseColWidth="10" defaultRowHeight="15"/>
  <cols>
    <col min="1" max="1" width="3.1796875" customWidth="1"/>
    <col min="2" max="2" width="6.08984375" customWidth="1"/>
    <col min="3" max="3" width="4.453125" customWidth="1"/>
    <col min="4" max="4" width="9.90625" customWidth="1"/>
    <col min="5" max="5" width="2.6328125" customWidth="1"/>
    <col min="6" max="6" width="2.453125" customWidth="1"/>
    <col min="7" max="7" width="6.6328125" customWidth="1"/>
    <col min="8" max="8" width="5.6328125" customWidth="1"/>
    <col min="9" max="9" width="8.26953125" style="297" customWidth="1"/>
    <col min="10" max="10" width="9.1796875" style="297" customWidth="1"/>
    <col min="11" max="11" width="5.6328125" style="100" customWidth="1"/>
    <col min="12" max="12" width="6.36328125" customWidth="1"/>
    <col min="13" max="13" width="4.90625" style="100" customWidth="1"/>
    <col min="14" max="14" width="5.36328125" customWidth="1"/>
    <col min="15" max="15" width="7.08984375" customWidth="1"/>
    <col min="16" max="16" width="6.90625" customWidth="1"/>
    <col min="17" max="17" width="6.453125" style="100" customWidth="1"/>
    <col min="18" max="18" width="5.81640625" customWidth="1"/>
    <col min="19" max="19" width="6.36328125" customWidth="1"/>
    <col min="20" max="20" width="1.453125" customWidth="1"/>
    <col min="21" max="21" width="5" customWidth="1"/>
    <col min="22" max="22" width="5.81640625" customWidth="1"/>
    <col min="23" max="23" width="7.36328125" customWidth="1"/>
    <col min="24" max="24" width="1" customWidth="1"/>
    <col min="25" max="25" width="6" style="10" customWidth="1"/>
    <col min="26" max="26" width="1.54296875" customWidth="1"/>
    <col min="27" max="27" width="6.6328125" customWidth="1"/>
    <col min="28" max="29" width="8.08984375" style="100" customWidth="1"/>
    <col min="30" max="30" width="7.36328125" style="10" customWidth="1"/>
    <col min="31" max="31" width="7.36328125" customWidth="1"/>
    <col min="32" max="32" width="7.54296875" style="100" customWidth="1"/>
    <col min="33" max="33" width="7.453125" style="297" customWidth="1"/>
    <col min="34" max="34" width="8.54296875" style="10" customWidth="1"/>
    <col min="35" max="35" width="8" customWidth="1"/>
    <col min="36" max="36" width="5.90625" style="121" customWidth="1"/>
    <col min="37" max="37" width="8.36328125" customWidth="1"/>
    <col min="38" max="38" width="5.54296875" style="100" customWidth="1"/>
    <col min="39" max="39" width="7.81640625" customWidth="1"/>
    <col min="40" max="40" width="7.54296875" customWidth="1"/>
    <col min="41" max="41" width="6.90625" customWidth="1"/>
    <col min="43" max="43" width="6.90625" customWidth="1"/>
    <col min="44" max="44" width="12.36328125" customWidth="1"/>
    <col min="45" max="45" width="14.54296875" customWidth="1"/>
    <col min="53" max="53" width="14" customWidth="1"/>
    <col min="54" max="54" width="12.54296875" customWidth="1"/>
    <col min="55" max="55" width="10.90625" customWidth="1"/>
  </cols>
  <sheetData>
    <row r="1" spans="1:59">
      <c r="A1" s="39"/>
      <c r="B1" s="39"/>
      <c r="C1" s="39"/>
      <c r="D1" s="39"/>
      <c r="E1" s="39"/>
      <c r="F1" s="42"/>
      <c r="G1" s="42"/>
      <c r="H1" s="42"/>
      <c r="I1" s="337"/>
      <c r="J1" s="337"/>
      <c r="K1" s="113"/>
      <c r="L1" s="42"/>
      <c r="M1" s="113"/>
      <c r="N1" s="42"/>
      <c r="O1" s="42"/>
      <c r="P1" s="42"/>
      <c r="Q1" s="113"/>
      <c r="R1" s="42"/>
      <c r="S1" s="42"/>
      <c r="T1" s="42"/>
      <c r="U1" s="42"/>
      <c r="V1" s="42"/>
      <c r="W1" s="42"/>
      <c r="X1" s="42"/>
      <c r="Y1" s="147"/>
      <c r="Z1" s="42"/>
      <c r="AA1" s="42"/>
      <c r="AB1" s="113"/>
      <c r="AC1" s="113"/>
      <c r="AD1" s="147"/>
      <c r="AE1" s="42"/>
      <c r="AF1" s="113"/>
      <c r="AG1" s="337"/>
      <c r="AH1" s="42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</row>
    <row r="2" spans="1:59" ht="29.4">
      <c r="A2" s="39"/>
      <c r="B2" s="132" t="s">
        <v>453</v>
      </c>
      <c r="C2" s="39"/>
      <c r="D2" s="39"/>
      <c r="E2" s="39"/>
      <c r="F2" s="42"/>
      <c r="G2" s="42"/>
      <c r="H2" s="42"/>
      <c r="I2" s="337"/>
      <c r="J2" s="337"/>
      <c r="K2" s="113"/>
      <c r="L2" s="42"/>
      <c r="M2" s="113"/>
      <c r="N2" s="42"/>
      <c r="O2" s="42"/>
      <c r="P2" s="42"/>
      <c r="Q2" s="113"/>
      <c r="R2" s="42"/>
      <c r="S2" s="42"/>
      <c r="T2" s="42"/>
      <c r="U2" s="42"/>
      <c r="V2" s="42"/>
      <c r="W2" s="42"/>
      <c r="X2" s="42"/>
      <c r="Y2" s="147"/>
      <c r="Z2" s="42"/>
      <c r="AA2" s="42"/>
      <c r="AB2" s="113"/>
      <c r="AC2" s="113"/>
      <c r="AD2" s="147"/>
      <c r="AE2" s="42"/>
      <c r="AF2" s="113"/>
      <c r="AG2" s="337"/>
      <c r="AH2" s="42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59">
      <c r="A3" s="39"/>
      <c r="B3" s="39"/>
      <c r="C3" s="39"/>
      <c r="D3" s="39"/>
      <c r="E3" s="39"/>
      <c r="F3" s="42"/>
      <c r="G3" s="42"/>
      <c r="H3" s="42"/>
      <c r="I3" s="337"/>
      <c r="J3" s="337"/>
      <c r="K3" s="113"/>
      <c r="L3" s="42"/>
      <c r="M3" s="113"/>
      <c r="N3" s="42"/>
      <c r="O3" s="42"/>
      <c r="P3" s="42"/>
      <c r="Q3" s="113"/>
      <c r="R3" s="42"/>
      <c r="S3" s="42"/>
      <c r="T3" s="42"/>
      <c r="U3" s="42"/>
      <c r="V3" s="42"/>
      <c r="W3" s="42"/>
      <c r="X3" s="42"/>
      <c r="Y3" s="147"/>
      <c r="Z3" s="42"/>
      <c r="AA3" s="42"/>
      <c r="AB3" s="113"/>
      <c r="AC3" s="113"/>
      <c r="AD3" s="147"/>
      <c r="AE3" s="42"/>
      <c r="AF3" s="113"/>
      <c r="AG3" s="337"/>
      <c r="AH3" s="42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</row>
    <row r="4" spans="1:59" ht="22.2">
      <c r="A4" s="39"/>
      <c r="B4" s="39"/>
      <c r="C4" s="139" t="s">
        <v>5</v>
      </c>
      <c r="D4" s="139"/>
      <c r="E4" s="414">
        <f>+År!O2</f>
        <v>45</v>
      </c>
      <c r="F4" s="400"/>
      <c r="G4" s="400"/>
      <c r="H4" s="139"/>
      <c r="I4" s="338"/>
      <c r="J4" s="338" t="s">
        <v>429</v>
      </c>
      <c r="K4" s="139"/>
      <c r="L4" s="141"/>
      <c r="M4" s="278" t="str">
        <f>+År!B2</f>
        <v>GRIS</v>
      </c>
      <c r="N4" s="193"/>
      <c r="O4" s="142"/>
      <c r="P4" s="141"/>
      <c r="Q4" s="139" t="s">
        <v>366</v>
      </c>
      <c r="R4" s="192"/>
      <c r="S4" s="141"/>
      <c r="T4" s="141"/>
      <c r="U4" s="141"/>
      <c r="V4" s="141"/>
      <c r="W4" s="412">
        <f>SUM(I10:I26)</f>
        <v>1275415</v>
      </c>
      <c r="X4" s="415"/>
      <c r="Y4" s="415"/>
      <c r="Z4" s="415"/>
      <c r="AA4" s="400"/>
      <c r="AB4" s="113"/>
      <c r="AC4" s="113"/>
      <c r="AD4" s="113"/>
      <c r="AE4" s="141"/>
      <c r="AF4" s="42"/>
      <c r="AG4" s="337"/>
      <c r="AH4" s="42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5"/>
      <c r="AV4" s="5"/>
      <c r="AZ4" s="5"/>
    </row>
    <row r="5" spans="1:59" ht="15.75" customHeight="1">
      <c r="A5" s="39"/>
      <c r="B5" s="139"/>
      <c r="C5" s="139"/>
      <c r="D5" s="139"/>
      <c r="E5" s="139"/>
      <c r="F5" s="139"/>
      <c r="G5" s="139"/>
      <c r="H5" s="141"/>
      <c r="I5" s="338"/>
      <c r="J5" s="347"/>
      <c r="K5" s="142"/>
      <c r="L5" s="141"/>
      <c r="M5" s="142"/>
      <c r="N5" s="141"/>
      <c r="O5" s="139"/>
      <c r="P5" s="141"/>
      <c r="Q5" s="192"/>
      <c r="R5" s="141"/>
      <c r="S5" s="141"/>
      <c r="T5" s="141"/>
      <c r="U5" s="141"/>
      <c r="V5" s="141"/>
      <c r="W5" s="141"/>
      <c r="X5" s="141"/>
      <c r="Y5" s="270"/>
      <c r="Z5" s="141"/>
      <c r="AA5" s="141"/>
      <c r="AB5" s="141"/>
      <c r="AC5" s="141"/>
      <c r="AD5" s="141"/>
      <c r="AE5" s="42"/>
      <c r="AF5" s="192"/>
      <c r="AG5" s="337"/>
      <c r="AH5" s="147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5"/>
      <c r="AW5" s="5"/>
      <c r="BA5" s="5"/>
    </row>
    <row r="6" spans="1:59" ht="15" customHeight="1">
      <c r="A6" s="44"/>
      <c r="B6" s="44"/>
      <c r="C6" s="39"/>
      <c r="D6" s="56"/>
      <c r="E6" s="39"/>
      <c r="F6" s="56"/>
      <c r="G6" s="69"/>
      <c r="H6" s="39"/>
      <c r="I6" s="339"/>
      <c r="J6" s="303"/>
      <c r="K6" s="146"/>
      <c r="L6" s="39"/>
      <c r="M6" s="115"/>
      <c r="N6" s="39"/>
      <c r="O6" s="39"/>
      <c r="P6" s="39"/>
      <c r="Q6" s="115"/>
      <c r="R6" s="39"/>
      <c r="S6" s="42"/>
      <c r="T6" s="42"/>
      <c r="U6" s="44"/>
      <c r="V6" s="39"/>
      <c r="W6" s="44" t="s">
        <v>472</v>
      </c>
      <c r="X6" s="44"/>
      <c r="Y6" s="85"/>
      <c r="Z6" s="44"/>
      <c r="AA6" s="42"/>
      <c r="AB6" s="125" t="s">
        <v>455</v>
      </c>
      <c r="AC6" s="125" t="s">
        <v>3</v>
      </c>
      <c r="AD6" s="85" t="s">
        <v>3</v>
      </c>
      <c r="AE6" s="42"/>
      <c r="AF6" s="113"/>
      <c r="AG6" s="329"/>
      <c r="AH6" s="42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5"/>
    </row>
    <row r="7" spans="1:59" ht="15.6">
      <c r="A7" s="39"/>
      <c r="B7" s="39"/>
      <c r="C7" s="39"/>
      <c r="D7" s="39"/>
      <c r="E7" s="39"/>
      <c r="F7" s="39"/>
      <c r="G7" s="34" t="s">
        <v>3</v>
      </c>
      <c r="H7" s="39"/>
      <c r="I7" s="303"/>
      <c r="J7" s="303"/>
      <c r="K7" s="39"/>
      <c r="L7" s="39"/>
      <c r="M7" s="39"/>
      <c r="N7" s="39"/>
      <c r="O7" s="39"/>
      <c r="P7" s="39"/>
      <c r="Q7" s="98" t="s">
        <v>14</v>
      </c>
      <c r="R7" s="39"/>
      <c r="S7" s="34" t="s">
        <v>388</v>
      </c>
      <c r="T7" s="34"/>
      <c r="U7" s="39"/>
      <c r="V7" s="39"/>
      <c r="W7" s="34" t="s">
        <v>473</v>
      </c>
      <c r="X7" s="34"/>
      <c r="Y7" s="74"/>
      <c r="Z7" s="34"/>
      <c r="AA7" s="42"/>
      <c r="AB7" s="98" t="s">
        <v>456</v>
      </c>
      <c r="AC7" s="98" t="s">
        <v>591</v>
      </c>
      <c r="AD7" s="74" t="s">
        <v>8</v>
      </c>
      <c r="AE7" s="42"/>
      <c r="AF7" s="98" t="s">
        <v>14</v>
      </c>
      <c r="AG7" s="304" t="s">
        <v>3</v>
      </c>
      <c r="AH7" s="39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</row>
    <row r="8" spans="1:59" ht="15.6">
      <c r="A8" s="39"/>
      <c r="B8" s="39"/>
      <c r="C8" s="39"/>
      <c r="D8" s="39"/>
      <c r="E8" s="39"/>
      <c r="F8" s="39"/>
      <c r="G8" s="34" t="s">
        <v>436</v>
      </c>
      <c r="H8" s="39"/>
      <c r="I8" s="304" t="s">
        <v>3</v>
      </c>
      <c r="J8" s="303"/>
      <c r="K8" s="98" t="s">
        <v>3</v>
      </c>
      <c r="L8" s="39"/>
      <c r="M8" s="98" t="s">
        <v>1</v>
      </c>
      <c r="N8" s="39"/>
      <c r="O8" s="34" t="s">
        <v>14</v>
      </c>
      <c r="P8" s="39"/>
      <c r="Q8" s="98" t="s">
        <v>518</v>
      </c>
      <c r="R8" s="39"/>
      <c r="S8" s="34" t="s">
        <v>392</v>
      </c>
      <c r="T8" s="34"/>
      <c r="U8" s="110" t="s">
        <v>357</v>
      </c>
      <c r="V8" s="39"/>
      <c r="W8" s="110" t="s">
        <v>470</v>
      </c>
      <c r="X8" s="110"/>
      <c r="Y8" s="111" t="s">
        <v>357</v>
      </c>
      <c r="Z8" s="110"/>
      <c r="AA8" s="34" t="s">
        <v>388</v>
      </c>
      <c r="AB8" s="98" t="s">
        <v>454</v>
      </c>
      <c r="AC8" s="98" t="s">
        <v>436</v>
      </c>
      <c r="AD8" s="74" t="s">
        <v>435</v>
      </c>
      <c r="AE8" s="34" t="s">
        <v>14</v>
      </c>
      <c r="AF8" s="98" t="s">
        <v>392</v>
      </c>
      <c r="AG8" s="304" t="s">
        <v>394</v>
      </c>
      <c r="AH8" s="39"/>
      <c r="AI8" s="4"/>
      <c r="AJ8" s="51"/>
      <c r="AK8" s="51"/>
      <c r="AL8" s="1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</row>
    <row r="9" spans="1:59" ht="15.6">
      <c r="A9" s="39"/>
      <c r="B9" s="44" t="s">
        <v>58</v>
      </c>
      <c r="C9" s="44" t="s">
        <v>373</v>
      </c>
      <c r="D9" s="42"/>
      <c r="E9" s="42"/>
      <c r="F9" s="42"/>
      <c r="G9" s="34" t="s">
        <v>432</v>
      </c>
      <c r="H9" s="119" t="s">
        <v>437</v>
      </c>
      <c r="I9" s="304" t="s">
        <v>8</v>
      </c>
      <c r="J9" s="348" t="s">
        <v>437</v>
      </c>
      <c r="K9" s="98" t="s">
        <v>357</v>
      </c>
      <c r="L9" s="119" t="s">
        <v>437</v>
      </c>
      <c r="M9" s="98" t="s">
        <v>357</v>
      </c>
      <c r="N9" s="119" t="s">
        <v>437</v>
      </c>
      <c r="O9" s="34" t="s">
        <v>386</v>
      </c>
      <c r="P9" s="119" t="s">
        <v>437</v>
      </c>
      <c r="Q9" s="98" t="s">
        <v>389</v>
      </c>
      <c r="R9" s="119" t="s">
        <v>437</v>
      </c>
      <c r="S9" s="34" t="s">
        <v>389</v>
      </c>
      <c r="T9" s="34"/>
      <c r="U9" s="110" t="s">
        <v>469</v>
      </c>
      <c r="V9" s="119" t="s">
        <v>437</v>
      </c>
      <c r="W9" s="110" t="s">
        <v>471</v>
      </c>
      <c r="X9" s="110"/>
      <c r="Y9" s="111" t="s">
        <v>416</v>
      </c>
      <c r="Z9" s="110"/>
      <c r="AA9" s="34" t="s">
        <v>390</v>
      </c>
      <c r="AB9" s="98" t="s">
        <v>386</v>
      </c>
      <c r="AC9" s="98" t="s">
        <v>432</v>
      </c>
      <c r="AD9" s="74" t="s">
        <v>464</v>
      </c>
      <c r="AE9" s="34" t="s">
        <v>26</v>
      </c>
      <c r="AF9" s="98" t="s">
        <v>395</v>
      </c>
      <c r="AG9" s="304" t="s">
        <v>386</v>
      </c>
      <c r="AH9" s="42" t="s">
        <v>357</v>
      </c>
      <c r="AI9" s="4"/>
      <c r="AJ9" s="4"/>
      <c r="AK9" s="4"/>
      <c r="AL9" s="4"/>
      <c r="AM9" s="4" t="s">
        <v>1</v>
      </c>
      <c r="AN9" s="5" t="s">
        <v>390</v>
      </c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</row>
    <row r="10" spans="1:59" ht="15.6">
      <c r="A10" s="39">
        <v>1</v>
      </c>
      <c r="B10" s="46">
        <f>+'Ark1'!C917</f>
        <v>2024</v>
      </c>
      <c r="C10" s="46">
        <f>+'Ark1'!J917</f>
        <v>103</v>
      </c>
      <c r="D10" s="57" t="str">
        <f>VLOOKUP(C10,RNR!A1:B27,2)</f>
        <v>Rudshøgda</v>
      </c>
      <c r="E10" s="57">
        <f>+'Ark1'!H917</f>
        <v>1</v>
      </c>
      <c r="F10" s="92" t="s">
        <v>378</v>
      </c>
      <c r="G10" s="46">
        <f>+'Ark1'!Q917</f>
        <v>0</v>
      </c>
      <c r="H10" s="144">
        <f>+G10-G28</f>
        <v>0</v>
      </c>
      <c r="I10" s="319">
        <f>+'Ark1'!R917</f>
        <v>0</v>
      </c>
      <c r="J10" s="349">
        <f>+I10-I28</f>
        <v>0</v>
      </c>
      <c r="K10" s="104">
        <f>+'Ark1'!AD917</f>
        <v>0</v>
      </c>
      <c r="L10" s="148">
        <f>+K10-K28</f>
        <v>0</v>
      </c>
      <c r="M10" s="99">
        <f>+'Ark1'!AE917</f>
        <v>0</v>
      </c>
      <c r="N10" s="148" t="str">
        <f>+IF(I10=0,"",M10-M28)</f>
        <v/>
      </c>
      <c r="O10" s="96" t="str">
        <f>+IF(I10=0,"",'Ark1'!U917)</f>
        <v/>
      </c>
      <c r="P10" s="152" t="str">
        <f>+IF(I10=0,"",O10-O28)</f>
        <v/>
      </c>
      <c r="Q10" s="107" t="str">
        <f>+IF(I10=0,"",'Ark1'!W917)</f>
        <v/>
      </c>
      <c r="R10" s="148" t="str">
        <f>+IF(I10=0,"",Q10-Q28)</f>
        <v/>
      </c>
      <c r="S10" s="99">
        <f>+'Ark1'!AA917</f>
        <v>0</v>
      </c>
      <c r="T10" s="34"/>
      <c r="U10" s="289">
        <f>+'Ark1'!X917</f>
        <v>0</v>
      </c>
      <c r="V10" s="148">
        <f>+U10-U28</f>
        <v>0</v>
      </c>
      <c r="W10" s="99">
        <f>+'Ark1'!Y917</f>
        <v>0</v>
      </c>
      <c r="X10" s="110"/>
      <c r="Y10" s="263">
        <f>+'Ark1'!Z917</f>
        <v>0</v>
      </c>
      <c r="Z10" s="110"/>
      <c r="AA10" s="48">
        <f>+'Ark1'!AB917</f>
        <v>0</v>
      </c>
      <c r="AB10" s="65">
        <f>+'Ark1'!AC917</f>
        <v>0</v>
      </c>
      <c r="AC10" s="273">
        <f>+'Ark1'!AP917</f>
        <v>0</v>
      </c>
      <c r="AD10" s="65" t="e">
        <f>+I10/G10</f>
        <v>#DIV/0!</v>
      </c>
      <c r="AE10" s="48">
        <f>+'Ark1'!T917</f>
        <v>0</v>
      </c>
      <c r="AF10" s="99">
        <f>+'Ark1'!V917</f>
        <v>0</v>
      </c>
      <c r="AG10" s="331">
        <f>+'Ark1'!S917</f>
        <v>0</v>
      </c>
      <c r="AH10" s="288" t="e">
        <f>100*AG10/I10</f>
        <v>#DIV/0!</v>
      </c>
      <c r="AI10" s="4"/>
      <c r="AJ10" s="4"/>
      <c r="AK10" s="4"/>
      <c r="AL10" s="1"/>
      <c r="AM10" s="5">
        <f>+År!H36</f>
        <v>82.284532234776023</v>
      </c>
      <c r="AN10" s="5">
        <f>+År!L36</f>
        <v>60.523063528026256</v>
      </c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</row>
    <row r="11" spans="1:59" ht="15.6">
      <c r="A11" s="39">
        <f>1+A10</f>
        <v>2</v>
      </c>
      <c r="B11" s="46">
        <f>+'Ark1'!C918</f>
        <v>2024</v>
      </c>
      <c r="C11" s="46">
        <f>+'Ark1'!J918</f>
        <v>106</v>
      </c>
      <c r="D11" s="57" t="str">
        <f>VLOOKUP(C11,RNR!A2:B28,2)</f>
        <v>Furuseth</v>
      </c>
      <c r="E11" s="57">
        <f>+'Ark1'!H918</f>
        <v>2</v>
      </c>
      <c r="F11" s="92" t="s">
        <v>379</v>
      </c>
      <c r="G11" s="46">
        <f>+'Ark1'!Q918</f>
        <v>134</v>
      </c>
      <c r="H11" s="144">
        <f t="shared" ref="H11:H26" si="0">+G11-G29</f>
        <v>16</v>
      </c>
      <c r="I11" s="319">
        <f>+'Ark1'!R918</f>
        <v>111569</v>
      </c>
      <c r="J11" s="349">
        <f t="shared" ref="J11:J26" si="1">+I11-I29</f>
        <v>10717</v>
      </c>
      <c r="K11" s="104">
        <f>+'Ark1'!AD918</f>
        <v>8.7374276475457524</v>
      </c>
      <c r="L11" s="148">
        <f t="shared" ref="L11:L26" si="2">+K11-K29</f>
        <v>0.85720774024686719</v>
      </c>
      <c r="M11" s="99">
        <f>+'Ark1'!AE918</f>
        <v>9.0060327148961417</v>
      </c>
      <c r="N11" s="148">
        <f t="shared" ref="N11:N26" si="3">+IF(I11=0,"",M11-M29)</f>
        <v>0.89046033791583845</v>
      </c>
      <c r="O11" s="96">
        <f>+IF(I11=0,"",'Ark1'!U918)</f>
        <v>60.404941839592176</v>
      </c>
      <c r="P11" s="152">
        <f t="shared" ref="P11:P26" si="4">+IF(I11=0,"",O11-O29)</f>
        <v>9.9351789821170655E-2</v>
      </c>
      <c r="Q11" s="107">
        <f>+IF(I11=0,"",'Ark1'!W918)</f>
        <v>84.489272635886948</v>
      </c>
      <c r="R11" s="148">
        <f t="shared" ref="R11:R26" si="5">+IF(I11=0,"",Q11-Q29)</f>
        <v>-2.043839492941359</v>
      </c>
      <c r="S11" s="99">
        <f>+'Ark1'!AA918</f>
        <v>6.9278123451511053</v>
      </c>
      <c r="T11" s="34"/>
      <c r="U11" s="284">
        <f>+'Ark1'!X918</f>
        <v>0.50910199069634032</v>
      </c>
      <c r="V11" s="148">
        <f t="shared" ref="V11:V26" si="6">+U11-U29</f>
        <v>0.12933758344611224</v>
      </c>
      <c r="W11" s="99">
        <f>+'Ark1'!Y918</f>
        <v>1.0182039813926806</v>
      </c>
      <c r="X11" s="110"/>
      <c r="Y11" s="263">
        <f>+'Ark1'!Z918</f>
        <v>0</v>
      </c>
      <c r="Z11" s="110"/>
      <c r="AA11" s="48">
        <f>+'Ark1'!AB918</f>
        <v>2.4745840227941711</v>
      </c>
      <c r="AB11" s="65">
        <f>+'Ark1'!AC918</f>
        <v>-28.475949724565321</v>
      </c>
      <c r="AC11" s="273">
        <f>+'Ark1'!AP918</f>
        <v>46</v>
      </c>
      <c r="AD11" s="65">
        <f t="shared" ref="AD11:AD26" si="7">+I11/G11</f>
        <v>832.6044776119403</v>
      </c>
      <c r="AE11" s="48">
        <f>+'Ark1'!T918</f>
        <v>4.5492296247165438</v>
      </c>
      <c r="AF11" s="99">
        <f>+'Ark1'!V918</f>
        <v>91.649618646866685</v>
      </c>
      <c r="AG11" s="331">
        <f>+'Ark1'!S918</f>
        <v>111416</v>
      </c>
      <c r="AH11" s="288">
        <f t="shared" ref="AH11:AH28" si="8">100*AG11/I11</f>
        <v>99.862865132787775</v>
      </c>
      <c r="AI11" s="4"/>
      <c r="AJ11" s="4"/>
      <c r="AK11" s="4"/>
      <c r="AL11" s="1"/>
      <c r="AM11" s="5">
        <f>+AM10</f>
        <v>82.284532234776023</v>
      </c>
      <c r="AN11" s="5">
        <f>+AN10</f>
        <v>60.523063528026256</v>
      </c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</row>
    <row r="12" spans="1:59" ht="15.6">
      <c r="A12" s="39">
        <f t="shared" ref="A12:A26" si="9">1+A11</f>
        <v>3</v>
      </c>
      <c r="B12" s="46">
        <f>+'Ark1'!C919</f>
        <v>2024</v>
      </c>
      <c r="C12" s="46">
        <f>+'Ark1'!J919</f>
        <v>109</v>
      </c>
      <c r="D12" s="57" t="str">
        <f>VLOOKUP(C12,RNR!A3:B29,2)</f>
        <v>Tønsberg</v>
      </c>
      <c r="E12" s="57">
        <f>+'Ark1'!H919</f>
        <v>1</v>
      </c>
      <c r="F12" s="92" t="s">
        <v>378</v>
      </c>
      <c r="G12" s="46">
        <f>+'Ark1'!Q919</f>
        <v>478</v>
      </c>
      <c r="H12" s="144">
        <f t="shared" si="0"/>
        <v>1</v>
      </c>
      <c r="I12" s="319">
        <f>+'Ark1'!R919</f>
        <v>308189</v>
      </c>
      <c r="J12" s="349">
        <f t="shared" si="1"/>
        <v>-3852</v>
      </c>
      <c r="K12" s="104">
        <f>+'Ark1'!AD919</f>
        <v>24.13554920515088</v>
      </c>
      <c r="L12" s="148">
        <f t="shared" si="2"/>
        <v>-0.24623499440344077</v>
      </c>
      <c r="M12" s="99">
        <f>+'Ark1'!AE919</f>
        <v>24.137992211712593</v>
      </c>
      <c r="N12" s="148">
        <f t="shared" si="3"/>
        <v>-0.33185396252938304</v>
      </c>
      <c r="O12" s="96">
        <f>+IF(I12=0,"",'Ark1'!U919)</f>
        <v>60.489405233527933</v>
      </c>
      <c r="P12" s="152">
        <f t="shared" si="4"/>
        <v>8.8337193391211599E-2</v>
      </c>
      <c r="Q12" s="107">
        <f>+IF(I12=0,"",'Ark1'!W919)</f>
        <v>82.197310584341693</v>
      </c>
      <c r="R12" s="148">
        <f t="shared" si="5"/>
        <v>-2.2417889440117165</v>
      </c>
      <c r="S12" s="99">
        <f>+'Ark1'!AA919</f>
        <v>8.5238787630390505</v>
      </c>
      <c r="T12" s="34"/>
      <c r="U12" s="284">
        <f>+'Ark1'!X919</f>
        <v>3.9517958136078839</v>
      </c>
      <c r="V12" s="148">
        <f t="shared" si="6"/>
        <v>0.64742234986433633</v>
      </c>
      <c r="W12" s="99">
        <f>+'Ark1'!Y919</f>
        <v>7.9035916272157678</v>
      </c>
      <c r="X12" s="110"/>
      <c r="Y12" s="263">
        <f>+'Ark1'!Z919</f>
        <v>0</v>
      </c>
      <c r="Z12" s="110"/>
      <c r="AA12" s="48">
        <f>+'Ark1'!AB919</f>
        <v>2.6653631728310159</v>
      </c>
      <c r="AB12" s="65">
        <f>+'Ark1'!AC919</f>
        <v>-18.591784977183721</v>
      </c>
      <c r="AC12" s="273">
        <f>+'Ark1'!AP919</f>
        <v>213</v>
      </c>
      <c r="AD12" s="65">
        <f t="shared" si="7"/>
        <v>644.74686192468619</v>
      </c>
      <c r="AE12" s="48">
        <f>+'Ark1'!T919</f>
        <v>4.3716453215397051</v>
      </c>
      <c r="AF12" s="99">
        <f>+'Ark1'!V919</f>
        <v>89.363552017664517</v>
      </c>
      <c r="AG12" s="331">
        <f>+'Ark1'!S919</f>
        <v>306944</v>
      </c>
      <c r="AH12" s="288">
        <f t="shared" si="8"/>
        <v>99.596027113232466</v>
      </c>
      <c r="AI12" s="4"/>
      <c r="AJ12" s="4"/>
      <c r="AK12" s="4"/>
      <c r="AL12" s="12"/>
      <c r="AM12" s="5">
        <f t="shared" ref="AM12:AM26" si="10">+AM11</f>
        <v>82.284532234776023</v>
      </c>
      <c r="AN12" s="5">
        <f t="shared" ref="AN12:AN26" si="11">+AN11</f>
        <v>60.523063528026256</v>
      </c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</row>
    <row r="13" spans="1:59" ht="15.6">
      <c r="A13" s="39">
        <f t="shared" si="9"/>
        <v>4</v>
      </c>
      <c r="B13" s="46">
        <f>+'Ark1'!C920</f>
        <v>2024</v>
      </c>
      <c r="C13" s="46">
        <f>+'Ark1'!J920</f>
        <v>111</v>
      </c>
      <c r="D13" s="57" t="str">
        <f>VLOOKUP(C13,RNR!A4:B30,2)</f>
        <v>Forus</v>
      </c>
      <c r="E13" s="57">
        <f>+'Ark1'!H920</f>
        <v>1</v>
      </c>
      <c r="F13" s="92" t="s">
        <v>378</v>
      </c>
      <c r="G13" s="46">
        <f>+'Ark1'!Q920</f>
        <v>244</v>
      </c>
      <c r="H13" s="144">
        <f t="shared" si="0"/>
        <v>-21</v>
      </c>
      <c r="I13" s="319">
        <f>+'Ark1'!R920</f>
        <v>148558</v>
      </c>
      <c r="J13" s="349">
        <f t="shared" si="1"/>
        <v>-6957</v>
      </c>
      <c r="K13" s="104">
        <f>+'Ark1'!AD920</f>
        <v>11.63418849737922</v>
      </c>
      <c r="L13" s="148">
        <f t="shared" si="2"/>
        <v>-0.51720561363083561</v>
      </c>
      <c r="M13" s="99">
        <f>+'Ark1'!AE920</f>
        <v>11.559610079960272</v>
      </c>
      <c r="N13" s="148">
        <f t="shared" si="3"/>
        <v>-0.60330879912451607</v>
      </c>
      <c r="O13" s="96">
        <f>+IF(I13=0,"",'Ark1'!U920)</f>
        <v>60.557999662105075</v>
      </c>
      <c r="P13" s="152">
        <f t="shared" si="4"/>
        <v>6.9047008021243528E-3</v>
      </c>
      <c r="Q13" s="107">
        <f>+IF(I13=0,"",'Ark1'!W920)</f>
        <v>81.652681196149501</v>
      </c>
      <c r="R13" s="148">
        <f t="shared" si="5"/>
        <v>-2.7537986988484278</v>
      </c>
      <c r="S13" s="99">
        <f>+'Ark1'!AA920</f>
        <v>8.6760490912503592</v>
      </c>
      <c r="T13" s="34"/>
      <c r="U13" s="284">
        <f>+'Ark1'!X920</f>
        <v>1.7521776006677536</v>
      </c>
      <c r="V13" s="148">
        <f t="shared" si="6"/>
        <v>0.34588238798730453</v>
      </c>
      <c r="W13" s="99">
        <f>+'Ark1'!Y920</f>
        <v>3.5043552013355073</v>
      </c>
      <c r="X13" s="110"/>
      <c r="Y13" s="263">
        <f>+'Ark1'!Z920</f>
        <v>0</v>
      </c>
      <c r="Z13" s="110"/>
      <c r="AA13" s="48">
        <f>+'Ark1'!AB920</f>
        <v>2.342799759683317</v>
      </c>
      <c r="AB13" s="65">
        <f>+'Ark1'!AC920</f>
        <v>-29.5230537112154</v>
      </c>
      <c r="AC13" s="273">
        <f>+'Ark1'!AP920</f>
        <v>120</v>
      </c>
      <c r="AD13" s="65">
        <f t="shared" si="7"/>
        <v>608.84426229508199</v>
      </c>
      <c r="AE13" s="48">
        <f>+'Ark1'!T920</f>
        <v>4.0966356574536524</v>
      </c>
      <c r="AF13" s="99">
        <f>+'Ark1'!V920</f>
        <v>88.72538826340643</v>
      </c>
      <c r="AG13" s="331">
        <f>+'Ark1'!S920</f>
        <v>147975</v>
      </c>
      <c r="AH13" s="288">
        <f t="shared" si="8"/>
        <v>99.607560683369456</v>
      </c>
      <c r="AI13" s="4"/>
      <c r="AJ13" s="4"/>
      <c r="AK13" s="4"/>
      <c r="AL13" s="12"/>
      <c r="AM13" s="5">
        <f t="shared" si="10"/>
        <v>82.284532234776023</v>
      </c>
      <c r="AN13" s="5">
        <f t="shared" si="11"/>
        <v>60.523063528026256</v>
      </c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</row>
    <row r="14" spans="1:59" ht="15.6">
      <c r="A14" s="39">
        <f t="shared" si="9"/>
        <v>5</v>
      </c>
      <c r="B14" s="46">
        <f>+'Ark1'!C921</f>
        <v>2024</v>
      </c>
      <c r="C14" s="46">
        <f>+'Ark1'!J921</f>
        <v>116</v>
      </c>
      <c r="D14" s="57" t="str">
        <f>VLOOKUP(C14,RNR!A5:B31,2)</f>
        <v>Sandeid</v>
      </c>
      <c r="E14" s="57">
        <f>+'Ark1'!H921</f>
        <v>1</v>
      </c>
      <c r="F14" s="92" t="s">
        <v>378</v>
      </c>
      <c r="G14" s="46">
        <f>+'Ark1'!Q921</f>
        <v>93</v>
      </c>
      <c r="H14" s="144">
        <f t="shared" si="0"/>
        <v>-4</v>
      </c>
      <c r="I14" s="319">
        <f>+'Ark1'!R921</f>
        <v>25586</v>
      </c>
      <c r="J14" s="349">
        <f t="shared" si="1"/>
        <v>-3067</v>
      </c>
      <c r="K14" s="104">
        <f>+'Ark1'!AD921</f>
        <v>2.003744981044068</v>
      </c>
      <c r="L14" s="148">
        <f t="shared" si="2"/>
        <v>-0.23509947423530075</v>
      </c>
      <c r="M14" s="99">
        <f>+'Ark1'!AE921</f>
        <v>1.9654646092005463</v>
      </c>
      <c r="N14" s="148">
        <f t="shared" si="3"/>
        <v>-0.23848362467990469</v>
      </c>
      <c r="O14" s="96">
        <f>+IF(I14=0,"",'Ark1'!U921)</f>
        <v>60.504739893450321</v>
      </c>
      <c r="P14" s="152">
        <f t="shared" si="4"/>
        <v>9.8584000180480302E-2</v>
      </c>
      <c r="Q14" s="107">
        <f>+IF(I14=0,"",'Ark1'!W921)</f>
        <v>80.475568003760685</v>
      </c>
      <c r="R14" s="148">
        <f t="shared" si="5"/>
        <v>-2.3564055237969939</v>
      </c>
      <c r="S14" s="99">
        <f>+'Ark1'!AA921</f>
        <v>8.806720470033202</v>
      </c>
      <c r="T14" s="34"/>
      <c r="U14" s="284">
        <f>+'Ark1'!X921</f>
        <v>5.65152817947315</v>
      </c>
      <c r="V14" s="148">
        <f t="shared" si="6"/>
        <v>-0.23965249968784619</v>
      </c>
      <c r="W14" s="99">
        <f>+'Ark1'!Y921</f>
        <v>11.3030563589463</v>
      </c>
      <c r="X14" s="110"/>
      <c r="Y14" s="263">
        <f>+'Ark1'!Z921</f>
        <v>0</v>
      </c>
      <c r="Z14" s="110"/>
      <c r="AA14" s="48">
        <f>+'Ark1'!AB921</f>
        <v>2.4799211422037151</v>
      </c>
      <c r="AB14" s="65">
        <f>+'Ark1'!AC921</f>
        <v>-37.926566383591599</v>
      </c>
      <c r="AC14" s="273">
        <f>+'Ark1'!AP921</f>
        <v>41</v>
      </c>
      <c r="AD14" s="65">
        <f t="shared" si="7"/>
        <v>275.11827956989248</v>
      </c>
      <c r="AE14" s="48">
        <f>+'Ark1'!T921</f>
        <v>4.3091534432892979</v>
      </c>
      <c r="AF14" s="99">
        <f>+'Ark1'!V921</f>
        <v>87.316506371351551</v>
      </c>
      <c r="AG14" s="331">
        <f>+'Ark1'!S921</f>
        <v>25528</v>
      </c>
      <c r="AH14" s="288">
        <f t="shared" si="8"/>
        <v>99.773313530837171</v>
      </c>
      <c r="AI14" s="4"/>
      <c r="AJ14" s="4"/>
      <c r="AK14" s="4"/>
      <c r="AL14" s="12"/>
      <c r="AM14" s="5">
        <f t="shared" si="10"/>
        <v>82.284532234776023</v>
      </c>
      <c r="AN14" s="5">
        <f t="shared" si="11"/>
        <v>60.523063528026256</v>
      </c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</row>
    <row r="15" spans="1:59" ht="15.6">
      <c r="A15" s="39">
        <f t="shared" si="9"/>
        <v>6</v>
      </c>
      <c r="B15" s="46">
        <f>+'Ark1'!C922</f>
        <v>2024</v>
      </c>
      <c r="C15" s="46">
        <f>+'Ark1'!J922</f>
        <v>117</v>
      </c>
      <c r="D15" s="57" t="str">
        <f>VLOOKUP(C15,RNR!A6:B32,2)</f>
        <v>Jæren</v>
      </c>
      <c r="E15" s="57">
        <f>+'Ark1'!H922</f>
        <v>2</v>
      </c>
      <c r="F15" s="92" t="s">
        <v>378</v>
      </c>
      <c r="G15" s="46">
        <f>+'Ark1'!Q922</f>
        <v>155</v>
      </c>
      <c r="H15" s="144">
        <f t="shared" si="0"/>
        <v>3</v>
      </c>
      <c r="I15" s="319">
        <f>+'Ark1'!R922</f>
        <v>102690</v>
      </c>
      <c r="J15" s="349">
        <f t="shared" si="1"/>
        <v>5336</v>
      </c>
      <c r="K15" s="104">
        <f>+'Ark1'!AD922</f>
        <v>8.0420766084349005</v>
      </c>
      <c r="L15" s="148">
        <f t="shared" si="2"/>
        <v>0.43517809521577266</v>
      </c>
      <c r="M15" s="99">
        <f>+'Ark1'!AE922</f>
        <v>7.9272312355189998</v>
      </c>
      <c r="N15" s="148">
        <f t="shared" si="3"/>
        <v>0.38362081221193911</v>
      </c>
      <c r="O15" s="96">
        <f>+IF(I15=0,"",'Ark1'!U922)</f>
        <v>60.579047769661869</v>
      </c>
      <c r="P15" s="152">
        <f t="shared" si="4"/>
        <v>-0.40127703706257023</v>
      </c>
      <c r="Q15" s="107">
        <f>+IF(I15=0,"",'Ark1'!W922)</f>
        <v>81.897852193767719</v>
      </c>
      <c r="R15" s="148">
        <f t="shared" si="5"/>
        <v>-2.1224684620721916</v>
      </c>
      <c r="S15" s="99">
        <f>+'Ark1'!AA922</f>
        <v>8.8903466190957641</v>
      </c>
      <c r="T15" s="34"/>
      <c r="U15" s="284">
        <f>+'Ark1'!X922</f>
        <v>0.7751485052098549</v>
      </c>
      <c r="V15" s="148">
        <f t="shared" si="6"/>
        <v>-3.1187135852659309E-2</v>
      </c>
      <c r="W15" s="99">
        <f>+'Ark1'!Y922</f>
        <v>1.5502970104197098</v>
      </c>
      <c r="X15" s="110"/>
      <c r="Y15" s="263">
        <f>+'Ark1'!Z922</f>
        <v>0</v>
      </c>
      <c r="Z15" s="110"/>
      <c r="AA15" s="48">
        <f>+'Ark1'!AB922</f>
        <v>2.4642202860618196</v>
      </c>
      <c r="AB15" s="65">
        <f>+'Ark1'!AC922</f>
        <v>-32.316640232101818</v>
      </c>
      <c r="AC15" s="273">
        <f>+'Ark1'!AP922</f>
        <v>62</v>
      </c>
      <c r="AD15" s="65">
        <f t="shared" si="7"/>
        <v>662.51612903225805</v>
      </c>
      <c r="AE15" s="48">
        <f>+'Ark1'!T922</f>
        <v>4.1270230791703186</v>
      </c>
      <c r="AF15" s="99">
        <f>+'Ark1'!V922</f>
        <v>89.335114277457151</v>
      </c>
      <c r="AG15" s="331">
        <f>+'Ark1'!S922</f>
        <v>101173</v>
      </c>
      <c r="AH15" s="288">
        <f t="shared" si="8"/>
        <v>98.522738338689265</v>
      </c>
      <c r="AI15" s="4"/>
      <c r="AJ15" s="4"/>
      <c r="AK15" s="4"/>
      <c r="AL15" s="12"/>
      <c r="AM15" s="5">
        <f t="shared" si="10"/>
        <v>82.284532234776023</v>
      </c>
      <c r="AN15" s="5">
        <f t="shared" si="11"/>
        <v>60.523063528026256</v>
      </c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</row>
    <row r="16" spans="1:59" ht="15.6">
      <c r="A16" s="39">
        <f t="shared" si="9"/>
        <v>7</v>
      </c>
      <c r="B16" s="46">
        <f>+'Ark1'!C923</f>
        <v>2024</v>
      </c>
      <c r="C16" s="46">
        <f>+'Ark1'!J923</f>
        <v>121</v>
      </c>
      <c r="D16" s="57" t="str">
        <f>VLOOKUP(C16,RNR!A7:B33,2)</f>
        <v>Steinkjer</v>
      </c>
      <c r="E16" s="57">
        <f>+'Ark1'!H923</f>
        <v>1</v>
      </c>
      <c r="F16" s="92" t="s">
        <v>379</v>
      </c>
      <c r="G16" s="46">
        <f>+'Ark1'!Q923</f>
        <v>254</v>
      </c>
      <c r="H16" s="144">
        <f t="shared" si="0"/>
        <v>-5</v>
      </c>
      <c r="I16" s="319">
        <f>+'Ark1'!R923</f>
        <v>156814</v>
      </c>
      <c r="J16" s="349">
        <f t="shared" si="1"/>
        <v>-10516</v>
      </c>
      <c r="K16" s="104">
        <f>+'Ark1'!AD923</f>
        <v>12.280749842001271</v>
      </c>
      <c r="L16" s="148">
        <f t="shared" si="2"/>
        <v>-0.79382673643369017</v>
      </c>
      <c r="M16" s="99">
        <f>+'Ark1'!AE923</f>
        <v>12.169236671024048</v>
      </c>
      <c r="N16" s="148">
        <f t="shared" si="3"/>
        <v>-0.78817495147850103</v>
      </c>
      <c r="O16" s="96">
        <f>+IF(I16=0,"",'Ark1'!U923)</f>
        <v>60.450172327640317</v>
      </c>
      <c r="P16" s="152">
        <f t="shared" si="4"/>
        <v>-3.3149104574320631E-2</v>
      </c>
      <c r="Q16" s="107">
        <f>+IF(I16=0,"",'Ark1'!W923)</f>
        <v>81.485739727607282</v>
      </c>
      <c r="R16" s="148">
        <f t="shared" si="5"/>
        <v>-1.9658741240953646</v>
      </c>
      <c r="S16" s="99">
        <f>+'Ark1'!AA923</f>
        <v>9.537498790562001</v>
      </c>
      <c r="T16" s="34"/>
      <c r="U16" s="284">
        <f>+'Ark1'!X923</f>
        <v>3.6948231662989266</v>
      </c>
      <c r="V16" s="148">
        <f t="shared" si="6"/>
        <v>0.75811127960795721</v>
      </c>
      <c r="W16" s="99">
        <f>+'Ark1'!Y923</f>
        <v>7.3896463325978532</v>
      </c>
      <c r="X16" s="110"/>
      <c r="Y16" s="263">
        <f>+'Ark1'!Z923</f>
        <v>0</v>
      </c>
      <c r="Z16" s="110"/>
      <c r="AA16" s="48">
        <f>+'Ark1'!AB923</f>
        <v>2.4811076706289339</v>
      </c>
      <c r="AB16" s="65">
        <f>+'Ark1'!AC923</f>
        <v>-36.547822505074926</v>
      </c>
      <c r="AC16" s="273">
        <f>+'Ark1'!AP923</f>
        <v>126</v>
      </c>
      <c r="AD16" s="65">
        <f t="shared" si="7"/>
        <v>617.37795275590554</v>
      </c>
      <c r="AE16" s="48">
        <f>+'Ark1'!T923</f>
        <v>4.4180940477253294</v>
      </c>
      <c r="AF16" s="99">
        <f>+'Ark1'!V923</f>
        <v>88.576916573521643</v>
      </c>
      <c r="AG16" s="331">
        <f>+'Ark1'!S923</f>
        <v>156098</v>
      </c>
      <c r="AH16" s="288">
        <f t="shared" si="8"/>
        <v>99.543408114071454</v>
      </c>
      <c r="AI16" s="4"/>
      <c r="AJ16" s="4"/>
      <c r="AK16" s="4"/>
      <c r="AL16" s="5"/>
      <c r="AM16" s="5">
        <f t="shared" si="10"/>
        <v>82.284532234776023</v>
      </c>
      <c r="AN16" s="5">
        <f t="shared" si="11"/>
        <v>60.523063528026256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</row>
    <row r="17" spans="1:59" ht="15.6">
      <c r="A17" s="39">
        <f t="shared" si="9"/>
        <v>8</v>
      </c>
      <c r="B17" s="46">
        <f>+'Ark1'!C924</f>
        <v>2024</v>
      </c>
      <c r="C17" s="46">
        <f>+'Ark1'!J924</f>
        <v>134</v>
      </c>
      <c r="D17" s="57" t="str">
        <f>VLOOKUP(C17,RNR!A9:B34,2)</f>
        <v>Førde</v>
      </c>
      <c r="E17" s="57">
        <f>+'Ark1'!H924</f>
        <v>1</v>
      </c>
      <c r="F17" s="92" t="s">
        <v>378</v>
      </c>
      <c r="G17" s="46">
        <f>+'Ark1'!Q924</f>
        <v>99</v>
      </c>
      <c r="H17" s="144">
        <f t="shared" si="0"/>
        <v>9</v>
      </c>
      <c r="I17" s="319">
        <f>+'Ark1'!R924</f>
        <v>37766</v>
      </c>
      <c r="J17" s="349">
        <f t="shared" si="1"/>
        <v>7036</v>
      </c>
      <c r="K17" s="104">
        <f>+'Ark1'!AD924</f>
        <v>2.957610918240845</v>
      </c>
      <c r="L17" s="148">
        <f t="shared" si="2"/>
        <v>0.55647700169685299</v>
      </c>
      <c r="M17" s="99">
        <f>+'Ark1'!AE924</f>
        <v>2.9370020102550294</v>
      </c>
      <c r="N17" s="148">
        <f t="shared" si="3"/>
        <v>0.55678416719846613</v>
      </c>
      <c r="O17" s="96">
        <f>+IF(I17=0,"",'Ark1'!U924)</f>
        <v>60.335662477749139</v>
      </c>
      <c r="P17" s="152">
        <f t="shared" si="4"/>
        <v>0.28552502520298617</v>
      </c>
      <c r="Q17" s="107">
        <f>+IF(I17=0,"",'Ark1'!W924)</f>
        <v>81.560857089720898</v>
      </c>
      <c r="R17" s="148">
        <f t="shared" si="5"/>
        <v>-2.0465228029351721</v>
      </c>
      <c r="S17" s="99">
        <f>+'Ark1'!AA924</f>
        <v>9.8373837149234369</v>
      </c>
      <c r="T17" s="34"/>
      <c r="U17" s="284">
        <f>+'Ark1'!X924</f>
        <v>2.0282794047556001</v>
      </c>
      <c r="V17" s="148">
        <f t="shared" si="6"/>
        <v>-0.73123898118647546</v>
      </c>
      <c r="W17" s="99">
        <f>+'Ark1'!Y924</f>
        <v>4.0565588095112002</v>
      </c>
      <c r="X17" s="110"/>
      <c r="Y17" s="263">
        <f>+'Ark1'!Z924</f>
        <v>0</v>
      </c>
      <c r="Z17" s="110"/>
      <c r="AA17" s="48">
        <f>+'Ark1'!AB924</f>
        <v>2.5392858422073901</v>
      </c>
      <c r="AB17" s="65">
        <f>+'Ark1'!AC924</f>
        <v>-38.077347639487591</v>
      </c>
      <c r="AC17" s="273">
        <f>+'Ark1'!AP924</f>
        <v>37</v>
      </c>
      <c r="AD17" s="65">
        <f t="shared" si="7"/>
        <v>381.47474747474746</v>
      </c>
      <c r="AE17" s="48">
        <f>+'Ark1'!T924</f>
        <v>4.6125615633109138</v>
      </c>
      <c r="AF17" s="99">
        <f>+'Ark1'!V924</f>
        <v>88.61949828036407</v>
      </c>
      <c r="AG17" s="331">
        <f>+'Ark1'!S924</f>
        <v>37639</v>
      </c>
      <c r="AH17" s="288">
        <f t="shared" si="8"/>
        <v>99.663718688767673</v>
      </c>
      <c r="AI17" s="4"/>
      <c r="AJ17" s="4"/>
      <c r="AK17" s="4"/>
      <c r="AL17" s="5"/>
      <c r="AM17" s="5">
        <f t="shared" si="10"/>
        <v>82.284532234776023</v>
      </c>
      <c r="AN17" s="5">
        <f t="shared" si="11"/>
        <v>60.523063528026256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</row>
    <row r="18" spans="1:59" ht="15.6">
      <c r="A18" s="39">
        <f t="shared" si="9"/>
        <v>9</v>
      </c>
      <c r="B18" s="46">
        <f>+'Ark1'!C925</f>
        <v>2024</v>
      </c>
      <c r="C18" s="46">
        <f>+'Ark1'!J925</f>
        <v>141</v>
      </c>
      <c r="D18" s="57" t="str">
        <f>VLOOKUP(C18,RNR!A10:B35,2)</f>
        <v>Ølen</v>
      </c>
      <c r="E18" s="57">
        <f>+'Ark1'!H925</f>
        <v>2</v>
      </c>
      <c r="F18" s="92" t="s">
        <v>378</v>
      </c>
      <c r="G18" s="46">
        <f>+'Ark1'!Q925</f>
        <v>99</v>
      </c>
      <c r="H18" s="144">
        <f t="shared" si="0"/>
        <v>1</v>
      </c>
      <c r="I18" s="319">
        <f>+'Ark1'!R925</f>
        <v>39620</v>
      </c>
      <c r="J18" s="349">
        <f t="shared" si="1"/>
        <v>-4301</v>
      </c>
      <c r="K18" s="104">
        <f>+'Ark1'!AD925</f>
        <v>3.1028052899619318</v>
      </c>
      <c r="L18" s="148">
        <f t="shared" si="2"/>
        <v>-0.32902688538882252</v>
      </c>
      <c r="M18" s="99">
        <f>+'Ark1'!AE925</f>
        <v>3.0526892337531342</v>
      </c>
      <c r="N18" s="148">
        <f t="shared" si="3"/>
        <v>-0.29953366191522557</v>
      </c>
      <c r="O18" s="96">
        <f>+IF(I18=0,"",'Ark1'!U925)</f>
        <v>60.51088463315704</v>
      </c>
      <c r="P18" s="152">
        <f t="shared" si="4"/>
        <v>-0.14653332623548465</v>
      </c>
      <c r="Q18" s="107">
        <f>+IF(I18=0,"",'Ark1'!W925)</f>
        <v>81.911739487600684</v>
      </c>
      <c r="R18" s="148">
        <f t="shared" si="5"/>
        <v>-1.767773036528709</v>
      </c>
      <c r="S18" s="99">
        <f>+'Ark1'!AA925</f>
        <v>8.8812366231180544</v>
      </c>
      <c r="T18" s="34"/>
      <c r="U18" s="284">
        <f>+'Ark1'!X925</f>
        <v>7.5719333669863713E-3</v>
      </c>
      <c r="V18" s="148">
        <f t="shared" si="6"/>
        <v>7.5719333669863713E-3</v>
      </c>
      <c r="W18" s="99">
        <f>+'Ark1'!Y925</f>
        <v>1.5143866733972743E-2</v>
      </c>
      <c r="X18" s="110"/>
      <c r="Y18" s="263">
        <f>+'Ark1'!Z925</f>
        <v>0</v>
      </c>
      <c r="Z18" s="110"/>
      <c r="AA18" s="48">
        <f>+'Ark1'!AB925</f>
        <v>2.3683051003845517</v>
      </c>
      <c r="AB18" s="65">
        <f>+'Ark1'!AC925</f>
        <v>-37.966600954295224</v>
      </c>
      <c r="AC18" s="273">
        <f>+'Ark1'!AP925</f>
        <v>32</v>
      </c>
      <c r="AD18" s="65">
        <f t="shared" si="7"/>
        <v>400.20202020202021</v>
      </c>
      <c r="AE18" s="48">
        <f>+'Ark1'!T925</f>
        <v>4.2643866733972748</v>
      </c>
      <c r="AF18" s="99">
        <f>+'Ark1'!V925</f>
        <v>89.212002756146177</v>
      </c>
      <c r="AG18" s="331">
        <f>+'Ark1'!S925</f>
        <v>38954</v>
      </c>
      <c r="AH18" s="288">
        <f t="shared" si="8"/>
        <v>98.31903079252902</v>
      </c>
      <c r="AI18" s="4"/>
      <c r="AJ18" s="4"/>
      <c r="AK18" s="4"/>
      <c r="AL18" s="5"/>
      <c r="AM18" s="5">
        <f t="shared" si="10"/>
        <v>82.284532234776023</v>
      </c>
      <c r="AN18" s="5">
        <f t="shared" si="11"/>
        <v>60.523063528026256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</row>
    <row r="19" spans="1:59" ht="15.6">
      <c r="A19" s="39">
        <f t="shared" si="9"/>
        <v>10</v>
      </c>
      <c r="B19" s="46">
        <f>+'Ark1'!C926</f>
        <v>2024</v>
      </c>
      <c r="C19" s="46">
        <f>+'Ark1'!J926</f>
        <v>143</v>
      </c>
      <c r="D19" s="57" t="str">
        <f>VLOOKUP(C19,RNR!A11:B36,2)</f>
        <v>Nordfjord</v>
      </c>
      <c r="E19" s="57">
        <f>+'Ark1'!H926</f>
        <v>2</v>
      </c>
      <c r="F19" s="92" t="s">
        <v>379</v>
      </c>
      <c r="G19" s="46">
        <f>+'Ark1'!Q926</f>
        <v>15</v>
      </c>
      <c r="H19" s="144">
        <f t="shared" si="0"/>
        <v>-12</v>
      </c>
      <c r="I19" s="319">
        <f>+'Ark1'!R926</f>
        <v>1266</v>
      </c>
      <c r="J19" s="349">
        <f t="shared" si="1"/>
        <v>-7381</v>
      </c>
      <c r="K19" s="104">
        <f>+'Ark1'!AD926</f>
        <v>9.9145671304689681E-2</v>
      </c>
      <c r="L19" s="148">
        <f t="shared" si="2"/>
        <v>-0.57650043921779337</v>
      </c>
      <c r="M19" s="99">
        <f>+'Ark1'!AE926</f>
        <v>0.10047453079246337</v>
      </c>
      <c r="N19" s="148">
        <f t="shared" si="3"/>
        <v>-0.54312246385424512</v>
      </c>
      <c r="O19" s="96">
        <f>+IF(I19=0,"",'Ark1'!U926)</f>
        <v>61.068829113924046</v>
      </c>
      <c r="P19" s="152">
        <f t="shared" si="4"/>
        <v>-0.56670223385670226</v>
      </c>
      <c r="Q19" s="107">
        <f>+IF(I19=0,"",'Ark1'!W926)</f>
        <v>83.085363924050611</v>
      </c>
      <c r="R19" s="148">
        <f t="shared" si="5"/>
        <v>3.032302155595346</v>
      </c>
      <c r="S19" s="99">
        <f>+'Ark1'!AA926</f>
        <v>9.7742282236279845</v>
      </c>
      <c r="T19" s="34"/>
      <c r="U19" s="284">
        <f>+'Ark1'!X926</f>
        <v>0</v>
      </c>
      <c r="V19" s="148">
        <f t="shared" si="6"/>
        <v>0</v>
      </c>
      <c r="W19" s="99">
        <f>+'Ark1'!Y926</f>
        <v>0</v>
      </c>
      <c r="X19" s="110"/>
      <c r="Y19" s="263">
        <f>+'Ark1'!Z926</f>
        <v>0</v>
      </c>
      <c r="Z19" s="110"/>
      <c r="AA19" s="48">
        <f>+'Ark1'!AB926</f>
        <v>2.5193887185389783</v>
      </c>
      <c r="AB19" s="65">
        <f>+'Ark1'!AC926</f>
        <v>-36.540800501119151</v>
      </c>
      <c r="AC19" s="273">
        <f>+'Ark1'!AP926</f>
        <v>7</v>
      </c>
      <c r="AD19" s="65">
        <f t="shared" si="7"/>
        <v>84.4</v>
      </c>
      <c r="AE19" s="48">
        <f>+'Ark1'!T926</f>
        <v>2.9154818325434446</v>
      </c>
      <c r="AF19" s="99">
        <f>+'Ark1'!V926</f>
        <v>90.141787923255237</v>
      </c>
      <c r="AG19" s="331">
        <f>+'Ark1'!S926</f>
        <v>1264</v>
      </c>
      <c r="AH19" s="288">
        <f t="shared" si="8"/>
        <v>99.842022116903635</v>
      </c>
      <c r="AI19" s="4"/>
      <c r="AJ19" s="4"/>
      <c r="AK19" s="4"/>
      <c r="AL19" s="5"/>
      <c r="AM19" s="5">
        <f t="shared" si="10"/>
        <v>82.284532234776023</v>
      </c>
      <c r="AN19" s="5">
        <f t="shared" si="11"/>
        <v>60.523063528026256</v>
      </c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</row>
    <row r="20" spans="1:59" ht="15.6">
      <c r="A20" s="39">
        <f t="shared" si="9"/>
        <v>11</v>
      </c>
      <c r="B20" s="46">
        <f>+'Ark1'!C927</f>
        <v>2024</v>
      </c>
      <c r="C20" s="46">
        <f>+'Ark1'!J927</f>
        <v>147</v>
      </c>
      <c r="D20" s="57" t="str">
        <f>VLOOKUP(C20,RNR!A12:B37,2)</f>
        <v>Midt-Norge</v>
      </c>
      <c r="E20" s="57">
        <f>+'Ark1'!H927</f>
        <v>2</v>
      </c>
      <c r="F20" s="92" t="s">
        <v>379</v>
      </c>
      <c r="G20" s="46">
        <f>+'Ark1'!Q927</f>
        <v>85</v>
      </c>
      <c r="H20" s="144">
        <f t="shared" si="0"/>
        <v>5</v>
      </c>
      <c r="I20" s="319">
        <f>+'Ark1'!R927</f>
        <v>71653</v>
      </c>
      <c r="J20" s="349">
        <f t="shared" si="1"/>
        <v>7147</v>
      </c>
      <c r="K20" s="104">
        <f>+'Ark1'!AD927</f>
        <v>5.6114413791429154</v>
      </c>
      <c r="L20" s="148">
        <f t="shared" si="2"/>
        <v>0.57116983926049425</v>
      </c>
      <c r="M20" s="99">
        <f>+'Ark1'!AE927</f>
        <v>5.5823110254554447</v>
      </c>
      <c r="N20" s="148">
        <f t="shared" si="3"/>
        <v>0.61629587972747046</v>
      </c>
      <c r="O20" s="96">
        <f>+IF(I20=0,"",'Ark1'!U927)</f>
        <v>60.934010578456878</v>
      </c>
      <c r="P20" s="152">
        <f t="shared" si="4"/>
        <v>-1.0616452274724963E-2</v>
      </c>
      <c r="Q20" s="107">
        <f>+IF(I20=0,"",'Ark1'!W927)</f>
        <v>81.645108163321765</v>
      </c>
      <c r="R20" s="148">
        <f t="shared" si="5"/>
        <v>-1.3764070778738358</v>
      </c>
      <c r="S20" s="99">
        <f>+'Ark1'!AA927</f>
        <v>9.1145672816165639</v>
      </c>
      <c r="T20" s="34"/>
      <c r="U20" s="284">
        <f>+'Ark1'!X927</f>
        <v>3.9077219376718354E-2</v>
      </c>
      <c r="V20" s="148">
        <f t="shared" si="6"/>
        <v>-6.3238844245270293E-2</v>
      </c>
      <c r="W20" s="99">
        <f>+'Ark1'!Y927</f>
        <v>7.8154438753436709E-2</v>
      </c>
      <c r="X20" s="110"/>
      <c r="Y20" s="263">
        <f>+'Ark1'!Z927</f>
        <v>0</v>
      </c>
      <c r="Z20" s="110"/>
      <c r="AA20" s="48">
        <f>+'Ark1'!AB927</f>
        <v>2.4048593804512546</v>
      </c>
      <c r="AB20" s="65">
        <f>+'Ark1'!AC927</f>
        <v>-35.627911229565925</v>
      </c>
      <c r="AC20" s="273">
        <f>+'Ark1'!AP927</f>
        <v>31</v>
      </c>
      <c r="AD20" s="65">
        <f t="shared" si="7"/>
        <v>842.97647058823532</v>
      </c>
      <c r="AE20" s="48">
        <f>+'Ark1'!T927</f>
        <v>3.5137398294558495</v>
      </c>
      <c r="AF20" s="99">
        <f>+'Ark1'!V927</f>
        <v>88.653356258872449</v>
      </c>
      <c r="AG20" s="331">
        <f>+'Ark1'!S927</f>
        <v>71466</v>
      </c>
      <c r="AH20" s="288">
        <f t="shared" si="8"/>
        <v>99.739019999162636</v>
      </c>
      <c r="AI20" s="4"/>
      <c r="AJ20" s="4"/>
      <c r="AK20" s="4"/>
      <c r="AL20" s="5"/>
      <c r="AM20" s="5">
        <f t="shared" si="10"/>
        <v>82.284532234776023</v>
      </c>
      <c r="AN20" s="5">
        <f t="shared" si="11"/>
        <v>60.523063528026256</v>
      </c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</row>
    <row r="21" spans="1:59" ht="15.6">
      <c r="A21" s="39">
        <f t="shared" si="9"/>
        <v>12</v>
      </c>
      <c r="B21" s="46">
        <f>+'Ark1'!C928</f>
        <v>2024</v>
      </c>
      <c r="C21" s="46">
        <f>+'Ark1'!J928</f>
        <v>155</v>
      </c>
      <c r="D21" s="57" t="str">
        <f>VLOOKUP(C21,RNR!A13:B38,2)</f>
        <v>Målselv</v>
      </c>
      <c r="E21" s="57">
        <f>+'Ark1'!H928</f>
        <v>1</v>
      </c>
      <c r="F21" s="92" t="s">
        <v>378</v>
      </c>
      <c r="G21" s="46">
        <f>+'Ark1'!Q928</f>
        <v>36</v>
      </c>
      <c r="H21" s="144">
        <f t="shared" si="0"/>
        <v>-7</v>
      </c>
      <c r="I21" s="319">
        <f>+'Ark1'!R928</f>
        <v>9299</v>
      </c>
      <c r="J21" s="349">
        <f t="shared" si="1"/>
        <v>-123</v>
      </c>
      <c r="K21" s="104">
        <f>+'Ark1'!AD928</f>
        <v>0.72824296797970722</v>
      </c>
      <c r="L21" s="148">
        <f t="shared" si="2"/>
        <v>-7.9589116713666419E-3</v>
      </c>
      <c r="M21" s="99">
        <f>+'Ark1'!AE928</f>
        <v>0.70671060549070064</v>
      </c>
      <c r="N21" s="148">
        <f t="shared" si="3"/>
        <v>-6.4621519110412695E-3</v>
      </c>
      <c r="O21" s="96">
        <f>+IF(I21=0,"",'Ark1'!U928)</f>
        <v>60.321235688053555</v>
      </c>
      <c r="P21" s="152">
        <f t="shared" si="4"/>
        <v>0.22316511988385201</v>
      </c>
      <c r="Q21" s="107">
        <f>+IF(I21=0,"",'Ark1'!W928)</f>
        <v>79.78845322963906</v>
      </c>
      <c r="R21" s="148">
        <f t="shared" si="5"/>
        <v>-1.8077625256111105</v>
      </c>
      <c r="S21" s="99">
        <f>+'Ark1'!AA928</f>
        <v>10.327747755105531</v>
      </c>
      <c r="T21" s="34"/>
      <c r="U21" s="284">
        <f>+'Ark1'!X928</f>
        <v>0</v>
      </c>
      <c r="V21" s="148">
        <f t="shared" si="6"/>
        <v>0</v>
      </c>
      <c r="W21" s="99">
        <f>+'Ark1'!Y928</f>
        <v>0</v>
      </c>
      <c r="X21" s="110"/>
      <c r="Y21" s="263">
        <f>+'Ark1'!Z928</f>
        <v>0</v>
      </c>
      <c r="Z21" s="110"/>
      <c r="AA21" s="48">
        <f>+'Ark1'!AB928</f>
        <v>2.6368904605424079</v>
      </c>
      <c r="AB21" s="65">
        <f>+'Ark1'!AC928</f>
        <v>-39.06688826449912</v>
      </c>
      <c r="AC21" s="273">
        <f>+'Ark1'!AP928</f>
        <v>10</v>
      </c>
      <c r="AD21" s="65">
        <f t="shared" si="7"/>
        <v>258.30555555555554</v>
      </c>
      <c r="AE21" s="48">
        <f>+'Ark1'!T928</f>
        <v>4.605118829981719</v>
      </c>
      <c r="AF21" s="99">
        <f>+'Ark1'!V928</f>
        <v>86.745044606673204</v>
      </c>
      <c r="AG21" s="331">
        <f>+'Ark1'!S928</f>
        <v>9258</v>
      </c>
      <c r="AH21" s="288">
        <f t="shared" si="8"/>
        <v>99.559092375524244</v>
      </c>
      <c r="AI21" s="4"/>
      <c r="AJ21" s="4"/>
      <c r="AK21" s="4"/>
      <c r="AL21" s="5"/>
      <c r="AM21" s="5">
        <f t="shared" si="10"/>
        <v>82.284532234776023</v>
      </c>
      <c r="AN21" s="5">
        <f t="shared" si="11"/>
        <v>60.523063528026256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</row>
    <row r="22" spans="1:59" ht="15.6">
      <c r="A22" s="39">
        <f t="shared" si="9"/>
        <v>13</v>
      </c>
      <c r="B22" s="46">
        <f>+'Ark1'!C929</f>
        <v>2024</v>
      </c>
      <c r="C22" s="46">
        <f>+'Ark1'!J929</f>
        <v>160</v>
      </c>
      <c r="D22" s="57" t="str">
        <f>VLOOKUP(C22,RNR!A14:B39,2)</f>
        <v>Oslo</v>
      </c>
      <c r="E22" s="57">
        <f>+'Ark1'!H929</f>
        <v>2</v>
      </c>
      <c r="F22" s="92" t="s">
        <v>378</v>
      </c>
      <c r="G22" s="46">
        <f>+'Ark1'!Q929</f>
        <v>154</v>
      </c>
      <c r="H22" s="144">
        <f t="shared" si="0"/>
        <v>4</v>
      </c>
      <c r="I22" s="319">
        <f>+'Ark1'!R929</f>
        <v>109933</v>
      </c>
      <c r="J22" s="349">
        <f t="shared" si="1"/>
        <v>-3196</v>
      </c>
      <c r="K22" s="104">
        <f>+'Ark1'!AD929</f>
        <v>8.6093057531899273</v>
      </c>
      <c r="L22" s="148">
        <f t="shared" si="2"/>
        <v>-0.23019567358213422</v>
      </c>
      <c r="M22" s="99">
        <f>+'Ark1'!AE929</f>
        <v>8.8108363088193187</v>
      </c>
      <c r="N22" s="148">
        <f t="shared" si="3"/>
        <v>-0.1590319750568554</v>
      </c>
      <c r="O22" s="96">
        <f>+IF(I22=0,"",'Ark1'!U929)</f>
        <v>60.401665569694309</v>
      </c>
      <c r="P22" s="152">
        <f t="shared" si="4"/>
        <v>-0.27229644581649382</v>
      </c>
      <c r="Q22" s="107">
        <f>+IF(I22=0,"",'Ark1'!W929)</f>
        <v>84.187416812928845</v>
      </c>
      <c r="R22" s="148">
        <f t="shared" si="5"/>
        <v>-1.5352974842327711</v>
      </c>
      <c r="S22" s="99">
        <f>+'Ark1'!AA929</f>
        <v>8.3465542470493688</v>
      </c>
      <c r="T22" s="34"/>
      <c r="U22" s="284">
        <f>+'Ark1'!X929</f>
        <v>1.0106155567482011</v>
      </c>
      <c r="V22" s="148">
        <f t="shared" si="6"/>
        <v>0.14257995137734114</v>
      </c>
      <c r="W22" s="99">
        <f>+'Ark1'!Y929</f>
        <v>2.0212311134964023</v>
      </c>
      <c r="X22" s="110"/>
      <c r="Y22" s="263">
        <f>+'Ark1'!Z929</f>
        <v>0</v>
      </c>
      <c r="Z22" s="110"/>
      <c r="AA22" s="48">
        <f>+'Ark1'!AB929</f>
        <v>2.8958321296095608</v>
      </c>
      <c r="AB22" s="65">
        <f>+'Ark1'!AC929</f>
        <v>-25.883848645417729</v>
      </c>
      <c r="AC22" s="273">
        <f>+'Ark1'!AP929</f>
        <v>69</v>
      </c>
      <c r="AD22" s="65">
        <f t="shared" si="7"/>
        <v>713.85064935064941</v>
      </c>
      <c r="AE22" s="48">
        <f>+'Ark1'!T929</f>
        <v>4.6632039514977315</v>
      </c>
      <c r="AF22" s="99">
        <f>+'Ark1'!V929</f>
        <v>91.424760294309522</v>
      </c>
      <c r="AG22" s="331">
        <f>+'Ark1'!S929</f>
        <v>109392</v>
      </c>
      <c r="AH22" s="288">
        <f t="shared" si="8"/>
        <v>99.507882073626661</v>
      </c>
      <c r="AI22" s="4"/>
      <c r="AJ22" s="4"/>
      <c r="AK22" s="4"/>
      <c r="AL22" s="5"/>
      <c r="AM22" s="5">
        <f t="shared" si="10"/>
        <v>82.284532234776023</v>
      </c>
      <c r="AN22" s="5">
        <f t="shared" si="11"/>
        <v>60.523063528026256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</row>
    <row r="23" spans="1:59" ht="16.5" customHeight="1">
      <c r="A23" s="39">
        <f t="shared" si="9"/>
        <v>14</v>
      </c>
      <c r="B23" s="46">
        <f>+'Ark1'!C930</f>
        <v>2024</v>
      </c>
      <c r="C23" s="46">
        <f>+'Ark1'!J930</f>
        <v>171</v>
      </c>
      <c r="D23" s="57" t="str">
        <f>VLOOKUP(C23,RNR!A15:B40,2)</f>
        <v>Prima</v>
      </c>
      <c r="E23" s="57">
        <f>+'Ark1'!H930</f>
        <v>1</v>
      </c>
      <c r="F23" s="92" t="s">
        <v>379</v>
      </c>
      <c r="G23" s="46">
        <f>+'Ark1'!Q930</f>
        <v>99</v>
      </c>
      <c r="H23" s="144">
        <f t="shared" si="0"/>
        <v>13</v>
      </c>
      <c r="I23" s="319">
        <f>+'Ark1'!R930</f>
        <v>75288</v>
      </c>
      <c r="J23" s="349">
        <f t="shared" si="1"/>
        <v>1968</v>
      </c>
      <c r="K23" s="104">
        <f>+'Ark1'!AD930</f>
        <v>5.8961131920912111</v>
      </c>
      <c r="L23" s="148">
        <f t="shared" si="2"/>
        <v>0.16714675014504987</v>
      </c>
      <c r="M23" s="99">
        <f>+'Ark1'!AE930</f>
        <v>6.025426228371539</v>
      </c>
      <c r="N23" s="148">
        <f t="shared" si="3"/>
        <v>0.16219760172337505</v>
      </c>
      <c r="O23" s="96">
        <f>+IF(I23=0,"",'Ark1'!U930)</f>
        <v>60.577047341860045</v>
      </c>
      <c r="P23" s="152">
        <f t="shared" si="4"/>
        <v>-9.5701599906306001E-2</v>
      </c>
      <c r="Q23" s="107">
        <f>+IF(I23=0,"",'Ark1'!W930)</f>
        <v>84.083343568929507</v>
      </c>
      <c r="R23" s="148">
        <f t="shared" si="5"/>
        <v>-2.1240126962244403</v>
      </c>
      <c r="S23" s="99">
        <f>+'Ark1'!AA930</f>
        <v>8.5160982180583389</v>
      </c>
      <c r="T23" s="34"/>
      <c r="U23" s="284">
        <f>+'Ark1'!X930</f>
        <v>8.2350440973329109E-2</v>
      </c>
      <c r="V23" s="148">
        <f t="shared" si="6"/>
        <v>-0.12359609476044073</v>
      </c>
      <c r="W23" s="99">
        <f>+'Ark1'!Y930</f>
        <v>0.16470088194665819</v>
      </c>
      <c r="X23" s="110"/>
      <c r="Y23" s="263">
        <f>+'Ark1'!Z930</f>
        <v>0</v>
      </c>
      <c r="Z23" s="110"/>
      <c r="AA23" s="48">
        <f>+'Ark1'!AB930</f>
        <v>2.4547461133656778</v>
      </c>
      <c r="AB23" s="65">
        <f>+'Ark1'!AC930</f>
        <v>-30.887802479637902</v>
      </c>
      <c r="AC23" s="273">
        <f>+'Ark1'!AP930</f>
        <v>41</v>
      </c>
      <c r="AD23" s="65">
        <f t="shared" si="7"/>
        <v>760.4848484848485</v>
      </c>
      <c r="AE23" s="48">
        <f>+'Ark1'!T930</f>
        <v>4.1297550738497506</v>
      </c>
      <c r="AF23" s="99">
        <f>+'Ark1'!V930</f>
        <v>91.416531758233447</v>
      </c>
      <c r="AG23" s="331">
        <f>+'Ark1'!S930</f>
        <v>74902</v>
      </c>
      <c r="AH23" s="288">
        <f t="shared" si="8"/>
        <v>99.487302093295085</v>
      </c>
      <c r="AI23" s="4"/>
      <c r="AJ23" s="4"/>
      <c r="AK23" s="4"/>
      <c r="AL23" s="5"/>
      <c r="AM23" s="5">
        <f t="shared" si="10"/>
        <v>82.284532234776023</v>
      </c>
      <c r="AN23" s="5">
        <f t="shared" si="11"/>
        <v>60.523063528026256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</row>
    <row r="24" spans="1:59" ht="16.5" customHeight="1">
      <c r="A24" s="39">
        <f t="shared" si="9"/>
        <v>15</v>
      </c>
      <c r="B24" s="46">
        <f>+'Ark1'!C931</f>
        <v>2024</v>
      </c>
      <c r="C24" s="46">
        <f>+'Ark1'!J931</f>
        <v>181</v>
      </c>
      <c r="D24" s="57" t="str">
        <f>VLOOKUP(C24,RNR!A16:B41,2)</f>
        <v>Horns</v>
      </c>
      <c r="E24" s="57">
        <f>+'Ark1'!H931</f>
        <v>2</v>
      </c>
      <c r="F24" s="92" t="s">
        <v>378</v>
      </c>
      <c r="G24" s="46">
        <f>+'Ark1'!Q931</f>
        <v>29</v>
      </c>
      <c r="H24" s="144">
        <f t="shared" si="0"/>
        <v>2</v>
      </c>
      <c r="I24" s="319">
        <f>+'Ark1'!R931</f>
        <v>7740</v>
      </c>
      <c r="J24" s="349">
        <f t="shared" si="1"/>
        <v>197</v>
      </c>
      <c r="K24" s="104">
        <f>+'Ark1'!AD931</f>
        <v>0.60615126058317392</v>
      </c>
      <c r="L24" s="148">
        <f t="shared" si="2"/>
        <v>1.6767819890322055E-2</v>
      </c>
      <c r="M24" s="99">
        <f>+'Ark1'!AE931</f>
        <v>0.59701062499275115</v>
      </c>
      <c r="N24" s="148">
        <f t="shared" si="3"/>
        <v>2.3598016102827191E-2</v>
      </c>
      <c r="O24" s="96">
        <f>+IF(I24=0,"",'Ark1'!U931)</f>
        <v>61.803316921482242</v>
      </c>
      <c r="P24" s="152">
        <f t="shared" si="4"/>
        <v>4.8622554722356881E-2</v>
      </c>
      <c r="Q24" s="107">
        <f>+IF(I24=0,"",'Ark1'!W931)</f>
        <v>80.852396994040149</v>
      </c>
      <c r="R24" s="148">
        <f t="shared" si="5"/>
        <v>-1.1090359530898724</v>
      </c>
      <c r="S24" s="99">
        <f>+'Ark1'!AA931</f>
        <v>10.119007145192732</v>
      </c>
      <c r="T24" s="34"/>
      <c r="U24" s="284">
        <f>+'Ark1'!X931</f>
        <v>0</v>
      </c>
      <c r="V24" s="148">
        <f t="shared" si="6"/>
        <v>0</v>
      </c>
      <c r="W24" s="99">
        <f>+'Ark1'!Y931</f>
        <v>0</v>
      </c>
      <c r="X24" s="110"/>
      <c r="Y24" s="263">
        <f>+'Ark1'!Z931</f>
        <v>0</v>
      </c>
      <c r="Z24" s="110"/>
      <c r="AA24" s="48">
        <f>+'Ark1'!AB931</f>
        <v>2.6116785546101688</v>
      </c>
      <c r="AB24" s="65">
        <f>+'Ark1'!AC931</f>
        <v>-35.329169895369624</v>
      </c>
      <c r="AC24" s="273">
        <f>+'Ark1'!AP931</f>
        <v>6</v>
      </c>
      <c r="AD24" s="65">
        <f t="shared" si="7"/>
        <v>266.89655172413791</v>
      </c>
      <c r="AE24" s="48">
        <f>+'Ark1'!T931</f>
        <v>2.3149870801033594</v>
      </c>
      <c r="AF24" s="99">
        <f>+'Ark1'!V931</f>
        <v>87.700109802274682</v>
      </c>
      <c r="AG24" s="331">
        <f>+'Ark1'!S931</f>
        <v>7718</v>
      </c>
      <c r="AH24" s="288">
        <f t="shared" si="8"/>
        <v>99.715762273901802</v>
      </c>
      <c r="AJ24" s="4"/>
      <c r="AK24" s="4"/>
      <c r="AL24" s="5"/>
      <c r="AM24" s="5">
        <f t="shared" si="10"/>
        <v>82.284532234776023</v>
      </c>
      <c r="AN24" s="5">
        <f t="shared" si="11"/>
        <v>60.523063528026256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</row>
    <row r="25" spans="1:59" ht="15.6">
      <c r="A25" s="39">
        <f t="shared" si="9"/>
        <v>16</v>
      </c>
      <c r="B25" s="46">
        <f>+'Ark1'!C932</f>
        <v>2024</v>
      </c>
      <c r="C25" s="46">
        <f>+'Ark1'!J932</f>
        <v>470</v>
      </c>
      <c r="D25" s="57" t="str">
        <f>VLOOKUP(C25,RNR!A17:B42,2)</f>
        <v>Jens Eide</v>
      </c>
      <c r="E25" s="57">
        <f>+'Ark1'!H932</f>
        <v>2</v>
      </c>
      <c r="F25" s="92" t="s">
        <v>379</v>
      </c>
      <c r="G25" s="46">
        <f>+'Ark1'!Q932</f>
        <v>88</v>
      </c>
      <c r="H25" s="144">
        <f t="shared" si="0"/>
        <v>10</v>
      </c>
      <c r="I25" s="319">
        <f>+'Ark1'!R932</f>
        <v>7925</v>
      </c>
      <c r="J25" s="349">
        <f t="shared" si="1"/>
        <v>907</v>
      </c>
      <c r="K25" s="104">
        <f>+'Ark1'!AD932</f>
        <v>0.62063937210874087</v>
      </c>
      <c r="L25" s="148">
        <f t="shared" si="2"/>
        <v>7.2277581470740926E-2</v>
      </c>
      <c r="M25" s="99">
        <f>+'Ark1'!AE932</f>
        <v>0.64259436147207405</v>
      </c>
      <c r="N25" s="148">
        <f t="shared" si="3"/>
        <v>8.1152406631358254E-2</v>
      </c>
      <c r="O25" s="96">
        <f>+IF(I25=0,"",'Ark1'!U932)</f>
        <v>59.294071661237801</v>
      </c>
      <c r="P25" s="152">
        <f t="shared" si="4"/>
        <v>-0.19526225256279872</v>
      </c>
      <c r="Q25" s="107">
        <f>+IF(I25=0,"",'Ark1'!W932)</f>
        <v>87.513315960912578</v>
      </c>
      <c r="R25" s="148">
        <f t="shared" si="5"/>
        <v>6.5891784450428759E-2</v>
      </c>
      <c r="S25" s="99">
        <f>+'Ark1'!AA932</f>
        <v>11.45911024911484</v>
      </c>
      <c r="T25" s="34"/>
      <c r="U25" s="284">
        <f>+'Ark1'!X932</f>
        <v>0</v>
      </c>
      <c r="V25" s="148">
        <f t="shared" si="6"/>
        <v>0</v>
      </c>
      <c r="W25" s="99">
        <f>+'Ark1'!Y932</f>
        <v>0</v>
      </c>
      <c r="X25" s="110"/>
      <c r="Y25" s="263">
        <f>+'Ark1'!Z932</f>
        <v>0</v>
      </c>
      <c r="Z25" s="110"/>
      <c r="AA25" s="48">
        <f>+'Ark1'!AB932</f>
        <v>3.0182783077024671</v>
      </c>
      <c r="AB25" s="65">
        <f>+'Ark1'!AC932</f>
        <v>-28.554091460750396</v>
      </c>
      <c r="AC25" s="273">
        <f>+'Ark1'!AP932</f>
        <v>24</v>
      </c>
      <c r="AD25" s="65">
        <f t="shared" si="7"/>
        <v>90.056818181818187</v>
      </c>
      <c r="AE25" s="48">
        <f>+'Ark1'!T932</f>
        <v>6.2097160883280749</v>
      </c>
      <c r="AF25" s="99">
        <f>+'Ark1'!V932</f>
        <v>95.638750569061443</v>
      </c>
      <c r="AG25" s="331">
        <f>+'Ark1'!S932</f>
        <v>7675</v>
      </c>
      <c r="AH25" s="288">
        <f t="shared" si="8"/>
        <v>96.845425867507885</v>
      </c>
      <c r="AI25" s="2"/>
      <c r="AJ25" s="4"/>
      <c r="AK25" s="4"/>
      <c r="AL25"/>
      <c r="AM25" s="5">
        <f t="shared" si="10"/>
        <v>82.284532234776023</v>
      </c>
      <c r="AN25" s="5">
        <f t="shared" si="11"/>
        <v>60.523063528026256</v>
      </c>
    </row>
    <row r="26" spans="1:59" ht="17.25" customHeight="1">
      <c r="A26" s="39">
        <f t="shared" si="9"/>
        <v>17</v>
      </c>
      <c r="B26" s="46">
        <f>+'Ark1'!C933</f>
        <v>2024</v>
      </c>
      <c r="C26" s="46">
        <f>+'Ark1'!J933</f>
        <v>643</v>
      </c>
      <c r="D26" s="57" t="str">
        <f>VLOOKUP(C26,RNR!A18:B43,2)</f>
        <v>Bjerka</v>
      </c>
      <c r="E26" s="57">
        <f>+'Ark1'!H933</f>
        <v>1</v>
      </c>
      <c r="F26" s="92" t="s">
        <v>379</v>
      </c>
      <c r="G26" s="46">
        <f>+'Ark1'!Q933</f>
        <v>92</v>
      </c>
      <c r="H26" s="144">
        <f t="shared" si="0"/>
        <v>9</v>
      </c>
      <c r="I26" s="319">
        <f>+'Ark1'!R933</f>
        <v>61519</v>
      </c>
      <c r="J26" s="349">
        <f t="shared" si="1"/>
        <v>3362</v>
      </c>
      <c r="K26" s="104">
        <f>+'Ark1'!AD933</f>
        <v>4.8178061240072703</v>
      </c>
      <c r="L26" s="148">
        <f t="shared" si="2"/>
        <v>0.2736230721215227</v>
      </c>
      <c r="M26" s="99">
        <f>+'Ark1'!AE933</f>
        <v>4.6661398123714406</v>
      </c>
      <c r="N26" s="148">
        <f t="shared" si="3"/>
        <v>0.26964501013000231</v>
      </c>
      <c r="O26" s="96">
        <f>+IF(I26=0,"",'Ark1'!U933)</f>
        <v>60.688840013033584</v>
      </c>
      <c r="P26" s="152">
        <f t="shared" si="4"/>
        <v>9.311917582106588E-2</v>
      </c>
      <c r="Q26" s="107">
        <f>+IF(I26=0,"",'Ark1'!W933)</f>
        <v>79.459618768328198</v>
      </c>
      <c r="R26" s="148">
        <f t="shared" si="5"/>
        <v>-1.8960844832835164</v>
      </c>
      <c r="S26" s="99">
        <f>+'Ark1'!AA933</f>
        <v>9.6600525043661793</v>
      </c>
      <c r="T26" s="34"/>
      <c r="U26" s="284">
        <f>+'Ark1'!X933</f>
        <v>3.5176124449357107</v>
      </c>
      <c r="V26" s="148">
        <f t="shared" si="6"/>
        <v>-0.17927700947218606</v>
      </c>
      <c r="W26" s="99">
        <f>+'Ark1'!Y933</f>
        <v>7.0352248898714214</v>
      </c>
      <c r="X26" s="110"/>
      <c r="Y26" s="263">
        <f>+'Ark1'!Z933</f>
        <v>0</v>
      </c>
      <c r="Z26" s="110"/>
      <c r="AA26" s="48">
        <f>+'Ark1'!AB933</f>
        <v>2.3728402242933986</v>
      </c>
      <c r="AB26" s="65">
        <f>+'Ark1'!AC933</f>
        <v>-39.808524667197311</v>
      </c>
      <c r="AC26" s="273">
        <f>+'Ark1'!AP933</f>
        <v>47</v>
      </c>
      <c r="AD26" s="65">
        <f t="shared" si="7"/>
        <v>668.68478260869563</v>
      </c>
      <c r="AE26" s="48">
        <f>+'Ark1'!T933</f>
        <v>3.8618800695720008</v>
      </c>
      <c r="AF26" s="99">
        <f>+'Ark1'!V933</f>
        <v>86.216403188914398</v>
      </c>
      <c r="AG26" s="331">
        <f>+'Ark1'!S933</f>
        <v>61380</v>
      </c>
      <c r="AH26" s="288">
        <f t="shared" si="8"/>
        <v>99.774053544433428</v>
      </c>
      <c r="AI26" s="2"/>
      <c r="AJ26" s="4"/>
      <c r="AK26" s="4"/>
      <c r="AL26"/>
      <c r="AM26" s="5">
        <f t="shared" si="10"/>
        <v>82.284532234776023</v>
      </c>
      <c r="AN26" s="5">
        <f t="shared" si="11"/>
        <v>60.523063528026256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</row>
    <row r="27" spans="1:59" ht="15.75" customHeight="1">
      <c r="A27" s="39"/>
      <c r="B27" s="139"/>
      <c r="C27" s="139"/>
      <c r="D27" s="139"/>
      <c r="E27" s="139"/>
      <c r="F27" s="139"/>
      <c r="G27" s="139"/>
      <c r="H27" s="141"/>
      <c r="I27" s="338"/>
      <c r="J27" s="347"/>
      <c r="K27" s="142"/>
      <c r="L27" s="141"/>
      <c r="M27" s="142"/>
      <c r="N27" s="141"/>
      <c r="O27" s="139"/>
      <c r="P27" s="141"/>
      <c r="Q27" s="192"/>
      <c r="R27" s="141"/>
      <c r="S27" s="141"/>
      <c r="T27" s="34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42"/>
      <c r="AF27" s="192"/>
      <c r="AG27" s="337"/>
      <c r="AH27" s="147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5"/>
      <c r="AW27" s="5"/>
      <c r="BA27" s="5"/>
    </row>
    <row r="28" spans="1:59" ht="17.25" customHeight="1">
      <c r="A28" s="39">
        <v>1</v>
      </c>
      <c r="B28">
        <f>+'Ark1'!C934</f>
        <v>2023</v>
      </c>
      <c r="C28">
        <f>+'Ark1'!J934</f>
        <v>103</v>
      </c>
      <c r="D28" s="4" t="str">
        <f>VLOOKUP(C28,RNR!$A$1:$B$27,2)</f>
        <v>Rudshøgda</v>
      </c>
      <c r="E28" s="4">
        <f>+'Ark1'!H934</f>
        <v>1</v>
      </c>
      <c r="F28" s="97" t="s">
        <v>378</v>
      </c>
      <c r="G28">
        <f>+'Ark1'!Q934</f>
        <v>0</v>
      </c>
      <c r="H28" s="145"/>
      <c r="I28" s="297">
        <f>+'Ark1'!R934</f>
        <v>0</v>
      </c>
      <c r="J28" s="350"/>
      <c r="K28" s="100">
        <f>+'Ark1'!AD934</f>
        <v>0</v>
      </c>
      <c r="L28" s="145"/>
      <c r="M28" s="100">
        <f>+'Ark1'!AE934</f>
        <v>0</v>
      </c>
      <c r="N28" s="145"/>
      <c r="O28" s="1">
        <f>+'Ark1'!U934</f>
        <v>0</v>
      </c>
      <c r="P28" s="145"/>
      <c r="Q28" s="100">
        <f>+'Ark1'!W934</f>
        <v>0</v>
      </c>
      <c r="R28" s="145"/>
      <c r="S28" s="100">
        <f>+'Ark1'!AB934</f>
        <v>0</v>
      </c>
      <c r="T28" s="100"/>
      <c r="U28" s="199">
        <f>+'Ark1'!X934</f>
        <v>0</v>
      </c>
      <c r="V28" s="145"/>
      <c r="W28" s="199">
        <f>+'Ark1'!Y934</f>
        <v>0</v>
      </c>
      <c r="X28" s="110"/>
      <c r="Y28" s="271">
        <f>+'Ark1'!Z934</f>
        <v>0</v>
      </c>
      <c r="Z28" s="110"/>
      <c r="AA28" s="1">
        <f>+'Ark1'!AC934</f>
        <v>0</v>
      </c>
      <c r="AB28" s="10">
        <f>+'Ark1'!AD934</f>
        <v>0</v>
      </c>
      <c r="AC28" s="10"/>
      <c r="AD28" s="10" t="e">
        <f>+I28/G28</f>
        <v>#DIV/0!</v>
      </c>
      <c r="AE28" s="1">
        <f>+'Ark1'!T934</f>
        <v>0</v>
      </c>
      <c r="AF28" s="100">
        <f>+'Ark1'!V934</f>
        <v>0</v>
      </c>
      <c r="AG28" s="297">
        <f>+'Ark1'!S934</f>
        <v>0</v>
      </c>
      <c r="AH28" s="288" t="e">
        <f t="shared" si="8"/>
        <v>#DIV/0!</v>
      </c>
      <c r="AI28" s="2"/>
      <c r="AJ28" s="4"/>
      <c r="AK28" s="4"/>
      <c r="AL28"/>
      <c r="AM28" s="5">
        <f>+AM26</f>
        <v>82.284532234776023</v>
      </c>
      <c r="AN28" s="5">
        <f>+AN26</f>
        <v>60.523063528026256</v>
      </c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</row>
    <row r="29" spans="1:59" ht="17.25" customHeight="1">
      <c r="A29" s="39">
        <f>1+A28</f>
        <v>2</v>
      </c>
      <c r="B29">
        <f>+'Ark1'!C935</f>
        <v>2023</v>
      </c>
      <c r="C29">
        <f>+'Ark1'!J935</f>
        <v>106</v>
      </c>
      <c r="D29" s="4" t="str">
        <f>VLOOKUP(C29,RNR!$A$1:$B$27,2)</f>
        <v>Furuseth</v>
      </c>
      <c r="E29" s="4">
        <f>+'Ark1'!H935</f>
        <v>2</v>
      </c>
      <c r="F29" s="97" t="s">
        <v>378</v>
      </c>
      <c r="G29">
        <f>+'Ark1'!Q935</f>
        <v>118</v>
      </c>
      <c r="H29" s="145"/>
      <c r="I29" s="297">
        <f>+'Ark1'!R935</f>
        <v>100852</v>
      </c>
      <c r="J29" s="350"/>
      <c r="K29" s="100">
        <f>+'Ark1'!AD935</f>
        <v>7.8802199072988852</v>
      </c>
      <c r="L29" s="145"/>
      <c r="M29" s="100">
        <f>+'Ark1'!AE935</f>
        <v>8.1155723769803032</v>
      </c>
      <c r="N29" s="145"/>
      <c r="O29" s="1">
        <f>+'Ark1'!U935</f>
        <v>60.305590049771006</v>
      </c>
      <c r="P29" s="145"/>
      <c r="Q29" s="100">
        <f>+'Ark1'!W935</f>
        <v>86.533112128828307</v>
      </c>
      <c r="R29" s="145"/>
      <c r="S29" s="100">
        <f>+'Ark1'!AB935</f>
        <v>2.4684632185468529</v>
      </c>
      <c r="T29" s="100"/>
      <c r="U29" s="199">
        <f>+'Ark1'!X935</f>
        <v>0.37976440725022809</v>
      </c>
      <c r="V29" s="145"/>
      <c r="W29" s="199">
        <f>+'Ark1'!Y935</f>
        <v>0.75952881450045617</v>
      </c>
      <c r="X29" s="110"/>
      <c r="Y29" s="271">
        <f>+'Ark1'!Z935</f>
        <v>0</v>
      </c>
      <c r="Z29" s="110"/>
      <c r="AA29" s="1">
        <f>+'Ark1'!AC935</f>
        <v>-29.109483840875821</v>
      </c>
      <c r="AB29" s="10">
        <f>+'Ark1'!AD935</f>
        <v>7.8802199072988852</v>
      </c>
      <c r="AC29" s="10"/>
      <c r="AD29" s="10">
        <f>+I29/G29</f>
        <v>854.67796610169489</v>
      </c>
      <c r="AE29" s="1">
        <f>+'Ark1'!T935</f>
        <v>4.7184884781660239</v>
      </c>
      <c r="AF29" s="100">
        <f>+'Ark1'!V935</f>
        <v>93.901579250213246</v>
      </c>
      <c r="AG29" s="297">
        <f>+'Ark1'!S935</f>
        <v>100661</v>
      </c>
      <c r="AH29" s="288"/>
      <c r="AI29" s="2"/>
      <c r="AJ29" s="4"/>
      <c r="AK29" s="4"/>
      <c r="AL29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</row>
    <row r="30" spans="1:59" ht="16.649999999999999" customHeight="1">
      <c r="A30" s="39">
        <f>1+A29</f>
        <v>3</v>
      </c>
      <c r="B30">
        <f>+'Ark1'!C936</f>
        <v>2023</v>
      </c>
      <c r="C30">
        <f>+'Ark1'!J936</f>
        <v>109</v>
      </c>
      <c r="D30" s="4" t="str">
        <f>VLOOKUP(C30,RNR!$A$1:$B$27,2)</f>
        <v>Tønsberg</v>
      </c>
      <c r="E30" s="4">
        <f>+'Ark1'!H936</f>
        <v>1</v>
      </c>
      <c r="F30" s="97" t="s">
        <v>378</v>
      </c>
      <c r="G30">
        <f>+'Ark1'!Q936</f>
        <v>477</v>
      </c>
      <c r="H30" s="145"/>
      <c r="I30" s="297">
        <f>+'Ark1'!R936</f>
        <v>312041</v>
      </c>
      <c r="J30" s="350"/>
      <c r="K30" s="100">
        <f>+'Ark1'!AD936</f>
        <v>24.381784199554321</v>
      </c>
      <c r="L30" s="145"/>
      <c r="M30" s="100">
        <f>+'Ark1'!AE936</f>
        <v>24.469846174241976</v>
      </c>
      <c r="N30" s="145"/>
      <c r="O30" s="1">
        <f>+'Ark1'!U936</f>
        <v>60.401068040136721</v>
      </c>
      <c r="P30" s="145"/>
      <c r="Q30" s="100">
        <f>+'Ark1'!W936</f>
        <v>84.43909952835341</v>
      </c>
      <c r="R30" s="145"/>
      <c r="S30" s="100">
        <f>+'Ark1'!AB936</f>
        <v>2.7441737973054754</v>
      </c>
      <c r="T30" s="100"/>
      <c r="U30" s="199">
        <f>+'Ark1'!X936</f>
        <v>3.3043734637435476</v>
      </c>
      <c r="V30" s="145"/>
      <c r="W30" s="199">
        <f>+'Ark1'!Y936</f>
        <v>6.6087469274870951</v>
      </c>
      <c r="X30" s="110"/>
      <c r="Y30" s="271">
        <f>+'Ark1'!Z936</f>
        <v>0</v>
      </c>
      <c r="Z30" s="110"/>
      <c r="AA30" s="1">
        <f>+'Ark1'!AC936</f>
        <v>-20.711769908579065</v>
      </c>
      <c r="AB30" s="10">
        <f>+'Ark1'!AD936</f>
        <v>24.381784199554321</v>
      </c>
      <c r="AC30" s="10"/>
      <c r="AD30" s="10">
        <f>+I30/G30</f>
        <v>654.17400419287208</v>
      </c>
      <c r="AE30" s="1">
        <f>+'Ark1'!T936</f>
        <v>4.5556769783457955</v>
      </c>
      <c r="AF30" s="100">
        <f>+'Ark1'!V936</f>
        <v>91.701947329579141</v>
      </c>
      <c r="AG30" s="297">
        <f>+'Ark1'!S936</f>
        <v>311037</v>
      </c>
      <c r="AH30" s="39"/>
      <c r="AI30" s="4"/>
      <c r="AJ30" s="4"/>
      <c r="AK30" s="4"/>
      <c r="AL30"/>
    </row>
    <row r="31" spans="1:59" ht="15.6">
      <c r="A31" s="39">
        <f>1+A30</f>
        <v>4</v>
      </c>
      <c r="B31">
        <f>+'Ark1'!C937</f>
        <v>2023</v>
      </c>
      <c r="C31">
        <f>+'Ark1'!J937</f>
        <v>111</v>
      </c>
      <c r="D31" s="4" t="str">
        <f>VLOOKUP(C31,RNR!$A$1:$B$27,2)</f>
        <v>Forus</v>
      </c>
      <c r="E31" s="4">
        <f>+'Ark1'!H937</f>
        <v>1</v>
      </c>
      <c r="F31" s="97" t="s">
        <v>379</v>
      </c>
      <c r="G31">
        <f>+'Ark1'!Q937</f>
        <v>265</v>
      </c>
      <c r="H31" s="145"/>
      <c r="I31" s="297">
        <f>+'Ark1'!R937</f>
        <v>155515</v>
      </c>
      <c r="J31" s="350"/>
      <c r="K31" s="100">
        <f>+'Ark1'!AD937</f>
        <v>12.151394111010056</v>
      </c>
      <c r="L31" s="145"/>
      <c r="M31" s="100">
        <f>+'Ark1'!AE937</f>
        <v>12.162918879084788</v>
      </c>
      <c r="N31" s="145"/>
      <c r="O31" s="1">
        <f>+'Ark1'!U937</f>
        <v>60.551094961302951</v>
      </c>
      <c r="P31" s="145"/>
      <c r="Q31" s="100">
        <f>+'Ark1'!W937</f>
        <v>84.406479894997929</v>
      </c>
      <c r="R31" s="145"/>
      <c r="S31" s="100">
        <f>+'Ark1'!AB937</f>
        <v>2.3893769551793458</v>
      </c>
      <c r="T31" s="100"/>
      <c r="U31" s="199">
        <f>+'Ark1'!X937</f>
        <v>1.4062952126804491</v>
      </c>
      <c r="V31" s="145"/>
      <c r="W31" s="199">
        <f>+'Ark1'!Y937</f>
        <v>2.8125904253608982</v>
      </c>
      <c r="X31" s="110"/>
      <c r="Y31" s="271">
        <f>+'Ark1'!Z937</f>
        <v>0</v>
      </c>
      <c r="Z31" s="110"/>
      <c r="AA31" s="1">
        <f>+'Ark1'!AC937</f>
        <v>-33.824176488581053</v>
      </c>
      <c r="AB31" s="10">
        <f>+'Ark1'!AD937</f>
        <v>12.151394111010056</v>
      </c>
      <c r="AC31" s="10"/>
      <c r="AD31" s="10">
        <f t="shared" ref="AD31:AD46" si="12">+I31/G31</f>
        <v>586.84905660377353</v>
      </c>
      <c r="AE31" s="1">
        <f>+'Ark1'!T937</f>
        <v>4.1092048998488906</v>
      </c>
      <c r="AF31" s="100">
        <f>+'Ark1'!V937</f>
        <v>91.759381731712153</v>
      </c>
      <c r="AG31" s="297">
        <f>+'Ark1'!S937</f>
        <v>154663</v>
      </c>
      <c r="AH31" s="39"/>
      <c r="AI31" s="4"/>
      <c r="AJ31" s="4"/>
      <c r="AK31" s="4"/>
      <c r="AL31" s="4"/>
      <c r="AM31" s="4"/>
    </row>
    <row r="32" spans="1:59" ht="15.6">
      <c r="A32" s="39">
        <f t="shared" ref="A32:A49" si="13">1+A31</f>
        <v>5</v>
      </c>
      <c r="B32">
        <f>+'Ark1'!C938</f>
        <v>2023</v>
      </c>
      <c r="C32">
        <f>+'Ark1'!J938</f>
        <v>116</v>
      </c>
      <c r="D32" s="4" t="str">
        <f>VLOOKUP(C32,RNR!$A$1:$B$27,2)</f>
        <v>Sandeid</v>
      </c>
      <c r="E32" s="4">
        <f>+'Ark1'!H938</f>
        <v>1</v>
      </c>
      <c r="F32" s="97" t="s">
        <v>378</v>
      </c>
      <c r="G32">
        <f>+'Ark1'!Q938</f>
        <v>97</v>
      </c>
      <c r="H32" s="145"/>
      <c r="I32" s="297">
        <f>+'Ark1'!R938</f>
        <v>28653</v>
      </c>
      <c r="J32" s="350"/>
      <c r="K32" s="100">
        <f>+'Ark1'!AD938</f>
        <v>2.2388444552793687</v>
      </c>
      <c r="L32" s="145"/>
      <c r="M32" s="100">
        <f>+'Ark1'!AE938</f>
        <v>2.203948233880451</v>
      </c>
      <c r="N32" s="145"/>
      <c r="O32" s="1">
        <f>+'Ark1'!U938</f>
        <v>60.40615589326984</v>
      </c>
      <c r="P32" s="145"/>
      <c r="Q32" s="100">
        <f>+'Ark1'!W938</f>
        <v>82.831973527557679</v>
      </c>
      <c r="R32" s="145"/>
      <c r="S32" s="100">
        <f>+'Ark1'!AB938</f>
        <v>2.5898382837711087</v>
      </c>
      <c r="T32" s="100"/>
      <c r="U32" s="199">
        <f>+'Ark1'!X938</f>
        <v>5.8911806791609962</v>
      </c>
      <c r="V32" s="145"/>
      <c r="W32" s="199">
        <f>+'Ark1'!Y938</f>
        <v>11.782361358321992</v>
      </c>
      <c r="X32" s="110"/>
      <c r="Y32" s="271">
        <f>+'Ark1'!Z938</f>
        <v>0</v>
      </c>
      <c r="Z32" s="110"/>
      <c r="AA32" s="1">
        <f>+'Ark1'!AC938</f>
        <v>-35.655280495255525</v>
      </c>
      <c r="AB32" s="10">
        <f>+'Ark1'!AD938</f>
        <v>2.2388444552793687</v>
      </c>
      <c r="AC32" s="10"/>
      <c r="AD32" s="10">
        <f t="shared" si="12"/>
        <v>295.39175257731961</v>
      </c>
      <c r="AE32" s="1">
        <f>+'Ark1'!T938</f>
        <v>4.4869298153770991</v>
      </c>
      <c r="AF32" s="100">
        <f>+'Ark1'!V938</f>
        <v>89.912695586643906</v>
      </c>
      <c r="AG32" s="297">
        <f>+'Ark1'!S938</f>
        <v>28558</v>
      </c>
      <c r="AH32" s="39"/>
      <c r="AI32" s="4"/>
      <c r="AJ32" s="4"/>
      <c r="AK32" s="4"/>
      <c r="AL32" s="1"/>
      <c r="AM32" s="18"/>
    </row>
    <row r="33" spans="1:48" ht="15.6">
      <c r="A33" s="39">
        <f t="shared" si="13"/>
        <v>6</v>
      </c>
      <c r="B33">
        <f>+'Ark1'!C939</f>
        <v>2023</v>
      </c>
      <c r="C33">
        <f>+'Ark1'!J939</f>
        <v>117</v>
      </c>
      <c r="D33" s="4" t="str">
        <f>VLOOKUP(C33,RNR!$A$1:$B$27,2)</f>
        <v>Jæren</v>
      </c>
      <c r="E33" s="4">
        <f>+'Ark1'!H939</f>
        <v>2</v>
      </c>
      <c r="F33" s="97" t="s">
        <v>378</v>
      </c>
      <c r="G33">
        <f>+'Ark1'!Q939</f>
        <v>152</v>
      </c>
      <c r="H33" s="145"/>
      <c r="I33" s="297">
        <f>+'Ark1'!R939</f>
        <v>97354</v>
      </c>
      <c r="J33" s="350"/>
      <c r="K33" s="100">
        <f>+'Ark1'!AD939</f>
        <v>7.6068985132191278</v>
      </c>
      <c r="L33" s="145"/>
      <c r="M33" s="100">
        <f>+'Ark1'!AE939</f>
        <v>7.5436104233070607</v>
      </c>
      <c r="N33" s="145"/>
      <c r="O33" s="1">
        <f>+'Ark1'!U939</f>
        <v>60.98032480672444</v>
      </c>
      <c r="P33" s="145"/>
      <c r="Q33" s="100">
        <f>+'Ark1'!W939</f>
        <v>84.02032065583991</v>
      </c>
      <c r="R33" s="145"/>
      <c r="S33" s="100">
        <f>+'Ark1'!AB939</f>
        <v>2.4191995140828197</v>
      </c>
      <c r="T33" s="100"/>
      <c r="U33" s="199">
        <f>+'Ark1'!X939</f>
        <v>0.80633564106251421</v>
      </c>
      <c r="V33" s="145"/>
      <c r="W33" s="199">
        <f>+'Ark1'!Y939</f>
        <v>1.6126712821250284</v>
      </c>
      <c r="X33" s="110"/>
      <c r="Y33" s="271">
        <f>+'Ark1'!Z939</f>
        <v>0</v>
      </c>
      <c r="Z33" s="110"/>
      <c r="AA33" s="1">
        <f>+'Ark1'!AC939</f>
        <v>-31.931956520321354</v>
      </c>
      <c r="AB33" s="10">
        <f>+'Ark1'!AD939</f>
        <v>7.6068985132191278</v>
      </c>
      <c r="AC33" s="10"/>
      <c r="AD33" s="10">
        <f t="shared" si="12"/>
        <v>640.48684210526312</v>
      </c>
      <c r="AE33" s="1">
        <f>+'Ark1'!T939</f>
        <v>3.3843293547260522</v>
      </c>
      <c r="AF33" s="100">
        <f>+'Ark1'!V939</f>
        <v>91.47415262000186</v>
      </c>
      <c r="AG33" s="297">
        <f>+'Ark1'!S939</f>
        <v>96365</v>
      </c>
      <c r="AH33" s="39"/>
      <c r="AI33" s="4"/>
      <c r="AJ33" s="4"/>
      <c r="AK33" s="4"/>
      <c r="AL33" s="1"/>
      <c r="AM33" s="18"/>
    </row>
    <row r="34" spans="1:48" ht="15.6">
      <c r="A34" s="39">
        <f t="shared" si="13"/>
        <v>7</v>
      </c>
      <c r="B34">
        <f>+'Ark1'!C940</f>
        <v>2023</v>
      </c>
      <c r="C34">
        <f>+'Ark1'!J940</f>
        <v>121</v>
      </c>
      <c r="D34" s="4" t="str">
        <f>VLOOKUP(C34,RNR!$A$1:$B$27,2)</f>
        <v>Steinkjer</v>
      </c>
      <c r="E34" s="4">
        <f>+'Ark1'!H940</f>
        <v>1</v>
      </c>
      <c r="F34" s="97" t="s">
        <v>378</v>
      </c>
      <c r="G34">
        <f>+'Ark1'!Q940</f>
        <v>259</v>
      </c>
      <c r="H34" s="145"/>
      <c r="I34" s="297">
        <f>+'Ark1'!R940</f>
        <v>167330</v>
      </c>
      <c r="J34" s="350"/>
      <c r="K34" s="100">
        <f>+'Ark1'!AD940</f>
        <v>13.074576578434961</v>
      </c>
      <c r="L34" s="145"/>
      <c r="M34" s="100">
        <f>+'Ark1'!AE940</f>
        <v>12.95741162250255</v>
      </c>
      <c r="N34" s="145"/>
      <c r="O34" s="1">
        <f>+'Ark1'!U940</f>
        <v>60.483321432214638</v>
      </c>
      <c r="P34" s="145"/>
      <c r="Q34" s="100">
        <f>+'Ark1'!W940</f>
        <v>83.451613851702646</v>
      </c>
      <c r="R34" s="145"/>
      <c r="S34" s="100">
        <f>+'Ark1'!AB940</f>
        <v>2.5173243776269514</v>
      </c>
      <c r="T34" s="100"/>
      <c r="U34" s="199">
        <f>+'Ark1'!X940</f>
        <v>2.9367118866909694</v>
      </c>
      <c r="V34" s="145"/>
      <c r="W34" s="199">
        <f>+'Ark1'!Y940</f>
        <v>5.8734237733819388</v>
      </c>
      <c r="X34" s="110"/>
      <c r="Y34" s="271">
        <f>+'Ark1'!Z940</f>
        <v>0</v>
      </c>
      <c r="Z34" s="110"/>
      <c r="AA34" s="1">
        <f>+'Ark1'!AC940</f>
        <v>-37.613182047905745</v>
      </c>
      <c r="AB34" s="10">
        <f>+'Ark1'!AD940</f>
        <v>13.074576578434961</v>
      </c>
      <c r="AC34" s="10"/>
      <c r="AD34" s="10">
        <f t="shared" si="12"/>
        <v>646.06177606177607</v>
      </c>
      <c r="AE34" s="1">
        <f>+'Ark1'!T940</f>
        <v>4.3632701846650326</v>
      </c>
      <c r="AF34" s="100">
        <f>+'Ark1'!V940</f>
        <v>90.669588380094311</v>
      </c>
      <c r="AG34" s="297">
        <f>+'Ark1'!S940</f>
        <v>166651</v>
      </c>
      <c r="AH34" s="39"/>
      <c r="AI34" s="4"/>
      <c r="AJ34" s="4"/>
      <c r="AK34" s="4"/>
      <c r="AL34" s="1"/>
      <c r="AM34" s="18"/>
      <c r="AO34" s="2"/>
      <c r="AP34" s="2"/>
      <c r="AQ34" s="2"/>
    </row>
    <row r="35" spans="1:48" ht="15.6">
      <c r="A35" s="39">
        <f t="shared" si="13"/>
        <v>8</v>
      </c>
      <c r="B35">
        <f>+'Ark1'!C941</f>
        <v>2023</v>
      </c>
      <c r="C35">
        <f>+'Ark1'!J941</f>
        <v>134</v>
      </c>
      <c r="D35" s="4" t="str">
        <f>VLOOKUP(C35,RNR!$A$1:$B$27,2)</f>
        <v>Førde</v>
      </c>
      <c r="E35" s="4">
        <f>+'Ark1'!H941</f>
        <v>1</v>
      </c>
      <c r="F35" s="97" t="s">
        <v>379</v>
      </c>
      <c r="G35">
        <f>+'Ark1'!Q941</f>
        <v>90</v>
      </c>
      <c r="H35" s="145"/>
      <c r="I35" s="297">
        <f>+'Ark1'!R941</f>
        <v>30730</v>
      </c>
      <c r="J35" s="350"/>
      <c r="K35" s="100">
        <f>+'Ark1'!AD941</f>
        <v>2.401133916543992</v>
      </c>
      <c r="L35" s="145"/>
      <c r="M35" s="100">
        <f>+'Ark1'!AE941</f>
        <v>2.3802178430565633</v>
      </c>
      <c r="N35" s="145"/>
      <c r="O35" s="1">
        <f>+'Ark1'!U941</f>
        <v>60.050137452546153</v>
      </c>
      <c r="P35" s="145"/>
      <c r="Q35" s="100">
        <f>+'Ark1'!W941</f>
        <v>83.60737989265607</v>
      </c>
      <c r="R35" s="145"/>
      <c r="S35" s="100">
        <f>+'Ark1'!AB941</f>
        <v>2.5434770958464945</v>
      </c>
      <c r="T35" s="100"/>
      <c r="U35" s="199">
        <f>+'Ark1'!X941</f>
        <v>2.7595183859420755</v>
      </c>
      <c r="V35" s="145"/>
      <c r="W35" s="199">
        <f>+'Ark1'!Y941</f>
        <v>5.5190367718841511</v>
      </c>
      <c r="X35" s="110"/>
      <c r="Y35" s="271">
        <f>+'Ark1'!Z941</f>
        <v>0</v>
      </c>
      <c r="Z35" s="110"/>
      <c r="AA35" s="1">
        <f>+'Ark1'!AC941</f>
        <v>-35.505326440681401</v>
      </c>
      <c r="AB35" s="10">
        <f>+'Ark1'!AD941</f>
        <v>2.401133916543992</v>
      </c>
      <c r="AC35" s="10"/>
      <c r="AD35" s="10">
        <f t="shared" si="12"/>
        <v>341.44444444444446</v>
      </c>
      <c r="AE35" s="1">
        <f>+'Ark1'!T941</f>
        <v>5.0714936544093723</v>
      </c>
      <c r="AF35" s="100">
        <f>+'Ark1'!V941</f>
        <v>91.083933135502235</v>
      </c>
      <c r="AG35" s="297">
        <f>+'Ark1'!S941</f>
        <v>30556</v>
      </c>
      <c r="AH35" s="39"/>
      <c r="AI35" s="4"/>
      <c r="AJ35" s="4"/>
      <c r="AK35" s="4"/>
      <c r="AL35" s="1"/>
      <c r="AM35" s="18"/>
      <c r="AO35" s="2"/>
      <c r="AP35" s="2"/>
      <c r="AQ35" s="4"/>
      <c r="AR35" s="4"/>
      <c r="AS35" s="4"/>
    </row>
    <row r="36" spans="1:48" ht="15.6">
      <c r="A36" s="39">
        <f t="shared" si="13"/>
        <v>9</v>
      </c>
      <c r="B36">
        <f>+'Ark1'!C942</f>
        <v>2023</v>
      </c>
      <c r="C36">
        <f>+'Ark1'!J942</f>
        <v>141</v>
      </c>
      <c r="D36" s="4" t="str">
        <f>VLOOKUP(C36,RNR!$A$1:$B$27,2)</f>
        <v>Ølen</v>
      </c>
      <c r="E36" s="4">
        <f>+'Ark1'!H942</f>
        <v>2</v>
      </c>
      <c r="F36" s="97" t="s">
        <v>378</v>
      </c>
      <c r="G36">
        <f>+'Ark1'!Q942</f>
        <v>98</v>
      </c>
      <c r="H36" s="145"/>
      <c r="I36" s="297">
        <f>+'Ark1'!R942</f>
        <v>43921</v>
      </c>
      <c r="J36" s="350"/>
      <c r="K36" s="100">
        <f>+'Ark1'!AD942</f>
        <v>3.4318321753507544</v>
      </c>
      <c r="L36" s="145"/>
      <c r="M36" s="100">
        <f>+'Ark1'!AE942</f>
        <v>3.3522228956683597</v>
      </c>
      <c r="N36" s="145"/>
      <c r="O36" s="1">
        <f>+'Ark1'!U942</f>
        <v>60.657417959392525</v>
      </c>
      <c r="P36" s="145"/>
      <c r="Q36" s="100">
        <f>+'Ark1'!W942</f>
        <v>83.679512524129393</v>
      </c>
      <c r="R36" s="145"/>
      <c r="S36" s="100">
        <f>+'Ark1'!AB942</f>
        <v>2.4696109451457562</v>
      </c>
      <c r="T36" s="100"/>
      <c r="U36" s="199">
        <f>+'Ark1'!X942</f>
        <v>0</v>
      </c>
      <c r="V36" s="145"/>
      <c r="W36" s="199">
        <f>+'Ark1'!Y942</f>
        <v>0</v>
      </c>
      <c r="X36" s="110"/>
      <c r="Y36" s="271">
        <f>+'Ark1'!Z942</f>
        <v>0</v>
      </c>
      <c r="Z36" s="110"/>
      <c r="AA36" s="1">
        <f>+'Ark1'!AC942</f>
        <v>-33.744376209878453</v>
      </c>
      <c r="AB36" s="10">
        <f>+'Ark1'!AD942</f>
        <v>3.4318321753507544</v>
      </c>
      <c r="AC36" s="10"/>
      <c r="AD36" s="10">
        <f t="shared" si="12"/>
        <v>448.17346938775512</v>
      </c>
      <c r="AE36" s="1">
        <f>+'Ark1'!T942</f>
        <v>3.9757974545206176</v>
      </c>
      <c r="AF36" s="100">
        <f>+'Ark1'!V942</f>
        <v>91.185973291340019</v>
      </c>
      <c r="AG36" s="297">
        <f>+'Ark1'!S942</f>
        <v>42997</v>
      </c>
      <c r="AH36" s="39"/>
      <c r="AI36" s="4"/>
      <c r="AJ36" s="4"/>
      <c r="AK36" s="4"/>
      <c r="AL36" s="12"/>
      <c r="AM36" s="18"/>
      <c r="AO36" s="1"/>
      <c r="AP36" s="1"/>
      <c r="AQ36" s="10"/>
      <c r="AR36" s="10"/>
      <c r="AS36" s="10"/>
    </row>
    <row r="37" spans="1:48" ht="15.6">
      <c r="A37" s="39">
        <f t="shared" si="13"/>
        <v>10</v>
      </c>
      <c r="B37">
        <f>+'Ark1'!C943</f>
        <v>2023</v>
      </c>
      <c r="C37">
        <f>+'Ark1'!J943</f>
        <v>143</v>
      </c>
      <c r="D37" s="4" t="str">
        <f>VLOOKUP(C37,RNR!$A$1:$B$27,2)</f>
        <v>Nordfjord</v>
      </c>
      <c r="E37" s="4">
        <f>+'Ark1'!H943</f>
        <v>2</v>
      </c>
      <c r="F37" s="97" t="s">
        <v>378</v>
      </c>
      <c r="G37">
        <f>+'Ark1'!Q943</f>
        <v>27</v>
      </c>
      <c r="H37" s="145"/>
      <c r="I37" s="297">
        <f>+'Ark1'!R943</f>
        <v>8647</v>
      </c>
      <c r="J37" s="350"/>
      <c r="K37" s="100">
        <f>+'Ark1'!AD943</f>
        <v>0.67564611052248302</v>
      </c>
      <c r="L37" s="145"/>
      <c r="M37" s="100">
        <f>+'Ark1'!AE943</f>
        <v>0.6435969946467085</v>
      </c>
      <c r="N37" s="145"/>
      <c r="O37" s="1">
        <f>+'Ark1'!U943</f>
        <v>61.635531347780748</v>
      </c>
      <c r="P37" s="145"/>
      <c r="Q37" s="100">
        <f>+'Ark1'!W943</f>
        <v>80.053061768455265</v>
      </c>
      <c r="R37" s="145"/>
      <c r="S37" s="100">
        <f>+'Ark1'!AB943</f>
        <v>2.3653137733889622</v>
      </c>
      <c r="T37" s="100"/>
      <c r="U37" s="199">
        <f>+'Ark1'!X943</f>
        <v>0</v>
      </c>
      <c r="V37" s="145"/>
      <c r="W37" s="199">
        <f>+'Ark1'!Y943</f>
        <v>0</v>
      </c>
      <c r="X37" s="110"/>
      <c r="Y37" s="271">
        <f>+'Ark1'!Z943</f>
        <v>0</v>
      </c>
      <c r="Z37" s="110"/>
      <c r="AA37" s="1">
        <f>+'Ark1'!AC943</f>
        <v>-35.265323508075085</v>
      </c>
      <c r="AB37" s="10">
        <f>+'Ark1'!AD943</f>
        <v>0.67564611052248302</v>
      </c>
      <c r="AC37" s="10"/>
      <c r="AD37" s="10">
        <f t="shared" si="12"/>
        <v>320.25925925925924</v>
      </c>
      <c r="AE37" s="1">
        <f>+'Ark1'!T943</f>
        <v>2.3502948999653057</v>
      </c>
      <c r="AF37" s="100">
        <f>+'Ark1'!V943</f>
        <v>86.821238367383884</v>
      </c>
      <c r="AG37" s="297">
        <f>+'Ark1'!S943</f>
        <v>8629</v>
      </c>
      <c r="AH37" s="39"/>
      <c r="AI37" s="4"/>
      <c r="AJ37" s="4"/>
      <c r="AK37" s="4"/>
      <c r="AL37" s="12"/>
      <c r="AM37" s="18"/>
      <c r="AO37" s="1"/>
      <c r="AP37" s="1"/>
      <c r="AQ37" s="10"/>
      <c r="AR37" s="10"/>
      <c r="AS37" s="10"/>
    </row>
    <row r="38" spans="1:48" ht="15.6">
      <c r="A38" s="39">
        <f t="shared" si="13"/>
        <v>11</v>
      </c>
      <c r="B38">
        <f>+'Ark1'!C944</f>
        <v>2023</v>
      </c>
      <c r="C38">
        <f>+'Ark1'!J944</f>
        <v>147</v>
      </c>
      <c r="D38" s="4" t="str">
        <f>VLOOKUP(C38,RNR!$A$1:$B$27,2)</f>
        <v>Midt-Norge</v>
      </c>
      <c r="E38" s="4">
        <f>+'Ark1'!H944</f>
        <v>2</v>
      </c>
      <c r="F38" s="97" t="s">
        <v>379</v>
      </c>
      <c r="G38">
        <f>+'Ark1'!Q944</f>
        <v>80</v>
      </c>
      <c r="H38" s="145"/>
      <c r="I38" s="297">
        <f>+'Ark1'!R944</f>
        <v>64506</v>
      </c>
      <c r="J38" s="350"/>
      <c r="K38" s="100">
        <f>+'Ark1'!AD944</f>
        <v>5.0402715398824212</v>
      </c>
      <c r="L38" s="145"/>
      <c r="M38" s="100">
        <f>+'Ark1'!AE944</f>
        <v>4.9660151457279742</v>
      </c>
      <c r="N38" s="145"/>
      <c r="O38" s="1">
        <f>+'Ark1'!U944</f>
        <v>60.944627030731603</v>
      </c>
      <c r="P38" s="145"/>
      <c r="Q38" s="100">
        <f>+'Ark1'!W944</f>
        <v>83.021515241195601</v>
      </c>
      <c r="R38" s="145"/>
      <c r="S38" s="100">
        <f>+'Ark1'!AB944</f>
        <v>2.5160723808053875</v>
      </c>
      <c r="T38" s="100"/>
      <c r="U38" s="199">
        <f>+'Ark1'!X944</f>
        <v>0.10231606362198864</v>
      </c>
      <c r="V38" s="145"/>
      <c r="W38" s="199">
        <f>+'Ark1'!Y944</f>
        <v>0.20463212724397728</v>
      </c>
      <c r="X38" s="110"/>
      <c r="Y38" s="271">
        <f>+'Ark1'!Z944</f>
        <v>0</v>
      </c>
      <c r="Z38" s="110"/>
      <c r="AA38" s="1">
        <f>+'Ark1'!AC944</f>
        <v>-39.772317903124026</v>
      </c>
      <c r="AB38" s="10">
        <f>+'Ark1'!AD944</f>
        <v>5.0402715398824212</v>
      </c>
      <c r="AC38" s="10"/>
      <c r="AD38" s="10">
        <f t="shared" si="12"/>
        <v>806.32500000000005</v>
      </c>
      <c r="AE38" s="1">
        <f>+'Ark1'!T944</f>
        <v>3.5913093355656822</v>
      </c>
      <c r="AF38" s="100">
        <f>+'Ark1'!V944</f>
        <v>90.206505931744886</v>
      </c>
      <c r="AG38" s="297">
        <f>+'Ark1'!S944</f>
        <v>64201</v>
      </c>
      <c r="AH38" s="39"/>
      <c r="AI38" s="4"/>
      <c r="AJ38" s="4"/>
      <c r="AK38" s="4"/>
      <c r="AL38" s="12"/>
      <c r="AM38" s="18"/>
      <c r="AO38" s="1"/>
      <c r="AP38" s="1"/>
      <c r="AQ38" s="10"/>
      <c r="AR38" s="10"/>
      <c r="AS38" s="10"/>
    </row>
    <row r="39" spans="1:48" ht="15.6">
      <c r="A39" s="39">
        <f t="shared" si="13"/>
        <v>12</v>
      </c>
      <c r="B39">
        <f>+'Ark1'!C945</f>
        <v>2023</v>
      </c>
      <c r="C39">
        <f>+'Ark1'!J945</f>
        <v>155</v>
      </c>
      <c r="D39" s="4" t="str">
        <f>VLOOKUP(C39,RNR!$A$1:$B$27,2)</f>
        <v>Målselv</v>
      </c>
      <c r="E39" s="4">
        <f>+'Ark1'!H945</f>
        <v>1</v>
      </c>
      <c r="F39" s="97" t="s">
        <v>379</v>
      </c>
      <c r="G39">
        <f>+'Ark1'!Q945</f>
        <v>43</v>
      </c>
      <c r="H39" s="145"/>
      <c r="I39" s="297">
        <f>+'Ark1'!R945</f>
        <v>9422</v>
      </c>
      <c r="J39" s="350"/>
      <c r="K39" s="100">
        <f>+'Ark1'!AD945</f>
        <v>0.73620187965107386</v>
      </c>
      <c r="L39" s="145"/>
      <c r="M39" s="100">
        <f>+'Ark1'!AE945</f>
        <v>0.71317275740174191</v>
      </c>
      <c r="N39" s="145"/>
      <c r="O39" s="1">
        <f>+'Ark1'!U945</f>
        <v>60.098070568169703</v>
      </c>
      <c r="P39" s="145"/>
      <c r="Q39" s="100">
        <f>+'Ark1'!W945</f>
        <v>81.596215755250171</v>
      </c>
      <c r="R39" s="145"/>
      <c r="S39" s="100">
        <f>+'Ark1'!AB945</f>
        <v>2.6099890741938139</v>
      </c>
      <c r="T39" s="100"/>
      <c r="U39" s="199">
        <f>+'Ark1'!X945</f>
        <v>0</v>
      </c>
      <c r="V39" s="145"/>
      <c r="W39" s="199">
        <f>+'Ark1'!Y945</f>
        <v>0</v>
      </c>
      <c r="X39" s="110"/>
      <c r="Y39" s="271">
        <f>+'Ark1'!Z945</f>
        <v>0</v>
      </c>
      <c r="Z39" s="110"/>
      <c r="AA39" s="1">
        <f>+'Ark1'!AC945</f>
        <v>-40.370762827045503</v>
      </c>
      <c r="AB39" s="10">
        <f>+'Ark1'!AD945</f>
        <v>0.73620187965107386</v>
      </c>
      <c r="AC39" s="10"/>
      <c r="AD39" s="10">
        <f t="shared" si="12"/>
        <v>219.11627906976744</v>
      </c>
      <c r="AE39" s="1">
        <f>+'Ark1'!T945</f>
        <v>5.1426448736998509</v>
      </c>
      <c r="AF39" s="100">
        <f>+'Ark1'!V945</f>
        <v>88.662776227692419</v>
      </c>
      <c r="AG39" s="297">
        <f>+'Ark1'!S945</f>
        <v>9381</v>
      </c>
      <c r="AH39" s="39"/>
      <c r="AI39" s="4"/>
      <c r="AJ39" s="4"/>
      <c r="AK39" s="4"/>
      <c r="AL39" s="12"/>
      <c r="AM39" s="18"/>
      <c r="AO39" s="1"/>
      <c r="AP39" s="1"/>
      <c r="AQ39" s="10"/>
      <c r="AR39" s="10"/>
      <c r="AS39" s="10"/>
    </row>
    <row r="40" spans="1:48" ht="15.6">
      <c r="A40" s="39">
        <f t="shared" si="13"/>
        <v>13</v>
      </c>
      <c r="B40">
        <f>+'Ark1'!C946</f>
        <v>2023</v>
      </c>
      <c r="C40">
        <f>+'Ark1'!J946</f>
        <v>160</v>
      </c>
      <c r="D40" s="4" t="str">
        <f>VLOOKUP(C40,RNR!$A$1:$B$27,2)</f>
        <v>Oslo</v>
      </c>
      <c r="E40" s="4">
        <f>+'Ark1'!H946</f>
        <v>2</v>
      </c>
      <c r="F40" s="97" t="s">
        <v>379</v>
      </c>
      <c r="G40">
        <f>+'Ark1'!Q946</f>
        <v>150</v>
      </c>
      <c r="H40" s="145"/>
      <c r="I40" s="297">
        <f>+'Ark1'!R946</f>
        <v>113129</v>
      </c>
      <c r="J40" s="350"/>
      <c r="K40" s="100">
        <f>+'Ark1'!AD946</f>
        <v>8.8395014267720615</v>
      </c>
      <c r="L40" s="145"/>
      <c r="M40" s="100">
        <f>+'Ark1'!AE946</f>
        <v>8.9698682838761741</v>
      </c>
      <c r="N40" s="145"/>
      <c r="O40" s="1">
        <f>+'Ark1'!U946</f>
        <v>60.673962015510803</v>
      </c>
      <c r="P40" s="145"/>
      <c r="Q40" s="100">
        <f>+'Ark1'!W946</f>
        <v>85.722714297161616</v>
      </c>
      <c r="R40" s="145"/>
      <c r="S40" s="100">
        <f>+'Ark1'!AB946</f>
        <v>2.8563204821136008</v>
      </c>
      <c r="T40" s="100"/>
      <c r="U40" s="199">
        <f>+'Ark1'!X946</f>
        <v>0.86803560537086</v>
      </c>
      <c r="V40" s="145"/>
      <c r="W40" s="199">
        <f>+'Ark1'!Y946</f>
        <v>1.73607121074172</v>
      </c>
      <c r="X40" s="110"/>
      <c r="Y40" s="271">
        <f>+'Ark1'!Z946</f>
        <v>0</v>
      </c>
      <c r="Z40" s="110"/>
      <c r="AA40" s="1">
        <f>+'Ark1'!AC946</f>
        <v>-31.169222422564697</v>
      </c>
      <c r="AB40" s="10">
        <f>+'Ark1'!AD946</f>
        <v>8.8395014267720615</v>
      </c>
      <c r="AC40" s="10"/>
      <c r="AD40" s="10">
        <f t="shared" si="12"/>
        <v>754.19333333333338</v>
      </c>
      <c r="AE40" s="1">
        <f>+'Ark1'!T946</f>
        <v>4.1666593004446248</v>
      </c>
      <c r="AF40" s="100">
        <f>+'Ark1'!V946</f>
        <v>93.1436455298075</v>
      </c>
      <c r="AG40" s="297">
        <f>+'Ark1'!S946</f>
        <v>112309</v>
      </c>
      <c r="AH40" s="39"/>
      <c r="AI40" s="4"/>
      <c r="AJ40" s="4"/>
      <c r="AK40" s="4"/>
      <c r="AL40" s="5"/>
      <c r="AM40" s="18"/>
      <c r="AO40" s="1"/>
      <c r="AP40" s="1"/>
      <c r="AQ40" s="10"/>
      <c r="AR40" s="10"/>
      <c r="AS40" s="10"/>
    </row>
    <row r="41" spans="1:48" ht="15.6">
      <c r="A41" s="39">
        <f t="shared" si="13"/>
        <v>14</v>
      </c>
      <c r="B41">
        <f>+'Ark1'!C947</f>
        <v>2023</v>
      </c>
      <c r="C41">
        <f>+'Ark1'!J947</f>
        <v>171</v>
      </c>
      <c r="D41" s="4" t="str">
        <f>VLOOKUP(C41,RNR!$A$1:$B$27,2)</f>
        <v>Prima</v>
      </c>
      <c r="E41" s="4">
        <f>+'Ark1'!H947</f>
        <v>1</v>
      </c>
      <c r="F41" s="97" t="s">
        <v>378</v>
      </c>
      <c r="G41">
        <f>+'Ark1'!Q947</f>
        <v>86</v>
      </c>
      <c r="H41" s="145"/>
      <c r="I41" s="297">
        <f>+'Ark1'!R947</f>
        <v>73320</v>
      </c>
      <c r="J41" s="350"/>
      <c r="K41" s="100">
        <f>+'Ark1'!AD947</f>
        <v>5.7289664419461612</v>
      </c>
      <c r="L41" s="145"/>
      <c r="M41" s="100">
        <f>+'Ark1'!AE947</f>
        <v>5.8632286266481639</v>
      </c>
      <c r="N41" s="145"/>
      <c r="O41" s="1">
        <f>+'Ark1'!U947</f>
        <v>60.672748941766351</v>
      </c>
      <c r="P41" s="145"/>
      <c r="Q41" s="100">
        <f>+'Ark1'!W947</f>
        <v>86.207356265153948</v>
      </c>
      <c r="R41" s="145"/>
      <c r="S41" s="100">
        <f>+'Ark1'!AB947</f>
        <v>2.3819094819725057</v>
      </c>
      <c r="T41" s="100"/>
      <c r="U41" s="199">
        <f>+'Ark1'!X947</f>
        <v>0.20594653573376984</v>
      </c>
      <c r="V41" s="145"/>
      <c r="W41" s="199">
        <f>+'Ark1'!Y947</f>
        <v>0.41189307146753967</v>
      </c>
      <c r="X41" s="110"/>
      <c r="Y41" s="271">
        <f>+'Ark1'!Z947</f>
        <v>0</v>
      </c>
      <c r="Z41" s="110"/>
      <c r="AA41" s="1">
        <f>+'Ark1'!AC947</f>
        <v>-31.546485567126176</v>
      </c>
      <c r="AB41" s="10">
        <f>+'Ark1'!AD947</f>
        <v>5.7289664419461612</v>
      </c>
      <c r="AC41" s="10"/>
      <c r="AD41" s="10">
        <f t="shared" si="12"/>
        <v>852.55813953488371</v>
      </c>
      <c r="AE41" s="1">
        <f>+'Ark1'!T947</f>
        <v>3.9147299509001638</v>
      </c>
      <c r="AF41" s="100">
        <f>+'Ark1'!V947</f>
        <v>93.658925439502369</v>
      </c>
      <c r="AG41" s="297">
        <f>+'Ark1'!S947</f>
        <v>72999</v>
      </c>
      <c r="AH41" s="39"/>
      <c r="AI41" s="4"/>
      <c r="AJ41" s="4"/>
      <c r="AK41" s="4"/>
      <c r="AL41" s="5"/>
      <c r="AM41" s="18"/>
      <c r="AO41" s="1"/>
      <c r="AP41" s="1"/>
      <c r="AQ41" s="10"/>
      <c r="AR41" s="10"/>
      <c r="AS41" s="10"/>
    </row>
    <row r="42" spans="1:48" ht="15.6">
      <c r="A42" s="39">
        <f t="shared" si="13"/>
        <v>15</v>
      </c>
      <c r="B42">
        <f>+'Ark1'!C948</f>
        <v>2023</v>
      </c>
      <c r="C42">
        <f>+'Ark1'!J948</f>
        <v>181</v>
      </c>
      <c r="D42" s="4" t="str">
        <f>VLOOKUP(C42,RNR!$A$1:$B$27,2)</f>
        <v>Horns</v>
      </c>
      <c r="E42" s="4">
        <f>+'Ark1'!H948</f>
        <v>2</v>
      </c>
      <c r="F42" s="97" t="s">
        <v>379</v>
      </c>
      <c r="G42">
        <f>+'Ark1'!Q948</f>
        <v>27</v>
      </c>
      <c r="H42" s="145"/>
      <c r="I42" s="297">
        <f>+'Ark1'!R948</f>
        <v>7543</v>
      </c>
      <c r="J42" s="350"/>
      <c r="K42" s="100">
        <f>+'Ark1'!AD948</f>
        <v>0.58938344069285187</v>
      </c>
      <c r="L42" s="145"/>
      <c r="M42" s="100">
        <f>+'Ark1'!AE948</f>
        <v>0.57341260888992396</v>
      </c>
      <c r="N42" s="145"/>
      <c r="O42" s="1">
        <f>+'Ark1'!U948</f>
        <v>61.754694366759885</v>
      </c>
      <c r="P42" s="145"/>
      <c r="Q42" s="100">
        <f>+'Ark1'!W948</f>
        <v>81.961432947130021</v>
      </c>
      <c r="R42" s="145"/>
      <c r="S42" s="100">
        <f>+'Ark1'!AB948</f>
        <v>2.5377728924469918</v>
      </c>
      <c r="T42" s="100"/>
      <c r="U42" s="199">
        <f>+'Ark1'!X948</f>
        <v>0</v>
      </c>
      <c r="V42" s="145"/>
      <c r="W42" s="199">
        <f>+'Ark1'!Y948</f>
        <v>0</v>
      </c>
      <c r="X42" s="110"/>
      <c r="Y42" s="271">
        <f>+'Ark1'!Z948</f>
        <v>0</v>
      </c>
      <c r="Z42" s="110"/>
      <c r="AA42" s="1">
        <f>+'Ark1'!AC948</f>
        <v>-42.083055352496622</v>
      </c>
      <c r="AB42" s="10">
        <f>+'Ark1'!AD948</f>
        <v>0.58938344069285187</v>
      </c>
      <c r="AC42" s="10"/>
      <c r="AD42" s="10">
        <f t="shared" si="12"/>
        <v>279.37037037037038</v>
      </c>
      <c r="AE42" s="1">
        <f>+'Ark1'!T948</f>
        <v>2.3685536258782975</v>
      </c>
      <c r="AF42" s="100">
        <f>+'Ark1'!V948</f>
        <v>89.024394994695314</v>
      </c>
      <c r="AG42" s="297">
        <f>+'Ark1'!S948</f>
        <v>7509</v>
      </c>
      <c r="AH42" s="39"/>
      <c r="AI42" s="4"/>
      <c r="AJ42" s="4"/>
      <c r="AK42" s="4"/>
      <c r="AL42" s="5"/>
      <c r="AM42" s="18"/>
      <c r="AO42" s="1"/>
      <c r="AP42" s="1"/>
      <c r="AQ42" s="10"/>
      <c r="AR42" s="10"/>
      <c r="AS42" s="10"/>
    </row>
    <row r="43" spans="1:48" ht="15.6">
      <c r="A43" s="39">
        <f t="shared" si="13"/>
        <v>16</v>
      </c>
      <c r="B43">
        <f>+'Ark1'!C949</f>
        <v>2023</v>
      </c>
      <c r="C43">
        <f>+'Ark1'!J949</f>
        <v>470</v>
      </c>
      <c r="D43" s="4" t="str">
        <f>VLOOKUP(C43,RNR!$A$1:$B$27,2)</f>
        <v>Jens Eide</v>
      </c>
      <c r="E43" s="4">
        <f>+'Ark1'!H949</f>
        <v>2</v>
      </c>
      <c r="F43" s="97" t="s">
        <v>378</v>
      </c>
      <c r="G43">
        <f>+'Ark1'!Q949</f>
        <v>78</v>
      </c>
      <c r="H43" s="145"/>
      <c r="I43" s="297">
        <f>+'Ark1'!R949</f>
        <v>7018</v>
      </c>
      <c r="J43" s="350"/>
      <c r="K43" s="100">
        <f>+'Ark1'!AD949</f>
        <v>0.54836179063799995</v>
      </c>
      <c r="L43" s="145"/>
      <c r="M43" s="100">
        <f>+'Ark1'!AE949</f>
        <v>0.5614419548407158</v>
      </c>
      <c r="N43" s="145"/>
      <c r="O43" s="1">
        <f>+'Ark1'!U949</f>
        <v>59.4893339138006</v>
      </c>
      <c r="P43" s="145"/>
      <c r="Q43" s="100">
        <f>+'Ark1'!W949</f>
        <v>87.44742417646215</v>
      </c>
      <c r="R43" s="145"/>
      <c r="S43" s="100">
        <f>+'Ark1'!AB949</f>
        <v>3.0378535287611124</v>
      </c>
      <c r="T43" s="100"/>
      <c r="U43" s="199">
        <f>+'Ark1'!X949</f>
        <v>0</v>
      </c>
      <c r="V43" s="145"/>
      <c r="W43" s="199">
        <f>+'Ark1'!Y949</f>
        <v>0</v>
      </c>
      <c r="X43" s="110"/>
      <c r="Y43" s="271">
        <f>+'Ark1'!Z949</f>
        <v>0</v>
      </c>
      <c r="Z43" s="110"/>
      <c r="AA43" s="1">
        <f>+'Ark1'!AC949</f>
        <v>-27.253805953615966</v>
      </c>
      <c r="AB43" s="10">
        <f>+'Ark1'!AD949</f>
        <v>0.54836179063799995</v>
      </c>
      <c r="AC43" s="10"/>
      <c r="AD43" s="10">
        <f t="shared" si="12"/>
        <v>89.974358974358978</v>
      </c>
      <c r="AE43" s="1">
        <f>+'Ark1'!T949</f>
        <v>5.8881447705899115</v>
      </c>
      <c r="AF43" s="100">
        <f>+'Ark1'!V949</f>
        <v>95.415377634683708</v>
      </c>
      <c r="AG43" s="297">
        <f>+'Ark1'!S949</f>
        <v>6891</v>
      </c>
      <c r="AH43" s="39"/>
      <c r="AI43" s="4"/>
      <c r="AJ43" s="4"/>
      <c r="AK43" s="4"/>
      <c r="AL43" s="5"/>
      <c r="AM43" s="18"/>
      <c r="AO43" s="1"/>
      <c r="AP43" s="1"/>
      <c r="AQ43" s="10"/>
      <c r="AR43" s="10"/>
      <c r="AS43" s="10"/>
    </row>
    <row r="44" spans="1:48" ht="15.6">
      <c r="A44" s="39">
        <f t="shared" si="13"/>
        <v>17</v>
      </c>
      <c r="B44">
        <f>+'Ark1'!C950</f>
        <v>2023</v>
      </c>
      <c r="C44">
        <f>+'Ark1'!J950</f>
        <v>643</v>
      </c>
      <c r="D44" s="4" t="str">
        <f>VLOOKUP(C44,RNR!$A$1:$B$27,2)</f>
        <v>Bjerka</v>
      </c>
      <c r="E44" s="4">
        <f>+'Ark1'!H950</f>
        <v>1</v>
      </c>
      <c r="F44" s="97" t="s">
        <v>379</v>
      </c>
      <c r="G44">
        <f>+'Ark1'!Q950</f>
        <v>83</v>
      </c>
      <c r="H44" s="145"/>
      <c r="I44" s="297">
        <f>+'Ark1'!R950</f>
        <v>58157</v>
      </c>
      <c r="J44" s="350"/>
      <c r="K44" s="100">
        <f>+'Ark1'!AD950</f>
        <v>4.5441830518857476</v>
      </c>
      <c r="L44" s="145"/>
      <c r="M44" s="100">
        <f>+'Ark1'!AE950</f>
        <v>4.3964948022414383</v>
      </c>
      <c r="N44" s="145"/>
      <c r="O44" s="1">
        <f>+'Ark1'!U950</f>
        <v>60.595720837212518</v>
      </c>
      <c r="P44" s="145"/>
      <c r="Q44" s="100">
        <f>+'Ark1'!W950</f>
        <v>81.355703251611715</v>
      </c>
      <c r="R44" s="145"/>
      <c r="S44" s="100">
        <f>+'Ark1'!AB950</f>
        <v>2.4423883428053657</v>
      </c>
      <c r="T44" s="100"/>
      <c r="U44" s="199">
        <f>+'Ark1'!X950</f>
        <v>3.6968894544078967</v>
      </c>
      <c r="V44" s="145"/>
      <c r="W44" s="199">
        <f>+'Ark1'!Y950</f>
        <v>7.3937789088157935</v>
      </c>
      <c r="X44" s="110"/>
      <c r="Y44" s="271">
        <f>+'Ark1'!Z950</f>
        <v>0</v>
      </c>
      <c r="Z44" s="110"/>
      <c r="AA44" s="1">
        <f>+'Ark1'!AC950</f>
        <v>-42.155903616022073</v>
      </c>
      <c r="AB44" s="10">
        <f>+'Ark1'!AD950</f>
        <v>4.5441830518857476</v>
      </c>
      <c r="AC44" s="10"/>
      <c r="AD44" s="10">
        <f t="shared" si="12"/>
        <v>700.68674698795178</v>
      </c>
      <c r="AE44" s="1">
        <f>+'Ark1'!T950</f>
        <v>4.0886565675671021</v>
      </c>
      <c r="AF44" s="100">
        <f>+'Ark1'!V950</f>
        <v>88.275448192225284</v>
      </c>
      <c r="AG44" s="297">
        <f>+'Ark1'!S950</f>
        <v>58002</v>
      </c>
      <c r="AH44" s="39"/>
      <c r="AI44" s="4"/>
      <c r="AJ44" s="4"/>
      <c r="AK44" s="4"/>
      <c r="AL44" s="5"/>
      <c r="AM44" s="18"/>
      <c r="AO44" s="1"/>
      <c r="AP44" s="1"/>
      <c r="AQ44" s="10"/>
      <c r="AR44" s="10"/>
      <c r="AS44" s="10"/>
    </row>
    <row r="45" spans="1:48" ht="15" customHeight="1">
      <c r="A45" s="44"/>
      <c r="B45" s="44"/>
      <c r="C45" s="39"/>
      <c r="D45" s="56"/>
      <c r="E45" s="39"/>
      <c r="F45" s="56"/>
      <c r="G45" s="69"/>
      <c r="H45" s="39"/>
      <c r="I45" s="339"/>
      <c r="J45" s="303"/>
      <c r="K45" s="146"/>
      <c r="L45" s="39"/>
      <c r="M45" s="115"/>
      <c r="N45" s="39"/>
      <c r="O45" s="39"/>
      <c r="P45" s="39"/>
      <c r="Q45" s="115"/>
      <c r="R45" s="39"/>
      <c r="S45" s="42"/>
      <c r="T45" s="42"/>
      <c r="U45" s="44"/>
      <c r="V45" s="39"/>
      <c r="W45" s="39"/>
      <c r="X45" s="39"/>
      <c r="Y45" s="39"/>
      <c r="Z45" s="39"/>
      <c r="AA45" s="39"/>
      <c r="AB45" s="39"/>
      <c r="AC45" s="39"/>
      <c r="AD45" s="39"/>
      <c r="AE45" s="42"/>
      <c r="AF45" s="113"/>
      <c r="AG45" s="329"/>
      <c r="AH45" s="42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5"/>
    </row>
    <row r="46" spans="1:48" ht="15.6">
      <c r="A46" s="39">
        <f>1+A44</f>
        <v>18</v>
      </c>
      <c r="B46">
        <f>+'Ark1'!C951</f>
        <v>2022</v>
      </c>
      <c r="C46">
        <f>+'Ark1'!J951</f>
        <v>103</v>
      </c>
      <c r="D46" s="4" t="str">
        <f>VLOOKUP(C46,RNR!$A$1:$B$27,2)</f>
        <v>Rudshøgda</v>
      </c>
      <c r="E46" s="4">
        <f>+'Ark1'!H951</f>
        <v>1</v>
      </c>
      <c r="F46" s="97" t="s">
        <v>379</v>
      </c>
      <c r="G46">
        <f>+'Ark1'!Q951</f>
        <v>386</v>
      </c>
      <c r="H46" s="145"/>
      <c r="I46" s="297">
        <f>+'Ark1'!R951</f>
        <v>165124</v>
      </c>
      <c r="J46" s="350"/>
      <c r="K46" s="100">
        <f>+'Ark1'!AD951</f>
        <v>12.887757005479816</v>
      </c>
      <c r="L46" s="145"/>
      <c r="M46" s="100">
        <f>+'Ark1'!AE951</f>
        <v>13.100236445745336</v>
      </c>
      <c r="N46" s="145"/>
      <c r="O46" s="1">
        <f>+'Ark1'!U951</f>
        <v>60.025912681306814</v>
      </c>
      <c r="P46" s="145"/>
      <c r="Q46" s="100">
        <f>+'Ark1'!W951</f>
        <v>86.536803718118577</v>
      </c>
      <c r="R46" s="145"/>
      <c r="S46" s="100">
        <f>+'Ark1'!AB951</f>
        <v>2.5362895886484806</v>
      </c>
      <c r="T46" s="100"/>
      <c r="U46" s="199">
        <f>+'Ark1'!X951</f>
        <v>2.7070565151038002</v>
      </c>
      <c r="V46" s="145"/>
      <c r="W46" s="199">
        <f>+'Ark1'!Y951</f>
        <v>5.4141130302076004</v>
      </c>
      <c r="X46" s="110"/>
      <c r="Y46" s="271">
        <f>+'Ark1'!Z951</f>
        <v>0</v>
      </c>
      <c r="Z46" s="110"/>
      <c r="AA46" s="1">
        <f>+'Ark1'!AC951</f>
        <v>-34.27637043597079</v>
      </c>
      <c r="AB46" s="10">
        <f>+'Ark1'!AD951</f>
        <v>12.887757005479816</v>
      </c>
      <c r="AC46" s="10"/>
      <c r="AD46" s="10">
        <f t="shared" si="12"/>
        <v>427.7823834196891</v>
      </c>
      <c r="AE46" s="1">
        <f>+'Ark1'!T951</f>
        <v>5.2630326300234991</v>
      </c>
      <c r="AF46" s="100">
        <f>+'Ark1'!V951</f>
        <v>93.865736537137522</v>
      </c>
      <c r="AG46" s="297">
        <f>+'Ark1'!S951</f>
        <v>164707</v>
      </c>
      <c r="AH46" s="39"/>
      <c r="AI46" s="4"/>
      <c r="AJ46" s="4"/>
      <c r="AK46" s="4"/>
      <c r="AL46" s="5"/>
      <c r="AM46" s="18"/>
      <c r="AO46" s="12"/>
      <c r="AP46" s="12"/>
      <c r="AQ46" s="10"/>
      <c r="AR46" s="10"/>
      <c r="AS46" s="10"/>
    </row>
    <row r="47" spans="1:48" ht="15.6">
      <c r="A47" s="39">
        <f t="shared" si="13"/>
        <v>19</v>
      </c>
      <c r="B47">
        <f>+'Ark1'!C952</f>
        <v>2022</v>
      </c>
      <c r="C47">
        <f>+'Ark1'!J952</f>
        <v>106</v>
      </c>
      <c r="D47" s="4" t="str">
        <f>VLOOKUP(C47,RNR!$A$1:$B$27,2)</f>
        <v>Furuseth</v>
      </c>
      <c r="E47" s="4">
        <f>+'Ark1'!H952</f>
        <v>2</v>
      </c>
      <c r="F47" s="97" t="s">
        <v>379</v>
      </c>
      <c r="G47">
        <f>+'Ark1'!Q952</f>
        <v>135</v>
      </c>
      <c r="H47" s="145"/>
      <c r="I47" s="297">
        <f>+'Ark1'!R952</f>
        <v>105716</v>
      </c>
      <c r="J47" s="350"/>
      <c r="K47" s="100">
        <f>+'Ark1'!AD952</f>
        <v>8.251024197520076</v>
      </c>
      <c r="L47" s="145"/>
      <c r="M47" s="100">
        <f>+'Ark1'!AE952</f>
        <v>8.4368111279688609</v>
      </c>
      <c r="N47" s="145"/>
      <c r="O47" s="1">
        <f>+'Ark1'!U952</f>
        <v>60.55323080421865</v>
      </c>
      <c r="P47" s="145"/>
      <c r="Q47" s="100">
        <f>+'Ark1'!W952</f>
        <v>86.982532146952224</v>
      </c>
      <c r="R47" s="145"/>
      <c r="S47" s="100">
        <f>+'Ark1'!AB952</f>
        <v>2.5584037115164846</v>
      </c>
      <c r="T47" s="100"/>
      <c r="U47" s="199">
        <f>+'Ark1'!X952</f>
        <v>0.9639032880547882</v>
      </c>
      <c r="V47" s="145"/>
      <c r="W47" s="199">
        <f>+'Ark1'!Y952</f>
        <v>1.9278065761095764</v>
      </c>
      <c r="X47" s="110"/>
      <c r="Y47" s="271">
        <f>+'Ark1'!Z952</f>
        <v>0</v>
      </c>
      <c r="Z47" s="110"/>
      <c r="AA47" s="1">
        <f>+'Ark1'!AC952</f>
        <v>-31.672301462779181</v>
      </c>
      <c r="AB47" s="10">
        <f>+'Ark1'!AD952</f>
        <v>8.251024197520076</v>
      </c>
      <c r="AC47" s="10"/>
      <c r="AD47" s="10">
        <f t="shared" ref="AD47:AD62" si="14">+I47/G47</f>
        <v>783.08148148148143</v>
      </c>
      <c r="AE47" s="1">
        <f>+'Ark1'!T952</f>
        <v>4.256290438533429</v>
      </c>
      <c r="AF47" s="100">
        <f>+'Ark1'!V952</f>
        <v>94.376282895950013</v>
      </c>
      <c r="AG47" s="297">
        <f>+'Ark1'!S952</f>
        <v>105531</v>
      </c>
      <c r="AH47" s="39"/>
      <c r="AI47" s="4"/>
      <c r="AJ47" s="4"/>
      <c r="AK47" s="4"/>
      <c r="AL47" s="5"/>
      <c r="AM47" s="18"/>
      <c r="AO47" s="12"/>
      <c r="AP47" s="12"/>
      <c r="AQ47" s="10"/>
      <c r="AR47" s="10"/>
      <c r="AS47" s="10"/>
    </row>
    <row r="48" spans="1:48" ht="15.6">
      <c r="A48" s="39">
        <f t="shared" si="13"/>
        <v>20</v>
      </c>
      <c r="B48">
        <f>+'Ark1'!C953</f>
        <v>2022</v>
      </c>
      <c r="C48">
        <f>+'Ark1'!J953</f>
        <v>109</v>
      </c>
      <c r="D48" s="4" t="str">
        <f>VLOOKUP(C48,RNR!$A$1:$B$27,2)</f>
        <v>Tønsberg</v>
      </c>
      <c r="E48" s="4">
        <f>+'Ark1'!H953</f>
        <v>1</v>
      </c>
      <c r="F48" s="97" t="s">
        <v>379</v>
      </c>
      <c r="G48">
        <f>+'Ark1'!Q953</f>
        <v>506</v>
      </c>
      <c r="H48" s="145"/>
      <c r="I48" s="297">
        <f>+'Ark1'!R953</f>
        <v>138303</v>
      </c>
      <c r="J48" s="350"/>
      <c r="K48" s="100">
        <f>+'Ark1'!AD953</f>
        <v>10.794405762511053</v>
      </c>
      <c r="L48" s="145"/>
      <c r="M48" s="100">
        <f>+'Ark1'!AE953</f>
        <v>10.992892374495263</v>
      </c>
      <c r="N48" s="145"/>
      <c r="O48" s="1">
        <f>+'Ark1'!U953</f>
        <v>60.455844221871985</v>
      </c>
      <c r="P48" s="145"/>
      <c r="Q48" s="100">
        <f>+'Ark1'!W953</f>
        <v>86.869121314904021</v>
      </c>
      <c r="R48" s="145"/>
      <c r="S48" s="100">
        <f>+'Ark1'!AB953</f>
        <v>2.6849142204911223</v>
      </c>
      <c r="T48" s="100"/>
      <c r="U48" s="199">
        <f>+'Ark1'!X953</f>
        <v>3.2971085225917003</v>
      </c>
      <c r="V48" s="145"/>
      <c r="W48" s="199">
        <f>+'Ark1'!Y953</f>
        <v>6.5942170451834006</v>
      </c>
      <c r="X48" s="110"/>
      <c r="Y48" s="271">
        <f>+'Ark1'!Z953</f>
        <v>0</v>
      </c>
      <c r="Z48" s="110"/>
      <c r="AA48" s="1">
        <f>+'Ark1'!AC953</f>
        <v>-27.32850475532814</v>
      </c>
      <c r="AB48" s="10">
        <f>+'Ark1'!AD953</f>
        <v>10.794405762511053</v>
      </c>
      <c r="AC48" s="10"/>
      <c r="AD48" s="10">
        <f t="shared" si="14"/>
        <v>273.32608695652175</v>
      </c>
      <c r="AE48" s="1">
        <f>+'Ark1'!T953</f>
        <v>4.3680686608388815</v>
      </c>
      <c r="AF48" s="100">
        <f>+'Ark1'!V953</f>
        <v>94.444194665797468</v>
      </c>
      <c r="AG48" s="297">
        <f>+'Ark1'!S953</f>
        <v>137683</v>
      </c>
      <c r="AH48" s="39"/>
      <c r="AI48" s="4"/>
      <c r="AJ48" s="4"/>
      <c r="AK48" s="4"/>
      <c r="AL48"/>
    </row>
    <row r="49" spans="1:50" ht="15.6">
      <c r="A49" s="39">
        <f t="shared" si="13"/>
        <v>21</v>
      </c>
      <c r="B49">
        <f>+'Ark1'!C954</f>
        <v>2022</v>
      </c>
      <c r="C49">
        <f>+'Ark1'!J954</f>
        <v>111</v>
      </c>
      <c r="D49" s="4" t="str">
        <f>VLOOKUP(C49,RNR!$A$1:$B$27,2)</f>
        <v>Forus</v>
      </c>
      <c r="E49" s="4">
        <f>+'Ark1'!H954</f>
        <v>1</v>
      </c>
      <c r="F49" s="97" t="s">
        <v>379</v>
      </c>
      <c r="G49">
        <f>+'Ark1'!Q954</f>
        <v>315</v>
      </c>
      <c r="H49" s="145"/>
      <c r="I49" s="297">
        <f>+'Ark1'!R954</f>
        <v>155845</v>
      </c>
      <c r="J49" s="350"/>
      <c r="K49" s="100">
        <f>+'Ark1'!AD954</f>
        <v>12.163540675607438</v>
      </c>
      <c r="L49" s="145"/>
      <c r="M49" s="100">
        <f>+'Ark1'!AE954</f>
        <v>12.098109235628636</v>
      </c>
      <c r="N49" s="145"/>
      <c r="O49" s="1">
        <f>+'Ark1'!U954</f>
        <v>60.653131128083409</v>
      </c>
      <c r="P49" s="145"/>
      <c r="Q49" s="100">
        <f>+'Ark1'!W954</f>
        <v>84.908728196924073</v>
      </c>
      <c r="R49" s="145"/>
      <c r="S49" s="100">
        <f>+'Ark1'!AB954</f>
        <v>2.3751637315165999</v>
      </c>
      <c r="T49" s="100"/>
      <c r="U49" s="199">
        <f>+'Ark1'!X954</f>
        <v>1.7183740254740294</v>
      </c>
      <c r="V49" s="145"/>
      <c r="W49" s="199">
        <f>+'Ark1'!Y954</f>
        <v>3.4367480509480588</v>
      </c>
      <c r="X49" s="110"/>
      <c r="Y49" s="271">
        <f>+'Ark1'!Z954</f>
        <v>0</v>
      </c>
      <c r="Z49" s="110"/>
      <c r="AA49" s="1">
        <f>+'Ark1'!AC954</f>
        <v>-33.135813046388712</v>
      </c>
      <c r="AB49" s="10">
        <f>+'Ark1'!AD954</f>
        <v>12.163540675607438</v>
      </c>
      <c r="AC49" s="10"/>
      <c r="AD49" s="10">
        <f t="shared" si="14"/>
        <v>494.74603174603175</v>
      </c>
      <c r="AE49" s="1">
        <f>+'Ark1'!T954</f>
        <v>3.8944913215053409</v>
      </c>
      <c r="AF49" s="100">
        <f>+'Ark1'!V954</f>
        <v>92.299161772401263</v>
      </c>
      <c r="AG49" s="297">
        <f>+'Ark1'!S954</f>
        <v>155024</v>
      </c>
      <c r="AH49" s="39"/>
      <c r="AI49" s="4"/>
      <c r="AJ49" s="4"/>
      <c r="AK49" s="4"/>
      <c r="AL49"/>
    </row>
    <row r="50" spans="1:50" ht="15.6">
      <c r="A50" s="39">
        <v>1</v>
      </c>
      <c r="B50">
        <f>+'Ark1'!C955</f>
        <v>2022</v>
      </c>
      <c r="C50">
        <f>+'Ark1'!J955</f>
        <v>116</v>
      </c>
      <c r="D50" s="4" t="str">
        <f>VLOOKUP(C50,RNR!$A$1:$B$27,2)</f>
        <v>Sandeid</v>
      </c>
      <c r="E50" s="4">
        <f>+'Ark1'!H955</f>
        <v>1</v>
      </c>
      <c r="F50" s="97" t="s">
        <v>379</v>
      </c>
      <c r="G50">
        <f>+'Ark1'!Q955</f>
        <v>103</v>
      </c>
      <c r="H50" s="145"/>
      <c r="I50" s="297">
        <f>+'Ark1'!R955</f>
        <v>32093</v>
      </c>
      <c r="J50" s="350"/>
      <c r="K50" s="100">
        <f>+'Ark1'!AD955</f>
        <v>2.5048253771521019</v>
      </c>
      <c r="L50" s="145"/>
      <c r="M50" s="100">
        <f>+'Ark1'!AE955</f>
        <v>2.4660007141092688</v>
      </c>
      <c r="N50" s="145"/>
      <c r="O50" s="1">
        <f>+'Ark1'!U955</f>
        <v>60.531849025923265</v>
      </c>
      <c r="P50" s="145"/>
      <c r="Q50" s="100">
        <f>+'Ark1'!W955</f>
        <v>83.900025329122613</v>
      </c>
      <c r="R50" s="145"/>
      <c r="S50" s="100">
        <f>+'Ark1'!AB955</f>
        <v>2.5061811810592647</v>
      </c>
      <c r="T50" s="100"/>
      <c r="U50" s="199">
        <f>+'Ark1'!X955</f>
        <v>4.8110179789985352</v>
      </c>
      <c r="V50" s="145"/>
      <c r="W50" s="199">
        <f>+'Ark1'!Y955</f>
        <v>9.6220359579970705</v>
      </c>
      <c r="X50" s="110"/>
      <c r="Y50" s="271">
        <f>+'Ark1'!Z955</f>
        <v>0</v>
      </c>
      <c r="Z50" s="110"/>
      <c r="AA50" s="1">
        <f>+'Ark1'!AC955</f>
        <v>-33.144747949108393</v>
      </c>
      <c r="AB50" s="10">
        <f>+'Ark1'!AD955</f>
        <v>2.5048253771521019</v>
      </c>
      <c r="AC50" s="10"/>
      <c r="AD50" s="10">
        <f t="shared" si="14"/>
        <v>311.58252427184465</v>
      </c>
      <c r="AE50" s="1">
        <f>+'Ark1'!T955</f>
        <v>4.1762066494251089</v>
      </c>
      <c r="AF50" s="100">
        <f>+'Ark1'!V955</f>
        <v>91.084045641138687</v>
      </c>
      <c r="AG50" s="297">
        <f>+'Ark1'!S955</f>
        <v>31979</v>
      </c>
      <c r="AH50" s="39"/>
      <c r="AI50" s="52"/>
      <c r="AJ50" s="120"/>
      <c r="AK50" s="1"/>
      <c r="AL50" s="101"/>
      <c r="AM50" s="52"/>
      <c r="AN50" s="1"/>
      <c r="AO50" s="1"/>
      <c r="AP50" s="1"/>
      <c r="AR50" s="1"/>
      <c r="AS50" s="1"/>
      <c r="AT50" s="1"/>
      <c r="AU50" s="1"/>
      <c r="AV50" s="1"/>
      <c r="AW50" s="1"/>
      <c r="AX50" s="5"/>
    </row>
    <row r="51" spans="1:50" ht="15.6">
      <c r="A51" s="39">
        <f>1+A50</f>
        <v>2</v>
      </c>
      <c r="B51">
        <f>+'Ark1'!C956</f>
        <v>2022</v>
      </c>
      <c r="C51">
        <f>+'Ark1'!J956</f>
        <v>117</v>
      </c>
      <c r="D51" s="4" t="str">
        <f>VLOOKUP(C51,RNR!$A$1:$B$27,2)</f>
        <v>Jæren</v>
      </c>
      <c r="E51" s="4">
        <f>+'Ark1'!H956</f>
        <v>2</v>
      </c>
      <c r="F51" s="97" t="s">
        <v>379</v>
      </c>
      <c r="G51">
        <f>+'Ark1'!Q956</f>
        <v>157</v>
      </c>
      <c r="H51" s="145"/>
      <c r="I51" s="297">
        <f>+'Ark1'!R956</f>
        <v>101562</v>
      </c>
      <c r="J51" s="350"/>
      <c r="K51" s="100">
        <f>+'Ark1'!AD956</f>
        <v>7.9268088042352494</v>
      </c>
      <c r="L51" s="145"/>
      <c r="M51" s="100">
        <f>+'Ark1'!AE956</f>
        <v>7.8260925274310402</v>
      </c>
      <c r="N51" s="145"/>
      <c r="O51" s="1">
        <f>+'Ark1'!U956</f>
        <v>60.982454566298813</v>
      </c>
      <c r="P51" s="145"/>
      <c r="Q51" s="100">
        <f>+'Ark1'!W956</f>
        <v>84.884851113038494</v>
      </c>
      <c r="R51" s="145"/>
      <c r="S51" s="100">
        <f>+'Ark1'!AB956</f>
        <v>2.3973022025709878</v>
      </c>
      <c r="T51" s="100"/>
      <c r="U51" s="199">
        <f>+'Ark1'!X956</f>
        <v>0.96394320710501979</v>
      </c>
      <c r="V51" s="145"/>
      <c r="W51" s="199">
        <f>+'Ark1'!Y956</f>
        <v>1.9278864142100396</v>
      </c>
      <c r="X51" s="110"/>
      <c r="Y51" s="271">
        <f>+'Ark1'!Z956</f>
        <v>0</v>
      </c>
      <c r="Z51" s="110"/>
      <c r="AA51" s="1">
        <f>+'Ark1'!AC956</f>
        <v>-30.506155847871231</v>
      </c>
      <c r="AB51" s="10">
        <f>+'Ark1'!AD956</f>
        <v>7.9268088042352494</v>
      </c>
      <c r="AC51" s="10"/>
      <c r="AD51" s="10">
        <f t="shared" si="14"/>
        <v>646.89171974522299</v>
      </c>
      <c r="AE51" s="1">
        <f>+'Ark1'!T956</f>
        <v>3.3604694669266055</v>
      </c>
      <c r="AF51" s="100">
        <f>+'Ark1'!V956</f>
        <v>92.510323122608668</v>
      </c>
      <c r="AG51" s="297">
        <f>+'Ark1'!S956</f>
        <v>100311</v>
      </c>
      <c r="AH51" s="39"/>
      <c r="AI51" s="52"/>
      <c r="AJ51" s="120"/>
      <c r="AK51" s="1"/>
      <c r="AL51" s="101"/>
      <c r="AM51" s="52"/>
      <c r="AN51" s="1"/>
      <c r="AO51" s="1"/>
      <c r="AP51" s="1"/>
      <c r="AR51" s="1"/>
      <c r="AS51" s="1"/>
      <c r="AT51" s="1"/>
      <c r="AU51" s="1"/>
      <c r="AV51" s="1"/>
      <c r="AW51" s="1"/>
      <c r="AX51" s="1"/>
    </row>
    <row r="52" spans="1:50" ht="15.6">
      <c r="A52" s="39">
        <f t="shared" ref="A52:A82" si="15">1+A51</f>
        <v>3</v>
      </c>
      <c r="B52">
        <f>+'Ark1'!C957</f>
        <v>2022</v>
      </c>
      <c r="C52">
        <f>+'Ark1'!J957</f>
        <v>121</v>
      </c>
      <c r="D52" s="4" t="str">
        <f>VLOOKUP(C52,RNR!$A$1:$B$27,2)</f>
        <v>Steinkjer</v>
      </c>
      <c r="E52" s="4">
        <f>+'Ark1'!H957</f>
        <v>1</v>
      </c>
      <c r="F52" s="97" t="s">
        <v>379</v>
      </c>
      <c r="G52">
        <f>+'Ark1'!Q957</f>
        <v>276</v>
      </c>
      <c r="H52" s="145"/>
      <c r="I52" s="297">
        <f>+'Ark1'!R957</f>
        <v>169747</v>
      </c>
      <c r="J52" s="350"/>
      <c r="K52" s="100">
        <f>+'Ark1'!AD957</f>
        <v>13.248577362522605</v>
      </c>
      <c r="L52" s="145"/>
      <c r="M52" s="100">
        <f>+'Ark1'!AE957</f>
        <v>12.996227650639502</v>
      </c>
      <c r="N52" s="145"/>
      <c r="O52" s="1">
        <f>+'Ark1'!U957</f>
        <v>60.806870256124867</v>
      </c>
      <c r="P52" s="145"/>
      <c r="Q52" s="100">
        <f>+'Ark1'!W957</f>
        <v>83.717507726373526</v>
      </c>
      <c r="R52" s="145"/>
      <c r="S52" s="100">
        <f>+'Ark1'!AB957</f>
        <v>2.5045412422693878</v>
      </c>
      <c r="T52" s="100"/>
      <c r="U52" s="199">
        <f>+'Ark1'!X957</f>
        <v>3.029214065638862</v>
      </c>
      <c r="V52" s="145"/>
      <c r="W52" s="199">
        <f>+'Ark1'!Y957</f>
        <v>6.0584281312777239</v>
      </c>
      <c r="X52" s="110"/>
      <c r="Y52" s="271">
        <f>+'Ark1'!Z957</f>
        <v>0</v>
      </c>
      <c r="Z52" s="110"/>
      <c r="AA52" s="1">
        <f>+'Ark1'!AC957</f>
        <v>-38.274542492135069</v>
      </c>
      <c r="AB52" s="10">
        <f>+'Ark1'!AD957</f>
        <v>13.248577362522605</v>
      </c>
      <c r="AC52" s="10"/>
      <c r="AD52" s="10">
        <f t="shared" si="14"/>
        <v>615.02536231884062</v>
      </c>
      <c r="AE52" s="1">
        <f>+'Ark1'!T957</f>
        <v>3.787212734245673</v>
      </c>
      <c r="AF52" s="100">
        <f>+'Ark1'!V957</f>
        <v>91.001424046946113</v>
      </c>
      <c r="AG52" s="297">
        <f>+'Ark1'!S957</f>
        <v>168902</v>
      </c>
      <c r="AH52" s="39"/>
      <c r="AI52" s="52"/>
      <c r="AJ52" s="120"/>
      <c r="AK52" s="1"/>
      <c r="AL52" s="101"/>
      <c r="AM52" s="52"/>
      <c r="AN52" s="1"/>
      <c r="AO52" s="1"/>
      <c r="AP52" s="1"/>
      <c r="AR52" s="1"/>
      <c r="AS52" s="1"/>
      <c r="AT52" s="1"/>
      <c r="AU52" s="1"/>
      <c r="AV52" s="1"/>
      <c r="AW52" s="1"/>
      <c r="AX52" s="1"/>
    </row>
    <row r="53" spans="1:50" ht="15.6">
      <c r="A53" s="39">
        <f t="shared" si="15"/>
        <v>4</v>
      </c>
      <c r="B53">
        <f>+'Ark1'!C958</f>
        <v>2022</v>
      </c>
      <c r="C53">
        <f>+'Ark1'!J958</f>
        <v>134</v>
      </c>
      <c r="D53" s="4" t="str">
        <f>VLOOKUP(C53,RNR!$A$1:$B$27,2)</f>
        <v>Førde</v>
      </c>
      <c r="E53" s="4">
        <f>+'Ark1'!H958</f>
        <v>1</v>
      </c>
      <c r="F53" s="97" t="s">
        <v>379</v>
      </c>
      <c r="G53">
        <f>+'Ark1'!Q958</f>
        <v>120</v>
      </c>
      <c r="H53" s="145"/>
      <c r="I53" s="297">
        <f>+'Ark1'!R958</f>
        <v>31797</v>
      </c>
      <c r="J53" s="350"/>
      <c r="K53" s="100">
        <f>+'Ark1'!AD958</f>
        <v>2.4817228840340704</v>
      </c>
      <c r="L53" s="145"/>
      <c r="M53" s="100">
        <f>+'Ark1'!AE958</f>
        <v>2.4398062288894957</v>
      </c>
      <c r="N53" s="145"/>
      <c r="O53" s="1">
        <f>+'Ark1'!U958</f>
        <v>60.466196113186051</v>
      </c>
      <c r="P53" s="145"/>
      <c r="Q53" s="100">
        <f>+'Ark1'!W958</f>
        <v>84.020351649047484</v>
      </c>
      <c r="R53" s="145"/>
      <c r="S53" s="100">
        <f>+'Ark1'!AB958</f>
        <v>2.4066571006225246</v>
      </c>
      <c r="T53" s="100"/>
      <c r="U53" s="199">
        <f>+'Ark1'!X958</f>
        <v>3.3242129760669239</v>
      </c>
      <c r="V53" s="145"/>
      <c r="W53" s="199">
        <f>+'Ark1'!Y958</f>
        <v>6.6484259521338478</v>
      </c>
      <c r="X53" s="110"/>
      <c r="Y53" s="271">
        <f>+'Ark1'!Z958</f>
        <v>0</v>
      </c>
      <c r="Z53" s="110"/>
      <c r="AA53" s="1">
        <f>+'Ark1'!AC958</f>
        <v>-35.576970341910886</v>
      </c>
      <c r="AB53" s="10">
        <f>+'Ark1'!AD958</f>
        <v>2.4817228840340704</v>
      </c>
      <c r="AC53" s="10"/>
      <c r="AD53" s="10">
        <f t="shared" si="14"/>
        <v>264.97500000000002</v>
      </c>
      <c r="AE53" s="1">
        <f>+'Ark1'!T958</f>
        <v>4.3501273705066508</v>
      </c>
      <c r="AF53" s="100">
        <f>+'Ark1'!V958</f>
        <v>91.556344509369566</v>
      </c>
      <c r="AG53" s="297">
        <f>+'Ark1'!S958</f>
        <v>31594</v>
      </c>
      <c r="AH53" s="39"/>
      <c r="AI53" s="52"/>
      <c r="AJ53" s="120"/>
      <c r="AK53" s="1"/>
      <c r="AL53" s="101"/>
      <c r="AM53" s="52"/>
      <c r="AN53" s="1"/>
      <c r="AO53" s="1"/>
      <c r="AP53" s="1"/>
      <c r="AR53" s="1"/>
      <c r="AS53" s="1"/>
      <c r="AT53" s="1"/>
      <c r="AU53" s="1"/>
      <c r="AV53" s="1"/>
      <c r="AW53" s="1"/>
      <c r="AX53" s="1"/>
    </row>
    <row r="54" spans="1:50" ht="15.6">
      <c r="A54" s="39">
        <f t="shared" si="15"/>
        <v>5</v>
      </c>
      <c r="B54">
        <f>+'Ark1'!C959</f>
        <v>2022</v>
      </c>
      <c r="C54">
        <f>+'Ark1'!J959</f>
        <v>141</v>
      </c>
      <c r="D54" s="4" t="str">
        <f>VLOOKUP(C54,RNR!$A$1:$B$27,2)</f>
        <v>Ølen</v>
      </c>
      <c r="E54" s="4">
        <f>+'Ark1'!H959</f>
        <v>2</v>
      </c>
      <c r="F54" s="97" t="s">
        <v>379</v>
      </c>
      <c r="G54">
        <f>+'Ark1'!Q959</f>
        <v>102</v>
      </c>
      <c r="H54" s="145"/>
      <c r="I54" s="297">
        <f>+'Ark1'!R959</f>
        <v>46078</v>
      </c>
      <c r="J54" s="350"/>
      <c r="K54" s="100">
        <f>+'Ark1'!AD959</f>
        <v>3.5963401280159091</v>
      </c>
      <c r="L54" s="145"/>
      <c r="M54" s="100">
        <f>+'Ark1'!AE959</f>
        <v>3.5693984228795159</v>
      </c>
      <c r="N54" s="145"/>
      <c r="O54" s="1">
        <f>+'Ark1'!U959</f>
        <v>60.666483685389295</v>
      </c>
      <c r="P54" s="145"/>
      <c r="Q54" s="100">
        <f>+'Ark1'!W959</f>
        <v>85.274012998990045</v>
      </c>
      <c r="R54" s="145"/>
      <c r="S54" s="100">
        <f>+'Ark1'!AB959</f>
        <v>2.5224094256224281</v>
      </c>
      <c r="T54" s="100"/>
      <c r="U54" s="199">
        <f>+'Ark1'!X959</f>
        <v>0</v>
      </c>
      <c r="V54" s="145"/>
      <c r="W54" s="199">
        <f>+'Ark1'!Y959</f>
        <v>0</v>
      </c>
      <c r="X54" s="110"/>
      <c r="Y54" s="271">
        <f>+'Ark1'!Z959</f>
        <v>0</v>
      </c>
      <c r="Z54" s="110"/>
      <c r="AA54" s="1">
        <f>+'Ark1'!AC959</f>
        <v>-33.135125481218004</v>
      </c>
      <c r="AB54" s="10">
        <f>+'Ark1'!AD959</f>
        <v>3.5963401280159091</v>
      </c>
      <c r="AC54" s="10"/>
      <c r="AD54" s="10">
        <f t="shared" si="14"/>
        <v>451.74509803921569</v>
      </c>
      <c r="AE54" s="1">
        <f>+'Ark1'!T959</f>
        <v>4.0675159512131591</v>
      </c>
      <c r="AF54" s="100">
        <f>+'Ark1'!V959</f>
        <v>92.766331013581478</v>
      </c>
      <c r="AG54" s="297">
        <f>+'Ark1'!S959</f>
        <v>45542</v>
      </c>
      <c r="AH54" s="39"/>
      <c r="AI54" s="52"/>
      <c r="AJ54" s="120"/>
      <c r="AK54" s="1"/>
      <c r="AL54" s="101"/>
      <c r="AM54" s="52"/>
      <c r="AN54" s="1"/>
      <c r="AO54" s="1"/>
      <c r="AP54" s="1"/>
      <c r="AR54" s="1"/>
      <c r="AS54" s="1"/>
      <c r="AT54" s="1"/>
      <c r="AU54" s="1"/>
      <c r="AV54" s="1"/>
      <c r="AW54" s="1"/>
      <c r="AX54" s="1"/>
    </row>
    <row r="55" spans="1:50" ht="15.6">
      <c r="A55" s="39">
        <f t="shared" si="15"/>
        <v>6</v>
      </c>
      <c r="B55">
        <f>+'Ark1'!C960</f>
        <v>2022</v>
      </c>
      <c r="C55">
        <f>+'Ark1'!J960</f>
        <v>143</v>
      </c>
      <c r="D55" s="4" t="str">
        <f>VLOOKUP(C55,RNR!$A$1:$B$27,2)</f>
        <v>Nordfjord</v>
      </c>
      <c r="E55" s="4">
        <f>+'Ark1'!H960</f>
        <v>2</v>
      </c>
      <c r="F55" s="97" t="s">
        <v>379</v>
      </c>
      <c r="G55">
        <f>+'Ark1'!Q960</f>
        <v>25</v>
      </c>
      <c r="H55" s="145"/>
      <c r="I55" s="297">
        <f>+'Ark1'!R960</f>
        <v>8093</v>
      </c>
      <c r="J55" s="350"/>
      <c r="K55" s="100">
        <f>+'Ark1'!AD960</f>
        <v>0.63165025947377818</v>
      </c>
      <c r="L55" s="145"/>
      <c r="M55" s="100">
        <f>+'Ark1'!AE960</f>
        <v>0.60473903534175644</v>
      </c>
      <c r="N55" s="145"/>
      <c r="O55" s="1">
        <f>+'Ark1'!U960</f>
        <v>61.712605250123801</v>
      </c>
      <c r="P55" s="145"/>
      <c r="Q55" s="100">
        <f>+'Ark1'!W960</f>
        <v>81.471453689945463</v>
      </c>
      <c r="R55" s="145"/>
      <c r="S55" s="100">
        <f>+'Ark1'!AB960</f>
        <v>2.3242044441826168</v>
      </c>
      <c r="T55" s="100"/>
      <c r="U55" s="199">
        <f>+'Ark1'!X960</f>
        <v>0</v>
      </c>
      <c r="V55" s="145"/>
      <c r="W55" s="199">
        <f>+'Ark1'!Y960</f>
        <v>0</v>
      </c>
      <c r="X55" s="110"/>
      <c r="Y55" s="271">
        <f>+'Ark1'!Z960</f>
        <v>0</v>
      </c>
      <c r="Z55" s="110"/>
      <c r="AA55" s="1">
        <f>+'Ark1'!AC960</f>
        <v>-33.22861259989309</v>
      </c>
      <c r="AB55" s="10">
        <f>+'Ark1'!AD960</f>
        <v>0.63165025947377818</v>
      </c>
      <c r="AC55" s="10"/>
      <c r="AD55" s="10">
        <f t="shared" si="14"/>
        <v>323.72000000000003</v>
      </c>
      <c r="AE55" s="1">
        <f>+'Ark1'!T960</f>
        <v>2.1268997899419246</v>
      </c>
      <c r="AF55" s="100">
        <f>+'Ark1'!V960</f>
        <v>88.360153299880807</v>
      </c>
      <c r="AG55" s="297">
        <f>+'Ark1'!S960</f>
        <v>8076</v>
      </c>
      <c r="AH55" s="39"/>
      <c r="AI55" s="52"/>
      <c r="AJ55" s="120"/>
      <c r="AK55" s="1"/>
      <c r="AL55" s="101"/>
      <c r="AM55" s="52"/>
      <c r="AN55" s="1"/>
      <c r="AO55" s="1"/>
      <c r="AP55" s="1"/>
      <c r="AR55" s="1"/>
      <c r="AS55" s="1"/>
      <c r="AT55" s="1"/>
      <c r="AU55" s="1"/>
      <c r="AV55" s="1"/>
      <c r="AW55" s="1"/>
      <c r="AX55" s="1"/>
    </row>
    <row r="56" spans="1:50" ht="15.6">
      <c r="A56" s="39">
        <f t="shared" si="15"/>
        <v>7</v>
      </c>
      <c r="B56">
        <f>+'Ark1'!C961</f>
        <v>2022</v>
      </c>
      <c r="C56">
        <f>+'Ark1'!J961</f>
        <v>147</v>
      </c>
      <c r="D56" s="4" t="str">
        <f>VLOOKUP(C56,RNR!$A$1:$B$27,2)</f>
        <v>Midt-Norge</v>
      </c>
      <c r="E56" s="4">
        <f>+'Ark1'!H961</f>
        <v>2</v>
      </c>
      <c r="F56" s="97" t="s">
        <v>379</v>
      </c>
      <c r="G56">
        <f>+'Ark1'!Q961</f>
        <v>83</v>
      </c>
      <c r="H56" s="145"/>
      <c r="I56" s="297">
        <f>+'Ark1'!R961</f>
        <v>65756</v>
      </c>
      <c r="J56" s="350"/>
      <c r="K56" s="100">
        <f>+'Ark1'!AD961</f>
        <v>5.1321876265856634</v>
      </c>
      <c r="L56" s="145"/>
      <c r="M56" s="100">
        <f>+'Ark1'!AE961</f>
        <v>5.0534058367764176</v>
      </c>
      <c r="N56" s="145"/>
      <c r="O56" s="1">
        <f>+'Ark1'!U961</f>
        <v>61.455032593926994</v>
      </c>
      <c r="P56" s="145"/>
      <c r="Q56" s="100">
        <f>+'Ark1'!W961</f>
        <v>83.937641024075617</v>
      </c>
      <c r="R56" s="145"/>
      <c r="S56" s="100">
        <f>+'Ark1'!AB961</f>
        <v>2.4897245389206439</v>
      </c>
      <c r="T56" s="100"/>
      <c r="U56" s="199">
        <f>+'Ark1'!X961</f>
        <v>2.5853154084798342E-2</v>
      </c>
      <c r="V56" s="145"/>
      <c r="W56" s="199">
        <f>+'Ark1'!Y961</f>
        <v>5.1706308169596683E-2</v>
      </c>
      <c r="X56" s="110"/>
      <c r="Y56" s="271">
        <f>+'Ark1'!Z961</f>
        <v>0</v>
      </c>
      <c r="Z56" s="110"/>
      <c r="AA56" s="1">
        <f>+'Ark1'!AC961</f>
        <v>-35.55472535686097</v>
      </c>
      <c r="AB56" s="10">
        <f>+'Ark1'!AD961</f>
        <v>5.1321876265856634</v>
      </c>
      <c r="AC56" s="10"/>
      <c r="AD56" s="10">
        <f t="shared" si="14"/>
        <v>792.24096385542168</v>
      </c>
      <c r="AE56" s="1">
        <f>+'Ark1'!T961</f>
        <v>2.7666524727781496</v>
      </c>
      <c r="AF56" s="100">
        <f>+'Ark1'!V961</f>
        <v>91.254799987740356</v>
      </c>
      <c r="AG56" s="297">
        <f>+'Ark1'!S961</f>
        <v>65503</v>
      </c>
      <c r="AH56" s="39"/>
      <c r="AI56" s="52"/>
      <c r="AJ56" s="120"/>
      <c r="AK56" s="1"/>
      <c r="AL56" s="101"/>
      <c r="AM56" s="52"/>
      <c r="AN56" s="1"/>
      <c r="AO56" s="1"/>
      <c r="AP56" s="1"/>
      <c r="AR56" s="1"/>
      <c r="AS56" s="1"/>
      <c r="AT56" s="1"/>
      <c r="AU56" s="1"/>
      <c r="AV56" s="1"/>
      <c r="AW56" s="1"/>
      <c r="AX56" s="1"/>
    </row>
    <row r="57" spans="1:50" ht="15.6">
      <c r="A57" s="39">
        <f t="shared" si="15"/>
        <v>8</v>
      </c>
      <c r="B57">
        <f>+'Ark1'!C962</f>
        <v>2022</v>
      </c>
      <c r="C57">
        <f>+'Ark1'!J962</f>
        <v>155</v>
      </c>
      <c r="D57" s="4" t="str">
        <f>VLOOKUP(C57,RNR!$A$1:$B$27,2)</f>
        <v>Målselv</v>
      </c>
      <c r="E57" s="4">
        <f>+'Ark1'!H962</f>
        <v>1</v>
      </c>
      <c r="F57" s="97" t="s">
        <v>379</v>
      </c>
      <c r="G57">
        <f>+'Ark1'!Q962</f>
        <v>37</v>
      </c>
      <c r="H57" s="145"/>
      <c r="I57" s="297">
        <f>+'Ark1'!R962</f>
        <v>9131</v>
      </c>
      <c r="J57" s="350"/>
      <c r="K57" s="100">
        <f>+'Ark1'!AD962</f>
        <v>0.71266508331336553</v>
      </c>
      <c r="L57" s="145"/>
      <c r="M57" s="100">
        <f>+'Ark1'!AE962</f>
        <v>0.68901687557646185</v>
      </c>
      <c r="N57" s="145"/>
      <c r="O57" s="1">
        <f>+'Ark1'!U962</f>
        <v>60.038343221270082</v>
      </c>
      <c r="P57" s="145"/>
      <c r="Q57" s="100">
        <f>+'Ark1'!W962</f>
        <v>82.36198417930126</v>
      </c>
      <c r="R57" s="145"/>
      <c r="S57" s="100">
        <f>+'Ark1'!AB962</f>
        <v>2.6256936222639342</v>
      </c>
      <c r="T57" s="100"/>
      <c r="U57" s="199">
        <f>+'Ark1'!X962</f>
        <v>0</v>
      </c>
      <c r="V57" s="145"/>
      <c r="W57" s="199">
        <f>+'Ark1'!Y962</f>
        <v>0</v>
      </c>
      <c r="X57" s="110"/>
      <c r="Y57" s="271">
        <f>+'Ark1'!Z962</f>
        <v>0</v>
      </c>
      <c r="Z57" s="110"/>
      <c r="AA57" s="1">
        <f>+'Ark1'!AC962</f>
        <v>-38.594994562661199</v>
      </c>
      <c r="AB57" s="10">
        <f>+'Ark1'!AD962</f>
        <v>0.71266508331336553</v>
      </c>
      <c r="AC57" s="10"/>
      <c r="AD57" s="10">
        <f t="shared" si="14"/>
        <v>246.78378378378378</v>
      </c>
      <c r="AE57" s="1">
        <f>+'Ark1'!T962</f>
        <v>5.1688752601029471</v>
      </c>
      <c r="AF57" s="100">
        <f>+'Ark1'!V962</f>
        <v>89.379572739242803</v>
      </c>
      <c r="AG57" s="297">
        <f>+'Ark1'!S962</f>
        <v>9102</v>
      </c>
      <c r="AH57" s="39"/>
      <c r="AI57" s="52"/>
      <c r="AJ57" s="120"/>
      <c r="AK57" s="1"/>
      <c r="AL57" s="101"/>
      <c r="AM57" s="52"/>
      <c r="AN57" s="1"/>
      <c r="AO57" s="1"/>
      <c r="AP57" s="1"/>
      <c r="AR57" s="1"/>
      <c r="AS57" s="1"/>
      <c r="AT57" s="1"/>
      <c r="AU57" s="1"/>
      <c r="AV57" s="1"/>
      <c r="AW57" s="1"/>
      <c r="AX57" s="1"/>
    </row>
    <row r="58" spans="1:50" ht="15.6">
      <c r="A58" s="39">
        <f t="shared" si="15"/>
        <v>9</v>
      </c>
      <c r="B58">
        <f>+'Ark1'!C963</f>
        <v>2022</v>
      </c>
      <c r="C58">
        <f>+'Ark1'!J963</f>
        <v>160</v>
      </c>
      <c r="D58" s="4" t="str">
        <f>VLOOKUP(C58,RNR!$A$1:$B$27,2)</f>
        <v>Oslo</v>
      </c>
      <c r="E58" s="4">
        <f>+'Ark1'!H963</f>
        <v>2</v>
      </c>
      <c r="F58" s="97" t="s">
        <v>379</v>
      </c>
      <c r="G58">
        <f>+'Ark1'!Q963</f>
        <v>159</v>
      </c>
      <c r="H58" s="145"/>
      <c r="I58" s="297">
        <f>+'Ark1'!R963</f>
        <v>106965</v>
      </c>
      <c r="J58" s="350"/>
      <c r="K58" s="100">
        <f>+'Ark1'!AD963</f>
        <v>8.3485073526025779</v>
      </c>
      <c r="L58" s="145"/>
      <c r="M58" s="100">
        <f>+'Ark1'!AE963</f>
        <v>8.4596369285960638</v>
      </c>
      <c r="N58" s="145"/>
      <c r="O58" s="1">
        <f>+'Ark1'!U963</f>
        <v>60.871547324176234</v>
      </c>
      <c r="P58" s="145"/>
      <c r="Q58" s="100">
        <f>+'Ark1'!W963</f>
        <v>86.356191829918259</v>
      </c>
      <c r="R58" s="145"/>
      <c r="S58" s="100">
        <f>+'Ark1'!AB963</f>
        <v>2.7750759690114064</v>
      </c>
      <c r="T58" s="100"/>
      <c r="U58" s="199">
        <f>+'Ark1'!X963</f>
        <v>0.84513625952414351</v>
      </c>
      <c r="V58" s="145"/>
      <c r="W58" s="199">
        <f>+'Ark1'!Y963</f>
        <v>1.690272519048287</v>
      </c>
      <c r="X58" s="110"/>
      <c r="Y58" s="271">
        <f>+'Ark1'!Z963</f>
        <v>0</v>
      </c>
      <c r="Z58" s="110"/>
      <c r="AA58" s="1">
        <f>+'Ark1'!AC963</f>
        <v>-29.66169141943282</v>
      </c>
      <c r="AB58" s="10">
        <f>+'Ark1'!AD963</f>
        <v>8.3485073526025779</v>
      </c>
      <c r="AC58" s="10"/>
      <c r="AD58" s="10">
        <f t="shared" si="14"/>
        <v>672.7358490566038</v>
      </c>
      <c r="AE58" s="1">
        <f>+'Ark1'!T963</f>
        <v>3.8258869723741409</v>
      </c>
      <c r="AF58" s="100">
        <f>+'Ark1'!V963</f>
        <v>93.790848863991215</v>
      </c>
      <c r="AG58" s="297">
        <f>+'Ark1'!S963</f>
        <v>106584</v>
      </c>
      <c r="AH58" s="39"/>
      <c r="AI58" s="52"/>
      <c r="AJ58" s="120"/>
      <c r="AK58" s="1"/>
      <c r="AL58" s="101"/>
      <c r="AM58" s="52"/>
      <c r="AN58" s="1"/>
      <c r="AO58" s="1"/>
      <c r="AP58" s="1"/>
      <c r="AR58" s="1"/>
      <c r="AS58" s="1"/>
      <c r="AT58" s="1"/>
      <c r="AU58" s="1"/>
      <c r="AV58" s="1"/>
      <c r="AW58" s="1"/>
      <c r="AX58" s="1"/>
    </row>
    <row r="59" spans="1:50" ht="15.6">
      <c r="A59" s="39">
        <f t="shared" si="15"/>
        <v>10</v>
      </c>
      <c r="B59">
        <f>+'Ark1'!C964</f>
        <v>2022</v>
      </c>
      <c r="C59">
        <f>+'Ark1'!J964</f>
        <v>171</v>
      </c>
      <c r="D59" s="4" t="str">
        <f>VLOOKUP(C59,RNR!$A$1:$B$27,2)</f>
        <v>Prima</v>
      </c>
      <c r="E59" s="4">
        <f>+'Ark1'!H964</f>
        <v>1</v>
      </c>
      <c r="F59" s="97" t="s">
        <v>379</v>
      </c>
      <c r="G59">
        <f>+'Ark1'!Q964</f>
        <v>89</v>
      </c>
      <c r="H59" s="145"/>
      <c r="I59" s="297">
        <f>+'Ark1'!R964</f>
        <v>71429</v>
      </c>
      <c r="J59" s="350"/>
      <c r="K59" s="100">
        <f>+'Ark1'!AD964</f>
        <v>5.5749593950268759</v>
      </c>
      <c r="L59" s="145"/>
      <c r="M59" s="100">
        <f>+'Ark1'!AE964</f>
        <v>5.6350604438808602</v>
      </c>
      <c r="N59" s="145"/>
      <c r="O59" s="1">
        <f>+'Ark1'!U964</f>
        <v>60.835551865818637</v>
      </c>
      <c r="P59" s="145"/>
      <c r="Q59" s="100">
        <f>+'Ark1'!W964</f>
        <v>86.269694095795103</v>
      </c>
      <c r="R59" s="145"/>
      <c r="S59" s="100">
        <f>+'Ark1'!AB964</f>
        <v>2.3803828297013521</v>
      </c>
      <c r="T59" s="100"/>
      <c r="U59" s="199">
        <f>+'Ark1'!X964</f>
        <v>0.11339931960408239</v>
      </c>
      <c r="V59" s="145"/>
      <c r="W59" s="199">
        <f>+'Ark1'!Y964</f>
        <v>0.22679863920816479</v>
      </c>
      <c r="X59" s="110"/>
      <c r="Y59" s="271">
        <f>+'Ark1'!Z964</f>
        <v>0</v>
      </c>
      <c r="Z59" s="110"/>
      <c r="AA59" s="1">
        <f>+'Ark1'!AC964</f>
        <v>-31.551703064940678</v>
      </c>
      <c r="AB59" s="10">
        <f>+'Ark1'!AD964</f>
        <v>5.5749593950268759</v>
      </c>
      <c r="AC59" s="10"/>
      <c r="AD59" s="10">
        <f t="shared" si="14"/>
        <v>802.57303370786519</v>
      </c>
      <c r="AE59" s="1">
        <f>+'Ark1'!T964</f>
        <v>3.5792325246048504</v>
      </c>
      <c r="AF59" s="100">
        <f>+'Ark1'!V964</f>
        <v>93.814304380996177</v>
      </c>
      <c r="AG59" s="297">
        <f>+'Ark1'!S964</f>
        <v>71068</v>
      </c>
      <c r="AH59" s="39"/>
      <c r="AI59" s="52"/>
      <c r="AJ59" s="120"/>
      <c r="AK59" s="1"/>
      <c r="AL59" s="101"/>
      <c r="AM59" s="52"/>
      <c r="AN59" s="1"/>
      <c r="AO59" s="1"/>
      <c r="AP59" s="1"/>
      <c r="AR59" s="1"/>
      <c r="AS59" s="1"/>
      <c r="AT59" s="1"/>
      <c r="AU59" s="1"/>
      <c r="AV59" s="1"/>
      <c r="AW59" s="1"/>
      <c r="AX59" s="1"/>
    </row>
    <row r="60" spans="1:50" ht="15.6">
      <c r="A60" s="39">
        <f t="shared" si="15"/>
        <v>11</v>
      </c>
      <c r="B60">
        <f>+'Ark1'!C965</f>
        <v>2022</v>
      </c>
      <c r="C60">
        <f>+'Ark1'!J965</f>
        <v>181</v>
      </c>
      <c r="D60" s="4" t="str">
        <f>VLOOKUP(C60,RNR!$A$1:$B$27,2)</f>
        <v>Horns</v>
      </c>
      <c r="E60" s="4">
        <f>+'Ark1'!H965</f>
        <v>2</v>
      </c>
      <c r="F60" s="97" t="s">
        <v>379</v>
      </c>
      <c r="G60">
        <f>+'Ark1'!Q965</f>
        <v>18</v>
      </c>
      <c r="H60" s="145"/>
      <c r="I60" s="297">
        <f>+'Ark1'!R965</f>
        <v>7694</v>
      </c>
      <c r="J60" s="350"/>
      <c r="K60" s="100">
        <f>+'Ark1'!AD965</f>
        <v>0.60050872314237613</v>
      </c>
      <c r="L60" s="145"/>
      <c r="M60" s="100">
        <f>+'Ark1'!AE965</f>
        <v>0.58250816369461811</v>
      </c>
      <c r="N60" s="145"/>
      <c r="O60" s="1">
        <f>+'Ark1'!U965</f>
        <v>61.495755517826836</v>
      </c>
      <c r="P60" s="145"/>
      <c r="Q60" s="100">
        <f>+'Ark1'!W965</f>
        <v>82.770797962648572</v>
      </c>
      <c r="R60" s="145"/>
      <c r="S60" s="100">
        <f>+'Ark1'!AB965</f>
        <v>2.459071051590024</v>
      </c>
      <c r="T60" s="100"/>
      <c r="U60" s="199">
        <f>+'Ark1'!X965</f>
        <v>0</v>
      </c>
      <c r="V60" s="145"/>
      <c r="W60" s="199">
        <f>+'Ark1'!Y965</f>
        <v>0</v>
      </c>
      <c r="X60" s="110"/>
      <c r="Y60" s="271">
        <f>+'Ark1'!Z965</f>
        <v>0</v>
      </c>
      <c r="Z60" s="110"/>
      <c r="AA60" s="1">
        <f>+'Ark1'!AC965</f>
        <v>-30.726180584899478</v>
      </c>
      <c r="AB60" s="10">
        <f>+'Ark1'!AD965</f>
        <v>0.60050872314237613</v>
      </c>
      <c r="AC60" s="10"/>
      <c r="AD60" s="10">
        <f t="shared" si="14"/>
        <v>427.44444444444446</v>
      </c>
      <c r="AE60" s="1">
        <f>+'Ark1'!T965</f>
        <v>2.6329607486353002</v>
      </c>
      <c r="AF60" s="100">
        <f>+'Ark1'!V965</f>
        <v>89.912670990834101</v>
      </c>
      <c r="AG60" s="297">
        <f>+'Ark1'!S965</f>
        <v>7657</v>
      </c>
      <c r="AH60" s="39"/>
      <c r="AI60" s="52"/>
      <c r="AJ60" s="120"/>
      <c r="AK60" s="1"/>
      <c r="AL60" s="101"/>
      <c r="AM60" s="52"/>
      <c r="AN60" s="1"/>
      <c r="AO60" s="1"/>
      <c r="AP60" s="1"/>
      <c r="AR60" s="1"/>
      <c r="AS60" s="1"/>
      <c r="AT60" s="1"/>
      <c r="AU60" s="1"/>
      <c r="AV60" s="1"/>
      <c r="AW60" s="1"/>
      <c r="AX60" s="1"/>
    </row>
    <row r="61" spans="1:50" ht="15.6">
      <c r="A61" s="39">
        <f t="shared" si="15"/>
        <v>12</v>
      </c>
      <c r="B61">
        <f>+'Ark1'!C966</f>
        <v>2022</v>
      </c>
      <c r="C61">
        <f>+'Ark1'!J966</f>
        <v>470</v>
      </c>
      <c r="D61" s="4" t="str">
        <f>VLOOKUP(C61,RNR!$A$1:$B$27,2)</f>
        <v>Jens Eide</v>
      </c>
      <c r="E61" s="4">
        <f>+'Ark1'!H966</f>
        <v>2</v>
      </c>
      <c r="F61" s="97" t="s">
        <v>379</v>
      </c>
      <c r="G61">
        <f>+'Ark1'!Q966</f>
        <v>80</v>
      </c>
      <c r="H61" s="145"/>
      <c r="I61" s="297">
        <f>+'Ark1'!R966</f>
        <v>6741</v>
      </c>
      <c r="J61" s="350"/>
      <c r="K61" s="100">
        <f>+'Ark1'!AD966</f>
        <v>0.52612806117789923</v>
      </c>
      <c r="L61" s="145"/>
      <c r="M61" s="100">
        <f>+'Ark1'!AE966</f>
        <v>0.54516593602882568</v>
      </c>
      <c r="N61" s="145"/>
      <c r="O61" s="1">
        <f>+'Ark1'!U966</f>
        <v>59.53665469778575</v>
      </c>
      <c r="P61" s="145"/>
      <c r="Q61" s="100">
        <f>+'Ark1'!W966</f>
        <v>88.741352483542997</v>
      </c>
      <c r="R61" s="145"/>
      <c r="S61" s="100">
        <f>+'Ark1'!AB966</f>
        <v>3.2328361762585258</v>
      </c>
      <c r="T61" s="100"/>
      <c r="U61" s="199">
        <f>+'Ark1'!X966</f>
        <v>0</v>
      </c>
      <c r="V61" s="145"/>
      <c r="W61" s="199">
        <f>+'Ark1'!Y966</f>
        <v>0</v>
      </c>
      <c r="X61" s="110"/>
      <c r="Y61" s="271">
        <f>+'Ark1'!Z966</f>
        <v>0</v>
      </c>
      <c r="Z61" s="110"/>
      <c r="AA61" s="1">
        <f>+'Ark1'!AC966</f>
        <v>-30.265389212848397</v>
      </c>
      <c r="AB61" s="10">
        <f>+'Ark1'!AD966</f>
        <v>0.52612806117789923</v>
      </c>
      <c r="AC61" s="10"/>
      <c r="AD61" s="10">
        <f t="shared" si="14"/>
        <v>84.262500000000003</v>
      </c>
      <c r="AE61" s="1">
        <f>+'Ark1'!T966</f>
        <v>5.7530040053404523</v>
      </c>
      <c r="AF61" s="100">
        <f>+'Ark1'!V966</f>
        <v>96.608968361566482</v>
      </c>
      <c r="AG61" s="297">
        <f>+'Ark1'!S966</f>
        <v>6684</v>
      </c>
      <c r="AH61" s="39"/>
      <c r="AI61" s="52"/>
      <c r="AJ61" s="120"/>
      <c r="AK61" s="1"/>
      <c r="AL61" s="101"/>
      <c r="AM61" s="52"/>
      <c r="AN61" s="1"/>
      <c r="AO61" s="1"/>
      <c r="AP61" s="1"/>
      <c r="AR61" s="1"/>
      <c r="AS61" s="1"/>
      <c r="AT61" s="1"/>
      <c r="AU61" s="1"/>
      <c r="AV61" s="1"/>
      <c r="AW61" s="1"/>
      <c r="AX61" s="1"/>
    </row>
    <row r="62" spans="1:50" ht="15.6">
      <c r="A62" s="39">
        <f t="shared" si="15"/>
        <v>13</v>
      </c>
      <c r="B62">
        <f>+'Ark1'!C967</f>
        <v>2022</v>
      </c>
      <c r="C62">
        <f>+'Ark1'!J967</f>
        <v>643</v>
      </c>
      <c r="D62" s="4" t="str">
        <f>VLOOKUP(C62,RNR!$A$1:$B$27,2)</f>
        <v>Bjerka</v>
      </c>
      <c r="E62" s="4">
        <f>+'Ark1'!H967</f>
        <v>1</v>
      </c>
      <c r="F62" s="97" t="s">
        <v>379</v>
      </c>
      <c r="G62">
        <f>+'Ark1'!Q967</f>
        <v>90</v>
      </c>
      <c r="H62" s="145"/>
      <c r="I62" s="297">
        <f>+'Ark1'!R967</f>
        <v>56443</v>
      </c>
      <c r="J62" s="350"/>
      <c r="K62" s="100">
        <f>+'Ark1'!AD967</f>
        <v>4.4053176319632348</v>
      </c>
      <c r="L62" s="145"/>
      <c r="M62" s="100">
        <f>+'Ark1'!AE967</f>
        <v>4.2924073983061026</v>
      </c>
      <c r="N62" s="145"/>
      <c r="O62" s="1">
        <f>+'Ark1'!U967</f>
        <v>60.814312350173118</v>
      </c>
      <c r="P62" s="145"/>
      <c r="Q62" s="100">
        <f>+'Ark1'!W967</f>
        <v>82.92980023084445</v>
      </c>
      <c r="R62" s="145"/>
      <c r="S62" s="100">
        <f>+'Ark1'!AB967</f>
        <v>2.3574600986586804</v>
      </c>
      <c r="T62" s="100"/>
      <c r="U62" s="199">
        <f>+'Ark1'!X967</f>
        <v>3.911911131584076</v>
      </c>
      <c r="V62" s="145"/>
      <c r="W62" s="199">
        <f>+'Ark1'!Y967</f>
        <v>7.823822263168152</v>
      </c>
      <c r="X62" s="110"/>
      <c r="Y62" s="271">
        <f>+'Ark1'!Z967</f>
        <v>0</v>
      </c>
      <c r="Z62" s="110"/>
      <c r="AA62" s="1">
        <f>+'Ark1'!AC967</f>
        <v>-37.17142300188889</v>
      </c>
      <c r="AB62" s="10">
        <f>+'Ark1'!AD967</f>
        <v>4.4053176319632348</v>
      </c>
      <c r="AC62" s="10"/>
      <c r="AD62" s="10">
        <f t="shared" si="14"/>
        <v>627.14444444444439</v>
      </c>
      <c r="AE62" s="1">
        <f>+'Ark1'!T967</f>
        <v>3.6451641479014225</v>
      </c>
      <c r="AF62" s="100">
        <f>+'Ark1'!V967</f>
        <v>89.96832032016097</v>
      </c>
      <c r="AG62" s="297">
        <f>+'Ark1'!S967</f>
        <v>56315</v>
      </c>
      <c r="AH62" s="39"/>
      <c r="AI62" s="52"/>
      <c r="AJ62" s="120"/>
      <c r="AK62" s="1"/>
      <c r="AL62" s="101"/>
      <c r="AM62" s="52"/>
      <c r="AN62" s="1"/>
      <c r="AO62" s="1"/>
      <c r="AP62" s="1"/>
      <c r="AR62" s="1"/>
      <c r="AS62" s="1"/>
      <c r="AT62" s="1"/>
      <c r="AU62" s="1"/>
      <c r="AV62" s="1"/>
      <c r="AW62" s="1"/>
      <c r="AX62" s="1"/>
    </row>
    <row r="63" spans="1:50" ht="15" customHeight="1">
      <c r="A63" s="44"/>
      <c r="B63" s="44"/>
      <c r="C63" s="39"/>
      <c r="D63" s="56"/>
      <c r="E63" s="39"/>
      <c r="F63" s="56"/>
      <c r="G63" s="69"/>
      <c r="H63" s="39"/>
      <c r="I63" s="339"/>
      <c r="J63" s="303"/>
      <c r="K63" s="146"/>
      <c r="L63" s="39"/>
      <c r="M63" s="115"/>
      <c r="N63" s="39"/>
      <c r="O63" s="39"/>
      <c r="P63" s="39"/>
      <c r="Q63" s="115"/>
      <c r="R63" s="39"/>
      <c r="S63" s="42"/>
      <c r="T63" s="42"/>
      <c r="U63" s="44"/>
      <c r="V63" s="39"/>
      <c r="W63" s="39"/>
      <c r="X63" s="39"/>
      <c r="Y63" s="39"/>
      <c r="Z63" s="39"/>
      <c r="AA63" s="39"/>
      <c r="AB63" s="39"/>
      <c r="AC63" s="39"/>
      <c r="AD63" s="39"/>
      <c r="AE63" s="42"/>
      <c r="AF63" s="113"/>
      <c r="AG63" s="329"/>
      <c r="AH63" s="42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5"/>
    </row>
    <row r="64" spans="1:50" ht="15.6">
      <c r="A64" s="39">
        <v>1</v>
      </c>
      <c r="B64" s="46">
        <f>+'Ark1'!C968</f>
        <v>2021</v>
      </c>
      <c r="C64" s="46">
        <f>+'Ark1'!J968</f>
        <v>103</v>
      </c>
      <c r="D64" s="57" t="str">
        <f>VLOOKUP(C64,RNR!$A$1:$B$27,2)</f>
        <v>Rudshøgda</v>
      </c>
      <c r="E64" s="57">
        <f>+'Ark1'!H968</f>
        <v>1</v>
      </c>
      <c r="F64" s="92" t="s">
        <v>378</v>
      </c>
      <c r="G64" s="46">
        <f>+'Ark1'!Q968</f>
        <v>305</v>
      </c>
      <c r="H64" s="230"/>
      <c r="I64" s="331">
        <f>+'Ark1'!R968</f>
        <v>119482</v>
      </c>
      <c r="J64" s="351"/>
      <c r="K64" s="99">
        <f>+'Ark1'!AD968</f>
        <v>9.1702517071460168</v>
      </c>
      <c r="L64" s="230"/>
      <c r="M64" s="99">
        <f>+'Ark1'!AE968</f>
        <v>9.2508461922204717</v>
      </c>
      <c r="N64" s="230"/>
      <c r="O64" s="48">
        <f>+'Ark1'!U968</f>
        <v>60.207784018295555</v>
      </c>
      <c r="P64" s="230"/>
      <c r="Q64" s="99">
        <f>+'Ark1'!W968</f>
        <v>85.33099742718781</v>
      </c>
      <c r="R64" s="230"/>
      <c r="S64" s="99">
        <f>+'Ark1'!AB968</f>
        <v>2.6896330973931311</v>
      </c>
      <c r="T64" s="99"/>
      <c r="U64" s="231">
        <f>+'Ark1'!X968</f>
        <v>2.8975075743626664</v>
      </c>
      <c r="V64" s="230"/>
      <c r="W64" s="231">
        <f>+'Ark1'!Y968</f>
        <v>5.7950151487253327</v>
      </c>
      <c r="X64" s="110"/>
      <c r="Y64" s="231">
        <f>+'Ark1'!Z968</f>
        <v>95.31393850119683</v>
      </c>
      <c r="Z64" s="110"/>
      <c r="AA64" s="48">
        <f>+'Ark1'!AC968</f>
        <v>-29.188633428705057</v>
      </c>
      <c r="AB64" s="65">
        <f>+'Ark1'!AD968</f>
        <v>9.1702517071460168</v>
      </c>
      <c r="AC64" s="65"/>
      <c r="AD64" s="65">
        <f t="shared" ref="AD64:AD69" si="16">+I64/G64</f>
        <v>391.74426229508197</v>
      </c>
      <c r="AE64" s="48">
        <f>+'Ark1'!T968</f>
        <v>15.773631174570223</v>
      </c>
      <c r="AF64" s="99">
        <f>+'Ark1'!V968</f>
        <v>92.578081816227936</v>
      </c>
      <c r="AG64" s="331">
        <f>+'Ark1'!S968</f>
        <v>118936</v>
      </c>
      <c r="AH64" s="39"/>
      <c r="AI64" s="52"/>
      <c r="AJ64" s="120"/>
      <c r="AK64" s="1"/>
      <c r="AL64" s="101"/>
      <c r="AM64" s="52"/>
      <c r="AN64" s="1"/>
      <c r="AO64" s="1"/>
      <c r="AP64" s="1"/>
      <c r="AR64" s="1"/>
      <c r="AS64" s="1"/>
      <c r="AT64" s="1"/>
      <c r="AU64" s="1"/>
      <c r="AV64" s="1"/>
      <c r="AW64" s="1"/>
      <c r="AX64" s="1"/>
    </row>
    <row r="65" spans="1:55" ht="15.6">
      <c r="A65" s="39">
        <f t="shared" si="15"/>
        <v>2</v>
      </c>
      <c r="B65" s="46">
        <f>+'Ark1'!C969</f>
        <v>2021</v>
      </c>
      <c r="C65" s="46">
        <f>+'Ark1'!J969</f>
        <v>106</v>
      </c>
      <c r="D65" s="57" t="str">
        <f>VLOOKUP(C65,RNR!$A$1:$B$27,2)</f>
        <v>Furuseth</v>
      </c>
      <c r="E65" s="57">
        <f>+'Ark1'!H969</f>
        <v>2</v>
      </c>
      <c r="F65" s="92" t="s">
        <v>379</v>
      </c>
      <c r="G65" s="46">
        <f>+'Ark1'!Q969</f>
        <v>154</v>
      </c>
      <c r="H65" s="230"/>
      <c r="I65" s="331">
        <f>+'Ark1'!R969</f>
        <v>109317</v>
      </c>
      <c r="J65" s="351"/>
      <c r="K65" s="99">
        <f>+'Ark1'!AD969</f>
        <v>8.3900872589183457</v>
      </c>
      <c r="L65" s="230"/>
      <c r="M65" s="99">
        <f>+'Ark1'!AE969</f>
        <v>8.6293771161277935</v>
      </c>
      <c r="N65" s="230"/>
      <c r="O65" s="48">
        <f>+'Ark1'!U969</f>
        <v>60.911591085892098</v>
      </c>
      <c r="P65" s="230"/>
      <c r="Q65" s="99">
        <f>+'Ark1'!W969</f>
        <v>86.643715736970691</v>
      </c>
      <c r="R65" s="230"/>
      <c r="S65" s="99">
        <f>+'Ark1'!AB969</f>
        <v>2.5087190105510326</v>
      </c>
      <c r="T65" s="99"/>
      <c r="U65" s="231">
        <f>+'Ark1'!X969</f>
        <v>1.6932407585279503</v>
      </c>
      <c r="V65" s="230"/>
      <c r="W65" s="231">
        <f>+'Ark1'!Y969</f>
        <v>3.3864815170559006</v>
      </c>
      <c r="X65" s="110"/>
      <c r="Y65" s="231">
        <f>+'Ark1'!Z969</f>
        <v>0</v>
      </c>
      <c r="Z65" s="110"/>
      <c r="AA65" s="48">
        <f>+'Ark1'!AC969</f>
        <v>-27.938705523470318</v>
      </c>
      <c r="AB65" s="65">
        <f>+'Ark1'!AD969</f>
        <v>8.3900872589183457</v>
      </c>
      <c r="AC65" s="65"/>
      <c r="AD65" s="65">
        <f t="shared" si="16"/>
        <v>709.85064935064941</v>
      </c>
      <c r="AE65" s="48">
        <f>+'Ark1'!T969</f>
        <v>16.180667233824565</v>
      </c>
      <c r="AF65" s="99">
        <f>+'Ark1'!V969</f>
        <v>93.893546254772318</v>
      </c>
      <c r="AG65" s="331">
        <f>+'Ark1'!S969</f>
        <v>109265</v>
      </c>
      <c r="AH65" s="39"/>
      <c r="AI65" s="52"/>
      <c r="AJ65" s="120"/>
      <c r="AK65" s="1"/>
      <c r="AL65" s="101"/>
      <c r="AM65" s="52"/>
      <c r="AN65" s="1"/>
      <c r="AO65" s="1"/>
      <c r="AP65" s="1"/>
      <c r="AR65" s="1"/>
      <c r="AS65" s="1"/>
      <c r="AT65" s="1"/>
      <c r="AU65" s="1"/>
      <c r="AV65" s="1"/>
      <c r="AW65" s="1"/>
      <c r="AX65" s="1"/>
    </row>
    <row r="66" spans="1:55" ht="15.6">
      <c r="A66" s="39">
        <f t="shared" si="15"/>
        <v>3</v>
      </c>
      <c r="B66" s="46">
        <f>+'Ark1'!C970</f>
        <v>2021</v>
      </c>
      <c r="C66" s="46">
        <f>+'Ark1'!J970</f>
        <v>109</v>
      </c>
      <c r="D66" s="57" t="str">
        <f>VLOOKUP(C66,RNR!$A$1:$B$27,2)</f>
        <v>Tønsberg</v>
      </c>
      <c r="E66" s="57">
        <f>+'Ark1'!H970</f>
        <v>1</v>
      </c>
      <c r="F66" s="92" t="s">
        <v>379</v>
      </c>
      <c r="G66" s="46">
        <f>+'Ark1'!Q970</f>
        <v>477</v>
      </c>
      <c r="H66" s="230"/>
      <c r="I66" s="331">
        <f>+'Ark1'!R970</f>
        <v>197536</v>
      </c>
      <c r="J66" s="351"/>
      <c r="K66" s="99">
        <f>+'Ark1'!AD970</f>
        <v>15.160901568627878</v>
      </c>
      <c r="L66" s="230"/>
      <c r="M66" s="99">
        <f>+'Ark1'!AE970</f>
        <v>15.332928493821072</v>
      </c>
      <c r="N66" s="230"/>
      <c r="O66" s="48">
        <f>+'Ark1'!U970</f>
        <v>60.353674337308398</v>
      </c>
      <c r="P66" s="230"/>
      <c r="Q66" s="99">
        <f>+'Ark1'!W970</f>
        <v>85.470143386294382</v>
      </c>
      <c r="R66" s="230"/>
      <c r="S66" s="99">
        <f>+'Ark1'!AB970</f>
        <v>2.6192836745793495</v>
      </c>
      <c r="T66" s="99"/>
      <c r="U66" s="231">
        <f>+'Ark1'!X970</f>
        <v>2.1003766402073549</v>
      </c>
      <c r="V66" s="230"/>
      <c r="W66" s="231">
        <f>+'Ark1'!Y970</f>
        <v>4.2007532804147099</v>
      </c>
      <c r="X66" s="110"/>
      <c r="Y66" s="231">
        <f>+'Ark1'!Z970</f>
        <v>94.564028835250269</v>
      </c>
      <c r="Z66" s="110"/>
      <c r="AA66" s="48">
        <f>+'Ark1'!AC970</f>
        <v>-29.830585557188147</v>
      </c>
      <c r="AB66" s="65">
        <f>+'Ark1'!AD970</f>
        <v>15.160901568627878</v>
      </c>
      <c r="AC66" s="65"/>
      <c r="AD66" s="65">
        <f t="shared" si="16"/>
        <v>414.12159329140462</v>
      </c>
      <c r="AE66" s="48">
        <f>+'Ark1'!T970</f>
        <v>15.871188036611047</v>
      </c>
      <c r="AF66" s="99">
        <f>+'Ark1'!V970</f>
        <v>92.723917975036485</v>
      </c>
      <c r="AG66" s="331">
        <f>+'Ark1'!S970</f>
        <v>196811</v>
      </c>
      <c r="AH66" s="39"/>
      <c r="AI66" s="52"/>
      <c r="AJ66" s="120"/>
      <c r="AK66" s="1"/>
      <c r="AL66" s="101"/>
      <c r="AM66" s="52"/>
      <c r="AN66" s="1"/>
      <c r="AO66" s="1"/>
      <c r="AP66" s="1"/>
      <c r="AR66" s="1"/>
      <c r="AS66" s="1"/>
      <c r="AT66" s="1"/>
      <c r="AU66" s="1"/>
      <c r="AV66" s="1"/>
      <c r="AW66" s="1"/>
      <c r="AX66" s="1"/>
    </row>
    <row r="67" spans="1:55" ht="15.6">
      <c r="A67" s="39">
        <f t="shared" si="15"/>
        <v>4</v>
      </c>
      <c r="B67" s="46">
        <f>+'Ark1'!C971</f>
        <v>2021</v>
      </c>
      <c r="C67" s="46">
        <f>+'Ark1'!J971</f>
        <v>111</v>
      </c>
      <c r="D67" s="57" t="str">
        <f>VLOOKUP(C67,RNR!$A$1:$B$27,2)</f>
        <v>Forus</v>
      </c>
      <c r="E67" s="57">
        <f>+'Ark1'!H971</f>
        <v>1</v>
      </c>
      <c r="F67" s="92" t="s">
        <v>379</v>
      </c>
      <c r="G67" s="46">
        <f>+'Ark1'!Q971</f>
        <v>288</v>
      </c>
      <c r="H67" s="230"/>
      <c r="I67" s="331">
        <f>+'Ark1'!R971</f>
        <v>146462</v>
      </c>
      <c r="J67" s="351"/>
      <c r="K67" s="99">
        <f>+'Ark1'!AD971</f>
        <v>11.240968560385838</v>
      </c>
      <c r="L67" s="230"/>
      <c r="M67" s="99">
        <f>+'Ark1'!AE971</f>
        <v>11.171427978707751</v>
      </c>
      <c r="N67" s="230"/>
      <c r="O67" s="48">
        <f>+'Ark1'!U971</f>
        <v>60.520425764939411</v>
      </c>
      <c r="P67" s="230"/>
      <c r="Q67" s="99">
        <f>+'Ark1'!W971</f>
        <v>83.893225272093503</v>
      </c>
      <c r="R67" s="230"/>
      <c r="S67" s="99">
        <f>+'Ark1'!AB971</f>
        <v>2.527301198631394</v>
      </c>
      <c r="T67" s="99"/>
      <c r="U67" s="231">
        <f>+'Ark1'!X971</f>
        <v>0.91559585421474499</v>
      </c>
      <c r="V67" s="230"/>
      <c r="W67" s="231">
        <f>+'Ark1'!Y971</f>
        <v>1.83119170842949</v>
      </c>
      <c r="X67" s="110"/>
      <c r="Y67" s="231">
        <f>+'Ark1'!Z971</f>
        <v>84.951728093293852</v>
      </c>
      <c r="Z67" s="110"/>
      <c r="AA67" s="48">
        <f>+'Ark1'!AC971</f>
        <v>-30.454064034254056</v>
      </c>
      <c r="AB67" s="65">
        <f>+'Ark1'!AD971</f>
        <v>11.240968560385838</v>
      </c>
      <c r="AC67" s="65"/>
      <c r="AD67" s="65">
        <f t="shared" si="16"/>
        <v>508.54861111111109</v>
      </c>
      <c r="AE67" s="48">
        <f>+'Ark1'!T971</f>
        <v>15.977086206661109</v>
      </c>
      <c r="AF67" s="99">
        <f>+'Ark1'!V971</f>
        <v>90.980774477685614</v>
      </c>
      <c r="AG67" s="331">
        <f>+'Ark1'!S971</f>
        <v>146090</v>
      </c>
      <c r="AH67" s="39"/>
      <c r="AI67" s="52"/>
      <c r="AJ67" s="120"/>
      <c r="AK67" s="1"/>
      <c r="AL67" s="101"/>
      <c r="AM67" s="52"/>
      <c r="AN67" s="1"/>
      <c r="AO67" s="1"/>
      <c r="AP67" s="1"/>
      <c r="AR67" s="1"/>
      <c r="AS67" s="1"/>
      <c r="AT67" s="1"/>
      <c r="AU67" s="1"/>
      <c r="AV67" s="1"/>
      <c r="AW67" s="1"/>
      <c r="AX67" s="1"/>
    </row>
    <row r="68" spans="1:55" ht="15.6">
      <c r="A68" s="39">
        <f t="shared" si="15"/>
        <v>5</v>
      </c>
      <c r="B68" s="46">
        <f>+'Ark1'!C972</f>
        <v>2021</v>
      </c>
      <c r="C68" s="46">
        <f>+'Ark1'!J972</f>
        <v>116</v>
      </c>
      <c r="D68" s="57" t="str">
        <f>VLOOKUP(C68,RNR!$A$1:$B$27,2)</f>
        <v>Sandeid</v>
      </c>
      <c r="E68" s="57">
        <f>+'Ark1'!H972</f>
        <v>1</v>
      </c>
      <c r="F68" s="92" t="s">
        <v>379</v>
      </c>
      <c r="G68" s="46">
        <f>+'Ark1'!Q972</f>
        <v>106</v>
      </c>
      <c r="H68" s="230"/>
      <c r="I68" s="331">
        <f>+'Ark1'!R972</f>
        <v>37888</v>
      </c>
      <c r="J68" s="351"/>
      <c r="K68" s="99">
        <f>+'Ark1'!AD972</f>
        <v>2.9079066025037119</v>
      </c>
      <c r="L68" s="230"/>
      <c r="M68" s="99">
        <f>+'Ark1'!AE972</f>
        <v>2.8635233453126818</v>
      </c>
      <c r="N68" s="230"/>
      <c r="O68" s="48">
        <f>+'Ark1'!U972</f>
        <v>60.54559403190391</v>
      </c>
      <c r="P68" s="230"/>
      <c r="Q68" s="99">
        <f>+'Ark1'!W972</f>
        <v>83.106717547154403</v>
      </c>
      <c r="R68" s="230"/>
      <c r="S68" s="99">
        <f>+'Ark1'!AB972</f>
        <v>2.6378337599153965</v>
      </c>
      <c r="T68" s="99"/>
      <c r="U68" s="231">
        <f>+'Ark1'!X972</f>
        <v>4.1913006756756763</v>
      </c>
      <c r="V68" s="230"/>
      <c r="W68" s="231">
        <f>+'Ark1'!Y972</f>
        <v>8.3826013513513526</v>
      </c>
      <c r="X68" s="110"/>
      <c r="Y68" s="231">
        <f>+'Ark1'!Z972</f>
        <v>90.524704391891873</v>
      </c>
      <c r="Z68" s="110"/>
      <c r="AA68" s="48">
        <f>+'Ark1'!AC972</f>
        <v>-31.515896515662881</v>
      </c>
      <c r="AB68" s="65">
        <f>+'Ark1'!AD972</f>
        <v>2.9079066025037119</v>
      </c>
      <c r="AC68" s="65"/>
      <c r="AD68" s="65">
        <f t="shared" si="16"/>
        <v>357.43396226415092</v>
      </c>
      <c r="AE68" s="48">
        <f>+'Ark1'!T972</f>
        <v>15.970016891891891</v>
      </c>
      <c r="AF68" s="99">
        <f>+'Ark1'!V972</f>
        <v>90.120649785902231</v>
      </c>
      <c r="AG68" s="331">
        <f>+'Ark1'!S972</f>
        <v>37801</v>
      </c>
      <c r="AH68" s="39"/>
      <c r="AI68" s="52"/>
      <c r="AJ68" s="120"/>
      <c r="AK68" s="1"/>
      <c r="AL68" s="101"/>
      <c r="AM68" s="52"/>
      <c r="AN68" s="1"/>
      <c r="AO68" s="1"/>
      <c r="AP68" s="1"/>
      <c r="AR68" s="1"/>
      <c r="AS68" s="1"/>
      <c r="AT68" s="1"/>
      <c r="AU68" s="1"/>
      <c r="AV68" s="1"/>
      <c r="AW68" s="1"/>
      <c r="AX68" s="1"/>
    </row>
    <row r="69" spans="1:55" ht="15.6">
      <c r="A69" s="39">
        <f t="shared" si="15"/>
        <v>6</v>
      </c>
      <c r="B69" s="46">
        <f>+'Ark1'!C973</f>
        <v>2021</v>
      </c>
      <c r="C69" s="46">
        <f>+'Ark1'!J973</f>
        <v>117</v>
      </c>
      <c r="D69" s="57" t="str">
        <f>VLOOKUP(C69,RNR!$A$1:$B$27,2)</f>
        <v>Jæren</v>
      </c>
      <c r="E69" s="57">
        <f>+'Ark1'!H973</f>
        <v>2</v>
      </c>
      <c r="F69" s="92" t="s">
        <v>379</v>
      </c>
      <c r="G69" s="46">
        <f>+'Ark1'!Q973</f>
        <v>176</v>
      </c>
      <c r="H69" s="230"/>
      <c r="I69" s="331">
        <f>+'Ark1'!R973</f>
        <v>109622</v>
      </c>
      <c r="J69" s="351"/>
      <c r="K69" s="99">
        <f>+'Ark1'!AD973</f>
        <v>8.4134960298686075</v>
      </c>
      <c r="L69" s="230"/>
      <c r="M69" s="99">
        <f>+'Ark1'!AE973</f>
        <v>8.2481908560845127</v>
      </c>
      <c r="N69" s="230"/>
      <c r="O69" s="48">
        <f>+'Ark1'!U973</f>
        <v>61.036155822076019</v>
      </c>
      <c r="P69" s="230"/>
      <c r="Q69" s="99">
        <f>+'Ark1'!W973</f>
        <v>83.611455657605319</v>
      </c>
      <c r="R69" s="230"/>
      <c r="S69" s="99">
        <f>+'Ark1'!AB973</f>
        <v>2.4683188819012285</v>
      </c>
      <c r="T69" s="99"/>
      <c r="U69" s="231">
        <f>+'Ark1'!X973</f>
        <v>1.3929685647041652</v>
      </c>
      <c r="V69" s="230"/>
      <c r="W69" s="231">
        <f>+'Ark1'!Y973</f>
        <v>2.7859371294083304</v>
      </c>
      <c r="X69" s="110"/>
      <c r="Y69" s="231">
        <f>+'Ark1'!Z973</f>
        <v>18.487164985130725</v>
      </c>
      <c r="Z69" s="110"/>
      <c r="AA69" s="48">
        <f>+'Ark1'!AC973</f>
        <v>-28.124203905281735</v>
      </c>
      <c r="AB69" s="65">
        <f>+'Ark1'!AD973</f>
        <v>8.4134960298686075</v>
      </c>
      <c r="AC69" s="65"/>
      <c r="AD69" s="65">
        <f t="shared" si="16"/>
        <v>622.85227272727275</v>
      </c>
      <c r="AE69" s="48">
        <f>+'Ark1'!T973</f>
        <v>16.032922223641243</v>
      </c>
      <c r="AF69" s="99">
        <f>+'Ark1'!V973</f>
        <v>90.960096963340987</v>
      </c>
      <c r="AG69" s="331">
        <f>+'Ark1'!S973</f>
        <v>108226</v>
      </c>
      <c r="AH69" s="39"/>
      <c r="AI69" s="52"/>
      <c r="AJ69" s="120"/>
      <c r="AK69" s="1"/>
      <c r="AL69" s="101"/>
      <c r="AM69" s="52"/>
      <c r="AN69" s="1"/>
      <c r="AO69" s="1"/>
      <c r="AP69" s="1"/>
      <c r="AR69" s="1"/>
      <c r="AS69" s="1"/>
      <c r="AT69" s="1"/>
      <c r="AU69" s="1"/>
      <c r="AV69" s="1"/>
      <c r="AW69" s="1"/>
      <c r="AX69" s="1"/>
    </row>
    <row r="70" spans="1:55" ht="15.6">
      <c r="A70" s="39">
        <f t="shared" si="15"/>
        <v>7</v>
      </c>
      <c r="B70" s="46">
        <f>+'Ark1'!C974</f>
        <v>2021</v>
      </c>
      <c r="C70" s="46">
        <f>+'Ark1'!J974</f>
        <v>121</v>
      </c>
      <c r="D70" s="57" t="str">
        <f>VLOOKUP(C70,RNR!$A$1:$B$27,2)</f>
        <v>Steinkjer</v>
      </c>
      <c r="E70" s="57">
        <f>+'Ark1'!H974</f>
        <v>1</v>
      </c>
      <c r="F70" s="92" t="s">
        <v>379</v>
      </c>
      <c r="G70" s="46">
        <f>+'Ark1'!Q974</f>
        <v>282</v>
      </c>
      <c r="H70" s="230"/>
      <c r="I70" s="331">
        <f>+'Ark1'!R974</f>
        <v>168994</v>
      </c>
      <c r="J70" s="351"/>
      <c r="K70" s="99">
        <f>+'Ark1'!AD974</f>
        <v>12.970301108095237</v>
      </c>
      <c r="L70" s="230"/>
      <c r="M70" s="99">
        <f>+'Ark1'!AE974</f>
        <v>12.927944931838219</v>
      </c>
      <c r="N70" s="230"/>
      <c r="O70" s="48">
        <f>+'Ark1'!U974</f>
        <v>60.799702481494002</v>
      </c>
      <c r="P70" s="230"/>
      <c r="Q70" s="99">
        <f>+'Ark1'!W974</f>
        <v>84.05788358847694</v>
      </c>
      <c r="R70" s="230"/>
      <c r="S70" s="99">
        <f>+'Ark1'!AB974</f>
        <v>2.6062777674364845</v>
      </c>
      <c r="T70" s="99"/>
      <c r="U70" s="231">
        <f>+'Ark1'!X974</f>
        <v>2.8906351704794253</v>
      </c>
      <c r="V70" s="230"/>
      <c r="W70" s="231">
        <f>+'Ark1'!Y974</f>
        <v>5.7812703409588506</v>
      </c>
      <c r="X70" s="110"/>
      <c r="Y70" s="231">
        <f>+'Ark1'!Z974</f>
        <v>97.801105364687515</v>
      </c>
      <c r="Z70" s="110"/>
      <c r="AA70" s="48">
        <f>+'Ark1'!AC974</f>
        <v>-33.040591625142604</v>
      </c>
      <c r="AB70" s="65">
        <f>+'Ark1'!AD974</f>
        <v>12.970301108095237</v>
      </c>
      <c r="AC70" s="65"/>
      <c r="AD70" s="65">
        <f t="shared" ref="AD70:AD81" si="17">+I70/G70</f>
        <v>599.26950354609926</v>
      </c>
      <c r="AE70" s="48">
        <f>+'Ark1'!T974</f>
        <v>16.087772346947229</v>
      </c>
      <c r="AF70" s="99">
        <f>+'Ark1'!V974</f>
        <v>91.128376879444829</v>
      </c>
      <c r="AG70" s="331">
        <f>+'Ark1'!S974</f>
        <v>168729</v>
      </c>
      <c r="AH70" s="39"/>
      <c r="AI70" s="52"/>
      <c r="AJ70" s="120"/>
      <c r="AK70" s="1"/>
      <c r="AL70" s="101"/>
      <c r="AM70" s="52"/>
      <c r="AN70" s="1"/>
      <c r="AO70" s="1"/>
      <c r="AP70" s="1"/>
      <c r="AR70" s="1"/>
      <c r="AS70" s="1"/>
      <c r="AT70" s="1"/>
      <c r="AU70" s="1"/>
      <c r="AV70" s="1"/>
      <c r="AW70" s="1"/>
      <c r="AX70" s="1"/>
    </row>
    <row r="71" spans="1:55" ht="15.6">
      <c r="A71" s="39">
        <f t="shared" si="15"/>
        <v>8</v>
      </c>
      <c r="B71" s="46">
        <f>+'Ark1'!C975</f>
        <v>2021</v>
      </c>
      <c r="C71" s="46">
        <f>+'Ark1'!J975</f>
        <v>134</v>
      </c>
      <c r="D71" s="57" t="str">
        <f>VLOOKUP(C71,RNR!$A$1:$B$27,2)</f>
        <v>Førde</v>
      </c>
      <c r="E71" s="57">
        <f>+'Ark1'!H975</f>
        <v>1</v>
      </c>
      <c r="F71" s="92" t="s">
        <v>379</v>
      </c>
      <c r="G71" s="46">
        <f>+'Ark1'!Q975</f>
        <v>129</v>
      </c>
      <c r="H71" s="230"/>
      <c r="I71" s="331">
        <f>+'Ark1'!R975</f>
        <v>30722</v>
      </c>
      <c r="J71" s="351"/>
      <c r="K71" s="99">
        <f>+'Ark1'!AD975</f>
        <v>2.3579156102755219</v>
      </c>
      <c r="L71" s="230"/>
      <c r="M71" s="99">
        <f>+'Ark1'!AE975</f>
        <v>2.3421646994260645</v>
      </c>
      <c r="N71" s="230"/>
      <c r="O71" s="48">
        <f>+'Ark1'!U975</f>
        <v>60.545007330184077</v>
      </c>
      <c r="P71" s="230"/>
      <c r="Q71" s="99">
        <f>+'Ark1'!W975</f>
        <v>83.71214758103936</v>
      </c>
      <c r="R71" s="230"/>
      <c r="S71" s="99">
        <f>+'Ark1'!AB975</f>
        <v>2.5866924994610505</v>
      </c>
      <c r="T71" s="99"/>
      <c r="U71" s="231">
        <f>+'Ark1'!X975</f>
        <v>3.0271466701386633</v>
      </c>
      <c r="V71" s="230"/>
      <c r="W71" s="231">
        <f>+'Ark1'!Y975</f>
        <v>6.0542933402773267</v>
      </c>
      <c r="X71" s="110"/>
      <c r="Y71" s="231">
        <f>+'Ark1'!Z975</f>
        <v>85.671505761343653</v>
      </c>
      <c r="Z71" s="110"/>
      <c r="AA71" s="48">
        <f>+'Ark1'!AC975</f>
        <v>-32.949856474265395</v>
      </c>
      <c r="AB71" s="65">
        <f>+'Ark1'!AD975</f>
        <v>2.3579156102755219</v>
      </c>
      <c r="AC71" s="65"/>
      <c r="AD71" s="65">
        <f t="shared" si="17"/>
        <v>238.15503875968992</v>
      </c>
      <c r="AE71" s="48">
        <f>+'Ark1'!T975</f>
        <v>16.000260399713564</v>
      </c>
      <c r="AF71" s="99">
        <f>+'Ark1'!V975</f>
        <v>90.728547762321526</v>
      </c>
      <c r="AG71" s="331">
        <f>+'Ark1'!S975</f>
        <v>30695</v>
      </c>
      <c r="AH71" s="39"/>
      <c r="AI71" s="52"/>
      <c r="AJ71" s="120"/>
      <c r="AK71" s="1"/>
      <c r="AL71" s="101"/>
      <c r="AM71" s="52"/>
      <c r="AN71" s="1"/>
      <c r="AO71" s="1"/>
      <c r="AP71" s="1"/>
      <c r="AR71" s="1"/>
      <c r="AS71" s="1"/>
      <c r="AT71" s="1"/>
      <c r="AU71" s="1"/>
      <c r="AV71" s="1"/>
      <c r="AW71" s="1"/>
      <c r="AX71" s="1"/>
    </row>
    <row r="72" spans="1:55" ht="15.6">
      <c r="A72" s="39">
        <f t="shared" si="15"/>
        <v>9</v>
      </c>
      <c r="B72" s="46">
        <f>+'Ark1'!C976</f>
        <v>2021</v>
      </c>
      <c r="C72" s="46">
        <f>+'Ark1'!J976</f>
        <v>141</v>
      </c>
      <c r="D72" s="57" t="str">
        <f>VLOOKUP(C72,RNR!$A$1:$B$27,2)</f>
        <v>Ølen</v>
      </c>
      <c r="E72" s="57">
        <f>+'Ark1'!H976</f>
        <v>2</v>
      </c>
      <c r="F72" s="92" t="s">
        <v>379</v>
      </c>
      <c r="G72" s="46">
        <f>+'Ark1'!Q976</f>
        <v>106</v>
      </c>
      <c r="H72" s="230"/>
      <c r="I72" s="331">
        <f>+'Ark1'!R976</f>
        <v>48951</v>
      </c>
      <c r="J72" s="351"/>
      <c r="K72" s="99">
        <f>+'Ark1'!AD976</f>
        <v>3.7569926124144639</v>
      </c>
      <c r="L72" s="230"/>
      <c r="M72" s="99">
        <f>+'Ark1'!AE976</f>
        <v>3.7694059355423746</v>
      </c>
      <c r="N72" s="230"/>
      <c r="O72" s="48">
        <f>+'Ark1'!U976</f>
        <v>60.343333470886797</v>
      </c>
      <c r="P72" s="230"/>
      <c r="Q72" s="99">
        <f>+'Ark1'!W976</f>
        <v>85.324631700573605</v>
      </c>
      <c r="R72" s="230"/>
      <c r="S72" s="99">
        <f>+'Ark1'!AB976</f>
        <v>2.621641152493742</v>
      </c>
      <c r="T72" s="99"/>
      <c r="U72" s="231">
        <f>+'Ark1'!X976</f>
        <v>0</v>
      </c>
      <c r="V72" s="230"/>
      <c r="W72" s="231">
        <f>+'Ark1'!Y976</f>
        <v>0</v>
      </c>
      <c r="X72" s="110"/>
      <c r="Y72" s="231">
        <f>+'Ark1'!Z976</f>
        <v>38.614124328410043</v>
      </c>
      <c r="Z72" s="110"/>
      <c r="AA72" s="48">
        <f>+'Ark1'!AC976</f>
        <v>-26.006360794618299</v>
      </c>
      <c r="AB72" s="65">
        <f>+'Ark1'!AD976</f>
        <v>3.7569926124144639</v>
      </c>
      <c r="AC72" s="65"/>
      <c r="AD72" s="65">
        <f t="shared" si="17"/>
        <v>461.80188679245282</v>
      </c>
      <c r="AE72" s="48">
        <f>+'Ark1'!T976</f>
        <v>15.749688463974181</v>
      </c>
      <c r="AF72" s="99">
        <f>+'Ark1'!V976</f>
        <v>92.719974941720324</v>
      </c>
      <c r="AG72" s="331">
        <f>+'Ark1'!S976</f>
        <v>48466</v>
      </c>
      <c r="AH72" s="39"/>
      <c r="AI72" s="52"/>
      <c r="AJ72" s="120"/>
      <c r="AK72" s="1"/>
      <c r="AL72" s="101"/>
      <c r="AM72" s="52"/>
      <c r="AN72" s="1"/>
      <c r="AO72" s="1"/>
      <c r="AP72" s="1"/>
      <c r="AR72" s="1"/>
      <c r="AS72" s="1"/>
      <c r="AT72" s="1"/>
      <c r="AU72" s="1"/>
      <c r="AV72" s="1"/>
      <c r="AW72" s="1"/>
      <c r="AX72" s="1"/>
    </row>
    <row r="73" spans="1:55" ht="15.6">
      <c r="A73" s="39">
        <f t="shared" si="15"/>
        <v>10</v>
      </c>
      <c r="B73" s="46">
        <f>+'Ark1'!C977</f>
        <v>2021</v>
      </c>
      <c r="C73" s="46">
        <f>+'Ark1'!J977</f>
        <v>143</v>
      </c>
      <c r="D73" s="57" t="str">
        <f>VLOOKUP(C73,RNR!$A$1:$B$27,2)</f>
        <v>Nordfjord</v>
      </c>
      <c r="E73" s="57">
        <f>+'Ark1'!H977</f>
        <v>2</v>
      </c>
      <c r="F73" s="92" t="s">
        <v>379</v>
      </c>
      <c r="G73" s="46">
        <f>+'Ark1'!Q977</f>
        <v>27</v>
      </c>
      <c r="H73" s="230"/>
      <c r="I73" s="331">
        <f>+'Ark1'!R977</f>
        <v>8946</v>
      </c>
      <c r="J73" s="351"/>
      <c r="K73" s="99">
        <f>+'Ark1'!AD977</f>
        <v>0.68660611449530717</v>
      </c>
      <c r="L73" s="230"/>
      <c r="M73" s="99">
        <f>+'Ark1'!AE977</f>
        <v>0.65755409654024877</v>
      </c>
      <c r="N73" s="230"/>
      <c r="O73" s="48">
        <f>+'Ark1'!U977</f>
        <v>61.601613264620227</v>
      </c>
      <c r="P73" s="230"/>
      <c r="Q73" s="99">
        <f>+'Ark1'!W977</f>
        <v>80.818967062513806</v>
      </c>
      <c r="R73" s="230"/>
      <c r="S73" s="99">
        <f>+'Ark1'!AB977</f>
        <v>2.2934830753105455</v>
      </c>
      <c r="T73" s="99"/>
      <c r="U73" s="231">
        <f>+'Ark1'!X977</f>
        <v>0</v>
      </c>
      <c r="V73" s="230"/>
      <c r="W73" s="231">
        <f>+'Ark1'!Y977</f>
        <v>0</v>
      </c>
      <c r="X73" s="110"/>
      <c r="Y73" s="231">
        <f>+'Ark1'!Z977</f>
        <v>0</v>
      </c>
      <c r="Z73" s="110"/>
      <c r="AA73" s="48">
        <f>+'Ark1'!AC977</f>
        <v>-31.08446475942964</v>
      </c>
      <c r="AB73" s="65">
        <f>+'Ark1'!AD977</f>
        <v>0.68660611449530717</v>
      </c>
      <c r="AC73" s="65"/>
      <c r="AD73" s="65">
        <f t="shared" si="17"/>
        <v>331.33333333333331</v>
      </c>
      <c r="AE73" s="48">
        <f>+'Ark1'!T977</f>
        <v>16.448245025709813</v>
      </c>
      <c r="AF73" s="99">
        <f>+'Ark1'!V977</f>
        <v>87.643071757212283</v>
      </c>
      <c r="AG73" s="331">
        <f>+'Ark1'!S977</f>
        <v>8926</v>
      </c>
      <c r="AH73" s="39"/>
      <c r="AI73" s="52"/>
      <c r="AJ73" s="120"/>
      <c r="AK73" s="1"/>
      <c r="AL73" s="101"/>
      <c r="AM73" s="52"/>
      <c r="AN73" s="1"/>
      <c r="AO73" s="1"/>
      <c r="AP73" s="1"/>
      <c r="AR73" s="1"/>
      <c r="AS73" s="1"/>
      <c r="AT73" s="1"/>
      <c r="AU73" s="1"/>
      <c r="AV73" s="1"/>
      <c r="AW73" s="1"/>
      <c r="AX73" s="1"/>
    </row>
    <row r="74" spans="1:55" ht="15.6">
      <c r="A74" s="39">
        <f t="shared" si="15"/>
        <v>11</v>
      </c>
      <c r="B74" s="46">
        <f>+'Ark1'!C978</f>
        <v>2021</v>
      </c>
      <c r="C74" s="46">
        <f>+'Ark1'!J978</f>
        <v>147</v>
      </c>
      <c r="D74" s="57" t="str">
        <f>VLOOKUP(C74,RNR!$A$1:$B$27,2)</f>
        <v>Midt-Norge</v>
      </c>
      <c r="E74" s="57">
        <f>+'Ark1'!H978</f>
        <v>2</v>
      </c>
      <c r="F74" s="92" t="s">
        <v>379</v>
      </c>
      <c r="G74" s="46">
        <f>+'Ark1'!Q978</f>
        <v>79</v>
      </c>
      <c r="H74" s="230"/>
      <c r="I74" s="331">
        <f>+'Ark1'!R978</f>
        <v>68426</v>
      </c>
      <c r="J74" s="351"/>
      <c r="K74" s="99">
        <f>+'Ark1'!AD978</f>
        <v>5.2517002001403856</v>
      </c>
      <c r="L74" s="230"/>
      <c r="M74" s="99">
        <f>+'Ark1'!AE978</f>
        <v>5.1937684142785319</v>
      </c>
      <c r="N74" s="230"/>
      <c r="O74" s="48">
        <f>+'Ark1'!U978</f>
        <v>61.658371106886975</v>
      </c>
      <c r="P74" s="230"/>
      <c r="Q74" s="99">
        <f>+'Ark1'!W978</f>
        <v>83.316049129989139</v>
      </c>
      <c r="R74" s="230"/>
      <c r="S74" s="99">
        <f>+'Ark1'!AB978</f>
        <v>2.4822580934701484</v>
      </c>
      <c r="T74" s="99"/>
      <c r="U74" s="231">
        <f>+'Ark1'!X978</f>
        <v>0.51734720720194083</v>
      </c>
      <c r="V74" s="230"/>
      <c r="W74" s="231">
        <f>+'Ark1'!Y978</f>
        <v>1.0346944144038819</v>
      </c>
      <c r="X74" s="110"/>
      <c r="Y74" s="231">
        <f>+'Ark1'!Z978</f>
        <v>49.093911671002246</v>
      </c>
      <c r="Z74" s="110"/>
      <c r="AA74" s="48">
        <f>+'Ark1'!AC978</f>
        <v>-36.208671211542395</v>
      </c>
      <c r="AB74" s="65">
        <f>+'Ark1'!AD978</f>
        <v>5.2517002001403856</v>
      </c>
      <c r="AC74" s="65"/>
      <c r="AD74" s="65">
        <f t="shared" si="17"/>
        <v>866.15189873417717</v>
      </c>
      <c r="AE74" s="48">
        <f>+'Ark1'!T978</f>
        <v>16.426752988630053</v>
      </c>
      <c r="AF74" s="99">
        <f>+'Ark1'!V978</f>
        <v>90.285726642351761</v>
      </c>
      <c r="AG74" s="331">
        <f>+'Ark1'!S978</f>
        <v>68390</v>
      </c>
      <c r="AH74" s="39"/>
      <c r="AI74" s="52"/>
      <c r="AJ74" s="120"/>
      <c r="AK74" s="1"/>
      <c r="AL74" s="101"/>
      <c r="AM74" s="52"/>
      <c r="AN74" s="1"/>
      <c r="AO74" s="1"/>
      <c r="AP74" s="1"/>
      <c r="AR74" s="1"/>
      <c r="AS74" s="1"/>
      <c r="AT74" s="1"/>
      <c r="AU74" s="1"/>
      <c r="AV74" s="1"/>
      <c r="AW74" s="1"/>
      <c r="AX74" s="1"/>
    </row>
    <row r="75" spans="1:55" ht="15.6">
      <c r="A75" s="39">
        <f t="shared" si="15"/>
        <v>12</v>
      </c>
      <c r="B75" s="46">
        <f>+'Ark1'!C979</f>
        <v>2021</v>
      </c>
      <c r="C75" s="46">
        <f>+'Ark1'!J979</f>
        <v>155</v>
      </c>
      <c r="D75" s="57" t="str">
        <f>VLOOKUP(C75,RNR!$A$1:$B$27,2)</f>
        <v>Målselv</v>
      </c>
      <c r="E75" s="57">
        <f>+'Ark1'!H979</f>
        <v>1</v>
      </c>
      <c r="F75" s="92" t="s">
        <v>379</v>
      </c>
      <c r="G75" s="46">
        <f>+'Ark1'!Q979</f>
        <v>43</v>
      </c>
      <c r="H75" s="230"/>
      <c r="I75" s="331">
        <f>+'Ark1'!R979</f>
        <v>10349</v>
      </c>
      <c r="J75" s="351"/>
      <c r="K75" s="99">
        <f>+'Ark1'!AD979</f>
        <v>0.7942864608665251</v>
      </c>
      <c r="L75" s="230"/>
      <c r="M75" s="99">
        <f>+'Ark1'!AE979</f>
        <v>0.76875827469901548</v>
      </c>
      <c r="N75" s="230"/>
      <c r="O75" s="48">
        <f>+'Ark1'!U979</f>
        <v>60.031564678543759</v>
      </c>
      <c r="P75" s="230"/>
      <c r="Q75" s="99">
        <f>+'Ark1'!W979</f>
        <v>81.660543183578554</v>
      </c>
      <c r="R75" s="230"/>
      <c r="S75" s="99">
        <f>+'Ark1'!AB979</f>
        <v>2.7134606855134158</v>
      </c>
      <c r="T75" s="99"/>
      <c r="U75" s="231">
        <f>+'Ark1'!X979</f>
        <v>0</v>
      </c>
      <c r="V75" s="230"/>
      <c r="W75" s="231">
        <f>+'Ark1'!Y979</f>
        <v>0</v>
      </c>
      <c r="X75" s="110"/>
      <c r="Y75" s="231">
        <f>+'Ark1'!Z979</f>
        <v>88.192095854671948</v>
      </c>
      <c r="Z75" s="110"/>
      <c r="AA75" s="48">
        <f>+'Ark1'!AC979</f>
        <v>-37.422835627852805</v>
      </c>
      <c r="AB75" s="65">
        <f>+'Ark1'!AD979</f>
        <v>0.7942864608665251</v>
      </c>
      <c r="AC75" s="65"/>
      <c r="AD75" s="65">
        <f t="shared" si="17"/>
        <v>240.67441860465115</v>
      </c>
      <c r="AE75" s="48">
        <f>+'Ark1'!T979</f>
        <v>15.717267368827905</v>
      </c>
      <c r="AF75" s="99">
        <f>+'Ark1'!V979</f>
        <v>88.54218890174721</v>
      </c>
      <c r="AG75" s="331">
        <f>+'Ark1'!S979</f>
        <v>10328</v>
      </c>
      <c r="AH75" s="39"/>
      <c r="AI75" s="52"/>
      <c r="AJ75" s="120"/>
      <c r="AK75" s="1"/>
      <c r="AL75" s="101"/>
      <c r="AM75" s="52"/>
      <c r="AN75" s="1"/>
      <c r="AO75" s="1"/>
      <c r="AP75" s="1"/>
      <c r="AR75" s="1"/>
      <c r="AS75" s="1"/>
      <c r="AT75" s="1"/>
      <c r="AU75" s="1"/>
      <c r="AV75" s="1"/>
      <c r="AW75" s="1"/>
      <c r="AX75" s="1"/>
      <c r="AY75" s="4"/>
      <c r="AZ75" s="12"/>
      <c r="BA75" s="12"/>
      <c r="BB75" s="1"/>
      <c r="BC75" s="5"/>
    </row>
    <row r="76" spans="1:55" ht="15.6">
      <c r="A76" s="39">
        <f t="shared" si="15"/>
        <v>13</v>
      </c>
      <c r="B76" s="46">
        <f>+'Ark1'!C980</f>
        <v>2021</v>
      </c>
      <c r="C76" s="46">
        <f>+'Ark1'!J980</f>
        <v>160</v>
      </c>
      <c r="D76" s="57" t="str">
        <f>VLOOKUP(C76,RNR!$A$1:$B$27,2)</f>
        <v>Oslo</v>
      </c>
      <c r="E76" s="57">
        <f>+'Ark1'!H980</f>
        <v>2</v>
      </c>
      <c r="F76" s="92" t="s">
        <v>379</v>
      </c>
      <c r="G76" s="46">
        <f>+'Ark1'!Q980</f>
        <v>148</v>
      </c>
      <c r="H76" s="230"/>
      <c r="I76" s="331">
        <f>+'Ark1'!R980</f>
        <v>107230</v>
      </c>
      <c r="J76" s="351"/>
      <c r="K76" s="99">
        <f>+'Ark1'!AD980</f>
        <v>8.2299098655635863</v>
      </c>
      <c r="L76" s="230"/>
      <c r="M76" s="99">
        <f>+'Ark1'!AE980</f>
        <v>8.2143351514483349</v>
      </c>
      <c r="N76" s="230"/>
      <c r="O76" s="48">
        <f>+'Ark1'!U980</f>
        <v>61.138227123495248</v>
      </c>
      <c r="P76" s="230"/>
      <c r="Q76" s="99">
        <f>+'Ark1'!W980</f>
        <v>84.292457745227011</v>
      </c>
      <c r="R76" s="230"/>
      <c r="S76" s="99">
        <f>+'Ark1'!AB980</f>
        <v>2.8023091127857005</v>
      </c>
      <c r="T76" s="99"/>
      <c r="U76" s="231">
        <f>+'Ark1'!X980</f>
        <v>0.46628741956542008</v>
      </c>
      <c r="V76" s="230"/>
      <c r="W76" s="231">
        <f>+'Ark1'!Y980</f>
        <v>0.93257483913084016</v>
      </c>
      <c r="X76" s="110"/>
      <c r="Y76" s="231">
        <f>+'Ark1'!Z980</f>
        <v>44.369113121327977</v>
      </c>
      <c r="Z76" s="110"/>
      <c r="AA76" s="48">
        <f>+'Ark1'!AC980</f>
        <v>-23.19763673349409</v>
      </c>
      <c r="AB76" s="65">
        <f>+'Ark1'!AD980</f>
        <v>8.2299098655635863</v>
      </c>
      <c r="AC76" s="65"/>
      <c r="AD76" s="65">
        <f t="shared" si="17"/>
        <v>724.52702702702697</v>
      </c>
      <c r="AE76" s="48">
        <f>+'Ark1'!T980</f>
        <v>16.122531008113402</v>
      </c>
      <c r="AF76" s="99">
        <f>+'Ark1'!V980</f>
        <v>91.420831472373521</v>
      </c>
      <c r="AG76" s="331">
        <f>+'Ark1'!S980</f>
        <v>106911</v>
      </c>
      <c r="AH76" s="39"/>
      <c r="AI76" s="52"/>
      <c r="AJ76" s="120"/>
      <c r="AK76" s="1"/>
      <c r="AL76" s="101"/>
      <c r="AM76" s="52"/>
      <c r="AN76" s="1"/>
      <c r="AO76" s="1"/>
      <c r="AP76" s="1"/>
      <c r="AR76" s="1"/>
      <c r="AS76" s="1"/>
      <c r="AT76" s="1"/>
      <c r="AU76" s="1"/>
      <c r="AV76" s="1"/>
      <c r="AW76" s="1"/>
      <c r="AX76" s="1"/>
      <c r="AY76" s="4"/>
      <c r="AZ76" s="12"/>
      <c r="BA76" s="12"/>
      <c r="BB76" s="1"/>
      <c r="BC76" s="5"/>
    </row>
    <row r="77" spans="1:55" ht="15.6">
      <c r="A77" s="39">
        <f t="shared" si="15"/>
        <v>14</v>
      </c>
      <c r="B77" s="46">
        <f>+'Ark1'!C981</f>
        <v>2021</v>
      </c>
      <c r="C77" s="46">
        <f>+'Ark1'!J981</f>
        <v>171</v>
      </c>
      <c r="D77" s="57" t="str">
        <f>VLOOKUP(C77,RNR!$A$1:$B$27,2)</f>
        <v>Prima</v>
      </c>
      <c r="E77" s="57">
        <f>+'Ark1'!H981</f>
        <v>1</v>
      </c>
      <c r="F77" s="92" t="s">
        <v>379</v>
      </c>
      <c r="G77" s="46">
        <f>+'Ark1'!Q981</f>
        <v>83</v>
      </c>
      <c r="H77" s="230"/>
      <c r="I77" s="331">
        <f>+'Ark1'!R981</f>
        <v>74937</v>
      </c>
      <c r="J77" s="351"/>
      <c r="K77" s="99">
        <f>+'Ark1'!AD981</f>
        <v>5.7514198973770236</v>
      </c>
      <c r="L77" s="230"/>
      <c r="M77" s="99">
        <f>+'Ark1'!AE981</f>
        <v>5.8188941575018163</v>
      </c>
      <c r="N77" s="230"/>
      <c r="O77" s="48">
        <f>+'Ark1'!U981</f>
        <v>60.755936552055935</v>
      </c>
      <c r="P77" s="230"/>
      <c r="Q77" s="99">
        <f>+'Ark1'!W981</f>
        <v>85.307259765076822</v>
      </c>
      <c r="R77" s="230"/>
      <c r="S77" s="99">
        <f>+'Ark1'!AB981</f>
        <v>2.515437949079856</v>
      </c>
      <c r="T77" s="99"/>
      <c r="U77" s="231">
        <f>+'Ark1'!X981</f>
        <v>0.14278660741689683</v>
      </c>
      <c r="V77" s="230"/>
      <c r="W77" s="231">
        <f>+'Ark1'!Y981</f>
        <v>0.28557321483379366</v>
      </c>
      <c r="X77" s="110"/>
      <c r="Y77" s="231">
        <f>+'Ark1'!Z981</f>
        <v>11.996743931569185</v>
      </c>
      <c r="Z77" s="110"/>
      <c r="AA77" s="48">
        <f>+'Ark1'!AC981</f>
        <v>-26.752691442840735</v>
      </c>
      <c r="AB77" s="65">
        <f>+'Ark1'!AD981</f>
        <v>5.7514198973770236</v>
      </c>
      <c r="AC77" s="65"/>
      <c r="AD77" s="65">
        <f t="shared" si="17"/>
        <v>902.85542168674704</v>
      </c>
      <c r="AE77" s="48">
        <f>+'Ark1'!T981</f>
        <v>16.086886317840325</v>
      </c>
      <c r="AF77" s="99">
        <f>+'Ark1'!V981</f>
        <v>92.426770745676379</v>
      </c>
      <c r="AG77" s="331">
        <f>+'Ark1'!S981</f>
        <v>74833</v>
      </c>
      <c r="AH77" s="39"/>
      <c r="AI77" s="52"/>
      <c r="AJ77" s="120"/>
      <c r="AK77" s="1"/>
      <c r="AL77" s="101"/>
      <c r="AM77" s="52"/>
      <c r="AN77" s="1"/>
      <c r="AO77" s="1"/>
      <c r="AP77" s="1"/>
      <c r="AR77" s="1"/>
      <c r="AS77" s="1"/>
      <c r="AT77" s="1"/>
      <c r="AU77" s="1"/>
      <c r="AV77" s="1"/>
      <c r="AW77" s="1"/>
      <c r="AX77" s="1"/>
      <c r="AY77" s="4"/>
      <c r="AZ77" s="12"/>
      <c r="BA77" s="12"/>
      <c r="BB77" s="1"/>
      <c r="BC77" s="5"/>
    </row>
    <row r="78" spans="1:55" ht="15.6">
      <c r="A78" s="39">
        <f t="shared" si="15"/>
        <v>15</v>
      </c>
      <c r="B78" s="46">
        <f>+'Ark1'!C982</f>
        <v>2021</v>
      </c>
      <c r="C78" s="46">
        <f>+'Ark1'!J982</f>
        <v>181</v>
      </c>
      <c r="D78" s="57" t="str">
        <f>VLOOKUP(C78,RNR!$A$1:$B$27,2)</f>
        <v>Horns</v>
      </c>
      <c r="E78" s="57">
        <f>+'Ark1'!H982</f>
        <v>2</v>
      </c>
      <c r="F78" s="92" t="s">
        <v>379</v>
      </c>
      <c r="G78" s="46">
        <f>+'Ark1'!Q982</f>
        <v>24</v>
      </c>
      <c r="H78" s="230"/>
      <c r="I78" s="331">
        <f>+'Ark1'!R982</f>
        <v>6266.53</v>
      </c>
      <c r="J78" s="351"/>
      <c r="K78" s="99">
        <f>+'Ark1'!AD982</f>
        <v>0.4809566079441403</v>
      </c>
      <c r="L78" s="230"/>
      <c r="M78" s="99">
        <f>+'Ark1'!AE982</f>
        <v>0.46740478060704688</v>
      </c>
      <c r="N78" s="230"/>
      <c r="O78" s="48">
        <f>+'Ark1'!U982</f>
        <v>61.806255231230381</v>
      </c>
      <c r="P78" s="230"/>
      <c r="Q78" s="99">
        <f>+'Ark1'!W982</f>
        <v>82.06424551054387</v>
      </c>
      <c r="R78" s="230"/>
      <c r="S78" s="99">
        <f>+'Ark1'!AB982</f>
        <v>2.6737023700941056</v>
      </c>
      <c r="T78" s="99"/>
      <c r="U78" s="231">
        <f>+'Ark1'!X982</f>
        <v>0</v>
      </c>
      <c r="V78" s="230"/>
      <c r="W78" s="231">
        <f>+'Ark1'!Y982</f>
        <v>0</v>
      </c>
      <c r="X78" s="110"/>
      <c r="Y78" s="231">
        <f>+'Ark1'!Z982</f>
        <v>0</v>
      </c>
      <c r="Z78" s="110"/>
      <c r="AA78" s="48">
        <f>+'Ark1'!AC982</f>
        <v>-33.653003162691839</v>
      </c>
      <c r="AB78" s="65">
        <f>+'Ark1'!AD982</f>
        <v>0.4809566079441403</v>
      </c>
      <c r="AC78" s="65"/>
      <c r="AD78" s="65">
        <f t="shared" si="17"/>
        <v>261.10541666666666</v>
      </c>
      <c r="AE78" s="48">
        <f>+'Ark1'!T982</f>
        <v>16.37961838529457</v>
      </c>
      <c r="AF78" s="99">
        <f>+'Ark1'!V982</f>
        <v>89.007092648038892</v>
      </c>
      <c r="AG78" s="331">
        <f>+'Ark1'!S982</f>
        <v>6248.53</v>
      </c>
      <c r="AH78" s="39"/>
      <c r="AI78" s="52"/>
      <c r="AJ78" s="120"/>
      <c r="AK78" s="1"/>
      <c r="AL78" s="101"/>
      <c r="AM78" s="52"/>
      <c r="AN78" s="1"/>
      <c r="AO78" s="1"/>
      <c r="AP78" s="1"/>
      <c r="AR78" s="1"/>
      <c r="AS78" s="1"/>
      <c r="AT78" s="1"/>
      <c r="AU78" s="1"/>
      <c r="AV78" s="1"/>
      <c r="AW78" s="1"/>
      <c r="AX78" s="1"/>
      <c r="AY78" s="4"/>
      <c r="AZ78" s="12"/>
      <c r="BA78" s="12"/>
      <c r="BB78" s="12"/>
      <c r="BC78" s="5"/>
    </row>
    <row r="79" spans="1:55" ht="15.6">
      <c r="A79" s="39">
        <f t="shared" si="15"/>
        <v>16</v>
      </c>
      <c r="B79" s="46">
        <f>+'Ark1'!C983</f>
        <v>2021</v>
      </c>
      <c r="C79" s="46">
        <f>+'Ark1'!J983</f>
        <v>470</v>
      </c>
      <c r="D79" s="57" t="str">
        <f>VLOOKUP(C79,RNR!$A$1:$B$27,2)</f>
        <v>Jens Eide</v>
      </c>
      <c r="E79" s="57">
        <f>+'Ark1'!H983</f>
        <v>2</v>
      </c>
      <c r="F79" s="92" t="s">
        <v>379</v>
      </c>
      <c r="G79" s="46">
        <f>+'Ark1'!Q983</f>
        <v>100</v>
      </c>
      <c r="H79" s="230"/>
      <c r="I79" s="331">
        <f>+'Ark1'!R983</f>
        <v>5343.9</v>
      </c>
      <c r="J79" s="351"/>
      <c r="K79" s="99">
        <f>+'Ark1'!AD983</f>
        <v>0.41014469206924592</v>
      </c>
      <c r="L79" s="230"/>
      <c r="M79" s="99">
        <f>+'Ark1'!AE983</f>
        <v>0.41685901375409601</v>
      </c>
      <c r="N79" s="230"/>
      <c r="O79" s="48">
        <f>+'Ark1'!U983</f>
        <v>59.736024320216174</v>
      </c>
      <c r="P79" s="230"/>
      <c r="Q79" s="99">
        <f>+'Ark1'!W983</f>
        <v>85.820356921691001</v>
      </c>
      <c r="R79" s="230"/>
      <c r="S79" s="99">
        <f>+'Ark1'!AB983</f>
        <v>2.9987069408107518</v>
      </c>
      <c r="T79" s="99"/>
      <c r="U79" s="231">
        <f>+'Ark1'!X983</f>
        <v>0</v>
      </c>
      <c r="V79" s="230"/>
      <c r="W79" s="231">
        <f>+'Ark1'!Y983</f>
        <v>0</v>
      </c>
      <c r="X79" s="110"/>
      <c r="Y79" s="231">
        <f>+'Ark1'!Z983</f>
        <v>0</v>
      </c>
      <c r="Z79" s="110"/>
      <c r="AA79" s="48">
        <f>+'Ark1'!AC983</f>
        <v>-30.769623903166689</v>
      </c>
      <c r="AB79" s="65">
        <f>+'Ark1'!AD983</f>
        <v>0.41014469206924592</v>
      </c>
      <c r="AC79" s="65"/>
      <c r="AD79" s="65">
        <f t="shared" si="17"/>
        <v>53.438999999999993</v>
      </c>
      <c r="AE79" s="48">
        <f>+'Ark1'!T983</f>
        <v>15.553359905686854</v>
      </c>
      <c r="AF79" s="99">
        <f>+'Ark1'!V983</f>
        <v>93.076049043232132</v>
      </c>
      <c r="AG79" s="331">
        <f>+'Ark1'!S983</f>
        <v>5328.9</v>
      </c>
      <c r="AH79" s="39"/>
      <c r="AI79" s="52"/>
      <c r="AJ79" s="120"/>
      <c r="AK79" s="1"/>
      <c r="AL79" s="101"/>
      <c r="AM79" s="52"/>
      <c r="AN79" s="1"/>
      <c r="AO79" s="1"/>
      <c r="AP79" s="1"/>
      <c r="AR79" s="1"/>
      <c r="AS79" s="1"/>
      <c r="AT79" s="1"/>
      <c r="AU79" s="1"/>
      <c r="AV79" s="1"/>
      <c r="AW79" s="1"/>
      <c r="AX79" s="1"/>
      <c r="AY79" s="4"/>
      <c r="AZ79" s="12"/>
      <c r="BA79" s="12"/>
      <c r="BB79" s="12"/>
      <c r="BC79" s="5"/>
    </row>
    <row r="80" spans="1:55" ht="15.6">
      <c r="A80" s="39">
        <f t="shared" si="15"/>
        <v>17</v>
      </c>
      <c r="B80" s="46">
        <f>+'Ark1'!C984</f>
        <v>2021</v>
      </c>
      <c r="C80" s="46">
        <f>+'Ark1'!J984</f>
        <v>643</v>
      </c>
      <c r="D80" s="57" t="str">
        <f>VLOOKUP(C80,RNR!$A$1:$B$27,2)</f>
        <v>Bjerka</v>
      </c>
      <c r="E80" s="57">
        <f>+'Ark1'!H984</f>
        <v>1</v>
      </c>
      <c r="F80" s="92" t="s">
        <v>379</v>
      </c>
      <c r="G80" s="46">
        <f>+'Ark1'!Q984</f>
        <v>95</v>
      </c>
      <c r="H80" s="230"/>
      <c r="I80" s="331">
        <f>+'Ark1'!R984</f>
        <v>52458</v>
      </c>
      <c r="J80" s="351"/>
      <c r="K80" s="99">
        <f>+'Ark1'!AD984</f>
        <v>4.0261551033081631</v>
      </c>
      <c r="L80" s="230"/>
      <c r="M80" s="99">
        <f>+'Ark1'!AE984</f>
        <v>3.9266165620899871</v>
      </c>
      <c r="N80" s="230"/>
      <c r="O80" s="48">
        <f>+'Ark1'!U984</f>
        <v>60.771406202260913</v>
      </c>
      <c r="P80" s="230"/>
      <c r="Q80" s="99">
        <f>+'Ark1'!W984</f>
        <v>82.260471853040613</v>
      </c>
      <c r="R80" s="230"/>
      <c r="S80" s="99">
        <f>+'Ark1'!AB984</f>
        <v>2.5505225813176424</v>
      </c>
      <c r="T80" s="99"/>
      <c r="U80" s="231">
        <f>+'Ark1'!X984</f>
        <v>4.2205192725609058</v>
      </c>
      <c r="V80" s="230"/>
      <c r="W80" s="231">
        <f>+'Ark1'!Y984</f>
        <v>8.4410385451218115</v>
      </c>
      <c r="X80" s="110"/>
      <c r="Y80" s="231">
        <f>+'Ark1'!Z984</f>
        <v>96.934690609630564</v>
      </c>
      <c r="Z80" s="110"/>
      <c r="AA80" s="48">
        <f>+'Ark1'!AC984</f>
        <v>-37.622845829467195</v>
      </c>
      <c r="AB80" s="65">
        <f>+'Ark1'!AD984</f>
        <v>4.0261551033081631</v>
      </c>
      <c r="AC80" s="65"/>
      <c r="AD80" s="65">
        <f t="shared" si="17"/>
        <v>552.1894736842105</v>
      </c>
      <c r="AE80" s="48">
        <f>+'Ark1'!T984</f>
        <v>16.085401654657058</v>
      </c>
      <c r="AF80" s="99">
        <f>+'Ark1'!V984</f>
        <v>89.18273637453261</v>
      </c>
      <c r="AG80" s="331">
        <f>+'Ark1'!S984</f>
        <v>52368</v>
      </c>
      <c r="AH80" s="39"/>
      <c r="AI80" s="52"/>
      <c r="AJ80" s="120"/>
      <c r="AK80" s="1"/>
      <c r="AL80" s="101"/>
      <c r="AM80" s="52"/>
      <c r="AN80" s="1"/>
      <c r="AO80" s="1"/>
      <c r="AP80" s="1"/>
      <c r="AR80" s="1"/>
      <c r="AS80" s="1"/>
      <c r="AT80" s="1"/>
      <c r="AU80" s="1"/>
      <c r="AV80" s="1"/>
      <c r="AW80" s="1"/>
      <c r="AX80" s="1"/>
      <c r="AY80" s="4"/>
      <c r="AZ80" s="12"/>
      <c r="BA80" s="12"/>
      <c r="BB80" s="12"/>
      <c r="BC80" s="5"/>
    </row>
    <row r="81" spans="1:57" ht="15.6">
      <c r="A81" s="39">
        <f t="shared" si="15"/>
        <v>18</v>
      </c>
      <c r="B81" s="46">
        <f>+'Ark1'!C985</f>
        <v>2020</v>
      </c>
      <c r="C81" s="46">
        <f>+'Ark1'!J985</f>
        <v>103</v>
      </c>
      <c r="D81" s="57" t="str">
        <f>VLOOKUP(C81,RNR!$A$1:$B$27,2)</f>
        <v>Rudshøgda</v>
      </c>
      <c r="E81" s="57">
        <f>+'Ark1'!H985</f>
        <v>1</v>
      </c>
      <c r="F81" s="92" t="s">
        <v>379</v>
      </c>
      <c r="G81" s="46">
        <f>+'Ark1'!Q985</f>
        <v>277</v>
      </c>
      <c r="H81" s="230"/>
      <c r="I81" s="331">
        <f>+'Ark1'!R985</f>
        <v>134157</v>
      </c>
      <c r="J81" s="351"/>
      <c r="K81" s="99">
        <f>+'Ark1'!AD985</f>
        <v>10.482159163051188</v>
      </c>
      <c r="L81" s="230"/>
      <c r="M81" s="99">
        <f>+'Ark1'!AE985</f>
        <v>10.527456047034294</v>
      </c>
      <c r="N81" s="230"/>
      <c r="O81" s="48">
        <f>+'Ark1'!U985</f>
        <v>60.208479617164954</v>
      </c>
      <c r="P81" s="230"/>
      <c r="Q81" s="99">
        <f>+'Ark1'!W985</f>
        <v>81.884383222642654</v>
      </c>
      <c r="R81" s="230"/>
      <c r="S81" s="99">
        <f>+'Ark1'!AB985</f>
        <v>4.9394569695707924</v>
      </c>
      <c r="T81" s="99"/>
      <c r="U81" s="231">
        <f>+'Ark1'!X985</f>
        <v>2.1869898700775954</v>
      </c>
      <c r="V81" s="230"/>
      <c r="W81" s="231">
        <f>+'Ark1'!Y985</f>
        <v>4.3739797401551908</v>
      </c>
      <c r="X81" s="110"/>
      <c r="Y81" s="231">
        <f>+'Ark1'!Z985</f>
        <v>55.02433715721132</v>
      </c>
      <c r="Z81" s="110"/>
      <c r="AA81" s="48">
        <f>+'Ark1'!AC985</f>
        <v>12.634604339648492</v>
      </c>
      <c r="AB81" s="65">
        <f>+'Ark1'!AD985</f>
        <v>10.482159163051188</v>
      </c>
      <c r="AC81" s="65"/>
      <c r="AD81" s="65">
        <f t="shared" si="17"/>
        <v>484.32129963898916</v>
      </c>
      <c r="AE81" s="48">
        <f>+'Ark1'!T985</f>
        <v>15.870659004002778</v>
      </c>
      <c r="AF81" s="99">
        <f>+'Ark1'!V985</f>
        <v>88.715474780760786</v>
      </c>
      <c r="AG81" s="331">
        <f>+'Ark1'!S985</f>
        <v>134157</v>
      </c>
      <c r="AH81" s="39"/>
      <c r="AI81" s="52"/>
      <c r="AJ81" s="120"/>
      <c r="AK81" s="1"/>
      <c r="AL81" s="101"/>
      <c r="AM81" s="52"/>
      <c r="AN81" s="1"/>
      <c r="AO81" s="1"/>
      <c r="AP81" s="1"/>
      <c r="AR81" s="1"/>
      <c r="AS81" s="1"/>
      <c r="AT81" s="1"/>
      <c r="AU81" s="1"/>
      <c r="AV81" s="1"/>
      <c r="AW81" s="1"/>
      <c r="AX81" s="1"/>
      <c r="AY81" s="4"/>
      <c r="AZ81" s="12"/>
      <c r="BA81" s="12"/>
      <c r="BB81" s="12"/>
      <c r="BC81" s="5"/>
    </row>
    <row r="82" spans="1:57" ht="15.6">
      <c r="A82" s="39">
        <f t="shared" si="15"/>
        <v>19</v>
      </c>
      <c r="B82" s="46">
        <f>+'Ark1'!C986</f>
        <v>2020</v>
      </c>
      <c r="C82" s="46">
        <f>+'Ark1'!J986</f>
        <v>106</v>
      </c>
      <c r="D82" s="57" t="str">
        <f>VLOOKUP(C82,RNR!$A$1:$B$27,2)</f>
        <v>Furuseth</v>
      </c>
      <c r="E82" s="57">
        <f>+'Ark1'!H986</f>
        <v>2</v>
      </c>
      <c r="F82" s="92" t="s">
        <v>379</v>
      </c>
      <c r="G82" s="46">
        <f>+'Ark1'!Q986</f>
        <v>147</v>
      </c>
      <c r="H82" s="230"/>
      <c r="I82" s="331">
        <f>+'Ark1'!R986</f>
        <v>104314</v>
      </c>
      <c r="J82" s="351"/>
      <c r="K82" s="99">
        <f>+'Ark1'!AD986</f>
        <v>8.1504204099265944</v>
      </c>
      <c r="L82" s="230"/>
      <c r="M82" s="99">
        <f>+'Ark1'!AE986</f>
        <v>8.4302155028338603</v>
      </c>
      <c r="N82" s="230"/>
      <c r="O82" s="48">
        <f>+'Ark1'!U986</f>
        <v>61.050980692907949</v>
      </c>
      <c r="P82" s="230"/>
      <c r="Q82" s="99">
        <f>+'Ark1'!W986</f>
        <v>84.33096324558511</v>
      </c>
      <c r="R82" s="230"/>
      <c r="S82" s="99">
        <f>+'Ark1'!AB986</f>
        <v>2.6948144805536676</v>
      </c>
      <c r="T82" s="99"/>
      <c r="U82" s="231">
        <f>+'Ark1'!X986</f>
        <v>0.81388883563088388</v>
      </c>
      <c r="V82" s="230"/>
      <c r="W82" s="231">
        <f>+'Ark1'!Y986</f>
        <v>1.6277776712617675</v>
      </c>
      <c r="X82" s="110"/>
      <c r="Y82" s="231">
        <f>+'Ark1'!Z986</f>
        <v>7.6384761393485086</v>
      </c>
      <c r="Z82" s="110"/>
      <c r="AA82" s="48">
        <f>+'Ark1'!AC986</f>
        <v>-19.362757630848559</v>
      </c>
      <c r="AB82" s="65">
        <f>+'Ark1'!AD986</f>
        <v>8.1504204099265944</v>
      </c>
      <c r="AC82" s="65"/>
      <c r="AD82" s="65">
        <f>+I82/G82</f>
        <v>709.61904761904759</v>
      </c>
      <c r="AE82" s="48">
        <f>+'Ark1'!T986</f>
        <v>16.240360833636899</v>
      </c>
      <c r="AF82" s="99">
        <f>+'Ark1'!V986</f>
        <v>91.366157362497745</v>
      </c>
      <c r="AG82" s="331">
        <f>+'Ark1'!S986</f>
        <v>104314</v>
      </c>
      <c r="AH82" s="39"/>
      <c r="AI82" s="52"/>
      <c r="AL82" s="101"/>
      <c r="AM82" s="52"/>
      <c r="AN82" s="1"/>
      <c r="AO82" s="1"/>
      <c r="AP82" s="1"/>
      <c r="AR82" s="1"/>
      <c r="AS82" s="1"/>
      <c r="AT82" s="1"/>
      <c r="AU82" s="1"/>
      <c r="AV82" s="1"/>
      <c r="AW82" s="1"/>
      <c r="AX82" s="1"/>
      <c r="AY82" s="4"/>
      <c r="AZ82" s="12"/>
      <c r="BA82" s="12"/>
      <c r="BB82" s="5"/>
      <c r="BC82" s="5"/>
    </row>
    <row r="83" spans="1:57" ht="15.6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03"/>
      <c r="AH83" s="39"/>
      <c r="AI83" s="52"/>
      <c r="AL83" s="101"/>
      <c r="AM83" s="52"/>
      <c r="AN83" s="1"/>
      <c r="AO83" s="1"/>
      <c r="AP83" s="1"/>
      <c r="AR83" s="1"/>
      <c r="AS83" s="1"/>
      <c r="AT83" s="1"/>
      <c r="AU83" s="1"/>
      <c r="AV83" s="1"/>
      <c r="AW83" s="1"/>
      <c r="AX83" s="1"/>
      <c r="AY83" s="4"/>
      <c r="AZ83" s="12"/>
      <c r="BA83" s="12"/>
      <c r="BB83" s="5"/>
      <c r="BC83" s="5"/>
    </row>
    <row r="84" spans="1:57" ht="15.6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03"/>
      <c r="AH84" s="39"/>
      <c r="AI84" s="52"/>
      <c r="AJ84" s="120"/>
      <c r="AK84" s="1"/>
      <c r="AL84" s="101"/>
      <c r="AM84" s="52"/>
      <c r="AN84" s="1"/>
      <c r="AO84" s="1"/>
      <c r="AP84" s="1"/>
      <c r="AR84" s="1"/>
      <c r="AS84" s="1"/>
      <c r="AT84" s="1"/>
      <c r="AU84" s="1"/>
      <c r="AV84" s="1"/>
      <c r="AW84" s="1"/>
      <c r="AX84" s="1"/>
      <c r="AY84" s="4"/>
      <c r="AZ84" s="12"/>
      <c r="BA84" s="12"/>
      <c r="BB84" s="5"/>
      <c r="BC84" s="5"/>
    </row>
    <row r="85" spans="1:57" ht="15.6">
      <c r="AJ85" s="120"/>
      <c r="AK85" s="1"/>
      <c r="AW85" s="1"/>
      <c r="AX85" s="1"/>
      <c r="AY85" s="1"/>
      <c r="BA85" s="4"/>
      <c r="BB85" s="12"/>
      <c r="BC85" s="12"/>
      <c r="BD85" s="5"/>
      <c r="BE85" s="5"/>
    </row>
    <row r="86" spans="1:57" ht="15.6">
      <c r="AJ86" s="120"/>
      <c r="AK86" s="1"/>
      <c r="AY86" s="1"/>
      <c r="BA86" s="4"/>
      <c r="BB86" s="12"/>
      <c r="BC86" s="12"/>
      <c r="BD86" s="5"/>
      <c r="BE86" s="5"/>
    </row>
    <row r="87" spans="1:57" ht="15.6">
      <c r="S87" s="3"/>
      <c r="T87" s="3"/>
      <c r="AA87" s="3"/>
      <c r="AB87" s="51"/>
      <c r="AC87" s="51"/>
      <c r="AE87" s="1"/>
      <c r="AF87" s="51"/>
      <c r="AI87" s="52"/>
      <c r="AJ87" s="120"/>
      <c r="AK87" s="1"/>
      <c r="AL87" s="101"/>
      <c r="AM87" s="52"/>
      <c r="AN87" s="1"/>
      <c r="AO87" s="1"/>
      <c r="AP87" s="1"/>
      <c r="AR87" s="1"/>
      <c r="AS87" s="1"/>
      <c r="AT87" s="1"/>
      <c r="AU87" s="1"/>
      <c r="AV87" s="1"/>
      <c r="AY87" s="1"/>
      <c r="BA87" s="4"/>
      <c r="BB87" s="12"/>
      <c r="BC87" s="12"/>
      <c r="BD87" s="5"/>
      <c r="BE87" s="5"/>
    </row>
    <row r="88" spans="1:57" ht="15.6">
      <c r="S88" s="3"/>
      <c r="T88" s="3"/>
      <c r="AA88" s="3"/>
      <c r="AB88" s="51"/>
      <c r="AC88" s="51"/>
      <c r="AE88" s="1"/>
      <c r="AF88" s="51"/>
      <c r="AI88" s="52"/>
      <c r="AJ88" s="120"/>
      <c r="AK88" s="1"/>
      <c r="AL88" s="101"/>
      <c r="AM88" s="52"/>
      <c r="AN88" s="1"/>
      <c r="AO88" s="1"/>
      <c r="AP88" s="1"/>
      <c r="AR88" s="1"/>
      <c r="AS88" s="1"/>
      <c r="AT88" s="1"/>
      <c r="AU88" s="1"/>
      <c r="AV88" s="1"/>
      <c r="AW88" s="1"/>
      <c r="AX88" s="1"/>
      <c r="AY88" s="1"/>
      <c r="BA88" s="4"/>
      <c r="BB88" s="12"/>
      <c r="BC88" s="12"/>
      <c r="BD88" s="5"/>
      <c r="BE88" s="5"/>
    </row>
    <row r="89" spans="1:57" ht="15.6">
      <c r="S89" s="3"/>
      <c r="T89" s="3"/>
      <c r="AA89" s="3"/>
      <c r="AB89" s="51"/>
      <c r="AC89" s="51"/>
      <c r="AE89" s="1"/>
      <c r="AF89" s="51"/>
      <c r="AI89" s="52"/>
      <c r="AJ89" s="120"/>
      <c r="AK89" s="1"/>
      <c r="AL89" s="101"/>
      <c r="AM89" s="52"/>
      <c r="AN89" s="1"/>
      <c r="AO89" s="1"/>
      <c r="AP89" s="1"/>
      <c r="AR89" s="1"/>
      <c r="AS89" s="1"/>
      <c r="AT89" s="1"/>
      <c r="AU89" s="1"/>
      <c r="AV89" s="1"/>
      <c r="AW89" s="1"/>
      <c r="AX89" s="1"/>
      <c r="AY89" s="1"/>
      <c r="BA89" s="4"/>
      <c r="BB89" s="12"/>
      <c r="BC89" s="12"/>
      <c r="BD89" s="5"/>
      <c r="BE89" s="5"/>
    </row>
    <row r="90" spans="1:57" ht="15.6">
      <c r="S90" s="3"/>
      <c r="T90" s="3"/>
      <c r="AA90" s="3"/>
      <c r="AB90" s="51"/>
      <c r="AC90" s="51"/>
      <c r="AE90" s="1"/>
      <c r="AF90" s="51"/>
      <c r="AI90" s="52"/>
      <c r="AJ90" s="120"/>
      <c r="AK90" s="1"/>
      <c r="AL90" s="101"/>
      <c r="AM90" s="52"/>
      <c r="AN90" s="1"/>
      <c r="AO90" s="1"/>
      <c r="AP90" s="1"/>
      <c r="AR90" s="1"/>
      <c r="AS90" s="1"/>
      <c r="AT90" s="1"/>
      <c r="AU90" s="1"/>
      <c r="AV90" s="1"/>
      <c r="AW90" s="1"/>
      <c r="AX90" s="1"/>
      <c r="AY90" s="1"/>
      <c r="BA90" s="4"/>
      <c r="BB90" s="5"/>
      <c r="BC90" s="5"/>
      <c r="BD90" s="5"/>
      <c r="BE90" s="5"/>
    </row>
    <row r="91" spans="1:57">
      <c r="S91" s="3"/>
      <c r="T91" s="3"/>
      <c r="AA91" s="3"/>
      <c r="AB91" s="51"/>
      <c r="AC91" s="51"/>
      <c r="AE91" s="1"/>
      <c r="AF91" s="51"/>
      <c r="AI91" s="52"/>
      <c r="AJ91" s="120"/>
      <c r="AK91" s="1"/>
      <c r="AL91" s="101"/>
      <c r="AM91" s="52"/>
      <c r="AN91" s="1"/>
      <c r="AO91" s="1"/>
      <c r="AP91" s="1"/>
      <c r="AR91" s="1"/>
      <c r="AS91" s="1"/>
      <c r="AT91" s="1"/>
      <c r="AU91" s="1"/>
      <c r="AV91" s="1"/>
      <c r="AW91" s="1"/>
      <c r="AX91" s="1"/>
      <c r="AY91" s="1"/>
      <c r="BA91" s="12"/>
      <c r="BB91" s="12"/>
    </row>
    <row r="92" spans="1:57" ht="15.6">
      <c r="S92" s="3"/>
      <c r="T92" s="3"/>
      <c r="AA92" s="3"/>
      <c r="AB92" s="51"/>
      <c r="AC92" s="51"/>
      <c r="AE92" s="1"/>
      <c r="AF92" s="51"/>
      <c r="AI92" s="52"/>
      <c r="AJ92" s="120"/>
      <c r="AK92" s="1"/>
      <c r="AL92" s="101"/>
      <c r="AM92" s="52"/>
      <c r="AN92" s="1"/>
      <c r="AO92" s="1"/>
      <c r="AP92" s="1"/>
      <c r="AR92" s="1"/>
      <c r="AS92" s="1"/>
      <c r="AT92" s="1"/>
      <c r="AU92" s="1"/>
      <c r="AV92" s="1"/>
      <c r="AW92" s="1"/>
      <c r="AX92" s="1"/>
      <c r="AY92" s="1"/>
      <c r="BA92" s="5"/>
      <c r="BB92" s="5"/>
      <c r="BC92" s="5"/>
      <c r="BE92" s="5"/>
    </row>
    <row r="93" spans="1:57">
      <c r="S93" s="3"/>
      <c r="T93" s="3"/>
      <c r="AA93" s="3"/>
      <c r="AB93" s="51"/>
      <c r="AC93" s="51"/>
      <c r="AE93" s="1"/>
      <c r="AF93" s="51"/>
      <c r="AI93" s="52"/>
      <c r="AJ93" s="120"/>
      <c r="AK93" s="1"/>
      <c r="AL93" s="101"/>
      <c r="AM93" s="52"/>
      <c r="AN93" s="1"/>
      <c r="AO93" s="1"/>
      <c r="AP93" s="1"/>
      <c r="AR93" s="1"/>
      <c r="AS93" s="1"/>
      <c r="AT93" s="1"/>
      <c r="AU93" s="1"/>
      <c r="AV93" s="1"/>
      <c r="AW93" s="1"/>
      <c r="AX93" s="1"/>
      <c r="AY93" s="1"/>
      <c r="BA93" s="12"/>
      <c r="BB93" s="12"/>
    </row>
    <row r="94" spans="1:57">
      <c r="S94" s="3"/>
      <c r="T94" s="3"/>
      <c r="AA94" s="3"/>
      <c r="AB94" s="51"/>
      <c r="AC94" s="51"/>
      <c r="AE94" s="1"/>
      <c r="AF94" s="51"/>
      <c r="AI94" s="52"/>
      <c r="AJ94" s="120"/>
      <c r="AK94" s="1"/>
      <c r="AL94" s="101"/>
      <c r="AM94" s="52"/>
      <c r="AN94" s="1"/>
      <c r="AO94" s="1"/>
      <c r="AP94" s="1"/>
      <c r="AR94" s="1"/>
      <c r="AS94" s="1"/>
      <c r="AT94" s="1"/>
      <c r="AU94" s="1"/>
      <c r="AV94" s="1"/>
      <c r="AW94" s="1"/>
      <c r="AX94" s="1"/>
      <c r="AY94" s="1"/>
      <c r="BA94" s="12"/>
      <c r="BB94" s="12"/>
    </row>
    <row r="95" spans="1:57" ht="15.6">
      <c r="S95" s="3"/>
      <c r="T95" s="3"/>
      <c r="AA95" s="3"/>
      <c r="AB95" s="51"/>
      <c r="AC95" s="51"/>
      <c r="AE95" s="1"/>
      <c r="AF95" s="51"/>
      <c r="AI95" s="52"/>
      <c r="AJ95" s="120"/>
      <c r="AK95" s="1"/>
      <c r="AL95" s="101"/>
      <c r="AM95" s="52"/>
      <c r="AN95" s="1"/>
      <c r="AO95" s="1"/>
      <c r="AP95" s="1"/>
      <c r="AR95" s="1"/>
      <c r="AS95" s="1"/>
      <c r="AT95" s="1"/>
      <c r="AU95" s="1"/>
      <c r="AV95" s="1"/>
      <c r="AW95" s="1"/>
      <c r="AX95" s="1"/>
      <c r="AY95" s="1"/>
      <c r="BA95" s="2"/>
      <c r="BB95" s="5"/>
      <c r="BC95" s="5"/>
      <c r="BE95" s="2"/>
    </row>
    <row r="96" spans="1:57">
      <c r="S96" s="3"/>
      <c r="T96" s="3"/>
      <c r="AA96" s="3"/>
      <c r="AB96" s="51"/>
      <c r="AC96" s="51"/>
      <c r="AE96" s="1"/>
      <c r="AF96" s="51"/>
      <c r="AI96" s="52"/>
      <c r="AJ96" s="120"/>
      <c r="AK96" s="1"/>
      <c r="AL96" s="101"/>
      <c r="AM96" s="52"/>
      <c r="AN96" s="1"/>
      <c r="AO96" s="1"/>
      <c r="AP96" s="1"/>
      <c r="AR96" s="1"/>
      <c r="AS96" s="1"/>
      <c r="AT96" s="1"/>
      <c r="AU96" s="1"/>
      <c r="AV96" s="1"/>
      <c r="AW96" s="1"/>
      <c r="AX96" s="1"/>
      <c r="AY96" s="1"/>
      <c r="BA96" s="4"/>
      <c r="BB96" s="4"/>
      <c r="BC96" s="4"/>
      <c r="BD96" s="4"/>
      <c r="BE96" s="4"/>
    </row>
    <row r="97" spans="19:57" ht="15.6">
      <c r="S97" s="3"/>
      <c r="T97" s="3"/>
      <c r="AA97" s="3"/>
      <c r="AB97" s="51"/>
      <c r="AC97" s="51"/>
      <c r="AE97" s="1"/>
      <c r="AF97" s="51"/>
      <c r="AI97" s="52"/>
      <c r="AJ97" s="120"/>
      <c r="AK97" s="1"/>
      <c r="AL97" s="101"/>
      <c r="AM97" s="52"/>
      <c r="AN97" s="1"/>
      <c r="AO97" s="1"/>
      <c r="AP97" s="1"/>
      <c r="AR97" s="1"/>
      <c r="AS97" s="1"/>
      <c r="AT97" s="1"/>
      <c r="AU97" s="1"/>
      <c r="AV97" s="1"/>
      <c r="AW97" s="1"/>
      <c r="AX97" s="1"/>
      <c r="AY97" s="1"/>
      <c r="BA97" s="4"/>
      <c r="BB97" s="12"/>
      <c r="BC97" s="12"/>
      <c r="BD97" s="1"/>
      <c r="BE97" s="5"/>
    </row>
    <row r="98" spans="19:57" ht="15.6">
      <c r="S98" s="3"/>
      <c r="T98" s="3"/>
      <c r="AA98" s="3"/>
      <c r="AB98" s="51"/>
      <c r="AC98" s="51"/>
      <c r="AE98" s="1"/>
      <c r="AF98" s="51"/>
      <c r="AI98" s="52"/>
      <c r="AJ98" s="120"/>
      <c r="AK98" s="1"/>
      <c r="AL98" s="101"/>
      <c r="AM98" s="52"/>
      <c r="AN98" s="1"/>
      <c r="AO98" s="1"/>
      <c r="AP98" s="1"/>
      <c r="AR98" s="1"/>
      <c r="AS98" s="1"/>
      <c r="AT98" s="1"/>
      <c r="AU98" s="1"/>
      <c r="AV98" s="1"/>
      <c r="AW98" s="1"/>
      <c r="AX98" s="1"/>
      <c r="AY98" s="1"/>
      <c r="BA98" s="4"/>
      <c r="BB98" s="12"/>
      <c r="BC98" s="12"/>
      <c r="BD98" s="1"/>
      <c r="BE98" s="5"/>
    </row>
    <row r="99" spans="19:57" ht="15.6">
      <c r="S99" s="3"/>
      <c r="T99" s="3"/>
      <c r="AA99" s="3"/>
      <c r="AB99" s="51"/>
      <c r="AC99" s="51"/>
      <c r="AE99" s="1"/>
      <c r="AF99" s="51"/>
      <c r="AI99" s="52"/>
      <c r="AJ99" s="120"/>
      <c r="AK99" s="1"/>
      <c r="AL99" s="101"/>
      <c r="AM99" s="52"/>
      <c r="AN99" s="1"/>
      <c r="AO99" s="1"/>
      <c r="AP99" s="1"/>
      <c r="AR99" s="1"/>
      <c r="AS99" s="1"/>
      <c r="AT99" s="1"/>
      <c r="AU99" s="1"/>
      <c r="AV99" s="1"/>
      <c r="AW99" s="1"/>
      <c r="AX99" s="1"/>
      <c r="AY99" s="1"/>
      <c r="BA99" s="4"/>
      <c r="BB99" s="12"/>
      <c r="BC99" s="12"/>
      <c r="BD99" s="1"/>
      <c r="BE99" s="5"/>
    </row>
    <row r="100" spans="19:57" ht="15.6">
      <c r="S100" s="3"/>
      <c r="T100" s="3"/>
      <c r="AA100" s="3"/>
      <c r="AB100" s="51"/>
      <c r="AC100" s="51"/>
      <c r="AE100" s="1"/>
      <c r="AF100" s="51"/>
      <c r="AI100" s="52"/>
      <c r="AJ100" s="120"/>
      <c r="AK100" s="1"/>
      <c r="AL100" s="101"/>
      <c r="AM100" s="52"/>
      <c r="AN100" s="1"/>
      <c r="AO100" s="1"/>
      <c r="AP100" s="1"/>
      <c r="AR100" s="1"/>
      <c r="AS100" s="1"/>
      <c r="AT100" s="1"/>
      <c r="AU100" s="1"/>
      <c r="AV100" s="1"/>
      <c r="AW100" s="1"/>
      <c r="AX100" s="1"/>
      <c r="AY100" s="1"/>
      <c r="BA100" s="4"/>
      <c r="BB100" s="12"/>
      <c r="BC100" s="12"/>
      <c r="BD100" s="1"/>
      <c r="BE100" s="5"/>
    </row>
    <row r="101" spans="19:57" ht="15.6">
      <c r="S101" s="3"/>
      <c r="T101" s="3"/>
      <c r="AA101" s="3"/>
      <c r="AB101" s="51"/>
      <c r="AC101" s="51"/>
      <c r="AE101" s="1"/>
      <c r="AF101" s="51"/>
      <c r="AI101" s="52"/>
      <c r="AJ101" s="120"/>
      <c r="AK101" s="1"/>
      <c r="AL101" s="101"/>
      <c r="AM101" s="52"/>
      <c r="AN101" s="1"/>
      <c r="AO101" s="1"/>
      <c r="AP101" s="1"/>
      <c r="AR101" s="1"/>
      <c r="AS101" s="1"/>
      <c r="AT101" s="1"/>
      <c r="AU101" s="1"/>
      <c r="AV101" s="1"/>
      <c r="AW101" s="1"/>
      <c r="AX101" s="1"/>
      <c r="AY101" s="1"/>
      <c r="BA101" s="4"/>
      <c r="BB101" s="12"/>
      <c r="BC101" s="12"/>
      <c r="BD101" s="12"/>
      <c r="BE101" s="5"/>
    </row>
    <row r="102" spans="19:57" ht="15.6">
      <c r="S102" s="3"/>
      <c r="T102" s="3"/>
      <c r="AA102" s="3"/>
      <c r="AB102" s="51"/>
      <c r="AC102" s="51"/>
      <c r="AE102" s="1"/>
      <c r="AF102" s="51"/>
      <c r="AI102" s="52"/>
      <c r="AJ102" s="120"/>
      <c r="AK102" s="1"/>
      <c r="AL102" s="101"/>
      <c r="AM102" s="52"/>
      <c r="AN102" s="1"/>
      <c r="AO102" s="1"/>
      <c r="AP102" s="1"/>
      <c r="AR102" s="1"/>
      <c r="AS102" s="1"/>
      <c r="AT102" s="1"/>
      <c r="AU102" s="1"/>
      <c r="AV102" s="1"/>
      <c r="AW102" s="1"/>
      <c r="AX102" s="1"/>
      <c r="AY102" s="1"/>
      <c r="BA102" s="4"/>
      <c r="BB102" s="12"/>
      <c r="BC102" s="12"/>
      <c r="BD102" s="12"/>
      <c r="BE102" s="5"/>
    </row>
    <row r="103" spans="19:57" ht="15.6">
      <c r="S103" s="3"/>
      <c r="T103" s="3"/>
      <c r="AA103" s="3"/>
      <c r="AB103" s="51"/>
      <c r="AC103" s="51"/>
      <c r="AE103" s="1"/>
      <c r="AF103" s="51"/>
      <c r="AI103" s="52"/>
      <c r="AJ103" s="120"/>
      <c r="AK103" s="1"/>
      <c r="AL103" s="101"/>
      <c r="AM103" s="52"/>
      <c r="AN103" s="1"/>
      <c r="AO103" s="1"/>
      <c r="AP103" s="1"/>
      <c r="AR103" s="1"/>
      <c r="AS103" s="1"/>
      <c r="AT103" s="1"/>
      <c r="AU103" s="1"/>
      <c r="AV103" s="1"/>
      <c r="AW103" s="1"/>
      <c r="AX103" s="1"/>
      <c r="AY103" s="1"/>
      <c r="BA103" s="4"/>
      <c r="BB103" s="12"/>
      <c r="BC103" s="12"/>
      <c r="BD103" s="12"/>
      <c r="BE103" s="5"/>
    </row>
    <row r="104" spans="19:57" ht="15.6">
      <c r="S104" s="3"/>
      <c r="T104" s="3"/>
      <c r="AA104" s="3"/>
      <c r="AB104" s="51"/>
      <c r="AC104" s="51"/>
      <c r="AE104" s="1"/>
      <c r="AF104" s="51"/>
      <c r="AI104" s="52"/>
      <c r="AJ104" s="120"/>
      <c r="AK104" s="1"/>
      <c r="AL104" s="101"/>
      <c r="AM104" s="52"/>
      <c r="AN104" s="1"/>
      <c r="AO104" s="1"/>
      <c r="AP104" s="1"/>
      <c r="AR104" s="1"/>
      <c r="AS104" s="1"/>
      <c r="AT104" s="1"/>
      <c r="AU104" s="1"/>
      <c r="AV104" s="1"/>
      <c r="AW104" s="1"/>
      <c r="AX104" s="1"/>
      <c r="AY104" s="1"/>
      <c r="BA104" s="4"/>
      <c r="BB104" s="12"/>
      <c r="BC104" s="12"/>
      <c r="BD104" s="12"/>
      <c r="BE104" s="5"/>
    </row>
    <row r="105" spans="19:57" ht="15.6">
      <c r="S105" s="3"/>
      <c r="T105" s="3"/>
      <c r="AA105" s="3"/>
      <c r="AB105" s="51"/>
      <c r="AC105" s="51"/>
      <c r="AE105" s="1"/>
      <c r="AF105" s="51"/>
      <c r="AI105" s="52"/>
      <c r="AJ105" s="120"/>
      <c r="AK105" s="1"/>
      <c r="AL105" s="101"/>
      <c r="AM105" s="52"/>
      <c r="AN105" s="1"/>
      <c r="AO105" s="1"/>
      <c r="AP105" s="1"/>
      <c r="AR105" s="1"/>
      <c r="AS105" s="1"/>
      <c r="AT105" s="1"/>
      <c r="AU105" s="1"/>
      <c r="AV105" s="1"/>
      <c r="AW105" s="1"/>
      <c r="AX105" s="1"/>
      <c r="AY105" s="1"/>
      <c r="BA105" s="4"/>
      <c r="BB105" s="12"/>
      <c r="BC105" s="12"/>
      <c r="BD105" s="5"/>
      <c r="BE105" s="5"/>
    </row>
    <row r="106" spans="19:57" ht="15.6">
      <c r="S106" s="3"/>
      <c r="T106" s="3"/>
      <c r="AA106" s="3"/>
      <c r="AB106" s="51"/>
      <c r="AC106" s="51"/>
      <c r="AE106" s="1"/>
      <c r="AF106" s="51"/>
      <c r="AI106" s="52"/>
      <c r="AJ106" s="120"/>
      <c r="AK106" s="1"/>
      <c r="AL106" s="101"/>
      <c r="AM106" s="52"/>
      <c r="AN106" s="1"/>
      <c r="AO106" s="1"/>
      <c r="AP106" s="1"/>
      <c r="AR106" s="1"/>
      <c r="AS106" s="1"/>
      <c r="AT106" s="1"/>
      <c r="AU106" s="1"/>
      <c r="AV106" s="1"/>
      <c r="AW106" s="1"/>
      <c r="AX106" s="1"/>
      <c r="AY106" s="1"/>
      <c r="BA106" s="4"/>
      <c r="BB106" s="12"/>
      <c r="BC106" s="12"/>
      <c r="BD106" s="5"/>
      <c r="BE106" s="5"/>
    </row>
    <row r="107" spans="19:57" ht="15.6">
      <c r="S107" s="3"/>
      <c r="T107" s="3"/>
      <c r="AA107" s="3"/>
      <c r="AB107" s="51"/>
      <c r="AC107" s="51"/>
      <c r="AE107" s="1"/>
      <c r="AF107" s="51"/>
      <c r="AI107" s="52"/>
      <c r="AJ107" s="120"/>
      <c r="AK107" s="1"/>
      <c r="AL107" s="101"/>
      <c r="AM107" s="52"/>
      <c r="AN107" s="1"/>
      <c r="AO107" s="1"/>
      <c r="AP107" s="1"/>
      <c r="AR107" s="1"/>
      <c r="AS107" s="1"/>
      <c r="AT107" s="1"/>
      <c r="AU107" s="1"/>
      <c r="AV107" s="1"/>
      <c r="AW107" s="1"/>
      <c r="AX107" s="1"/>
      <c r="AY107" s="1"/>
      <c r="BA107" s="4"/>
      <c r="BB107" s="12"/>
      <c r="BC107" s="12"/>
      <c r="BD107" s="5"/>
      <c r="BE107" s="5"/>
    </row>
    <row r="108" spans="19:57" ht="15.6">
      <c r="S108" s="3"/>
      <c r="T108" s="3"/>
      <c r="AA108" s="3"/>
      <c r="AB108" s="51"/>
      <c r="AC108" s="51"/>
      <c r="AE108" s="1"/>
      <c r="AF108" s="51"/>
      <c r="AI108" s="52"/>
      <c r="AJ108" s="120"/>
      <c r="AK108" s="1"/>
      <c r="AL108" s="101"/>
      <c r="AM108" s="52"/>
      <c r="AN108" s="1"/>
      <c r="AO108" s="1"/>
      <c r="AP108" s="1"/>
      <c r="AR108" s="1"/>
      <c r="AS108" s="1"/>
      <c r="AT108" s="1"/>
      <c r="AU108" s="1"/>
      <c r="AV108" s="1"/>
      <c r="AW108" s="1"/>
      <c r="AX108" s="1"/>
      <c r="AY108" s="1"/>
      <c r="BA108" s="4"/>
      <c r="BB108" s="12"/>
      <c r="BC108" s="12"/>
      <c r="BD108" s="5"/>
      <c r="BE108" s="5"/>
    </row>
    <row r="109" spans="19:57" ht="15.6">
      <c r="S109" s="3"/>
      <c r="T109" s="3"/>
      <c r="AA109" s="3"/>
      <c r="AB109" s="51"/>
      <c r="AC109" s="51"/>
      <c r="AE109" s="1"/>
      <c r="AF109" s="51"/>
      <c r="AI109" s="52"/>
      <c r="AJ109" s="120"/>
      <c r="AK109" s="1"/>
      <c r="AL109" s="101"/>
      <c r="AM109" s="52"/>
      <c r="AN109" s="1"/>
      <c r="AO109" s="1"/>
      <c r="AP109" s="1"/>
      <c r="AR109" s="1"/>
      <c r="AS109" s="1"/>
      <c r="AT109" s="1"/>
      <c r="AU109" s="1"/>
      <c r="AV109" s="1"/>
      <c r="AW109" s="1"/>
      <c r="AX109" s="1"/>
      <c r="AY109" s="1"/>
      <c r="BA109" s="4"/>
      <c r="BB109" s="12"/>
      <c r="BC109" s="12"/>
      <c r="BD109" s="5"/>
      <c r="BE109" s="5"/>
    </row>
    <row r="110" spans="19:57" ht="15.6">
      <c r="S110" s="3"/>
      <c r="T110" s="3"/>
      <c r="AA110" s="3"/>
      <c r="AB110" s="51"/>
      <c r="AC110" s="51"/>
      <c r="AE110" s="1"/>
      <c r="AF110" s="51"/>
      <c r="AI110" s="52"/>
      <c r="AJ110" s="120"/>
      <c r="AK110" s="1"/>
      <c r="AL110" s="101"/>
      <c r="AM110" s="52"/>
      <c r="AN110" s="1"/>
      <c r="AO110" s="1"/>
      <c r="AP110" s="1"/>
      <c r="AR110" s="1"/>
      <c r="AS110" s="1"/>
      <c r="AT110" s="1"/>
      <c r="AU110" s="1"/>
      <c r="AV110" s="1"/>
      <c r="AW110" s="1"/>
      <c r="AX110" s="1"/>
      <c r="AY110" s="1"/>
      <c r="BA110" s="4"/>
      <c r="BB110" s="12"/>
      <c r="BC110" s="12"/>
      <c r="BD110" s="5"/>
      <c r="BE110" s="5"/>
    </row>
    <row r="111" spans="19:57" ht="15.6">
      <c r="S111" s="3"/>
      <c r="T111" s="3"/>
      <c r="AA111" s="3"/>
      <c r="AB111" s="51"/>
      <c r="AC111" s="51"/>
      <c r="AE111" s="1"/>
      <c r="AF111" s="51"/>
      <c r="AI111" s="52"/>
      <c r="AJ111" s="120"/>
      <c r="AK111" s="1"/>
      <c r="AL111" s="101"/>
      <c r="AM111" s="52"/>
      <c r="AN111" s="1"/>
      <c r="AO111" s="1"/>
      <c r="AP111" s="1"/>
      <c r="AR111" s="1"/>
      <c r="AS111" s="1"/>
      <c r="AT111" s="1"/>
      <c r="AU111" s="1"/>
      <c r="AV111" s="1"/>
      <c r="AW111" s="1"/>
      <c r="AX111" s="1"/>
      <c r="AY111" s="1"/>
      <c r="BA111" s="4"/>
      <c r="BB111" s="12"/>
      <c r="BC111" s="12"/>
      <c r="BD111" s="5"/>
      <c r="BE111" s="5"/>
    </row>
    <row r="112" spans="19:57" ht="15.6">
      <c r="S112" s="3"/>
      <c r="T112" s="3"/>
      <c r="AA112" s="3"/>
      <c r="AB112" s="51"/>
      <c r="AC112" s="51"/>
      <c r="AE112" s="1"/>
      <c r="AF112" s="51"/>
      <c r="AI112" s="52"/>
      <c r="AJ112" s="120"/>
      <c r="AK112" s="1"/>
      <c r="AL112" s="101"/>
      <c r="AM112" s="52"/>
      <c r="AN112" s="1"/>
      <c r="AO112" s="1"/>
      <c r="AP112" s="1"/>
      <c r="AR112" s="1"/>
      <c r="AS112" s="1"/>
      <c r="AT112" s="1"/>
      <c r="AU112" s="1"/>
      <c r="AV112" s="1"/>
      <c r="AW112" s="1"/>
      <c r="AX112" s="1"/>
      <c r="AY112" s="1"/>
      <c r="BA112" s="4"/>
      <c r="BB112" s="12"/>
      <c r="BC112" s="12"/>
      <c r="BD112" s="5"/>
      <c r="BE112" s="5"/>
    </row>
    <row r="113" spans="19:57" ht="15.6">
      <c r="S113" s="3"/>
      <c r="T113" s="3"/>
      <c r="AA113" s="3"/>
      <c r="AB113" s="51"/>
      <c r="AC113" s="51"/>
      <c r="AE113" s="1"/>
      <c r="AF113" s="51"/>
      <c r="AI113" s="52"/>
      <c r="AJ113" s="120"/>
      <c r="AK113" s="1"/>
      <c r="AL113" s="101"/>
      <c r="AM113" s="52"/>
      <c r="AN113" s="1"/>
      <c r="AO113" s="1"/>
      <c r="AP113" s="1"/>
      <c r="AR113" s="1"/>
      <c r="AS113" s="1"/>
      <c r="AT113" s="1"/>
      <c r="AU113" s="1"/>
      <c r="AV113" s="1"/>
      <c r="AW113" s="1"/>
      <c r="AX113" s="1"/>
      <c r="AY113" s="1"/>
      <c r="BA113" s="4"/>
      <c r="BB113" s="5"/>
      <c r="BC113" s="5"/>
      <c r="BD113" s="5"/>
      <c r="BE113" s="5"/>
    </row>
    <row r="114" spans="19:57">
      <c r="S114" s="3"/>
      <c r="T114" s="3"/>
      <c r="AA114" s="3"/>
      <c r="AB114" s="51"/>
      <c r="AC114" s="51"/>
      <c r="AE114" s="1"/>
      <c r="AF114" s="51"/>
      <c r="AI114" s="52"/>
      <c r="AJ114" s="120"/>
      <c r="AK114" s="1"/>
      <c r="AL114" s="101"/>
      <c r="AM114" s="52"/>
      <c r="AN114" s="1"/>
      <c r="AO114" s="1"/>
      <c r="AP114" s="1"/>
      <c r="AR114" s="1"/>
      <c r="AS114" s="1"/>
      <c r="AT114" s="1"/>
      <c r="AU114" s="1"/>
      <c r="AV114" s="1"/>
      <c r="AW114" s="1"/>
      <c r="AX114" s="1"/>
      <c r="AY114" s="1"/>
      <c r="BA114" s="12"/>
      <c r="BB114" s="12"/>
    </row>
    <row r="115" spans="19:57" ht="15.6">
      <c r="S115" s="3"/>
      <c r="T115" s="3"/>
      <c r="AA115" s="3"/>
      <c r="AB115" s="51"/>
      <c r="AC115" s="51"/>
      <c r="AE115" s="1"/>
      <c r="AF115" s="51"/>
      <c r="AI115" s="52"/>
      <c r="AJ115" s="120"/>
      <c r="AK115" s="1"/>
      <c r="AL115" s="101"/>
      <c r="AM115" s="52"/>
      <c r="AN115" s="1"/>
      <c r="AO115" s="1"/>
      <c r="AP115" s="1"/>
      <c r="AR115" s="1"/>
      <c r="AS115" s="1"/>
      <c r="AT115" s="1"/>
      <c r="AU115" s="1"/>
      <c r="AV115" s="1"/>
      <c r="AW115" s="1"/>
      <c r="AX115" s="1"/>
      <c r="AY115" s="1"/>
      <c r="BA115" s="5"/>
      <c r="BB115" s="5"/>
      <c r="BC115" s="5"/>
      <c r="BE115" s="5"/>
    </row>
    <row r="116" spans="19:57">
      <c r="S116" s="3"/>
      <c r="T116" s="3"/>
      <c r="AA116" s="3"/>
      <c r="AB116" s="51"/>
      <c r="AC116" s="51"/>
      <c r="AE116" s="1"/>
      <c r="AF116" s="51"/>
      <c r="AI116" s="52"/>
      <c r="AL116" s="101"/>
      <c r="AM116" s="52"/>
      <c r="AN116" s="1"/>
      <c r="AO116" s="1"/>
      <c r="AP116" s="1"/>
      <c r="AR116" s="1"/>
      <c r="AS116" s="1"/>
      <c r="AT116" s="1"/>
      <c r="AU116" s="1"/>
      <c r="AV116" s="1"/>
      <c r="AW116" s="1"/>
      <c r="AX116" s="1"/>
      <c r="AY116" s="1"/>
      <c r="BA116" s="12"/>
      <c r="BB116" s="12"/>
    </row>
    <row r="117" spans="19:57">
      <c r="S117" s="3"/>
      <c r="T117" s="3"/>
      <c r="AA117" s="3"/>
      <c r="AB117" s="51"/>
      <c r="AC117" s="51"/>
      <c r="AE117" s="1"/>
      <c r="AF117" s="51"/>
      <c r="AI117" s="52"/>
      <c r="AL117" s="101"/>
      <c r="AM117" s="52"/>
      <c r="AN117" s="1"/>
      <c r="AO117" s="1"/>
      <c r="AP117" s="1"/>
      <c r="AR117" s="1"/>
      <c r="AS117" s="1"/>
      <c r="AT117" s="1"/>
      <c r="AU117" s="1"/>
      <c r="AV117" s="1"/>
      <c r="AW117" s="1"/>
      <c r="AX117" s="1"/>
      <c r="AY117" s="1"/>
      <c r="BA117" s="12"/>
      <c r="BB117" s="12"/>
    </row>
    <row r="118" spans="19:57">
      <c r="S118" s="3"/>
      <c r="T118" s="3"/>
      <c r="AA118" s="3"/>
      <c r="AB118" s="51"/>
      <c r="AC118" s="51"/>
      <c r="AE118" s="1"/>
      <c r="AF118" s="51"/>
      <c r="AI118" s="52"/>
      <c r="AJ118" s="120"/>
      <c r="AK118" s="1"/>
      <c r="AL118" s="101"/>
      <c r="AM118" s="52"/>
      <c r="AN118" s="1"/>
      <c r="AO118" s="1"/>
      <c r="AP118" s="1"/>
      <c r="AR118" s="1"/>
      <c r="AS118" s="1"/>
      <c r="AT118" s="1"/>
      <c r="AU118" s="1"/>
      <c r="AV118" s="1"/>
      <c r="AW118" s="1"/>
      <c r="AX118" s="1"/>
      <c r="AY118" s="1"/>
      <c r="BA118" s="12"/>
      <c r="BB118" s="12"/>
    </row>
    <row r="119" spans="19:57">
      <c r="AJ119" s="120"/>
      <c r="AK119" s="1"/>
      <c r="AW119" s="1"/>
      <c r="AX119" s="1"/>
      <c r="AY119" s="1"/>
      <c r="BA119" s="12"/>
      <c r="BB119" s="12"/>
    </row>
    <row r="120" spans="19:57">
      <c r="AJ120" s="120"/>
      <c r="AK120" s="1"/>
      <c r="AY120" s="1"/>
      <c r="BA120" s="12"/>
      <c r="BB120" s="12"/>
    </row>
    <row r="121" spans="19:57">
      <c r="S121" s="3"/>
      <c r="T121" s="3"/>
      <c r="AA121" s="3"/>
      <c r="AB121" s="51"/>
      <c r="AC121" s="51"/>
      <c r="AE121" s="1"/>
      <c r="AF121" s="51"/>
      <c r="AI121" s="52"/>
      <c r="AJ121" s="120"/>
      <c r="AK121" s="1"/>
      <c r="AL121" s="101"/>
      <c r="AM121" s="52"/>
      <c r="AN121" s="1"/>
      <c r="AO121" s="1"/>
      <c r="AP121" s="1"/>
      <c r="AR121" s="1"/>
      <c r="AS121" s="1"/>
      <c r="AT121" s="1"/>
      <c r="AU121" s="1"/>
      <c r="AV121" s="1"/>
      <c r="AY121" s="1"/>
      <c r="BA121" s="12"/>
      <c r="BB121" s="12"/>
    </row>
    <row r="122" spans="19:57">
      <c r="S122" s="3"/>
      <c r="T122" s="3"/>
      <c r="AA122" s="3"/>
      <c r="AB122" s="51"/>
      <c r="AC122" s="51"/>
      <c r="AE122" s="1"/>
      <c r="AF122" s="51"/>
      <c r="AI122" s="52"/>
      <c r="AJ122" s="120"/>
      <c r="AK122" s="1"/>
      <c r="AL122" s="101"/>
      <c r="AM122" s="52"/>
      <c r="AN122" s="1"/>
      <c r="AO122" s="1"/>
      <c r="AP122" s="1"/>
      <c r="AR122" s="1"/>
      <c r="AS122" s="1"/>
      <c r="AT122" s="1"/>
      <c r="AU122" s="1"/>
      <c r="AV122" s="1"/>
      <c r="AW122" s="1"/>
      <c r="AX122" s="1"/>
      <c r="AY122" s="1"/>
      <c r="BA122" s="12"/>
      <c r="BB122" s="12"/>
    </row>
    <row r="123" spans="19:57">
      <c r="S123" s="3"/>
      <c r="T123" s="3"/>
      <c r="AA123" s="3"/>
      <c r="AB123" s="51"/>
      <c r="AC123" s="51"/>
      <c r="AE123" s="1"/>
      <c r="AF123" s="51"/>
      <c r="AI123" s="52"/>
      <c r="AJ123" s="120"/>
      <c r="AK123" s="1"/>
      <c r="AL123" s="101"/>
      <c r="AM123" s="52"/>
      <c r="AN123" s="1"/>
      <c r="AO123" s="1"/>
      <c r="AP123" s="1"/>
      <c r="AR123" s="1"/>
      <c r="AS123" s="1"/>
      <c r="AT123" s="1"/>
      <c r="AU123" s="1"/>
      <c r="AV123" s="1"/>
      <c r="AW123" s="1"/>
      <c r="AX123" s="1"/>
      <c r="AY123" s="1"/>
      <c r="BA123" s="12"/>
      <c r="BB123" s="12"/>
    </row>
    <row r="124" spans="19:57">
      <c r="S124" s="3"/>
      <c r="T124" s="3"/>
      <c r="AA124" s="3"/>
      <c r="AB124" s="51"/>
      <c r="AC124" s="51"/>
      <c r="AE124" s="1"/>
      <c r="AF124" s="51"/>
      <c r="AI124" s="52"/>
      <c r="AJ124" s="120"/>
      <c r="AK124" s="1"/>
      <c r="AL124" s="101"/>
      <c r="AM124" s="52"/>
      <c r="AN124" s="1"/>
      <c r="AO124" s="1"/>
      <c r="AP124" s="1"/>
      <c r="AR124" s="1"/>
      <c r="AS124" s="1"/>
      <c r="AT124" s="1"/>
      <c r="AU124" s="1"/>
      <c r="AV124" s="1"/>
      <c r="AW124" s="1"/>
      <c r="AX124" s="1"/>
      <c r="AY124" s="1"/>
      <c r="BA124" s="12"/>
      <c r="BB124" s="12"/>
    </row>
    <row r="125" spans="19:57">
      <c r="S125" s="3"/>
      <c r="T125" s="3"/>
      <c r="AA125" s="3"/>
      <c r="AB125" s="51"/>
      <c r="AC125" s="51"/>
      <c r="AE125" s="1"/>
      <c r="AF125" s="51"/>
      <c r="AI125" s="52"/>
      <c r="AJ125" s="120"/>
      <c r="AK125" s="1"/>
      <c r="AL125" s="101"/>
      <c r="AM125" s="52"/>
      <c r="AN125" s="1"/>
      <c r="AO125" s="1"/>
      <c r="AP125" s="1"/>
      <c r="AR125" s="1"/>
      <c r="AS125" s="1"/>
      <c r="AT125" s="1"/>
      <c r="AU125" s="1"/>
      <c r="AV125" s="1"/>
      <c r="AW125" s="1"/>
      <c r="AX125" s="1"/>
      <c r="AY125" s="1"/>
      <c r="BA125" s="12"/>
      <c r="BB125" s="12"/>
    </row>
    <row r="126" spans="19:57">
      <c r="S126" s="3"/>
      <c r="T126" s="3"/>
      <c r="AA126" s="3"/>
      <c r="AB126" s="51"/>
      <c r="AC126" s="51"/>
      <c r="AE126" s="1"/>
      <c r="AF126" s="51"/>
      <c r="AI126" s="52"/>
      <c r="AJ126" s="120"/>
      <c r="AK126" s="1"/>
      <c r="AL126" s="101"/>
      <c r="AM126" s="52"/>
      <c r="AN126" s="1"/>
      <c r="AO126" s="1"/>
      <c r="AP126" s="1"/>
      <c r="AR126" s="1"/>
      <c r="AS126" s="1"/>
      <c r="AT126" s="1"/>
      <c r="AU126" s="1"/>
      <c r="AV126" s="1"/>
      <c r="AW126" s="1"/>
      <c r="AX126" s="1"/>
      <c r="AY126" s="1"/>
      <c r="BA126" s="12"/>
      <c r="BB126" s="12"/>
    </row>
    <row r="127" spans="19:57">
      <c r="S127" s="3"/>
      <c r="T127" s="3"/>
      <c r="AA127" s="3"/>
      <c r="AB127" s="51"/>
      <c r="AC127" s="51"/>
      <c r="AE127" s="1"/>
      <c r="AF127" s="51"/>
      <c r="AI127" s="52"/>
      <c r="AJ127" s="120"/>
      <c r="AK127" s="1"/>
      <c r="AL127" s="101"/>
      <c r="AM127" s="52"/>
      <c r="AN127" s="1"/>
      <c r="AO127" s="1"/>
      <c r="AP127" s="1"/>
      <c r="AR127" s="1"/>
      <c r="AS127" s="1"/>
      <c r="AT127" s="1"/>
      <c r="AU127" s="1"/>
      <c r="AV127" s="1"/>
      <c r="AW127" s="1"/>
      <c r="AX127" s="1"/>
      <c r="AY127" s="1"/>
      <c r="BA127" s="12"/>
      <c r="BB127" s="12"/>
    </row>
    <row r="128" spans="19:57">
      <c r="S128" s="3"/>
      <c r="T128" s="3"/>
      <c r="AA128" s="3"/>
      <c r="AB128" s="51"/>
      <c r="AC128" s="51"/>
      <c r="AE128" s="1"/>
      <c r="AF128" s="51"/>
      <c r="AI128" s="52"/>
      <c r="AJ128" s="120"/>
      <c r="AK128" s="1"/>
      <c r="AL128" s="101"/>
      <c r="AM128" s="52"/>
      <c r="AN128" s="1"/>
      <c r="AO128" s="1"/>
      <c r="AP128" s="1"/>
      <c r="AR128" s="1"/>
      <c r="AS128" s="1"/>
      <c r="AT128" s="1"/>
      <c r="AU128" s="1"/>
      <c r="AV128" s="1"/>
      <c r="AW128" s="1"/>
      <c r="AX128" s="1"/>
      <c r="AY128" s="1"/>
      <c r="BA128" s="12"/>
      <c r="BB128" s="12"/>
    </row>
    <row r="129" spans="19:54">
      <c r="S129" s="3"/>
      <c r="T129" s="3"/>
      <c r="AA129" s="3"/>
      <c r="AB129" s="51"/>
      <c r="AC129" s="51"/>
      <c r="AE129" s="1"/>
      <c r="AF129" s="51"/>
      <c r="AI129" s="52"/>
      <c r="AJ129" s="120"/>
      <c r="AK129" s="1"/>
      <c r="AL129" s="101"/>
      <c r="AM129" s="52"/>
      <c r="AN129" s="1"/>
      <c r="AO129" s="1"/>
      <c r="AP129" s="1"/>
      <c r="AR129" s="1"/>
      <c r="AS129" s="1"/>
      <c r="AT129" s="1"/>
      <c r="AU129" s="1"/>
      <c r="AV129" s="1"/>
      <c r="AW129" s="1"/>
      <c r="AX129" s="1"/>
      <c r="AY129" s="1"/>
      <c r="BA129" s="12"/>
      <c r="BB129" s="12"/>
    </row>
    <row r="130" spans="19:54">
      <c r="S130" s="3"/>
      <c r="T130" s="3"/>
      <c r="AA130" s="3"/>
      <c r="AB130" s="51"/>
      <c r="AC130" s="51"/>
      <c r="AE130" s="1"/>
      <c r="AF130" s="51"/>
      <c r="AI130" s="52"/>
      <c r="AJ130" s="120"/>
      <c r="AK130" s="1"/>
      <c r="AL130" s="101"/>
      <c r="AM130" s="52"/>
      <c r="AN130" s="1"/>
      <c r="AO130" s="1"/>
      <c r="AP130" s="1"/>
      <c r="AR130" s="1"/>
      <c r="AS130" s="1"/>
      <c r="AT130" s="1"/>
      <c r="AU130" s="1"/>
      <c r="AV130" s="1"/>
      <c r="AW130" s="1"/>
      <c r="AX130" s="1"/>
      <c r="AY130" s="1"/>
      <c r="BA130" s="12"/>
      <c r="BB130" s="12"/>
    </row>
    <row r="131" spans="19:54">
      <c r="S131" s="3"/>
      <c r="T131" s="3"/>
      <c r="AA131" s="3"/>
      <c r="AB131" s="51"/>
      <c r="AC131" s="51"/>
      <c r="AE131" s="1"/>
      <c r="AF131" s="51"/>
      <c r="AI131" s="52"/>
      <c r="AJ131" s="120"/>
      <c r="AK131" s="1"/>
      <c r="AL131" s="101"/>
      <c r="AM131" s="52"/>
      <c r="AN131" s="1"/>
      <c r="AO131" s="1"/>
      <c r="AP131" s="1"/>
      <c r="AR131" s="1"/>
      <c r="AS131" s="1"/>
      <c r="AT131" s="1"/>
      <c r="AU131" s="1"/>
      <c r="AV131" s="1"/>
      <c r="AW131" s="1"/>
      <c r="AX131" s="1"/>
      <c r="BA131" s="12"/>
      <c r="BB131" s="12"/>
    </row>
    <row r="132" spans="19:54">
      <c r="S132" s="3"/>
      <c r="T132" s="3"/>
      <c r="AA132" s="3"/>
      <c r="AB132" s="51"/>
      <c r="AC132" s="51"/>
      <c r="AE132" s="1"/>
      <c r="AF132" s="51"/>
      <c r="AI132" s="52"/>
      <c r="AJ132" s="120"/>
      <c r="AK132" s="1"/>
      <c r="AL132" s="101"/>
      <c r="AM132" s="52"/>
      <c r="AN132" s="1"/>
      <c r="AO132" s="1"/>
      <c r="AP132" s="1"/>
      <c r="AR132" s="1"/>
      <c r="AS132" s="1"/>
      <c r="AT132" s="1"/>
      <c r="AU132" s="1"/>
      <c r="AV132" s="1"/>
      <c r="AW132" s="1"/>
      <c r="AX132" s="1"/>
      <c r="BA132" s="12"/>
      <c r="BB132" s="12"/>
    </row>
    <row r="133" spans="19:54">
      <c r="S133" s="3"/>
      <c r="T133" s="3"/>
      <c r="AA133" s="3"/>
      <c r="AB133" s="51"/>
      <c r="AC133" s="51"/>
      <c r="AE133" s="1"/>
      <c r="AF133" s="51"/>
      <c r="AI133" s="52"/>
      <c r="AJ133" s="120"/>
      <c r="AK133" s="1"/>
      <c r="AL133" s="101"/>
      <c r="AM133" s="52"/>
      <c r="AN133" s="1"/>
      <c r="AO133" s="1"/>
      <c r="AP133" s="1"/>
      <c r="AR133" s="1"/>
      <c r="AS133" s="1"/>
      <c r="AT133" s="1"/>
      <c r="AU133" s="1"/>
      <c r="AV133" s="1"/>
      <c r="AW133" s="1"/>
      <c r="AX133" s="1"/>
      <c r="AY133" s="1"/>
      <c r="BA133" s="12"/>
      <c r="BB133" s="12"/>
    </row>
    <row r="134" spans="19:54">
      <c r="S134" s="3"/>
      <c r="T134" s="3"/>
      <c r="AA134" s="3"/>
      <c r="AB134" s="51"/>
      <c r="AC134" s="51"/>
      <c r="AE134" s="1"/>
      <c r="AF134" s="51"/>
      <c r="AI134" s="52"/>
      <c r="AJ134" s="120"/>
      <c r="AK134" s="1"/>
      <c r="AL134" s="101"/>
      <c r="AM134" s="52"/>
      <c r="AN134" s="1"/>
      <c r="AO134" s="1"/>
      <c r="AP134" s="1"/>
      <c r="AR134" s="1"/>
      <c r="AS134" s="1"/>
      <c r="AT134" s="1"/>
      <c r="AU134" s="1"/>
      <c r="AV134" s="1"/>
      <c r="AW134" s="1"/>
      <c r="AX134" s="1"/>
      <c r="AY134" s="1"/>
      <c r="BA134" s="12"/>
      <c r="BB134" s="12"/>
    </row>
    <row r="135" spans="19:54">
      <c r="S135" s="3"/>
      <c r="T135" s="3"/>
      <c r="AA135" s="3"/>
      <c r="AB135" s="51"/>
      <c r="AC135" s="51"/>
      <c r="AE135" s="1"/>
      <c r="AF135" s="51"/>
      <c r="AI135" s="52"/>
      <c r="AJ135" s="120"/>
      <c r="AK135" s="1"/>
      <c r="AL135" s="101"/>
      <c r="AM135" s="52"/>
      <c r="AN135" s="1"/>
      <c r="AO135" s="1"/>
      <c r="AP135" s="1"/>
      <c r="AR135" s="1"/>
      <c r="AS135" s="1"/>
      <c r="AT135" s="1"/>
      <c r="AU135" s="1"/>
      <c r="AV135" s="1"/>
      <c r="AW135" s="1"/>
      <c r="AX135" s="1"/>
      <c r="AY135" s="1"/>
      <c r="BA135" s="12"/>
      <c r="BB135" s="12"/>
    </row>
    <row r="136" spans="19:54">
      <c r="S136" s="3"/>
      <c r="T136" s="3"/>
      <c r="AA136" s="3"/>
      <c r="AB136" s="51"/>
      <c r="AC136" s="51"/>
      <c r="AE136" s="1"/>
      <c r="AF136" s="51"/>
      <c r="AI136" s="52"/>
      <c r="AJ136" s="120"/>
      <c r="AK136" s="1"/>
      <c r="AL136" s="101"/>
      <c r="AM136" s="52"/>
      <c r="AN136" s="1"/>
      <c r="AO136" s="1"/>
      <c r="AP136" s="1"/>
      <c r="AR136" s="1"/>
      <c r="AS136" s="1"/>
      <c r="AT136" s="1"/>
      <c r="AU136" s="1"/>
      <c r="AV136" s="1"/>
      <c r="AW136" s="1"/>
      <c r="AX136" s="1"/>
      <c r="AY136" s="1"/>
      <c r="BA136" s="12"/>
      <c r="BB136" s="12"/>
    </row>
    <row r="137" spans="19:54">
      <c r="S137" s="3"/>
      <c r="T137" s="3"/>
      <c r="AA137" s="3"/>
      <c r="AB137" s="51"/>
      <c r="AC137" s="51"/>
      <c r="AE137" s="1"/>
      <c r="AF137" s="51"/>
      <c r="AI137" s="52"/>
      <c r="AJ137" s="120"/>
      <c r="AK137" s="1"/>
      <c r="AL137" s="101"/>
      <c r="AM137" s="52"/>
      <c r="AN137" s="1"/>
      <c r="AO137" s="1"/>
      <c r="AP137" s="1"/>
      <c r="AR137" s="1"/>
      <c r="AS137" s="1"/>
      <c r="AT137" s="1"/>
      <c r="AU137" s="1"/>
      <c r="AV137" s="1"/>
      <c r="AW137" s="1"/>
      <c r="AX137" s="1"/>
      <c r="AY137" s="1"/>
      <c r="BA137" s="12"/>
      <c r="BB137" s="12"/>
    </row>
    <row r="138" spans="19:54">
      <c r="S138" s="3"/>
      <c r="T138" s="3"/>
      <c r="AA138" s="3"/>
      <c r="AB138" s="51"/>
      <c r="AC138" s="51"/>
      <c r="AE138" s="1"/>
      <c r="AF138" s="51"/>
      <c r="AI138" s="52"/>
      <c r="AJ138" s="120"/>
      <c r="AK138" s="1"/>
      <c r="AL138" s="101"/>
      <c r="AM138" s="52"/>
      <c r="AN138" s="1"/>
      <c r="AO138" s="1"/>
      <c r="AP138" s="1"/>
      <c r="AR138" s="1"/>
      <c r="AS138" s="1"/>
      <c r="AT138" s="1"/>
      <c r="AU138" s="1"/>
      <c r="AV138" s="1"/>
      <c r="AW138" s="1"/>
      <c r="AX138" s="1"/>
      <c r="AY138" s="1"/>
      <c r="BA138" s="12"/>
      <c r="BB138" s="12"/>
    </row>
    <row r="139" spans="19:54">
      <c r="S139" s="3"/>
      <c r="T139" s="3"/>
      <c r="AA139" s="3"/>
      <c r="AB139" s="51"/>
      <c r="AC139" s="51"/>
      <c r="AE139" s="1"/>
      <c r="AF139" s="51"/>
      <c r="AI139" s="52"/>
      <c r="AJ139" s="120"/>
      <c r="AK139" s="1"/>
      <c r="AL139" s="101"/>
      <c r="AM139" s="52"/>
      <c r="AN139" s="1"/>
      <c r="AO139" s="1"/>
      <c r="AP139" s="1"/>
      <c r="AR139" s="1"/>
      <c r="AS139" s="1"/>
      <c r="AT139" s="1"/>
      <c r="AU139" s="1"/>
      <c r="AV139" s="1"/>
      <c r="AW139" s="1"/>
      <c r="AX139" s="1"/>
      <c r="AY139" s="1"/>
      <c r="BA139" s="12"/>
      <c r="BB139" s="12"/>
    </row>
    <row r="140" spans="19:54">
      <c r="S140" s="3"/>
      <c r="T140" s="3"/>
      <c r="AA140" s="3"/>
      <c r="AB140" s="51"/>
      <c r="AC140" s="51"/>
      <c r="AE140" s="1"/>
      <c r="AF140" s="51"/>
      <c r="AI140" s="52"/>
      <c r="AJ140" s="120"/>
      <c r="AK140" s="1"/>
      <c r="AL140" s="101"/>
      <c r="AM140" s="52"/>
      <c r="AN140" s="1"/>
      <c r="AO140" s="1"/>
      <c r="AP140" s="1"/>
      <c r="AR140" s="1"/>
      <c r="AS140" s="1"/>
      <c r="AT140" s="1"/>
      <c r="AU140" s="1"/>
      <c r="AV140" s="1"/>
      <c r="AW140" s="1"/>
      <c r="AX140" s="1"/>
      <c r="AY140" s="1"/>
      <c r="BA140" s="12"/>
      <c r="BB140" s="12"/>
    </row>
    <row r="141" spans="19:54">
      <c r="S141" s="3"/>
      <c r="T141" s="3"/>
      <c r="AA141" s="3"/>
      <c r="AB141" s="51"/>
      <c r="AC141" s="51"/>
      <c r="AE141" s="1"/>
      <c r="AF141" s="51"/>
      <c r="AI141" s="52"/>
      <c r="AJ141" s="120"/>
      <c r="AK141" s="1"/>
      <c r="AL141" s="101"/>
      <c r="AM141" s="52"/>
      <c r="AN141" s="1"/>
      <c r="AO141" s="1"/>
      <c r="AP141" s="1"/>
      <c r="AR141" s="1"/>
      <c r="AS141" s="1"/>
      <c r="AT141" s="1"/>
      <c r="AU141" s="1"/>
      <c r="AV141" s="1"/>
      <c r="AW141" s="1"/>
      <c r="AX141" s="1"/>
      <c r="AY141" s="1"/>
      <c r="BA141" s="12"/>
      <c r="BB141" s="12"/>
    </row>
    <row r="142" spans="19:54">
      <c r="S142" s="3"/>
      <c r="T142" s="3"/>
      <c r="AA142" s="3"/>
      <c r="AB142" s="51"/>
      <c r="AC142" s="51"/>
      <c r="AE142" s="1"/>
      <c r="AF142" s="51"/>
      <c r="AI142" s="52"/>
      <c r="AJ142" s="120"/>
      <c r="AK142" s="1"/>
      <c r="AL142" s="101"/>
      <c r="AM142" s="52"/>
      <c r="AN142" s="1"/>
      <c r="AO142" s="1"/>
      <c r="AP142" s="1"/>
      <c r="AR142" s="1"/>
      <c r="AS142" s="1"/>
      <c r="AT142" s="1"/>
      <c r="AU142" s="1"/>
      <c r="AV142" s="1"/>
      <c r="AW142" s="1"/>
      <c r="AX142" s="1"/>
      <c r="AY142" s="1"/>
      <c r="BA142" s="12"/>
      <c r="BB142" s="12"/>
    </row>
    <row r="143" spans="19:54">
      <c r="S143" s="3"/>
      <c r="T143" s="3"/>
      <c r="AA143" s="3"/>
      <c r="AB143" s="51"/>
      <c r="AC143" s="51"/>
      <c r="AE143" s="1"/>
      <c r="AF143" s="51"/>
      <c r="AI143" s="52"/>
      <c r="AJ143" s="120"/>
      <c r="AK143" s="1"/>
      <c r="AL143" s="101"/>
      <c r="AM143" s="52"/>
      <c r="AN143" s="1"/>
      <c r="AO143" s="1"/>
      <c r="AP143" s="1"/>
      <c r="AR143" s="1"/>
      <c r="AS143" s="1"/>
      <c r="AT143" s="1"/>
      <c r="AU143" s="1"/>
      <c r="AV143" s="1"/>
      <c r="AW143" s="1"/>
      <c r="AX143" s="1"/>
      <c r="AY143" s="1"/>
      <c r="BA143" s="12"/>
      <c r="BB143" s="12"/>
    </row>
    <row r="144" spans="19:54">
      <c r="S144" s="3"/>
      <c r="T144" s="3"/>
      <c r="AA144" s="3"/>
      <c r="AB144" s="51"/>
      <c r="AC144" s="51"/>
      <c r="AE144" s="1"/>
      <c r="AF144" s="51"/>
      <c r="AI144" s="52"/>
      <c r="AJ144" s="120"/>
      <c r="AK144" s="1"/>
      <c r="AL144" s="101"/>
      <c r="AM144" s="52"/>
      <c r="AN144" s="1"/>
      <c r="AO144" s="1"/>
      <c r="AP144" s="1"/>
      <c r="AR144" s="1"/>
      <c r="AS144" s="1"/>
      <c r="AT144" s="1"/>
      <c r="AU144" s="1"/>
      <c r="AV144" s="1"/>
      <c r="AW144" s="1"/>
      <c r="AX144" s="1"/>
      <c r="AY144" s="1"/>
      <c r="BA144" s="12"/>
      <c r="BB144" s="12"/>
    </row>
    <row r="145" spans="15:54">
      <c r="S145" s="3"/>
      <c r="T145" s="3"/>
      <c r="AA145" s="3"/>
      <c r="AB145" s="51"/>
      <c r="AC145" s="51"/>
      <c r="AE145" s="1"/>
      <c r="AF145" s="51"/>
      <c r="AI145" s="52"/>
      <c r="AJ145" s="120"/>
      <c r="AK145" s="1"/>
      <c r="AL145" s="101"/>
      <c r="AM145" s="52"/>
      <c r="AN145" s="1"/>
      <c r="AO145" s="1"/>
      <c r="AP145" s="1"/>
      <c r="AR145" s="1"/>
      <c r="AS145" s="1"/>
      <c r="AT145" s="1"/>
      <c r="AU145" s="1"/>
      <c r="AV145" s="1"/>
      <c r="AW145" s="1"/>
      <c r="AX145" s="1"/>
      <c r="AY145" s="1"/>
      <c r="BA145" s="12"/>
      <c r="BB145" s="12"/>
    </row>
    <row r="146" spans="15:54">
      <c r="O146" s="13"/>
      <c r="S146" s="3"/>
      <c r="T146" s="3"/>
      <c r="AA146" s="3"/>
      <c r="AB146" s="51"/>
      <c r="AC146" s="51"/>
      <c r="AE146" s="1"/>
      <c r="AF146" s="51"/>
      <c r="AI146" s="52"/>
      <c r="AJ146" s="120"/>
      <c r="AK146" s="1"/>
      <c r="AL146" s="101"/>
      <c r="AM146" s="52"/>
      <c r="AN146" s="1"/>
      <c r="AO146" s="1"/>
      <c r="AP146" s="1"/>
      <c r="AR146" s="1"/>
      <c r="AS146" s="1"/>
      <c r="AT146" s="1"/>
      <c r="AU146" s="1"/>
      <c r="AV146" s="1"/>
      <c r="AW146" s="1"/>
      <c r="AX146" s="1"/>
      <c r="AY146" s="1"/>
      <c r="BA146" s="12"/>
      <c r="BB146" s="12"/>
    </row>
    <row r="147" spans="15:54">
      <c r="O147" s="13"/>
      <c r="S147" s="3"/>
      <c r="T147" s="3"/>
      <c r="AA147" s="3"/>
      <c r="AB147" s="51"/>
      <c r="AC147" s="51"/>
      <c r="AE147" s="1"/>
      <c r="AF147" s="51"/>
      <c r="AI147" s="52"/>
      <c r="AJ147" s="120"/>
      <c r="AK147" s="1"/>
      <c r="AL147" s="101"/>
      <c r="AM147" s="52"/>
      <c r="AN147" s="1"/>
      <c r="AO147" s="1"/>
      <c r="AP147" s="1"/>
      <c r="AR147" s="1"/>
      <c r="AS147" s="1"/>
      <c r="AT147" s="1"/>
      <c r="AU147" s="1"/>
      <c r="AV147" s="1"/>
      <c r="AW147" s="1"/>
      <c r="AX147" s="1"/>
      <c r="AY147" s="1"/>
      <c r="BA147" s="12"/>
      <c r="BB147" s="12"/>
    </row>
    <row r="148" spans="15:54">
      <c r="O148" s="13"/>
      <c r="S148" s="3"/>
      <c r="T148" s="3"/>
      <c r="AA148" s="3"/>
      <c r="AB148" s="51"/>
      <c r="AC148" s="51"/>
      <c r="AE148" s="1"/>
      <c r="AF148" s="51"/>
      <c r="AI148" s="52"/>
      <c r="AJ148" s="120"/>
      <c r="AK148" s="1"/>
      <c r="AL148" s="101"/>
      <c r="AM148" s="52"/>
      <c r="AN148" s="1"/>
      <c r="AO148" s="1"/>
      <c r="AP148" s="1"/>
      <c r="AR148" s="1"/>
      <c r="AS148" s="1"/>
      <c r="AT148" s="1"/>
      <c r="AU148" s="1"/>
      <c r="AV148" s="1"/>
      <c r="AW148" s="1"/>
      <c r="AX148" s="1"/>
      <c r="AY148" s="1"/>
      <c r="BA148" s="12"/>
      <c r="BB148" s="12"/>
    </row>
    <row r="149" spans="15:54">
      <c r="O149" s="13"/>
      <c r="S149" s="3"/>
      <c r="T149" s="3"/>
      <c r="AA149" s="3"/>
      <c r="AB149" s="51"/>
      <c r="AC149" s="51"/>
      <c r="AE149" s="1"/>
      <c r="AF149" s="51"/>
      <c r="AI149" s="52"/>
      <c r="AJ149" s="120"/>
      <c r="AK149" s="1"/>
      <c r="AL149" s="101"/>
      <c r="AM149" s="52"/>
      <c r="AN149" s="1"/>
      <c r="AO149" s="1"/>
      <c r="AP149" s="1"/>
      <c r="AR149" s="1"/>
      <c r="AS149" s="1"/>
      <c r="AT149" s="1"/>
      <c r="AU149" s="1"/>
      <c r="AV149" s="1"/>
      <c r="AW149" s="1"/>
      <c r="AX149" s="1"/>
      <c r="AY149" s="1"/>
      <c r="BA149" s="12"/>
      <c r="BB149" s="12"/>
    </row>
    <row r="150" spans="15:54">
      <c r="O150" s="13"/>
      <c r="S150" s="3"/>
      <c r="T150" s="3"/>
      <c r="AA150" s="3"/>
      <c r="AB150" s="51"/>
      <c r="AC150" s="51"/>
      <c r="AE150" s="1"/>
      <c r="AF150" s="51"/>
      <c r="AI150" s="52"/>
      <c r="AJ150" s="120"/>
      <c r="AK150" s="1"/>
      <c r="AL150" s="101"/>
      <c r="AM150" s="52"/>
      <c r="AN150" s="1"/>
      <c r="AO150" s="1"/>
      <c r="AP150" s="1"/>
      <c r="AR150" s="1"/>
      <c r="AS150" s="1"/>
      <c r="AT150" s="1"/>
      <c r="AU150" s="1"/>
      <c r="AV150" s="1"/>
      <c r="AW150" s="1"/>
      <c r="AX150" s="1"/>
      <c r="AY150" s="1"/>
      <c r="BA150" s="12"/>
      <c r="BB150" s="12"/>
    </row>
    <row r="151" spans="15:54">
      <c r="O151" s="13"/>
      <c r="S151" s="3"/>
      <c r="T151" s="3"/>
      <c r="AA151" s="3"/>
      <c r="AB151" s="51"/>
      <c r="AC151" s="51"/>
      <c r="AE151" s="1"/>
      <c r="AF151" s="51"/>
      <c r="AI151" s="52"/>
      <c r="AJ151" s="120"/>
      <c r="AK151" s="1"/>
      <c r="AL151" s="101"/>
      <c r="AM151" s="52"/>
      <c r="AN151" s="1"/>
      <c r="AO151" s="1"/>
      <c r="AP151" s="1"/>
      <c r="AR151" s="1"/>
      <c r="AS151" s="1"/>
      <c r="AT151" s="1"/>
      <c r="AU151" s="1"/>
      <c r="AV151" s="1"/>
      <c r="AW151" s="1"/>
      <c r="AX151" s="1"/>
      <c r="AY151" s="1"/>
      <c r="BA151" s="12"/>
      <c r="BB151" s="12"/>
    </row>
    <row r="152" spans="15:54">
      <c r="O152" s="13"/>
      <c r="S152" s="3"/>
      <c r="T152" s="3"/>
      <c r="AA152" s="3"/>
      <c r="AB152" s="51"/>
      <c r="AC152" s="51"/>
      <c r="AE152" s="1"/>
      <c r="AF152" s="51"/>
      <c r="AI152" s="52"/>
      <c r="AJ152" s="120"/>
      <c r="AK152" s="1"/>
      <c r="AL152" s="101"/>
      <c r="AM152" s="52"/>
      <c r="AN152" s="1"/>
      <c r="AO152" s="1"/>
      <c r="AP152" s="1"/>
      <c r="AR152" s="1"/>
      <c r="AS152" s="1"/>
      <c r="AT152" s="1"/>
      <c r="AU152" s="1"/>
      <c r="AV152" s="1"/>
      <c r="AW152" s="1"/>
      <c r="AX152" s="1"/>
      <c r="AY152" s="1"/>
      <c r="BA152" s="12"/>
      <c r="BB152" s="12"/>
    </row>
    <row r="153" spans="15:54">
      <c r="O153" s="13"/>
      <c r="S153" s="3"/>
      <c r="T153" s="3"/>
      <c r="AA153" s="3"/>
      <c r="AB153" s="51"/>
      <c r="AC153" s="51"/>
      <c r="AE153" s="1"/>
      <c r="AF153" s="51"/>
      <c r="AI153" s="52"/>
      <c r="AJ153" s="120"/>
      <c r="AK153" s="1"/>
      <c r="AL153" s="101"/>
      <c r="AM153" s="52"/>
      <c r="AN153" s="1"/>
      <c r="AO153" s="1"/>
      <c r="AP153" s="1"/>
      <c r="AR153" s="1"/>
      <c r="AS153" s="1"/>
      <c r="AT153" s="1"/>
      <c r="AU153" s="1"/>
      <c r="AV153" s="1"/>
      <c r="AW153" s="1"/>
      <c r="AX153" s="1"/>
      <c r="AY153" s="1"/>
      <c r="BA153" s="12"/>
      <c r="BB153" s="12"/>
    </row>
    <row r="154" spans="15:54">
      <c r="O154" s="13"/>
      <c r="S154" s="3"/>
      <c r="T154" s="3"/>
      <c r="AA154" s="3"/>
      <c r="AB154" s="51"/>
      <c r="AC154" s="51"/>
      <c r="AE154" s="1"/>
      <c r="AF154" s="51"/>
      <c r="AI154" s="52"/>
      <c r="AJ154" s="120"/>
      <c r="AK154" s="1"/>
      <c r="AL154" s="101"/>
      <c r="AM154" s="52"/>
      <c r="AN154" s="1"/>
      <c r="AO154" s="1"/>
      <c r="AP154" s="1"/>
      <c r="AR154" s="1"/>
      <c r="AS154" s="1"/>
      <c r="AT154" s="1"/>
      <c r="AU154" s="1"/>
      <c r="AV154" s="1"/>
      <c r="AW154" s="1"/>
      <c r="AX154" s="1"/>
      <c r="AY154" s="1"/>
      <c r="BA154" s="12"/>
      <c r="BB154" s="12"/>
    </row>
    <row r="155" spans="15:54">
      <c r="O155" s="13"/>
      <c r="S155" s="3"/>
      <c r="T155" s="3"/>
      <c r="AA155" s="3"/>
      <c r="AB155" s="51"/>
      <c r="AC155" s="51"/>
      <c r="AE155" s="1"/>
      <c r="AF155" s="51"/>
      <c r="AI155" s="52"/>
      <c r="AJ155" s="120"/>
      <c r="AK155" s="1"/>
      <c r="AL155" s="101"/>
      <c r="AM155" s="52"/>
      <c r="AN155" s="1"/>
      <c r="AO155" s="1"/>
      <c r="AP155" s="1"/>
      <c r="AR155" s="1"/>
      <c r="AS155" s="1"/>
      <c r="AT155" s="1"/>
      <c r="AU155" s="1"/>
      <c r="AV155" s="1"/>
      <c r="AW155" s="1"/>
      <c r="AX155" s="1"/>
      <c r="AY155" s="1"/>
      <c r="BA155" s="12"/>
      <c r="BB155" s="12"/>
    </row>
    <row r="156" spans="15:54">
      <c r="O156" s="13"/>
      <c r="S156" s="3"/>
      <c r="T156" s="3"/>
      <c r="AA156" s="3"/>
      <c r="AB156" s="51"/>
      <c r="AC156" s="51"/>
      <c r="AE156" s="1"/>
      <c r="AF156" s="51"/>
      <c r="AI156" s="52"/>
      <c r="AJ156" s="120"/>
      <c r="AK156" s="1"/>
      <c r="AL156" s="101"/>
      <c r="AM156" s="52"/>
      <c r="AN156" s="1"/>
      <c r="AO156" s="1"/>
      <c r="AP156" s="1"/>
      <c r="AR156" s="1"/>
      <c r="AS156" s="1"/>
      <c r="AT156" s="1"/>
      <c r="AU156" s="1"/>
      <c r="AV156" s="1"/>
      <c r="AW156" s="1"/>
      <c r="AX156" s="1"/>
      <c r="AY156" s="1"/>
      <c r="BA156" s="12"/>
      <c r="BB156" s="12"/>
    </row>
    <row r="157" spans="15:54">
      <c r="O157" s="13"/>
      <c r="S157" s="3"/>
      <c r="T157" s="3"/>
      <c r="AA157" s="3"/>
      <c r="AB157" s="51"/>
      <c r="AC157" s="51"/>
      <c r="AE157" s="1"/>
      <c r="AF157" s="51"/>
      <c r="AI157" s="52"/>
      <c r="AJ157" s="120"/>
      <c r="AK157" s="1"/>
      <c r="AL157" s="101"/>
      <c r="AM157" s="52"/>
      <c r="AN157" s="1"/>
      <c r="AO157" s="1"/>
      <c r="AP157" s="1"/>
      <c r="AR157" s="1"/>
      <c r="AS157" s="1"/>
      <c r="AT157" s="1"/>
      <c r="AU157" s="1"/>
      <c r="AV157" s="1"/>
      <c r="AW157" s="1"/>
      <c r="AX157" s="1"/>
      <c r="AY157" s="1"/>
      <c r="BA157" s="12"/>
      <c r="BB157" s="12"/>
    </row>
    <row r="158" spans="15:54">
      <c r="O158" s="13"/>
      <c r="S158" s="3"/>
      <c r="T158" s="3"/>
      <c r="AA158" s="3"/>
      <c r="AB158" s="51"/>
      <c r="AC158" s="51"/>
      <c r="AE158" s="1"/>
      <c r="AF158" s="51"/>
      <c r="AI158" s="52"/>
      <c r="AJ158" s="120"/>
      <c r="AK158" s="1"/>
      <c r="AL158" s="101"/>
      <c r="AM158" s="52"/>
      <c r="AN158" s="1"/>
      <c r="AO158" s="1"/>
      <c r="AP158" s="1"/>
      <c r="AR158" s="1"/>
      <c r="AS158" s="1"/>
      <c r="AT158" s="1"/>
      <c r="AU158" s="1"/>
      <c r="AV158" s="1"/>
      <c r="AW158" s="1"/>
      <c r="AX158" s="1"/>
      <c r="AY158" s="1"/>
      <c r="BA158" s="12"/>
      <c r="BB158" s="12"/>
    </row>
    <row r="159" spans="15:54">
      <c r="O159" s="13"/>
      <c r="S159" s="3"/>
      <c r="T159" s="3"/>
      <c r="AA159" s="3"/>
      <c r="AB159" s="51"/>
      <c r="AC159" s="51"/>
      <c r="AE159" s="1"/>
      <c r="AF159" s="51"/>
      <c r="AI159" s="52"/>
      <c r="AJ159" s="120"/>
      <c r="AK159" s="1"/>
      <c r="AL159" s="101"/>
      <c r="AM159" s="52"/>
      <c r="AN159" s="1"/>
      <c r="AO159" s="1"/>
      <c r="AP159" s="1"/>
      <c r="AR159" s="1"/>
      <c r="AS159" s="1"/>
      <c r="AT159" s="1"/>
      <c r="AU159" s="1"/>
      <c r="AV159" s="1"/>
      <c r="AW159" s="1"/>
      <c r="AX159" s="1"/>
      <c r="AY159" s="1"/>
      <c r="BA159" s="12"/>
      <c r="BB159" s="12"/>
    </row>
    <row r="160" spans="15:54">
      <c r="O160" s="13"/>
      <c r="S160" s="3"/>
      <c r="T160" s="3"/>
      <c r="AA160" s="3"/>
      <c r="AB160" s="51"/>
      <c r="AC160" s="51"/>
      <c r="AE160" s="1"/>
      <c r="AF160" s="51"/>
      <c r="AI160" s="52"/>
      <c r="AJ160" s="120"/>
      <c r="AK160" s="1"/>
      <c r="AL160" s="101"/>
      <c r="AM160" s="52"/>
      <c r="AN160" s="1"/>
      <c r="AO160" s="1"/>
      <c r="AP160" s="1"/>
      <c r="AR160" s="1"/>
      <c r="AS160" s="1"/>
      <c r="AT160" s="1"/>
      <c r="AU160" s="1"/>
      <c r="AV160" s="1"/>
      <c r="AW160" s="1"/>
      <c r="AX160" s="1"/>
      <c r="AY160" s="1"/>
      <c r="BA160" s="12"/>
      <c r="BB160" s="12"/>
    </row>
    <row r="161" spans="7:54">
      <c r="O161" s="13"/>
      <c r="S161" s="3"/>
      <c r="T161" s="3"/>
      <c r="AA161" s="3"/>
      <c r="AB161" s="51"/>
      <c r="AC161" s="51"/>
      <c r="AE161" s="1"/>
      <c r="AF161" s="51"/>
      <c r="AI161" s="52"/>
      <c r="AJ161" s="120"/>
      <c r="AK161" s="1"/>
      <c r="AL161" s="101"/>
      <c r="AM161" s="52"/>
      <c r="AN161" s="1"/>
      <c r="AO161" s="1"/>
      <c r="AP161" s="1"/>
      <c r="AR161" s="1"/>
      <c r="AS161" s="1"/>
      <c r="AT161" s="1"/>
      <c r="AU161" s="1"/>
      <c r="AV161" s="1"/>
      <c r="AW161" s="1"/>
      <c r="AX161" s="1"/>
      <c r="AY161" s="1"/>
      <c r="BA161" s="12"/>
      <c r="BB161" s="12"/>
    </row>
    <row r="162" spans="7:54">
      <c r="O162" s="13"/>
      <c r="S162" s="3"/>
      <c r="T162" s="3"/>
      <c r="AA162" s="3"/>
      <c r="AB162" s="51"/>
      <c r="AC162" s="51"/>
      <c r="AE162" s="1"/>
      <c r="AF162" s="51"/>
      <c r="AI162" s="52"/>
      <c r="AJ162" s="120"/>
      <c r="AK162" s="1"/>
      <c r="AL162" s="101"/>
      <c r="AM162" s="52"/>
      <c r="AN162" s="1"/>
      <c r="AO162" s="1"/>
      <c r="AP162" s="1"/>
      <c r="AR162" s="1"/>
      <c r="AS162" s="1"/>
      <c r="AT162" s="1"/>
      <c r="AU162" s="1"/>
      <c r="AV162" s="1"/>
      <c r="AW162" s="1"/>
      <c r="AX162" s="1"/>
      <c r="AY162" s="1"/>
      <c r="BA162" s="12"/>
      <c r="BB162" s="12"/>
    </row>
    <row r="163" spans="7:54">
      <c r="O163" s="13"/>
      <c r="S163" s="3"/>
      <c r="T163" s="3"/>
      <c r="AA163" s="3"/>
      <c r="AB163" s="51"/>
      <c r="AC163" s="51"/>
      <c r="AE163" s="1"/>
      <c r="AF163" s="51"/>
      <c r="AI163" s="52"/>
      <c r="AJ163" s="120"/>
      <c r="AK163" s="1"/>
      <c r="AL163" s="101"/>
      <c r="AM163" s="52"/>
      <c r="AN163" s="1"/>
      <c r="AO163" s="1"/>
      <c r="AP163" s="1"/>
      <c r="AR163" s="1"/>
      <c r="AS163" s="1"/>
      <c r="AT163" s="1"/>
      <c r="AU163" s="1"/>
      <c r="AV163" s="1"/>
      <c r="AW163" s="1"/>
      <c r="AX163" s="1"/>
      <c r="AY163" s="1"/>
      <c r="BA163" s="12"/>
      <c r="BB163" s="12"/>
    </row>
    <row r="164" spans="7:54">
      <c r="O164" s="13"/>
      <c r="S164" s="3"/>
      <c r="T164" s="3"/>
      <c r="AA164" s="3"/>
      <c r="AB164" s="51"/>
      <c r="AC164" s="51"/>
      <c r="AE164" s="1"/>
      <c r="AF164" s="51"/>
      <c r="AI164" s="52"/>
      <c r="AJ164" s="120"/>
      <c r="AK164" s="1"/>
      <c r="AL164" s="101"/>
      <c r="AM164" s="52"/>
      <c r="AN164" s="1"/>
      <c r="AO164" s="1"/>
      <c r="AP164" s="1"/>
      <c r="AR164" s="1"/>
      <c r="AS164" s="1"/>
      <c r="AT164" s="1"/>
      <c r="AU164" s="1"/>
      <c r="AV164" s="1"/>
      <c r="AW164" s="1"/>
      <c r="AX164" s="1"/>
      <c r="AY164" s="1"/>
      <c r="BA164" s="12"/>
      <c r="BB164" s="12"/>
    </row>
    <row r="165" spans="7:54">
      <c r="O165" s="13"/>
      <c r="S165" s="3"/>
      <c r="T165" s="3"/>
      <c r="AA165" s="3"/>
      <c r="AB165" s="51"/>
      <c r="AC165" s="51"/>
      <c r="AE165" s="1"/>
      <c r="AF165" s="51"/>
      <c r="AI165" s="52"/>
      <c r="AJ165" s="120"/>
      <c r="AK165" s="1"/>
      <c r="AL165" s="101"/>
      <c r="AM165" s="52"/>
      <c r="AN165" s="1"/>
      <c r="AO165" s="1"/>
      <c r="AP165" s="1"/>
      <c r="AR165" s="1"/>
      <c r="AS165" s="1"/>
      <c r="AT165" s="1"/>
      <c r="AU165" s="1"/>
      <c r="AV165" s="1"/>
      <c r="AW165" s="1"/>
      <c r="AX165" s="1"/>
      <c r="BA165" s="12"/>
      <c r="BB165" s="12"/>
    </row>
    <row r="166" spans="7:54">
      <c r="O166" s="13"/>
      <c r="S166" s="3"/>
      <c r="T166" s="3"/>
      <c r="AA166" s="3"/>
      <c r="AB166" s="51"/>
      <c r="AC166" s="51"/>
      <c r="AE166" s="1"/>
      <c r="AF166" s="51"/>
      <c r="AI166" s="52"/>
      <c r="AJ166" s="120"/>
      <c r="AK166" s="1"/>
      <c r="AL166" s="101"/>
      <c r="AM166" s="52"/>
      <c r="AN166" s="1"/>
      <c r="AO166" s="1"/>
      <c r="AP166" s="1"/>
      <c r="AR166" s="1"/>
      <c r="AS166" s="1"/>
      <c r="AT166" s="1"/>
      <c r="AU166" s="1"/>
      <c r="AV166" s="1"/>
      <c r="AW166" s="1"/>
      <c r="AX166" s="1"/>
      <c r="BA166" s="12"/>
      <c r="BB166" s="12"/>
    </row>
    <row r="167" spans="7:54">
      <c r="O167" s="13"/>
      <c r="S167" s="3"/>
      <c r="T167" s="3"/>
      <c r="AA167" s="3"/>
      <c r="AB167" s="51"/>
      <c r="AC167" s="51"/>
      <c r="AE167" s="1"/>
      <c r="AF167" s="51"/>
      <c r="AI167" s="52"/>
      <c r="AJ167" s="120"/>
      <c r="AK167" s="1"/>
      <c r="AL167" s="101"/>
      <c r="AM167" s="52"/>
      <c r="AN167" s="1"/>
      <c r="AO167" s="1"/>
      <c r="AP167" s="1"/>
      <c r="AR167" s="1"/>
      <c r="AS167" s="1"/>
      <c r="AT167" s="1"/>
      <c r="AU167" s="1"/>
      <c r="AV167" s="1"/>
      <c r="AW167" s="1"/>
      <c r="AX167" s="1"/>
      <c r="AY167" s="1"/>
      <c r="BA167" s="12"/>
      <c r="BB167" s="12"/>
    </row>
    <row r="168" spans="7:54">
      <c r="O168" s="13"/>
      <c r="S168" s="3"/>
      <c r="T168" s="3"/>
      <c r="AA168" s="3"/>
      <c r="AB168" s="51"/>
      <c r="AC168" s="51"/>
      <c r="AE168" s="1"/>
      <c r="AF168" s="51"/>
      <c r="AI168" s="52"/>
      <c r="AJ168" s="120"/>
      <c r="AK168" s="1"/>
      <c r="AL168" s="101"/>
      <c r="AM168" s="52"/>
      <c r="AN168" s="1"/>
      <c r="AO168" s="1"/>
      <c r="AP168" s="1"/>
      <c r="AR168" s="1"/>
      <c r="AS168" s="1"/>
      <c r="AT168" s="1"/>
      <c r="AU168" s="1"/>
      <c r="AV168" s="1"/>
      <c r="AW168" s="1"/>
      <c r="AX168" s="1"/>
      <c r="AY168" s="1"/>
      <c r="BA168" s="12"/>
      <c r="BB168" s="12"/>
    </row>
    <row r="169" spans="7:54">
      <c r="G169" s="13"/>
      <c r="I169" s="325"/>
      <c r="K169" s="116"/>
      <c r="M169" s="116"/>
      <c r="O169" s="13"/>
      <c r="S169" s="3"/>
      <c r="T169" s="3"/>
      <c r="AA169" s="3"/>
      <c r="AB169" s="51"/>
      <c r="AC169" s="51"/>
      <c r="AE169" s="1"/>
      <c r="AF169" s="51"/>
      <c r="AG169" s="325"/>
      <c r="AI169" s="52"/>
      <c r="AJ169" s="120"/>
      <c r="AK169" s="1"/>
      <c r="AL169" s="101"/>
      <c r="AM169" s="52"/>
      <c r="AN169" s="1"/>
      <c r="AO169" s="1"/>
      <c r="AP169" s="1"/>
      <c r="AR169" s="1"/>
      <c r="AS169" s="1"/>
      <c r="AT169" s="1"/>
      <c r="AU169" s="1"/>
      <c r="AV169" s="1"/>
      <c r="AW169" s="1"/>
      <c r="AX169" s="1"/>
      <c r="AY169" s="1"/>
      <c r="BA169" s="12"/>
      <c r="BB169" s="12"/>
    </row>
    <row r="170" spans="7:54">
      <c r="G170" s="13"/>
      <c r="I170" s="325"/>
      <c r="K170" s="116"/>
      <c r="M170" s="116"/>
      <c r="O170" s="13"/>
      <c r="S170" s="3"/>
      <c r="T170" s="3"/>
      <c r="AA170" s="3"/>
      <c r="AB170" s="51"/>
      <c r="AC170" s="51"/>
      <c r="AE170" s="1"/>
      <c r="AF170" s="51"/>
      <c r="AG170" s="325"/>
      <c r="AI170" s="52"/>
      <c r="AJ170" s="120"/>
      <c r="AK170" s="1"/>
      <c r="AL170" s="101"/>
      <c r="AM170" s="52"/>
      <c r="AN170" s="1"/>
      <c r="AO170" s="1"/>
      <c r="AP170" s="1"/>
      <c r="AR170" s="1"/>
      <c r="AS170" s="1"/>
      <c r="AT170" s="1"/>
      <c r="AU170" s="1"/>
      <c r="AV170" s="1"/>
      <c r="AW170" s="1"/>
      <c r="AX170" s="1"/>
      <c r="AY170" s="1"/>
      <c r="BA170" s="12"/>
      <c r="BB170" s="12"/>
    </row>
    <row r="171" spans="7:54">
      <c r="G171" s="13"/>
      <c r="I171" s="325"/>
      <c r="K171" s="116"/>
      <c r="M171" s="116"/>
      <c r="O171" s="13"/>
      <c r="S171" s="3"/>
      <c r="T171" s="3"/>
      <c r="AA171" s="3"/>
      <c r="AB171" s="51"/>
      <c r="AC171" s="51"/>
      <c r="AE171" s="1"/>
      <c r="AF171" s="51"/>
      <c r="AG171" s="325"/>
      <c r="AI171" s="52"/>
      <c r="AJ171" s="120"/>
      <c r="AK171" s="1"/>
      <c r="AL171" s="101"/>
      <c r="AM171" s="52"/>
      <c r="AN171" s="1"/>
      <c r="AO171" s="1"/>
      <c r="AP171" s="1"/>
      <c r="AR171" s="1"/>
      <c r="AS171" s="1"/>
      <c r="AT171" s="1"/>
      <c r="AU171" s="1"/>
      <c r="AV171" s="1"/>
      <c r="AW171" s="1"/>
      <c r="AX171" s="1"/>
      <c r="AY171" s="1"/>
    </row>
    <row r="172" spans="7:54">
      <c r="G172" s="13"/>
      <c r="I172" s="325"/>
      <c r="K172" s="116"/>
      <c r="M172" s="116"/>
      <c r="O172" s="13"/>
      <c r="S172" s="3"/>
      <c r="T172" s="3"/>
      <c r="AA172" s="3"/>
      <c r="AB172" s="51"/>
      <c r="AC172" s="51"/>
      <c r="AE172" s="1"/>
      <c r="AF172" s="51"/>
      <c r="AG172" s="325"/>
      <c r="AI172" s="52"/>
      <c r="AJ172" s="120"/>
      <c r="AK172" s="1"/>
      <c r="AL172" s="101"/>
      <c r="AM172" s="52"/>
      <c r="AN172" s="1"/>
      <c r="AO172" s="1"/>
      <c r="AP172" s="1"/>
      <c r="AR172" s="1"/>
      <c r="AS172" s="1"/>
      <c r="AT172" s="1"/>
      <c r="AU172" s="1"/>
      <c r="AV172" s="1"/>
      <c r="AW172" s="1"/>
      <c r="AX172" s="1"/>
      <c r="AY172" s="1"/>
    </row>
    <row r="173" spans="7:54">
      <c r="G173" s="13"/>
      <c r="I173" s="325"/>
      <c r="K173" s="116"/>
      <c r="M173" s="116"/>
      <c r="O173" s="13"/>
      <c r="S173" s="3"/>
      <c r="T173" s="3"/>
      <c r="AA173" s="3"/>
      <c r="AB173" s="51"/>
      <c r="AC173" s="51"/>
      <c r="AE173" s="1"/>
      <c r="AF173" s="51"/>
      <c r="AG173" s="325"/>
      <c r="AI173" s="52"/>
      <c r="AJ173" s="120"/>
      <c r="AK173" s="1"/>
      <c r="AL173" s="101"/>
      <c r="AM173" s="52"/>
      <c r="AN173" s="1"/>
      <c r="AO173" s="1"/>
      <c r="AP173" s="1"/>
      <c r="AR173" s="1"/>
      <c r="AS173" s="1"/>
      <c r="AT173" s="1"/>
      <c r="AU173" s="1"/>
      <c r="AV173" s="1"/>
      <c r="AW173" s="1"/>
      <c r="AX173" s="1"/>
      <c r="AY173" s="1"/>
    </row>
    <row r="174" spans="7:54">
      <c r="G174" s="13"/>
      <c r="I174" s="325"/>
      <c r="K174" s="116"/>
      <c r="M174" s="116"/>
      <c r="O174" s="13"/>
      <c r="S174" s="3"/>
      <c r="T174" s="3"/>
      <c r="AA174" s="3"/>
      <c r="AB174" s="51"/>
      <c r="AC174" s="51"/>
      <c r="AE174" s="1"/>
      <c r="AF174" s="51"/>
      <c r="AG174" s="325"/>
      <c r="AI174" s="52"/>
      <c r="AJ174" s="120"/>
      <c r="AK174" s="1"/>
      <c r="AL174" s="101"/>
      <c r="AM174" s="52"/>
      <c r="AN174" s="1"/>
      <c r="AO174" s="1"/>
      <c r="AP174" s="1"/>
      <c r="AR174" s="1"/>
      <c r="AS174" s="1"/>
      <c r="AT174" s="1"/>
      <c r="AU174" s="1"/>
      <c r="AV174" s="1"/>
      <c r="AW174" s="1"/>
      <c r="AX174" s="1"/>
      <c r="AY174" s="1"/>
    </row>
    <row r="175" spans="7:54">
      <c r="G175" s="13"/>
      <c r="I175" s="325"/>
      <c r="K175" s="116"/>
      <c r="M175" s="116"/>
      <c r="O175" s="13"/>
      <c r="S175" s="3"/>
      <c r="T175" s="3"/>
      <c r="AA175" s="3"/>
      <c r="AB175" s="51"/>
      <c r="AC175" s="51"/>
      <c r="AE175" s="1"/>
      <c r="AF175" s="51"/>
      <c r="AG175" s="325"/>
      <c r="AI175" s="52"/>
      <c r="AJ175" s="120"/>
      <c r="AK175" s="1"/>
      <c r="AL175" s="101"/>
      <c r="AM175" s="52"/>
      <c r="AN175" s="1"/>
      <c r="AO175" s="1"/>
      <c r="AP175" s="1"/>
      <c r="AR175" s="1"/>
      <c r="AS175" s="1"/>
      <c r="AT175" s="1"/>
      <c r="AU175" s="1"/>
      <c r="AV175" s="1"/>
      <c r="AW175" s="1"/>
      <c r="AX175" s="1"/>
      <c r="AY175" s="1"/>
    </row>
    <row r="176" spans="7:54">
      <c r="G176" s="13"/>
      <c r="I176" s="325"/>
      <c r="K176" s="116"/>
      <c r="M176" s="116"/>
      <c r="O176" s="13"/>
      <c r="S176" s="3"/>
      <c r="T176" s="3"/>
      <c r="AA176" s="3"/>
      <c r="AB176" s="51"/>
      <c r="AC176" s="51"/>
      <c r="AE176" s="1"/>
      <c r="AF176" s="51"/>
      <c r="AG176" s="325"/>
      <c r="AI176" s="52"/>
      <c r="AJ176" s="120"/>
      <c r="AK176" s="1"/>
      <c r="AL176" s="101"/>
      <c r="AM176" s="52"/>
      <c r="AN176" s="1"/>
      <c r="AO176" s="1"/>
      <c r="AP176" s="1"/>
      <c r="AR176" s="1"/>
      <c r="AS176" s="1"/>
      <c r="AT176" s="1"/>
      <c r="AU176" s="1"/>
      <c r="AV176" s="1"/>
      <c r="AW176" s="1"/>
      <c r="AX176" s="1"/>
      <c r="AY176" s="1"/>
    </row>
    <row r="177" spans="7:52">
      <c r="G177" s="13"/>
      <c r="I177" s="325"/>
      <c r="K177" s="116"/>
      <c r="M177" s="116"/>
      <c r="O177" s="13"/>
      <c r="S177" s="3"/>
      <c r="T177" s="3"/>
      <c r="AA177" s="3"/>
      <c r="AB177" s="51"/>
      <c r="AC177" s="51"/>
      <c r="AE177" s="1"/>
      <c r="AF177" s="51"/>
      <c r="AG177" s="325"/>
      <c r="AI177" s="52"/>
      <c r="AJ177" s="120"/>
      <c r="AK177" s="1"/>
      <c r="AL177" s="101"/>
      <c r="AM177" s="52"/>
      <c r="AN177" s="1"/>
      <c r="AO177" s="1"/>
      <c r="AP177" s="1"/>
      <c r="AR177" s="1"/>
      <c r="AS177" s="1"/>
      <c r="AT177" s="1"/>
      <c r="AU177" s="1"/>
      <c r="AV177" s="1"/>
      <c r="AW177" s="1"/>
      <c r="AX177" s="1"/>
      <c r="AY177" s="1"/>
    </row>
    <row r="178" spans="7:52">
      <c r="G178" s="13"/>
      <c r="I178" s="325"/>
      <c r="K178" s="116"/>
      <c r="M178" s="116"/>
      <c r="O178" s="13"/>
      <c r="S178" s="3"/>
      <c r="T178" s="3"/>
      <c r="AA178" s="3"/>
      <c r="AB178" s="51"/>
      <c r="AC178" s="51"/>
      <c r="AE178" s="1"/>
      <c r="AF178" s="51"/>
      <c r="AG178" s="325"/>
      <c r="AI178" s="52"/>
      <c r="AJ178" s="120"/>
      <c r="AK178" s="1"/>
      <c r="AL178" s="101"/>
      <c r="AM178" s="52"/>
      <c r="AN178" s="1"/>
      <c r="AO178" s="1"/>
      <c r="AP178" s="1"/>
      <c r="AR178" s="1"/>
      <c r="AS178" s="1"/>
      <c r="AT178" s="1"/>
      <c r="AU178" s="1"/>
      <c r="AV178" s="1"/>
      <c r="AW178" s="1"/>
      <c r="AX178" s="1"/>
      <c r="AY178" s="1"/>
    </row>
    <row r="179" spans="7:52">
      <c r="G179" s="13"/>
      <c r="I179" s="325"/>
      <c r="K179" s="116"/>
      <c r="M179" s="116"/>
      <c r="O179" s="13"/>
      <c r="S179" s="3"/>
      <c r="T179" s="3"/>
      <c r="AA179" s="3"/>
      <c r="AB179" s="51"/>
      <c r="AC179" s="51"/>
      <c r="AE179" s="1"/>
      <c r="AF179" s="51"/>
      <c r="AG179" s="325"/>
      <c r="AI179" s="52"/>
      <c r="AK179" s="13"/>
      <c r="AL179" s="101"/>
      <c r="AM179" s="52"/>
      <c r="AN179" s="1"/>
      <c r="AO179" s="1"/>
      <c r="AP179" s="1"/>
      <c r="AR179" s="1"/>
      <c r="AS179" s="1"/>
      <c r="AT179" s="1"/>
      <c r="AU179" s="1"/>
      <c r="AV179" s="1"/>
      <c r="AW179" s="1"/>
      <c r="AX179" s="1"/>
      <c r="AY179" s="1"/>
    </row>
    <row r="180" spans="7:52">
      <c r="G180" s="13"/>
      <c r="I180" s="325"/>
      <c r="K180" s="116"/>
      <c r="M180" s="116"/>
      <c r="O180" s="13"/>
      <c r="S180" s="3"/>
      <c r="T180" s="3"/>
      <c r="AA180" s="3"/>
      <c r="AB180" s="51"/>
      <c r="AC180" s="51"/>
      <c r="AE180" s="1"/>
      <c r="AF180" s="51"/>
      <c r="AG180" s="325"/>
      <c r="AI180" s="52"/>
      <c r="AK180" s="13"/>
      <c r="AL180" s="101"/>
      <c r="AM180" s="52"/>
      <c r="AN180" s="1"/>
      <c r="AO180" s="1"/>
      <c r="AP180" s="1"/>
      <c r="AR180" s="1"/>
      <c r="AS180" s="1"/>
      <c r="AT180" s="1"/>
      <c r="AU180" s="1"/>
      <c r="AV180" s="1"/>
      <c r="AW180" s="1"/>
      <c r="AX180" s="1"/>
      <c r="AY180" s="1"/>
    </row>
    <row r="181" spans="7:52">
      <c r="G181" s="13"/>
      <c r="H181" s="13"/>
      <c r="I181" s="325"/>
      <c r="J181" s="325"/>
      <c r="K181" s="116"/>
      <c r="L181" s="13"/>
      <c r="M181" s="116"/>
      <c r="N181" s="13"/>
      <c r="O181" s="13"/>
      <c r="P181" s="13"/>
      <c r="Q181" s="116"/>
      <c r="R181" s="13"/>
      <c r="S181" s="3"/>
      <c r="T181" s="3"/>
      <c r="U181" s="13"/>
      <c r="V181" s="13"/>
      <c r="W181" s="13"/>
      <c r="X181" s="13"/>
      <c r="Y181" s="66"/>
      <c r="Z181" s="13"/>
      <c r="AA181" s="3"/>
      <c r="AB181" s="51"/>
      <c r="AC181" s="51"/>
      <c r="AE181" s="1"/>
      <c r="AF181" s="51"/>
      <c r="AG181" s="325"/>
      <c r="AI181" s="52"/>
      <c r="AK181" s="13"/>
      <c r="AL181" s="101"/>
      <c r="AM181" s="52"/>
      <c r="AN181" s="1"/>
      <c r="AO181" s="1"/>
      <c r="AP181" s="1"/>
      <c r="AR181" s="1"/>
      <c r="AS181" s="1"/>
      <c r="AT181" s="1"/>
      <c r="AU181" s="1"/>
      <c r="AV181" s="1"/>
      <c r="AW181" s="1"/>
      <c r="AX181" s="1"/>
      <c r="AY181" s="1"/>
    </row>
    <row r="182" spans="7:52">
      <c r="G182" s="13"/>
      <c r="H182" s="13"/>
      <c r="I182" s="325"/>
      <c r="J182" s="325"/>
      <c r="K182" s="116"/>
      <c r="L182" s="13"/>
      <c r="M182" s="116"/>
      <c r="N182" s="13"/>
      <c r="O182" s="13"/>
      <c r="P182" s="13"/>
      <c r="Q182" s="116"/>
      <c r="R182" s="13"/>
      <c r="S182" s="13"/>
      <c r="T182" s="13"/>
      <c r="U182" s="13"/>
      <c r="V182" s="13"/>
      <c r="W182" s="13"/>
      <c r="X182" s="13"/>
      <c r="Y182" s="66"/>
      <c r="Z182" s="13"/>
      <c r="AA182" s="13"/>
      <c r="AB182" s="116"/>
      <c r="AC182" s="116"/>
      <c r="AD182" s="66"/>
      <c r="AE182" s="13"/>
      <c r="AF182" s="116"/>
      <c r="AG182" s="325"/>
      <c r="AH182" s="66"/>
      <c r="AI182" s="13"/>
      <c r="AK182" s="13"/>
      <c r="AL182" s="116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"/>
      <c r="AX182" s="1"/>
      <c r="AY182" s="1"/>
    </row>
    <row r="183" spans="7:52">
      <c r="G183" s="13"/>
      <c r="H183" s="13"/>
      <c r="I183" s="325"/>
      <c r="J183" s="325"/>
      <c r="K183" s="116"/>
      <c r="L183" s="13"/>
      <c r="M183" s="116"/>
      <c r="N183" s="13"/>
      <c r="O183" s="13"/>
      <c r="P183" s="13"/>
      <c r="Q183" s="116"/>
      <c r="R183" s="13"/>
      <c r="S183" s="13"/>
      <c r="T183" s="13"/>
      <c r="U183" s="13"/>
      <c r="V183" s="13"/>
      <c r="W183" s="13"/>
      <c r="X183" s="13"/>
      <c r="Y183" s="66"/>
      <c r="Z183" s="13"/>
      <c r="AA183" s="13"/>
      <c r="AB183" s="116"/>
      <c r="AC183" s="116"/>
      <c r="AD183" s="66"/>
      <c r="AE183" s="13"/>
      <c r="AF183" s="116"/>
      <c r="AG183" s="325"/>
      <c r="AH183" s="66"/>
      <c r="AI183" s="13"/>
      <c r="AK183" s="13"/>
      <c r="AL183" s="116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"/>
    </row>
    <row r="184" spans="7:52">
      <c r="G184" s="13"/>
      <c r="H184" s="13"/>
      <c r="I184" s="325"/>
      <c r="J184" s="325"/>
      <c r="K184" s="116"/>
      <c r="L184" s="13"/>
      <c r="M184" s="116"/>
      <c r="N184" s="13"/>
      <c r="O184" s="13"/>
      <c r="P184" s="13"/>
      <c r="Q184" s="116"/>
      <c r="R184" s="13"/>
      <c r="S184" s="13"/>
      <c r="T184" s="13"/>
      <c r="U184" s="13"/>
      <c r="V184" s="13"/>
      <c r="W184" s="13"/>
      <c r="X184" s="13"/>
      <c r="Y184" s="66"/>
      <c r="Z184" s="13"/>
      <c r="AA184" s="13"/>
      <c r="AB184" s="116"/>
      <c r="AC184" s="116"/>
      <c r="AD184" s="66"/>
      <c r="AE184" s="13"/>
      <c r="AF184" s="116"/>
      <c r="AG184" s="325"/>
      <c r="AH184" s="66"/>
      <c r="AI184" s="13"/>
      <c r="AK184" s="13"/>
      <c r="AL184" s="116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"/>
    </row>
    <row r="185" spans="7:52">
      <c r="G185" s="13"/>
      <c r="H185" s="13"/>
      <c r="I185" s="325"/>
      <c r="J185" s="325"/>
      <c r="K185" s="116"/>
      <c r="L185" s="13"/>
      <c r="M185" s="116"/>
      <c r="N185" s="13"/>
      <c r="O185" s="13"/>
      <c r="P185" s="13"/>
      <c r="Q185" s="116"/>
      <c r="R185" s="13"/>
      <c r="S185" s="13"/>
      <c r="T185" s="13"/>
      <c r="U185" s="13"/>
      <c r="V185" s="13"/>
      <c r="W185" s="13"/>
      <c r="X185" s="13"/>
      <c r="Y185" s="66"/>
      <c r="Z185" s="13"/>
      <c r="AA185" s="13"/>
      <c r="AB185" s="116"/>
      <c r="AC185" s="116"/>
      <c r="AD185" s="66"/>
      <c r="AE185" s="13"/>
      <c r="AF185" s="116"/>
      <c r="AG185" s="325"/>
      <c r="AH185" s="66"/>
      <c r="AI185" s="13"/>
      <c r="AK185" s="13"/>
      <c r="AL185" s="116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"/>
    </row>
    <row r="186" spans="7:52">
      <c r="G186" s="13"/>
      <c r="H186" s="13"/>
      <c r="I186" s="325"/>
      <c r="J186" s="325"/>
      <c r="K186" s="116"/>
      <c r="L186" s="13"/>
      <c r="M186" s="116"/>
      <c r="N186" s="13"/>
      <c r="O186" s="13"/>
      <c r="P186" s="13"/>
      <c r="Q186" s="116"/>
      <c r="R186" s="13"/>
      <c r="S186" s="13"/>
      <c r="T186" s="13"/>
      <c r="U186" s="13"/>
      <c r="V186" s="13"/>
      <c r="W186" s="13"/>
      <c r="X186" s="13"/>
      <c r="Y186" s="66"/>
      <c r="Z186" s="13"/>
      <c r="AA186" s="13"/>
      <c r="AB186" s="116"/>
      <c r="AC186" s="116"/>
      <c r="AD186" s="66"/>
      <c r="AE186" s="13"/>
      <c r="AF186" s="116"/>
      <c r="AG186" s="325"/>
      <c r="AH186" s="66"/>
      <c r="AI186" s="13"/>
      <c r="AK186" s="13"/>
      <c r="AL186" s="116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"/>
    </row>
    <row r="187" spans="7:52">
      <c r="G187" s="13"/>
      <c r="H187" s="13"/>
      <c r="I187" s="325"/>
      <c r="J187" s="325"/>
      <c r="K187" s="116"/>
      <c r="L187" s="13"/>
      <c r="M187" s="116"/>
      <c r="N187" s="13"/>
      <c r="O187" s="13"/>
      <c r="P187" s="13"/>
      <c r="Q187" s="116"/>
      <c r="R187" s="13"/>
      <c r="S187" s="13"/>
      <c r="T187" s="13"/>
      <c r="U187" s="13"/>
      <c r="V187" s="13"/>
      <c r="W187" s="13"/>
      <c r="X187" s="13"/>
      <c r="Y187" s="66"/>
      <c r="Z187" s="13"/>
      <c r="AA187" s="13"/>
      <c r="AB187" s="116"/>
      <c r="AC187" s="116"/>
      <c r="AD187" s="66"/>
      <c r="AE187" s="13"/>
      <c r="AF187" s="116"/>
      <c r="AG187" s="325"/>
      <c r="AH187" s="66"/>
      <c r="AI187" s="13"/>
      <c r="AK187" s="13"/>
      <c r="AL187" s="116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"/>
    </row>
    <row r="188" spans="7:52">
      <c r="G188" s="13"/>
      <c r="H188" s="13"/>
      <c r="I188" s="325"/>
      <c r="J188" s="325"/>
      <c r="K188" s="116"/>
      <c r="L188" s="13"/>
      <c r="M188" s="116"/>
      <c r="N188" s="13"/>
      <c r="O188" s="13"/>
      <c r="P188" s="13"/>
      <c r="Q188" s="116"/>
      <c r="R188" s="13"/>
      <c r="S188" s="13"/>
      <c r="T188" s="13"/>
      <c r="U188" s="13"/>
      <c r="V188" s="13"/>
      <c r="W188" s="13"/>
      <c r="X188" s="13"/>
      <c r="Y188" s="66"/>
      <c r="Z188" s="13"/>
      <c r="AA188" s="13"/>
      <c r="AB188" s="116"/>
      <c r="AC188" s="116"/>
      <c r="AD188" s="66"/>
      <c r="AE188" s="13"/>
      <c r="AF188" s="116"/>
      <c r="AG188" s="325"/>
      <c r="AH188" s="66"/>
      <c r="AI188" s="13"/>
      <c r="AK188" s="13"/>
      <c r="AL188" s="116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"/>
    </row>
    <row r="189" spans="7:52">
      <c r="G189" s="13"/>
      <c r="H189" s="13"/>
      <c r="I189" s="325"/>
      <c r="J189" s="325"/>
      <c r="K189" s="116"/>
      <c r="L189" s="13"/>
      <c r="M189" s="116"/>
      <c r="N189" s="13"/>
      <c r="O189" s="13"/>
      <c r="P189" s="13"/>
      <c r="Q189" s="116"/>
      <c r="R189" s="13"/>
      <c r="S189" s="13"/>
      <c r="T189" s="13"/>
      <c r="U189" s="13"/>
      <c r="V189" s="13"/>
      <c r="W189" s="13"/>
      <c r="X189" s="13"/>
      <c r="Y189" s="66"/>
      <c r="Z189" s="13"/>
      <c r="AA189" s="13"/>
      <c r="AB189" s="116"/>
      <c r="AC189" s="116"/>
      <c r="AD189" s="66"/>
      <c r="AE189" s="13"/>
      <c r="AF189" s="116"/>
      <c r="AG189" s="325"/>
      <c r="AH189" s="66"/>
      <c r="AI189" s="13"/>
      <c r="AK189" s="13"/>
      <c r="AL189" s="116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"/>
    </row>
    <row r="190" spans="7:52">
      <c r="G190" s="13"/>
      <c r="H190" s="13"/>
      <c r="I190" s="325"/>
      <c r="J190" s="325"/>
      <c r="K190" s="116"/>
      <c r="L190" s="13"/>
      <c r="M190" s="116"/>
      <c r="N190" s="13"/>
      <c r="O190" s="13"/>
      <c r="P190" s="13"/>
      <c r="Q190" s="116"/>
      <c r="R190" s="13"/>
      <c r="S190" s="13"/>
      <c r="T190" s="13"/>
      <c r="U190" s="13"/>
      <c r="V190" s="13"/>
      <c r="W190" s="13"/>
      <c r="X190" s="13"/>
      <c r="Y190" s="66"/>
      <c r="Z190" s="13"/>
      <c r="AA190" s="13"/>
      <c r="AB190" s="116"/>
      <c r="AC190" s="116"/>
      <c r="AD190" s="66"/>
      <c r="AE190" s="13"/>
      <c r="AF190" s="116"/>
      <c r="AG190" s="325"/>
      <c r="AH190" s="66"/>
      <c r="AI190" s="13"/>
      <c r="AK190" s="13"/>
      <c r="AL190" s="116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"/>
    </row>
    <row r="191" spans="7:52">
      <c r="G191" s="13"/>
      <c r="H191" s="13"/>
      <c r="I191" s="325"/>
      <c r="J191" s="325"/>
      <c r="K191" s="116"/>
      <c r="L191" s="13"/>
      <c r="M191" s="116"/>
      <c r="N191" s="13"/>
      <c r="O191" s="13"/>
      <c r="P191" s="13"/>
      <c r="Q191" s="116"/>
      <c r="R191" s="13"/>
      <c r="S191" s="13"/>
      <c r="T191" s="13"/>
      <c r="U191" s="13"/>
      <c r="V191" s="13"/>
      <c r="W191" s="13"/>
      <c r="X191" s="13"/>
      <c r="Y191" s="66"/>
      <c r="Z191" s="13"/>
      <c r="AA191" s="13"/>
      <c r="AB191" s="116"/>
      <c r="AC191" s="116"/>
      <c r="AD191" s="66"/>
      <c r="AE191" s="13"/>
      <c r="AF191" s="116"/>
      <c r="AG191" s="325"/>
      <c r="AH191" s="66"/>
      <c r="AI191" s="13"/>
      <c r="AK191" s="13"/>
      <c r="AL191" s="116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"/>
    </row>
    <row r="192" spans="7:52">
      <c r="G192" s="13"/>
      <c r="H192" s="13"/>
      <c r="I192" s="325"/>
      <c r="J192" s="325"/>
      <c r="K192" s="116"/>
      <c r="L192" s="13"/>
      <c r="M192" s="116"/>
      <c r="N192" s="13"/>
      <c r="O192" s="13"/>
      <c r="P192" s="13"/>
      <c r="Q192" s="116"/>
      <c r="R192" s="13"/>
      <c r="S192" s="13"/>
      <c r="T192" s="13"/>
      <c r="U192" s="13"/>
      <c r="V192" s="13"/>
      <c r="W192" s="13"/>
      <c r="X192" s="13"/>
      <c r="Y192" s="66"/>
      <c r="Z192" s="13"/>
      <c r="AA192" s="13"/>
      <c r="AB192" s="116"/>
      <c r="AC192" s="116"/>
      <c r="AD192" s="66"/>
      <c r="AE192" s="13"/>
      <c r="AF192" s="116"/>
      <c r="AG192" s="325"/>
      <c r="AH192" s="66"/>
      <c r="AI192" s="13"/>
      <c r="AK192" s="13"/>
      <c r="AL192" s="116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"/>
      <c r="AZ192" s="13"/>
    </row>
    <row r="193" spans="7:52">
      <c r="G193" s="13"/>
      <c r="H193" s="13"/>
      <c r="I193" s="325"/>
      <c r="J193" s="325"/>
      <c r="K193" s="116"/>
      <c r="L193" s="13"/>
      <c r="M193" s="116"/>
      <c r="N193" s="13"/>
      <c r="O193" s="13"/>
      <c r="P193" s="13"/>
      <c r="Q193" s="116"/>
      <c r="R193" s="13"/>
      <c r="S193" s="13"/>
      <c r="T193" s="13"/>
      <c r="U193" s="13"/>
      <c r="V193" s="13"/>
      <c r="W193" s="13"/>
      <c r="X193" s="13"/>
      <c r="Y193" s="66"/>
      <c r="Z193" s="13"/>
      <c r="AA193" s="13"/>
      <c r="AB193" s="116"/>
      <c r="AC193" s="116"/>
      <c r="AD193" s="66"/>
      <c r="AE193" s="13"/>
      <c r="AF193" s="116"/>
      <c r="AG193" s="325"/>
      <c r="AH193" s="66"/>
      <c r="AI193" s="13"/>
      <c r="AK193" s="13"/>
      <c r="AL193" s="116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"/>
      <c r="AZ193" s="13"/>
    </row>
    <row r="194" spans="7:52">
      <c r="G194" s="13"/>
      <c r="H194" s="13"/>
      <c r="I194" s="325"/>
      <c r="J194" s="325"/>
      <c r="K194" s="116"/>
      <c r="L194" s="13"/>
      <c r="M194" s="116"/>
      <c r="N194" s="13"/>
      <c r="O194" s="13"/>
      <c r="P194" s="13"/>
      <c r="Q194" s="116"/>
      <c r="R194" s="13"/>
      <c r="S194" s="13"/>
      <c r="T194" s="13"/>
      <c r="U194" s="13"/>
      <c r="V194" s="13"/>
      <c r="W194" s="13"/>
      <c r="X194" s="13"/>
      <c r="Y194" s="66"/>
      <c r="Z194" s="13"/>
      <c r="AA194" s="13"/>
      <c r="AB194" s="116"/>
      <c r="AC194" s="116"/>
      <c r="AD194" s="66"/>
      <c r="AE194" s="13"/>
      <c r="AF194" s="116"/>
      <c r="AG194" s="325"/>
      <c r="AH194" s="66"/>
      <c r="AI194" s="13"/>
      <c r="AK194" s="13"/>
      <c r="AL194" s="116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"/>
      <c r="AZ194" s="13"/>
    </row>
    <row r="195" spans="7:52">
      <c r="G195" s="13"/>
      <c r="H195" s="13"/>
      <c r="I195" s="325"/>
      <c r="J195" s="325"/>
      <c r="K195" s="116"/>
      <c r="L195" s="13"/>
      <c r="M195" s="116"/>
      <c r="N195" s="13"/>
      <c r="O195" s="13"/>
      <c r="P195" s="13"/>
      <c r="Q195" s="116"/>
      <c r="R195" s="13"/>
      <c r="S195" s="13"/>
      <c r="T195" s="13"/>
      <c r="U195" s="13"/>
      <c r="V195" s="13"/>
      <c r="W195" s="13"/>
      <c r="X195" s="13"/>
      <c r="Y195" s="66"/>
      <c r="Z195" s="13"/>
      <c r="AA195" s="13"/>
      <c r="AB195" s="116"/>
      <c r="AC195" s="116"/>
      <c r="AD195" s="66"/>
      <c r="AE195" s="13"/>
      <c r="AF195" s="116"/>
      <c r="AG195" s="325"/>
      <c r="AH195" s="66"/>
      <c r="AI195" s="13"/>
      <c r="AK195" s="13"/>
      <c r="AL195" s="116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"/>
      <c r="AZ195" s="13"/>
    </row>
    <row r="196" spans="7:52">
      <c r="G196" s="13"/>
      <c r="H196" s="13"/>
      <c r="I196" s="325"/>
      <c r="J196" s="325"/>
      <c r="K196" s="116"/>
      <c r="L196" s="13"/>
      <c r="M196" s="116"/>
      <c r="N196" s="13"/>
      <c r="O196" s="13"/>
      <c r="P196" s="13"/>
      <c r="Q196" s="116"/>
      <c r="R196" s="13"/>
      <c r="S196" s="13"/>
      <c r="T196" s="13"/>
      <c r="U196" s="13"/>
      <c r="V196" s="13"/>
      <c r="W196" s="13"/>
      <c r="X196" s="13"/>
      <c r="Y196" s="66"/>
      <c r="Z196" s="13"/>
      <c r="AA196" s="13"/>
      <c r="AB196" s="116"/>
      <c r="AC196" s="116"/>
      <c r="AD196" s="66"/>
      <c r="AE196" s="13"/>
      <c r="AF196" s="116"/>
      <c r="AG196" s="325"/>
      <c r="AH196" s="66"/>
      <c r="AI196" s="13"/>
      <c r="AK196" s="13"/>
      <c r="AL196" s="116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"/>
      <c r="AZ196" s="13"/>
    </row>
    <row r="197" spans="7:52">
      <c r="G197" s="13"/>
      <c r="H197" s="13"/>
      <c r="I197" s="325"/>
      <c r="J197" s="325"/>
      <c r="K197" s="116"/>
      <c r="L197" s="13"/>
      <c r="M197" s="116"/>
      <c r="N197" s="13"/>
      <c r="O197" s="13"/>
      <c r="P197" s="13"/>
      <c r="Q197" s="116"/>
      <c r="R197" s="13"/>
      <c r="S197" s="13"/>
      <c r="T197" s="13"/>
      <c r="U197" s="13"/>
      <c r="V197" s="13"/>
      <c r="W197" s="13"/>
      <c r="X197" s="13"/>
      <c r="Y197" s="66"/>
      <c r="Z197" s="13"/>
      <c r="AA197" s="13"/>
      <c r="AB197" s="116"/>
      <c r="AC197" s="116"/>
      <c r="AD197" s="66"/>
      <c r="AE197" s="13"/>
      <c r="AF197" s="116"/>
      <c r="AG197" s="325"/>
      <c r="AH197" s="66"/>
      <c r="AI197" s="13"/>
      <c r="AK197" s="13"/>
      <c r="AL197" s="116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"/>
      <c r="AZ197" s="13"/>
    </row>
    <row r="198" spans="7:52">
      <c r="G198" s="13"/>
      <c r="H198" s="13"/>
      <c r="I198" s="325"/>
      <c r="J198" s="325"/>
      <c r="K198" s="116"/>
      <c r="L198" s="13"/>
      <c r="M198" s="116"/>
      <c r="N198" s="13"/>
      <c r="O198" s="13"/>
      <c r="P198" s="13"/>
      <c r="Q198" s="116"/>
      <c r="R198" s="13"/>
      <c r="S198" s="13"/>
      <c r="T198" s="13"/>
      <c r="U198" s="13"/>
      <c r="V198" s="13"/>
      <c r="W198" s="13"/>
      <c r="X198" s="13"/>
      <c r="Y198" s="66"/>
      <c r="Z198" s="13"/>
      <c r="AA198" s="13"/>
      <c r="AB198" s="116"/>
      <c r="AC198" s="116"/>
      <c r="AD198" s="66"/>
      <c r="AE198" s="13"/>
      <c r="AF198" s="116"/>
      <c r="AG198" s="325"/>
      <c r="AH198" s="66"/>
      <c r="AI198" s="13"/>
      <c r="AK198" s="13"/>
      <c r="AL198" s="116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"/>
      <c r="AZ198" s="13"/>
    </row>
    <row r="199" spans="7:52">
      <c r="G199" s="13"/>
      <c r="H199" s="13"/>
      <c r="I199" s="325"/>
      <c r="J199" s="325"/>
      <c r="K199" s="116"/>
      <c r="L199" s="13"/>
      <c r="M199" s="116"/>
      <c r="N199" s="13"/>
      <c r="O199" s="13"/>
      <c r="P199" s="13"/>
      <c r="Q199" s="116"/>
      <c r="R199" s="13"/>
      <c r="S199" s="13"/>
      <c r="T199" s="13"/>
      <c r="U199" s="13"/>
      <c r="V199" s="13"/>
      <c r="W199" s="13"/>
      <c r="X199" s="13"/>
      <c r="Y199" s="66"/>
      <c r="Z199" s="13"/>
      <c r="AA199" s="13"/>
      <c r="AB199" s="116"/>
      <c r="AC199" s="116"/>
      <c r="AD199" s="66"/>
      <c r="AE199" s="13"/>
      <c r="AF199" s="116"/>
      <c r="AG199" s="325"/>
      <c r="AH199" s="66"/>
      <c r="AI199" s="13"/>
      <c r="AK199" s="13"/>
      <c r="AL199" s="116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"/>
      <c r="AZ199" s="13"/>
    </row>
    <row r="200" spans="7:52">
      <c r="G200" s="13"/>
      <c r="H200" s="13"/>
      <c r="I200" s="325"/>
      <c r="J200" s="325"/>
      <c r="K200" s="116"/>
      <c r="L200" s="13"/>
      <c r="M200" s="116"/>
      <c r="N200" s="13"/>
      <c r="O200" s="13"/>
      <c r="P200" s="13"/>
      <c r="Q200" s="116"/>
      <c r="R200" s="13"/>
      <c r="S200" s="13"/>
      <c r="T200" s="13"/>
      <c r="U200" s="13"/>
      <c r="V200" s="13"/>
      <c r="W200" s="13"/>
      <c r="X200" s="13"/>
      <c r="Y200" s="66"/>
      <c r="Z200" s="13"/>
      <c r="AA200" s="13"/>
      <c r="AB200" s="116"/>
      <c r="AC200" s="116"/>
      <c r="AD200" s="66"/>
      <c r="AE200" s="13"/>
      <c r="AF200" s="116"/>
      <c r="AG200" s="325"/>
      <c r="AH200" s="66"/>
      <c r="AI200" s="13"/>
      <c r="AK200" s="13"/>
      <c r="AL200" s="116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"/>
      <c r="AZ200" s="13"/>
    </row>
    <row r="201" spans="7:52">
      <c r="G201" s="13"/>
      <c r="H201" s="13"/>
      <c r="I201" s="325"/>
      <c r="J201" s="325"/>
      <c r="K201" s="116"/>
      <c r="L201" s="13"/>
      <c r="M201" s="116"/>
      <c r="N201" s="13"/>
      <c r="O201" s="13"/>
      <c r="P201" s="13"/>
      <c r="Q201" s="116"/>
      <c r="R201" s="13"/>
      <c r="S201" s="13"/>
      <c r="T201" s="13"/>
      <c r="U201" s="13"/>
      <c r="V201" s="13"/>
      <c r="W201" s="13"/>
      <c r="X201" s="13"/>
      <c r="Y201" s="66"/>
      <c r="Z201" s="13"/>
      <c r="AA201" s="13"/>
      <c r="AB201" s="116"/>
      <c r="AC201" s="116"/>
      <c r="AD201" s="66"/>
      <c r="AE201" s="13"/>
      <c r="AF201" s="116"/>
      <c r="AG201" s="325"/>
      <c r="AH201" s="66"/>
      <c r="AI201" s="13"/>
      <c r="AK201" s="13"/>
      <c r="AL201" s="116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"/>
      <c r="AZ201" s="13"/>
    </row>
    <row r="202" spans="7:52">
      <c r="G202" s="13"/>
      <c r="H202" s="13"/>
      <c r="I202" s="325"/>
      <c r="J202" s="325"/>
      <c r="K202" s="116"/>
      <c r="L202" s="13"/>
      <c r="M202" s="116"/>
      <c r="N202" s="13"/>
      <c r="O202" s="13"/>
      <c r="P202" s="13"/>
      <c r="Q202" s="116"/>
      <c r="R202" s="13"/>
      <c r="S202" s="13"/>
      <c r="T202" s="13"/>
      <c r="U202" s="13"/>
      <c r="V202" s="13"/>
      <c r="W202" s="13"/>
      <c r="X202" s="13"/>
      <c r="Y202" s="66"/>
      <c r="Z202" s="13"/>
      <c r="AA202" s="13"/>
      <c r="AB202" s="116"/>
      <c r="AC202" s="116"/>
      <c r="AD202" s="66"/>
      <c r="AE202" s="13"/>
      <c r="AF202" s="116"/>
      <c r="AG202" s="325"/>
      <c r="AH202" s="66"/>
      <c r="AI202" s="13"/>
      <c r="AK202" s="13"/>
      <c r="AL202" s="116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"/>
      <c r="AZ202" s="13"/>
    </row>
    <row r="203" spans="7:52">
      <c r="G203" s="13"/>
      <c r="H203" s="13"/>
      <c r="I203" s="325"/>
      <c r="J203" s="325"/>
      <c r="K203" s="116"/>
      <c r="L203" s="13"/>
      <c r="M203" s="116"/>
      <c r="N203" s="13"/>
      <c r="O203" s="13"/>
      <c r="P203" s="13"/>
      <c r="Q203" s="116"/>
      <c r="R203" s="13"/>
      <c r="S203" s="13"/>
      <c r="T203" s="13"/>
      <c r="U203" s="13"/>
      <c r="V203" s="13"/>
      <c r="W203" s="13"/>
      <c r="X203" s="13"/>
      <c r="Y203" s="66"/>
      <c r="Z203" s="13"/>
      <c r="AA203" s="13"/>
      <c r="AB203" s="116"/>
      <c r="AC203" s="116"/>
      <c r="AD203" s="66"/>
      <c r="AE203" s="13"/>
      <c r="AF203" s="116"/>
      <c r="AG203" s="325"/>
      <c r="AH203" s="66"/>
      <c r="AI203" s="13"/>
      <c r="AK203" s="13"/>
      <c r="AL203" s="116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"/>
      <c r="AZ203" s="13"/>
    </row>
    <row r="204" spans="7:52">
      <c r="G204" s="13"/>
      <c r="H204" s="13"/>
      <c r="I204" s="325"/>
      <c r="J204" s="325"/>
      <c r="K204" s="116"/>
      <c r="L204" s="13"/>
      <c r="M204" s="116"/>
      <c r="N204" s="13"/>
      <c r="O204" s="13"/>
      <c r="P204" s="13"/>
      <c r="Q204" s="116"/>
      <c r="R204" s="13"/>
      <c r="S204" s="13"/>
      <c r="T204" s="13"/>
      <c r="U204" s="13"/>
      <c r="V204" s="13"/>
      <c r="W204" s="13"/>
      <c r="X204" s="13"/>
      <c r="Y204" s="66"/>
      <c r="Z204" s="13"/>
      <c r="AA204" s="13"/>
      <c r="AB204" s="116"/>
      <c r="AC204" s="116"/>
      <c r="AD204" s="66"/>
      <c r="AE204" s="13"/>
      <c r="AF204" s="116"/>
      <c r="AG204" s="325"/>
      <c r="AH204" s="66"/>
      <c r="AI204" s="13"/>
      <c r="AK204" s="13"/>
      <c r="AL204" s="116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"/>
      <c r="AZ204" s="13"/>
    </row>
    <row r="205" spans="7:52">
      <c r="G205" s="13"/>
      <c r="H205" s="13"/>
      <c r="I205" s="325"/>
      <c r="J205" s="325"/>
      <c r="K205" s="116"/>
      <c r="L205" s="13"/>
      <c r="M205" s="116"/>
      <c r="N205" s="13"/>
      <c r="O205" s="13"/>
      <c r="P205" s="13"/>
      <c r="Q205" s="116"/>
      <c r="R205" s="13"/>
      <c r="S205" s="13"/>
      <c r="T205" s="13"/>
      <c r="U205" s="13"/>
      <c r="V205" s="13"/>
      <c r="W205" s="13"/>
      <c r="X205" s="13"/>
      <c r="Y205" s="66"/>
      <c r="Z205" s="13"/>
      <c r="AA205" s="13"/>
      <c r="AB205" s="116"/>
      <c r="AC205" s="116"/>
      <c r="AD205" s="66"/>
      <c r="AE205" s="13"/>
      <c r="AF205" s="116"/>
      <c r="AG205" s="325"/>
      <c r="AH205" s="66"/>
      <c r="AI205" s="13"/>
      <c r="AK205" s="13"/>
      <c r="AL205" s="116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"/>
      <c r="AZ205" s="13"/>
    </row>
    <row r="206" spans="7:52">
      <c r="G206" s="13"/>
      <c r="H206" s="13"/>
      <c r="I206" s="325"/>
      <c r="J206" s="325"/>
      <c r="K206" s="116"/>
      <c r="L206" s="13"/>
      <c r="M206" s="116"/>
      <c r="N206" s="13"/>
      <c r="O206" s="13"/>
      <c r="P206" s="13"/>
      <c r="Q206" s="116"/>
      <c r="R206" s="13"/>
      <c r="S206" s="13"/>
      <c r="T206" s="13"/>
      <c r="U206" s="13"/>
      <c r="V206" s="13"/>
      <c r="W206" s="13"/>
      <c r="X206" s="13"/>
      <c r="Y206" s="66"/>
      <c r="Z206" s="13"/>
      <c r="AA206" s="13"/>
      <c r="AB206" s="116"/>
      <c r="AC206" s="116"/>
      <c r="AD206" s="66"/>
      <c r="AE206" s="13"/>
      <c r="AF206" s="116"/>
      <c r="AG206" s="325"/>
      <c r="AH206" s="66"/>
      <c r="AI206" s="13"/>
      <c r="AK206" s="13"/>
      <c r="AL206" s="116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"/>
      <c r="AZ206" s="13"/>
    </row>
    <row r="207" spans="7:52">
      <c r="G207" s="13"/>
      <c r="H207" s="13"/>
      <c r="I207" s="325"/>
      <c r="J207" s="325"/>
      <c r="K207" s="116"/>
      <c r="L207" s="13"/>
      <c r="M207" s="116"/>
      <c r="N207" s="13"/>
      <c r="O207" s="13"/>
      <c r="P207" s="13"/>
      <c r="Q207" s="116"/>
      <c r="R207" s="13"/>
      <c r="S207" s="13"/>
      <c r="T207" s="13"/>
      <c r="U207" s="13"/>
      <c r="V207" s="13"/>
      <c r="W207" s="13"/>
      <c r="X207" s="13"/>
      <c r="Y207" s="66"/>
      <c r="Z207" s="13"/>
      <c r="AA207" s="13"/>
      <c r="AB207" s="116"/>
      <c r="AC207" s="116"/>
      <c r="AD207" s="66"/>
      <c r="AE207" s="13"/>
      <c r="AF207" s="116"/>
      <c r="AG207" s="325"/>
      <c r="AH207" s="66"/>
      <c r="AI207" s="13"/>
      <c r="AK207" s="13"/>
      <c r="AL207" s="116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"/>
      <c r="AZ207" s="13"/>
    </row>
    <row r="208" spans="7:52">
      <c r="G208" s="13"/>
      <c r="H208" s="13"/>
      <c r="I208" s="325"/>
      <c r="J208" s="325"/>
      <c r="K208" s="116"/>
      <c r="L208" s="13"/>
      <c r="M208" s="116"/>
      <c r="N208" s="13"/>
      <c r="O208" s="13"/>
      <c r="P208" s="13"/>
      <c r="Q208" s="116"/>
      <c r="R208" s="13"/>
      <c r="S208" s="13"/>
      <c r="T208" s="13"/>
      <c r="U208" s="13"/>
      <c r="V208" s="13"/>
      <c r="W208" s="13"/>
      <c r="X208" s="13"/>
      <c r="Y208" s="66"/>
      <c r="Z208" s="13"/>
      <c r="AA208" s="13"/>
      <c r="AB208" s="116"/>
      <c r="AC208" s="116"/>
      <c r="AD208" s="66"/>
      <c r="AE208" s="13"/>
      <c r="AF208" s="116"/>
      <c r="AG208" s="325"/>
      <c r="AH208" s="66"/>
      <c r="AI208" s="13"/>
      <c r="AK208" s="13"/>
      <c r="AL208" s="116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"/>
      <c r="AZ208" s="13"/>
    </row>
    <row r="209" spans="7:52">
      <c r="G209" s="13"/>
      <c r="H209" s="13"/>
      <c r="I209" s="325"/>
      <c r="J209" s="325"/>
      <c r="K209" s="116"/>
      <c r="L209" s="13"/>
      <c r="M209" s="116"/>
      <c r="N209" s="13"/>
      <c r="O209" s="13"/>
      <c r="P209" s="13"/>
      <c r="Q209" s="116"/>
      <c r="R209" s="13"/>
      <c r="S209" s="13"/>
      <c r="T209" s="13"/>
      <c r="U209" s="13"/>
      <c r="V209" s="13"/>
      <c r="W209" s="13"/>
      <c r="X209" s="13"/>
      <c r="Y209" s="66"/>
      <c r="Z209" s="13"/>
      <c r="AA209" s="13"/>
      <c r="AB209" s="116"/>
      <c r="AC209" s="116"/>
      <c r="AD209" s="66"/>
      <c r="AE209" s="13"/>
      <c r="AF209" s="116"/>
      <c r="AG209" s="325"/>
      <c r="AH209" s="66"/>
      <c r="AI209" s="13"/>
      <c r="AK209" s="13"/>
      <c r="AL209" s="116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"/>
      <c r="AZ209" s="13"/>
    </row>
    <row r="210" spans="7:52">
      <c r="G210" s="13"/>
      <c r="H210" s="13"/>
      <c r="I210" s="325"/>
      <c r="J210" s="325"/>
      <c r="K210" s="116"/>
      <c r="L210" s="13"/>
      <c r="M210" s="116"/>
      <c r="N210" s="13"/>
      <c r="O210" s="13"/>
      <c r="P210" s="13"/>
      <c r="Q210" s="116"/>
      <c r="R210" s="13"/>
      <c r="S210" s="13"/>
      <c r="T210" s="13"/>
      <c r="U210" s="13"/>
      <c r="V210" s="13"/>
      <c r="W210" s="13"/>
      <c r="X210" s="13"/>
      <c r="Y210" s="66"/>
      <c r="Z210" s="13"/>
      <c r="AA210" s="13"/>
      <c r="AB210" s="116"/>
      <c r="AC210" s="116"/>
      <c r="AD210" s="66"/>
      <c r="AE210" s="13"/>
      <c r="AF210" s="116"/>
      <c r="AG210" s="325"/>
      <c r="AH210" s="66"/>
      <c r="AI210" s="13"/>
      <c r="AK210" s="13"/>
      <c r="AL210" s="116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"/>
      <c r="AZ210" s="13"/>
    </row>
    <row r="211" spans="7:52">
      <c r="G211" s="13"/>
      <c r="H211" s="13"/>
      <c r="I211" s="325"/>
      <c r="J211" s="325"/>
      <c r="K211" s="116"/>
      <c r="L211" s="13"/>
      <c r="M211" s="116"/>
      <c r="N211" s="13"/>
      <c r="O211" s="13"/>
      <c r="P211" s="13"/>
      <c r="Q211" s="116"/>
      <c r="R211" s="13"/>
      <c r="S211" s="13"/>
      <c r="T211" s="13"/>
      <c r="U211" s="13"/>
      <c r="V211" s="13"/>
      <c r="W211" s="13"/>
      <c r="X211" s="13"/>
      <c r="Y211" s="66"/>
      <c r="Z211" s="13"/>
      <c r="AA211" s="13"/>
      <c r="AB211" s="116"/>
      <c r="AC211" s="116"/>
      <c r="AD211" s="66"/>
      <c r="AE211" s="13"/>
      <c r="AF211" s="116"/>
      <c r="AG211" s="325"/>
      <c r="AH211" s="66"/>
      <c r="AI211" s="13"/>
      <c r="AK211" s="13"/>
      <c r="AL211" s="116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"/>
      <c r="AZ211" s="13"/>
    </row>
    <row r="212" spans="7:52">
      <c r="G212" s="13"/>
      <c r="H212" s="13"/>
      <c r="I212" s="325"/>
      <c r="J212" s="325"/>
      <c r="K212" s="116"/>
      <c r="L212" s="13"/>
      <c r="M212" s="116"/>
      <c r="N212" s="13"/>
      <c r="O212" s="13"/>
      <c r="P212" s="13"/>
      <c r="Q212" s="116"/>
      <c r="R212" s="13"/>
      <c r="S212" s="13"/>
      <c r="T212" s="13"/>
      <c r="U212" s="13"/>
      <c r="V212" s="13"/>
      <c r="W212" s="13"/>
      <c r="X212" s="13"/>
      <c r="Y212" s="66"/>
      <c r="Z212" s="13"/>
      <c r="AA212" s="13"/>
      <c r="AB212" s="116"/>
      <c r="AC212" s="116"/>
      <c r="AD212" s="66"/>
      <c r="AE212" s="13"/>
      <c r="AF212" s="116"/>
      <c r="AG212" s="325"/>
      <c r="AH212" s="66"/>
      <c r="AI212" s="13"/>
      <c r="AK212" s="13"/>
      <c r="AL212" s="116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"/>
      <c r="AZ212" s="13"/>
    </row>
    <row r="213" spans="7:52">
      <c r="G213" s="13"/>
      <c r="H213" s="13"/>
      <c r="I213" s="325"/>
      <c r="J213" s="325"/>
      <c r="K213" s="116"/>
      <c r="L213" s="13"/>
      <c r="M213" s="116"/>
      <c r="N213" s="13"/>
      <c r="O213" s="13"/>
      <c r="P213" s="13"/>
      <c r="Q213" s="116"/>
      <c r="R213" s="13"/>
      <c r="S213" s="13"/>
      <c r="T213" s="13"/>
      <c r="U213" s="13"/>
      <c r="V213" s="13"/>
      <c r="W213" s="13"/>
      <c r="X213" s="13"/>
      <c r="Y213" s="66"/>
      <c r="Z213" s="13"/>
      <c r="AA213" s="13"/>
      <c r="AB213" s="116"/>
      <c r="AC213" s="116"/>
      <c r="AD213" s="66"/>
      <c r="AE213" s="13"/>
      <c r="AF213" s="116"/>
      <c r="AG213" s="325"/>
      <c r="AH213" s="66"/>
      <c r="AI213" s="13"/>
      <c r="AK213" s="13"/>
      <c r="AL213" s="116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"/>
      <c r="AZ213" s="13"/>
    </row>
    <row r="214" spans="7:52">
      <c r="G214" s="13"/>
      <c r="H214" s="13"/>
      <c r="I214" s="325"/>
      <c r="J214" s="325"/>
      <c r="K214" s="116"/>
      <c r="L214" s="13"/>
      <c r="M214" s="116"/>
      <c r="N214" s="13"/>
      <c r="O214" s="13"/>
      <c r="P214" s="13"/>
      <c r="Q214" s="116"/>
      <c r="R214" s="13"/>
      <c r="S214" s="13"/>
      <c r="T214" s="13"/>
      <c r="U214" s="13"/>
      <c r="V214" s="13"/>
      <c r="W214" s="13"/>
      <c r="X214" s="13"/>
      <c r="Y214" s="66"/>
      <c r="Z214" s="13"/>
      <c r="AA214" s="13"/>
      <c r="AB214" s="116"/>
      <c r="AC214" s="116"/>
      <c r="AD214" s="66"/>
      <c r="AE214" s="13"/>
      <c r="AF214" s="116"/>
      <c r="AG214" s="325"/>
      <c r="AH214" s="66"/>
      <c r="AI214" s="13"/>
      <c r="AK214" s="13"/>
      <c r="AL214" s="116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"/>
      <c r="AZ214" s="13"/>
    </row>
    <row r="215" spans="7:52">
      <c r="G215" s="13"/>
      <c r="H215" s="13"/>
      <c r="I215" s="325"/>
      <c r="J215" s="325"/>
      <c r="K215" s="116"/>
      <c r="L215" s="13"/>
      <c r="M215" s="116"/>
      <c r="N215" s="13"/>
      <c r="O215" s="13"/>
      <c r="P215" s="13"/>
      <c r="Q215" s="116"/>
      <c r="R215" s="13"/>
      <c r="S215" s="13"/>
      <c r="T215" s="13"/>
      <c r="U215" s="13"/>
      <c r="V215" s="13"/>
      <c r="W215" s="13"/>
      <c r="X215" s="13"/>
      <c r="Y215" s="66"/>
      <c r="Z215" s="13"/>
      <c r="AA215" s="13"/>
      <c r="AB215" s="116"/>
      <c r="AC215" s="116"/>
      <c r="AD215" s="66"/>
      <c r="AE215" s="13"/>
      <c r="AF215" s="116"/>
      <c r="AG215" s="325"/>
      <c r="AH215" s="66"/>
      <c r="AI215" s="13"/>
      <c r="AK215" s="13"/>
      <c r="AL215" s="116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"/>
      <c r="AZ215" s="13"/>
    </row>
    <row r="216" spans="7:52">
      <c r="G216" s="13"/>
      <c r="H216" s="13"/>
      <c r="I216" s="325"/>
      <c r="J216" s="325"/>
      <c r="K216" s="116"/>
      <c r="L216" s="13"/>
      <c r="M216" s="116"/>
      <c r="N216" s="13"/>
      <c r="O216" s="13"/>
      <c r="P216" s="13"/>
      <c r="Q216" s="116"/>
      <c r="R216" s="13"/>
      <c r="S216" s="13"/>
      <c r="T216" s="13"/>
      <c r="U216" s="13"/>
      <c r="V216" s="13"/>
      <c r="W216" s="13"/>
      <c r="X216" s="13"/>
      <c r="Y216" s="66"/>
      <c r="Z216" s="13"/>
      <c r="AA216" s="13"/>
      <c r="AB216" s="116"/>
      <c r="AC216" s="116"/>
      <c r="AD216" s="66"/>
      <c r="AE216" s="13"/>
      <c r="AF216" s="116"/>
      <c r="AG216" s="325"/>
      <c r="AH216" s="66"/>
      <c r="AI216" s="13"/>
      <c r="AK216" s="13"/>
      <c r="AL216" s="116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"/>
      <c r="AZ216" s="13"/>
    </row>
    <row r="217" spans="7:52">
      <c r="G217" s="13"/>
      <c r="H217" s="13"/>
      <c r="I217" s="325"/>
      <c r="J217" s="325"/>
      <c r="K217" s="116"/>
      <c r="L217" s="13"/>
      <c r="M217" s="116"/>
      <c r="N217" s="13"/>
      <c r="O217" s="13"/>
      <c r="P217" s="13"/>
      <c r="Q217" s="116"/>
      <c r="R217" s="13"/>
      <c r="S217" s="13"/>
      <c r="T217" s="13"/>
      <c r="U217" s="13"/>
      <c r="V217" s="13"/>
      <c r="W217" s="13"/>
      <c r="X217" s="13"/>
      <c r="Y217" s="66"/>
      <c r="Z217" s="13"/>
      <c r="AA217" s="13"/>
      <c r="AB217" s="116"/>
      <c r="AC217" s="116"/>
      <c r="AD217" s="66"/>
      <c r="AE217" s="13"/>
      <c r="AF217" s="116"/>
      <c r="AG217" s="325"/>
      <c r="AH217" s="66"/>
      <c r="AI217" s="13"/>
      <c r="AK217" s="13"/>
      <c r="AL217" s="116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"/>
      <c r="AZ217" s="13"/>
    </row>
    <row r="218" spans="7:52">
      <c r="G218" s="13"/>
      <c r="H218" s="13"/>
      <c r="I218" s="325"/>
      <c r="J218" s="325"/>
      <c r="K218" s="116"/>
      <c r="L218" s="13"/>
      <c r="M218" s="116"/>
      <c r="N218" s="13"/>
      <c r="O218" s="13"/>
      <c r="P218" s="13"/>
      <c r="Q218" s="116"/>
      <c r="R218" s="13"/>
      <c r="S218" s="13"/>
      <c r="T218" s="13"/>
      <c r="U218" s="13"/>
      <c r="V218" s="13"/>
      <c r="W218" s="13"/>
      <c r="X218" s="13"/>
      <c r="Y218" s="66"/>
      <c r="Z218" s="13"/>
      <c r="AA218" s="13"/>
      <c r="AB218" s="116"/>
      <c r="AC218" s="116"/>
      <c r="AD218" s="66"/>
      <c r="AE218" s="13"/>
      <c r="AF218" s="116"/>
      <c r="AG218" s="325"/>
      <c r="AH218" s="66"/>
      <c r="AI218" s="13"/>
      <c r="AK218" s="13"/>
      <c r="AL218" s="116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"/>
      <c r="AZ218" s="13"/>
    </row>
    <row r="219" spans="7:52">
      <c r="G219" s="13"/>
      <c r="H219" s="13"/>
      <c r="I219" s="325"/>
      <c r="J219" s="325"/>
      <c r="K219" s="116"/>
      <c r="L219" s="13"/>
      <c r="M219" s="116"/>
      <c r="N219" s="13"/>
      <c r="O219" s="13"/>
      <c r="P219" s="13"/>
      <c r="Q219" s="116"/>
      <c r="R219" s="13"/>
      <c r="S219" s="13"/>
      <c r="T219" s="13"/>
      <c r="U219" s="13"/>
      <c r="V219" s="13"/>
      <c r="W219" s="13"/>
      <c r="X219" s="13"/>
      <c r="Y219" s="66"/>
      <c r="Z219" s="13"/>
      <c r="AA219" s="13"/>
      <c r="AB219" s="116"/>
      <c r="AC219" s="116"/>
      <c r="AD219" s="66"/>
      <c r="AE219" s="13"/>
      <c r="AF219" s="116"/>
      <c r="AG219" s="325"/>
      <c r="AH219" s="66"/>
      <c r="AI219" s="13"/>
      <c r="AK219" s="13"/>
      <c r="AL219" s="116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"/>
      <c r="AZ219" s="13"/>
    </row>
    <row r="220" spans="7:52">
      <c r="G220" s="13"/>
      <c r="H220" s="13"/>
      <c r="I220" s="325"/>
      <c r="J220" s="325"/>
      <c r="K220" s="116"/>
      <c r="L220" s="13"/>
      <c r="M220" s="116"/>
      <c r="N220" s="13"/>
      <c r="O220" s="13"/>
      <c r="P220" s="13"/>
      <c r="Q220" s="116"/>
      <c r="R220" s="13"/>
      <c r="S220" s="13"/>
      <c r="T220" s="13"/>
      <c r="U220" s="13"/>
      <c r="V220" s="13"/>
      <c r="W220" s="13"/>
      <c r="X220" s="13"/>
      <c r="Y220" s="66"/>
      <c r="Z220" s="13"/>
      <c r="AA220" s="13"/>
      <c r="AB220" s="116"/>
      <c r="AC220" s="116"/>
      <c r="AD220" s="66"/>
      <c r="AE220" s="13"/>
      <c r="AF220" s="116"/>
      <c r="AG220" s="325"/>
      <c r="AH220" s="66"/>
      <c r="AI220" s="13"/>
      <c r="AK220" s="13"/>
      <c r="AL220" s="116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"/>
      <c r="AZ220" s="13"/>
    </row>
    <row r="221" spans="7:52">
      <c r="G221" s="13"/>
      <c r="H221" s="13"/>
      <c r="I221" s="325"/>
      <c r="J221" s="325"/>
      <c r="K221" s="116"/>
      <c r="L221" s="13"/>
      <c r="M221" s="116"/>
      <c r="N221" s="13"/>
      <c r="O221" s="13"/>
      <c r="P221" s="13"/>
      <c r="Q221" s="116"/>
      <c r="R221" s="13"/>
      <c r="S221" s="13"/>
      <c r="T221" s="13"/>
      <c r="U221" s="13"/>
      <c r="V221" s="13"/>
      <c r="W221" s="13"/>
      <c r="X221" s="13"/>
      <c r="Y221" s="66"/>
      <c r="Z221" s="13"/>
      <c r="AA221" s="13"/>
      <c r="AB221" s="116"/>
      <c r="AC221" s="116"/>
      <c r="AD221" s="66"/>
      <c r="AE221" s="13"/>
      <c r="AF221" s="116"/>
      <c r="AG221" s="325"/>
      <c r="AH221" s="66"/>
      <c r="AI221" s="13"/>
      <c r="AK221" s="13"/>
      <c r="AL221" s="116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"/>
      <c r="AZ221" s="13"/>
    </row>
    <row r="222" spans="7:52">
      <c r="G222" s="13"/>
      <c r="H222" s="13"/>
      <c r="I222" s="325"/>
      <c r="J222" s="325"/>
      <c r="K222" s="116"/>
      <c r="L222" s="13"/>
      <c r="M222" s="116"/>
      <c r="N222" s="13"/>
      <c r="O222" s="13"/>
      <c r="P222" s="13"/>
      <c r="Q222" s="116"/>
      <c r="R222" s="13"/>
      <c r="S222" s="13"/>
      <c r="T222" s="13"/>
      <c r="U222" s="13"/>
      <c r="V222" s="13"/>
      <c r="W222" s="13"/>
      <c r="X222" s="13"/>
      <c r="Y222" s="66"/>
      <c r="Z222" s="13"/>
      <c r="AA222" s="13"/>
      <c r="AB222" s="116"/>
      <c r="AC222" s="116"/>
      <c r="AD222" s="66"/>
      <c r="AE222" s="13"/>
      <c r="AF222" s="116"/>
      <c r="AG222" s="325"/>
      <c r="AH222" s="66"/>
      <c r="AI222" s="13"/>
      <c r="AK222" s="13"/>
      <c r="AL222" s="116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"/>
      <c r="AZ222" s="13"/>
    </row>
    <row r="223" spans="7:52">
      <c r="G223" s="13"/>
      <c r="H223" s="13"/>
      <c r="I223" s="325"/>
      <c r="J223" s="325"/>
      <c r="K223" s="116"/>
      <c r="L223" s="13"/>
      <c r="M223" s="116"/>
      <c r="N223" s="13"/>
      <c r="O223" s="13"/>
      <c r="P223" s="13"/>
      <c r="Q223" s="116"/>
      <c r="R223" s="13"/>
      <c r="S223" s="13"/>
      <c r="T223" s="13"/>
      <c r="U223" s="13"/>
      <c r="V223" s="13"/>
      <c r="W223" s="13"/>
      <c r="X223" s="13"/>
      <c r="Y223" s="66"/>
      <c r="Z223" s="13"/>
      <c r="AA223" s="13"/>
      <c r="AB223" s="116"/>
      <c r="AC223" s="116"/>
      <c r="AD223" s="66"/>
      <c r="AE223" s="13"/>
      <c r="AF223" s="116"/>
      <c r="AG223" s="325"/>
      <c r="AH223" s="66"/>
      <c r="AI223" s="13"/>
      <c r="AK223" s="13"/>
      <c r="AL223" s="116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"/>
      <c r="AZ223" s="13"/>
    </row>
    <row r="224" spans="7:52">
      <c r="G224" s="13"/>
      <c r="H224" s="13"/>
      <c r="I224" s="325"/>
      <c r="J224" s="325"/>
      <c r="K224" s="116"/>
      <c r="L224" s="13"/>
      <c r="M224" s="116"/>
      <c r="N224" s="13"/>
      <c r="O224" s="13"/>
      <c r="P224" s="13"/>
      <c r="Q224" s="116"/>
      <c r="R224" s="13"/>
      <c r="S224" s="13"/>
      <c r="T224" s="13"/>
      <c r="U224" s="13"/>
      <c r="V224" s="13"/>
      <c r="W224" s="13"/>
      <c r="X224" s="13"/>
      <c r="Y224" s="66"/>
      <c r="Z224" s="13"/>
      <c r="AA224" s="13"/>
      <c r="AB224" s="116"/>
      <c r="AC224" s="116"/>
      <c r="AD224" s="66"/>
      <c r="AE224" s="13"/>
      <c r="AF224" s="116"/>
      <c r="AG224" s="325"/>
      <c r="AH224" s="66"/>
      <c r="AI224" s="13"/>
      <c r="AK224" s="13"/>
      <c r="AL224" s="116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"/>
      <c r="AZ224" s="13"/>
    </row>
    <row r="225" spans="7:52">
      <c r="G225" s="13"/>
      <c r="H225" s="13"/>
      <c r="I225" s="325"/>
      <c r="J225" s="325"/>
      <c r="K225" s="116"/>
      <c r="L225" s="13"/>
      <c r="M225" s="116"/>
      <c r="N225" s="13"/>
      <c r="O225" s="13"/>
      <c r="P225" s="13"/>
      <c r="Q225" s="116"/>
      <c r="R225" s="13"/>
      <c r="S225" s="13"/>
      <c r="T225" s="13"/>
      <c r="U225" s="13"/>
      <c r="V225" s="13"/>
      <c r="W225" s="13"/>
      <c r="X225" s="13"/>
      <c r="Y225" s="66"/>
      <c r="Z225" s="13"/>
      <c r="AA225" s="13"/>
      <c r="AB225" s="116"/>
      <c r="AC225" s="116"/>
      <c r="AD225" s="66"/>
      <c r="AE225" s="13"/>
      <c r="AF225" s="116"/>
      <c r="AG225" s="325"/>
      <c r="AH225" s="66"/>
      <c r="AI225" s="13"/>
      <c r="AK225" s="13"/>
      <c r="AL225" s="116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"/>
      <c r="AZ225" s="13"/>
    </row>
    <row r="226" spans="7:52">
      <c r="G226" s="13"/>
      <c r="H226" s="13"/>
      <c r="I226" s="325"/>
      <c r="J226" s="325"/>
      <c r="K226" s="116"/>
      <c r="L226" s="13"/>
      <c r="M226" s="116"/>
      <c r="N226" s="13"/>
      <c r="O226" s="13"/>
      <c r="P226" s="13"/>
      <c r="Q226" s="116"/>
      <c r="R226" s="13"/>
      <c r="S226" s="13"/>
      <c r="T226" s="13"/>
      <c r="U226" s="13"/>
      <c r="V226" s="13"/>
      <c r="W226" s="13"/>
      <c r="X226" s="13"/>
      <c r="Y226" s="66"/>
      <c r="Z226" s="13"/>
      <c r="AA226" s="13"/>
      <c r="AB226" s="116"/>
      <c r="AC226" s="116"/>
      <c r="AD226" s="66"/>
      <c r="AE226" s="13"/>
      <c r="AF226" s="116"/>
      <c r="AG226" s="325"/>
      <c r="AH226" s="66"/>
      <c r="AI226" s="13"/>
      <c r="AK226" s="13"/>
      <c r="AL226" s="116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"/>
      <c r="AZ226" s="13"/>
    </row>
    <row r="227" spans="7:52">
      <c r="G227" s="13"/>
      <c r="H227" s="13"/>
      <c r="I227" s="325"/>
      <c r="J227" s="325"/>
      <c r="K227" s="116"/>
      <c r="L227" s="13"/>
      <c r="M227" s="116"/>
      <c r="N227" s="13"/>
      <c r="O227" s="13"/>
      <c r="P227" s="13"/>
      <c r="Q227" s="116"/>
      <c r="R227" s="13"/>
      <c r="S227" s="13"/>
      <c r="T227" s="13"/>
      <c r="U227" s="13"/>
      <c r="V227" s="13"/>
      <c r="W227" s="13"/>
      <c r="X227" s="13"/>
      <c r="Y227" s="66"/>
      <c r="Z227" s="13"/>
      <c r="AA227" s="13"/>
      <c r="AB227" s="116"/>
      <c r="AC227" s="116"/>
      <c r="AD227" s="66"/>
      <c r="AE227" s="13"/>
      <c r="AF227" s="116"/>
      <c r="AG227" s="325"/>
      <c r="AH227" s="66"/>
      <c r="AI227" s="13"/>
      <c r="AK227" s="13"/>
      <c r="AL227" s="116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"/>
      <c r="AZ227" s="13"/>
    </row>
    <row r="228" spans="7:52">
      <c r="G228" s="13"/>
      <c r="H228" s="13"/>
      <c r="I228" s="325"/>
      <c r="J228" s="325"/>
      <c r="K228" s="116"/>
      <c r="L228" s="13"/>
      <c r="M228" s="116"/>
      <c r="N228" s="13"/>
      <c r="O228" s="13"/>
      <c r="P228" s="13"/>
      <c r="Q228" s="116"/>
      <c r="R228" s="13"/>
      <c r="S228" s="13"/>
      <c r="T228" s="13"/>
      <c r="U228" s="13"/>
      <c r="V228" s="13"/>
      <c r="W228" s="13"/>
      <c r="X228" s="13"/>
      <c r="Y228" s="66"/>
      <c r="Z228" s="13"/>
      <c r="AA228" s="13"/>
      <c r="AB228" s="116"/>
      <c r="AC228" s="116"/>
      <c r="AD228" s="66"/>
      <c r="AE228" s="13"/>
      <c r="AF228" s="116"/>
      <c r="AG228" s="325"/>
      <c r="AH228" s="66"/>
      <c r="AI228" s="13"/>
      <c r="AK228" s="13"/>
      <c r="AL228" s="116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</row>
    <row r="229" spans="7:52">
      <c r="G229" s="13"/>
      <c r="H229" s="13"/>
      <c r="I229" s="325"/>
      <c r="J229" s="325"/>
      <c r="K229" s="116"/>
      <c r="L229" s="13"/>
      <c r="M229" s="116"/>
      <c r="N229" s="13"/>
      <c r="O229" s="13"/>
      <c r="P229" s="13"/>
      <c r="Q229" s="116"/>
      <c r="R229" s="13"/>
      <c r="S229" s="13"/>
      <c r="T229" s="13"/>
      <c r="U229" s="13"/>
      <c r="V229" s="13"/>
      <c r="W229" s="13"/>
      <c r="X229" s="13"/>
      <c r="Y229" s="66"/>
      <c r="Z229" s="13"/>
      <c r="AA229" s="13"/>
      <c r="AB229" s="116"/>
      <c r="AC229" s="116"/>
      <c r="AD229" s="66"/>
      <c r="AE229" s="13"/>
      <c r="AF229" s="116"/>
      <c r="AG229" s="325"/>
      <c r="AH229" s="66"/>
      <c r="AI229" s="13"/>
      <c r="AK229" s="13"/>
      <c r="AL229" s="116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</row>
    <row r="230" spans="7:52">
      <c r="G230" s="13"/>
      <c r="H230" s="13"/>
      <c r="I230" s="325"/>
      <c r="J230" s="325"/>
      <c r="K230" s="116"/>
      <c r="L230" s="13"/>
      <c r="M230" s="116"/>
      <c r="N230" s="13"/>
      <c r="O230" s="13"/>
      <c r="P230" s="13"/>
      <c r="Q230" s="116"/>
      <c r="R230" s="13"/>
      <c r="S230" s="13"/>
      <c r="T230" s="13"/>
      <c r="U230" s="13"/>
      <c r="V230" s="13"/>
      <c r="W230" s="13"/>
      <c r="X230" s="13"/>
      <c r="Y230" s="66"/>
      <c r="Z230" s="13"/>
      <c r="AA230" s="13"/>
      <c r="AB230" s="116"/>
      <c r="AC230" s="116"/>
      <c r="AD230" s="66"/>
      <c r="AE230" s="13"/>
      <c r="AF230" s="116"/>
      <c r="AG230" s="325"/>
      <c r="AH230" s="66"/>
      <c r="AI230" s="13"/>
      <c r="AK230" s="13"/>
      <c r="AL230" s="116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</row>
    <row r="231" spans="7:52">
      <c r="G231" s="13"/>
      <c r="H231" s="13"/>
      <c r="I231" s="325"/>
      <c r="J231" s="325"/>
      <c r="K231" s="116"/>
      <c r="L231" s="13"/>
      <c r="M231" s="116"/>
      <c r="N231" s="13"/>
      <c r="O231" s="13"/>
      <c r="P231" s="13"/>
      <c r="Q231" s="116"/>
      <c r="R231" s="13"/>
      <c r="S231" s="13"/>
      <c r="T231" s="13"/>
      <c r="U231" s="13"/>
      <c r="V231" s="13"/>
      <c r="W231" s="13"/>
      <c r="X231" s="13"/>
      <c r="Y231" s="66"/>
      <c r="Z231" s="13"/>
      <c r="AA231" s="13"/>
      <c r="AB231" s="116"/>
      <c r="AC231" s="116"/>
      <c r="AD231" s="66"/>
      <c r="AE231" s="13"/>
      <c r="AF231" s="116"/>
      <c r="AG231" s="325"/>
      <c r="AH231" s="66"/>
      <c r="AI231" s="13"/>
      <c r="AK231" s="13"/>
      <c r="AL231" s="116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</row>
    <row r="232" spans="7:52">
      <c r="G232" s="13"/>
      <c r="H232" s="13"/>
      <c r="I232" s="325"/>
      <c r="J232" s="325"/>
      <c r="K232" s="116"/>
      <c r="L232" s="13"/>
      <c r="M232" s="116"/>
      <c r="N232" s="13"/>
      <c r="O232" s="13"/>
      <c r="P232" s="13"/>
      <c r="Q232" s="116"/>
      <c r="R232" s="13"/>
      <c r="S232" s="13"/>
      <c r="T232" s="13"/>
      <c r="U232" s="13"/>
      <c r="V232" s="13"/>
      <c r="W232" s="13"/>
      <c r="X232" s="13"/>
      <c r="Y232" s="66"/>
      <c r="Z232" s="13"/>
      <c r="AA232" s="13"/>
      <c r="AB232" s="116"/>
      <c r="AC232" s="116"/>
      <c r="AD232" s="66"/>
      <c r="AE232" s="13"/>
      <c r="AF232" s="116"/>
      <c r="AG232" s="325"/>
      <c r="AH232" s="66"/>
      <c r="AI232" s="13"/>
      <c r="AK232" s="13"/>
      <c r="AL232" s="116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</row>
    <row r="233" spans="7:52">
      <c r="G233" s="13"/>
      <c r="H233" s="13"/>
      <c r="I233" s="325"/>
      <c r="J233" s="325"/>
      <c r="K233" s="116"/>
      <c r="L233" s="13"/>
      <c r="M233" s="116"/>
      <c r="N233" s="13"/>
      <c r="O233" s="13"/>
      <c r="P233" s="13"/>
      <c r="Q233" s="116"/>
      <c r="R233" s="13"/>
      <c r="S233" s="13"/>
      <c r="T233" s="13"/>
      <c r="U233" s="13"/>
      <c r="V233" s="13"/>
      <c r="W233" s="13"/>
      <c r="X233" s="13"/>
      <c r="Y233" s="66"/>
      <c r="Z233" s="13"/>
      <c r="AA233" s="13"/>
      <c r="AB233" s="116"/>
      <c r="AC233" s="116"/>
      <c r="AD233" s="66"/>
      <c r="AE233" s="13"/>
      <c r="AF233" s="116"/>
      <c r="AG233" s="325"/>
      <c r="AH233" s="66"/>
      <c r="AI233" s="13"/>
      <c r="AK233" s="13"/>
      <c r="AL233" s="116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</row>
    <row r="234" spans="7:52">
      <c r="G234" s="13"/>
      <c r="H234" s="13"/>
      <c r="I234" s="325"/>
      <c r="J234" s="325"/>
      <c r="K234" s="116"/>
      <c r="L234" s="13"/>
      <c r="M234" s="116"/>
      <c r="N234" s="13"/>
      <c r="O234" s="13"/>
      <c r="P234" s="13"/>
      <c r="Q234" s="116"/>
      <c r="R234" s="13"/>
      <c r="S234" s="13"/>
      <c r="T234" s="13"/>
      <c r="U234" s="13"/>
      <c r="V234" s="13"/>
      <c r="W234" s="13"/>
      <c r="X234" s="13"/>
      <c r="Y234" s="66"/>
      <c r="Z234" s="13"/>
      <c r="AA234" s="13"/>
      <c r="AB234" s="116"/>
      <c r="AC234" s="116"/>
      <c r="AD234" s="66"/>
      <c r="AE234" s="13"/>
      <c r="AF234" s="116"/>
      <c r="AG234" s="325"/>
      <c r="AH234" s="66"/>
      <c r="AI234" s="13"/>
      <c r="AK234" s="13"/>
      <c r="AL234" s="116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</row>
    <row r="235" spans="7:52">
      <c r="G235" s="13"/>
      <c r="H235" s="13"/>
      <c r="I235" s="325"/>
      <c r="J235" s="325"/>
      <c r="K235" s="116"/>
      <c r="L235" s="13"/>
      <c r="M235" s="116"/>
      <c r="N235" s="13"/>
      <c r="O235" s="13"/>
      <c r="P235" s="13"/>
      <c r="Q235" s="116"/>
      <c r="R235" s="13"/>
      <c r="S235" s="13"/>
      <c r="T235" s="13"/>
      <c r="U235" s="13"/>
      <c r="V235" s="13"/>
      <c r="W235" s="13"/>
      <c r="X235" s="13"/>
      <c r="Y235" s="66"/>
      <c r="Z235" s="13"/>
      <c r="AA235" s="13"/>
      <c r="AB235" s="116"/>
      <c r="AC235" s="116"/>
      <c r="AD235" s="66"/>
      <c r="AE235" s="13"/>
      <c r="AF235" s="116"/>
      <c r="AG235" s="325"/>
      <c r="AH235" s="66"/>
      <c r="AI235" s="13"/>
      <c r="AK235" s="13"/>
      <c r="AL235" s="116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</row>
    <row r="236" spans="7:52">
      <c r="G236" s="13"/>
      <c r="H236" s="13"/>
      <c r="I236" s="325"/>
      <c r="J236" s="325"/>
      <c r="K236" s="116"/>
      <c r="L236" s="13"/>
      <c r="M236" s="116"/>
      <c r="N236" s="13"/>
      <c r="O236" s="13"/>
      <c r="P236" s="13"/>
      <c r="Q236" s="116"/>
      <c r="R236" s="13"/>
      <c r="S236" s="13"/>
      <c r="T236" s="13"/>
      <c r="U236" s="13"/>
      <c r="V236" s="13"/>
      <c r="W236" s="13"/>
      <c r="X236" s="13"/>
      <c r="Y236" s="66"/>
      <c r="Z236" s="13"/>
      <c r="AA236" s="13"/>
      <c r="AB236" s="116"/>
      <c r="AC236" s="116"/>
      <c r="AD236" s="66"/>
      <c r="AE236" s="13"/>
      <c r="AF236" s="116"/>
      <c r="AG236" s="325"/>
      <c r="AH236" s="66"/>
      <c r="AI236" s="13"/>
      <c r="AK236" s="13"/>
      <c r="AL236" s="116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</row>
    <row r="237" spans="7:52">
      <c r="G237" s="13"/>
      <c r="H237" s="13"/>
      <c r="I237" s="325"/>
      <c r="J237" s="325"/>
      <c r="K237" s="116"/>
      <c r="L237" s="13"/>
      <c r="M237" s="116"/>
      <c r="N237" s="13"/>
      <c r="O237" s="13"/>
      <c r="P237" s="13"/>
      <c r="Q237" s="116"/>
      <c r="R237" s="13"/>
      <c r="S237" s="13"/>
      <c r="T237" s="13"/>
      <c r="U237" s="13"/>
      <c r="V237" s="13"/>
      <c r="W237" s="13"/>
      <c r="X237" s="13"/>
      <c r="Y237" s="66"/>
      <c r="Z237" s="13"/>
      <c r="AA237" s="13"/>
      <c r="AB237" s="116"/>
      <c r="AC237" s="116"/>
      <c r="AD237" s="66"/>
      <c r="AE237" s="13"/>
      <c r="AF237" s="116"/>
      <c r="AG237" s="325"/>
      <c r="AH237" s="66"/>
      <c r="AI237" s="13"/>
      <c r="AK237" s="13"/>
      <c r="AL237" s="116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</row>
    <row r="238" spans="7:52">
      <c r="G238" s="13"/>
      <c r="H238" s="13"/>
      <c r="I238" s="325"/>
      <c r="J238" s="325"/>
      <c r="K238" s="116"/>
      <c r="L238" s="13"/>
      <c r="M238" s="116"/>
      <c r="N238" s="13"/>
      <c r="O238" s="13"/>
      <c r="P238" s="13"/>
      <c r="Q238" s="116"/>
      <c r="R238" s="13"/>
      <c r="S238" s="13"/>
      <c r="T238" s="13"/>
      <c r="U238" s="13"/>
      <c r="V238" s="13"/>
      <c r="W238" s="13"/>
      <c r="X238" s="13"/>
      <c r="Y238" s="66"/>
      <c r="Z238" s="13"/>
      <c r="AA238" s="13"/>
      <c r="AB238" s="116"/>
      <c r="AC238" s="116"/>
      <c r="AD238" s="66"/>
      <c r="AE238" s="13"/>
      <c r="AF238" s="116"/>
      <c r="AG238" s="325"/>
      <c r="AH238" s="66"/>
      <c r="AI238" s="13"/>
      <c r="AK238" s="13"/>
      <c r="AL238" s="116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</row>
    <row r="239" spans="7:52">
      <c r="G239" s="13"/>
      <c r="H239" s="13"/>
      <c r="I239" s="325"/>
      <c r="J239" s="325"/>
      <c r="K239" s="116"/>
      <c r="L239" s="13"/>
      <c r="M239" s="116"/>
      <c r="N239" s="13"/>
      <c r="O239" s="13"/>
      <c r="P239" s="13"/>
      <c r="Q239" s="116"/>
      <c r="R239" s="13"/>
      <c r="S239" s="13"/>
      <c r="T239" s="13"/>
      <c r="U239" s="13"/>
      <c r="V239" s="13"/>
      <c r="W239" s="13"/>
      <c r="X239" s="13"/>
      <c r="Y239" s="66"/>
      <c r="Z239" s="13"/>
      <c r="AA239" s="13"/>
      <c r="AB239" s="116"/>
      <c r="AC239" s="116"/>
      <c r="AD239" s="66"/>
      <c r="AE239" s="13"/>
      <c r="AF239" s="116"/>
      <c r="AG239" s="325"/>
      <c r="AH239" s="66"/>
      <c r="AI239" s="13"/>
      <c r="AK239" s="13"/>
      <c r="AL239" s="116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</row>
    <row r="240" spans="7:52">
      <c r="G240" s="13"/>
      <c r="H240" s="13"/>
      <c r="I240" s="325"/>
      <c r="J240" s="325"/>
      <c r="K240" s="116"/>
      <c r="L240" s="13"/>
      <c r="M240" s="116"/>
      <c r="N240" s="13"/>
      <c r="O240" s="13"/>
      <c r="P240" s="13"/>
      <c r="Q240" s="116"/>
      <c r="R240" s="13"/>
      <c r="S240" s="13"/>
      <c r="T240" s="13"/>
      <c r="U240" s="13"/>
      <c r="V240" s="13"/>
      <c r="W240" s="13"/>
      <c r="X240" s="13"/>
      <c r="Y240" s="66"/>
      <c r="Z240" s="13"/>
      <c r="AA240" s="13"/>
      <c r="AB240" s="116"/>
      <c r="AC240" s="116"/>
      <c r="AD240" s="66"/>
      <c r="AE240" s="13"/>
      <c r="AF240" s="116"/>
      <c r="AG240" s="325"/>
      <c r="AH240" s="66"/>
      <c r="AI240" s="13"/>
      <c r="AK240" s="13"/>
      <c r="AL240" s="116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</row>
    <row r="241" spans="7:52">
      <c r="G241" s="13"/>
      <c r="H241" s="13"/>
      <c r="I241" s="325"/>
      <c r="J241" s="325"/>
      <c r="K241" s="116"/>
      <c r="L241" s="13"/>
      <c r="M241" s="116"/>
      <c r="N241" s="13"/>
      <c r="O241" s="13"/>
      <c r="P241" s="13"/>
      <c r="Q241" s="116"/>
      <c r="R241" s="13"/>
      <c r="S241" s="13"/>
      <c r="T241" s="13"/>
      <c r="U241" s="13"/>
      <c r="V241" s="13"/>
      <c r="W241" s="13"/>
      <c r="X241" s="13"/>
      <c r="Y241" s="66"/>
      <c r="Z241" s="13"/>
      <c r="AA241" s="13"/>
      <c r="AB241" s="116"/>
      <c r="AC241" s="116"/>
      <c r="AD241" s="66"/>
      <c r="AE241" s="13"/>
      <c r="AF241" s="116"/>
      <c r="AG241" s="325"/>
      <c r="AH241" s="66"/>
      <c r="AI241" s="13"/>
      <c r="AK241" s="13"/>
      <c r="AL241" s="116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</row>
    <row r="242" spans="7:52">
      <c r="G242" s="13"/>
      <c r="H242" s="13"/>
      <c r="I242" s="325"/>
      <c r="J242" s="325"/>
      <c r="K242" s="116"/>
      <c r="L242" s="13"/>
      <c r="M242" s="116"/>
      <c r="N242" s="13"/>
      <c r="O242" s="13"/>
      <c r="P242" s="13"/>
      <c r="Q242" s="116"/>
      <c r="R242" s="13"/>
      <c r="S242" s="13"/>
      <c r="T242" s="13"/>
      <c r="U242" s="13"/>
      <c r="V242" s="13"/>
      <c r="W242" s="13"/>
      <c r="X242" s="13"/>
      <c r="Y242" s="66"/>
      <c r="Z242" s="13"/>
      <c r="AA242" s="13"/>
      <c r="AB242" s="116"/>
      <c r="AC242" s="116"/>
      <c r="AD242" s="66"/>
      <c r="AE242" s="13"/>
      <c r="AF242" s="116"/>
      <c r="AG242" s="325"/>
      <c r="AH242" s="66"/>
      <c r="AI242" s="13"/>
      <c r="AK242" s="13"/>
      <c r="AL242" s="116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</row>
    <row r="243" spans="7:52">
      <c r="G243" s="13"/>
      <c r="H243" s="13"/>
      <c r="I243" s="325"/>
      <c r="J243" s="325"/>
      <c r="K243" s="116"/>
      <c r="L243" s="13"/>
      <c r="M243" s="116"/>
      <c r="N243" s="13"/>
      <c r="O243" s="13"/>
      <c r="P243" s="13"/>
      <c r="Q243" s="116"/>
      <c r="R243" s="13"/>
      <c r="S243" s="13"/>
      <c r="T243" s="13"/>
      <c r="U243" s="13"/>
      <c r="V243" s="13"/>
      <c r="W243" s="13"/>
      <c r="X243" s="13"/>
      <c r="Y243" s="66"/>
      <c r="Z243" s="13"/>
      <c r="AA243" s="13"/>
      <c r="AB243" s="116"/>
      <c r="AC243" s="116"/>
      <c r="AD243" s="66"/>
      <c r="AE243" s="13"/>
      <c r="AF243" s="116"/>
      <c r="AG243" s="325"/>
      <c r="AH243" s="66"/>
      <c r="AI243" s="13"/>
      <c r="AK243" s="13"/>
      <c r="AL243" s="116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</row>
    <row r="244" spans="7:52">
      <c r="G244" s="13"/>
      <c r="H244" s="13"/>
      <c r="I244" s="325"/>
      <c r="J244" s="325"/>
      <c r="K244" s="116"/>
      <c r="L244" s="13"/>
      <c r="M244" s="116"/>
      <c r="N244" s="13"/>
      <c r="O244" s="13"/>
      <c r="P244" s="13"/>
      <c r="Q244" s="116"/>
      <c r="R244" s="13"/>
      <c r="S244" s="13"/>
      <c r="T244" s="13"/>
      <c r="U244" s="13"/>
      <c r="V244" s="13"/>
      <c r="W244" s="13"/>
      <c r="X244" s="13"/>
      <c r="Y244" s="66"/>
      <c r="Z244" s="13"/>
      <c r="AA244" s="13"/>
      <c r="AB244" s="116"/>
      <c r="AC244" s="116"/>
      <c r="AD244" s="66"/>
      <c r="AE244" s="13"/>
      <c r="AF244" s="116"/>
      <c r="AG244" s="325"/>
      <c r="AH244" s="66"/>
      <c r="AI244" s="13"/>
      <c r="AK244" s="13"/>
      <c r="AL244" s="116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</row>
    <row r="245" spans="7:52">
      <c r="G245" s="13"/>
      <c r="H245" s="13"/>
      <c r="I245" s="325"/>
      <c r="J245" s="325"/>
      <c r="K245" s="116"/>
      <c r="L245" s="13"/>
      <c r="M245" s="116"/>
      <c r="N245" s="13"/>
      <c r="O245" s="13"/>
      <c r="P245" s="13"/>
      <c r="Q245" s="116"/>
      <c r="R245" s="13"/>
      <c r="S245" s="13"/>
      <c r="T245" s="13"/>
      <c r="U245" s="13"/>
      <c r="V245" s="13"/>
      <c r="W245" s="13"/>
      <c r="X245" s="13"/>
      <c r="Y245" s="66"/>
      <c r="Z245" s="13"/>
      <c r="AA245" s="13"/>
      <c r="AB245" s="116"/>
      <c r="AC245" s="116"/>
      <c r="AD245" s="66"/>
      <c r="AE245" s="13"/>
      <c r="AF245" s="116"/>
      <c r="AG245" s="325"/>
      <c r="AH245" s="66"/>
      <c r="AI245" s="13"/>
      <c r="AK245" s="13"/>
      <c r="AL245" s="116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</row>
    <row r="246" spans="7:52">
      <c r="G246" s="13"/>
      <c r="H246" s="13"/>
      <c r="I246" s="325"/>
      <c r="J246" s="325"/>
      <c r="K246" s="116"/>
      <c r="L246" s="13"/>
      <c r="M246" s="116"/>
      <c r="N246" s="13"/>
      <c r="O246" s="13"/>
      <c r="P246" s="13"/>
      <c r="Q246" s="116"/>
      <c r="R246" s="13"/>
      <c r="S246" s="13"/>
      <c r="T246" s="13"/>
      <c r="U246" s="13"/>
      <c r="V246" s="13"/>
      <c r="W246" s="13"/>
      <c r="X246" s="13"/>
      <c r="Y246" s="66"/>
      <c r="Z246" s="13"/>
      <c r="AA246" s="13"/>
      <c r="AB246" s="116"/>
      <c r="AC246" s="116"/>
      <c r="AD246" s="66"/>
      <c r="AE246" s="13"/>
      <c r="AF246" s="116"/>
      <c r="AG246" s="325"/>
      <c r="AH246" s="66"/>
      <c r="AI246" s="13"/>
      <c r="AK246" s="13"/>
      <c r="AL246" s="116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</row>
    <row r="247" spans="7:52">
      <c r="G247" s="13"/>
      <c r="H247" s="13"/>
      <c r="I247" s="325"/>
      <c r="J247" s="325"/>
      <c r="K247" s="116"/>
      <c r="L247" s="13"/>
      <c r="M247" s="116"/>
      <c r="N247" s="13"/>
      <c r="O247" s="13"/>
      <c r="P247" s="13"/>
      <c r="Q247" s="116"/>
      <c r="R247" s="13"/>
      <c r="S247" s="13"/>
      <c r="T247" s="13"/>
      <c r="U247" s="13"/>
      <c r="V247" s="13"/>
      <c r="W247" s="13"/>
      <c r="X247" s="13"/>
      <c r="Y247" s="66"/>
      <c r="Z247" s="13"/>
      <c r="AA247" s="13"/>
      <c r="AB247" s="116"/>
      <c r="AC247" s="116"/>
      <c r="AD247" s="66"/>
      <c r="AE247" s="13"/>
      <c r="AF247" s="116"/>
      <c r="AG247" s="325"/>
      <c r="AH247" s="66"/>
      <c r="AI247" s="13"/>
      <c r="AK247" s="13"/>
      <c r="AL247" s="116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</row>
    <row r="248" spans="7:52">
      <c r="G248" s="13"/>
      <c r="H248" s="13"/>
      <c r="I248" s="325"/>
      <c r="J248" s="325"/>
      <c r="K248" s="116"/>
      <c r="L248" s="13"/>
      <c r="M248" s="116"/>
      <c r="N248" s="13"/>
      <c r="O248" s="13"/>
      <c r="P248" s="13"/>
      <c r="Q248" s="116"/>
      <c r="R248" s="13"/>
      <c r="S248" s="13"/>
      <c r="T248" s="13"/>
      <c r="U248" s="13"/>
      <c r="V248" s="13"/>
      <c r="W248" s="13"/>
      <c r="X248" s="13"/>
      <c r="Y248" s="66"/>
      <c r="Z248" s="13"/>
      <c r="AA248" s="13"/>
      <c r="AB248" s="116"/>
      <c r="AC248" s="116"/>
      <c r="AD248" s="66"/>
      <c r="AE248" s="13"/>
      <c r="AF248" s="116"/>
      <c r="AG248" s="325"/>
      <c r="AH248" s="66"/>
      <c r="AI248" s="13"/>
      <c r="AK248" s="13"/>
      <c r="AL248" s="116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</row>
    <row r="249" spans="7:52">
      <c r="G249" s="13"/>
      <c r="H249" s="13"/>
      <c r="I249" s="325"/>
      <c r="J249" s="325"/>
      <c r="K249" s="116"/>
      <c r="L249" s="13"/>
      <c r="M249" s="116"/>
      <c r="N249" s="13"/>
      <c r="O249" s="13"/>
      <c r="P249" s="13"/>
      <c r="Q249" s="116"/>
      <c r="R249" s="13"/>
      <c r="S249" s="13"/>
      <c r="T249" s="13"/>
      <c r="U249" s="13"/>
      <c r="V249" s="13"/>
      <c r="W249" s="13"/>
      <c r="X249" s="13"/>
      <c r="Y249" s="66"/>
      <c r="Z249" s="13"/>
      <c r="AA249" s="13"/>
      <c r="AB249" s="116"/>
      <c r="AC249" s="116"/>
      <c r="AD249" s="66"/>
      <c r="AE249" s="13"/>
      <c r="AF249" s="116"/>
      <c r="AG249" s="325"/>
      <c r="AH249" s="66"/>
      <c r="AI249" s="13"/>
      <c r="AJ249" s="122"/>
      <c r="AK249" s="30"/>
      <c r="AL249" s="116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</row>
    <row r="250" spans="7:52">
      <c r="G250" s="13"/>
      <c r="H250" s="13"/>
      <c r="I250" s="325"/>
      <c r="J250" s="325"/>
      <c r="K250" s="116"/>
      <c r="L250" s="13"/>
      <c r="M250" s="116"/>
      <c r="N250" s="13"/>
      <c r="O250" s="13"/>
      <c r="P250" s="13"/>
      <c r="Q250" s="116"/>
      <c r="R250" s="13"/>
      <c r="S250" s="13"/>
      <c r="T250" s="13"/>
      <c r="U250" s="13"/>
      <c r="V250" s="13"/>
      <c r="W250" s="13"/>
      <c r="X250" s="13"/>
      <c r="Y250" s="66"/>
      <c r="Z250" s="13"/>
      <c r="AA250" s="13"/>
      <c r="AB250" s="116"/>
      <c r="AC250" s="116"/>
      <c r="AD250" s="66"/>
      <c r="AE250" s="13"/>
      <c r="AF250" s="116"/>
      <c r="AG250" s="325"/>
      <c r="AH250" s="66"/>
      <c r="AI250" s="13"/>
      <c r="AJ250" s="123"/>
      <c r="AK250" s="32"/>
      <c r="AL250" s="116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</row>
    <row r="251" spans="7:52">
      <c r="G251" s="13"/>
      <c r="H251" s="30"/>
      <c r="I251" s="325"/>
      <c r="J251" s="322"/>
      <c r="K251" s="116"/>
      <c r="L251" s="30"/>
      <c r="M251" s="116"/>
      <c r="N251" s="30"/>
      <c r="O251" s="13"/>
      <c r="P251" s="30"/>
      <c r="Q251" s="117"/>
      <c r="R251" s="30"/>
      <c r="S251" s="13"/>
      <c r="T251" s="13"/>
      <c r="U251" s="30"/>
      <c r="V251" s="30"/>
      <c r="W251" s="30"/>
      <c r="X251" s="30"/>
      <c r="Y251" s="67"/>
      <c r="Z251" s="30"/>
      <c r="AA251" s="13"/>
      <c r="AB251" s="116"/>
      <c r="AC251" s="116"/>
      <c r="AD251" s="66"/>
      <c r="AE251" s="13"/>
      <c r="AF251" s="116"/>
      <c r="AG251" s="325"/>
      <c r="AH251" s="66"/>
      <c r="AI251" s="13"/>
      <c r="AJ251" s="123"/>
      <c r="AK251" s="32"/>
      <c r="AL251" s="116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</row>
    <row r="252" spans="7:52">
      <c r="G252" s="13"/>
      <c r="H252" s="32"/>
      <c r="I252" s="325"/>
      <c r="J252" s="323"/>
      <c r="K252" s="116"/>
      <c r="L252" s="32"/>
      <c r="M252" s="116"/>
      <c r="N252" s="32"/>
      <c r="O252" s="30"/>
      <c r="P252" s="32"/>
      <c r="Q252" s="118"/>
      <c r="R252" s="32"/>
      <c r="S252" s="30"/>
      <c r="T252" s="30"/>
      <c r="U252" s="32"/>
      <c r="V252" s="32"/>
      <c r="W252" s="32"/>
      <c r="X252" s="32"/>
      <c r="Y252" s="68"/>
      <c r="Z252" s="32"/>
      <c r="AA252" s="30"/>
      <c r="AB252" s="117"/>
      <c r="AC252" s="117"/>
      <c r="AF252" s="117"/>
      <c r="AG252" s="325"/>
      <c r="AH252" s="67"/>
      <c r="AI252" s="30"/>
      <c r="AJ252" s="123"/>
      <c r="AK252" s="32"/>
      <c r="AL252" s="117"/>
      <c r="AM252" s="30"/>
      <c r="AN252" s="30"/>
      <c r="AQ252" s="30"/>
      <c r="AW252" s="13"/>
      <c r="AX252" s="13"/>
      <c r="AY252" s="13"/>
      <c r="AZ252" s="13"/>
    </row>
    <row r="253" spans="7:52">
      <c r="G253" s="13"/>
      <c r="H253" s="32"/>
      <c r="I253" s="325"/>
      <c r="J253" s="323"/>
      <c r="K253" s="116"/>
      <c r="L253" s="32"/>
      <c r="M253" s="116"/>
      <c r="N253" s="32"/>
      <c r="O253" s="32"/>
      <c r="P253" s="32"/>
      <c r="Q253" s="118"/>
      <c r="R253" s="32"/>
      <c r="S253" s="32"/>
      <c r="T253" s="32"/>
      <c r="U253" s="32"/>
      <c r="V253" s="32"/>
      <c r="W253" s="32"/>
      <c r="X253" s="32"/>
      <c r="Y253" s="68"/>
      <c r="Z253" s="32"/>
      <c r="AA253" s="32"/>
      <c r="AB253" s="118"/>
      <c r="AC253" s="118"/>
      <c r="AF253" s="118"/>
      <c r="AG253" s="325"/>
      <c r="AH253" s="68"/>
      <c r="AI253" s="32"/>
      <c r="AJ253" s="123"/>
      <c r="AK253" s="32"/>
      <c r="AL253" s="118"/>
      <c r="AM253" s="32"/>
      <c r="AN253" s="32"/>
      <c r="AQ253" s="32"/>
      <c r="AY253" s="13"/>
      <c r="AZ253" s="13"/>
    </row>
    <row r="254" spans="7:52">
      <c r="G254" s="13"/>
      <c r="H254" s="32"/>
      <c r="I254" s="325"/>
      <c r="J254" s="323"/>
      <c r="K254" s="116"/>
      <c r="L254" s="32"/>
      <c r="M254" s="116"/>
      <c r="N254" s="32"/>
      <c r="O254" s="32"/>
      <c r="P254" s="32"/>
      <c r="Q254" s="118"/>
      <c r="R254" s="32"/>
      <c r="S254" s="32"/>
      <c r="T254" s="32"/>
      <c r="U254" s="32"/>
      <c r="V254" s="32"/>
      <c r="W254" s="32"/>
      <c r="X254" s="32"/>
      <c r="Y254" s="68"/>
      <c r="Z254" s="32"/>
      <c r="AA254" s="32"/>
      <c r="AB254" s="118"/>
      <c r="AC254" s="118"/>
      <c r="AF254" s="118"/>
      <c r="AG254" s="325"/>
      <c r="AH254" s="68"/>
      <c r="AI254" s="32"/>
      <c r="AJ254" s="123"/>
      <c r="AK254" s="32"/>
      <c r="AL254" s="118"/>
      <c r="AM254" s="32"/>
      <c r="AN254" s="32"/>
      <c r="AQ254" s="32"/>
      <c r="AY254" s="13"/>
      <c r="AZ254" s="13"/>
    </row>
    <row r="255" spans="7:52">
      <c r="G255" s="13"/>
      <c r="H255" s="32"/>
      <c r="I255" s="325"/>
      <c r="J255" s="323"/>
      <c r="K255" s="116"/>
      <c r="L255" s="32"/>
      <c r="M255" s="116"/>
      <c r="N255" s="32"/>
      <c r="O255" s="32"/>
      <c r="P255" s="32"/>
      <c r="Q255" s="118"/>
      <c r="R255" s="32"/>
      <c r="S255" s="32"/>
      <c r="T255" s="32"/>
      <c r="U255" s="32"/>
      <c r="V255" s="32"/>
      <c r="W255" s="32"/>
      <c r="X255" s="32"/>
      <c r="Y255" s="68"/>
      <c r="Z255" s="32"/>
      <c r="AA255" s="32"/>
      <c r="AB255" s="118"/>
      <c r="AC255" s="118"/>
      <c r="AF255" s="118"/>
      <c r="AG255" s="325"/>
      <c r="AH255" s="68"/>
      <c r="AI255" s="32"/>
      <c r="AJ255" s="123"/>
      <c r="AK255" s="32"/>
      <c r="AL255" s="118"/>
      <c r="AM255" s="32"/>
      <c r="AN255" s="32"/>
      <c r="AQ255" s="32"/>
      <c r="AY255" s="13"/>
      <c r="AZ255" s="13"/>
    </row>
    <row r="256" spans="7:52">
      <c r="G256" s="13"/>
      <c r="H256" s="32"/>
      <c r="I256" s="325"/>
      <c r="J256" s="323"/>
      <c r="K256" s="116"/>
      <c r="L256" s="32"/>
      <c r="M256" s="116"/>
      <c r="N256" s="32"/>
      <c r="O256" s="32"/>
      <c r="P256" s="32"/>
      <c r="Q256" s="118"/>
      <c r="R256" s="32"/>
      <c r="S256" s="32"/>
      <c r="T256" s="32"/>
      <c r="U256" s="32"/>
      <c r="V256" s="32"/>
      <c r="W256" s="32"/>
      <c r="X256" s="32"/>
      <c r="Y256" s="68"/>
      <c r="Z256" s="32"/>
      <c r="AA256" s="32"/>
      <c r="AB256" s="118"/>
      <c r="AC256" s="118"/>
      <c r="AF256" s="118"/>
      <c r="AG256" s="325"/>
      <c r="AH256" s="68"/>
      <c r="AI256" s="32"/>
      <c r="AJ256" s="123"/>
      <c r="AK256" s="32"/>
      <c r="AL256" s="118"/>
      <c r="AM256" s="32"/>
      <c r="AN256" s="32"/>
      <c r="AQ256" s="32"/>
      <c r="AY256" s="13"/>
      <c r="AZ256" s="13"/>
    </row>
    <row r="257" spans="7:52">
      <c r="G257" s="13"/>
      <c r="H257" s="32"/>
      <c r="I257" s="325"/>
      <c r="J257" s="323"/>
      <c r="K257" s="116"/>
      <c r="L257" s="32"/>
      <c r="M257" s="116"/>
      <c r="N257" s="32"/>
      <c r="O257" s="32"/>
      <c r="P257" s="32"/>
      <c r="Q257" s="118"/>
      <c r="R257" s="32"/>
      <c r="S257" s="32"/>
      <c r="T257" s="32"/>
      <c r="U257" s="32"/>
      <c r="V257" s="32"/>
      <c r="W257" s="32"/>
      <c r="X257" s="32"/>
      <c r="Y257" s="68"/>
      <c r="Z257" s="32"/>
      <c r="AA257" s="32"/>
      <c r="AB257" s="118"/>
      <c r="AC257" s="118"/>
      <c r="AF257" s="118"/>
      <c r="AG257" s="325"/>
      <c r="AH257" s="68"/>
      <c r="AI257" s="32"/>
      <c r="AJ257" s="123"/>
      <c r="AK257" s="32"/>
      <c r="AL257" s="118"/>
      <c r="AM257" s="32"/>
      <c r="AN257" s="32"/>
      <c r="AQ257" s="32"/>
      <c r="AY257" s="13"/>
      <c r="AZ257" s="13"/>
    </row>
    <row r="258" spans="7:52">
      <c r="G258" s="13"/>
      <c r="H258" s="32"/>
      <c r="I258" s="325"/>
      <c r="J258" s="323"/>
      <c r="K258" s="116"/>
      <c r="L258" s="32"/>
      <c r="M258" s="116"/>
      <c r="N258" s="32"/>
      <c r="O258" s="32"/>
      <c r="P258" s="32"/>
      <c r="Q258" s="118"/>
      <c r="R258" s="32"/>
      <c r="S258" s="32"/>
      <c r="T258" s="32"/>
      <c r="U258" s="32"/>
      <c r="V258" s="32"/>
      <c r="W258" s="32"/>
      <c r="X258" s="32"/>
      <c r="Y258" s="68"/>
      <c r="Z258" s="32"/>
      <c r="AA258" s="32"/>
      <c r="AB258" s="118"/>
      <c r="AC258" s="118"/>
      <c r="AF258" s="118"/>
      <c r="AG258" s="325"/>
      <c r="AH258" s="68"/>
      <c r="AI258" s="32"/>
      <c r="AJ258" s="123"/>
      <c r="AK258" s="32"/>
      <c r="AL258" s="118"/>
      <c r="AM258" s="32"/>
      <c r="AN258" s="32"/>
      <c r="AQ258" s="32"/>
      <c r="AY258" s="13"/>
      <c r="AZ258" s="13"/>
    </row>
    <row r="259" spans="7:52">
      <c r="G259" s="13"/>
      <c r="H259" s="32"/>
      <c r="I259" s="325"/>
      <c r="J259" s="323"/>
      <c r="K259" s="116"/>
      <c r="L259" s="32"/>
      <c r="M259" s="116"/>
      <c r="N259" s="32"/>
      <c r="O259" s="32"/>
      <c r="P259" s="32"/>
      <c r="Q259" s="118"/>
      <c r="R259" s="32"/>
      <c r="S259" s="32"/>
      <c r="T259" s="32"/>
      <c r="U259" s="32"/>
      <c r="V259" s="32"/>
      <c r="W259" s="32"/>
      <c r="X259" s="32"/>
      <c r="Y259" s="68"/>
      <c r="Z259" s="32"/>
      <c r="AA259" s="32"/>
      <c r="AB259" s="118"/>
      <c r="AC259" s="118"/>
      <c r="AF259" s="118"/>
      <c r="AG259" s="325"/>
      <c r="AH259" s="68"/>
      <c r="AI259" s="32"/>
      <c r="AJ259" s="123"/>
      <c r="AK259" s="32"/>
      <c r="AL259" s="118"/>
      <c r="AM259" s="32"/>
      <c r="AN259" s="32"/>
      <c r="AQ259" s="32"/>
      <c r="AY259" s="13"/>
      <c r="AZ259" s="13"/>
    </row>
    <row r="260" spans="7:52">
      <c r="G260" s="13"/>
      <c r="H260" s="32"/>
      <c r="I260" s="325"/>
      <c r="J260" s="323"/>
      <c r="K260" s="116"/>
      <c r="L260" s="32"/>
      <c r="M260" s="116"/>
      <c r="N260" s="32"/>
      <c r="O260" s="32"/>
      <c r="P260" s="32"/>
      <c r="Q260" s="118"/>
      <c r="R260" s="32"/>
      <c r="S260" s="32"/>
      <c r="T260" s="32"/>
      <c r="U260" s="32"/>
      <c r="V260" s="32"/>
      <c r="W260" s="32"/>
      <c r="X260" s="32"/>
      <c r="Y260" s="68"/>
      <c r="Z260" s="32"/>
      <c r="AA260" s="32"/>
      <c r="AB260" s="118"/>
      <c r="AC260" s="118"/>
      <c r="AF260" s="118"/>
      <c r="AG260" s="325"/>
      <c r="AH260" s="68"/>
      <c r="AI260" s="32"/>
      <c r="AJ260" s="123"/>
      <c r="AK260" s="32"/>
      <c r="AL260" s="118"/>
      <c r="AM260" s="32"/>
      <c r="AN260" s="32"/>
      <c r="AQ260" s="32"/>
      <c r="AY260" s="13"/>
      <c r="AZ260" s="13"/>
    </row>
    <row r="261" spans="7:52">
      <c r="G261" s="13"/>
      <c r="H261" s="32"/>
      <c r="I261" s="325"/>
      <c r="J261" s="323"/>
      <c r="K261" s="116"/>
      <c r="L261" s="32"/>
      <c r="M261" s="116"/>
      <c r="N261" s="32"/>
      <c r="O261" s="32"/>
      <c r="P261" s="32"/>
      <c r="Q261" s="118"/>
      <c r="R261" s="32"/>
      <c r="S261" s="32"/>
      <c r="T261" s="32"/>
      <c r="U261" s="32"/>
      <c r="V261" s="32"/>
      <c r="W261" s="32"/>
      <c r="X261" s="32"/>
      <c r="Y261" s="68"/>
      <c r="Z261" s="32"/>
      <c r="AA261" s="32"/>
      <c r="AB261" s="118"/>
      <c r="AC261" s="118"/>
      <c r="AF261" s="118"/>
      <c r="AG261" s="325"/>
      <c r="AH261" s="68"/>
      <c r="AI261" s="32"/>
      <c r="AJ261" s="123"/>
      <c r="AK261" s="32"/>
      <c r="AL261" s="118"/>
      <c r="AM261" s="32"/>
      <c r="AN261" s="32"/>
      <c r="AQ261" s="32"/>
      <c r="AY261" s="13"/>
      <c r="AZ261" s="13"/>
    </row>
    <row r="262" spans="7:52">
      <c r="G262" s="13"/>
      <c r="H262" s="32"/>
      <c r="I262" s="325"/>
      <c r="J262" s="323"/>
      <c r="K262" s="116"/>
      <c r="L262" s="32"/>
      <c r="M262" s="116"/>
      <c r="N262" s="32"/>
      <c r="O262" s="32"/>
      <c r="P262" s="32"/>
      <c r="Q262" s="118"/>
      <c r="R262" s="32"/>
      <c r="S262" s="32"/>
      <c r="T262" s="32"/>
      <c r="U262" s="32"/>
      <c r="V262" s="32"/>
      <c r="W262" s="32"/>
      <c r="X262" s="32"/>
      <c r="Y262" s="68"/>
      <c r="Z262" s="32"/>
      <c r="AA262" s="32"/>
      <c r="AB262" s="118"/>
      <c r="AC262" s="118"/>
      <c r="AF262" s="118"/>
      <c r="AG262" s="325"/>
      <c r="AH262" s="68"/>
      <c r="AI262" s="32"/>
      <c r="AJ262" s="123"/>
      <c r="AK262" s="32"/>
      <c r="AL262" s="118"/>
      <c r="AM262" s="32"/>
      <c r="AN262" s="32"/>
      <c r="AQ262" s="32"/>
      <c r="AY262" s="13"/>
      <c r="AZ262" s="13"/>
    </row>
    <row r="263" spans="7:52">
      <c r="G263" s="13"/>
      <c r="H263" s="32"/>
      <c r="I263" s="325"/>
      <c r="J263" s="323"/>
      <c r="K263" s="116"/>
      <c r="L263" s="32"/>
      <c r="M263" s="116"/>
      <c r="N263" s="32"/>
      <c r="O263" s="32"/>
      <c r="P263" s="32"/>
      <c r="Q263" s="118"/>
      <c r="R263" s="32"/>
      <c r="S263" s="32"/>
      <c r="T263" s="32"/>
      <c r="U263" s="32"/>
      <c r="V263" s="32"/>
      <c r="W263" s="32"/>
      <c r="X263" s="32"/>
      <c r="Y263" s="68"/>
      <c r="Z263" s="32"/>
      <c r="AA263" s="32"/>
      <c r="AB263" s="118"/>
      <c r="AC263" s="118"/>
      <c r="AF263" s="118"/>
      <c r="AG263" s="325"/>
      <c r="AH263" s="68"/>
      <c r="AI263" s="32"/>
      <c r="AJ263" s="123"/>
      <c r="AK263" s="32"/>
      <c r="AL263" s="118"/>
      <c r="AM263" s="32"/>
      <c r="AN263" s="32"/>
      <c r="AQ263" s="32"/>
      <c r="AY263" s="13"/>
      <c r="AZ263" s="13"/>
    </row>
    <row r="264" spans="7:52">
      <c r="G264" s="13"/>
      <c r="H264" s="32"/>
      <c r="I264" s="325"/>
      <c r="J264" s="323"/>
      <c r="K264" s="116"/>
      <c r="L264" s="32"/>
      <c r="M264" s="116"/>
      <c r="N264" s="32"/>
      <c r="O264" s="32"/>
      <c r="P264" s="32"/>
      <c r="Q264" s="118"/>
      <c r="R264" s="32"/>
      <c r="S264" s="32"/>
      <c r="T264" s="32"/>
      <c r="U264" s="32"/>
      <c r="V264" s="32"/>
      <c r="W264" s="32"/>
      <c r="X264" s="32"/>
      <c r="Y264" s="68"/>
      <c r="Z264" s="32"/>
      <c r="AA264" s="32"/>
      <c r="AB264" s="118"/>
      <c r="AC264" s="118"/>
      <c r="AF264" s="118"/>
      <c r="AG264" s="325"/>
      <c r="AH264" s="68"/>
      <c r="AI264" s="32"/>
      <c r="AJ264" s="123"/>
      <c r="AK264" s="32"/>
      <c r="AL264" s="118"/>
      <c r="AM264" s="32"/>
      <c r="AN264" s="32"/>
      <c r="AQ264" s="32"/>
      <c r="AY264" s="13"/>
      <c r="AZ264" s="13"/>
    </row>
    <row r="265" spans="7:52">
      <c r="G265" s="13"/>
      <c r="H265" s="32"/>
      <c r="I265" s="325"/>
      <c r="J265" s="323"/>
      <c r="K265" s="116"/>
      <c r="L265" s="32"/>
      <c r="M265" s="116"/>
      <c r="N265" s="32"/>
      <c r="O265" s="32"/>
      <c r="P265" s="32"/>
      <c r="Q265" s="118"/>
      <c r="R265" s="32"/>
      <c r="S265" s="32"/>
      <c r="T265" s="32"/>
      <c r="U265" s="32"/>
      <c r="V265" s="32"/>
      <c r="W265" s="32"/>
      <c r="X265" s="32"/>
      <c r="Y265" s="68"/>
      <c r="Z265" s="32"/>
      <c r="AA265" s="32"/>
      <c r="AB265" s="118"/>
      <c r="AC265" s="118"/>
      <c r="AF265" s="118"/>
      <c r="AG265" s="325"/>
      <c r="AH265" s="68"/>
      <c r="AI265" s="32"/>
      <c r="AJ265" s="123"/>
      <c r="AK265" s="32"/>
      <c r="AL265" s="118"/>
      <c r="AM265" s="32"/>
      <c r="AN265" s="32"/>
      <c r="AQ265" s="32"/>
      <c r="AY265" s="13"/>
      <c r="AZ265" s="13"/>
    </row>
    <row r="266" spans="7:52">
      <c r="G266" s="13"/>
      <c r="H266" s="32"/>
      <c r="I266" s="325"/>
      <c r="J266" s="323"/>
      <c r="K266" s="116"/>
      <c r="L266" s="32"/>
      <c r="M266" s="116"/>
      <c r="N266" s="32"/>
      <c r="O266" s="32"/>
      <c r="P266" s="32"/>
      <c r="Q266" s="118"/>
      <c r="R266" s="32"/>
      <c r="S266" s="32"/>
      <c r="T266" s="32"/>
      <c r="U266" s="32"/>
      <c r="V266" s="32"/>
      <c r="W266" s="32"/>
      <c r="X266" s="32"/>
      <c r="Y266" s="68"/>
      <c r="Z266" s="32"/>
      <c r="AA266" s="32"/>
      <c r="AB266" s="118"/>
      <c r="AC266" s="118"/>
      <c r="AF266" s="118"/>
      <c r="AG266" s="325"/>
      <c r="AH266" s="68"/>
      <c r="AI266" s="32"/>
      <c r="AJ266" s="123"/>
      <c r="AK266" s="32"/>
      <c r="AL266" s="118"/>
      <c r="AM266" s="32"/>
      <c r="AN266" s="32"/>
      <c r="AQ266" s="32"/>
      <c r="AY266" s="13"/>
      <c r="AZ266" s="13"/>
    </row>
    <row r="267" spans="7:52">
      <c r="G267" s="13"/>
      <c r="H267" s="32"/>
      <c r="I267" s="325"/>
      <c r="J267" s="323"/>
      <c r="K267" s="116"/>
      <c r="L267" s="32"/>
      <c r="M267" s="116"/>
      <c r="N267" s="32"/>
      <c r="O267" s="32"/>
      <c r="P267" s="32"/>
      <c r="Q267" s="118"/>
      <c r="R267" s="32"/>
      <c r="S267" s="32"/>
      <c r="T267" s="32"/>
      <c r="U267" s="32"/>
      <c r="V267" s="32"/>
      <c r="W267" s="32"/>
      <c r="X267" s="32"/>
      <c r="Y267" s="68"/>
      <c r="Z267" s="32"/>
      <c r="AA267" s="32"/>
      <c r="AB267" s="118"/>
      <c r="AC267" s="118"/>
      <c r="AF267" s="118"/>
      <c r="AG267" s="325"/>
      <c r="AH267" s="68"/>
      <c r="AI267" s="32"/>
      <c r="AJ267" s="123"/>
      <c r="AK267" s="32"/>
      <c r="AL267" s="118"/>
      <c r="AM267" s="32"/>
      <c r="AN267" s="32"/>
      <c r="AQ267" s="32"/>
      <c r="AY267" s="13"/>
      <c r="AZ267" s="13"/>
    </row>
    <row r="268" spans="7:52">
      <c r="G268" s="13"/>
      <c r="H268" s="32"/>
      <c r="I268" s="325"/>
      <c r="J268" s="323"/>
      <c r="K268" s="116"/>
      <c r="L268" s="32"/>
      <c r="M268" s="116"/>
      <c r="N268" s="32"/>
      <c r="O268" s="32"/>
      <c r="P268" s="32"/>
      <c r="Q268" s="118"/>
      <c r="R268" s="32"/>
      <c r="S268" s="32"/>
      <c r="T268" s="32"/>
      <c r="U268" s="32"/>
      <c r="V268" s="32"/>
      <c r="W268" s="32"/>
      <c r="X268" s="32"/>
      <c r="Y268" s="68"/>
      <c r="Z268" s="32"/>
      <c r="AA268" s="32"/>
      <c r="AB268" s="118"/>
      <c r="AC268" s="118"/>
      <c r="AF268" s="118"/>
      <c r="AG268" s="325"/>
      <c r="AH268" s="68"/>
      <c r="AI268" s="32"/>
      <c r="AJ268" s="123"/>
      <c r="AK268" s="32"/>
      <c r="AL268" s="118"/>
      <c r="AM268" s="32"/>
      <c r="AN268" s="32"/>
      <c r="AQ268" s="32"/>
      <c r="AY268" s="13"/>
      <c r="AZ268" s="13"/>
    </row>
    <row r="269" spans="7:52">
      <c r="G269" s="13"/>
      <c r="H269" s="32"/>
      <c r="I269" s="325"/>
      <c r="J269" s="323"/>
      <c r="K269" s="116"/>
      <c r="L269" s="32"/>
      <c r="M269" s="116"/>
      <c r="N269" s="32"/>
      <c r="O269" s="32"/>
      <c r="P269" s="32"/>
      <c r="Q269" s="118"/>
      <c r="R269" s="32"/>
      <c r="S269" s="32"/>
      <c r="T269" s="32"/>
      <c r="U269" s="32"/>
      <c r="V269" s="32"/>
      <c r="W269" s="32"/>
      <c r="X269" s="32"/>
      <c r="Y269" s="68"/>
      <c r="Z269" s="32"/>
      <c r="AA269" s="32"/>
      <c r="AB269" s="118"/>
      <c r="AC269" s="118"/>
      <c r="AF269" s="118"/>
      <c r="AG269" s="325"/>
      <c r="AH269" s="68"/>
      <c r="AI269" s="32"/>
      <c r="AJ269" s="123"/>
      <c r="AK269" s="32"/>
      <c r="AL269" s="118"/>
      <c r="AM269" s="32"/>
      <c r="AN269" s="32"/>
      <c r="AQ269" s="32"/>
      <c r="AY269" s="13"/>
      <c r="AZ269" s="13"/>
    </row>
    <row r="270" spans="7:52">
      <c r="G270" s="13"/>
      <c r="H270" s="32"/>
      <c r="I270" s="325"/>
      <c r="J270" s="323"/>
      <c r="K270" s="116"/>
      <c r="L270" s="32"/>
      <c r="M270" s="116"/>
      <c r="N270" s="32"/>
      <c r="O270" s="32"/>
      <c r="P270" s="32"/>
      <c r="Q270" s="118"/>
      <c r="R270" s="32"/>
      <c r="S270" s="32"/>
      <c r="T270" s="32"/>
      <c r="U270" s="32"/>
      <c r="V270" s="32"/>
      <c r="W270" s="32"/>
      <c r="X270" s="32"/>
      <c r="Y270" s="68"/>
      <c r="Z270" s="32"/>
      <c r="AA270" s="32"/>
      <c r="AB270" s="118"/>
      <c r="AC270" s="118"/>
      <c r="AF270" s="118"/>
      <c r="AG270" s="325"/>
      <c r="AH270" s="68"/>
      <c r="AI270" s="32"/>
      <c r="AJ270" s="123"/>
      <c r="AK270" s="32"/>
      <c r="AL270" s="118"/>
      <c r="AM270" s="32"/>
      <c r="AN270" s="32"/>
      <c r="AQ270" s="32"/>
      <c r="AY270" s="13"/>
      <c r="AZ270" s="13"/>
    </row>
    <row r="271" spans="7:52">
      <c r="G271" s="13"/>
      <c r="H271" s="32"/>
      <c r="I271" s="325"/>
      <c r="J271" s="323"/>
      <c r="K271" s="116"/>
      <c r="L271" s="32"/>
      <c r="M271" s="116"/>
      <c r="N271" s="32"/>
      <c r="O271" s="32"/>
      <c r="P271" s="32"/>
      <c r="Q271" s="118"/>
      <c r="R271" s="32"/>
      <c r="S271" s="32"/>
      <c r="T271" s="32"/>
      <c r="U271" s="32"/>
      <c r="V271" s="32"/>
      <c r="W271" s="32"/>
      <c r="X271" s="32"/>
      <c r="Y271" s="68"/>
      <c r="Z271" s="32"/>
      <c r="AA271" s="32"/>
      <c r="AB271" s="118"/>
      <c r="AC271" s="118"/>
      <c r="AF271" s="118"/>
      <c r="AG271" s="325"/>
      <c r="AH271" s="68"/>
      <c r="AI271" s="32"/>
      <c r="AJ271" s="123"/>
      <c r="AK271" s="32"/>
      <c r="AL271" s="118"/>
      <c r="AM271" s="32"/>
      <c r="AN271" s="32"/>
      <c r="AQ271" s="32"/>
      <c r="AY271" s="13"/>
      <c r="AZ271" s="13"/>
    </row>
    <row r="272" spans="7:52">
      <c r="G272" s="13"/>
      <c r="H272" s="32"/>
      <c r="I272" s="325"/>
      <c r="J272" s="323"/>
      <c r="K272" s="116"/>
      <c r="L272" s="32"/>
      <c r="M272" s="116"/>
      <c r="N272" s="32"/>
      <c r="O272" s="32"/>
      <c r="P272" s="32"/>
      <c r="Q272" s="118"/>
      <c r="R272" s="32"/>
      <c r="S272" s="32"/>
      <c r="T272" s="32"/>
      <c r="U272" s="32"/>
      <c r="V272" s="32"/>
      <c r="W272" s="32"/>
      <c r="X272" s="32"/>
      <c r="Y272" s="68"/>
      <c r="Z272" s="32"/>
      <c r="AA272" s="32"/>
      <c r="AB272" s="118"/>
      <c r="AC272" s="118"/>
      <c r="AF272" s="118"/>
      <c r="AG272" s="325"/>
      <c r="AH272" s="68"/>
      <c r="AI272" s="32"/>
      <c r="AJ272" s="123"/>
      <c r="AK272" s="32"/>
      <c r="AL272" s="118"/>
      <c r="AM272" s="32"/>
      <c r="AN272" s="32"/>
      <c r="AQ272" s="32"/>
      <c r="AY272" s="13"/>
      <c r="AZ272" s="13"/>
    </row>
    <row r="273" spans="1:52">
      <c r="G273" s="13"/>
      <c r="H273" s="32"/>
      <c r="I273" s="325"/>
      <c r="J273" s="323"/>
      <c r="K273" s="116"/>
      <c r="L273" s="32"/>
      <c r="M273" s="116"/>
      <c r="N273" s="32"/>
      <c r="O273" s="32"/>
      <c r="P273" s="32"/>
      <c r="Q273" s="118"/>
      <c r="R273" s="32"/>
      <c r="S273" s="32"/>
      <c r="T273" s="32"/>
      <c r="U273" s="32"/>
      <c r="V273" s="32"/>
      <c r="W273" s="32"/>
      <c r="X273" s="32"/>
      <c r="Y273" s="68"/>
      <c r="Z273" s="32"/>
      <c r="AA273" s="32"/>
      <c r="AB273" s="118"/>
      <c r="AC273" s="118"/>
      <c r="AF273" s="118"/>
      <c r="AG273" s="325"/>
      <c r="AH273" s="68"/>
      <c r="AI273" s="32"/>
      <c r="AJ273" s="123"/>
      <c r="AK273" s="32"/>
      <c r="AL273" s="118"/>
      <c r="AM273" s="32"/>
      <c r="AN273" s="32"/>
      <c r="AQ273" s="32"/>
      <c r="AY273" s="13"/>
      <c r="AZ273" s="13"/>
    </row>
    <row r="274" spans="1:52">
      <c r="G274" s="13"/>
      <c r="H274" s="32"/>
      <c r="I274" s="325"/>
      <c r="J274" s="323"/>
      <c r="K274" s="116"/>
      <c r="L274" s="32"/>
      <c r="M274" s="116"/>
      <c r="N274" s="32"/>
      <c r="O274" s="32"/>
      <c r="P274" s="32"/>
      <c r="Q274" s="118"/>
      <c r="R274" s="32"/>
      <c r="S274" s="32"/>
      <c r="T274" s="32"/>
      <c r="U274" s="32"/>
      <c r="V274" s="32"/>
      <c r="W274" s="32"/>
      <c r="X274" s="32"/>
      <c r="Y274" s="68"/>
      <c r="Z274" s="32"/>
      <c r="AA274" s="32"/>
      <c r="AB274" s="118"/>
      <c r="AC274" s="118"/>
      <c r="AF274" s="118"/>
      <c r="AG274" s="325"/>
      <c r="AH274" s="68"/>
      <c r="AI274" s="32"/>
      <c r="AJ274" s="123"/>
      <c r="AK274" s="32"/>
      <c r="AL274" s="118"/>
      <c r="AM274" s="32"/>
      <c r="AN274" s="32"/>
      <c r="AQ274" s="32"/>
      <c r="AY274" s="13"/>
      <c r="AZ274" s="13"/>
    </row>
    <row r="275" spans="1:52">
      <c r="C275" s="30"/>
      <c r="D275" s="30"/>
      <c r="E275" s="30"/>
      <c r="F275" s="30"/>
      <c r="G275" s="30"/>
      <c r="H275" s="32"/>
      <c r="I275" s="322"/>
      <c r="J275" s="323"/>
      <c r="K275" s="117"/>
      <c r="L275" s="32"/>
      <c r="M275" s="117"/>
      <c r="N275" s="32"/>
      <c r="O275" s="32"/>
      <c r="P275" s="32"/>
      <c r="Q275" s="118"/>
      <c r="R275" s="32"/>
      <c r="S275" s="32"/>
      <c r="T275" s="32"/>
      <c r="U275" s="32"/>
      <c r="V275" s="32"/>
      <c r="W275" s="32"/>
      <c r="X275" s="32"/>
      <c r="Y275" s="68"/>
      <c r="Z275" s="32"/>
      <c r="AA275" s="32"/>
      <c r="AB275" s="118"/>
      <c r="AC275" s="118"/>
      <c r="AF275" s="118"/>
      <c r="AG275" s="322"/>
      <c r="AH275" s="68"/>
      <c r="AI275" s="32"/>
      <c r="AJ275" s="123"/>
      <c r="AK275" s="32"/>
      <c r="AL275" s="118"/>
      <c r="AM275" s="32"/>
      <c r="AN275" s="32"/>
      <c r="AQ275" s="32"/>
      <c r="AY275" s="13"/>
      <c r="AZ275" s="13"/>
    </row>
    <row r="276" spans="1:52">
      <c r="A276" s="30"/>
      <c r="B276" s="30"/>
      <c r="C276" s="32"/>
      <c r="D276" s="32"/>
      <c r="E276" s="32"/>
      <c r="F276" s="32"/>
      <c r="G276" s="32"/>
      <c r="H276" s="32"/>
      <c r="I276" s="323"/>
      <c r="J276" s="323"/>
      <c r="K276" s="118"/>
      <c r="L276" s="32"/>
      <c r="M276" s="118"/>
      <c r="N276" s="32"/>
      <c r="O276" s="32"/>
      <c r="P276" s="32"/>
      <c r="Q276" s="118"/>
      <c r="R276" s="32"/>
      <c r="S276" s="32"/>
      <c r="T276" s="32"/>
      <c r="U276" s="32"/>
      <c r="V276" s="32"/>
      <c r="W276" s="32"/>
      <c r="X276" s="32"/>
      <c r="Y276" s="68"/>
      <c r="Z276" s="32"/>
      <c r="AA276" s="32"/>
      <c r="AB276" s="118"/>
      <c r="AC276" s="118"/>
      <c r="AF276" s="118"/>
      <c r="AG276" s="323"/>
      <c r="AH276" s="68"/>
      <c r="AI276" s="32"/>
      <c r="AJ276" s="123"/>
      <c r="AK276" s="32"/>
      <c r="AL276" s="118"/>
      <c r="AM276" s="32"/>
      <c r="AN276" s="32"/>
      <c r="AQ276" s="32"/>
      <c r="AY276" s="13"/>
      <c r="AZ276" s="13"/>
    </row>
    <row r="277" spans="1:52">
      <c r="A277" s="32"/>
      <c r="B277" s="32"/>
      <c r="C277" s="32"/>
      <c r="D277" s="32"/>
      <c r="E277" s="32"/>
      <c r="F277" s="32"/>
      <c r="G277" s="32"/>
      <c r="H277" s="32"/>
      <c r="I277" s="323"/>
      <c r="J277" s="323"/>
      <c r="K277" s="118"/>
      <c r="L277" s="32"/>
      <c r="M277" s="118"/>
      <c r="N277" s="32"/>
      <c r="O277" s="32"/>
      <c r="P277" s="32"/>
      <c r="Q277" s="118"/>
      <c r="R277" s="32"/>
      <c r="S277" s="32"/>
      <c r="T277" s="32"/>
      <c r="U277" s="32"/>
      <c r="V277" s="32"/>
      <c r="W277" s="32"/>
      <c r="X277" s="32"/>
      <c r="Y277" s="68"/>
      <c r="Z277" s="32"/>
      <c r="AA277" s="32"/>
      <c r="AB277" s="118"/>
      <c r="AC277" s="118"/>
      <c r="AF277" s="118"/>
      <c r="AG277" s="323"/>
      <c r="AH277" s="68"/>
      <c r="AI277" s="32"/>
      <c r="AJ277" s="123"/>
      <c r="AK277" s="32"/>
      <c r="AL277" s="118"/>
      <c r="AM277" s="32"/>
      <c r="AN277" s="32"/>
      <c r="AQ277" s="32"/>
      <c r="AY277" s="13"/>
      <c r="AZ277" s="13"/>
    </row>
    <row r="278" spans="1:52">
      <c r="A278" s="32"/>
      <c r="B278" s="32"/>
      <c r="C278" s="32"/>
      <c r="D278" s="32"/>
      <c r="E278" s="32"/>
      <c r="F278" s="32"/>
      <c r="G278" s="32"/>
      <c r="H278" s="32"/>
      <c r="I278" s="323"/>
      <c r="J278" s="323"/>
      <c r="K278" s="118"/>
      <c r="L278" s="32"/>
      <c r="M278" s="118"/>
      <c r="N278" s="32"/>
      <c r="O278" s="32"/>
      <c r="P278" s="32"/>
      <c r="Q278" s="118"/>
      <c r="R278" s="32"/>
      <c r="S278" s="32"/>
      <c r="T278" s="32"/>
      <c r="U278" s="32"/>
      <c r="V278" s="32"/>
      <c r="W278" s="32"/>
      <c r="X278" s="32"/>
      <c r="Y278" s="68"/>
      <c r="Z278" s="32"/>
      <c r="AA278" s="32"/>
      <c r="AB278" s="118"/>
      <c r="AC278" s="118"/>
      <c r="AF278" s="118"/>
      <c r="AG278" s="323"/>
      <c r="AH278" s="68"/>
      <c r="AI278" s="32"/>
      <c r="AJ278" s="123"/>
      <c r="AK278" s="32"/>
      <c r="AL278" s="118"/>
      <c r="AM278" s="32"/>
      <c r="AN278" s="32"/>
      <c r="AQ278" s="32"/>
      <c r="AY278" s="13"/>
      <c r="AZ278" s="13"/>
    </row>
    <row r="279" spans="1:52">
      <c r="A279" s="32"/>
      <c r="B279" s="32"/>
      <c r="C279" s="32"/>
      <c r="D279" s="32"/>
      <c r="E279" s="32"/>
      <c r="F279" s="32"/>
      <c r="G279" s="32"/>
      <c r="H279" s="32"/>
      <c r="I279" s="323"/>
      <c r="J279" s="323"/>
      <c r="K279" s="118"/>
      <c r="L279" s="32"/>
      <c r="M279" s="118"/>
      <c r="N279" s="32"/>
      <c r="O279" s="32"/>
      <c r="P279" s="32"/>
      <c r="Q279" s="118"/>
      <c r="R279" s="32"/>
      <c r="S279" s="32"/>
      <c r="T279" s="32"/>
      <c r="U279" s="32"/>
      <c r="V279" s="32"/>
      <c r="W279" s="32"/>
      <c r="X279" s="32"/>
      <c r="Y279" s="68"/>
      <c r="Z279" s="32"/>
      <c r="AA279" s="32"/>
      <c r="AB279" s="118"/>
      <c r="AC279" s="118"/>
      <c r="AF279" s="118"/>
      <c r="AG279" s="323"/>
      <c r="AH279" s="68"/>
      <c r="AI279" s="32"/>
      <c r="AJ279" s="123"/>
      <c r="AK279" s="32"/>
      <c r="AL279" s="118"/>
      <c r="AM279" s="32"/>
      <c r="AN279" s="32"/>
      <c r="AQ279" s="32"/>
      <c r="AY279" s="13"/>
      <c r="AZ279" s="13"/>
    </row>
    <row r="280" spans="1:52">
      <c r="A280" s="32"/>
      <c r="B280" s="32"/>
      <c r="C280" s="32"/>
      <c r="D280" s="32"/>
      <c r="E280" s="32"/>
      <c r="F280" s="32"/>
      <c r="G280" s="32"/>
      <c r="H280" s="32"/>
      <c r="I280" s="323"/>
      <c r="J280" s="323"/>
      <c r="K280" s="118"/>
      <c r="L280" s="32"/>
      <c r="M280" s="118"/>
      <c r="N280" s="32"/>
      <c r="O280" s="32"/>
      <c r="P280" s="32"/>
      <c r="Q280" s="118"/>
      <c r="R280" s="32"/>
      <c r="S280" s="32"/>
      <c r="T280" s="32"/>
      <c r="U280" s="32"/>
      <c r="V280" s="32"/>
      <c r="W280" s="32"/>
      <c r="X280" s="32"/>
      <c r="Y280" s="68"/>
      <c r="Z280" s="32"/>
      <c r="AA280" s="32"/>
      <c r="AB280" s="118"/>
      <c r="AC280" s="118"/>
      <c r="AF280" s="118"/>
      <c r="AG280" s="323"/>
      <c r="AH280" s="68"/>
      <c r="AI280" s="32"/>
      <c r="AJ280" s="123"/>
      <c r="AK280" s="32"/>
      <c r="AL280" s="118"/>
      <c r="AM280" s="32"/>
      <c r="AN280" s="32"/>
      <c r="AQ280" s="32"/>
      <c r="AY280" s="13"/>
      <c r="AZ280" s="13"/>
    </row>
    <row r="281" spans="1:52">
      <c r="A281" s="32"/>
      <c r="B281" s="32"/>
      <c r="C281" s="32"/>
      <c r="D281" s="32"/>
      <c r="E281" s="32"/>
      <c r="F281" s="32"/>
      <c r="G281" s="32"/>
      <c r="H281" s="32"/>
      <c r="I281" s="323"/>
      <c r="J281" s="323"/>
      <c r="K281" s="118"/>
      <c r="L281" s="32"/>
      <c r="M281" s="118"/>
      <c r="N281" s="32"/>
      <c r="O281" s="32"/>
      <c r="P281" s="32"/>
      <c r="Q281" s="118"/>
      <c r="R281" s="32"/>
      <c r="S281" s="32"/>
      <c r="T281" s="32"/>
      <c r="U281" s="32"/>
      <c r="V281" s="32"/>
      <c r="W281" s="32"/>
      <c r="X281" s="32"/>
      <c r="Y281" s="68"/>
      <c r="Z281" s="32"/>
      <c r="AA281" s="32"/>
      <c r="AB281" s="118"/>
      <c r="AC281" s="118"/>
      <c r="AF281" s="118"/>
      <c r="AG281" s="323"/>
      <c r="AH281" s="68"/>
      <c r="AI281" s="32"/>
      <c r="AJ281" s="123"/>
      <c r="AK281" s="32"/>
      <c r="AL281" s="118"/>
      <c r="AM281" s="32"/>
      <c r="AN281" s="32"/>
      <c r="AQ281" s="32"/>
      <c r="AY281" s="13"/>
      <c r="AZ281" s="13"/>
    </row>
    <row r="282" spans="1:52">
      <c r="A282" s="32"/>
      <c r="B282" s="32"/>
      <c r="C282" s="32"/>
      <c r="D282" s="32"/>
      <c r="E282" s="32"/>
      <c r="F282" s="32"/>
      <c r="G282" s="32"/>
      <c r="H282" s="32"/>
      <c r="I282" s="323"/>
      <c r="J282" s="323"/>
      <c r="K282" s="118"/>
      <c r="L282" s="32"/>
      <c r="M282" s="118"/>
      <c r="N282" s="32"/>
      <c r="O282" s="32"/>
      <c r="P282" s="32"/>
      <c r="Q282" s="118"/>
      <c r="R282" s="32"/>
      <c r="S282" s="32"/>
      <c r="T282" s="32"/>
      <c r="U282" s="32"/>
      <c r="V282" s="32"/>
      <c r="W282" s="32"/>
      <c r="X282" s="32"/>
      <c r="Y282" s="68"/>
      <c r="Z282" s="32"/>
      <c r="AA282" s="32"/>
      <c r="AB282" s="118"/>
      <c r="AC282" s="118"/>
      <c r="AF282" s="118"/>
      <c r="AG282" s="323"/>
      <c r="AH282" s="68"/>
      <c r="AI282" s="32"/>
      <c r="AJ282" s="123"/>
      <c r="AK282" s="32"/>
      <c r="AL282" s="118"/>
      <c r="AM282" s="32"/>
      <c r="AN282" s="32"/>
      <c r="AQ282" s="32"/>
      <c r="AY282" s="13"/>
      <c r="AZ282" s="13"/>
    </row>
    <row r="283" spans="1:52">
      <c r="A283" s="32"/>
      <c r="B283" s="32"/>
      <c r="C283" s="32"/>
      <c r="D283" s="32"/>
      <c r="E283" s="32"/>
      <c r="F283" s="32"/>
      <c r="G283" s="32"/>
      <c r="H283" s="32"/>
      <c r="I283" s="323"/>
      <c r="J283" s="323"/>
      <c r="K283" s="118"/>
      <c r="L283" s="32"/>
      <c r="M283" s="118"/>
      <c r="N283" s="32"/>
      <c r="O283" s="32"/>
      <c r="P283" s="32"/>
      <c r="Q283" s="118"/>
      <c r="R283" s="32"/>
      <c r="S283" s="32"/>
      <c r="T283" s="32"/>
      <c r="U283" s="32"/>
      <c r="V283" s="32"/>
      <c r="W283" s="32"/>
      <c r="X283" s="32"/>
      <c r="Y283" s="68"/>
      <c r="Z283" s="32"/>
      <c r="AA283" s="32"/>
      <c r="AB283" s="118"/>
      <c r="AC283" s="118"/>
      <c r="AF283" s="118"/>
      <c r="AG283" s="323"/>
      <c r="AH283" s="68"/>
      <c r="AI283" s="32"/>
      <c r="AJ283" s="123"/>
      <c r="AK283" s="32"/>
      <c r="AL283" s="118"/>
      <c r="AM283" s="32"/>
      <c r="AN283" s="32"/>
      <c r="AQ283" s="32"/>
      <c r="AY283" s="13"/>
      <c r="AZ283" s="13"/>
    </row>
    <row r="284" spans="1:52">
      <c r="A284" s="32"/>
      <c r="B284" s="32"/>
      <c r="C284" s="32"/>
      <c r="D284" s="32"/>
      <c r="E284" s="32"/>
      <c r="F284" s="32"/>
      <c r="G284" s="32"/>
      <c r="H284" s="32"/>
      <c r="I284" s="323"/>
      <c r="J284" s="323"/>
      <c r="K284" s="118"/>
      <c r="L284" s="32"/>
      <c r="M284" s="118"/>
      <c r="N284" s="32"/>
      <c r="O284" s="32"/>
      <c r="P284" s="32"/>
      <c r="Q284" s="118"/>
      <c r="R284" s="32"/>
      <c r="S284" s="32"/>
      <c r="T284" s="32"/>
      <c r="U284" s="32"/>
      <c r="V284" s="32"/>
      <c r="W284" s="32"/>
      <c r="X284" s="32"/>
      <c r="Y284" s="68"/>
      <c r="Z284" s="32"/>
      <c r="AA284" s="32"/>
      <c r="AB284" s="118"/>
      <c r="AC284" s="118"/>
      <c r="AF284" s="118"/>
      <c r="AG284" s="323"/>
      <c r="AH284" s="68"/>
      <c r="AI284" s="32"/>
      <c r="AL284" s="118"/>
      <c r="AM284" s="32"/>
      <c r="AN284" s="32"/>
      <c r="AQ284" s="32"/>
      <c r="AY284" s="13"/>
      <c r="AZ284" s="13"/>
    </row>
    <row r="285" spans="1:52">
      <c r="A285" s="32"/>
      <c r="B285" s="32"/>
      <c r="C285" s="32"/>
      <c r="D285" s="32"/>
      <c r="E285" s="32"/>
      <c r="F285" s="32"/>
      <c r="G285" s="32"/>
      <c r="H285" s="32"/>
      <c r="I285" s="323"/>
      <c r="J285" s="323"/>
      <c r="K285" s="118"/>
      <c r="L285" s="32"/>
      <c r="M285" s="118"/>
      <c r="N285" s="32"/>
      <c r="O285" s="32"/>
      <c r="P285" s="32"/>
      <c r="Q285" s="118"/>
      <c r="R285" s="32"/>
      <c r="S285" s="32"/>
      <c r="T285" s="32"/>
      <c r="U285" s="32"/>
      <c r="V285" s="32"/>
      <c r="W285" s="32"/>
      <c r="X285" s="32"/>
      <c r="Y285" s="68"/>
      <c r="Z285" s="32"/>
      <c r="AA285" s="32"/>
      <c r="AB285" s="118"/>
      <c r="AC285" s="118"/>
      <c r="AF285" s="118"/>
      <c r="AG285" s="323"/>
      <c r="AH285" s="68"/>
      <c r="AI285" s="32"/>
      <c r="AL285" s="118"/>
      <c r="AM285" s="32"/>
      <c r="AN285" s="32"/>
      <c r="AQ285" s="32"/>
      <c r="AY285" s="13"/>
      <c r="AZ285" s="13"/>
    </row>
    <row r="286" spans="1:52">
      <c r="A286" s="32"/>
      <c r="B286" s="32"/>
      <c r="C286" s="32"/>
      <c r="D286" s="32"/>
      <c r="E286" s="32"/>
      <c r="F286" s="32"/>
      <c r="G286" s="32"/>
      <c r="H286" s="32"/>
      <c r="I286" s="323"/>
      <c r="J286" s="323"/>
      <c r="K286" s="118"/>
      <c r="L286" s="32"/>
      <c r="M286" s="118"/>
      <c r="N286" s="32"/>
      <c r="O286" s="32"/>
      <c r="P286" s="32"/>
      <c r="Q286" s="118"/>
      <c r="R286" s="32"/>
      <c r="S286" s="32"/>
      <c r="T286" s="32"/>
      <c r="U286" s="32"/>
      <c r="V286" s="32"/>
      <c r="W286" s="32"/>
      <c r="X286" s="32"/>
      <c r="Y286" s="68"/>
      <c r="Z286" s="32"/>
      <c r="AA286" s="32"/>
      <c r="AB286" s="118"/>
      <c r="AC286" s="118"/>
      <c r="AF286" s="118"/>
      <c r="AG286" s="323"/>
      <c r="AH286" s="68"/>
      <c r="AI286" s="32"/>
      <c r="AL286" s="118"/>
      <c r="AM286" s="32"/>
      <c r="AN286" s="32"/>
      <c r="AQ286" s="32"/>
      <c r="AY286" s="13"/>
      <c r="AZ286" s="13"/>
    </row>
    <row r="287" spans="1:52">
      <c r="A287" s="32"/>
      <c r="B287" s="32"/>
      <c r="C287" s="32"/>
      <c r="D287" s="32"/>
      <c r="E287" s="32"/>
      <c r="F287" s="32"/>
      <c r="G287" s="32"/>
      <c r="H287" s="32"/>
      <c r="I287" s="323"/>
      <c r="J287" s="323"/>
      <c r="K287" s="118"/>
      <c r="L287" s="32"/>
      <c r="M287" s="118"/>
      <c r="N287" s="32"/>
      <c r="O287" s="32"/>
      <c r="P287" s="32"/>
      <c r="Q287" s="118"/>
      <c r="R287" s="32"/>
      <c r="S287" s="32"/>
      <c r="T287" s="32"/>
      <c r="U287" s="32"/>
      <c r="V287" s="32"/>
      <c r="W287" s="32"/>
      <c r="X287" s="32"/>
      <c r="Y287" s="68"/>
      <c r="Z287" s="32"/>
      <c r="AA287" s="32"/>
      <c r="AB287" s="118"/>
      <c r="AC287" s="118"/>
      <c r="AF287" s="118"/>
      <c r="AG287" s="323"/>
      <c r="AH287" s="68"/>
      <c r="AQ287" s="32"/>
      <c r="AY287" s="13"/>
      <c r="AZ287" s="13"/>
    </row>
    <row r="288" spans="1:52">
      <c r="A288" s="32"/>
      <c r="B288" s="32"/>
      <c r="C288" s="32"/>
      <c r="D288" s="32"/>
      <c r="E288" s="32"/>
      <c r="F288" s="32"/>
      <c r="G288" s="32"/>
      <c r="H288" s="32"/>
      <c r="I288" s="323"/>
      <c r="J288" s="323"/>
      <c r="K288" s="118"/>
      <c r="L288" s="32"/>
      <c r="M288" s="118"/>
      <c r="N288" s="32"/>
      <c r="O288" s="32"/>
      <c r="P288" s="32"/>
      <c r="Q288" s="118"/>
      <c r="R288" s="32"/>
      <c r="S288" s="32"/>
      <c r="T288" s="32"/>
      <c r="U288" s="32"/>
      <c r="V288" s="32"/>
      <c r="W288" s="32"/>
      <c r="X288" s="32"/>
      <c r="Y288" s="68"/>
      <c r="Z288" s="32"/>
      <c r="AA288" s="32"/>
      <c r="AB288" s="118"/>
      <c r="AC288" s="118"/>
      <c r="AF288" s="118"/>
      <c r="AG288" s="323"/>
      <c r="AH288" s="68"/>
      <c r="AQ288" s="32"/>
      <c r="AY288" s="13"/>
      <c r="AZ288" s="13"/>
    </row>
    <row r="289" spans="1:52">
      <c r="A289" s="32"/>
      <c r="B289" s="32"/>
      <c r="C289" s="32"/>
      <c r="D289" s="32"/>
      <c r="E289" s="32"/>
      <c r="F289" s="32"/>
      <c r="G289" s="32"/>
      <c r="H289" s="32"/>
      <c r="I289" s="323"/>
      <c r="J289" s="323"/>
      <c r="K289" s="118"/>
      <c r="L289" s="32"/>
      <c r="M289" s="118"/>
      <c r="N289" s="32"/>
      <c r="O289" s="32"/>
      <c r="P289" s="32"/>
      <c r="Q289" s="118"/>
      <c r="R289" s="32"/>
      <c r="S289" s="32"/>
      <c r="T289" s="32"/>
      <c r="U289" s="32"/>
      <c r="V289" s="32"/>
      <c r="W289" s="32"/>
      <c r="X289" s="32"/>
      <c r="Y289" s="68"/>
      <c r="Z289" s="32"/>
      <c r="AA289" s="32"/>
      <c r="AB289" s="118"/>
      <c r="AC289" s="118"/>
      <c r="AF289" s="118"/>
      <c r="AG289" s="323"/>
      <c r="AH289" s="68"/>
      <c r="AQ289" s="32"/>
      <c r="AY289" s="13"/>
      <c r="AZ289" s="13"/>
    </row>
    <row r="290" spans="1:52">
      <c r="A290" s="32"/>
      <c r="B290" s="32"/>
      <c r="C290" s="32"/>
      <c r="D290" s="32"/>
      <c r="E290" s="32"/>
      <c r="F290" s="32"/>
      <c r="G290" s="32"/>
      <c r="H290" s="32"/>
      <c r="I290" s="323"/>
      <c r="J290" s="323"/>
      <c r="K290" s="118"/>
      <c r="L290" s="32"/>
      <c r="M290" s="118"/>
      <c r="N290" s="32"/>
      <c r="O290" s="32"/>
      <c r="P290" s="32"/>
      <c r="Q290" s="118"/>
      <c r="R290" s="32"/>
      <c r="S290" s="32"/>
      <c r="T290" s="32"/>
      <c r="U290" s="32"/>
      <c r="V290" s="32"/>
      <c r="W290" s="32"/>
      <c r="X290" s="32"/>
      <c r="Y290" s="68"/>
      <c r="Z290" s="32"/>
      <c r="AA290" s="32"/>
      <c r="AB290" s="118"/>
      <c r="AC290" s="118"/>
      <c r="AF290" s="118"/>
      <c r="AG290" s="323"/>
      <c r="AH290" s="68"/>
      <c r="AQ290" s="32"/>
      <c r="AY290" s="13"/>
      <c r="AZ290" s="13"/>
    </row>
    <row r="291" spans="1:52">
      <c r="A291" s="32"/>
      <c r="B291" s="32"/>
      <c r="C291" s="32"/>
      <c r="D291" s="32"/>
      <c r="E291" s="32"/>
      <c r="F291" s="32"/>
      <c r="G291" s="32"/>
      <c r="H291" s="32"/>
      <c r="I291" s="323"/>
      <c r="J291" s="323"/>
      <c r="K291" s="118"/>
      <c r="L291" s="32"/>
      <c r="M291" s="118"/>
      <c r="N291" s="32"/>
      <c r="O291" s="32"/>
      <c r="P291" s="32"/>
      <c r="Q291" s="118"/>
      <c r="R291" s="32"/>
      <c r="S291" s="32"/>
      <c r="T291" s="32"/>
      <c r="U291" s="32"/>
      <c r="V291" s="32"/>
      <c r="W291" s="32"/>
      <c r="X291" s="32"/>
      <c r="Y291" s="68"/>
      <c r="Z291" s="32"/>
      <c r="AA291" s="32"/>
      <c r="AB291" s="118"/>
      <c r="AC291" s="118"/>
      <c r="AF291" s="118"/>
      <c r="AG291" s="323"/>
      <c r="AH291" s="68"/>
      <c r="AQ291" s="32"/>
      <c r="AY291" s="13"/>
      <c r="AZ291" s="13"/>
    </row>
    <row r="292" spans="1:52">
      <c r="A292" s="32"/>
      <c r="B292" s="32"/>
      <c r="C292" s="32"/>
      <c r="D292" s="32"/>
      <c r="E292" s="32"/>
      <c r="F292" s="32"/>
      <c r="G292" s="32"/>
      <c r="H292" s="32"/>
      <c r="I292" s="323"/>
      <c r="J292" s="323"/>
      <c r="K292" s="118"/>
      <c r="L292" s="32"/>
      <c r="M292" s="118"/>
      <c r="N292" s="32"/>
      <c r="O292" s="32"/>
      <c r="P292" s="32"/>
      <c r="Q292" s="118"/>
      <c r="R292" s="32"/>
      <c r="S292" s="32"/>
      <c r="T292" s="32"/>
      <c r="U292" s="32"/>
      <c r="V292" s="32"/>
      <c r="W292" s="32"/>
      <c r="X292" s="32"/>
      <c r="Y292" s="68"/>
      <c r="Z292" s="32"/>
      <c r="AA292" s="32"/>
      <c r="AB292" s="118"/>
      <c r="AC292" s="118"/>
      <c r="AF292" s="118"/>
      <c r="AG292" s="323"/>
      <c r="AH292" s="68"/>
      <c r="AQ292" s="32"/>
      <c r="AY292" s="13"/>
      <c r="AZ292" s="13"/>
    </row>
    <row r="293" spans="1:52">
      <c r="A293" s="32"/>
      <c r="B293" s="32"/>
      <c r="C293" s="32"/>
      <c r="D293" s="32"/>
      <c r="E293" s="32"/>
      <c r="F293" s="32"/>
      <c r="G293" s="32"/>
      <c r="H293" s="32"/>
      <c r="I293" s="323"/>
      <c r="J293" s="323"/>
      <c r="K293" s="118"/>
      <c r="L293" s="32"/>
      <c r="M293" s="118"/>
      <c r="N293" s="32"/>
      <c r="O293" s="32"/>
      <c r="P293" s="32"/>
      <c r="Q293" s="118"/>
      <c r="R293" s="32"/>
      <c r="S293" s="32"/>
      <c r="T293" s="32"/>
      <c r="U293" s="32"/>
      <c r="V293" s="32"/>
      <c r="W293" s="32"/>
      <c r="X293" s="32"/>
      <c r="Y293" s="68"/>
      <c r="Z293" s="32"/>
      <c r="AA293" s="32"/>
      <c r="AB293" s="118"/>
      <c r="AC293" s="118"/>
      <c r="AF293" s="118"/>
      <c r="AG293" s="323"/>
      <c r="AH293" s="68"/>
      <c r="AQ293" s="32"/>
      <c r="AY293" s="13"/>
      <c r="AZ293" s="13"/>
    </row>
    <row r="294" spans="1:52">
      <c r="A294" s="32"/>
      <c r="B294" s="32"/>
      <c r="C294" s="32"/>
      <c r="D294" s="32"/>
      <c r="E294" s="32"/>
      <c r="F294" s="32"/>
      <c r="G294" s="32"/>
      <c r="H294" s="32"/>
      <c r="I294" s="323"/>
      <c r="J294" s="323"/>
      <c r="K294" s="118"/>
      <c r="L294" s="32"/>
      <c r="M294" s="118"/>
      <c r="N294" s="32"/>
      <c r="O294" s="32"/>
      <c r="P294" s="32"/>
      <c r="Q294" s="118"/>
      <c r="R294" s="32"/>
      <c r="S294" s="32"/>
      <c r="T294" s="32"/>
      <c r="U294" s="32"/>
      <c r="V294" s="32"/>
      <c r="W294" s="32"/>
      <c r="X294" s="32"/>
      <c r="Y294" s="68"/>
      <c r="Z294" s="32"/>
      <c r="AA294" s="32"/>
      <c r="AB294" s="118"/>
      <c r="AC294" s="118"/>
      <c r="AF294" s="118"/>
      <c r="AG294" s="323"/>
      <c r="AH294" s="68"/>
      <c r="AQ294" s="32"/>
      <c r="AY294" s="13"/>
      <c r="AZ294" s="13"/>
    </row>
    <row r="295" spans="1:52">
      <c r="A295" s="32"/>
      <c r="B295" s="32"/>
      <c r="C295" s="32"/>
      <c r="D295" s="32"/>
      <c r="E295" s="32"/>
      <c r="F295" s="32"/>
      <c r="G295" s="32"/>
      <c r="H295" s="32"/>
      <c r="I295" s="323"/>
      <c r="J295" s="323"/>
      <c r="K295" s="118"/>
      <c r="L295" s="32"/>
      <c r="M295" s="118"/>
      <c r="N295" s="32"/>
      <c r="O295" s="32"/>
      <c r="P295" s="32"/>
      <c r="Q295" s="118"/>
      <c r="R295" s="32"/>
      <c r="S295" s="32"/>
      <c r="T295" s="32"/>
      <c r="U295" s="32"/>
      <c r="V295" s="32"/>
      <c r="W295" s="32"/>
      <c r="X295" s="32"/>
      <c r="Y295" s="68"/>
      <c r="Z295" s="32"/>
      <c r="AA295" s="32"/>
      <c r="AB295" s="118"/>
      <c r="AC295" s="118"/>
      <c r="AF295" s="118"/>
      <c r="AG295" s="323"/>
      <c r="AH295" s="68"/>
      <c r="AQ295" s="32"/>
      <c r="AY295" s="13"/>
      <c r="AZ295" s="13"/>
    </row>
    <row r="296" spans="1:52">
      <c r="A296" s="32"/>
      <c r="B296" s="32"/>
      <c r="C296" s="32"/>
      <c r="D296" s="32"/>
      <c r="E296" s="32"/>
      <c r="F296" s="32"/>
      <c r="G296" s="32"/>
      <c r="H296" s="32"/>
      <c r="I296" s="323"/>
      <c r="J296" s="323"/>
      <c r="K296" s="118"/>
      <c r="L296" s="32"/>
      <c r="M296" s="118"/>
      <c r="N296" s="32"/>
      <c r="O296" s="32"/>
      <c r="P296" s="32"/>
      <c r="Q296" s="118"/>
      <c r="R296" s="32"/>
      <c r="S296" s="32"/>
      <c r="T296" s="32"/>
      <c r="U296" s="32"/>
      <c r="V296" s="32"/>
      <c r="W296" s="32"/>
      <c r="X296" s="32"/>
      <c r="Y296" s="68"/>
      <c r="Z296" s="32"/>
      <c r="AA296" s="32"/>
      <c r="AB296" s="118"/>
      <c r="AC296" s="118"/>
      <c r="AF296" s="118"/>
      <c r="AG296" s="323"/>
      <c r="AH296" s="68"/>
      <c r="AQ296" s="32"/>
      <c r="AY296" s="13"/>
      <c r="AZ296" s="13"/>
    </row>
    <row r="297" spans="1:52">
      <c r="A297" s="32"/>
      <c r="B297" s="32"/>
      <c r="C297" s="32"/>
      <c r="D297" s="32"/>
      <c r="E297" s="32"/>
      <c r="F297" s="32"/>
      <c r="G297" s="32"/>
      <c r="H297" s="32"/>
      <c r="I297" s="323"/>
      <c r="J297" s="323"/>
      <c r="K297" s="118"/>
      <c r="L297" s="32"/>
      <c r="M297" s="118"/>
      <c r="N297" s="32"/>
      <c r="O297" s="32"/>
      <c r="P297" s="32"/>
      <c r="Q297" s="118"/>
      <c r="R297" s="32"/>
      <c r="S297" s="32"/>
      <c r="T297" s="32"/>
      <c r="U297" s="32"/>
      <c r="V297" s="32"/>
      <c r="W297" s="32"/>
      <c r="X297" s="32"/>
      <c r="Y297" s="68"/>
      <c r="Z297" s="32"/>
      <c r="AA297" s="32"/>
      <c r="AB297" s="118"/>
      <c r="AC297" s="118"/>
      <c r="AF297" s="118"/>
      <c r="AG297" s="323"/>
      <c r="AH297" s="68"/>
      <c r="AQ297" s="32"/>
      <c r="AY297" s="13"/>
      <c r="AZ297" s="13"/>
    </row>
    <row r="298" spans="1:52">
      <c r="A298" s="32"/>
      <c r="B298" s="32"/>
      <c r="C298" s="32"/>
      <c r="D298" s="32"/>
      <c r="E298" s="32"/>
      <c r="F298" s="32"/>
      <c r="G298" s="32"/>
      <c r="H298" s="32"/>
      <c r="I298" s="323"/>
      <c r="J298" s="323"/>
      <c r="K298" s="118"/>
      <c r="L298" s="32"/>
      <c r="M298" s="118"/>
      <c r="N298" s="32"/>
      <c r="O298" s="32"/>
      <c r="P298" s="32"/>
      <c r="Q298" s="118"/>
      <c r="R298" s="32"/>
      <c r="S298" s="32"/>
      <c r="T298" s="32"/>
      <c r="U298" s="32"/>
      <c r="V298" s="32"/>
      <c r="W298" s="32"/>
      <c r="X298" s="32"/>
      <c r="Y298" s="68"/>
      <c r="Z298" s="32"/>
      <c r="AA298" s="32"/>
      <c r="AB298" s="118"/>
      <c r="AC298" s="118"/>
      <c r="AF298" s="118"/>
      <c r="AG298" s="323"/>
      <c r="AH298" s="68"/>
      <c r="AQ298" s="32"/>
    </row>
    <row r="299" spans="1:52">
      <c r="A299" s="32"/>
      <c r="B299" s="32"/>
      <c r="C299" s="32"/>
      <c r="D299" s="32"/>
      <c r="E299" s="32"/>
      <c r="F299" s="32"/>
      <c r="G299" s="32"/>
      <c r="H299" s="32"/>
      <c r="I299" s="323"/>
      <c r="J299" s="323"/>
      <c r="K299" s="118"/>
      <c r="L299" s="32"/>
      <c r="M299" s="118"/>
      <c r="N299" s="32"/>
      <c r="O299" s="32"/>
      <c r="P299" s="32"/>
      <c r="Q299" s="118"/>
      <c r="R299" s="32"/>
      <c r="S299" s="32"/>
      <c r="T299" s="32"/>
      <c r="U299" s="32"/>
      <c r="V299" s="32"/>
      <c r="W299" s="32"/>
      <c r="X299" s="32"/>
      <c r="Y299" s="68"/>
      <c r="Z299" s="32"/>
      <c r="AA299" s="32"/>
      <c r="AB299" s="118"/>
      <c r="AC299" s="118"/>
      <c r="AF299" s="118"/>
      <c r="AG299" s="323"/>
      <c r="AH299" s="68"/>
      <c r="AQ299" s="32"/>
    </row>
    <row r="300" spans="1:52">
      <c r="A300" s="32"/>
      <c r="B300" s="32"/>
      <c r="C300" s="32"/>
      <c r="D300" s="32"/>
      <c r="E300" s="32"/>
      <c r="F300" s="32"/>
      <c r="G300" s="32"/>
      <c r="H300" s="32"/>
      <c r="I300" s="323"/>
      <c r="J300" s="323"/>
      <c r="K300" s="118"/>
      <c r="L300" s="32"/>
      <c r="M300" s="118"/>
      <c r="N300" s="32"/>
      <c r="O300" s="32"/>
      <c r="P300" s="32"/>
      <c r="Q300" s="118"/>
      <c r="R300" s="32"/>
      <c r="S300" s="32"/>
      <c r="T300" s="32"/>
      <c r="U300" s="32"/>
      <c r="V300" s="32"/>
      <c r="W300" s="32"/>
      <c r="X300" s="32"/>
      <c r="Y300" s="68"/>
      <c r="Z300" s="32"/>
      <c r="AA300" s="32"/>
      <c r="AB300" s="118"/>
      <c r="AC300" s="118"/>
      <c r="AF300" s="118"/>
      <c r="AG300" s="323"/>
      <c r="AH300" s="68"/>
      <c r="AQ300" s="32"/>
    </row>
    <row r="301" spans="1:52">
      <c r="A301" s="32"/>
      <c r="B301" s="32"/>
      <c r="C301" s="32"/>
      <c r="D301" s="32"/>
      <c r="E301" s="32"/>
      <c r="F301" s="32"/>
      <c r="G301" s="32"/>
      <c r="H301" s="32"/>
      <c r="I301" s="323"/>
      <c r="J301" s="323"/>
      <c r="K301" s="118"/>
      <c r="L301" s="32"/>
      <c r="M301" s="118"/>
      <c r="N301" s="32"/>
      <c r="O301" s="32"/>
      <c r="P301" s="32"/>
      <c r="Q301" s="118"/>
      <c r="R301" s="32"/>
      <c r="S301" s="32"/>
      <c r="T301" s="32"/>
      <c r="U301" s="32"/>
      <c r="V301" s="32"/>
      <c r="W301" s="32"/>
      <c r="X301" s="32"/>
      <c r="Y301" s="68"/>
      <c r="Z301" s="32"/>
      <c r="AA301" s="32"/>
      <c r="AB301" s="118"/>
      <c r="AC301" s="118"/>
      <c r="AF301" s="118"/>
      <c r="AG301" s="323"/>
      <c r="AH301" s="68"/>
      <c r="AQ301" s="32"/>
    </row>
    <row r="302" spans="1:52">
      <c r="A302" s="32"/>
      <c r="B302" s="32"/>
      <c r="C302" s="32"/>
      <c r="D302" s="32"/>
      <c r="E302" s="32"/>
      <c r="F302" s="32"/>
      <c r="G302" s="32"/>
      <c r="H302" s="32"/>
      <c r="I302" s="323"/>
      <c r="J302" s="323"/>
      <c r="K302" s="118"/>
      <c r="L302" s="32"/>
      <c r="M302" s="118"/>
      <c r="N302" s="32"/>
      <c r="O302" s="32"/>
      <c r="P302" s="32"/>
      <c r="Q302" s="118"/>
      <c r="R302" s="32"/>
      <c r="S302" s="32"/>
      <c r="T302" s="32"/>
      <c r="U302" s="32"/>
      <c r="V302" s="32"/>
      <c r="W302" s="32"/>
      <c r="X302" s="32"/>
      <c r="Y302" s="68"/>
      <c r="Z302" s="32"/>
      <c r="AA302" s="32"/>
      <c r="AB302" s="118"/>
      <c r="AC302" s="118"/>
      <c r="AF302" s="118"/>
      <c r="AG302" s="323"/>
      <c r="AH302" s="68"/>
      <c r="AQ302" s="32"/>
    </row>
    <row r="303" spans="1:52">
      <c r="A303" s="32"/>
      <c r="B303" s="32"/>
      <c r="C303" s="32"/>
      <c r="D303" s="32"/>
      <c r="E303" s="32"/>
      <c r="F303" s="32"/>
      <c r="G303" s="32"/>
      <c r="H303" s="32"/>
      <c r="I303" s="323"/>
      <c r="J303" s="323"/>
      <c r="K303" s="118"/>
      <c r="L303" s="32"/>
      <c r="M303" s="118"/>
      <c r="N303" s="32"/>
      <c r="O303" s="32"/>
      <c r="P303" s="32"/>
      <c r="Q303" s="118"/>
      <c r="R303" s="32"/>
      <c r="S303" s="32"/>
      <c r="T303" s="32"/>
      <c r="U303" s="32"/>
      <c r="V303" s="32"/>
      <c r="W303" s="32"/>
      <c r="X303" s="32"/>
      <c r="Y303" s="68"/>
      <c r="Z303" s="32"/>
      <c r="AA303" s="32"/>
      <c r="AB303" s="118"/>
      <c r="AC303" s="118"/>
      <c r="AF303" s="118"/>
      <c r="AG303" s="323"/>
      <c r="AH303" s="68"/>
      <c r="AQ303" s="32"/>
    </row>
    <row r="304" spans="1:52">
      <c r="A304" s="32"/>
      <c r="B304" s="32"/>
      <c r="C304" s="32"/>
      <c r="D304" s="32"/>
      <c r="E304" s="32"/>
      <c r="F304" s="32"/>
      <c r="G304" s="32"/>
      <c r="H304" s="32"/>
      <c r="I304" s="323"/>
      <c r="J304" s="323"/>
      <c r="K304" s="118"/>
      <c r="L304" s="32"/>
      <c r="M304" s="118"/>
      <c r="N304" s="32"/>
      <c r="O304" s="32"/>
      <c r="P304" s="32"/>
      <c r="Q304" s="118"/>
      <c r="R304" s="32"/>
      <c r="S304" s="32"/>
      <c r="T304" s="32"/>
      <c r="U304" s="32"/>
      <c r="V304" s="32"/>
      <c r="W304" s="32"/>
      <c r="X304" s="32"/>
      <c r="Y304" s="68"/>
      <c r="Z304" s="32"/>
      <c r="AA304" s="32"/>
      <c r="AB304" s="118"/>
      <c r="AC304" s="118"/>
      <c r="AF304" s="118"/>
      <c r="AG304" s="323"/>
      <c r="AH304" s="68"/>
      <c r="AQ304" s="32"/>
    </row>
    <row r="305" spans="1:43">
      <c r="A305" s="32"/>
      <c r="B305" s="32"/>
      <c r="C305" s="32"/>
      <c r="D305" s="32"/>
      <c r="E305" s="32"/>
      <c r="F305" s="32"/>
      <c r="G305" s="32"/>
      <c r="H305" s="32"/>
      <c r="I305" s="323"/>
      <c r="J305" s="323"/>
      <c r="K305" s="118"/>
      <c r="L305" s="32"/>
      <c r="M305" s="118"/>
      <c r="N305" s="32"/>
      <c r="O305" s="32"/>
      <c r="P305" s="32"/>
      <c r="Q305" s="118"/>
      <c r="R305" s="32"/>
      <c r="S305" s="32"/>
      <c r="T305" s="32"/>
      <c r="U305" s="32"/>
      <c r="V305" s="32"/>
      <c r="W305" s="32"/>
      <c r="X305" s="32"/>
      <c r="Y305" s="68"/>
      <c r="Z305" s="32"/>
      <c r="AA305" s="32"/>
      <c r="AB305" s="118"/>
      <c r="AC305" s="118"/>
      <c r="AF305" s="118"/>
      <c r="AG305" s="323"/>
      <c r="AH305" s="68"/>
      <c r="AQ305" s="32"/>
    </row>
    <row r="306" spans="1:43">
      <c r="A306" s="32"/>
      <c r="B306" s="32"/>
      <c r="C306" s="32"/>
      <c r="D306" s="32"/>
      <c r="E306" s="32"/>
      <c r="F306" s="32"/>
      <c r="G306" s="32"/>
      <c r="H306" s="32"/>
      <c r="I306" s="323"/>
      <c r="J306" s="323"/>
      <c r="K306" s="118"/>
      <c r="L306" s="32"/>
      <c r="M306" s="118"/>
      <c r="N306" s="32"/>
      <c r="O306" s="32"/>
      <c r="P306" s="32"/>
      <c r="Q306" s="118"/>
      <c r="R306" s="32"/>
      <c r="S306" s="32"/>
      <c r="T306" s="32"/>
      <c r="U306" s="32"/>
      <c r="V306" s="32"/>
      <c r="W306" s="32"/>
      <c r="X306" s="32"/>
      <c r="Y306" s="68"/>
      <c r="Z306" s="32"/>
      <c r="AA306" s="32"/>
      <c r="AB306" s="118"/>
      <c r="AC306" s="118"/>
      <c r="AF306" s="118"/>
      <c r="AG306" s="323"/>
      <c r="AH306" s="68"/>
      <c r="AQ306" s="32"/>
    </row>
    <row r="307" spans="1:43">
      <c r="A307" s="32"/>
      <c r="B307" s="32"/>
      <c r="C307" s="32"/>
      <c r="D307" s="32"/>
      <c r="E307" s="32"/>
      <c r="F307" s="32"/>
      <c r="G307" s="32"/>
      <c r="H307" s="32"/>
      <c r="I307" s="323"/>
      <c r="J307" s="323"/>
      <c r="K307" s="118"/>
      <c r="L307" s="32"/>
      <c r="M307" s="118"/>
      <c r="N307" s="32"/>
      <c r="O307" s="32"/>
      <c r="P307" s="32"/>
      <c r="Q307" s="118"/>
      <c r="R307" s="32"/>
      <c r="S307" s="32"/>
      <c r="T307" s="32"/>
      <c r="U307" s="32"/>
      <c r="V307" s="32"/>
      <c r="W307" s="32"/>
      <c r="X307" s="32"/>
      <c r="Y307" s="68"/>
      <c r="Z307" s="32"/>
      <c r="AA307" s="32"/>
      <c r="AB307" s="118"/>
      <c r="AC307" s="118"/>
      <c r="AF307" s="118"/>
      <c r="AG307" s="323"/>
      <c r="AH307" s="68"/>
      <c r="AQ307" s="32"/>
    </row>
    <row r="308" spans="1:43">
      <c r="A308" s="32"/>
      <c r="B308" s="32"/>
      <c r="C308" s="32"/>
      <c r="D308" s="32"/>
      <c r="E308" s="32"/>
      <c r="F308" s="32"/>
      <c r="G308" s="32"/>
      <c r="H308" s="32"/>
      <c r="I308" s="323"/>
      <c r="J308" s="323"/>
      <c r="K308" s="118"/>
      <c r="L308" s="32"/>
      <c r="M308" s="118"/>
      <c r="N308" s="32"/>
      <c r="O308" s="32"/>
      <c r="P308" s="32"/>
      <c r="Q308" s="118"/>
      <c r="R308" s="32"/>
      <c r="S308" s="32"/>
      <c r="T308" s="32"/>
      <c r="U308" s="32"/>
      <c r="V308" s="32"/>
      <c r="W308" s="32"/>
      <c r="X308" s="32"/>
      <c r="Y308" s="68"/>
      <c r="Z308" s="32"/>
      <c r="AA308" s="32"/>
      <c r="AB308" s="118"/>
      <c r="AC308" s="118"/>
      <c r="AF308" s="118"/>
      <c r="AG308" s="323"/>
      <c r="AH308" s="68"/>
      <c r="AQ308" s="32"/>
    </row>
    <row r="309" spans="1:43">
      <c r="A309" s="32"/>
      <c r="B309" s="32"/>
      <c r="C309" s="32"/>
      <c r="D309" s="32"/>
      <c r="E309" s="32"/>
      <c r="F309" s="32"/>
      <c r="G309" s="32"/>
      <c r="I309" s="323"/>
      <c r="K309" s="118"/>
      <c r="M309" s="118"/>
      <c r="O309" s="32"/>
      <c r="S309" s="32"/>
      <c r="T309" s="32"/>
      <c r="AA309" s="32"/>
      <c r="AB309" s="118"/>
      <c r="AC309" s="118"/>
      <c r="AF309" s="118"/>
      <c r="AG309" s="323"/>
      <c r="AH309" s="68"/>
      <c r="AQ309" s="32"/>
    </row>
    <row r="310" spans="1:43">
      <c r="A310" s="32"/>
      <c r="B310" s="32"/>
    </row>
  </sheetData>
  <mergeCells count="2">
    <mergeCell ref="E4:G4"/>
    <mergeCell ref="W4:AA4"/>
  </mergeCells>
  <conditionalFormatting sqref="BB115:BC115">
    <cfRule type="cellIs" dxfId="217" priority="32" stopIfTrue="1" operator="lessThan">
      <formula>0</formula>
    </cfRule>
  </conditionalFormatting>
  <conditionalFormatting sqref="BB92:BC92">
    <cfRule type="cellIs" dxfId="216" priority="33" stopIfTrue="1" operator="greaterThan">
      <formula>0</formula>
    </cfRule>
  </conditionalFormatting>
  <conditionalFormatting sqref="BB92:BC92">
    <cfRule type="cellIs" dxfId="215" priority="31" operator="lessThan">
      <formula>0</formula>
    </cfRule>
  </conditionalFormatting>
  <conditionalFormatting sqref="R10:R27 H10:H27 J10:J27 L10:L27 N10:N27 P10:P27">
    <cfRule type="cellIs" dxfId="214" priority="19" operator="lessThan">
      <formula>0</formula>
    </cfRule>
    <cfRule type="cellIs" dxfId="213" priority="20" operator="greaterThan">
      <formula>0</formula>
    </cfRule>
  </conditionalFormatting>
  <conditionalFormatting sqref="V10:V27">
    <cfRule type="cellIs" dxfId="212" priority="6" operator="lessThan">
      <formula>0</formula>
    </cfRule>
    <cfRule type="cellIs" dxfId="211" priority="7" operator="greaterThan">
      <formula>0</formula>
    </cfRule>
  </conditionalFormatting>
  <conditionalFormatting sqref="O10:O26">
    <cfRule type="top10" dxfId="210" priority="1" percent="1" rank="10"/>
    <cfRule type="top10" dxfId="209" priority="131" percent="1" bottom="1" rank="10"/>
  </conditionalFormatting>
  <conditionalFormatting sqref="W10:W26">
    <cfRule type="top10" dxfId="208" priority="3" percent="1" rank="10"/>
    <cfRule type="top10" dxfId="207" priority="4" percent="1" rank="10"/>
  </conditionalFormatting>
  <conditionalFormatting sqref="I10:I27">
    <cfRule type="cellIs" dxfId="206" priority="2" operator="greaterThan">
      <formula>70000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FCC1E-5F57-448B-B662-CD8F505F06EB}">
  <dimension ref="B1:CE309"/>
  <sheetViews>
    <sheetView zoomScale="91" zoomScaleNormal="91" workbookViewId="0">
      <selection activeCell="A191" sqref="A191"/>
    </sheetView>
  </sheetViews>
  <sheetFormatPr baseColWidth="10" defaultRowHeight="15"/>
  <cols>
    <col min="30" max="30" width="3.1796875" customWidth="1"/>
    <col min="31" max="31" width="6.08984375" customWidth="1"/>
    <col min="32" max="32" width="4.453125" customWidth="1"/>
    <col min="33" max="33" width="9.90625" customWidth="1"/>
    <col min="34" max="34" width="2.6328125" customWidth="1"/>
    <col min="35" max="35" width="2.453125" customWidth="1"/>
    <col min="36" max="36" width="6.6328125" customWidth="1"/>
    <col min="37" max="37" width="4.54296875" customWidth="1"/>
    <col min="38" max="39" width="6.90625" customWidth="1"/>
    <col min="40" max="40" width="5.6328125" style="100" customWidth="1"/>
    <col min="41" max="41" width="5" customWidth="1"/>
    <col min="42" max="42" width="4.90625" style="100" customWidth="1"/>
    <col min="43" max="43" width="5.36328125" customWidth="1"/>
    <col min="44" max="44" width="7.08984375" customWidth="1"/>
    <col min="45" max="45" width="6.36328125" customWidth="1"/>
    <col min="46" max="46" width="6.453125" style="100" customWidth="1"/>
    <col min="47" max="47" width="4.90625" customWidth="1"/>
    <col min="48" max="48" width="6.36328125" customWidth="1"/>
    <col min="49" max="49" width="5" customWidth="1"/>
    <col min="50" max="50" width="5.81640625" customWidth="1"/>
    <col min="51" max="51" width="7.36328125" customWidth="1"/>
    <col min="52" max="52" width="6.6328125" customWidth="1"/>
    <col min="53" max="53" width="8.08984375" style="100" customWidth="1"/>
    <col min="54" max="54" width="7.36328125" style="10" customWidth="1"/>
    <col min="55" max="55" width="7.36328125" customWidth="1"/>
    <col min="56" max="56" width="7.54296875" style="100" customWidth="1"/>
    <col min="57" max="57" width="7.453125" customWidth="1"/>
    <col min="58" max="58" width="8.54296875" style="10" customWidth="1"/>
    <col min="59" max="59" width="8" customWidth="1"/>
    <col min="60" max="60" width="5.90625" style="121" customWidth="1"/>
    <col min="61" max="61" width="8.36328125" customWidth="1"/>
    <col min="62" max="62" width="5.54296875" style="100" customWidth="1"/>
    <col min="63" max="63" width="7.81640625" customWidth="1"/>
    <col min="64" max="64" width="7.54296875" customWidth="1"/>
    <col min="65" max="65" width="6.90625" customWidth="1"/>
    <col min="67" max="67" width="6.90625" customWidth="1"/>
    <col min="68" max="68" width="12.36328125" customWidth="1"/>
    <col min="69" max="69" width="14.54296875" customWidth="1"/>
    <col min="77" max="77" width="14" customWidth="1"/>
    <col min="78" max="78" width="12.54296875" customWidth="1"/>
    <col min="79" max="79" width="10.90625" customWidth="1"/>
  </cols>
  <sheetData>
    <row r="1" spans="2:83">
      <c r="AN1"/>
      <c r="AP1"/>
      <c r="AT1"/>
      <c r="BA1"/>
      <c r="BB1"/>
      <c r="BD1"/>
      <c r="BF1"/>
      <c r="BH1"/>
      <c r="BJ1"/>
      <c r="BP1" s="4"/>
      <c r="BQ1" s="4"/>
      <c r="BR1" s="4"/>
      <c r="BS1" s="4"/>
    </row>
    <row r="2" spans="2:83">
      <c r="AN2"/>
      <c r="AP2"/>
      <c r="AT2"/>
      <c r="BA2"/>
      <c r="BB2"/>
      <c r="BD2"/>
      <c r="BF2"/>
      <c r="BH2"/>
      <c r="BJ2"/>
      <c r="BP2" s="4"/>
      <c r="BQ2" s="4"/>
      <c r="BR2" s="4"/>
      <c r="BS2" s="4"/>
    </row>
    <row r="3" spans="2:83" ht="16.5" customHeight="1">
      <c r="AN3"/>
      <c r="AP3"/>
      <c r="AT3"/>
      <c r="BA3"/>
      <c r="BB3"/>
      <c r="BD3"/>
      <c r="BF3"/>
      <c r="BH3"/>
      <c r="BJ3"/>
      <c r="BP3" s="4"/>
      <c r="BQ3" s="4"/>
      <c r="BR3" s="4"/>
      <c r="BS3" s="4"/>
    </row>
    <row r="4" spans="2:83" ht="24.6">
      <c r="B4" s="255" t="s">
        <v>530</v>
      </c>
      <c r="AN4"/>
      <c r="AP4"/>
      <c r="AT4"/>
      <c r="BA4"/>
      <c r="BB4"/>
      <c r="BD4"/>
      <c r="BF4"/>
      <c r="BH4"/>
      <c r="BJ4"/>
      <c r="BP4" s="4"/>
      <c r="BQ4" s="4"/>
      <c r="BR4" s="4"/>
      <c r="BS4" s="4"/>
    </row>
    <row r="5" spans="2:83" ht="15.6">
      <c r="AN5"/>
      <c r="AP5"/>
      <c r="AT5"/>
      <c r="BA5"/>
      <c r="BB5"/>
      <c r="BD5"/>
      <c r="BF5"/>
      <c r="BH5"/>
      <c r="BJ5"/>
      <c r="BP5" s="4"/>
      <c r="BQ5" s="4"/>
      <c r="BR5" s="4"/>
      <c r="BS5" s="4"/>
      <c r="BT5" s="4"/>
      <c r="BU5" s="5"/>
      <c r="BV5" s="5"/>
      <c r="BZ5" s="5"/>
    </row>
    <row r="6" spans="2:83" ht="15.75" customHeight="1">
      <c r="AN6"/>
      <c r="AP6"/>
      <c r="AT6"/>
      <c r="BA6"/>
      <c r="BB6"/>
      <c r="BD6"/>
      <c r="BF6"/>
      <c r="BH6"/>
      <c r="BJ6"/>
      <c r="BP6" s="4"/>
      <c r="BQ6" s="4"/>
      <c r="BR6" s="4"/>
      <c r="BS6" s="4"/>
      <c r="BT6" s="5"/>
      <c r="BU6" s="5"/>
      <c r="BY6" s="5"/>
    </row>
    <row r="7" spans="2:83" ht="17.25" customHeight="1">
      <c r="AN7"/>
      <c r="AP7"/>
      <c r="AT7"/>
      <c r="BA7"/>
      <c r="BB7"/>
      <c r="BD7"/>
      <c r="BF7"/>
      <c r="BH7"/>
      <c r="BJ7"/>
      <c r="BP7" s="4"/>
      <c r="BQ7" s="4"/>
      <c r="BR7" s="4"/>
      <c r="BS7" s="4"/>
      <c r="BT7" s="5"/>
    </row>
    <row r="8" spans="2:83" ht="15" customHeight="1">
      <c r="AN8"/>
      <c r="AP8"/>
      <c r="AT8"/>
      <c r="BA8"/>
      <c r="BB8"/>
      <c r="BD8"/>
      <c r="BF8"/>
      <c r="BH8"/>
      <c r="BJ8"/>
      <c r="BP8" s="4"/>
      <c r="BQ8" s="4"/>
      <c r="BR8" s="4"/>
      <c r="BS8" s="4"/>
      <c r="BT8" s="5"/>
    </row>
    <row r="9" spans="2:83">
      <c r="AN9"/>
      <c r="AP9"/>
      <c r="AT9"/>
      <c r="BA9"/>
      <c r="BB9"/>
      <c r="BD9"/>
      <c r="BF9"/>
      <c r="BH9"/>
      <c r="BJ9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</row>
    <row r="10" spans="2:83" ht="15.6">
      <c r="AN10"/>
      <c r="AP10"/>
      <c r="AT10"/>
      <c r="BA10"/>
      <c r="BB10"/>
      <c r="BD10"/>
      <c r="BF10"/>
      <c r="BH10"/>
      <c r="BJ10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</row>
    <row r="11" spans="2:83" ht="15.6">
      <c r="AN11"/>
      <c r="AP11"/>
      <c r="AT11"/>
      <c r="BA11"/>
      <c r="BB11"/>
      <c r="BD11"/>
      <c r="BF11"/>
      <c r="BH11"/>
      <c r="BJ11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</row>
    <row r="12" spans="2:83" ht="15.6">
      <c r="AN12"/>
      <c r="AP12"/>
      <c r="AT12"/>
      <c r="BA12"/>
      <c r="BB12"/>
      <c r="BD12"/>
      <c r="BF12"/>
      <c r="BH12"/>
      <c r="BJ12" s="1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</row>
    <row r="13" spans="2:83" ht="15.6">
      <c r="AN13"/>
      <c r="AP13"/>
      <c r="AT13"/>
      <c r="BA13"/>
      <c r="BB13"/>
      <c r="BD13"/>
      <c r="BF13"/>
      <c r="BH13"/>
      <c r="BJ13" s="1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</row>
    <row r="14" spans="2:83" ht="15.6">
      <c r="AN14"/>
      <c r="AP14"/>
      <c r="AT14"/>
      <c r="BA14"/>
      <c r="BB14"/>
      <c r="BD14"/>
      <c r="BF14"/>
      <c r="BH14"/>
      <c r="BJ14" s="12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</row>
    <row r="15" spans="2:83" ht="15.6">
      <c r="AN15"/>
      <c r="AP15"/>
      <c r="AT15"/>
      <c r="BA15"/>
      <c r="BB15"/>
      <c r="BD15"/>
      <c r="BF15"/>
      <c r="BH15"/>
      <c r="BJ15" s="12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</row>
    <row r="16" spans="2:83" ht="15.6">
      <c r="AN16"/>
      <c r="AP16"/>
      <c r="AT16"/>
      <c r="BA16"/>
      <c r="BB16"/>
      <c r="BD16"/>
      <c r="BF16"/>
      <c r="BH16"/>
      <c r="BJ16" s="12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</row>
    <row r="17" spans="40:83" ht="15.6">
      <c r="AN17"/>
      <c r="AP17"/>
      <c r="AT17"/>
      <c r="BA17"/>
      <c r="BB17"/>
      <c r="BD17"/>
      <c r="BF17"/>
      <c r="BH17"/>
      <c r="BJ17" s="12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</row>
    <row r="18" spans="40:83" ht="15.6">
      <c r="AN18"/>
      <c r="AP18"/>
      <c r="AT18"/>
      <c r="BA18"/>
      <c r="BB18"/>
      <c r="BD18"/>
      <c r="BF18"/>
      <c r="BH18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</row>
    <row r="19" spans="40:83" ht="15.6">
      <c r="AN19"/>
      <c r="AP19"/>
      <c r="AT19"/>
      <c r="BA19"/>
      <c r="BB19"/>
      <c r="BD19"/>
      <c r="BF19"/>
      <c r="BH19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</row>
    <row r="20" spans="40:83" ht="15.6">
      <c r="AN20"/>
      <c r="AP20"/>
      <c r="AT20"/>
      <c r="BA20"/>
      <c r="BB20"/>
      <c r="BD20"/>
      <c r="BF20"/>
      <c r="BH20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</row>
    <row r="21" spans="40:83" ht="15.6">
      <c r="AN21"/>
      <c r="AP21"/>
      <c r="AT21"/>
      <c r="BA21"/>
      <c r="BB21"/>
      <c r="BD21"/>
      <c r="BF21"/>
      <c r="BH21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</row>
    <row r="22" spans="40:83" ht="15.6">
      <c r="AN22"/>
      <c r="AP22"/>
      <c r="AT22"/>
      <c r="BA22"/>
      <c r="BB22"/>
      <c r="BD22"/>
      <c r="BF22"/>
      <c r="BH22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</row>
    <row r="23" spans="40:83" ht="15.6">
      <c r="AN23"/>
      <c r="AP23"/>
      <c r="AT23"/>
      <c r="BA23"/>
      <c r="BB23"/>
      <c r="BD23"/>
      <c r="BF23"/>
      <c r="BH23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</row>
    <row r="24" spans="40:83" ht="15.6">
      <c r="AN24"/>
      <c r="AP24"/>
      <c r="AT24"/>
      <c r="BA24"/>
      <c r="BB24"/>
      <c r="BD24"/>
      <c r="BF24"/>
      <c r="BH24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</row>
    <row r="25" spans="40:83" ht="16.5" customHeight="1">
      <c r="AN25"/>
      <c r="AP25"/>
      <c r="AT25"/>
      <c r="BA25"/>
      <c r="BB25"/>
      <c r="BD25"/>
      <c r="BF25"/>
      <c r="BH2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</row>
    <row r="26" spans="40:83" ht="16.5" customHeight="1">
      <c r="AN26"/>
      <c r="AP26"/>
      <c r="AT26"/>
      <c r="BA26"/>
      <c r="BB26"/>
      <c r="BD26"/>
      <c r="BF26"/>
      <c r="BH26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</row>
    <row r="27" spans="40:83">
      <c r="AN27"/>
      <c r="AP27"/>
      <c r="AT27"/>
      <c r="BA27"/>
      <c r="BB27"/>
      <c r="BD27"/>
      <c r="BF27"/>
      <c r="BH27"/>
      <c r="BJ27"/>
    </row>
    <row r="28" spans="40:83" ht="17.25" customHeight="1">
      <c r="AN28"/>
      <c r="AP28"/>
      <c r="AT28"/>
      <c r="BA28"/>
      <c r="BB28"/>
      <c r="BD28"/>
      <c r="BF28"/>
      <c r="BH28"/>
      <c r="BJ28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</row>
    <row r="29" spans="40:83" ht="17.25" customHeight="1">
      <c r="AN29"/>
      <c r="AP29"/>
      <c r="AT29"/>
      <c r="BA29"/>
      <c r="BB29"/>
      <c r="BD29"/>
      <c r="BF29"/>
      <c r="BH29"/>
      <c r="BJ29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</row>
    <row r="30" spans="40:83">
      <c r="AN30"/>
      <c r="AP30"/>
      <c r="AT30"/>
      <c r="BA30"/>
      <c r="BB30"/>
      <c r="BD30"/>
      <c r="BF30"/>
      <c r="BH30"/>
      <c r="BJ30"/>
    </row>
    <row r="31" spans="40:83" ht="16.649999999999999" customHeight="1">
      <c r="AN31"/>
      <c r="AP31"/>
      <c r="AT31"/>
      <c r="BA31"/>
      <c r="BB31"/>
      <c r="BD31"/>
      <c r="BF31"/>
      <c r="BH31"/>
      <c r="BJ31"/>
    </row>
    <row r="32" spans="40:83">
      <c r="AN32"/>
      <c r="AP32"/>
      <c r="AT32"/>
      <c r="BA32"/>
      <c r="BB32"/>
      <c r="BD32"/>
      <c r="BF32"/>
      <c r="BH32"/>
      <c r="BJ32" s="4"/>
      <c r="BK32" s="4"/>
    </row>
    <row r="33" spans="40:69" ht="15.6">
      <c r="AN33"/>
      <c r="AP33"/>
      <c r="AT33"/>
      <c r="BA33"/>
      <c r="BB33"/>
      <c r="BD33"/>
      <c r="BF33"/>
      <c r="BH33"/>
      <c r="BJ33" s="1"/>
      <c r="BK33" s="18"/>
    </row>
    <row r="34" spans="40:69" ht="15.6">
      <c r="AN34"/>
      <c r="AP34"/>
      <c r="AT34"/>
      <c r="BA34"/>
      <c r="BB34"/>
      <c r="BD34"/>
      <c r="BF34"/>
      <c r="BH34"/>
      <c r="BJ34" s="1"/>
      <c r="BK34" s="18"/>
    </row>
    <row r="35" spans="40:69" ht="15.6">
      <c r="AN35"/>
      <c r="AP35"/>
      <c r="AT35"/>
      <c r="BA35"/>
      <c r="BB35"/>
      <c r="BD35"/>
      <c r="BF35"/>
      <c r="BH35"/>
      <c r="BJ35" s="1"/>
      <c r="BK35" s="18"/>
      <c r="BM35" s="2"/>
      <c r="BN35" s="2"/>
      <c r="BO35" s="2"/>
    </row>
    <row r="36" spans="40:69" ht="15.6">
      <c r="AN36"/>
      <c r="AP36"/>
      <c r="AT36"/>
      <c r="BA36"/>
      <c r="BB36"/>
      <c r="BD36"/>
      <c r="BF36"/>
      <c r="BH36"/>
      <c r="BJ36" s="1"/>
      <c r="BK36" s="18"/>
      <c r="BM36" s="2"/>
      <c r="BN36" s="2"/>
      <c r="BO36" s="4"/>
      <c r="BP36" s="4"/>
      <c r="BQ36" s="4"/>
    </row>
    <row r="37" spans="40:69" ht="15.6">
      <c r="AN37"/>
      <c r="AP37"/>
      <c r="AT37"/>
      <c r="BA37"/>
      <c r="BB37"/>
      <c r="BD37"/>
      <c r="BF37"/>
      <c r="BH37"/>
      <c r="BJ37" s="12"/>
      <c r="BK37" s="18"/>
      <c r="BM37" s="1"/>
      <c r="BN37" s="1"/>
      <c r="BO37" s="10"/>
      <c r="BP37" s="10"/>
      <c r="BQ37" s="10"/>
    </row>
    <row r="38" spans="40:69" ht="15.6">
      <c r="AN38"/>
      <c r="AP38"/>
      <c r="AT38"/>
      <c r="BA38"/>
      <c r="BB38"/>
      <c r="BD38"/>
      <c r="BF38"/>
      <c r="BH38"/>
      <c r="BJ38" s="12"/>
      <c r="BK38" s="18"/>
      <c r="BM38" s="1"/>
      <c r="BN38" s="1"/>
      <c r="BO38" s="10"/>
      <c r="BP38" s="10"/>
      <c r="BQ38" s="10"/>
    </row>
    <row r="39" spans="40:69" ht="15.6">
      <c r="AN39"/>
      <c r="AP39"/>
      <c r="AT39"/>
      <c r="BA39"/>
      <c r="BB39"/>
      <c r="BD39"/>
      <c r="BF39"/>
      <c r="BH39"/>
      <c r="BJ39" s="12"/>
      <c r="BK39" s="18"/>
      <c r="BM39" s="1"/>
      <c r="BN39" s="1"/>
      <c r="BO39" s="10"/>
      <c r="BP39" s="10"/>
      <c r="BQ39" s="10"/>
    </row>
    <row r="40" spans="40:69" ht="15.6">
      <c r="AN40"/>
      <c r="AP40"/>
      <c r="AT40"/>
      <c r="BA40"/>
      <c r="BB40"/>
      <c r="BD40"/>
      <c r="BF40"/>
      <c r="BH40"/>
      <c r="BJ40" s="12"/>
      <c r="BK40" s="18"/>
      <c r="BM40" s="1"/>
      <c r="BN40" s="1"/>
      <c r="BO40" s="10"/>
      <c r="BP40" s="10"/>
      <c r="BQ40" s="10"/>
    </row>
    <row r="41" spans="40:69" ht="15.6">
      <c r="AN41"/>
      <c r="AP41"/>
      <c r="AT41"/>
      <c r="BA41"/>
      <c r="BB41"/>
      <c r="BD41"/>
      <c r="BF41"/>
      <c r="BH41"/>
      <c r="BJ41" s="5"/>
      <c r="BK41" s="18"/>
      <c r="BM41" s="1"/>
      <c r="BN41" s="1"/>
      <c r="BO41" s="10"/>
      <c r="BP41" s="10"/>
      <c r="BQ41" s="10"/>
    </row>
    <row r="42" spans="40:69" ht="15.6">
      <c r="AN42"/>
      <c r="AP42"/>
      <c r="AT42"/>
      <c r="BA42"/>
      <c r="BB42"/>
      <c r="BD42"/>
      <c r="BF42"/>
      <c r="BH42"/>
      <c r="BJ42" s="5"/>
      <c r="BK42" s="18"/>
      <c r="BM42" s="1"/>
      <c r="BN42" s="1"/>
      <c r="BO42" s="10"/>
      <c r="BP42" s="10"/>
      <c r="BQ42" s="10"/>
    </row>
    <row r="43" spans="40:69" ht="15.6">
      <c r="AN43"/>
      <c r="AP43"/>
      <c r="AT43"/>
      <c r="BA43"/>
      <c r="BB43"/>
      <c r="BD43"/>
      <c r="BF43"/>
      <c r="BH43"/>
      <c r="BJ43" s="5"/>
      <c r="BK43" s="18"/>
      <c r="BM43" s="1"/>
      <c r="BN43" s="1"/>
      <c r="BO43" s="10"/>
      <c r="BP43" s="10"/>
      <c r="BQ43" s="10"/>
    </row>
    <row r="44" spans="40:69" ht="15.6">
      <c r="AN44"/>
      <c r="AP44"/>
      <c r="AT44"/>
      <c r="BA44"/>
      <c r="BB44"/>
      <c r="BD44"/>
      <c r="BF44"/>
      <c r="BH44"/>
      <c r="BJ44" s="5"/>
      <c r="BK44" s="18"/>
      <c r="BM44" s="1"/>
      <c r="BN44" s="1"/>
      <c r="BO44" s="10"/>
      <c r="BP44" s="10"/>
      <c r="BQ44" s="10"/>
    </row>
    <row r="45" spans="40:69" ht="15.6">
      <c r="AN45"/>
      <c r="AP45"/>
      <c r="AT45"/>
      <c r="BA45"/>
      <c r="BB45"/>
      <c r="BD45"/>
      <c r="BF45"/>
      <c r="BH45"/>
      <c r="BJ45" s="5"/>
      <c r="BK45" s="18"/>
      <c r="BM45" s="1"/>
      <c r="BN45" s="1"/>
      <c r="BO45" s="10"/>
      <c r="BP45" s="10"/>
      <c r="BQ45" s="10"/>
    </row>
    <row r="46" spans="40:69" ht="15.6">
      <c r="AN46"/>
      <c r="AP46"/>
      <c r="AT46"/>
      <c r="BA46"/>
      <c r="BB46"/>
      <c r="BD46"/>
      <c r="BF46"/>
      <c r="BH46"/>
      <c r="BJ46" s="5"/>
      <c r="BK46" s="18"/>
      <c r="BM46" s="12"/>
      <c r="BN46" s="12"/>
      <c r="BO46" s="10"/>
      <c r="BP46" s="10"/>
      <c r="BQ46" s="10"/>
    </row>
    <row r="47" spans="40:69" ht="15.6">
      <c r="AN47"/>
      <c r="AP47"/>
      <c r="AT47"/>
      <c r="BA47"/>
      <c r="BB47"/>
      <c r="BD47"/>
      <c r="BF47"/>
      <c r="BH47"/>
      <c r="BJ47" s="5"/>
      <c r="BK47" s="18"/>
      <c r="BM47" s="12"/>
      <c r="BN47" s="12"/>
      <c r="BO47" s="10"/>
      <c r="BP47" s="10"/>
      <c r="BQ47" s="10"/>
    </row>
    <row r="48" spans="40:69">
      <c r="AN48"/>
      <c r="AP48"/>
      <c r="AT48"/>
      <c r="BA48"/>
      <c r="BB48"/>
      <c r="BD48"/>
      <c r="BF48"/>
      <c r="BH48"/>
      <c r="BJ48"/>
    </row>
    <row r="49" spans="40:74" ht="15.6">
      <c r="AN49"/>
      <c r="AP49"/>
      <c r="AT49"/>
      <c r="BA49"/>
      <c r="BB49"/>
      <c r="BD49"/>
      <c r="BF49"/>
      <c r="BH49"/>
      <c r="BJ49" s="4"/>
      <c r="BK49" s="4"/>
      <c r="BM49" s="1"/>
      <c r="BN49" s="5"/>
    </row>
    <row r="50" spans="40:74" ht="15.6">
      <c r="AN50"/>
      <c r="AP50"/>
      <c r="AT50"/>
      <c r="BA50"/>
      <c r="BB50"/>
      <c r="BD50"/>
      <c r="BF50"/>
      <c r="BH50"/>
      <c r="BJ50" s="101"/>
      <c r="BK50" s="52"/>
      <c r="BL50" s="1"/>
      <c r="BM50" s="1"/>
      <c r="BN50" s="1"/>
      <c r="BP50" s="1"/>
      <c r="BQ50" s="1"/>
      <c r="BR50" s="1"/>
      <c r="BS50" s="1"/>
      <c r="BT50" s="1"/>
      <c r="BU50" s="1"/>
      <c r="BV50" s="5"/>
    </row>
    <row r="51" spans="40:74">
      <c r="AN51"/>
      <c r="AP51"/>
      <c r="AT51"/>
      <c r="BA51"/>
      <c r="BB51"/>
      <c r="BD51"/>
      <c r="BF51"/>
      <c r="BH51"/>
      <c r="BJ51" s="101"/>
      <c r="BK51" s="52"/>
      <c r="BL51" s="1"/>
      <c r="BM51" s="1"/>
      <c r="BN51" s="1"/>
      <c r="BP51" s="1"/>
      <c r="BQ51" s="1"/>
      <c r="BR51" s="1"/>
      <c r="BS51" s="1"/>
      <c r="BT51" s="1"/>
      <c r="BU51" s="1"/>
      <c r="BV51" s="1"/>
    </row>
    <row r="52" spans="40:74">
      <c r="AN52"/>
      <c r="AP52"/>
      <c r="AT52"/>
      <c r="BA52"/>
      <c r="BB52"/>
      <c r="BD52"/>
      <c r="BF52"/>
      <c r="BH52"/>
      <c r="BJ52" s="101"/>
      <c r="BK52" s="52"/>
      <c r="BL52" s="1"/>
      <c r="BM52" s="1"/>
      <c r="BN52" s="1"/>
      <c r="BP52" s="1"/>
      <c r="BQ52" s="1"/>
      <c r="BR52" s="1"/>
      <c r="BS52" s="1"/>
      <c r="BT52" s="1"/>
      <c r="BU52" s="1"/>
      <c r="BV52" s="1"/>
    </row>
    <row r="53" spans="40:74">
      <c r="AN53"/>
      <c r="AP53"/>
      <c r="AT53"/>
      <c r="BA53"/>
      <c r="BB53"/>
      <c r="BD53"/>
      <c r="BF53"/>
      <c r="BH53"/>
      <c r="BJ53" s="101"/>
      <c r="BK53" s="52"/>
      <c r="BL53" s="1"/>
      <c r="BM53" s="1"/>
      <c r="BN53" s="1"/>
      <c r="BP53" s="1"/>
      <c r="BQ53" s="1"/>
      <c r="BR53" s="1"/>
      <c r="BS53" s="1"/>
      <c r="BT53" s="1"/>
      <c r="BU53" s="1"/>
      <c r="BV53" s="1"/>
    </row>
    <row r="54" spans="40:74">
      <c r="AN54"/>
      <c r="AP54"/>
      <c r="AT54"/>
      <c r="BA54"/>
      <c r="BB54"/>
      <c r="BD54"/>
      <c r="BF54"/>
      <c r="BH54"/>
      <c r="BJ54" s="101"/>
      <c r="BK54" s="52"/>
      <c r="BL54" s="1"/>
      <c r="BM54" s="1"/>
      <c r="BN54" s="1"/>
      <c r="BP54" s="1"/>
      <c r="BQ54" s="1"/>
      <c r="BR54" s="1"/>
      <c r="BS54" s="1"/>
      <c r="BT54" s="1"/>
      <c r="BU54" s="1"/>
      <c r="BV54" s="1"/>
    </row>
    <row r="55" spans="40:74">
      <c r="AN55"/>
      <c r="AP55"/>
      <c r="AT55"/>
      <c r="BA55"/>
      <c r="BB55"/>
      <c r="BD55"/>
      <c r="BF55"/>
      <c r="BH55"/>
      <c r="BJ55" s="101"/>
      <c r="BK55" s="52"/>
      <c r="BL55" s="1"/>
      <c r="BM55" s="1"/>
      <c r="BN55" s="1"/>
      <c r="BP55" s="1"/>
      <c r="BQ55" s="1"/>
      <c r="BR55" s="1"/>
      <c r="BS55" s="1"/>
      <c r="BT55" s="1"/>
      <c r="BU55" s="1"/>
      <c r="BV55" s="1"/>
    </row>
    <row r="56" spans="40:74">
      <c r="AN56"/>
      <c r="AP56"/>
      <c r="AT56"/>
      <c r="BA56"/>
      <c r="BB56"/>
      <c r="BD56"/>
      <c r="BF56"/>
      <c r="BH56"/>
      <c r="BJ56" s="101"/>
      <c r="BK56" s="52"/>
      <c r="BL56" s="1"/>
      <c r="BM56" s="1"/>
      <c r="BN56" s="1"/>
      <c r="BP56" s="1"/>
      <c r="BQ56" s="1"/>
      <c r="BR56" s="1"/>
      <c r="BS56" s="1"/>
      <c r="BT56" s="1"/>
      <c r="BU56" s="1"/>
      <c r="BV56" s="1"/>
    </row>
    <row r="57" spans="40:74">
      <c r="AN57"/>
      <c r="AP57"/>
      <c r="AT57"/>
      <c r="BA57"/>
      <c r="BB57"/>
      <c r="BD57"/>
      <c r="BF57"/>
      <c r="BH57"/>
      <c r="BJ57" s="101"/>
      <c r="BK57" s="52"/>
      <c r="BL57" s="1"/>
      <c r="BM57" s="1"/>
      <c r="BN57" s="1"/>
      <c r="BP57" s="1"/>
      <c r="BQ57" s="1"/>
      <c r="BR57" s="1"/>
      <c r="BS57" s="1"/>
      <c r="BT57" s="1"/>
      <c r="BU57" s="1"/>
      <c r="BV57" s="1"/>
    </row>
    <row r="58" spans="40:74">
      <c r="AN58"/>
      <c r="AP58"/>
      <c r="AT58"/>
      <c r="BA58"/>
      <c r="BB58"/>
      <c r="BD58"/>
      <c r="BF58"/>
      <c r="BH58"/>
      <c r="BJ58" s="101"/>
      <c r="BK58" s="52"/>
      <c r="BL58" s="1"/>
      <c r="BM58" s="1"/>
      <c r="BN58" s="1"/>
      <c r="BP58" s="1"/>
      <c r="BQ58" s="1"/>
      <c r="BR58" s="1"/>
      <c r="BS58" s="1"/>
      <c r="BT58" s="1"/>
      <c r="BU58" s="1"/>
      <c r="BV58" s="1"/>
    </row>
    <row r="59" spans="40:74">
      <c r="AN59"/>
      <c r="AP59"/>
      <c r="AT59"/>
      <c r="BA59"/>
      <c r="BB59"/>
      <c r="BD59"/>
      <c r="BF59"/>
      <c r="BH59"/>
      <c r="BJ59" s="101"/>
      <c r="BK59" s="52"/>
      <c r="BL59" s="1"/>
      <c r="BM59" s="1"/>
      <c r="BN59" s="1"/>
      <c r="BP59" s="1"/>
      <c r="BQ59" s="1"/>
      <c r="BR59" s="1"/>
      <c r="BS59" s="1"/>
      <c r="BT59" s="1"/>
      <c r="BU59" s="1"/>
      <c r="BV59" s="1"/>
    </row>
    <row r="60" spans="40:74">
      <c r="AN60"/>
      <c r="AP60"/>
      <c r="AT60"/>
      <c r="BA60"/>
      <c r="BB60"/>
      <c r="BD60"/>
      <c r="BF60"/>
      <c r="BH60"/>
      <c r="BJ60" s="101"/>
      <c r="BK60" s="52"/>
      <c r="BL60" s="1"/>
      <c r="BM60" s="1"/>
      <c r="BN60" s="1"/>
      <c r="BP60" s="1"/>
      <c r="BQ60" s="1"/>
      <c r="BR60" s="1"/>
      <c r="BS60" s="1"/>
      <c r="BT60" s="1"/>
      <c r="BU60" s="1"/>
      <c r="BV60" s="1"/>
    </row>
    <row r="61" spans="40:74">
      <c r="AN61"/>
      <c r="AP61"/>
      <c r="AT61"/>
      <c r="BA61"/>
      <c r="BB61"/>
      <c r="BD61"/>
      <c r="BF61"/>
      <c r="BH61"/>
      <c r="BJ61" s="101"/>
      <c r="BK61" s="52"/>
      <c r="BL61" s="1"/>
      <c r="BM61" s="1"/>
      <c r="BN61" s="1"/>
      <c r="BP61" s="1"/>
      <c r="BQ61" s="1"/>
      <c r="BR61" s="1"/>
      <c r="BS61" s="1"/>
      <c r="BT61" s="1"/>
      <c r="BU61" s="1"/>
      <c r="BV61" s="1"/>
    </row>
    <row r="62" spans="40:74">
      <c r="AN62"/>
      <c r="AP62"/>
      <c r="AT62"/>
      <c r="BA62"/>
      <c r="BB62"/>
      <c r="BD62"/>
      <c r="BF62"/>
      <c r="BH62"/>
      <c r="BJ62" s="101"/>
      <c r="BK62" s="52"/>
      <c r="BL62" s="1"/>
      <c r="BM62" s="1"/>
      <c r="BN62" s="1"/>
      <c r="BP62" s="1"/>
      <c r="BQ62" s="1"/>
      <c r="BR62" s="1"/>
      <c r="BS62" s="1"/>
      <c r="BT62" s="1"/>
      <c r="BU62" s="1"/>
      <c r="BV62" s="1"/>
    </row>
    <row r="63" spans="40:74">
      <c r="AN63"/>
      <c r="AP63"/>
      <c r="AT63"/>
      <c r="BA63"/>
      <c r="BB63"/>
      <c r="BD63"/>
      <c r="BF63"/>
      <c r="BH63"/>
      <c r="BJ63" s="101"/>
      <c r="BK63" s="52"/>
      <c r="BL63" s="1"/>
      <c r="BM63" s="1"/>
      <c r="BN63" s="1"/>
      <c r="BP63" s="1"/>
      <c r="BQ63" s="1"/>
      <c r="BR63" s="1"/>
      <c r="BS63" s="1"/>
      <c r="BT63" s="1"/>
      <c r="BU63" s="1"/>
      <c r="BV63" s="1"/>
    </row>
    <row r="64" spans="40:74">
      <c r="AN64"/>
      <c r="AP64"/>
      <c r="AT64"/>
      <c r="BA64"/>
      <c r="BB64"/>
      <c r="BD64"/>
      <c r="BF64"/>
      <c r="BH64"/>
      <c r="BJ64" s="101"/>
      <c r="BK64" s="52"/>
      <c r="BL64" s="1"/>
      <c r="BM64" s="1"/>
      <c r="BN64" s="1"/>
      <c r="BP64" s="1"/>
      <c r="BQ64" s="1"/>
      <c r="BR64" s="1"/>
      <c r="BS64" s="1"/>
      <c r="BT64" s="1"/>
      <c r="BU64" s="1"/>
      <c r="BV64" s="1"/>
    </row>
    <row r="65" spans="40:79">
      <c r="AN65"/>
      <c r="AP65"/>
      <c r="AT65"/>
      <c r="BA65"/>
      <c r="BB65"/>
      <c r="BD65"/>
      <c r="BF65"/>
      <c r="BH65"/>
      <c r="BJ65" s="101"/>
      <c r="BK65" s="52"/>
      <c r="BL65" s="1"/>
      <c r="BM65" s="1"/>
      <c r="BN65" s="1"/>
      <c r="BP65" s="1"/>
      <c r="BQ65" s="1"/>
      <c r="BR65" s="1"/>
      <c r="BS65" s="1"/>
      <c r="BT65" s="1"/>
      <c r="BU65" s="1"/>
      <c r="BV65" s="1"/>
    </row>
    <row r="66" spans="40:79">
      <c r="AN66"/>
      <c r="AP66"/>
      <c r="AT66"/>
      <c r="BA66"/>
      <c r="BB66"/>
      <c r="BD66"/>
      <c r="BF66"/>
      <c r="BH66"/>
      <c r="BJ66" s="101"/>
      <c r="BK66" s="52"/>
      <c r="BL66" s="1"/>
      <c r="BM66" s="1"/>
      <c r="BN66" s="1"/>
      <c r="BP66" s="1"/>
      <c r="BQ66" s="1"/>
      <c r="BR66" s="1"/>
      <c r="BS66" s="1"/>
      <c r="BT66" s="1"/>
      <c r="BU66" s="1"/>
      <c r="BV66" s="1"/>
    </row>
    <row r="67" spans="40:79">
      <c r="AN67"/>
      <c r="AP67"/>
      <c r="AT67"/>
      <c r="BA67"/>
      <c r="BB67"/>
      <c r="BD67"/>
      <c r="BF67"/>
      <c r="BH67"/>
      <c r="BJ67" s="101"/>
      <c r="BK67" s="52"/>
      <c r="BL67" s="1"/>
      <c r="BM67" s="1"/>
      <c r="BN67" s="1"/>
      <c r="BP67" s="1"/>
      <c r="BQ67" s="1"/>
      <c r="BR67" s="1"/>
      <c r="BS67" s="1"/>
      <c r="BT67" s="1"/>
      <c r="BU67" s="1"/>
      <c r="BV67" s="1"/>
    </row>
    <row r="68" spans="40:79">
      <c r="AN68"/>
      <c r="AP68"/>
      <c r="AT68"/>
      <c r="BA68"/>
      <c r="BB68"/>
      <c r="BD68"/>
      <c r="BF68"/>
      <c r="BH68"/>
      <c r="BJ68" s="101"/>
      <c r="BK68" s="52"/>
      <c r="BL68" s="1"/>
      <c r="BM68" s="1"/>
      <c r="BN68" s="1"/>
      <c r="BP68" s="1"/>
      <c r="BQ68" s="1"/>
      <c r="BR68" s="1"/>
      <c r="BS68" s="1"/>
      <c r="BT68" s="1"/>
      <c r="BU68" s="1"/>
      <c r="BV68" s="1"/>
    </row>
    <row r="69" spans="40:79">
      <c r="AN69"/>
      <c r="AP69"/>
      <c r="AT69"/>
      <c r="BA69"/>
      <c r="BB69"/>
      <c r="BD69"/>
      <c r="BF69"/>
      <c r="BH69"/>
      <c r="BJ69" s="101"/>
      <c r="BK69" s="52"/>
      <c r="BL69" s="1"/>
      <c r="BM69" s="1"/>
      <c r="BN69" s="1"/>
      <c r="BP69" s="1"/>
      <c r="BQ69" s="1"/>
      <c r="BR69" s="1"/>
      <c r="BS69" s="1"/>
      <c r="BT69" s="1"/>
      <c r="BU69" s="1"/>
      <c r="BV69" s="1"/>
    </row>
    <row r="70" spans="40:79">
      <c r="AN70"/>
      <c r="AP70"/>
      <c r="AT70"/>
      <c r="BA70"/>
      <c r="BB70"/>
      <c r="BD70"/>
      <c r="BF70"/>
      <c r="BH70"/>
      <c r="BJ70" s="101"/>
      <c r="BK70" s="52"/>
      <c r="BL70" s="1"/>
      <c r="BM70" s="1"/>
      <c r="BN70" s="1"/>
      <c r="BP70" s="1"/>
      <c r="BQ70" s="1"/>
      <c r="BR70" s="1"/>
      <c r="BS70" s="1"/>
      <c r="BT70" s="1"/>
      <c r="BU70" s="1"/>
      <c r="BV70" s="1"/>
    </row>
    <row r="71" spans="40:79">
      <c r="AN71"/>
      <c r="AP71"/>
      <c r="AT71"/>
      <c r="BA71"/>
      <c r="BB71"/>
      <c r="BD71"/>
      <c r="BF71"/>
      <c r="BH71"/>
      <c r="BJ71" s="101"/>
      <c r="BK71" s="52"/>
      <c r="BL71" s="1"/>
      <c r="BM71" s="1"/>
      <c r="BN71" s="1"/>
      <c r="BP71" s="1"/>
      <c r="BQ71" s="1"/>
      <c r="BR71" s="1"/>
      <c r="BS71" s="1"/>
      <c r="BT71" s="1"/>
      <c r="BU71" s="1"/>
      <c r="BV71" s="1"/>
    </row>
    <row r="72" spans="40:79">
      <c r="AN72"/>
      <c r="AP72"/>
      <c r="AT72"/>
      <c r="BA72"/>
      <c r="BB72"/>
      <c r="BD72"/>
      <c r="BF72"/>
      <c r="BH72"/>
      <c r="BJ72" s="101"/>
      <c r="BK72" s="52"/>
      <c r="BL72" s="1"/>
      <c r="BM72" s="1"/>
      <c r="BN72" s="1"/>
      <c r="BP72" s="1"/>
      <c r="BQ72" s="1"/>
      <c r="BR72" s="1"/>
      <c r="BS72" s="1"/>
      <c r="BT72" s="1"/>
      <c r="BU72" s="1"/>
      <c r="BV72" s="1"/>
    </row>
    <row r="73" spans="40:79">
      <c r="AN73"/>
      <c r="AP73"/>
      <c r="AT73"/>
      <c r="BA73"/>
      <c r="BB73"/>
      <c r="BD73"/>
      <c r="BF73"/>
      <c r="BH73"/>
      <c r="BJ73" s="101"/>
      <c r="BK73" s="52"/>
      <c r="BL73" s="1"/>
      <c r="BM73" s="1"/>
      <c r="BN73" s="1"/>
      <c r="BP73" s="1"/>
      <c r="BQ73" s="1"/>
      <c r="BR73" s="1"/>
      <c r="BS73" s="1"/>
      <c r="BT73" s="1"/>
      <c r="BU73" s="1"/>
      <c r="BV73" s="1"/>
    </row>
    <row r="74" spans="40:79" ht="15.6">
      <c r="AN74"/>
      <c r="AP74"/>
      <c r="AT74"/>
      <c r="BA74"/>
      <c r="BB74"/>
      <c r="BD74"/>
      <c r="BF74"/>
      <c r="BH74"/>
      <c r="BJ74" s="101"/>
      <c r="BK74" s="52"/>
      <c r="BL74" s="1"/>
      <c r="BM74" s="1"/>
      <c r="BN74" s="1"/>
      <c r="BP74" s="1"/>
      <c r="BQ74" s="1"/>
      <c r="BR74" s="1"/>
      <c r="BS74" s="1"/>
      <c r="BT74" s="1"/>
      <c r="BU74" s="1"/>
      <c r="BV74" s="1"/>
      <c r="BW74" s="4"/>
      <c r="BX74" s="12"/>
      <c r="BY74" s="12"/>
      <c r="BZ74" s="1"/>
      <c r="CA74" s="5"/>
    </row>
    <row r="75" spans="40:79" ht="15.6">
      <c r="AN75"/>
      <c r="AP75"/>
      <c r="AT75"/>
      <c r="BA75"/>
      <c r="BB75"/>
      <c r="BD75"/>
      <c r="BF75"/>
      <c r="BH75"/>
      <c r="BJ75" s="101"/>
      <c r="BK75" s="52"/>
      <c r="BL75" s="1"/>
      <c r="BM75" s="1"/>
      <c r="BN75" s="1"/>
      <c r="BP75" s="1"/>
      <c r="BQ75" s="1"/>
      <c r="BR75" s="1"/>
      <c r="BS75" s="1"/>
      <c r="BT75" s="1"/>
      <c r="BU75" s="1"/>
      <c r="BV75" s="1"/>
      <c r="BW75" s="4"/>
      <c r="BX75" s="12"/>
      <c r="BY75" s="12"/>
      <c r="BZ75" s="1"/>
      <c r="CA75" s="5"/>
    </row>
    <row r="76" spans="40:79" ht="15.6">
      <c r="AN76"/>
      <c r="AP76"/>
      <c r="AT76"/>
      <c r="BA76"/>
      <c r="BB76"/>
      <c r="BD76"/>
      <c r="BF76"/>
      <c r="BH76"/>
      <c r="BJ76" s="101"/>
      <c r="BK76" s="52"/>
      <c r="BL76" s="1"/>
      <c r="BM76" s="1"/>
      <c r="BN76" s="1"/>
      <c r="BP76" s="1"/>
      <c r="BQ76" s="1"/>
      <c r="BR76" s="1"/>
      <c r="BS76" s="1"/>
      <c r="BT76" s="1"/>
      <c r="BU76" s="1"/>
      <c r="BV76" s="1"/>
      <c r="BW76" s="4"/>
      <c r="BX76" s="12"/>
      <c r="BY76" s="12"/>
      <c r="BZ76" s="1"/>
      <c r="CA76" s="5"/>
    </row>
    <row r="77" spans="40:79" ht="15.6">
      <c r="AN77"/>
      <c r="AP77"/>
      <c r="AT77"/>
      <c r="BA77"/>
      <c r="BB77"/>
      <c r="BD77"/>
      <c r="BF77"/>
      <c r="BH77"/>
      <c r="BJ77" s="101"/>
      <c r="BK77" s="52"/>
      <c r="BL77" s="1"/>
      <c r="BM77" s="1"/>
      <c r="BN77" s="1"/>
      <c r="BP77" s="1"/>
      <c r="BQ77" s="1"/>
      <c r="BR77" s="1"/>
      <c r="BS77" s="1"/>
      <c r="BT77" s="1"/>
      <c r="BU77" s="1"/>
      <c r="BV77" s="1"/>
      <c r="BW77" s="4"/>
      <c r="BX77" s="12"/>
      <c r="BY77" s="12"/>
      <c r="BZ77" s="12"/>
      <c r="CA77" s="5"/>
    </row>
    <row r="78" spans="40:79" ht="15.6">
      <c r="AN78"/>
      <c r="AP78"/>
      <c r="AT78"/>
      <c r="BA78"/>
      <c r="BB78"/>
      <c r="BD78"/>
      <c r="BF78"/>
      <c r="BH78"/>
      <c r="BJ78" s="101"/>
      <c r="BK78" s="52"/>
      <c r="BL78" s="1"/>
      <c r="BM78" s="1"/>
      <c r="BN78" s="1"/>
      <c r="BP78" s="1"/>
      <c r="BQ78" s="1"/>
      <c r="BR78" s="1"/>
      <c r="BS78" s="1"/>
      <c r="BT78" s="1"/>
      <c r="BU78" s="1"/>
      <c r="BV78" s="1"/>
      <c r="BW78" s="4"/>
      <c r="BX78" s="12"/>
      <c r="BY78" s="12"/>
      <c r="BZ78" s="12"/>
      <c r="CA78" s="5"/>
    </row>
    <row r="79" spans="40:79" ht="15.6">
      <c r="AN79"/>
      <c r="AP79"/>
      <c r="AT79"/>
      <c r="BA79"/>
      <c r="BB79"/>
      <c r="BD79"/>
      <c r="BF79"/>
      <c r="BH79"/>
      <c r="BJ79" s="101"/>
      <c r="BK79" s="52"/>
      <c r="BL79" s="1"/>
      <c r="BM79" s="1"/>
      <c r="BN79" s="1"/>
      <c r="BP79" s="1"/>
      <c r="BQ79" s="1"/>
      <c r="BR79" s="1"/>
      <c r="BS79" s="1"/>
      <c r="BT79" s="1"/>
      <c r="BU79" s="1"/>
      <c r="BV79" s="1"/>
      <c r="BW79" s="4"/>
      <c r="BX79" s="12"/>
      <c r="BY79" s="12"/>
      <c r="BZ79" s="12"/>
      <c r="CA79" s="5"/>
    </row>
    <row r="80" spans="40:79" ht="15.6">
      <c r="AN80"/>
      <c r="AP80"/>
      <c r="AT80"/>
      <c r="BA80"/>
      <c r="BB80"/>
      <c r="BD80"/>
      <c r="BF80"/>
      <c r="BH80"/>
      <c r="BJ80" s="101"/>
      <c r="BK80" s="52"/>
      <c r="BL80" s="1"/>
      <c r="BM80" s="1"/>
      <c r="BN80" s="1"/>
      <c r="BP80" s="1"/>
      <c r="BQ80" s="1"/>
      <c r="BR80" s="1"/>
      <c r="BS80" s="1"/>
      <c r="BT80" s="1"/>
      <c r="BU80" s="1"/>
      <c r="BV80" s="1"/>
      <c r="BW80" s="4"/>
      <c r="BX80" s="12"/>
      <c r="BY80" s="12"/>
      <c r="BZ80" s="12"/>
      <c r="CA80" s="5"/>
    </row>
    <row r="81" spans="17:81" ht="15.6">
      <c r="Q81" s="1">
        <f>+År!H36</f>
        <v>82.284532234776023</v>
      </c>
      <c r="AN81"/>
      <c r="AP81"/>
      <c r="AT81"/>
      <c r="BA81"/>
      <c r="BB81"/>
      <c r="BD81"/>
      <c r="BF81"/>
      <c r="BH81"/>
      <c r="BJ81" s="101"/>
      <c r="BK81" s="52"/>
      <c r="BL81" s="1"/>
      <c r="BM81" s="1"/>
      <c r="BN81" s="1"/>
      <c r="BP81" s="1"/>
      <c r="BQ81" s="1"/>
      <c r="BR81" s="1"/>
      <c r="BS81" s="1"/>
      <c r="BT81" s="1"/>
      <c r="BU81" s="1"/>
      <c r="BV81" s="1"/>
      <c r="BW81" s="4"/>
      <c r="BX81" s="12"/>
      <c r="BY81" s="12"/>
      <c r="BZ81" s="5"/>
      <c r="CA81" s="5"/>
    </row>
    <row r="82" spans="17:81" ht="15.6">
      <c r="AN82"/>
      <c r="AP82"/>
      <c r="AT82"/>
      <c r="BA82"/>
      <c r="BB82"/>
      <c r="BD82"/>
      <c r="BF82"/>
      <c r="BH82"/>
      <c r="BJ82" s="101"/>
      <c r="BK82" s="52"/>
      <c r="BL82" s="1"/>
      <c r="BM82" s="1"/>
      <c r="BN82" s="1"/>
      <c r="BP82" s="1"/>
      <c r="BQ82" s="1"/>
      <c r="BR82" s="1"/>
      <c r="BS82" s="1"/>
      <c r="BT82" s="1"/>
      <c r="BU82" s="1"/>
      <c r="BV82" s="1"/>
      <c r="BW82" s="4"/>
      <c r="BX82" s="12"/>
      <c r="BY82" s="12"/>
      <c r="BZ82" s="5"/>
      <c r="CA82" s="5"/>
    </row>
    <row r="83" spans="17:81" ht="15.6">
      <c r="AN83"/>
      <c r="AP83"/>
      <c r="AT83"/>
      <c r="BA83"/>
      <c r="BB83"/>
      <c r="BD83"/>
      <c r="BF83"/>
      <c r="BH83"/>
      <c r="BJ83" s="101"/>
      <c r="BK83" s="52"/>
      <c r="BL83" s="1"/>
      <c r="BM83" s="1"/>
      <c r="BN83" s="1"/>
      <c r="BP83" s="1"/>
      <c r="BQ83" s="1"/>
      <c r="BR83" s="1"/>
      <c r="BS83" s="1"/>
      <c r="BT83" s="1"/>
      <c r="BU83" s="1"/>
      <c r="BV83" s="1"/>
      <c r="BW83" s="4"/>
      <c r="BX83" s="12"/>
      <c r="BY83" s="12"/>
      <c r="BZ83" s="5"/>
      <c r="CA83" s="5"/>
    </row>
    <row r="84" spans="17:81" ht="15.6">
      <c r="AN84"/>
      <c r="AP84"/>
      <c r="AT84"/>
      <c r="BA84"/>
      <c r="BB84"/>
      <c r="BD84"/>
      <c r="BF84"/>
      <c r="BH84"/>
      <c r="BU84" s="1"/>
      <c r="BV84" s="1"/>
      <c r="BW84" s="1"/>
      <c r="BY84" s="4"/>
      <c r="BZ84" s="12"/>
      <c r="CA84" s="12"/>
      <c r="CB84" s="5"/>
      <c r="CC84" s="5"/>
    </row>
    <row r="85" spans="17:81" ht="15.6">
      <c r="AN85"/>
      <c r="AP85"/>
      <c r="AT85"/>
      <c r="BA85"/>
      <c r="BB85"/>
      <c r="BD85"/>
      <c r="BF85"/>
      <c r="BH85"/>
      <c r="BW85" s="1"/>
      <c r="BY85" s="4"/>
      <c r="BZ85" s="12"/>
      <c r="CA85" s="12"/>
      <c r="CB85" s="5"/>
      <c r="CC85" s="5"/>
    </row>
    <row r="86" spans="17:81" ht="15.6">
      <c r="AN86"/>
      <c r="AP86"/>
      <c r="AT86"/>
      <c r="BA86"/>
      <c r="BB86"/>
      <c r="BD86"/>
      <c r="BF86"/>
      <c r="BH86"/>
      <c r="BJ86" s="101"/>
      <c r="BK86" s="52"/>
      <c r="BL86" s="1"/>
      <c r="BM86" s="1"/>
      <c r="BN86" s="1"/>
      <c r="BP86" s="1"/>
      <c r="BQ86" s="1"/>
      <c r="BR86" s="1"/>
      <c r="BS86" s="1"/>
      <c r="BT86" s="1"/>
      <c r="BW86" s="1"/>
      <c r="BY86" s="4"/>
      <c r="BZ86" s="12"/>
      <c r="CA86" s="12"/>
      <c r="CB86" s="5"/>
      <c r="CC86" s="5"/>
    </row>
    <row r="87" spans="17:81" ht="15.6">
      <c r="AN87"/>
      <c r="AP87"/>
      <c r="AT87"/>
      <c r="BA87"/>
      <c r="BB87"/>
      <c r="BD87"/>
      <c r="BF87"/>
      <c r="BH87"/>
      <c r="BJ87" s="101"/>
      <c r="BK87" s="52"/>
      <c r="BL87" s="1"/>
      <c r="BM87" s="1"/>
      <c r="BN87" s="1"/>
      <c r="BP87" s="1"/>
      <c r="BQ87" s="1"/>
      <c r="BR87" s="1"/>
      <c r="BS87" s="1"/>
      <c r="BT87" s="1"/>
      <c r="BU87" s="1"/>
      <c r="BV87" s="1"/>
      <c r="BW87" s="1"/>
      <c r="BY87" s="4"/>
      <c r="BZ87" s="12"/>
      <c r="CA87" s="12"/>
      <c r="CB87" s="5"/>
      <c r="CC87" s="5"/>
    </row>
    <row r="88" spans="17:81" ht="15.6">
      <c r="AN88"/>
      <c r="AP88"/>
      <c r="AT88"/>
      <c r="BA88"/>
      <c r="BB88"/>
      <c r="BD88"/>
      <c r="BF88"/>
      <c r="BH88"/>
      <c r="BJ88" s="101"/>
      <c r="BK88" s="52"/>
      <c r="BL88" s="1"/>
      <c r="BM88" s="1"/>
      <c r="BN88" s="1"/>
      <c r="BP88" s="1"/>
      <c r="BQ88" s="1"/>
      <c r="BR88" s="1"/>
      <c r="BS88" s="1"/>
      <c r="BT88" s="1"/>
      <c r="BU88" s="1"/>
      <c r="BV88" s="1"/>
      <c r="BW88" s="1"/>
      <c r="BY88" s="4"/>
      <c r="BZ88" s="12"/>
      <c r="CA88" s="12"/>
      <c r="CB88" s="5"/>
      <c r="CC88" s="5"/>
    </row>
    <row r="89" spans="17:81" ht="15.6">
      <c r="AN89"/>
      <c r="AP89"/>
      <c r="AT89"/>
      <c r="BA89"/>
      <c r="BB89"/>
      <c r="BD89"/>
      <c r="BF89"/>
      <c r="BH89"/>
      <c r="BJ89" s="101"/>
      <c r="BK89" s="52"/>
      <c r="BL89" s="1"/>
      <c r="BM89" s="1"/>
      <c r="BN89" s="1"/>
      <c r="BP89" s="1"/>
      <c r="BQ89" s="1"/>
      <c r="BR89" s="1"/>
      <c r="BS89" s="1"/>
      <c r="BT89" s="1"/>
      <c r="BU89" s="1"/>
      <c r="BV89" s="1"/>
      <c r="BW89" s="1"/>
      <c r="BY89" s="4"/>
      <c r="BZ89" s="5"/>
      <c r="CA89" s="5"/>
      <c r="CB89" s="5"/>
      <c r="CC89" s="5"/>
    </row>
    <row r="90" spans="17:81">
      <c r="AN90"/>
      <c r="AP90"/>
      <c r="AT90"/>
      <c r="BA90"/>
      <c r="BB90"/>
      <c r="BD90"/>
      <c r="BF90"/>
      <c r="BH90"/>
      <c r="BJ90" s="101"/>
      <c r="BK90" s="52"/>
      <c r="BL90" s="1"/>
      <c r="BM90" s="1"/>
      <c r="BN90" s="1"/>
      <c r="BP90" s="1"/>
      <c r="BQ90" s="1"/>
      <c r="BR90" s="1"/>
      <c r="BS90" s="1"/>
      <c r="BT90" s="1"/>
      <c r="BU90" s="1"/>
      <c r="BV90" s="1"/>
      <c r="BW90" s="1"/>
      <c r="BY90" s="12"/>
      <c r="BZ90" s="12"/>
    </row>
    <row r="91" spans="17:81" ht="15.6">
      <c r="AN91"/>
      <c r="AP91"/>
      <c r="AT91"/>
      <c r="BA91"/>
      <c r="BB91"/>
      <c r="BD91"/>
      <c r="BF91"/>
      <c r="BH91"/>
      <c r="BJ91" s="101"/>
      <c r="BK91" s="52"/>
      <c r="BL91" s="1"/>
      <c r="BM91" s="1"/>
      <c r="BN91" s="1"/>
      <c r="BP91" s="1"/>
      <c r="BQ91" s="1"/>
      <c r="BR91" s="1"/>
      <c r="BS91" s="1"/>
      <c r="BT91" s="1"/>
      <c r="BU91" s="1"/>
      <c r="BV91" s="1"/>
      <c r="BW91" s="1"/>
      <c r="BY91" s="5"/>
      <c r="BZ91" s="5"/>
      <c r="CA91" s="5"/>
      <c r="CC91" s="5"/>
    </row>
    <row r="92" spans="17:81">
      <c r="AN92"/>
      <c r="AP92"/>
      <c r="AT92"/>
      <c r="BA92"/>
      <c r="BB92"/>
      <c r="BD92"/>
      <c r="BF92"/>
      <c r="BH92"/>
      <c r="BJ92" s="101"/>
      <c r="BK92" s="52"/>
      <c r="BL92" s="1"/>
      <c r="BM92" s="1"/>
      <c r="BN92" s="1"/>
      <c r="BP92" s="1"/>
      <c r="BQ92" s="1"/>
      <c r="BR92" s="1"/>
      <c r="BS92" s="1"/>
      <c r="BT92" s="1"/>
      <c r="BU92" s="1"/>
      <c r="BV92" s="1"/>
      <c r="BW92" s="1"/>
      <c r="BY92" s="12"/>
      <c r="BZ92" s="12"/>
    </row>
    <row r="93" spans="17:81">
      <c r="AN93"/>
      <c r="AP93"/>
      <c r="AT93"/>
      <c r="BA93"/>
      <c r="BB93"/>
      <c r="BD93"/>
      <c r="BF93"/>
      <c r="BH93"/>
      <c r="BJ93" s="101"/>
      <c r="BK93" s="52"/>
      <c r="BL93" s="1"/>
      <c r="BM93" s="1"/>
      <c r="BN93" s="1"/>
      <c r="BP93" s="1"/>
      <c r="BQ93" s="1"/>
      <c r="BR93" s="1"/>
      <c r="BS93" s="1"/>
      <c r="BT93" s="1"/>
      <c r="BU93" s="1"/>
      <c r="BV93" s="1"/>
      <c r="BW93" s="1"/>
      <c r="BY93" s="12"/>
      <c r="BZ93" s="12"/>
    </row>
    <row r="94" spans="17:81" ht="15.6">
      <c r="AN94"/>
      <c r="AP94"/>
      <c r="AT94"/>
      <c r="BA94"/>
      <c r="BB94"/>
      <c r="BD94"/>
      <c r="BF94"/>
      <c r="BH94"/>
      <c r="BJ94" s="101"/>
      <c r="BK94" s="52"/>
      <c r="BL94" s="1"/>
      <c r="BM94" s="1"/>
      <c r="BN94" s="1"/>
      <c r="BP94" s="1"/>
      <c r="BQ94" s="1"/>
      <c r="BR94" s="1"/>
      <c r="BS94" s="1"/>
      <c r="BT94" s="1"/>
      <c r="BU94" s="1"/>
      <c r="BV94" s="1"/>
      <c r="BW94" s="1"/>
      <c r="BY94" s="2"/>
      <c r="BZ94" s="5"/>
      <c r="CA94" s="5"/>
      <c r="CC94" s="2"/>
    </row>
    <row r="95" spans="17:81">
      <c r="AN95"/>
      <c r="AP95"/>
      <c r="AT95"/>
      <c r="BA95"/>
      <c r="BB95"/>
      <c r="BD95"/>
      <c r="BF95"/>
      <c r="BH95"/>
      <c r="BJ95" s="101"/>
      <c r="BK95" s="52"/>
      <c r="BL95" s="1"/>
      <c r="BM95" s="1"/>
      <c r="BN95" s="1"/>
      <c r="BP95" s="1"/>
      <c r="BQ95" s="1"/>
      <c r="BR95" s="1"/>
      <c r="BS95" s="1"/>
      <c r="BT95" s="1"/>
      <c r="BU95" s="1"/>
      <c r="BV95" s="1"/>
      <c r="BW95" s="1"/>
      <c r="BY95" s="4"/>
      <c r="BZ95" s="4"/>
      <c r="CA95" s="4"/>
      <c r="CB95" s="4"/>
      <c r="CC95" s="4"/>
    </row>
    <row r="96" spans="17:81" ht="15.6">
      <c r="AN96"/>
      <c r="AP96"/>
      <c r="AT96"/>
      <c r="BA96"/>
      <c r="BB96"/>
      <c r="BD96"/>
      <c r="BF96"/>
      <c r="BH96"/>
      <c r="BJ96" s="101"/>
      <c r="BK96" s="52"/>
      <c r="BL96" s="1"/>
      <c r="BM96" s="1"/>
      <c r="BN96" s="1"/>
      <c r="BP96" s="1"/>
      <c r="BQ96" s="1"/>
      <c r="BR96" s="1"/>
      <c r="BS96" s="1"/>
      <c r="BT96" s="1"/>
      <c r="BU96" s="1"/>
      <c r="BV96" s="1"/>
      <c r="BW96" s="1"/>
      <c r="BY96" s="4"/>
      <c r="BZ96" s="12"/>
      <c r="CA96" s="12"/>
      <c r="CB96" s="1"/>
      <c r="CC96" s="5"/>
    </row>
    <row r="97" spans="40:81" ht="15.6">
      <c r="AN97"/>
      <c r="AP97"/>
      <c r="AT97"/>
      <c r="BA97"/>
      <c r="BB97"/>
      <c r="BD97"/>
      <c r="BF97"/>
      <c r="BH97"/>
      <c r="BJ97" s="101"/>
      <c r="BK97" s="52"/>
      <c r="BL97" s="1"/>
      <c r="BM97" s="1"/>
      <c r="BN97" s="1"/>
      <c r="BP97" s="1"/>
      <c r="BQ97" s="1"/>
      <c r="BR97" s="1"/>
      <c r="BS97" s="1"/>
      <c r="BT97" s="1"/>
      <c r="BU97" s="1"/>
      <c r="BV97" s="1"/>
      <c r="BW97" s="1"/>
      <c r="BY97" s="4"/>
      <c r="BZ97" s="12"/>
      <c r="CA97" s="12"/>
      <c r="CB97" s="1"/>
      <c r="CC97" s="5"/>
    </row>
    <row r="98" spans="40:81" ht="15.6">
      <c r="AN98"/>
      <c r="AP98"/>
      <c r="AT98"/>
      <c r="BA98"/>
      <c r="BB98"/>
      <c r="BD98"/>
      <c r="BF98"/>
      <c r="BH98"/>
      <c r="BJ98" s="101"/>
      <c r="BK98" s="52"/>
      <c r="BL98" s="1"/>
      <c r="BM98" s="1"/>
      <c r="BN98" s="1"/>
      <c r="BP98" s="1"/>
      <c r="BQ98" s="1"/>
      <c r="BR98" s="1"/>
      <c r="BS98" s="1"/>
      <c r="BT98" s="1"/>
      <c r="BU98" s="1"/>
      <c r="BV98" s="1"/>
      <c r="BW98" s="1"/>
      <c r="BY98" s="4"/>
      <c r="BZ98" s="12"/>
      <c r="CA98" s="12"/>
      <c r="CB98" s="1"/>
      <c r="CC98" s="5"/>
    </row>
    <row r="99" spans="40:81" ht="15.6">
      <c r="AN99"/>
      <c r="AP99"/>
      <c r="AT99"/>
      <c r="BA99"/>
      <c r="BB99"/>
      <c r="BD99"/>
      <c r="BF99"/>
      <c r="BH99"/>
      <c r="BJ99" s="101"/>
      <c r="BK99" s="52"/>
      <c r="BL99" s="1"/>
      <c r="BM99" s="1"/>
      <c r="BN99" s="1"/>
      <c r="BP99" s="1"/>
      <c r="BQ99" s="1"/>
      <c r="BR99" s="1"/>
      <c r="BS99" s="1"/>
      <c r="BT99" s="1"/>
      <c r="BU99" s="1"/>
      <c r="BV99" s="1"/>
      <c r="BW99" s="1"/>
      <c r="BY99" s="4"/>
      <c r="BZ99" s="12"/>
      <c r="CA99" s="12"/>
      <c r="CB99" s="1"/>
      <c r="CC99" s="5"/>
    </row>
    <row r="100" spans="40:81" ht="15.6">
      <c r="AN100"/>
      <c r="AP100"/>
      <c r="AT100"/>
      <c r="BA100"/>
      <c r="BB100"/>
      <c r="BD100"/>
      <c r="BF100"/>
      <c r="BH100"/>
      <c r="BJ100" s="101"/>
      <c r="BK100" s="52"/>
      <c r="BL100" s="1"/>
      <c r="BM100" s="1"/>
      <c r="BN100" s="1"/>
      <c r="BP100" s="1"/>
      <c r="BQ100" s="1"/>
      <c r="BR100" s="1"/>
      <c r="BS100" s="1"/>
      <c r="BT100" s="1"/>
      <c r="BU100" s="1"/>
      <c r="BV100" s="1"/>
      <c r="BW100" s="1"/>
      <c r="BY100" s="4"/>
      <c r="BZ100" s="12"/>
      <c r="CA100" s="12"/>
      <c r="CB100" s="12"/>
      <c r="CC100" s="5"/>
    </row>
    <row r="101" spans="40:81" ht="15.6">
      <c r="AN101"/>
      <c r="AP101"/>
      <c r="AT101"/>
      <c r="BA101"/>
      <c r="BB101"/>
      <c r="BD101"/>
      <c r="BF101"/>
      <c r="BH101"/>
      <c r="BJ101" s="101"/>
      <c r="BK101" s="52"/>
      <c r="BL101" s="1"/>
      <c r="BM101" s="1"/>
      <c r="BN101" s="1"/>
      <c r="BP101" s="1"/>
      <c r="BQ101" s="1"/>
      <c r="BR101" s="1"/>
      <c r="BS101" s="1"/>
      <c r="BT101" s="1"/>
      <c r="BU101" s="1"/>
      <c r="BV101" s="1"/>
      <c r="BW101" s="1"/>
      <c r="BY101" s="4"/>
      <c r="BZ101" s="12"/>
      <c r="CA101" s="12"/>
      <c r="CB101" s="12"/>
      <c r="CC101" s="5"/>
    </row>
    <row r="102" spans="40:81" ht="15.6">
      <c r="AN102"/>
      <c r="AP102"/>
      <c r="AT102"/>
      <c r="BA102"/>
      <c r="BB102"/>
      <c r="BD102"/>
      <c r="BF102"/>
      <c r="BH102"/>
      <c r="BJ102" s="101"/>
      <c r="BK102" s="52"/>
      <c r="BL102" s="1"/>
      <c r="BM102" s="1"/>
      <c r="BN102" s="1"/>
      <c r="BP102" s="1"/>
      <c r="BQ102" s="1"/>
      <c r="BR102" s="1"/>
      <c r="BS102" s="1"/>
      <c r="BT102" s="1"/>
      <c r="BU102" s="1"/>
      <c r="BV102" s="1"/>
      <c r="BW102" s="1"/>
      <c r="BY102" s="4"/>
      <c r="BZ102" s="12"/>
      <c r="CA102" s="12"/>
      <c r="CB102" s="12"/>
      <c r="CC102" s="5"/>
    </row>
    <row r="103" spans="40:81" ht="15.6">
      <c r="AN103"/>
      <c r="AP103"/>
      <c r="AT103"/>
      <c r="BA103"/>
      <c r="BB103"/>
      <c r="BD103"/>
      <c r="BF103"/>
      <c r="BH103"/>
      <c r="BJ103" s="101"/>
      <c r="BK103" s="52"/>
      <c r="BL103" s="1"/>
      <c r="BM103" s="1"/>
      <c r="BN103" s="1"/>
      <c r="BP103" s="1"/>
      <c r="BQ103" s="1"/>
      <c r="BR103" s="1"/>
      <c r="BS103" s="1"/>
      <c r="BT103" s="1"/>
      <c r="BU103" s="1"/>
      <c r="BV103" s="1"/>
      <c r="BW103" s="1"/>
      <c r="BY103" s="4"/>
      <c r="BZ103" s="12"/>
      <c r="CA103" s="12"/>
      <c r="CB103" s="12"/>
      <c r="CC103" s="5"/>
    </row>
    <row r="104" spans="40:81" ht="15.6">
      <c r="AN104"/>
      <c r="AP104"/>
      <c r="AT104"/>
      <c r="BA104"/>
      <c r="BB104"/>
      <c r="BD104"/>
      <c r="BF104"/>
      <c r="BH104"/>
      <c r="BJ104" s="101"/>
      <c r="BK104" s="52"/>
      <c r="BL104" s="1"/>
      <c r="BM104" s="1"/>
      <c r="BN104" s="1"/>
      <c r="BP104" s="1"/>
      <c r="BQ104" s="1"/>
      <c r="BR104" s="1"/>
      <c r="BS104" s="1"/>
      <c r="BT104" s="1"/>
      <c r="BU104" s="1"/>
      <c r="BV104" s="1"/>
      <c r="BW104" s="1"/>
      <c r="BY104" s="4"/>
      <c r="BZ104" s="12"/>
      <c r="CA104" s="12"/>
      <c r="CB104" s="5"/>
      <c r="CC104" s="5"/>
    </row>
    <row r="105" spans="40:81" ht="15.6">
      <c r="AN105"/>
      <c r="AP105"/>
      <c r="AT105"/>
      <c r="BA105"/>
      <c r="BB105"/>
      <c r="BD105"/>
      <c r="BF105"/>
      <c r="BH105"/>
      <c r="BJ105" s="101"/>
      <c r="BK105" s="52"/>
      <c r="BL105" s="1"/>
      <c r="BM105" s="1"/>
      <c r="BN105" s="1"/>
      <c r="BP105" s="1"/>
      <c r="BQ105" s="1"/>
      <c r="BR105" s="1"/>
      <c r="BS105" s="1"/>
      <c r="BT105" s="1"/>
      <c r="BU105" s="1"/>
      <c r="BV105" s="1"/>
      <c r="BW105" s="1"/>
      <c r="BY105" s="4"/>
      <c r="BZ105" s="12"/>
      <c r="CA105" s="12"/>
      <c r="CB105" s="5"/>
      <c r="CC105" s="5"/>
    </row>
    <row r="106" spans="40:81" ht="15.6">
      <c r="AN106"/>
      <c r="AP106"/>
      <c r="AT106"/>
      <c r="BA106"/>
      <c r="BB106"/>
      <c r="BD106"/>
      <c r="BF106"/>
      <c r="BH106"/>
      <c r="BJ106" s="101"/>
      <c r="BK106" s="52"/>
      <c r="BL106" s="1"/>
      <c r="BM106" s="1"/>
      <c r="BN106" s="1"/>
      <c r="BP106" s="1"/>
      <c r="BQ106" s="1"/>
      <c r="BR106" s="1"/>
      <c r="BS106" s="1"/>
      <c r="BT106" s="1"/>
      <c r="BU106" s="1"/>
      <c r="BV106" s="1"/>
      <c r="BW106" s="1"/>
      <c r="BY106" s="4"/>
      <c r="BZ106" s="12"/>
      <c r="CA106" s="12"/>
      <c r="CB106" s="5"/>
      <c r="CC106" s="5"/>
    </row>
    <row r="107" spans="40:81" ht="15.6">
      <c r="AN107"/>
      <c r="AP107"/>
      <c r="AT107"/>
      <c r="BA107"/>
      <c r="BB107"/>
      <c r="BD107"/>
      <c r="BF107"/>
      <c r="BH107"/>
      <c r="BJ107" s="101"/>
      <c r="BK107" s="52"/>
      <c r="BL107" s="1"/>
      <c r="BM107" s="1"/>
      <c r="BN107" s="1"/>
      <c r="BP107" s="1"/>
      <c r="BQ107" s="1"/>
      <c r="BR107" s="1"/>
      <c r="BS107" s="1"/>
      <c r="BT107" s="1"/>
      <c r="BU107" s="1"/>
      <c r="BV107" s="1"/>
      <c r="BW107" s="1"/>
      <c r="BY107" s="4"/>
      <c r="BZ107" s="12"/>
      <c r="CA107" s="12"/>
      <c r="CB107" s="5"/>
      <c r="CC107" s="5"/>
    </row>
    <row r="108" spans="40:81" ht="15.6">
      <c r="AN108"/>
      <c r="AP108"/>
      <c r="AT108"/>
      <c r="BA108"/>
      <c r="BB108"/>
      <c r="BD108"/>
      <c r="BF108"/>
      <c r="BH108"/>
      <c r="BJ108" s="101"/>
      <c r="BK108" s="52"/>
      <c r="BL108" s="1"/>
      <c r="BM108" s="1"/>
      <c r="BN108" s="1"/>
      <c r="BP108" s="1"/>
      <c r="BQ108" s="1"/>
      <c r="BR108" s="1"/>
      <c r="BS108" s="1"/>
      <c r="BT108" s="1"/>
      <c r="BU108" s="1"/>
      <c r="BV108" s="1"/>
      <c r="BW108" s="1"/>
      <c r="BY108" s="4"/>
      <c r="BZ108" s="12"/>
      <c r="CA108" s="12"/>
      <c r="CB108" s="5"/>
      <c r="CC108" s="5"/>
    </row>
    <row r="109" spans="40:81" ht="15.6">
      <c r="AN109"/>
      <c r="AP109"/>
      <c r="AT109"/>
      <c r="BA109"/>
      <c r="BB109"/>
      <c r="BD109"/>
      <c r="BF109"/>
      <c r="BH109"/>
      <c r="BJ109" s="101"/>
      <c r="BK109" s="52"/>
      <c r="BL109" s="1"/>
      <c r="BM109" s="1"/>
      <c r="BN109" s="1"/>
      <c r="BP109" s="1"/>
      <c r="BQ109" s="1"/>
      <c r="BR109" s="1"/>
      <c r="BS109" s="1"/>
      <c r="BT109" s="1"/>
      <c r="BU109" s="1"/>
      <c r="BV109" s="1"/>
      <c r="BW109" s="1"/>
      <c r="BY109" s="4"/>
      <c r="BZ109" s="12"/>
      <c r="CA109" s="12"/>
      <c r="CB109" s="5"/>
      <c r="CC109" s="5"/>
    </row>
    <row r="110" spans="40:81" ht="15.6">
      <c r="AN110"/>
      <c r="AP110"/>
      <c r="AT110"/>
      <c r="BA110"/>
      <c r="BB110"/>
      <c r="BD110"/>
      <c r="BF110"/>
      <c r="BH110"/>
      <c r="BJ110" s="101"/>
      <c r="BK110" s="52"/>
      <c r="BL110" s="1"/>
      <c r="BM110" s="1"/>
      <c r="BN110" s="1"/>
      <c r="BP110" s="1"/>
      <c r="BQ110" s="1"/>
      <c r="BR110" s="1"/>
      <c r="BS110" s="1"/>
      <c r="BT110" s="1"/>
      <c r="BU110" s="1"/>
      <c r="BV110" s="1"/>
      <c r="BW110" s="1"/>
      <c r="BY110" s="4"/>
      <c r="BZ110" s="12"/>
      <c r="CA110" s="12"/>
      <c r="CB110" s="5"/>
      <c r="CC110" s="5"/>
    </row>
    <row r="111" spans="40:81" ht="15.6">
      <c r="AN111"/>
      <c r="AP111"/>
      <c r="AT111"/>
      <c r="BA111"/>
      <c r="BB111"/>
      <c r="BD111"/>
      <c r="BF111"/>
      <c r="BH111"/>
      <c r="BJ111" s="101"/>
      <c r="BK111" s="52"/>
      <c r="BL111" s="1"/>
      <c r="BM111" s="1"/>
      <c r="BN111" s="1"/>
      <c r="BP111" s="1"/>
      <c r="BQ111" s="1"/>
      <c r="BR111" s="1"/>
      <c r="BS111" s="1"/>
      <c r="BT111" s="1"/>
      <c r="BU111" s="1"/>
      <c r="BV111" s="1"/>
      <c r="BW111" s="1"/>
      <c r="BY111" s="4"/>
      <c r="BZ111" s="12"/>
      <c r="CA111" s="12"/>
      <c r="CB111" s="5"/>
      <c r="CC111" s="5"/>
    </row>
    <row r="112" spans="40:81" ht="15.6">
      <c r="AN112"/>
      <c r="AP112"/>
      <c r="AT112"/>
      <c r="BA112"/>
      <c r="BB112"/>
      <c r="BD112"/>
      <c r="BF112"/>
      <c r="BH112"/>
      <c r="BJ112" s="101"/>
      <c r="BK112" s="52"/>
      <c r="BL112" s="1"/>
      <c r="BM112" s="1"/>
      <c r="BN112" s="1"/>
      <c r="BP112" s="1"/>
      <c r="BQ112" s="1"/>
      <c r="BR112" s="1"/>
      <c r="BS112" s="1"/>
      <c r="BT112" s="1"/>
      <c r="BU112" s="1"/>
      <c r="BV112" s="1"/>
      <c r="BW112" s="1"/>
      <c r="BY112" s="4"/>
      <c r="BZ112" s="5"/>
      <c r="CA112" s="5"/>
      <c r="CB112" s="5"/>
      <c r="CC112" s="5"/>
    </row>
    <row r="113" spans="40:81">
      <c r="AN113"/>
      <c r="AP113"/>
      <c r="AT113"/>
      <c r="BA113"/>
      <c r="BB113"/>
      <c r="BD113"/>
      <c r="BF113"/>
      <c r="BH113"/>
      <c r="BJ113" s="101"/>
      <c r="BK113" s="52"/>
      <c r="BL113" s="1"/>
      <c r="BM113" s="1"/>
      <c r="BN113" s="1"/>
      <c r="BP113" s="1"/>
      <c r="BQ113" s="1"/>
      <c r="BR113" s="1"/>
      <c r="BS113" s="1"/>
      <c r="BT113" s="1"/>
      <c r="BU113" s="1"/>
      <c r="BV113" s="1"/>
      <c r="BW113" s="1"/>
      <c r="BY113" s="12"/>
      <c r="BZ113" s="12"/>
    </row>
    <row r="114" spans="40:81" ht="15.6">
      <c r="AN114"/>
      <c r="AP114"/>
      <c r="AT114"/>
      <c r="BA114"/>
      <c r="BB114"/>
      <c r="BD114"/>
      <c r="BF114"/>
      <c r="BH114"/>
      <c r="BJ114" s="101"/>
      <c r="BK114" s="52"/>
      <c r="BL114" s="1"/>
      <c r="BM114" s="1"/>
      <c r="BN114" s="1"/>
      <c r="BP114" s="1"/>
      <c r="BQ114" s="1"/>
      <c r="BR114" s="1"/>
      <c r="BS114" s="1"/>
      <c r="BT114" s="1"/>
      <c r="BU114" s="1"/>
      <c r="BV114" s="1"/>
      <c r="BW114" s="1"/>
      <c r="BY114" s="5"/>
      <c r="BZ114" s="5"/>
      <c r="CA114" s="5"/>
      <c r="CC114" s="5"/>
    </row>
    <row r="115" spans="40:81">
      <c r="AN115"/>
      <c r="AP115"/>
      <c r="AT115"/>
      <c r="BA115"/>
      <c r="BB115"/>
      <c r="BD115"/>
      <c r="BF115"/>
      <c r="BH115"/>
      <c r="BJ115" s="101"/>
      <c r="BK115" s="52"/>
      <c r="BL115" s="1"/>
      <c r="BM115" s="1"/>
      <c r="BN115" s="1"/>
      <c r="BP115" s="1"/>
      <c r="BQ115" s="1"/>
      <c r="BR115" s="1"/>
      <c r="BS115" s="1"/>
      <c r="BT115" s="1"/>
      <c r="BU115" s="1"/>
      <c r="BV115" s="1"/>
      <c r="BW115" s="1"/>
      <c r="BY115" s="12"/>
      <c r="BZ115" s="12"/>
    </row>
    <row r="116" spans="40:81">
      <c r="AN116"/>
      <c r="AP116"/>
      <c r="AT116"/>
      <c r="BA116"/>
      <c r="BB116"/>
      <c r="BD116"/>
      <c r="BF116"/>
      <c r="BH116"/>
      <c r="BJ116" s="101"/>
      <c r="BK116" s="52"/>
      <c r="BL116" s="1"/>
      <c r="BM116" s="1"/>
      <c r="BN116" s="1"/>
      <c r="BP116" s="1"/>
      <c r="BQ116" s="1"/>
      <c r="BR116" s="1"/>
      <c r="BS116" s="1"/>
      <c r="BT116" s="1"/>
      <c r="BU116" s="1"/>
      <c r="BV116" s="1"/>
      <c r="BW116" s="1"/>
      <c r="BY116" s="12"/>
      <c r="BZ116" s="12"/>
    </row>
    <row r="117" spans="40:81">
      <c r="AN117"/>
      <c r="AP117"/>
      <c r="AT117"/>
      <c r="BA117"/>
      <c r="BB117"/>
      <c r="BD117"/>
      <c r="BF117"/>
      <c r="BH117"/>
      <c r="BJ117" s="101"/>
      <c r="BK117" s="52"/>
      <c r="BL117" s="1"/>
      <c r="BM117" s="1"/>
      <c r="BN117" s="1"/>
      <c r="BP117" s="1"/>
      <c r="BQ117" s="1"/>
      <c r="BR117" s="1"/>
      <c r="BS117" s="1"/>
      <c r="BT117" s="1"/>
      <c r="BU117" s="1"/>
      <c r="BV117" s="1"/>
      <c r="BW117" s="1"/>
      <c r="BY117" s="12"/>
      <c r="BZ117" s="12"/>
    </row>
    <row r="118" spans="40:81">
      <c r="AN118"/>
      <c r="AP118"/>
      <c r="AT118"/>
      <c r="BA118"/>
      <c r="BB118"/>
      <c r="BD118"/>
      <c r="BF118"/>
      <c r="BH118"/>
      <c r="BU118" s="1"/>
      <c r="BV118" s="1"/>
      <c r="BW118" s="1"/>
      <c r="BY118" s="12"/>
      <c r="BZ118" s="12"/>
    </row>
    <row r="119" spans="40:81">
      <c r="AN119"/>
      <c r="AP119"/>
      <c r="AT119"/>
      <c r="BA119"/>
      <c r="BB119"/>
      <c r="BD119"/>
      <c r="BF119"/>
      <c r="BH119"/>
      <c r="BW119" s="1"/>
      <c r="BY119" s="12"/>
      <c r="BZ119" s="12"/>
    </row>
    <row r="120" spans="40:81">
      <c r="AN120"/>
      <c r="AP120"/>
      <c r="AT120"/>
      <c r="BA120"/>
      <c r="BB120"/>
      <c r="BD120"/>
      <c r="BF120"/>
      <c r="BH120"/>
      <c r="BJ120" s="101"/>
      <c r="BK120" s="52"/>
      <c r="BL120" s="1"/>
      <c r="BM120" s="1"/>
      <c r="BN120" s="1"/>
      <c r="BP120" s="1"/>
      <c r="BQ120" s="1"/>
      <c r="BR120" s="1"/>
      <c r="BS120" s="1"/>
      <c r="BT120" s="1"/>
      <c r="BW120" s="1"/>
      <c r="BY120" s="12"/>
      <c r="BZ120" s="12"/>
    </row>
    <row r="121" spans="40:81">
      <c r="AN121"/>
      <c r="AP121"/>
      <c r="AT121"/>
      <c r="BA121"/>
      <c r="BB121"/>
      <c r="BD121"/>
      <c r="BF121"/>
      <c r="BH121"/>
      <c r="BJ121" s="101"/>
      <c r="BK121" s="52"/>
      <c r="BL121" s="1"/>
      <c r="BM121" s="1"/>
      <c r="BN121" s="1"/>
      <c r="BP121" s="1"/>
      <c r="BQ121" s="1"/>
      <c r="BR121" s="1"/>
      <c r="BS121" s="1"/>
      <c r="BT121" s="1"/>
      <c r="BU121" s="1"/>
      <c r="BV121" s="1"/>
      <c r="BW121" s="1"/>
      <c r="BY121" s="12"/>
      <c r="BZ121" s="12"/>
    </row>
    <row r="122" spans="40:81">
      <c r="AN122"/>
      <c r="AP122"/>
      <c r="AT122"/>
      <c r="BA122"/>
      <c r="BB122"/>
      <c r="BD122"/>
      <c r="BF122"/>
      <c r="BH122"/>
      <c r="BJ122" s="101"/>
      <c r="BK122" s="52"/>
      <c r="BL122" s="1"/>
      <c r="BM122" s="1"/>
      <c r="BN122" s="1"/>
      <c r="BP122" s="1"/>
      <c r="BQ122" s="1"/>
      <c r="BR122" s="1"/>
      <c r="BS122" s="1"/>
      <c r="BT122" s="1"/>
      <c r="BU122" s="1"/>
      <c r="BV122" s="1"/>
      <c r="BW122" s="1"/>
      <c r="BY122" s="12"/>
      <c r="BZ122" s="12"/>
    </row>
    <row r="123" spans="40:81">
      <c r="AN123"/>
      <c r="AP123"/>
      <c r="AT123"/>
      <c r="BA123"/>
      <c r="BB123"/>
      <c r="BD123"/>
      <c r="BF123"/>
      <c r="BH123"/>
      <c r="BJ123" s="101"/>
      <c r="BK123" s="52"/>
      <c r="BL123" s="1"/>
      <c r="BM123" s="1"/>
      <c r="BN123" s="1"/>
      <c r="BP123" s="1"/>
      <c r="BQ123" s="1"/>
      <c r="BR123" s="1"/>
      <c r="BS123" s="1"/>
      <c r="BT123" s="1"/>
      <c r="BU123" s="1"/>
      <c r="BV123" s="1"/>
      <c r="BW123" s="1"/>
      <c r="BY123" s="12"/>
      <c r="BZ123" s="12"/>
    </row>
    <row r="124" spans="40:81">
      <c r="AN124"/>
      <c r="AP124"/>
      <c r="AT124"/>
      <c r="BA124"/>
      <c r="BB124"/>
      <c r="BD124"/>
      <c r="BF124"/>
      <c r="BH124"/>
      <c r="BJ124" s="101"/>
      <c r="BK124" s="52"/>
      <c r="BL124" s="1"/>
      <c r="BM124" s="1"/>
      <c r="BN124" s="1"/>
      <c r="BP124" s="1"/>
      <c r="BQ124" s="1"/>
      <c r="BR124" s="1"/>
      <c r="BS124" s="1"/>
      <c r="BT124" s="1"/>
      <c r="BU124" s="1"/>
      <c r="BV124" s="1"/>
      <c r="BW124" s="1"/>
      <c r="BY124" s="12"/>
      <c r="BZ124" s="12"/>
    </row>
    <row r="125" spans="40:81">
      <c r="AN125"/>
      <c r="AP125"/>
      <c r="AT125"/>
      <c r="BA125"/>
      <c r="BB125"/>
      <c r="BD125"/>
      <c r="BF125"/>
      <c r="BH125"/>
      <c r="BJ125" s="101"/>
      <c r="BK125" s="52"/>
      <c r="BL125" s="1"/>
      <c r="BM125" s="1"/>
      <c r="BN125" s="1"/>
      <c r="BP125" s="1"/>
      <c r="BQ125" s="1"/>
      <c r="BR125" s="1"/>
      <c r="BS125" s="1"/>
      <c r="BT125" s="1"/>
      <c r="BU125" s="1"/>
      <c r="BV125" s="1"/>
      <c r="BW125" s="1"/>
      <c r="BY125" s="12"/>
      <c r="BZ125" s="12"/>
    </row>
    <row r="126" spans="40:81">
      <c r="AN126"/>
      <c r="AP126"/>
      <c r="AT126"/>
      <c r="BA126"/>
      <c r="BB126"/>
      <c r="BD126"/>
      <c r="BF126"/>
      <c r="BH126"/>
      <c r="BJ126" s="101"/>
      <c r="BK126" s="52"/>
      <c r="BL126" s="1"/>
      <c r="BM126" s="1"/>
      <c r="BN126" s="1"/>
      <c r="BP126" s="1"/>
      <c r="BQ126" s="1"/>
      <c r="BR126" s="1"/>
      <c r="BS126" s="1"/>
      <c r="BT126" s="1"/>
      <c r="BU126" s="1"/>
      <c r="BV126" s="1"/>
      <c r="BW126" s="1"/>
      <c r="BY126" s="12"/>
      <c r="BZ126" s="12"/>
    </row>
    <row r="127" spans="40:81">
      <c r="AN127"/>
      <c r="AP127"/>
      <c r="AT127"/>
      <c r="BA127"/>
      <c r="BB127"/>
      <c r="BD127"/>
      <c r="BF127"/>
      <c r="BH127"/>
      <c r="BJ127" s="101"/>
      <c r="BK127" s="52"/>
      <c r="BL127" s="1"/>
      <c r="BM127" s="1"/>
      <c r="BN127" s="1"/>
      <c r="BP127" s="1"/>
      <c r="BQ127" s="1"/>
      <c r="BR127" s="1"/>
      <c r="BS127" s="1"/>
      <c r="BT127" s="1"/>
      <c r="BU127" s="1"/>
      <c r="BV127" s="1"/>
      <c r="BW127" s="1"/>
      <c r="BY127" s="12"/>
      <c r="BZ127" s="12"/>
    </row>
    <row r="128" spans="40:81">
      <c r="AN128"/>
      <c r="AP128"/>
      <c r="AT128"/>
      <c r="BA128"/>
      <c r="BB128"/>
      <c r="BD128"/>
      <c r="BF128"/>
      <c r="BH128"/>
      <c r="BJ128" s="101"/>
      <c r="BK128" s="52"/>
      <c r="BL128" s="1"/>
      <c r="BM128" s="1"/>
      <c r="BN128" s="1"/>
      <c r="BP128" s="1"/>
      <c r="BQ128" s="1"/>
      <c r="BR128" s="1"/>
      <c r="BS128" s="1"/>
      <c r="BT128" s="1"/>
      <c r="BU128" s="1"/>
      <c r="BV128" s="1"/>
      <c r="BW128" s="1"/>
      <c r="BY128" s="12"/>
      <c r="BZ128" s="12"/>
    </row>
    <row r="129" spans="40:78">
      <c r="AN129"/>
      <c r="AP129"/>
      <c r="AT129"/>
      <c r="BA129"/>
      <c r="BB129"/>
      <c r="BD129"/>
      <c r="BF129"/>
      <c r="BH129"/>
      <c r="BJ129" s="101"/>
      <c r="BK129" s="52"/>
      <c r="BL129" s="1"/>
      <c r="BM129" s="1"/>
      <c r="BN129" s="1"/>
      <c r="BP129" s="1"/>
      <c r="BQ129" s="1"/>
      <c r="BR129" s="1"/>
      <c r="BS129" s="1"/>
      <c r="BT129" s="1"/>
      <c r="BU129" s="1"/>
      <c r="BV129" s="1"/>
      <c r="BW129" s="1"/>
      <c r="BY129" s="12"/>
      <c r="BZ129" s="12"/>
    </row>
    <row r="130" spans="40:78">
      <c r="AN130"/>
      <c r="AP130"/>
      <c r="AT130"/>
      <c r="BA130"/>
      <c r="BB130"/>
      <c r="BD130"/>
      <c r="BF130"/>
      <c r="BH130"/>
      <c r="BJ130" s="101"/>
      <c r="BK130" s="52"/>
      <c r="BL130" s="1"/>
      <c r="BM130" s="1"/>
      <c r="BN130" s="1"/>
      <c r="BP130" s="1"/>
      <c r="BQ130" s="1"/>
      <c r="BR130" s="1"/>
      <c r="BS130" s="1"/>
      <c r="BT130" s="1"/>
      <c r="BU130" s="1"/>
      <c r="BV130" s="1"/>
      <c r="BY130" s="12"/>
      <c r="BZ130" s="12"/>
    </row>
    <row r="131" spans="40:78">
      <c r="AN131"/>
      <c r="AP131"/>
      <c r="AT131"/>
      <c r="BA131"/>
      <c r="BB131"/>
      <c r="BD131"/>
      <c r="BF131"/>
      <c r="BH131"/>
      <c r="BJ131" s="101"/>
      <c r="BK131" s="52"/>
      <c r="BL131" s="1"/>
      <c r="BM131" s="1"/>
      <c r="BN131" s="1"/>
      <c r="BP131" s="1"/>
      <c r="BQ131" s="1"/>
      <c r="BR131" s="1"/>
      <c r="BS131" s="1"/>
      <c r="BT131" s="1"/>
      <c r="BU131" s="1"/>
      <c r="BV131" s="1"/>
      <c r="BY131" s="12"/>
      <c r="BZ131" s="12"/>
    </row>
    <row r="132" spans="40:78">
      <c r="AN132"/>
      <c r="AP132"/>
      <c r="AT132"/>
      <c r="BA132"/>
      <c r="BB132"/>
      <c r="BD132"/>
      <c r="BF132"/>
      <c r="BH132"/>
      <c r="BJ132" s="101"/>
      <c r="BK132" s="52"/>
      <c r="BL132" s="1"/>
      <c r="BM132" s="1"/>
      <c r="BN132" s="1"/>
      <c r="BP132" s="1"/>
      <c r="BQ132" s="1"/>
      <c r="BR132" s="1"/>
      <c r="BS132" s="1"/>
      <c r="BT132" s="1"/>
      <c r="BU132" s="1"/>
      <c r="BV132" s="1"/>
      <c r="BW132" s="1"/>
      <c r="BY132" s="12"/>
      <c r="BZ132" s="12"/>
    </row>
    <row r="133" spans="40:78">
      <c r="AN133"/>
      <c r="AP133"/>
      <c r="AT133"/>
      <c r="BA133"/>
      <c r="BB133"/>
      <c r="BD133"/>
      <c r="BF133"/>
      <c r="BH133"/>
      <c r="BJ133" s="101"/>
      <c r="BK133" s="52"/>
      <c r="BL133" s="1"/>
      <c r="BM133" s="1"/>
      <c r="BN133" s="1"/>
      <c r="BP133" s="1"/>
      <c r="BQ133" s="1"/>
      <c r="BR133" s="1"/>
      <c r="BS133" s="1"/>
      <c r="BT133" s="1"/>
      <c r="BU133" s="1"/>
      <c r="BV133" s="1"/>
      <c r="BW133" s="1"/>
      <c r="BY133" s="12"/>
      <c r="BZ133" s="12"/>
    </row>
    <row r="134" spans="40:78">
      <c r="AN134"/>
      <c r="AP134"/>
      <c r="AT134"/>
      <c r="BA134"/>
      <c r="BB134"/>
      <c r="BD134"/>
      <c r="BF134"/>
      <c r="BH134"/>
      <c r="BJ134" s="101"/>
      <c r="BK134" s="52"/>
      <c r="BL134" s="1"/>
      <c r="BM134" s="1"/>
      <c r="BN134" s="1"/>
      <c r="BP134" s="1"/>
      <c r="BQ134" s="1"/>
      <c r="BR134" s="1"/>
      <c r="BS134" s="1"/>
      <c r="BT134" s="1"/>
      <c r="BU134" s="1"/>
      <c r="BV134" s="1"/>
      <c r="BW134" s="1"/>
      <c r="BY134" s="12"/>
      <c r="BZ134" s="12"/>
    </row>
    <row r="135" spans="40:78">
      <c r="AN135"/>
      <c r="AP135"/>
      <c r="AT135"/>
      <c r="BA135"/>
      <c r="BB135"/>
      <c r="BD135"/>
      <c r="BF135"/>
      <c r="BH135"/>
      <c r="BJ135" s="101"/>
      <c r="BK135" s="52"/>
      <c r="BL135" s="1"/>
      <c r="BM135" s="1"/>
      <c r="BN135" s="1"/>
      <c r="BP135" s="1"/>
      <c r="BQ135" s="1"/>
      <c r="BR135" s="1"/>
      <c r="BS135" s="1"/>
      <c r="BT135" s="1"/>
      <c r="BU135" s="1"/>
      <c r="BV135" s="1"/>
      <c r="BW135" s="1"/>
      <c r="BY135" s="12"/>
      <c r="BZ135" s="12"/>
    </row>
    <row r="136" spans="40:78">
      <c r="AN136"/>
      <c r="AP136"/>
      <c r="AT136"/>
      <c r="BA136"/>
      <c r="BB136"/>
      <c r="BD136"/>
      <c r="BF136"/>
      <c r="BH136"/>
      <c r="BJ136" s="101"/>
      <c r="BK136" s="52"/>
      <c r="BL136" s="1"/>
      <c r="BM136" s="1"/>
      <c r="BN136" s="1"/>
      <c r="BP136" s="1"/>
      <c r="BQ136" s="1"/>
      <c r="BR136" s="1"/>
      <c r="BS136" s="1"/>
      <c r="BT136" s="1"/>
      <c r="BU136" s="1"/>
      <c r="BV136" s="1"/>
      <c r="BW136" s="1"/>
      <c r="BY136" s="12"/>
      <c r="BZ136" s="12"/>
    </row>
    <row r="137" spans="40:78">
      <c r="AN137"/>
      <c r="AP137"/>
      <c r="AT137"/>
      <c r="BA137"/>
      <c r="BB137"/>
      <c r="BD137"/>
      <c r="BF137"/>
      <c r="BH137"/>
      <c r="BJ137" s="101"/>
      <c r="BK137" s="52"/>
      <c r="BL137" s="1"/>
      <c r="BM137" s="1"/>
      <c r="BN137" s="1"/>
      <c r="BP137" s="1"/>
      <c r="BQ137" s="1"/>
      <c r="BR137" s="1"/>
      <c r="BS137" s="1"/>
      <c r="BT137" s="1"/>
      <c r="BU137" s="1"/>
      <c r="BV137" s="1"/>
      <c r="BW137" s="1"/>
      <c r="BY137" s="12"/>
      <c r="BZ137" s="12"/>
    </row>
    <row r="138" spans="40:78">
      <c r="AN138"/>
      <c r="AP138"/>
      <c r="AT138"/>
      <c r="BA138"/>
      <c r="BB138"/>
      <c r="BD138"/>
      <c r="BF138"/>
      <c r="BH138"/>
      <c r="BJ138" s="101"/>
      <c r="BK138" s="52"/>
      <c r="BL138" s="1"/>
      <c r="BM138" s="1"/>
      <c r="BN138" s="1"/>
      <c r="BP138" s="1"/>
      <c r="BQ138" s="1"/>
      <c r="BR138" s="1"/>
      <c r="BS138" s="1"/>
      <c r="BT138" s="1"/>
      <c r="BU138" s="1"/>
      <c r="BV138" s="1"/>
      <c r="BW138" s="1"/>
      <c r="BY138" s="12"/>
      <c r="BZ138" s="12"/>
    </row>
    <row r="139" spans="40:78">
      <c r="AN139"/>
      <c r="AP139"/>
      <c r="AT139"/>
      <c r="BA139"/>
      <c r="BB139"/>
      <c r="BD139"/>
      <c r="BF139"/>
      <c r="BH139"/>
      <c r="BJ139" s="101"/>
      <c r="BK139" s="52"/>
      <c r="BL139" s="1"/>
      <c r="BM139" s="1"/>
      <c r="BN139" s="1"/>
      <c r="BP139" s="1"/>
      <c r="BQ139" s="1"/>
      <c r="BR139" s="1"/>
      <c r="BS139" s="1"/>
      <c r="BT139" s="1"/>
      <c r="BU139" s="1"/>
      <c r="BV139" s="1"/>
      <c r="BW139" s="1"/>
      <c r="BY139" s="12"/>
      <c r="BZ139" s="12"/>
    </row>
    <row r="140" spans="40:78">
      <c r="AN140"/>
      <c r="AP140"/>
      <c r="AT140"/>
      <c r="BA140"/>
      <c r="BB140"/>
      <c r="BD140"/>
      <c r="BF140"/>
      <c r="BH140"/>
      <c r="BJ140" s="101"/>
      <c r="BK140" s="52"/>
      <c r="BL140" s="1"/>
      <c r="BM140" s="1"/>
      <c r="BN140" s="1"/>
      <c r="BP140" s="1"/>
      <c r="BQ140" s="1"/>
      <c r="BR140" s="1"/>
      <c r="BS140" s="1"/>
      <c r="BT140" s="1"/>
      <c r="BU140" s="1"/>
      <c r="BV140" s="1"/>
      <c r="BW140" s="1"/>
      <c r="BY140" s="12"/>
      <c r="BZ140" s="12"/>
    </row>
    <row r="141" spans="40:78">
      <c r="AN141"/>
      <c r="AP141"/>
      <c r="AT141"/>
      <c r="BA141"/>
      <c r="BB141"/>
      <c r="BD141"/>
      <c r="BF141"/>
      <c r="BH141"/>
      <c r="BJ141" s="101"/>
      <c r="BK141" s="52"/>
      <c r="BL141" s="1"/>
      <c r="BM141" s="1"/>
      <c r="BN141" s="1"/>
      <c r="BP141" s="1"/>
      <c r="BQ141" s="1"/>
      <c r="BR141" s="1"/>
      <c r="BS141" s="1"/>
      <c r="BT141" s="1"/>
      <c r="BU141" s="1"/>
      <c r="BV141" s="1"/>
      <c r="BW141" s="1"/>
      <c r="BY141" s="12"/>
      <c r="BZ141" s="12"/>
    </row>
    <row r="142" spans="40:78">
      <c r="AN142"/>
      <c r="AP142"/>
      <c r="AT142"/>
      <c r="BA142"/>
      <c r="BB142"/>
      <c r="BD142"/>
      <c r="BF142"/>
      <c r="BH142"/>
      <c r="BJ142" s="101"/>
      <c r="BK142" s="52"/>
      <c r="BL142" s="1"/>
      <c r="BM142" s="1"/>
      <c r="BN142" s="1"/>
      <c r="BP142" s="1"/>
      <c r="BQ142" s="1"/>
      <c r="BR142" s="1"/>
      <c r="BS142" s="1"/>
      <c r="BT142" s="1"/>
      <c r="BU142" s="1"/>
      <c r="BV142" s="1"/>
      <c r="BW142" s="1"/>
      <c r="BY142" s="12"/>
      <c r="BZ142" s="12"/>
    </row>
    <row r="143" spans="40:78">
      <c r="AN143"/>
      <c r="AP143"/>
      <c r="AT143"/>
      <c r="BA143"/>
      <c r="BB143"/>
      <c r="BD143"/>
      <c r="BF143"/>
      <c r="BH143"/>
      <c r="BJ143" s="101"/>
      <c r="BK143" s="52"/>
      <c r="BL143" s="1"/>
      <c r="BM143" s="1"/>
      <c r="BN143" s="1"/>
      <c r="BP143" s="1"/>
      <c r="BQ143" s="1"/>
      <c r="BR143" s="1"/>
      <c r="BS143" s="1"/>
      <c r="BT143" s="1"/>
      <c r="BU143" s="1"/>
      <c r="BV143" s="1"/>
      <c r="BW143" s="1"/>
      <c r="BY143" s="12"/>
      <c r="BZ143" s="12"/>
    </row>
    <row r="144" spans="40:78">
      <c r="AN144"/>
      <c r="AP144"/>
      <c r="AT144"/>
      <c r="BA144"/>
      <c r="BB144"/>
      <c r="BD144"/>
      <c r="BF144"/>
      <c r="BH144"/>
      <c r="BJ144" s="101"/>
      <c r="BK144" s="52"/>
      <c r="BL144" s="1"/>
      <c r="BM144" s="1"/>
      <c r="BN144" s="1"/>
      <c r="BP144" s="1"/>
      <c r="BQ144" s="1"/>
      <c r="BR144" s="1"/>
      <c r="BS144" s="1"/>
      <c r="BT144" s="1"/>
      <c r="BU144" s="1"/>
      <c r="BV144" s="1"/>
      <c r="BW144" s="1"/>
      <c r="BY144" s="12"/>
      <c r="BZ144" s="12"/>
    </row>
    <row r="145" spans="16:78">
      <c r="AN145"/>
      <c r="AP145"/>
      <c r="AT145"/>
      <c r="BA145"/>
      <c r="BB145"/>
      <c r="BD145"/>
      <c r="BF145"/>
      <c r="BH145"/>
      <c r="BJ145" s="101"/>
      <c r="BK145" s="52"/>
      <c r="BL145" s="1"/>
      <c r="BM145" s="1"/>
      <c r="BN145" s="1"/>
      <c r="BP145" s="1"/>
      <c r="BQ145" s="1"/>
      <c r="BR145" s="1"/>
      <c r="BS145" s="1"/>
      <c r="BT145" s="1"/>
      <c r="BU145" s="1"/>
      <c r="BV145" s="1"/>
      <c r="BW145" s="1"/>
      <c r="BY145" s="12"/>
      <c r="BZ145" s="12"/>
    </row>
    <row r="146" spans="16:78">
      <c r="AN146"/>
      <c r="AP146"/>
      <c r="AT146"/>
      <c r="BA146"/>
      <c r="BB146"/>
      <c r="BD146"/>
      <c r="BF146"/>
      <c r="BH146"/>
      <c r="BJ146" s="101"/>
      <c r="BK146" s="52"/>
      <c r="BL146" s="1"/>
      <c r="BM146" s="1"/>
      <c r="BN146" s="1"/>
      <c r="BP146" s="1"/>
      <c r="BQ146" s="1"/>
      <c r="BR146" s="1"/>
      <c r="BS146" s="1"/>
      <c r="BT146" s="1"/>
      <c r="BU146" s="1"/>
      <c r="BV146" s="1"/>
      <c r="BW146" s="1"/>
      <c r="BY146" s="12"/>
      <c r="BZ146" s="12"/>
    </row>
    <row r="147" spans="16:78">
      <c r="AN147"/>
      <c r="AP147"/>
      <c r="AT147"/>
      <c r="BA147"/>
      <c r="BB147"/>
      <c r="BD147"/>
      <c r="BF147"/>
      <c r="BH147"/>
      <c r="BJ147" s="101"/>
      <c r="BK147" s="52"/>
      <c r="BL147" s="1"/>
      <c r="BM147" s="1"/>
      <c r="BN147" s="1"/>
      <c r="BP147" s="1"/>
      <c r="BQ147" s="1"/>
      <c r="BR147" s="1"/>
      <c r="BS147" s="1"/>
      <c r="BT147" s="1"/>
      <c r="BU147" s="1"/>
      <c r="BV147" s="1"/>
      <c r="BW147" s="1"/>
      <c r="BY147" s="12"/>
      <c r="BZ147" s="12"/>
    </row>
    <row r="148" spans="16:78">
      <c r="AN148"/>
      <c r="AP148"/>
      <c r="AT148"/>
      <c r="BA148"/>
      <c r="BB148"/>
      <c r="BD148"/>
      <c r="BF148"/>
      <c r="BH148"/>
      <c r="BJ148" s="101"/>
      <c r="BK148" s="52"/>
      <c r="BL148" s="1"/>
      <c r="BM148" s="1"/>
      <c r="BN148" s="1"/>
      <c r="BP148" s="1"/>
      <c r="BQ148" s="1"/>
      <c r="BR148" s="1"/>
      <c r="BS148" s="1"/>
      <c r="BT148" s="1"/>
      <c r="BU148" s="1"/>
      <c r="BV148" s="1"/>
      <c r="BW148" s="1"/>
      <c r="BY148" s="12"/>
      <c r="BZ148" s="12"/>
    </row>
    <row r="149" spans="16:78">
      <c r="AN149"/>
      <c r="AP149"/>
      <c r="AT149"/>
      <c r="BA149"/>
      <c r="BB149"/>
      <c r="BD149"/>
      <c r="BF149"/>
      <c r="BH149"/>
      <c r="BJ149" s="101"/>
      <c r="BK149" s="52"/>
      <c r="BL149" s="1"/>
      <c r="BM149" s="1"/>
      <c r="BN149" s="1"/>
      <c r="BP149" s="1"/>
      <c r="BQ149" s="1"/>
      <c r="BR149" s="1"/>
      <c r="BS149" s="1"/>
      <c r="BT149" s="1"/>
      <c r="BU149" s="1"/>
      <c r="BV149" s="1"/>
      <c r="BW149" s="1"/>
      <c r="BY149" s="12"/>
      <c r="BZ149" s="12"/>
    </row>
    <row r="150" spans="16:78">
      <c r="P150" s="1">
        <f>+År!L36</f>
        <v>60.523063528026256</v>
      </c>
      <c r="Q150" s="3" t="s">
        <v>357</v>
      </c>
      <c r="AN150"/>
      <c r="AP150"/>
      <c r="AT150"/>
      <c r="BA150"/>
      <c r="BB150"/>
      <c r="BD150"/>
      <c r="BF150"/>
      <c r="BH150"/>
      <c r="BJ150" s="101"/>
      <c r="BK150" s="52"/>
      <c r="BL150" s="1"/>
      <c r="BM150" s="1"/>
      <c r="BN150" s="1"/>
      <c r="BP150" s="1"/>
      <c r="BQ150" s="1"/>
      <c r="BR150" s="1"/>
      <c r="BS150" s="1"/>
      <c r="BT150" s="1"/>
      <c r="BU150" s="1"/>
      <c r="BV150" s="1"/>
      <c r="BW150" s="1"/>
      <c r="BY150" s="12"/>
      <c r="BZ150" s="12"/>
    </row>
    <row r="151" spans="16:78">
      <c r="AN151"/>
      <c r="AP151"/>
      <c r="AT151"/>
      <c r="BA151"/>
      <c r="BB151"/>
      <c r="BD151"/>
      <c r="BF151"/>
      <c r="BH151"/>
      <c r="BJ151" s="101"/>
      <c r="BK151" s="52"/>
      <c r="BL151" s="1"/>
      <c r="BM151" s="1"/>
      <c r="BN151" s="1"/>
      <c r="BP151" s="1"/>
      <c r="BQ151" s="1"/>
      <c r="BR151" s="1"/>
      <c r="BS151" s="1"/>
      <c r="BT151" s="1"/>
      <c r="BU151" s="1"/>
      <c r="BV151" s="1"/>
      <c r="BW151" s="1"/>
      <c r="BY151" s="12"/>
      <c r="BZ151" s="12"/>
    </row>
    <row r="152" spans="16:78">
      <c r="AN152"/>
      <c r="AP152"/>
      <c r="AT152"/>
      <c r="BA152"/>
      <c r="BB152"/>
      <c r="BD152"/>
      <c r="BF152"/>
      <c r="BH152"/>
      <c r="BJ152" s="101"/>
      <c r="BK152" s="52"/>
      <c r="BL152" s="1"/>
      <c r="BM152" s="1"/>
      <c r="BN152" s="1"/>
      <c r="BP152" s="1"/>
      <c r="BQ152" s="1"/>
      <c r="BR152" s="1"/>
      <c r="BS152" s="1"/>
      <c r="BT152" s="1"/>
      <c r="BU152" s="1"/>
      <c r="BV152" s="1"/>
      <c r="BW152" s="1"/>
      <c r="BY152" s="12"/>
      <c r="BZ152" s="12"/>
    </row>
    <row r="153" spans="16:78">
      <c r="AN153"/>
      <c r="AP153"/>
      <c r="AT153"/>
      <c r="BA153"/>
      <c r="BB153"/>
      <c r="BD153"/>
      <c r="BF153"/>
      <c r="BH153"/>
      <c r="BJ153" s="101"/>
      <c r="BK153" s="52"/>
      <c r="BL153" s="1"/>
      <c r="BM153" s="1"/>
      <c r="BN153" s="1"/>
      <c r="BP153" s="1"/>
      <c r="BQ153" s="1"/>
      <c r="BR153" s="1"/>
      <c r="BS153" s="1"/>
      <c r="BT153" s="1"/>
      <c r="BU153" s="1"/>
      <c r="BV153" s="1"/>
      <c r="BW153" s="1"/>
      <c r="BY153" s="12"/>
      <c r="BZ153" s="12"/>
    </row>
    <row r="154" spans="16:78">
      <c r="AN154"/>
      <c r="AP154"/>
      <c r="AT154"/>
      <c r="BA154"/>
      <c r="BB154"/>
      <c r="BD154"/>
      <c r="BF154"/>
      <c r="BH154"/>
      <c r="BJ154" s="101"/>
      <c r="BK154" s="52"/>
      <c r="BL154" s="1"/>
      <c r="BM154" s="1"/>
      <c r="BN154" s="1"/>
      <c r="BP154" s="1"/>
      <c r="BQ154" s="1"/>
      <c r="BR154" s="1"/>
      <c r="BS154" s="1"/>
      <c r="BT154" s="1"/>
      <c r="BU154" s="1"/>
      <c r="BV154" s="1"/>
      <c r="BW154" s="1"/>
      <c r="BY154" s="12"/>
      <c r="BZ154" s="12"/>
    </row>
    <row r="155" spans="16:78">
      <c r="AN155"/>
      <c r="AP155"/>
      <c r="AT155"/>
      <c r="BA155"/>
      <c r="BB155"/>
      <c r="BD155"/>
      <c r="BF155"/>
      <c r="BH155"/>
      <c r="BJ155" s="101"/>
      <c r="BK155" s="52"/>
      <c r="BL155" s="1"/>
      <c r="BM155" s="1"/>
      <c r="BN155" s="1"/>
      <c r="BP155" s="1"/>
      <c r="BQ155" s="1"/>
      <c r="BR155" s="1"/>
      <c r="BS155" s="1"/>
      <c r="BT155" s="1"/>
      <c r="BU155" s="1"/>
      <c r="BV155" s="1"/>
      <c r="BW155" s="1"/>
      <c r="BY155" s="12"/>
      <c r="BZ155" s="12"/>
    </row>
    <row r="156" spans="16:78">
      <c r="AN156"/>
      <c r="AP156"/>
      <c r="AT156"/>
      <c r="BA156"/>
      <c r="BB156"/>
      <c r="BD156"/>
      <c r="BF156"/>
      <c r="BH156"/>
      <c r="BJ156" s="101"/>
      <c r="BK156" s="52"/>
      <c r="BL156" s="1"/>
      <c r="BM156" s="1"/>
      <c r="BN156" s="1"/>
      <c r="BP156" s="1"/>
      <c r="BQ156" s="1"/>
      <c r="BR156" s="1"/>
      <c r="BS156" s="1"/>
      <c r="BT156" s="1"/>
      <c r="BU156" s="1"/>
      <c r="BV156" s="1"/>
      <c r="BW156" s="1"/>
      <c r="BY156" s="12"/>
      <c r="BZ156" s="12"/>
    </row>
    <row r="157" spans="16:78">
      <c r="AN157"/>
      <c r="AP157"/>
      <c r="AT157"/>
      <c r="BA157"/>
      <c r="BB157"/>
      <c r="BD157"/>
      <c r="BF157"/>
      <c r="BH157"/>
      <c r="BJ157" s="101"/>
      <c r="BK157" s="52"/>
      <c r="BL157" s="1"/>
      <c r="BM157" s="1"/>
      <c r="BN157" s="1"/>
      <c r="BP157" s="1"/>
      <c r="BQ157" s="1"/>
      <c r="BR157" s="1"/>
      <c r="BS157" s="1"/>
      <c r="BT157" s="1"/>
      <c r="BU157" s="1"/>
      <c r="BV157" s="1"/>
      <c r="BW157" s="1"/>
      <c r="BY157" s="12"/>
      <c r="BZ157" s="12"/>
    </row>
    <row r="158" spans="16:78">
      <c r="AN158"/>
      <c r="AP158"/>
      <c r="AT158"/>
      <c r="BA158"/>
      <c r="BB158"/>
      <c r="BD158"/>
      <c r="BF158"/>
      <c r="BH158"/>
      <c r="BJ158" s="101"/>
      <c r="BK158" s="52"/>
      <c r="BL158" s="1"/>
      <c r="BM158" s="1"/>
      <c r="BN158" s="1"/>
      <c r="BP158" s="1"/>
      <c r="BQ158" s="1"/>
      <c r="BR158" s="1"/>
      <c r="BS158" s="1"/>
      <c r="BT158" s="1"/>
      <c r="BU158" s="1"/>
      <c r="BV158" s="1"/>
      <c r="BW158" s="1"/>
      <c r="BY158" s="12"/>
      <c r="BZ158" s="12"/>
    </row>
    <row r="159" spans="16:78">
      <c r="AN159"/>
      <c r="AP159"/>
      <c r="AT159"/>
      <c r="BA159"/>
      <c r="BB159"/>
      <c r="BD159"/>
      <c r="BF159"/>
      <c r="BH159"/>
      <c r="BJ159" s="101"/>
      <c r="BK159" s="52"/>
      <c r="BL159" s="1"/>
      <c r="BM159" s="1"/>
      <c r="BN159" s="1"/>
      <c r="BP159" s="1"/>
      <c r="BQ159" s="1"/>
      <c r="BR159" s="1"/>
      <c r="BS159" s="1"/>
      <c r="BT159" s="1"/>
      <c r="BU159" s="1"/>
      <c r="BV159" s="1"/>
      <c r="BW159" s="1"/>
      <c r="BY159" s="12"/>
      <c r="BZ159" s="12"/>
    </row>
    <row r="160" spans="16:78">
      <c r="AN160"/>
      <c r="AP160"/>
      <c r="AT160"/>
      <c r="BA160"/>
      <c r="BB160"/>
      <c r="BD160"/>
      <c r="BF160"/>
      <c r="BH160"/>
      <c r="BJ160" s="101"/>
      <c r="BK160" s="52"/>
      <c r="BL160" s="1"/>
      <c r="BM160" s="1"/>
      <c r="BN160" s="1"/>
      <c r="BP160" s="1"/>
      <c r="BQ160" s="1"/>
      <c r="BR160" s="1"/>
      <c r="BS160" s="1"/>
      <c r="BT160" s="1"/>
      <c r="BU160" s="1"/>
      <c r="BV160" s="1"/>
      <c r="BW160" s="1"/>
      <c r="BY160" s="12"/>
      <c r="BZ160" s="12"/>
    </row>
    <row r="161" spans="36:78">
      <c r="AN161"/>
      <c r="AP161"/>
      <c r="AT161"/>
      <c r="BA161"/>
      <c r="BB161"/>
      <c r="BD161"/>
      <c r="BF161"/>
      <c r="BH161"/>
      <c r="BJ161" s="101"/>
      <c r="BK161" s="52"/>
      <c r="BL161" s="1"/>
      <c r="BM161" s="1"/>
      <c r="BN161" s="1"/>
      <c r="BP161" s="1"/>
      <c r="BQ161" s="1"/>
      <c r="BR161" s="1"/>
      <c r="BS161" s="1"/>
      <c r="BT161" s="1"/>
      <c r="BU161" s="1"/>
      <c r="BV161" s="1"/>
      <c r="BW161" s="1"/>
      <c r="BY161" s="12"/>
      <c r="BZ161" s="12"/>
    </row>
    <row r="162" spans="36:78">
      <c r="AN162"/>
      <c r="AP162"/>
      <c r="AT162"/>
      <c r="BA162"/>
      <c r="BB162"/>
      <c r="BD162"/>
      <c r="BF162"/>
      <c r="BH162"/>
      <c r="BJ162" s="101"/>
      <c r="BK162" s="52"/>
      <c r="BL162" s="1"/>
      <c r="BM162" s="1"/>
      <c r="BN162" s="1"/>
      <c r="BP162" s="1"/>
      <c r="BQ162" s="1"/>
      <c r="BR162" s="1"/>
      <c r="BS162" s="1"/>
      <c r="BT162" s="1"/>
      <c r="BU162" s="1"/>
      <c r="BV162" s="1"/>
      <c r="BW162" s="1"/>
      <c r="BY162" s="12"/>
      <c r="BZ162" s="12"/>
    </row>
    <row r="163" spans="36:78">
      <c r="AN163"/>
      <c r="AP163"/>
      <c r="AT163"/>
      <c r="BA163"/>
      <c r="BB163"/>
      <c r="BD163"/>
      <c r="BF163"/>
      <c r="BH163"/>
      <c r="BJ163" s="101"/>
      <c r="BK163" s="52"/>
      <c r="BL163" s="1"/>
      <c r="BM163" s="1"/>
      <c r="BN163" s="1"/>
      <c r="BP163" s="1"/>
      <c r="BQ163" s="1"/>
      <c r="BR163" s="1"/>
      <c r="BS163" s="1"/>
      <c r="BT163" s="1"/>
      <c r="BU163" s="1"/>
      <c r="BV163" s="1"/>
      <c r="BW163" s="1"/>
      <c r="BY163" s="12"/>
      <c r="BZ163" s="12"/>
    </row>
    <row r="164" spans="36:78">
      <c r="AN164"/>
      <c r="AP164"/>
      <c r="AT164"/>
      <c r="BA164"/>
      <c r="BB164"/>
      <c r="BD164"/>
      <c r="BF164"/>
      <c r="BH164"/>
      <c r="BJ164" s="101"/>
      <c r="BK164" s="52"/>
      <c r="BL164" s="1"/>
      <c r="BM164" s="1"/>
      <c r="BN164" s="1"/>
      <c r="BP164" s="1"/>
      <c r="BQ164" s="1"/>
      <c r="BR164" s="1"/>
      <c r="BS164" s="1"/>
      <c r="BT164" s="1"/>
      <c r="BU164" s="1"/>
      <c r="BV164" s="1"/>
      <c r="BY164" s="12"/>
      <c r="BZ164" s="12"/>
    </row>
    <row r="165" spans="36:78">
      <c r="AN165"/>
      <c r="AP165"/>
      <c r="AT165"/>
      <c r="BA165"/>
      <c r="BB165"/>
      <c r="BD165"/>
      <c r="BF165"/>
      <c r="BH165"/>
      <c r="BJ165" s="101"/>
      <c r="BK165" s="52"/>
      <c r="BL165" s="1"/>
      <c r="BM165" s="1"/>
      <c r="BN165" s="1"/>
      <c r="BP165" s="1"/>
      <c r="BQ165" s="1"/>
      <c r="BR165" s="1"/>
      <c r="BS165" s="1"/>
      <c r="BT165" s="1"/>
      <c r="BU165" s="1"/>
      <c r="BV165" s="1"/>
      <c r="BY165" s="12"/>
      <c r="BZ165" s="12"/>
    </row>
    <row r="166" spans="36:78">
      <c r="AN166"/>
      <c r="AP166"/>
      <c r="AT166"/>
      <c r="BA166"/>
      <c r="BB166"/>
      <c r="BD166"/>
      <c r="BF166"/>
      <c r="BH166"/>
      <c r="BJ166" s="101"/>
      <c r="BK166" s="52"/>
      <c r="BL166" s="1"/>
      <c r="BM166" s="1"/>
      <c r="BN166" s="1"/>
      <c r="BP166" s="1"/>
      <c r="BQ166" s="1"/>
      <c r="BR166" s="1"/>
      <c r="BS166" s="1"/>
      <c r="BT166" s="1"/>
      <c r="BU166" s="1"/>
      <c r="BV166" s="1"/>
      <c r="BW166" s="1"/>
      <c r="BY166" s="12"/>
      <c r="BZ166" s="12"/>
    </row>
    <row r="167" spans="36:78">
      <c r="AN167"/>
      <c r="AP167"/>
      <c r="AT167"/>
      <c r="BA167"/>
      <c r="BB167"/>
      <c r="BD167"/>
      <c r="BF167"/>
      <c r="BH167"/>
      <c r="BJ167" s="101"/>
      <c r="BK167" s="52"/>
      <c r="BL167" s="1"/>
      <c r="BM167" s="1"/>
      <c r="BN167" s="1"/>
      <c r="BP167" s="1"/>
      <c r="BQ167" s="1"/>
      <c r="BR167" s="1"/>
      <c r="BS167" s="1"/>
      <c r="BT167" s="1"/>
      <c r="BU167" s="1"/>
      <c r="BV167" s="1"/>
      <c r="BW167" s="1"/>
      <c r="BY167" s="12"/>
      <c r="BZ167" s="12"/>
    </row>
    <row r="168" spans="36:78">
      <c r="AN168"/>
      <c r="AP168"/>
      <c r="AT168"/>
      <c r="BA168"/>
      <c r="BB168"/>
      <c r="BD168"/>
      <c r="BF168"/>
      <c r="BH168"/>
      <c r="BJ168" s="101"/>
      <c r="BK168" s="52"/>
      <c r="BL168" s="1"/>
      <c r="BM168" s="1"/>
      <c r="BN168" s="1"/>
      <c r="BP168" s="1"/>
      <c r="BQ168" s="1"/>
      <c r="BR168" s="1"/>
      <c r="BS168" s="1"/>
      <c r="BT168" s="1"/>
      <c r="BU168" s="1"/>
      <c r="BV168" s="1"/>
      <c r="BW168" s="1"/>
      <c r="BY168" s="12"/>
      <c r="BZ168" s="12"/>
    </row>
    <row r="169" spans="36:78">
      <c r="AN169"/>
      <c r="AP169"/>
      <c r="AT169"/>
      <c r="BA169"/>
      <c r="BB169"/>
      <c r="BD169"/>
      <c r="BF169"/>
      <c r="BH169"/>
      <c r="BJ169" s="101"/>
      <c r="BK169" s="52"/>
      <c r="BL169" s="1"/>
      <c r="BM169" s="1"/>
      <c r="BN169" s="1"/>
      <c r="BP169" s="1"/>
      <c r="BQ169" s="1"/>
      <c r="BR169" s="1"/>
      <c r="BS169" s="1"/>
      <c r="BT169" s="1"/>
      <c r="BU169" s="1"/>
      <c r="BV169" s="1"/>
      <c r="BW169" s="1"/>
      <c r="BY169" s="12"/>
      <c r="BZ169" s="12"/>
    </row>
    <row r="170" spans="36:78">
      <c r="AN170"/>
      <c r="AP170"/>
      <c r="AT170"/>
      <c r="BA170"/>
      <c r="BB170"/>
      <c r="BD170"/>
      <c r="BF170"/>
      <c r="BH170"/>
      <c r="BJ170" s="101"/>
      <c r="BK170" s="52"/>
      <c r="BL170" s="1"/>
      <c r="BM170" s="1"/>
      <c r="BN170" s="1"/>
      <c r="BP170" s="1"/>
      <c r="BQ170" s="1"/>
      <c r="BR170" s="1"/>
      <c r="BS170" s="1"/>
      <c r="BT170" s="1"/>
      <c r="BU170" s="1"/>
      <c r="BV170" s="1"/>
      <c r="BW170" s="1"/>
    </row>
    <row r="171" spans="36:78">
      <c r="AN171"/>
      <c r="AP171"/>
      <c r="AT171"/>
      <c r="BA171"/>
      <c r="BB171"/>
      <c r="BD171"/>
      <c r="BF171"/>
      <c r="BH171"/>
      <c r="BJ171" s="101"/>
      <c r="BK171" s="52"/>
      <c r="BL171" s="1"/>
      <c r="BM171" s="1"/>
      <c r="BN171" s="1"/>
      <c r="BP171" s="1"/>
      <c r="BQ171" s="1"/>
      <c r="BR171" s="1"/>
      <c r="BS171" s="1"/>
      <c r="BT171" s="1"/>
      <c r="BU171" s="1"/>
      <c r="BV171" s="1"/>
      <c r="BW171" s="1"/>
    </row>
    <row r="172" spans="36:78">
      <c r="AN172"/>
      <c r="AP172"/>
      <c r="AT172"/>
      <c r="BA172"/>
      <c r="BB172"/>
      <c r="BD172"/>
      <c r="BF172"/>
      <c r="BH172"/>
      <c r="BJ172" s="101"/>
      <c r="BK172" s="52"/>
      <c r="BL172" s="1"/>
      <c r="BM172" s="1"/>
      <c r="BN172" s="1"/>
      <c r="BP172" s="1"/>
      <c r="BQ172" s="1"/>
      <c r="BR172" s="1"/>
      <c r="BS172" s="1"/>
      <c r="BT172" s="1"/>
      <c r="BU172" s="1"/>
      <c r="BV172" s="1"/>
      <c r="BW172" s="1"/>
    </row>
    <row r="173" spans="36:78">
      <c r="AN173"/>
      <c r="AP173"/>
      <c r="AT173"/>
      <c r="BA173"/>
      <c r="BB173"/>
      <c r="BD173"/>
      <c r="BF173"/>
      <c r="BH173"/>
      <c r="BJ173" s="101"/>
      <c r="BK173" s="52"/>
      <c r="BL173" s="1"/>
      <c r="BM173" s="1"/>
      <c r="BN173" s="1"/>
      <c r="BP173" s="1"/>
      <c r="BQ173" s="1"/>
      <c r="BR173" s="1"/>
      <c r="BS173" s="1"/>
      <c r="BT173" s="1"/>
      <c r="BU173" s="1"/>
      <c r="BV173" s="1"/>
      <c r="BW173" s="1"/>
    </row>
    <row r="174" spans="36:78">
      <c r="AJ174" s="13"/>
      <c r="AL174" s="13"/>
      <c r="AN174" s="116"/>
      <c r="AP174" s="116"/>
      <c r="AR174" s="13"/>
      <c r="AV174" s="3"/>
      <c r="AZ174" s="3"/>
      <c r="BA174" s="51"/>
      <c r="BC174" s="1"/>
      <c r="BD174" s="51"/>
      <c r="BE174" s="13"/>
      <c r="BG174" s="52"/>
      <c r="BH174" s="120"/>
      <c r="BI174" s="1"/>
      <c r="BJ174" s="101"/>
      <c r="BK174" s="52"/>
      <c r="BL174" s="1"/>
      <c r="BM174" s="1"/>
      <c r="BN174" s="1"/>
      <c r="BP174" s="1"/>
      <c r="BQ174" s="1"/>
      <c r="BR174" s="1"/>
      <c r="BS174" s="1"/>
      <c r="BT174" s="1"/>
      <c r="BU174" s="1"/>
      <c r="BV174" s="1"/>
      <c r="BW174" s="1"/>
    </row>
    <row r="175" spans="36:78">
      <c r="AJ175" s="13"/>
      <c r="AL175" s="13"/>
      <c r="AN175" s="116"/>
      <c r="AP175" s="116"/>
      <c r="AR175" s="13"/>
      <c r="AV175" s="3"/>
      <c r="AZ175" s="3"/>
      <c r="BA175" s="51"/>
      <c r="BC175" s="1"/>
      <c r="BD175" s="51"/>
      <c r="BE175" s="13"/>
      <c r="BG175" s="52"/>
      <c r="BH175" s="120"/>
      <c r="BI175" s="1"/>
      <c r="BJ175" s="101"/>
      <c r="BK175" s="52"/>
      <c r="BL175" s="1"/>
      <c r="BM175" s="1"/>
      <c r="BN175" s="1"/>
      <c r="BP175" s="1"/>
      <c r="BQ175" s="1"/>
      <c r="BR175" s="1"/>
      <c r="BS175" s="1"/>
      <c r="BT175" s="1"/>
      <c r="BU175" s="1"/>
      <c r="BV175" s="1"/>
      <c r="BW175" s="1"/>
    </row>
    <row r="176" spans="36:78">
      <c r="AJ176" s="13"/>
      <c r="AL176" s="13"/>
      <c r="AN176" s="116"/>
      <c r="AP176" s="116"/>
      <c r="AR176" s="13"/>
      <c r="AV176" s="3"/>
      <c r="AZ176" s="3"/>
      <c r="BA176" s="51"/>
      <c r="BC176" s="1"/>
      <c r="BD176" s="51"/>
      <c r="BE176" s="13"/>
      <c r="BG176" s="52"/>
      <c r="BH176" s="120"/>
      <c r="BI176" s="1"/>
      <c r="BJ176" s="101"/>
      <c r="BK176" s="52"/>
      <c r="BL176" s="1"/>
      <c r="BM176" s="1"/>
      <c r="BN176" s="1"/>
      <c r="BP176" s="1"/>
      <c r="BQ176" s="1"/>
      <c r="BR176" s="1"/>
      <c r="BS176" s="1"/>
      <c r="BT176" s="1"/>
      <c r="BU176" s="1"/>
      <c r="BV176" s="1"/>
      <c r="BW176" s="1"/>
    </row>
    <row r="177" spans="36:76">
      <c r="AJ177" s="13"/>
      <c r="AL177" s="13"/>
      <c r="AN177" s="116"/>
      <c r="AP177" s="116"/>
      <c r="AR177" s="13"/>
      <c r="AV177" s="3"/>
      <c r="AZ177" s="3"/>
      <c r="BA177" s="51"/>
      <c r="BC177" s="1"/>
      <c r="BD177" s="51"/>
      <c r="BE177" s="13"/>
      <c r="BG177" s="52"/>
      <c r="BH177" s="120"/>
      <c r="BI177" s="1"/>
      <c r="BJ177" s="101"/>
      <c r="BK177" s="52"/>
      <c r="BL177" s="1"/>
      <c r="BM177" s="1"/>
      <c r="BN177" s="1"/>
      <c r="BP177" s="1"/>
      <c r="BQ177" s="1"/>
      <c r="BR177" s="1"/>
      <c r="BS177" s="1"/>
      <c r="BT177" s="1"/>
      <c r="BU177" s="1"/>
      <c r="BV177" s="1"/>
      <c r="BW177" s="1"/>
    </row>
    <row r="178" spans="36:76">
      <c r="AJ178" s="13"/>
      <c r="AL178" s="13"/>
      <c r="AN178" s="116"/>
      <c r="AP178" s="116"/>
      <c r="AR178" s="13"/>
      <c r="AV178" s="3"/>
      <c r="AZ178" s="3"/>
      <c r="BA178" s="51"/>
      <c r="BC178" s="1"/>
      <c r="BD178" s="51"/>
      <c r="BE178" s="13"/>
      <c r="BG178" s="52"/>
      <c r="BI178" s="13"/>
      <c r="BJ178" s="101"/>
      <c r="BK178" s="52"/>
      <c r="BL178" s="1"/>
      <c r="BM178" s="1"/>
      <c r="BN178" s="1"/>
      <c r="BP178" s="1"/>
      <c r="BQ178" s="1"/>
      <c r="BR178" s="1"/>
      <c r="BS178" s="1"/>
      <c r="BT178" s="1"/>
      <c r="BU178" s="1"/>
      <c r="BV178" s="1"/>
      <c r="BW178" s="1"/>
    </row>
    <row r="179" spans="36:76">
      <c r="AJ179" s="13"/>
      <c r="AL179" s="13"/>
      <c r="AN179" s="116"/>
      <c r="AP179" s="116"/>
      <c r="AR179" s="13"/>
      <c r="AV179" s="3"/>
      <c r="AZ179" s="3"/>
      <c r="BA179" s="51"/>
      <c r="BC179" s="1"/>
      <c r="BD179" s="51"/>
      <c r="BE179" s="13"/>
      <c r="BG179" s="52"/>
      <c r="BI179" s="13"/>
      <c r="BJ179" s="101"/>
      <c r="BK179" s="52"/>
      <c r="BL179" s="1"/>
      <c r="BM179" s="1"/>
      <c r="BN179" s="1"/>
      <c r="BP179" s="1"/>
      <c r="BQ179" s="1"/>
      <c r="BR179" s="1"/>
      <c r="BS179" s="1"/>
      <c r="BT179" s="1"/>
      <c r="BU179" s="1"/>
      <c r="BV179" s="1"/>
      <c r="BW179" s="1"/>
    </row>
    <row r="180" spans="36:76">
      <c r="AJ180" s="13"/>
      <c r="AK180" s="13"/>
      <c r="AL180" s="13"/>
      <c r="AM180" s="13"/>
      <c r="AN180" s="116"/>
      <c r="AO180" s="13"/>
      <c r="AP180" s="116"/>
      <c r="AQ180" s="13"/>
      <c r="AR180" s="13"/>
      <c r="AS180" s="13"/>
      <c r="AT180" s="116"/>
      <c r="AU180" s="13"/>
      <c r="AV180" s="3"/>
      <c r="AW180" s="13"/>
      <c r="AX180" s="13"/>
      <c r="AY180" s="13"/>
      <c r="AZ180" s="3"/>
      <c r="BA180" s="51"/>
      <c r="BC180" s="1"/>
      <c r="BD180" s="51"/>
      <c r="BE180" s="13"/>
      <c r="BG180" s="52"/>
      <c r="BI180" s="13"/>
      <c r="BJ180" s="101"/>
      <c r="BK180" s="52"/>
      <c r="BL180" s="1"/>
      <c r="BM180" s="1"/>
      <c r="BN180" s="1"/>
      <c r="BP180" s="1"/>
      <c r="BQ180" s="1"/>
      <c r="BR180" s="1"/>
      <c r="BS180" s="1"/>
      <c r="BT180" s="1"/>
      <c r="BU180" s="1"/>
      <c r="BV180" s="1"/>
      <c r="BW180" s="1"/>
    </row>
    <row r="181" spans="36:76">
      <c r="AJ181" s="13"/>
      <c r="AK181" s="13"/>
      <c r="AL181" s="13"/>
      <c r="AM181" s="13"/>
      <c r="AN181" s="116"/>
      <c r="AO181" s="13"/>
      <c r="AP181" s="116"/>
      <c r="AQ181" s="13"/>
      <c r="AR181" s="13"/>
      <c r="AS181" s="13"/>
      <c r="AT181" s="116"/>
      <c r="AU181" s="13"/>
      <c r="AV181" s="13"/>
      <c r="AW181" s="13"/>
      <c r="AX181" s="13"/>
      <c r="AY181" s="13"/>
      <c r="AZ181" s="13"/>
      <c r="BA181" s="116"/>
      <c r="BB181" s="66"/>
      <c r="BC181" s="13"/>
      <c r="BD181" s="116"/>
      <c r="BE181" s="13"/>
      <c r="BF181" s="66"/>
      <c r="BG181" s="13"/>
      <c r="BI181" s="13"/>
      <c r="BJ181" s="116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"/>
      <c r="BV181" s="1"/>
      <c r="BW181" s="1"/>
    </row>
    <row r="182" spans="36:76">
      <c r="AJ182" s="13"/>
      <c r="AK182" s="13"/>
      <c r="AL182" s="13"/>
      <c r="AM182" s="13"/>
      <c r="AN182" s="116"/>
      <c r="AO182" s="13"/>
      <c r="AP182" s="116"/>
      <c r="AQ182" s="13"/>
      <c r="AR182" s="13"/>
      <c r="AS182" s="13"/>
      <c r="AT182" s="116"/>
      <c r="AU182" s="13"/>
      <c r="AV182" s="13"/>
      <c r="AW182" s="13"/>
      <c r="AX182" s="13"/>
      <c r="AY182" s="13"/>
      <c r="AZ182" s="13"/>
      <c r="BA182" s="116"/>
      <c r="BB182" s="66"/>
      <c r="BC182" s="13"/>
      <c r="BD182" s="116"/>
      <c r="BE182" s="13"/>
      <c r="BF182" s="66"/>
      <c r="BG182" s="13"/>
      <c r="BI182" s="13"/>
      <c r="BJ182" s="116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"/>
    </row>
    <row r="183" spans="36:76">
      <c r="AJ183" s="13"/>
      <c r="AK183" s="13"/>
      <c r="AL183" s="13"/>
      <c r="AM183" s="13"/>
      <c r="AN183" s="116"/>
      <c r="AO183" s="13"/>
      <c r="AP183" s="116"/>
      <c r="AQ183" s="13"/>
      <c r="AR183" s="13"/>
      <c r="AS183" s="13"/>
      <c r="AT183" s="116"/>
      <c r="AU183" s="13"/>
      <c r="AV183" s="13"/>
      <c r="AW183" s="13"/>
      <c r="AX183" s="13"/>
      <c r="AY183" s="13"/>
      <c r="AZ183" s="13"/>
      <c r="BA183" s="116"/>
      <c r="BB183" s="66"/>
      <c r="BC183" s="13"/>
      <c r="BD183" s="116"/>
      <c r="BE183" s="13"/>
      <c r="BF183" s="66"/>
      <c r="BG183" s="13"/>
      <c r="BI183" s="13"/>
      <c r="BJ183" s="116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"/>
    </row>
    <row r="184" spans="36:76">
      <c r="AJ184" s="13"/>
      <c r="AK184" s="13"/>
      <c r="AL184" s="13"/>
      <c r="AM184" s="13"/>
      <c r="AN184" s="116"/>
      <c r="AO184" s="13"/>
      <c r="AP184" s="116"/>
      <c r="AQ184" s="13"/>
      <c r="AR184" s="13"/>
      <c r="AS184" s="13"/>
      <c r="AT184" s="116"/>
      <c r="AU184" s="13"/>
      <c r="AV184" s="13"/>
      <c r="AW184" s="13"/>
      <c r="AX184" s="13"/>
      <c r="AY184" s="13"/>
      <c r="AZ184" s="13"/>
      <c r="BA184" s="116"/>
      <c r="BB184" s="66"/>
      <c r="BC184" s="13"/>
      <c r="BD184" s="116"/>
      <c r="BE184" s="13"/>
      <c r="BF184" s="66"/>
      <c r="BG184" s="13"/>
      <c r="BI184" s="13"/>
      <c r="BJ184" s="116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"/>
    </row>
    <row r="185" spans="36:76">
      <c r="AJ185" s="13"/>
      <c r="AK185" s="13"/>
      <c r="AL185" s="13"/>
      <c r="AM185" s="13"/>
      <c r="AN185" s="116"/>
      <c r="AO185" s="13"/>
      <c r="AP185" s="116"/>
      <c r="AQ185" s="13"/>
      <c r="AR185" s="13"/>
      <c r="AS185" s="13"/>
      <c r="AT185" s="116"/>
      <c r="AU185" s="13"/>
      <c r="AV185" s="13"/>
      <c r="AW185" s="13"/>
      <c r="AX185" s="13"/>
      <c r="AY185" s="13"/>
      <c r="AZ185" s="13"/>
      <c r="BA185" s="116"/>
      <c r="BB185" s="66"/>
      <c r="BC185" s="13"/>
      <c r="BD185" s="116"/>
      <c r="BE185" s="13"/>
      <c r="BF185" s="66"/>
      <c r="BG185" s="13"/>
      <c r="BI185" s="13"/>
      <c r="BJ185" s="116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"/>
    </row>
    <row r="186" spans="36:76">
      <c r="AJ186" s="13"/>
      <c r="AK186" s="13"/>
      <c r="AL186" s="13"/>
      <c r="AM186" s="13"/>
      <c r="AN186" s="116"/>
      <c r="AO186" s="13"/>
      <c r="AP186" s="116"/>
      <c r="AQ186" s="13"/>
      <c r="AR186" s="13"/>
      <c r="AS186" s="13"/>
      <c r="AT186" s="116"/>
      <c r="AU186" s="13"/>
      <c r="AV186" s="13"/>
      <c r="AW186" s="13"/>
      <c r="AX186" s="13"/>
      <c r="AY186" s="13"/>
      <c r="AZ186" s="13"/>
      <c r="BA186" s="116"/>
      <c r="BB186" s="66"/>
      <c r="BC186" s="13"/>
      <c r="BD186" s="116"/>
      <c r="BE186" s="13"/>
      <c r="BF186" s="66"/>
      <c r="BG186" s="13"/>
      <c r="BI186" s="13"/>
      <c r="BJ186" s="116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"/>
    </row>
    <row r="187" spans="36:76">
      <c r="AJ187" s="13"/>
      <c r="AK187" s="13"/>
      <c r="AL187" s="13"/>
      <c r="AM187" s="13"/>
      <c r="AN187" s="116"/>
      <c r="AO187" s="13"/>
      <c r="AP187" s="116"/>
      <c r="AQ187" s="13"/>
      <c r="AR187" s="13"/>
      <c r="AS187" s="13"/>
      <c r="AT187" s="116"/>
      <c r="AU187" s="13"/>
      <c r="AV187" s="13"/>
      <c r="AW187" s="13"/>
      <c r="AX187" s="13"/>
      <c r="AY187" s="13"/>
      <c r="AZ187" s="13"/>
      <c r="BA187" s="116"/>
      <c r="BB187" s="66"/>
      <c r="BC187" s="13"/>
      <c r="BD187" s="116"/>
      <c r="BE187" s="13"/>
      <c r="BF187" s="66"/>
      <c r="BG187" s="13"/>
      <c r="BI187" s="13"/>
      <c r="BJ187" s="116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"/>
    </row>
    <row r="188" spans="36:76">
      <c r="AJ188" s="13"/>
      <c r="AK188" s="13"/>
      <c r="AL188" s="13"/>
      <c r="AM188" s="13"/>
      <c r="AN188" s="116"/>
      <c r="AO188" s="13"/>
      <c r="AP188" s="116"/>
      <c r="AQ188" s="13"/>
      <c r="AR188" s="13"/>
      <c r="AS188" s="13"/>
      <c r="AT188" s="116"/>
      <c r="AU188" s="13"/>
      <c r="AV188" s="13"/>
      <c r="AW188" s="13"/>
      <c r="AX188" s="13"/>
      <c r="AY188" s="13"/>
      <c r="AZ188" s="13"/>
      <c r="BA188" s="116"/>
      <c r="BB188" s="66"/>
      <c r="BC188" s="13"/>
      <c r="BD188" s="116"/>
      <c r="BE188" s="13"/>
      <c r="BF188" s="66"/>
      <c r="BG188" s="13"/>
      <c r="BI188" s="13"/>
      <c r="BJ188" s="116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"/>
    </row>
    <row r="189" spans="36:76">
      <c r="AJ189" s="13"/>
      <c r="AK189" s="13"/>
      <c r="AL189" s="13"/>
      <c r="AM189" s="13"/>
      <c r="AN189" s="116"/>
      <c r="AO189" s="13"/>
      <c r="AP189" s="116"/>
      <c r="AQ189" s="13"/>
      <c r="AR189" s="13"/>
      <c r="AS189" s="13"/>
      <c r="AT189" s="116"/>
      <c r="AU189" s="13"/>
      <c r="AV189" s="13"/>
      <c r="AW189" s="13"/>
      <c r="AX189" s="13"/>
      <c r="AY189" s="13"/>
      <c r="AZ189" s="13"/>
      <c r="BA189" s="116"/>
      <c r="BB189" s="66"/>
      <c r="BC189" s="13"/>
      <c r="BD189" s="116"/>
      <c r="BE189" s="13"/>
      <c r="BF189" s="66"/>
      <c r="BG189" s="13"/>
      <c r="BI189" s="13"/>
      <c r="BJ189" s="116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"/>
    </row>
    <row r="190" spans="36:76">
      <c r="AJ190" s="13"/>
      <c r="AK190" s="13"/>
      <c r="AL190" s="13"/>
      <c r="AM190" s="13"/>
      <c r="AN190" s="116"/>
      <c r="AO190" s="13"/>
      <c r="AP190" s="116"/>
      <c r="AQ190" s="13"/>
      <c r="AR190" s="13"/>
      <c r="AS190" s="13"/>
      <c r="AT190" s="116"/>
      <c r="AU190" s="13"/>
      <c r="AV190" s="13"/>
      <c r="AW190" s="13"/>
      <c r="AX190" s="13"/>
      <c r="AY190" s="13"/>
      <c r="AZ190" s="13"/>
      <c r="BA190" s="116"/>
      <c r="BB190" s="66"/>
      <c r="BC190" s="13"/>
      <c r="BD190" s="116"/>
      <c r="BE190" s="13"/>
      <c r="BF190" s="66"/>
      <c r="BG190" s="13"/>
      <c r="BI190" s="13"/>
      <c r="BJ190" s="116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"/>
    </row>
    <row r="191" spans="36:76">
      <c r="AJ191" s="13"/>
      <c r="AK191" s="13"/>
      <c r="AL191" s="13"/>
      <c r="AM191" s="13"/>
      <c r="AN191" s="116"/>
      <c r="AO191" s="13"/>
      <c r="AP191" s="116"/>
      <c r="AQ191" s="13"/>
      <c r="AR191" s="13"/>
      <c r="AS191" s="13"/>
      <c r="AT191" s="116"/>
      <c r="AU191" s="13"/>
      <c r="AV191" s="13"/>
      <c r="AW191" s="13"/>
      <c r="AX191" s="13"/>
      <c r="AY191" s="13"/>
      <c r="AZ191" s="13"/>
      <c r="BA191" s="116"/>
      <c r="BB191" s="66"/>
      <c r="BC191" s="13"/>
      <c r="BD191" s="116"/>
      <c r="BE191" s="13"/>
      <c r="BF191" s="66"/>
      <c r="BG191" s="13"/>
      <c r="BI191" s="13"/>
      <c r="BJ191" s="116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"/>
      <c r="BX191" s="13"/>
    </row>
    <row r="192" spans="36:76">
      <c r="AJ192" s="13"/>
      <c r="AK192" s="13"/>
      <c r="AL192" s="13"/>
      <c r="AM192" s="13"/>
      <c r="AN192" s="116"/>
      <c r="AO192" s="13"/>
      <c r="AP192" s="116"/>
      <c r="AQ192" s="13"/>
      <c r="AR192" s="13"/>
      <c r="AS192" s="13"/>
      <c r="AT192" s="116"/>
      <c r="AU192" s="13"/>
      <c r="AV192" s="13"/>
      <c r="AW192" s="13"/>
      <c r="AX192" s="13"/>
      <c r="AY192" s="13"/>
      <c r="AZ192" s="13"/>
      <c r="BA192" s="116"/>
      <c r="BB192" s="66"/>
      <c r="BC192" s="13"/>
      <c r="BD192" s="116"/>
      <c r="BE192" s="13"/>
      <c r="BF192" s="66"/>
      <c r="BG192" s="13"/>
      <c r="BI192" s="13"/>
      <c r="BJ192" s="116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"/>
      <c r="BX192" s="13"/>
    </row>
    <row r="193" spans="36:76">
      <c r="AJ193" s="13"/>
      <c r="AK193" s="13"/>
      <c r="AL193" s="13"/>
      <c r="AM193" s="13"/>
      <c r="AN193" s="116"/>
      <c r="AO193" s="13"/>
      <c r="AP193" s="116"/>
      <c r="AQ193" s="13"/>
      <c r="AR193" s="13"/>
      <c r="AS193" s="13"/>
      <c r="AT193" s="116"/>
      <c r="AU193" s="13"/>
      <c r="AV193" s="13"/>
      <c r="AW193" s="13"/>
      <c r="AX193" s="13"/>
      <c r="AY193" s="13"/>
      <c r="AZ193" s="13"/>
      <c r="BA193" s="116"/>
      <c r="BB193" s="66"/>
      <c r="BC193" s="13"/>
      <c r="BD193" s="116"/>
      <c r="BE193" s="13"/>
      <c r="BF193" s="66"/>
      <c r="BG193" s="13"/>
      <c r="BI193" s="13"/>
      <c r="BJ193" s="116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"/>
      <c r="BX193" s="13"/>
    </row>
    <row r="194" spans="36:76">
      <c r="AJ194" s="13"/>
      <c r="AK194" s="13"/>
      <c r="AL194" s="13"/>
      <c r="AM194" s="13"/>
      <c r="AN194" s="116"/>
      <c r="AO194" s="13"/>
      <c r="AP194" s="116"/>
      <c r="AQ194" s="13"/>
      <c r="AR194" s="13"/>
      <c r="AS194" s="13"/>
      <c r="AT194" s="116"/>
      <c r="AU194" s="13"/>
      <c r="AV194" s="13"/>
      <c r="AW194" s="13"/>
      <c r="AX194" s="13"/>
      <c r="AY194" s="13"/>
      <c r="AZ194" s="13"/>
      <c r="BA194" s="116"/>
      <c r="BB194" s="66"/>
      <c r="BC194" s="13"/>
      <c r="BD194" s="116"/>
      <c r="BE194" s="13"/>
      <c r="BF194" s="66"/>
      <c r="BG194" s="13"/>
      <c r="BI194" s="13"/>
      <c r="BJ194" s="116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"/>
      <c r="BX194" s="13"/>
    </row>
    <row r="195" spans="36:76">
      <c r="AJ195" s="13"/>
      <c r="AK195" s="13"/>
      <c r="AL195" s="13"/>
      <c r="AM195" s="13"/>
      <c r="AN195" s="116"/>
      <c r="AO195" s="13"/>
      <c r="AP195" s="116"/>
      <c r="AQ195" s="13"/>
      <c r="AR195" s="13"/>
      <c r="AS195" s="13"/>
      <c r="AT195" s="116"/>
      <c r="AU195" s="13"/>
      <c r="AV195" s="13"/>
      <c r="AW195" s="13"/>
      <c r="AX195" s="13"/>
      <c r="AY195" s="13"/>
      <c r="AZ195" s="13"/>
      <c r="BA195" s="116"/>
      <c r="BB195" s="66"/>
      <c r="BC195" s="13"/>
      <c r="BD195" s="116"/>
      <c r="BE195" s="13"/>
      <c r="BF195" s="66"/>
      <c r="BG195" s="13"/>
      <c r="BI195" s="13"/>
      <c r="BJ195" s="116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"/>
      <c r="BX195" s="13"/>
    </row>
    <row r="196" spans="36:76">
      <c r="AJ196" s="13"/>
      <c r="AK196" s="13"/>
      <c r="AL196" s="13"/>
      <c r="AM196" s="13"/>
      <c r="AN196" s="116"/>
      <c r="AO196" s="13"/>
      <c r="AP196" s="116"/>
      <c r="AQ196" s="13"/>
      <c r="AR196" s="13"/>
      <c r="AS196" s="13"/>
      <c r="AT196" s="116"/>
      <c r="AU196" s="13"/>
      <c r="AV196" s="13"/>
      <c r="AW196" s="13"/>
      <c r="AX196" s="13"/>
      <c r="AY196" s="13"/>
      <c r="AZ196" s="13"/>
      <c r="BA196" s="116"/>
      <c r="BB196" s="66"/>
      <c r="BC196" s="13"/>
      <c r="BD196" s="116"/>
      <c r="BE196" s="13"/>
      <c r="BF196" s="66"/>
      <c r="BG196" s="13"/>
      <c r="BI196" s="13"/>
      <c r="BJ196" s="116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"/>
      <c r="BX196" s="13"/>
    </row>
    <row r="197" spans="36:76">
      <c r="AJ197" s="13"/>
      <c r="AK197" s="13"/>
      <c r="AL197" s="13"/>
      <c r="AM197" s="13"/>
      <c r="AN197" s="116"/>
      <c r="AO197" s="13"/>
      <c r="AP197" s="116"/>
      <c r="AQ197" s="13"/>
      <c r="AR197" s="13"/>
      <c r="AS197" s="13"/>
      <c r="AT197" s="116"/>
      <c r="AU197" s="13"/>
      <c r="AV197" s="13"/>
      <c r="AW197" s="13"/>
      <c r="AX197" s="13"/>
      <c r="AY197" s="13"/>
      <c r="AZ197" s="13"/>
      <c r="BA197" s="116"/>
      <c r="BB197" s="66"/>
      <c r="BC197" s="13"/>
      <c r="BD197" s="116"/>
      <c r="BE197" s="13"/>
      <c r="BF197" s="66"/>
      <c r="BG197" s="13"/>
      <c r="BI197" s="13"/>
      <c r="BJ197" s="116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"/>
      <c r="BX197" s="13"/>
    </row>
    <row r="198" spans="36:76">
      <c r="AJ198" s="13"/>
      <c r="AK198" s="13"/>
      <c r="AL198" s="13"/>
      <c r="AM198" s="13"/>
      <c r="AN198" s="116"/>
      <c r="AO198" s="13"/>
      <c r="AP198" s="116"/>
      <c r="AQ198" s="13"/>
      <c r="AR198" s="13"/>
      <c r="AS198" s="13"/>
      <c r="AT198" s="116"/>
      <c r="AU198" s="13"/>
      <c r="AV198" s="13"/>
      <c r="AW198" s="13"/>
      <c r="AX198" s="13"/>
      <c r="AY198" s="13"/>
      <c r="AZ198" s="13"/>
      <c r="BA198" s="116"/>
      <c r="BB198" s="66"/>
      <c r="BC198" s="13"/>
      <c r="BD198" s="116"/>
      <c r="BE198" s="13"/>
      <c r="BF198" s="66"/>
      <c r="BG198" s="13"/>
      <c r="BI198" s="13"/>
      <c r="BJ198" s="116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"/>
      <c r="BX198" s="13"/>
    </row>
    <row r="199" spans="36:76">
      <c r="AJ199" s="13"/>
      <c r="AK199" s="13"/>
      <c r="AL199" s="13"/>
      <c r="AM199" s="13"/>
      <c r="AN199" s="116"/>
      <c r="AO199" s="13"/>
      <c r="AP199" s="116"/>
      <c r="AQ199" s="13"/>
      <c r="AR199" s="13"/>
      <c r="AS199" s="13"/>
      <c r="AT199" s="116"/>
      <c r="AU199" s="13"/>
      <c r="AV199" s="13"/>
      <c r="AW199" s="13"/>
      <c r="AX199" s="13"/>
      <c r="AY199" s="13"/>
      <c r="AZ199" s="13"/>
      <c r="BA199" s="116"/>
      <c r="BB199" s="66"/>
      <c r="BC199" s="13"/>
      <c r="BD199" s="116"/>
      <c r="BE199" s="13"/>
      <c r="BF199" s="66"/>
      <c r="BG199" s="13"/>
      <c r="BI199" s="13"/>
      <c r="BJ199" s="116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"/>
      <c r="BX199" s="13"/>
    </row>
    <row r="200" spans="36:76">
      <c r="AJ200" s="13"/>
      <c r="AK200" s="13"/>
      <c r="AL200" s="13"/>
      <c r="AM200" s="13"/>
      <c r="AN200" s="116"/>
      <c r="AO200" s="13"/>
      <c r="AP200" s="116"/>
      <c r="AQ200" s="13"/>
      <c r="AR200" s="13"/>
      <c r="AS200" s="13"/>
      <c r="AT200" s="116"/>
      <c r="AU200" s="13"/>
      <c r="AV200" s="13"/>
      <c r="AW200" s="13"/>
      <c r="AX200" s="13"/>
      <c r="AY200" s="13"/>
      <c r="AZ200" s="13"/>
      <c r="BA200" s="116"/>
      <c r="BB200" s="66"/>
      <c r="BC200" s="13"/>
      <c r="BD200" s="116"/>
      <c r="BE200" s="13"/>
      <c r="BF200" s="66"/>
      <c r="BG200" s="13"/>
      <c r="BI200" s="13"/>
      <c r="BJ200" s="116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"/>
      <c r="BX200" s="13"/>
    </row>
    <row r="201" spans="36:76">
      <c r="AJ201" s="13"/>
      <c r="AK201" s="13"/>
      <c r="AL201" s="13"/>
      <c r="AM201" s="13"/>
      <c r="AN201" s="116"/>
      <c r="AO201" s="13"/>
      <c r="AP201" s="116"/>
      <c r="AQ201" s="13"/>
      <c r="AR201" s="13"/>
      <c r="AS201" s="13"/>
      <c r="AT201" s="116"/>
      <c r="AU201" s="13"/>
      <c r="AV201" s="13"/>
      <c r="AW201" s="13"/>
      <c r="AX201" s="13"/>
      <c r="AY201" s="13"/>
      <c r="AZ201" s="13"/>
      <c r="BA201" s="116"/>
      <c r="BB201" s="66"/>
      <c r="BC201" s="13"/>
      <c r="BD201" s="116"/>
      <c r="BE201" s="13"/>
      <c r="BF201" s="66"/>
      <c r="BG201" s="13"/>
      <c r="BI201" s="13"/>
      <c r="BJ201" s="116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"/>
      <c r="BX201" s="13"/>
    </row>
    <row r="202" spans="36:76">
      <c r="AJ202" s="13"/>
      <c r="AK202" s="13"/>
      <c r="AL202" s="13"/>
      <c r="AM202" s="13"/>
      <c r="AN202" s="116"/>
      <c r="AO202" s="13"/>
      <c r="AP202" s="116"/>
      <c r="AQ202" s="13"/>
      <c r="AR202" s="13"/>
      <c r="AS202" s="13"/>
      <c r="AT202" s="116"/>
      <c r="AU202" s="13"/>
      <c r="AV202" s="13"/>
      <c r="AW202" s="13"/>
      <c r="AX202" s="13"/>
      <c r="AY202" s="13"/>
      <c r="AZ202" s="13"/>
      <c r="BA202" s="116"/>
      <c r="BB202" s="66"/>
      <c r="BC202" s="13"/>
      <c r="BD202" s="116"/>
      <c r="BE202" s="13"/>
      <c r="BF202" s="66"/>
      <c r="BG202" s="13"/>
      <c r="BI202" s="13"/>
      <c r="BJ202" s="116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"/>
      <c r="BX202" s="13"/>
    </row>
    <row r="203" spans="36:76">
      <c r="AJ203" s="13"/>
      <c r="AK203" s="13"/>
      <c r="AL203" s="13"/>
      <c r="AM203" s="13"/>
      <c r="AN203" s="116"/>
      <c r="AO203" s="13"/>
      <c r="AP203" s="116"/>
      <c r="AQ203" s="13"/>
      <c r="AR203" s="13"/>
      <c r="AS203" s="13"/>
      <c r="AT203" s="116"/>
      <c r="AU203" s="13"/>
      <c r="AV203" s="13"/>
      <c r="AW203" s="13"/>
      <c r="AX203" s="13"/>
      <c r="AY203" s="13"/>
      <c r="AZ203" s="13"/>
      <c r="BA203" s="116"/>
      <c r="BB203" s="66"/>
      <c r="BC203" s="13"/>
      <c r="BD203" s="116"/>
      <c r="BE203" s="13"/>
      <c r="BF203" s="66"/>
      <c r="BG203" s="13"/>
      <c r="BI203" s="13"/>
      <c r="BJ203" s="116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"/>
      <c r="BX203" s="13"/>
    </row>
    <row r="204" spans="36:76">
      <c r="AJ204" s="13"/>
      <c r="AK204" s="13"/>
      <c r="AL204" s="13"/>
      <c r="AM204" s="13"/>
      <c r="AN204" s="116"/>
      <c r="AO204" s="13"/>
      <c r="AP204" s="116"/>
      <c r="AQ204" s="13"/>
      <c r="AR204" s="13"/>
      <c r="AS204" s="13"/>
      <c r="AT204" s="116"/>
      <c r="AU204" s="13"/>
      <c r="AV204" s="13"/>
      <c r="AW204" s="13"/>
      <c r="AX204" s="13"/>
      <c r="AY204" s="13"/>
      <c r="AZ204" s="13"/>
      <c r="BA204" s="116"/>
      <c r="BB204" s="66"/>
      <c r="BC204" s="13"/>
      <c r="BD204" s="116"/>
      <c r="BE204" s="13"/>
      <c r="BF204" s="66"/>
      <c r="BG204" s="13"/>
      <c r="BI204" s="13"/>
      <c r="BJ204" s="116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"/>
      <c r="BX204" s="13"/>
    </row>
    <row r="205" spans="36:76">
      <c r="AJ205" s="13"/>
      <c r="AK205" s="13"/>
      <c r="AL205" s="13"/>
      <c r="AM205" s="13"/>
      <c r="AN205" s="116"/>
      <c r="AO205" s="13"/>
      <c r="AP205" s="116"/>
      <c r="AQ205" s="13"/>
      <c r="AR205" s="13"/>
      <c r="AS205" s="13"/>
      <c r="AT205" s="116"/>
      <c r="AU205" s="13"/>
      <c r="AV205" s="13"/>
      <c r="AW205" s="13"/>
      <c r="AX205" s="13"/>
      <c r="AY205" s="13"/>
      <c r="AZ205" s="13"/>
      <c r="BA205" s="116"/>
      <c r="BB205" s="66"/>
      <c r="BC205" s="13"/>
      <c r="BD205" s="116"/>
      <c r="BE205" s="13"/>
      <c r="BF205" s="66"/>
      <c r="BG205" s="13"/>
      <c r="BI205" s="13"/>
      <c r="BJ205" s="116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"/>
      <c r="BX205" s="13"/>
    </row>
    <row r="206" spans="36:76">
      <c r="AJ206" s="13"/>
      <c r="AK206" s="13"/>
      <c r="AL206" s="13"/>
      <c r="AM206" s="13"/>
      <c r="AN206" s="116"/>
      <c r="AO206" s="13"/>
      <c r="AP206" s="116"/>
      <c r="AQ206" s="13"/>
      <c r="AR206" s="13"/>
      <c r="AS206" s="13"/>
      <c r="AT206" s="116"/>
      <c r="AU206" s="13"/>
      <c r="AV206" s="13"/>
      <c r="AW206" s="13"/>
      <c r="AX206" s="13"/>
      <c r="AY206" s="13"/>
      <c r="AZ206" s="13"/>
      <c r="BA206" s="116"/>
      <c r="BB206" s="66"/>
      <c r="BC206" s="13"/>
      <c r="BD206" s="116"/>
      <c r="BE206" s="13"/>
      <c r="BF206" s="66"/>
      <c r="BG206" s="13"/>
      <c r="BI206" s="13"/>
      <c r="BJ206" s="116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"/>
      <c r="BX206" s="13"/>
    </row>
    <row r="207" spans="36:76">
      <c r="AJ207" s="13"/>
      <c r="AK207" s="13"/>
      <c r="AL207" s="13"/>
      <c r="AM207" s="13"/>
      <c r="AN207" s="116"/>
      <c r="AO207" s="13"/>
      <c r="AP207" s="116"/>
      <c r="AQ207" s="13"/>
      <c r="AR207" s="13"/>
      <c r="AS207" s="13"/>
      <c r="AT207" s="116"/>
      <c r="AU207" s="13"/>
      <c r="AV207" s="13"/>
      <c r="AW207" s="13"/>
      <c r="AX207" s="13"/>
      <c r="AY207" s="13"/>
      <c r="AZ207" s="13"/>
      <c r="BA207" s="116"/>
      <c r="BB207" s="66"/>
      <c r="BC207" s="13"/>
      <c r="BD207" s="116"/>
      <c r="BE207" s="13"/>
      <c r="BF207" s="66"/>
      <c r="BG207" s="13"/>
      <c r="BI207" s="13"/>
      <c r="BJ207" s="116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"/>
      <c r="BX207" s="13"/>
    </row>
    <row r="208" spans="36:76">
      <c r="AJ208" s="13"/>
      <c r="AK208" s="13"/>
      <c r="AL208" s="13"/>
      <c r="AM208" s="13"/>
      <c r="AN208" s="116"/>
      <c r="AO208" s="13"/>
      <c r="AP208" s="116"/>
      <c r="AQ208" s="13"/>
      <c r="AR208" s="13"/>
      <c r="AS208" s="13"/>
      <c r="AT208" s="116"/>
      <c r="AU208" s="13"/>
      <c r="AV208" s="13"/>
      <c r="AW208" s="13"/>
      <c r="AX208" s="13"/>
      <c r="AY208" s="13"/>
      <c r="AZ208" s="13"/>
      <c r="BA208" s="116"/>
      <c r="BB208" s="66"/>
      <c r="BC208" s="13"/>
      <c r="BD208" s="116"/>
      <c r="BE208" s="13"/>
      <c r="BF208" s="66"/>
      <c r="BG208" s="13"/>
      <c r="BI208" s="13"/>
      <c r="BJ208" s="116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"/>
      <c r="BX208" s="13"/>
    </row>
    <row r="209" spans="36:76">
      <c r="AJ209" s="13"/>
      <c r="AK209" s="13"/>
      <c r="AL209" s="13"/>
      <c r="AM209" s="13"/>
      <c r="AN209" s="116"/>
      <c r="AO209" s="13"/>
      <c r="AP209" s="116"/>
      <c r="AQ209" s="13"/>
      <c r="AR209" s="13"/>
      <c r="AS209" s="13"/>
      <c r="AT209" s="116"/>
      <c r="AU209" s="13"/>
      <c r="AV209" s="13"/>
      <c r="AW209" s="13"/>
      <c r="AX209" s="13"/>
      <c r="AY209" s="13"/>
      <c r="AZ209" s="13"/>
      <c r="BA209" s="116"/>
      <c r="BB209" s="66"/>
      <c r="BC209" s="13"/>
      <c r="BD209" s="116"/>
      <c r="BE209" s="13"/>
      <c r="BF209" s="66"/>
      <c r="BG209" s="13"/>
      <c r="BI209" s="13"/>
      <c r="BJ209" s="116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"/>
      <c r="BX209" s="13"/>
    </row>
    <row r="210" spans="36:76">
      <c r="AJ210" s="13"/>
      <c r="AK210" s="13"/>
      <c r="AL210" s="13"/>
      <c r="AM210" s="13"/>
      <c r="AN210" s="116"/>
      <c r="AO210" s="13"/>
      <c r="AP210" s="116"/>
      <c r="AQ210" s="13"/>
      <c r="AR210" s="13"/>
      <c r="AS210" s="13"/>
      <c r="AT210" s="116"/>
      <c r="AU210" s="13"/>
      <c r="AV210" s="13"/>
      <c r="AW210" s="13"/>
      <c r="AX210" s="13"/>
      <c r="AY210" s="13"/>
      <c r="AZ210" s="13"/>
      <c r="BA210" s="116"/>
      <c r="BB210" s="66"/>
      <c r="BC210" s="13"/>
      <c r="BD210" s="116"/>
      <c r="BE210" s="13"/>
      <c r="BF210" s="66"/>
      <c r="BG210" s="13"/>
      <c r="BI210" s="13"/>
      <c r="BJ210" s="116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"/>
      <c r="BX210" s="13"/>
    </row>
    <row r="211" spans="36:76">
      <c r="AJ211" s="13"/>
      <c r="AK211" s="13"/>
      <c r="AL211" s="13"/>
      <c r="AM211" s="13"/>
      <c r="AN211" s="116"/>
      <c r="AO211" s="13"/>
      <c r="AP211" s="116"/>
      <c r="AQ211" s="13"/>
      <c r="AR211" s="13"/>
      <c r="AS211" s="13"/>
      <c r="AT211" s="116"/>
      <c r="AU211" s="13"/>
      <c r="AV211" s="13"/>
      <c r="AW211" s="13"/>
      <c r="AX211" s="13"/>
      <c r="AY211" s="13"/>
      <c r="AZ211" s="13"/>
      <c r="BA211" s="116"/>
      <c r="BB211" s="66"/>
      <c r="BC211" s="13"/>
      <c r="BD211" s="116"/>
      <c r="BE211" s="13"/>
      <c r="BF211" s="66"/>
      <c r="BG211" s="13"/>
      <c r="BI211" s="13"/>
      <c r="BJ211" s="116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"/>
      <c r="BX211" s="13"/>
    </row>
    <row r="212" spans="36:76">
      <c r="AJ212" s="13"/>
      <c r="AK212" s="13"/>
      <c r="AL212" s="13"/>
      <c r="AM212" s="13"/>
      <c r="AN212" s="116"/>
      <c r="AO212" s="13"/>
      <c r="AP212" s="116"/>
      <c r="AQ212" s="13"/>
      <c r="AR212" s="13"/>
      <c r="AS212" s="13"/>
      <c r="AT212" s="116"/>
      <c r="AU212" s="13"/>
      <c r="AV212" s="13"/>
      <c r="AW212" s="13"/>
      <c r="AX212" s="13"/>
      <c r="AY212" s="13"/>
      <c r="AZ212" s="13"/>
      <c r="BA212" s="116"/>
      <c r="BB212" s="66"/>
      <c r="BC212" s="13"/>
      <c r="BD212" s="116"/>
      <c r="BE212" s="13"/>
      <c r="BF212" s="66"/>
      <c r="BG212" s="13"/>
      <c r="BI212" s="13"/>
      <c r="BJ212" s="116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"/>
      <c r="BX212" s="13"/>
    </row>
    <row r="213" spans="36:76">
      <c r="AJ213" s="13"/>
      <c r="AK213" s="13"/>
      <c r="AL213" s="13"/>
      <c r="AM213" s="13"/>
      <c r="AN213" s="116"/>
      <c r="AO213" s="13"/>
      <c r="AP213" s="116"/>
      <c r="AQ213" s="13"/>
      <c r="AR213" s="13"/>
      <c r="AS213" s="13"/>
      <c r="AT213" s="116"/>
      <c r="AU213" s="13"/>
      <c r="AV213" s="13"/>
      <c r="AW213" s="13"/>
      <c r="AX213" s="13"/>
      <c r="AY213" s="13"/>
      <c r="AZ213" s="13"/>
      <c r="BA213" s="116"/>
      <c r="BB213" s="66"/>
      <c r="BC213" s="13"/>
      <c r="BD213" s="116"/>
      <c r="BE213" s="13"/>
      <c r="BF213" s="66"/>
      <c r="BG213" s="13"/>
      <c r="BI213" s="13"/>
      <c r="BJ213" s="116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"/>
      <c r="BX213" s="13"/>
    </row>
    <row r="214" spans="36:76">
      <c r="AJ214" s="13"/>
      <c r="AK214" s="13"/>
      <c r="AL214" s="13"/>
      <c r="AM214" s="13"/>
      <c r="AN214" s="116"/>
      <c r="AO214" s="13"/>
      <c r="AP214" s="116"/>
      <c r="AQ214" s="13"/>
      <c r="AR214" s="13"/>
      <c r="AS214" s="13"/>
      <c r="AT214" s="116"/>
      <c r="AU214" s="13"/>
      <c r="AV214" s="13"/>
      <c r="AW214" s="13"/>
      <c r="AX214" s="13"/>
      <c r="AY214" s="13"/>
      <c r="AZ214" s="13"/>
      <c r="BA214" s="116"/>
      <c r="BB214" s="66"/>
      <c r="BC214" s="13"/>
      <c r="BD214" s="116"/>
      <c r="BE214" s="13"/>
      <c r="BF214" s="66"/>
      <c r="BG214" s="13"/>
      <c r="BI214" s="13"/>
      <c r="BJ214" s="116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"/>
      <c r="BX214" s="13"/>
    </row>
    <row r="215" spans="36:76">
      <c r="AJ215" s="13"/>
      <c r="AK215" s="13"/>
      <c r="AL215" s="13"/>
      <c r="AM215" s="13"/>
      <c r="AN215" s="116"/>
      <c r="AO215" s="13"/>
      <c r="AP215" s="116"/>
      <c r="AQ215" s="13"/>
      <c r="AR215" s="13"/>
      <c r="AS215" s="13"/>
      <c r="AT215" s="116"/>
      <c r="AU215" s="13"/>
      <c r="AV215" s="13"/>
      <c r="AW215" s="13"/>
      <c r="AX215" s="13"/>
      <c r="AY215" s="13"/>
      <c r="AZ215" s="13"/>
      <c r="BA215" s="116"/>
      <c r="BB215" s="66"/>
      <c r="BC215" s="13"/>
      <c r="BD215" s="116"/>
      <c r="BE215" s="13"/>
      <c r="BF215" s="66"/>
      <c r="BG215" s="13"/>
      <c r="BI215" s="13"/>
      <c r="BJ215" s="116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"/>
      <c r="BX215" s="13"/>
    </row>
    <row r="216" spans="36:76">
      <c r="AJ216" s="13"/>
      <c r="AK216" s="13"/>
      <c r="AL216" s="13"/>
      <c r="AM216" s="13"/>
      <c r="AN216" s="116"/>
      <c r="AO216" s="13"/>
      <c r="AP216" s="116"/>
      <c r="AQ216" s="13"/>
      <c r="AR216" s="13"/>
      <c r="AS216" s="13"/>
      <c r="AT216" s="116"/>
      <c r="AU216" s="13"/>
      <c r="AV216" s="13"/>
      <c r="AW216" s="13"/>
      <c r="AX216" s="13"/>
      <c r="AY216" s="13"/>
      <c r="AZ216" s="13"/>
      <c r="BA216" s="116"/>
      <c r="BB216" s="66"/>
      <c r="BC216" s="13"/>
      <c r="BD216" s="116"/>
      <c r="BE216" s="13"/>
      <c r="BF216" s="66"/>
      <c r="BG216" s="13"/>
      <c r="BI216" s="13"/>
      <c r="BJ216" s="116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"/>
      <c r="BX216" s="13"/>
    </row>
    <row r="217" spans="36:76">
      <c r="AJ217" s="13"/>
      <c r="AK217" s="13"/>
      <c r="AL217" s="13"/>
      <c r="AM217" s="13"/>
      <c r="AN217" s="116"/>
      <c r="AO217" s="13"/>
      <c r="AP217" s="116"/>
      <c r="AQ217" s="13"/>
      <c r="AR217" s="13"/>
      <c r="AS217" s="13"/>
      <c r="AT217" s="116"/>
      <c r="AU217" s="13"/>
      <c r="AV217" s="13"/>
      <c r="AW217" s="13"/>
      <c r="AX217" s="13"/>
      <c r="AY217" s="13"/>
      <c r="AZ217" s="13"/>
      <c r="BA217" s="116"/>
      <c r="BB217" s="66"/>
      <c r="BC217" s="13"/>
      <c r="BD217" s="116"/>
      <c r="BE217" s="13"/>
      <c r="BF217" s="66"/>
      <c r="BG217" s="13"/>
      <c r="BI217" s="13"/>
      <c r="BJ217" s="116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"/>
      <c r="BX217" s="13"/>
    </row>
    <row r="218" spans="36:76">
      <c r="AJ218" s="13"/>
      <c r="AK218" s="13"/>
      <c r="AL218" s="13"/>
      <c r="AM218" s="13"/>
      <c r="AN218" s="116"/>
      <c r="AO218" s="13"/>
      <c r="AP218" s="116"/>
      <c r="AQ218" s="13"/>
      <c r="AR218" s="13"/>
      <c r="AS218" s="13"/>
      <c r="AT218" s="116"/>
      <c r="AU218" s="13"/>
      <c r="AV218" s="13"/>
      <c r="AW218" s="13"/>
      <c r="AX218" s="13"/>
      <c r="AY218" s="13"/>
      <c r="AZ218" s="13"/>
      <c r="BA218" s="116"/>
      <c r="BB218" s="66"/>
      <c r="BC218" s="13"/>
      <c r="BD218" s="116"/>
      <c r="BE218" s="13"/>
      <c r="BF218" s="66"/>
      <c r="BG218" s="13"/>
      <c r="BI218" s="13"/>
      <c r="BJ218" s="116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"/>
      <c r="BX218" s="13"/>
    </row>
    <row r="219" spans="36:76">
      <c r="AJ219" s="13"/>
      <c r="AK219" s="13"/>
      <c r="AL219" s="13"/>
      <c r="AM219" s="13"/>
      <c r="AN219" s="116"/>
      <c r="AO219" s="13"/>
      <c r="AP219" s="116"/>
      <c r="AQ219" s="13"/>
      <c r="AR219" s="13"/>
      <c r="AS219" s="13"/>
      <c r="AT219" s="116"/>
      <c r="AU219" s="13"/>
      <c r="AV219" s="13"/>
      <c r="AW219" s="13"/>
      <c r="AX219" s="13"/>
      <c r="AY219" s="13"/>
      <c r="AZ219" s="13"/>
      <c r="BA219" s="116"/>
      <c r="BB219" s="66"/>
      <c r="BC219" s="13"/>
      <c r="BD219" s="116"/>
      <c r="BE219" s="13"/>
      <c r="BF219" s="66"/>
      <c r="BG219" s="13"/>
      <c r="BI219" s="13"/>
      <c r="BJ219" s="116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"/>
      <c r="BX219" s="13"/>
    </row>
    <row r="220" spans="36:76">
      <c r="AJ220" s="13"/>
      <c r="AK220" s="13"/>
      <c r="AL220" s="13"/>
      <c r="AM220" s="13"/>
      <c r="AN220" s="116"/>
      <c r="AO220" s="13"/>
      <c r="AP220" s="116"/>
      <c r="AQ220" s="13"/>
      <c r="AR220" s="13"/>
      <c r="AS220" s="13"/>
      <c r="AT220" s="116"/>
      <c r="AU220" s="13"/>
      <c r="AV220" s="13"/>
      <c r="AW220" s="13"/>
      <c r="AX220" s="13"/>
      <c r="AY220" s="13"/>
      <c r="AZ220" s="13"/>
      <c r="BA220" s="116"/>
      <c r="BB220" s="66"/>
      <c r="BC220" s="13"/>
      <c r="BD220" s="116"/>
      <c r="BE220" s="13"/>
      <c r="BF220" s="66"/>
      <c r="BG220" s="13"/>
      <c r="BI220" s="13"/>
      <c r="BJ220" s="116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"/>
      <c r="BX220" s="13"/>
    </row>
    <row r="221" spans="36:76">
      <c r="AJ221" s="13"/>
      <c r="AK221" s="13"/>
      <c r="AL221" s="13"/>
      <c r="AM221" s="13"/>
      <c r="AN221" s="116"/>
      <c r="AO221" s="13"/>
      <c r="AP221" s="116"/>
      <c r="AQ221" s="13"/>
      <c r="AR221" s="13"/>
      <c r="AS221" s="13"/>
      <c r="AT221" s="116"/>
      <c r="AU221" s="13"/>
      <c r="AV221" s="13"/>
      <c r="AW221" s="13"/>
      <c r="AX221" s="13"/>
      <c r="AY221" s="13"/>
      <c r="AZ221" s="13"/>
      <c r="BA221" s="116"/>
      <c r="BB221" s="66"/>
      <c r="BC221" s="13"/>
      <c r="BD221" s="116"/>
      <c r="BE221" s="13"/>
      <c r="BF221" s="66"/>
      <c r="BG221" s="13"/>
      <c r="BI221" s="13"/>
      <c r="BJ221" s="116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"/>
      <c r="BX221" s="13"/>
    </row>
    <row r="222" spans="36:76">
      <c r="AJ222" s="13"/>
      <c r="AK222" s="13"/>
      <c r="AL222" s="13"/>
      <c r="AM222" s="13"/>
      <c r="AN222" s="116"/>
      <c r="AO222" s="13"/>
      <c r="AP222" s="116"/>
      <c r="AQ222" s="13"/>
      <c r="AR222" s="13"/>
      <c r="AS222" s="13"/>
      <c r="AT222" s="116"/>
      <c r="AU222" s="13"/>
      <c r="AV222" s="13"/>
      <c r="AW222" s="13"/>
      <c r="AX222" s="13"/>
      <c r="AY222" s="13"/>
      <c r="AZ222" s="13"/>
      <c r="BA222" s="116"/>
      <c r="BB222" s="66"/>
      <c r="BC222" s="13"/>
      <c r="BD222" s="116"/>
      <c r="BE222" s="13"/>
      <c r="BF222" s="66"/>
      <c r="BG222" s="13"/>
      <c r="BI222" s="13"/>
      <c r="BJ222" s="116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"/>
      <c r="BX222" s="13"/>
    </row>
    <row r="223" spans="36:76">
      <c r="AJ223" s="13"/>
      <c r="AK223" s="13"/>
      <c r="AL223" s="13"/>
      <c r="AM223" s="13"/>
      <c r="AN223" s="116"/>
      <c r="AO223" s="13"/>
      <c r="AP223" s="116"/>
      <c r="AQ223" s="13"/>
      <c r="AR223" s="13"/>
      <c r="AS223" s="13"/>
      <c r="AT223" s="116"/>
      <c r="AU223" s="13"/>
      <c r="AV223" s="13"/>
      <c r="AW223" s="13"/>
      <c r="AX223" s="13"/>
      <c r="AY223" s="13"/>
      <c r="AZ223" s="13"/>
      <c r="BA223" s="116"/>
      <c r="BB223" s="66"/>
      <c r="BC223" s="13"/>
      <c r="BD223" s="116"/>
      <c r="BE223" s="13"/>
      <c r="BF223" s="66"/>
      <c r="BG223" s="13"/>
      <c r="BI223" s="13"/>
      <c r="BJ223" s="116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"/>
      <c r="BX223" s="13"/>
    </row>
    <row r="224" spans="36:76">
      <c r="AJ224" s="13"/>
      <c r="AK224" s="13"/>
      <c r="AL224" s="13"/>
      <c r="AM224" s="13"/>
      <c r="AN224" s="116"/>
      <c r="AO224" s="13"/>
      <c r="AP224" s="116"/>
      <c r="AQ224" s="13"/>
      <c r="AR224" s="13"/>
      <c r="AS224" s="13"/>
      <c r="AT224" s="116"/>
      <c r="AU224" s="13"/>
      <c r="AV224" s="13"/>
      <c r="AW224" s="13"/>
      <c r="AX224" s="13"/>
      <c r="AY224" s="13"/>
      <c r="AZ224" s="13"/>
      <c r="BA224" s="116"/>
      <c r="BB224" s="66"/>
      <c r="BC224" s="13"/>
      <c r="BD224" s="116"/>
      <c r="BE224" s="13"/>
      <c r="BF224" s="66"/>
      <c r="BG224" s="13"/>
      <c r="BI224" s="13"/>
      <c r="BJ224" s="116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"/>
      <c r="BX224" s="13"/>
    </row>
    <row r="225" spans="36:76">
      <c r="AJ225" s="13"/>
      <c r="AK225" s="13"/>
      <c r="AL225" s="13"/>
      <c r="AM225" s="13"/>
      <c r="AN225" s="116"/>
      <c r="AO225" s="13"/>
      <c r="AP225" s="116"/>
      <c r="AQ225" s="13"/>
      <c r="AR225" s="13"/>
      <c r="AS225" s="13"/>
      <c r="AT225" s="116"/>
      <c r="AU225" s="13"/>
      <c r="AV225" s="13"/>
      <c r="AW225" s="13"/>
      <c r="AX225" s="13"/>
      <c r="AY225" s="13"/>
      <c r="AZ225" s="13"/>
      <c r="BA225" s="116"/>
      <c r="BB225" s="66"/>
      <c r="BC225" s="13"/>
      <c r="BD225" s="116"/>
      <c r="BE225" s="13"/>
      <c r="BF225" s="66"/>
      <c r="BG225" s="13"/>
      <c r="BI225" s="13"/>
      <c r="BJ225" s="116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"/>
      <c r="BX225" s="13"/>
    </row>
    <row r="226" spans="36:76">
      <c r="AJ226" s="13"/>
      <c r="AK226" s="13"/>
      <c r="AL226" s="13"/>
      <c r="AM226" s="13"/>
      <c r="AN226" s="116"/>
      <c r="AO226" s="13"/>
      <c r="AP226" s="116"/>
      <c r="AQ226" s="13"/>
      <c r="AR226" s="13"/>
      <c r="AS226" s="13"/>
      <c r="AT226" s="116"/>
      <c r="AU226" s="13"/>
      <c r="AV226" s="13"/>
      <c r="AW226" s="13"/>
      <c r="AX226" s="13"/>
      <c r="AY226" s="13"/>
      <c r="AZ226" s="13"/>
      <c r="BA226" s="116"/>
      <c r="BB226" s="66"/>
      <c r="BC226" s="13"/>
      <c r="BD226" s="116"/>
      <c r="BE226" s="13"/>
      <c r="BF226" s="66"/>
      <c r="BG226" s="13"/>
      <c r="BI226" s="13"/>
      <c r="BJ226" s="116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"/>
      <c r="BX226" s="13"/>
    </row>
    <row r="227" spans="36:76">
      <c r="AJ227" s="13"/>
      <c r="AK227" s="13"/>
      <c r="AL227" s="13"/>
      <c r="AM227" s="13"/>
      <c r="AN227" s="116"/>
      <c r="AO227" s="13"/>
      <c r="AP227" s="116"/>
      <c r="AQ227" s="13"/>
      <c r="AR227" s="13"/>
      <c r="AS227" s="13"/>
      <c r="AT227" s="116"/>
      <c r="AU227" s="13"/>
      <c r="AV227" s="13"/>
      <c r="AW227" s="13"/>
      <c r="AX227" s="13"/>
      <c r="AY227" s="13"/>
      <c r="AZ227" s="13"/>
      <c r="BA227" s="116"/>
      <c r="BB227" s="66"/>
      <c r="BC227" s="13"/>
      <c r="BD227" s="116"/>
      <c r="BE227" s="13"/>
      <c r="BF227" s="66"/>
      <c r="BG227" s="13"/>
      <c r="BI227" s="13"/>
      <c r="BJ227" s="116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</row>
    <row r="228" spans="36:76">
      <c r="AJ228" s="13"/>
      <c r="AK228" s="13"/>
      <c r="AL228" s="13"/>
      <c r="AM228" s="13"/>
      <c r="AN228" s="116"/>
      <c r="AO228" s="13"/>
      <c r="AP228" s="116"/>
      <c r="AQ228" s="13"/>
      <c r="AR228" s="13"/>
      <c r="AS228" s="13"/>
      <c r="AT228" s="116"/>
      <c r="AU228" s="13"/>
      <c r="AV228" s="13"/>
      <c r="AW228" s="13"/>
      <c r="AX228" s="13"/>
      <c r="AY228" s="13"/>
      <c r="AZ228" s="13"/>
      <c r="BA228" s="116"/>
      <c r="BB228" s="66"/>
      <c r="BC228" s="13"/>
      <c r="BD228" s="116"/>
      <c r="BE228" s="13"/>
      <c r="BF228" s="66"/>
      <c r="BG228" s="13"/>
      <c r="BI228" s="13"/>
      <c r="BJ228" s="116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</row>
    <row r="229" spans="36:76">
      <c r="AJ229" s="13"/>
      <c r="AK229" s="13"/>
      <c r="AL229" s="13"/>
      <c r="AM229" s="13"/>
      <c r="AN229" s="116"/>
      <c r="AO229" s="13"/>
      <c r="AP229" s="116"/>
      <c r="AQ229" s="13"/>
      <c r="AR229" s="13"/>
      <c r="AS229" s="13"/>
      <c r="AT229" s="116"/>
      <c r="AU229" s="13"/>
      <c r="AV229" s="13"/>
      <c r="AW229" s="13"/>
      <c r="AX229" s="13"/>
      <c r="AY229" s="13"/>
      <c r="AZ229" s="13"/>
      <c r="BA229" s="116"/>
      <c r="BB229" s="66"/>
      <c r="BC229" s="13"/>
      <c r="BD229" s="116"/>
      <c r="BE229" s="13"/>
      <c r="BF229" s="66"/>
      <c r="BG229" s="13"/>
      <c r="BI229" s="13"/>
      <c r="BJ229" s="116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</row>
    <row r="230" spans="36:76">
      <c r="AJ230" s="13"/>
      <c r="AK230" s="13"/>
      <c r="AL230" s="13"/>
      <c r="AM230" s="13"/>
      <c r="AN230" s="116"/>
      <c r="AO230" s="13"/>
      <c r="AP230" s="116"/>
      <c r="AQ230" s="13"/>
      <c r="AR230" s="13"/>
      <c r="AS230" s="13"/>
      <c r="AT230" s="116"/>
      <c r="AU230" s="13"/>
      <c r="AV230" s="13"/>
      <c r="AW230" s="13"/>
      <c r="AX230" s="13"/>
      <c r="AY230" s="13"/>
      <c r="AZ230" s="13"/>
      <c r="BA230" s="116"/>
      <c r="BB230" s="66"/>
      <c r="BC230" s="13"/>
      <c r="BD230" s="116"/>
      <c r="BE230" s="13"/>
      <c r="BF230" s="66"/>
      <c r="BG230" s="13"/>
      <c r="BI230" s="13"/>
      <c r="BJ230" s="116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</row>
    <row r="231" spans="36:76">
      <c r="AJ231" s="13"/>
      <c r="AK231" s="13"/>
      <c r="AL231" s="13"/>
      <c r="AM231" s="13"/>
      <c r="AN231" s="116"/>
      <c r="AO231" s="13"/>
      <c r="AP231" s="116"/>
      <c r="AQ231" s="13"/>
      <c r="AR231" s="13"/>
      <c r="AS231" s="13"/>
      <c r="AT231" s="116"/>
      <c r="AU231" s="13"/>
      <c r="AV231" s="13"/>
      <c r="AW231" s="13"/>
      <c r="AX231" s="13"/>
      <c r="AY231" s="13"/>
      <c r="AZ231" s="13"/>
      <c r="BA231" s="116"/>
      <c r="BB231" s="66"/>
      <c r="BC231" s="13"/>
      <c r="BD231" s="116"/>
      <c r="BE231" s="13"/>
      <c r="BF231" s="66"/>
      <c r="BG231" s="13"/>
      <c r="BI231" s="13"/>
      <c r="BJ231" s="116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</row>
    <row r="232" spans="36:76">
      <c r="AJ232" s="13"/>
      <c r="AK232" s="13"/>
      <c r="AL232" s="13"/>
      <c r="AM232" s="13"/>
      <c r="AN232" s="116"/>
      <c r="AO232" s="13"/>
      <c r="AP232" s="116"/>
      <c r="AQ232" s="13"/>
      <c r="AR232" s="13"/>
      <c r="AS232" s="13"/>
      <c r="AT232" s="116"/>
      <c r="AU232" s="13"/>
      <c r="AV232" s="13"/>
      <c r="AW232" s="13"/>
      <c r="AX232" s="13"/>
      <c r="AY232" s="13"/>
      <c r="AZ232" s="13"/>
      <c r="BA232" s="116"/>
      <c r="BB232" s="66"/>
      <c r="BC232" s="13"/>
      <c r="BD232" s="116"/>
      <c r="BE232" s="13"/>
      <c r="BF232" s="66"/>
      <c r="BG232" s="13"/>
      <c r="BI232" s="13"/>
      <c r="BJ232" s="116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</row>
    <row r="233" spans="36:76">
      <c r="AJ233" s="13"/>
      <c r="AK233" s="13"/>
      <c r="AL233" s="13"/>
      <c r="AM233" s="13"/>
      <c r="AN233" s="116"/>
      <c r="AO233" s="13"/>
      <c r="AP233" s="116"/>
      <c r="AQ233" s="13"/>
      <c r="AR233" s="13"/>
      <c r="AS233" s="13"/>
      <c r="AT233" s="116"/>
      <c r="AU233" s="13"/>
      <c r="AV233" s="13"/>
      <c r="AW233" s="13"/>
      <c r="AX233" s="13"/>
      <c r="AY233" s="13"/>
      <c r="AZ233" s="13"/>
      <c r="BA233" s="116"/>
      <c r="BB233" s="66"/>
      <c r="BC233" s="13"/>
      <c r="BD233" s="116"/>
      <c r="BE233" s="13"/>
      <c r="BF233" s="66"/>
      <c r="BG233" s="13"/>
      <c r="BI233" s="13"/>
      <c r="BJ233" s="116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</row>
    <row r="234" spans="36:76">
      <c r="AJ234" s="13"/>
      <c r="AK234" s="13"/>
      <c r="AL234" s="13"/>
      <c r="AM234" s="13"/>
      <c r="AN234" s="116"/>
      <c r="AO234" s="13"/>
      <c r="AP234" s="116"/>
      <c r="AQ234" s="13"/>
      <c r="AR234" s="13"/>
      <c r="AS234" s="13"/>
      <c r="AT234" s="116"/>
      <c r="AU234" s="13"/>
      <c r="AV234" s="13"/>
      <c r="AW234" s="13"/>
      <c r="AX234" s="13"/>
      <c r="AY234" s="13"/>
      <c r="AZ234" s="13"/>
      <c r="BA234" s="116"/>
      <c r="BB234" s="66"/>
      <c r="BC234" s="13"/>
      <c r="BD234" s="116"/>
      <c r="BE234" s="13"/>
      <c r="BF234" s="66"/>
      <c r="BG234" s="13"/>
      <c r="BI234" s="13"/>
      <c r="BJ234" s="116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</row>
    <row r="235" spans="36:76">
      <c r="AJ235" s="13"/>
      <c r="AK235" s="13"/>
      <c r="AL235" s="13"/>
      <c r="AM235" s="13"/>
      <c r="AN235" s="116"/>
      <c r="AO235" s="13"/>
      <c r="AP235" s="116"/>
      <c r="AQ235" s="13"/>
      <c r="AR235" s="13"/>
      <c r="AS235" s="13"/>
      <c r="AT235" s="116"/>
      <c r="AU235" s="13"/>
      <c r="AV235" s="13"/>
      <c r="AW235" s="13"/>
      <c r="AX235" s="13"/>
      <c r="AY235" s="13"/>
      <c r="AZ235" s="13"/>
      <c r="BA235" s="116"/>
      <c r="BB235" s="66"/>
      <c r="BC235" s="13"/>
      <c r="BD235" s="116"/>
      <c r="BE235" s="13"/>
      <c r="BF235" s="66"/>
      <c r="BG235" s="13"/>
      <c r="BI235" s="13"/>
      <c r="BJ235" s="116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</row>
    <row r="236" spans="36:76">
      <c r="AJ236" s="13"/>
      <c r="AK236" s="13"/>
      <c r="AL236" s="13"/>
      <c r="AM236" s="13"/>
      <c r="AN236" s="116"/>
      <c r="AO236" s="13"/>
      <c r="AP236" s="116"/>
      <c r="AQ236" s="13"/>
      <c r="AR236" s="13"/>
      <c r="AS236" s="13"/>
      <c r="AT236" s="116"/>
      <c r="AU236" s="13"/>
      <c r="AV236" s="13"/>
      <c r="AW236" s="13"/>
      <c r="AX236" s="13"/>
      <c r="AY236" s="13"/>
      <c r="AZ236" s="13"/>
      <c r="BA236" s="116"/>
      <c r="BB236" s="66"/>
      <c r="BC236" s="13"/>
      <c r="BD236" s="116"/>
      <c r="BE236" s="13"/>
      <c r="BF236" s="66"/>
      <c r="BG236" s="13"/>
      <c r="BI236" s="13"/>
      <c r="BJ236" s="116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</row>
    <row r="237" spans="36:76">
      <c r="AJ237" s="13"/>
      <c r="AK237" s="13"/>
      <c r="AL237" s="13"/>
      <c r="AM237" s="13"/>
      <c r="AN237" s="116"/>
      <c r="AO237" s="13"/>
      <c r="AP237" s="116"/>
      <c r="AQ237" s="13"/>
      <c r="AR237" s="13"/>
      <c r="AS237" s="13"/>
      <c r="AT237" s="116"/>
      <c r="AU237" s="13"/>
      <c r="AV237" s="13"/>
      <c r="AW237" s="13"/>
      <c r="AX237" s="13"/>
      <c r="AY237" s="13"/>
      <c r="AZ237" s="13"/>
      <c r="BA237" s="116"/>
      <c r="BB237" s="66"/>
      <c r="BC237" s="13"/>
      <c r="BD237" s="116"/>
      <c r="BE237" s="13"/>
      <c r="BF237" s="66"/>
      <c r="BG237" s="13"/>
      <c r="BI237" s="13"/>
      <c r="BJ237" s="116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</row>
    <row r="238" spans="36:76">
      <c r="AJ238" s="13"/>
      <c r="AK238" s="13"/>
      <c r="AL238" s="13"/>
      <c r="AM238" s="13"/>
      <c r="AN238" s="116"/>
      <c r="AO238" s="13"/>
      <c r="AP238" s="116"/>
      <c r="AQ238" s="13"/>
      <c r="AR238" s="13"/>
      <c r="AS238" s="13"/>
      <c r="AT238" s="116"/>
      <c r="AU238" s="13"/>
      <c r="AV238" s="13"/>
      <c r="AW238" s="13"/>
      <c r="AX238" s="13"/>
      <c r="AY238" s="13"/>
      <c r="AZ238" s="13"/>
      <c r="BA238" s="116"/>
      <c r="BB238" s="66"/>
      <c r="BC238" s="13"/>
      <c r="BD238" s="116"/>
      <c r="BE238" s="13"/>
      <c r="BF238" s="66"/>
      <c r="BG238" s="13"/>
      <c r="BI238" s="13"/>
      <c r="BJ238" s="116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</row>
    <row r="239" spans="36:76">
      <c r="AJ239" s="13"/>
      <c r="AK239" s="13"/>
      <c r="AL239" s="13"/>
      <c r="AM239" s="13"/>
      <c r="AN239" s="116"/>
      <c r="AO239" s="13"/>
      <c r="AP239" s="116"/>
      <c r="AQ239" s="13"/>
      <c r="AR239" s="13"/>
      <c r="AS239" s="13"/>
      <c r="AT239" s="116"/>
      <c r="AU239" s="13"/>
      <c r="AV239" s="13"/>
      <c r="AW239" s="13"/>
      <c r="AX239" s="13"/>
      <c r="AY239" s="13"/>
      <c r="AZ239" s="13"/>
      <c r="BA239" s="116"/>
      <c r="BB239" s="66"/>
      <c r="BC239" s="13"/>
      <c r="BD239" s="116"/>
      <c r="BE239" s="13"/>
      <c r="BF239" s="66"/>
      <c r="BG239" s="13"/>
      <c r="BI239" s="13"/>
      <c r="BJ239" s="116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</row>
    <row r="240" spans="36:76">
      <c r="AJ240" s="13"/>
      <c r="AK240" s="13"/>
      <c r="AL240" s="13"/>
      <c r="AM240" s="13"/>
      <c r="AN240" s="116"/>
      <c r="AO240" s="13"/>
      <c r="AP240" s="116"/>
      <c r="AQ240" s="13"/>
      <c r="AR240" s="13"/>
      <c r="AS240" s="13"/>
      <c r="AT240" s="116"/>
      <c r="AU240" s="13"/>
      <c r="AV240" s="13"/>
      <c r="AW240" s="13"/>
      <c r="AX240" s="13"/>
      <c r="AY240" s="13"/>
      <c r="AZ240" s="13"/>
      <c r="BA240" s="116"/>
      <c r="BB240" s="66"/>
      <c r="BC240" s="13"/>
      <c r="BD240" s="116"/>
      <c r="BE240" s="13"/>
      <c r="BF240" s="66"/>
      <c r="BG240" s="13"/>
      <c r="BI240" s="13"/>
      <c r="BJ240" s="116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</row>
    <row r="241" spans="36:76">
      <c r="AJ241" s="13"/>
      <c r="AK241" s="13"/>
      <c r="AL241" s="13"/>
      <c r="AM241" s="13"/>
      <c r="AN241" s="116"/>
      <c r="AO241" s="13"/>
      <c r="AP241" s="116"/>
      <c r="AQ241" s="13"/>
      <c r="AR241" s="13"/>
      <c r="AS241" s="13"/>
      <c r="AT241" s="116"/>
      <c r="AU241" s="13"/>
      <c r="AV241" s="13"/>
      <c r="AW241" s="13"/>
      <c r="AX241" s="13"/>
      <c r="AY241" s="13"/>
      <c r="AZ241" s="13"/>
      <c r="BA241" s="116"/>
      <c r="BB241" s="66"/>
      <c r="BC241" s="13"/>
      <c r="BD241" s="116"/>
      <c r="BE241" s="13"/>
      <c r="BF241" s="66"/>
      <c r="BG241" s="13"/>
      <c r="BI241" s="13"/>
      <c r="BJ241" s="116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</row>
    <row r="242" spans="36:76">
      <c r="AJ242" s="13"/>
      <c r="AK242" s="13"/>
      <c r="AL242" s="13"/>
      <c r="AM242" s="13"/>
      <c r="AN242" s="116"/>
      <c r="AO242" s="13"/>
      <c r="AP242" s="116"/>
      <c r="AQ242" s="13"/>
      <c r="AR242" s="13"/>
      <c r="AS242" s="13"/>
      <c r="AT242" s="116"/>
      <c r="AU242" s="13"/>
      <c r="AV242" s="13"/>
      <c r="AW242" s="13"/>
      <c r="AX242" s="13"/>
      <c r="AY242" s="13"/>
      <c r="AZ242" s="13"/>
      <c r="BA242" s="116"/>
      <c r="BB242" s="66"/>
      <c r="BC242" s="13"/>
      <c r="BD242" s="116"/>
      <c r="BE242" s="13"/>
      <c r="BF242" s="66"/>
      <c r="BG242" s="13"/>
      <c r="BI242" s="13"/>
      <c r="BJ242" s="116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</row>
    <row r="243" spans="36:76">
      <c r="AJ243" s="13"/>
      <c r="AK243" s="13"/>
      <c r="AL243" s="13"/>
      <c r="AM243" s="13"/>
      <c r="AN243" s="116"/>
      <c r="AO243" s="13"/>
      <c r="AP243" s="116"/>
      <c r="AQ243" s="13"/>
      <c r="AR243" s="13"/>
      <c r="AS243" s="13"/>
      <c r="AT243" s="116"/>
      <c r="AU243" s="13"/>
      <c r="AV243" s="13"/>
      <c r="AW243" s="13"/>
      <c r="AX243" s="13"/>
      <c r="AY243" s="13"/>
      <c r="AZ243" s="13"/>
      <c r="BA243" s="116"/>
      <c r="BB243" s="66"/>
      <c r="BC243" s="13"/>
      <c r="BD243" s="116"/>
      <c r="BE243" s="13"/>
      <c r="BF243" s="66"/>
      <c r="BG243" s="13"/>
      <c r="BI243" s="13"/>
      <c r="BJ243" s="116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</row>
    <row r="244" spans="36:76">
      <c r="AJ244" s="13"/>
      <c r="AK244" s="13"/>
      <c r="AL244" s="13"/>
      <c r="AM244" s="13"/>
      <c r="AN244" s="116"/>
      <c r="AO244" s="13"/>
      <c r="AP244" s="116"/>
      <c r="AQ244" s="13"/>
      <c r="AR244" s="13"/>
      <c r="AS244" s="13"/>
      <c r="AT244" s="116"/>
      <c r="AU244" s="13"/>
      <c r="AV244" s="13"/>
      <c r="AW244" s="13"/>
      <c r="AX244" s="13"/>
      <c r="AY244" s="13"/>
      <c r="AZ244" s="13"/>
      <c r="BA244" s="116"/>
      <c r="BB244" s="66"/>
      <c r="BC244" s="13"/>
      <c r="BD244" s="116"/>
      <c r="BE244" s="13"/>
      <c r="BF244" s="66"/>
      <c r="BG244" s="13"/>
      <c r="BI244" s="13"/>
      <c r="BJ244" s="116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</row>
    <row r="245" spans="36:76">
      <c r="AJ245" s="13"/>
      <c r="AK245" s="13"/>
      <c r="AL245" s="13"/>
      <c r="AM245" s="13"/>
      <c r="AN245" s="116"/>
      <c r="AO245" s="13"/>
      <c r="AP245" s="116"/>
      <c r="AQ245" s="13"/>
      <c r="AR245" s="13"/>
      <c r="AS245" s="13"/>
      <c r="AT245" s="116"/>
      <c r="AU245" s="13"/>
      <c r="AV245" s="13"/>
      <c r="AW245" s="13"/>
      <c r="AX245" s="13"/>
      <c r="AY245" s="13"/>
      <c r="AZ245" s="13"/>
      <c r="BA245" s="116"/>
      <c r="BB245" s="66"/>
      <c r="BC245" s="13"/>
      <c r="BD245" s="116"/>
      <c r="BE245" s="13"/>
      <c r="BF245" s="66"/>
      <c r="BG245" s="13"/>
      <c r="BI245" s="13"/>
      <c r="BJ245" s="116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</row>
    <row r="246" spans="36:76">
      <c r="AJ246" s="13"/>
      <c r="AK246" s="13"/>
      <c r="AL246" s="13"/>
      <c r="AM246" s="13"/>
      <c r="AN246" s="116"/>
      <c r="AO246" s="13"/>
      <c r="AP246" s="116"/>
      <c r="AQ246" s="13"/>
      <c r="AR246" s="13"/>
      <c r="AS246" s="13"/>
      <c r="AT246" s="116"/>
      <c r="AU246" s="13"/>
      <c r="AV246" s="13"/>
      <c r="AW246" s="13"/>
      <c r="AX246" s="13"/>
      <c r="AY246" s="13"/>
      <c r="AZ246" s="13"/>
      <c r="BA246" s="116"/>
      <c r="BB246" s="66"/>
      <c r="BC246" s="13"/>
      <c r="BD246" s="116"/>
      <c r="BE246" s="13"/>
      <c r="BF246" s="66"/>
      <c r="BG246" s="13"/>
      <c r="BI246" s="13"/>
      <c r="BJ246" s="116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</row>
    <row r="247" spans="36:76">
      <c r="AJ247" s="13"/>
      <c r="AK247" s="13"/>
      <c r="AL247" s="13"/>
      <c r="AM247" s="13"/>
      <c r="AN247" s="116"/>
      <c r="AO247" s="13"/>
      <c r="AP247" s="116"/>
      <c r="AQ247" s="13"/>
      <c r="AR247" s="13"/>
      <c r="AS247" s="13"/>
      <c r="AT247" s="116"/>
      <c r="AU247" s="13"/>
      <c r="AV247" s="13"/>
      <c r="AW247" s="13"/>
      <c r="AX247" s="13"/>
      <c r="AY247" s="13"/>
      <c r="AZ247" s="13"/>
      <c r="BA247" s="116"/>
      <c r="BB247" s="66"/>
      <c r="BC247" s="13"/>
      <c r="BD247" s="116"/>
      <c r="BE247" s="13"/>
      <c r="BF247" s="66"/>
      <c r="BG247" s="13"/>
      <c r="BI247" s="13"/>
      <c r="BJ247" s="116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</row>
    <row r="248" spans="36:76">
      <c r="AJ248" s="13"/>
      <c r="AK248" s="13"/>
      <c r="AL248" s="13"/>
      <c r="AM248" s="13"/>
      <c r="AN248" s="116"/>
      <c r="AO248" s="13"/>
      <c r="AP248" s="116"/>
      <c r="AQ248" s="13"/>
      <c r="AR248" s="13"/>
      <c r="AS248" s="13"/>
      <c r="AT248" s="116"/>
      <c r="AU248" s="13"/>
      <c r="AV248" s="13"/>
      <c r="AW248" s="13"/>
      <c r="AX248" s="13"/>
      <c r="AY248" s="13"/>
      <c r="AZ248" s="13"/>
      <c r="BA248" s="116"/>
      <c r="BB248" s="66"/>
      <c r="BC248" s="13"/>
      <c r="BD248" s="116"/>
      <c r="BE248" s="13"/>
      <c r="BF248" s="66"/>
      <c r="BG248" s="13"/>
      <c r="BH248" s="122"/>
      <c r="BI248" s="30"/>
      <c r="BJ248" s="116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</row>
    <row r="249" spans="36:76">
      <c r="AJ249" s="13"/>
      <c r="AK249" s="13"/>
      <c r="AL249" s="13"/>
      <c r="AM249" s="13"/>
      <c r="AN249" s="116"/>
      <c r="AO249" s="13"/>
      <c r="AP249" s="116"/>
      <c r="AQ249" s="13"/>
      <c r="AR249" s="13"/>
      <c r="AS249" s="13"/>
      <c r="AT249" s="116"/>
      <c r="AU249" s="13"/>
      <c r="AV249" s="13"/>
      <c r="AW249" s="13"/>
      <c r="AX249" s="13"/>
      <c r="AY249" s="13"/>
      <c r="AZ249" s="13"/>
      <c r="BA249" s="116"/>
      <c r="BB249" s="66"/>
      <c r="BC249" s="13"/>
      <c r="BD249" s="116"/>
      <c r="BE249" s="13"/>
      <c r="BF249" s="66"/>
      <c r="BG249" s="13"/>
      <c r="BH249" s="123"/>
      <c r="BI249" s="32"/>
      <c r="BJ249" s="116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</row>
    <row r="250" spans="36:76">
      <c r="AJ250" s="13"/>
      <c r="AK250" s="30"/>
      <c r="AL250" s="13"/>
      <c r="AM250" s="30"/>
      <c r="AN250" s="116"/>
      <c r="AO250" s="30"/>
      <c r="AP250" s="116"/>
      <c r="AQ250" s="30"/>
      <c r="AR250" s="13"/>
      <c r="AS250" s="30"/>
      <c r="AT250" s="117"/>
      <c r="AU250" s="30"/>
      <c r="AV250" s="13"/>
      <c r="AW250" s="30"/>
      <c r="AX250" s="30"/>
      <c r="AY250" s="30"/>
      <c r="AZ250" s="13"/>
      <c r="BA250" s="116"/>
      <c r="BB250" s="66"/>
      <c r="BC250" s="13"/>
      <c r="BD250" s="116"/>
      <c r="BE250" s="13"/>
      <c r="BF250" s="66"/>
      <c r="BG250" s="13"/>
      <c r="BH250" s="123"/>
      <c r="BI250" s="32"/>
      <c r="BJ250" s="116"/>
      <c r="BK250" s="13"/>
      <c r="BL250" s="13"/>
      <c r="BM250" s="13"/>
      <c r="BN250" s="13"/>
      <c r="BO250" s="13"/>
      <c r="BP250" s="13"/>
      <c r="BQ250" s="13"/>
      <c r="BR250" s="13"/>
      <c r="BS250" s="13"/>
      <c r="BT250" s="13"/>
      <c r="BU250" s="13"/>
      <c r="BV250" s="13"/>
      <c r="BW250" s="13"/>
      <c r="BX250" s="13"/>
    </row>
    <row r="251" spans="36:76">
      <c r="AJ251" s="13"/>
      <c r="AK251" s="32"/>
      <c r="AL251" s="13"/>
      <c r="AM251" s="32"/>
      <c r="AN251" s="116"/>
      <c r="AO251" s="32"/>
      <c r="AP251" s="116"/>
      <c r="AQ251" s="32"/>
      <c r="AR251" s="30"/>
      <c r="AS251" s="32"/>
      <c r="AT251" s="118"/>
      <c r="AU251" s="32"/>
      <c r="AV251" s="30"/>
      <c r="AW251" s="32"/>
      <c r="AX251" s="32"/>
      <c r="AY251" s="32"/>
      <c r="AZ251" s="30"/>
      <c r="BA251" s="117"/>
      <c r="BD251" s="117"/>
      <c r="BE251" s="13"/>
      <c r="BF251" s="67"/>
      <c r="BG251" s="30"/>
      <c r="BH251" s="123"/>
      <c r="BI251" s="32"/>
      <c r="BJ251" s="117"/>
      <c r="BK251" s="30"/>
      <c r="BL251" s="30"/>
      <c r="BO251" s="30"/>
      <c r="BU251" s="13"/>
      <c r="BV251" s="13"/>
      <c r="BW251" s="13"/>
      <c r="BX251" s="13"/>
    </row>
    <row r="252" spans="36:76">
      <c r="AJ252" s="13"/>
      <c r="AK252" s="32"/>
      <c r="AL252" s="13"/>
      <c r="AM252" s="32"/>
      <c r="AN252" s="116"/>
      <c r="AO252" s="32"/>
      <c r="AP252" s="116"/>
      <c r="AQ252" s="32"/>
      <c r="AR252" s="32"/>
      <c r="AS252" s="32"/>
      <c r="AT252" s="118"/>
      <c r="AU252" s="32"/>
      <c r="AV252" s="32"/>
      <c r="AW252" s="32"/>
      <c r="AX252" s="32"/>
      <c r="AY252" s="32"/>
      <c r="AZ252" s="32"/>
      <c r="BA252" s="118"/>
      <c r="BD252" s="118"/>
      <c r="BE252" s="13"/>
      <c r="BF252" s="68"/>
      <c r="BG252" s="32"/>
      <c r="BH252" s="123"/>
      <c r="BI252" s="32"/>
      <c r="BJ252" s="118"/>
      <c r="BK252" s="32"/>
      <c r="BL252" s="32"/>
      <c r="BO252" s="32"/>
      <c r="BW252" s="13"/>
      <c r="BX252" s="13"/>
    </row>
    <row r="253" spans="36:76">
      <c r="AJ253" s="13"/>
      <c r="AK253" s="32"/>
      <c r="AL253" s="13"/>
      <c r="AM253" s="32"/>
      <c r="AN253" s="116"/>
      <c r="AO253" s="32"/>
      <c r="AP253" s="116"/>
      <c r="AQ253" s="32"/>
      <c r="AR253" s="32"/>
      <c r="AS253" s="32"/>
      <c r="AT253" s="118"/>
      <c r="AU253" s="32"/>
      <c r="AV253" s="32"/>
      <c r="AW253" s="32"/>
      <c r="AX253" s="32"/>
      <c r="AY253" s="32"/>
      <c r="AZ253" s="32"/>
      <c r="BA253" s="118"/>
      <c r="BD253" s="118"/>
      <c r="BE253" s="13"/>
      <c r="BF253" s="68"/>
      <c r="BG253" s="32"/>
      <c r="BH253" s="123"/>
      <c r="BI253" s="32"/>
      <c r="BJ253" s="118"/>
      <c r="BK253" s="32"/>
      <c r="BL253" s="32"/>
      <c r="BO253" s="32"/>
      <c r="BW253" s="13"/>
      <c r="BX253" s="13"/>
    </row>
    <row r="254" spans="36:76">
      <c r="AJ254" s="13"/>
      <c r="AK254" s="32"/>
      <c r="AL254" s="13"/>
      <c r="AM254" s="32"/>
      <c r="AN254" s="116"/>
      <c r="AO254" s="32"/>
      <c r="AP254" s="116"/>
      <c r="AQ254" s="32"/>
      <c r="AR254" s="32"/>
      <c r="AS254" s="32"/>
      <c r="AT254" s="118"/>
      <c r="AU254" s="32"/>
      <c r="AV254" s="32"/>
      <c r="AW254" s="32"/>
      <c r="AX254" s="32"/>
      <c r="AY254" s="32"/>
      <c r="AZ254" s="32"/>
      <c r="BA254" s="118"/>
      <c r="BD254" s="118"/>
      <c r="BE254" s="13"/>
      <c r="BF254" s="68"/>
      <c r="BG254" s="32"/>
      <c r="BH254" s="123"/>
      <c r="BI254" s="32"/>
      <c r="BJ254" s="118"/>
      <c r="BK254" s="32"/>
      <c r="BL254" s="32"/>
      <c r="BO254" s="32"/>
      <c r="BW254" s="13"/>
      <c r="BX254" s="13"/>
    </row>
    <row r="255" spans="36:76">
      <c r="AJ255" s="13"/>
      <c r="AK255" s="32"/>
      <c r="AL255" s="13"/>
      <c r="AM255" s="32"/>
      <c r="AN255" s="116"/>
      <c r="AO255" s="32"/>
      <c r="AP255" s="116"/>
      <c r="AQ255" s="32"/>
      <c r="AR255" s="32"/>
      <c r="AS255" s="32"/>
      <c r="AT255" s="118"/>
      <c r="AU255" s="32"/>
      <c r="AV255" s="32"/>
      <c r="AW255" s="32"/>
      <c r="AX255" s="32"/>
      <c r="AY255" s="32"/>
      <c r="AZ255" s="32"/>
      <c r="BA255" s="118"/>
      <c r="BD255" s="118"/>
      <c r="BE255" s="13"/>
      <c r="BF255" s="68"/>
      <c r="BG255" s="32"/>
      <c r="BH255" s="123"/>
      <c r="BI255" s="32"/>
      <c r="BJ255" s="118"/>
      <c r="BK255" s="32"/>
      <c r="BL255" s="32"/>
      <c r="BO255" s="32"/>
      <c r="BW255" s="13"/>
      <c r="BX255" s="13"/>
    </row>
    <row r="256" spans="36:76">
      <c r="AJ256" s="13"/>
      <c r="AK256" s="32"/>
      <c r="AL256" s="13"/>
      <c r="AM256" s="32"/>
      <c r="AN256" s="116"/>
      <c r="AO256" s="32"/>
      <c r="AP256" s="116"/>
      <c r="AQ256" s="32"/>
      <c r="AR256" s="32"/>
      <c r="AS256" s="32"/>
      <c r="AT256" s="118"/>
      <c r="AU256" s="32"/>
      <c r="AV256" s="32"/>
      <c r="AW256" s="32"/>
      <c r="AX256" s="32"/>
      <c r="AY256" s="32"/>
      <c r="AZ256" s="32"/>
      <c r="BA256" s="118"/>
      <c r="BD256" s="118"/>
      <c r="BE256" s="13"/>
      <c r="BF256" s="68"/>
      <c r="BG256" s="32"/>
      <c r="BH256" s="123"/>
      <c r="BI256" s="32"/>
      <c r="BJ256" s="118"/>
      <c r="BK256" s="32"/>
      <c r="BL256" s="32"/>
      <c r="BO256" s="32"/>
      <c r="BW256" s="13"/>
      <c r="BX256" s="13"/>
    </row>
    <row r="257" spans="36:76">
      <c r="AJ257" s="13"/>
      <c r="AK257" s="32"/>
      <c r="AL257" s="13"/>
      <c r="AM257" s="32"/>
      <c r="AN257" s="116"/>
      <c r="AO257" s="32"/>
      <c r="AP257" s="116"/>
      <c r="AQ257" s="32"/>
      <c r="AR257" s="32"/>
      <c r="AS257" s="32"/>
      <c r="AT257" s="118"/>
      <c r="AU257" s="32"/>
      <c r="AV257" s="32"/>
      <c r="AW257" s="32"/>
      <c r="AX257" s="32"/>
      <c r="AY257" s="32"/>
      <c r="AZ257" s="32"/>
      <c r="BA257" s="118"/>
      <c r="BD257" s="118"/>
      <c r="BE257" s="13"/>
      <c r="BF257" s="68"/>
      <c r="BG257" s="32"/>
      <c r="BH257" s="123"/>
      <c r="BI257" s="32"/>
      <c r="BJ257" s="118"/>
      <c r="BK257" s="32"/>
      <c r="BL257" s="32"/>
      <c r="BO257" s="32"/>
      <c r="BW257" s="13"/>
      <c r="BX257" s="13"/>
    </row>
    <row r="258" spans="36:76">
      <c r="AJ258" s="13"/>
      <c r="AK258" s="32"/>
      <c r="AL258" s="13"/>
      <c r="AM258" s="32"/>
      <c r="AN258" s="116"/>
      <c r="AO258" s="32"/>
      <c r="AP258" s="116"/>
      <c r="AQ258" s="32"/>
      <c r="AR258" s="32"/>
      <c r="AS258" s="32"/>
      <c r="AT258" s="118"/>
      <c r="AU258" s="32"/>
      <c r="AV258" s="32"/>
      <c r="AW258" s="32"/>
      <c r="AX258" s="32"/>
      <c r="AY258" s="32"/>
      <c r="AZ258" s="32"/>
      <c r="BA258" s="118"/>
      <c r="BD258" s="118"/>
      <c r="BE258" s="13"/>
      <c r="BF258" s="68"/>
      <c r="BG258" s="32"/>
      <c r="BH258" s="123"/>
      <c r="BI258" s="32"/>
      <c r="BJ258" s="118"/>
      <c r="BK258" s="32"/>
      <c r="BL258" s="32"/>
      <c r="BO258" s="32"/>
      <c r="BW258" s="13"/>
      <c r="BX258" s="13"/>
    </row>
    <row r="259" spans="36:76">
      <c r="AJ259" s="13"/>
      <c r="AK259" s="32"/>
      <c r="AL259" s="13"/>
      <c r="AM259" s="32"/>
      <c r="AN259" s="116"/>
      <c r="AO259" s="32"/>
      <c r="AP259" s="116"/>
      <c r="AQ259" s="32"/>
      <c r="AR259" s="32"/>
      <c r="AS259" s="32"/>
      <c r="AT259" s="118"/>
      <c r="AU259" s="32"/>
      <c r="AV259" s="32"/>
      <c r="AW259" s="32"/>
      <c r="AX259" s="32"/>
      <c r="AY259" s="32"/>
      <c r="AZ259" s="32"/>
      <c r="BA259" s="118"/>
      <c r="BD259" s="118"/>
      <c r="BE259" s="13"/>
      <c r="BF259" s="68"/>
      <c r="BG259" s="32"/>
      <c r="BH259" s="123"/>
      <c r="BI259" s="32"/>
      <c r="BJ259" s="118"/>
      <c r="BK259" s="32"/>
      <c r="BL259" s="32"/>
      <c r="BO259" s="32"/>
      <c r="BW259" s="13"/>
      <c r="BX259" s="13"/>
    </row>
    <row r="260" spans="36:76">
      <c r="AJ260" s="13"/>
      <c r="AK260" s="32"/>
      <c r="AL260" s="13"/>
      <c r="AM260" s="32"/>
      <c r="AN260" s="116"/>
      <c r="AO260" s="32"/>
      <c r="AP260" s="116"/>
      <c r="AQ260" s="32"/>
      <c r="AR260" s="32"/>
      <c r="AS260" s="32"/>
      <c r="AT260" s="118"/>
      <c r="AU260" s="32"/>
      <c r="AV260" s="32"/>
      <c r="AW260" s="32"/>
      <c r="AX260" s="32"/>
      <c r="AY260" s="32"/>
      <c r="AZ260" s="32"/>
      <c r="BA260" s="118"/>
      <c r="BD260" s="118"/>
      <c r="BE260" s="13"/>
      <c r="BF260" s="68"/>
      <c r="BG260" s="32"/>
      <c r="BH260" s="123"/>
      <c r="BI260" s="32"/>
      <c r="BJ260" s="118"/>
      <c r="BK260" s="32"/>
      <c r="BL260" s="32"/>
      <c r="BO260" s="32"/>
      <c r="BW260" s="13"/>
      <c r="BX260" s="13"/>
    </row>
    <row r="261" spans="36:76">
      <c r="AJ261" s="13"/>
      <c r="AK261" s="32"/>
      <c r="AL261" s="13"/>
      <c r="AM261" s="32"/>
      <c r="AN261" s="116"/>
      <c r="AO261" s="32"/>
      <c r="AP261" s="116"/>
      <c r="AQ261" s="32"/>
      <c r="AR261" s="32"/>
      <c r="AS261" s="32"/>
      <c r="AT261" s="118"/>
      <c r="AU261" s="32"/>
      <c r="AV261" s="32"/>
      <c r="AW261" s="32"/>
      <c r="AX261" s="32"/>
      <c r="AY261" s="32"/>
      <c r="AZ261" s="32"/>
      <c r="BA261" s="118"/>
      <c r="BD261" s="118"/>
      <c r="BE261" s="13"/>
      <c r="BF261" s="68"/>
      <c r="BG261" s="32"/>
      <c r="BH261" s="123"/>
      <c r="BI261" s="32"/>
      <c r="BJ261" s="118"/>
      <c r="BK261" s="32"/>
      <c r="BL261" s="32"/>
      <c r="BO261" s="32"/>
      <c r="BW261" s="13"/>
      <c r="BX261" s="13"/>
    </row>
    <row r="262" spans="36:76">
      <c r="AJ262" s="13"/>
      <c r="AK262" s="32"/>
      <c r="AL262" s="13"/>
      <c r="AM262" s="32"/>
      <c r="AN262" s="116"/>
      <c r="AO262" s="32"/>
      <c r="AP262" s="116"/>
      <c r="AQ262" s="32"/>
      <c r="AR262" s="32"/>
      <c r="AS262" s="32"/>
      <c r="AT262" s="118"/>
      <c r="AU262" s="32"/>
      <c r="AV262" s="32"/>
      <c r="AW262" s="32"/>
      <c r="AX262" s="32"/>
      <c r="AY262" s="32"/>
      <c r="AZ262" s="32"/>
      <c r="BA262" s="118"/>
      <c r="BD262" s="118"/>
      <c r="BE262" s="13"/>
      <c r="BF262" s="68"/>
      <c r="BG262" s="32"/>
      <c r="BH262" s="123"/>
      <c r="BI262" s="32"/>
      <c r="BJ262" s="118"/>
      <c r="BK262" s="32"/>
      <c r="BL262" s="32"/>
      <c r="BO262" s="32"/>
      <c r="BW262" s="13"/>
      <c r="BX262" s="13"/>
    </row>
    <row r="263" spans="36:76">
      <c r="AJ263" s="13"/>
      <c r="AK263" s="32"/>
      <c r="AL263" s="13"/>
      <c r="AM263" s="32"/>
      <c r="AN263" s="116"/>
      <c r="AO263" s="32"/>
      <c r="AP263" s="116"/>
      <c r="AQ263" s="32"/>
      <c r="AR263" s="32"/>
      <c r="AS263" s="32"/>
      <c r="AT263" s="118"/>
      <c r="AU263" s="32"/>
      <c r="AV263" s="32"/>
      <c r="AW263" s="32"/>
      <c r="AX263" s="32"/>
      <c r="AY263" s="32"/>
      <c r="AZ263" s="32"/>
      <c r="BA263" s="118"/>
      <c r="BD263" s="118"/>
      <c r="BE263" s="13"/>
      <c r="BF263" s="68"/>
      <c r="BG263" s="32"/>
      <c r="BH263" s="123"/>
      <c r="BI263" s="32"/>
      <c r="BJ263" s="118"/>
      <c r="BK263" s="32"/>
      <c r="BL263" s="32"/>
      <c r="BO263" s="32"/>
      <c r="BW263" s="13"/>
      <c r="BX263" s="13"/>
    </row>
    <row r="264" spans="36:76">
      <c r="AJ264" s="13"/>
      <c r="AK264" s="32"/>
      <c r="AL264" s="13"/>
      <c r="AM264" s="32"/>
      <c r="AN264" s="116"/>
      <c r="AO264" s="32"/>
      <c r="AP264" s="116"/>
      <c r="AQ264" s="32"/>
      <c r="AR264" s="32"/>
      <c r="AS264" s="32"/>
      <c r="AT264" s="118"/>
      <c r="AU264" s="32"/>
      <c r="AV264" s="32"/>
      <c r="AW264" s="32"/>
      <c r="AX264" s="32"/>
      <c r="AY264" s="32"/>
      <c r="AZ264" s="32"/>
      <c r="BA264" s="118"/>
      <c r="BD264" s="118"/>
      <c r="BE264" s="13"/>
      <c r="BF264" s="68"/>
      <c r="BG264" s="32"/>
      <c r="BH264" s="123"/>
      <c r="BI264" s="32"/>
      <c r="BJ264" s="118"/>
      <c r="BK264" s="32"/>
      <c r="BL264" s="32"/>
      <c r="BO264" s="32"/>
      <c r="BW264" s="13"/>
      <c r="BX264" s="13"/>
    </row>
    <row r="265" spans="36:76">
      <c r="AJ265" s="13"/>
      <c r="AK265" s="32"/>
      <c r="AL265" s="13"/>
      <c r="AM265" s="32"/>
      <c r="AN265" s="116"/>
      <c r="AO265" s="32"/>
      <c r="AP265" s="116"/>
      <c r="AQ265" s="32"/>
      <c r="AR265" s="32"/>
      <c r="AS265" s="32"/>
      <c r="AT265" s="118"/>
      <c r="AU265" s="32"/>
      <c r="AV265" s="32"/>
      <c r="AW265" s="32"/>
      <c r="AX265" s="32"/>
      <c r="AY265" s="32"/>
      <c r="AZ265" s="32"/>
      <c r="BA265" s="118"/>
      <c r="BD265" s="118"/>
      <c r="BE265" s="13"/>
      <c r="BF265" s="68"/>
      <c r="BG265" s="32"/>
      <c r="BH265" s="123"/>
      <c r="BI265" s="32"/>
      <c r="BJ265" s="118"/>
      <c r="BK265" s="32"/>
      <c r="BL265" s="32"/>
      <c r="BO265" s="32"/>
      <c r="BW265" s="13"/>
      <c r="BX265" s="13"/>
    </row>
    <row r="266" spans="36:76">
      <c r="AJ266" s="13"/>
      <c r="AK266" s="32"/>
      <c r="AL266" s="13"/>
      <c r="AM266" s="32"/>
      <c r="AN266" s="116"/>
      <c r="AO266" s="32"/>
      <c r="AP266" s="116"/>
      <c r="AQ266" s="32"/>
      <c r="AR266" s="32"/>
      <c r="AS266" s="32"/>
      <c r="AT266" s="118"/>
      <c r="AU266" s="32"/>
      <c r="AV266" s="32"/>
      <c r="AW266" s="32"/>
      <c r="AX266" s="32"/>
      <c r="AY266" s="32"/>
      <c r="AZ266" s="32"/>
      <c r="BA266" s="118"/>
      <c r="BD266" s="118"/>
      <c r="BE266" s="13"/>
      <c r="BF266" s="68"/>
      <c r="BG266" s="32"/>
      <c r="BH266" s="123"/>
      <c r="BI266" s="32"/>
      <c r="BJ266" s="118"/>
      <c r="BK266" s="32"/>
      <c r="BL266" s="32"/>
      <c r="BO266" s="32"/>
      <c r="BW266" s="13"/>
      <c r="BX266" s="13"/>
    </row>
    <row r="267" spans="36:76">
      <c r="AJ267" s="13"/>
      <c r="AK267" s="32"/>
      <c r="AL267" s="13"/>
      <c r="AM267" s="32"/>
      <c r="AN267" s="116"/>
      <c r="AO267" s="32"/>
      <c r="AP267" s="116"/>
      <c r="AQ267" s="32"/>
      <c r="AR267" s="32"/>
      <c r="AS267" s="32"/>
      <c r="AT267" s="118"/>
      <c r="AU267" s="32"/>
      <c r="AV267" s="32"/>
      <c r="AW267" s="32"/>
      <c r="AX267" s="32"/>
      <c r="AY267" s="32"/>
      <c r="AZ267" s="32"/>
      <c r="BA267" s="118"/>
      <c r="BD267" s="118"/>
      <c r="BE267" s="13"/>
      <c r="BF267" s="68"/>
      <c r="BG267" s="32"/>
      <c r="BH267" s="123"/>
      <c r="BI267" s="32"/>
      <c r="BJ267" s="118"/>
      <c r="BK267" s="32"/>
      <c r="BL267" s="32"/>
      <c r="BO267" s="32"/>
      <c r="BW267" s="13"/>
      <c r="BX267" s="13"/>
    </row>
    <row r="268" spans="36:76">
      <c r="AJ268" s="13"/>
      <c r="AK268" s="32"/>
      <c r="AL268" s="13"/>
      <c r="AM268" s="32"/>
      <c r="AN268" s="116"/>
      <c r="AO268" s="32"/>
      <c r="AP268" s="116"/>
      <c r="AQ268" s="32"/>
      <c r="AR268" s="32"/>
      <c r="AS268" s="32"/>
      <c r="AT268" s="118"/>
      <c r="AU268" s="32"/>
      <c r="AV268" s="32"/>
      <c r="AW268" s="32"/>
      <c r="AX268" s="32"/>
      <c r="AY268" s="32"/>
      <c r="AZ268" s="32"/>
      <c r="BA268" s="118"/>
      <c r="BD268" s="118"/>
      <c r="BE268" s="13"/>
      <c r="BF268" s="68"/>
      <c r="BG268" s="32"/>
      <c r="BH268" s="123"/>
      <c r="BI268" s="32"/>
      <c r="BJ268" s="118"/>
      <c r="BK268" s="32"/>
      <c r="BL268" s="32"/>
      <c r="BO268" s="32"/>
      <c r="BW268" s="13"/>
      <c r="BX268" s="13"/>
    </row>
    <row r="269" spans="36:76">
      <c r="AJ269" s="13"/>
      <c r="AK269" s="32"/>
      <c r="AL269" s="13"/>
      <c r="AM269" s="32"/>
      <c r="AN269" s="116"/>
      <c r="AO269" s="32"/>
      <c r="AP269" s="116"/>
      <c r="AQ269" s="32"/>
      <c r="AR269" s="32"/>
      <c r="AS269" s="32"/>
      <c r="AT269" s="118"/>
      <c r="AU269" s="32"/>
      <c r="AV269" s="32"/>
      <c r="AW269" s="32"/>
      <c r="AX269" s="32"/>
      <c r="AY269" s="32"/>
      <c r="AZ269" s="32"/>
      <c r="BA269" s="118"/>
      <c r="BD269" s="118"/>
      <c r="BE269" s="13"/>
      <c r="BF269" s="68"/>
      <c r="BG269" s="32"/>
      <c r="BH269" s="123"/>
      <c r="BI269" s="32"/>
      <c r="BJ269" s="118"/>
      <c r="BK269" s="32"/>
      <c r="BL269" s="32"/>
      <c r="BO269" s="32"/>
      <c r="BW269" s="13"/>
      <c r="BX269" s="13"/>
    </row>
    <row r="270" spans="36:76">
      <c r="AJ270" s="13"/>
      <c r="AK270" s="32"/>
      <c r="AL270" s="13"/>
      <c r="AM270" s="32"/>
      <c r="AN270" s="116"/>
      <c r="AO270" s="32"/>
      <c r="AP270" s="116"/>
      <c r="AQ270" s="32"/>
      <c r="AR270" s="32"/>
      <c r="AS270" s="32"/>
      <c r="AT270" s="118"/>
      <c r="AU270" s="32"/>
      <c r="AV270" s="32"/>
      <c r="AW270" s="32"/>
      <c r="AX270" s="32"/>
      <c r="AY270" s="32"/>
      <c r="AZ270" s="32"/>
      <c r="BA270" s="118"/>
      <c r="BD270" s="118"/>
      <c r="BE270" s="13"/>
      <c r="BF270" s="68"/>
      <c r="BG270" s="32"/>
      <c r="BH270" s="123"/>
      <c r="BI270" s="32"/>
      <c r="BJ270" s="118"/>
      <c r="BK270" s="32"/>
      <c r="BL270" s="32"/>
      <c r="BO270" s="32"/>
      <c r="BW270" s="13"/>
      <c r="BX270" s="13"/>
    </row>
    <row r="271" spans="36:76">
      <c r="AJ271" s="13"/>
      <c r="AK271" s="32"/>
      <c r="AL271" s="13"/>
      <c r="AM271" s="32"/>
      <c r="AN271" s="116"/>
      <c r="AO271" s="32"/>
      <c r="AP271" s="116"/>
      <c r="AQ271" s="32"/>
      <c r="AR271" s="32"/>
      <c r="AS271" s="32"/>
      <c r="AT271" s="118"/>
      <c r="AU271" s="32"/>
      <c r="AV271" s="32"/>
      <c r="AW271" s="32"/>
      <c r="AX271" s="32"/>
      <c r="AY271" s="32"/>
      <c r="AZ271" s="32"/>
      <c r="BA271" s="118"/>
      <c r="BD271" s="118"/>
      <c r="BE271" s="13"/>
      <c r="BF271" s="68"/>
      <c r="BG271" s="32"/>
      <c r="BH271" s="123"/>
      <c r="BI271" s="32"/>
      <c r="BJ271" s="118"/>
      <c r="BK271" s="32"/>
      <c r="BL271" s="32"/>
      <c r="BO271" s="32"/>
      <c r="BW271" s="13"/>
      <c r="BX271" s="13"/>
    </row>
    <row r="272" spans="36:76">
      <c r="AJ272" s="13"/>
      <c r="AK272" s="32"/>
      <c r="AL272" s="13"/>
      <c r="AM272" s="32"/>
      <c r="AN272" s="116"/>
      <c r="AO272" s="32"/>
      <c r="AP272" s="116"/>
      <c r="AQ272" s="32"/>
      <c r="AR272" s="32"/>
      <c r="AS272" s="32"/>
      <c r="AT272" s="118"/>
      <c r="AU272" s="32"/>
      <c r="AV272" s="32"/>
      <c r="AW272" s="32"/>
      <c r="AX272" s="32"/>
      <c r="AY272" s="32"/>
      <c r="AZ272" s="32"/>
      <c r="BA272" s="118"/>
      <c r="BD272" s="118"/>
      <c r="BE272" s="13"/>
      <c r="BF272" s="68"/>
      <c r="BG272" s="32"/>
      <c r="BH272" s="123"/>
      <c r="BI272" s="32"/>
      <c r="BJ272" s="118"/>
      <c r="BK272" s="32"/>
      <c r="BL272" s="32"/>
      <c r="BO272" s="32"/>
      <c r="BW272" s="13"/>
      <c r="BX272" s="13"/>
    </row>
    <row r="273" spans="30:76">
      <c r="AJ273" s="13"/>
      <c r="AK273" s="32"/>
      <c r="AL273" s="13"/>
      <c r="AM273" s="32"/>
      <c r="AN273" s="116"/>
      <c r="AO273" s="32"/>
      <c r="AP273" s="116"/>
      <c r="AQ273" s="32"/>
      <c r="AR273" s="32"/>
      <c r="AS273" s="32"/>
      <c r="AT273" s="118"/>
      <c r="AU273" s="32"/>
      <c r="AV273" s="32"/>
      <c r="AW273" s="32"/>
      <c r="AX273" s="32"/>
      <c r="AY273" s="32"/>
      <c r="AZ273" s="32"/>
      <c r="BA273" s="118"/>
      <c r="BD273" s="118"/>
      <c r="BE273" s="13"/>
      <c r="BF273" s="68"/>
      <c r="BG273" s="32"/>
      <c r="BH273" s="123"/>
      <c r="BI273" s="32"/>
      <c r="BJ273" s="118"/>
      <c r="BK273" s="32"/>
      <c r="BL273" s="32"/>
      <c r="BO273" s="32"/>
      <c r="BW273" s="13"/>
      <c r="BX273" s="13"/>
    </row>
    <row r="274" spans="30:76">
      <c r="AF274" s="30"/>
      <c r="AG274" s="30"/>
      <c r="AH274" s="30"/>
      <c r="AI274" s="30"/>
      <c r="AJ274" s="30"/>
      <c r="AK274" s="32"/>
      <c r="AL274" s="30"/>
      <c r="AM274" s="32"/>
      <c r="AN274" s="117"/>
      <c r="AO274" s="32"/>
      <c r="AP274" s="117"/>
      <c r="AQ274" s="32"/>
      <c r="AR274" s="32"/>
      <c r="AS274" s="32"/>
      <c r="AT274" s="118"/>
      <c r="AU274" s="32"/>
      <c r="AV274" s="32"/>
      <c r="AW274" s="32"/>
      <c r="AX274" s="32"/>
      <c r="AY274" s="32"/>
      <c r="AZ274" s="32"/>
      <c r="BA274" s="118"/>
      <c r="BD274" s="118"/>
      <c r="BE274" s="30"/>
      <c r="BF274" s="68"/>
      <c r="BG274" s="32"/>
      <c r="BH274" s="123"/>
      <c r="BI274" s="32"/>
      <c r="BJ274" s="118"/>
      <c r="BK274" s="32"/>
      <c r="BL274" s="32"/>
      <c r="BO274" s="32"/>
      <c r="BW274" s="13"/>
      <c r="BX274" s="13"/>
    </row>
    <row r="275" spans="30:76">
      <c r="AD275" s="30"/>
      <c r="AE275" s="30"/>
      <c r="AF275" s="32"/>
      <c r="AG275" s="32"/>
      <c r="AH275" s="32"/>
      <c r="AI275" s="32"/>
      <c r="AJ275" s="32"/>
      <c r="AK275" s="32"/>
      <c r="AL275" s="32"/>
      <c r="AM275" s="32"/>
      <c r="AN275" s="118"/>
      <c r="AO275" s="32"/>
      <c r="AP275" s="118"/>
      <c r="AQ275" s="32"/>
      <c r="AR275" s="32"/>
      <c r="AS275" s="32"/>
      <c r="AT275" s="118"/>
      <c r="AU275" s="32"/>
      <c r="AV275" s="32"/>
      <c r="AW275" s="32"/>
      <c r="AX275" s="32"/>
      <c r="AY275" s="32"/>
      <c r="AZ275" s="32"/>
      <c r="BA275" s="118"/>
      <c r="BD275" s="118"/>
      <c r="BE275" s="32"/>
      <c r="BF275" s="68"/>
      <c r="BG275" s="32"/>
      <c r="BH275" s="123"/>
      <c r="BI275" s="32"/>
      <c r="BJ275" s="118"/>
      <c r="BK275" s="32"/>
      <c r="BL275" s="32"/>
      <c r="BO275" s="32"/>
      <c r="BW275" s="13"/>
      <c r="BX275" s="13"/>
    </row>
    <row r="276" spans="30:76">
      <c r="AD276" s="32"/>
      <c r="AE276" s="32"/>
      <c r="AF276" s="32"/>
      <c r="AG276" s="32"/>
      <c r="AH276" s="32"/>
      <c r="AI276" s="32"/>
      <c r="AJ276" s="32"/>
      <c r="AK276" s="32"/>
      <c r="AL276" s="32"/>
      <c r="AM276" s="32"/>
      <c r="AN276" s="118"/>
      <c r="AO276" s="32"/>
      <c r="AP276" s="118"/>
      <c r="AQ276" s="32"/>
      <c r="AR276" s="32"/>
      <c r="AS276" s="32"/>
      <c r="AT276" s="118"/>
      <c r="AU276" s="32"/>
      <c r="AV276" s="32"/>
      <c r="AW276" s="32"/>
      <c r="AX276" s="32"/>
      <c r="AY276" s="32"/>
      <c r="AZ276" s="32"/>
      <c r="BA276" s="118"/>
      <c r="BD276" s="118"/>
      <c r="BE276" s="32"/>
      <c r="BF276" s="68"/>
      <c r="BG276" s="32"/>
      <c r="BH276" s="123"/>
      <c r="BI276" s="32"/>
      <c r="BJ276" s="118"/>
      <c r="BK276" s="32"/>
      <c r="BL276" s="32"/>
      <c r="BO276" s="32"/>
      <c r="BW276" s="13"/>
      <c r="BX276" s="13"/>
    </row>
    <row r="277" spans="30:76">
      <c r="AD277" s="32"/>
      <c r="AE277" s="32"/>
      <c r="AF277" s="32"/>
      <c r="AG277" s="32"/>
      <c r="AH277" s="32"/>
      <c r="AI277" s="32"/>
      <c r="AJ277" s="32"/>
      <c r="AK277" s="32"/>
      <c r="AL277" s="32"/>
      <c r="AM277" s="32"/>
      <c r="AN277" s="118"/>
      <c r="AO277" s="32"/>
      <c r="AP277" s="118"/>
      <c r="AQ277" s="32"/>
      <c r="AR277" s="32"/>
      <c r="AS277" s="32"/>
      <c r="AT277" s="118"/>
      <c r="AU277" s="32"/>
      <c r="AV277" s="32"/>
      <c r="AW277" s="32"/>
      <c r="AX277" s="32"/>
      <c r="AY277" s="32"/>
      <c r="AZ277" s="32"/>
      <c r="BA277" s="118"/>
      <c r="BD277" s="118"/>
      <c r="BE277" s="32"/>
      <c r="BF277" s="68"/>
      <c r="BG277" s="32"/>
      <c r="BH277" s="123"/>
      <c r="BI277" s="32"/>
      <c r="BJ277" s="118"/>
      <c r="BK277" s="32"/>
      <c r="BL277" s="32"/>
      <c r="BO277" s="32"/>
      <c r="BW277" s="13"/>
      <c r="BX277" s="13"/>
    </row>
    <row r="278" spans="30:76">
      <c r="AD278" s="32"/>
      <c r="AE278" s="32"/>
      <c r="AF278" s="32"/>
      <c r="AG278" s="32"/>
      <c r="AH278" s="32"/>
      <c r="AI278" s="32"/>
      <c r="AJ278" s="32"/>
      <c r="AK278" s="32"/>
      <c r="AL278" s="32"/>
      <c r="AM278" s="32"/>
      <c r="AN278" s="118"/>
      <c r="AO278" s="32"/>
      <c r="AP278" s="118"/>
      <c r="AQ278" s="32"/>
      <c r="AR278" s="32"/>
      <c r="AS278" s="32"/>
      <c r="AT278" s="118"/>
      <c r="AU278" s="32"/>
      <c r="AV278" s="32"/>
      <c r="AW278" s="32"/>
      <c r="AX278" s="32"/>
      <c r="AY278" s="32"/>
      <c r="AZ278" s="32"/>
      <c r="BA278" s="118"/>
      <c r="BD278" s="118"/>
      <c r="BE278" s="32"/>
      <c r="BF278" s="68"/>
      <c r="BG278" s="32"/>
      <c r="BH278" s="123"/>
      <c r="BI278" s="32"/>
      <c r="BJ278" s="118"/>
      <c r="BK278" s="32"/>
      <c r="BL278" s="32"/>
      <c r="BO278" s="32"/>
      <c r="BW278" s="13"/>
      <c r="BX278" s="13"/>
    </row>
    <row r="279" spans="30:76">
      <c r="AD279" s="32"/>
      <c r="AE279" s="32"/>
      <c r="AF279" s="32"/>
      <c r="AG279" s="32"/>
      <c r="AH279" s="32"/>
      <c r="AI279" s="32"/>
      <c r="AJ279" s="32"/>
      <c r="AK279" s="32"/>
      <c r="AL279" s="32"/>
      <c r="AM279" s="32"/>
      <c r="AN279" s="118"/>
      <c r="AO279" s="32"/>
      <c r="AP279" s="118"/>
      <c r="AQ279" s="32"/>
      <c r="AR279" s="32"/>
      <c r="AS279" s="32"/>
      <c r="AT279" s="118"/>
      <c r="AU279" s="32"/>
      <c r="AV279" s="32"/>
      <c r="AW279" s="32"/>
      <c r="AX279" s="32"/>
      <c r="AY279" s="32"/>
      <c r="AZ279" s="32"/>
      <c r="BA279" s="118"/>
      <c r="BD279" s="118"/>
      <c r="BE279" s="32"/>
      <c r="BF279" s="68"/>
      <c r="BG279" s="32"/>
      <c r="BH279" s="123"/>
      <c r="BI279" s="32"/>
      <c r="BJ279" s="118"/>
      <c r="BK279" s="32"/>
      <c r="BL279" s="32"/>
      <c r="BO279" s="32"/>
      <c r="BW279" s="13"/>
      <c r="BX279" s="13"/>
    </row>
    <row r="280" spans="30:76">
      <c r="AD280" s="32"/>
      <c r="AE280" s="32"/>
      <c r="AF280" s="32"/>
      <c r="AG280" s="32"/>
      <c r="AH280" s="32"/>
      <c r="AI280" s="32"/>
      <c r="AJ280" s="32"/>
      <c r="AK280" s="32"/>
      <c r="AL280" s="32"/>
      <c r="AM280" s="32"/>
      <c r="AN280" s="118"/>
      <c r="AO280" s="32"/>
      <c r="AP280" s="118"/>
      <c r="AQ280" s="32"/>
      <c r="AR280" s="32"/>
      <c r="AS280" s="32"/>
      <c r="AT280" s="118"/>
      <c r="AU280" s="32"/>
      <c r="AV280" s="32"/>
      <c r="AW280" s="32"/>
      <c r="AX280" s="32"/>
      <c r="AY280" s="32"/>
      <c r="AZ280" s="32"/>
      <c r="BA280" s="118"/>
      <c r="BD280" s="118"/>
      <c r="BE280" s="32"/>
      <c r="BF280" s="68"/>
      <c r="BG280" s="32"/>
      <c r="BH280" s="123"/>
      <c r="BI280" s="32"/>
      <c r="BJ280" s="118"/>
      <c r="BK280" s="32"/>
      <c r="BL280" s="32"/>
      <c r="BO280" s="32"/>
      <c r="BW280" s="13"/>
      <c r="BX280" s="13"/>
    </row>
    <row r="281" spans="30:76">
      <c r="AD281" s="32"/>
      <c r="AE281" s="32"/>
      <c r="AF281" s="32"/>
      <c r="AG281" s="32"/>
      <c r="AH281" s="32"/>
      <c r="AI281" s="32"/>
      <c r="AJ281" s="32"/>
      <c r="AK281" s="32"/>
      <c r="AL281" s="32"/>
      <c r="AM281" s="32"/>
      <c r="AN281" s="118"/>
      <c r="AO281" s="32"/>
      <c r="AP281" s="118"/>
      <c r="AQ281" s="32"/>
      <c r="AR281" s="32"/>
      <c r="AS281" s="32"/>
      <c r="AT281" s="118"/>
      <c r="AU281" s="32"/>
      <c r="AV281" s="32"/>
      <c r="AW281" s="32"/>
      <c r="AX281" s="32"/>
      <c r="AY281" s="32"/>
      <c r="AZ281" s="32"/>
      <c r="BA281" s="118"/>
      <c r="BD281" s="118"/>
      <c r="BE281" s="32"/>
      <c r="BF281" s="68"/>
      <c r="BG281" s="32"/>
      <c r="BH281" s="123"/>
      <c r="BI281" s="32"/>
      <c r="BJ281" s="118"/>
      <c r="BK281" s="32"/>
      <c r="BL281" s="32"/>
      <c r="BO281" s="32"/>
      <c r="BW281" s="13"/>
      <c r="BX281" s="13"/>
    </row>
    <row r="282" spans="30:76">
      <c r="AD282" s="32"/>
      <c r="AE282" s="32"/>
      <c r="AF282" s="32"/>
      <c r="AG282" s="32"/>
      <c r="AH282" s="32"/>
      <c r="AI282" s="32"/>
      <c r="AJ282" s="32"/>
      <c r="AK282" s="32"/>
      <c r="AL282" s="32"/>
      <c r="AM282" s="32"/>
      <c r="AN282" s="118"/>
      <c r="AO282" s="32"/>
      <c r="AP282" s="118"/>
      <c r="AQ282" s="32"/>
      <c r="AR282" s="32"/>
      <c r="AS282" s="32"/>
      <c r="AT282" s="118"/>
      <c r="AU282" s="32"/>
      <c r="AV282" s="32"/>
      <c r="AW282" s="32"/>
      <c r="AX282" s="32"/>
      <c r="AY282" s="32"/>
      <c r="AZ282" s="32"/>
      <c r="BA282" s="118"/>
      <c r="BD282" s="118"/>
      <c r="BE282" s="32"/>
      <c r="BF282" s="68"/>
      <c r="BG282" s="32"/>
      <c r="BH282" s="123"/>
      <c r="BI282" s="32"/>
      <c r="BJ282" s="118"/>
      <c r="BK282" s="32"/>
      <c r="BL282" s="32"/>
      <c r="BO282" s="32"/>
      <c r="BW282" s="13"/>
      <c r="BX282" s="13"/>
    </row>
    <row r="283" spans="30:76">
      <c r="AD283" s="32"/>
      <c r="AE283" s="32"/>
      <c r="AF283" s="32"/>
      <c r="AG283" s="32"/>
      <c r="AH283" s="32"/>
      <c r="AI283" s="32"/>
      <c r="AJ283" s="32"/>
      <c r="AK283" s="32"/>
      <c r="AL283" s="32"/>
      <c r="AM283" s="32"/>
      <c r="AN283" s="118"/>
      <c r="AO283" s="32"/>
      <c r="AP283" s="118"/>
      <c r="AQ283" s="32"/>
      <c r="AR283" s="32"/>
      <c r="AS283" s="32"/>
      <c r="AT283" s="118"/>
      <c r="AU283" s="32"/>
      <c r="AV283" s="32"/>
      <c r="AW283" s="32"/>
      <c r="AX283" s="32"/>
      <c r="AY283" s="32"/>
      <c r="AZ283" s="32"/>
      <c r="BA283" s="118"/>
      <c r="BD283" s="118"/>
      <c r="BE283" s="32"/>
      <c r="BF283" s="68"/>
      <c r="BG283" s="32"/>
      <c r="BJ283" s="118"/>
      <c r="BK283" s="32"/>
      <c r="BL283" s="32"/>
      <c r="BO283" s="32"/>
      <c r="BW283" s="13"/>
      <c r="BX283" s="13"/>
    </row>
    <row r="284" spans="30:76">
      <c r="AD284" s="32"/>
      <c r="AE284" s="32"/>
      <c r="AF284" s="32"/>
      <c r="AG284" s="32"/>
      <c r="AH284" s="32"/>
      <c r="AI284" s="32"/>
      <c r="AJ284" s="32"/>
      <c r="AK284" s="32"/>
      <c r="AL284" s="32"/>
      <c r="AM284" s="32"/>
      <c r="AN284" s="118"/>
      <c r="AO284" s="32"/>
      <c r="AP284" s="118"/>
      <c r="AQ284" s="32"/>
      <c r="AR284" s="32"/>
      <c r="AS284" s="32"/>
      <c r="AT284" s="118"/>
      <c r="AU284" s="32"/>
      <c r="AV284" s="32"/>
      <c r="AW284" s="32"/>
      <c r="AX284" s="32"/>
      <c r="AY284" s="32"/>
      <c r="AZ284" s="32"/>
      <c r="BA284" s="118"/>
      <c r="BD284" s="118"/>
      <c r="BE284" s="32"/>
      <c r="BF284" s="68"/>
      <c r="BG284" s="32"/>
      <c r="BJ284" s="118"/>
      <c r="BK284" s="32"/>
      <c r="BL284" s="32"/>
      <c r="BO284" s="32"/>
      <c r="BW284" s="13"/>
      <c r="BX284" s="13"/>
    </row>
    <row r="285" spans="30:76">
      <c r="AD285" s="32"/>
      <c r="AE285" s="32"/>
      <c r="AF285" s="32"/>
      <c r="AG285" s="32"/>
      <c r="AH285" s="32"/>
      <c r="AI285" s="32"/>
      <c r="AJ285" s="32"/>
      <c r="AK285" s="32"/>
      <c r="AL285" s="32"/>
      <c r="AM285" s="32"/>
      <c r="AN285" s="118"/>
      <c r="AO285" s="32"/>
      <c r="AP285" s="118"/>
      <c r="AQ285" s="32"/>
      <c r="AR285" s="32"/>
      <c r="AS285" s="32"/>
      <c r="AT285" s="118"/>
      <c r="AU285" s="32"/>
      <c r="AV285" s="32"/>
      <c r="AW285" s="32"/>
      <c r="AX285" s="32"/>
      <c r="AY285" s="32"/>
      <c r="AZ285" s="32"/>
      <c r="BA285" s="118"/>
      <c r="BD285" s="118"/>
      <c r="BE285" s="32"/>
      <c r="BF285" s="68"/>
      <c r="BG285" s="32"/>
      <c r="BJ285" s="118"/>
      <c r="BK285" s="32"/>
      <c r="BL285" s="32"/>
      <c r="BO285" s="32"/>
      <c r="BW285" s="13"/>
      <c r="BX285" s="13"/>
    </row>
    <row r="286" spans="30:76">
      <c r="AD286" s="32"/>
      <c r="AE286" s="32"/>
      <c r="AF286" s="32"/>
      <c r="AG286" s="32"/>
      <c r="AH286" s="32"/>
      <c r="AI286" s="32"/>
      <c r="AJ286" s="32"/>
      <c r="AK286" s="32"/>
      <c r="AL286" s="32"/>
      <c r="AM286" s="32"/>
      <c r="AN286" s="118"/>
      <c r="AO286" s="32"/>
      <c r="AP286" s="118"/>
      <c r="AQ286" s="32"/>
      <c r="AR286" s="32"/>
      <c r="AS286" s="32"/>
      <c r="AT286" s="118"/>
      <c r="AU286" s="32"/>
      <c r="AV286" s="32"/>
      <c r="AW286" s="32"/>
      <c r="AX286" s="32"/>
      <c r="AY286" s="32"/>
      <c r="AZ286" s="32"/>
      <c r="BA286" s="118"/>
      <c r="BD286" s="118"/>
      <c r="BE286" s="32"/>
      <c r="BF286" s="68"/>
      <c r="BO286" s="32"/>
      <c r="BW286" s="13"/>
      <c r="BX286" s="13"/>
    </row>
    <row r="287" spans="30:76">
      <c r="AD287" s="32"/>
      <c r="AE287" s="32"/>
      <c r="AF287" s="32"/>
      <c r="AG287" s="32"/>
      <c r="AH287" s="32"/>
      <c r="AI287" s="32"/>
      <c r="AJ287" s="32"/>
      <c r="AK287" s="32"/>
      <c r="AL287" s="32"/>
      <c r="AM287" s="32"/>
      <c r="AN287" s="118"/>
      <c r="AO287" s="32"/>
      <c r="AP287" s="118"/>
      <c r="AQ287" s="32"/>
      <c r="AR287" s="32"/>
      <c r="AS287" s="32"/>
      <c r="AT287" s="118"/>
      <c r="AU287" s="32"/>
      <c r="AV287" s="32"/>
      <c r="AW287" s="32"/>
      <c r="AX287" s="32"/>
      <c r="AY287" s="32"/>
      <c r="AZ287" s="32"/>
      <c r="BA287" s="118"/>
      <c r="BD287" s="118"/>
      <c r="BE287" s="32"/>
      <c r="BF287" s="68"/>
      <c r="BO287" s="32"/>
      <c r="BW287" s="13"/>
      <c r="BX287" s="13"/>
    </row>
    <row r="288" spans="30:76">
      <c r="AD288" s="32"/>
      <c r="AE288" s="32"/>
      <c r="AF288" s="32"/>
      <c r="AG288" s="32"/>
      <c r="AH288" s="32"/>
      <c r="AI288" s="32"/>
      <c r="AJ288" s="32"/>
      <c r="AK288" s="32"/>
      <c r="AL288" s="32"/>
      <c r="AM288" s="32"/>
      <c r="AN288" s="118"/>
      <c r="AO288" s="32"/>
      <c r="AP288" s="118"/>
      <c r="AQ288" s="32"/>
      <c r="AR288" s="32"/>
      <c r="AS288" s="32"/>
      <c r="AT288" s="118"/>
      <c r="AU288" s="32"/>
      <c r="AV288" s="32"/>
      <c r="AW288" s="32"/>
      <c r="AX288" s="32"/>
      <c r="AY288" s="32"/>
      <c r="AZ288" s="32"/>
      <c r="BA288" s="118"/>
      <c r="BD288" s="118"/>
      <c r="BE288" s="32"/>
      <c r="BF288" s="68"/>
      <c r="BO288" s="32"/>
      <c r="BW288" s="13"/>
      <c r="BX288" s="13"/>
    </row>
    <row r="289" spans="30:76">
      <c r="AD289" s="32"/>
      <c r="AE289" s="32"/>
      <c r="AF289" s="32"/>
      <c r="AG289" s="32"/>
      <c r="AH289" s="32"/>
      <c r="AI289" s="32"/>
      <c r="AJ289" s="32"/>
      <c r="AK289" s="32"/>
      <c r="AL289" s="32"/>
      <c r="AM289" s="32"/>
      <c r="AN289" s="118"/>
      <c r="AO289" s="32"/>
      <c r="AP289" s="118"/>
      <c r="AQ289" s="32"/>
      <c r="AR289" s="32"/>
      <c r="AS289" s="32"/>
      <c r="AT289" s="118"/>
      <c r="AU289" s="32"/>
      <c r="AV289" s="32"/>
      <c r="AW289" s="32"/>
      <c r="AX289" s="32"/>
      <c r="AY289" s="32"/>
      <c r="AZ289" s="32"/>
      <c r="BA289" s="118"/>
      <c r="BD289" s="118"/>
      <c r="BE289" s="32"/>
      <c r="BF289" s="68"/>
      <c r="BO289" s="32"/>
      <c r="BW289" s="13"/>
      <c r="BX289" s="13"/>
    </row>
    <row r="290" spans="30:76">
      <c r="AD290" s="32"/>
      <c r="AE290" s="32"/>
      <c r="AF290" s="32"/>
      <c r="AG290" s="32"/>
      <c r="AH290" s="32"/>
      <c r="AI290" s="32"/>
      <c r="AJ290" s="32"/>
      <c r="AK290" s="32"/>
      <c r="AL290" s="32"/>
      <c r="AM290" s="32"/>
      <c r="AN290" s="118"/>
      <c r="AO290" s="32"/>
      <c r="AP290" s="118"/>
      <c r="AQ290" s="32"/>
      <c r="AR290" s="32"/>
      <c r="AS290" s="32"/>
      <c r="AT290" s="118"/>
      <c r="AU290" s="32"/>
      <c r="AV290" s="32"/>
      <c r="AW290" s="32"/>
      <c r="AX290" s="32"/>
      <c r="AY290" s="32"/>
      <c r="AZ290" s="32"/>
      <c r="BA290" s="118"/>
      <c r="BD290" s="118"/>
      <c r="BE290" s="32"/>
      <c r="BF290" s="68"/>
      <c r="BO290" s="32"/>
      <c r="BW290" s="13"/>
      <c r="BX290" s="13"/>
    </row>
    <row r="291" spans="30:76">
      <c r="AD291" s="32"/>
      <c r="AE291" s="32"/>
      <c r="AF291" s="32"/>
      <c r="AG291" s="32"/>
      <c r="AH291" s="32"/>
      <c r="AI291" s="32"/>
      <c r="AJ291" s="32"/>
      <c r="AK291" s="32"/>
      <c r="AL291" s="32"/>
      <c r="AM291" s="32"/>
      <c r="AN291" s="118"/>
      <c r="AO291" s="32"/>
      <c r="AP291" s="118"/>
      <c r="AQ291" s="32"/>
      <c r="AR291" s="32"/>
      <c r="AS291" s="32"/>
      <c r="AT291" s="118"/>
      <c r="AU291" s="32"/>
      <c r="AV291" s="32"/>
      <c r="AW291" s="32"/>
      <c r="AX291" s="32"/>
      <c r="AY291" s="32"/>
      <c r="AZ291" s="32"/>
      <c r="BA291" s="118"/>
      <c r="BD291" s="118"/>
      <c r="BE291" s="32"/>
      <c r="BF291" s="68"/>
      <c r="BO291" s="32"/>
      <c r="BW291" s="13"/>
      <c r="BX291" s="13"/>
    </row>
    <row r="292" spans="30:76">
      <c r="AD292" s="32"/>
      <c r="AE292" s="32"/>
      <c r="AF292" s="32"/>
      <c r="AG292" s="32"/>
      <c r="AH292" s="32"/>
      <c r="AI292" s="32"/>
      <c r="AJ292" s="32"/>
      <c r="AK292" s="32"/>
      <c r="AL292" s="32"/>
      <c r="AM292" s="32"/>
      <c r="AN292" s="118"/>
      <c r="AO292" s="32"/>
      <c r="AP292" s="118"/>
      <c r="AQ292" s="32"/>
      <c r="AR292" s="32"/>
      <c r="AS292" s="32"/>
      <c r="AT292" s="118"/>
      <c r="AU292" s="32"/>
      <c r="AV292" s="32"/>
      <c r="AW292" s="32"/>
      <c r="AX292" s="32"/>
      <c r="AY292" s="32"/>
      <c r="AZ292" s="32"/>
      <c r="BA292" s="118"/>
      <c r="BD292" s="118"/>
      <c r="BE292" s="32"/>
      <c r="BF292" s="68"/>
      <c r="BO292" s="32"/>
      <c r="BW292" s="13"/>
      <c r="BX292" s="13"/>
    </row>
    <row r="293" spans="30:76">
      <c r="AD293" s="32"/>
      <c r="AE293" s="32"/>
      <c r="AF293" s="32"/>
      <c r="AG293" s="32"/>
      <c r="AH293" s="32"/>
      <c r="AI293" s="32"/>
      <c r="AJ293" s="32"/>
      <c r="AK293" s="32"/>
      <c r="AL293" s="32"/>
      <c r="AM293" s="32"/>
      <c r="AN293" s="118"/>
      <c r="AO293" s="32"/>
      <c r="AP293" s="118"/>
      <c r="AQ293" s="32"/>
      <c r="AR293" s="32"/>
      <c r="AS293" s="32"/>
      <c r="AT293" s="118"/>
      <c r="AU293" s="32"/>
      <c r="AV293" s="32"/>
      <c r="AW293" s="32"/>
      <c r="AX293" s="32"/>
      <c r="AY293" s="32"/>
      <c r="AZ293" s="32"/>
      <c r="BA293" s="118"/>
      <c r="BD293" s="118"/>
      <c r="BE293" s="32"/>
      <c r="BF293" s="68"/>
      <c r="BO293" s="32"/>
      <c r="BW293" s="13"/>
      <c r="BX293" s="13"/>
    </row>
    <row r="294" spans="30:76">
      <c r="AD294" s="32"/>
      <c r="AE294" s="32"/>
      <c r="AF294" s="32"/>
      <c r="AG294" s="32"/>
      <c r="AH294" s="32"/>
      <c r="AI294" s="32"/>
      <c r="AJ294" s="32"/>
      <c r="AK294" s="32"/>
      <c r="AL294" s="32"/>
      <c r="AM294" s="32"/>
      <c r="AN294" s="118"/>
      <c r="AO294" s="32"/>
      <c r="AP294" s="118"/>
      <c r="AQ294" s="32"/>
      <c r="AR294" s="32"/>
      <c r="AS294" s="32"/>
      <c r="AT294" s="118"/>
      <c r="AU294" s="32"/>
      <c r="AV294" s="32"/>
      <c r="AW294" s="32"/>
      <c r="AX294" s="32"/>
      <c r="AY294" s="32"/>
      <c r="AZ294" s="32"/>
      <c r="BA294" s="118"/>
      <c r="BD294" s="118"/>
      <c r="BE294" s="32"/>
      <c r="BF294" s="68"/>
      <c r="BO294" s="32"/>
      <c r="BW294" s="13"/>
      <c r="BX294" s="13"/>
    </row>
    <row r="295" spans="30:76">
      <c r="AD295" s="32"/>
      <c r="AE295" s="32"/>
      <c r="AF295" s="32"/>
      <c r="AG295" s="32"/>
      <c r="AH295" s="32"/>
      <c r="AI295" s="32"/>
      <c r="AJ295" s="32"/>
      <c r="AK295" s="32"/>
      <c r="AL295" s="32"/>
      <c r="AM295" s="32"/>
      <c r="AN295" s="118"/>
      <c r="AO295" s="32"/>
      <c r="AP295" s="118"/>
      <c r="AQ295" s="32"/>
      <c r="AR295" s="32"/>
      <c r="AS295" s="32"/>
      <c r="AT295" s="118"/>
      <c r="AU295" s="32"/>
      <c r="AV295" s="32"/>
      <c r="AW295" s="32"/>
      <c r="AX295" s="32"/>
      <c r="AY295" s="32"/>
      <c r="AZ295" s="32"/>
      <c r="BA295" s="118"/>
      <c r="BD295" s="118"/>
      <c r="BE295" s="32"/>
      <c r="BF295" s="68"/>
      <c r="BO295" s="32"/>
      <c r="BW295" s="13"/>
      <c r="BX295" s="13"/>
    </row>
    <row r="296" spans="30:76">
      <c r="AD296" s="32"/>
      <c r="AE296" s="32"/>
      <c r="AF296" s="32"/>
      <c r="AG296" s="32"/>
      <c r="AH296" s="32"/>
      <c r="AI296" s="32"/>
      <c r="AJ296" s="32"/>
      <c r="AK296" s="32"/>
      <c r="AL296" s="32"/>
      <c r="AM296" s="32"/>
      <c r="AN296" s="118"/>
      <c r="AO296" s="32"/>
      <c r="AP296" s="118"/>
      <c r="AQ296" s="32"/>
      <c r="AR296" s="32"/>
      <c r="AS296" s="32"/>
      <c r="AT296" s="118"/>
      <c r="AU296" s="32"/>
      <c r="AV296" s="32"/>
      <c r="AW296" s="32"/>
      <c r="AX296" s="32"/>
      <c r="AY296" s="32"/>
      <c r="AZ296" s="32"/>
      <c r="BA296" s="118"/>
      <c r="BD296" s="118"/>
      <c r="BE296" s="32"/>
      <c r="BF296" s="68"/>
      <c r="BO296" s="32"/>
      <c r="BW296" s="13"/>
      <c r="BX296" s="13"/>
    </row>
    <row r="297" spans="30:76">
      <c r="AD297" s="32"/>
      <c r="AE297" s="32"/>
      <c r="AF297" s="32"/>
      <c r="AG297" s="32"/>
      <c r="AH297" s="32"/>
      <c r="AI297" s="32"/>
      <c r="AJ297" s="32"/>
      <c r="AK297" s="32"/>
      <c r="AL297" s="32"/>
      <c r="AM297" s="32"/>
      <c r="AN297" s="118"/>
      <c r="AO297" s="32"/>
      <c r="AP297" s="118"/>
      <c r="AQ297" s="32"/>
      <c r="AR297" s="32"/>
      <c r="AS297" s="32"/>
      <c r="AT297" s="118"/>
      <c r="AU297" s="32"/>
      <c r="AV297" s="32"/>
      <c r="AW297" s="32"/>
      <c r="AX297" s="32"/>
      <c r="AY297" s="32"/>
      <c r="AZ297" s="32"/>
      <c r="BA297" s="118"/>
      <c r="BD297" s="118"/>
      <c r="BE297" s="32"/>
      <c r="BF297" s="68"/>
      <c r="BO297" s="32"/>
    </row>
    <row r="298" spans="30:76">
      <c r="AD298" s="32"/>
      <c r="AE298" s="32"/>
      <c r="AF298" s="32"/>
      <c r="AG298" s="32"/>
      <c r="AH298" s="32"/>
      <c r="AI298" s="32"/>
      <c r="AJ298" s="32"/>
      <c r="AK298" s="32"/>
      <c r="AL298" s="32"/>
      <c r="AM298" s="32"/>
      <c r="AN298" s="118"/>
      <c r="AO298" s="32"/>
      <c r="AP298" s="118"/>
      <c r="AQ298" s="32"/>
      <c r="AR298" s="32"/>
      <c r="AS298" s="32"/>
      <c r="AT298" s="118"/>
      <c r="AU298" s="32"/>
      <c r="AV298" s="32"/>
      <c r="AW298" s="32"/>
      <c r="AX298" s="32"/>
      <c r="AY298" s="32"/>
      <c r="AZ298" s="32"/>
      <c r="BA298" s="118"/>
      <c r="BD298" s="118"/>
      <c r="BE298" s="32"/>
      <c r="BF298" s="68"/>
      <c r="BO298" s="32"/>
    </row>
    <row r="299" spans="30:76">
      <c r="AD299" s="32"/>
      <c r="AE299" s="32"/>
      <c r="AF299" s="32"/>
      <c r="AG299" s="32"/>
      <c r="AH299" s="32"/>
      <c r="AI299" s="32"/>
      <c r="AJ299" s="32"/>
      <c r="AK299" s="32"/>
      <c r="AL299" s="32"/>
      <c r="AM299" s="32"/>
      <c r="AN299" s="118"/>
      <c r="AO299" s="32"/>
      <c r="AP299" s="118"/>
      <c r="AQ299" s="32"/>
      <c r="AR299" s="32"/>
      <c r="AS299" s="32"/>
      <c r="AT299" s="118"/>
      <c r="AU299" s="32"/>
      <c r="AV299" s="32"/>
      <c r="AW299" s="32"/>
      <c r="AX299" s="32"/>
      <c r="AY299" s="32"/>
      <c r="AZ299" s="32"/>
      <c r="BA299" s="118"/>
      <c r="BD299" s="118"/>
      <c r="BE299" s="32"/>
      <c r="BF299" s="68"/>
      <c r="BO299" s="32"/>
    </row>
    <row r="300" spans="30:76">
      <c r="AD300" s="32"/>
      <c r="AE300" s="32"/>
      <c r="AF300" s="32"/>
      <c r="AG300" s="32"/>
      <c r="AH300" s="32"/>
      <c r="AI300" s="32"/>
      <c r="AJ300" s="32"/>
      <c r="AK300" s="32"/>
      <c r="AL300" s="32"/>
      <c r="AM300" s="32"/>
      <c r="AN300" s="118"/>
      <c r="AO300" s="32"/>
      <c r="AP300" s="118"/>
      <c r="AQ300" s="32"/>
      <c r="AR300" s="32"/>
      <c r="AS300" s="32"/>
      <c r="AT300" s="118"/>
      <c r="AU300" s="32"/>
      <c r="AV300" s="32"/>
      <c r="AW300" s="32"/>
      <c r="AX300" s="32"/>
      <c r="AY300" s="32"/>
      <c r="AZ300" s="32"/>
      <c r="BA300" s="118"/>
      <c r="BD300" s="118"/>
      <c r="BE300" s="32"/>
      <c r="BF300" s="68"/>
      <c r="BO300" s="32"/>
    </row>
    <row r="301" spans="30:76">
      <c r="AD301" s="32"/>
      <c r="AE301" s="32"/>
      <c r="AF301" s="32"/>
      <c r="AG301" s="32"/>
      <c r="AH301" s="32"/>
      <c r="AI301" s="32"/>
      <c r="AJ301" s="32"/>
      <c r="AK301" s="32"/>
      <c r="AL301" s="32"/>
      <c r="AM301" s="32"/>
      <c r="AN301" s="118"/>
      <c r="AO301" s="32"/>
      <c r="AP301" s="118"/>
      <c r="AQ301" s="32"/>
      <c r="AR301" s="32"/>
      <c r="AS301" s="32"/>
      <c r="AT301" s="118"/>
      <c r="AU301" s="32"/>
      <c r="AV301" s="32"/>
      <c r="AW301" s="32"/>
      <c r="AX301" s="32"/>
      <c r="AY301" s="32"/>
      <c r="AZ301" s="32"/>
      <c r="BA301" s="118"/>
      <c r="BD301" s="118"/>
      <c r="BE301" s="32"/>
      <c r="BF301" s="68"/>
      <c r="BO301" s="32"/>
    </row>
    <row r="302" spans="30:76">
      <c r="AD302" s="32"/>
      <c r="AE302" s="32"/>
      <c r="AF302" s="32"/>
      <c r="AG302" s="32"/>
      <c r="AH302" s="32"/>
      <c r="AI302" s="32"/>
      <c r="AJ302" s="32"/>
      <c r="AK302" s="32"/>
      <c r="AL302" s="32"/>
      <c r="AM302" s="32"/>
      <c r="AN302" s="118"/>
      <c r="AO302" s="32"/>
      <c r="AP302" s="118"/>
      <c r="AQ302" s="32"/>
      <c r="AR302" s="32"/>
      <c r="AS302" s="32"/>
      <c r="AT302" s="118"/>
      <c r="AU302" s="32"/>
      <c r="AV302" s="32"/>
      <c r="AW302" s="32"/>
      <c r="AX302" s="32"/>
      <c r="AY302" s="32"/>
      <c r="AZ302" s="32"/>
      <c r="BA302" s="118"/>
      <c r="BD302" s="118"/>
      <c r="BE302" s="32"/>
      <c r="BF302" s="68"/>
      <c r="BO302" s="32"/>
    </row>
    <row r="303" spans="30:76">
      <c r="AD303" s="32"/>
      <c r="AE303" s="32"/>
      <c r="AF303" s="32"/>
      <c r="AG303" s="32"/>
      <c r="AH303" s="32"/>
      <c r="AI303" s="32"/>
      <c r="AJ303" s="32"/>
      <c r="AK303" s="32"/>
      <c r="AL303" s="32"/>
      <c r="AM303" s="32"/>
      <c r="AN303" s="118"/>
      <c r="AO303" s="32"/>
      <c r="AP303" s="118"/>
      <c r="AQ303" s="32"/>
      <c r="AR303" s="32"/>
      <c r="AS303" s="32"/>
      <c r="AT303" s="118"/>
      <c r="AU303" s="32"/>
      <c r="AV303" s="32"/>
      <c r="AW303" s="32"/>
      <c r="AX303" s="32"/>
      <c r="AY303" s="32"/>
      <c r="AZ303" s="32"/>
      <c r="BA303" s="118"/>
      <c r="BD303" s="118"/>
      <c r="BE303" s="32"/>
      <c r="BF303" s="68"/>
      <c r="BO303" s="32"/>
    </row>
    <row r="304" spans="30:76">
      <c r="AD304" s="32"/>
      <c r="AE304" s="32"/>
      <c r="AF304" s="32"/>
      <c r="AG304" s="32"/>
      <c r="AH304" s="32"/>
      <c r="AI304" s="32"/>
      <c r="AJ304" s="32"/>
      <c r="AK304" s="32"/>
      <c r="AL304" s="32"/>
      <c r="AM304" s="32"/>
      <c r="AN304" s="118"/>
      <c r="AO304" s="32"/>
      <c r="AP304" s="118"/>
      <c r="AQ304" s="32"/>
      <c r="AR304" s="32"/>
      <c r="AS304" s="32"/>
      <c r="AT304" s="118"/>
      <c r="AU304" s="32"/>
      <c r="AV304" s="32"/>
      <c r="AW304" s="32"/>
      <c r="AX304" s="32"/>
      <c r="AY304" s="32"/>
      <c r="AZ304" s="32"/>
      <c r="BA304" s="118"/>
      <c r="BD304" s="118"/>
      <c r="BE304" s="32"/>
      <c r="BF304" s="68"/>
      <c r="BO304" s="32"/>
    </row>
    <row r="305" spans="30:67">
      <c r="AD305" s="32"/>
      <c r="AE305" s="32"/>
      <c r="AF305" s="32"/>
      <c r="AG305" s="32"/>
      <c r="AH305" s="32"/>
      <c r="AI305" s="32"/>
      <c r="AJ305" s="32"/>
      <c r="AK305" s="32"/>
      <c r="AL305" s="32"/>
      <c r="AM305" s="32"/>
      <c r="AN305" s="118"/>
      <c r="AO305" s="32"/>
      <c r="AP305" s="118"/>
      <c r="AQ305" s="32"/>
      <c r="AR305" s="32"/>
      <c r="AS305" s="32"/>
      <c r="AT305" s="118"/>
      <c r="AU305" s="32"/>
      <c r="AV305" s="32"/>
      <c r="AW305" s="32"/>
      <c r="AX305" s="32"/>
      <c r="AY305" s="32"/>
      <c r="AZ305" s="32"/>
      <c r="BA305" s="118"/>
      <c r="BD305" s="118"/>
      <c r="BE305" s="32"/>
      <c r="BF305" s="68"/>
      <c r="BO305" s="32"/>
    </row>
    <row r="306" spans="30:67">
      <c r="AD306" s="32"/>
      <c r="AE306" s="32"/>
      <c r="AF306" s="32"/>
      <c r="AG306" s="32"/>
      <c r="AH306" s="32"/>
      <c r="AI306" s="32"/>
      <c r="AJ306" s="32"/>
      <c r="AK306" s="32"/>
      <c r="AL306" s="32"/>
      <c r="AM306" s="32"/>
      <c r="AN306" s="118"/>
      <c r="AO306" s="32"/>
      <c r="AP306" s="118"/>
      <c r="AQ306" s="32"/>
      <c r="AR306" s="32"/>
      <c r="AS306" s="32"/>
      <c r="AT306" s="118"/>
      <c r="AU306" s="32"/>
      <c r="AV306" s="32"/>
      <c r="AW306" s="32"/>
      <c r="AX306" s="32"/>
      <c r="AY306" s="32"/>
      <c r="AZ306" s="32"/>
      <c r="BA306" s="118"/>
      <c r="BD306" s="118"/>
      <c r="BE306" s="32"/>
      <c r="BF306" s="68"/>
      <c r="BO306" s="32"/>
    </row>
    <row r="307" spans="30:67">
      <c r="AD307" s="32"/>
      <c r="AE307" s="32"/>
      <c r="AF307" s="32"/>
      <c r="AG307" s="32"/>
      <c r="AH307" s="32"/>
      <c r="AI307" s="32"/>
      <c r="AJ307" s="32"/>
      <c r="AK307" s="32"/>
      <c r="AL307" s="32"/>
      <c r="AM307" s="32"/>
      <c r="AN307" s="118"/>
      <c r="AO307" s="32"/>
      <c r="AP307" s="118"/>
      <c r="AQ307" s="32"/>
      <c r="AR307" s="32"/>
      <c r="AS307" s="32"/>
      <c r="AT307" s="118"/>
      <c r="AU307" s="32"/>
      <c r="AV307" s="32"/>
      <c r="AW307" s="32"/>
      <c r="AX307" s="32"/>
      <c r="AY307" s="32"/>
      <c r="AZ307" s="32"/>
      <c r="BA307" s="118"/>
      <c r="BD307" s="118"/>
      <c r="BE307" s="32"/>
      <c r="BF307" s="68"/>
      <c r="BO307" s="32"/>
    </row>
    <row r="308" spans="30:67">
      <c r="AD308" s="32"/>
      <c r="AE308" s="32"/>
      <c r="AF308" s="32"/>
      <c r="AG308" s="32"/>
      <c r="AH308" s="32"/>
      <c r="AI308" s="32"/>
      <c r="AJ308" s="32"/>
      <c r="AL308" s="32"/>
      <c r="AN308" s="118"/>
      <c r="AP308" s="118"/>
      <c r="AR308" s="32"/>
      <c r="AV308" s="32"/>
      <c r="AZ308" s="32"/>
      <c r="BA308" s="118"/>
      <c r="BD308" s="118"/>
      <c r="BE308" s="32"/>
      <c r="BF308" s="68"/>
      <c r="BO308" s="32"/>
    </row>
    <row r="309" spans="30:67">
      <c r="AD309" s="32"/>
      <c r="AE309" s="32"/>
    </row>
  </sheetData>
  <conditionalFormatting sqref="BZ114:CA114">
    <cfRule type="cellIs" dxfId="205" priority="8" stopIfTrue="1" operator="lessThan">
      <formula>0</formula>
    </cfRule>
  </conditionalFormatting>
  <conditionalFormatting sqref="BZ91:CA91">
    <cfRule type="cellIs" dxfId="204" priority="9" stopIfTrue="1" operator="greaterThan">
      <formula>0</formula>
    </cfRule>
  </conditionalFormatting>
  <conditionalFormatting sqref="BZ91:CA91">
    <cfRule type="cellIs" dxfId="203" priority="7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X144"/>
  <sheetViews>
    <sheetView tabSelected="1" zoomScale="98" zoomScaleNormal="98" workbookViewId="0">
      <pane xSplit="3" ySplit="7" topLeftCell="D23" activePane="bottomRight" state="frozen"/>
      <selection pane="topRight" activeCell="D1" sqref="D1"/>
      <selection pane="bottomLeft" activeCell="A8" sqref="A8"/>
      <selection pane="bottomRight"/>
    </sheetView>
  </sheetViews>
  <sheetFormatPr baseColWidth="10" defaultRowHeight="15"/>
  <cols>
    <col min="1" max="1" width="5.81640625" customWidth="1"/>
    <col min="2" max="2" width="8.453125" style="297" customWidth="1"/>
    <col min="3" max="3" width="7.1796875" style="297" customWidth="1"/>
    <col min="4" max="4" width="0.6328125" customWidth="1"/>
    <col min="5" max="5" width="6.08984375" customWidth="1"/>
    <col min="6" max="6" width="8.36328125" customWidth="1"/>
    <col min="7" max="7" width="1.453125" customWidth="1"/>
    <col min="8" max="8" width="6.54296875" style="100" customWidth="1"/>
    <col min="9" max="9" width="5.6328125" style="100" customWidth="1"/>
    <col min="10" max="10" width="5.1796875" style="100" customWidth="1"/>
    <col min="11" max="11" width="2" style="100" customWidth="1"/>
    <col min="12" max="12" width="6.6328125" customWidth="1"/>
    <col min="13" max="13" width="5.453125" customWidth="1"/>
    <col min="14" max="14" width="6.453125" customWidth="1"/>
    <col min="15" max="15" width="5.08984375" customWidth="1"/>
    <col min="16" max="16" width="6" customWidth="1"/>
    <col min="17" max="17" width="1.81640625" customWidth="1"/>
    <col min="18" max="18" width="4.36328125" customWidth="1"/>
    <col min="19" max="19" width="1.81640625" customWidth="1"/>
    <col min="20" max="20" width="7.6328125" style="10" customWidth="1"/>
    <col min="21" max="21" width="7.1796875" customWidth="1"/>
    <col min="22" max="22" width="6.54296875" style="297" customWidth="1"/>
    <col min="23" max="23" width="5.08984375" customWidth="1"/>
    <col min="24" max="25" width="7.08984375" customWidth="1"/>
    <col min="26" max="26" width="7.08984375" style="297" customWidth="1"/>
    <col min="27" max="27" width="0.81640625" customWidth="1"/>
    <col min="28" max="28" width="7.1796875" style="297" customWidth="1"/>
    <col min="29" max="29" width="7.36328125" customWidth="1"/>
    <col min="30" max="30" width="5.54296875" customWidth="1"/>
    <col min="31" max="31" width="1.36328125" customWidth="1"/>
    <col min="32" max="32" width="8" customWidth="1"/>
    <col min="33" max="33" width="8.08984375" customWidth="1"/>
    <col min="34" max="34" width="5.54296875" customWidth="1"/>
    <col min="35" max="35" width="7.08984375" customWidth="1"/>
    <col min="36" max="36" width="10.6328125" customWidth="1"/>
    <col min="37" max="37" width="8.1796875" customWidth="1"/>
    <col min="38" max="38" width="7.54296875" customWidth="1"/>
    <col min="39" max="39" width="9.453125" customWidth="1"/>
    <col min="40" max="40" width="10.36328125" style="100" customWidth="1"/>
    <col min="41" max="42" width="9" customWidth="1"/>
    <col min="43" max="43" width="7.6328125" customWidth="1"/>
    <col min="44" max="44" width="10.08984375" customWidth="1"/>
    <col min="45" max="45" width="10.6328125" customWidth="1"/>
    <col min="46" max="46" width="8.54296875" customWidth="1"/>
    <col min="47" max="47" width="9.36328125" customWidth="1"/>
    <col min="48" max="48" width="9" customWidth="1"/>
    <col min="49" max="49" width="8.90625" customWidth="1"/>
    <col min="50" max="50" width="9.08984375" customWidth="1"/>
    <col min="51" max="51" width="8.453125" customWidth="1"/>
    <col min="52" max="52" width="9.08984375" customWidth="1"/>
    <col min="53" max="53" width="10" customWidth="1"/>
    <col min="54" max="54" width="10.54296875" customWidth="1"/>
    <col min="55" max="55" width="8.08984375" customWidth="1"/>
    <col min="56" max="56" width="8.36328125" customWidth="1"/>
    <col min="57" max="57" width="7.54296875" customWidth="1"/>
    <col min="58" max="58" width="8.08984375" customWidth="1"/>
    <col min="59" max="59" width="11.08984375" customWidth="1"/>
  </cols>
  <sheetData>
    <row r="1" spans="1:50" ht="15.6">
      <c r="A1" s="28"/>
      <c r="B1" s="291"/>
      <c r="C1" s="291"/>
      <c r="D1" s="28"/>
      <c r="E1" s="28"/>
      <c r="F1" s="28"/>
      <c r="G1" s="28"/>
      <c r="H1" s="106"/>
      <c r="I1" s="106"/>
      <c r="J1" s="106"/>
      <c r="K1" s="106"/>
      <c r="L1" s="28"/>
      <c r="M1" s="28"/>
      <c r="N1" s="28"/>
      <c r="O1" s="28"/>
      <c r="P1" s="28"/>
      <c r="Q1" s="28"/>
      <c r="R1" s="28"/>
      <c r="S1" s="28"/>
      <c r="T1" s="73"/>
      <c r="U1" s="34" t="s">
        <v>504</v>
      </c>
      <c r="V1" s="291"/>
      <c r="W1" s="28"/>
      <c r="X1" s="28"/>
      <c r="Y1" s="28"/>
      <c r="Z1" s="291"/>
      <c r="AA1" s="28"/>
      <c r="AB1" s="291"/>
      <c r="AC1" s="28"/>
      <c r="AD1" s="28"/>
      <c r="AE1" s="28"/>
      <c r="AF1" s="28"/>
    </row>
    <row r="2" spans="1:50" ht="33">
      <c r="A2" s="28"/>
      <c r="B2" s="292" t="s">
        <v>451</v>
      </c>
      <c r="C2" s="300"/>
      <c r="D2" s="136"/>
      <c r="E2" s="136"/>
      <c r="F2" s="136"/>
      <c r="G2" s="136"/>
      <c r="H2" s="399">
        <v>2024</v>
      </c>
      <c r="I2" s="400"/>
      <c r="J2" s="242"/>
      <c r="K2" s="242"/>
      <c r="L2" s="279" t="s">
        <v>59</v>
      </c>
      <c r="M2" s="136"/>
      <c r="N2" s="136"/>
      <c r="O2" s="401">
        <v>45</v>
      </c>
      <c r="P2" s="402"/>
      <c r="Q2" s="28"/>
      <c r="R2" s="28"/>
      <c r="S2" s="28"/>
      <c r="T2" s="236"/>
      <c r="U2" s="403">
        <v>45612</v>
      </c>
      <c r="V2" s="404"/>
      <c r="W2" s="404"/>
      <c r="X2" s="404"/>
      <c r="Y2" s="28"/>
      <c r="Z2" s="291"/>
      <c r="AA2" s="28"/>
      <c r="AB2" s="291"/>
      <c r="AC2" s="136"/>
      <c r="AD2" s="28"/>
      <c r="AE2" s="28"/>
      <c r="AF2" s="28"/>
      <c r="AH2" s="4"/>
      <c r="AI2" s="4"/>
    </row>
    <row r="3" spans="1:50" ht="22.5" customHeight="1">
      <c r="A3" s="28"/>
      <c r="B3" s="292"/>
      <c r="C3" s="300"/>
      <c r="D3" s="136"/>
      <c r="E3" s="136"/>
      <c r="F3" s="136"/>
      <c r="G3" s="136"/>
      <c r="H3" s="242"/>
      <c r="I3" s="242"/>
      <c r="J3" s="242"/>
      <c r="K3" s="242"/>
      <c r="L3" s="136"/>
      <c r="M3" s="136"/>
      <c r="N3" s="136"/>
      <c r="O3" s="136"/>
      <c r="P3" s="136"/>
      <c r="Q3" s="136"/>
      <c r="R3" s="136"/>
      <c r="S3" s="136"/>
      <c r="T3" s="236"/>
      <c r="U3" s="136"/>
      <c r="V3" s="340"/>
      <c r="W3" s="27"/>
      <c r="X3" s="28"/>
      <c r="Y3" s="28"/>
      <c r="Z3" s="291"/>
      <c r="AA3" s="28"/>
      <c r="AB3" s="291"/>
      <c r="AC3" s="136"/>
      <c r="AD3" s="93"/>
      <c r="AE3" s="28"/>
      <c r="AF3" s="28"/>
      <c r="AH3" s="4"/>
      <c r="AI3" s="4"/>
      <c r="AJ3" s="4"/>
    </row>
    <row r="4" spans="1:50" ht="18" customHeight="1">
      <c r="A4" s="11"/>
      <c r="B4" s="293"/>
      <c r="C4" s="293"/>
      <c r="D4" s="11"/>
      <c r="E4" s="11"/>
      <c r="F4" s="11"/>
      <c r="G4" s="11"/>
      <c r="H4" s="247"/>
      <c r="I4" s="243"/>
      <c r="J4" s="244"/>
      <c r="K4" s="244"/>
      <c r="L4" s="6"/>
      <c r="M4" s="11"/>
      <c r="N4" s="6"/>
      <c r="O4" s="11"/>
      <c r="P4" s="8" t="s">
        <v>472</v>
      </c>
      <c r="Q4" s="8"/>
      <c r="R4" s="8"/>
      <c r="S4" s="8"/>
      <c r="T4" s="237" t="s">
        <v>47</v>
      </c>
      <c r="U4" s="6"/>
      <c r="V4" s="294"/>
      <c r="W4" s="8"/>
      <c r="X4" s="8" t="s">
        <v>3</v>
      </c>
      <c r="Y4" s="8" t="s">
        <v>3</v>
      </c>
      <c r="Z4" s="294" t="s">
        <v>3</v>
      </c>
      <c r="AA4" s="8"/>
      <c r="AB4" s="294"/>
      <c r="AC4" s="6"/>
      <c r="AD4" s="11"/>
      <c r="AE4" s="11"/>
      <c r="AF4" s="6"/>
      <c r="AH4" s="4"/>
      <c r="AI4" s="4"/>
      <c r="AJ4" s="4"/>
      <c r="AK4" s="4"/>
      <c r="AL4" s="4"/>
      <c r="AM4" s="4"/>
      <c r="AN4" s="97"/>
      <c r="AO4" s="4"/>
      <c r="AP4" s="4"/>
      <c r="AQ4" s="4"/>
      <c r="AR4" s="4"/>
      <c r="AS4" s="4"/>
      <c r="AT4" s="4"/>
      <c r="AU4" s="4"/>
      <c r="AV4" s="4"/>
      <c r="AW4" s="4"/>
    </row>
    <row r="5" spans="1:50" ht="17.399999999999999">
      <c r="A5" s="11"/>
      <c r="B5" s="294" t="s">
        <v>3</v>
      </c>
      <c r="C5" s="294"/>
      <c r="D5" s="8"/>
      <c r="E5" s="8" t="s">
        <v>438</v>
      </c>
      <c r="F5" s="8" t="s">
        <v>3</v>
      </c>
      <c r="G5" s="8"/>
      <c r="H5" s="197" t="s">
        <v>14</v>
      </c>
      <c r="I5" s="243"/>
      <c r="J5" s="197" t="s">
        <v>388</v>
      </c>
      <c r="K5" s="197"/>
      <c r="L5" s="8" t="s">
        <v>14</v>
      </c>
      <c r="M5" s="112" t="s">
        <v>437</v>
      </c>
      <c r="N5" s="8"/>
      <c r="O5" s="112"/>
      <c r="P5" s="112" t="s">
        <v>473</v>
      </c>
      <c r="Q5" s="112"/>
      <c r="R5" s="112"/>
      <c r="S5" s="112"/>
      <c r="T5" s="237" t="s">
        <v>390</v>
      </c>
      <c r="U5" s="8"/>
      <c r="V5" s="294" t="s">
        <v>3</v>
      </c>
      <c r="W5" s="8"/>
      <c r="X5" s="8" t="s">
        <v>8</v>
      </c>
      <c r="Y5" s="8" t="s">
        <v>591</v>
      </c>
      <c r="Z5" s="294" t="s">
        <v>8</v>
      </c>
      <c r="AA5" s="8"/>
      <c r="AB5" s="294" t="s">
        <v>505</v>
      </c>
      <c r="AC5" s="8" t="s">
        <v>14</v>
      </c>
      <c r="AD5" s="8" t="s">
        <v>438</v>
      </c>
      <c r="AE5" s="8"/>
      <c r="AF5" s="72"/>
      <c r="AH5" s="4"/>
      <c r="AI5" s="4"/>
      <c r="AJ5" s="4"/>
      <c r="AK5" s="4"/>
      <c r="AL5" s="4"/>
      <c r="AM5" s="4"/>
      <c r="AN5" s="97"/>
      <c r="AO5" s="4"/>
      <c r="AP5" s="4"/>
      <c r="AQ5" s="4"/>
      <c r="AR5" s="4"/>
      <c r="AS5" s="4"/>
      <c r="AT5" s="4"/>
      <c r="AU5" s="4"/>
      <c r="AV5" s="22"/>
      <c r="AW5" s="4"/>
      <c r="AX5" s="22"/>
    </row>
    <row r="6" spans="1:50" ht="17.399999999999999">
      <c r="A6" s="6"/>
      <c r="B6" s="294" t="s">
        <v>8</v>
      </c>
      <c r="C6" s="301" t="s">
        <v>437</v>
      </c>
      <c r="D6" s="112"/>
      <c r="E6" s="8" t="s">
        <v>439</v>
      </c>
      <c r="F6" s="8" t="s">
        <v>385</v>
      </c>
      <c r="G6" s="8"/>
      <c r="H6" s="197" t="s">
        <v>1</v>
      </c>
      <c r="I6" s="243"/>
      <c r="J6" s="197" t="s">
        <v>27</v>
      </c>
      <c r="K6" s="197"/>
      <c r="L6" s="8" t="s">
        <v>391</v>
      </c>
      <c r="M6" s="8" t="s">
        <v>439</v>
      </c>
      <c r="N6" s="8" t="s">
        <v>388</v>
      </c>
      <c r="O6" s="8" t="s">
        <v>357</v>
      </c>
      <c r="P6" s="8" t="s">
        <v>470</v>
      </c>
      <c r="Q6" s="8"/>
      <c r="R6" s="8" t="s">
        <v>357</v>
      </c>
      <c r="S6" s="8"/>
      <c r="T6" s="237" t="s">
        <v>520</v>
      </c>
      <c r="U6" s="8" t="s">
        <v>14</v>
      </c>
      <c r="V6" s="294" t="s">
        <v>436</v>
      </c>
      <c r="W6" s="8"/>
      <c r="X6" s="8" t="s">
        <v>435</v>
      </c>
      <c r="Y6" s="8" t="s">
        <v>436</v>
      </c>
      <c r="Z6" s="294" t="s">
        <v>435</v>
      </c>
      <c r="AA6" s="8"/>
      <c r="AB6" s="294" t="s">
        <v>443</v>
      </c>
      <c r="AC6" s="8" t="s">
        <v>27</v>
      </c>
      <c r="AD6" s="8" t="s">
        <v>439</v>
      </c>
      <c r="AE6" s="8"/>
      <c r="AF6" s="72"/>
      <c r="AH6" s="4"/>
      <c r="AI6" s="4"/>
      <c r="AJ6" s="4"/>
      <c r="AK6" s="4"/>
      <c r="AL6" s="4"/>
      <c r="AM6" s="4"/>
      <c r="AN6" s="97"/>
      <c r="AO6" s="4"/>
      <c r="AP6" s="4"/>
      <c r="AQ6" s="4"/>
      <c r="AR6" s="4"/>
      <c r="AS6" s="4"/>
      <c r="AT6" s="4"/>
      <c r="AU6" s="4"/>
      <c r="AV6" s="4"/>
      <c r="AW6" s="4"/>
      <c r="AX6" s="4"/>
    </row>
    <row r="7" spans="1:50">
      <c r="A7" s="6"/>
      <c r="B7" s="294" t="s">
        <v>384</v>
      </c>
      <c r="C7" s="294" t="s">
        <v>446</v>
      </c>
      <c r="D7" s="8"/>
      <c r="E7" s="8" t="s">
        <v>440</v>
      </c>
      <c r="F7" s="8" t="s">
        <v>390</v>
      </c>
      <c r="G7" s="8"/>
      <c r="H7" s="197" t="s">
        <v>383</v>
      </c>
      <c r="I7" s="198" t="s">
        <v>437</v>
      </c>
      <c r="J7" s="197" t="s">
        <v>389</v>
      </c>
      <c r="K7" s="197"/>
      <c r="L7" s="8" t="s">
        <v>390</v>
      </c>
      <c r="M7" s="8" t="s">
        <v>440</v>
      </c>
      <c r="N7" s="8" t="s">
        <v>390</v>
      </c>
      <c r="O7" s="8" t="s">
        <v>469</v>
      </c>
      <c r="P7" s="8" t="s">
        <v>471</v>
      </c>
      <c r="Q7" s="8"/>
      <c r="R7" s="8" t="s">
        <v>416</v>
      </c>
      <c r="S7" s="8"/>
      <c r="T7" s="238" t="s">
        <v>27</v>
      </c>
      <c r="U7" s="8" t="s">
        <v>0</v>
      </c>
      <c r="V7" s="294" t="s">
        <v>432</v>
      </c>
      <c r="W7" s="112" t="s">
        <v>437</v>
      </c>
      <c r="X7" s="8" t="s">
        <v>464</v>
      </c>
      <c r="Y7" s="8" t="s">
        <v>432</v>
      </c>
      <c r="Z7" s="294" t="s">
        <v>596</v>
      </c>
      <c r="AA7" s="8"/>
      <c r="AB7" s="294" t="s">
        <v>393</v>
      </c>
      <c r="AC7" s="8" t="s">
        <v>387</v>
      </c>
      <c r="AD7" s="8" t="s">
        <v>440</v>
      </c>
      <c r="AE7" s="8"/>
      <c r="AF7" s="72"/>
      <c r="AH7" s="4"/>
      <c r="AI7" s="4"/>
      <c r="AJ7" s="4"/>
      <c r="AK7" s="4"/>
      <c r="AL7" s="4"/>
      <c r="AM7" s="4"/>
      <c r="AN7" s="97"/>
      <c r="AO7" s="4"/>
      <c r="AP7" s="4"/>
      <c r="AQ7" s="4"/>
      <c r="AR7" s="4"/>
      <c r="AS7" s="4"/>
      <c r="AT7" s="4"/>
      <c r="AU7" s="4"/>
      <c r="AV7" s="4"/>
      <c r="AW7" s="4"/>
      <c r="AX7" s="4"/>
    </row>
    <row r="8" spans="1:50" ht="15.6">
      <c r="A8" s="7">
        <v>1996</v>
      </c>
      <c r="B8" s="295">
        <f>+'Ark1'!R2</f>
        <v>995848</v>
      </c>
      <c r="C8" s="295"/>
      <c r="D8" s="128"/>
      <c r="E8" s="16"/>
      <c r="F8" s="309">
        <f>+'Ark1'!S2</f>
        <v>994483</v>
      </c>
      <c r="G8" s="8"/>
      <c r="H8" s="232">
        <f>+'Ark1'!W2</f>
        <v>72.569351606317284</v>
      </c>
      <c r="I8" s="105"/>
      <c r="J8" s="232">
        <f>+'Ark1'!AA2</f>
        <v>7.0260439696068708</v>
      </c>
      <c r="K8" s="197"/>
      <c r="L8" s="9">
        <f>+'Ark1'!U2</f>
        <v>54.129010752320561</v>
      </c>
      <c r="M8" s="16"/>
      <c r="N8" s="286">
        <f>+'Ark1'!AB2</f>
        <v>2.9906697151883623</v>
      </c>
      <c r="O8" s="187"/>
      <c r="P8" s="16"/>
      <c r="Q8" s="8"/>
      <c r="R8" s="8"/>
      <c r="S8" s="8"/>
      <c r="T8" s="16">
        <f>+'Ark1'!AC2</f>
        <v>-4.6752556104602627</v>
      </c>
      <c r="U8" s="232">
        <f>+'Ark1'!T2</f>
        <v>12.281782962861801</v>
      </c>
      <c r="V8" s="309">
        <f>+'Ark1'!Q2</f>
        <v>6916</v>
      </c>
      <c r="W8" s="16"/>
      <c r="X8" s="70">
        <f t="shared" ref="X8:X29" si="0">+B8/V8</f>
        <v>143.9919028340081</v>
      </c>
      <c r="Y8" s="71"/>
      <c r="Z8" s="307">
        <f>+B8/$O$2</f>
        <v>22129.955555555556</v>
      </c>
      <c r="AA8" s="8"/>
      <c r="AB8" s="307">
        <f t="shared" ref="AB8:AB28" si="1">+B8*H8/1000</f>
        <v>72268.043658447859</v>
      </c>
      <c r="AC8" s="105">
        <f>+'Ark1'!V2</f>
        <v>78.725590281583393</v>
      </c>
      <c r="AD8" s="16"/>
      <c r="AE8" s="71"/>
      <c r="AF8" s="6"/>
      <c r="AH8" s="23"/>
      <c r="AI8" s="23"/>
      <c r="AJ8" s="23"/>
      <c r="AK8" s="23"/>
      <c r="AL8" s="23"/>
      <c r="AM8" s="23">
        <f>+B36</f>
        <v>1276909</v>
      </c>
      <c r="AN8" s="313">
        <f>+H36</f>
        <v>82.284532234776023</v>
      </c>
      <c r="AO8" s="313">
        <f>+L36</f>
        <v>60.523063528026256</v>
      </c>
      <c r="AP8" s="23"/>
      <c r="AQ8" s="23"/>
      <c r="AR8" s="23"/>
      <c r="AS8" s="23"/>
      <c r="AT8" s="23"/>
      <c r="AU8" s="23"/>
      <c r="AV8" s="24"/>
      <c r="AW8" s="25"/>
      <c r="AX8" s="25"/>
    </row>
    <row r="9" spans="1:50" ht="15.6">
      <c r="A9" s="7">
        <v>1997</v>
      </c>
      <c r="B9" s="295">
        <f>+'Ark1'!R3</f>
        <v>1057125.75</v>
      </c>
      <c r="C9" s="295">
        <f t="shared" ref="C9:C26" si="2">+B9-B8</f>
        <v>61277.75</v>
      </c>
      <c r="D9" s="128"/>
      <c r="E9" s="16">
        <f t="shared" ref="E9:E26" si="3">100*B9/B8</f>
        <v>106.15332359958548</v>
      </c>
      <c r="F9" s="309">
        <f>+'Ark1'!S3</f>
        <v>1055802.75</v>
      </c>
      <c r="G9" s="8"/>
      <c r="H9" s="232">
        <f>+'Ark1'!W3</f>
        <v>70.109172293881102</v>
      </c>
      <c r="I9" s="105">
        <f t="shared" ref="I9:I26" si="4">+H9-H8</f>
        <v>-2.4601793124361819</v>
      </c>
      <c r="J9" s="232">
        <f>+'Ark1'!AA3</f>
        <v>6.5301593220828478</v>
      </c>
      <c r="K9" s="197"/>
      <c r="L9" s="9">
        <f>+'Ark1'!U3</f>
        <v>54.290835101537667</v>
      </c>
      <c r="M9" s="9">
        <f t="shared" ref="M9:M26" si="5">+L9-L8</f>
        <v>0.16182434921710609</v>
      </c>
      <c r="N9" s="286">
        <f>+'Ark1'!AB3</f>
        <v>2.8957130185222346</v>
      </c>
      <c r="O9" s="188"/>
      <c r="P9" s="9"/>
      <c r="Q9" s="8"/>
      <c r="R9" s="8"/>
      <c r="S9" s="8"/>
      <c r="T9" s="16">
        <f>+'Ark1'!AC3</f>
        <v>-2.0711539864844943</v>
      </c>
      <c r="U9" s="232">
        <f>+'Ark1'!T3</f>
        <v>12.378891536792098</v>
      </c>
      <c r="V9" s="309">
        <f>+'Ark1'!Q3</f>
        <v>6898</v>
      </c>
      <c r="W9" s="16">
        <f>+V9-V8</f>
        <v>-18</v>
      </c>
      <c r="X9" s="70">
        <f t="shared" si="0"/>
        <v>153.25105102928384</v>
      </c>
      <c r="Y9" s="71"/>
      <c r="Z9" s="307">
        <f t="shared" ref="Z9:Z31" si="6">+B9/$O$2</f>
        <v>23491.683333333334</v>
      </c>
      <c r="AA9" s="8"/>
      <c r="AB9" s="307">
        <f t="shared" si="1"/>
        <v>74114.211343048271</v>
      </c>
      <c r="AC9" s="105">
        <f>+'Ark1'!V3</f>
        <v>76.050882420981509</v>
      </c>
      <c r="AD9" s="16">
        <f t="shared" ref="AD9:AD26" si="7">100*AB9/AB8</f>
        <v>102.55461140379798</v>
      </c>
      <c r="AE9" s="71"/>
      <c r="AF9" s="6"/>
      <c r="AH9" s="23"/>
      <c r="AI9" s="23"/>
      <c r="AJ9" s="23"/>
      <c r="AK9" s="23"/>
      <c r="AL9" s="23"/>
      <c r="AM9" s="23">
        <f>+AM8</f>
        <v>1276909</v>
      </c>
      <c r="AN9" s="313">
        <f>+H36</f>
        <v>82.284532234776023</v>
      </c>
      <c r="AO9" s="313">
        <f>+AO8</f>
        <v>60.523063528026256</v>
      </c>
      <c r="AP9" s="23"/>
      <c r="AQ9" s="23"/>
      <c r="AR9" s="23"/>
      <c r="AS9" s="23"/>
      <c r="AT9" s="23"/>
      <c r="AU9" s="23"/>
      <c r="AV9" s="24"/>
      <c r="AW9" s="25"/>
      <c r="AX9" s="25"/>
    </row>
    <row r="10" spans="1:50" ht="15.6">
      <c r="A10" s="7">
        <v>1998</v>
      </c>
      <c r="B10" s="295">
        <f>+'Ark1'!R4</f>
        <v>1011162.75</v>
      </c>
      <c r="C10" s="295">
        <f t="shared" si="2"/>
        <v>-45963</v>
      </c>
      <c r="D10" s="128"/>
      <c r="E10" s="16">
        <f t="shared" si="3"/>
        <v>95.652078288699329</v>
      </c>
      <c r="F10" s="309">
        <f>+'Ark1'!S4</f>
        <v>987152.25</v>
      </c>
      <c r="G10" s="8"/>
      <c r="H10" s="232">
        <f>+'Ark1'!W4</f>
        <v>71.512796030910195</v>
      </c>
      <c r="I10" s="105">
        <f t="shared" si="4"/>
        <v>1.4036237370290934</v>
      </c>
      <c r="J10" s="232">
        <f>+'Ark1'!AA4</f>
        <v>6.6423291424430548</v>
      </c>
      <c r="K10" s="197"/>
      <c r="L10" s="9">
        <f>+'Ark1'!U4</f>
        <v>54.393800956235474</v>
      </c>
      <c r="M10" s="9">
        <f t="shared" si="5"/>
        <v>0.10296585469780695</v>
      </c>
      <c r="N10" s="286">
        <f>+'Ark1'!AB4</f>
        <v>2.9802467934271095</v>
      </c>
      <c r="O10" s="188"/>
      <c r="P10" s="9"/>
      <c r="Q10" s="8"/>
      <c r="R10" s="8"/>
      <c r="S10" s="8"/>
      <c r="T10" s="16">
        <f>+'Ark1'!AC4</f>
        <v>-1.9378601039712224</v>
      </c>
      <c r="U10" s="232">
        <f>+'Ark1'!T4</f>
        <v>12.446365335352796</v>
      </c>
      <c r="V10" s="309">
        <f>+'Ark1'!Q4</f>
        <v>6398</v>
      </c>
      <c r="W10" s="16">
        <f t="shared" ref="W10:W28" si="8">+V10-V9</f>
        <v>-500</v>
      </c>
      <c r="X10" s="70">
        <f t="shared" si="0"/>
        <v>158.04356830259457</v>
      </c>
      <c r="Y10" s="71"/>
      <c r="Z10" s="307">
        <f t="shared" si="6"/>
        <v>22470.283333333333</v>
      </c>
      <c r="AA10" s="8"/>
      <c r="AB10" s="307">
        <f t="shared" si="1"/>
        <v>72311.07549480423</v>
      </c>
      <c r="AC10" s="105">
        <f>+'Ark1'!V4</f>
        <v>79.371347834137509</v>
      </c>
      <c r="AD10" s="16">
        <f t="shared" si="7"/>
        <v>97.567084887542066</v>
      </c>
      <c r="AE10" s="71"/>
      <c r="AF10" s="6"/>
      <c r="AH10" s="23"/>
      <c r="AI10" s="23"/>
      <c r="AJ10" s="23"/>
      <c r="AK10" s="23"/>
      <c r="AL10" s="23"/>
      <c r="AM10" s="23">
        <f t="shared" ref="AM10:AO31" si="9">+AM9</f>
        <v>1276909</v>
      </c>
      <c r="AN10" s="313">
        <f t="shared" si="9"/>
        <v>82.284532234776023</v>
      </c>
      <c r="AO10" s="313">
        <f t="shared" si="9"/>
        <v>60.523063528026256</v>
      </c>
      <c r="AP10" s="23"/>
      <c r="AQ10" s="23"/>
      <c r="AR10" s="23"/>
      <c r="AS10" s="23"/>
      <c r="AT10" s="23"/>
      <c r="AU10" s="23"/>
      <c r="AV10" s="24"/>
      <c r="AW10" s="25"/>
      <c r="AX10" s="25"/>
    </row>
    <row r="11" spans="1:50" ht="15.6">
      <c r="A11" s="7">
        <v>1999</v>
      </c>
      <c r="B11" s="295">
        <f>+'Ark1'!R5</f>
        <v>1119567.75</v>
      </c>
      <c r="C11" s="295">
        <f t="shared" si="2"/>
        <v>108405</v>
      </c>
      <c r="D11" s="128"/>
      <c r="E11" s="16">
        <f t="shared" si="3"/>
        <v>110.72082609846932</v>
      </c>
      <c r="F11" s="309">
        <f>+'Ark1'!S5</f>
        <v>1118273.25</v>
      </c>
      <c r="G11" s="8"/>
      <c r="H11" s="232">
        <f>+'Ark1'!W5</f>
        <v>69.715564197304786</v>
      </c>
      <c r="I11" s="105">
        <f t="shared" si="4"/>
        <v>-1.7972318336054087</v>
      </c>
      <c r="J11" s="232">
        <f>+'Ark1'!AA5</f>
        <v>6.5788216181761277</v>
      </c>
      <c r="K11" s="197"/>
      <c r="L11" s="9">
        <f>+'Ark1'!U5</f>
        <v>54.639193059478082</v>
      </c>
      <c r="M11" s="9">
        <f t="shared" si="5"/>
        <v>0.24539210324260807</v>
      </c>
      <c r="N11" s="286">
        <f>+'Ark1'!AB5</f>
        <v>2.9534410995615001</v>
      </c>
      <c r="O11" s="188"/>
      <c r="P11" s="9"/>
      <c r="Q11" s="8"/>
      <c r="R11" s="8"/>
      <c r="S11" s="8"/>
      <c r="T11" s="16">
        <f>+'Ark1'!AC5</f>
        <v>-1.4875151627273238</v>
      </c>
      <c r="U11" s="232">
        <f>+'Ark1'!T5</f>
        <v>12.58652546931617</v>
      </c>
      <c r="V11" s="309">
        <f>+'Ark1'!Q5</f>
        <v>6598</v>
      </c>
      <c r="W11" s="16">
        <f t="shared" si="8"/>
        <v>200</v>
      </c>
      <c r="X11" s="70">
        <f t="shared" si="0"/>
        <v>169.68289633222187</v>
      </c>
      <c r="Y11" s="71"/>
      <c r="Z11" s="307">
        <f t="shared" si="6"/>
        <v>24879.283333333333</v>
      </c>
      <c r="AA11" s="8"/>
      <c r="AB11" s="307">
        <f t="shared" si="1"/>
        <v>78051.297348357082</v>
      </c>
      <c r="AC11" s="105">
        <f>+'Ark1'!V5</f>
        <v>75.621111119308694</v>
      </c>
      <c r="AD11" s="16">
        <f t="shared" si="7"/>
        <v>107.93823327100883</v>
      </c>
      <c r="AE11" s="71"/>
      <c r="AF11" s="6"/>
      <c r="AH11" s="23"/>
      <c r="AI11" s="23"/>
      <c r="AJ11" s="23"/>
      <c r="AK11" s="23"/>
      <c r="AL11" s="23"/>
      <c r="AM11" s="23">
        <f t="shared" si="9"/>
        <v>1276909</v>
      </c>
      <c r="AN11" s="313">
        <f t="shared" si="9"/>
        <v>82.284532234776023</v>
      </c>
      <c r="AO11" s="313">
        <f t="shared" si="9"/>
        <v>60.523063528026256</v>
      </c>
      <c r="AP11" s="23"/>
      <c r="AQ11" s="23"/>
      <c r="AR11" s="23"/>
      <c r="AS11" s="23"/>
      <c r="AT11" s="23"/>
      <c r="AU11" s="23"/>
      <c r="AV11" s="24"/>
      <c r="AW11" s="25"/>
      <c r="AX11" s="25"/>
    </row>
    <row r="12" spans="1:50" ht="15.6">
      <c r="A12" s="7">
        <v>2000</v>
      </c>
      <c r="B12" s="295">
        <f>+'Ark1'!R6</f>
        <v>1046199.75</v>
      </c>
      <c r="C12" s="295">
        <f t="shared" si="2"/>
        <v>-73368</v>
      </c>
      <c r="D12" s="128"/>
      <c r="E12" s="16">
        <f t="shared" si="3"/>
        <v>93.446756571900181</v>
      </c>
      <c r="F12" s="309">
        <f>+'Ark1'!S6</f>
        <v>1044689.25</v>
      </c>
      <c r="G12" s="8"/>
      <c r="H12" s="232">
        <f>+'Ark1'!W6</f>
        <v>67.901637142532579</v>
      </c>
      <c r="I12" s="105">
        <f t="shared" si="4"/>
        <v>-1.8139270547722077</v>
      </c>
      <c r="J12" s="232">
        <f>+'Ark1'!AA6</f>
        <v>6.6453765867704924</v>
      </c>
      <c r="K12" s="197"/>
      <c r="L12" s="9">
        <f>+'Ark1'!U6</f>
        <v>54.909855729825878</v>
      </c>
      <c r="M12" s="9">
        <f t="shared" si="5"/>
        <v>0.27066267034779656</v>
      </c>
      <c r="N12" s="286">
        <f>+'Ark1'!AB6</f>
        <v>2.77246291253552</v>
      </c>
      <c r="O12" s="188"/>
      <c r="P12" s="9"/>
      <c r="Q12" s="8"/>
      <c r="R12" s="8"/>
      <c r="S12" s="8"/>
      <c r="T12" s="16">
        <f>+'Ark1'!AC6</f>
        <v>-3.1836927367798324</v>
      </c>
      <c r="U12" s="232">
        <f>+'Ark1'!T6</f>
        <v>12.746630841768027</v>
      </c>
      <c r="V12" s="309">
        <f>+'Ark1'!Q6</f>
        <v>5555</v>
      </c>
      <c r="W12" s="16">
        <f t="shared" si="8"/>
        <v>-1043</v>
      </c>
      <c r="X12" s="70">
        <f t="shared" si="0"/>
        <v>188.33478847884788</v>
      </c>
      <c r="Y12" s="71"/>
      <c r="Z12" s="307">
        <f t="shared" si="6"/>
        <v>23248.883333333335</v>
      </c>
      <c r="AA12" s="8"/>
      <c r="AB12" s="307">
        <f t="shared" si="1"/>
        <v>71038.675803108301</v>
      </c>
      <c r="AC12" s="105">
        <f>+'Ark1'!V6</f>
        <v>73.662315181285791</v>
      </c>
      <c r="AD12" s="16">
        <f t="shared" si="7"/>
        <v>91.01536837504419</v>
      </c>
      <c r="AE12" s="71"/>
      <c r="AF12" s="6"/>
      <c r="AH12" s="23"/>
      <c r="AI12" s="23"/>
      <c r="AJ12" s="23"/>
      <c r="AK12" s="23"/>
      <c r="AL12" s="23"/>
      <c r="AM12" s="23">
        <f t="shared" si="9"/>
        <v>1276909</v>
      </c>
      <c r="AN12" s="313">
        <f t="shared" si="9"/>
        <v>82.284532234776023</v>
      </c>
      <c r="AO12" s="313">
        <f t="shared" si="9"/>
        <v>60.523063528026256</v>
      </c>
      <c r="AP12" s="23"/>
      <c r="AQ12" s="23"/>
      <c r="AR12" s="23"/>
      <c r="AS12" s="23"/>
      <c r="AT12" s="23"/>
      <c r="AU12" s="23"/>
      <c r="AV12" s="24"/>
      <c r="AW12" s="25"/>
      <c r="AX12" s="25"/>
    </row>
    <row r="13" spans="1:50" ht="15.6">
      <c r="A13" s="7">
        <v>2001</v>
      </c>
      <c r="B13" s="295">
        <f>+'Ark1'!R7</f>
        <v>1033108.1</v>
      </c>
      <c r="C13" s="295">
        <f t="shared" si="2"/>
        <v>-13091.650000000023</v>
      </c>
      <c r="D13" s="128"/>
      <c r="E13" s="16">
        <f t="shared" si="3"/>
        <v>98.748647187116987</v>
      </c>
      <c r="F13" s="309">
        <f>+'Ark1'!S7</f>
        <v>1032093</v>
      </c>
      <c r="G13" s="8"/>
      <c r="H13" s="232">
        <f>+'Ark1'!W7</f>
        <v>73.91810407250189</v>
      </c>
      <c r="I13" s="105">
        <f t="shared" si="4"/>
        <v>6.0164669299693116</v>
      </c>
      <c r="J13" s="232">
        <f>+'Ark1'!AA7</f>
        <v>6.9921877026589083</v>
      </c>
      <c r="K13" s="197"/>
      <c r="L13" s="9">
        <f>+'Ark1'!U7</f>
        <v>55.423476372768739</v>
      </c>
      <c r="M13" s="9">
        <f t="shared" si="5"/>
        <v>0.51362064294286114</v>
      </c>
      <c r="N13" s="286">
        <f>+'Ark1'!AB7</f>
        <v>2.7796333099475881</v>
      </c>
      <c r="O13" s="188"/>
      <c r="P13" s="9"/>
      <c r="Q13" s="8"/>
      <c r="R13" s="8"/>
      <c r="S13" s="8"/>
      <c r="T13" s="16">
        <f>+'Ark1'!AC7</f>
        <v>-5.5718423210158203</v>
      </c>
      <c r="U13" s="232">
        <f>+'Ark1'!T7</f>
        <v>13.048781632822353</v>
      </c>
      <c r="V13" s="309">
        <f>+'Ark1'!Q7</f>
        <v>4616</v>
      </c>
      <c r="W13" s="16">
        <f t="shared" si="8"/>
        <v>-939</v>
      </c>
      <c r="X13" s="70">
        <f t="shared" si="0"/>
        <v>223.81024696707107</v>
      </c>
      <c r="Y13" s="71"/>
      <c r="Z13" s="307">
        <f t="shared" si="6"/>
        <v>22957.957777777778</v>
      </c>
      <c r="AA13" s="8"/>
      <c r="AB13" s="307">
        <f t="shared" si="1"/>
        <v>76365.392053944699</v>
      </c>
      <c r="AC13" s="105">
        <f>+'Ark1'!V7</f>
        <v>80.140766771988197</v>
      </c>
      <c r="AD13" s="16">
        <f t="shared" si="7"/>
        <v>107.49833269077256</v>
      </c>
      <c r="AE13" s="71"/>
      <c r="AF13" s="6"/>
      <c r="AH13" s="23"/>
      <c r="AI13" s="23"/>
      <c r="AJ13" s="23"/>
      <c r="AK13" s="23"/>
      <c r="AL13" s="23"/>
      <c r="AM13" s="23">
        <f t="shared" si="9"/>
        <v>1276909</v>
      </c>
      <c r="AN13" s="313">
        <f t="shared" si="9"/>
        <v>82.284532234776023</v>
      </c>
      <c r="AO13" s="313">
        <f t="shared" si="9"/>
        <v>60.523063528026256</v>
      </c>
      <c r="AP13" s="23"/>
      <c r="AQ13" s="23"/>
      <c r="AR13" s="23"/>
      <c r="AS13" s="23"/>
      <c r="AT13" s="23"/>
      <c r="AU13" s="23"/>
      <c r="AV13" s="24"/>
      <c r="AW13" s="25"/>
      <c r="AX13" s="25"/>
    </row>
    <row r="14" spans="1:50" ht="15.6">
      <c r="A14" s="7">
        <v>2002</v>
      </c>
      <c r="B14" s="295">
        <f>+'Ark1'!R8</f>
        <v>1038487.5</v>
      </c>
      <c r="C14" s="295">
        <f t="shared" si="2"/>
        <v>5379.4000000000233</v>
      </c>
      <c r="D14" s="128"/>
      <c r="E14" s="16">
        <f t="shared" si="3"/>
        <v>100.52070059270662</v>
      </c>
      <c r="F14" s="309">
        <f>+'Ark1'!S8</f>
        <v>1037796.5</v>
      </c>
      <c r="G14" s="8"/>
      <c r="H14" s="232">
        <f>+'Ark1'!W8</f>
        <v>75.931545731751285</v>
      </c>
      <c r="I14" s="105">
        <f t="shared" si="4"/>
        <v>2.0134416592493949</v>
      </c>
      <c r="J14" s="232">
        <f>+'Ark1'!AA8</f>
        <v>7.467005649029379</v>
      </c>
      <c r="K14" s="197"/>
      <c r="L14" s="9">
        <f>+'Ark1'!U8</f>
        <v>55.869026345723874</v>
      </c>
      <c r="M14" s="9">
        <f t="shared" si="5"/>
        <v>0.44554997295513488</v>
      </c>
      <c r="N14" s="286">
        <f>+'Ark1'!AB8</f>
        <v>2.6690223589491455</v>
      </c>
      <c r="O14" s="188"/>
      <c r="P14" s="9"/>
      <c r="Q14" s="8"/>
      <c r="R14" s="8"/>
      <c r="S14" s="8"/>
      <c r="T14" s="16">
        <f>+'Ark1'!AC8</f>
        <v>-9.6788707610688824</v>
      </c>
      <c r="U14" s="232">
        <f>+'Ark1'!T8</f>
        <v>13.314900757110703</v>
      </c>
      <c r="V14" s="309">
        <f>+'Ark1'!Q8</f>
        <v>4418</v>
      </c>
      <c r="W14" s="16">
        <f t="shared" si="8"/>
        <v>-198</v>
      </c>
      <c r="X14" s="70">
        <f t="shared" si="0"/>
        <v>235.05828429153462</v>
      </c>
      <c r="Y14" s="71"/>
      <c r="Z14" s="307">
        <f t="shared" si="6"/>
        <v>23077.5</v>
      </c>
      <c r="AA14" s="8"/>
      <c r="AB14" s="307">
        <f t="shared" si="1"/>
        <v>78853.961098102067</v>
      </c>
      <c r="AC14" s="105">
        <f>+'Ark1'!V8</f>
        <v>82.315863419510137</v>
      </c>
      <c r="AD14" s="16">
        <f t="shared" si="7"/>
        <v>103.25876549209548</v>
      </c>
      <c r="AE14" s="71"/>
      <c r="AF14" s="6"/>
      <c r="AH14" s="23"/>
      <c r="AI14" s="23"/>
      <c r="AJ14" s="23"/>
      <c r="AK14" s="23"/>
      <c r="AL14" s="23"/>
      <c r="AM14" s="23">
        <f t="shared" si="9"/>
        <v>1276909</v>
      </c>
      <c r="AN14" s="313">
        <f t="shared" si="9"/>
        <v>82.284532234776023</v>
      </c>
      <c r="AO14" s="313">
        <f t="shared" si="9"/>
        <v>60.523063528026256</v>
      </c>
      <c r="AP14" s="23"/>
      <c r="AQ14" s="23"/>
      <c r="AR14" s="23"/>
      <c r="AS14" s="23"/>
      <c r="AT14" s="23"/>
      <c r="AU14" s="23"/>
      <c r="AV14" s="24"/>
      <c r="AW14" s="25"/>
      <c r="AX14" s="25"/>
    </row>
    <row r="15" spans="1:50" ht="15.6">
      <c r="A15" s="7">
        <v>2003</v>
      </c>
      <c r="B15" s="295">
        <f>+'Ark1'!R9</f>
        <v>1050547</v>
      </c>
      <c r="C15" s="295">
        <f t="shared" si="2"/>
        <v>12059.5</v>
      </c>
      <c r="D15" s="128"/>
      <c r="E15" s="16">
        <f t="shared" si="3"/>
        <v>101.16125615378134</v>
      </c>
      <c r="F15" s="309">
        <f>+'Ark1'!S9</f>
        <v>1049898</v>
      </c>
      <c r="G15" s="8"/>
      <c r="H15" s="232">
        <f>+'Ark1'!W9</f>
        <v>76.984687369629498</v>
      </c>
      <c r="I15" s="105">
        <f t="shared" si="4"/>
        <v>1.0531416378782126</v>
      </c>
      <c r="J15" s="232">
        <f>+'Ark1'!AA9</f>
        <v>7.6822059502335183</v>
      </c>
      <c r="K15" s="197"/>
      <c r="L15" s="9">
        <f>+'Ark1'!U9</f>
        <v>56.396649007808385</v>
      </c>
      <c r="M15" s="9">
        <f t="shared" si="5"/>
        <v>0.52762266208451081</v>
      </c>
      <c r="N15" s="286">
        <f>+'Ark1'!AB9</f>
        <v>2.5355055524737455</v>
      </c>
      <c r="O15" s="188"/>
      <c r="P15" s="9"/>
      <c r="Q15" s="8"/>
      <c r="R15" s="8"/>
      <c r="S15" s="8"/>
      <c r="T15" s="16">
        <f>+'Ark1'!AC9</f>
        <v>-17.364129436621951</v>
      </c>
      <c r="U15" s="232">
        <f>+'Ark1'!T9</f>
        <v>13.620400610348701</v>
      </c>
      <c r="V15" s="309">
        <f>+'Ark1'!Q9</f>
        <v>4224</v>
      </c>
      <c r="W15" s="16">
        <f t="shared" si="8"/>
        <v>-194</v>
      </c>
      <c r="X15" s="70">
        <f t="shared" si="0"/>
        <v>248.70904356060606</v>
      </c>
      <c r="Y15" s="71"/>
      <c r="Z15" s="307">
        <f t="shared" si="6"/>
        <v>23345.488888888889</v>
      </c>
      <c r="AA15" s="8"/>
      <c r="AB15" s="307">
        <f t="shared" si="1"/>
        <v>80876.032362102167</v>
      </c>
      <c r="AC15" s="105">
        <f>+'Ark1'!V9</f>
        <v>83.454165480951858</v>
      </c>
      <c r="AD15" s="16">
        <f t="shared" si="7"/>
        <v>102.56432427216237</v>
      </c>
      <c r="AE15" s="71"/>
      <c r="AF15" s="6"/>
      <c r="AH15" s="23"/>
      <c r="AI15" s="23"/>
      <c r="AJ15" s="23"/>
      <c r="AK15" s="23"/>
      <c r="AL15" s="23"/>
      <c r="AM15" s="23">
        <f t="shared" si="9"/>
        <v>1276909</v>
      </c>
      <c r="AN15" s="313">
        <f t="shared" si="9"/>
        <v>82.284532234776023</v>
      </c>
      <c r="AO15" s="313">
        <f t="shared" si="9"/>
        <v>60.523063528026256</v>
      </c>
      <c r="AP15" s="23"/>
      <c r="AQ15" s="23"/>
      <c r="AR15" s="23"/>
      <c r="AS15" s="23"/>
      <c r="AT15" s="23"/>
      <c r="AU15" s="23"/>
      <c r="AV15" s="24"/>
      <c r="AW15" s="25"/>
      <c r="AX15" s="25"/>
    </row>
    <row r="16" spans="1:50" ht="15.6">
      <c r="A16" s="7">
        <v>2004</v>
      </c>
      <c r="B16" s="295">
        <f>+'Ark1'!R10</f>
        <v>1137795</v>
      </c>
      <c r="C16" s="295">
        <f t="shared" si="2"/>
        <v>87248</v>
      </c>
      <c r="D16" s="128"/>
      <c r="E16" s="16">
        <f t="shared" si="3"/>
        <v>108.30500682025649</v>
      </c>
      <c r="F16" s="309">
        <f>+'Ark1'!S10</f>
        <v>1137234</v>
      </c>
      <c r="G16" s="8"/>
      <c r="H16" s="232">
        <f>+'Ark1'!W10</f>
        <v>75.621704064421522</v>
      </c>
      <c r="I16" s="105">
        <f t="shared" si="4"/>
        <v>-1.3629833052079761</v>
      </c>
      <c r="J16" s="232">
        <f>+'Ark1'!AA10</f>
        <v>8.064535774430615</v>
      </c>
      <c r="K16" s="197"/>
      <c r="L16" s="9">
        <f>+'Ark1'!U10</f>
        <v>56.626657310632623</v>
      </c>
      <c r="M16" s="9">
        <f t="shared" si="5"/>
        <v>0.23000830282423834</v>
      </c>
      <c r="N16" s="286">
        <f>+'Ark1'!AB10</f>
        <v>2.489157502269812</v>
      </c>
      <c r="O16" s="188"/>
      <c r="P16" s="9"/>
      <c r="Q16" s="8"/>
      <c r="R16" s="8"/>
      <c r="S16" s="8"/>
      <c r="T16" s="16">
        <f>+'Ark1'!AC10</f>
        <v>-16.687853362450436</v>
      </c>
      <c r="U16" s="232">
        <f>+'Ark1'!T10</f>
        <v>13.75667497220501</v>
      </c>
      <c r="V16" s="309">
        <f>+'Ark1'!Q10</f>
        <v>4070</v>
      </c>
      <c r="W16" s="16">
        <f t="shared" si="8"/>
        <v>-154</v>
      </c>
      <c r="X16" s="70">
        <f t="shared" si="0"/>
        <v>279.55651105651106</v>
      </c>
      <c r="Y16" s="71"/>
      <c r="Z16" s="307">
        <f t="shared" si="6"/>
        <v>25284.333333333332</v>
      </c>
      <c r="AA16" s="8"/>
      <c r="AB16" s="307">
        <f t="shared" si="1"/>
        <v>86041.996775978492</v>
      </c>
      <c r="AC16" s="105">
        <f>+'Ark1'!V10</f>
        <v>81.968817801683031</v>
      </c>
      <c r="AD16" s="16">
        <f t="shared" si="7"/>
        <v>106.38750970219088</v>
      </c>
      <c r="AE16" s="71"/>
      <c r="AF16" s="6"/>
      <c r="AH16" s="23"/>
      <c r="AI16" s="23"/>
      <c r="AJ16" s="23"/>
      <c r="AK16" s="23"/>
      <c r="AL16" s="23"/>
      <c r="AM16" s="23">
        <f t="shared" si="9"/>
        <v>1276909</v>
      </c>
      <c r="AN16" s="313">
        <f t="shared" si="9"/>
        <v>82.284532234776023</v>
      </c>
      <c r="AO16" s="313">
        <f t="shared" si="9"/>
        <v>60.523063528026256</v>
      </c>
      <c r="AP16" s="23"/>
      <c r="AQ16" s="23"/>
      <c r="AR16" s="23"/>
      <c r="AS16" s="23"/>
      <c r="AT16" s="23"/>
      <c r="AU16" s="23"/>
      <c r="AV16" s="24"/>
      <c r="AW16" s="25"/>
      <c r="AX16" s="25"/>
    </row>
    <row r="17" spans="1:50" ht="15.6">
      <c r="A17" s="7">
        <v>2005</v>
      </c>
      <c r="B17" s="295">
        <f>+'Ark1'!R11</f>
        <v>1155246</v>
      </c>
      <c r="C17" s="295">
        <f t="shared" si="2"/>
        <v>17451</v>
      </c>
      <c r="D17" s="128"/>
      <c r="E17" s="16">
        <f t="shared" si="3"/>
        <v>101.53375608084058</v>
      </c>
      <c r="F17" s="309">
        <f>+'Ark1'!S11</f>
        <v>1154797</v>
      </c>
      <c r="G17" s="8"/>
      <c r="H17" s="232">
        <f>+'Ark1'!W11</f>
        <v>74.773971009621405</v>
      </c>
      <c r="I17" s="105">
        <f t="shared" si="4"/>
        <v>-0.84773305480011629</v>
      </c>
      <c r="J17" s="232">
        <f>+'Ark1'!AA11</f>
        <v>8.2913477964422651</v>
      </c>
      <c r="K17" s="197"/>
      <c r="L17" s="9">
        <f>+'Ark1'!U11</f>
        <v>56.979721977109406</v>
      </c>
      <c r="M17" s="9">
        <f t="shared" si="5"/>
        <v>0.35306466647678292</v>
      </c>
      <c r="N17" s="286">
        <f>+'Ark1'!AB11</f>
        <v>2.4048549676824478</v>
      </c>
      <c r="O17" s="188"/>
      <c r="P17" s="9"/>
      <c r="Q17" s="8"/>
      <c r="R17" s="8"/>
      <c r="S17" s="8"/>
      <c r="T17" s="16">
        <f>+'Ark1'!AC11</f>
        <v>-16.253906202990304</v>
      </c>
      <c r="U17" s="232">
        <f>+'Ark1'!T11</f>
        <v>13.963103962272969</v>
      </c>
      <c r="V17" s="309">
        <f>+'Ark1'!Q11</f>
        <v>3625</v>
      </c>
      <c r="W17" s="16">
        <f t="shared" si="8"/>
        <v>-445</v>
      </c>
      <c r="X17" s="70">
        <f t="shared" si="0"/>
        <v>318.68855172413794</v>
      </c>
      <c r="Y17" s="71"/>
      <c r="Z17" s="307">
        <f t="shared" si="6"/>
        <v>25672.133333333335</v>
      </c>
      <c r="AA17" s="8"/>
      <c r="AB17" s="307">
        <f t="shared" si="1"/>
        <v>86382.330912981095</v>
      </c>
      <c r="AC17" s="105">
        <f>+'Ark1'!V11</f>
        <v>81.041525300577831</v>
      </c>
      <c r="AD17" s="16">
        <f t="shared" si="7"/>
        <v>100.39554421068202</v>
      </c>
      <c r="AE17" s="71"/>
      <c r="AF17" s="6"/>
      <c r="AH17" s="23"/>
      <c r="AI17" s="23"/>
      <c r="AJ17" s="23"/>
      <c r="AK17" s="23"/>
      <c r="AL17" s="23"/>
      <c r="AM17" s="23">
        <f t="shared" si="9"/>
        <v>1276909</v>
      </c>
      <c r="AN17" s="313">
        <f t="shared" si="9"/>
        <v>82.284532234776023</v>
      </c>
      <c r="AO17" s="313">
        <f t="shared" si="9"/>
        <v>60.523063528026256</v>
      </c>
      <c r="AP17" s="23"/>
      <c r="AQ17" s="23"/>
      <c r="AR17" s="23"/>
      <c r="AS17" s="23"/>
      <c r="AT17" s="23"/>
      <c r="AU17" s="23"/>
      <c r="AV17" s="24"/>
      <c r="AW17" s="25"/>
      <c r="AX17" s="25"/>
    </row>
    <row r="18" spans="1:50" ht="15.6">
      <c r="A18" s="7">
        <v>2006</v>
      </c>
      <c r="B18" s="295">
        <f>+'Ark1'!R12</f>
        <v>1192335</v>
      </c>
      <c r="C18" s="295">
        <f t="shared" si="2"/>
        <v>37089</v>
      </c>
      <c r="D18" s="128"/>
      <c r="E18" s="16">
        <f t="shared" si="3"/>
        <v>103.21048503955002</v>
      </c>
      <c r="F18" s="309">
        <f>+'Ark1'!S12</f>
        <v>1187710</v>
      </c>
      <c r="G18" s="8"/>
      <c r="H18" s="232">
        <f>+'Ark1'!W12</f>
        <v>75.205585538554686</v>
      </c>
      <c r="I18" s="105">
        <f t="shared" si="4"/>
        <v>0.43161452893328089</v>
      </c>
      <c r="J18" s="232">
        <f>+'Ark1'!AA12</f>
        <v>8.281854004170599</v>
      </c>
      <c r="K18" s="197"/>
      <c r="L18" s="9">
        <f>+'Ark1'!U12</f>
        <v>57.10455582591711</v>
      </c>
      <c r="M18" s="9">
        <f t="shared" si="5"/>
        <v>0.12483384880770387</v>
      </c>
      <c r="N18" s="286">
        <f>+'Ark1'!AB12</f>
        <v>2.3573455298269721</v>
      </c>
      <c r="O18" s="188"/>
      <c r="P18" s="9"/>
      <c r="Q18" s="8"/>
      <c r="R18" s="8"/>
      <c r="S18" s="8"/>
      <c r="T18" s="16">
        <f>+'Ark1'!AC12</f>
        <v>-16.160258033209082</v>
      </c>
      <c r="U18" s="232">
        <f>+'Ark1'!T12</f>
        <v>14.035706408014523</v>
      </c>
      <c r="V18" s="309">
        <f>+'Ark1'!Q12</f>
        <v>3315</v>
      </c>
      <c r="W18" s="16">
        <f t="shared" si="8"/>
        <v>-310</v>
      </c>
      <c r="X18" s="70">
        <f t="shared" si="0"/>
        <v>359.6787330316742</v>
      </c>
      <c r="Y18" s="71"/>
      <c r="Z18" s="307">
        <f t="shared" si="6"/>
        <v>26496.333333333332</v>
      </c>
      <c r="AA18" s="8"/>
      <c r="AB18" s="307">
        <f t="shared" si="1"/>
        <v>89670.25183311259</v>
      </c>
      <c r="AC18" s="105">
        <f>+'Ark1'!V12</f>
        <v>81.805750302942215</v>
      </c>
      <c r="AD18" s="16">
        <f t="shared" si="7"/>
        <v>103.80624241714854</v>
      </c>
      <c r="AE18" s="71"/>
      <c r="AF18" s="6"/>
      <c r="AH18" s="23"/>
      <c r="AI18" s="23"/>
      <c r="AJ18" s="23"/>
      <c r="AK18" s="23"/>
      <c r="AL18" s="23"/>
      <c r="AM18" s="23">
        <f t="shared" si="9"/>
        <v>1276909</v>
      </c>
      <c r="AN18" s="313">
        <f t="shared" si="9"/>
        <v>82.284532234776023</v>
      </c>
      <c r="AO18" s="313">
        <f t="shared" si="9"/>
        <v>60.523063528026256</v>
      </c>
      <c r="AP18" s="23"/>
      <c r="AQ18" s="23"/>
      <c r="AR18" s="23"/>
      <c r="AS18" s="23"/>
      <c r="AT18" s="23"/>
      <c r="AU18" s="23"/>
      <c r="AV18" s="24"/>
      <c r="AW18" s="25"/>
      <c r="AX18" s="25"/>
    </row>
    <row r="19" spans="1:50" ht="15.6">
      <c r="A19" s="7">
        <v>2007</v>
      </c>
      <c r="B19" s="295">
        <f>+'Ark1'!R13</f>
        <v>1172999</v>
      </c>
      <c r="C19" s="295">
        <f t="shared" si="2"/>
        <v>-19336</v>
      </c>
      <c r="D19" s="128"/>
      <c r="E19" s="16">
        <f t="shared" si="3"/>
        <v>98.37830810971748</v>
      </c>
      <c r="F19" s="309">
        <f>+'Ark1'!S13</f>
        <v>1172452</v>
      </c>
      <c r="G19" s="8"/>
      <c r="H19" s="232">
        <f>+'Ark1'!W13</f>
        <v>77.395996936336942</v>
      </c>
      <c r="I19" s="105">
        <f t="shared" si="4"/>
        <v>2.1904113977822561</v>
      </c>
      <c r="J19" s="232">
        <f>+'Ark1'!AA13</f>
        <v>8.7403483680046623</v>
      </c>
      <c r="K19" s="197"/>
      <c r="L19" s="9">
        <f>+'Ark1'!U13</f>
        <v>56.986871104318119</v>
      </c>
      <c r="M19" s="287">
        <f t="shared" si="5"/>
        <v>-0.1176847215989909</v>
      </c>
      <c r="N19" s="286">
        <f>+'Ark1'!AB13</f>
        <v>2.4722271889408294</v>
      </c>
      <c r="O19" s="188"/>
      <c r="P19" s="9"/>
      <c r="Q19" s="8"/>
      <c r="R19" s="8"/>
      <c r="S19" s="8"/>
      <c r="T19" s="16">
        <f>+'Ark1'!AC13</f>
        <v>-17.366813171355499</v>
      </c>
      <c r="U19" s="232">
        <f>+'Ark1'!T13</f>
        <v>13.972838851525022</v>
      </c>
      <c r="V19" s="309">
        <f>+'Ark1'!Q13</f>
        <v>3072</v>
      </c>
      <c r="W19" s="16">
        <f t="shared" si="8"/>
        <v>-243</v>
      </c>
      <c r="X19" s="70">
        <f t="shared" si="0"/>
        <v>381.83561197916669</v>
      </c>
      <c r="Y19" s="71"/>
      <c r="Z19" s="307">
        <f t="shared" si="6"/>
        <v>26066.644444444446</v>
      </c>
      <c r="AA19" s="8"/>
      <c r="AB19" s="307">
        <f t="shared" si="1"/>
        <v>90785.427010326297</v>
      </c>
      <c r="AC19" s="105">
        <f>+'Ark1'!V13</f>
        <v>83.888544306547189</v>
      </c>
      <c r="AD19" s="16">
        <f t="shared" si="7"/>
        <v>101.24364006391906</v>
      </c>
      <c r="AE19" s="71"/>
      <c r="AF19" s="6"/>
      <c r="AH19" s="23"/>
      <c r="AI19" s="23"/>
      <c r="AJ19" s="23"/>
      <c r="AK19" s="23"/>
      <c r="AL19" s="23"/>
      <c r="AM19" s="23">
        <f t="shared" si="9"/>
        <v>1276909</v>
      </c>
      <c r="AN19" s="313">
        <f t="shared" si="9"/>
        <v>82.284532234776023</v>
      </c>
      <c r="AO19" s="313">
        <f t="shared" si="9"/>
        <v>60.523063528026256</v>
      </c>
      <c r="AP19" s="23"/>
      <c r="AQ19" s="23"/>
      <c r="AR19" s="23"/>
      <c r="AS19" s="23"/>
      <c r="AT19" s="23"/>
      <c r="AU19" s="23"/>
      <c r="AV19" s="24"/>
      <c r="AW19" s="25"/>
      <c r="AX19" s="25"/>
    </row>
    <row r="20" spans="1:50" ht="15.6">
      <c r="A20" s="7">
        <v>2008</v>
      </c>
      <c r="B20" s="295">
        <f>+'Ark1'!R14</f>
        <v>1196774</v>
      </c>
      <c r="C20" s="295">
        <f t="shared" si="2"/>
        <v>23775</v>
      </c>
      <c r="D20" s="128"/>
      <c r="E20" s="16">
        <f t="shared" si="3"/>
        <v>102.02685594787378</v>
      </c>
      <c r="F20" s="309">
        <f>+'Ark1'!S14</f>
        <v>1196247</v>
      </c>
      <c r="G20" s="8"/>
      <c r="H20" s="232">
        <f>+'Ark1'!W14</f>
        <v>79.562284712108138</v>
      </c>
      <c r="I20" s="105">
        <f t="shared" si="4"/>
        <v>2.1662877757711954</v>
      </c>
      <c r="J20" s="232">
        <f>+'Ark1'!AA14</f>
        <v>8.6703295166226475</v>
      </c>
      <c r="K20" s="197"/>
      <c r="L20" s="9">
        <f>+'Ark1'!U14</f>
        <v>56.963393847591647</v>
      </c>
      <c r="M20" s="287">
        <f t="shared" si="5"/>
        <v>-2.3477256726472717E-2</v>
      </c>
      <c r="N20" s="286">
        <f>+'Ark1'!AB14</f>
        <v>2.5358059166329578</v>
      </c>
      <c r="O20" s="188"/>
      <c r="P20" s="9"/>
      <c r="Q20" s="8"/>
      <c r="R20" s="8"/>
      <c r="S20" s="8"/>
      <c r="T20" s="16">
        <f>+'Ark1'!AC14</f>
        <v>-16.259278133356386</v>
      </c>
      <c r="U20" s="232">
        <f>+'Ark1'!T14</f>
        <v>13.959368268361448</v>
      </c>
      <c r="V20" s="309">
        <f>+'Ark1'!Q14</f>
        <v>2921</v>
      </c>
      <c r="W20" s="16">
        <f t="shared" si="8"/>
        <v>-151</v>
      </c>
      <c r="X20" s="70">
        <f t="shared" si="0"/>
        <v>409.7137966449846</v>
      </c>
      <c r="Y20" s="71"/>
      <c r="Z20" s="307">
        <f t="shared" si="6"/>
        <v>26594.977777777778</v>
      </c>
      <c r="AA20" s="8"/>
      <c r="AB20" s="307">
        <f t="shared" si="1"/>
        <v>95218.073724048503</v>
      </c>
      <c r="AC20" s="105">
        <f>+'Ark1'!V14</f>
        <v>86.234700017441185</v>
      </c>
      <c r="AD20" s="16">
        <f t="shared" si="7"/>
        <v>104.88255313621869</v>
      </c>
      <c r="AE20" s="71"/>
      <c r="AF20" s="6"/>
      <c r="AH20" s="23"/>
      <c r="AI20" s="23"/>
      <c r="AJ20" s="23"/>
      <c r="AK20" s="23"/>
      <c r="AL20" s="23"/>
      <c r="AM20" s="23">
        <f t="shared" si="9"/>
        <v>1276909</v>
      </c>
      <c r="AN20" s="313">
        <f t="shared" si="9"/>
        <v>82.284532234776023</v>
      </c>
      <c r="AO20" s="313">
        <f t="shared" si="9"/>
        <v>60.523063528026256</v>
      </c>
      <c r="AP20" s="23"/>
      <c r="AQ20" s="23"/>
      <c r="AR20" s="23"/>
      <c r="AS20" s="23"/>
      <c r="AT20" s="23"/>
      <c r="AU20" s="23"/>
      <c r="AV20" s="24"/>
      <c r="AW20" s="25"/>
      <c r="AX20" s="25"/>
    </row>
    <row r="21" spans="1:50" ht="15.6">
      <c r="A21" s="7">
        <v>2009</v>
      </c>
      <c r="B21" s="295">
        <f>+'Ark1'!R15</f>
        <v>1205582</v>
      </c>
      <c r="C21" s="295">
        <f t="shared" si="2"/>
        <v>8808</v>
      </c>
      <c r="D21" s="128"/>
      <c r="E21" s="16">
        <f t="shared" si="3"/>
        <v>100.73597855568386</v>
      </c>
      <c r="F21" s="309">
        <f>+'Ark1'!S15</f>
        <v>1205080</v>
      </c>
      <c r="G21" s="8"/>
      <c r="H21" s="232">
        <f>+'Ark1'!W15</f>
        <v>79.140729246191114</v>
      </c>
      <c r="I21" s="105">
        <f t="shared" si="4"/>
        <v>-0.42155546591702375</v>
      </c>
      <c r="J21" s="232">
        <f>+'Ark1'!AA15</f>
        <v>8.6633104704860813</v>
      </c>
      <c r="K21" s="197"/>
      <c r="L21" s="9">
        <f>+'Ark1'!U15</f>
        <v>59.177820559630874</v>
      </c>
      <c r="M21" s="287">
        <f t="shared" si="5"/>
        <v>2.2144267120392271</v>
      </c>
      <c r="N21" s="286">
        <f>+'Ark1'!AB15</f>
        <v>3.360375129503391</v>
      </c>
      <c r="O21" s="188"/>
      <c r="P21" s="9"/>
      <c r="Q21" s="8"/>
      <c r="R21" s="8"/>
      <c r="S21" s="8"/>
      <c r="T21" s="16">
        <f>+'Ark1'!AC15</f>
        <v>-25.939556068118161</v>
      </c>
      <c r="U21" s="232">
        <f>+'Ark1'!T15</f>
        <v>15.135737759853749</v>
      </c>
      <c r="V21" s="309">
        <f>+'Ark1'!Q15</f>
        <v>2786</v>
      </c>
      <c r="W21" s="16">
        <f t="shared" si="8"/>
        <v>-135</v>
      </c>
      <c r="X21" s="70">
        <f t="shared" si="0"/>
        <v>432.7286432160804</v>
      </c>
      <c r="Y21" s="71"/>
      <c r="Z21" s="307">
        <f t="shared" si="6"/>
        <v>26790.711111111112</v>
      </c>
      <c r="AA21" s="8"/>
      <c r="AB21" s="307">
        <f t="shared" si="1"/>
        <v>95410.638646081585</v>
      </c>
      <c r="AC21" s="105">
        <f>+'Ark1'!V15</f>
        <v>85.7765303120364</v>
      </c>
      <c r="AD21" s="16">
        <f t="shared" si="7"/>
        <v>100.20223568331278</v>
      </c>
      <c r="AE21" s="71"/>
      <c r="AF21" s="6"/>
      <c r="AH21" s="23"/>
      <c r="AI21" s="23"/>
      <c r="AJ21" s="23"/>
      <c r="AK21" s="23"/>
      <c r="AL21" s="23"/>
      <c r="AM21" s="23">
        <f t="shared" si="9"/>
        <v>1276909</v>
      </c>
      <c r="AN21" s="313">
        <f t="shared" si="9"/>
        <v>82.284532234776023</v>
      </c>
      <c r="AO21" s="313">
        <f t="shared" si="9"/>
        <v>60.523063528026256</v>
      </c>
      <c r="AP21" s="23"/>
      <c r="AQ21" s="23"/>
      <c r="AR21" s="23"/>
      <c r="AS21" s="23"/>
      <c r="AT21" s="23"/>
      <c r="AU21" s="23"/>
      <c r="AV21" s="24"/>
      <c r="AW21" s="25"/>
      <c r="AX21" s="25"/>
    </row>
    <row r="22" spans="1:50" ht="15.6">
      <c r="A22" s="7">
        <v>2010</v>
      </c>
      <c r="B22" s="295">
        <f>+'Ark1'!R16</f>
        <v>1268605.25</v>
      </c>
      <c r="C22" s="295">
        <f t="shared" si="2"/>
        <v>63023.25</v>
      </c>
      <c r="D22" s="128"/>
      <c r="E22" s="16">
        <f t="shared" si="3"/>
        <v>105.22762035265954</v>
      </c>
      <c r="F22" s="309">
        <f>+'Ark1'!S16</f>
        <v>1267807.75</v>
      </c>
      <c r="G22" s="8"/>
      <c r="H22" s="232">
        <f>+'Ark1'!W16</f>
        <v>80.01735404283103</v>
      </c>
      <c r="I22" s="105">
        <f t="shared" si="4"/>
        <v>0.87662479663991633</v>
      </c>
      <c r="J22" s="232">
        <f>+'Ark1'!AA16</f>
        <v>8.8971113319749993</v>
      </c>
      <c r="K22" s="197"/>
      <c r="L22" s="9">
        <f>+'Ark1'!U16</f>
        <v>60.901194207086995</v>
      </c>
      <c r="M22" s="287">
        <f t="shared" si="5"/>
        <v>1.7233736474561212</v>
      </c>
      <c r="N22" s="286">
        <f>+'Ark1'!AB16</f>
        <v>3.1493018384787361</v>
      </c>
      <c r="O22" s="188"/>
      <c r="P22" s="9"/>
      <c r="Q22" s="8"/>
      <c r="R22" s="8"/>
      <c r="S22" s="8"/>
      <c r="T22" s="16">
        <f>+'Ark1'!AC16</f>
        <v>-38.348069150862891</v>
      </c>
      <c r="U22" s="232">
        <f>+'Ark1'!T16</f>
        <v>15.97251942635426</v>
      </c>
      <c r="V22" s="309">
        <f>+'Ark1'!Q16</f>
        <v>2629</v>
      </c>
      <c r="W22" s="16">
        <f t="shared" si="8"/>
        <v>-157</v>
      </c>
      <c r="X22" s="70">
        <f t="shared" si="0"/>
        <v>482.54288702928869</v>
      </c>
      <c r="Y22" s="71"/>
      <c r="Z22" s="307">
        <f t="shared" si="6"/>
        <v>28191.227777777778</v>
      </c>
      <c r="AA22" s="8"/>
      <c r="AB22" s="307">
        <f t="shared" si="1"/>
        <v>101510.43542984418</v>
      </c>
      <c r="AC22" s="105">
        <f>+'Ark1'!V16</f>
        <v>86.745506097360689</v>
      </c>
      <c r="AD22" s="16">
        <f t="shared" si="7"/>
        <v>106.39320401825347</v>
      </c>
      <c r="AE22" s="71"/>
      <c r="AF22" s="6"/>
      <c r="AH22" s="23"/>
      <c r="AI22" s="23"/>
      <c r="AJ22" s="23"/>
      <c r="AK22" s="23"/>
      <c r="AL22" s="23"/>
      <c r="AM22" s="23">
        <f t="shared" si="9"/>
        <v>1276909</v>
      </c>
      <c r="AN22" s="313">
        <f t="shared" si="9"/>
        <v>82.284532234776023</v>
      </c>
      <c r="AO22" s="313">
        <f t="shared" si="9"/>
        <v>60.523063528026256</v>
      </c>
      <c r="AP22" s="23"/>
      <c r="AQ22" s="23"/>
      <c r="AR22" s="23"/>
      <c r="AS22" s="23"/>
      <c r="AT22" s="23"/>
      <c r="AU22" s="23"/>
      <c r="AV22" s="24"/>
      <c r="AW22" s="25"/>
      <c r="AX22" s="25"/>
    </row>
    <row r="23" spans="1:50" ht="15.6">
      <c r="A23" s="7">
        <v>2011</v>
      </c>
      <c r="B23" s="295">
        <f>+'Ark1'!R17</f>
        <v>1281192</v>
      </c>
      <c r="C23" s="295">
        <f t="shared" si="2"/>
        <v>12586.75</v>
      </c>
      <c r="D23" s="128"/>
      <c r="E23" s="16">
        <f t="shared" si="3"/>
        <v>100.99217230891958</v>
      </c>
      <c r="F23" s="309">
        <f>+'Ark1'!S17</f>
        <v>1280516</v>
      </c>
      <c r="G23" s="8"/>
      <c r="H23" s="232">
        <f>+'Ark1'!W17</f>
        <v>80.417119934462178</v>
      </c>
      <c r="I23" s="105">
        <f t="shared" si="4"/>
        <v>0.39976589163114795</v>
      </c>
      <c r="J23" s="232">
        <f>+'Ark1'!AA17</f>
        <v>8.9224496477976007</v>
      </c>
      <c r="K23" s="197"/>
      <c r="L23" s="9">
        <f>+'Ark1'!U17</f>
        <v>61.014650344080017</v>
      </c>
      <c r="M23" s="287">
        <f t="shared" si="5"/>
        <v>0.11345613699302248</v>
      </c>
      <c r="N23" s="286">
        <f>+'Ark1'!AB17</f>
        <v>3.2016678771228122</v>
      </c>
      <c r="O23" s="188"/>
      <c r="P23" s="9"/>
      <c r="Q23" s="8"/>
      <c r="R23" s="8"/>
      <c r="S23" s="8"/>
      <c r="T23" s="16">
        <f>+'Ark1'!AC17</f>
        <v>-39.322945619583528</v>
      </c>
      <c r="U23" s="232">
        <f>+'Ark1'!T17</f>
        <v>15.997526522176219</v>
      </c>
      <c r="V23" s="309">
        <f>+'Ark1'!Q17</f>
        <v>2573</v>
      </c>
      <c r="W23" s="16">
        <f t="shared" si="8"/>
        <v>-56</v>
      </c>
      <c r="X23" s="70">
        <f t="shared" si="0"/>
        <v>497.93703847648658</v>
      </c>
      <c r="Y23" s="71"/>
      <c r="Z23" s="307">
        <f t="shared" si="6"/>
        <v>28470.933333333334</v>
      </c>
      <c r="AA23" s="8"/>
      <c r="AB23" s="307">
        <f t="shared" si="1"/>
        <v>103029.77072307347</v>
      </c>
      <c r="AC23" s="105">
        <f>+'Ark1'!V17</f>
        <v>87.170322669589652</v>
      </c>
      <c r="AD23" s="16">
        <f t="shared" si="7"/>
        <v>101.49672818050252</v>
      </c>
      <c r="AE23" s="71"/>
      <c r="AF23" s="6"/>
      <c r="AH23" s="23"/>
      <c r="AI23" s="23"/>
      <c r="AJ23" s="23"/>
      <c r="AK23" s="23"/>
      <c r="AL23" s="23"/>
      <c r="AM23" s="23">
        <f t="shared" si="9"/>
        <v>1276909</v>
      </c>
      <c r="AN23" s="313">
        <f t="shared" si="9"/>
        <v>82.284532234776023</v>
      </c>
      <c r="AO23" s="313">
        <f t="shared" si="9"/>
        <v>60.523063528026256</v>
      </c>
      <c r="AP23" s="23"/>
      <c r="AQ23" s="23"/>
      <c r="AR23" s="23"/>
      <c r="AS23" s="23"/>
      <c r="AT23" s="23"/>
      <c r="AU23" s="23"/>
      <c r="AV23" s="24"/>
      <c r="AW23" s="25"/>
      <c r="AX23" s="25"/>
    </row>
    <row r="24" spans="1:50" ht="15.6">
      <c r="A24" s="7">
        <v>2012</v>
      </c>
      <c r="B24" s="295">
        <f>+'Ark1'!R18</f>
        <v>1289666.5</v>
      </c>
      <c r="C24" s="295">
        <f t="shared" si="2"/>
        <v>8474.5</v>
      </c>
      <c r="D24" s="128"/>
      <c r="E24" s="16">
        <f t="shared" si="3"/>
        <v>100.66145433315225</v>
      </c>
      <c r="F24" s="309">
        <f>+'Ark1'!S18</f>
        <v>1289519.5</v>
      </c>
      <c r="G24" s="8"/>
      <c r="H24" s="232">
        <f>+'Ark1'!W18</f>
        <v>79.910019197072401</v>
      </c>
      <c r="I24" s="105">
        <f t="shared" si="4"/>
        <v>-0.50710073738977712</v>
      </c>
      <c r="J24" s="232">
        <f>+'Ark1'!AA18</f>
        <v>9.0251909013125182</v>
      </c>
      <c r="K24" s="197"/>
      <c r="L24" s="9">
        <f>+'Ark1'!U18</f>
        <v>61.171748081358992</v>
      </c>
      <c r="M24" s="287">
        <f t="shared" si="5"/>
        <v>0.15709773727897414</v>
      </c>
      <c r="N24" s="286">
        <f>+'Ark1'!AB18</f>
        <v>3.1648768820365558</v>
      </c>
      <c r="O24" s="188"/>
      <c r="P24" s="9"/>
      <c r="Q24" s="8"/>
      <c r="R24" s="8"/>
      <c r="S24" s="8"/>
      <c r="T24" s="16">
        <f>+'Ark1'!AC18</f>
        <v>-39.101889396140962</v>
      </c>
      <c r="U24" s="232">
        <f>+'Ark1'!T18</f>
        <v>16.059610759835973</v>
      </c>
      <c r="V24" s="309">
        <f>+'Ark1'!Q18</f>
        <v>2486</v>
      </c>
      <c r="W24" s="16">
        <f t="shared" si="8"/>
        <v>-87</v>
      </c>
      <c r="X24" s="70">
        <f t="shared" si="0"/>
        <v>518.77172164119065</v>
      </c>
      <c r="Y24" s="71"/>
      <c r="Z24" s="307">
        <f t="shared" si="6"/>
        <v>28659.255555555555</v>
      </c>
      <c r="AA24" s="8"/>
      <c r="AB24" s="307">
        <f t="shared" si="1"/>
        <v>103057.27477282117</v>
      </c>
      <c r="AC24" s="105">
        <f>+'Ark1'!V18</f>
        <v>86.584822997869139</v>
      </c>
      <c r="AD24" s="16">
        <f t="shared" si="7"/>
        <v>100.02669524502934</v>
      </c>
      <c r="AE24" s="71"/>
      <c r="AF24" s="6"/>
      <c r="AH24" s="23"/>
      <c r="AI24" s="23"/>
      <c r="AJ24" s="23"/>
      <c r="AK24" s="23"/>
      <c r="AL24" s="23"/>
      <c r="AM24" s="23">
        <f t="shared" si="9"/>
        <v>1276909</v>
      </c>
      <c r="AN24" s="313">
        <f t="shared" si="9"/>
        <v>82.284532234776023</v>
      </c>
      <c r="AO24" s="313">
        <f t="shared" si="9"/>
        <v>60.523063528026256</v>
      </c>
      <c r="AP24" s="23"/>
      <c r="AQ24" s="23"/>
      <c r="AR24" s="23"/>
      <c r="AS24" s="23"/>
      <c r="AT24" s="23"/>
      <c r="AU24" s="23"/>
      <c r="AV24" s="24"/>
      <c r="AW24" s="25"/>
      <c r="AX24" s="25"/>
    </row>
    <row r="25" spans="1:50" ht="15.6">
      <c r="A25" s="7">
        <v>2013</v>
      </c>
      <c r="B25" s="295">
        <f>+'Ark1'!R19</f>
        <v>1291647</v>
      </c>
      <c r="C25" s="295">
        <f t="shared" si="2"/>
        <v>1980.5</v>
      </c>
      <c r="D25" s="128"/>
      <c r="E25" s="16">
        <f t="shared" si="3"/>
        <v>100.15356683297581</v>
      </c>
      <c r="F25" s="309">
        <f>+'Ark1'!S19</f>
        <v>1291557</v>
      </c>
      <c r="G25" s="8"/>
      <c r="H25" s="232">
        <f>+'Ark1'!W19</f>
        <v>76.616796339611824</v>
      </c>
      <c r="I25" s="105">
        <f t="shared" si="4"/>
        <v>-3.2932228574605773</v>
      </c>
      <c r="J25" s="232">
        <f>+'Ark1'!AA19</f>
        <v>9.2140063979387499</v>
      </c>
      <c r="K25" s="197"/>
      <c r="L25" s="9">
        <f>+'Ark1'!U19</f>
        <v>61.455118124867887</v>
      </c>
      <c r="M25" s="287">
        <f t="shared" si="5"/>
        <v>0.28337004350889572</v>
      </c>
      <c r="N25" s="286">
        <f>+'Ark1'!AB19</f>
        <v>3.0385631278545646</v>
      </c>
      <c r="O25" s="188">
        <f>+'Ark1'!X19</f>
        <v>0</v>
      </c>
      <c r="P25" s="9">
        <f>+'Ark1'!Y19</f>
        <v>0</v>
      </c>
      <c r="Q25" s="8"/>
      <c r="R25" s="8"/>
      <c r="S25" s="8"/>
      <c r="T25" s="16">
        <f>+'Ark1'!AC19</f>
        <v>-36.241564556568257</v>
      </c>
      <c r="U25" s="232">
        <f>+'Ark1'!T19</f>
        <v>16.185521276323946</v>
      </c>
      <c r="V25" s="309">
        <f>+'Ark1'!Q19</f>
        <v>2344</v>
      </c>
      <c r="W25" s="16">
        <f t="shared" si="8"/>
        <v>-142</v>
      </c>
      <c r="X25" s="70">
        <f t="shared" si="0"/>
        <v>551.04394197952217</v>
      </c>
      <c r="Y25" s="71"/>
      <c r="Z25" s="307">
        <f t="shared" si="6"/>
        <v>28703.266666666666</v>
      </c>
      <c r="AA25" s="8"/>
      <c r="AB25" s="307">
        <f t="shared" si="1"/>
        <v>98961.855141670603</v>
      </c>
      <c r="AC25" s="105">
        <f>+'Ark1'!V19</f>
        <v>83.012105470110853</v>
      </c>
      <c r="AD25" s="16">
        <f t="shared" si="7"/>
        <v>96.026074199828713</v>
      </c>
      <c r="AE25" s="71"/>
      <c r="AF25" s="6"/>
      <c r="AH25" s="23"/>
      <c r="AI25" s="23"/>
      <c r="AJ25" s="23"/>
      <c r="AK25" s="23"/>
      <c r="AL25" s="23"/>
      <c r="AM25" s="23">
        <f t="shared" si="9"/>
        <v>1276909</v>
      </c>
      <c r="AN25" s="313">
        <f t="shared" si="9"/>
        <v>82.284532234776023</v>
      </c>
      <c r="AO25" s="313">
        <f t="shared" si="9"/>
        <v>60.523063528026256</v>
      </c>
      <c r="AP25" s="23"/>
      <c r="AQ25" s="23"/>
      <c r="AR25" s="23"/>
      <c r="AS25" s="23"/>
      <c r="AT25" s="23"/>
      <c r="AU25" s="23"/>
      <c r="AV25" s="24"/>
      <c r="AW25" s="25"/>
      <c r="AX25" s="25"/>
    </row>
    <row r="26" spans="1:50" ht="15.6">
      <c r="A26" s="7">
        <v>2014</v>
      </c>
      <c r="B26" s="295">
        <f>+'Ark1'!R20</f>
        <v>1287884</v>
      </c>
      <c r="C26" s="295">
        <f t="shared" si="2"/>
        <v>-3763</v>
      </c>
      <c r="D26" s="128"/>
      <c r="E26" s="16">
        <f t="shared" si="3"/>
        <v>99.708666531954933</v>
      </c>
      <c r="F26" s="309">
        <f>+'Ark1'!S20</f>
        <v>1287815</v>
      </c>
      <c r="G26" s="8"/>
      <c r="H26" s="232">
        <f>+'Ark1'!W20</f>
        <v>78.276139041712881</v>
      </c>
      <c r="I26" s="105">
        <f t="shared" si="4"/>
        <v>1.6593427021010569</v>
      </c>
      <c r="J26" s="232">
        <f>+'Ark1'!AA20</f>
        <v>9.1546558271081029</v>
      </c>
      <c r="K26" s="197"/>
      <c r="L26" s="9">
        <f>+'Ark1'!U20</f>
        <v>60.950714194197118</v>
      </c>
      <c r="M26" s="287">
        <f t="shared" si="5"/>
        <v>-0.50440393067076883</v>
      </c>
      <c r="N26" s="286">
        <f>+'Ark1'!AB20</f>
        <v>2.8372304380923556</v>
      </c>
      <c r="O26" s="188">
        <f>+'Ark1'!X20</f>
        <v>0</v>
      </c>
      <c r="P26" s="9">
        <f>+'Ark1'!Y20</f>
        <v>0</v>
      </c>
      <c r="Q26" s="8"/>
      <c r="R26" s="8"/>
      <c r="S26" s="8"/>
      <c r="T26" s="16">
        <f>+'Ark1'!AC20</f>
        <v>-30.199891767063193</v>
      </c>
      <c r="U26" s="232">
        <f>+'Ark1'!T20</f>
        <v>16.012193644769244</v>
      </c>
      <c r="V26" s="309">
        <f>+'Ark1'!Q20</f>
        <v>2274</v>
      </c>
      <c r="W26" s="16">
        <f t="shared" si="8"/>
        <v>-70</v>
      </c>
      <c r="X26" s="70">
        <f t="shared" si="0"/>
        <v>566.35180299032538</v>
      </c>
      <c r="Y26" s="71"/>
      <c r="Z26" s="307">
        <f t="shared" si="6"/>
        <v>28619.644444444446</v>
      </c>
      <c r="AA26" s="8"/>
      <c r="AB26" s="307">
        <f t="shared" si="1"/>
        <v>100810.58705359735</v>
      </c>
      <c r="AC26" s="105">
        <f>+'Ark1'!V20</f>
        <v>84.808851213795293</v>
      </c>
      <c r="AD26" s="16">
        <f t="shared" si="7"/>
        <v>101.86812576348751</v>
      </c>
      <c r="AE26" s="71"/>
      <c r="AF26" s="6"/>
      <c r="AH26" s="23"/>
      <c r="AI26" s="23"/>
      <c r="AJ26" s="23"/>
      <c r="AK26" s="23"/>
      <c r="AL26" s="23"/>
      <c r="AM26" s="23">
        <f t="shared" si="9"/>
        <v>1276909</v>
      </c>
      <c r="AN26" s="313">
        <f t="shared" si="9"/>
        <v>82.284532234776023</v>
      </c>
      <c r="AO26" s="313">
        <f t="shared" si="9"/>
        <v>60.523063528026256</v>
      </c>
      <c r="AP26" s="23"/>
      <c r="AQ26" s="23"/>
      <c r="AR26" s="23"/>
      <c r="AS26" s="23"/>
      <c r="AT26" s="23"/>
      <c r="AU26" s="23"/>
      <c r="AV26" s="24"/>
      <c r="AW26" s="25"/>
      <c r="AX26" s="25"/>
    </row>
    <row r="27" spans="1:50" ht="15.6">
      <c r="A27" s="7">
        <v>2015</v>
      </c>
      <c r="B27" s="295">
        <f>+'Ark1'!R21</f>
        <v>1284319</v>
      </c>
      <c r="C27" s="295">
        <f t="shared" ref="C27:C32" si="10">+B27-B26</f>
        <v>-3565</v>
      </c>
      <c r="D27" s="128"/>
      <c r="E27" s="16">
        <f t="shared" ref="E27:E32" si="11">100*B27/B26</f>
        <v>99.723189355563079</v>
      </c>
      <c r="F27" s="309">
        <f>+'Ark1'!S21</f>
        <v>1278452</v>
      </c>
      <c r="G27" s="8"/>
      <c r="H27" s="232">
        <f>+'Ark1'!W21</f>
        <v>81.510881214155191</v>
      </c>
      <c r="I27" s="105">
        <f t="shared" ref="I27:I32" si="12">+H27-H26</f>
        <v>3.23474217244231</v>
      </c>
      <c r="J27" s="232">
        <f>+'Ark1'!AA21</f>
        <v>9.4894711003375605</v>
      </c>
      <c r="K27" s="197"/>
      <c r="L27" s="9">
        <f>+'Ark1'!U21</f>
        <v>60.605418115032847</v>
      </c>
      <c r="M27" s="287">
        <f t="shared" ref="M27:M32" si="13">+L27-L26</f>
        <v>-0.34529607916427096</v>
      </c>
      <c r="N27" s="286">
        <f>+'Ark1'!AB21</f>
        <v>2.8651304888980595</v>
      </c>
      <c r="O27" s="188">
        <f>+'Ark1'!X21</f>
        <v>2.3970680181481399</v>
      </c>
      <c r="P27" s="9">
        <f>+'Ark1'!Y21</f>
        <v>4.7941360362962797</v>
      </c>
      <c r="Q27" s="8"/>
      <c r="R27" s="8"/>
      <c r="S27" s="8"/>
      <c r="T27" s="16">
        <f>+'Ark1'!AC21</f>
        <v>-26.598688944206181</v>
      </c>
      <c r="U27" s="232">
        <f>+'Ark1'!T21</f>
        <v>15.797133733908788</v>
      </c>
      <c r="V27" s="309">
        <f>+'Ark1'!Q21</f>
        <v>2295</v>
      </c>
      <c r="W27" s="16">
        <f t="shared" si="8"/>
        <v>21</v>
      </c>
      <c r="X27" s="70">
        <f t="shared" si="0"/>
        <v>559.61612200435729</v>
      </c>
      <c r="Y27" s="71"/>
      <c r="Z27" s="307">
        <f t="shared" si="6"/>
        <v>28540.422222222223</v>
      </c>
      <c r="AA27" s="8"/>
      <c r="AB27" s="307">
        <f t="shared" si="1"/>
        <v>104685.97345008259</v>
      </c>
      <c r="AC27" s="105">
        <f>+'Ark1'!V21</f>
        <v>88.455390816477177</v>
      </c>
      <c r="AD27" s="16">
        <f t="shared" ref="AD27:AD32" si="14">100*AB27/AB26</f>
        <v>103.84422560144881</v>
      </c>
      <c r="AE27" s="71"/>
      <c r="AF27" s="6"/>
      <c r="AH27" s="23"/>
      <c r="AI27" s="23"/>
      <c r="AJ27" s="23"/>
      <c r="AK27" s="23"/>
      <c r="AL27" s="23"/>
      <c r="AM27" s="23">
        <f t="shared" si="9"/>
        <v>1276909</v>
      </c>
      <c r="AN27" s="313">
        <f t="shared" si="9"/>
        <v>82.284532234776023</v>
      </c>
      <c r="AO27" s="313">
        <f t="shared" si="9"/>
        <v>60.523063528026256</v>
      </c>
      <c r="AP27" s="23"/>
      <c r="AQ27" s="23"/>
      <c r="AR27" s="23"/>
      <c r="AS27" s="23"/>
      <c r="AT27" s="23"/>
      <c r="AU27" s="23"/>
      <c r="AV27" s="24"/>
      <c r="AW27" s="25"/>
      <c r="AX27" s="25"/>
    </row>
    <row r="28" spans="1:50" ht="15.6">
      <c r="A28" s="7">
        <v>2016</v>
      </c>
      <c r="B28" s="295">
        <f>+'Ark1'!R22</f>
        <v>1360570.5</v>
      </c>
      <c r="C28" s="295">
        <f t="shared" si="10"/>
        <v>76251.5</v>
      </c>
      <c r="D28" s="128"/>
      <c r="E28" s="16">
        <f t="shared" si="11"/>
        <v>105.93711531169437</v>
      </c>
      <c r="F28" s="309">
        <f>+'Ark1'!S22</f>
        <v>1352137.5</v>
      </c>
      <c r="G28" s="8"/>
      <c r="H28" s="232">
        <f>+'Ark1'!W22</f>
        <v>81.547997226610434</v>
      </c>
      <c r="I28" s="105">
        <f t="shared" si="12"/>
        <v>3.7116012455243208E-2</v>
      </c>
      <c r="J28" s="232">
        <f>+'Ark1'!AA22</f>
        <v>10.002878809850811</v>
      </c>
      <c r="K28" s="197"/>
      <c r="L28" s="9">
        <f>+'Ark1'!U22</f>
        <v>60.205627016483163</v>
      </c>
      <c r="M28" s="287">
        <f t="shared" si="13"/>
        <v>-0.39979109854968442</v>
      </c>
      <c r="N28" s="286">
        <f>+'Ark1'!AB22</f>
        <v>2.8494182032332618</v>
      </c>
      <c r="O28" s="188">
        <f>+'Ark1'!X22</f>
        <v>3.0377698178815433</v>
      </c>
      <c r="P28" s="9">
        <f>+'Ark1'!Y22</f>
        <v>6.0755396357630866</v>
      </c>
      <c r="Q28" s="8"/>
      <c r="R28" s="266">
        <f>+'Ark1'!Z22</f>
        <v>58.053478301932905</v>
      </c>
      <c r="S28" s="8"/>
      <c r="T28" s="16">
        <f>+'Ark1'!AC22</f>
        <v>-25.638845460454377</v>
      </c>
      <c r="U28" s="232">
        <f>+'Ark1'!T22</f>
        <v>15.595542090615661</v>
      </c>
      <c r="V28" s="309">
        <f>+'Ark1'!Q22</f>
        <v>2506</v>
      </c>
      <c r="W28" s="16">
        <f t="shared" si="8"/>
        <v>211</v>
      </c>
      <c r="X28" s="70">
        <f t="shared" si="0"/>
        <v>542.9251795690343</v>
      </c>
      <c r="Y28" s="71"/>
      <c r="Z28" s="307">
        <f t="shared" si="6"/>
        <v>30234.9</v>
      </c>
      <c r="AA28" s="8"/>
      <c r="AB28" s="307">
        <f t="shared" si="1"/>
        <v>110951.79936060797</v>
      </c>
      <c r="AC28" s="105">
        <f>+'Ark1'!V22</f>
        <v>88.543509332406629</v>
      </c>
      <c r="AD28" s="16">
        <f t="shared" si="14"/>
        <v>105.98535381964339</v>
      </c>
      <c r="AE28" s="71"/>
      <c r="AF28" s="6"/>
      <c r="AH28" s="23"/>
      <c r="AI28" s="23"/>
      <c r="AJ28" s="23"/>
      <c r="AK28" s="23"/>
      <c r="AL28" s="23"/>
      <c r="AM28" s="23">
        <f t="shared" si="9"/>
        <v>1276909</v>
      </c>
      <c r="AN28" s="313">
        <f t="shared" si="9"/>
        <v>82.284532234776023</v>
      </c>
      <c r="AO28" s="313">
        <f t="shared" si="9"/>
        <v>60.523063528026256</v>
      </c>
      <c r="AP28" s="23"/>
      <c r="AQ28" s="23"/>
      <c r="AR28" s="23"/>
      <c r="AS28" s="23"/>
      <c r="AT28" s="23"/>
      <c r="AU28" s="23"/>
      <c r="AV28" s="24"/>
      <c r="AW28" s="25"/>
      <c r="AX28" s="25"/>
    </row>
    <row r="29" spans="1:50" ht="15.6">
      <c r="A29" s="7">
        <v>2017</v>
      </c>
      <c r="B29" s="295">
        <f>+'Ark1'!R23</f>
        <v>1354690</v>
      </c>
      <c r="C29" s="295">
        <f t="shared" si="10"/>
        <v>-5880.5</v>
      </c>
      <c r="D29" s="128"/>
      <c r="E29" s="16">
        <f t="shared" si="11"/>
        <v>99.567791599185782</v>
      </c>
      <c r="F29" s="309">
        <f>+'Ark1'!S23</f>
        <v>1349704</v>
      </c>
      <c r="G29" s="8"/>
      <c r="H29" s="232">
        <f>+'Ark1'!W23</f>
        <v>81.309473447510996</v>
      </c>
      <c r="I29" s="105">
        <f t="shared" si="12"/>
        <v>-0.23852377909943812</v>
      </c>
      <c r="J29" s="232">
        <f>+'Ark1'!AA23</f>
        <v>9.5673881697267493</v>
      </c>
      <c r="K29" s="197"/>
      <c r="L29" s="9">
        <f>+'Ark1'!U23</f>
        <v>60.029100454618217</v>
      </c>
      <c r="M29" s="287">
        <f t="shared" si="13"/>
        <v>-0.17652656186494653</v>
      </c>
      <c r="N29" s="286">
        <f>+'Ark1'!AB23</f>
        <v>2.7678840335538561</v>
      </c>
      <c r="O29" s="188">
        <f>+'Ark1'!X23</f>
        <v>2.2689323756726623</v>
      </c>
      <c r="P29" s="9">
        <f>+'Ark1'!Y23</f>
        <v>4.5378647513453245</v>
      </c>
      <c r="Q29" s="8"/>
      <c r="R29" s="266">
        <f>+'Ark1'!Z23</f>
        <v>57.652599487705679</v>
      </c>
      <c r="S29" s="8"/>
      <c r="T29" s="16">
        <f>+'Ark1'!AC23</f>
        <v>-26.370249139214064</v>
      </c>
      <c r="U29" s="232">
        <f>+'Ark1'!T23</f>
        <v>15.565722047110413</v>
      </c>
      <c r="V29" s="309">
        <f>+'Ark1'!Q23</f>
        <v>2595</v>
      </c>
      <c r="W29" s="16">
        <f t="shared" ref="W29:W34" si="15">+V29-V28</f>
        <v>89</v>
      </c>
      <c r="X29" s="70">
        <f t="shared" si="0"/>
        <v>522.03853564547205</v>
      </c>
      <c r="Y29" s="71"/>
      <c r="Z29" s="307">
        <f t="shared" si="6"/>
        <v>30104.222222222223</v>
      </c>
      <c r="AA29" s="8"/>
      <c r="AB29" s="307">
        <f t="shared" ref="AB29:AB34" si="16">+B29*H29/1000</f>
        <v>110149.13058460868</v>
      </c>
      <c r="AC29" s="105">
        <f>+'Ark1'!V23</f>
        <v>88.214464866994149</v>
      </c>
      <c r="AD29" s="16">
        <f t="shared" si="14"/>
        <v>99.276560830356146</v>
      </c>
      <c r="AE29" s="71"/>
      <c r="AF29" s="6"/>
      <c r="AH29" s="23"/>
      <c r="AI29" s="23"/>
      <c r="AJ29" s="23"/>
      <c r="AK29" s="23"/>
      <c r="AL29" s="23"/>
      <c r="AM29" s="23">
        <f t="shared" si="9"/>
        <v>1276909</v>
      </c>
      <c r="AN29" s="313">
        <f t="shared" si="9"/>
        <v>82.284532234776023</v>
      </c>
      <c r="AO29" s="313">
        <f t="shared" si="9"/>
        <v>60.523063528026256</v>
      </c>
      <c r="AP29" s="23"/>
      <c r="AQ29" s="23"/>
      <c r="AR29" s="23"/>
      <c r="AS29" s="23"/>
      <c r="AT29" s="23"/>
      <c r="AU29" s="23"/>
      <c r="AV29" s="24"/>
      <c r="AW29" s="25"/>
      <c r="AX29" s="25"/>
    </row>
    <row r="30" spans="1:50" ht="15.6">
      <c r="A30" s="7">
        <v>2018</v>
      </c>
      <c r="B30" s="295">
        <f>+'Ark1'!R24</f>
        <v>1413405</v>
      </c>
      <c r="C30" s="295">
        <f t="shared" si="10"/>
        <v>58715</v>
      </c>
      <c r="D30" s="128"/>
      <c r="E30" s="16">
        <f t="shared" si="11"/>
        <v>104.33420192073463</v>
      </c>
      <c r="F30" s="309">
        <f>+'Ark1'!S24</f>
        <v>1381162</v>
      </c>
      <c r="G30" s="8"/>
      <c r="H30" s="275">
        <f>+'Ark1'!W24</f>
        <v>79.498493145626114</v>
      </c>
      <c r="I30" s="105">
        <f t="shared" si="12"/>
        <v>-1.8109803018848822</v>
      </c>
      <c r="J30" s="232">
        <f>+'Ark1'!AA24</f>
        <v>9.4989403309046008</v>
      </c>
      <c r="K30" s="197"/>
      <c r="L30" s="9">
        <f>+'Ark1'!U24</f>
        <v>60.158509284211405</v>
      </c>
      <c r="M30" s="287">
        <f t="shared" si="13"/>
        <v>0.12940882959318856</v>
      </c>
      <c r="N30" s="286">
        <f>+'Ark1'!AB24</f>
        <v>2.6845126078436969</v>
      </c>
      <c r="O30" s="188">
        <f>+'Ark1'!X24</f>
        <v>1.5748493885333643</v>
      </c>
      <c r="P30" s="9">
        <f>+'Ark1'!Y24</f>
        <v>3.1496987770667286</v>
      </c>
      <c r="Q30" s="8"/>
      <c r="R30" s="266">
        <f>+'Ark1'!Z24</f>
        <v>56.268160930518867</v>
      </c>
      <c r="S30" s="8"/>
      <c r="T30" s="16">
        <f>+'Ark1'!AC24</f>
        <v>-25.277781964697844</v>
      </c>
      <c r="U30" s="232">
        <f>+'Ark1'!T24</f>
        <v>15.345146649403397</v>
      </c>
      <c r="V30" s="309">
        <f>+'Ark1'!Q24</f>
        <v>2459</v>
      </c>
      <c r="W30" s="16">
        <f t="shared" si="15"/>
        <v>-136</v>
      </c>
      <c r="X30" s="70">
        <f t="shared" ref="X30:X34" si="17">+B30/V30</f>
        <v>574.7885319235462</v>
      </c>
      <c r="Y30" s="71"/>
      <c r="Z30" s="307">
        <f t="shared" si="6"/>
        <v>31409</v>
      </c>
      <c r="AA30" s="8"/>
      <c r="AB30" s="307">
        <f t="shared" si="16"/>
        <v>112363.56770449367</v>
      </c>
      <c r="AC30" s="105">
        <f>+'Ark1'!V24</f>
        <v>86.76789279524624</v>
      </c>
      <c r="AD30" s="16">
        <f t="shared" si="14"/>
        <v>102.01039909087983</v>
      </c>
      <c r="AE30" s="71"/>
      <c r="AF30" s="6"/>
      <c r="AH30" s="23"/>
      <c r="AI30" s="23"/>
      <c r="AJ30" s="23"/>
      <c r="AK30" s="23"/>
      <c r="AL30" s="23"/>
      <c r="AM30" s="23">
        <f t="shared" si="9"/>
        <v>1276909</v>
      </c>
      <c r="AN30" s="313">
        <f t="shared" si="9"/>
        <v>82.284532234776023</v>
      </c>
      <c r="AO30" s="313">
        <f t="shared" si="9"/>
        <v>60.523063528026256</v>
      </c>
      <c r="AP30" s="23"/>
      <c r="AQ30" s="23"/>
      <c r="AR30" s="23"/>
      <c r="AS30" s="23"/>
      <c r="AT30" s="23"/>
      <c r="AU30" s="23"/>
      <c r="AV30" s="24"/>
      <c r="AW30" s="25"/>
      <c r="AX30" s="25"/>
    </row>
    <row r="31" spans="1:50" ht="15.6">
      <c r="A31" s="7">
        <v>2019</v>
      </c>
      <c r="B31" s="295">
        <f>+'Ark1'!R25</f>
        <v>1333490</v>
      </c>
      <c r="C31" s="295">
        <f t="shared" si="10"/>
        <v>-79915</v>
      </c>
      <c r="D31" s="128"/>
      <c r="E31" s="16">
        <f t="shared" si="11"/>
        <v>94.34592349680382</v>
      </c>
      <c r="F31" s="309">
        <f>+'Ark1'!S25</f>
        <v>1316611</v>
      </c>
      <c r="G31" s="8"/>
      <c r="H31" s="275">
        <f>+'Ark1'!W25</f>
        <v>79.775541788728574</v>
      </c>
      <c r="I31" s="105">
        <f t="shared" si="12"/>
        <v>0.2770486431024608</v>
      </c>
      <c r="J31" s="232">
        <f>+'Ark1'!AA25</f>
        <v>9.2833871294810901</v>
      </c>
      <c r="K31" s="197"/>
      <c r="L31" s="9">
        <f>+'Ark1'!U25</f>
        <v>60.753925039362407</v>
      </c>
      <c r="M31" s="287">
        <f t="shared" si="13"/>
        <v>0.5954157551510022</v>
      </c>
      <c r="N31" s="286">
        <f>+'Ark1'!AB25</f>
        <v>2.7066826197245044</v>
      </c>
      <c r="O31" s="188">
        <f>+'Ark1'!X25</f>
        <v>1.2580521788689829</v>
      </c>
      <c r="P31" s="9">
        <f>+'Ark1'!Y25</f>
        <v>2.5161043577379658</v>
      </c>
      <c r="Q31" s="8"/>
      <c r="R31" s="266">
        <f>+'Ark1'!Z25</f>
        <v>61.71842308528749</v>
      </c>
      <c r="S31" s="8"/>
      <c r="T31" s="16">
        <f>+'Ark1'!AC25</f>
        <v>-26.924576413765156</v>
      </c>
      <c r="U31" s="232">
        <f>+'Ark1'!T25</f>
        <v>15.80682944753991</v>
      </c>
      <c r="V31" s="309">
        <f>+'Ark1'!Q25</f>
        <v>2255</v>
      </c>
      <c r="W31" s="16">
        <f t="shared" si="15"/>
        <v>-204</v>
      </c>
      <c r="X31" s="70">
        <f t="shared" si="17"/>
        <v>591.34811529933484</v>
      </c>
      <c r="Y31" s="71">
        <f>+'Ark1'!AP25</f>
        <v>983</v>
      </c>
      <c r="Z31" s="307">
        <f t="shared" si="6"/>
        <v>29633.111111111109</v>
      </c>
      <c r="AA31" s="8"/>
      <c r="AB31" s="307">
        <f t="shared" si="16"/>
        <v>106379.88721985168</v>
      </c>
      <c r="AC31" s="105">
        <f>+'Ark1'!V25</f>
        <v>86.816834703494237</v>
      </c>
      <c r="AD31" s="16">
        <f t="shared" si="14"/>
        <v>94.674714761301843</v>
      </c>
      <c r="AE31" s="71"/>
      <c r="AF31" s="6"/>
      <c r="AH31" s="23"/>
      <c r="AI31" s="23"/>
      <c r="AJ31" s="23"/>
      <c r="AK31" s="23"/>
      <c r="AL31" s="23"/>
      <c r="AM31" s="23">
        <f t="shared" si="9"/>
        <v>1276909</v>
      </c>
      <c r="AN31" s="313">
        <f t="shared" si="9"/>
        <v>82.284532234776023</v>
      </c>
      <c r="AO31" s="313">
        <f t="shared" si="9"/>
        <v>60.523063528026256</v>
      </c>
      <c r="AP31" s="23"/>
      <c r="AQ31" s="23"/>
      <c r="AR31" s="23"/>
      <c r="AS31" s="23"/>
      <c r="AT31" s="23"/>
      <c r="AU31" s="23"/>
      <c r="AV31" s="24"/>
      <c r="AW31" s="25"/>
      <c r="AX31" s="25"/>
    </row>
    <row r="32" spans="1:50" ht="15.6">
      <c r="A32" s="7">
        <v>2020</v>
      </c>
      <c r="B32" s="295">
        <f>+'Ark1'!R26</f>
        <v>1279860.3599999999</v>
      </c>
      <c r="C32" s="295">
        <f t="shared" si="10"/>
        <v>-53629.64000000013</v>
      </c>
      <c r="D32" s="128"/>
      <c r="E32" s="16">
        <f t="shared" si="11"/>
        <v>95.978249555677195</v>
      </c>
      <c r="F32" s="309">
        <f>+'Ark1'!S26</f>
        <v>1279860.3599999999</v>
      </c>
      <c r="G32" s="8"/>
      <c r="H32" s="275">
        <f>+'Ark1'!W26</f>
        <v>81.532056184626271</v>
      </c>
      <c r="I32" s="105">
        <f t="shared" si="12"/>
        <v>1.7565143958976961</v>
      </c>
      <c r="J32" s="232">
        <f>+'Ark1'!AA26</f>
        <v>10.246848286540581</v>
      </c>
      <c r="K32" s="197"/>
      <c r="L32" s="9">
        <f>+'Ark1'!U26</f>
        <v>60.777057498679014</v>
      </c>
      <c r="M32" s="287">
        <f t="shared" si="13"/>
        <v>2.3132459316606457E-2</v>
      </c>
      <c r="N32" s="286">
        <f>+'Ark1'!AB26</f>
        <v>3.8175497603099879</v>
      </c>
      <c r="O32" s="188">
        <f>+'Ark1'!X26</f>
        <v>1.3622579888324691</v>
      </c>
      <c r="P32" s="9">
        <f>+'Ark1'!Y26</f>
        <v>2.7245159776649381</v>
      </c>
      <c r="Q32" s="8"/>
      <c r="R32" s="266">
        <f>+'Ark1'!Z26</f>
        <v>43.728676775331962</v>
      </c>
      <c r="S32" s="8"/>
      <c r="T32" s="16">
        <f>+'Ark1'!AC26</f>
        <v>-3.0649363041062521</v>
      </c>
      <c r="U32" s="232">
        <f>+'Ark1'!T26</f>
        <v>16.033479714927651</v>
      </c>
      <c r="V32" s="309">
        <f>+'Ark1'!Q26</f>
        <v>2195</v>
      </c>
      <c r="W32" s="16">
        <f t="shared" si="15"/>
        <v>-60</v>
      </c>
      <c r="X32" s="70">
        <f t="shared" si="17"/>
        <v>583.07989066059224</v>
      </c>
      <c r="Y32" s="71">
        <f>+'Ark1'!AP26</f>
        <v>915</v>
      </c>
      <c r="Z32" s="307">
        <f>+B32/$O$2</f>
        <v>28441.34133333333</v>
      </c>
      <c r="AA32" s="8"/>
      <c r="AB32" s="307">
        <f t="shared" si="16"/>
        <v>104349.64677999599</v>
      </c>
      <c r="AC32" s="105">
        <f>+'Ark1'!V26</f>
        <v>88.333755346295902</v>
      </c>
      <c r="AD32" s="16">
        <f t="shared" si="14"/>
        <v>98.091518525809434</v>
      </c>
      <c r="AE32" s="71"/>
      <c r="AF32" s="6"/>
      <c r="AH32" s="23"/>
      <c r="AI32" s="23"/>
      <c r="AJ32" s="23"/>
      <c r="AK32" s="23"/>
      <c r="AL32" s="23"/>
      <c r="AM32" s="23">
        <f t="shared" ref="AM32:AO34" si="18">+AM31</f>
        <v>1276909</v>
      </c>
      <c r="AN32" s="313">
        <f t="shared" si="18"/>
        <v>82.284532234776023</v>
      </c>
      <c r="AO32" s="313">
        <f t="shared" si="18"/>
        <v>60.523063528026256</v>
      </c>
      <c r="AP32" s="23"/>
      <c r="AQ32" s="23"/>
      <c r="AR32" s="23"/>
      <c r="AS32" s="23"/>
      <c r="AT32" s="23"/>
      <c r="AU32" s="23"/>
      <c r="AV32" s="24"/>
      <c r="AW32" s="25"/>
      <c r="AX32" s="25"/>
    </row>
    <row r="33" spans="1:50" ht="15.6">
      <c r="A33" s="7">
        <v>2021</v>
      </c>
      <c r="B33" s="295">
        <f>+'Ark1'!R27</f>
        <v>1302930.43</v>
      </c>
      <c r="C33" s="295">
        <f>+B33-B32</f>
        <v>23070.070000000065</v>
      </c>
      <c r="D33" s="128"/>
      <c r="E33" s="16">
        <f>100*B33/B32</f>
        <v>101.802545865238</v>
      </c>
      <c r="F33" s="309">
        <f>+'Ark1'!S27</f>
        <v>1298352.43</v>
      </c>
      <c r="G33" s="8"/>
      <c r="H33" s="275">
        <f>+'Ark1'!W27</f>
        <v>84.497934909706586</v>
      </c>
      <c r="I33" s="105">
        <f>+H33-H32</f>
        <v>2.9658787250803158</v>
      </c>
      <c r="J33" s="232">
        <f>+'Ark1'!AA27</f>
        <v>9.501359952338106</v>
      </c>
      <c r="K33" s="197"/>
      <c r="L33" s="9">
        <f>+'Ark1'!U27</f>
        <v>60.714437558375401</v>
      </c>
      <c r="M33" s="287">
        <f>+L33-L32</f>
        <v>-6.2619940303612509E-2</v>
      </c>
      <c r="N33" s="286">
        <f>+'Ark1'!AB27</f>
        <v>2.6212529419202619</v>
      </c>
      <c r="O33" s="188">
        <f>+'Ark1'!X27</f>
        <v>1.758190573536609</v>
      </c>
      <c r="P33" s="9">
        <f>+'Ark1'!Y27</f>
        <v>3.516381147073218</v>
      </c>
      <c r="Q33" s="8"/>
      <c r="R33" s="266">
        <f>+'Ark1'!Z27</f>
        <v>64.493389719971475</v>
      </c>
      <c r="S33" s="8"/>
      <c r="T33" s="16">
        <f>+'Ark1'!AC27</f>
        <v>-30.089796849370444</v>
      </c>
      <c r="U33" s="232">
        <f>+'Ark1'!T27</f>
        <v>16.017936560127772</v>
      </c>
      <c r="V33" s="309">
        <f>+'Ark1'!Q27</f>
        <v>2189</v>
      </c>
      <c r="W33" s="16">
        <f t="shared" si="15"/>
        <v>-6</v>
      </c>
      <c r="X33" s="70">
        <f t="shared" si="17"/>
        <v>595.21719049794422</v>
      </c>
      <c r="Y33" s="71">
        <f>+'Ark1'!AP27</f>
        <v>942</v>
      </c>
      <c r="Z33" s="307">
        <f>+B33/$O$2</f>
        <v>28954.009555555553</v>
      </c>
      <c r="AA33" s="8"/>
      <c r="AB33" s="307">
        <f t="shared" si="16"/>
        <v>110094.93066601601</v>
      </c>
      <c r="AC33" s="105">
        <f>+'Ark1'!V27</f>
        <v>91.655037158657578</v>
      </c>
      <c r="AD33" s="16">
        <f>100*AB33/AB32</f>
        <v>105.50580099052276</v>
      </c>
      <c r="AE33" s="71"/>
      <c r="AF33" s="6"/>
      <c r="AH33" s="23"/>
      <c r="AI33" s="23"/>
      <c r="AJ33" s="23"/>
      <c r="AK33" s="23"/>
      <c r="AL33" s="23"/>
      <c r="AM33" s="23">
        <f t="shared" si="18"/>
        <v>1276909</v>
      </c>
      <c r="AN33" s="313">
        <f t="shared" si="18"/>
        <v>82.284532234776023</v>
      </c>
      <c r="AO33" s="313">
        <f t="shared" si="18"/>
        <v>60.523063528026256</v>
      </c>
      <c r="AP33" s="23"/>
      <c r="AQ33" s="23"/>
      <c r="AR33" s="23"/>
      <c r="AS33" s="23"/>
      <c r="AT33" s="23"/>
      <c r="AU33" s="23"/>
      <c r="AV33" s="24"/>
      <c r="AW33" s="25"/>
      <c r="AX33" s="25"/>
    </row>
    <row r="34" spans="1:50" ht="15.6">
      <c r="A34" s="7">
        <v>2022</v>
      </c>
      <c r="B34" s="295">
        <f>+'Ark1'!R28</f>
        <v>1281247</v>
      </c>
      <c r="C34" s="295">
        <f>+B34-B33</f>
        <v>-21683.429999999935</v>
      </c>
      <c r="D34" s="128"/>
      <c r="E34" s="16">
        <f>100*B34/B33</f>
        <v>98.335795258078363</v>
      </c>
      <c r="F34" s="309">
        <f>+'Ark1'!S28</f>
        <v>1274987</v>
      </c>
      <c r="G34" s="8"/>
      <c r="H34" s="275">
        <f>+'Ark1'!W28</f>
        <v>85.335161801650074</v>
      </c>
      <c r="I34" s="105">
        <f>+H34-H33</f>
        <v>0.83722689194348732</v>
      </c>
      <c r="J34" s="232">
        <f>+'Ark1'!AA28</f>
        <v>9.5862647743044889</v>
      </c>
      <c r="K34" s="197"/>
      <c r="L34" s="9">
        <f>+'Ark1'!U28</f>
        <v>60.661179290455514</v>
      </c>
      <c r="M34" s="287">
        <f>+L34-L33</f>
        <v>-5.3258267919886748E-2</v>
      </c>
      <c r="N34" s="286">
        <f>+'Ark1'!AB28</f>
        <v>2.5475174431514316</v>
      </c>
      <c r="O34" s="188">
        <f>+'Ark1'!X28</f>
        <v>1.924609384451242</v>
      </c>
      <c r="P34" s="9">
        <f>+'Ark1'!Y28</f>
        <v>3.8492187689024839</v>
      </c>
      <c r="Q34" s="8"/>
      <c r="R34" s="266">
        <f>+'Ark1'!Z28</f>
        <v>0</v>
      </c>
      <c r="S34" s="8"/>
      <c r="T34" s="16">
        <f>+'Ark1'!AC28</f>
        <v>-33.343011946721049</v>
      </c>
      <c r="U34" s="232">
        <f>+'Ark1'!T28</f>
        <v>4.0259192802012427</v>
      </c>
      <c r="V34" s="309">
        <f>+'Ark1'!Q28</f>
        <v>2101</v>
      </c>
      <c r="W34" s="16">
        <f t="shared" si="15"/>
        <v>-88</v>
      </c>
      <c r="X34" s="70">
        <f t="shared" si="17"/>
        <v>609.82722513089004</v>
      </c>
      <c r="Y34" s="71">
        <f>+'Ark1'!AP28</f>
        <v>951</v>
      </c>
      <c r="Z34" s="307">
        <f>+B34/$O$2</f>
        <v>28472.155555555557</v>
      </c>
      <c r="AA34" s="8"/>
      <c r="AB34" s="307">
        <f t="shared" si="16"/>
        <v>109335.42005287875</v>
      </c>
      <c r="AC34" s="105">
        <f>+'Ark1'!V28</f>
        <v>92.732132401044311</v>
      </c>
      <c r="AD34" s="16">
        <f>100*AB34/AB33</f>
        <v>99.310131167218486</v>
      </c>
      <c r="AE34" s="71"/>
      <c r="AF34" s="6"/>
      <c r="AH34" s="23"/>
      <c r="AI34" s="23"/>
      <c r="AJ34" s="23"/>
      <c r="AK34" s="23"/>
      <c r="AL34" s="23"/>
      <c r="AM34" s="23">
        <f t="shared" si="18"/>
        <v>1276909</v>
      </c>
      <c r="AN34" s="313">
        <f t="shared" si="18"/>
        <v>82.284532234776023</v>
      </c>
      <c r="AO34" s="313">
        <f t="shared" si="18"/>
        <v>60.523063528026256</v>
      </c>
      <c r="AP34" s="23"/>
      <c r="AQ34" s="23"/>
      <c r="AR34" s="23"/>
      <c r="AS34" s="23"/>
      <c r="AT34" s="23"/>
      <c r="AU34" s="23"/>
      <c r="AV34" s="24"/>
      <c r="AW34" s="25"/>
      <c r="AX34" s="25"/>
    </row>
    <row r="35" spans="1:50" s="385" customFormat="1" ht="15.6">
      <c r="A35" s="7">
        <v>2023</v>
      </c>
      <c r="B35" s="295">
        <f>+'Ark1'!R29</f>
        <v>1279812</v>
      </c>
      <c r="C35" s="295">
        <f t="shared" ref="C35:C36" si="19">+B35-B34</f>
        <v>-1435</v>
      </c>
      <c r="D35" s="128"/>
      <c r="E35" s="16">
        <f t="shared" ref="E35:E36" si="20">100*B35/B34</f>
        <v>99.887999737755479</v>
      </c>
      <c r="F35" s="309">
        <f>+'Ark1'!S29</f>
        <v>1273078</v>
      </c>
      <c r="G35" s="8"/>
      <c r="H35" s="275">
        <f>+'Ark1'!W29</f>
        <v>84.308118112164735</v>
      </c>
      <c r="I35" s="105">
        <f t="shared" ref="I35:I36" si="21">+H35-H34</f>
        <v>-1.027043689485339</v>
      </c>
      <c r="J35" s="232">
        <f>+'Ark1'!AA29</f>
        <v>9.4774836596185565</v>
      </c>
      <c r="K35" s="197"/>
      <c r="L35" s="9">
        <f>+'Ark1'!U29</f>
        <v>60.55325675253205</v>
      </c>
      <c r="M35" s="287">
        <f t="shared" ref="M35:M36" si="22">+L35-L34</f>
        <v>-0.10792253792346429</v>
      </c>
      <c r="N35" s="286">
        <f>+'Ark1'!AB29</f>
        <v>2.5858812260055219</v>
      </c>
      <c r="O35" s="188">
        <f>+'Ark1'!X29</f>
        <v>1.9116088925560939</v>
      </c>
      <c r="P35" s="9">
        <f>+'Ark1'!Y29</f>
        <v>3.8232177851121878</v>
      </c>
      <c r="Q35" s="8"/>
      <c r="R35" s="266">
        <f>+'Ark1'!Z29</f>
        <v>0</v>
      </c>
      <c r="S35" s="8"/>
      <c r="T35" s="16">
        <f>+'Ark1'!AC29</f>
        <v>-30.824611997606681</v>
      </c>
      <c r="U35" s="232">
        <f>+'Ark1'!T29</f>
        <v>4.2313472603788682</v>
      </c>
      <c r="V35" s="309">
        <f>+'Ark1'!Q29</f>
        <v>1988</v>
      </c>
      <c r="W35" s="16">
        <f t="shared" ref="W35:W36" si="23">+V35-V34</f>
        <v>-113</v>
      </c>
      <c r="X35" s="70">
        <f t="shared" ref="X35:X36" si="24">+B35/V35</f>
        <v>643.76861167002016</v>
      </c>
      <c r="Y35" s="71">
        <f>+'Ark1'!AP29</f>
        <v>894</v>
      </c>
      <c r="Z35" s="307">
        <f t="shared" ref="Z35:Z36" si="25">+B35/$O$2</f>
        <v>28440.266666666666</v>
      </c>
      <c r="AA35" s="8"/>
      <c r="AB35" s="307">
        <f t="shared" ref="AB35:AB36" si="26">+B35*H35/1000</f>
        <v>107898.54125736578</v>
      </c>
      <c r="AC35" s="105">
        <f>+'Ark1'!V29</f>
        <v>91.610915628062017</v>
      </c>
      <c r="AD35" s="16">
        <f t="shared" ref="AD35:AD36" si="27">100*AB35/AB34</f>
        <v>98.685806671965921</v>
      </c>
      <c r="AE35" s="71"/>
      <c r="AF35" s="6"/>
      <c r="AH35" s="23"/>
      <c r="AI35" s="23"/>
      <c r="AJ35" s="23"/>
      <c r="AK35" s="23"/>
      <c r="AL35" s="23"/>
      <c r="AM35" s="23">
        <f t="shared" ref="AM35:AO35" si="28">+AM34</f>
        <v>1276909</v>
      </c>
      <c r="AN35" s="313">
        <f t="shared" si="28"/>
        <v>82.284532234776023</v>
      </c>
      <c r="AO35" s="313">
        <f t="shared" si="28"/>
        <v>60.523063528026256</v>
      </c>
      <c r="AP35" s="23"/>
      <c r="AQ35" s="23"/>
      <c r="AR35" s="23"/>
      <c r="AS35" s="23"/>
      <c r="AT35" s="23"/>
      <c r="AU35" s="23"/>
      <c r="AV35" s="24"/>
      <c r="AW35" s="25"/>
      <c r="AX35" s="25"/>
    </row>
    <row r="36" spans="1:50" ht="15.6">
      <c r="A36" s="7">
        <v>2024</v>
      </c>
      <c r="B36" s="295">
        <f>+'Ark1'!R30</f>
        <v>1276909</v>
      </c>
      <c r="C36" s="295">
        <f t="shared" si="19"/>
        <v>-2903</v>
      </c>
      <c r="D36" s="128"/>
      <c r="E36" s="16">
        <f t="shared" si="20"/>
        <v>99.773169809315746</v>
      </c>
      <c r="F36" s="309">
        <f>+'Ark1'!S30</f>
        <v>1270274</v>
      </c>
      <c r="G36" s="8"/>
      <c r="H36" s="275">
        <f>+'Ark1'!W30</f>
        <v>82.284532234776023</v>
      </c>
      <c r="I36" s="105">
        <f t="shared" si="21"/>
        <v>-2.0235858773887117</v>
      </c>
      <c r="J36" s="232">
        <f>+'Ark1'!AA30</f>
        <v>8.8599473856204565</v>
      </c>
      <c r="K36" s="197"/>
      <c r="L36" s="9">
        <f>+'Ark1'!U30</f>
        <v>60.523063528026256</v>
      </c>
      <c r="M36" s="287">
        <f t="shared" si="22"/>
        <v>-3.0193224505794092E-2</v>
      </c>
      <c r="N36" s="286">
        <f>+'Ark1'!AB30</f>
        <v>2.5480314885376019</v>
      </c>
      <c r="O36" s="188">
        <f>+'Ark1'!X30</f>
        <v>2.1552044820735077</v>
      </c>
      <c r="P36" s="9">
        <f>+'Ark1'!Y30</f>
        <v>4.3104089641470154</v>
      </c>
      <c r="Q36" s="8"/>
      <c r="R36" s="266">
        <f>+'Ark1'!Z30</f>
        <v>0</v>
      </c>
      <c r="S36" s="8"/>
      <c r="T36" s="16">
        <f>+'Ark1'!AC30</f>
        <v>-29.223932707926995</v>
      </c>
      <c r="U36" s="232">
        <f>+'Ark1'!T30</f>
        <v>4.2777222182630084</v>
      </c>
      <c r="V36" s="309">
        <f>+'Ark1'!Q30</f>
        <v>1970</v>
      </c>
      <c r="W36" s="16">
        <f t="shared" si="23"/>
        <v>-18</v>
      </c>
      <c r="X36" s="70">
        <f t="shared" si="24"/>
        <v>648.17715736040611</v>
      </c>
      <c r="Y36" s="71">
        <f>+'Ark1'!AP30</f>
        <v>819</v>
      </c>
      <c r="Z36" s="307">
        <f t="shared" si="25"/>
        <v>28375.755555555555</v>
      </c>
      <c r="AA36" s="8"/>
      <c r="AB36" s="307">
        <f t="shared" si="26"/>
        <v>105069.85977137562</v>
      </c>
      <c r="AC36" s="105">
        <f>+'Ark1'!V30</f>
        <v>89.435096164782351</v>
      </c>
      <c r="AD36" s="16">
        <f t="shared" si="27"/>
        <v>97.378387647296336</v>
      </c>
      <c r="AE36" s="71"/>
      <c r="AF36" s="6"/>
      <c r="AH36" s="23"/>
      <c r="AI36" s="23"/>
      <c r="AJ36" s="23"/>
      <c r="AK36" s="23"/>
      <c r="AL36" s="23"/>
      <c r="AM36" s="23">
        <f t="shared" ref="AM36:AO36" si="29">+AM35</f>
        <v>1276909</v>
      </c>
      <c r="AN36" s="313">
        <f t="shared" si="29"/>
        <v>82.284532234776023</v>
      </c>
      <c r="AO36" s="313">
        <f t="shared" si="29"/>
        <v>60.523063528026256</v>
      </c>
      <c r="AP36" s="23"/>
      <c r="AQ36" s="23"/>
      <c r="AR36" s="23"/>
      <c r="AS36" s="23"/>
      <c r="AT36" s="23"/>
      <c r="AU36" s="23"/>
      <c r="AV36" s="24"/>
      <c r="AW36" s="25"/>
      <c r="AX36" s="25"/>
    </row>
    <row r="37" spans="1:50">
      <c r="A37" s="6"/>
      <c r="B37" s="296"/>
      <c r="C37" s="296"/>
      <c r="D37" s="6"/>
      <c r="E37" s="6"/>
      <c r="F37" s="6"/>
      <c r="G37" s="8"/>
      <c r="H37" s="244"/>
      <c r="I37" s="244"/>
      <c r="J37" s="244"/>
      <c r="K37" s="197"/>
      <c r="L37" s="6"/>
      <c r="M37" s="6"/>
      <c r="N37" s="6"/>
      <c r="O37" s="6"/>
      <c r="P37" s="6"/>
      <c r="Q37" s="8"/>
      <c r="R37" s="8"/>
      <c r="S37" s="8"/>
      <c r="T37" s="239"/>
      <c r="U37" s="6"/>
      <c r="V37" s="296"/>
      <c r="W37" s="6"/>
      <c r="X37" s="6"/>
      <c r="Y37" s="6"/>
      <c r="Z37" s="296"/>
      <c r="AA37" s="8"/>
      <c r="AB37" s="296"/>
      <c r="AC37" s="6"/>
      <c r="AD37" s="6"/>
      <c r="AE37" s="6"/>
      <c r="AF37" s="6"/>
    </row>
    <row r="38" spans="1:50">
      <c r="A38" t="s">
        <v>2</v>
      </c>
    </row>
    <row r="40" spans="1:50">
      <c r="E40" t="s">
        <v>601</v>
      </c>
    </row>
    <row r="127" spans="1:41">
      <c r="A127" s="29"/>
      <c r="B127" s="298"/>
      <c r="C127" s="298"/>
      <c r="D127" s="29"/>
      <c r="E127" s="29"/>
      <c r="F127" s="29"/>
      <c r="G127" s="29"/>
      <c r="H127" s="245"/>
      <c r="I127" s="245"/>
      <c r="J127" s="245"/>
      <c r="K127" s="245"/>
      <c r="L127" s="29"/>
      <c r="M127" s="29"/>
      <c r="N127" s="29"/>
      <c r="O127" s="29"/>
      <c r="P127" s="29"/>
      <c r="Q127" s="29"/>
      <c r="R127" s="29"/>
      <c r="S127" s="29"/>
      <c r="T127" s="240"/>
      <c r="U127" s="29"/>
      <c r="V127" s="298"/>
      <c r="W127" s="29"/>
      <c r="X127" s="29"/>
      <c r="Y127" s="29"/>
      <c r="Z127" s="298"/>
      <c r="AA127" s="29"/>
      <c r="AB127" s="298"/>
      <c r="AC127" s="29"/>
      <c r="AD127" s="29"/>
      <c r="AE127" s="29"/>
      <c r="AF127" s="29"/>
      <c r="AG127" s="29"/>
      <c r="AH127" s="29"/>
      <c r="AO127" s="29"/>
    </row>
    <row r="128" spans="1:41">
      <c r="A128" s="33"/>
      <c r="B128" s="299"/>
      <c r="C128" s="299"/>
      <c r="D128" s="33"/>
      <c r="E128" s="33"/>
      <c r="F128" s="33"/>
      <c r="G128" s="33"/>
      <c r="H128" s="246"/>
      <c r="I128" s="246"/>
      <c r="J128" s="246"/>
      <c r="K128" s="246"/>
      <c r="L128" s="33"/>
      <c r="M128" s="33"/>
      <c r="N128" s="33"/>
      <c r="O128" s="33"/>
      <c r="P128" s="33"/>
      <c r="Q128" s="33"/>
      <c r="R128" s="33"/>
      <c r="S128" s="33"/>
      <c r="T128" s="241"/>
      <c r="U128" s="33"/>
      <c r="V128" s="299"/>
      <c r="W128" s="33"/>
      <c r="X128" s="33"/>
      <c r="Y128" s="33"/>
      <c r="Z128" s="299"/>
      <c r="AA128" s="33"/>
      <c r="AB128" s="299"/>
      <c r="AC128" s="33"/>
      <c r="AD128" s="33"/>
      <c r="AE128" s="33"/>
      <c r="AF128" s="33"/>
      <c r="AG128" s="33"/>
      <c r="AH128" s="33"/>
      <c r="AO128" s="33"/>
    </row>
    <row r="129" spans="1:41">
      <c r="A129" s="33"/>
      <c r="B129" s="299"/>
      <c r="C129" s="299"/>
      <c r="D129" s="33"/>
      <c r="E129" s="33"/>
      <c r="F129" s="33"/>
      <c r="G129" s="33"/>
      <c r="H129" s="246"/>
      <c r="I129" s="246"/>
      <c r="J129" s="246"/>
      <c r="K129" s="246"/>
      <c r="L129" s="33"/>
      <c r="M129" s="33"/>
      <c r="N129" s="33"/>
      <c r="O129" s="33"/>
      <c r="P129" s="33"/>
      <c r="Q129" s="33"/>
      <c r="R129" s="33"/>
      <c r="S129" s="33"/>
      <c r="T129" s="241"/>
      <c r="U129" s="33"/>
      <c r="V129" s="299"/>
      <c r="W129" s="33"/>
      <c r="X129" s="33"/>
      <c r="Y129" s="33"/>
      <c r="Z129" s="299"/>
      <c r="AA129" s="33"/>
      <c r="AB129" s="299"/>
      <c r="AC129" s="33"/>
      <c r="AD129" s="33"/>
      <c r="AE129" s="33"/>
      <c r="AF129" s="33"/>
      <c r="AG129" s="33"/>
      <c r="AH129" s="33"/>
      <c r="AO129" s="33"/>
    </row>
    <row r="130" spans="1:41">
      <c r="A130" s="33"/>
      <c r="B130" s="299"/>
      <c r="C130" s="299"/>
      <c r="D130" s="33"/>
      <c r="E130" s="33"/>
      <c r="F130" s="33"/>
      <c r="G130" s="33"/>
      <c r="H130" s="246"/>
      <c r="I130" s="246"/>
      <c r="J130" s="246"/>
      <c r="K130" s="246"/>
      <c r="L130" s="33"/>
      <c r="M130" s="33"/>
      <c r="N130" s="33"/>
      <c r="O130" s="33"/>
      <c r="P130" s="33"/>
      <c r="Q130" s="33"/>
      <c r="R130" s="33"/>
      <c r="S130" s="33"/>
      <c r="T130" s="241"/>
      <c r="U130" s="33"/>
      <c r="V130" s="299"/>
      <c r="W130" s="33"/>
      <c r="X130" s="33"/>
      <c r="Y130" s="33"/>
      <c r="Z130" s="299"/>
      <c r="AA130" s="33"/>
      <c r="AB130" s="299"/>
      <c r="AC130" s="33"/>
      <c r="AD130" s="33"/>
      <c r="AE130" s="33"/>
      <c r="AF130" s="33"/>
      <c r="AG130" s="33"/>
      <c r="AH130" s="33"/>
      <c r="AO130" s="33"/>
    </row>
    <row r="131" spans="1:41">
      <c r="A131" s="33"/>
      <c r="B131" s="299"/>
      <c r="C131" s="299"/>
      <c r="D131" s="33"/>
      <c r="E131" s="33"/>
      <c r="F131" s="33"/>
      <c r="G131" s="33"/>
      <c r="H131" s="246"/>
      <c r="I131" s="246"/>
      <c r="J131" s="246"/>
      <c r="K131" s="246"/>
      <c r="L131" s="33"/>
      <c r="M131" s="33"/>
      <c r="N131" s="33"/>
      <c r="O131" s="33"/>
      <c r="P131" s="33"/>
      <c r="Q131" s="33"/>
      <c r="R131" s="33"/>
      <c r="S131" s="33"/>
      <c r="T131" s="241"/>
      <c r="U131" s="33"/>
      <c r="V131" s="299"/>
      <c r="W131" s="33"/>
      <c r="X131" s="33"/>
      <c r="Y131" s="33"/>
      <c r="Z131" s="299"/>
      <c r="AA131" s="33"/>
      <c r="AB131" s="299"/>
      <c r="AC131" s="33"/>
      <c r="AD131" s="33"/>
      <c r="AE131" s="33"/>
      <c r="AF131" s="33"/>
      <c r="AG131" s="33"/>
      <c r="AH131" s="33"/>
      <c r="AO131" s="33"/>
    </row>
    <row r="132" spans="1:41">
      <c r="A132" s="33"/>
      <c r="B132" s="299"/>
      <c r="C132" s="299"/>
      <c r="D132" s="33"/>
      <c r="E132" s="33"/>
      <c r="F132" s="33"/>
      <c r="G132" s="33"/>
      <c r="H132" s="246"/>
      <c r="I132" s="246"/>
      <c r="J132" s="246"/>
      <c r="K132" s="246"/>
      <c r="L132" s="33"/>
      <c r="M132" s="33"/>
      <c r="N132" s="33"/>
      <c r="O132" s="33"/>
      <c r="P132" s="33"/>
      <c r="Q132" s="33"/>
      <c r="R132" s="33"/>
      <c r="S132" s="33"/>
      <c r="T132" s="241"/>
      <c r="U132" s="33"/>
      <c r="V132" s="299"/>
      <c r="W132" s="33"/>
      <c r="X132" s="33"/>
      <c r="Y132" s="33"/>
      <c r="Z132" s="299"/>
      <c r="AA132" s="33"/>
      <c r="AB132" s="299"/>
      <c r="AC132" s="33"/>
      <c r="AD132" s="33"/>
      <c r="AE132" s="33"/>
      <c r="AF132" s="33"/>
      <c r="AG132" s="33"/>
      <c r="AH132" s="33"/>
      <c r="AO132" s="33"/>
    </row>
    <row r="133" spans="1:41">
      <c r="A133" s="33"/>
      <c r="B133" s="299"/>
      <c r="C133" s="299"/>
      <c r="D133" s="33"/>
      <c r="E133" s="33"/>
      <c r="F133" s="33"/>
      <c r="G133" s="33"/>
      <c r="H133" s="246"/>
      <c r="I133" s="246"/>
      <c r="J133" s="246"/>
      <c r="K133" s="246"/>
      <c r="L133" s="33"/>
      <c r="M133" s="33"/>
      <c r="N133" s="33"/>
      <c r="O133" s="33"/>
      <c r="P133" s="33"/>
      <c r="Q133" s="33"/>
      <c r="R133" s="33"/>
      <c r="S133" s="33"/>
      <c r="T133" s="241"/>
      <c r="U133" s="33"/>
      <c r="V133" s="299"/>
      <c r="W133" s="33"/>
      <c r="X133" s="33"/>
      <c r="Y133" s="33"/>
      <c r="Z133" s="299"/>
      <c r="AA133" s="33"/>
      <c r="AB133" s="299"/>
      <c r="AC133" s="33"/>
      <c r="AD133" s="33"/>
      <c r="AE133" s="33"/>
      <c r="AF133" s="33"/>
      <c r="AG133" s="33"/>
      <c r="AH133" s="33"/>
      <c r="AO133" s="33"/>
    </row>
    <row r="134" spans="1:41">
      <c r="A134" s="33"/>
      <c r="B134" s="299"/>
      <c r="C134" s="299"/>
      <c r="D134" s="33"/>
      <c r="E134" s="33"/>
      <c r="F134" s="33"/>
      <c r="G134" s="33"/>
      <c r="H134" s="246"/>
      <c r="I134" s="246"/>
      <c r="J134" s="246"/>
      <c r="K134" s="246"/>
      <c r="L134" s="33"/>
      <c r="M134" s="33"/>
      <c r="N134" s="33"/>
      <c r="O134" s="33"/>
      <c r="P134" s="33"/>
      <c r="Q134" s="33"/>
      <c r="R134" s="33"/>
      <c r="S134" s="33"/>
      <c r="T134" s="241"/>
      <c r="U134" s="33"/>
      <c r="V134" s="299"/>
      <c r="W134" s="33"/>
      <c r="X134" s="33"/>
      <c r="Y134" s="33"/>
      <c r="Z134" s="299"/>
      <c r="AA134" s="33"/>
      <c r="AB134" s="299"/>
      <c r="AC134" s="33"/>
      <c r="AD134" s="33"/>
      <c r="AE134" s="33"/>
      <c r="AF134" s="33"/>
      <c r="AG134" s="33"/>
      <c r="AH134" s="33"/>
      <c r="AO134" s="33"/>
    </row>
    <row r="135" spans="1:41">
      <c r="A135" s="33"/>
      <c r="B135" s="299"/>
      <c r="C135" s="299"/>
      <c r="D135" s="33"/>
      <c r="E135" s="33"/>
      <c r="F135" s="33"/>
      <c r="G135" s="33"/>
      <c r="H135" s="246"/>
      <c r="I135" s="246"/>
      <c r="J135" s="246"/>
      <c r="K135" s="246"/>
      <c r="L135" s="33"/>
      <c r="M135" s="33"/>
      <c r="N135" s="33"/>
      <c r="O135" s="33"/>
      <c r="P135" s="33"/>
      <c r="Q135" s="33"/>
      <c r="R135" s="33"/>
      <c r="S135" s="33"/>
      <c r="T135" s="241"/>
      <c r="U135" s="33"/>
      <c r="V135" s="299"/>
      <c r="W135" s="33"/>
      <c r="X135" s="33"/>
      <c r="Y135" s="33"/>
      <c r="Z135" s="299"/>
      <c r="AA135" s="33"/>
      <c r="AB135" s="299"/>
      <c r="AC135" s="33"/>
      <c r="AD135" s="33"/>
      <c r="AE135" s="33"/>
      <c r="AF135" s="33"/>
      <c r="AG135" s="33"/>
      <c r="AH135" s="33"/>
      <c r="AO135" s="33"/>
    </row>
    <row r="136" spans="1:41">
      <c r="A136" s="33"/>
      <c r="B136" s="299"/>
      <c r="C136" s="299"/>
      <c r="D136" s="33"/>
      <c r="E136" s="33"/>
      <c r="F136" s="33"/>
      <c r="G136" s="33"/>
      <c r="H136" s="246"/>
      <c r="I136" s="246"/>
      <c r="J136" s="246"/>
      <c r="K136" s="246"/>
      <c r="L136" s="33"/>
      <c r="M136" s="33"/>
      <c r="N136" s="33"/>
      <c r="O136" s="33"/>
      <c r="P136" s="33"/>
      <c r="Q136" s="33"/>
      <c r="R136" s="33"/>
      <c r="S136" s="33"/>
      <c r="T136" s="241"/>
      <c r="U136" s="33"/>
      <c r="V136" s="299"/>
      <c r="W136" s="33"/>
      <c r="X136" s="33"/>
      <c r="Y136" s="33"/>
      <c r="Z136" s="299"/>
      <c r="AA136" s="33"/>
      <c r="AB136" s="299"/>
      <c r="AC136" s="33"/>
      <c r="AD136" s="33"/>
      <c r="AE136" s="33"/>
      <c r="AF136" s="33"/>
      <c r="AG136" s="33"/>
      <c r="AH136" s="33"/>
      <c r="AO136" s="33"/>
    </row>
    <row r="137" spans="1:41">
      <c r="A137" s="33"/>
      <c r="B137" s="299"/>
      <c r="C137" s="299"/>
      <c r="D137" s="33"/>
      <c r="E137" s="33"/>
      <c r="F137" s="33"/>
      <c r="G137" s="33"/>
      <c r="H137" s="246"/>
      <c r="I137" s="246"/>
      <c r="J137" s="246"/>
      <c r="K137" s="246"/>
      <c r="L137" s="33"/>
      <c r="M137" s="33"/>
      <c r="N137" s="33"/>
      <c r="O137" s="33"/>
      <c r="P137" s="33"/>
      <c r="Q137" s="33"/>
      <c r="R137" s="33"/>
      <c r="S137" s="33"/>
      <c r="T137" s="241"/>
      <c r="U137" s="33"/>
      <c r="V137" s="299"/>
      <c r="W137" s="33"/>
      <c r="X137" s="33"/>
      <c r="Y137" s="33"/>
      <c r="Z137" s="299"/>
      <c r="AA137" s="33"/>
      <c r="AB137" s="299"/>
      <c r="AC137" s="33"/>
      <c r="AD137" s="33"/>
      <c r="AE137" s="33"/>
      <c r="AF137" s="33"/>
      <c r="AG137" s="33"/>
      <c r="AH137" s="33"/>
      <c r="AO137" s="33"/>
    </row>
    <row r="138" spans="1:41">
      <c r="A138" s="33"/>
      <c r="B138" s="299"/>
      <c r="C138" s="299"/>
      <c r="D138" s="33"/>
      <c r="E138" s="33"/>
      <c r="F138" s="33"/>
      <c r="G138" s="33"/>
      <c r="H138" s="246"/>
      <c r="I138" s="246"/>
      <c r="J138" s="246"/>
      <c r="K138" s="246"/>
      <c r="L138" s="33"/>
      <c r="M138" s="33"/>
      <c r="N138" s="33"/>
      <c r="O138" s="33"/>
      <c r="P138" s="33"/>
      <c r="Q138" s="33"/>
      <c r="R138" s="33"/>
      <c r="S138" s="33"/>
      <c r="T138" s="241"/>
      <c r="U138" s="33"/>
      <c r="V138" s="299"/>
      <c r="W138" s="33"/>
      <c r="X138" s="33"/>
      <c r="Y138" s="33"/>
      <c r="Z138" s="299"/>
      <c r="AA138" s="33"/>
      <c r="AB138" s="299"/>
      <c r="AC138" s="33"/>
      <c r="AD138" s="33"/>
      <c r="AE138" s="33"/>
      <c r="AF138" s="33"/>
      <c r="AG138" s="33"/>
      <c r="AH138" s="33"/>
      <c r="AO138" s="33"/>
    </row>
    <row r="139" spans="1:41">
      <c r="A139" s="33"/>
      <c r="B139" s="299"/>
      <c r="C139" s="299"/>
      <c r="D139" s="33"/>
      <c r="E139" s="33"/>
      <c r="F139" s="33"/>
      <c r="G139" s="33"/>
      <c r="H139" s="246"/>
      <c r="I139" s="246"/>
      <c r="J139" s="246"/>
      <c r="K139" s="246"/>
      <c r="L139" s="33"/>
      <c r="M139" s="33"/>
      <c r="N139" s="33"/>
      <c r="O139" s="33"/>
      <c r="P139" s="33"/>
      <c r="Q139" s="33"/>
      <c r="R139" s="33"/>
      <c r="S139" s="33"/>
      <c r="T139" s="241"/>
      <c r="U139" s="33"/>
      <c r="V139" s="299"/>
      <c r="W139" s="33"/>
      <c r="X139" s="33"/>
      <c r="Y139" s="33"/>
      <c r="Z139" s="299"/>
      <c r="AA139" s="33"/>
      <c r="AB139" s="299"/>
      <c r="AC139" s="33"/>
      <c r="AD139" s="33"/>
      <c r="AE139" s="33"/>
      <c r="AF139" s="33"/>
      <c r="AG139" s="33"/>
      <c r="AH139" s="33"/>
      <c r="AO139" s="33"/>
    </row>
    <row r="140" spans="1:41">
      <c r="A140" s="33"/>
      <c r="B140" s="299"/>
      <c r="C140" s="299"/>
      <c r="D140" s="33"/>
      <c r="E140" s="33"/>
      <c r="F140" s="33"/>
      <c r="G140" s="33"/>
      <c r="H140" s="246"/>
      <c r="I140" s="246"/>
      <c r="J140" s="246"/>
      <c r="K140" s="246"/>
      <c r="L140" s="33"/>
      <c r="M140" s="33"/>
      <c r="N140" s="33"/>
      <c r="O140" s="33"/>
      <c r="P140" s="33"/>
      <c r="Q140" s="33"/>
      <c r="R140" s="33"/>
      <c r="S140" s="33"/>
      <c r="T140" s="241"/>
      <c r="U140" s="33"/>
      <c r="V140" s="299"/>
      <c r="W140" s="33"/>
      <c r="X140" s="33"/>
      <c r="Y140" s="33"/>
      <c r="Z140" s="299"/>
      <c r="AA140" s="33"/>
      <c r="AB140" s="299"/>
      <c r="AC140" s="33"/>
      <c r="AD140" s="33"/>
      <c r="AE140" s="33"/>
      <c r="AF140" s="33"/>
      <c r="AG140" s="33"/>
      <c r="AH140" s="33"/>
      <c r="AO140" s="33"/>
    </row>
    <row r="141" spans="1:41">
      <c r="A141" s="33"/>
      <c r="B141" s="299"/>
      <c r="C141" s="299"/>
      <c r="D141" s="33"/>
      <c r="E141" s="33"/>
      <c r="F141" s="33"/>
      <c r="G141" s="33"/>
      <c r="H141" s="246"/>
      <c r="I141" s="246"/>
      <c r="J141" s="246"/>
      <c r="K141" s="246"/>
      <c r="L141" s="33"/>
      <c r="M141" s="33"/>
      <c r="N141" s="33"/>
      <c r="O141" s="33"/>
      <c r="P141" s="33"/>
      <c r="Q141" s="33"/>
      <c r="R141" s="33"/>
      <c r="S141" s="33"/>
      <c r="T141" s="241"/>
      <c r="U141" s="33"/>
      <c r="V141" s="299"/>
      <c r="W141" s="33"/>
      <c r="X141" s="33"/>
      <c r="Y141" s="33"/>
      <c r="Z141" s="299"/>
      <c r="AA141" s="33"/>
      <c r="AB141" s="299"/>
      <c r="AC141" s="33"/>
      <c r="AD141" s="33"/>
      <c r="AE141" s="33"/>
      <c r="AF141" s="33"/>
      <c r="AG141" s="33"/>
      <c r="AH141" s="33"/>
      <c r="AO141" s="33"/>
    </row>
    <row r="142" spans="1:41">
      <c r="A142" s="33"/>
      <c r="B142" s="299"/>
      <c r="C142" s="299"/>
      <c r="D142" s="33"/>
      <c r="E142" s="33"/>
      <c r="F142" s="33"/>
      <c r="G142" s="33"/>
      <c r="H142" s="246"/>
      <c r="I142" s="246"/>
      <c r="J142" s="246"/>
      <c r="K142" s="246"/>
      <c r="L142" s="33"/>
      <c r="M142" s="33"/>
      <c r="N142" s="33"/>
      <c r="O142" s="33"/>
      <c r="P142" s="33"/>
      <c r="Q142" s="33"/>
      <c r="R142" s="33"/>
      <c r="S142" s="33"/>
      <c r="T142" s="241"/>
      <c r="U142" s="33"/>
      <c r="V142" s="299"/>
      <c r="W142" s="33"/>
      <c r="X142" s="33"/>
      <c r="Y142" s="33"/>
      <c r="Z142" s="299"/>
      <c r="AA142" s="33"/>
      <c r="AB142" s="299"/>
      <c r="AC142" s="33"/>
      <c r="AD142" s="33"/>
      <c r="AE142" s="33"/>
      <c r="AF142" s="33"/>
      <c r="AG142" s="33"/>
      <c r="AH142" s="33"/>
      <c r="AO142" s="33"/>
    </row>
    <row r="143" spans="1:41">
      <c r="A143" s="33"/>
      <c r="B143" s="299"/>
      <c r="C143" s="299"/>
      <c r="D143" s="33"/>
      <c r="E143" s="33"/>
      <c r="F143" s="33"/>
      <c r="G143" s="33"/>
      <c r="H143" s="246"/>
      <c r="I143" s="246"/>
      <c r="J143" s="246"/>
      <c r="K143" s="246"/>
      <c r="L143" s="33"/>
      <c r="M143" s="33"/>
      <c r="N143" s="33"/>
      <c r="O143" s="33"/>
      <c r="P143" s="33"/>
      <c r="Q143" s="33"/>
      <c r="R143" s="33"/>
      <c r="S143" s="33"/>
      <c r="T143" s="241"/>
      <c r="U143" s="33"/>
      <c r="V143" s="299"/>
      <c r="W143" s="33"/>
      <c r="X143" s="33"/>
      <c r="Y143" s="33"/>
      <c r="Z143" s="299"/>
      <c r="AA143" s="33"/>
      <c r="AB143" s="299"/>
      <c r="AC143" s="33"/>
      <c r="AD143" s="33"/>
      <c r="AE143" s="33"/>
      <c r="AF143" s="33"/>
      <c r="AG143" s="33"/>
      <c r="AH143" s="33"/>
      <c r="AO143" s="33"/>
    </row>
    <row r="144" spans="1:41">
      <c r="A144" s="33"/>
      <c r="B144" s="299"/>
      <c r="C144" s="299"/>
      <c r="D144" s="33"/>
      <c r="E144" s="33"/>
      <c r="F144" s="33"/>
      <c r="G144" s="33"/>
      <c r="H144" s="246"/>
      <c r="I144" s="246"/>
      <c r="J144" s="246"/>
      <c r="K144" s="246"/>
      <c r="L144" s="33"/>
      <c r="M144" s="33"/>
      <c r="N144" s="33"/>
      <c r="O144" s="33"/>
      <c r="P144" s="33"/>
      <c r="Q144" s="33"/>
      <c r="R144" s="33"/>
      <c r="S144" s="33"/>
      <c r="T144" s="241"/>
      <c r="U144" s="33"/>
      <c r="V144" s="299"/>
      <c r="W144" s="33"/>
      <c r="X144" s="33"/>
      <c r="Y144" s="33"/>
      <c r="Z144" s="299"/>
      <c r="AA144" s="33"/>
      <c r="AB144" s="299"/>
      <c r="AC144" s="33"/>
      <c r="AD144" s="33"/>
      <c r="AE144" s="33"/>
      <c r="AF144" s="33"/>
      <c r="AG144" s="33"/>
      <c r="AH144" s="33"/>
      <c r="AO144" s="33"/>
    </row>
  </sheetData>
  <mergeCells count="3">
    <mergeCell ref="H2:I2"/>
    <mergeCell ref="O2:P2"/>
    <mergeCell ref="U2:X2"/>
  </mergeCells>
  <phoneticPr fontId="11" type="noConversion"/>
  <conditionalFormatting sqref="AD9:AD36">
    <cfRule type="cellIs" dxfId="353" priority="18" operator="lessThan">
      <formula>100</formula>
    </cfRule>
    <cfRule type="cellIs" dxfId="352" priority="19" operator="greaterThan">
      <formula>100</formula>
    </cfRule>
  </conditionalFormatting>
  <conditionalFormatting sqref="E8:E36">
    <cfRule type="cellIs" dxfId="351" priority="16" operator="lessThan">
      <formula>100</formula>
    </cfRule>
    <cfRule type="cellIs" dxfId="350" priority="17" operator="greaterThan">
      <formula>100</formula>
    </cfRule>
  </conditionalFormatting>
  <conditionalFormatting sqref="I8:I36">
    <cfRule type="cellIs" dxfId="349" priority="12" operator="lessThan">
      <formula>0</formula>
    </cfRule>
    <cfRule type="cellIs" dxfId="348" priority="13" operator="greaterThan">
      <formula>0</formula>
    </cfRule>
    <cfRule type="cellIs" dxfId="347" priority="14" operator="lessThan">
      <formula>100</formula>
    </cfRule>
    <cfRule type="cellIs" dxfId="346" priority="15" operator="greaterThan">
      <formula>100</formula>
    </cfRule>
  </conditionalFormatting>
  <conditionalFormatting sqref="C9:D36">
    <cfRule type="cellIs" dxfId="345" priority="6" operator="lessThan">
      <formula>0</formula>
    </cfRule>
    <cfRule type="cellIs" dxfId="344" priority="7" operator="greaterThan">
      <formula>0</formula>
    </cfRule>
  </conditionalFormatting>
  <conditionalFormatting sqref="W9:W36">
    <cfRule type="cellIs" dxfId="343" priority="4" operator="lessThan">
      <formula>0</formula>
    </cfRule>
    <cfRule type="cellIs" dxfId="342" priority="5" operator="greaterThan">
      <formula>0</formula>
    </cfRule>
  </conditionalFormatting>
  <conditionalFormatting sqref="M8:M36">
    <cfRule type="cellIs" dxfId="341" priority="2" operator="lessThan">
      <formula>0</formula>
    </cfRule>
    <cfRule type="cellIs" dxfId="340" priority="3" operator="greaterThan">
      <formula>0</formula>
    </cfRule>
  </conditionalFormatting>
  <conditionalFormatting sqref="Z8:Z36">
    <cfRule type="top10" dxfId="339" priority="1" percent="1" rank="10"/>
  </conditionalFormatting>
  <pageMargins left="0.75" right="0.75" top="1" bottom="1" header="0.5" footer="0.5"/>
  <pageSetup paperSize="9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W427"/>
  <sheetViews>
    <sheetView zoomScale="96" zoomScaleNormal="96" workbookViewId="0">
      <pane xSplit="9" ySplit="9" topLeftCell="J15" activePane="bottomRight" state="frozen"/>
      <selection pane="topRight" activeCell="J1" sqref="J1"/>
      <selection pane="bottomLeft" activeCell="A11" sqref="A11"/>
      <selection pane="bottomRight" activeCell="T35" sqref="T35"/>
    </sheetView>
  </sheetViews>
  <sheetFormatPr baseColWidth="10" defaultRowHeight="15"/>
  <cols>
    <col min="1" max="1" width="1.6328125" customWidth="1"/>
    <col min="2" max="2" width="7" customWidth="1"/>
    <col min="3" max="3" width="7.1796875" bestFit="1" customWidth="1"/>
    <col min="4" max="4" width="10.81640625" customWidth="1"/>
    <col min="5" max="5" width="3" customWidth="1"/>
    <col min="6" max="6" width="5.08984375" customWidth="1"/>
    <col min="7" max="7" width="7.36328125" customWidth="1"/>
    <col min="8" max="8" width="6.81640625" style="297" customWidth="1"/>
    <col min="9" max="9" width="7.08984375" style="297" customWidth="1"/>
    <col min="10" max="10" width="2.1796875" customWidth="1"/>
    <col min="11" max="11" width="6.81640625" customWidth="1"/>
    <col min="12" max="12" width="3.08984375" customWidth="1"/>
    <col min="13" max="13" width="6.54296875" customWidth="1"/>
    <col min="14" max="14" width="5.81640625" customWidth="1"/>
    <col min="15" max="15" width="6.81640625" customWidth="1"/>
    <col min="16" max="16" width="8.453125" customWidth="1"/>
    <col min="17" max="17" width="5" style="100" customWidth="1"/>
    <col min="18" max="18" width="7.81640625" style="100" customWidth="1"/>
    <col min="19" max="19" width="1.54296875" style="100" customWidth="1"/>
    <col min="20" max="20" width="6" style="100" customWidth="1"/>
    <col min="21" max="21" width="1.08984375" style="100" customWidth="1"/>
    <col min="22" max="22" width="6.90625" style="100" customWidth="1"/>
    <col min="23" max="23" width="6.90625" customWidth="1"/>
    <col min="24" max="24" width="7.6328125" style="10" customWidth="1"/>
    <col min="25" max="25" width="6.54296875" customWidth="1"/>
    <col min="26" max="26" width="8.08984375" customWidth="1"/>
    <col min="27" max="27" width="6.6328125" style="100" customWidth="1"/>
    <col min="28" max="28" width="8" style="10" customWidth="1"/>
    <col min="29" max="29" width="6.90625" style="10" customWidth="1"/>
    <col min="30" max="31" width="7" style="100" customWidth="1"/>
    <col min="32" max="32" width="7.08984375" style="1" customWidth="1"/>
    <col min="33" max="33" width="8.54296875" style="1" customWidth="1"/>
    <col min="34" max="35" width="9.90625" style="1" customWidth="1"/>
    <col min="36" max="36" width="9.81640625" style="1" customWidth="1"/>
    <col min="37" max="38" width="11.54296875" style="1"/>
    <col min="39" max="39" width="11.54296875" style="10"/>
    <col min="41" max="41" width="14" customWidth="1"/>
    <col min="42" max="42" width="12.54296875" customWidth="1"/>
    <col min="43" max="43" width="10.90625" customWidth="1"/>
  </cols>
  <sheetData>
    <row r="1" spans="1:46" ht="15.6">
      <c r="A1" s="39"/>
      <c r="B1" s="39"/>
      <c r="C1" s="39"/>
      <c r="D1" s="39"/>
      <c r="E1" s="39"/>
      <c r="F1" s="39"/>
      <c r="G1" s="39"/>
      <c r="H1" s="303"/>
      <c r="I1" s="303"/>
      <c r="J1" s="39"/>
      <c r="K1" s="39"/>
      <c r="L1" s="39"/>
      <c r="M1" s="39"/>
      <c r="N1" s="39"/>
      <c r="O1" s="39"/>
      <c r="P1" s="39"/>
      <c r="Q1" s="115"/>
      <c r="R1" s="115"/>
      <c r="S1" s="115"/>
      <c r="T1" s="115"/>
      <c r="U1" s="115"/>
      <c r="V1" s="115"/>
      <c r="W1" s="39"/>
      <c r="X1" s="64"/>
      <c r="Y1" s="39"/>
      <c r="Z1" s="39"/>
      <c r="AA1" s="115"/>
      <c r="AB1" s="39"/>
      <c r="AC1" s="2"/>
      <c r="AD1" s="5"/>
      <c r="AE1" s="5"/>
      <c r="AF1"/>
      <c r="AG1" s="4"/>
      <c r="AH1"/>
      <c r="AI1"/>
      <c r="AJ1"/>
      <c r="AK1"/>
      <c r="AL1"/>
      <c r="AM1"/>
    </row>
    <row r="2" spans="1:46" s="165" customFormat="1" ht="31.8">
      <c r="A2" s="164"/>
      <c r="B2" s="164"/>
      <c r="C2" s="164"/>
      <c r="D2" s="140" t="s">
        <v>502</v>
      </c>
      <c r="E2" s="164"/>
      <c r="F2" s="164"/>
      <c r="G2" s="164"/>
      <c r="H2" s="341"/>
      <c r="I2" s="341"/>
      <c r="J2" s="164"/>
      <c r="K2" s="164"/>
      <c r="L2" s="164"/>
      <c r="M2" s="164"/>
      <c r="N2" s="164"/>
      <c r="O2" s="140" t="s">
        <v>429</v>
      </c>
      <c r="P2" s="140"/>
      <c r="Q2" s="164"/>
      <c r="R2" s="164"/>
      <c r="S2" s="164"/>
      <c r="T2" s="164"/>
      <c r="U2" s="164"/>
      <c r="V2" s="178" t="str">
        <f>+År!B2</f>
        <v>GRIS</v>
      </c>
      <c r="W2" s="166"/>
      <c r="X2" s="166"/>
      <c r="Y2" s="164"/>
      <c r="Z2" s="172"/>
      <c r="AA2" s="164"/>
      <c r="AB2" s="140"/>
      <c r="AC2" s="2"/>
      <c r="AD2" s="2"/>
      <c r="AE2" s="2"/>
      <c r="AF2" s="5"/>
      <c r="AG2" s="5"/>
      <c r="AH2"/>
      <c r="AI2" s="4"/>
      <c r="AJ2"/>
      <c r="AK2"/>
      <c r="AL2"/>
      <c r="AM2"/>
      <c r="AN2"/>
      <c r="AO2"/>
      <c r="AP2"/>
      <c r="AQ2"/>
      <c r="AR2"/>
      <c r="AS2"/>
      <c r="AT2"/>
    </row>
    <row r="3" spans="1:46" ht="15.6">
      <c r="A3" s="39"/>
      <c r="B3" s="39"/>
      <c r="C3" s="39"/>
      <c r="D3" s="39"/>
      <c r="E3" s="39"/>
      <c r="F3" s="39"/>
      <c r="G3" s="39"/>
      <c r="H3" s="303"/>
      <c r="I3" s="303"/>
      <c r="J3" s="39"/>
      <c r="K3" s="39"/>
      <c r="L3" s="39"/>
      <c r="M3" s="39"/>
      <c r="N3" s="39"/>
      <c r="O3" s="39"/>
      <c r="P3" s="39"/>
      <c r="Q3" s="115"/>
      <c r="R3" s="115"/>
      <c r="S3" s="115"/>
      <c r="T3" s="115"/>
      <c r="U3" s="115"/>
      <c r="V3" s="115"/>
      <c r="W3" s="39"/>
      <c r="X3" s="64"/>
      <c r="Y3" s="39"/>
      <c r="Z3" s="39"/>
      <c r="AA3" s="115"/>
      <c r="AB3" s="39"/>
      <c r="AC3" s="2"/>
      <c r="AD3" s="5"/>
      <c r="AE3" s="5"/>
      <c r="AF3"/>
      <c r="AG3" s="4"/>
      <c r="AH3"/>
      <c r="AI3"/>
      <c r="AJ3"/>
      <c r="AK3"/>
      <c r="AL3"/>
      <c r="AM3"/>
    </row>
    <row r="4" spans="1:46" s="191" customFormat="1" ht="21">
      <c r="A4" s="150"/>
      <c r="B4" s="150"/>
      <c r="C4" s="150"/>
      <c r="D4" s="150"/>
      <c r="E4" s="133"/>
      <c r="F4" s="133" t="s">
        <v>5</v>
      </c>
      <c r="G4" s="133"/>
      <c r="H4" s="324">
        <f>+År!O2</f>
        <v>45</v>
      </c>
      <c r="I4" s="317"/>
      <c r="J4" s="133"/>
      <c r="K4" s="133"/>
      <c r="L4" s="133"/>
      <c r="M4" s="133"/>
      <c r="N4" s="133"/>
      <c r="O4" s="133" t="s">
        <v>366</v>
      </c>
      <c r="P4" s="150"/>
      <c r="Q4" s="150"/>
      <c r="R4" s="189"/>
      <c r="S4" s="189">
        <f>SUM(H10:H217)</f>
        <v>1271950</v>
      </c>
      <c r="T4" s="409">
        <f>SUM(H10:H216)</f>
        <v>1271950</v>
      </c>
      <c r="U4" s="416"/>
      <c r="V4" s="416"/>
      <c r="W4" s="39"/>
      <c r="X4" s="64"/>
      <c r="Y4" s="150"/>
      <c r="Z4" s="150"/>
      <c r="AA4" s="190"/>
      <c r="AB4" s="189"/>
      <c r="AC4" s="2"/>
      <c r="AD4" s="5"/>
      <c r="AE4" s="5"/>
      <c r="AF4" s="2"/>
      <c r="AG4" s="149"/>
      <c r="AH4"/>
      <c r="AI4"/>
      <c r="AK4" s="149"/>
    </row>
    <row r="5" spans="1:46" ht="18.75" customHeight="1">
      <c r="A5" s="44"/>
      <c r="B5" s="44"/>
      <c r="C5" s="44"/>
      <c r="D5" s="39"/>
      <c r="E5" s="56"/>
      <c r="F5" s="39"/>
      <c r="G5" s="39"/>
      <c r="H5" s="318"/>
      <c r="I5" s="339"/>
      <c r="J5" s="69"/>
      <c r="K5" s="69"/>
      <c r="L5" s="69"/>
      <c r="M5" s="146"/>
      <c r="N5" s="39"/>
      <c r="O5" s="44"/>
      <c r="P5" s="39"/>
      <c r="Q5" s="115"/>
      <c r="R5" s="115"/>
      <c r="S5" s="115"/>
      <c r="T5" s="115"/>
      <c r="U5" s="115"/>
      <c r="V5" s="115"/>
      <c r="W5" s="39"/>
      <c r="X5" s="64"/>
      <c r="Y5" s="39"/>
      <c r="Z5" s="39"/>
      <c r="AA5" s="115"/>
      <c r="AB5" s="39"/>
      <c r="AC5" s="2"/>
      <c r="AD5" s="5"/>
      <c r="AE5" s="5"/>
      <c r="AF5"/>
      <c r="AG5" s="4"/>
      <c r="AH5"/>
      <c r="AI5"/>
      <c r="AJ5"/>
      <c r="AK5"/>
      <c r="AL5"/>
      <c r="AM5"/>
    </row>
    <row r="6" spans="1:46" ht="18" customHeight="1">
      <c r="A6" s="44"/>
      <c r="B6" s="44"/>
      <c r="C6" s="44"/>
      <c r="D6" s="64"/>
      <c r="E6" s="56"/>
      <c r="F6" s="39"/>
      <c r="G6" s="39"/>
      <c r="H6" s="318"/>
      <c r="I6" s="339"/>
      <c r="J6" s="69"/>
      <c r="K6" s="69"/>
      <c r="L6" s="69"/>
      <c r="M6" s="53"/>
      <c r="N6" s="39"/>
      <c r="O6" s="44"/>
      <c r="P6" s="39"/>
      <c r="Q6" s="115"/>
      <c r="R6" s="125" t="s">
        <v>472</v>
      </c>
      <c r="S6" s="125"/>
      <c r="T6" s="125"/>
      <c r="U6" s="125"/>
      <c r="V6" s="115"/>
      <c r="W6" s="39"/>
      <c r="X6" s="85" t="s">
        <v>455</v>
      </c>
      <c r="Y6" s="44" t="s">
        <v>3</v>
      </c>
      <c r="Z6" s="39"/>
      <c r="AA6" s="115"/>
      <c r="AB6" s="39"/>
      <c r="AC6" s="2"/>
      <c r="AD6" s="5"/>
      <c r="AE6" s="5"/>
      <c r="AF6"/>
      <c r="AG6" s="4"/>
      <c r="AH6"/>
      <c r="AI6"/>
      <c r="AJ6"/>
      <c r="AK6"/>
      <c r="AL6"/>
      <c r="AM6"/>
    </row>
    <row r="7" spans="1:46" ht="16.5" customHeight="1">
      <c r="A7" s="39"/>
      <c r="B7" s="39"/>
      <c r="C7" s="39"/>
      <c r="D7" s="39"/>
      <c r="E7" s="39"/>
      <c r="F7" s="39"/>
      <c r="G7" s="44" t="s">
        <v>3</v>
      </c>
      <c r="H7" s="303"/>
      <c r="I7" s="329" t="s">
        <v>3</v>
      </c>
      <c r="J7" s="85"/>
      <c r="K7" s="85" t="s">
        <v>3</v>
      </c>
      <c r="L7" s="85"/>
      <c r="M7" s="125"/>
      <c r="N7" s="115"/>
      <c r="O7" s="87"/>
      <c r="P7" s="87" t="s">
        <v>14</v>
      </c>
      <c r="Q7" s="115"/>
      <c r="R7" s="98" t="s">
        <v>473</v>
      </c>
      <c r="S7" s="98"/>
      <c r="T7" s="98"/>
      <c r="U7" s="98"/>
      <c r="V7" s="125" t="s">
        <v>388</v>
      </c>
      <c r="W7" s="87" t="s">
        <v>2</v>
      </c>
      <c r="X7" s="85" t="s">
        <v>456</v>
      </c>
      <c r="Y7" s="85" t="s">
        <v>8</v>
      </c>
      <c r="Z7" s="87"/>
      <c r="AA7" s="125" t="s">
        <v>14</v>
      </c>
      <c r="AB7" s="39"/>
      <c r="AC7" s="2"/>
      <c r="AD7" s="5"/>
      <c r="AE7" s="5"/>
      <c r="AF7"/>
      <c r="AG7" s="4"/>
      <c r="AH7"/>
      <c r="AI7"/>
      <c r="AJ7"/>
      <c r="AK7"/>
      <c r="AL7"/>
      <c r="AM7"/>
    </row>
    <row r="8" spans="1:46" ht="15.6">
      <c r="A8" s="39"/>
      <c r="B8" s="39"/>
      <c r="C8" s="39"/>
      <c r="D8" s="39"/>
      <c r="E8" s="44"/>
      <c r="F8" s="44"/>
      <c r="G8" s="44" t="s">
        <v>436</v>
      </c>
      <c r="H8" s="329" t="s">
        <v>3</v>
      </c>
      <c r="I8" s="329" t="s">
        <v>394</v>
      </c>
      <c r="J8" s="85"/>
      <c r="K8" s="85" t="s">
        <v>357</v>
      </c>
      <c r="L8" s="85"/>
      <c r="M8" s="125" t="s">
        <v>3</v>
      </c>
      <c r="N8" s="125" t="s">
        <v>1</v>
      </c>
      <c r="O8" s="87" t="s">
        <v>14</v>
      </c>
      <c r="P8" s="87" t="s">
        <v>392</v>
      </c>
      <c r="Q8" s="114" t="s">
        <v>357</v>
      </c>
      <c r="R8" s="114" t="s">
        <v>470</v>
      </c>
      <c r="S8" s="114"/>
      <c r="T8" s="114" t="s">
        <v>357</v>
      </c>
      <c r="U8" s="114"/>
      <c r="V8" s="125" t="s">
        <v>392</v>
      </c>
      <c r="W8" s="87" t="s">
        <v>388</v>
      </c>
      <c r="X8" s="85" t="s">
        <v>454</v>
      </c>
      <c r="Y8" s="85" t="s">
        <v>482</v>
      </c>
      <c r="Z8" s="87" t="s">
        <v>14</v>
      </c>
      <c r="AA8" s="125" t="s">
        <v>392</v>
      </c>
      <c r="AB8" s="39"/>
      <c r="AC8" s="4"/>
      <c r="AD8" s="4"/>
      <c r="AE8" s="4"/>
      <c r="AF8" s="4"/>
      <c r="AG8" s="5"/>
      <c r="AH8"/>
      <c r="AI8"/>
      <c r="AJ8"/>
      <c r="AK8"/>
      <c r="AL8"/>
      <c r="AM8"/>
    </row>
    <row r="9" spans="1:46" ht="15.6">
      <c r="A9" s="39"/>
      <c r="B9" s="44" t="s">
        <v>58</v>
      </c>
      <c r="C9" s="44" t="s">
        <v>373</v>
      </c>
      <c r="D9" s="44"/>
      <c r="E9" s="44" t="s">
        <v>56</v>
      </c>
      <c r="F9" s="44"/>
      <c r="G9" s="45" t="s">
        <v>432</v>
      </c>
      <c r="H9" s="330" t="s">
        <v>8</v>
      </c>
      <c r="I9" s="330" t="s">
        <v>386</v>
      </c>
      <c r="J9" s="86"/>
      <c r="K9" s="86" t="s">
        <v>56</v>
      </c>
      <c r="L9" s="86"/>
      <c r="M9" s="180" t="s">
        <v>357</v>
      </c>
      <c r="N9" s="180" t="s">
        <v>357</v>
      </c>
      <c r="O9" s="88" t="s">
        <v>386</v>
      </c>
      <c r="P9" s="88" t="s">
        <v>389</v>
      </c>
      <c r="Q9" s="114" t="s">
        <v>469</v>
      </c>
      <c r="R9" s="114" t="s">
        <v>471</v>
      </c>
      <c r="S9" s="114"/>
      <c r="T9" s="114" t="s">
        <v>416</v>
      </c>
      <c r="U9" s="114"/>
      <c r="V9" s="180" t="s">
        <v>389</v>
      </c>
      <c r="W9" s="88" t="s">
        <v>390</v>
      </c>
      <c r="X9" s="86" t="s">
        <v>386</v>
      </c>
      <c r="Y9" s="86" t="s">
        <v>464</v>
      </c>
      <c r="Z9" s="88" t="s">
        <v>26</v>
      </c>
      <c r="AA9" s="180" t="s">
        <v>395</v>
      </c>
      <c r="AB9" s="39"/>
      <c r="AC9" s="4"/>
      <c r="AD9" s="51"/>
      <c r="AE9" s="51"/>
      <c r="AF9" s="4"/>
      <c r="AG9" s="5"/>
      <c r="AH9"/>
      <c r="AI9"/>
      <c r="AJ9"/>
      <c r="AK9"/>
      <c r="AL9"/>
      <c r="AM9"/>
    </row>
    <row r="10" spans="1:46" ht="15.6">
      <c r="A10" s="39"/>
      <c r="B10" s="2">
        <f>+'Ark1'!C2747</f>
        <v>2024</v>
      </c>
      <c r="C10" s="2">
        <f>+'Ark1'!J2747</f>
        <v>106</v>
      </c>
      <c r="D10" s="2" t="s">
        <v>35</v>
      </c>
      <c r="E10" s="2">
        <f>+'Ark1'!D2747</f>
        <v>1</v>
      </c>
      <c r="F10" s="2" t="s">
        <v>490</v>
      </c>
      <c r="G10" s="3">
        <f>+'Ark1'!Q2747</f>
        <v>89</v>
      </c>
      <c r="H10" s="306">
        <f>+'Ark1'!R2747</f>
        <v>11881</v>
      </c>
      <c r="I10" s="306">
        <f>IF(H10=0,"",'Ark1'!S2747)</f>
        <v>11879</v>
      </c>
      <c r="J10" s="86"/>
      <c r="K10" s="51">
        <f>100*H10/Måned!H10</f>
        <v>8.9892486135175425</v>
      </c>
      <c r="L10" s="86"/>
      <c r="M10" s="51">
        <f>+IF(H10=0,"",'Ark1'!AD2747)</f>
        <v>10.662012150799137</v>
      </c>
      <c r="N10" s="51">
        <f>+IF(H10=0,"",'Ark1'!AE2747)</f>
        <v>10.860810451692959</v>
      </c>
      <c r="O10" s="96">
        <f>IF(H10=0,"",'Ark1'!U2747)</f>
        <v>60.394982742655102</v>
      </c>
      <c r="P10" s="12">
        <f>IF(H10=0,"",'Ark1'!W2747)</f>
        <v>86.065973566798689</v>
      </c>
      <c r="Q10" s="51">
        <f>IF(H10=0,"",'Ark1'!X2747)</f>
        <v>0.89218079286255381</v>
      </c>
      <c r="R10" s="51">
        <f>IF(H10=0,"",'Ark1'!Y2747)</f>
        <v>1.7843615857251076</v>
      </c>
      <c r="S10" s="114"/>
      <c r="T10" s="272">
        <f>IF(G10=0,"",'Ark1'!Z2747)</f>
        <v>0</v>
      </c>
      <c r="U10" s="114"/>
      <c r="V10" s="51">
        <f>IF(H10=0,"",'Ark1'!AA2747)</f>
        <v>7.0810642116282283</v>
      </c>
      <c r="W10" s="12">
        <f>IF(H10=0,"",'Ark1'!AB2747)</f>
        <v>2.5020025815762792</v>
      </c>
      <c r="X10" s="15">
        <f>+IF('Ark1'!AD2747=0,"",'Ark1'!AC2747)</f>
        <v>-28.683084786869049</v>
      </c>
      <c r="Y10" s="15">
        <f>+(IF(H10=0,"",I10/G10))</f>
        <v>133.47191011235955</v>
      </c>
      <c r="Z10" s="12">
        <f>IF(H10=0,"",'Ark1'!T2747)</f>
        <v>4.5960777712313758</v>
      </c>
      <c r="AA10" s="51">
        <f>IF(H10=0,"",'Ark1'!V2747)</f>
        <v>93.252101339280827</v>
      </c>
      <c r="AB10" s="39"/>
      <c r="AC10" s="4"/>
      <c r="AD10" s="51"/>
      <c r="AE10" s="51"/>
      <c r="AF10" s="4"/>
      <c r="AG10" s="5"/>
      <c r="AH10"/>
      <c r="AK10" s="10"/>
      <c r="AL10" s="10"/>
    </row>
    <row r="11" spans="1:46" ht="15.6">
      <c r="A11" s="39"/>
      <c r="B11" s="2">
        <f>+'Ark1'!C2748</f>
        <v>2024</v>
      </c>
      <c r="C11" s="2">
        <f>+'Ark1'!J2748</f>
        <v>106</v>
      </c>
      <c r="D11" s="2" t="s">
        <v>35</v>
      </c>
      <c r="E11" s="2">
        <f>+'Ark1'!D2748</f>
        <v>2</v>
      </c>
      <c r="F11" s="2" t="s">
        <v>491</v>
      </c>
      <c r="G11" s="3">
        <f>+'Ark1'!Q2748</f>
        <v>76</v>
      </c>
      <c r="H11" s="306">
        <f>+'Ark1'!R2748</f>
        <v>10053</v>
      </c>
      <c r="I11" s="306">
        <f>IF(H11=0,"",'Ark1'!S2748)</f>
        <v>10051</v>
      </c>
      <c r="J11" s="86"/>
      <c r="K11" s="51">
        <f>100*H11/Måned!H11</f>
        <v>8.2256678803747487</v>
      </c>
      <c r="L11" s="86"/>
      <c r="M11" s="51">
        <f>+IF(H11=0,"",'Ark1'!AD2748)</f>
        <v>9.0215645275636476</v>
      </c>
      <c r="N11" s="51">
        <f>+IF(H11=0,"",'Ark1'!AE2748)</f>
        <v>9.0336166412321752</v>
      </c>
      <c r="O11" s="96">
        <f>IF(H11=0,"",'Ark1'!U2748)</f>
        <v>60.698537458959315</v>
      </c>
      <c r="P11" s="12">
        <f>IF(H11=0,"",'Ark1'!W2748)</f>
        <v>84.606069047856124</v>
      </c>
      <c r="Q11" s="51">
        <f>IF(H11=0,"",'Ark1'!X2748)</f>
        <v>0.50731125037302305</v>
      </c>
      <c r="R11" s="51">
        <f>IF(H11=0,"",'Ark1'!Y2748)</f>
        <v>1.0146225007460461</v>
      </c>
      <c r="S11" s="114"/>
      <c r="T11" s="272">
        <f>IF(G11=0,"",'Ark1'!Z2748)</f>
        <v>0</v>
      </c>
      <c r="U11" s="114"/>
      <c r="V11" s="51">
        <f>IF(H11=0,"",'Ark1'!AA2748)</f>
        <v>7.4664010434483314</v>
      </c>
      <c r="W11" s="12">
        <f>IF(H11=0,"",'Ark1'!AB2748)</f>
        <v>2.4741941120079254</v>
      </c>
      <c r="X11" s="15">
        <f>+IF('Ark1'!AD2748=0,"",'Ark1'!AC2748)</f>
        <v>-31.351278887397875</v>
      </c>
      <c r="Y11" s="15">
        <f t="shared" ref="Y11:Y21" si="0">+(IF(H11=0,"",I11/G11))</f>
        <v>132.25</v>
      </c>
      <c r="Z11" s="12">
        <f>IF(H11=0,"",'Ark1'!T2748)</f>
        <v>3.9681687058589472</v>
      </c>
      <c r="AA11" s="51">
        <f>IF(H11=0,"",'Ark1'!V2748)</f>
        <v>91.679326011555361</v>
      </c>
      <c r="AB11" s="39"/>
      <c r="AC11" s="4"/>
      <c r="AD11" s="51"/>
      <c r="AE11" s="51"/>
      <c r="AF11" s="4"/>
      <c r="AG11" s="5"/>
      <c r="AH11"/>
      <c r="AK11" s="10"/>
      <c r="AL11" s="10"/>
    </row>
    <row r="12" spans="1:46" ht="15.6">
      <c r="A12" s="39"/>
      <c r="B12" s="2">
        <f>+'Ark1'!C2749</f>
        <v>2024</v>
      </c>
      <c r="C12" s="2">
        <f>+'Ark1'!J2749</f>
        <v>106</v>
      </c>
      <c r="D12" s="2" t="s">
        <v>35</v>
      </c>
      <c r="E12" s="2">
        <f>+'Ark1'!D2749</f>
        <v>3</v>
      </c>
      <c r="F12" s="2" t="s">
        <v>492</v>
      </c>
      <c r="G12" s="3">
        <f>+'Ark1'!Q2749</f>
        <v>69</v>
      </c>
      <c r="H12" s="306">
        <f>+'Ark1'!R2749</f>
        <v>9395</v>
      </c>
      <c r="I12" s="306">
        <f>IF(H12=0,"",'Ark1'!S2749)</f>
        <v>9395</v>
      </c>
      <c r="J12" s="86"/>
      <c r="K12" s="51">
        <f>100*H12/Måned!H12</f>
        <v>9.0586522422454276</v>
      </c>
      <c r="L12" s="86"/>
      <c r="M12" s="51">
        <f>+IF(H12=0,"",'Ark1'!AD2749)</f>
        <v>8.4310751752173925</v>
      </c>
      <c r="N12" s="51">
        <f>+IF(H12=0,"",'Ark1'!AE2749)</f>
        <v>8.3465831595466593</v>
      </c>
      <c r="O12" s="96">
        <f>IF(H12=0,"",'Ark1'!U2749)</f>
        <v>60.894092602448112</v>
      </c>
      <c r="P12" s="12">
        <f>IF(H12=0,"",'Ark1'!W2749)</f>
        <v>83.629803086748254</v>
      </c>
      <c r="Q12" s="51">
        <f>IF(H12=0,"",'Ark1'!X2749)</f>
        <v>0.87280468334220318</v>
      </c>
      <c r="R12" s="51">
        <f>IF(H12=0,"",'Ark1'!Y2749)</f>
        <v>1.7456093666844064</v>
      </c>
      <c r="S12" s="114"/>
      <c r="T12" s="272">
        <f>IF(G12=0,"",'Ark1'!Z2749)</f>
        <v>0</v>
      </c>
      <c r="U12" s="114"/>
      <c r="V12" s="51">
        <f>IF(H12=0,"",'Ark1'!AA2749)</f>
        <v>6.7305356532326952</v>
      </c>
      <c r="W12" s="12">
        <f>IF(H12=0,"",'Ark1'!AB2749)</f>
        <v>2.3505827329862234</v>
      </c>
      <c r="X12" s="15">
        <f>+IF('Ark1'!AD2749=0,"",'Ark1'!AC2749)</f>
        <v>-31.62461870699449</v>
      </c>
      <c r="Y12" s="15">
        <f t="shared" si="0"/>
        <v>136.15942028985506</v>
      </c>
      <c r="Z12" s="12">
        <f>IF(H12=0,"",'Ark1'!T2749)</f>
        <v>3.5138903672166055</v>
      </c>
      <c r="AA12" s="51">
        <f>IF(H12=0,"",'Ark1'!V2749)</f>
        <v>90.606503885967996</v>
      </c>
      <c r="AB12" s="39"/>
      <c r="AC12" s="4"/>
      <c r="AD12" s="51"/>
      <c r="AE12" s="51"/>
      <c r="AF12" s="4"/>
      <c r="AG12" s="18"/>
      <c r="AH12"/>
      <c r="AJ12" s="5"/>
      <c r="AK12"/>
      <c r="AL12"/>
      <c r="AM12"/>
    </row>
    <row r="13" spans="1:46" ht="15.6">
      <c r="A13" s="39"/>
      <c r="B13" s="2">
        <f>+'Ark1'!C2750</f>
        <v>2024</v>
      </c>
      <c r="C13" s="2">
        <f>+'Ark1'!J2750</f>
        <v>106</v>
      </c>
      <c r="D13" s="2" t="s">
        <v>35</v>
      </c>
      <c r="E13" s="2">
        <f>+'Ark1'!D2750</f>
        <v>4</v>
      </c>
      <c r="F13" s="2" t="s">
        <v>493</v>
      </c>
      <c r="G13" s="3">
        <f>+'Ark1'!Q2750</f>
        <v>82</v>
      </c>
      <c r="H13" s="306">
        <f>+'Ark1'!R2750</f>
        <v>12901</v>
      </c>
      <c r="I13" s="306">
        <f>IF(H13=0,"",'Ark1'!S2750)</f>
        <v>12900</v>
      </c>
      <c r="J13" s="86"/>
      <c r="K13" s="51">
        <f>100*H13/Måned!H13</f>
        <v>9.0046136343014282</v>
      </c>
      <c r="L13" s="86"/>
      <c r="M13" s="51">
        <f>+IF(H13=0,"",'Ark1'!AD2750)</f>
        <v>11.577360386958979</v>
      </c>
      <c r="N13" s="51">
        <f>+IF(H13=0,"",'Ark1'!AE2750)</f>
        <v>11.578197288800435</v>
      </c>
      <c r="O13" s="96">
        <f>IF(H13=0,"",'Ark1'!U2750)</f>
        <v>60.626046511627919</v>
      </c>
      <c r="P13" s="12">
        <f>IF(H13=0,"",'Ark1'!W2750)</f>
        <v>84.489038759689933</v>
      </c>
      <c r="Q13" s="51">
        <f>IF(H13=0,"",'Ark1'!X2750)</f>
        <v>0.86814975583288101</v>
      </c>
      <c r="R13" s="51">
        <f>IF(H13=0,"",'Ark1'!Y2750)</f>
        <v>1.736299511665762</v>
      </c>
      <c r="S13" s="114"/>
      <c r="T13" s="272">
        <f>IF(G13=0,"",'Ark1'!Z2750)</f>
        <v>0</v>
      </c>
      <c r="U13" s="114"/>
      <c r="V13" s="51">
        <f>IF(H13=0,"",'Ark1'!AA2750)</f>
        <v>6.6820685076632147</v>
      </c>
      <c r="W13" s="12">
        <f>IF(H13=0,"",'Ark1'!AB2750)</f>
        <v>2.4040348572215473</v>
      </c>
      <c r="X13" s="15">
        <f>+IF('Ark1'!AD2750=0,"",'Ark1'!AC2750)</f>
        <v>-26.406597653240556</v>
      </c>
      <c r="Y13" s="15">
        <f t="shared" si="0"/>
        <v>157.3170731707317</v>
      </c>
      <c r="Z13" s="12">
        <f>IF(H13=0,"",'Ark1'!T2750)</f>
        <v>4.0438725680179841</v>
      </c>
      <c r="AA13" s="51">
        <f>IF(H13=0,"",'Ark1'!V2750)</f>
        <v>91.539578556610863</v>
      </c>
      <c r="AB13" s="39"/>
      <c r="AC13" s="4"/>
      <c r="AD13" s="15"/>
      <c r="AE13" s="51"/>
      <c r="AF13" s="4"/>
      <c r="AG13" s="18"/>
      <c r="AH13"/>
      <c r="AI13"/>
      <c r="AJ13"/>
      <c r="AK13"/>
      <c r="AL13"/>
      <c r="AM13"/>
    </row>
    <row r="14" spans="1:46" ht="15.6">
      <c r="A14" s="39"/>
      <c r="B14" s="2">
        <f>+'Ark1'!C2751</f>
        <v>2024</v>
      </c>
      <c r="C14" s="2">
        <f>+'Ark1'!J2751</f>
        <v>106</v>
      </c>
      <c r="D14" s="2" t="s">
        <v>35</v>
      </c>
      <c r="E14" s="2">
        <f>+'Ark1'!D2751</f>
        <v>5</v>
      </c>
      <c r="F14" s="2" t="s">
        <v>377</v>
      </c>
      <c r="G14" s="3">
        <f>+'Ark1'!Q2751</f>
        <v>84</v>
      </c>
      <c r="H14" s="306">
        <f>+'Ark1'!R2751</f>
        <v>10190</v>
      </c>
      <c r="I14" s="306">
        <f>IF(H14=0,"",'Ark1'!S2751)</f>
        <v>10186</v>
      </c>
      <c r="J14" s="86"/>
      <c r="K14" s="51">
        <f>100*H14/Måned!H14</f>
        <v>8.1085382350600774</v>
      </c>
      <c r="L14" s="86"/>
      <c r="M14" s="51">
        <f>+IF(H14=0,"",'Ark1'!AD2751)</f>
        <v>9.1445083592831544</v>
      </c>
      <c r="N14" s="51">
        <f>+IF(H14=0,"",'Ark1'!AE2751)</f>
        <v>9.0921774878703623</v>
      </c>
      <c r="O14" s="96">
        <f>IF(H14=0,"",'Ark1'!U2751)</f>
        <v>60.321716080895342</v>
      </c>
      <c r="P14" s="12">
        <f>IF(H14=0,"",'Ark1'!W2751)</f>
        <v>84.025937561358944</v>
      </c>
      <c r="Q14" s="51">
        <f>IF(H14=0,"",'Ark1'!X2751)</f>
        <v>0.12757605495583904</v>
      </c>
      <c r="R14" s="51">
        <f>IF(H14=0,"",'Ark1'!Y2751)</f>
        <v>0.25515210991167808</v>
      </c>
      <c r="S14" s="114"/>
      <c r="T14" s="272">
        <f>IF(G14=0,"",'Ark1'!Z2751)</f>
        <v>0</v>
      </c>
      <c r="U14" s="114"/>
      <c r="V14" s="51">
        <f>IF(H14=0,"",'Ark1'!AA2751)</f>
        <v>6.647666314979074</v>
      </c>
      <c r="W14" s="12">
        <f>IF(H14=0,"",'Ark1'!AB2751)</f>
        <v>2.4547892419019939</v>
      </c>
      <c r="X14" s="15">
        <f>+IF('Ark1'!AD2751=0,"",'Ark1'!AC2751)</f>
        <v>-29.443428754470599</v>
      </c>
      <c r="Y14" s="15">
        <f t="shared" si="0"/>
        <v>121.26190476190476</v>
      </c>
      <c r="Z14" s="12">
        <f>IF(H14=0,"",'Ark1'!T2751)</f>
        <v>4.739156035328751</v>
      </c>
      <c r="AA14" s="51">
        <f>IF(H14=0,"",'Ark1'!V2751)</f>
        <v>91.050523108747214</v>
      </c>
      <c r="AB14" s="39"/>
      <c r="AC14" s="4"/>
      <c r="AD14" s="15"/>
      <c r="AE14" s="51"/>
      <c r="AF14" s="4"/>
      <c r="AG14" s="18"/>
      <c r="AH14"/>
      <c r="AI14"/>
      <c r="AJ14"/>
      <c r="AK14"/>
      <c r="AL14"/>
      <c r="AM14"/>
    </row>
    <row r="15" spans="1:46" ht="15.6">
      <c r="A15" s="39"/>
      <c r="B15" s="2">
        <f>+'Ark1'!C2752</f>
        <v>2024</v>
      </c>
      <c r="C15" s="2">
        <f>+'Ark1'!J2752</f>
        <v>106</v>
      </c>
      <c r="D15" s="2" t="s">
        <v>35</v>
      </c>
      <c r="E15" s="2">
        <f>+'Ark1'!D2752</f>
        <v>6</v>
      </c>
      <c r="F15" s="2" t="s">
        <v>494</v>
      </c>
      <c r="G15" s="3">
        <f>+'Ark1'!Q2752</f>
        <v>75</v>
      </c>
      <c r="H15" s="306">
        <f>+'Ark1'!R2752</f>
        <v>9218</v>
      </c>
      <c r="I15" s="306">
        <f>IF(H15=0,"",'Ark1'!S2752)</f>
        <v>9215</v>
      </c>
      <c r="J15" s="86"/>
      <c r="K15" s="51">
        <f>100*H15/Måned!H15</f>
        <v>8.0441213686699893</v>
      </c>
      <c r="L15" s="86"/>
      <c r="M15" s="51">
        <f>+IF(H15=0,"",'Ark1'!AD2752)</f>
        <v>8.2722353342367185</v>
      </c>
      <c r="N15" s="51">
        <f>+IF(H15=0,"",'Ark1'!AE2752)</f>
        <v>8.0783766915465094</v>
      </c>
      <c r="O15" s="96">
        <f>IF(H15=0,"",'Ark1'!U2752)</f>
        <v>60.273901247965291</v>
      </c>
      <c r="P15" s="12">
        <f>IF(H15=0,"",'Ark1'!W2752)</f>
        <v>82.523548562126948</v>
      </c>
      <c r="Q15" s="51">
        <f>IF(H15=0,"",'Ark1'!X2752)</f>
        <v>0.66174875244087639</v>
      </c>
      <c r="R15" s="51">
        <f>IF(H15=0,"",'Ark1'!Y2752)</f>
        <v>1.3234975048817528</v>
      </c>
      <c r="S15" s="114"/>
      <c r="T15" s="272">
        <f>IF(G15=0,"",'Ark1'!Z2752)</f>
        <v>0</v>
      </c>
      <c r="U15" s="114"/>
      <c r="V15" s="51">
        <f>IF(H15=0,"",'Ark1'!AA2752)</f>
        <v>7.5627085063806643</v>
      </c>
      <c r="W15" s="12">
        <f>IF(H15=0,"",'Ark1'!AB2752)</f>
        <v>2.5662501964056088</v>
      </c>
      <c r="X15" s="15">
        <f>+IF('Ark1'!AD2752=0,"",'Ark1'!AC2752)</f>
        <v>-32.912482127692577</v>
      </c>
      <c r="Y15" s="15">
        <f t="shared" si="0"/>
        <v>122.86666666666666</v>
      </c>
      <c r="Z15" s="12">
        <f>IF(H15=0,"",'Ark1'!T2752)</f>
        <v>4.8365155131264919</v>
      </c>
      <c r="AA15" s="51">
        <f>IF(H15=0,"",'Ark1'!V2752)</f>
        <v>89.420541782352515</v>
      </c>
      <c r="AB15" s="39"/>
      <c r="AC15" s="4"/>
      <c r="AD15" s="15"/>
      <c r="AE15" s="51"/>
      <c r="AF15" s="4"/>
      <c r="AG15" s="18"/>
      <c r="AH15"/>
      <c r="AI15"/>
      <c r="AJ15"/>
      <c r="AK15"/>
      <c r="AL15"/>
      <c r="AM15"/>
    </row>
    <row r="16" spans="1:46" ht="15.6">
      <c r="A16" s="39"/>
      <c r="B16" s="2">
        <f>+'Ark1'!C2753</f>
        <v>2024</v>
      </c>
      <c r="C16" s="2">
        <f>+'Ark1'!J2753</f>
        <v>106</v>
      </c>
      <c r="D16" s="2" t="s">
        <v>35</v>
      </c>
      <c r="E16" s="2">
        <f>+'Ark1'!D2753</f>
        <v>7</v>
      </c>
      <c r="F16" s="2" t="s">
        <v>495</v>
      </c>
      <c r="G16" s="3">
        <f>+'Ark1'!Q2753</f>
        <v>76</v>
      </c>
      <c r="H16" s="306">
        <f>+'Ark1'!R2753</f>
        <v>11834</v>
      </c>
      <c r="I16" s="306">
        <f>IF(H16=0,"",'Ark1'!S2753)</f>
        <v>11832</v>
      </c>
      <c r="J16" s="86"/>
      <c r="K16" s="51">
        <f>100*H16/Måned!H16</f>
        <v>9.2650006263309539</v>
      </c>
      <c r="L16" s="86"/>
      <c r="M16" s="51">
        <f>+IF(H16=0,"",'Ark1'!AD2753)</f>
        <v>10.619834339917261</v>
      </c>
      <c r="N16" s="51">
        <f>+IF(H16=0,"",'Ark1'!AE2753)</f>
        <v>10.594370603581032</v>
      </c>
      <c r="O16" s="96">
        <f>IF(H16=0,"",'Ark1'!U2753)</f>
        <v>60.212136578769432</v>
      </c>
      <c r="P16" s="12">
        <f>IF(H16=0,"",'Ark1'!W2753)</f>
        <v>84.288074712643649</v>
      </c>
      <c r="Q16" s="51">
        <f>IF(H16=0,"",'Ark1'!X2753)</f>
        <v>0.42251140780801072</v>
      </c>
      <c r="R16" s="51">
        <f>IF(H16=0,"",'Ark1'!Y2753)</f>
        <v>0.84502281561602144</v>
      </c>
      <c r="S16" s="114"/>
      <c r="T16" s="272">
        <f>IF(G16=0,"",'Ark1'!Z2753)</f>
        <v>0</v>
      </c>
      <c r="U16" s="114"/>
      <c r="V16" s="51">
        <f>IF(H16=0,"",'Ark1'!AA2753)</f>
        <v>6.9181384465587739</v>
      </c>
      <c r="W16" s="12">
        <f>IF(H16=0,"",'Ark1'!AB2753)</f>
        <v>2.4437128210710939</v>
      </c>
      <c r="X16" s="15">
        <f>+IF('Ark1'!AD2753=0,"",'Ark1'!AC2753)</f>
        <v>-25.928648630156832</v>
      </c>
      <c r="Y16" s="15">
        <f t="shared" si="0"/>
        <v>155.68421052631578</v>
      </c>
      <c r="Z16" s="12">
        <f>IF(H16=0,"",'Ark1'!T2753)</f>
        <v>4.9765083657258735</v>
      </c>
      <c r="AA16" s="51">
        <f>IF(H16=0,"",'Ark1'!V2753)</f>
        <v>91.32504759665288</v>
      </c>
      <c r="AB16" s="39"/>
      <c r="AC16" s="4"/>
      <c r="AD16" s="15"/>
      <c r="AE16" s="51"/>
      <c r="AF16" s="4"/>
      <c r="AG16" s="18"/>
      <c r="AH16"/>
      <c r="AI16"/>
      <c r="AJ16"/>
      <c r="AK16"/>
      <c r="AL16"/>
      <c r="AM16"/>
    </row>
    <row r="17" spans="1:39" ht="15.6">
      <c r="A17" s="39"/>
      <c r="B17" s="2">
        <f>+'Ark1'!C2754</f>
        <v>2024</v>
      </c>
      <c r="C17" s="2">
        <f>+'Ark1'!J2754</f>
        <v>106</v>
      </c>
      <c r="D17" s="2" t="s">
        <v>35</v>
      </c>
      <c r="E17" s="2">
        <f>+'Ark1'!D2754</f>
        <v>8</v>
      </c>
      <c r="F17" s="2" t="s">
        <v>496</v>
      </c>
      <c r="G17" s="3">
        <f>+'Ark1'!Q2754</f>
        <v>77</v>
      </c>
      <c r="H17" s="306">
        <f>+'Ark1'!R2754</f>
        <v>10679</v>
      </c>
      <c r="I17" s="306">
        <f>IF(H17=0,"",'Ark1'!S2754)</f>
        <v>10677</v>
      </c>
      <c r="J17" s="86"/>
      <c r="K17" s="51">
        <f>100*H17/Måned!H17</f>
        <v>8.8418420573283214</v>
      </c>
      <c r="L17" s="86"/>
      <c r="M17" s="51">
        <f>+IF(H17=0,"",'Ark1'!AD2754)</f>
        <v>9.5833370725009672</v>
      </c>
      <c r="N17" s="51">
        <f>+IF(H17=0,"",'Ark1'!AE2754)</f>
        <v>9.5778630438926484</v>
      </c>
      <c r="O17" s="96">
        <f>IF(H17=0,"",'Ark1'!U2754)</f>
        <v>60.282757328837697</v>
      </c>
      <c r="P17" s="12">
        <f>IF(H17=0,"",'Ark1'!W2754)</f>
        <v>84.443944928350604</v>
      </c>
      <c r="Q17" s="51">
        <f>IF(H17=0,"",'Ark1'!X2754)</f>
        <v>0.18728345350688264</v>
      </c>
      <c r="R17" s="51">
        <f>IF(H17=0,"",'Ark1'!Y2754)</f>
        <v>0.37456690701376527</v>
      </c>
      <c r="S17" s="114"/>
      <c r="T17" s="272">
        <f>IF(G17=0,"",'Ark1'!Z2754)</f>
        <v>0</v>
      </c>
      <c r="U17" s="114"/>
      <c r="V17" s="51">
        <f>IF(H17=0,"",'Ark1'!AA2754)</f>
        <v>6.3156514709012974</v>
      </c>
      <c r="W17" s="12">
        <f>IF(H17=0,"",'Ark1'!AB2754)</f>
        <v>2.5113278178773912</v>
      </c>
      <c r="X17" s="15">
        <f>+IF('Ark1'!AD2754=0,"",'Ark1'!AC2754)</f>
        <v>-27.554423651657597</v>
      </c>
      <c r="Y17" s="15">
        <f t="shared" si="0"/>
        <v>138.66233766233765</v>
      </c>
      <c r="Z17" s="12">
        <f>IF(H17=0,"",'Ark1'!T2754)</f>
        <v>4.8182414083715699</v>
      </c>
      <c r="AA17" s="51">
        <f>IF(H17=0,"",'Ark1'!V2754)</f>
        <v>91.494480242308441</v>
      </c>
      <c r="AB17" s="39"/>
      <c r="AC17" s="4"/>
      <c r="AD17" s="15"/>
      <c r="AE17" s="51"/>
      <c r="AF17" s="4"/>
      <c r="AG17" s="18"/>
      <c r="AH17"/>
      <c r="AI17"/>
      <c r="AJ17"/>
      <c r="AK17"/>
      <c r="AL17"/>
      <c r="AM17"/>
    </row>
    <row r="18" spans="1:39" ht="15.6">
      <c r="A18" s="39"/>
      <c r="B18" s="2">
        <f>+'Ark1'!C2755</f>
        <v>2024</v>
      </c>
      <c r="C18" s="2">
        <f>+'Ark1'!J2755</f>
        <v>106</v>
      </c>
      <c r="D18" s="2" t="s">
        <v>35</v>
      </c>
      <c r="E18" s="2">
        <f>+'Ark1'!D2755</f>
        <v>9</v>
      </c>
      <c r="F18" s="2" t="s">
        <v>497</v>
      </c>
      <c r="G18" s="3">
        <f>+'Ark1'!Q2755</f>
        <v>80</v>
      </c>
      <c r="H18" s="306">
        <f>+'Ark1'!R2755</f>
        <v>10721</v>
      </c>
      <c r="I18" s="306">
        <f>IF(H18=0,"",'Ark1'!S2755)</f>
        <v>10720</v>
      </c>
      <c r="J18" s="86"/>
      <c r="K18" s="51">
        <f>100*H18/Måned!H18</f>
        <v>8.8747795998443753</v>
      </c>
      <c r="L18" s="86"/>
      <c r="M18" s="51">
        <f>+IF(H18=0,"",'Ark1'!AD2755)</f>
        <v>9.621027882225194</v>
      </c>
      <c r="N18" s="51">
        <f>+IF(H18=0,"",'Ark1'!AE2755)</f>
        <v>9.641840604186962</v>
      </c>
      <c r="O18" s="96">
        <f>IF(H18=0,"",'Ark1'!U2755)</f>
        <v>60.226585820895515</v>
      </c>
      <c r="P18" s="12">
        <f>IF(H18=0,"",'Ark1'!W2755)</f>
        <v>84.667024253731228</v>
      </c>
      <c r="Q18" s="51">
        <f>IF(H18=0,"",'Ark1'!X2755)</f>
        <v>0.4010819886204644</v>
      </c>
      <c r="R18" s="51">
        <f>IF(H18=0,"",'Ark1'!Y2755)</f>
        <v>0.8021639772409288</v>
      </c>
      <c r="S18" s="114"/>
      <c r="T18" s="272">
        <f>IF(G18=0,"",'Ark1'!Z2755)</f>
        <v>0</v>
      </c>
      <c r="U18" s="114"/>
      <c r="V18" s="51">
        <f>IF(H18=0,"",'Ark1'!AA2755)</f>
        <v>6.8001475584434061</v>
      </c>
      <c r="W18" s="12">
        <f>IF(H18=0,"",'Ark1'!AB2755)</f>
        <v>2.4610515105156279</v>
      </c>
      <c r="X18" s="15">
        <f>+IF('Ark1'!AD2755=0,"",'Ark1'!AC2755)</f>
        <v>-30.957327603562135</v>
      </c>
      <c r="Y18" s="15">
        <f t="shared" si="0"/>
        <v>134</v>
      </c>
      <c r="Z18" s="12">
        <f>IF(H18=0,"",'Ark1'!T2755)</f>
        <v>4.9590523272082816</v>
      </c>
      <c r="AA18" s="51">
        <f>IF(H18=0,"",'Ark1'!V2755)</f>
        <v>91.73369002765142</v>
      </c>
      <c r="AB18" s="39"/>
      <c r="AC18" s="4"/>
      <c r="AD18" s="15"/>
      <c r="AE18" s="51"/>
      <c r="AF18" s="4"/>
      <c r="AG18" s="18"/>
      <c r="AH18"/>
      <c r="AI18"/>
      <c r="AJ18"/>
      <c r="AK18"/>
      <c r="AL18"/>
      <c r="AM18"/>
    </row>
    <row r="19" spans="1:39" ht="15.6">
      <c r="A19" s="39"/>
      <c r="B19" s="2">
        <f>+'Ark1'!C2756</f>
        <v>2024</v>
      </c>
      <c r="C19" s="2">
        <f>+'Ark1'!J2756</f>
        <v>106</v>
      </c>
      <c r="D19" s="2" t="s">
        <v>35</v>
      </c>
      <c r="E19" s="2">
        <f>+'Ark1'!D2756</f>
        <v>10</v>
      </c>
      <c r="F19" s="2" t="s">
        <v>498</v>
      </c>
      <c r="G19" s="3">
        <f>+'Ark1'!Q2756</f>
        <v>78</v>
      </c>
      <c r="H19" s="306">
        <f>+'Ark1'!R2756</f>
        <v>11322</v>
      </c>
      <c r="I19" s="306">
        <f>IF(H19=0,"",'Ark1'!S2756)</f>
        <v>11322</v>
      </c>
      <c r="J19" s="86"/>
      <c r="K19" s="51">
        <f>100*H19/Måned!H19</f>
        <v>8.748126284557495</v>
      </c>
      <c r="L19" s="86"/>
      <c r="M19" s="51">
        <f>+IF(H19=0,"",'Ark1'!AD2756)</f>
        <v>10.16036542137428</v>
      </c>
      <c r="N19" s="51">
        <f>+IF(H19=0,"",'Ark1'!AE2756)</f>
        <v>10.254359482480409</v>
      </c>
      <c r="O19" s="96">
        <f>IF(H19=0,"",'Ark1'!U2756)</f>
        <v>60.21515633280341</v>
      </c>
      <c r="P19" s="12">
        <f>IF(H19=0,"",'Ark1'!W2756)</f>
        <v>85.257878466701726</v>
      </c>
      <c r="Q19" s="51">
        <f>IF(H19=0,"",'Ark1'!X2756)</f>
        <v>0.25613849143260897</v>
      </c>
      <c r="R19" s="51">
        <f>IF(H19=0,"",'Ark1'!Y2756)</f>
        <v>0.51227698286521794</v>
      </c>
      <c r="S19" s="114"/>
      <c r="T19" s="272">
        <f>IF(G19=0,"",'Ark1'!Z2756)</f>
        <v>0</v>
      </c>
      <c r="U19" s="114"/>
      <c r="V19" s="51">
        <f>IF(H19=0,"",'Ark1'!AA2756)</f>
        <v>6.3788040957838925</v>
      </c>
      <c r="W19" s="12">
        <f>IF(H19=0,"",'Ark1'!AB2756)</f>
        <v>2.4470704859835242</v>
      </c>
      <c r="X19" s="15">
        <f>+IF('Ark1'!AD2756=0,"",'Ark1'!AC2756)</f>
        <v>-22.83263763144091</v>
      </c>
      <c r="Y19" s="15">
        <f t="shared" si="0"/>
        <v>145.15384615384616</v>
      </c>
      <c r="Z19" s="12">
        <f>IF(H19=0,"",'Ark1'!T2756)</f>
        <v>4.9468291821232997</v>
      </c>
      <c r="AA19" s="51">
        <f>IF(H19=0,"",'Ark1'!V2756)</f>
        <v>92.370399205527519</v>
      </c>
      <c r="AB19" s="39"/>
      <c r="AC19" s="4"/>
      <c r="AD19" s="15"/>
      <c r="AE19" s="51"/>
      <c r="AF19" s="4"/>
      <c r="AG19" s="18"/>
      <c r="AH19"/>
      <c r="AI19"/>
      <c r="AJ19"/>
      <c r="AK19"/>
      <c r="AL19"/>
      <c r="AM19"/>
    </row>
    <row r="20" spans="1:39" ht="15.6">
      <c r="A20" s="39"/>
      <c r="B20" s="2">
        <f>+'Ark1'!C2757</f>
        <v>2024</v>
      </c>
      <c r="C20" s="2">
        <f>+'Ark1'!J2757</f>
        <v>106</v>
      </c>
      <c r="D20" s="2" t="s">
        <v>35</v>
      </c>
      <c r="E20" s="2">
        <f>+'Ark1'!D2757</f>
        <v>11</v>
      </c>
      <c r="F20" s="2" t="s">
        <v>499</v>
      </c>
      <c r="G20" s="3">
        <f>+'Ark1'!Q2757</f>
        <v>47</v>
      </c>
      <c r="H20" s="306">
        <f>+'Ark1'!R2757</f>
        <v>3239</v>
      </c>
      <c r="I20" s="306">
        <f>IF(H20=0,"",'Ark1'!S2757)</f>
        <v>3239</v>
      </c>
      <c r="J20" s="86"/>
      <c r="K20" s="51">
        <f>100*H20/Måned!H20</f>
        <v>8.8625605384846917</v>
      </c>
      <c r="L20" s="86"/>
      <c r="M20" s="51">
        <f>+IF(H20=0,"",'Ark1'!AD2757)</f>
        <v>2.9066793499232717</v>
      </c>
      <c r="N20" s="51">
        <f>+IF(H20=0,"",'Ark1'!AE2757)</f>
        <v>2.9418045451698442</v>
      </c>
      <c r="O20" s="96">
        <f>IF(H20=0,"",'Ark1'!U2757)</f>
        <v>60.226304414942874</v>
      </c>
      <c r="P20" s="12">
        <f>IF(H20=0,"",'Ark1'!W2757)</f>
        <v>85.497221364618682</v>
      </c>
      <c r="Q20" s="51">
        <f>IF(H20=0,"",'Ark1'!X2757)</f>
        <v>0</v>
      </c>
      <c r="R20" s="51">
        <f>IF(H20=0,"",'Ark1'!Y2757)</f>
        <v>0</v>
      </c>
      <c r="S20" s="114"/>
      <c r="T20" s="272">
        <f>IF(G20=0,"",'Ark1'!Z2757)</f>
        <v>0</v>
      </c>
      <c r="U20" s="114"/>
      <c r="V20" s="51">
        <f>IF(H20=0,"",'Ark1'!AA2757)</f>
        <v>7.4313570712105852</v>
      </c>
      <c r="W20" s="12">
        <f>IF(H20=0,"",'Ark1'!AB2757)</f>
        <v>2.5879478701093475</v>
      </c>
      <c r="X20" s="15">
        <f>+IF('Ark1'!AD2757=0,"",'Ark1'!AC2757)</f>
        <v>-29.376108069602623</v>
      </c>
      <c r="Y20" s="15">
        <f t="shared" si="0"/>
        <v>68.914893617021278</v>
      </c>
      <c r="Z20" s="12">
        <f>IF(H20=0,"",'Ark1'!T2757)</f>
        <v>4.7783266440259347</v>
      </c>
      <c r="AA20" s="51">
        <f>IF(H20=0,"",'Ark1'!V2757)</f>
        <v>92.629708954083114</v>
      </c>
      <c r="AB20" s="39"/>
      <c r="AC20" s="4"/>
      <c r="AD20" s="15"/>
      <c r="AE20" s="51"/>
      <c r="AF20" s="4"/>
      <c r="AG20" s="18"/>
      <c r="AH20"/>
      <c r="AI20"/>
      <c r="AJ20"/>
      <c r="AK20"/>
      <c r="AL20"/>
      <c r="AM20"/>
    </row>
    <row r="21" spans="1:39" ht="15.6">
      <c r="A21" s="39"/>
      <c r="B21" s="2">
        <f>+'Ark1'!C2758</f>
        <v>2024</v>
      </c>
      <c r="C21" s="2">
        <f>+'Ark1'!J2758</f>
        <v>106</v>
      </c>
      <c r="D21" s="2" t="s">
        <v>35</v>
      </c>
      <c r="E21" s="2">
        <f>+'Ark1'!D2758</f>
        <v>12</v>
      </c>
      <c r="F21" s="2" t="s">
        <v>500</v>
      </c>
      <c r="G21" s="3">
        <f>+'Ark1'!Q2758</f>
        <v>0</v>
      </c>
      <c r="H21" s="306">
        <f>+'Ark1'!R2758</f>
        <v>0</v>
      </c>
      <c r="I21" s="306" t="str">
        <f>IF(H21=0,"",'Ark1'!S2758)</f>
        <v/>
      </c>
      <c r="J21" s="86"/>
      <c r="K21" s="51" t="e">
        <f>100*H21/Måned!H21</f>
        <v>#DIV/0!</v>
      </c>
      <c r="L21" s="86"/>
      <c r="M21" s="51" t="str">
        <f>+IF(H21=0,"",'Ark1'!AD2758)</f>
        <v/>
      </c>
      <c r="N21" s="51" t="str">
        <f>+IF(H21=0,"",'Ark1'!AE2758)</f>
        <v/>
      </c>
      <c r="O21" s="96" t="str">
        <f>IF(H21=0,"",'Ark1'!U2758)</f>
        <v/>
      </c>
      <c r="P21" s="12" t="str">
        <f>IF(H21=0,"",'Ark1'!W2758)</f>
        <v/>
      </c>
      <c r="Q21" s="51" t="str">
        <f>IF(H21=0,"",'Ark1'!X2758)</f>
        <v/>
      </c>
      <c r="R21" s="51" t="str">
        <f>IF(H21=0,"",'Ark1'!Y2758)</f>
        <v/>
      </c>
      <c r="S21" s="114"/>
      <c r="T21" s="272" t="str">
        <f>IF(G21=0,"",'Ark1'!Z2758)</f>
        <v/>
      </c>
      <c r="U21" s="114"/>
      <c r="V21" s="51" t="str">
        <f>IF(H21=0,"",'Ark1'!AA2758)</f>
        <v/>
      </c>
      <c r="W21" s="12" t="str">
        <f>IF(H21=0,"",'Ark1'!AB2758)</f>
        <v/>
      </c>
      <c r="X21" s="15" t="str">
        <f>+IF('Ark1'!AD2758=0,"",'Ark1'!AC2758)</f>
        <v/>
      </c>
      <c r="Y21" s="15" t="str">
        <f t="shared" si="0"/>
        <v/>
      </c>
      <c r="Z21" s="12" t="str">
        <f>IF(H21=0,"",'Ark1'!T2758)</f>
        <v/>
      </c>
      <c r="AA21" s="51" t="str">
        <f>IF(H21=0,"",'Ark1'!V2758)</f>
        <v/>
      </c>
      <c r="AB21" s="39"/>
      <c r="AC21" s="4"/>
      <c r="AD21" s="15"/>
      <c r="AE21" s="51"/>
      <c r="AF21" s="4"/>
      <c r="AG21" s="18"/>
      <c r="AH21"/>
      <c r="AI21"/>
      <c r="AJ21"/>
      <c r="AK21"/>
      <c r="AL21"/>
      <c r="AM21"/>
    </row>
    <row r="22" spans="1:39" ht="18" customHeight="1">
      <c r="A22" s="44"/>
      <c r="B22" s="44"/>
      <c r="C22" s="44"/>
      <c r="D22" s="64"/>
      <c r="E22" s="56"/>
      <c r="F22" s="39"/>
      <c r="G22" s="39"/>
      <c r="H22" s="318"/>
      <c r="I22" s="339"/>
      <c r="J22" s="86"/>
      <c r="K22" s="69"/>
      <c r="L22" s="86"/>
      <c r="M22" s="146"/>
      <c r="N22" s="39"/>
      <c r="O22" s="44"/>
      <c r="P22" s="39"/>
      <c r="Q22" s="115"/>
      <c r="R22" s="115"/>
      <c r="S22" s="114"/>
      <c r="T22" s="115"/>
      <c r="U22" s="114"/>
      <c r="V22" s="115"/>
      <c r="W22" s="115"/>
      <c r="X22" s="115"/>
      <c r="Y22" s="115"/>
      <c r="Z22" s="39"/>
      <c r="AA22" s="115"/>
      <c r="AB22" s="39"/>
      <c r="AC22" s="2"/>
      <c r="AD22" s="5"/>
      <c r="AE22" s="5"/>
      <c r="AF22"/>
      <c r="AG22" s="4"/>
      <c r="AH22"/>
      <c r="AI22"/>
      <c r="AJ22"/>
      <c r="AK22"/>
      <c r="AL22"/>
      <c r="AM22"/>
    </row>
    <row r="23" spans="1:39" ht="15.6">
      <c r="A23" s="39"/>
      <c r="B23" s="2">
        <f>+'Ark1'!C2759</f>
        <v>2024</v>
      </c>
      <c r="C23" s="2">
        <f>+'Ark1'!J2759</f>
        <v>109</v>
      </c>
      <c r="D23" s="2" t="s">
        <v>57</v>
      </c>
      <c r="E23" s="2">
        <f>+'Ark1'!D2759</f>
        <v>1</v>
      </c>
      <c r="F23" s="2" t="s">
        <v>490</v>
      </c>
      <c r="G23" s="3">
        <f>+'Ark1'!Q2759</f>
        <v>238</v>
      </c>
      <c r="H23" s="306">
        <f>+'Ark1'!R2759</f>
        <v>30723</v>
      </c>
      <c r="I23" s="306">
        <f>IF(H23=0,"",'Ark1'!S2759)</f>
        <v>30717</v>
      </c>
      <c r="J23" s="86"/>
      <c r="K23" s="51">
        <f>100*H23/Måned!H10</f>
        <v>23.245239050004162</v>
      </c>
      <c r="L23" s="86"/>
      <c r="M23" s="51">
        <f>+IF(H23=0,"",'Ark1'!AD2759)</f>
        <v>10.002897691939532</v>
      </c>
      <c r="N23" s="51">
        <f>+IF(H23=0,"",'Ark1'!AE2759)</f>
        <v>10.161987778400619</v>
      </c>
      <c r="O23" s="96">
        <f>IF(H23=0,"",'Ark1'!U2759)</f>
        <v>60.748966370413775</v>
      </c>
      <c r="P23" s="12">
        <f>IF(H23=0,"",'Ark1'!W2759)</f>
        <v>83.467350327179986</v>
      </c>
      <c r="Q23" s="51">
        <f>IF(H23=0,"",'Ark1'!X2759)</f>
        <v>3.1735182111121958</v>
      </c>
      <c r="R23" s="51">
        <f>IF(H23=0,"",'Ark1'!Y2759)</f>
        <v>6.3470364222243916</v>
      </c>
      <c r="S23" s="114"/>
      <c r="T23" s="272">
        <f>IF(H23=0,"",'Ark1'!Z2759)</f>
        <v>0</v>
      </c>
      <c r="U23" s="114"/>
      <c r="V23" s="51">
        <f>IF(H23=0,"",'Ark1'!AA2759)</f>
        <v>8.597330329775124</v>
      </c>
      <c r="W23" s="12">
        <f>IF(H23=0,"",'Ark1'!AB2759)</f>
        <v>2.6578577995999488</v>
      </c>
      <c r="X23" s="15">
        <f>+IF('Ark1'!AD2759=0,"",'Ark1'!AC2759)</f>
        <v>-21.096115265032129</v>
      </c>
      <c r="Y23" s="15">
        <f>+(IF(H23=0,"",I23/G23))</f>
        <v>129.06302521008402</v>
      </c>
      <c r="Z23" s="12">
        <f>IF(H23=0,"",'Ark1'!T2759)</f>
        <v>3.9385476678709752</v>
      </c>
      <c r="AA23" s="51">
        <f>IF(H23=0,"",'Ark1'!V2759)</f>
        <v>90.437947994184142</v>
      </c>
      <c r="AB23" s="39"/>
      <c r="AC23" s="5"/>
      <c r="AD23" s="18"/>
      <c r="AE23" s="51"/>
      <c r="AF23" s="4"/>
      <c r="AG23"/>
      <c r="AH23"/>
      <c r="AI23"/>
      <c r="AJ23"/>
      <c r="AK23"/>
      <c r="AL23"/>
      <c r="AM23"/>
    </row>
    <row r="24" spans="1:39" ht="15.6">
      <c r="A24" s="39"/>
      <c r="B24" s="2">
        <f>+'Ark1'!C2760</f>
        <v>2024</v>
      </c>
      <c r="C24" s="2">
        <f>+'Ark1'!J2760</f>
        <v>109</v>
      </c>
      <c r="D24" s="2" t="s">
        <v>57</v>
      </c>
      <c r="E24" s="2">
        <f>+'Ark1'!D2760</f>
        <v>2</v>
      </c>
      <c r="F24" s="2" t="s">
        <v>491</v>
      </c>
      <c r="G24" s="3">
        <f>+'Ark1'!Q2760</f>
        <v>248</v>
      </c>
      <c r="H24" s="306">
        <f>+'Ark1'!R2760</f>
        <v>31536</v>
      </c>
      <c r="I24" s="306">
        <f>IF(H24=0,"",'Ark1'!S2760)</f>
        <v>31525</v>
      </c>
      <c r="J24" s="86"/>
      <c r="K24" s="51">
        <f>100*H24/Måned!H11</f>
        <v>25.803706582661704</v>
      </c>
      <c r="L24" s="86"/>
      <c r="M24" s="51">
        <f>+IF(H24=0,"",'Ark1'!AD2760)</f>
        <v>10.267596966865382</v>
      </c>
      <c r="N24" s="51">
        <f>+IF(H24=0,"",'Ark1'!AE2760)</f>
        <v>10.335260666745173</v>
      </c>
      <c r="O24" s="96">
        <f>IF(H24=0,"",'Ark1'!U2760)</f>
        <v>60.501950832672499</v>
      </c>
      <c r="P24" s="12">
        <f>IF(H24=0,"",'Ark1'!W2760)</f>
        <v>82.714775574940489</v>
      </c>
      <c r="Q24" s="51">
        <f>IF(H24=0,"",'Ark1'!X2760)</f>
        <v>3.4944190766108569</v>
      </c>
      <c r="R24" s="51">
        <f>IF(H24=0,"",'Ark1'!Y2760)</f>
        <v>6.9888381532217139</v>
      </c>
      <c r="S24" s="114"/>
      <c r="T24" s="272">
        <f>IF(H24=0,"",'Ark1'!Z2760)</f>
        <v>0</v>
      </c>
      <c r="U24" s="114"/>
      <c r="V24" s="51">
        <f>IF(H24=0,"",'Ark1'!AA2760)</f>
        <v>9.0193198882314949</v>
      </c>
      <c r="W24" s="12">
        <f>IF(H24=0,"",'Ark1'!AB2760)</f>
        <v>2.6815144206927379</v>
      </c>
      <c r="X24" s="15">
        <f>+IF('Ark1'!AD2760=0,"",'Ark1'!AC2760)</f>
        <v>-19.74061536595368</v>
      </c>
      <c r="Y24" s="15">
        <f t="shared" ref="Y24:Y34" si="1">+(IF(H24=0,"",I24/G24))</f>
        <v>127.11693548387096</v>
      </c>
      <c r="Z24" s="12">
        <f>IF(H24=0,"",'Ark1'!T2760)</f>
        <v>4.3827371892440397</v>
      </c>
      <c r="AA24" s="51">
        <f>IF(H24=0,"",'Ark1'!V2760)</f>
        <v>89.62847591251122</v>
      </c>
      <c r="AB24" s="39"/>
      <c r="AC24" s="12"/>
      <c r="AD24" s="12"/>
      <c r="AE24" s="51"/>
      <c r="AF24" s="4"/>
      <c r="AG24" s="5"/>
      <c r="AH24"/>
      <c r="AI24"/>
      <c r="AJ24"/>
      <c r="AK24"/>
      <c r="AL24"/>
      <c r="AM24"/>
    </row>
    <row r="25" spans="1:39" ht="15.6">
      <c r="A25" s="39"/>
      <c r="B25" s="2">
        <f>+'Ark1'!C2761</f>
        <v>2024</v>
      </c>
      <c r="C25" s="2">
        <f>+'Ark1'!J2761</f>
        <v>109</v>
      </c>
      <c r="D25" s="2" t="s">
        <v>57</v>
      </c>
      <c r="E25" s="2">
        <f>+'Ark1'!D2761</f>
        <v>3</v>
      </c>
      <c r="F25" s="2" t="s">
        <v>492</v>
      </c>
      <c r="G25" s="3">
        <f>+'Ark1'!Q2761</f>
        <v>222</v>
      </c>
      <c r="H25" s="306">
        <f>+'Ark1'!R2761</f>
        <v>23076</v>
      </c>
      <c r="I25" s="306">
        <f>IF(H25=0,"",'Ark1'!S2761)</f>
        <v>23061</v>
      </c>
      <c r="J25" s="86"/>
      <c r="K25" s="51">
        <f>100*H25/Måned!H12</f>
        <v>22.249862601602498</v>
      </c>
      <c r="L25" s="86"/>
      <c r="M25" s="51">
        <f>+IF(H25=0,"",'Ark1'!AD2761)</f>
        <v>7.5131617074893935</v>
      </c>
      <c r="N25" s="51">
        <f>+IF(H25=0,"",'Ark1'!AE2761)</f>
        <v>7.5187215928382818</v>
      </c>
      <c r="O25" s="96">
        <f>IF(H25=0,"",'Ark1'!U2761)</f>
        <v>60.679458826590349</v>
      </c>
      <c r="P25" s="12">
        <f>IF(H25=0,"",'Ark1'!W2761)</f>
        <v>82.258848271974543</v>
      </c>
      <c r="Q25" s="51">
        <f>IF(H25=0,"",'Ark1'!X2761)</f>
        <v>3.3324666319986123</v>
      </c>
      <c r="R25" s="51">
        <f>IF(H25=0,"",'Ark1'!Y2761)</f>
        <v>6.6649332639972245</v>
      </c>
      <c r="S25" s="114"/>
      <c r="T25" s="272">
        <f>IF(H25=0,"",'Ark1'!Z2761)</f>
        <v>0</v>
      </c>
      <c r="U25" s="114"/>
      <c r="V25" s="51">
        <f>IF(H25=0,"",'Ark1'!AA2761)</f>
        <v>8.5574486279553401</v>
      </c>
      <c r="W25" s="12">
        <f>IF(H25=0,"",'Ark1'!AB2761)</f>
        <v>2.6040846091777854</v>
      </c>
      <c r="X25" s="15">
        <f>+IF('Ark1'!AD2761=0,"",'Ark1'!AC2761)</f>
        <v>-17.581420594569654</v>
      </c>
      <c r="Y25" s="15">
        <f t="shared" si="1"/>
        <v>103.87837837837837</v>
      </c>
      <c r="Z25" s="12">
        <f>IF(H25=0,"",'Ark1'!T2761)</f>
        <v>3.9934997399896002</v>
      </c>
      <c r="AA25" s="51">
        <f>IF(H25=0,"",'Ark1'!V2761)</f>
        <v>89.145322479083021</v>
      </c>
      <c r="AB25" s="39"/>
      <c r="AC25" s="4"/>
      <c r="AD25" s="12"/>
      <c r="AE25" s="51"/>
      <c r="AF25" s="4"/>
      <c r="AG25" s="5"/>
      <c r="AH25"/>
      <c r="AI25"/>
      <c r="AJ25"/>
      <c r="AK25"/>
      <c r="AL25"/>
      <c r="AM25"/>
    </row>
    <row r="26" spans="1:39" ht="15.6">
      <c r="A26" s="39"/>
      <c r="B26" s="2">
        <f>+'Ark1'!C2762</f>
        <v>2024</v>
      </c>
      <c r="C26" s="2">
        <f>+'Ark1'!J2762</f>
        <v>109</v>
      </c>
      <c r="D26" s="2" t="s">
        <v>57</v>
      </c>
      <c r="E26" s="2">
        <f>+'Ark1'!D2762</f>
        <v>4</v>
      </c>
      <c r="F26" s="2" t="s">
        <v>493</v>
      </c>
      <c r="G26" s="3">
        <f>+'Ark1'!Q2762</f>
        <v>255</v>
      </c>
      <c r="H26" s="306">
        <f>+'Ark1'!R2762</f>
        <v>34627</v>
      </c>
      <c r="I26" s="306">
        <f>IF(H26=0,"",'Ark1'!S2762)</f>
        <v>34607</v>
      </c>
      <c r="J26" s="86"/>
      <c r="K26" s="51">
        <f>100*H26/Måned!H13</f>
        <v>24.168882746682861</v>
      </c>
      <c r="L26" s="86"/>
      <c r="M26" s="51">
        <f>+IF(H26=0,"",'Ark1'!AD2762)</f>
        <v>11.273975144965991</v>
      </c>
      <c r="N26" s="51">
        <f>+IF(H26=0,"",'Ark1'!AE2762)</f>
        <v>11.361293145823</v>
      </c>
      <c r="O26" s="96">
        <f>IF(H26=0,"",'Ark1'!U2762)</f>
        <v>60.49585344005547</v>
      </c>
      <c r="P26" s="12">
        <f>IF(H26=0,"",'Ark1'!W2762)</f>
        <v>82.82864738347773</v>
      </c>
      <c r="Q26" s="51">
        <f>IF(H26=0,"",'Ark1'!X2762)</f>
        <v>4.5369220550437532</v>
      </c>
      <c r="R26" s="51">
        <f>IF(H26=0,"",'Ark1'!Y2762)</f>
        <v>9.0738441100875065</v>
      </c>
      <c r="S26" s="114"/>
      <c r="T26" s="272">
        <f>IF(H26=0,"",'Ark1'!Z2762)</f>
        <v>0</v>
      </c>
      <c r="U26" s="114"/>
      <c r="V26" s="51">
        <f>IF(H26=0,"",'Ark1'!AA2762)</f>
        <v>8.7763412094048725</v>
      </c>
      <c r="W26" s="12">
        <f>IF(H26=0,"",'Ark1'!AB2762)</f>
        <v>2.6992085913540471</v>
      </c>
      <c r="X26" s="15">
        <f>+IF('Ark1'!AD2762=0,"",'Ark1'!AC2762)</f>
        <v>-18.864351973183471</v>
      </c>
      <c r="Y26" s="15">
        <f t="shared" si="1"/>
        <v>135.71372549019608</v>
      </c>
      <c r="Z26" s="12">
        <f>IF(H26=0,"",'Ark1'!T2762)</f>
        <v>4.3975221647847054</v>
      </c>
      <c r="AA26" s="51">
        <f>IF(H26=0,"",'Ark1'!V2762)</f>
        <v>89.760239577279123</v>
      </c>
      <c r="AB26" s="39"/>
      <c r="AC26" s="4"/>
      <c r="AD26" s="12"/>
      <c r="AE26" s="51"/>
      <c r="AF26" s="4"/>
      <c r="AG26" s="5"/>
      <c r="AH26"/>
      <c r="AI26"/>
      <c r="AJ26"/>
      <c r="AK26"/>
      <c r="AL26"/>
      <c r="AM26"/>
    </row>
    <row r="27" spans="1:39" ht="15.6">
      <c r="A27" s="39"/>
      <c r="B27" s="2">
        <f>+'Ark1'!C2763</f>
        <v>2024</v>
      </c>
      <c r="C27" s="2">
        <f>+'Ark1'!J2763</f>
        <v>109</v>
      </c>
      <c r="D27" s="2" t="s">
        <v>57</v>
      </c>
      <c r="E27" s="2">
        <f>+'Ark1'!D2763</f>
        <v>5</v>
      </c>
      <c r="F27" s="2" t="s">
        <v>377</v>
      </c>
      <c r="G27" s="3">
        <f>+'Ark1'!Q2763</f>
        <v>243</v>
      </c>
      <c r="H27" s="306">
        <f>+'Ark1'!R2763</f>
        <v>30527</v>
      </c>
      <c r="I27" s="306">
        <f>IF(H27=0,"",'Ark1'!S2763)</f>
        <v>30514</v>
      </c>
      <c r="J27" s="86"/>
      <c r="K27" s="51">
        <f>100*H27/Måned!H14</f>
        <v>24.291398106151032</v>
      </c>
      <c r="L27" s="86"/>
      <c r="M27" s="51">
        <f>+IF(H27=0,"",'Ark1'!AD2763)</f>
        <v>9.9390833525970166</v>
      </c>
      <c r="N27" s="51">
        <f>+IF(H27=0,"",'Ark1'!AE2763)</f>
        <v>9.9243616658414524</v>
      </c>
      <c r="O27" s="96">
        <f>IF(H27=0,"",'Ark1'!U2763)</f>
        <v>60.556826374778801</v>
      </c>
      <c r="P27" s="12">
        <f>IF(H27=0,"",'Ark1'!W2763)</f>
        <v>82.057861964999802</v>
      </c>
      <c r="Q27" s="51">
        <f>IF(H27=0,"",'Ark1'!X2763)</f>
        <v>3.2594097028859705</v>
      </c>
      <c r="R27" s="51">
        <f>IF(H27=0,"",'Ark1'!Y2763)</f>
        <v>6.5188194057719411</v>
      </c>
      <c r="S27" s="114"/>
      <c r="T27" s="272">
        <f>IF(H27=0,"",'Ark1'!Z2763)</f>
        <v>0</v>
      </c>
      <c r="U27" s="114"/>
      <c r="V27" s="51">
        <f>IF(H27=0,"",'Ark1'!AA2763)</f>
        <v>8.0793762752725478</v>
      </c>
      <c r="W27" s="12">
        <f>IF(H27=0,"",'Ark1'!AB2763)</f>
        <v>2.6813827218398676</v>
      </c>
      <c r="X27" s="15">
        <f>+IF('Ark1'!AD2763=0,"",'Ark1'!AC2763)</f>
        <v>-17.149284923759296</v>
      </c>
      <c r="Y27" s="15">
        <f t="shared" si="1"/>
        <v>125.57201646090535</v>
      </c>
      <c r="Z27" s="12">
        <f>IF(H27=0,"",'Ark1'!T2763)</f>
        <v>4.3411078717201157</v>
      </c>
      <c r="AA27" s="51">
        <f>IF(H27=0,"",'Ark1'!V2763)</f>
        <v>88.920365559072749</v>
      </c>
      <c r="AB27" s="39"/>
      <c r="AC27" s="4"/>
      <c r="AD27" s="12"/>
      <c r="AE27" s="51"/>
      <c r="AF27" s="4"/>
      <c r="AG27" s="5"/>
      <c r="AH27"/>
      <c r="AI27"/>
      <c r="AJ27"/>
      <c r="AK27"/>
      <c r="AL27"/>
      <c r="AM27"/>
    </row>
    <row r="28" spans="1:39" ht="15.6">
      <c r="A28" s="39"/>
      <c r="B28" s="2">
        <f>+'Ark1'!C2764</f>
        <v>2024</v>
      </c>
      <c r="C28" s="2">
        <f>+'Ark1'!J2764</f>
        <v>109</v>
      </c>
      <c r="D28" s="2" t="s">
        <v>57</v>
      </c>
      <c r="E28" s="2">
        <f>+'Ark1'!D2764</f>
        <v>6</v>
      </c>
      <c r="F28" s="2" t="s">
        <v>494</v>
      </c>
      <c r="G28" s="3">
        <f>+'Ark1'!Q2764</f>
        <v>232</v>
      </c>
      <c r="H28" s="306">
        <f>+'Ark1'!R2764</f>
        <v>28693</v>
      </c>
      <c r="I28" s="306">
        <f>IF(H28=0,"",'Ark1'!S2764)</f>
        <v>28613</v>
      </c>
      <c r="J28" s="86"/>
      <c r="K28" s="51">
        <f>100*H28/Måned!H15</f>
        <v>25.039051250949012</v>
      </c>
      <c r="L28" s="86"/>
      <c r="M28" s="51">
        <f>+IF(H28=0,"",'Ark1'!AD2764)</f>
        <v>9.3419634630348902</v>
      </c>
      <c r="N28" s="51">
        <f>+IF(H28=0,"",'Ark1'!AE2764)</f>
        <v>9.2189498447824239</v>
      </c>
      <c r="O28" s="96">
        <f>IF(H28=0,"",'Ark1'!U2764)</f>
        <v>60.462796630902041</v>
      </c>
      <c r="P28" s="12">
        <f>IF(H28=0,"",'Ark1'!W2764)</f>
        <v>81.289567679027115</v>
      </c>
      <c r="Q28" s="51">
        <f>IF(H28=0,"",'Ark1'!X2764)</f>
        <v>3.6071515700693553</v>
      </c>
      <c r="R28" s="51">
        <f>IF(H28=0,"",'Ark1'!Y2764)</f>
        <v>7.2143031401387105</v>
      </c>
      <c r="S28" s="114"/>
      <c r="T28" s="272">
        <f>IF(H28=0,"",'Ark1'!Z2764)</f>
        <v>0</v>
      </c>
      <c r="U28" s="114"/>
      <c r="V28" s="51">
        <f>IF(H28=0,"",'Ark1'!AA2764)</f>
        <v>8.3859011978581552</v>
      </c>
      <c r="W28" s="12">
        <f>IF(H28=0,"",'Ark1'!AB2764)</f>
        <v>2.5924599920647622</v>
      </c>
      <c r="X28" s="15">
        <f>+IF('Ark1'!AD2764=0,"",'Ark1'!AC2764)</f>
        <v>-17.354196433957899</v>
      </c>
      <c r="Y28" s="15">
        <f t="shared" si="1"/>
        <v>123.33189655172414</v>
      </c>
      <c r="Z28" s="12">
        <f>IF(H28=0,"",'Ark1'!T2764)</f>
        <v>4.3983201477712335</v>
      </c>
      <c r="AA28" s="51">
        <f>IF(H28=0,"",'Ark1'!V2764)</f>
        <v>88.175127724371862</v>
      </c>
      <c r="AB28" s="39"/>
      <c r="AC28" s="4"/>
      <c r="AD28" s="12"/>
      <c r="AE28" s="51"/>
      <c r="AF28" s="4"/>
      <c r="AG28" s="5"/>
      <c r="AH28"/>
      <c r="AI28"/>
      <c r="AJ28"/>
      <c r="AK28"/>
      <c r="AL28"/>
      <c r="AM28"/>
    </row>
    <row r="29" spans="1:39" ht="15.6">
      <c r="A29" s="39"/>
      <c r="B29" s="2">
        <f>+'Ark1'!C2765</f>
        <v>2024</v>
      </c>
      <c r="C29" s="2">
        <f>+'Ark1'!J2765</f>
        <v>109</v>
      </c>
      <c r="D29" s="2" t="s">
        <v>57</v>
      </c>
      <c r="E29" s="2">
        <f>+'Ark1'!D2765</f>
        <v>7</v>
      </c>
      <c r="F29" s="2" t="s">
        <v>495</v>
      </c>
      <c r="G29" s="3">
        <f>+'Ark1'!Q2765</f>
        <v>245</v>
      </c>
      <c r="H29" s="306">
        <f>+'Ark1'!R2765</f>
        <v>30360</v>
      </c>
      <c r="I29" s="306">
        <f>IF(H29=0,"",'Ark1'!S2765)</f>
        <v>30341</v>
      </c>
      <c r="J29" s="86"/>
      <c r="K29" s="51">
        <f>100*H29/Måned!H16</f>
        <v>23.769259676813228</v>
      </c>
      <c r="L29" s="86"/>
      <c r="M29" s="51">
        <f>+IF(H29=0,"",'Ark1'!AD2765)</f>
        <v>9.8847109308102805</v>
      </c>
      <c r="N29" s="51">
        <f>+IF(H29=0,"",'Ark1'!AE2765)</f>
        <v>9.6925472919583129</v>
      </c>
      <c r="O29" s="96">
        <f>IF(H29=0,"",'Ark1'!U2765)</f>
        <v>60.383243795524223</v>
      </c>
      <c r="P29" s="12">
        <f>IF(H29=0,"",'Ark1'!W2765)</f>
        <v>80.59809828285205</v>
      </c>
      <c r="Q29" s="51">
        <f>IF(H29=0,"",'Ark1'!X2765)</f>
        <v>4.2226613965744404</v>
      </c>
      <c r="R29" s="51">
        <f>IF(H29=0,"",'Ark1'!Y2765)</f>
        <v>8.4453227931488808</v>
      </c>
      <c r="S29" s="114"/>
      <c r="T29" s="272">
        <f>IF(H29=0,"",'Ark1'!Z2765)</f>
        <v>0</v>
      </c>
      <c r="U29" s="114"/>
      <c r="V29" s="51">
        <f>IF(H29=0,"",'Ark1'!AA2765)</f>
        <v>8.4175995202821721</v>
      </c>
      <c r="W29" s="12">
        <f>IF(H29=0,"",'Ark1'!AB2765)</f>
        <v>2.6717750214893128</v>
      </c>
      <c r="X29" s="15">
        <f>+IF('Ark1'!AD2765=0,"",'Ark1'!AC2765)</f>
        <v>-16.046303800374659</v>
      </c>
      <c r="Y29" s="15">
        <f t="shared" si="1"/>
        <v>123.84081632653061</v>
      </c>
      <c r="Z29" s="12">
        <f>IF(H29=0,"",'Ark1'!T2765)</f>
        <v>4.5653162055335965</v>
      </c>
      <c r="AA29" s="51">
        <f>IF(H29=0,"",'Ark1'!V2765)</f>
        <v>87.346529121870262</v>
      </c>
      <c r="AB29" s="39"/>
      <c r="AC29" s="4"/>
      <c r="AD29" s="12"/>
      <c r="AE29" s="51"/>
      <c r="AF29" s="4"/>
      <c r="AG29" s="5"/>
      <c r="AH29"/>
      <c r="AI29"/>
      <c r="AJ29"/>
      <c r="AK29"/>
      <c r="AL29"/>
      <c r="AM29"/>
    </row>
    <row r="30" spans="1:39" ht="15.6">
      <c r="A30" s="39"/>
      <c r="B30" s="2">
        <f>+'Ark1'!C2766</f>
        <v>2024</v>
      </c>
      <c r="C30" s="2">
        <f>+'Ark1'!J2766</f>
        <v>109</v>
      </c>
      <c r="D30" s="2" t="s">
        <v>57</v>
      </c>
      <c r="E30" s="2">
        <f>+'Ark1'!D2766</f>
        <v>8</v>
      </c>
      <c r="F30" s="2" t="s">
        <v>496</v>
      </c>
      <c r="G30" s="3">
        <f>+'Ark1'!Q2766</f>
        <v>231</v>
      </c>
      <c r="H30" s="306">
        <f>+'Ark1'!R2766</f>
        <v>27448</v>
      </c>
      <c r="I30" s="306">
        <f>IF(H30=0,"",'Ark1'!S2766)</f>
        <v>27436</v>
      </c>
      <c r="J30" s="86"/>
      <c r="K30" s="51">
        <f>100*H30/Måned!H17</f>
        <v>22.725993144446836</v>
      </c>
      <c r="L30" s="86"/>
      <c r="M30" s="51">
        <f>+IF(H30=0,"",'Ark1'!AD2766)</f>
        <v>8.9366121748643153</v>
      </c>
      <c r="N30" s="51">
        <f>+IF(H30=0,"",'Ark1'!AE2766)</f>
        <v>8.8411919834407016</v>
      </c>
      <c r="O30" s="96">
        <f>IF(H30=0,"",'Ark1'!U2766)</f>
        <v>60.466831899693837</v>
      </c>
      <c r="P30" s="12">
        <f>IF(H30=0,"",'Ark1'!W2766)</f>
        <v>81.303039801720146</v>
      </c>
      <c r="Q30" s="51">
        <f>IF(H30=0,"",'Ark1'!X2766)</f>
        <v>4.4593412999125608</v>
      </c>
      <c r="R30" s="51">
        <f>IF(H30=0,"",'Ark1'!Y2766)</f>
        <v>8.9186825998251216</v>
      </c>
      <c r="S30" s="114"/>
      <c r="T30" s="272">
        <f>IF(H30=0,"",'Ark1'!Z2766)</f>
        <v>0</v>
      </c>
      <c r="U30" s="114"/>
      <c r="V30" s="51">
        <f>IF(H30=0,"",'Ark1'!AA2766)</f>
        <v>7.9911605252555278</v>
      </c>
      <c r="W30" s="12">
        <f>IF(H30=0,"",'Ark1'!AB2766)</f>
        <v>2.6556847249603877</v>
      </c>
      <c r="X30" s="15">
        <f>+IF('Ark1'!AD2766=0,"",'Ark1'!AC2766)</f>
        <v>-16.982939439437796</v>
      </c>
      <c r="Y30" s="15">
        <f t="shared" si="1"/>
        <v>118.77056277056278</v>
      </c>
      <c r="Z30" s="12">
        <f>IF(H30=0,"",'Ark1'!T2766)</f>
        <v>4.409319440396386</v>
      </c>
      <c r="AA30" s="51">
        <f>IF(H30=0,"",'Ark1'!V2766)</f>
        <v>88.102550728913599</v>
      </c>
      <c r="AB30" s="39"/>
      <c r="AC30" s="4"/>
      <c r="AD30" s="12"/>
      <c r="AE30" s="51"/>
      <c r="AF30" s="4"/>
      <c r="AG30" s="5"/>
      <c r="AH30"/>
      <c r="AI30"/>
      <c r="AJ30"/>
      <c r="AK30"/>
      <c r="AL30"/>
      <c r="AM30"/>
    </row>
    <row r="31" spans="1:39" ht="15.6">
      <c r="A31" s="39"/>
      <c r="B31" s="2">
        <f>+'Ark1'!C2767</f>
        <v>2024</v>
      </c>
      <c r="C31" s="2">
        <f>+'Ark1'!J2767</f>
        <v>109</v>
      </c>
      <c r="D31" s="2" t="s">
        <v>57</v>
      </c>
      <c r="E31" s="2">
        <f>+'Ark1'!D2767</f>
        <v>9</v>
      </c>
      <c r="F31" s="2" t="s">
        <v>497</v>
      </c>
      <c r="G31" s="3">
        <f>+'Ark1'!Q2767</f>
        <v>253</v>
      </c>
      <c r="H31" s="306">
        <f>+'Ark1'!R2767</f>
        <v>30258</v>
      </c>
      <c r="I31" s="306">
        <f>IF(H31=0,"",'Ark1'!S2767)</f>
        <v>30249</v>
      </c>
      <c r="J31" s="86"/>
      <c r="K31" s="51">
        <f>100*H31/Måned!H18</f>
        <v>25.047391207172009</v>
      </c>
      <c r="L31" s="86"/>
      <c r="M31" s="51">
        <f>+IF(H31=0,"",'Ark1'!AD2767)</f>
        <v>9.8515014276830488</v>
      </c>
      <c r="N31" s="51">
        <f>+IF(H31=0,"",'Ark1'!AE2767)</f>
        <v>9.8659973505400007</v>
      </c>
      <c r="O31" s="96">
        <f>IF(H31=0,"",'Ark1'!U2767)</f>
        <v>60.397996627987688</v>
      </c>
      <c r="P31" s="12">
        <f>IF(H31=0,"",'Ark1'!W2767)</f>
        <v>82.289936857416976</v>
      </c>
      <c r="Q31" s="51">
        <f>IF(H31=0,"",'Ark1'!X2767)</f>
        <v>3.4371075418071255</v>
      </c>
      <c r="R31" s="51">
        <f>IF(H31=0,"",'Ark1'!Y2767)</f>
        <v>6.874215083614251</v>
      </c>
      <c r="S31" s="114"/>
      <c r="T31" s="272">
        <f>IF(H31=0,"",'Ark1'!Z2767)</f>
        <v>0</v>
      </c>
      <c r="U31" s="114"/>
      <c r="V31" s="51">
        <f>IF(H31=0,"",'Ark1'!AA2767)</f>
        <v>8.1671837598772061</v>
      </c>
      <c r="W31" s="12">
        <f>IF(H31=0,"",'Ark1'!AB2767)</f>
        <v>2.6997937324446757</v>
      </c>
      <c r="X31" s="15">
        <f>+IF('Ark1'!AD2767=0,"",'Ark1'!AC2767)</f>
        <v>-20.145881813259056</v>
      </c>
      <c r="Y31" s="15">
        <f t="shared" si="1"/>
        <v>119.56126482213439</v>
      </c>
      <c r="Z31" s="12">
        <f>IF(H31=0,"",'Ark1'!T2767)</f>
        <v>4.5677837266177539</v>
      </c>
      <c r="AA31" s="51">
        <f>IF(H31=0,"",'Ark1'!V2767)</f>
        <v>89.166609091094884</v>
      </c>
      <c r="AB31" s="39"/>
      <c r="AC31" s="4"/>
      <c r="AD31" s="12"/>
      <c r="AE31" s="51"/>
      <c r="AF31" s="4"/>
      <c r="AG31" s="5"/>
      <c r="AH31"/>
      <c r="AI31"/>
      <c r="AJ31"/>
      <c r="AK31"/>
      <c r="AL31"/>
      <c r="AM31"/>
    </row>
    <row r="32" spans="1:39" ht="15.6">
      <c r="A32" s="39"/>
      <c r="B32" s="2">
        <f>+'Ark1'!C2768</f>
        <v>2024</v>
      </c>
      <c r="C32" s="2">
        <f>+'Ark1'!J2768</f>
        <v>109</v>
      </c>
      <c r="D32" s="2" t="s">
        <v>57</v>
      </c>
      <c r="E32" s="2">
        <f>+'Ark1'!D2768</f>
        <v>10</v>
      </c>
      <c r="F32" s="2" t="s">
        <v>498</v>
      </c>
      <c r="G32" s="3">
        <f>+'Ark1'!Q2768</f>
        <v>285</v>
      </c>
      <c r="H32" s="306">
        <f>+'Ark1'!R2768</f>
        <v>30492</v>
      </c>
      <c r="I32" s="306">
        <f>IF(H32=0,"",'Ark1'!S2768)</f>
        <v>30481</v>
      </c>
      <c r="J32" s="86"/>
      <c r="K32" s="51">
        <f>100*H32/Måned!H19</f>
        <v>23.560136607377416</v>
      </c>
      <c r="L32" s="86"/>
      <c r="M32" s="51">
        <f>+IF(H32=0,"",'Ark1'!AD2768)</f>
        <v>9.927687934857282</v>
      </c>
      <c r="N32" s="51">
        <f>+IF(H32=0,"",'Ark1'!AE2768)</f>
        <v>9.9939122800349836</v>
      </c>
      <c r="O32" s="96">
        <f>IF(H32=0,"",'Ark1'!U2768)</f>
        <v>60.308618483645553</v>
      </c>
      <c r="P32" s="12">
        <f>IF(H32=0,"",'Ark1'!W2768)</f>
        <v>82.7223909976709</v>
      </c>
      <c r="Q32" s="51">
        <f>IF(H32=0,"",'Ark1'!X2768)</f>
        <v>4.4339498884953432</v>
      </c>
      <c r="R32" s="51">
        <f>IF(H32=0,"",'Ark1'!Y2768)</f>
        <v>8.8678997769906864</v>
      </c>
      <c r="S32" s="114"/>
      <c r="T32" s="272">
        <f>IF(H32=0,"",'Ark1'!Z2768)</f>
        <v>0</v>
      </c>
      <c r="U32" s="114"/>
      <c r="V32" s="51">
        <f>IF(H32=0,"",'Ark1'!AA2768)</f>
        <v>8.6917496812039001</v>
      </c>
      <c r="W32" s="12">
        <f>IF(H32=0,"",'Ark1'!AB2768)</f>
        <v>2.631570023048166</v>
      </c>
      <c r="X32" s="15">
        <f>+IF('Ark1'!AD2768=0,"",'Ark1'!AC2768)</f>
        <v>-21.774073251729448</v>
      </c>
      <c r="Y32" s="15">
        <f t="shared" si="1"/>
        <v>106.95087719298246</v>
      </c>
      <c r="Z32" s="12">
        <f>IF(H32=0,"",'Ark1'!T2768)</f>
        <v>4.6538108356290158</v>
      </c>
      <c r="AA32" s="51">
        <f>IF(H32=0,"",'Ark1'!V2768)</f>
        <v>89.637720075198843</v>
      </c>
      <c r="AB32" s="39"/>
      <c r="AC32" s="4"/>
      <c r="AD32" s="12"/>
      <c r="AE32" s="51"/>
      <c r="AF32" s="4"/>
      <c r="AG32" s="5"/>
      <c r="AH32"/>
      <c r="AI32"/>
      <c r="AJ32"/>
      <c r="AK32"/>
      <c r="AL32"/>
      <c r="AM32"/>
    </row>
    <row r="33" spans="1:39" ht="15.6">
      <c r="A33" s="39"/>
      <c r="B33" s="2">
        <f>+'Ark1'!C2769</f>
        <v>2024</v>
      </c>
      <c r="C33" s="2">
        <f>+'Ark1'!J2769</f>
        <v>109</v>
      </c>
      <c r="D33" s="2" t="s">
        <v>57</v>
      </c>
      <c r="E33" s="2">
        <f>+'Ark1'!D2769</f>
        <v>11</v>
      </c>
      <c r="F33" s="2" t="s">
        <v>499</v>
      </c>
      <c r="G33" s="3">
        <f>+'Ark1'!Q2769</f>
        <v>131</v>
      </c>
      <c r="H33" s="306">
        <f>+'Ark1'!R2769</f>
        <v>9401</v>
      </c>
      <c r="I33" s="306">
        <f>IF(H33=0,"",'Ark1'!S2769)</f>
        <v>9400</v>
      </c>
      <c r="J33" s="86"/>
      <c r="K33" s="51">
        <f>100*H33/Måned!H20</f>
        <v>25.723041562918983</v>
      </c>
      <c r="L33" s="86"/>
      <c r="M33" s="51">
        <f>+IF(H33=0,"",'Ark1'!AD2769)</f>
        <v>3.0608092048928661</v>
      </c>
      <c r="N33" s="51">
        <f>+IF(H33=0,"",'Ark1'!AE2769)</f>
        <v>3.085776399595022</v>
      </c>
      <c r="O33" s="96">
        <f>IF(H33=0,"",'Ark1'!U2769)</f>
        <v>60.260212765957455</v>
      </c>
      <c r="P33" s="12">
        <f>IF(H33=0,"",'Ark1'!W2769)</f>
        <v>82.823457446808391</v>
      </c>
      <c r="Q33" s="51">
        <f>IF(H33=0,"",'Ark1'!X2769)</f>
        <v>8.6905648335283505</v>
      </c>
      <c r="R33" s="51">
        <f>IF(H33=0,"",'Ark1'!Y2769)</f>
        <v>17.381129667056701</v>
      </c>
      <c r="S33" s="114"/>
      <c r="T33" s="272">
        <f>IF(H33=0,"",'Ark1'!Z2769)</f>
        <v>0</v>
      </c>
      <c r="U33" s="114"/>
      <c r="V33" s="51">
        <f>IF(H33=0,"",'Ark1'!AA2769)</f>
        <v>8.4928286245558997</v>
      </c>
      <c r="W33" s="12">
        <f>IF(H33=0,"",'Ark1'!AB2769)</f>
        <v>2.7264956772632516</v>
      </c>
      <c r="X33" s="15">
        <f>+IF('Ark1'!AD2769=0,"",'Ark1'!AC2769)</f>
        <v>-22.694454033075345</v>
      </c>
      <c r="Y33" s="15">
        <f t="shared" si="1"/>
        <v>71.755725190839698</v>
      </c>
      <c r="Z33" s="12">
        <f>IF(H33=0,"",'Ark1'!T2769)</f>
        <v>4.8058717157749182</v>
      </c>
      <c r="AA33" s="51">
        <f>IF(H33=0,"",'Ark1'!V2769)</f>
        <v>89.737361978746321</v>
      </c>
      <c r="AB33" s="39"/>
      <c r="AC33" s="4"/>
      <c r="AD33" s="12"/>
      <c r="AE33" s="51"/>
      <c r="AF33" s="4"/>
      <c r="AG33" s="5"/>
      <c r="AH33"/>
      <c r="AI33"/>
      <c r="AJ33"/>
      <c r="AK33"/>
      <c r="AL33"/>
      <c r="AM33"/>
    </row>
    <row r="34" spans="1:39" ht="15.6">
      <c r="A34" s="39"/>
      <c r="B34" s="2">
        <f>+'Ark1'!C2770</f>
        <v>2024</v>
      </c>
      <c r="C34" s="2">
        <f>+'Ark1'!J2770</f>
        <v>109</v>
      </c>
      <c r="D34" s="2" t="s">
        <v>57</v>
      </c>
      <c r="E34" s="2">
        <f>+'Ark1'!D2770</f>
        <v>12</v>
      </c>
      <c r="F34" s="2" t="s">
        <v>500</v>
      </c>
      <c r="G34" s="3">
        <f>+'Ark1'!Q2770</f>
        <v>0</v>
      </c>
      <c r="H34" s="306">
        <f>+'Ark1'!R2770</f>
        <v>0</v>
      </c>
      <c r="I34" s="306" t="str">
        <f>IF(H34=0,"",'Ark1'!S2770)</f>
        <v/>
      </c>
      <c r="J34" s="86"/>
      <c r="K34" s="51" t="e">
        <f>100*H34/Måned!H21</f>
        <v>#DIV/0!</v>
      </c>
      <c r="L34" s="86"/>
      <c r="M34" s="51" t="str">
        <f>+IF(H34=0,"",'Ark1'!AD2770)</f>
        <v/>
      </c>
      <c r="N34" s="51" t="str">
        <f>+IF(H34=0,"",'Ark1'!AE2770)</f>
        <v/>
      </c>
      <c r="O34" s="96" t="str">
        <f>IF(H34=0,"",'Ark1'!U2770)</f>
        <v/>
      </c>
      <c r="P34" s="12" t="str">
        <f>IF(H34=0,"",'Ark1'!W2770)</f>
        <v/>
      </c>
      <c r="Q34" s="51" t="str">
        <f>IF(H34=0,"",'Ark1'!X2770)</f>
        <v/>
      </c>
      <c r="R34" s="51" t="str">
        <f>IF(H34=0,"",'Ark1'!Y2770)</f>
        <v/>
      </c>
      <c r="S34" s="114"/>
      <c r="T34" s="272" t="str">
        <f>IF(H34=0,"",'Ark1'!Z2770)</f>
        <v/>
      </c>
      <c r="U34" s="114"/>
      <c r="V34" s="51" t="str">
        <f>IF(H34=0,"",'Ark1'!AA2770)</f>
        <v/>
      </c>
      <c r="W34" s="12" t="str">
        <f>IF(H34=0,"",'Ark1'!AB2770)</f>
        <v/>
      </c>
      <c r="X34" s="15" t="str">
        <f>+IF('Ark1'!AD2770=0,"",'Ark1'!AC2770)</f>
        <v/>
      </c>
      <c r="Y34" s="15" t="str">
        <f t="shared" si="1"/>
        <v/>
      </c>
      <c r="Z34" s="12" t="str">
        <f>IF(H34=0,"",'Ark1'!T2770)</f>
        <v/>
      </c>
      <c r="AA34" s="51" t="str">
        <f>IF(H34=0,"",'Ark1'!V2770)</f>
        <v/>
      </c>
      <c r="AB34" s="39"/>
      <c r="AC34" s="4"/>
      <c r="AD34" s="12"/>
      <c r="AE34" s="51"/>
      <c r="AF34" s="4"/>
      <c r="AG34" s="5"/>
      <c r="AH34"/>
      <c r="AI34"/>
      <c r="AJ34"/>
      <c r="AK34"/>
      <c r="AL34"/>
      <c r="AM34"/>
    </row>
    <row r="35" spans="1:39" ht="18" customHeight="1">
      <c r="A35" s="44"/>
      <c r="B35" s="44"/>
      <c r="C35" s="44"/>
      <c r="D35" s="64"/>
      <c r="E35" s="56"/>
      <c r="F35" s="39"/>
      <c r="G35" s="39"/>
      <c r="H35" s="318"/>
      <c r="I35" s="339"/>
      <c r="J35" s="86"/>
      <c r="K35" s="69"/>
      <c r="L35" s="86"/>
      <c r="M35" s="53"/>
      <c r="N35" s="39"/>
      <c r="O35" s="44"/>
      <c r="P35" s="39"/>
      <c r="Q35" s="115"/>
      <c r="R35" s="125"/>
      <c r="S35" s="125"/>
      <c r="T35" s="125"/>
      <c r="U35" s="125"/>
      <c r="V35" s="115"/>
      <c r="W35" s="39"/>
      <c r="X35" s="85"/>
      <c r="Y35" s="44"/>
      <c r="Z35" s="39"/>
      <c r="AA35" s="115"/>
      <c r="AB35" s="39"/>
      <c r="AC35" s="2"/>
      <c r="AD35" s="5"/>
      <c r="AE35" s="5"/>
      <c r="AF35"/>
      <c r="AG35" s="4"/>
      <c r="AH35"/>
      <c r="AI35"/>
      <c r="AJ35"/>
      <c r="AK35"/>
      <c r="AL35"/>
      <c r="AM35"/>
    </row>
    <row r="36" spans="1:39" ht="15.6">
      <c r="A36" s="39"/>
      <c r="B36" s="2">
        <f>+'Ark1'!C2771</f>
        <v>2024</v>
      </c>
      <c r="C36" s="2">
        <f>+'Ark1'!J2771</f>
        <v>111</v>
      </c>
      <c r="D36" s="2" t="s">
        <v>36</v>
      </c>
      <c r="E36" s="2">
        <f>+'Ark1'!D2771</f>
        <v>1</v>
      </c>
      <c r="F36" s="2" t="s">
        <v>490</v>
      </c>
      <c r="G36" s="3">
        <f>+'Ark1'!Q2771</f>
        <v>118</v>
      </c>
      <c r="H36" s="306">
        <f>+'Ark1'!R2771</f>
        <v>14863</v>
      </c>
      <c r="I36" s="306">
        <f>IF(H36=0,"",'Ark1'!S2771)</f>
        <v>14804</v>
      </c>
      <c r="J36" s="86"/>
      <c r="K36" s="51">
        <f>100*H36/Måned!H10</f>
        <v>11.245450899984112</v>
      </c>
      <c r="L36" s="86"/>
      <c r="M36" s="51">
        <f>+IF(H36=0,"",'Ark1'!AD2771)</f>
        <v>10.028405832304381</v>
      </c>
      <c r="N36" s="51">
        <f>+IF(H36=0,"",'Ark1'!AE2771)</f>
        <v>10.093026264187255</v>
      </c>
      <c r="O36" s="96">
        <f>IF(H36=0,"",'Ark1'!U2771)</f>
        <v>60.857606052418255</v>
      </c>
      <c r="P36" s="12">
        <f>IF(H36=0,"",'Ark1'!W2771)</f>
        <v>82.376080788976225</v>
      </c>
      <c r="Q36" s="51">
        <f>IF(H36=0,"",'Ark1'!X2771)</f>
        <v>3.0411087936486578</v>
      </c>
      <c r="R36" s="51">
        <f>IF(H36=0,"",'Ark1'!Y2771)</f>
        <v>6.0822175872973157</v>
      </c>
      <c r="S36" s="114"/>
      <c r="T36" s="272">
        <f>IF(H36=0,"",'Ark1'!Z2771)</f>
        <v>0</v>
      </c>
      <c r="U36" s="114"/>
      <c r="V36" s="51">
        <f>IF(H36=0,"",'Ark1'!AA2771)</f>
        <v>8.7035174442043886</v>
      </c>
      <c r="W36" s="12">
        <f>IF(H36=0,"",'Ark1'!AB2771)</f>
        <v>2.253128863527889</v>
      </c>
      <c r="X36" s="15">
        <f>+IF('Ark1'!AD2771=0,"",'Ark1'!AC2771)</f>
        <v>-33.322202449982171</v>
      </c>
      <c r="Y36" s="15">
        <f>+(IF(H36=0,"",I36/G36))</f>
        <v>125.45762711864407</v>
      </c>
      <c r="Z36" s="12">
        <f>IF(H36=0,"",'Ark1'!T2771)</f>
        <v>3.4430464912870886</v>
      </c>
      <c r="AA36" s="51">
        <f>IF(H36=0,"",'Ark1'!V2771)</f>
        <v>89.366728502705925</v>
      </c>
      <c r="AB36" s="39"/>
      <c r="AC36" s="4"/>
      <c r="AD36" s="12"/>
      <c r="AE36" s="51"/>
      <c r="AF36" s="4"/>
      <c r="AG36" s="5"/>
      <c r="AH36"/>
      <c r="AI36"/>
      <c r="AJ36"/>
      <c r="AK36"/>
      <c r="AL36"/>
      <c r="AM36"/>
    </row>
    <row r="37" spans="1:39" ht="15.6">
      <c r="A37" s="39"/>
      <c r="B37" s="2">
        <f>+'Ark1'!C2772</f>
        <v>2024</v>
      </c>
      <c r="C37" s="2">
        <f>+'Ark1'!J2772</f>
        <v>111</v>
      </c>
      <c r="D37" s="2" t="s">
        <v>36</v>
      </c>
      <c r="E37" s="2">
        <f>+'Ark1'!D2772</f>
        <v>2</v>
      </c>
      <c r="F37" s="2" t="s">
        <v>491</v>
      </c>
      <c r="G37" s="3">
        <f>+'Ark1'!Q2772</f>
        <v>129</v>
      </c>
      <c r="H37" s="306">
        <f>+'Ark1'!R2772</f>
        <v>13827</v>
      </c>
      <c r="I37" s="306">
        <f>IF(H37=0,"",'Ark1'!S2772)</f>
        <v>13796</v>
      </c>
      <c r="J37" s="86"/>
      <c r="K37" s="51">
        <f>100*H37/Måned!H11</f>
        <v>11.313668534958884</v>
      </c>
      <c r="L37" s="86"/>
      <c r="M37" s="51">
        <f>+IF(H37=0,"",'Ark1'!AD2772)</f>
        <v>9.3293929518450298</v>
      </c>
      <c r="N37" s="51">
        <f>+IF(H37=0,"",'Ark1'!AE2772)</f>
        <v>9.2648413657193824</v>
      </c>
      <c r="O37" s="96">
        <f>IF(H37=0,"",'Ark1'!U2772)</f>
        <v>61.028051609162063</v>
      </c>
      <c r="P37" s="12">
        <f>IF(H37=0,"",'Ark1'!W2772)</f>
        <v>81.141606262685158</v>
      </c>
      <c r="Q37" s="51">
        <f>IF(H37=0,"",'Ark1'!X2772)</f>
        <v>1.6995732986186447</v>
      </c>
      <c r="R37" s="51">
        <f>IF(H37=0,"",'Ark1'!Y2772)</f>
        <v>3.3991465972372894</v>
      </c>
      <c r="S37" s="114"/>
      <c r="T37" s="272">
        <f>IF(H37=0,"",'Ark1'!Z2772)</f>
        <v>0</v>
      </c>
      <c r="U37" s="114"/>
      <c r="V37" s="51">
        <f>IF(H37=0,"",'Ark1'!AA2772)</f>
        <v>9.0376104303544178</v>
      </c>
      <c r="W37" s="12">
        <f>IF(H37=0,"",'Ark1'!AB2772)</f>
        <v>2.2946567711837735</v>
      </c>
      <c r="X37" s="15">
        <f>+IF('Ark1'!AD2772=0,"",'Ark1'!AC2772)</f>
        <v>-32.289088056436874</v>
      </c>
      <c r="Y37" s="15">
        <f t="shared" ref="Y37:Y47" si="2">+(IF(H37=0,"",I37/G37))</f>
        <v>106.94573643410853</v>
      </c>
      <c r="Z37" s="12">
        <f>IF(H37=0,"",'Ark1'!T2772)</f>
        <v>3.2812613003543798</v>
      </c>
      <c r="AA37" s="51">
        <f>IF(H37=0,"",'Ark1'!V2772)</f>
        <v>87.991816680576633</v>
      </c>
      <c r="AB37" s="39"/>
      <c r="AC37" s="4"/>
      <c r="AD37" s="12"/>
      <c r="AE37" s="51"/>
      <c r="AF37" s="4"/>
      <c r="AG37" s="5"/>
      <c r="AH37"/>
      <c r="AI37"/>
      <c r="AJ37"/>
      <c r="AK37"/>
      <c r="AL37"/>
      <c r="AM37"/>
    </row>
    <row r="38" spans="1:39" ht="15.6">
      <c r="A38" s="39"/>
      <c r="B38" s="2">
        <f>+'Ark1'!C2773</f>
        <v>2024</v>
      </c>
      <c r="C38" s="2">
        <f>+'Ark1'!J2773</f>
        <v>111</v>
      </c>
      <c r="D38" s="2" t="s">
        <v>36</v>
      </c>
      <c r="E38" s="2">
        <f>+'Ark1'!D2773</f>
        <v>3</v>
      </c>
      <c r="F38" s="2" t="s">
        <v>492</v>
      </c>
      <c r="G38" s="3">
        <f>+'Ark1'!Q2773</f>
        <v>109</v>
      </c>
      <c r="H38" s="306">
        <f>+'Ark1'!R2773</f>
        <v>10607</v>
      </c>
      <c r="I38" s="306">
        <f>IF(H38=0,"",'Ark1'!S2773)</f>
        <v>10602</v>
      </c>
      <c r="J38" s="86"/>
      <c r="K38" s="51">
        <f>100*H38/Måned!H12</f>
        <v>10.22726177046272</v>
      </c>
      <c r="L38" s="86"/>
      <c r="M38" s="51">
        <f>+IF(H38=0,"",'Ark1'!AD2773)</f>
        <v>7.1567853504173158</v>
      </c>
      <c r="N38" s="51">
        <f>+IF(H38=0,"",'Ark1'!AE2773)</f>
        <v>7.1623697486843581</v>
      </c>
      <c r="O38" s="96">
        <f>IF(H38=0,"",'Ark1'!U2773)</f>
        <v>60.845595170722511</v>
      </c>
      <c r="P38" s="12">
        <f>IF(H38=0,"",'Ark1'!W2773)</f>
        <v>81.625853612525916</v>
      </c>
      <c r="Q38" s="51">
        <f>IF(H38=0,"",'Ark1'!X2773)</f>
        <v>2.5360610917318755</v>
      </c>
      <c r="R38" s="51">
        <f>IF(H38=0,"",'Ark1'!Y2773)</f>
        <v>5.0721221834637511</v>
      </c>
      <c r="S38" s="114"/>
      <c r="T38" s="272">
        <f>IF(H38=0,"",'Ark1'!Z2773)</f>
        <v>0</v>
      </c>
      <c r="U38" s="114"/>
      <c r="V38" s="51">
        <f>IF(H38=0,"",'Ark1'!AA2773)</f>
        <v>8.7418828252063623</v>
      </c>
      <c r="W38" s="12">
        <f>IF(H38=0,"",'Ark1'!AB2773)</f>
        <v>2.2387289073883441</v>
      </c>
      <c r="X38" s="15">
        <f>+IF('Ark1'!AD2773=0,"",'Ark1'!AC2773)</f>
        <v>-28.069335497561724</v>
      </c>
      <c r="Y38" s="15">
        <f t="shared" si="2"/>
        <v>97.266055045871553</v>
      </c>
      <c r="Z38" s="12">
        <f>IF(H38=0,"",'Ark1'!T2773)</f>
        <v>3.4690298859243898</v>
      </c>
      <c r="AA38" s="51">
        <f>IF(H38=0,"",'Ark1'!V2773)</f>
        <v>88.450706269162069</v>
      </c>
      <c r="AB38" s="39"/>
      <c r="AC38" s="4"/>
      <c r="AD38" s="12"/>
      <c r="AE38" s="51"/>
      <c r="AF38" s="4"/>
      <c r="AG38" s="5"/>
      <c r="AH38"/>
      <c r="AI38"/>
      <c r="AJ38"/>
      <c r="AK38"/>
      <c r="AL38"/>
      <c r="AM38"/>
    </row>
    <row r="39" spans="1:39" ht="15.6">
      <c r="A39" s="39"/>
      <c r="B39" s="2">
        <f>+'Ark1'!C2774</f>
        <v>2024</v>
      </c>
      <c r="C39" s="2">
        <f>+'Ark1'!J2774</f>
        <v>111</v>
      </c>
      <c r="D39" s="2" t="s">
        <v>36</v>
      </c>
      <c r="E39" s="2">
        <f>+'Ark1'!D2774</f>
        <v>4</v>
      </c>
      <c r="F39" s="2" t="s">
        <v>493</v>
      </c>
      <c r="G39" s="3">
        <f>+'Ark1'!Q2774</f>
        <v>127</v>
      </c>
      <c r="H39" s="306">
        <f>+'Ark1'!R2774</f>
        <v>16704</v>
      </c>
      <c r="I39" s="306">
        <f>IF(H39=0,"",'Ark1'!S2774)</f>
        <v>16684</v>
      </c>
      <c r="J39" s="86"/>
      <c r="K39" s="51">
        <f>100*H39/Måned!H13</f>
        <v>11.659023808028142</v>
      </c>
      <c r="L39" s="86"/>
      <c r="M39" s="51">
        <f>+IF(H39=0,"",'Ark1'!AD2774)</f>
        <v>11.270570613120659</v>
      </c>
      <c r="N39" s="51">
        <f>+IF(H39=0,"",'Ark1'!AE2774)</f>
        <v>11.338261181585271</v>
      </c>
      <c r="O39" s="96">
        <f>IF(H39=0,"",'Ark1'!U2774)</f>
        <v>61.014265164229201</v>
      </c>
      <c r="P39" s="12">
        <f>IF(H39=0,"",'Ark1'!W2774)</f>
        <v>82.111705825940902</v>
      </c>
      <c r="Q39" s="51">
        <f>IF(H39=0,"",'Ark1'!X2774)</f>
        <v>0.98778735632183867</v>
      </c>
      <c r="R39" s="51">
        <f>IF(H39=0,"",'Ark1'!Y2774)</f>
        <v>1.9755747126436776</v>
      </c>
      <c r="S39" s="114"/>
      <c r="T39" s="272">
        <f>IF(H39=0,"",'Ark1'!Z2774)</f>
        <v>0</v>
      </c>
      <c r="U39" s="114"/>
      <c r="V39" s="51">
        <f>IF(H39=0,"",'Ark1'!AA2774)</f>
        <v>8.7556614005056019</v>
      </c>
      <c r="W39" s="12">
        <f>IF(H39=0,"",'Ark1'!AB2774)</f>
        <v>2.3247828916571311</v>
      </c>
      <c r="X39" s="15">
        <f>+IF('Ark1'!AD2774=0,"",'Ark1'!AC2774)</f>
        <v>-34.487851992017823</v>
      </c>
      <c r="Y39" s="15">
        <f t="shared" si="2"/>
        <v>131.37007874015748</v>
      </c>
      <c r="Z39" s="12">
        <f>IF(H39=0,"",'Ark1'!T2774)</f>
        <v>3.2485033524904203</v>
      </c>
      <c r="AA39" s="51">
        <f>IF(H39=0,"",'Ark1'!V2774)</f>
        <v>89.006062081133777</v>
      </c>
      <c r="AB39" s="39"/>
      <c r="AC39" s="4"/>
      <c r="AD39" s="12"/>
      <c r="AE39" s="51"/>
      <c r="AF39" s="4"/>
      <c r="AG39" s="5"/>
      <c r="AH39"/>
      <c r="AI39"/>
      <c r="AJ39"/>
      <c r="AK39"/>
      <c r="AL39"/>
      <c r="AM39"/>
    </row>
    <row r="40" spans="1:39" ht="15.6">
      <c r="A40" s="39"/>
      <c r="B40" s="2">
        <f>+'Ark1'!C2775</f>
        <v>2024</v>
      </c>
      <c r="C40" s="2">
        <f>+'Ark1'!J2775</f>
        <v>111</v>
      </c>
      <c r="D40" s="2" t="s">
        <v>36</v>
      </c>
      <c r="E40" s="2">
        <f>+'Ark1'!D2775</f>
        <v>5</v>
      </c>
      <c r="F40" s="2" t="s">
        <v>377</v>
      </c>
      <c r="G40" s="3">
        <f>+'Ark1'!Q2775</f>
        <v>118</v>
      </c>
      <c r="H40" s="306">
        <f>+'Ark1'!R2775</f>
        <v>12776</v>
      </c>
      <c r="I40" s="306">
        <f>IF(H40=0,"",'Ark1'!S2775)</f>
        <v>12742</v>
      </c>
      <c r="J40" s="86"/>
      <c r="K40" s="51">
        <f>100*H40/Måned!H14</f>
        <v>10.166308585979152</v>
      </c>
      <c r="L40" s="86"/>
      <c r="M40" s="51">
        <f>+IF(H40=0,"",'Ark1'!AD2775)</f>
        <v>8.6202592285218849</v>
      </c>
      <c r="N40" s="51">
        <f>+IF(H40=0,"",'Ark1'!AE2775)</f>
        <v>8.6024434152195699</v>
      </c>
      <c r="O40" s="96">
        <f>IF(H40=0,"",'Ark1'!U2775)</f>
        <v>60.596060273112549</v>
      </c>
      <c r="P40" s="12">
        <f>IF(H40=0,"",'Ark1'!W2775)</f>
        <v>81.572359127295698</v>
      </c>
      <c r="Q40" s="51">
        <f>IF(H40=0,"",'Ark1'!X2775)</f>
        <v>0.57138384470882897</v>
      </c>
      <c r="R40" s="51">
        <f>IF(H40=0,"",'Ark1'!Y2775)</f>
        <v>1.1427676894176579</v>
      </c>
      <c r="S40" s="114"/>
      <c r="T40" s="272">
        <f>IF(H40=0,"",'Ark1'!Z2775)</f>
        <v>0</v>
      </c>
      <c r="U40" s="114"/>
      <c r="V40" s="51">
        <f>IF(H40=0,"",'Ark1'!AA2775)</f>
        <v>8.332722545479335</v>
      </c>
      <c r="W40" s="12">
        <f>IF(H40=0,"",'Ark1'!AB2775)</f>
        <v>2.2345217837561608</v>
      </c>
      <c r="X40" s="15">
        <f>+IF('Ark1'!AD2775=0,"",'Ark1'!AC2775)</f>
        <v>-27.11065921336364</v>
      </c>
      <c r="Y40" s="15">
        <f t="shared" si="2"/>
        <v>107.98305084745763</v>
      </c>
      <c r="Z40" s="12">
        <f>IF(H40=0,"",'Ark1'!T2775)</f>
        <v>3.9450532247964927</v>
      </c>
      <c r="AA40" s="51">
        <f>IF(H40=0,"",'Ark1'!V2775)</f>
        <v>88.463859719173499</v>
      </c>
      <c r="AB40" s="39"/>
      <c r="AC40" s="4"/>
      <c r="AD40" s="12"/>
      <c r="AE40" s="51"/>
      <c r="AF40" s="4"/>
      <c r="AG40" s="5"/>
      <c r="AH40"/>
      <c r="AI40"/>
      <c r="AJ40"/>
      <c r="AK40"/>
      <c r="AL40"/>
      <c r="AM40"/>
    </row>
    <row r="41" spans="1:39" ht="15.6">
      <c r="A41" s="39"/>
      <c r="B41" s="2">
        <f>+'Ark1'!C2776</f>
        <v>2024</v>
      </c>
      <c r="C41" s="2">
        <f>+'Ark1'!J2776</f>
        <v>111</v>
      </c>
      <c r="D41" s="2" t="s">
        <v>36</v>
      </c>
      <c r="E41" s="2">
        <f>+'Ark1'!D2776</f>
        <v>6</v>
      </c>
      <c r="F41" s="2" t="s">
        <v>494</v>
      </c>
      <c r="G41" s="3">
        <f>+'Ark1'!Q2776</f>
        <v>125</v>
      </c>
      <c r="H41" s="306">
        <f>+'Ark1'!R2776</f>
        <v>13589</v>
      </c>
      <c r="I41" s="306">
        <f>IF(H41=0,"",'Ark1'!S2776)</f>
        <v>13578</v>
      </c>
      <c r="J41" s="86"/>
      <c r="K41" s="51">
        <f>100*H41/Måned!H15</f>
        <v>11.85849048371192</v>
      </c>
      <c r="L41" s="86"/>
      <c r="M41" s="51">
        <f>+IF(H41=0,"",'Ark1'!AD2776)</f>
        <v>9.168808911739502</v>
      </c>
      <c r="N41" s="51">
        <f>+IF(H41=0,"",'Ark1'!AE2776)</f>
        <v>9.2073237321359755</v>
      </c>
      <c r="O41" s="96">
        <f>IF(H41=0,"",'Ark1'!U2776)</f>
        <v>60.2307409044042</v>
      </c>
      <c r="P41" s="12">
        <f>IF(H41=0,"",'Ark1'!W2776)</f>
        <v>81.932537929003004</v>
      </c>
      <c r="Q41" s="51">
        <f>IF(H41=0,"",'Ark1'!X2776)</f>
        <v>0.8977849731400398</v>
      </c>
      <c r="R41" s="51">
        <f>IF(H41=0,"",'Ark1'!Y2776)</f>
        <v>1.7955699462800796</v>
      </c>
      <c r="S41" s="114"/>
      <c r="T41" s="272">
        <f>IF(H41=0,"",'Ark1'!Z2776)</f>
        <v>0</v>
      </c>
      <c r="U41" s="114"/>
      <c r="V41" s="51">
        <f>IF(H41=0,"",'Ark1'!AA2776)</f>
        <v>8.3459942327791712</v>
      </c>
      <c r="W41" s="12">
        <f>IF(H41=0,"",'Ark1'!AB2776)</f>
        <v>2.3700282868792959</v>
      </c>
      <c r="X41" s="15">
        <f>+IF('Ark1'!AD2776=0,"",'Ark1'!AC2776)</f>
        <v>-27.575622941416935</v>
      </c>
      <c r="Y41" s="15">
        <f t="shared" si="2"/>
        <v>108.624</v>
      </c>
      <c r="Z41" s="12">
        <f>IF(H41=0,"",'Ark1'!T2776)</f>
        <v>4.7899035984987846</v>
      </c>
      <c r="AA41" s="51">
        <f>IF(H41=0,"",'Ark1'!V2776)</f>
        <v>88.800226036413562</v>
      </c>
      <c r="AB41" s="39"/>
      <c r="AC41" s="4"/>
      <c r="AD41" s="12"/>
      <c r="AE41" s="51"/>
      <c r="AF41" s="4"/>
      <c r="AG41" s="5"/>
      <c r="AH41"/>
      <c r="AI41"/>
      <c r="AJ41"/>
      <c r="AK41"/>
      <c r="AL41"/>
      <c r="AM41"/>
    </row>
    <row r="42" spans="1:39" ht="15.6">
      <c r="A42" s="39"/>
      <c r="B42" s="2">
        <f>+'Ark1'!C2777</f>
        <v>2024</v>
      </c>
      <c r="C42" s="2">
        <f>+'Ark1'!J2777</f>
        <v>111</v>
      </c>
      <c r="D42" s="2" t="s">
        <v>36</v>
      </c>
      <c r="E42" s="2">
        <f>+'Ark1'!D2777</f>
        <v>7</v>
      </c>
      <c r="F42" s="2" t="s">
        <v>495</v>
      </c>
      <c r="G42" s="3">
        <f>+'Ark1'!Q2777</f>
        <v>142</v>
      </c>
      <c r="H42" s="306">
        <f>+'Ark1'!R2777</f>
        <v>16097</v>
      </c>
      <c r="I42" s="306">
        <f>IF(H42=0,"",'Ark1'!S2777)</f>
        <v>16067</v>
      </c>
      <c r="J42" s="86"/>
      <c r="K42" s="51">
        <f>100*H42/Måned!H16</f>
        <v>12.602561693598897</v>
      </c>
      <c r="L42" s="86"/>
      <c r="M42" s="51">
        <f>+IF(H42=0,"",'Ark1'!AD2777)</f>
        <v>10.861013838565812</v>
      </c>
      <c r="N42" s="51">
        <f>+IF(H42=0,"",'Ark1'!AE2777)</f>
        <v>10.657424251020384</v>
      </c>
      <c r="O42" s="96">
        <f>IF(H42=0,"",'Ark1'!U2777)</f>
        <v>60.577830335470189</v>
      </c>
      <c r="P42" s="12">
        <f>IF(H42=0,"",'Ark1'!W2777)</f>
        <v>80.144967946723057</v>
      </c>
      <c r="Q42" s="51">
        <f>IF(H42=0,"",'Ark1'!X2777)</f>
        <v>2.3358389762067473</v>
      </c>
      <c r="R42" s="51">
        <f>IF(H42=0,"",'Ark1'!Y2777)</f>
        <v>4.6716779524134946</v>
      </c>
      <c r="S42" s="114"/>
      <c r="T42" s="272">
        <f>IF(H42=0,"",'Ark1'!Z2777)</f>
        <v>0</v>
      </c>
      <c r="U42" s="114"/>
      <c r="V42" s="51">
        <f>IF(H42=0,"",'Ark1'!AA2777)</f>
        <v>8.7054025267268891</v>
      </c>
      <c r="W42" s="12">
        <f>IF(H42=0,"",'Ark1'!AB2777)</f>
        <v>2.339347698513393</v>
      </c>
      <c r="X42" s="15">
        <f>+IF('Ark1'!AD2777=0,"",'Ark1'!AC2777)</f>
        <v>-30.110274521802136</v>
      </c>
      <c r="Y42" s="15">
        <f t="shared" si="2"/>
        <v>113.14788732394366</v>
      </c>
      <c r="Z42" s="12">
        <f>IF(H42=0,"",'Ark1'!T2777)</f>
        <v>4.0972230850469025</v>
      </c>
      <c r="AA42" s="51">
        <f>IF(H42=0,"",'Ark1'!V2777)</f>
        <v>86.899502159193275</v>
      </c>
      <c r="AB42" s="39"/>
      <c r="AC42" s="4"/>
      <c r="AD42" s="12"/>
      <c r="AE42" s="51"/>
      <c r="AF42" s="4"/>
      <c r="AG42" s="5"/>
      <c r="AH42"/>
      <c r="AI42"/>
      <c r="AJ42"/>
      <c r="AK42"/>
      <c r="AL42"/>
      <c r="AM42"/>
    </row>
    <row r="43" spans="1:39" ht="15.6">
      <c r="A43" s="39"/>
      <c r="B43" s="2">
        <f>+'Ark1'!C2778</f>
        <v>2024</v>
      </c>
      <c r="C43" s="2">
        <f>+'Ark1'!J2778</f>
        <v>111</v>
      </c>
      <c r="D43" s="2" t="s">
        <v>36</v>
      </c>
      <c r="E43" s="2">
        <f>+'Ark1'!D2778</f>
        <v>8</v>
      </c>
      <c r="F43" s="2" t="s">
        <v>496</v>
      </c>
      <c r="G43" s="3">
        <f>+'Ark1'!Q2778</f>
        <v>133</v>
      </c>
      <c r="H43" s="306">
        <f>+'Ark1'!R2778</f>
        <v>15474</v>
      </c>
      <c r="I43" s="306">
        <f>IF(H43=0,"",'Ark1'!S2778)</f>
        <v>15465</v>
      </c>
      <c r="J43" s="86"/>
      <c r="K43" s="51">
        <f>100*H43/Måned!H17</f>
        <v>12.81193594859991</v>
      </c>
      <c r="L43" s="86"/>
      <c r="M43" s="51">
        <f>+IF(H43=0,"",'Ark1'!AD2778)</f>
        <v>10.440661498289577</v>
      </c>
      <c r="N43" s="51">
        <f>+IF(H43=0,"",'Ark1'!AE2778)</f>
        <v>10.475959328306056</v>
      </c>
      <c r="O43" s="96">
        <f>IF(H43=0,"",'Ark1'!U2778)</f>
        <v>60.143808600064659</v>
      </c>
      <c r="P43" s="12">
        <f>IF(H43=0,"",'Ark1'!W2778)</f>
        <v>81.846983511154789</v>
      </c>
      <c r="Q43" s="51">
        <f>IF(H43=0,"",'Ark1'!X2778)</f>
        <v>2.1067597259919859</v>
      </c>
      <c r="R43" s="51">
        <f>IF(H43=0,"",'Ark1'!Y2778)</f>
        <v>4.2135194519839718</v>
      </c>
      <c r="S43" s="114"/>
      <c r="T43" s="272">
        <f>IF(H43=0,"",'Ark1'!Z2778)</f>
        <v>0</v>
      </c>
      <c r="U43" s="114"/>
      <c r="V43" s="51">
        <f>IF(H43=0,"",'Ark1'!AA2778)</f>
        <v>8.6975235772950423</v>
      </c>
      <c r="W43" s="12">
        <f>IF(H43=0,"",'Ark1'!AB2778)</f>
        <v>2.3034037658922633</v>
      </c>
      <c r="X43" s="15">
        <f>+IF('Ark1'!AD2778=0,"",'Ark1'!AC2778)</f>
        <v>-31.241145825621128</v>
      </c>
      <c r="Y43" s="15">
        <f t="shared" si="2"/>
        <v>116.27819548872181</v>
      </c>
      <c r="Z43" s="12">
        <f>IF(H43=0,"",'Ark1'!T2778)</f>
        <v>4.8237042781439836</v>
      </c>
      <c r="AA43" s="51">
        <f>IF(H43=0,"",'Ark1'!V2778)</f>
        <v>88.697786460111558</v>
      </c>
      <c r="AB43" s="39"/>
      <c r="AC43" s="4"/>
      <c r="AD43" s="12"/>
      <c r="AE43" s="51"/>
      <c r="AF43" s="4"/>
      <c r="AG43" s="5"/>
      <c r="AH43"/>
      <c r="AI43"/>
      <c r="AJ43"/>
      <c r="AK43"/>
      <c r="AL43"/>
      <c r="AM43"/>
    </row>
    <row r="44" spans="1:39" ht="15.6">
      <c r="A44" s="39"/>
      <c r="B44" s="2">
        <f>+'Ark1'!C2779</f>
        <v>2024</v>
      </c>
      <c r="C44" s="2">
        <f>+'Ark1'!J2779</f>
        <v>111</v>
      </c>
      <c r="D44" s="2" t="s">
        <v>36</v>
      </c>
      <c r="E44" s="2">
        <f>+'Ark1'!D2779</f>
        <v>9</v>
      </c>
      <c r="F44" s="2" t="s">
        <v>497</v>
      </c>
      <c r="G44" s="3">
        <f>+'Ark1'!Q2779</f>
        <v>123</v>
      </c>
      <c r="H44" s="306">
        <f>+'Ark1'!R2779</f>
        <v>13271</v>
      </c>
      <c r="I44" s="306">
        <f>IF(H44=0,"",'Ark1'!S2779)</f>
        <v>13263</v>
      </c>
      <c r="J44" s="86"/>
      <c r="K44" s="51">
        <f>100*H44/Måned!H18</f>
        <v>10.985654329776578</v>
      </c>
      <c r="L44" s="86"/>
      <c r="M44" s="51">
        <f>+IF(H44=0,"",'Ark1'!AD2779)</f>
        <v>8.9542470430270757</v>
      </c>
      <c r="N44" s="51">
        <f>+IF(H44=0,"",'Ark1'!AE2779)</f>
        <v>8.9836707143617112</v>
      </c>
      <c r="O44" s="96">
        <f>IF(H44=0,"",'Ark1'!U2779)</f>
        <v>60.186609364397199</v>
      </c>
      <c r="P44" s="12">
        <f>IF(H44=0,"",'Ark1'!W2779)</f>
        <v>81.840986202216811</v>
      </c>
      <c r="Q44" s="51">
        <f>IF(H44=0,"",'Ark1'!X2779)</f>
        <v>0.91929771682616235</v>
      </c>
      <c r="R44" s="51">
        <f>IF(H44=0,"",'Ark1'!Y2779)</f>
        <v>1.8385954336523247</v>
      </c>
      <c r="S44" s="114"/>
      <c r="T44" s="272">
        <f>IF(H44=0,"",'Ark1'!Z2779)</f>
        <v>0</v>
      </c>
      <c r="U44" s="114"/>
      <c r="V44" s="51">
        <f>IF(H44=0,"",'Ark1'!AA2779)</f>
        <v>8.6004035432554691</v>
      </c>
      <c r="W44" s="12">
        <f>IF(H44=0,"",'Ark1'!AB2779)</f>
        <v>2.3779748778267926</v>
      </c>
      <c r="X44" s="15">
        <f>+IF('Ark1'!AD2779=0,"",'Ark1'!AC2779)</f>
        <v>-30.919411976964213</v>
      </c>
      <c r="Y44" s="15">
        <f t="shared" si="2"/>
        <v>107.82926829268293</v>
      </c>
      <c r="Z44" s="12">
        <f>IF(H44=0,"",'Ark1'!T2779)</f>
        <v>4.8354306382337411</v>
      </c>
      <c r="AA44" s="51">
        <f>IF(H44=0,"",'Ark1'!V2779)</f>
        <v>88.692383743532119</v>
      </c>
      <c r="AB44" s="39"/>
      <c r="AC44" s="4"/>
      <c r="AD44" s="12"/>
      <c r="AE44" s="51"/>
      <c r="AF44" s="4"/>
      <c r="AG44" s="5"/>
      <c r="AH44"/>
      <c r="AI44"/>
      <c r="AJ44"/>
      <c r="AK44"/>
      <c r="AL44"/>
      <c r="AM44"/>
    </row>
    <row r="45" spans="1:39" ht="15.6">
      <c r="A45" s="39"/>
      <c r="B45" s="2">
        <f>+'Ark1'!C2780</f>
        <v>2024</v>
      </c>
      <c r="C45" s="2">
        <f>+'Ark1'!J2780</f>
        <v>111</v>
      </c>
      <c r="D45" s="2" t="s">
        <v>36</v>
      </c>
      <c r="E45" s="2">
        <f>+'Ark1'!D2780</f>
        <v>10</v>
      </c>
      <c r="F45" s="2" t="s">
        <v>498</v>
      </c>
      <c r="G45" s="3">
        <f>+'Ark1'!Q2780</f>
        <v>142</v>
      </c>
      <c r="H45" s="306">
        <f>+'Ark1'!R2780</f>
        <v>16806</v>
      </c>
      <c r="I45" s="306">
        <f>IF(H45=0,"",'Ark1'!S2780)</f>
        <v>16786</v>
      </c>
      <c r="J45" s="86"/>
      <c r="K45" s="51">
        <f>100*H45/Måned!H19</f>
        <v>12.985427516187356</v>
      </c>
      <c r="L45" s="86"/>
      <c r="M45" s="51">
        <f>+IF(H45=0,"",'Ark1'!AD2780)</f>
        <v>11.339392344594456</v>
      </c>
      <c r="N45" s="51">
        <f>+IF(H45=0,"",'Ark1'!AE2780)</f>
        <v>11.452237897851978</v>
      </c>
      <c r="O45" s="96">
        <f>IF(H45=0,"",'Ark1'!U2780)</f>
        <v>60.146729417371603</v>
      </c>
      <c r="P45" s="12">
        <f>IF(H45=0,"",'Ark1'!W2780)</f>
        <v>82.433158584534752</v>
      </c>
      <c r="Q45" s="51">
        <f>IF(H45=0,"",'Ark1'!X2780)</f>
        <v>2.6240628347018919</v>
      </c>
      <c r="R45" s="51">
        <f>IF(H45=0,"",'Ark1'!Y2780)</f>
        <v>5.2481256694037839</v>
      </c>
      <c r="S45" s="114"/>
      <c r="T45" s="272">
        <f>IF(H45=0,"",'Ark1'!Z2780)</f>
        <v>0</v>
      </c>
      <c r="U45" s="114"/>
      <c r="V45" s="51">
        <f>IF(H45=0,"",'Ark1'!AA2780)</f>
        <v>8.1686938315780946</v>
      </c>
      <c r="W45" s="12">
        <f>IF(H45=0,"",'Ark1'!AB2780)</f>
        <v>2.3438688705470154</v>
      </c>
      <c r="X45" s="15">
        <f>+IF('Ark1'!AD2780=0,"",'Ark1'!AC2780)</f>
        <v>-21.973565232947088</v>
      </c>
      <c r="Y45" s="15">
        <f t="shared" si="2"/>
        <v>118.21126760563381</v>
      </c>
      <c r="Z45" s="12">
        <f>IF(H45=0,"",'Ark1'!T2780)</f>
        <v>4.9746519100321294</v>
      </c>
      <c r="AA45" s="51">
        <f>IF(H45=0,"",'Ark1'!V2780)</f>
        <v>89.350964321890444</v>
      </c>
      <c r="AB45" s="39"/>
      <c r="AC45" s="4"/>
      <c r="AD45" s="12"/>
      <c r="AE45" s="51"/>
      <c r="AF45" s="4"/>
      <c r="AG45" s="5"/>
      <c r="AH45"/>
      <c r="AI45"/>
      <c r="AJ45"/>
      <c r="AK45"/>
      <c r="AL45"/>
      <c r="AM45"/>
    </row>
    <row r="46" spans="1:39" ht="15.6">
      <c r="A46" s="39"/>
      <c r="B46" s="2">
        <f>+'Ark1'!C2781</f>
        <v>2024</v>
      </c>
      <c r="C46" s="2">
        <f>+'Ark1'!J2781</f>
        <v>111</v>
      </c>
      <c r="D46" s="2" t="s">
        <v>36</v>
      </c>
      <c r="E46" s="2">
        <f>+'Ark1'!D2781</f>
        <v>11</v>
      </c>
      <c r="F46" s="2" t="s">
        <v>499</v>
      </c>
      <c r="G46" s="3">
        <f>+'Ark1'!Q2781</f>
        <v>56</v>
      </c>
      <c r="H46" s="306">
        <f>+'Ark1'!R2781</f>
        <v>4195</v>
      </c>
      <c r="I46" s="306">
        <f>IF(H46=0,"",'Ark1'!S2781)</f>
        <v>4188</v>
      </c>
      <c r="J46" s="86"/>
      <c r="K46" s="51">
        <f>100*H46/Måned!H20</f>
        <v>11.478370317673134</v>
      </c>
      <c r="L46" s="86"/>
      <c r="M46" s="51">
        <f>+IF(H46=0,"",'Ark1'!AD2781)</f>
        <v>2.830462387574304</v>
      </c>
      <c r="N46" s="51">
        <f>+IF(H46=0,"",'Ark1'!AE2781)</f>
        <v>2.762442100928066</v>
      </c>
      <c r="O46" s="96">
        <f>IF(H46=0,"",'Ark1'!U2781)</f>
        <v>60.627984718242601</v>
      </c>
      <c r="P46" s="12">
        <f>IF(H46=0,"",'Ark1'!W2781)</f>
        <v>79.69761222540599</v>
      </c>
      <c r="Q46" s="51">
        <f>IF(H46=0,"",'Ark1'!X2781)</f>
        <v>0.47675804529201427</v>
      </c>
      <c r="R46" s="51">
        <f>IF(H46=0,"",'Ark1'!Y2781)</f>
        <v>0.95351609058402853</v>
      </c>
      <c r="S46" s="114"/>
      <c r="T46" s="272">
        <f>IF(H46=0,"",'Ark1'!Z2781)</f>
        <v>0</v>
      </c>
      <c r="U46" s="114"/>
      <c r="V46" s="51">
        <f>IF(H46=0,"",'Ark1'!AA2781)</f>
        <v>9.7997723805780943</v>
      </c>
      <c r="W46" s="12">
        <f>IF(H46=0,"",'Ark1'!AB2781)</f>
        <v>2.5133074757716911</v>
      </c>
      <c r="X46" s="15">
        <f>+IF('Ark1'!AD2781=0,"",'Ark1'!AC2781)</f>
        <v>-27.854273250269294</v>
      </c>
      <c r="Y46" s="15">
        <f t="shared" si="2"/>
        <v>74.785714285714292</v>
      </c>
      <c r="Z46" s="12">
        <f>IF(H46=0,"",'Ark1'!T2781)</f>
        <v>4.0817640047675807</v>
      </c>
      <c r="AA46" s="51">
        <f>IF(H46=0,"",'Ark1'!V2781)</f>
        <v>86.407509046639021</v>
      </c>
      <c r="AB46" s="39"/>
      <c r="AC46" s="4"/>
      <c r="AD46" s="5"/>
      <c r="AE46" s="51"/>
      <c r="AF46" s="4"/>
      <c r="AG46" s="5"/>
      <c r="AH46"/>
      <c r="AI46"/>
      <c r="AJ46"/>
      <c r="AK46"/>
      <c r="AL46"/>
      <c r="AM46"/>
    </row>
    <row r="47" spans="1:39" ht="15.6">
      <c r="A47" s="39"/>
      <c r="B47" s="2">
        <f>+'Ark1'!C2782</f>
        <v>2024</v>
      </c>
      <c r="C47" s="2">
        <f>+'Ark1'!J2782</f>
        <v>111</v>
      </c>
      <c r="D47" s="2" t="s">
        <v>36</v>
      </c>
      <c r="E47" s="2">
        <f>+'Ark1'!D2782</f>
        <v>12</v>
      </c>
      <c r="F47" s="2" t="s">
        <v>500</v>
      </c>
      <c r="G47" s="3">
        <f>+'Ark1'!Q2782</f>
        <v>0</v>
      </c>
      <c r="H47" s="306">
        <f>+'Ark1'!R2782</f>
        <v>0</v>
      </c>
      <c r="I47" s="306" t="str">
        <f>IF(H47=0,"",'Ark1'!S2782)</f>
        <v/>
      </c>
      <c r="J47" s="86"/>
      <c r="K47" s="51" t="e">
        <f>100*H47/Måned!H21</f>
        <v>#DIV/0!</v>
      </c>
      <c r="L47" s="86"/>
      <c r="M47" s="51" t="str">
        <f>+IF(H47=0,"",'Ark1'!AD2782)</f>
        <v/>
      </c>
      <c r="N47" s="51" t="str">
        <f>+IF(H47=0,"",'Ark1'!AE2782)</f>
        <v/>
      </c>
      <c r="O47" s="96" t="str">
        <f>IF(H47=0,"",'Ark1'!U2782)</f>
        <v/>
      </c>
      <c r="P47" s="12" t="str">
        <f>IF(H47=0,"",'Ark1'!W2782)</f>
        <v/>
      </c>
      <c r="Q47" s="51" t="str">
        <f>IF(H47=0,"",'Ark1'!X2782)</f>
        <v/>
      </c>
      <c r="R47" s="51" t="str">
        <f>IF(H47=0,"",'Ark1'!Y2782)</f>
        <v/>
      </c>
      <c r="S47" s="114"/>
      <c r="T47" s="272" t="str">
        <f>IF(H47=0,"",'Ark1'!Z2782)</f>
        <v/>
      </c>
      <c r="U47" s="114"/>
      <c r="V47" s="51" t="str">
        <f>IF(H47=0,"",'Ark1'!AA2782)</f>
        <v/>
      </c>
      <c r="W47" s="12" t="str">
        <f>IF(H47=0,"",'Ark1'!AB2782)</f>
        <v/>
      </c>
      <c r="X47" s="15" t="str">
        <f>+IF('Ark1'!AD2782=0,"",'Ark1'!AC2782)</f>
        <v/>
      </c>
      <c r="Y47" s="15" t="str">
        <f t="shared" si="2"/>
        <v/>
      </c>
      <c r="Z47" s="12" t="str">
        <f>IF(H47=0,"",'Ark1'!T2782)</f>
        <v/>
      </c>
      <c r="AA47" s="51" t="str">
        <f>IF(H47=0,"",'Ark1'!V2782)</f>
        <v/>
      </c>
      <c r="AB47" s="39"/>
      <c r="AC47" s="4"/>
      <c r="AD47" s="5"/>
      <c r="AE47" s="51"/>
      <c r="AF47" s="4"/>
      <c r="AG47"/>
      <c r="AH47"/>
      <c r="AI47"/>
      <c r="AJ47"/>
      <c r="AK47"/>
      <c r="AL47"/>
      <c r="AM47"/>
    </row>
    <row r="48" spans="1:39" ht="18" customHeight="1">
      <c r="A48" s="44"/>
      <c r="B48" s="44"/>
      <c r="C48" s="44"/>
      <c r="D48" s="64"/>
      <c r="E48" s="56"/>
      <c r="F48" s="39"/>
      <c r="G48" s="39"/>
      <c r="H48" s="318"/>
      <c r="I48" s="339"/>
      <c r="J48" s="86"/>
      <c r="K48" s="69"/>
      <c r="L48" s="86"/>
      <c r="M48" s="53"/>
      <c r="N48" s="39"/>
      <c r="O48" s="44"/>
      <c r="P48" s="39"/>
      <c r="Q48" s="115"/>
      <c r="R48" s="125"/>
      <c r="S48" s="125"/>
      <c r="T48" s="125"/>
      <c r="U48" s="125"/>
      <c r="V48" s="115"/>
      <c r="W48" s="39"/>
      <c r="X48" s="85"/>
      <c r="Y48" s="44"/>
      <c r="Z48" s="39"/>
      <c r="AA48" s="115"/>
      <c r="AB48" s="39"/>
      <c r="AC48" s="2"/>
      <c r="AD48" s="5"/>
      <c r="AE48" s="5"/>
      <c r="AF48"/>
      <c r="AG48" s="4"/>
      <c r="AH48"/>
      <c r="AI48"/>
      <c r="AJ48"/>
      <c r="AK48"/>
      <c r="AL48"/>
      <c r="AM48"/>
    </row>
    <row r="49" spans="1:42" ht="15.6">
      <c r="A49" s="39"/>
      <c r="B49" s="2">
        <f>+'Ark1'!C2783</f>
        <v>2024</v>
      </c>
      <c r="C49" s="2">
        <f>+'Ark1'!J2783</f>
        <v>116</v>
      </c>
      <c r="D49" s="2" t="s">
        <v>37</v>
      </c>
      <c r="E49" s="2">
        <f>+'Ark1'!D2783</f>
        <v>1</v>
      </c>
      <c r="F49" s="2" t="s">
        <v>490</v>
      </c>
      <c r="G49" s="3">
        <f>+'Ark1'!Q2783</f>
        <v>32</v>
      </c>
      <c r="H49" s="306">
        <f>+'Ark1'!R2783</f>
        <v>3391</v>
      </c>
      <c r="I49" s="306">
        <f>IF(H49=0,"",'Ark1'!S2783)</f>
        <v>3390</v>
      </c>
      <c r="J49" s="86"/>
      <c r="K49" s="51">
        <f>100*H49/Måned!H10</f>
        <v>2.5656545786076919</v>
      </c>
      <c r="L49" s="86"/>
      <c r="M49" s="51">
        <f>+IF(H49=0,"",'Ark1'!AD2783)</f>
        <v>13.26734222778669</v>
      </c>
      <c r="N49" s="51">
        <f>+IF(H49=0,"",'Ark1'!AE2783)</f>
        <v>13.40587232071881</v>
      </c>
      <c r="O49" s="96">
        <f>IF(H49=0,"",'Ark1'!U2783)</f>
        <v>60.450442477876081</v>
      </c>
      <c r="P49" s="12">
        <f>IF(H49=0,"",'Ark1'!W2783)</f>
        <v>81.241179941003026</v>
      </c>
      <c r="Q49" s="51">
        <f>IF(H49=0,"",'Ark1'!X2783)</f>
        <v>0.91418460631082277</v>
      </c>
      <c r="R49" s="51">
        <f>IF(H49=0,"",'Ark1'!Y2783)</f>
        <v>1.8283692126216455</v>
      </c>
      <c r="S49" s="114"/>
      <c r="T49" s="272">
        <f>IF(H49=0,"",'Ark1'!Z2783)</f>
        <v>0</v>
      </c>
      <c r="U49" s="114"/>
      <c r="V49" s="51">
        <f>IF(H49=0,"",'Ark1'!AA2783)</f>
        <v>8.7131665750211482</v>
      </c>
      <c r="W49" s="12">
        <f>IF(H49=0,"",'Ark1'!AB2783)</f>
        <v>2.5145696005856619</v>
      </c>
      <c r="X49" s="51">
        <f>IF(H49=0,"",'Ark1'!AC2783)</f>
        <v>-39.202830005720763</v>
      </c>
      <c r="Y49" s="15">
        <f>+(IF(H49=0,"",I49/G49))</f>
        <v>105.9375</v>
      </c>
      <c r="Z49" s="12">
        <f>IF(H49=0,"",'Ark1'!T2783)</f>
        <v>4.4871719256856375</v>
      </c>
      <c r="AA49" s="51">
        <f>IF(H49=0,"",'Ark1'!V2783)</f>
        <v>88.029415430636902</v>
      </c>
      <c r="AB49" s="39"/>
      <c r="AC49" s="12"/>
      <c r="AD49" s="12"/>
      <c r="AE49" s="51"/>
      <c r="AF49" s="4"/>
      <c r="AG49"/>
      <c r="AH49"/>
      <c r="AI49"/>
      <c r="AJ49"/>
      <c r="AK49"/>
      <c r="AL49"/>
      <c r="AM49"/>
    </row>
    <row r="50" spans="1:42" ht="15.6">
      <c r="A50" s="39"/>
      <c r="B50" s="2">
        <f>+'Ark1'!C2784</f>
        <v>2024</v>
      </c>
      <c r="C50" s="2">
        <f>+'Ark1'!J2784</f>
        <v>116</v>
      </c>
      <c r="D50" s="2" t="s">
        <v>37</v>
      </c>
      <c r="E50" s="2">
        <f>+'Ark1'!D2784</f>
        <v>2</v>
      </c>
      <c r="F50" s="2" t="s">
        <v>491</v>
      </c>
      <c r="G50" s="3">
        <f>+'Ark1'!Q2784</f>
        <v>34</v>
      </c>
      <c r="H50" s="306">
        <f>+'Ark1'!R2784</f>
        <v>3146</v>
      </c>
      <c r="I50" s="306">
        <f>IF(H50=0,"",'Ark1'!S2784)</f>
        <v>3142</v>
      </c>
      <c r="J50" s="86"/>
      <c r="K50" s="51">
        <f>100*H50/Måned!H11</f>
        <v>2.5741521089882582</v>
      </c>
      <c r="L50" s="86"/>
      <c r="M50" s="51">
        <f>+IF(H50=0,"",'Ark1'!AD2784)</f>
        <v>12.308775773700065</v>
      </c>
      <c r="N50" s="51">
        <f>+IF(H50=0,"",'Ark1'!AE2784)</f>
        <v>12.332609497861737</v>
      </c>
      <c r="O50" s="96">
        <f>IF(H50=0,"",'Ark1'!U2784)</f>
        <v>60.659770846594519</v>
      </c>
      <c r="P50" s="12">
        <f>IF(H50=0,"",'Ark1'!W2784)</f>
        <v>80.636123488224243</v>
      </c>
      <c r="Q50" s="51">
        <f>IF(H50=0,"",'Ark1'!X2784)</f>
        <v>7.0883661792752717</v>
      </c>
      <c r="R50" s="51">
        <f>IF(H50=0,"",'Ark1'!Y2784)</f>
        <v>14.176732358550543</v>
      </c>
      <c r="S50" s="114"/>
      <c r="T50" s="272">
        <f>IF(H50=0,"",'Ark1'!Z2784)</f>
        <v>0</v>
      </c>
      <c r="U50" s="114"/>
      <c r="V50" s="51">
        <f>IF(H50=0,"",'Ark1'!AA2784)</f>
        <v>8.3220120632971692</v>
      </c>
      <c r="W50" s="12">
        <f>IF(H50=0,"",'Ark1'!AB2784)</f>
        <v>2.4486642089803361</v>
      </c>
      <c r="X50" s="51">
        <f>IF(H50=0,"",'Ark1'!AC2784)</f>
        <v>-39.120760436265634</v>
      </c>
      <c r="Y50" s="15">
        <f t="shared" ref="Y50:Y60" si="3">+(IF(H50=0,"",I50/G50))</f>
        <v>92.411764705882348</v>
      </c>
      <c r="Z50" s="12">
        <f>IF(H50=0,"",'Ark1'!T2784)</f>
        <v>3.8566433566433558</v>
      </c>
      <c r="AA50" s="51">
        <f>IF(H50=0,"",'Ark1'!V2784)</f>
        <v>87.407562448578688</v>
      </c>
      <c r="AB50" s="39"/>
      <c r="AC50" s="12"/>
      <c r="AD50" s="12"/>
      <c r="AE50" s="51"/>
      <c r="AF50" s="4"/>
      <c r="AG50"/>
      <c r="AH50"/>
      <c r="AI50"/>
      <c r="AJ50"/>
      <c r="AK50"/>
      <c r="AL50"/>
      <c r="AM50"/>
    </row>
    <row r="51" spans="1:42" ht="15.6">
      <c r="A51" s="39"/>
      <c r="B51" s="2">
        <f>+'Ark1'!C2785</f>
        <v>2024</v>
      </c>
      <c r="C51" s="2">
        <f>+'Ark1'!J2785</f>
        <v>116</v>
      </c>
      <c r="D51" s="2" t="s">
        <v>37</v>
      </c>
      <c r="E51" s="2">
        <f>+'Ark1'!D2785</f>
        <v>3</v>
      </c>
      <c r="F51" s="2" t="s">
        <v>492</v>
      </c>
      <c r="G51" s="3">
        <f>+'Ark1'!Q2785</f>
        <v>31</v>
      </c>
      <c r="H51" s="306">
        <f>+'Ark1'!R2785</f>
        <v>2324</v>
      </c>
      <c r="I51" s="306">
        <f>IF(H51=0,"",'Ark1'!S2785)</f>
        <v>2319</v>
      </c>
      <c r="J51" s="86"/>
      <c r="K51" s="51">
        <f>100*H51/Måned!H12</f>
        <v>2.2407991283638502</v>
      </c>
      <c r="L51" s="86"/>
      <c r="M51" s="51">
        <f>+IF(H51=0,"",'Ark1'!AD2785)</f>
        <v>9.0926875073359685</v>
      </c>
      <c r="N51" s="51">
        <f>+IF(H51=0,"",'Ark1'!AE2785)</f>
        <v>9.0127032468136381</v>
      </c>
      <c r="O51" s="96">
        <f>IF(H51=0,"",'Ark1'!U2785)</f>
        <v>60.545493747304882</v>
      </c>
      <c r="P51" s="12">
        <f>IF(H51=0,"",'Ark1'!W2785)</f>
        <v>79.842690815006378</v>
      </c>
      <c r="Q51" s="51">
        <f>IF(H51=0,"",'Ark1'!X2785)</f>
        <v>6.4974182444061972</v>
      </c>
      <c r="R51" s="51">
        <f>IF(H51=0,"",'Ark1'!Y2785)</f>
        <v>12.994836488812393</v>
      </c>
      <c r="S51" s="114"/>
      <c r="T51" s="272">
        <f>IF(H51=0,"",'Ark1'!Z2785)</f>
        <v>0</v>
      </c>
      <c r="U51" s="114"/>
      <c r="V51" s="51">
        <f>IF(H51=0,"",'Ark1'!AA2785)</f>
        <v>8.8200595983954351</v>
      </c>
      <c r="W51" s="12">
        <f>IF(H51=0,"",'Ark1'!AB2785)</f>
        <v>2.634804563578256</v>
      </c>
      <c r="X51" s="51">
        <f>IF(H51=0,"",'Ark1'!AC2785)</f>
        <v>-40.734779105487121</v>
      </c>
      <c r="Y51" s="15">
        <f t="shared" si="3"/>
        <v>74.806451612903231</v>
      </c>
      <c r="Z51" s="12">
        <f>IF(H51=0,"",'Ark1'!T2785)</f>
        <v>4.26592082616179</v>
      </c>
      <c r="AA51" s="51">
        <f>IF(H51=0,"",'Ark1'!V2785)</f>
        <v>86.581431735668843</v>
      </c>
      <c r="AB51" s="39"/>
      <c r="AC51" s="12"/>
      <c r="AD51" s="12"/>
      <c r="AE51" s="51"/>
      <c r="AF51" s="4"/>
      <c r="AG51"/>
      <c r="AH51"/>
      <c r="AI51"/>
      <c r="AJ51"/>
      <c r="AK51"/>
      <c r="AL51"/>
      <c r="AM51"/>
    </row>
    <row r="52" spans="1:42" ht="15.6">
      <c r="A52" s="39"/>
      <c r="B52" s="2">
        <f>+'Ark1'!C2786</f>
        <v>2024</v>
      </c>
      <c r="C52" s="2">
        <f>+'Ark1'!J2786</f>
        <v>116</v>
      </c>
      <c r="D52" s="2" t="s">
        <v>37</v>
      </c>
      <c r="E52" s="2">
        <f>+'Ark1'!D2786</f>
        <v>4</v>
      </c>
      <c r="F52" s="2" t="s">
        <v>493</v>
      </c>
      <c r="G52" s="3">
        <f>+'Ark1'!Q2786</f>
        <v>47</v>
      </c>
      <c r="H52" s="306">
        <f>+'Ark1'!R2786</f>
        <v>6195</v>
      </c>
      <c r="I52" s="306">
        <f>IF(H52=0,"",'Ark1'!S2786)</f>
        <v>6190</v>
      </c>
      <c r="J52" s="86"/>
      <c r="K52" s="51">
        <f>100*H52/Måned!H13</f>
        <v>4.3239734489184833</v>
      </c>
      <c r="L52" s="86"/>
      <c r="M52" s="51">
        <f>+IF(H52=0,"",'Ark1'!AD2786)</f>
        <v>24.238037481904609</v>
      </c>
      <c r="N52" s="51">
        <f>+IF(H52=0,"",'Ark1'!AE2786)</f>
        <v>23.966127401046425</v>
      </c>
      <c r="O52" s="96">
        <f>IF(H52=0,"",'Ark1'!U2786)</f>
        <v>60.581260096930521</v>
      </c>
      <c r="P52" s="12">
        <f>IF(H52=0,"",'Ark1'!W2786)</f>
        <v>79.540452342487868</v>
      </c>
      <c r="Q52" s="51">
        <f>IF(H52=0,"",'Ark1'!X2786)</f>
        <v>4.4713478611783684</v>
      </c>
      <c r="R52" s="51">
        <f>IF(H52=0,"",'Ark1'!Y2786)</f>
        <v>8.9426957223567367</v>
      </c>
      <c r="S52" s="114"/>
      <c r="T52" s="272">
        <f>IF(H52=0,"",'Ark1'!Z2786)</f>
        <v>0</v>
      </c>
      <c r="U52" s="114"/>
      <c r="V52" s="51">
        <f>IF(H52=0,"",'Ark1'!AA2786)</f>
        <v>8.7770944987856616</v>
      </c>
      <c r="W52" s="12">
        <f>IF(H52=0,"",'Ark1'!AB2786)</f>
        <v>2.4479270242127624</v>
      </c>
      <c r="X52" s="51">
        <f>IF(H52=0,"",'Ark1'!AC2786)</f>
        <v>-36.444254895285496</v>
      </c>
      <c r="Y52" s="15">
        <f t="shared" si="3"/>
        <v>131.70212765957447</v>
      </c>
      <c r="Z52" s="12">
        <f>IF(H52=0,"",'Ark1'!T2786)</f>
        <v>4.2269572235673927</v>
      </c>
      <c r="AA52" s="51">
        <f>IF(H52=0,"",'Ark1'!V2786)</f>
        <v>86.205479428078533</v>
      </c>
      <c r="AB52" s="39"/>
      <c r="AC52" s="12"/>
      <c r="AD52" s="12"/>
      <c r="AE52" s="51"/>
      <c r="AF52" s="4"/>
      <c r="AG52"/>
      <c r="AH52"/>
      <c r="AI52"/>
      <c r="AJ52"/>
      <c r="AK52"/>
      <c r="AL52"/>
      <c r="AM52"/>
    </row>
    <row r="53" spans="1:42" ht="15.6">
      <c r="A53" s="39"/>
      <c r="B53" s="2">
        <f>+'Ark1'!C2787</f>
        <v>2024</v>
      </c>
      <c r="C53" s="2">
        <f>+'Ark1'!J2787</f>
        <v>116</v>
      </c>
      <c r="D53" s="2" t="s">
        <v>37</v>
      </c>
      <c r="E53" s="2">
        <f>+'Ark1'!D2787</f>
        <v>5</v>
      </c>
      <c r="F53" s="2" t="s">
        <v>377</v>
      </c>
      <c r="G53" s="3">
        <f>+'Ark1'!Q2787</f>
        <v>44</v>
      </c>
      <c r="H53" s="306">
        <f>+'Ark1'!R2787</f>
        <v>5413</v>
      </c>
      <c r="I53" s="306">
        <f>IF(H53=0,"",'Ark1'!S2787)</f>
        <v>5407</v>
      </c>
      <c r="J53" s="86"/>
      <c r="K53" s="51">
        <f>100*H53/Måned!H14</f>
        <v>4.3073128033739154</v>
      </c>
      <c r="L53" s="86"/>
      <c r="M53" s="51">
        <f>+IF(H53=0,"",'Ark1'!AD2787)</f>
        <v>21.17844986110568</v>
      </c>
      <c r="N53" s="51">
        <f>+IF(H53=0,"",'Ark1'!AE2787)</f>
        <v>21.160541697172626</v>
      </c>
      <c r="O53" s="96">
        <f>IF(H53=0,"",'Ark1'!U2787)</f>
        <v>60.41964120584425</v>
      </c>
      <c r="P53" s="12">
        <f>IF(H53=0,"",'Ark1'!W2787)</f>
        <v>80.399112261882749</v>
      </c>
      <c r="Q53" s="51">
        <f>IF(H53=0,"",'Ark1'!X2787)</f>
        <v>4.784777387770184</v>
      </c>
      <c r="R53" s="51">
        <f>IF(H53=0,"",'Ark1'!Y2787)</f>
        <v>9.569554775540368</v>
      </c>
      <c r="S53" s="114"/>
      <c r="T53" s="272">
        <f>IF(H53=0,"",'Ark1'!Z2787)</f>
        <v>0</v>
      </c>
      <c r="U53" s="114"/>
      <c r="V53" s="51">
        <f>IF(H53=0,"",'Ark1'!AA2787)</f>
        <v>8.3258530531180508</v>
      </c>
      <c r="W53" s="12">
        <f>IF(H53=0,"",'Ark1'!AB2787)</f>
        <v>2.3608621468767073</v>
      </c>
      <c r="X53" s="51">
        <f>IF(H53=0,"",'Ark1'!AC2787)</f>
        <v>-35.826324792273752</v>
      </c>
      <c r="Y53" s="15">
        <f t="shared" si="3"/>
        <v>122.88636363636364</v>
      </c>
      <c r="Z53" s="12">
        <f>IF(H53=0,"",'Ark1'!T2787)</f>
        <v>4.4531682985405503</v>
      </c>
      <c r="AA53" s="51">
        <f>IF(H53=0,"",'Ark1'!V2787)</f>
        <v>87.142124059318093</v>
      </c>
      <c r="AB53" s="39"/>
      <c r="AC53" s="12"/>
      <c r="AD53" s="12"/>
      <c r="AE53" s="51"/>
      <c r="AF53" s="4"/>
      <c r="AG53"/>
      <c r="AH53"/>
      <c r="AI53"/>
      <c r="AJ53"/>
      <c r="AK53"/>
      <c r="AL53"/>
      <c r="AM53"/>
    </row>
    <row r="54" spans="1:42" ht="15.6">
      <c r="A54" s="39"/>
      <c r="B54" s="2">
        <f>+'Ark1'!C2788</f>
        <v>2024</v>
      </c>
      <c r="C54" s="2">
        <f>+'Ark1'!J2788</f>
        <v>116</v>
      </c>
      <c r="D54" s="2" t="s">
        <v>37</v>
      </c>
      <c r="E54" s="2">
        <f>+'Ark1'!D2788</f>
        <v>6</v>
      </c>
      <c r="F54" s="2" t="s">
        <v>494</v>
      </c>
      <c r="G54" s="3">
        <f>+'Ark1'!Q2788</f>
        <v>12</v>
      </c>
      <c r="H54" s="306">
        <f>+'Ark1'!R2788</f>
        <v>1009</v>
      </c>
      <c r="I54" s="306">
        <f>IF(H54=0,"",'Ark1'!S2788)</f>
        <v>1008</v>
      </c>
      <c r="J54" s="86"/>
      <c r="K54" s="51">
        <f>100*H54/Måned!H15</f>
        <v>0.88050753536428927</v>
      </c>
      <c r="L54" s="86"/>
      <c r="M54" s="51">
        <f>+IF(H54=0,"",'Ark1'!AD2788)</f>
        <v>3.9477287843812361</v>
      </c>
      <c r="N54" s="51">
        <f>+IF(H54=0,"",'Ark1'!AE2788)</f>
        <v>4.0145536831715152</v>
      </c>
      <c r="O54" s="96">
        <f>IF(H54=0,"",'Ark1'!U2788)</f>
        <v>60.853174603174608</v>
      </c>
      <c r="P54" s="12">
        <f>IF(H54=0,"",'Ark1'!W2788)</f>
        <v>81.819642857142938</v>
      </c>
      <c r="Q54" s="51">
        <f>IF(H54=0,"",'Ark1'!X2788)</f>
        <v>13.280475718533202</v>
      </c>
      <c r="R54" s="51">
        <f>IF(H54=0,"",'Ark1'!Y2788)</f>
        <v>26.560951437066404</v>
      </c>
      <c r="S54" s="114"/>
      <c r="T54" s="272">
        <f>IF(H54=0,"",'Ark1'!Z2788)</f>
        <v>0</v>
      </c>
      <c r="U54" s="114"/>
      <c r="V54" s="51">
        <f>IF(H54=0,"",'Ark1'!AA2788)</f>
        <v>9.7425781210038522</v>
      </c>
      <c r="W54" s="12">
        <f>IF(H54=0,"",'Ark1'!AB2788)</f>
        <v>2.542548606016882</v>
      </c>
      <c r="X54" s="51">
        <f>IF(H54=0,"",'Ark1'!AC2788)</f>
        <v>-41.510801988283504</v>
      </c>
      <c r="Y54" s="15">
        <f t="shared" si="3"/>
        <v>84</v>
      </c>
      <c r="Z54" s="12">
        <f>IF(H54=0,"",'Ark1'!T2788)</f>
        <v>3.3181367690782952</v>
      </c>
      <c r="AA54" s="51">
        <f>IF(H54=0,"",'Ark1'!V2788)</f>
        <v>88.688434022941053</v>
      </c>
      <c r="AB54" s="39"/>
      <c r="AC54" s="12"/>
      <c r="AD54" s="12"/>
      <c r="AE54" s="51"/>
      <c r="AF54" s="4"/>
      <c r="AG54"/>
      <c r="AH54"/>
      <c r="AI54"/>
      <c r="AJ54"/>
      <c r="AK54"/>
      <c r="AL54"/>
      <c r="AM54"/>
    </row>
    <row r="55" spans="1:42" ht="15.6">
      <c r="A55" s="39"/>
      <c r="B55" s="2">
        <f>+'Ark1'!C2789</f>
        <v>2024</v>
      </c>
      <c r="C55" s="2">
        <f>+'Ark1'!J2789</f>
        <v>116</v>
      </c>
      <c r="D55" s="2" t="s">
        <v>37</v>
      </c>
      <c r="E55" s="2">
        <f>+'Ark1'!D2789</f>
        <v>7</v>
      </c>
      <c r="F55" s="2" t="s">
        <v>495</v>
      </c>
      <c r="G55" s="3">
        <f>+'Ark1'!Q2789</f>
        <v>0</v>
      </c>
      <c r="H55" s="306">
        <f>+'Ark1'!R2789</f>
        <v>0</v>
      </c>
      <c r="I55" s="306" t="str">
        <f>IF(H55=0,"",'Ark1'!S2789)</f>
        <v/>
      </c>
      <c r="J55" s="86"/>
      <c r="K55" s="51">
        <f>100*H55/Måned!H16</f>
        <v>0</v>
      </c>
      <c r="L55" s="86"/>
      <c r="M55" s="51" t="str">
        <f>+IF(H55=0,"",'Ark1'!AD2789)</f>
        <v/>
      </c>
      <c r="N55" s="51" t="str">
        <f>+IF(H55=0,"",'Ark1'!AE2789)</f>
        <v/>
      </c>
      <c r="O55" s="96" t="str">
        <f>IF(H55=0,"",'Ark1'!U2789)</f>
        <v/>
      </c>
      <c r="P55" s="12" t="str">
        <f>IF(H55=0,"",'Ark1'!W2789)</f>
        <v/>
      </c>
      <c r="Q55" s="51" t="str">
        <f>IF(H55=0,"",'Ark1'!X2789)</f>
        <v/>
      </c>
      <c r="R55" s="51" t="str">
        <f>IF(H55=0,"",'Ark1'!Y2789)</f>
        <v/>
      </c>
      <c r="S55" s="114"/>
      <c r="T55" s="272" t="str">
        <f>IF(H55=0,"",'Ark1'!Z2789)</f>
        <v/>
      </c>
      <c r="U55" s="114"/>
      <c r="V55" s="51" t="str">
        <f>IF(H55=0,"",'Ark1'!AA2789)</f>
        <v/>
      </c>
      <c r="W55" s="12" t="str">
        <f>IF(H55=0,"",'Ark1'!AB2789)</f>
        <v/>
      </c>
      <c r="X55" s="51" t="str">
        <f>IF(H55=0,"",'Ark1'!AC2789)</f>
        <v/>
      </c>
      <c r="Y55" s="15" t="str">
        <f t="shared" si="3"/>
        <v/>
      </c>
      <c r="Z55" s="12" t="str">
        <f>IF(H55=0,"",'Ark1'!T2789)</f>
        <v/>
      </c>
      <c r="AA55" s="51" t="str">
        <f>IF(H55=0,"",'Ark1'!V2789)</f>
        <v/>
      </c>
      <c r="AB55" s="39"/>
      <c r="AC55" s="12"/>
      <c r="AD55" s="12"/>
      <c r="AE55" s="51"/>
      <c r="AF55" s="4"/>
      <c r="AG55"/>
      <c r="AH55"/>
      <c r="AI55"/>
      <c r="AJ55"/>
      <c r="AK55"/>
      <c r="AL55"/>
      <c r="AM55"/>
    </row>
    <row r="56" spans="1:42" ht="15.6">
      <c r="A56" s="39"/>
      <c r="B56" s="2">
        <f>+'Ark1'!C2790</f>
        <v>2024</v>
      </c>
      <c r="C56" s="2">
        <f>+'Ark1'!J2790</f>
        <v>116</v>
      </c>
      <c r="D56" s="2" t="s">
        <v>37</v>
      </c>
      <c r="E56" s="2">
        <f>+'Ark1'!D2790</f>
        <v>8</v>
      </c>
      <c r="F56" s="2" t="s">
        <v>496</v>
      </c>
      <c r="G56" s="3">
        <f>+'Ark1'!Q2790</f>
        <v>18</v>
      </c>
      <c r="H56" s="306">
        <f>+'Ark1'!R2790</f>
        <v>864</v>
      </c>
      <c r="I56" s="306">
        <f>IF(H56=0,"",'Ark1'!S2790)</f>
        <v>861</v>
      </c>
      <c r="J56" s="86"/>
      <c r="K56" s="51">
        <f>100*H56/Måned!H17</f>
        <v>0.71536206925102253</v>
      </c>
      <c r="L56" s="86"/>
      <c r="M56" s="51">
        <f>+IF(H56=0,"",'Ark1'!AD2790)</f>
        <v>3.3804139442075201</v>
      </c>
      <c r="N56" s="51">
        <f>+IF(H56=0,"",'Ark1'!AE2790)</f>
        <v>3.3224812367992391</v>
      </c>
      <c r="O56" s="96">
        <f>IF(H56=0,"",'Ark1'!U2790)</f>
        <v>61.016260162601618</v>
      </c>
      <c r="P56" s="12">
        <f>IF(H56=0,"",'Ark1'!W2790)</f>
        <v>79.2757259001161</v>
      </c>
      <c r="Q56" s="51">
        <f>IF(H56=0,"",'Ark1'!X2790)</f>
        <v>0</v>
      </c>
      <c r="R56" s="51">
        <f>IF(H56=0,"",'Ark1'!Y2790)</f>
        <v>0</v>
      </c>
      <c r="S56" s="114"/>
      <c r="T56" s="272">
        <f>IF(H56=0,"",'Ark1'!Z2790)</f>
        <v>0</v>
      </c>
      <c r="U56" s="114"/>
      <c r="V56" s="51">
        <f>IF(H56=0,"",'Ark1'!AA2790)</f>
        <v>9.1666239680972641</v>
      </c>
      <c r="W56" s="12">
        <f>IF(H56=0,"",'Ark1'!AB2790)</f>
        <v>2.4299171821019305</v>
      </c>
      <c r="X56" s="51">
        <f>IF(H56=0,"",'Ark1'!AC2790)</f>
        <v>-18.286861538029999</v>
      </c>
      <c r="Y56" s="15">
        <f t="shared" si="3"/>
        <v>47.833333333333336</v>
      </c>
      <c r="Z56" s="12">
        <f>IF(H56=0,"",'Ark1'!T2790)</f>
        <v>3.344907407407407</v>
      </c>
      <c r="AA56" s="51">
        <f>IF(H56=0,"",'Ark1'!V2790)</f>
        <v>86.0091128383811</v>
      </c>
      <c r="AB56" s="39"/>
      <c r="AC56" s="12"/>
      <c r="AD56" s="12"/>
      <c r="AE56" s="51"/>
      <c r="AF56" s="4"/>
      <c r="AG56"/>
      <c r="AH56"/>
      <c r="AI56"/>
      <c r="AJ56"/>
      <c r="AK56"/>
      <c r="AL56"/>
      <c r="AM56"/>
    </row>
    <row r="57" spans="1:42" ht="15.6">
      <c r="A57" s="39"/>
      <c r="B57" s="2">
        <f>+'Ark1'!C2791</f>
        <v>2024</v>
      </c>
      <c r="C57" s="2">
        <f>+'Ark1'!J2791</f>
        <v>116</v>
      </c>
      <c r="D57" s="2" t="s">
        <v>37</v>
      </c>
      <c r="E57" s="2">
        <f>+'Ark1'!D2791</f>
        <v>9</v>
      </c>
      <c r="F57" s="2" t="s">
        <v>497</v>
      </c>
      <c r="G57" s="3">
        <f>+'Ark1'!Q2791</f>
        <v>23</v>
      </c>
      <c r="H57" s="306">
        <f>+'Ark1'!R2791</f>
        <v>1358</v>
      </c>
      <c r="I57" s="306">
        <f>IF(H57=0,"",'Ark1'!S2791)</f>
        <v>1358</v>
      </c>
      <c r="J57" s="86"/>
      <c r="K57" s="51">
        <f>100*H57/Måned!H18</f>
        <v>1.1241442679403657</v>
      </c>
      <c r="L57" s="86"/>
      <c r="M57" s="51">
        <f>+IF(H57=0,"",'Ark1'!AD2791)</f>
        <v>5.3131969169372812</v>
      </c>
      <c r="N57" s="51">
        <f>+IF(H57=0,"",'Ark1'!AE2791)</f>
        <v>5.3742337774559026</v>
      </c>
      <c r="O57" s="96">
        <f>IF(H57=0,"",'Ark1'!U2791)</f>
        <v>60.112665684830617</v>
      </c>
      <c r="P57" s="12">
        <f>IF(H57=0,"",'Ark1'!W2791)</f>
        <v>81.301325478645026</v>
      </c>
      <c r="Q57" s="51">
        <f>IF(H57=0,"",'Ark1'!X2791)</f>
        <v>26.067746686303391</v>
      </c>
      <c r="R57" s="51">
        <f>IF(H57=0,"",'Ark1'!Y2791)</f>
        <v>52.135493372606781</v>
      </c>
      <c r="S57" s="114"/>
      <c r="T57" s="272">
        <f>IF(H57=0,"",'Ark1'!Z2791)</f>
        <v>0</v>
      </c>
      <c r="U57" s="114"/>
      <c r="V57" s="51">
        <f>IF(H57=0,"",'Ark1'!AA2791)</f>
        <v>9.358936315883561</v>
      </c>
      <c r="W57" s="12">
        <f>IF(H57=0,"",'Ark1'!AB2791)</f>
        <v>2.6013707373181898</v>
      </c>
      <c r="X57" s="51">
        <f>IF(H57=0,"",'Ark1'!AC2791)</f>
        <v>-45.407186039083555</v>
      </c>
      <c r="Y57" s="15">
        <f t="shared" si="3"/>
        <v>59.043478260869563</v>
      </c>
      <c r="Z57" s="12">
        <f>IF(H57=0,"",'Ark1'!T2791)</f>
        <v>5.1310751104565551</v>
      </c>
      <c r="AA57" s="51">
        <f>IF(H57=0,"",'Ark1'!V2791)</f>
        <v>88.083776249886327</v>
      </c>
      <c r="AB57" s="39"/>
      <c r="AC57" s="12"/>
      <c r="AD57" s="12"/>
      <c r="AE57" s="51"/>
      <c r="AF57" s="4"/>
      <c r="AG57"/>
      <c r="AH57"/>
      <c r="AI57"/>
      <c r="AJ57"/>
      <c r="AK57"/>
      <c r="AL57"/>
      <c r="AM57"/>
    </row>
    <row r="58" spans="1:42" ht="15.6">
      <c r="A58" s="39"/>
      <c r="B58" s="2">
        <f>+'Ark1'!C2792</f>
        <v>2024</v>
      </c>
      <c r="C58" s="2">
        <f>+'Ark1'!J2792</f>
        <v>116</v>
      </c>
      <c r="D58" s="2" t="s">
        <v>37</v>
      </c>
      <c r="E58" s="2">
        <f>+'Ark1'!D2792</f>
        <v>10</v>
      </c>
      <c r="F58" s="2" t="s">
        <v>498</v>
      </c>
      <c r="G58" s="3">
        <f>+'Ark1'!Q2792</f>
        <v>32</v>
      </c>
      <c r="H58" s="306">
        <f>+'Ark1'!R2792</f>
        <v>1637</v>
      </c>
      <c r="I58" s="306">
        <f>IF(H58=0,"",'Ark1'!S2792)</f>
        <v>1631</v>
      </c>
      <c r="J58" s="86"/>
      <c r="K58" s="51">
        <f>100*H58/Måned!H19</f>
        <v>1.2648545069617221</v>
      </c>
      <c r="L58" s="86"/>
      <c r="M58" s="51">
        <f>+IF(H58=0,"",'Ark1'!AD2792)</f>
        <v>6.4047889197542949</v>
      </c>
      <c r="N58" s="51">
        <f>+IF(H58=0,"",'Ark1'!AE2792)</f>
        <v>6.5256320847702804</v>
      </c>
      <c r="O58" s="96">
        <f>IF(H58=0,"",'Ark1'!U2792)</f>
        <v>60.129368485591655</v>
      </c>
      <c r="P58" s="12">
        <f>IF(H58=0,"",'Ark1'!W2792)</f>
        <v>82.195769466584892</v>
      </c>
      <c r="Q58" s="51">
        <f>IF(H58=0,"",'Ark1'!X2792)</f>
        <v>0.91631032376298094</v>
      </c>
      <c r="R58" s="51">
        <f>IF(H58=0,"",'Ark1'!Y2792)</f>
        <v>1.8326206475259621</v>
      </c>
      <c r="S58" s="114"/>
      <c r="T58" s="272">
        <f>IF(H58=0,"",'Ark1'!Z2792)</f>
        <v>0</v>
      </c>
      <c r="U58" s="114"/>
      <c r="V58" s="51">
        <f>IF(H58=0,"",'Ark1'!AA2792)</f>
        <v>9.453056133830529</v>
      </c>
      <c r="W58" s="12">
        <f>IF(H58=0,"",'Ark1'!AB2792)</f>
        <v>2.4654203529173064</v>
      </c>
      <c r="X58" s="51">
        <f>IF(H58=0,"",'Ark1'!AC2792)</f>
        <v>-37.110971617740773</v>
      </c>
      <c r="Y58" s="15">
        <f t="shared" si="3"/>
        <v>50.96875</v>
      </c>
      <c r="Z58" s="12">
        <f>IF(H58=0,"",'Ark1'!T2792)</f>
        <v>5.0959071472205251</v>
      </c>
      <c r="AA58" s="51">
        <f>IF(H58=0,"",'Ark1'!V2792)</f>
        <v>89.171410104735486</v>
      </c>
      <c r="AB58" s="39"/>
      <c r="AC58" s="12"/>
      <c r="AD58" s="12"/>
      <c r="AE58" s="51"/>
      <c r="AF58" s="4"/>
      <c r="AG58"/>
      <c r="AH58"/>
      <c r="AI58"/>
      <c r="AJ58"/>
      <c r="AK58"/>
      <c r="AL58"/>
      <c r="AM58"/>
    </row>
    <row r="59" spans="1:42" ht="15.6">
      <c r="A59" s="39"/>
      <c r="B59" s="2">
        <f>+'Ark1'!C2793</f>
        <v>2024</v>
      </c>
      <c r="C59" s="2">
        <f>+'Ark1'!J2793</f>
        <v>116</v>
      </c>
      <c r="D59" s="2" t="s">
        <v>37</v>
      </c>
      <c r="E59" s="2">
        <f>+'Ark1'!D2793</f>
        <v>11</v>
      </c>
      <c r="F59" s="2" t="s">
        <v>499</v>
      </c>
      <c r="G59" s="3">
        <f>+'Ark1'!Q2793</f>
        <v>9</v>
      </c>
      <c r="H59" s="306">
        <f>+'Ark1'!R2793</f>
        <v>222</v>
      </c>
      <c r="I59" s="306">
        <f>IF(H59=0,"",'Ark1'!S2793)</f>
        <v>222</v>
      </c>
      <c r="J59" s="86"/>
      <c r="K59" s="51">
        <f>100*H59/Måned!H20</f>
        <v>0.60743699893288094</v>
      </c>
      <c r="L59" s="86"/>
      <c r="M59" s="51">
        <f>+IF(H59=0,"",'Ark1'!AD2793)</f>
        <v>0.86857858288665435</v>
      </c>
      <c r="N59" s="51">
        <f>+IF(H59=0,"",'Ark1'!AE2793)</f>
        <v>0.88524505418982047</v>
      </c>
      <c r="O59" s="96">
        <f>IF(H59=0,"",'Ark1'!U2793)</f>
        <v>60.243243243243242</v>
      </c>
      <c r="P59" s="12">
        <f>IF(H59=0,"",'Ark1'!W2793)</f>
        <v>81.920270270270308</v>
      </c>
      <c r="Q59" s="51">
        <f>IF(H59=0,"",'Ark1'!X2793)</f>
        <v>0</v>
      </c>
      <c r="R59" s="51">
        <f>IF(H59=0,"",'Ark1'!Y2793)</f>
        <v>0</v>
      </c>
      <c r="S59" s="114"/>
      <c r="T59" s="272">
        <f>IF(H59=0,"",'Ark1'!Z2793)</f>
        <v>0</v>
      </c>
      <c r="U59" s="114"/>
      <c r="V59" s="51">
        <f>IF(H59=0,"",'Ark1'!AA2793)</f>
        <v>10.051354349105065</v>
      </c>
      <c r="W59" s="12">
        <f>IF(H59=0,"",'Ark1'!AB2793)</f>
        <v>2.7874112637795809</v>
      </c>
      <c r="X59" s="51">
        <f>IF(H59=0,"",'Ark1'!AC2793)</f>
        <v>-58.421111292113743</v>
      </c>
      <c r="Y59" s="15">
        <f t="shared" si="3"/>
        <v>24.666666666666668</v>
      </c>
      <c r="Z59" s="12">
        <f>IF(H59=0,"",'Ark1'!T2793)</f>
        <v>5.1891891891891913</v>
      </c>
      <c r="AA59" s="51">
        <f>IF(H59=0,"",'Ark1'!V2793)</f>
        <v>88.754355655764101</v>
      </c>
      <c r="AB59" s="39"/>
      <c r="AC59" s="12"/>
      <c r="AD59" s="12"/>
      <c r="AE59" s="51"/>
      <c r="AF59" s="4"/>
      <c r="AG59"/>
      <c r="AH59"/>
      <c r="AI59"/>
      <c r="AJ59"/>
      <c r="AK59"/>
      <c r="AL59"/>
      <c r="AM59"/>
    </row>
    <row r="60" spans="1:42" ht="15.6">
      <c r="A60" s="39"/>
      <c r="B60" s="2">
        <f>+'Ark1'!C2794</f>
        <v>2024</v>
      </c>
      <c r="C60" s="2">
        <f>+'Ark1'!J2794</f>
        <v>116</v>
      </c>
      <c r="D60" s="2" t="s">
        <v>37</v>
      </c>
      <c r="E60" s="2">
        <f>+'Ark1'!D2794</f>
        <v>12</v>
      </c>
      <c r="F60" s="2" t="s">
        <v>500</v>
      </c>
      <c r="G60" s="3">
        <f>+'Ark1'!Q2794</f>
        <v>0</v>
      </c>
      <c r="H60" s="306">
        <f>+'Ark1'!R2794</f>
        <v>0</v>
      </c>
      <c r="I60" s="306" t="str">
        <f>IF(H60=0,"",'Ark1'!S2794)</f>
        <v/>
      </c>
      <c r="J60" s="86"/>
      <c r="K60" s="51" t="e">
        <f>100*H60/Måned!H21</f>
        <v>#DIV/0!</v>
      </c>
      <c r="L60" s="86"/>
      <c r="M60" s="51" t="str">
        <f>+IF(H60=0,"",'Ark1'!AD2794)</f>
        <v/>
      </c>
      <c r="N60" s="51" t="str">
        <f>+IF(H60=0,"",'Ark1'!AE2794)</f>
        <v/>
      </c>
      <c r="O60" s="96" t="str">
        <f>IF(H60=0,"",'Ark1'!U2794)</f>
        <v/>
      </c>
      <c r="P60" s="12" t="str">
        <f>IF(H60=0,"",'Ark1'!W2794)</f>
        <v/>
      </c>
      <c r="Q60" s="51" t="str">
        <f>IF(H60=0,"",'Ark1'!X2794)</f>
        <v/>
      </c>
      <c r="R60" s="51" t="str">
        <f>IF(H60=0,"",'Ark1'!Y2794)</f>
        <v/>
      </c>
      <c r="S60" s="114"/>
      <c r="T60" s="272" t="str">
        <f>IF(H60=0,"",'Ark1'!Z2794)</f>
        <v/>
      </c>
      <c r="U60" s="114"/>
      <c r="V60" s="51" t="str">
        <f>IF(H60=0,"",'Ark1'!AA2794)</f>
        <v/>
      </c>
      <c r="W60" s="12" t="str">
        <f>IF(H60=0,"",'Ark1'!AB2794)</f>
        <v/>
      </c>
      <c r="X60" s="51" t="str">
        <f>IF(H60=0,"",'Ark1'!AC2794)</f>
        <v/>
      </c>
      <c r="Y60" s="15" t="str">
        <f t="shared" si="3"/>
        <v/>
      </c>
      <c r="Z60" s="12" t="str">
        <f>IF(H60=0,"",'Ark1'!T2794)</f>
        <v/>
      </c>
      <c r="AA60" s="51" t="str">
        <f>IF(H60=0,"",'Ark1'!V2794)</f>
        <v/>
      </c>
      <c r="AB60" s="39"/>
      <c r="AC60" s="12"/>
      <c r="AD60" s="12"/>
      <c r="AE60" s="51"/>
      <c r="AF60" s="4"/>
      <c r="AG60"/>
      <c r="AH60"/>
      <c r="AI60"/>
      <c r="AJ60"/>
      <c r="AK60"/>
      <c r="AL60"/>
      <c r="AM60"/>
    </row>
    <row r="61" spans="1:42" ht="18" customHeight="1">
      <c r="A61" s="44"/>
      <c r="B61" s="44"/>
      <c r="C61" s="44"/>
      <c r="D61" s="64"/>
      <c r="E61" s="56"/>
      <c r="F61" s="39"/>
      <c r="G61" s="39"/>
      <c r="H61" s="318"/>
      <c r="I61" s="339"/>
      <c r="J61" s="86"/>
      <c r="K61" s="69"/>
      <c r="L61" s="86"/>
      <c r="M61" s="53"/>
      <c r="N61" s="39"/>
      <c r="O61" s="44"/>
      <c r="P61" s="39"/>
      <c r="Q61" s="115"/>
      <c r="R61" s="125"/>
      <c r="S61" s="114"/>
      <c r="T61" s="125"/>
      <c r="U61" s="125"/>
      <c r="V61" s="115"/>
      <c r="W61" s="39"/>
      <c r="X61" s="85"/>
      <c r="Y61" s="44"/>
      <c r="Z61" s="39"/>
      <c r="AA61" s="115"/>
      <c r="AB61" s="39"/>
      <c r="AC61" s="2"/>
      <c r="AD61" s="5"/>
      <c r="AE61" s="5"/>
      <c r="AF61"/>
      <c r="AG61" s="4"/>
      <c r="AH61"/>
      <c r="AI61"/>
      <c r="AJ61"/>
      <c r="AK61"/>
      <c r="AL61"/>
      <c r="AM61"/>
    </row>
    <row r="62" spans="1:42" ht="15.6">
      <c r="A62" s="39"/>
      <c r="B62" s="2">
        <f>+'Ark1'!C2795</f>
        <v>2024</v>
      </c>
      <c r="C62" s="2">
        <f>+'Ark1'!J2795</f>
        <v>117</v>
      </c>
      <c r="D62" s="2" t="s">
        <v>38</v>
      </c>
      <c r="E62" s="2">
        <f>+'Ark1'!D2795</f>
        <v>1</v>
      </c>
      <c r="F62" s="2" t="s">
        <v>490</v>
      </c>
      <c r="G62" s="3">
        <f>+'Ark1'!Q2795</f>
        <v>96</v>
      </c>
      <c r="H62" s="306">
        <f>+'Ark1'!R2795</f>
        <v>11761</v>
      </c>
      <c r="I62" s="306">
        <f>IF(H62=0,"",'Ark1'!S2795)</f>
        <v>11624</v>
      </c>
      <c r="J62" s="86"/>
      <c r="K62" s="51">
        <f>IF(H62=0,"",100*H62/Måned!H10)</f>
        <v>8.8984557649675793</v>
      </c>
      <c r="L62" s="86"/>
      <c r="M62" s="51">
        <f>+IF(H62=0,"",'Ark1'!AD2795)</f>
        <v>11.520001567213887</v>
      </c>
      <c r="N62" s="51">
        <f>+IF(H62=0,"",'Ark1'!AE2795)</f>
        <v>11.65690589140906</v>
      </c>
      <c r="O62" s="96">
        <f>IF(H62=0,"",'Ark1'!U2795)</f>
        <v>60.56443565037852</v>
      </c>
      <c r="P62" s="12">
        <f>IF(H62=0,"",'Ark1'!W2795)</f>
        <v>83.093074673090101</v>
      </c>
      <c r="Q62" s="51">
        <f>IF(H62=0,"",'Ark1'!X2795)</f>
        <v>1.4454553184253049</v>
      </c>
      <c r="R62" s="51">
        <f>IF(H62=0,"",'Ark1'!Y2795)</f>
        <v>2.8909106368506099</v>
      </c>
      <c r="S62" s="114"/>
      <c r="T62" s="272">
        <f>IF(H62=0,"",'Ark1'!Z2795)</f>
        <v>0</v>
      </c>
      <c r="U62" s="114"/>
      <c r="V62" s="51">
        <f>IF(H62=0,"",'Ark1'!AA2795)</f>
        <v>10.170032985778404</v>
      </c>
      <c r="W62" s="12">
        <f>IF(H62=0,"",'Ark1'!AB2795)</f>
        <v>2.4981710050413368</v>
      </c>
      <c r="X62" s="15">
        <f>+IF('Ark1'!AD2795=0,"",'Ark1'!AC2795)</f>
        <v>-36.27382857545544</v>
      </c>
      <c r="Y62" s="15">
        <f>+(IF(H62=0,"",I62/G62))</f>
        <v>121.08333333333333</v>
      </c>
      <c r="Z62" s="12">
        <f>IF(H62=0,"",'Ark1'!T2795)</f>
        <v>4.2519343593231875</v>
      </c>
      <c r="AA62" s="51">
        <f>IF(H62=0,"",'Ark1'!V2795)</f>
        <v>90.451033800878164</v>
      </c>
      <c r="AB62" s="39"/>
      <c r="AC62" s="12"/>
      <c r="AD62" s="12"/>
      <c r="AE62" s="51"/>
      <c r="AF62" s="4"/>
      <c r="AG62"/>
      <c r="AH62"/>
      <c r="AI62"/>
      <c r="AJ62"/>
      <c r="AK62"/>
      <c r="AL62"/>
      <c r="AM62"/>
    </row>
    <row r="63" spans="1:42" ht="15.6">
      <c r="A63" s="39"/>
      <c r="B63" s="2">
        <f>+'Ark1'!C2796</f>
        <v>2024</v>
      </c>
      <c r="C63" s="2">
        <f>+'Ark1'!J2796</f>
        <v>117</v>
      </c>
      <c r="D63" s="2" t="s">
        <v>38</v>
      </c>
      <c r="E63" s="2">
        <f>+'Ark1'!D2796</f>
        <v>2</v>
      </c>
      <c r="F63" s="2" t="s">
        <v>491</v>
      </c>
      <c r="G63" s="3">
        <f>+'Ark1'!Q2796</f>
        <v>88</v>
      </c>
      <c r="H63" s="306">
        <f>+'Ark1'!R2796</f>
        <v>8679</v>
      </c>
      <c r="I63" s="306">
        <f>IF(H63=0,"",'Ark1'!S2796)</f>
        <v>8641</v>
      </c>
      <c r="J63" s="86"/>
      <c r="K63" s="51">
        <f>IF(H63=0,"",100*H63/Måned!H11)</f>
        <v>7.1014196293417342</v>
      </c>
      <c r="L63" s="86"/>
      <c r="M63" s="51">
        <f>+IF(H63=0,"",'Ark1'!AD2796)</f>
        <v>8.5011558202405695</v>
      </c>
      <c r="N63" s="51">
        <f>+IF(H63=0,"",'Ark1'!AE2796)</f>
        <v>8.5412055543260141</v>
      </c>
      <c r="O63" s="96">
        <f>IF(H63=0,"",'Ark1'!U2796)</f>
        <v>60.950468695752811</v>
      </c>
      <c r="P63" s="12">
        <f>IF(H63=0,"",'Ark1'!W2796)</f>
        <v>81.901585464645194</v>
      </c>
      <c r="Q63" s="51">
        <f>IF(H63=0,"",'Ark1'!X2796)</f>
        <v>0.31109574835810572</v>
      </c>
      <c r="R63" s="51">
        <f>IF(H63=0,"",'Ark1'!Y2796)</f>
        <v>0.62219149671621143</v>
      </c>
      <c r="S63" s="114"/>
      <c r="T63" s="272">
        <f>IF(H63=0,"",'Ark1'!Z2796)</f>
        <v>0</v>
      </c>
      <c r="U63" s="114"/>
      <c r="V63" s="51">
        <f>IF(H63=0,"",'Ark1'!AA2796)</f>
        <v>8.7522801650169644</v>
      </c>
      <c r="W63" s="12">
        <f>IF(H63=0,"",'Ark1'!AB2796)</f>
        <v>2.365727609440234</v>
      </c>
      <c r="X63" s="15">
        <f>+IF('Ark1'!AD2796=0,"",'Ark1'!AC2796)</f>
        <v>-27.161704234646237</v>
      </c>
      <c r="Y63" s="15">
        <f t="shared" ref="Y63:Y73" si="4">+(IF(H63=0,"",I63/G63))</f>
        <v>98.193181818181813</v>
      </c>
      <c r="Z63" s="12">
        <f>IF(H63=0,"",'Ark1'!T2796)</f>
        <v>3.4472865537504318</v>
      </c>
      <c r="AA63" s="51">
        <f>IF(H63=0,"",'Ark1'!V2796)</f>
        <v>88.876934436508932</v>
      </c>
      <c r="AB63" s="39"/>
      <c r="AC63" s="12"/>
      <c r="AD63" s="12"/>
      <c r="AE63" s="51"/>
      <c r="AF63" s="4"/>
      <c r="AG63"/>
      <c r="AH63"/>
      <c r="AI63"/>
      <c r="AJ63"/>
      <c r="AK63"/>
      <c r="AL63"/>
      <c r="AM63"/>
    </row>
    <row r="64" spans="1:42" ht="15.6">
      <c r="A64" s="39"/>
      <c r="B64" s="2">
        <f>+'Ark1'!C2797</f>
        <v>2024</v>
      </c>
      <c r="C64" s="2">
        <f>+'Ark1'!J2797</f>
        <v>117</v>
      </c>
      <c r="D64" s="2" t="s">
        <v>38</v>
      </c>
      <c r="E64" s="2">
        <f>+'Ark1'!D2797</f>
        <v>3</v>
      </c>
      <c r="F64" s="2" t="s">
        <v>492</v>
      </c>
      <c r="G64" s="3">
        <f>+'Ark1'!Q2797</f>
        <v>91</v>
      </c>
      <c r="H64" s="306">
        <f>+'Ark1'!R2797</f>
        <v>8460</v>
      </c>
      <c r="I64" s="306">
        <f>IF(H64=0,"",'Ark1'!S2797)</f>
        <v>8410</v>
      </c>
      <c r="J64" s="86"/>
      <c r="K64" s="51">
        <f>IF(H64=0,"",100*H64/Måned!H12)</f>
        <v>8.1571259147840678</v>
      </c>
      <c r="L64" s="86"/>
      <c r="M64" s="51">
        <f>+IF(H64=0,"",'Ark1'!AD2797)</f>
        <v>8.2866434196607006</v>
      </c>
      <c r="N64" s="51">
        <f>+IF(H64=0,"",'Ark1'!AE2797)</f>
        <v>8.3350275869055501</v>
      </c>
      <c r="O64" s="96">
        <f>IF(H64=0,"",'Ark1'!U2797)</f>
        <v>60.560642092746725</v>
      </c>
      <c r="P64" s="12">
        <f>IF(H64=0,"",'Ark1'!W2797)</f>
        <v>82.119857312722885</v>
      </c>
      <c r="Q64" s="51">
        <f>IF(H64=0,"",'Ark1'!X2797)</f>
        <v>0.66193853427895988</v>
      </c>
      <c r="R64" s="51">
        <f>IF(H64=0,"",'Ark1'!Y2797)</f>
        <v>1.3238770685579195</v>
      </c>
      <c r="S64" s="114"/>
      <c r="T64" s="272">
        <f>IF(H64=0,"",'Ark1'!Z2797)</f>
        <v>0</v>
      </c>
      <c r="U64" s="114"/>
      <c r="V64" s="51">
        <f>IF(H64=0,"",'Ark1'!AA2797)</f>
        <v>8.500335055499761</v>
      </c>
      <c r="W64" s="12">
        <f>IF(H64=0,"",'Ark1'!AB2797)</f>
        <v>2.4926902059552964</v>
      </c>
      <c r="X64" s="15">
        <f>+IF('Ark1'!AD2797=0,"",'Ark1'!AC2797)</f>
        <v>-32.538781605721432</v>
      </c>
      <c r="Y64" s="15">
        <f t="shared" si="4"/>
        <v>92.417582417582423</v>
      </c>
      <c r="Z64" s="12">
        <f>IF(H64=0,"",'Ark1'!T2797)</f>
        <v>4.1446808510638302</v>
      </c>
      <c r="AA64" s="51">
        <f>IF(H64=0,"",'Ark1'!V2797)</f>
        <v>89.160224311201347</v>
      </c>
      <c r="AB64" s="39"/>
      <c r="AC64" s="79"/>
      <c r="AE64" s="51"/>
      <c r="AF64" s="4"/>
      <c r="AN64" s="13"/>
      <c r="AO64" s="12"/>
      <c r="AP64" s="12"/>
    </row>
    <row r="65" spans="1:42" ht="15.6">
      <c r="A65" s="39"/>
      <c r="B65" s="2">
        <f>+'Ark1'!C2798</f>
        <v>2024</v>
      </c>
      <c r="C65" s="2">
        <f>+'Ark1'!J2798</f>
        <v>117</v>
      </c>
      <c r="D65" s="2" t="s">
        <v>38</v>
      </c>
      <c r="E65" s="2">
        <f>+'Ark1'!D2798</f>
        <v>4</v>
      </c>
      <c r="F65" s="2" t="s">
        <v>493</v>
      </c>
      <c r="G65" s="3">
        <f>+'Ark1'!Q2798</f>
        <v>97</v>
      </c>
      <c r="H65" s="306">
        <f>+'Ark1'!R2798</f>
        <v>11361</v>
      </c>
      <c r="I65" s="306">
        <f>IF(H65=0,"",'Ark1'!S2798)</f>
        <v>11328</v>
      </c>
      <c r="J65" s="86"/>
      <c r="K65" s="51">
        <f>IF(H65=0,"",100*H65/Måned!H13)</f>
        <v>7.9297275792030488</v>
      </c>
      <c r="L65" s="86"/>
      <c r="M65" s="51">
        <f>+IF(H65=0,"",'Ark1'!AD2798)</f>
        <v>11.128198095835131</v>
      </c>
      <c r="N65" s="51">
        <f>+IF(H65=0,"",'Ark1'!AE2798)</f>
        <v>11.270439872962218</v>
      </c>
      <c r="O65" s="96">
        <f>IF(H65=0,"",'Ark1'!U2798)</f>
        <v>60.560911016949184</v>
      </c>
      <c r="P65" s="12">
        <f>IF(H65=0,"",'Ark1'!W2798)</f>
        <v>82.437491172316143</v>
      </c>
      <c r="Q65" s="51">
        <f>IF(H65=0,"",'Ark1'!X2798)</f>
        <v>0.61614294516327783</v>
      </c>
      <c r="R65" s="51">
        <f>IF(H65=0,"",'Ark1'!Y2798)</f>
        <v>1.2322858903265557</v>
      </c>
      <c r="S65" s="114"/>
      <c r="T65" s="272">
        <f>IF(H65=0,"",'Ark1'!Z2798)</f>
        <v>0</v>
      </c>
      <c r="U65" s="114"/>
      <c r="V65" s="51">
        <f>IF(H65=0,"",'Ark1'!AA2798)</f>
        <v>8.2329234300106684</v>
      </c>
      <c r="W65" s="12">
        <f>IF(H65=0,"",'Ark1'!AB2798)</f>
        <v>2.5666946066772538</v>
      </c>
      <c r="X65" s="15">
        <f>+IF('Ark1'!AD2798=0,"",'Ark1'!AC2798)</f>
        <v>-31.071938380136906</v>
      </c>
      <c r="Y65" s="15">
        <f t="shared" si="4"/>
        <v>116.78350515463917</v>
      </c>
      <c r="Z65" s="12">
        <f>IF(H65=0,"",'Ark1'!T2798)</f>
        <v>4.2626529354810332</v>
      </c>
      <c r="AA65" s="51">
        <f>IF(H65=0,"",'Ark1'!V2798)</f>
        <v>89.403967809464476</v>
      </c>
      <c r="AB65" s="39"/>
      <c r="AC65" s="79"/>
      <c r="AE65" s="51"/>
      <c r="AF65" s="4"/>
      <c r="AN65" s="13"/>
      <c r="AO65" s="12"/>
      <c r="AP65" s="12"/>
    </row>
    <row r="66" spans="1:42" ht="15.6">
      <c r="A66" s="39"/>
      <c r="B66" s="2">
        <f>+'Ark1'!C2799</f>
        <v>2024</v>
      </c>
      <c r="C66" s="2">
        <f>+'Ark1'!J2799</f>
        <v>117</v>
      </c>
      <c r="D66" s="2" t="s">
        <v>38</v>
      </c>
      <c r="E66" s="2">
        <f>+'Ark1'!D2799</f>
        <v>5</v>
      </c>
      <c r="F66" s="2" t="s">
        <v>377</v>
      </c>
      <c r="G66" s="3">
        <f>+'Ark1'!Q2799</f>
        <v>95</v>
      </c>
      <c r="H66" s="306">
        <f>+'Ark1'!R2799</f>
        <v>10116</v>
      </c>
      <c r="I66" s="306">
        <f>IF(H66=0,"",'Ark1'!S2799)</f>
        <v>10083</v>
      </c>
      <c r="J66" s="86"/>
      <c r="K66" s="51">
        <f>IF(H66=0,"",100*H66/Måned!H14)</f>
        <v>8.0496538553354018</v>
      </c>
      <c r="L66" s="86"/>
      <c r="M66" s="51">
        <f>+IF(H66=0,"",'Ark1'!AD2799)</f>
        <v>9.9087097911687483</v>
      </c>
      <c r="N66" s="51">
        <f>+IF(H66=0,"",'Ark1'!AE2799)</f>
        <v>9.7877425124954431</v>
      </c>
      <c r="O66" s="96">
        <f>IF(H66=0,"",'Ark1'!U2799)</f>
        <v>60.918377467023682</v>
      </c>
      <c r="P66" s="12">
        <f>IF(H66=0,"",'Ark1'!W2799)</f>
        <v>80.432192799761822</v>
      </c>
      <c r="Q66" s="51">
        <f>IF(H66=0,"",'Ark1'!X2799)</f>
        <v>0.2965599051008303</v>
      </c>
      <c r="R66" s="51">
        <f>IF(H66=0,"",'Ark1'!Y2799)</f>
        <v>0.5931198102016606</v>
      </c>
      <c r="S66" s="114"/>
      <c r="T66" s="272">
        <f>IF(H66=0,"",'Ark1'!Z2799)</f>
        <v>0</v>
      </c>
      <c r="U66" s="114"/>
      <c r="V66" s="51">
        <f>IF(H66=0,"",'Ark1'!AA2799)</f>
        <v>8.5956958605413512</v>
      </c>
      <c r="W66" s="12">
        <f>IF(H66=0,"",'Ark1'!AB2799)</f>
        <v>2.3964382446817578</v>
      </c>
      <c r="X66" s="15">
        <f>+IF('Ark1'!AD2799=0,"",'Ark1'!AC2799)</f>
        <v>-28.777529709983831</v>
      </c>
      <c r="Y66" s="15">
        <f t="shared" si="4"/>
        <v>106.13684210526316</v>
      </c>
      <c r="Z66" s="12">
        <f>IF(H66=0,"",'Ark1'!T2799)</f>
        <v>3.3785092922103592</v>
      </c>
      <c r="AA66" s="51">
        <f>IF(H66=0,"",'Ark1'!V2799)</f>
        <v>87.252596515014218</v>
      </c>
      <c r="AB66" s="39"/>
      <c r="AC66" s="79"/>
      <c r="AE66" s="51"/>
      <c r="AF66" s="4"/>
      <c r="AN66" s="13"/>
      <c r="AO66" s="12"/>
      <c r="AP66" s="12"/>
    </row>
    <row r="67" spans="1:42" ht="15.6">
      <c r="A67" s="39"/>
      <c r="B67" s="2">
        <f>+'Ark1'!C2800</f>
        <v>2024</v>
      </c>
      <c r="C67" s="2">
        <f>+'Ark1'!J2800</f>
        <v>117</v>
      </c>
      <c r="D67" s="2" t="s">
        <v>38</v>
      </c>
      <c r="E67" s="2">
        <f>+'Ark1'!D2800</f>
        <v>6</v>
      </c>
      <c r="F67" s="2" t="s">
        <v>494</v>
      </c>
      <c r="G67" s="3">
        <f>+'Ark1'!Q2800</f>
        <v>81</v>
      </c>
      <c r="H67" s="306">
        <f>+'Ark1'!R2800</f>
        <v>8517</v>
      </c>
      <c r="I67" s="306">
        <f>IF(H67=0,"",'Ark1'!S2800)</f>
        <v>8473</v>
      </c>
      <c r="J67" s="86"/>
      <c r="K67" s="51">
        <f>IF(H67=0,"",100*H67/Måned!H15)</f>
        <v>7.4323911582731927</v>
      </c>
      <c r="L67" s="86"/>
      <c r="M67" s="51">
        <f>+IF(H67=0,"",'Ark1'!AD2800)</f>
        <v>8.3424754143321689</v>
      </c>
      <c r="N67" s="51">
        <f>+IF(H67=0,"",'Ark1'!AE2800)</f>
        <v>8.2351199298601863</v>
      </c>
      <c r="O67" s="96">
        <f>IF(H67=0,"",'Ark1'!U2800)</f>
        <v>60.653841614540305</v>
      </c>
      <c r="P67" s="12">
        <f>IF(H67=0,"",'Ark1'!W2800)</f>
        <v>80.532255399504137</v>
      </c>
      <c r="Q67" s="51">
        <f>IF(H67=0,"",'Ark1'!X2800)</f>
        <v>0.69273218269343639</v>
      </c>
      <c r="R67" s="51">
        <f>IF(H67=0,"",'Ark1'!Y2800)</f>
        <v>1.385464365386873</v>
      </c>
      <c r="S67" s="114"/>
      <c r="T67" s="272">
        <f>IF(H67=0,"",'Ark1'!Z2800)</f>
        <v>0</v>
      </c>
      <c r="U67" s="114"/>
      <c r="V67" s="51">
        <f>IF(H67=0,"",'Ark1'!AA2800)</f>
        <v>8.2557604078985758</v>
      </c>
      <c r="W67" s="12">
        <f>IF(H67=0,"",'Ark1'!AB2800)</f>
        <v>2.4230325383423033</v>
      </c>
      <c r="X67" s="15">
        <f>+IF('Ark1'!AD2800=0,"",'Ark1'!AC2800)</f>
        <v>-28.428253030315673</v>
      </c>
      <c r="Y67" s="15">
        <f t="shared" si="4"/>
        <v>104.60493827160494</v>
      </c>
      <c r="Z67" s="12">
        <f>IF(H67=0,"",'Ark1'!T2800)</f>
        <v>4.093694963015146</v>
      </c>
      <c r="AA67" s="51">
        <f>IF(H67=0,"",'Ark1'!V2800)</f>
        <v>87.435035180898979</v>
      </c>
      <c r="AB67" s="39"/>
      <c r="AC67" s="79"/>
      <c r="AE67" s="51"/>
      <c r="AF67" s="4"/>
      <c r="AN67" s="13"/>
      <c r="AO67" s="12"/>
      <c r="AP67" s="12"/>
    </row>
    <row r="68" spans="1:42" ht="15.6">
      <c r="A68" s="39"/>
      <c r="B68" s="2">
        <f>+'Ark1'!C2801</f>
        <v>2024</v>
      </c>
      <c r="C68" s="2">
        <f>+'Ark1'!J2801</f>
        <v>117</v>
      </c>
      <c r="D68" s="2" t="s">
        <v>38</v>
      </c>
      <c r="E68" s="2">
        <f>+'Ark1'!D2801</f>
        <v>7</v>
      </c>
      <c r="F68" s="2" t="s">
        <v>495</v>
      </c>
      <c r="G68" s="3">
        <f>+'Ark1'!Q2801</f>
        <v>97</v>
      </c>
      <c r="H68" s="306">
        <f>+'Ark1'!R2801</f>
        <v>10453</v>
      </c>
      <c r="I68" s="306">
        <f>IF(H68=0,"",'Ark1'!S2801)</f>
        <v>10391</v>
      </c>
      <c r="J68" s="86"/>
      <c r="K68" s="51">
        <f>IF(H68=0,"",100*H68/Måned!H16)</f>
        <v>8.1837968182387577</v>
      </c>
      <c r="L68" s="86"/>
      <c r="M68" s="51">
        <f>+IF(H68=0,"",'Ark1'!AD2801)</f>
        <v>10.238804215805352</v>
      </c>
      <c r="N68" s="51">
        <f>+IF(H68=0,"",'Ark1'!AE2801)</f>
        <v>10.125352960107394</v>
      </c>
      <c r="O68" s="96">
        <f>IF(H68=0,"",'Ark1'!U2801)</f>
        <v>60.65123664709845</v>
      </c>
      <c r="P68" s="12">
        <f>IF(H68=0,"",'Ark1'!W2801)</f>
        <v>80.740227119622688</v>
      </c>
      <c r="Q68" s="51">
        <f>IF(H68=0,"",'Ark1'!X2801)</f>
        <v>1.0618961063809436</v>
      </c>
      <c r="R68" s="51">
        <f>IF(H68=0,"",'Ark1'!Y2801)</f>
        <v>2.1237922127618871</v>
      </c>
      <c r="S68" s="114"/>
      <c r="T68" s="272">
        <f>IF(H68=0,"",'Ark1'!Z2801)</f>
        <v>0</v>
      </c>
      <c r="U68" s="114"/>
      <c r="V68" s="51">
        <f>IF(H68=0,"",'Ark1'!AA2801)</f>
        <v>8.9805833445051704</v>
      </c>
      <c r="W68" s="12">
        <f>IF(H68=0,"",'Ark1'!AB2801)</f>
        <v>2.3852771071679535</v>
      </c>
      <c r="X68" s="15">
        <f>+IF('Ark1'!AD2801=0,"",'Ark1'!AC2801)</f>
        <v>-34.234996928667307</v>
      </c>
      <c r="Y68" s="15">
        <f t="shared" si="4"/>
        <v>107.12371134020619</v>
      </c>
      <c r="Z68" s="12">
        <f>IF(H68=0,"",'Ark1'!T2801)</f>
        <v>4.0509901463694638</v>
      </c>
      <c r="AA68" s="51">
        <f>IF(H68=0,"",'Ark1'!V2801)</f>
        <v>87.663411530083621</v>
      </c>
      <c r="AB68" s="39"/>
      <c r="AC68" s="79"/>
      <c r="AE68" s="51"/>
      <c r="AF68" s="4"/>
      <c r="AN68" s="13"/>
      <c r="AO68" s="12"/>
      <c r="AP68" s="12"/>
    </row>
    <row r="69" spans="1:42" ht="15.6">
      <c r="A69" s="39"/>
      <c r="B69" s="2">
        <f>+'Ark1'!C2802</f>
        <v>2024</v>
      </c>
      <c r="C69" s="2">
        <f>+'Ark1'!J2802</f>
        <v>117</v>
      </c>
      <c r="D69" s="2" t="s">
        <v>38</v>
      </c>
      <c r="E69" s="2">
        <f>+'Ark1'!D2802</f>
        <v>8</v>
      </c>
      <c r="F69" s="2" t="s">
        <v>496</v>
      </c>
      <c r="G69" s="3">
        <f>+'Ark1'!Q2802</f>
        <v>87</v>
      </c>
      <c r="H69" s="306">
        <f>+'Ark1'!R2802</f>
        <v>9219</v>
      </c>
      <c r="I69" s="306">
        <f>IF(H69=0,"",'Ark1'!S2802)</f>
        <v>8985</v>
      </c>
      <c r="J69" s="86"/>
      <c r="K69" s="51">
        <f>IF(H69=0,"",100*H69/Måned!H17)</f>
        <v>7.6330126347513616</v>
      </c>
      <c r="L69" s="86"/>
      <c r="M69" s="51">
        <f>+IF(H69=0,"",'Ark1'!AD2802)</f>
        <v>9.0300905066018888</v>
      </c>
      <c r="N69" s="51">
        <f>+IF(H69=0,"",'Ark1'!AE2802)</f>
        <v>8.7263162841660513</v>
      </c>
      <c r="O69" s="96">
        <f>IF(H69=0,"",'Ark1'!U2802)</f>
        <v>60.643516972732314</v>
      </c>
      <c r="P69" s="12">
        <f>IF(H69=0,"",'Ark1'!W2802)</f>
        <v>80.472966054535391</v>
      </c>
      <c r="Q69" s="51">
        <f>IF(H69=0,"",'Ark1'!X2802)</f>
        <v>1.8223234624145781</v>
      </c>
      <c r="R69" s="51">
        <f>IF(H69=0,"",'Ark1'!Y2802)</f>
        <v>3.6446469248291562</v>
      </c>
      <c r="S69" s="114"/>
      <c r="T69" s="272">
        <f>IF(H69=0,"",'Ark1'!Z2802)</f>
        <v>0</v>
      </c>
      <c r="U69" s="114"/>
      <c r="V69" s="51">
        <f>IF(H69=0,"",'Ark1'!AA2802)</f>
        <v>8.780600635412398</v>
      </c>
      <c r="W69" s="12">
        <f>IF(H69=0,"",'Ark1'!AB2802)</f>
        <v>2.4188368747779418</v>
      </c>
      <c r="X69" s="15">
        <f>+IF('Ark1'!AD2802=0,"",'Ark1'!AC2802)</f>
        <v>-33.589508784627178</v>
      </c>
      <c r="Y69" s="15">
        <f t="shared" si="4"/>
        <v>103.27586206896552</v>
      </c>
      <c r="Z69" s="12">
        <f>IF(H69=0,"",'Ark1'!T2802)</f>
        <v>3.9230936110207182</v>
      </c>
      <c r="AA69" s="51">
        <f>IF(H69=0,"",'Ark1'!V2802)</f>
        <v>87.785070941034903</v>
      </c>
      <c r="AB69" s="39"/>
      <c r="AC69" s="79"/>
      <c r="AE69" s="51"/>
      <c r="AF69" s="4"/>
      <c r="AN69" s="13"/>
      <c r="AO69" s="12"/>
      <c r="AP69" s="12"/>
    </row>
    <row r="70" spans="1:42" ht="15.6">
      <c r="A70" s="39"/>
      <c r="B70" s="2">
        <f>+'Ark1'!C2803</f>
        <v>2024</v>
      </c>
      <c r="C70" s="2">
        <f>+'Ark1'!J2803</f>
        <v>117</v>
      </c>
      <c r="D70" s="2" t="s">
        <v>38</v>
      </c>
      <c r="E70" s="2">
        <f>+'Ark1'!D2803</f>
        <v>9</v>
      </c>
      <c r="F70" s="2" t="s">
        <v>497</v>
      </c>
      <c r="G70" s="3">
        <f>+'Ark1'!Q2803</f>
        <v>85</v>
      </c>
      <c r="H70" s="306">
        <f>+'Ark1'!R2803</f>
        <v>9544</v>
      </c>
      <c r="I70" s="306">
        <f>IF(H70=0,"",'Ark1'!S2803)</f>
        <v>9468</v>
      </c>
      <c r="J70" s="86"/>
      <c r="K70" s="51">
        <f>IF(H70=0,"",100*H70/Måned!H18)</f>
        <v>7.9004660480286084</v>
      </c>
      <c r="L70" s="86"/>
      <c r="M70" s="51">
        <f>+IF(H70=0,"",'Ark1'!AD2803)</f>
        <v>9.3484308270971272</v>
      </c>
      <c r="N70" s="51">
        <f>+IF(H70=0,"",'Ark1'!AE2803)</f>
        <v>9.3329250389404788</v>
      </c>
      <c r="O70" s="96">
        <f>IF(H70=0,"",'Ark1'!U2803)</f>
        <v>60.398288973384012</v>
      </c>
      <c r="P70" s="12">
        <f>IF(H70=0,"",'Ark1'!W2803)</f>
        <v>81.676415293620551</v>
      </c>
      <c r="Q70" s="51">
        <f>IF(H70=0,"",'Ark1'!X2803)</f>
        <v>0.5238893545683152</v>
      </c>
      <c r="R70" s="51">
        <f>IF(H70=0,"",'Ark1'!Y2803)</f>
        <v>1.0477787091366304</v>
      </c>
      <c r="S70" s="114"/>
      <c r="T70" s="272">
        <f>IF(H70=0,"",'Ark1'!Z2803)</f>
        <v>0</v>
      </c>
      <c r="U70" s="114"/>
      <c r="V70" s="51">
        <f>IF(H70=0,"",'Ark1'!AA2803)</f>
        <v>8.7109379373368601</v>
      </c>
      <c r="W70" s="12">
        <f>IF(H70=0,"",'Ark1'!AB2803)</f>
        <v>2.4978032655721361</v>
      </c>
      <c r="X70" s="15">
        <f>+IF('Ark1'!AD2803=0,"",'Ark1'!AC2803)</f>
        <v>-30.493257968520744</v>
      </c>
      <c r="Y70" s="15">
        <f t="shared" si="4"/>
        <v>111.38823529411765</v>
      </c>
      <c r="Z70" s="12">
        <f>IF(H70=0,"",'Ark1'!T2803)</f>
        <v>4.4993713327745191</v>
      </c>
      <c r="AA70" s="51">
        <f>IF(H70=0,"",'Ark1'!V2803)</f>
        <v>88.729384856145501</v>
      </c>
      <c r="AB70" s="39"/>
      <c r="AC70" s="79"/>
      <c r="AE70" s="51"/>
      <c r="AF70" s="4"/>
      <c r="AN70" s="13"/>
      <c r="AO70" s="12"/>
      <c r="AP70" s="12"/>
    </row>
    <row r="71" spans="1:42" ht="15.6">
      <c r="A71" s="39"/>
      <c r="B71" s="2">
        <f>+'Ark1'!C2804</f>
        <v>2024</v>
      </c>
      <c r="C71" s="2">
        <f>+'Ark1'!J2804</f>
        <v>117</v>
      </c>
      <c r="D71" s="2" t="s">
        <v>38</v>
      </c>
      <c r="E71" s="2">
        <f>+'Ark1'!D2804</f>
        <v>10</v>
      </c>
      <c r="F71" s="2" t="s">
        <v>498</v>
      </c>
      <c r="G71" s="3">
        <f>+'Ark1'!Q2804</f>
        <v>101</v>
      </c>
      <c r="H71" s="306">
        <f>+'Ark1'!R2804</f>
        <v>10947</v>
      </c>
      <c r="I71" s="306">
        <f>IF(H71=0,"",'Ark1'!S2804)</f>
        <v>10807</v>
      </c>
      <c r="J71" s="86"/>
      <c r="K71" s="51">
        <f>IF(H71=0,"",100*H71/Måned!H19)</f>
        <v>8.458376473860703</v>
      </c>
      <c r="L71" s="86"/>
      <c r="M71" s="51">
        <f>+IF(H71=0,"",'Ark1'!AD2804)</f>
        <v>10.722681502958118</v>
      </c>
      <c r="N71" s="51">
        <f>+IF(H71=0,"",'Ark1'!AE2804)</f>
        <v>10.930712563829003</v>
      </c>
      <c r="O71" s="96">
        <f>IF(H71=0,"",'Ark1'!U2804)</f>
        <v>60.056629962061649</v>
      </c>
      <c r="P71" s="12">
        <f>IF(H71=0,"",'Ark1'!W2804)</f>
        <v>83.807032478948841</v>
      </c>
      <c r="Q71" s="51">
        <f>IF(H71=0,"",'Ark1'!X2804)</f>
        <v>0.35626198958618793</v>
      </c>
      <c r="R71" s="51">
        <f>IF(H71=0,"",'Ark1'!Y2804)</f>
        <v>0.71252397917237587</v>
      </c>
      <c r="S71" s="114"/>
      <c r="T71" s="272">
        <f>IF(H71=0,"",'Ark1'!Z2804)</f>
        <v>0</v>
      </c>
      <c r="U71" s="114"/>
      <c r="V71" s="51">
        <f>IF(H71=0,"",'Ark1'!AA2804)</f>
        <v>8.6204750739053431</v>
      </c>
      <c r="W71" s="12">
        <f>IF(H71=0,"",'Ark1'!AB2804)</f>
        <v>2.4634149657606632</v>
      </c>
      <c r="X71" s="15">
        <f>+IF('Ark1'!AD2804=0,"",'Ark1'!AC2804)</f>
        <v>-34.860443598787995</v>
      </c>
      <c r="Y71" s="15">
        <f t="shared" si="4"/>
        <v>107</v>
      </c>
      <c r="Z71" s="12">
        <f>IF(H71=0,"",'Ark1'!T2804)</f>
        <v>5.1524618616972688</v>
      </c>
      <c r="AA71" s="51">
        <f>IF(H71=0,"",'Ark1'!V2804)</f>
        <v>91.158683815243265</v>
      </c>
      <c r="AB71" s="39"/>
      <c r="AC71" s="79"/>
      <c r="AE71" s="51"/>
      <c r="AF71" s="4"/>
      <c r="AN71" s="13"/>
      <c r="AO71" s="12"/>
      <c r="AP71" s="12"/>
    </row>
    <row r="72" spans="1:42" ht="15.6">
      <c r="A72" s="39"/>
      <c r="B72" s="2">
        <f>+'Ark1'!C2805</f>
        <v>2024</v>
      </c>
      <c r="C72" s="2">
        <f>+'Ark1'!J2805</f>
        <v>117</v>
      </c>
      <c r="D72" s="2" t="s">
        <v>38</v>
      </c>
      <c r="E72" s="2">
        <f>+'Ark1'!D2805</f>
        <v>11</v>
      </c>
      <c r="F72" s="2" t="s">
        <v>499</v>
      </c>
      <c r="G72" s="3">
        <f>+'Ark1'!Q2805</f>
        <v>41</v>
      </c>
      <c r="H72" s="306">
        <f>+'Ark1'!R2805</f>
        <v>3035</v>
      </c>
      <c r="I72" s="306">
        <f>IF(H72=0,"",'Ark1'!S2805)</f>
        <v>2963</v>
      </c>
      <c r="J72" s="86"/>
      <c r="K72" s="51">
        <f>IF(H72=0,"",100*H72/Måned!H20)</f>
        <v>8.3043751881139354</v>
      </c>
      <c r="L72" s="86"/>
      <c r="M72" s="51">
        <f>+IF(H72=0,"",'Ark1'!AD2805)</f>
        <v>2.9728088390863143</v>
      </c>
      <c r="N72" s="51">
        <f>+IF(H72=0,"",'Ark1'!AE2805)</f>
        <v>3.0582518049985845</v>
      </c>
      <c r="O72" s="96">
        <f>IF(H72=0,"",'Ark1'!U2805)</f>
        <v>60.340533243334463</v>
      </c>
      <c r="P72" s="12">
        <f>IF(H72=0,"",'Ark1'!W2805)</f>
        <v>85.522173472831653</v>
      </c>
      <c r="Q72" s="51">
        <f>IF(H72=0,"",'Ark1'!X2805)</f>
        <v>0.42833607907742993</v>
      </c>
      <c r="R72" s="51">
        <f>IF(H72=0,"",'Ark1'!Y2805)</f>
        <v>0.85667215815485986</v>
      </c>
      <c r="S72" s="114"/>
      <c r="T72" s="272">
        <f>IF(H72=0,"",'Ark1'!Z2805)</f>
        <v>0</v>
      </c>
      <c r="U72" s="114"/>
      <c r="V72" s="51">
        <f>IF(H72=0,"",'Ark1'!AA2805)</f>
        <v>8.4852215774619939</v>
      </c>
      <c r="W72" s="12">
        <f>IF(H72=0,"",'Ark1'!AB2805)</f>
        <v>2.3706070769793124</v>
      </c>
      <c r="X72" s="15">
        <f>+IF('Ark1'!AD2805=0,"",'Ark1'!AC2805)</f>
        <v>-27.274945886549673</v>
      </c>
      <c r="Y72" s="15">
        <f t="shared" si="4"/>
        <v>72.268292682926827</v>
      </c>
      <c r="Z72" s="12">
        <f>IF(H72=0,"",'Ark1'!T2805)</f>
        <v>4.4431630971993403</v>
      </c>
      <c r="AA72" s="51">
        <f>IF(H72=0,"",'Ark1'!V2805)</f>
        <v>93.39616190875617</v>
      </c>
      <c r="AB72" s="39"/>
      <c r="AC72" s="79"/>
      <c r="AE72" s="51"/>
      <c r="AF72" s="4"/>
      <c r="AN72" s="13"/>
      <c r="AO72" s="12"/>
      <c r="AP72" s="12"/>
    </row>
    <row r="73" spans="1:42" ht="15.6">
      <c r="A73" s="39"/>
      <c r="B73" s="2">
        <f>+'Ark1'!C2806</f>
        <v>2024</v>
      </c>
      <c r="C73" s="2">
        <f>+'Ark1'!J2806</f>
        <v>117</v>
      </c>
      <c r="D73" s="2" t="s">
        <v>38</v>
      </c>
      <c r="E73" s="2">
        <f>+'Ark1'!D2806</f>
        <v>12</v>
      </c>
      <c r="F73" s="2" t="s">
        <v>500</v>
      </c>
      <c r="G73" s="3">
        <f>+'Ark1'!Q2806</f>
        <v>0</v>
      </c>
      <c r="H73" s="306">
        <f>+'Ark1'!R2806</f>
        <v>0</v>
      </c>
      <c r="I73" s="306" t="str">
        <f>IF(H73=0,"",'Ark1'!S2806)</f>
        <v/>
      </c>
      <c r="J73" s="86"/>
      <c r="K73" s="51" t="str">
        <f>IF(H73=0,"",100*H73/Måned!H21)</f>
        <v/>
      </c>
      <c r="L73" s="86"/>
      <c r="M73" s="51" t="str">
        <f>+IF(H73=0,"",'Ark1'!AD2806)</f>
        <v/>
      </c>
      <c r="N73" s="51" t="str">
        <f>+IF(H73=0,"",'Ark1'!AE2806)</f>
        <v/>
      </c>
      <c r="O73" s="96" t="str">
        <f>IF(H73=0,"",'Ark1'!U2806)</f>
        <v/>
      </c>
      <c r="P73" s="12" t="str">
        <f>IF(H73=0,"",'Ark1'!W2806)</f>
        <v/>
      </c>
      <c r="Q73" s="51" t="str">
        <f>IF(H73=0,"",'Ark1'!X2806)</f>
        <v/>
      </c>
      <c r="R73" s="51" t="str">
        <f>IF(H73=0,"",'Ark1'!Y2806)</f>
        <v/>
      </c>
      <c r="S73" s="114"/>
      <c r="T73" s="272" t="str">
        <f>IF(H73=0,"",'Ark1'!Z2806)</f>
        <v/>
      </c>
      <c r="U73" s="114"/>
      <c r="V73" s="51" t="str">
        <f>IF(H73=0,"",'Ark1'!AA2806)</f>
        <v/>
      </c>
      <c r="W73" s="12" t="str">
        <f>IF(H73=0,"",'Ark1'!AB2806)</f>
        <v/>
      </c>
      <c r="X73" s="15" t="str">
        <f>+IF('Ark1'!AD2806=0,"",'Ark1'!AC2806)</f>
        <v/>
      </c>
      <c r="Y73" s="15" t="str">
        <f t="shared" si="4"/>
        <v/>
      </c>
      <c r="Z73" s="12" t="str">
        <f>IF(H73=0,"",'Ark1'!T2806)</f>
        <v/>
      </c>
      <c r="AA73" s="51" t="str">
        <f>IF(H73=0,"",'Ark1'!V2806)</f>
        <v/>
      </c>
      <c r="AB73" s="39"/>
      <c r="AC73" s="79"/>
      <c r="AE73" s="51"/>
      <c r="AF73" s="4"/>
      <c r="AN73" s="13"/>
      <c r="AO73" s="12"/>
      <c r="AP73" s="12"/>
    </row>
    <row r="74" spans="1:42" ht="15.6">
      <c r="A74" s="39"/>
      <c r="B74" s="39"/>
      <c r="C74" s="44"/>
      <c r="D74" s="44"/>
      <c r="E74" s="44"/>
      <c r="F74" s="44"/>
      <c r="G74" s="44"/>
      <c r="H74" s="329"/>
      <c r="I74" s="329"/>
      <c r="J74" s="86"/>
      <c r="K74" s="44"/>
      <c r="L74" s="86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39"/>
      <c r="AC74" s="79"/>
      <c r="AE74" s="51"/>
      <c r="AF74" s="4"/>
      <c r="AN74" s="13"/>
      <c r="AO74" s="12"/>
      <c r="AP74" s="12"/>
    </row>
    <row r="75" spans="1:42" ht="15.6">
      <c r="A75" s="39"/>
      <c r="B75" s="2">
        <f>+'Ark1'!C2812</f>
        <v>2024</v>
      </c>
      <c r="C75" s="2">
        <f>+'Ark1'!J2807</f>
        <v>121</v>
      </c>
      <c r="D75" s="2" t="s">
        <v>276</v>
      </c>
      <c r="E75" s="2">
        <f>+'Ark1'!D2807</f>
        <v>1</v>
      </c>
      <c r="F75" s="2" t="s">
        <v>490</v>
      </c>
      <c r="G75" s="3">
        <f>+'Ark1'!Q2807</f>
        <v>143</v>
      </c>
      <c r="H75" s="306">
        <f>+'Ark1'!R2807</f>
        <v>16509</v>
      </c>
      <c r="I75" s="306">
        <f>IF(H75=0,"",'Ark1'!S2807)</f>
        <v>16503</v>
      </c>
      <c r="J75" s="86"/>
      <c r="K75" s="51">
        <f>IF(H75=0,"",100*H75/Måned!H10)</f>
        <v>12.490826139261097</v>
      </c>
      <c r="L75" s="86"/>
      <c r="M75" s="51">
        <f>+IF(H75=0,"",'Ark1'!AD2807)</f>
        <v>10.555491617754249</v>
      </c>
      <c r="N75" s="51">
        <f>+IF(H75=0,"",'Ark1'!AE2807)</f>
        <v>10.757893957284267</v>
      </c>
      <c r="O75" s="96">
        <f>IF(H75=0,"",'Ark1'!U2807)</f>
        <v>60.47451978428164</v>
      </c>
      <c r="P75" s="12">
        <f>IF(H75=0,"",'Ark1'!W2807)</f>
        <v>82.916948433618188</v>
      </c>
      <c r="Q75" s="51">
        <f>IF(H75=0,"",'Ark1'!X2807)</f>
        <v>2.7924162577987768</v>
      </c>
      <c r="R75" s="51">
        <f>IF(H75=0,"",'Ark1'!Y2807)</f>
        <v>5.5848325155975536</v>
      </c>
      <c r="S75" s="114"/>
      <c r="T75" s="272">
        <f>IF(H75=0,"",'Ark1'!Z2807)</f>
        <v>0</v>
      </c>
      <c r="U75" s="114"/>
      <c r="V75" s="51">
        <f>IF(H75=0,"",'Ark1'!AA2807)</f>
        <v>9.9401965318093275</v>
      </c>
      <c r="W75" s="12">
        <f>IF(H75=0,"",'Ark1'!AB2807)</f>
        <v>2.4815752685432098</v>
      </c>
      <c r="X75" s="15">
        <f>+IF('Ark1'!AD2807=0,"",'Ark1'!AC2807)</f>
        <v>-37.860899823557979</v>
      </c>
      <c r="Y75" s="15">
        <f>+(IF(H75=0,"",I75/G75))</f>
        <v>115.4055944055944</v>
      </c>
      <c r="Z75" s="12">
        <f>IF(H75=0,"",'Ark1'!T2807)</f>
        <v>4.3790053909988487</v>
      </c>
      <c r="AA75" s="51">
        <f>IF(H75=0,"",'Ark1'!V2807)</f>
        <v>89.850625668440443</v>
      </c>
      <c r="AB75" s="39"/>
      <c r="AC75" s="12"/>
      <c r="AD75" s="12"/>
      <c r="AE75" s="51"/>
      <c r="AF75" s="4"/>
      <c r="AG75"/>
      <c r="AH75"/>
      <c r="AI75"/>
      <c r="AJ75"/>
      <c r="AK75"/>
      <c r="AL75"/>
      <c r="AM75"/>
    </row>
    <row r="76" spans="1:42" ht="15.6">
      <c r="A76" s="39"/>
      <c r="B76" s="2">
        <f>+'Ark1'!C2813</f>
        <v>2024</v>
      </c>
      <c r="C76" s="2">
        <f>+'Ark1'!J2808</f>
        <v>121</v>
      </c>
      <c r="D76" s="2" t="s">
        <v>276</v>
      </c>
      <c r="E76" s="2">
        <f>+'Ark1'!D2808</f>
        <v>2</v>
      </c>
      <c r="F76" s="2" t="s">
        <v>491</v>
      </c>
      <c r="G76" s="3">
        <f>+'Ark1'!Q2808</f>
        <v>144</v>
      </c>
      <c r="H76" s="306">
        <f>+'Ark1'!R2808</f>
        <v>14771</v>
      </c>
      <c r="I76" s="306">
        <f>IF(H76=0,"",'Ark1'!S2808)</f>
        <v>14764</v>
      </c>
      <c r="J76" s="86"/>
      <c r="K76" s="51">
        <f>IF(H76=0,"",100*H76/Måned!H11)</f>
        <v>12.086077813688991</v>
      </c>
      <c r="L76" s="86"/>
      <c r="M76" s="51">
        <f>+IF(H76=0,"",'Ark1'!AD2808)</f>
        <v>9.4442526310405253</v>
      </c>
      <c r="N76" s="51">
        <f>+IF(H76=0,"",'Ark1'!AE2808)</f>
        <v>9.5748371372701051</v>
      </c>
      <c r="O76" s="96">
        <f>IF(H76=0,"",'Ark1'!U2808)</f>
        <v>60.436331617447848</v>
      </c>
      <c r="P76" s="12">
        <f>IF(H76=0,"",'Ark1'!W2808)</f>
        <v>82.490950961798944</v>
      </c>
      <c r="Q76" s="51">
        <f>IF(H76=0,"",'Ark1'!X2808)</f>
        <v>1.7602058086791685</v>
      </c>
      <c r="R76" s="51">
        <f>IF(H76=0,"",'Ark1'!Y2808)</f>
        <v>3.5204116173583371</v>
      </c>
      <c r="S76" s="114"/>
      <c r="T76" s="272">
        <f>IF(H76=0,"",'Ark1'!Z2808)</f>
        <v>0</v>
      </c>
      <c r="U76" s="114"/>
      <c r="V76" s="51">
        <f>IF(H76=0,"",'Ark1'!AA2808)</f>
        <v>9.1918289984381083</v>
      </c>
      <c r="W76" s="12">
        <f>IF(H76=0,"",'Ark1'!AB2808)</f>
        <v>2.4817561323452582</v>
      </c>
      <c r="X76" s="15">
        <f>+IF('Ark1'!AD2808=0,"",'Ark1'!AC2808)</f>
        <v>-35.945890497058933</v>
      </c>
      <c r="Y76" s="15">
        <f t="shared" ref="Y76:Y86" si="5">+(IF(H76=0,"",I76/G76))</f>
        <v>102.52777777777777</v>
      </c>
      <c r="Z76" s="12">
        <f>IF(H76=0,"",'Ark1'!T2808)</f>
        <v>4.4892695145893979</v>
      </c>
      <c r="AA76" s="51">
        <f>IF(H76=0,"",'Ark1'!V2808)</f>
        <v>89.390872882502663</v>
      </c>
      <c r="AB76" s="39"/>
      <c r="AC76" s="12"/>
      <c r="AD76" s="12"/>
      <c r="AE76" s="51"/>
      <c r="AF76" s="4"/>
      <c r="AG76"/>
      <c r="AH76"/>
      <c r="AI76"/>
      <c r="AJ76"/>
      <c r="AK76"/>
      <c r="AL76"/>
      <c r="AM76"/>
    </row>
    <row r="77" spans="1:42" ht="15.6">
      <c r="A77" s="39"/>
      <c r="B77" s="2">
        <f>+'Ark1'!C2814</f>
        <v>2024</v>
      </c>
      <c r="C77" s="2">
        <f>+'Ark1'!J2809</f>
        <v>121</v>
      </c>
      <c r="D77" s="2" t="s">
        <v>276</v>
      </c>
      <c r="E77" s="2">
        <f>+'Ark1'!D2809</f>
        <v>3</v>
      </c>
      <c r="F77" s="2" t="s">
        <v>492</v>
      </c>
      <c r="G77" s="3">
        <f>+'Ark1'!Q2809</f>
        <v>133</v>
      </c>
      <c r="H77" s="306">
        <f>+'Ark1'!R2809</f>
        <v>12630</v>
      </c>
      <c r="I77" s="306">
        <f>IF(H77=0,"",'Ark1'!S2809)</f>
        <v>12622</v>
      </c>
      <c r="J77" s="86"/>
      <c r="K77" s="51">
        <f>IF(H77=0,"",100*H77/Måned!H12)</f>
        <v>12.177836915333661</v>
      </c>
      <c r="L77" s="86"/>
      <c r="M77" s="51">
        <f>+IF(H77=0,"",'Ark1'!AD2809)</f>
        <v>8.0753443050600353</v>
      </c>
      <c r="N77" s="51">
        <f>+IF(H77=0,"",'Ark1'!AE2809)</f>
        <v>8.0045057450371928</v>
      </c>
      <c r="O77" s="96">
        <f>IF(H77=0,"",'Ark1'!U2809)</f>
        <v>60.800823958168259</v>
      </c>
      <c r="P77" s="12">
        <f>IF(H77=0,"",'Ark1'!W2809)</f>
        <v>80.665029313896383</v>
      </c>
      <c r="Q77" s="51">
        <f>IF(H77=0,"",'Ark1'!X2809)</f>
        <v>5.1781472684085532</v>
      </c>
      <c r="R77" s="51">
        <f>IF(H77=0,"",'Ark1'!Y2809)</f>
        <v>10.356294536817106</v>
      </c>
      <c r="S77" s="114"/>
      <c r="T77" s="272">
        <f>IF(H77=0,"",'Ark1'!Z2809)</f>
        <v>0</v>
      </c>
      <c r="U77" s="114"/>
      <c r="V77" s="51">
        <f>IF(H77=0,"",'Ark1'!AA2809)</f>
        <v>8.9429519263471953</v>
      </c>
      <c r="W77" s="12">
        <f>IF(H77=0,"",'Ark1'!AB2809)</f>
        <v>2.4770099855698104</v>
      </c>
      <c r="X77" s="15">
        <f>+IF('Ark1'!AD2809=0,"",'Ark1'!AC2809)</f>
        <v>-34.084939345773876</v>
      </c>
      <c r="Y77" s="15">
        <f t="shared" si="5"/>
        <v>94.902255639097746</v>
      </c>
      <c r="Z77" s="12">
        <f>IF(H77=0,"",'Ark1'!T2809)</f>
        <v>3.8179730799683296</v>
      </c>
      <c r="AA77" s="51">
        <f>IF(H77=0,"",'Ark1'!V2809)</f>
        <v>87.418895587731427</v>
      </c>
      <c r="AB77" s="39"/>
      <c r="AC77" s="79"/>
      <c r="AE77" s="51"/>
      <c r="AF77" s="4"/>
      <c r="AN77" s="13"/>
      <c r="AO77" s="12"/>
      <c r="AP77" s="12"/>
    </row>
    <row r="78" spans="1:42" ht="15.6">
      <c r="A78" s="39"/>
      <c r="B78" s="2">
        <f>+'Ark1'!C2815</f>
        <v>2024</v>
      </c>
      <c r="C78" s="2">
        <f>+'Ark1'!J2810</f>
        <v>121</v>
      </c>
      <c r="D78" s="2" t="s">
        <v>276</v>
      </c>
      <c r="E78" s="2">
        <f>+'Ark1'!D2810</f>
        <v>4</v>
      </c>
      <c r="F78" s="2" t="s">
        <v>493</v>
      </c>
      <c r="G78" s="3">
        <f>+'Ark1'!Q2810</f>
        <v>145</v>
      </c>
      <c r="H78" s="306">
        <f>+'Ark1'!R2810</f>
        <v>17021</v>
      </c>
      <c r="I78" s="306">
        <f>IF(H78=0,"",'Ark1'!S2810)</f>
        <v>16999</v>
      </c>
      <c r="J78" s="86"/>
      <c r="K78" s="51">
        <f>IF(H78=0,"",100*H78/Måned!H13)</f>
        <v>11.880282820668523</v>
      </c>
      <c r="L78" s="86"/>
      <c r="M78" s="51">
        <f>+IF(H78=0,"",'Ark1'!AD2810)</f>
        <v>10.882853160445517</v>
      </c>
      <c r="N78" s="51">
        <f>+IF(H78=0,"",'Ark1'!AE2810)</f>
        <v>10.957025843488742</v>
      </c>
      <c r="O78" s="96">
        <f>IF(H78=0,"",'Ark1'!U2810)</f>
        <v>60.480675333843159</v>
      </c>
      <c r="P78" s="12">
        <f>IF(H78=0,"",'Ark1'!W2810)</f>
        <v>81.987616918642431</v>
      </c>
      <c r="Q78" s="51">
        <f>IF(H78=0,"",'Ark1'!X2810)</f>
        <v>3.9774396333940425</v>
      </c>
      <c r="R78" s="51">
        <f>IF(H78=0,"",'Ark1'!Y2810)</f>
        <v>7.954879266788085</v>
      </c>
      <c r="S78" s="114"/>
      <c r="T78" s="272">
        <f>IF(H78=0,"",'Ark1'!Z2810)</f>
        <v>0</v>
      </c>
      <c r="U78" s="114"/>
      <c r="V78" s="51">
        <f>IF(H78=0,"",'Ark1'!AA2810)</f>
        <v>9.5364552155792133</v>
      </c>
      <c r="W78" s="12">
        <f>IF(H78=0,"",'Ark1'!AB2810)</f>
        <v>2.4705501347953831</v>
      </c>
      <c r="X78" s="15">
        <f>+IF('Ark1'!AD2810=0,"",'Ark1'!AC2810)</f>
        <v>-36.24315030977025</v>
      </c>
      <c r="Y78" s="15">
        <f t="shared" si="5"/>
        <v>117.23448275862069</v>
      </c>
      <c r="Z78" s="12">
        <f>IF(H78=0,"",'Ark1'!T2810)</f>
        <v>4.3475706480230301</v>
      </c>
      <c r="AA78" s="51">
        <f>IF(H78=0,"",'Ark1'!V2810)</f>
        <v>88.868588726491694</v>
      </c>
      <c r="AB78" s="39"/>
      <c r="AC78" s="79"/>
      <c r="AE78" s="51"/>
      <c r="AF78" s="4"/>
      <c r="AN78" s="13"/>
      <c r="AO78" s="12"/>
      <c r="AP78" s="12"/>
    </row>
    <row r="79" spans="1:42" ht="15.6">
      <c r="A79" s="39"/>
      <c r="B79" s="2">
        <f>+'Ark1'!C2816</f>
        <v>2024</v>
      </c>
      <c r="C79" s="2">
        <f>+'Ark1'!J2811</f>
        <v>121</v>
      </c>
      <c r="D79" s="2" t="s">
        <v>276</v>
      </c>
      <c r="E79" s="2">
        <f>+'Ark1'!D2811</f>
        <v>5</v>
      </c>
      <c r="F79" s="2" t="s">
        <v>377</v>
      </c>
      <c r="G79" s="3">
        <f>+'Ark1'!Q2811</f>
        <v>151</v>
      </c>
      <c r="H79" s="306">
        <f>+'Ark1'!R2811</f>
        <v>15024</v>
      </c>
      <c r="I79" s="306">
        <f>IF(H79=0,"",'Ark1'!S2811)</f>
        <v>14982</v>
      </c>
      <c r="J79" s="86"/>
      <c r="K79" s="51">
        <f>IF(H79=0,"",100*H79/Måned!H14)</f>
        <v>11.955120553831463</v>
      </c>
      <c r="L79" s="86"/>
      <c r="M79" s="51">
        <f>+IF(H79=0,"",'Ark1'!AD2811)</f>
        <v>9.6060152683469529</v>
      </c>
      <c r="N79" s="51">
        <f>+IF(H79=0,"",'Ark1'!AE2811)</f>
        <v>9.5793843925212325</v>
      </c>
      <c r="O79" s="96">
        <f>IF(H79=0,"",'Ark1'!U2811)</f>
        <v>60.575156854892541</v>
      </c>
      <c r="P79" s="12">
        <f>IF(H79=0,"",'Ark1'!W2811)</f>
        <v>81.329248431451248</v>
      </c>
      <c r="Q79" s="51">
        <f>IF(H79=0,"",'Ark1'!X2811)</f>
        <v>2.1299254526091591</v>
      </c>
      <c r="R79" s="51">
        <f>IF(H79=0,"",'Ark1'!Y2811)</f>
        <v>4.2598509052183182</v>
      </c>
      <c r="S79" s="114"/>
      <c r="T79" s="272">
        <f>IF(H79=0,"",'Ark1'!Z2811)</f>
        <v>0</v>
      </c>
      <c r="U79" s="114"/>
      <c r="V79" s="51">
        <f>IF(H79=0,"",'Ark1'!AA2811)</f>
        <v>9.1604881424192737</v>
      </c>
      <c r="W79" s="12">
        <f>IF(H79=0,"",'Ark1'!AB2811)</f>
        <v>2.4092232746059876</v>
      </c>
      <c r="X79" s="15">
        <f>+IF('Ark1'!AD2811=0,"",'Ark1'!AC2811)</f>
        <v>-34.978996099225334</v>
      </c>
      <c r="Y79" s="15">
        <f t="shared" si="5"/>
        <v>99.21854304635761</v>
      </c>
      <c r="Z79" s="12">
        <f>IF(H79=0,"",'Ark1'!T2811)</f>
        <v>4.1690628328008508</v>
      </c>
      <c r="AA79" s="51">
        <f>IF(H79=0,"",'Ark1'!V2811)</f>
        <v>88.207944151977898</v>
      </c>
      <c r="AB79" s="39"/>
      <c r="AC79" s="79"/>
      <c r="AE79" s="51"/>
      <c r="AF79" s="4"/>
      <c r="AN79" s="13"/>
      <c r="AO79" s="12"/>
      <c r="AP79" s="12"/>
    </row>
    <row r="80" spans="1:42" ht="15.6">
      <c r="A80" s="39"/>
      <c r="B80" s="2">
        <f>+'Ark1'!C2817</f>
        <v>2024</v>
      </c>
      <c r="C80" s="2">
        <f>+'Ark1'!J2812</f>
        <v>121</v>
      </c>
      <c r="D80" s="2" t="s">
        <v>276</v>
      </c>
      <c r="E80" s="2">
        <f>+'Ark1'!D2812</f>
        <v>6</v>
      </c>
      <c r="F80" s="2" t="s">
        <v>494</v>
      </c>
      <c r="G80" s="3">
        <f>+'Ark1'!Q2812</f>
        <v>137</v>
      </c>
      <c r="H80" s="306">
        <f>+'Ark1'!R2812</f>
        <v>15415</v>
      </c>
      <c r="I80" s="306">
        <f>IF(H80=0,"",'Ark1'!S2812)</f>
        <v>15294</v>
      </c>
      <c r="J80" s="86"/>
      <c r="K80" s="51">
        <f>IF(H80=0,"",100*H80/Måned!H15)</f>
        <v>13.451956053162061</v>
      </c>
      <c r="L80" s="86"/>
      <c r="M80" s="51">
        <f>+IF(H80=0,"",'Ark1'!AD2812)</f>
        <v>9.8560120714568882</v>
      </c>
      <c r="N80" s="51">
        <f>+IF(H80=0,"",'Ark1'!AE2812)</f>
        <v>9.6917096162420009</v>
      </c>
      <c r="O80" s="96">
        <f>IF(H80=0,"",'Ark1'!U2812)</f>
        <v>60.521642474172879</v>
      </c>
      <c r="P80" s="12">
        <f>IF(H80=0,"",'Ark1'!W2812)</f>
        <v>80.604308879299069</v>
      </c>
      <c r="Q80" s="51">
        <f>IF(H80=0,"",'Ark1'!X2812)</f>
        <v>4.4502108336036317</v>
      </c>
      <c r="R80" s="51">
        <f>IF(H80=0,"",'Ark1'!Y2812)</f>
        <v>8.9004216672072634</v>
      </c>
      <c r="S80" s="114"/>
      <c r="T80" s="272">
        <f>IF(H80=0,"",'Ark1'!Z2812)</f>
        <v>0</v>
      </c>
      <c r="U80" s="114"/>
      <c r="V80" s="51">
        <f>IF(H80=0,"",'Ark1'!AA2812)</f>
        <v>9.3374141984251811</v>
      </c>
      <c r="W80" s="12">
        <f>IF(H80=0,"",'Ark1'!AB2812)</f>
        <v>2.3908681640928728</v>
      </c>
      <c r="X80" s="15">
        <f>+IF('Ark1'!AD2812=0,"",'Ark1'!AC2812)</f>
        <v>-35.771024548117964</v>
      </c>
      <c r="Y80" s="15">
        <f t="shared" si="5"/>
        <v>111.63503649635037</v>
      </c>
      <c r="Z80" s="12">
        <f>IF(H80=0,"",'Ark1'!T2812)</f>
        <v>4.2378851767758654</v>
      </c>
      <c r="AA80" s="51">
        <f>IF(H80=0,"",'Ark1'!V2812)</f>
        <v>87.598157372274514</v>
      </c>
      <c r="AB80" s="39"/>
      <c r="AC80" s="79"/>
      <c r="AE80" s="51"/>
      <c r="AF80" s="4"/>
      <c r="AN80" s="13"/>
      <c r="AO80" s="12"/>
      <c r="AP80" s="12"/>
    </row>
    <row r="81" spans="1:42" ht="15.6">
      <c r="A81" s="39"/>
      <c r="B81" s="2">
        <f>+'Ark1'!C2818</f>
        <v>2024</v>
      </c>
      <c r="C81" s="2">
        <f>+'Ark1'!J2813</f>
        <v>121</v>
      </c>
      <c r="D81" s="2" t="s">
        <v>276</v>
      </c>
      <c r="E81" s="2">
        <f>+'Ark1'!D2813</f>
        <v>7</v>
      </c>
      <c r="F81" s="2" t="s">
        <v>495</v>
      </c>
      <c r="G81" s="3">
        <f>+'Ark1'!Q2813</f>
        <v>144</v>
      </c>
      <c r="H81" s="306">
        <f>+'Ark1'!R2813</f>
        <v>15768</v>
      </c>
      <c r="I81" s="306">
        <f>IF(H81=0,"",'Ark1'!S2813)</f>
        <v>15729</v>
      </c>
      <c r="J81" s="86"/>
      <c r="K81" s="51">
        <f>IF(H81=0,"",100*H81/Måned!H16)</f>
        <v>12.344983089064261</v>
      </c>
      <c r="L81" s="86"/>
      <c r="M81" s="51">
        <f>+IF(H81=0,"",'Ark1'!AD2813)</f>
        <v>10.081712510070203</v>
      </c>
      <c r="N81" s="51">
        <f>+IF(H81=0,"",'Ark1'!AE2813)</f>
        <v>9.9256864967824221</v>
      </c>
      <c r="O81" s="96">
        <f>IF(H81=0,"",'Ark1'!U2813)</f>
        <v>60.627439760951106</v>
      </c>
      <c r="P81" s="12">
        <f>IF(H81=0,"",'Ark1'!W2813)</f>
        <v>80.26725157352638</v>
      </c>
      <c r="Q81" s="51">
        <f>IF(H81=0,"",'Ark1'!X2813)</f>
        <v>3.4309994926433274</v>
      </c>
      <c r="R81" s="51">
        <f>IF(H81=0,"",'Ark1'!Y2813)</f>
        <v>6.8619989852866548</v>
      </c>
      <c r="S81" s="114"/>
      <c r="T81" s="272">
        <f>IF(H81=0,"",'Ark1'!Z2813)</f>
        <v>0</v>
      </c>
      <c r="U81" s="114"/>
      <c r="V81" s="51">
        <f>IF(H81=0,"",'Ark1'!AA2813)</f>
        <v>10.163726567470473</v>
      </c>
      <c r="W81" s="12">
        <f>IF(H81=0,"",'Ark1'!AB2813)</f>
        <v>2.4662358143676522</v>
      </c>
      <c r="X81" s="15">
        <f>+IF('Ark1'!AD2813=0,"",'Ark1'!AC2813)</f>
        <v>-38.65096934708393</v>
      </c>
      <c r="Y81" s="15">
        <f t="shared" si="5"/>
        <v>109.22916666666667</v>
      </c>
      <c r="Z81" s="12">
        <f>IF(H81=0,"",'Ark1'!T2813)</f>
        <v>4.1109842719431748</v>
      </c>
      <c r="AA81" s="51">
        <f>IF(H81=0,"",'Ark1'!V2813)</f>
        <v>87.053986649691183</v>
      </c>
      <c r="AB81" s="39"/>
      <c r="AC81" s="79"/>
      <c r="AE81" s="51"/>
      <c r="AF81" s="4"/>
      <c r="AN81" s="13"/>
      <c r="AO81" s="12"/>
      <c r="AP81" s="12"/>
    </row>
    <row r="82" spans="1:42" ht="15.6">
      <c r="A82" s="39"/>
      <c r="B82" s="2">
        <f>+'Ark1'!C2819</f>
        <v>2024</v>
      </c>
      <c r="C82" s="2">
        <f>+'Ark1'!J2814</f>
        <v>121</v>
      </c>
      <c r="D82" s="2" t="s">
        <v>276</v>
      </c>
      <c r="E82" s="2">
        <f>+'Ark1'!D2814</f>
        <v>8</v>
      </c>
      <c r="F82" s="2" t="s">
        <v>496</v>
      </c>
      <c r="G82" s="3">
        <f>+'Ark1'!Q2814</f>
        <v>138</v>
      </c>
      <c r="H82" s="306">
        <f>+'Ark1'!R2814</f>
        <v>13902</v>
      </c>
      <c r="I82" s="306">
        <f>IF(H82=0,"",'Ark1'!S2814)</f>
        <v>13868</v>
      </c>
      <c r="J82" s="86"/>
      <c r="K82" s="51">
        <f>IF(H82=0,"",100*H82/Måned!H17)</f>
        <v>11.510374405934856</v>
      </c>
      <c r="L82" s="86"/>
      <c r="M82" s="51">
        <f>+IF(H82=0,"",'Ark1'!AD2814)</f>
        <v>8.8886331376836605</v>
      </c>
      <c r="N82" s="51">
        <f>+IF(H82=0,"",'Ark1'!AE2814)</f>
        <v>8.8013013766532193</v>
      </c>
      <c r="O82" s="96">
        <f>IF(H82=0,"",'Ark1'!U2814)</f>
        <v>60.469642342082494</v>
      </c>
      <c r="P82" s="12">
        <f>IF(H82=0,"",'Ark1'!W2814)</f>
        <v>80.725735506201275</v>
      </c>
      <c r="Q82" s="51">
        <f>IF(H82=0,"",'Ark1'!X2814)</f>
        <v>6.0638757013379374</v>
      </c>
      <c r="R82" s="51">
        <f>IF(H82=0,"",'Ark1'!Y2814)</f>
        <v>12.127751402675877</v>
      </c>
      <c r="S82" s="114"/>
      <c r="T82" s="272">
        <f>IF(H82=0,"",'Ark1'!Z2814)</f>
        <v>0</v>
      </c>
      <c r="U82" s="114"/>
      <c r="V82" s="51">
        <f>IF(H82=0,"",'Ark1'!AA2814)</f>
        <v>9.5252880414572356</v>
      </c>
      <c r="W82" s="12">
        <f>IF(H82=0,"",'Ark1'!AB2814)</f>
        <v>2.4309652043534964</v>
      </c>
      <c r="X82" s="15">
        <f>+IF('Ark1'!AD2814=0,"",'Ark1'!AC2814)</f>
        <v>-36.86229620075153</v>
      </c>
      <c r="Y82" s="15">
        <f t="shared" si="5"/>
        <v>100.49275362318841</v>
      </c>
      <c r="Z82" s="12">
        <f>IF(H82=0,"",'Ark1'!T2814)</f>
        <v>4.3677888073658444</v>
      </c>
      <c r="AA82" s="51">
        <f>IF(H82=0,"",'Ark1'!V2814)</f>
        <v>87.53030039302611</v>
      </c>
      <c r="AB82" s="39"/>
      <c r="AC82" s="79"/>
      <c r="AE82" s="51"/>
      <c r="AF82" s="4"/>
      <c r="AN82" s="13"/>
      <c r="AO82" s="12"/>
      <c r="AP82" s="12"/>
    </row>
    <row r="83" spans="1:42" ht="15.6">
      <c r="A83" s="39"/>
      <c r="B83" s="2">
        <f>+'Ark1'!C2820</f>
        <v>2024</v>
      </c>
      <c r="C83" s="2">
        <f>+'Ark1'!J2815</f>
        <v>121</v>
      </c>
      <c r="D83" s="2" t="s">
        <v>276</v>
      </c>
      <c r="E83" s="2">
        <f>+'Ark1'!D2815</f>
        <v>9</v>
      </c>
      <c r="F83" s="2" t="s">
        <v>497</v>
      </c>
      <c r="G83" s="3">
        <f>+'Ark1'!Q2815</f>
        <v>161</v>
      </c>
      <c r="H83" s="306">
        <f>+'Ark1'!R2815</f>
        <v>16035</v>
      </c>
      <c r="I83" s="306">
        <f>IF(H83=0,"",'Ark1'!S2815)</f>
        <v>16023</v>
      </c>
      <c r="J83" s="86"/>
      <c r="K83" s="51">
        <f>IF(H83=0,"",100*H83/Måned!H18)</f>
        <v>13.27367697822074</v>
      </c>
      <c r="L83" s="86"/>
      <c r="M83" s="51">
        <f>+IF(H83=0,"",'Ark1'!AD2815)</f>
        <v>10.252426439559597</v>
      </c>
      <c r="N83" s="51">
        <f>+IF(H83=0,"",'Ark1'!AE2815)</f>
        <v>10.339550405074419</v>
      </c>
      <c r="O83" s="96">
        <f>IF(H83=0,"",'Ark1'!U2815)</f>
        <v>59.840042438993947</v>
      </c>
      <c r="P83" s="12">
        <f>IF(H83=0,"",'Ark1'!W2815)</f>
        <v>82.079891406103613</v>
      </c>
      <c r="Q83" s="51">
        <f>IF(H83=0,"",'Ark1'!X2815)</f>
        <v>4.2157779856563762</v>
      </c>
      <c r="R83" s="51">
        <f>IF(H83=0,"",'Ark1'!Y2815)</f>
        <v>8.4315559713127524</v>
      </c>
      <c r="S83" s="114"/>
      <c r="T83" s="272">
        <f>IF(H83=0,"",'Ark1'!Z2815)</f>
        <v>0</v>
      </c>
      <c r="U83" s="114"/>
      <c r="V83" s="51">
        <f>IF(H83=0,"",'Ark1'!AA2815)</f>
        <v>9.7635634378470488</v>
      </c>
      <c r="W83" s="12">
        <f>IF(H83=0,"",'Ark1'!AB2815)</f>
        <v>2.6580834777185522</v>
      </c>
      <c r="X83" s="15">
        <f>+IF('Ark1'!AD2815=0,"",'Ark1'!AC2815)</f>
        <v>-38.896876745913744</v>
      </c>
      <c r="Y83" s="15">
        <f t="shared" si="5"/>
        <v>99.521739130434781</v>
      </c>
      <c r="Z83" s="12">
        <f>IF(H83=0,"",'Ark1'!T2815)</f>
        <v>5.750296227003429</v>
      </c>
      <c r="AA83" s="51">
        <f>IF(H83=0,"",'Ark1'!V2815)</f>
        <v>88.953264568423194</v>
      </c>
      <c r="AB83" s="39"/>
      <c r="AC83" s="79"/>
      <c r="AE83" s="51"/>
      <c r="AF83" s="4"/>
      <c r="AN83" s="13"/>
      <c r="AO83" s="12"/>
      <c r="AP83" s="12"/>
    </row>
    <row r="84" spans="1:42" ht="15.6">
      <c r="A84" s="39"/>
      <c r="B84" s="2">
        <f>+'Ark1'!C2821</f>
        <v>2024</v>
      </c>
      <c r="C84" s="2">
        <f>+'Ark1'!J2816</f>
        <v>121</v>
      </c>
      <c r="D84" s="2" t="s">
        <v>276</v>
      </c>
      <c r="E84" s="2">
        <f>+'Ark1'!D2816</f>
        <v>10</v>
      </c>
      <c r="F84" s="2" t="s">
        <v>498</v>
      </c>
      <c r="G84" s="3">
        <f>+'Ark1'!Q2816</f>
        <v>164</v>
      </c>
      <c r="H84" s="306">
        <f>+'Ark1'!R2816</f>
        <v>14593</v>
      </c>
      <c r="I84" s="306">
        <f>IF(H84=0,"",'Ark1'!S2816)</f>
        <v>14581</v>
      </c>
      <c r="J84" s="86"/>
      <c r="K84" s="51">
        <f>IF(H84=0,"",100*H84/Måned!H19)</f>
        <v>11.275517299995364</v>
      </c>
      <c r="L84" s="86"/>
      <c r="M84" s="51">
        <f>+IF(H84=0,"",'Ark1'!AD2816)</f>
        <v>9.3304433447142632</v>
      </c>
      <c r="N84" s="51">
        <f>+IF(H84=0,"",'Ark1'!AE2816)</f>
        <v>9.3469036092737845</v>
      </c>
      <c r="O84" s="96">
        <f>IF(H84=0,"",'Ark1'!U2816)</f>
        <v>60.276181331870248</v>
      </c>
      <c r="P84" s="12">
        <f>IF(H84=0,"",'Ark1'!W2816)</f>
        <v>81.537878060489632</v>
      </c>
      <c r="Q84" s="51">
        <f>IF(H84=0,"",'Ark1'!X2816)</f>
        <v>3.1384910573562657</v>
      </c>
      <c r="R84" s="51">
        <f>IF(H84=0,"",'Ark1'!Y2816)</f>
        <v>6.2769821147125313</v>
      </c>
      <c r="S84" s="114"/>
      <c r="T84" s="272">
        <f>IF(H84=0,"",'Ark1'!Z2816)</f>
        <v>0</v>
      </c>
      <c r="U84" s="114"/>
      <c r="V84" s="51">
        <f>IF(H84=0,"",'Ark1'!AA2816)</f>
        <v>9.1921181828756744</v>
      </c>
      <c r="W84" s="12">
        <f>IF(H84=0,"",'Ark1'!AB2816)</f>
        <v>2.4553179761918842</v>
      </c>
      <c r="X84" s="15">
        <f>+IF('Ark1'!AD2816=0,"",'Ark1'!AC2816)</f>
        <v>-36.245082669878236</v>
      </c>
      <c r="Y84" s="15">
        <f t="shared" si="5"/>
        <v>88.908536585365852</v>
      </c>
      <c r="Z84" s="12">
        <f>IF(H84=0,"",'Ark1'!T2816)</f>
        <v>4.6696361269101612</v>
      </c>
      <c r="AA84" s="51">
        <f>IF(H84=0,"",'Ark1'!V2816)</f>
        <v>88.366983168630298</v>
      </c>
      <c r="AB84" s="39"/>
      <c r="AC84" s="79"/>
      <c r="AE84" s="51"/>
      <c r="AF84" s="4"/>
      <c r="AN84" s="13"/>
      <c r="AO84" s="12"/>
      <c r="AP84" s="12"/>
    </row>
    <row r="85" spans="1:42" ht="15.6">
      <c r="A85" s="39"/>
      <c r="B85" s="2">
        <f>+'Ark1'!C2822</f>
        <v>2024</v>
      </c>
      <c r="C85" s="2">
        <f>+'Ark1'!J2817</f>
        <v>121</v>
      </c>
      <c r="D85" s="2" t="s">
        <v>276</v>
      </c>
      <c r="E85" s="2">
        <f>+'Ark1'!D2817</f>
        <v>11</v>
      </c>
      <c r="F85" s="2" t="s">
        <v>499</v>
      </c>
      <c r="G85" s="3">
        <f>+'Ark1'!Q2817</f>
        <v>70</v>
      </c>
      <c r="H85" s="306">
        <f>+'Ark1'!R2817</f>
        <v>4734</v>
      </c>
      <c r="I85" s="306">
        <f>IF(H85=0,"",'Ark1'!S2817)</f>
        <v>4733</v>
      </c>
      <c r="J85" s="86"/>
      <c r="K85" s="51">
        <f>IF(H85=0,"",100*H85/Måned!H20)</f>
        <v>12.953183571839002</v>
      </c>
      <c r="L85" s="86"/>
      <c r="M85" s="51">
        <f>+IF(H85=0,"",'Ark1'!AD2817)</f>
        <v>3.026815513868109</v>
      </c>
      <c r="N85" s="51">
        <f>+IF(H85=0,"",'Ark1'!AE2817)</f>
        <v>3.0212014203726048</v>
      </c>
      <c r="O85" s="96">
        <f>IF(H85=0,"",'Ark1'!U2817)</f>
        <v>60.692583984787689</v>
      </c>
      <c r="P85" s="12">
        <f>IF(H85=0,"",'Ark1'!W2817)</f>
        <v>81.193661525459675</v>
      </c>
      <c r="Q85" s="51">
        <f>IF(H85=0,"",'Ark1'!X2817)</f>
        <v>4.5838614279678911</v>
      </c>
      <c r="R85" s="51">
        <f>IF(H85=0,"",'Ark1'!Y2817)</f>
        <v>9.1677228559357822</v>
      </c>
      <c r="S85" s="114"/>
      <c r="T85" s="272">
        <f>IF(H85=0,"",'Ark1'!Z2817)</f>
        <v>0</v>
      </c>
      <c r="U85" s="114"/>
      <c r="V85" s="51">
        <f>IF(H85=0,"",'Ark1'!AA2817)</f>
        <v>9.4361592159694556</v>
      </c>
      <c r="W85" s="12">
        <f>IF(H85=0,"",'Ark1'!AB2817)</f>
        <v>2.2966970145874499</v>
      </c>
      <c r="X85" s="15">
        <f>+IF('Ark1'!AD2817=0,"",'Ark1'!AC2817)</f>
        <v>-29.887935581777928</v>
      </c>
      <c r="Y85" s="15">
        <f t="shared" si="5"/>
        <v>67.614285714285714</v>
      </c>
      <c r="Z85" s="12">
        <f>IF(H85=0,"",'Ark1'!T2817)</f>
        <v>3.8314321926489239</v>
      </c>
      <c r="AA85" s="51">
        <f>IF(H85=0,"",'Ark1'!V2817)</f>
        <v>87.975691755565123</v>
      </c>
      <c r="AB85" s="39"/>
      <c r="AC85" s="79"/>
      <c r="AE85" s="51"/>
      <c r="AF85" s="4"/>
      <c r="AN85" s="13"/>
      <c r="AO85" s="12"/>
      <c r="AP85" s="12"/>
    </row>
    <row r="86" spans="1:42" ht="16.5" customHeight="1">
      <c r="A86" s="39"/>
      <c r="B86" s="2">
        <f>+'Ark1'!C2823</f>
        <v>2024</v>
      </c>
      <c r="C86" s="2">
        <f>+'Ark1'!J2818</f>
        <v>121</v>
      </c>
      <c r="D86" s="2" t="s">
        <v>276</v>
      </c>
      <c r="E86" s="2">
        <f>+'Ark1'!D2818</f>
        <v>12</v>
      </c>
      <c r="F86" s="2" t="s">
        <v>500</v>
      </c>
      <c r="G86" s="3">
        <f>+'Ark1'!Q2818</f>
        <v>0</v>
      </c>
      <c r="H86" s="306">
        <f>+'Ark1'!R2818</f>
        <v>0</v>
      </c>
      <c r="I86" s="306" t="str">
        <f>IF(H86=0,"",'Ark1'!S2818)</f>
        <v/>
      </c>
      <c r="J86" s="86"/>
      <c r="K86" s="51" t="str">
        <f>IF(H86=0,"",100*H86/Måned!H21)</f>
        <v/>
      </c>
      <c r="L86" s="86"/>
      <c r="M86" s="51" t="str">
        <f>+IF(H86=0,"",'Ark1'!AD2818)</f>
        <v/>
      </c>
      <c r="N86" s="51" t="str">
        <f>+IF(H86=0,"",'Ark1'!AE2818)</f>
        <v/>
      </c>
      <c r="O86" s="96" t="str">
        <f>IF(H86=0,"",'Ark1'!U2818)</f>
        <v/>
      </c>
      <c r="P86" s="12" t="str">
        <f>IF(H86=0,"",'Ark1'!W2818)</f>
        <v/>
      </c>
      <c r="Q86" s="51" t="str">
        <f>IF(H86=0,"",'Ark1'!X2818)</f>
        <v/>
      </c>
      <c r="R86" s="51" t="str">
        <f>IF(H86=0,"",'Ark1'!Y2818)</f>
        <v/>
      </c>
      <c r="S86" s="114"/>
      <c r="T86" s="272" t="str">
        <f>IF(H86=0,"",'Ark1'!Z2818)</f>
        <v/>
      </c>
      <c r="U86" s="114"/>
      <c r="V86" s="51" t="str">
        <f>IF(H86=0,"",'Ark1'!AA2818)</f>
        <v/>
      </c>
      <c r="W86" s="12" t="str">
        <f>IF(H86=0,"",'Ark1'!AB2818)</f>
        <v/>
      </c>
      <c r="X86" s="15" t="str">
        <f>+IF('Ark1'!AD2818=0,"",'Ark1'!AC2818)</f>
        <v/>
      </c>
      <c r="Y86" s="15" t="str">
        <f t="shared" si="5"/>
        <v/>
      </c>
      <c r="Z86" s="12" t="str">
        <f>IF(H86=0,"",'Ark1'!T2818)</f>
        <v/>
      </c>
      <c r="AA86" s="51" t="str">
        <f>IF(H86=0,"",'Ark1'!V2818)</f>
        <v/>
      </c>
      <c r="AB86" s="39"/>
      <c r="AC86" s="79"/>
      <c r="AE86" s="51"/>
      <c r="AF86" s="4"/>
      <c r="AN86" s="13"/>
      <c r="AO86" s="12"/>
      <c r="AP86" s="12"/>
    </row>
    <row r="87" spans="1:42" ht="18" customHeight="1">
      <c r="A87" s="44"/>
      <c r="B87" s="39"/>
      <c r="C87" s="44"/>
      <c r="D87" s="64"/>
      <c r="E87" s="56"/>
      <c r="F87" s="39"/>
      <c r="G87" s="39"/>
      <c r="H87" s="318"/>
      <c r="I87" s="339"/>
      <c r="J87" s="86"/>
      <c r="K87" s="69"/>
      <c r="L87" s="86"/>
      <c r="M87" s="53"/>
      <c r="N87" s="39"/>
      <c r="O87" s="44"/>
      <c r="P87" s="39"/>
      <c r="Q87" s="115"/>
      <c r="R87" s="125"/>
      <c r="S87" s="125"/>
      <c r="T87" s="125"/>
      <c r="U87" s="125"/>
      <c r="V87" s="115"/>
      <c r="W87" s="39"/>
      <c r="X87" s="85"/>
      <c r="Y87" s="44"/>
      <c r="Z87" s="39"/>
      <c r="AA87" s="115"/>
      <c r="AB87" s="39"/>
      <c r="AC87" s="2"/>
      <c r="AD87" s="5"/>
      <c r="AE87" s="5"/>
      <c r="AF87"/>
      <c r="AG87" s="4"/>
      <c r="AH87"/>
      <c r="AI87"/>
      <c r="AJ87"/>
      <c r="AK87"/>
      <c r="AL87"/>
      <c r="AM87"/>
    </row>
    <row r="88" spans="1:42" ht="15.6">
      <c r="A88" s="39"/>
      <c r="B88" s="2">
        <f>+'Ark1'!C2819</f>
        <v>2024</v>
      </c>
      <c r="C88" s="2">
        <f>+'Ark1'!J2819</f>
        <v>134</v>
      </c>
      <c r="D88" s="2" t="s">
        <v>31</v>
      </c>
      <c r="E88" s="2">
        <f>+'Ark1'!D2819</f>
        <v>1</v>
      </c>
      <c r="F88" s="2" t="s">
        <v>490</v>
      </c>
      <c r="G88" s="3">
        <f>+'Ark1'!Q2819</f>
        <v>33</v>
      </c>
      <c r="H88" s="306">
        <f>+'Ark1'!R2819</f>
        <v>3874</v>
      </c>
      <c r="I88" s="306">
        <f>IF(H88=0,"",'Ark1'!S2819)</f>
        <v>3874</v>
      </c>
      <c r="J88" s="86"/>
      <c r="K88" s="51">
        <f>IF(H88=0,"",100*H88/Måned!H10)</f>
        <v>2.9310957940212909</v>
      </c>
      <c r="L88" s="86"/>
      <c r="M88" s="51">
        <f>+IF(H88=0,"",'Ark1'!AE2819)</f>
        <v>10.645623293840112</v>
      </c>
      <c r="N88" s="51">
        <f>+IF(H88=0,"",'Ark1'!AF2819)</f>
        <v>73</v>
      </c>
      <c r="O88" s="96">
        <f>IF(H88=0,"",'Ark1'!U2819)</f>
        <v>60.022973670624687</v>
      </c>
      <c r="P88" s="12">
        <f>IF(H88=0,"",'Ark1'!W2819)</f>
        <v>84.358982963345397</v>
      </c>
      <c r="Q88" s="51">
        <f>IF(H88=0,"",'Ark1'!X2819)</f>
        <v>2.3489932885906044</v>
      </c>
      <c r="R88" s="51">
        <f>IF(H88=0,"",'Ark1'!Y2819)</f>
        <v>4.6979865771812088</v>
      </c>
      <c r="S88" s="114"/>
      <c r="T88" s="272">
        <f>IF(H88=0,"",'Ark1'!Z2819)</f>
        <v>0</v>
      </c>
      <c r="U88" s="114"/>
      <c r="V88" s="51">
        <f>IF(H88=0,"",'Ark1'!AA2819)</f>
        <v>10.040816961982536</v>
      </c>
      <c r="W88" s="12">
        <f>IF(H88=0,"",'Ark1'!AB2819)</f>
        <v>2.6090543340739591</v>
      </c>
      <c r="X88" s="15">
        <f>+IF(H88=0,"",'Ark1'!AC2819)</f>
        <v>-42.642222587865113</v>
      </c>
      <c r="Y88" s="15">
        <f>+(IF(H88=0,"",I88/G88))</f>
        <v>117.39393939393939</v>
      </c>
      <c r="Z88" s="12">
        <f>IF(H88=0,"",'Ark1'!T2819)</f>
        <v>5.2271553949406302</v>
      </c>
      <c r="AA88" s="51">
        <f>IF(H88=0,"",'Ark1'!V2819)</f>
        <v>91.396514586506385</v>
      </c>
      <c r="AB88" s="39"/>
      <c r="AC88" s="79"/>
      <c r="AE88" s="51"/>
      <c r="AF88" s="4"/>
      <c r="AN88" s="13"/>
      <c r="AO88" s="12"/>
      <c r="AP88" s="12"/>
    </row>
    <row r="89" spans="1:42" ht="15.6">
      <c r="A89" s="39"/>
      <c r="B89" s="2">
        <f>+'Ark1'!C2820</f>
        <v>2024</v>
      </c>
      <c r="C89" s="2">
        <f>+'Ark1'!J2820</f>
        <v>134</v>
      </c>
      <c r="D89" s="2" t="s">
        <v>31</v>
      </c>
      <c r="E89" s="2">
        <f>+'Ark1'!D2820</f>
        <v>2</v>
      </c>
      <c r="F89" s="2" t="s">
        <v>491</v>
      </c>
      <c r="G89" s="3">
        <f>+'Ark1'!Q2820</f>
        <v>34</v>
      </c>
      <c r="H89" s="306">
        <f>+'Ark1'!R2820</f>
        <v>2978</v>
      </c>
      <c r="I89" s="306">
        <f>IF(H89=0,"",'Ark1'!S2820)</f>
        <v>2976</v>
      </c>
      <c r="J89" s="86"/>
      <c r="K89" s="51">
        <f>IF(H89=0,"",100*H89/Måned!H11)</f>
        <v>2.4366894407396802</v>
      </c>
      <c r="L89" s="86"/>
      <c r="M89" s="51">
        <f>+IF(H89=0,"",'Ark1'!AE2820)</f>
        <v>7.8466896194368738</v>
      </c>
      <c r="N89" s="51">
        <f>+IF(H89=0,"",'Ark1'!AF2820)</f>
        <v>85</v>
      </c>
      <c r="O89" s="96">
        <f>IF(H89=0,"",'Ark1'!U2820)</f>
        <v>60.601814516129025</v>
      </c>
      <c r="P89" s="12">
        <f>IF(H89=0,"",'Ark1'!W2820)</f>
        <v>80.941901881720554</v>
      </c>
      <c r="Q89" s="51">
        <f>IF(H89=0,"",'Ark1'!X2820)</f>
        <v>1.175285426460712</v>
      </c>
      <c r="R89" s="51">
        <f>IF(H89=0,"",'Ark1'!Y2820)</f>
        <v>2.350570852921424</v>
      </c>
      <c r="S89" s="114"/>
      <c r="T89" s="272">
        <f>IF(H89=0,"",'Ark1'!Z2820)</f>
        <v>0</v>
      </c>
      <c r="U89" s="114"/>
      <c r="V89" s="51">
        <f>IF(H89=0,"",'Ark1'!AA2820)</f>
        <v>10.073822352317688</v>
      </c>
      <c r="W89" s="12">
        <f>IF(H89=0,"",'Ark1'!AB2820)</f>
        <v>2.7999586091418607</v>
      </c>
      <c r="X89" s="15">
        <f>+IF(H89=0,"",'Ark1'!AC2820)</f>
        <v>-46.162099612810735</v>
      </c>
      <c r="Y89" s="15">
        <f t="shared" ref="Y89:Y99" si="6">+(IF(H89=0,"",I89/G89))</f>
        <v>87.529411764705884</v>
      </c>
      <c r="Z89" s="12">
        <f>IF(H89=0,"",'Ark1'!T2820)</f>
        <v>4.0248488918737406</v>
      </c>
      <c r="AA89" s="51">
        <f>IF(H89=0,"",'Ark1'!V2820)</f>
        <v>87.718687018721184</v>
      </c>
      <c r="AB89" s="39"/>
      <c r="AC89" s="79"/>
      <c r="AE89" s="51"/>
      <c r="AF89" s="4"/>
      <c r="AN89" s="13"/>
      <c r="AO89" s="12"/>
      <c r="AP89" s="12"/>
    </row>
    <row r="90" spans="1:42" ht="15.6">
      <c r="A90" s="39"/>
      <c r="B90" s="2">
        <f>+'Ark1'!C2821</f>
        <v>2024</v>
      </c>
      <c r="C90" s="2">
        <f>+'Ark1'!J2821</f>
        <v>134</v>
      </c>
      <c r="D90" s="2" t="s">
        <v>31</v>
      </c>
      <c r="E90" s="2">
        <f>+'Ark1'!D2821</f>
        <v>3</v>
      </c>
      <c r="F90" s="2" t="s">
        <v>492</v>
      </c>
      <c r="G90" s="3">
        <f>+'Ark1'!Q2821</f>
        <v>37</v>
      </c>
      <c r="H90" s="306">
        <f>+'Ark1'!R2821</f>
        <v>3002</v>
      </c>
      <c r="I90" s="306">
        <f>IF(H90=0,"",'Ark1'!S2821)</f>
        <v>2993</v>
      </c>
      <c r="J90" s="86"/>
      <c r="K90" s="51">
        <f>IF(H90=0,"",100*H90/Måned!H12)</f>
        <v>2.8945262406834242</v>
      </c>
      <c r="L90" s="86"/>
      <c r="M90" s="51">
        <f>+IF(H90=0,"",'Ark1'!AE2821)</f>
        <v>7.8672312119106209</v>
      </c>
      <c r="N90" s="51">
        <f>+IF(H90=0,"",'Ark1'!AF2821)</f>
        <v>79</v>
      </c>
      <c r="O90" s="96">
        <f>IF(H90=0,"",'Ark1'!U2821)</f>
        <v>60.604744403608422</v>
      </c>
      <c r="P90" s="12">
        <f>IF(H90=0,"",'Ark1'!W2821)</f>
        <v>80.692849983294309</v>
      </c>
      <c r="Q90" s="51">
        <f>IF(H90=0,"",'Ark1'!X2821)</f>
        <v>3.8307794803464361</v>
      </c>
      <c r="R90" s="51">
        <f>IF(H90=0,"",'Ark1'!Y2821)</f>
        <v>7.6615589606928722</v>
      </c>
      <c r="S90" s="114"/>
      <c r="T90" s="272">
        <f>IF(H90=0,"",'Ark1'!Z2821)</f>
        <v>0</v>
      </c>
      <c r="U90" s="114"/>
      <c r="V90" s="51">
        <f>IF(H90=0,"",'Ark1'!AA2821)</f>
        <v>9.5920532976510238</v>
      </c>
      <c r="W90" s="12">
        <f>IF(H90=0,"",'Ark1'!AB2821)</f>
        <v>2.5027490818588256</v>
      </c>
      <c r="X90" s="15">
        <f>+IF(H90=0,"",'Ark1'!AC2821)</f>
        <v>-39.049251883855881</v>
      </c>
      <c r="Y90" s="15">
        <f t="shared" si="6"/>
        <v>80.891891891891888</v>
      </c>
      <c r="Z90" s="12">
        <f>IF(H90=0,"",'Ark1'!T2821)</f>
        <v>4.1822118587608275</v>
      </c>
      <c r="AA90" s="51">
        <f>IF(H90=0,"",'Ark1'!V2821)</f>
        <v>87.535451988189251</v>
      </c>
      <c r="AB90" s="39"/>
      <c r="AC90" s="79"/>
      <c r="AE90" s="51"/>
      <c r="AF90" s="4"/>
      <c r="AO90" s="12"/>
      <c r="AP90" s="12"/>
    </row>
    <row r="91" spans="1:42" ht="15.6">
      <c r="A91" s="39"/>
      <c r="B91" s="2">
        <f>+'Ark1'!C2822</f>
        <v>2024</v>
      </c>
      <c r="C91" s="2">
        <f>+'Ark1'!J2822</f>
        <v>134</v>
      </c>
      <c r="D91" s="2" t="s">
        <v>31</v>
      </c>
      <c r="E91" s="2">
        <f>+'Ark1'!D2822</f>
        <v>4</v>
      </c>
      <c r="F91" s="2" t="s">
        <v>493</v>
      </c>
      <c r="G91" s="3">
        <f>+'Ark1'!Q2822</f>
        <v>39</v>
      </c>
      <c r="H91" s="306">
        <f>+'Ark1'!R2822</f>
        <v>4443</v>
      </c>
      <c r="I91" s="306">
        <f>IF(H91=0,"",'Ark1'!S2822)</f>
        <v>4443</v>
      </c>
      <c r="J91" s="86"/>
      <c r="K91" s="51">
        <f>IF(H91=0,"",100*H91/Måned!H13)</f>
        <v>3.1011160667546118</v>
      </c>
      <c r="L91" s="86"/>
      <c r="M91" s="51">
        <f>+IF(H91=0,"",'Ark1'!AE2822)</f>
        <v>11.813712187272072</v>
      </c>
      <c r="N91" s="51">
        <f>+IF(H91=0,"",'Ark1'!AF2822)</f>
        <v>112</v>
      </c>
      <c r="O91" s="96">
        <f>IF(H91=0,"",'Ark1'!U2822)</f>
        <v>60.491334683772223</v>
      </c>
      <c r="P91" s="12">
        <f>IF(H91=0,"",'Ark1'!W2822)</f>
        <v>81.626266036461814</v>
      </c>
      <c r="Q91" s="51">
        <f>IF(H91=0,"",'Ark1'!X2822)</f>
        <v>6.7521944632005393E-2</v>
      </c>
      <c r="R91" s="51">
        <f>IF(H91=0,"",'Ark1'!Y2822)</f>
        <v>0.13504388926401079</v>
      </c>
      <c r="S91" s="114"/>
      <c r="T91" s="272">
        <f>IF(H91=0,"",'Ark1'!Z2822)</f>
        <v>0</v>
      </c>
      <c r="U91" s="114"/>
      <c r="V91" s="51">
        <f>IF(H91=0,"",'Ark1'!AA2822)</f>
        <v>9.4135748561217465</v>
      </c>
      <c r="W91" s="12">
        <f>IF(H91=0,"",'Ark1'!AB2822)</f>
        <v>2.7012895439750646</v>
      </c>
      <c r="X91" s="15">
        <f>+IF(H91=0,"",'Ark1'!AC2822)</f>
        <v>-36.299340805249209</v>
      </c>
      <c r="Y91" s="15">
        <f t="shared" si="6"/>
        <v>113.92307692307692</v>
      </c>
      <c r="Z91" s="12">
        <f>IF(H91=0,"",'Ark1'!T2822)</f>
        <v>4.2984469952734639</v>
      </c>
      <c r="AA91" s="51">
        <f>IF(H91=0,"",'Ark1'!V2822)</f>
        <v>88.435824524877575</v>
      </c>
      <c r="AB91" s="39"/>
      <c r="AC91" s="79"/>
      <c r="AE91" s="51"/>
      <c r="AF91" s="4"/>
      <c r="AO91" s="12"/>
      <c r="AP91" s="12"/>
    </row>
    <row r="92" spans="1:42" ht="15.6">
      <c r="A92" s="39"/>
      <c r="B92" s="2">
        <f>+'Ark1'!C2823</f>
        <v>2024</v>
      </c>
      <c r="C92" s="2">
        <f>+'Ark1'!J2823</f>
        <v>134</v>
      </c>
      <c r="D92" s="2" t="s">
        <v>31</v>
      </c>
      <c r="E92" s="2">
        <f>+'Ark1'!D2823</f>
        <v>5</v>
      </c>
      <c r="F92" s="2" t="s">
        <v>377</v>
      </c>
      <c r="G92" s="3">
        <f>+'Ark1'!Q2823</f>
        <v>40</v>
      </c>
      <c r="H92" s="306">
        <f>+'Ark1'!R2823</f>
        <v>3419</v>
      </c>
      <c r="I92" s="306">
        <f>IF(H92=0,"",'Ark1'!S2823)</f>
        <v>3415</v>
      </c>
      <c r="J92" s="86"/>
      <c r="K92" s="51">
        <f>IF(H92=0,"",100*H92/Måned!H14)</f>
        <v>2.720617490252248</v>
      </c>
      <c r="L92" s="86"/>
      <c r="M92" s="51">
        <f>+IF(H92=0,"",'Ark1'!AE2823)</f>
        <v>8.9964976031062616</v>
      </c>
      <c r="N92" s="51">
        <f>+IF(H92=0,"",'Ark1'!AF2823)</f>
        <v>57</v>
      </c>
      <c r="O92" s="96">
        <f>IF(H92=0,"",'Ark1'!U2823)</f>
        <v>60.509224011713037</v>
      </c>
      <c r="P92" s="12">
        <f>IF(H92=0,"",'Ark1'!W2823)</f>
        <v>80.87282576866761</v>
      </c>
      <c r="Q92" s="51">
        <f>IF(H92=0,"",'Ark1'!X2823)</f>
        <v>3.1880666861655449</v>
      </c>
      <c r="R92" s="51">
        <f>IF(H92=0,"",'Ark1'!Y2823)</f>
        <v>6.3761333723310898</v>
      </c>
      <c r="S92" s="114"/>
      <c r="T92" s="272">
        <f>IF(H92=0,"",'Ark1'!Z2823)</f>
        <v>0</v>
      </c>
      <c r="U92" s="114"/>
      <c r="V92" s="51">
        <f>IF(H92=0,"",'Ark1'!AA2823)</f>
        <v>9.2777268861049436</v>
      </c>
      <c r="W92" s="12">
        <f>IF(H92=0,"",'Ark1'!AB2823)</f>
        <v>2.3812013555442704</v>
      </c>
      <c r="X92" s="15">
        <f>+IF(H92=0,"",'Ark1'!AC2823)</f>
        <v>-34.641881339455843</v>
      </c>
      <c r="Y92" s="15">
        <f t="shared" si="6"/>
        <v>85.375</v>
      </c>
      <c r="Z92" s="12">
        <f>IF(H92=0,"",'Ark1'!T2823)</f>
        <v>4.3278736472652826</v>
      </c>
      <c r="AA92" s="51">
        <f>IF(H92=0,"",'Ark1'!V2823)</f>
        <v>87.664421034598263</v>
      </c>
      <c r="AB92" s="39"/>
      <c r="AC92" s="79"/>
      <c r="AE92" s="51"/>
      <c r="AF92" s="4"/>
      <c r="AO92" s="12"/>
      <c r="AP92" s="12"/>
    </row>
    <row r="93" spans="1:42" ht="15.6">
      <c r="A93" s="39"/>
      <c r="B93" s="2">
        <f>+'Ark1'!C2824</f>
        <v>2024</v>
      </c>
      <c r="C93" s="2">
        <f>+'Ark1'!J2824</f>
        <v>134</v>
      </c>
      <c r="D93" s="2" t="s">
        <v>31</v>
      </c>
      <c r="E93" s="2">
        <f>+'Ark1'!D2824</f>
        <v>6</v>
      </c>
      <c r="F93" s="2" t="s">
        <v>494</v>
      </c>
      <c r="G93" s="3">
        <f>+'Ark1'!Q2824</f>
        <v>39</v>
      </c>
      <c r="H93" s="306">
        <f>+'Ark1'!R2824</f>
        <v>3120</v>
      </c>
      <c r="I93" s="306">
        <f>IF(H93=0,"",'Ark1'!S2824)</f>
        <v>3120</v>
      </c>
      <c r="J93" s="86"/>
      <c r="K93" s="51">
        <f>IF(H93=0,"",100*H93/Måned!H15)</f>
        <v>2.7226793957746112</v>
      </c>
      <c r="L93" s="86"/>
      <c r="M93" s="51">
        <f>+IF(H93=0,"",'Ark1'!AE2824)</f>
        <v>8.0295280342735182</v>
      </c>
      <c r="N93" s="51">
        <f>+IF(H93=0,"",'Ark1'!AF2824)</f>
        <v>56</v>
      </c>
      <c r="O93" s="96">
        <f>IF(H93=0,"",'Ark1'!U2824)</f>
        <v>60.092628205128207</v>
      </c>
      <c r="P93" s="12">
        <f>IF(H93=0,"",'Ark1'!W2824)</f>
        <v>79.005128205128301</v>
      </c>
      <c r="Q93" s="51">
        <f>IF(H93=0,"",'Ark1'!X2824)</f>
        <v>2.6282051282051282</v>
      </c>
      <c r="R93" s="51">
        <f>IF(H93=0,"",'Ark1'!Y2824)</f>
        <v>5.2564102564102564</v>
      </c>
      <c r="S93" s="114"/>
      <c r="T93" s="272">
        <f>IF(H93=0,"",'Ark1'!Z2824)</f>
        <v>0</v>
      </c>
      <c r="U93" s="114"/>
      <c r="V93" s="51">
        <f>IF(H93=0,"",'Ark1'!AA2824)</f>
        <v>9.7364372786449849</v>
      </c>
      <c r="W93" s="12">
        <f>IF(H93=0,"",'Ark1'!AB2824)</f>
        <v>2.4716488870271833</v>
      </c>
      <c r="X93" s="15">
        <f>+IF(H93=0,"",'Ark1'!AC2824)</f>
        <v>-32.110853067403909</v>
      </c>
      <c r="Y93" s="15">
        <f t="shared" si="6"/>
        <v>80</v>
      </c>
      <c r="Z93" s="12">
        <f>IF(H93=0,"",'Ark1'!T2824)</f>
        <v>5.0528846153846141</v>
      </c>
      <c r="AA93" s="51">
        <f>IF(H93=0,"",'Ark1'!V2824)</f>
        <v>85.596021890713189</v>
      </c>
      <c r="AB93" s="39"/>
      <c r="AC93" s="79"/>
      <c r="AE93" s="51"/>
      <c r="AF93" s="4"/>
      <c r="AO93" s="12"/>
      <c r="AP93" s="12"/>
    </row>
    <row r="94" spans="1:42" ht="15.6">
      <c r="A94" s="39"/>
      <c r="B94" s="2">
        <f>+'Ark1'!C2825</f>
        <v>2024</v>
      </c>
      <c r="C94" s="2">
        <f>+'Ark1'!J2825</f>
        <v>134</v>
      </c>
      <c r="D94" s="2" t="s">
        <v>31</v>
      </c>
      <c r="E94" s="2">
        <f>+'Ark1'!D2825</f>
        <v>7</v>
      </c>
      <c r="F94" s="2" t="s">
        <v>495</v>
      </c>
      <c r="G94" s="3">
        <f>+'Ark1'!Q2825</f>
        <v>46</v>
      </c>
      <c r="H94" s="306">
        <f>+'Ark1'!R2825</f>
        <v>4506</v>
      </c>
      <c r="I94" s="306">
        <f>IF(H94=0,"",'Ark1'!S2825)</f>
        <v>4505</v>
      </c>
      <c r="J94" s="86"/>
      <c r="K94" s="51">
        <f>IF(H94=0,"",100*H94/Måned!H16)</f>
        <v>3.5278090943254417</v>
      </c>
      <c r="L94" s="86"/>
      <c r="M94" s="51">
        <f>+IF(H94=0,"",'Ark1'!AE2825)</f>
        <v>11.852922328186573</v>
      </c>
      <c r="N94" s="51">
        <f>+IF(H94=0,"",'Ark1'!AF2825)</f>
        <v>55</v>
      </c>
      <c r="O94" s="96">
        <f>IF(H94=0,"",'Ark1'!U2825)</f>
        <v>60.628856825749182</v>
      </c>
      <c r="P94" s="12">
        <f>IF(H94=0,"",'Ark1'!W2825)</f>
        <v>80.77007769145402</v>
      </c>
      <c r="Q94" s="51">
        <f>IF(H94=0,"",'Ark1'!X2825)</f>
        <v>2.5521526853084775</v>
      </c>
      <c r="R94" s="51">
        <f>IF(H94=0,"",'Ark1'!Y2825)</f>
        <v>5.104305370616955</v>
      </c>
      <c r="S94" s="114"/>
      <c r="T94" s="272">
        <f>IF(H94=0,"",'Ark1'!Z2825)</f>
        <v>0</v>
      </c>
      <c r="U94" s="114"/>
      <c r="V94" s="51">
        <f>IF(H94=0,"",'Ark1'!AA2825)</f>
        <v>9.3635995155393594</v>
      </c>
      <c r="W94" s="12">
        <f>IF(H94=0,"",'Ark1'!AB2825)</f>
        <v>2.3251483602923484</v>
      </c>
      <c r="X94" s="15">
        <f>+IF(H94=0,"",'Ark1'!AC2825)</f>
        <v>-33.923867890490442</v>
      </c>
      <c r="Y94" s="15">
        <f t="shared" si="6"/>
        <v>97.934782608695656</v>
      </c>
      <c r="Z94" s="12">
        <f>IF(H94=0,"",'Ark1'!T2825)</f>
        <v>4.0197514425210823</v>
      </c>
      <c r="AA94" s="51">
        <f>IF(H94=0,"",'Ark1'!V2825)</f>
        <v>87.517324556920641</v>
      </c>
      <c r="AB94" s="39"/>
      <c r="AC94" s="79"/>
      <c r="AE94" s="51"/>
      <c r="AF94" s="4"/>
      <c r="AO94" s="12"/>
      <c r="AP94" s="12"/>
    </row>
    <row r="95" spans="1:42" ht="15.6">
      <c r="A95" s="39"/>
      <c r="B95" s="2">
        <f>+'Ark1'!C2826</f>
        <v>2024</v>
      </c>
      <c r="C95" s="2">
        <f>+'Ark1'!J2826</f>
        <v>134</v>
      </c>
      <c r="D95" s="2" t="s">
        <v>31</v>
      </c>
      <c r="E95" s="2">
        <f>+'Ark1'!D2826</f>
        <v>8</v>
      </c>
      <c r="F95" s="2" t="s">
        <v>496</v>
      </c>
      <c r="G95" s="3">
        <f>+'Ark1'!Q2826</f>
        <v>42</v>
      </c>
      <c r="H95" s="306">
        <f>+'Ark1'!R2826</f>
        <v>4180</v>
      </c>
      <c r="I95" s="306">
        <f>IF(H95=0,"",'Ark1'!S2826)</f>
        <v>4170</v>
      </c>
      <c r="J95" s="86"/>
      <c r="K95" s="51">
        <f>IF(H95=0,"",100*H95/Måned!H17)</f>
        <v>3.4608951961449934</v>
      </c>
      <c r="L95" s="86"/>
      <c r="M95" s="51">
        <f>+IF(H95=0,"",'Ark1'!AE2826)</f>
        <v>11.19474442737639</v>
      </c>
      <c r="N95" s="51">
        <f>+IF(H95=0,"",'Ark1'!AF2826)</f>
        <v>60</v>
      </c>
      <c r="O95" s="96">
        <f>IF(H95=0,"",'Ark1'!U2826)</f>
        <v>60.050119904076759</v>
      </c>
      <c r="P95" s="12">
        <f>IF(H95=0,"",'Ark1'!W2826)</f>
        <v>82.413429256594753</v>
      </c>
      <c r="Q95" s="51">
        <f>IF(H95=0,"",'Ark1'!X2826)</f>
        <v>1.9617224880382775</v>
      </c>
      <c r="R95" s="51">
        <f>IF(H95=0,"",'Ark1'!Y2826)</f>
        <v>3.9234449760765551</v>
      </c>
      <c r="S95" s="114"/>
      <c r="T95" s="272">
        <f>IF(H95=0,"",'Ark1'!Z2826)</f>
        <v>0</v>
      </c>
      <c r="U95" s="114"/>
      <c r="V95" s="51">
        <f>IF(H95=0,"",'Ark1'!AA2826)</f>
        <v>10.00953559704393</v>
      </c>
      <c r="W95" s="12">
        <f>IF(H95=0,"",'Ark1'!AB2826)</f>
        <v>2.5112946272884402</v>
      </c>
      <c r="X95" s="15">
        <f>+IF(H95=0,"",'Ark1'!AC2826)</f>
        <v>-37.157978652760328</v>
      </c>
      <c r="Y95" s="15">
        <f t="shared" si="6"/>
        <v>99.285714285714292</v>
      </c>
      <c r="Z95" s="12">
        <f>IF(H95=0,"",'Ark1'!T2826)</f>
        <v>5.3279904306220116</v>
      </c>
      <c r="AA95" s="51">
        <f>IF(H95=0,"",'Ark1'!V2826)</f>
        <v>89.378213572154223</v>
      </c>
      <c r="AB95" s="39"/>
      <c r="AC95" s="79"/>
      <c r="AE95" s="51"/>
      <c r="AF95" s="4"/>
      <c r="AO95" s="12"/>
      <c r="AP95" s="12"/>
    </row>
    <row r="96" spans="1:42" ht="15.6">
      <c r="A96" s="39"/>
      <c r="B96" s="2">
        <f>+'Ark1'!C2827</f>
        <v>2024</v>
      </c>
      <c r="C96" s="2">
        <f>+'Ark1'!J2827</f>
        <v>134</v>
      </c>
      <c r="D96" s="2" t="s">
        <v>31</v>
      </c>
      <c r="E96" s="2">
        <f>+'Ark1'!D2827</f>
        <v>9</v>
      </c>
      <c r="F96" s="2" t="s">
        <v>497</v>
      </c>
      <c r="G96" s="3">
        <f>+'Ark1'!Q2827</f>
        <v>45</v>
      </c>
      <c r="H96" s="306">
        <f>+'Ark1'!R2827</f>
        <v>3248</v>
      </c>
      <c r="I96" s="306">
        <f>IF(H96=0,"",'Ark1'!S2827)</f>
        <v>3247</v>
      </c>
      <c r="J96" s="86"/>
      <c r="K96" s="51">
        <f>IF(H96=0,"",100*H96/Måned!H18)</f>
        <v>2.6886749501254106</v>
      </c>
      <c r="L96" s="86"/>
      <c r="M96" s="51">
        <f>+IF(H96=0,"",'Ark1'!AE2827)</f>
        <v>8.4186423453690775</v>
      </c>
      <c r="N96" s="51">
        <f>+IF(H96=0,"",'Ark1'!AF2827)</f>
        <v>54</v>
      </c>
      <c r="O96" s="96">
        <f>IF(H96=0,"",'Ark1'!U2827)</f>
        <v>60.520172466892518</v>
      </c>
      <c r="P96" s="12">
        <f>IF(H96=0,"",'Ark1'!W2827)</f>
        <v>79.593871265784017</v>
      </c>
      <c r="Q96" s="51">
        <f>IF(H96=0,"",'Ark1'!X2827)</f>
        <v>0.95443349753694595</v>
      </c>
      <c r="R96" s="51">
        <f>IF(H96=0,"",'Ark1'!Y2827)</f>
        <v>1.9088669950738919</v>
      </c>
      <c r="S96" s="114"/>
      <c r="T96" s="272">
        <f>IF(H96=0,"",'Ark1'!Z2827)</f>
        <v>0</v>
      </c>
      <c r="U96" s="114"/>
      <c r="V96" s="51">
        <f>IF(H96=0,"",'Ark1'!AA2827)</f>
        <v>10.169471092289507</v>
      </c>
      <c r="W96" s="12">
        <f>IF(H96=0,"",'Ark1'!AB2827)</f>
        <v>2.3431011056547697</v>
      </c>
      <c r="X96" s="15">
        <f>+IF(H96=0,"",'Ark1'!AC2827)</f>
        <v>-36.440490949823847</v>
      </c>
      <c r="Y96" s="15">
        <f t="shared" si="6"/>
        <v>72.155555555555551</v>
      </c>
      <c r="Z96" s="12">
        <f>IF(H96=0,"",'Ark1'!T2827)</f>
        <v>4.0920566502463052</v>
      </c>
      <c r="AA96" s="51">
        <f>IF(H96=0,"",'Ark1'!V2827)</f>
        <v>86.246926490358192</v>
      </c>
      <c r="AB96" s="39"/>
      <c r="AC96" s="79"/>
      <c r="AE96" s="51"/>
      <c r="AF96" s="4"/>
      <c r="AO96" s="12"/>
      <c r="AP96" s="12"/>
    </row>
    <row r="97" spans="1:42" ht="15.6">
      <c r="A97" s="39"/>
      <c r="B97" s="2">
        <f>+'Ark1'!C2828</f>
        <v>2024</v>
      </c>
      <c r="C97" s="2">
        <f>+'Ark1'!J2828</f>
        <v>134</v>
      </c>
      <c r="D97" s="2" t="s">
        <v>31</v>
      </c>
      <c r="E97" s="2">
        <f>+'Ark1'!D2828</f>
        <v>10</v>
      </c>
      <c r="F97" s="2" t="s">
        <v>498</v>
      </c>
      <c r="G97" s="3">
        <f>+'Ark1'!Q2828</f>
        <v>50</v>
      </c>
      <c r="H97" s="306">
        <f>+'Ark1'!R2828</f>
        <v>3280</v>
      </c>
      <c r="I97" s="306">
        <f>IF(H97=0,"",'Ark1'!S2828)</f>
        <v>3277</v>
      </c>
      <c r="J97" s="86"/>
      <c r="K97" s="51">
        <f>IF(H97=0,"",100*H97/Måned!H19)</f>
        <v>2.5343450108945929</v>
      </c>
      <c r="L97" s="86"/>
      <c r="M97" s="51">
        <f>+IF(H97=0,"",'Ark1'!AE2828)</f>
        <v>8.9898588835595721</v>
      </c>
      <c r="N97" s="51">
        <f>+IF(H97=0,"",'Ark1'!AF2828)</f>
        <v>40</v>
      </c>
      <c r="O97" s="96">
        <f>IF(H97=0,"",'Ark1'!U2828)</f>
        <v>59.935306682941693</v>
      </c>
      <c r="P97" s="12">
        <f>IF(H97=0,"",'Ark1'!W2828)</f>
        <v>84.216325907842688</v>
      </c>
      <c r="Q97" s="51">
        <f>IF(H97=0,"",'Ark1'!X2828)</f>
        <v>3.1402439024390238</v>
      </c>
      <c r="R97" s="51">
        <f>IF(H97=0,"",'Ark1'!Y2828)</f>
        <v>6.2804878048780477</v>
      </c>
      <c r="S97" s="114"/>
      <c r="T97" s="272">
        <f>IF(H97=0,"",'Ark1'!Z2828)</f>
        <v>0</v>
      </c>
      <c r="U97" s="114"/>
      <c r="V97" s="51">
        <f>IF(H97=0,"",'Ark1'!AA2828)</f>
        <v>9.7552658106088472</v>
      </c>
      <c r="W97" s="12">
        <f>IF(H97=0,"",'Ark1'!AB2828)</f>
        <v>2.5782999165739984</v>
      </c>
      <c r="X97" s="15">
        <f>+IF(H97=0,"",'Ark1'!AC2828)</f>
        <v>-38.169319156755869</v>
      </c>
      <c r="Y97" s="15">
        <f t="shared" si="6"/>
        <v>65.540000000000006</v>
      </c>
      <c r="Z97" s="12">
        <f>IF(H97=0,"",'Ark1'!T2828)</f>
        <v>5.4243902439024394</v>
      </c>
      <c r="AA97" s="51">
        <f>IF(H97=0,"",'Ark1'!V2828)</f>
        <v>91.277233127173403</v>
      </c>
      <c r="AB97" s="39"/>
      <c r="AC97" s="79"/>
      <c r="AE97" s="51"/>
      <c r="AF97" s="4"/>
      <c r="AO97" s="12"/>
      <c r="AP97" s="12"/>
    </row>
    <row r="98" spans="1:42" ht="15.6">
      <c r="A98" s="39"/>
      <c r="B98" s="2">
        <f>+'Ark1'!C2829</f>
        <v>2024</v>
      </c>
      <c r="C98" s="2">
        <f>+'Ark1'!J2829</f>
        <v>134</v>
      </c>
      <c r="D98" s="2" t="s">
        <v>31</v>
      </c>
      <c r="E98" s="2">
        <f>+'Ark1'!D2829</f>
        <v>11</v>
      </c>
      <c r="F98" s="2" t="s">
        <v>499</v>
      </c>
      <c r="G98" s="3">
        <f>+'Ark1'!Q2829</f>
        <v>24</v>
      </c>
      <c r="H98" s="306">
        <f>+'Ark1'!R2829</f>
        <v>1620</v>
      </c>
      <c r="I98" s="306">
        <f>IF(H98=0,"",'Ark1'!S2829)</f>
        <v>1619</v>
      </c>
      <c r="J98" s="86"/>
      <c r="K98" s="51">
        <f>IF(H98=0,"",100*H98/Måned!H20)</f>
        <v>4.4326483705912931</v>
      </c>
      <c r="L98" s="86"/>
      <c r="M98" s="51">
        <f>+IF(H98=0,"",'Ark1'!AE2829)</f>
        <v>4.3445500656689182</v>
      </c>
      <c r="N98" s="51">
        <f>+IF(H98=0,"",'Ark1'!AF2829)</f>
        <v>21</v>
      </c>
      <c r="O98" s="96">
        <f>IF(H98=0,"",'Ark1'!U2829)</f>
        <v>60.132180358245847</v>
      </c>
      <c r="P98" s="12">
        <f>IF(H98=0,"",'Ark1'!W2829)</f>
        <v>82.379246448424894</v>
      </c>
      <c r="Q98" s="51">
        <f>IF(H98=0,"",'Ark1'!X2829)</f>
        <v>0</v>
      </c>
      <c r="R98" s="51">
        <f>IF(H98=0,"",'Ark1'!Y2829)</f>
        <v>0</v>
      </c>
      <c r="S98" s="114"/>
      <c r="T98" s="272">
        <f>IF(H98=0,"",'Ark1'!Z2829)</f>
        <v>0</v>
      </c>
      <c r="U98" s="114"/>
      <c r="V98" s="51">
        <f>IF(H98=0,"",'Ark1'!AA2829)</f>
        <v>9.0399081792486111</v>
      </c>
      <c r="W98" s="12">
        <f>IF(H98=0,"",'Ark1'!AB2829)</f>
        <v>2.5473542819484032</v>
      </c>
      <c r="X98" s="15">
        <f>+IF(H98=0,"",'Ark1'!AC2829)</f>
        <v>-39.695628230341747</v>
      </c>
      <c r="Y98" s="15">
        <f t="shared" si="6"/>
        <v>67.458333333333329</v>
      </c>
      <c r="Z98" s="12">
        <f>IF(H98=0,"",'Ark1'!T2829)</f>
        <v>5.1111111111111116</v>
      </c>
      <c r="AA98" s="51">
        <f>IF(H98=0,"",'Ark1'!V2829)</f>
        <v>89.277853656839142</v>
      </c>
      <c r="AB98" s="39"/>
      <c r="AC98" s="79"/>
      <c r="AE98" s="51"/>
      <c r="AF98" s="4"/>
      <c r="AO98" s="12"/>
      <c r="AP98" s="12"/>
    </row>
    <row r="99" spans="1:42" ht="15.6">
      <c r="A99" s="39"/>
      <c r="B99" s="2">
        <f>+'Ark1'!C2830</f>
        <v>2024</v>
      </c>
      <c r="C99" s="2">
        <f>+'Ark1'!J2830</f>
        <v>134</v>
      </c>
      <c r="D99" s="2" t="s">
        <v>31</v>
      </c>
      <c r="E99" s="2">
        <f>+'Ark1'!D2830</f>
        <v>12</v>
      </c>
      <c r="F99" s="2" t="s">
        <v>500</v>
      </c>
      <c r="G99" s="3">
        <f>+'Ark1'!Q2830</f>
        <v>0</v>
      </c>
      <c r="H99" s="306">
        <f>+'Ark1'!R2830</f>
        <v>0</v>
      </c>
      <c r="I99" s="306" t="str">
        <f>IF(H99=0,"",'Ark1'!S2830)</f>
        <v/>
      </c>
      <c r="J99" s="86"/>
      <c r="K99" s="51" t="str">
        <f>IF(H99=0,"",100*H99/Måned!H21)</f>
        <v/>
      </c>
      <c r="L99" s="86"/>
      <c r="M99" s="51" t="str">
        <f>+IF(H99=0,"",'Ark1'!AE2830)</f>
        <v/>
      </c>
      <c r="N99" s="51" t="str">
        <f>+IF(H99=0,"",'Ark1'!AF2830)</f>
        <v/>
      </c>
      <c r="O99" s="96" t="str">
        <f>IF(H99=0,"",'Ark1'!U2830)</f>
        <v/>
      </c>
      <c r="P99" s="12" t="str">
        <f>IF(H99=0,"",'Ark1'!W2830)</f>
        <v/>
      </c>
      <c r="Q99" s="51" t="str">
        <f>IF(H99=0,"",'Ark1'!X2830)</f>
        <v/>
      </c>
      <c r="R99" s="51" t="str">
        <f>IF(H99=0,"",'Ark1'!Y2830)</f>
        <v/>
      </c>
      <c r="S99" s="114"/>
      <c r="T99" s="272" t="str">
        <f>IF(H99=0,"",'Ark1'!Z2830)</f>
        <v/>
      </c>
      <c r="U99" s="114"/>
      <c r="V99" s="51" t="str">
        <f>IF(H99=0,"",'Ark1'!AA2830)</f>
        <v/>
      </c>
      <c r="W99" s="12" t="str">
        <f>IF(H99=0,"",'Ark1'!AB2830)</f>
        <v/>
      </c>
      <c r="X99" s="15" t="str">
        <f>+IF(H99=0,"",'Ark1'!AC2830)</f>
        <v/>
      </c>
      <c r="Y99" s="15" t="str">
        <f t="shared" si="6"/>
        <v/>
      </c>
      <c r="Z99" s="12" t="str">
        <f>IF(H99=0,"",'Ark1'!T2830)</f>
        <v/>
      </c>
      <c r="AA99" s="51" t="str">
        <f>IF(H99=0,"",'Ark1'!V2830)</f>
        <v/>
      </c>
      <c r="AB99" s="39"/>
      <c r="AC99" s="79"/>
      <c r="AE99" s="51"/>
      <c r="AF99" s="4"/>
      <c r="AO99" s="12"/>
      <c r="AP99" s="12"/>
    </row>
    <row r="100" spans="1:42" ht="15.6">
      <c r="A100" s="39"/>
      <c r="B100" s="39"/>
      <c r="C100" s="44"/>
      <c r="D100" s="44"/>
      <c r="E100" s="44"/>
      <c r="F100" s="44"/>
      <c r="G100" s="44"/>
      <c r="H100" s="329"/>
      <c r="I100" s="329"/>
      <c r="J100" s="86"/>
      <c r="K100" s="44"/>
      <c r="L100" s="86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39"/>
      <c r="AC100" s="79"/>
      <c r="AE100" s="51"/>
      <c r="AF100" s="4"/>
      <c r="AN100" s="13"/>
      <c r="AO100" s="12"/>
      <c r="AP100" s="12"/>
    </row>
    <row r="101" spans="1:42" ht="15.6">
      <c r="A101" s="39"/>
      <c r="B101" s="2">
        <f>+'Ark1'!C2831</f>
        <v>2024</v>
      </c>
      <c r="C101" s="2">
        <f>+'Ark1'!J2831</f>
        <v>141</v>
      </c>
      <c r="D101" s="2" t="s">
        <v>30</v>
      </c>
      <c r="E101" s="2">
        <f>+'Ark1'!D2831</f>
        <v>1</v>
      </c>
      <c r="F101" s="2" t="s">
        <v>490</v>
      </c>
      <c r="G101" s="3">
        <f>+'Ark1'!Q2831</f>
        <v>38</v>
      </c>
      <c r="H101" s="306">
        <f>+'Ark1'!R2831</f>
        <v>3853</v>
      </c>
      <c r="I101" s="306">
        <f>IF(H101=0,"",'Ark1'!S2831)</f>
        <v>3679</v>
      </c>
      <c r="J101" s="86"/>
      <c r="K101" s="51">
        <f>100*H101/Måned!H10</f>
        <v>2.9152070455250474</v>
      </c>
      <c r="L101" s="86"/>
      <c r="M101" s="51">
        <f>+IF(H101=0,"",'Ark1'!AD2831)</f>
        <v>9.7337308003233609</v>
      </c>
      <c r="N101" s="51">
        <f>+IF(H101=0,"",'Ark1'!AE2831)</f>
        <v>9.4669097454520639</v>
      </c>
      <c r="O101" s="12">
        <f>IF(H101=0,"",'Ark1'!U2831)</f>
        <v>60.336776297907051</v>
      </c>
      <c r="P101" s="12">
        <f>IF(H101=0,"",'Ark1'!W2831)</f>
        <v>82.10633324272905</v>
      </c>
      <c r="Q101" s="51">
        <f>IF(H101=0,"",'Ark1'!X2831)</f>
        <v>0</v>
      </c>
      <c r="R101" s="51">
        <f>IF(H101=0,"",'Ark1'!Y2831)</f>
        <v>0</v>
      </c>
      <c r="S101" s="114"/>
      <c r="T101" s="272">
        <f>IF(H101=0,"",'Ark1'!Z2831)</f>
        <v>0</v>
      </c>
      <c r="U101" s="114"/>
      <c r="V101" s="51">
        <f>IF(H101=0,"",'Ark1'!AA2831)</f>
        <v>9.7696453198306568</v>
      </c>
      <c r="W101" s="12">
        <f>IF(H101=0,"",'Ark1'!AB2831)</f>
        <v>2.5131204588278431</v>
      </c>
      <c r="X101" s="15">
        <f>+IF('Ark1'!AD2831=0,"",'Ark1'!AC2831)</f>
        <v>-44.368294840382099</v>
      </c>
      <c r="Y101" s="15">
        <f>+(IF(H101=0,"",I101/G101))</f>
        <v>96.815789473684205</v>
      </c>
      <c r="Z101" s="12">
        <f>IF(H101=0,"",'Ark1'!T2831)</f>
        <v>4.7573319491305472</v>
      </c>
      <c r="AA101" s="51">
        <f>IF(H101=0,"",'Ark1'!V2831)</f>
        <v>90.176861028171757</v>
      </c>
      <c r="AB101" s="39"/>
      <c r="AC101" s="79"/>
      <c r="AE101" s="51"/>
      <c r="AF101" s="4"/>
      <c r="AO101" s="12"/>
      <c r="AP101" s="12"/>
    </row>
    <row r="102" spans="1:42" ht="15.6">
      <c r="A102" s="39"/>
      <c r="B102" s="2">
        <f>+'Ark1'!C2832</f>
        <v>2024</v>
      </c>
      <c r="C102" s="2">
        <f>+'Ark1'!J2832</f>
        <v>141</v>
      </c>
      <c r="D102" s="2" t="s">
        <v>30</v>
      </c>
      <c r="E102" s="2">
        <f>+'Ark1'!D2832</f>
        <v>2</v>
      </c>
      <c r="F102" s="2" t="s">
        <v>491</v>
      </c>
      <c r="G102" s="3">
        <f>+'Ark1'!Q2832</f>
        <v>41</v>
      </c>
      <c r="H102" s="306">
        <f>+'Ark1'!R2832</f>
        <v>4401</v>
      </c>
      <c r="I102" s="306">
        <f>IF(H102=0,"",'Ark1'!S2832)</f>
        <v>4280</v>
      </c>
      <c r="J102" s="86"/>
      <c r="K102" s="51">
        <f>100*H102/Måned!H11</f>
        <v>3.6010309700118643</v>
      </c>
      <c r="L102" s="86"/>
      <c r="M102" s="51">
        <f>+IF(H102=0,"",'Ark1'!AD2832)</f>
        <v>11.118128536782535</v>
      </c>
      <c r="N102" s="51">
        <f>+IF(H102=0,"",'Ark1'!AE2832)</f>
        <v>11.222177304748278</v>
      </c>
      <c r="O102" s="12">
        <f>IF(H102=0,"",'Ark1'!U2832)</f>
        <v>60.644859813084118</v>
      </c>
      <c r="P102" s="12">
        <f>IF(H102=0,"",'Ark1'!W2832)</f>
        <v>83.662640186915993</v>
      </c>
      <c r="Q102" s="51">
        <f>IF(H102=0,"",'Ark1'!X2832)</f>
        <v>0</v>
      </c>
      <c r="R102" s="51">
        <f>IF(H102=0,"",'Ark1'!Y2832)</f>
        <v>0</v>
      </c>
      <c r="S102" s="114"/>
      <c r="T102" s="272">
        <f>IF(H102=0,"",'Ark1'!Z2832)</f>
        <v>0</v>
      </c>
      <c r="U102" s="114"/>
      <c r="V102" s="51">
        <f>IF(H102=0,"",'Ark1'!AA2832)</f>
        <v>7.9953037641932143</v>
      </c>
      <c r="W102" s="12">
        <f>IF(H102=0,"",'Ark1'!AB2832)</f>
        <v>2.3506902404434769</v>
      </c>
      <c r="X102" s="15">
        <f>+IF('Ark1'!AD2832=0,"",'Ark1'!AC2832)</f>
        <v>-25.832654653866101</v>
      </c>
      <c r="Y102" s="15">
        <f t="shared" ref="Y102:Y112" si="7">+(IF(H102=0,"",I102/G102))</f>
        <v>104.39024390243902</v>
      </c>
      <c r="Z102" s="12">
        <f>IF(H102=0,"",'Ark1'!T2832)</f>
        <v>3.7843671892751649</v>
      </c>
      <c r="AA102" s="51">
        <f>IF(H102=0,"",'Ark1'!V2832)</f>
        <v>91.347039823412018</v>
      </c>
      <c r="AB102" s="39"/>
      <c r="AC102" s="79"/>
      <c r="AE102" s="51"/>
      <c r="AF102" s="4"/>
      <c r="AO102" s="12"/>
      <c r="AP102" s="12"/>
    </row>
    <row r="103" spans="1:42" ht="15.6">
      <c r="A103" s="39"/>
      <c r="B103" s="2">
        <f>+'Ark1'!C2833</f>
        <v>2024</v>
      </c>
      <c r="C103" s="2">
        <f>+'Ark1'!J2833</f>
        <v>141</v>
      </c>
      <c r="D103" s="2" t="s">
        <v>30</v>
      </c>
      <c r="E103" s="2">
        <f>+'Ark1'!D2833</f>
        <v>3</v>
      </c>
      <c r="F103" s="2" t="s">
        <v>492</v>
      </c>
      <c r="G103" s="3">
        <f>+'Ark1'!Q2833</f>
        <v>43</v>
      </c>
      <c r="H103" s="306">
        <f>+'Ark1'!R2833</f>
        <v>4065</v>
      </c>
      <c r="I103" s="306">
        <f>IF(H103=0,"",'Ark1'!S2833)</f>
        <v>4044</v>
      </c>
      <c r="J103" s="86"/>
      <c r="K103" s="51">
        <f>100*H103/Måned!H12</f>
        <v>3.9194700760753234</v>
      </c>
      <c r="L103" s="86"/>
      <c r="M103" s="51">
        <f>+IF(H103=0,"",'Ark1'!AD2833)</f>
        <v>10.269300727566698</v>
      </c>
      <c r="N103" s="51">
        <f>+IF(H103=0,"",'Ark1'!AE2833)</f>
        <v>10.592279986845909</v>
      </c>
      <c r="O103" s="12">
        <f>IF(H103=0,"",'Ark1'!U2833)</f>
        <v>60.571463897131544</v>
      </c>
      <c r="P103" s="12">
        <f>IF(H103=0,"",'Ark1'!W2833)</f>
        <v>83.575024727992258</v>
      </c>
      <c r="Q103" s="51">
        <f>IF(H103=0,"",'Ark1'!X2833)</f>
        <v>0</v>
      </c>
      <c r="R103" s="51">
        <f>IF(H103=0,"",'Ark1'!Y2833)</f>
        <v>0</v>
      </c>
      <c r="S103" s="114"/>
      <c r="T103" s="272">
        <f>IF(H103=0,"",'Ark1'!Z2833)</f>
        <v>0</v>
      </c>
      <c r="U103" s="114"/>
      <c r="V103" s="51">
        <f>IF(H103=0,"",'Ark1'!AA2833)</f>
        <v>8.6835061071500945</v>
      </c>
      <c r="W103" s="12">
        <f>IF(H103=0,"",'Ark1'!AB2833)</f>
        <v>2.4161684878448124</v>
      </c>
      <c r="X103" s="15">
        <f>+IF('Ark1'!AD2833=0,"",'Ark1'!AC2833)</f>
        <v>-39.622515219144312</v>
      </c>
      <c r="Y103" s="15">
        <f t="shared" si="7"/>
        <v>94.04651162790698</v>
      </c>
      <c r="Z103" s="12">
        <f>IF(H103=0,"",'Ark1'!T2833)</f>
        <v>4.1655596555965557</v>
      </c>
      <c r="AA103" s="51">
        <f>IF(H103=0,"",'Ark1'!V2833)</f>
        <v>90.703721683367974</v>
      </c>
      <c r="AB103" s="39"/>
      <c r="AC103" s="79"/>
      <c r="AE103" s="51"/>
      <c r="AF103" s="4"/>
      <c r="AO103" s="12"/>
      <c r="AP103" s="12"/>
    </row>
    <row r="104" spans="1:42" ht="15.6">
      <c r="A104" s="39"/>
      <c r="B104" s="2">
        <f>+'Ark1'!C2834</f>
        <v>2024</v>
      </c>
      <c r="C104" s="2">
        <f>+'Ark1'!J2834</f>
        <v>141</v>
      </c>
      <c r="D104" s="2" t="s">
        <v>30</v>
      </c>
      <c r="E104" s="2">
        <f>+'Ark1'!D2834</f>
        <v>4</v>
      </c>
      <c r="F104" s="2" t="s">
        <v>493</v>
      </c>
      <c r="G104" s="3">
        <f>+'Ark1'!Q2834</f>
        <v>35</v>
      </c>
      <c r="H104" s="306">
        <f>+'Ark1'!R2834</f>
        <v>3276</v>
      </c>
      <c r="I104" s="306">
        <f>IF(H104=0,"",'Ark1'!S2834)</f>
        <v>3271</v>
      </c>
      <c r="J104" s="86"/>
      <c r="K104" s="51">
        <f>100*H104/Måned!H13</f>
        <v>2.286575789936554</v>
      </c>
      <c r="L104" s="86"/>
      <c r="M104" s="51">
        <f>+IF(H104=0,"",'Ark1'!AD2834)</f>
        <v>8.2760711398544871</v>
      </c>
      <c r="N104" s="51">
        <f>+IF(H104=0,"",'Ark1'!AE2834)</f>
        <v>8.2283669006223192</v>
      </c>
      <c r="O104" s="12">
        <f>IF(H104=0,"",'Ark1'!U2834)</f>
        <v>60.765515132986842</v>
      </c>
      <c r="P104" s="12">
        <f>IF(H104=0,"",'Ark1'!W2834)</f>
        <v>80.265943136655508</v>
      </c>
      <c r="Q104" s="51">
        <f>IF(H104=0,"",'Ark1'!X2834)</f>
        <v>0</v>
      </c>
      <c r="R104" s="51">
        <f>IF(H104=0,"",'Ark1'!Y2834)</f>
        <v>0</v>
      </c>
      <c r="S104" s="114"/>
      <c r="T104" s="272">
        <f>IF(H104=0,"",'Ark1'!Z2834)</f>
        <v>0</v>
      </c>
      <c r="U104" s="114"/>
      <c r="V104" s="51">
        <f>IF(H104=0,"",'Ark1'!AA2834)</f>
        <v>8.8452963847304105</v>
      </c>
      <c r="W104" s="12">
        <f>IF(H104=0,"",'Ark1'!AB2834)</f>
        <v>2.456416183554758</v>
      </c>
      <c r="X104" s="15">
        <f>+IF('Ark1'!AD2834=0,"",'Ark1'!AC2834)</f>
        <v>-38.770899083999943</v>
      </c>
      <c r="Y104" s="15">
        <f t="shared" si="7"/>
        <v>93.457142857142856</v>
      </c>
      <c r="Z104" s="12">
        <f>IF(H104=0,"",'Ark1'!T2834)</f>
        <v>3.9890109890109886</v>
      </c>
      <c r="AA104" s="51">
        <f>IF(H104=0,"",'Ark1'!V2834)</f>
        <v>87.020975889435746</v>
      </c>
      <c r="AB104" s="39"/>
      <c r="AC104" s="79"/>
      <c r="AE104" s="51"/>
      <c r="AF104" s="4"/>
      <c r="AO104" s="12"/>
      <c r="AP104" s="12"/>
    </row>
    <row r="105" spans="1:42" ht="15.6">
      <c r="A105" s="39"/>
      <c r="B105" s="2">
        <f>+'Ark1'!C2835</f>
        <v>2024</v>
      </c>
      <c r="C105" s="2">
        <f>+'Ark1'!J2835</f>
        <v>141</v>
      </c>
      <c r="D105" s="2" t="s">
        <v>30</v>
      </c>
      <c r="E105" s="2">
        <f>+'Ark1'!D2835</f>
        <v>5</v>
      </c>
      <c r="F105" s="2" t="s">
        <v>377</v>
      </c>
      <c r="G105" s="3">
        <f>+'Ark1'!Q2835</f>
        <v>34</v>
      </c>
      <c r="H105" s="306">
        <f>+'Ark1'!R2835</f>
        <v>3975</v>
      </c>
      <c r="I105" s="306">
        <f>IF(H105=0,"",'Ark1'!S2835)</f>
        <v>3961</v>
      </c>
      <c r="J105" s="86"/>
      <c r="K105" s="51">
        <f>100*H105/Måned!H14</f>
        <v>3.1630460730484602</v>
      </c>
      <c r="L105" s="86"/>
      <c r="M105" s="51">
        <f>+IF(H105=0,"",'Ark1'!AD2835)</f>
        <v>10.041936135812453</v>
      </c>
      <c r="N105" s="51">
        <f>+IF(H105=0,"",'Ark1'!AE2835)</f>
        <v>10.149339509943914</v>
      </c>
      <c r="O105" s="12">
        <f>IF(H105=0,"",'Ark1'!U2835)</f>
        <v>60.470083312294889</v>
      </c>
      <c r="P105" s="12">
        <f>IF(H105=0,"",'Ark1'!W2835)</f>
        <v>81.758167129512785</v>
      </c>
      <c r="Q105" s="51">
        <f>IF(H105=0,"",'Ark1'!X2835)</f>
        <v>0</v>
      </c>
      <c r="R105" s="51">
        <f>IF(H105=0,"",'Ark1'!Y2835)</f>
        <v>0</v>
      </c>
      <c r="S105" s="114"/>
      <c r="T105" s="272">
        <f>IF(H105=0,"",'Ark1'!Z2835)</f>
        <v>0</v>
      </c>
      <c r="U105" s="114"/>
      <c r="V105" s="51">
        <f>IF(H105=0,"",'Ark1'!AA2835)</f>
        <v>9.0595663841183161</v>
      </c>
      <c r="W105" s="12">
        <f>IF(H105=0,"",'Ark1'!AB2835)</f>
        <v>2.5186356609591805</v>
      </c>
      <c r="X105" s="15">
        <f>+IF('Ark1'!AD2835=0,"",'Ark1'!AC2835)</f>
        <v>-42.51929773657411</v>
      </c>
      <c r="Y105" s="15">
        <f t="shared" si="7"/>
        <v>116.5</v>
      </c>
      <c r="Z105" s="12">
        <f>IF(H105=0,"",'Ark1'!T2835)</f>
        <v>4.4394968553459107</v>
      </c>
      <c r="AA105" s="51">
        <f>IF(H105=0,"",'Ark1'!V2835)</f>
        <v>88.701595704379812</v>
      </c>
      <c r="AB105" s="39"/>
      <c r="AC105" s="79"/>
      <c r="AE105" s="51"/>
      <c r="AF105" s="4"/>
      <c r="AO105" s="12"/>
      <c r="AP105" s="12"/>
    </row>
    <row r="106" spans="1:42" ht="15.6">
      <c r="A106" s="39"/>
      <c r="B106" s="2">
        <f>+'Ark1'!C2836</f>
        <v>2024</v>
      </c>
      <c r="C106" s="2">
        <f>+'Ark1'!J2836</f>
        <v>141</v>
      </c>
      <c r="D106" s="2" t="s">
        <v>30</v>
      </c>
      <c r="E106" s="2">
        <f>+'Ark1'!D2836</f>
        <v>6</v>
      </c>
      <c r="F106" s="2" t="s">
        <v>494</v>
      </c>
      <c r="G106" s="3">
        <f>+'Ark1'!Q2836</f>
        <v>35</v>
      </c>
      <c r="H106" s="306">
        <f>+'Ark1'!R2836</f>
        <v>4244</v>
      </c>
      <c r="I106" s="306">
        <f>IF(H106=0,"",'Ark1'!S2836)</f>
        <v>4008</v>
      </c>
      <c r="J106" s="86"/>
      <c r="K106" s="51">
        <f>100*H106/Måned!H15</f>
        <v>3.7035421011754646</v>
      </c>
      <c r="L106" s="86"/>
      <c r="M106" s="51">
        <f>+IF(H106=0,"",'Ark1'!AD2836)</f>
        <v>10.721503637833464</v>
      </c>
      <c r="N106" s="51">
        <f>+IF(H106=0,"",'Ark1'!AE2836)</f>
        <v>10.117852008996271</v>
      </c>
      <c r="O106" s="12">
        <f>IF(H106=0,"",'Ark1'!U2836)</f>
        <v>60.562375249500995</v>
      </c>
      <c r="P106" s="12">
        <f>IF(H106=0,"",'Ark1'!W2836)</f>
        <v>80.548752495010021</v>
      </c>
      <c r="Q106" s="51">
        <f>IF(H106=0,"",'Ark1'!X2836)</f>
        <v>0</v>
      </c>
      <c r="R106" s="51">
        <f>IF(H106=0,"",'Ark1'!Y2836)</f>
        <v>0</v>
      </c>
      <c r="S106" s="114"/>
      <c r="T106" s="272">
        <f>IF(H106=0,"",'Ark1'!Z2836)</f>
        <v>0</v>
      </c>
      <c r="U106" s="114"/>
      <c r="V106" s="51">
        <f>IF(H106=0,"",'Ark1'!AA2836)</f>
        <v>7.8611369084643554</v>
      </c>
      <c r="W106" s="12">
        <f>IF(H106=0,"",'Ark1'!AB2836)</f>
        <v>2.3390509247234226</v>
      </c>
      <c r="X106" s="15">
        <f>+IF('Ark1'!AD2836=0,"",'Ark1'!AC2836)</f>
        <v>-38.608892436423758</v>
      </c>
      <c r="Y106" s="15">
        <f t="shared" si="7"/>
        <v>114.51428571428572</v>
      </c>
      <c r="Z106" s="12">
        <f>IF(H106=0,"",'Ark1'!T2836)</f>
        <v>4.0200282752120629</v>
      </c>
      <c r="AA106" s="51">
        <f>IF(H106=0,"",'Ark1'!V2836)</f>
        <v>88.507951594103133</v>
      </c>
      <c r="AB106" s="39"/>
      <c r="AC106" s="79"/>
      <c r="AE106" s="51"/>
      <c r="AF106" s="4"/>
      <c r="AO106" s="12"/>
      <c r="AP106" s="12"/>
    </row>
    <row r="107" spans="1:42" ht="15.6">
      <c r="A107" s="39"/>
      <c r="B107" s="2">
        <f>+'Ark1'!C2837</f>
        <v>2024</v>
      </c>
      <c r="C107" s="2">
        <f>+'Ark1'!J2837</f>
        <v>141</v>
      </c>
      <c r="D107" s="2" t="s">
        <v>30</v>
      </c>
      <c r="E107" s="2">
        <f>+'Ark1'!D2837</f>
        <v>7</v>
      </c>
      <c r="F107" s="2" t="s">
        <v>495</v>
      </c>
      <c r="G107" s="3">
        <f>+'Ark1'!Q2837</f>
        <v>36</v>
      </c>
      <c r="H107" s="306">
        <f>+'Ark1'!R2837</f>
        <v>3646</v>
      </c>
      <c r="I107" s="306">
        <f>IF(H107=0,"",'Ark1'!S2837)</f>
        <v>3628</v>
      </c>
      <c r="J107" s="86"/>
      <c r="K107" s="51">
        <f>100*H107/Måned!H16</f>
        <v>2.8545033195540523</v>
      </c>
      <c r="L107" s="86"/>
      <c r="M107" s="51">
        <f>+IF(H107=0,"",'Ark1'!AD2837)</f>
        <v>9.210792239288601</v>
      </c>
      <c r="N107" s="51">
        <f>+IF(H107=0,"",'Ark1'!AE2837)</f>
        <v>8.8867932044037001</v>
      </c>
      <c r="O107" s="12">
        <f>IF(H107=0,"",'Ark1'!U2837)</f>
        <v>60.745314222712253</v>
      </c>
      <c r="P107" s="12">
        <f>IF(H107=0,"",'Ark1'!W2837)</f>
        <v>78.158461962513741</v>
      </c>
      <c r="Q107" s="51">
        <f>IF(H107=0,"",'Ark1'!X2837)</f>
        <v>8.2281952825013743E-2</v>
      </c>
      <c r="R107" s="51">
        <f>IF(H107=0,"",'Ark1'!Y2837)</f>
        <v>0.16456390565002749</v>
      </c>
      <c r="S107" s="114"/>
      <c r="T107" s="272">
        <f>IF(H107=0,"",'Ark1'!Z2837)</f>
        <v>0</v>
      </c>
      <c r="U107" s="114"/>
      <c r="V107" s="51">
        <f>IF(H107=0,"",'Ark1'!AA2837)</f>
        <v>8.8225600713270858</v>
      </c>
      <c r="W107" s="12">
        <f>IF(H107=0,"",'Ark1'!AB2837)</f>
        <v>2.3977818639495641</v>
      </c>
      <c r="X107" s="15">
        <f>+IF('Ark1'!AD2837=0,"",'Ark1'!AC2837)</f>
        <v>-38.2469595900114</v>
      </c>
      <c r="Y107" s="15">
        <f t="shared" si="7"/>
        <v>100.77777777777777</v>
      </c>
      <c r="Z107" s="12">
        <f>IF(H107=0,"",'Ark1'!T2837)</f>
        <v>3.76467361492046</v>
      </c>
      <c r="AA107" s="51">
        <f>IF(H107=0,"",'Ark1'!V2837)</f>
        <v>84.86933815598195</v>
      </c>
      <c r="AB107" s="39"/>
      <c r="AC107" s="79"/>
      <c r="AE107" s="51"/>
      <c r="AF107" s="4"/>
      <c r="AO107" s="12"/>
      <c r="AP107" s="12"/>
    </row>
    <row r="108" spans="1:42" ht="15.6">
      <c r="A108" s="39"/>
      <c r="B108" s="2">
        <f>+'Ark1'!C2838</f>
        <v>2024</v>
      </c>
      <c r="C108" s="2">
        <f>+'Ark1'!J2838</f>
        <v>141</v>
      </c>
      <c r="D108" s="2" t="s">
        <v>30</v>
      </c>
      <c r="E108" s="2">
        <f>+'Ark1'!D2838</f>
        <v>8</v>
      </c>
      <c r="F108" s="2" t="s">
        <v>496</v>
      </c>
      <c r="G108" s="3">
        <f>+'Ark1'!Q2838</f>
        <v>44</v>
      </c>
      <c r="H108" s="306">
        <f>+'Ark1'!R2838</f>
        <v>4247</v>
      </c>
      <c r="I108" s="306">
        <f>IF(H108=0,"",'Ark1'!S2838)</f>
        <v>4240</v>
      </c>
      <c r="J108" s="86"/>
      <c r="K108" s="51">
        <f>100*H108/Måned!H17</f>
        <v>3.5163688751262647</v>
      </c>
      <c r="L108" s="86"/>
      <c r="M108" s="51">
        <f>+IF(H108=0,"",'Ark1'!AD2838)</f>
        <v>10.729082457558617</v>
      </c>
      <c r="N108" s="51">
        <f>+IF(H108=0,"",'Ark1'!AE2838)</f>
        <v>10.796511547187718</v>
      </c>
      <c r="O108" s="12">
        <f>IF(H108=0,"",'Ark1'!U2838)</f>
        <v>60.462028301886797</v>
      </c>
      <c r="P108" s="12">
        <f>IF(H108=0,"",'Ark1'!W2838)</f>
        <v>81.248584905660252</v>
      </c>
      <c r="Q108" s="51">
        <f>IF(H108=0,"",'Ark1'!X2838)</f>
        <v>0</v>
      </c>
      <c r="R108" s="51">
        <f>IF(H108=0,"",'Ark1'!Y2838)</f>
        <v>0</v>
      </c>
      <c r="S108" s="114"/>
      <c r="T108" s="272">
        <f>IF(H108=0,"",'Ark1'!Z2838)</f>
        <v>0</v>
      </c>
      <c r="U108" s="114"/>
      <c r="V108" s="51">
        <f>IF(H108=0,"",'Ark1'!AA2838)</f>
        <v>9.112085737529382</v>
      </c>
      <c r="W108" s="12">
        <f>IF(H108=0,"",'Ark1'!AB2838)</f>
        <v>2.2562223476905232</v>
      </c>
      <c r="X108" s="15">
        <f>+IF('Ark1'!AD2838=0,"",'Ark1'!AC2838)</f>
        <v>-38.937472409415591</v>
      </c>
      <c r="Y108" s="15">
        <f t="shared" si="7"/>
        <v>96.36363636363636</v>
      </c>
      <c r="Z108" s="12">
        <f>IF(H108=0,"",'Ark1'!T2838)</f>
        <v>4.4344242995055332</v>
      </c>
      <c r="AA108" s="51">
        <f>IF(H108=0,"",'Ark1'!V2838)</f>
        <v>88.089060487745115</v>
      </c>
      <c r="AB108" s="39"/>
      <c r="AC108" s="79"/>
      <c r="AE108" s="51"/>
      <c r="AF108" s="4"/>
      <c r="AO108" s="12"/>
      <c r="AP108" s="12"/>
    </row>
    <row r="109" spans="1:42" ht="15.6">
      <c r="A109" s="39"/>
      <c r="B109" s="2">
        <f>+'Ark1'!C2839</f>
        <v>2024</v>
      </c>
      <c r="C109" s="2">
        <f>+'Ark1'!J2839</f>
        <v>141</v>
      </c>
      <c r="D109" s="2" t="s">
        <v>30</v>
      </c>
      <c r="E109" s="2">
        <f>+'Ark1'!D2839</f>
        <v>9</v>
      </c>
      <c r="F109" s="2" t="s">
        <v>497</v>
      </c>
      <c r="G109" s="3">
        <f>+'Ark1'!Q2839</f>
        <v>39</v>
      </c>
      <c r="H109" s="306">
        <f>+'Ark1'!R2839</f>
        <v>3364</v>
      </c>
      <c r="I109" s="306">
        <f>IF(H109=0,"",'Ark1'!S2839)</f>
        <v>3362</v>
      </c>
      <c r="J109" s="86"/>
      <c r="K109" s="51">
        <f>100*H109/Måned!H18</f>
        <v>2.7846990554870326</v>
      </c>
      <c r="L109" s="86"/>
      <c r="M109" s="51">
        <f>+IF(H109=0,"",'Ark1'!AD2839)</f>
        <v>8.4983831851253058</v>
      </c>
      <c r="N109" s="51">
        <f>+IF(H109=0,"",'Ark1'!AE2839)</f>
        <v>8.6979246110814206</v>
      </c>
      <c r="O109" s="12">
        <f>IF(H109=0,"",'Ark1'!U2839)</f>
        <v>60.441998810232015</v>
      </c>
      <c r="P109" s="12">
        <f>IF(H109=0,"",'Ark1'!W2839)</f>
        <v>82.549821534800799</v>
      </c>
      <c r="Q109" s="51">
        <f>IF(H109=0,"",'Ark1'!X2839)</f>
        <v>0</v>
      </c>
      <c r="R109" s="51">
        <f>IF(H109=0,"",'Ark1'!Y2839)</f>
        <v>0</v>
      </c>
      <c r="S109" s="114"/>
      <c r="T109" s="272">
        <f>IF(H109=0,"",'Ark1'!Z2839)</f>
        <v>0</v>
      </c>
      <c r="U109" s="114"/>
      <c r="V109" s="51">
        <f>IF(H109=0,"",'Ark1'!AA2839)</f>
        <v>7.615717741622829</v>
      </c>
      <c r="W109" s="12">
        <f>IF(H109=0,"",'Ark1'!AB2839)</f>
        <v>2.126375382872407</v>
      </c>
      <c r="X109" s="15">
        <f>+IF('Ark1'!AD2839=0,"",'Ark1'!AC2839)</f>
        <v>-33.060940896982004</v>
      </c>
      <c r="Y109" s="15">
        <f t="shared" si="7"/>
        <v>86.205128205128204</v>
      </c>
      <c r="Z109" s="12">
        <f>IF(H109=0,"",'Ark1'!T2839)</f>
        <v>4.2387039239001183</v>
      </c>
      <c r="AA109" s="51">
        <f>IF(H109=0,"",'Ark1'!V2839)</f>
        <v>89.455052743588112</v>
      </c>
      <c r="AB109" s="39"/>
      <c r="AC109" s="79"/>
      <c r="AE109" s="51"/>
      <c r="AF109" s="4"/>
      <c r="AO109" s="12"/>
      <c r="AP109" s="12"/>
    </row>
    <row r="110" spans="1:42" ht="15.6">
      <c r="A110" s="39"/>
      <c r="B110" s="2">
        <f>+'Ark1'!C2840</f>
        <v>2024</v>
      </c>
      <c r="C110" s="2">
        <f>+'Ark1'!J2840</f>
        <v>141</v>
      </c>
      <c r="D110" s="2" t="s">
        <v>30</v>
      </c>
      <c r="E110" s="2">
        <f>+'Ark1'!D2840</f>
        <v>10</v>
      </c>
      <c r="F110" s="2" t="s">
        <v>498</v>
      </c>
      <c r="G110" s="3">
        <f>+'Ark1'!Q2840</f>
        <v>44</v>
      </c>
      <c r="H110" s="306">
        <f>+'Ark1'!R2840</f>
        <v>3707</v>
      </c>
      <c r="I110" s="306">
        <f>IF(H110=0,"",'Ark1'!S2840)</f>
        <v>3681</v>
      </c>
      <c r="J110" s="86"/>
      <c r="K110" s="51">
        <f>100*H110/Måned!H19</f>
        <v>2.864273462008005</v>
      </c>
      <c r="L110" s="86"/>
      <c r="M110" s="51">
        <f>+IF(H110=0,"",'Ark1'!AD2840)</f>
        <v>9.3648949070331433</v>
      </c>
      <c r="N110" s="51">
        <f>+IF(H110=0,"",'Ark1'!AE2840)</f>
        <v>9.7846461153709985</v>
      </c>
      <c r="O110" s="12">
        <f>IF(H110=0,"",'Ark1'!U2840)</f>
        <v>60.152404237978814</v>
      </c>
      <c r="P110" s="12">
        <f>IF(H110=0,"",'Ark1'!W2840)</f>
        <v>84.815946753599619</v>
      </c>
      <c r="Q110" s="51">
        <f>IF(H110=0,"",'Ark1'!X2840)</f>
        <v>0</v>
      </c>
      <c r="R110" s="51">
        <f>IF(H110=0,"",'Ark1'!Y2840)</f>
        <v>0</v>
      </c>
      <c r="S110" s="114"/>
      <c r="T110" s="272">
        <f>IF(H110=0,"",'Ark1'!Z2840)</f>
        <v>0</v>
      </c>
      <c r="U110" s="114"/>
      <c r="V110" s="51">
        <f>IF(H110=0,"",'Ark1'!AA2840)</f>
        <v>9.0747071999529503</v>
      </c>
      <c r="W110" s="12">
        <f>IF(H110=0,"",'Ark1'!AB2840)</f>
        <v>2.2427704627716736</v>
      </c>
      <c r="X110" s="15">
        <f>+IF('Ark1'!AD2840=0,"",'Ark1'!AC2840)</f>
        <v>-37.388790038766246</v>
      </c>
      <c r="Y110" s="15">
        <f t="shared" si="7"/>
        <v>83.659090909090907</v>
      </c>
      <c r="Z110" s="12">
        <f>IF(H110=0,"",'Ark1'!T2840)</f>
        <v>5.0272457512813595</v>
      </c>
      <c r="AA110" s="51">
        <f>IF(H110=0,"",'Ark1'!V2840)</f>
        <v>92.13957180484951</v>
      </c>
      <c r="AB110" s="39"/>
      <c r="AC110" s="79"/>
      <c r="AE110" s="51"/>
      <c r="AF110" s="4"/>
      <c r="AO110" s="12"/>
      <c r="AP110" s="12"/>
    </row>
    <row r="111" spans="1:42" ht="15.6">
      <c r="A111" s="39"/>
      <c r="B111" s="2">
        <f>+'Ark1'!C2841</f>
        <v>2024</v>
      </c>
      <c r="C111" s="2">
        <f>+'Ark1'!J2841</f>
        <v>141</v>
      </c>
      <c r="D111" s="2" t="s">
        <v>30</v>
      </c>
      <c r="E111" s="2">
        <f>+'Ark1'!D2841</f>
        <v>11</v>
      </c>
      <c r="F111" s="2" t="s">
        <v>499</v>
      </c>
      <c r="G111" s="3">
        <f>+'Ark1'!Q2841</f>
        <v>13</v>
      </c>
      <c r="H111" s="306">
        <f>+'Ark1'!R2841</f>
        <v>806</v>
      </c>
      <c r="I111" s="306">
        <f>IF(H111=0,"",'Ark1'!S2841)</f>
        <v>800</v>
      </c>
      <c r="J111" s="86"/>
      <c r="K111" s="51">
        <f>100*H111/Måned!H20</f>
        <v>2.2053793745040631</v>
      </c>
      <c r="L111" s="86"/>
      <c r="M111" s="51">
        <f>+IF(H111=0,"",'Ark1'!AD2841)</f>
        <v>2.0361762328213424</v>
      </c>
      <c r="N111" s="51">
        <f>+IF(H111=0,"",'Ark1'!AE2841)</f>
        <v>2.0571990653474224</v>
      </c>
      <c r="O111" s="12">
        <f>IF(H111=0,"",'Ark1'!U2841)</f>
        <v>60.326250000000002</v>
      </c>
      <c r="P111" s="12">
        <f>IF(H111=0,"",'Ark1'!W2841)</f>
        <v>82.051124999999999</v>
      </c>
      <c r="Q111" s="51">
        <f>IF(H111=0,"",'Ark1'!X2841)</f>
        <v>0</v>
      </c>
      <c r="R111" s="51">
        <f>IF(H111=0,"",'Ark1'!Y2841)</f>
        <v>0</v>
      </c>
      <c r="S111" s="114"/>
      <c r="T111" s="272">
        <f>IF(H111=0,"",'Ark1'!Z2841)</f>
        <v>0</v>
      </c>
      <c r="U111" s="114"/>
      <c r="V111" s="51">
        <f>IF(H111=0,"",'Ark1'!AA2841)</f>
        <v>8.3178632312855907</v>
      </c>
      <c r="W111" s="12">
        <f>IF(H111=0,"",'Ark1'!AB2841)</f>
        <v>2.2033635509147969</v>
      </c>
      <c r="X111" s="15">
        <f>+IF('Ark1'!AD2841=0,"",'Ark1'!AC2841)</f>
        <v>-37.23578061199624</v>
      </c>
      <c r="Y111" s="15">
        <f t="shared" si="7"/>
        <v>61.53846153846154</v>
      </c>
      <c r="Z111" s="12">
        <f>IF(H111=0,"",'Ark1'!T2841)</f>
        <v>4.7233250620347409</v>
      </c>
      <c r="AA111" s="51">
        <f>IF(H111=0,"",'Ark1'!V2841)</f>
        <v>89.19731852654391</v>
      </c>
      <c r="AB111" s="39"/>
      <c r="AC111" s="79"/>
      <c r="AE111" s="51"/>
      <c r="AF111" s="4"/>
      <c r="AO111" s="12"/>
      <c r="AP111" s="12"/>
    </row>
    <row r="112" spans="1:42" ht="15.6">
      <c r="A112" s="39"/>
      <c r="B112" s="2">
        <f>+'Ark1'!C2842</f>
        <v>2024</v>
      </c>
      <c r="C112" s="2">
        <f>+'Ark1'!J2842</f>
        <v>141</v>
      </c>
      <c r="D112" s="2" t="s">
        <v>30</v>
      </c>
      <c r="E112" s="2">
        <f>+'Ark1'!D2842</f>
        <v>12</v>
      </c>
      <c r="F112" s="2" t="s">
        <v>500</v>
      </c>
      <c r="G112" s="3">
        <f>+'Ark1'!Q2842</f>
        <v>0</v>
      </c>
      <c r="H112" s="306">
        <f>+'Ark1'!R2842</f>
        <v>0</v>
      </c>
      <c r="I112" s="306" t="str">
        <f>IF(H112=0,"",'Ark1'!S2842)</f>
        <v/>
      </c>
      <c r="J112" s="86"/>
      <c r="K112" s="51" t="e">
        <f>100*H112/Måned!H21</f>
        <v>#DIV/0!</v>
      </c>
      <c r="L112" s="86"/>
      <c r="M112" s="51" t="str">
        <f>+IF(H112=0,"",'Ark1'!AD2842)</f>
        <v/>
      </c>
      <c r="N112" s="51" t="str">
        <f>+IF(H112=0,"",'Ark1'!AE2842)</f>
        <v/>
      </c>
      <c r="O112" s="12" t="str">
        <f>IF(H112=0,"",'Ark1'!U2842)</f>
        <v/>
      </c>
      <c r="P112" s="12" t="str">
        <f>IF(H112=0,"",'Ark1'!W2842)</f>
        <v/>
      </c>
      <c r="Q112" s="51" t="str">
        <f>IF(H112=0,"",'Ark1'!X2842)</f>
        <v/>
      </c>
      <c r="R112" s="51" t="str">
        <f>IF(H112=0,"",'Ark1'!Y2842)</f>
        <v/>
      </c>
      <c r="S112" s="114"/>
      <c r="T112" s="272" t="str">
        <f>IF(H112=0,"",'Ark1'!Z2842)</f>
        <v/>
      </c>
      <c r="U112" s="114"/>
      <c r="V112" s="51" t="str">
        <f>IF(H112=0,"",'Ark1'!AA2842)</f>
        <v/>
      </c>
      <c r="W112" s="12" t="str">
        <f>IF(H112=0,"",'Ark1'!AB2842)</f>
        <v/>
      </c>
      <c r="X112" s="15" t="str">
        <f>+IF('Ark1'!AD2842=0,"",'Ark1'!AC2842)</f>
        <v/>
      </c>
      <c r="Y112" s="15" t="str">
        <f t="shared" si="7"/>
        <v/>
      </c>
      <c r="Z112" s="12" t="str">
        <f>IF(H112=0,"",'Ark1'!T2842)</f>
        <v/>
      </c>
      <c r="AA112" s="51" t="str">
        <f>IF(H112=0,"",'Ark1'!V2842)</f>
        <v/>
      </c>
      <c r="AB112" s="39"/>
      <c r="AC112" s="79"/>
      <c r="AE112" s="51"/>
      <c r="AF112" s="4"/>
      <c r="AO112" s="12"/>
      <c r="AP112" s="12"/>
    </row>
    <row r="113" spans="1:42" ht="15.6">
      <c r="A113" s="39"/>
      <c r="B113" s="39"/>
      <c r="C113" s="44"/>
      <c r="D113" s="44"/>
      <c r="E113" s="44"/>
      <c r="F113" s="44"/>
      <c r="G113" s="44"/>
      <c r="H113" s="329"/>
      <c r="I113" s="329"/>
      <c r="J113" s="86"/>
      <c r="K113" s="44"/>
      <c r="L113" s="86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39"/>
      <c r="AC113" s="79"/>
      <c r="AE113" s="51"/>
      <c r="AF113" s="4"/>
      <c r="AN113" s="13"/>
      <c r="AO113" s="12"/>
      <c r="AP113" s="12"/>
    </row>
    <row r="114" spans="1:42" ht="15.6">
      <c r="A114" s="39"/>
      <c r="B114" s="2">
        <f>+'Ark1'!C2843</f>
        <v>2024</v>
      </c>
      <c r="C114" s="2">
        <f>+'Ark1'!J2843</f>
        <v>143</v>
      </c>
      <c r="D114" s="2" t="s">
        <v>39</v>
      </c>
      <c r="E114" s="2">
        <f>+'Ark1'!D2843</f>
        <v>1</v>
      </c>
      <c r="F114" s="2" t="s">
        <v>490</v>
      </c>
      <c r="G114" s="3">
        <f>+'Ark1'!Q2843</f>
        <v>14</v>
      </c>
      <c r="H114" s="306">
        <f>+'Ark1'!R2843</f>
        <v>1048</v>
      </c>
      <c r="I114" s="306">
        <f>IF(H114=0,"",'Ark1'!S2843)</f>
        <v>1048</v>
      </c>
      <c r="J114" s="86"/>
      <c r="K114" s="51">
        <f>100*H114/Måned!H10</f>
        <v>0.79292421066967289</v>
      </c>
      <c r="L114" s="86"/>
      <c r="M114" s="51">
        <f>+IF(H114=0,"",'Ark1'!AD2843)</f>
        <v>82.911392405063296</v>
      </c>
      <c r="N114" s="51">
        <f>+IF(H114=0,"",'Ark1'!AE2843)</f>
        <v>83.611772625949953</v>
      </c>
      <c r="O114" s="12">
        <f>IF(H114=0,"",'Ark1'!U2843)</f>
        <v>61.053435114503806</v>
      </c>
      <c r="P114" s="12">
        <f>IF(H114=0,"",'Ark1'!W2843)</f>
        <v>83.787213740458057</v>
      </c>
      <c r="Q114" s="51">
        <f>IF(H114=0,"",'Ark1'!X2843)</f>
        <v>0</v>
      </c>
      <c r="R114" s="51">
        <f>IF(H114=0,"",'Ark1'!Y2843)</f>
        <v>0</v>
      </c>
      <c r="S114" s="114"/>
      <c r="T114" s="272">
        <f>IF(H114=0,"",'Ark1'!Z2843)</f>
        <v>0</v>
      </c>
      <c r="U114" s="114"/>
      <c r="V114" s="51">
        <f>IF(H114=0,"",'Ark1'!AA2843)</f>
        <v>9.8152362798413684</v>
      </c>
      <c r="W114" s="12">
        <f>IF(H114=0,"",'Ark1'!AB2843)</f>
        <v>2.4975193099963655</v>
      </c>
      <c r="X114" s="15">
        <f>+IF('Ark1'!AD2843=0,"",'Ark1'!AC2843)</f>
        <v>-34.535403731791007</v>
      </c>
      <c r="Y114" s="15">
        <f>+(IF(H114=0,"",I114/G114))</f>
        <v>74.857142857142861</v>
      </c>
      <c r="Z114" s="12">
        <f>IF(H114=0,"",'Ark1'!T2843)</f>
        <v>2.9217557251908404</v>
      </c>
      <c r="AA114" s="51">
        <f>IF(H114=0,"",'Ark1'!V2843)</f>
        <v>90.777046306021731</v>
      </c>
      <c r="AB114" s="39"/>
      <c r="AC114" s="79"/>
      <c r="AE114" s="51"/>
      <c r="AF114" s="4"/>
      <c r="AO114" s="12"/>
      <c r="AP114" s="12"/>
    </row>
    <row r="115" spans="1:42" ht="15.6">
      <c r="A115" s="39"/>
      <c r="B115" s="2">
        <f>+'Ark1'!C2844</f>
        <v>2024</v>
      </c>
      <c r="C115" s="2">
        <f>+'Ark1'!J2844</f>
        <v>143</v>
      </c>
      <c r="D115" s="2" t="s">
        <v>39</v>
      </c>
      <c r="E115" s="2">
        <f>+'Ark1'!D2844</f>
        <v>2</v>
      </c>
      <c r="F115" s="2" t="s">
        <v>491</v>
      </c>
      <c r="G115" s="3">
        <f>+'Ark1'!Q2844</f>
        <v>4</v>
      </c>
      <c r="H115" s="306">
        <f>+'Ark1'!R2844</f>
        <v>216</v>
      </c>
      <c r="I115" s="306">
        <f>IF(H115=0,"",'Ark1'!S2844)</f>
        <v>216</v>
      </c>
      <c r="J115" s="86"/>
      <c r="K115" s="51">
        <f>100*H115/Måned!H11</f>
        <v>0.1767377163196007</v>
      </c>
      <c r="L115" s="86"/>
      <c r="M115" s="51">
        <f>+IF(H115=0,"",'Ark1'!AD2844)</f>
        <v>17.088607594936711</v>
      </c>
      <c r="N115" s="51">
        <f>+IF(H115=0,"",'Ark1'!AE2844)</f>
        <v>16.388227374050047</v>
      </c>
      <c r="O115" s="12">
        <f>IF(H115=0,"",'Ark1'!U2844)</f>
        <v>61.143518518518512</v>
      </c>
      <c r="P115" s="12">
        <f>IF(H115=0,"",'Ark1'!W2844)</f>
        <v>79.680092592592601</v>
      </c>
      <c r="Q115" s="51">
        <f>IF(H115=0,"",'Ark1'!X2844)</f>
        <v>0</v>
      </c>
      <c r="R115" s="51">
        <f>IF(H115=0,"",'Ark1'!Y2844)</f>
        <v>0</v>
      </c>
      <c r="S115" s="114"/>
      <c r="T115" s="272">
        <f>IF(H115=0,"",'Ark1'!Z2844)</f>
        <v>0</v>
      </c>
      <c r="U115" s="114"/>
      <c r="V115" s="51">
        <f>IF(H115=0,"",'Ark1'!AA2844)</f>
        <v>8.8120404787331594</v>
      </c>
      <c r="W115" s="12">
        <f>IF(H115=0,"",'Ark1'!AB2844)</f>
        <v>2.6216256318095659</v>
      </c>
      <c r="X115" s="15">
        <f>+IF('Ark1'!AD2844=0,"",'Ark1'!AC2844)</f>
        <v>-48.80121908172616</v>
      </c>
      <c r="Y115" s="15">
        <f t="shared" ref="Y115:Y125" si="8">+(IF(H115=0,"",I115/G115))</f>
        <v>54</v>
      </c>
      <c r="Z115" s="12">
        <f>IF(H115=0,"",'Ark1'!T2844)</f>
        <v>2.9120370370370368</v>
      </c>
      <c r="AA115" s="51">
        <f>IF(H115=0,"",'Ark1'!V2844)</f>
        <v>86.327294249829407</v>
      </c>
      <c r="AB115" s="39"/>
      <c r="AC115" s="79"/>
      <c r="AE115" s="51"/>
      <c r="AF115" s="4"/>
      <c r="AO115" s="12"/>
      <c r="AP115" s="12"/>
    </row>
    <row r="116" spans="1:42" ht="15.6">
      <c r="A116" s="39"/>
      <c r="B116" s="2">
        <f>+'Ark1'!C2845</f>
        <v>2024</v>
      </c>
      <c r="C116" s="2">
        <f>+'Ark1'!J2845</f>
        <v>143</v>
      </c>
      <c r="D116" s="2" t="s">
        <v>39</v>
      </c>
      <c r="E116" s="2">
        <f>+'Ark1'!D2845</f>
        <v>3</v>
      </c>
      <c r="F116" s="2" t="s">
        <v>492</v>
      </c>
      <c r="G116" s="3">
        <f>+'Ark1'!Q2845</f>
        <v>0</v>
      </c>
      <c r="H116" s="306">
        <f>+'Ark1'!R2845</f>
        <v>0</v>
      </c>
      <c r="I116" s="306" t="str">
        <f>IF(H116=0,"",'Ark1'!S2845)</f>
        <v/>
      </c>
      <c r="J116" s="86"/>
      <c r="K116" s="51">
        <f>100*H116/Måned!H12</f>
        <v>0</v>
      </c>
      <c r="L116" s="86"/>
      <c r="M116" s="51" t="str">
        <f>+IF(H116=0,"",'Ark1'!AD2845)</f>
        <v/>
      </c>
      <c r="N116" s="51" t="str">
        <f>+IF(H116=0,"",'Ark1'!AE2845)</f>
        <v/>
      </c>
      <c r="O116" s="12" t="str">
        <f>IF(H116=0,"",'Ark1'!U2845)</f>
        <v/>
      </c>
      <c r="P116" s="12" t="str">
        <f>IF(H116=0,"",'Ark1'!W2845)</f>
        <v/>
      </c>
      <c r="Q116" s="51" t="str">
        <f>IF(H116=0,"",'Ark1'!X2845)</f>
        <v/>
      </c>
      <c r="R116" s="51" t="str">
        <f>IF(H116=0,"",'Ark1'!Y2845)</f>
        <v/>
      </c>
      <c r="S116" s="114"/>
      <c r="T116" s="272" t="str">
        <f>IF(H116=0,"",'Ark1'!Z2845)</f>
        <v/>
      </c>
      <c r="U116" s="114"/>
      <c r="V116" s="51" t="str">
        <f>IF(H116=0,"",'Ark1'!AA2845)</f>
        <v/>
      </c>
      <c r="W116" s="12" t="str">
        <f>IF(H116=0,"",'Ark1'!AB2845)</f>
        <v/>
      </c>
      <c r="X116" s="15" t="str">
        <f>+IF('Ark1'!AD2845=0,"",'Ark1'!AC2845)</f>
        <v/>
      </c>
      <c r="Y116" s="15" t="str">
        <f t="shared" si="8"/>
        <v/>
      </c>
      <c r="Z116" s="12" t="str">
        <f>IF(H116=0,"",'Ark1'!T2845)</f>
        <v/>
      </c>
      <c r="AA116" s="51" t="str">
        <f>IF(H116=0,"",'Ark1'!V2845)</f>
        <v/>
      </c>
      <c r="AB116" s="39"/>
      <c r="AC116" s="79"/>
      <c r="AE116" s="51"/>
      <c r="AF116" s="4"/>
      <c r="AO116" s="12"/>
      <c r="AP116" s="12"/>
    </row>
    <row r="117" spans="1:42" ht="15.6">
      <c r="A117" s="39"/>
      <c r="B117" s="2">
        <f>+'Ark1'!C2846</f>
        <v>2024</v>
      </c>
      <c r="C117" s="2">
        <f>+'Ark1'!J2846</f>
        <v>143</v>
      </c>
      <c r="D117" s="2" t="s">
        <v>39</v>
      </c>
      <c r="E117" s="2">
        <f>+'Ark1'!D2846</f>
        <v>4</v>
      </c>
      <c r="F117" s="2" t="s">
        <v>493</v>
      </c>
      <c r="G117" s="3">
        <f>+'Ark1'!Q2846</f>
        <v>0</v>
      </c>
      <c r="H117" s="306">
        <f>+'Ark1'!R2846</f>
        <v>0</v>
      </c>
      <c r="I117" s="306" t="str">
        <f>IF(H117=0,"",'Ark1'!S2846)</f>
        <v/>
      </c>
      <c r="J117" s="86"/>
      <c r="K117" s="51">
        <f>100*H117/Måned!H13</f>
        <v>0</v>
      </c>
      <c r="L117" s="86"/>
      <c r="M117" s="51" t="str">
        <f>+IF(H117=0,"",'Ark1'!AD2846)</f>
        <v/>
      </c>
      <c r="N117" s="51" t="str">
        <f>+IF(H117=0,"",'Ark1'!AE2846)</f>
        <v/>
      </c>
      <c r="O117" s="12" t="str">
        <f>IF(H117=0,"",'Ark1'!U2846)</f>
        <v/>
      </c>
      <c r="P117" s="12" t="str">
        <f>IF(H117=0,"",'Ark1'!W2846)</f>
        <v/>
      </c>
      <c r="Q117" s="51" t="str">
        <f>IF(H117=0,"",'Ark1'!X2846)</f>
        <v/>
      </c>
      <c r="R117" s="51" t="str">
        <f>IF(H117=0,"",'Ark1'!Y2846)</f>
        <v/>
      </c>
      <c r="S117" s="114"/>
      <c r="T117" s="272" t="str">
        <f>IF(H117=0,"",'Ark1'!Z2846)</f>
        <v/>
      </c>
      <c r="U117" s="114"/>
      <c r="V117" s="51" t="str">
        <f>IF(H117=0,"",'Ark1'!AA2846)</f>
        <v/>
      </c>
      <c r="W117" s="12" t="str">
        <f>IF(H117=0,"",'Ark1'!AB2846)</f>
        <v/>
      </c>
      <c r="X117" s="15" t="str">
        <f>+IF('Ark1'!AD2846=0,"",'Ark1'!AC2846)</f>
        <v/>
      </c>
      <c r="Y117" s="15" t="str">
        <f t="shared" si="8"/>
        <v/>
      </c>
      <c r="Z117" s="12" t="str">
        <f>IF(H117=0,"",'Ark1'!T2846)</f>
        <v/>
      </c>
      <c r="AA117" s="51" t="str">
        <f>IF(H117=0,"",'Ark1'!V2846)</f>
        <v/>
      </c>
      <c r="AB117" s="39"/>
      <c r="AC117" s="79"/>
      <c r="AE117" s="51"/>
      <c r="AF117" s="4"/>
    </row>
    <row r="118" spans="1:42" ht="15.6">
      <c r="A118" s="39"/>
      <c r="B118" s="2">
        <f>+'Ark1'!C2847</f>
        <v>2024</v>
      </c>
      <c r="C118" s="2">
        <f>+'Ark1'!J2847</f>
        <v>143</v>
      </c>
      <c r="D118" s="2" t="s">
        <v>39</v>
      </c>
      <c r="E118" s="2">
        <f>+'Ark1'!D2847</f>
        <v>5</v>
      </c>
      <c r="F118" s="2" t="s">
        <v>377</v>
      </c>
      <c r="G118" s="3">
        <f>+'Ark1'!Q2847</f>
        <v>0</v>
      </c>
      <c r="H118" s="306">
        <f>+'Ark1'!R2847</f>
        <v>0</v>
      </c>
      <c r="I118" s="306" t="str">
        <f>IF(H118=0,"",'Ark1'!S2847)</f>
        <v/>
      </c>
      <c r="J118" s="86"/>
      <c r="K118" s="51">
        <f>100*H118/Måned!H14</f>
        <v>0</v>
      </c>
      <c r="L118" s="86"/>
      <c r="M118" s="51" t="str">
        <f>+IF(H118=0,"",'Ark1'!AD2847)</f>
        <v/>
      </c>
      <c r="N118" s="51" t="str">
        <f>+IF(H118=0,"",'Ark1'!AE2847)</f>
        <v/>
      </c>
      <c r="O118" s="12" t="str">
        <f>IF(H118=0,"",'Ark1'!U2847)</f>
        <v/>
      </c>
      <c r="P118" s="12" t="str">
        <f>IF(H118=0,"",'Ark1'!W2847)</f>
        <v/>
      </c>
      <c r="Q118" s="51" t="str">
        <f>IF(H118=0,"",'Ark1'!X2847)</f>
        <v/>
      </c>
      <c r="R118" s="51" t="str">
        <f>IF(H118=0,"",'Ark1'!Y2847)</f>
        <v/>
      </c>
      <c r="S118" s="114"/>
      <c r="T118" s="272" t="str">
        <f>IF(H118=0,"",'Ark1'!Z2847)</f>
        <v/>
      </c>
      <c r="U118" s="114"/>
      <c r="V118" s="51" t="str">
        <f>IF(H118=0,"",'Ark1'!AA2847)</f>
        <v/>
      </c>
      <c r="W118" s="12" t="str">
        <f>IF(H118=0,"",'Ark1'!AB2847)</f>
        <v/>
      </c>
      <c r="X118" s="15" t="str">
        <f>+IF('Ark1'!AD2847=0,"",'Ark1'!AC2847)</f>
        <v/>
      </c>
      <c r="Y118" s="15" t="str">
        <f t="shared" si="8"/>
        <v/>
      </c>
      <c r="Z118" s="12" t="str">
        <f>IF(H118=0,"",'Ark1'!T2847)</f>
        <v/>
      </c>
      <c r="AA118" s="51" t="str">
        <f>IF(H118=0,"",'Ark1'!V2847)</f>
        <v/>
      </c>
      <c r="AB118" s="39"/>
      <c r="AC118" s="79"/>
      <c r="AE118" s="51"/>
      <c r="AF118" s="4"/>
    </row>
    <row r="119" spans="1:42" ht="15.6">
      <c r="A119" s="39"/>
      <c r="B119" s="2">
        <f>+'Ark1'!C2848</f>
        <v>2024</v>
      </c>
      <c r="C119" s="2">
        <f>+'Ark1'!J2848</f>
        <v>143</v>
      </c>
      <c r="D119" s="2" t="s">
        <v>39</v>
      </c>
      <c r="E119" s="2">
        <f>+'Ark1'!D2848</f>
        <v>6</v>
      </c>
      <c r="F119" s="2" t="s">
        <v>494</v>
      </c>
      <c r="G119" s="3">
        <f>+'Ark1'!Q2848</f>
        <v>0</v>
      </c>
      <c r="H119" s="306">
        <f>+'Ark1'!R2848</f>
        <v>0</v>
      </c>
      <c r="I119" s="306" t="str">
        <f>IF(H119=0,"",'Ark1'!S2848)</f>
        <v/>
      </c>
      <c r="J119" s="86"/>
      <c r="K119" s="51">
        <f>100*H119/Måned!H15</f>
        <v>0</v>
      </c>
      <c r="L119" s="86"/>
      <c r="M119" s="51" t="str">
        <f>+IF(H119=0,"",'Ark1'!AD2848)</f>
        <v/>
      </c>
      <c r="N119" s="51" t="str">
        <f>+IF(H119=0,"",'Ark1'!AE2848)</f>
        <v/>
      </c>
      <c r="O119" s="12" t="str">
        <f>IF(H119=0,"",'Ark1'!U2848)</f>
        <v/>
      </c>
      <c r="P119" s="12" t="str">
        <f>IF(H119=0,"",'Ark1'!W2848)</f>
        <v/>
      </c>
      <c r="Q119" s="51" t="str">
        <f>IF(H119=0,"",'Ark1'!X2848)</f>
        <v/>
      </c>
      <c r="R119" s="51" t="str">
        <f>IF(H119=0,"",'Ark1'!Y2848)</f>
        <v/>
      </c>
      <c r="S119" s="114"/>
      <c r="T119" s="272" t="str">
        <f>IF(H119=0,"",'Ark1'!Z2848)</f>
        <v/>
      </c>
      <c r="U119" s="114"/>
      <c r="V119" s="51" t="str">
        <f>IF(H119=0,"",'Ark1'!AA2848)</f>
        <v/>
      </c>
      <c r="W119" s="12" t="str">
        <f>IF(H119=0,"",'Ark1'!AB2848)</f>
        <v/>
      </c>
      <c r="X119" s="15" t="str">
        <f>+IF('Ark1'!AD2848=0,"",'Ark1'!AC2848)</f>
        <v/>
      </c>
      <c r="Y119" s="15" t="str">
        <f t="shared" si="8"/>
        <v/>
      </c>
      <c r="Z119" s="12" t="str">
        <f>IF(H119=0,"",'Ark1'!T2848)</f>
        <v/>
      </c>
      <c r="AA119" s="51" t="str">
        <f>IF(H119=0,"",'Ark1'!V2848)</f>
        <v/>
      </c>
      <c r="AB119" s="39"/>
      <c r="AC119" s="79"/>
      <c r="AE119" s="51"/>
      <c r="AF119" s="4"/>
    </row>
    <row r="120" spans="1:42" ht="15.6">
      <c r="A120" s="39"/>
      <c r="B120" s="2">
        <f>+'Ark1'!C2849</f>
        <v>2024</v>
      </c>
      <c r="C120" s="2">
        <f>+'Ark1'!J2849</f>
        <v>143</v>
      </c>
      <c r="D120" s="2" t="s">
        <v>39</v>
      </c>
      <c r="E120" s="2">
        <f>+'Ark1'!D2849</f>
        <v>7</v>
      </c>
      <c r="F120" s="2" t="s">
        <v>495</v>
      </c>
      <c r="G120" s="3">
        <f>+'Ark1'!Q2849</f>
        <v>0</v>
      </c>
      <c r="H120" s="306">
        <f>+'Ark1'!R2849</f>
        <v>0</v>
      </c>
      <c r="I120" s="306" t="str">
        <f>IF(H120=0,"",'Ark1'!S2849)</f>
        <v/>
      </c>
      <c r="J120" s="86"/>
      <c r="K120" s="51">
        <f>100*H120/Måned!H16</f>
        <v>0</v>
      </c>
      <c r="L120" s="86"/>
      <c r="M120" s="51" t="str">
        <f>+IF(H120=0,"",'Ark1'!AD2849)</f>
        <v/>
      </c>
      <c r="N120" s="51" t="str">
        <f>+IF(H120=0,"",'Ark1'!AE2849)</f>
        <v/>
      </c>
      <c r="O120" s="12" t="str">
        <f>IF(H120=0,"",'Ark1'!U2849)</f>
        <v/>
      </c>
      <c r="P120" s="12" t="str">
        <f>IF(H120=0,"",'Ark1'!W2849)</f>
        <v/>
      </c>
      <c r="Q120" s="51" t="str">
        <f>IF(H120=0,"",'Ark1'!X2849)</f>
        <v/>
      </c>
      <c r="R120" s="51" t="str">
        <f>IF(H120=0,"",'Ark1'!Y2849)</f>
        <v/>
      </c>
      <c r="S120" s="114"/>
      <c r="T120" s="272" t="str">
        <f>IF(H120=0,"",'Ark1'!Z2849)</f>
        <v/>
      </c>
      <c r="U120" s="114"/>
      <c r="V120" s="51" t="str">
        <f>IF(H120=0,"",'Ark1'!AA2849)</f>
        <v/>
      </c>
      <c r="W120" s="12" t="str">
        <f>IF(H120=0,"",'Ark1'!AB2849)</f>
        <v/>
      </c>
      <c r="X120" s="15" t="str">
        <f>+IF('Ark1'!AD2849=0,"",'Ark1'!AC2849)</f>
        <v/>
      </c>
      <c r="Y120" s="15" t="str">
        <f t="shared" si="8"/>
        <v/>
      </c>
      <c r="Z120" s="12" t="str">
        <f>IF(H120=0,"",'Ark1'!T2849)</f>
        <v/>
      </c>
      <c r="AA120" s="51" t="str">
        <f>IF(H120=0,"",'Ark1'!V2849)</f>
        <v/>
      </c>
      <c r="AB120" s="39"/>
      <c r="AC120" s="79"/>
      <c r="AE120" s="51"/>
      <c r="AF120" s="4"/>
    </row>
    <row r="121" spans="1:42" ht="15.6">
      <c r="A121" s="39"/>
      <c r="B121" s="2">
        <f>+'Ark1'!C2850</f>
        <v>2024</v>
      </c>
      <c r="C121" s="2">
        <f>+'Ark1'!J2850</f>
        <v>143</v>
      </c>
      <c r="D121" s="2" t="s">
        <v>39</v>
      </c>
      <c r="E121" s="2">
        <f>+'Ark1'!D2850</f>
        <v>8</v>
      </c>
      <c r="F121" s="2" t="s">
        <v>496</v>
      </c>
      <c r="G121" s="3">
        <f>+'Ark1'!Q2850</f>
        <v>0</v>
      </c>
      <c r="H121" s="306">
        <f>+'Ark1'!R2850</f>
        <v>0</v>
      </c>
      <c r="I121" s="306" t="str">
        <f>IF(H121=0,"",'Ark1'!S2850)</f>
        <v/>
      </c>
      <c r="J121" s="86"/>
      <c r="K121" s="51">
        <f>100*H121/Måned!H17</f>
        <v>0</v>
      </c>
      <c r="L121" s="86"/>
      <c r="M121" s="51" t="str">
        <f>+IF(H121=0,"",'Ark1'!AD2850)</f>
        <v/>
      </c>
      <c r="N121" s="51" t="str">
        <f>+IF(H121=0,"",'Ark1'!AE2850)</f>
        <v/>
      </c>
      <c r="O121" s="12" t="str">
        <f>IF(H121=0,"",'Ark1'!U2850)</f>
        <v/>
      </c>
      <c r="P121" s="12" t="str">
        <f>IF(H121=0,"",'Ark1'!W2850)</f>
        <v/>
      </c>
      <c r="Q121" s="51" t="str">
        <f>IF(H121=0,"",'Ark1'!X2850)</f>
        <v/>
      </c>
      <c r="R121" s="51" t="str">
        <f>IF(H121=0,"",'Ark1'!Y2850)</f>
        <v/>
      </c>
      <c r="S121" s="114"/>
      <c r="T121" s="272" t="str">
        <f>IF(H121=0,"",'Ark1'!Z2850)</f>
        <v/>
      </c>
      <c r="U121" s="114"/>
      <c r="V121" s="51" t="str">
        <f>IF(H121=0,"",'Ark1'!AA2850)</f>
        <v/>
      </c>
      <c r="W121" s="12" t="str">
        <f>IF(H121=0,"",'Ark1'!AB2850)</f>
        <v/>
      </c>
      <c r="X121" s="15" t="str">
        <f>+IF('Ark1'!AD2850=0,"",'Ark1'!AC2850)</f>
        <v/>
      </c>
      <c r="Y121" s="15" t="str">
        <f t="shared" si="8"/>
        <v/>
      </c>
      <c r="Z121" s="12" t="str">
        <f>IF(H121=0,"",'Ark1'!T2850)</f>
        <v/>
      </c>
      <c r="AA121" s="51" t="str">
        <f>IF(H121=0,"",'Ark1'!V2850)</f>
        <v/>
      </c>
      <c r="AB121" s="39"/>
      <c r="AC121" s="79"/>
      <c r="AE121" s="51"/>
      <c r="AF121" s="4"/>
    </row>
    <row r="122" spans="1:42" ht="15.6">
      <c r="A122" s="39"/>
      <c r="B122" s="2">
        <f>+'Ark1'!C2851</f>
        <v>2024</v>
      </c>
      <c r="C122" s="2">
        <f>+'Ark1'!J2851</f>
        <v>143</v>
      </c>
      <c r="D122" s="2" t="s">
        <v>39</v>
      </c>
      <c r="E122" s="2">
        <f>+'Ark1'!D2851</f>
        <v>9</v>
      </c>
      <c r="F122" s="2" t="s">
        <v>497</v>
      </c>
      <c r="G122" s="3">
        <f>+'Ark1'!Q2851</f>
        <v>0</v>
      </c>
      <c r="H122" s="306">
        <f>+'Ark1'!R2851</f>
        <v>0</v>
      </c>
      <c r="I122" s="306" t="str">
        <f>IF(H122=0,"",'Ark1'!S2851)</f>
        <v/>
      </c>
      <c r="J122" s="86"/>
      <c r="K122" s="51">
        <f>100*H122/Måned!H18</f>
        <v>0</v>
      </c>
      <c r="L122" s="86"/>
      <c r="M122" s="51" t="str">
        <f>+IF(H122=0,"",'Ark1'!AD2851)</f>
        <v/>
      </c>
      <c r="N122" s="51" t="str">
        <f>+IF(H122=0,"",'Ark1'!AE2851)</f>
        <v/>
      </c>
      <c r="O122" s="12" t="str">
        <f>IF(H122=0,"",'Ark1'!U2851)</f>
        <v/>
      </c>
      <c r="P122" s="12" t="str">
        <f>IF(H122=0,"",'Ark1'!W2851)</f>
        <v/>
      </c>
      <c r="Q122" s="51" t="str">
        <f>IF(H122=0,"",'Ark1'!X2851)</f>
        <v/>
      </c>
      <c r="R122" s="51" t="str">
        <f>IF(H122=0,"",'Ark1'!Y2851)</f>
        <v/>
      </c>
      <c r="S122" s="114"/>
      <c r="T122" s="272" t="str">
        <f>IF(H122=0,"",'Ark1'!Z2851)</f>
        <v/>
      </c>
      <c r="U122" s="114"/>
      <c r="V122" s="51" t="str">
        <f>IF(H122=0,"",'Ark1'!AA2851)</f>
        <v/>
      </c>
      <c r="W122" s="12" t="str">
        <f>IF(H122=0,"",'Ark1'!AB2851)</f>
        <v/>
      </c>
      <c r="X122" s="15" t="str">
        <f>+IF('Ark1'!AD2851=0,"",'Ark1'!AC2851)</f>
        <v/>
      </c>
      <c r="Y122" s="15" t="str">
        <f t="shared" si="8"/>
        <v/>
      </c>
      <c r="Z122" s="12" t="str">
        <f>IF(H122=0,"",'Ark1'!T2851)</f>
        <v/>
      </c>
      <c r="AA122" s="51" t="str">
        <f>IF(H122=0,"",'Ark1'!V2851)</f>
        <v/>
      </c>
      <c r="AB122" s="39"/>
      <c r="AC122" s="79"/>
      <c r="AE122" s="51"/>
      <c r="AF122" s="4"/>
    </row>
    <row r="123" spans="1:42" ht="15.6">
      <c r="A123" s="39"/>
      <c r="B123" s="2">
        <f>+'Ark1'!C2852</f>
        <v>2024</v>
      </c>
      <c r="C123" s="2">
        <f>+'Ark1'!J2852</f>
        <v>143</v>
      </c>
      <c r="D123" s="2" t="s">
        <v>39</v>
      </c>
      <c r="E123" s="2">
        <f>+'Ark1'!D2852</f>
        <v>10</v>
      </c>
      <c r="F123" s="2" t="s">
        <v>498</v>
      </c>
      <c r="G123" s="3">
        <f>+'Ark1'!Q2852</f>
        <v>0</v>
      </c>
      <c r="H123" s="306">
        <f>+'Ark1'!R2852</f>
        <v>0</v>
      </c>
      <c r="I123" s="306" t="str">
        <f>IF(H123=0,"",'Ark1'!S2852)</f>
        <v/>
      </c>
      <c r="J123" s="86"/>
      <c r="K123" s="51">
        <f>100*H123/Måned!H19</f>
        <v>0</v>
      </c>
      <c r="L123" s="86"/>
      <c r="M123" s="51" t="str">
        <f>+IF(H123=0,"",'Ark1'!AD2852)</f>
        <v/>
      </c>
      <c r="N123" s="51" t="str">
        <f>+IF(H123=0,"",'Ark1'!AE2852)</f>
        <v/>
      </c>
      <c r="O123" s="12" t="str">
        <f>IF(H123=0,"",'Ark1'!U2852)</f>
        <v/>
      </c>
      <c r="P123" s="12" t="str">
        <f>IF(H123=0,"",'Ark1'!W2852)</f>
        <v/>
      </c>
      <c r="Q123" s="51" t="str">
        <f>IF(H123=0,"",'Ark1'!X2852)</f>
        <v/>
      </c>
      <c r="R123" s="51" t="str">
        <f>IF(H123=0,"",'Ark1'!Y2852)</f>
        <v/>
      </c>
      <c r="S123" s="114"/>
      <c r="T123" s="272" t="str">
        <f>IF(H123=0,"",'Ark1'!Z2852)</f>
        <v/>
      </c>
      <c r="U123" s="114"/>
      <c r="V123" s="51" t="str">
        <f>IF(H123=0,"",'Ark1'!AA2852)</f>
        <v/>
      </c>
      <c r="W123" s="12" t="str">
        <f>IF(H123=0,"",'Ark1'!AB2852)</f>
        <v/>
      </c>
      <c r="X123" s="15" t="str">
        <f>+IF('Ark1'!AD2852=0,"",'Ark1'!AC2852)</f>
        <v/>
      </c>
      <c r="Y123" s="15" t="str">
        <f t="shared" si="8"/>
        <v/>
      </c>
      <c r="Z123" s="12" t="str">
        <f>IF(H123=0,"",'Ark1'!T2852)</f>
        <v/>
      </c>
      <c r="AA123" s="51" t="str">
        <f>IF(H123=0,"",'Ark1'!V2852)</f>
        <v/>
      </c>
      <c r="AB123" s="39"/>
      <c r="AC123" s="79"/>
      <c r="AE123" s="51"/>
      <c r="AF123" s="4"/>
    </row>
    <row r="124" spans="1:42" ht="15.6">
      <c r="A124" s="39"/>
      <c r="B124" s="2">
        <f>+'Ark1'!C2853</f>
        <v>2024</v>
      </c>
      <c r="C124" s="2">
        <f>+'Ark1'!J2853</f>
        <v>143</v>
      </c>
      <c r="D124" s="2" t="s">
        <v>39</v>
      </c>
      <c r="E124" s="2">
        <f>+'Ark1'!D2853</f>
        <v>11</v>
      </c>
      <c r="F124" s="2" t="s">
        <v>499</v>
      </c>
      <c r="G124" s="3">
        <f>+'Ark1'!Q2853</f>
        <v>0</v>
      </c>
      <c r="H124" s="306">
        <f>+'Ark1'!R2853</f>
        <v>0</v>
      </c>
      <c r="I124" s="306" t="str">
        <f>IF(H124=0,"",'Ark1'!S2853)</f>
        <v/>
      </c>
      <c r="J124" s="86"/>
      <c r="K124" s="51">
        <f>100*H124/Måned!H20</f>
        <v>0</v>
      </c>
      <c r="L124" s="86"/>
      <c r="M124" s="51" t="str">
        <f>+IF(H124=0,"",'Ark1'!AD2853)</f>
        <v/>
      </c>
      <c r="N124" s="51" t="str">
        <f>+IF(H124=0,"",'Ark1'!AE2853)</f>
        <v/>
      </c>
      <c r="O124" s="12" t="str">
        <f>IF(H124=0,"",'Ark1'!U2853)</f>
        <v/>
      </c>
      <c r="P124" s="12" t="str">
        <f>IF(H124=0,"",'Ark1'!W2853)</f>
        <v/>
      </c>
      <c r="Q124" s="51" t="str">
        <f>IF(H124=0,"",'Ark1'!X2853)</f>
        <v/>
      </c>
      <c r="R124" s="51" t="str">
        <f>IF(H124=0,"",'Ark1'!Y2853)</f>
        <v/>
      </c>
      <c r="S124" s="114"/>
      <c r="T124" s="272" t="str">
        <f>IF(H124=0,"",'Ark1'!Z2853)</f>
        <v/>
      </c>
      <c r="U124" s="114"/>
      <c r="V124" s="51" t="str">
        <f>IF(H124=0,"",'Ark1'!AA2853)</f>
        <v/>
      </c>
      <c r="W124" s="12" t="str">
        <f>IF(H124=0,"",'Ark1'!AB2853)</f>
        <v/>
      </c>
      <c r="X124" s="15" t="str">
        <f>+IF('Ark1'!AD2853=0,"",'Ark1'!AC2853)</f>
        <v/>
      </c>
      <c r="Y124" s="15" t="str">
        <f t="shared" si="8"/>
        <v/>
      </c>
      <c r="Z124" s="12" t="str">
        <f>IF(H124=0,"",'Ark1'!T2853)</f>
        <v/>
      </c>
      <c r="AA124" s="51" t="str">
        <f>IF(H124=0,"",'Ark1'!V2853)</f>
        <v/>
      </c>
      <c r="AB124" s="39"/>
      <c r="AC124" s="79"/>
      <c r="AE124" s="51"/>
      <c r="AF124" s="4"/>
    </row>
    <row r="125" spans="1:42" ht="15.6">
      <c r="A125" s="39"/>
      <c r="B125" s="2">
        <f>+'Ark1'!C2854</f>
        <v>2024</v>
      </c>
      <c r="C125" s="2">
        <f>+'Ark1'!J2854</f>
        <v>143</v>
      </c>
      <c r="D125" s="2" t="s">
        <v>39</v>
      </c>
      <c r="E125" s="2">
        <f>+'Ark1'!D2854</f>
        <v>12</v>
      </c>
      <c r="F125" s="2" t="s">
        <v>500</v>
      </c>
      <c r="G125" s="3">
        <f>+'Ark1'!Q2854</f>
        <v>0</v>
      </c>
      <c r="H125" s="306">
        <f>+'Ark1'!R2854</f>
        <v>0</v>
      </c>
      <c r="I125" s="306" t="str">
        <f>IF(H125=0,"",'Ark1'!S2854)</f>
        <v/>
      </c>
      <c r="J125" s="86"/>
      <c r="K125" s="51" t="e">
        <f>100*H125/Måned!H21</f>
        <v>#DIV/0!</v>
      </c>
      <c r="L125" s="86"/>
      <c r="M125" s="51" t="str">
        <f>+IF(H125=0,"",'Ark1'!AD2854)</f>
        <v/>
      </c>
      <c r="N125" s="51" t="str">
        <f>+IF(H125=0,"",'Ark1'!AE2854)</f>
        <v/>
      </c>
      <c r="O125" s="12" t="str">
        <f>IF(H125=0,"",'Ark1'!U2854)</f>
        <v/>
      </c>
      <c r="P125" s="12" t="str">
        <f>IF(H125=0,"",'Ark1'!W2854)</f>
        <v/>
      </c>
      <c r="Q125" s="51" t="str">
        <f>IF(H125=0,"",'Ark1'!X2854)</f>
        <v/>
      </c>
      <c r="R125" s="51" t="str">
        <f>IF(H125=0,"",'Ark1'!Y2854)</f>
        <v/>
      </c>
      <c r="S125" s="114"/>
      <c r="T125" s="272" t="str">
        <f>IF(H125=0,"",'Ark1'!Z2854)</f>
        <v/>
      </c>
      <c r="U125" s="114"/>
      <c r="V125" s="51" t="str">
        <f>IF(H125=0,"",'Ark1'!AA2854)</f>
        <v/>
      </c>
      <c r="W125" s="12" t="str">
        <f>IF(H125=0,"",'Ark1'!AB2854)</f>
        <v/>
      </c>
      <c r="X125" s="15" t="str">
        <f>+IF('Ark1'!AD2854=0,"",'Ark1'!AC2854)</f>
        <v/>
      </c>
      <c r="Y125" s="15" t="str">
        <f t="shared" si="8"/>
        <v/>
      </c>
      <c r="Z125" s="12" t="str">
        <f>IF(H125=0,"",'Ark1'!T2854)</f>
        <v/>
      </c>
      <c r="AA125" s="51" t="str">
        <f>IF(H125=0,"",'Ark1'!V2854)</f>
        <v/>
      </c>
      <c r="AB125" s="39"/>
      <c r="AC125" s="79"/>
      <c r="AE125" s="51"/>
      <c r="AF125" s="4"/>
    </row>
    <row r="126" spans="1:42" ht="15.6">
      <c r="A126" s="39"/>
      <c r="B126" s="39"/>
      <c r="C126" s="44"/>
      <c r="D126" s="44"/>
      <c r="E126" s="44"/>
      <c r="F126" s="44"/>
      <c r="G126" s="44"/>
      <c r="H126" s="329"/>
      <c r="I126" s="329"/>
      <c r="J126" s="86"/>
      <c r="K126" s="44"/>
      <c r="L126" s="86"/>
      <c r="M126" s="44"/>
      <c r="N126" s="44"/>
      <c r="O126" s="44"/>
      <c r="P126" s="44"/>
      <c r="Q126" s="44"/>
      <c r="R126" s="44"/>
      <c r="S126" s="114"/>
      <c r="T126" s="44"/>
      <c r="U126" s="44"/>
      <c r="V126" s="44"/>
      <c r="W126" s="44"/>
      <c r="X126" s="44"/>
      <c r="Y126" s="44"/>
      <c r="Z126" s="44"/>
      <c r="AA126" s="44"/>
      <c r="AB126" s="39"/>
      <c r="AC126" s="79"/>
      <c r="AE126" s="51"/>
      <c r="AF126" s="4"/>
      <c r="AN126" s="13"/>
      <c r="AO126" s="12"/>
      <c r="AP126" s="12"/>
    </row>
    <row r="127" spans="1:42" ht="15.6">
      <c r="A127" s="39"/>
      <c r="B127" s="2">
        <f>+'Ark1'!C2855</f>
        <v>2024</v>
      </c>
      <c r="C127" s="2">
        <f>+'Ark1'!J2855</f>
        <v>147</v>
      </c>
      <c r="D127" s="2" t="s">
        <v>4</v>
      </c>
      <c r="E127" s="2">
        <f>+'Ark1'!D2855</f>
        <v>1</v>
      </c>
      <c r="F127" s="2" t="s">
        <v>490</v>
      </c>
      <c r="G127" s="3">
        <f>+'Ark1'!Q2855</f>
        <v>48</v>
      </c>
      <c r="H127" s="306">
        <f>+'Ark1'!R2855</f>
        <v>7131</v>
      </c>
      <c r="I127" s="306">
        <f>IF(H127=0,"",'Ark1'!S2855)</f>
        <v>7128</v>
      </c>
      <c r="J127" s="86"/>
      <c r="K127" s="51">
        <f>100*H127/Måned!H10</f>
        <v>5.3953650250815244</v>
      </c>
      <c r="L127" s="86"/>
      <c r="M127" s="51">
        <f>+IF(H127=0,"",'Ark1'!AD2855)</f>
        <v>9.9731476042628167</v>
      </c>
      <c r="N127" s="51">
        <f>+IF(H127=0,"",'Ark1'!AE2855)</f>
        <v>10.188833840147327</v>
      </c>
      <c r="O127" s="12">
        <f>IF(H127=0,"",'Ark1'!U2855)</f>
        <v>61.142115600448946</v>
      </c>
      <c r="P127" s="12">
        <f>IF(H127=0,"",'Ark1'!W2855)</f>
        <v>83.40391414141402</v>
      </c>
      <c r="Q127" s="51">
        <f>IF(H127=0,"",'Ark1'!X2855)</f>
        <v>0.15425606506801295</v>
      </c>
      <c r="R127" s="51">
        <f>IF(H127=0,"",'Ark1'!Y2855)</f>
        <v>0.30851213013602591</v>
      </c>
      <c r="S127" s="114"/>
      <c r="T127" s="272">
        <f>IF(H127=0,"",'Ark1'!Z2855)</f>
        <v>0</v>
      </c>
      <c r="U127" s="114"/>
      <c r="V127" s="51">
        <f>IF(H127=0,"",'Ark1'!AA2855)</f>
        <v>9.4555603092875558</v>
      </c>
      <c r="W127" s="12">
        <f>IF(H127=0,"",'Ark1'!AB2855)</f>
        <v>2.369815710274938</v>
      </c>
      <c r="X127" s="15">
        <f>+IF('Ark1'!AD2855=0,"",'Ark1'!AC2855)</f>
        <v>-39.776589096482425</v>
      </c>
      <c r="Y127" s="15">
        <f>+(IF(H127=0,"",I127/G127))</f>
        <v>148.5</v>
      </c>
      <c r="Z127" s="12">
        <f>IF(H127=0,"",'Ark1'!T2855)</f>
        <v>3.1701023699340904</v>
      </c>
      <c r="AA127" s="51">
        <f>IF(H127=0,"",'Ark1'!V2855)</f>
        <v>90.377471598128679</v>
      </c>
      <c r="AB127" s="39"/>
      <c r="AC127" s="79"/>
      <c r="AE127" s="51"/>
      <c r="AF127" s="4"/>
      <c r="AO127" s="12"/>
      <c r="AP127" s="12"/>
    </row>
    <row r="128" spans="1:42" ht="15.6">
      <c r="A128" s="39"/>
      <c r="B128" s="2">
        <f>+'Ark1'!C2856</f>
        <v>2024</v>
      </c>
      <c r="C128" s="2">
        <f>+'Ark1'!J2856</f>
        <v>147</v>
      </c>
      <c r="D128" s="2" t="s">
        <v>4</v>
      </c>
      <c r="E128" s="2">
        <f>+'Ark1'!D2856</f>
        <v>2</v>
      </c>
      <c r="F128" s="2" t="s">
        <v>491</v>
      </c>
      <c r="G128" s="3">
        <f>+'Ark1'!Q2856</f>
        <v>40</v>
      </c>
      <c r="H128" s="306">
        <f>+'Ark1'!R2856</f>
        <v>6305</v>
      </c>
      <c r="I128" s="306">
        <f>IF(H128=0,"",'Ark1'!S2856)</f>
        <v>6304</v>
      </c>
      <c r="J128" s="86"/>
      <c r="K128" s="51">
        <f>100*H128/Måned!H11</f>
        <v>5.1589412101624186</v>
      </c>
      <c r="L128" s="86"/>
      <c r="M128" s="51">
        <f>+IF(H128=0,"",'Ark1'!AD2856)</f>
        <v>8.8179351626527946</v>
      </c>
      <c r="N128" s="51">
        <f>+IF(H128=0,"",'Ark1'!AE2856)</f>
        <v>8.9384142277676251</v>
      </c>
      <c r="O128" s="12">
        <f>IF(H128=0,"",'Ark1'!U2856)</f>
        <v>60.86579949238579</v>
      </c>
      <c r="P128" s="12">
        <f>IF(H128=0,"",'Ark1'!W2856)</f>
        <v>82.732074873096394</v>
      </c>
      <c r="Q128" s="51">
        <f>IF(H128=0,"",'Ark1'!X2856)</f>
        <v>0</v>
      </c>
      <c r="R128" s="51">
        <f>IF(H128=0,"",'Ark1'!Y2856)</f>
        <v>0</v>
      </c>
      <c r="S128" s="114"/>
      <c r="T128" s="272">
        <f>IF(H128=0,"",'Ark1'!Z2856)</f>
        <v>0</v>
      </c>
      <c r="U128" s="114"/>
      <c r="V128" s="51">
        <f>IF(H128=0,"",'Ark1'!AA2856)</f>
        <v>8.3672252955619442</v>
      </c>
      <c r="W128" s="12">
        <f>IF(H128=0,"",'Ark1'!AB2856)</f>
        <v>2.3978650339870513</v>
      </c>
      <c r="X128" s="15">
        <f>+IF('Ark1'!AD2856=0,"",'Ark1'!AC2856)</f>
        <v>-36.146985495158631</v>
      </c>
      <c r="Y128" s="15">
        <f t="shared" ref="Y128:Y138" si="9">+(IF(H128=0,"",I128/G128))</f>
        <v>157.6</v>
      </c>
      <c r="Z128" s="12">
        <f>IF(H128=0,"",'Ark1'!T2856)</f>
        <v>3.7230769230769241</v>
      </c>
      <c r="AA128" s="51">
        <f>IF(H128=0,"",'Ark1'!V2856)</f>
        <v>89.639864764533982</v>
      </c>
      <c r="AB128" s="39"/>
      <c r="AC128" s="79"/>
      <c r="AE128" s="51"/>
      <c r="AF128" s="4"/>
      <c r="AO128" s="12"/>
      <c r="AP128" s="12"/>
    </row>
    <row r="129" spans="1:42" ht="15.6">
      <c r="A129" s="39"/>
      <c r="B129" s="2">
        <f>+'Ark1'!C2857</f>
        <v>2024</v>
      </c>
      <c r="C129" s="2">
        <f>+'Ark1'!J2857</f>
        <v>147</v>
      </c>
      <c r="D129" s="2" t="s">
        <v>4</v>
      </c>
      <c r="E129" s="2">
        <f>+'Ark1'!D2857</f>
        <v>3</v>
      </c>
      <c r="F129" s="2" t="s">
        <v>492</v>
      </c>
      <c r="G129" s="3">
        <f>+'Ark1'!Q2857</f>
        <v>47</v>
      </c>
      <c r="H129" s="306">
        <f>+'Ark1'!R2857</f>
        <v>6410</v>
      </c>
      <c r="I129" s="306">
        <f>IF(H129=0,"",'Ark1'!S2857)</f>
        <v>6409</v>
      </c>
      <c r="J129" s="86"/>
      <c r="K129" s="51">
        <f>100*H129/Måned!H12</f>
        <v>6.1805173893340273</v>
      </c>
      <c r="L129" s="86"/>
      <c r="M129" s="51">
        <f>+IF(H129=0,"",'Ark1'!AD2857)</f>
        <v>8.9647842018405086</v>
      </c>
      <c r="N129" s="51">
        <f>+IF(H129=0,"",'Ark1'!AE2857)</f>
        <v>8.9701339844372896</v>
      </c>
      <c r="O129" s="12">
        <f>IF(H129=0,"",'Ark1'!U2857)</f>
        <v>61.168513028553583</v>
      </c>
      <c r="P129" s="12">
        <f>IF(H129=0,"",'Ark1'!W2857)</f>
        <v>81.66543922608848</v>
      </c>
      <c r="Q129" s="51">
        <f>IF(H129=0,"",'Ark1'!X2857)</f>
        <v>3.1201248049921994E-2</v>
      </c>
      <c r="R129" s="51">
        <f>IF(H129=0,"",'Ark1'!Y2857)</f>
        <v>6.2402496099843989E-2</v>
      </c>
      <c r="S129" s="114"/>
      <c r="T129" s="272">
        <f>IF(H129=0,"",'Ark1'!Z2857)</f>
        <v>0</v>
      </c>
      <c r="U129" s="114"/>
      <c r="V129" s="51">
        <f>IF(H129=0,"",'Ark1'!AA2857)</f>
        <v>8.6179733117447199</v>
      </c>
      <c r="W129" s="12">
        <f>IF(H129=0,"",'Ark1'!AB2857)</f>
        <v>2.426256936641856</v>
      </c>
      <c r="X129" s="15">
        <f>+IF('Ark1'!AD2857=0,"",'Ark1'!AC2857)</f>
        <v>-35.739217852543348</v>
      </c>
      <c r="Y129" s="15">
        <f t="shared" si="9"/>
        <v>136.36170212765958</v>
      </c>
      <c r="Z129" s="12">
        <f>IF(H129=0,"",'Ark1'!T2857)</f>
        <v>3.2243369734789398</v>
      </c>
      <c r="AA129" s="51">
        <f>IF(H129=0,"",'Ark1'!V2857)</f>
        <v>88.484993763002748</v>
      </c>
      <c r="AB129" s="39"/>
      <c r="AC129" s="79"/>
      <c r="AE129" s="51"/>
      <c r="AF129" s="4"/>
      <c r="AO129" s="12"/>
      <c r="AP129" s="12"/>
    </row>
    <row r="130" spans="1:42" ht="15.6">
      <c r="A130" s="39"/>
      <c r="B130" s="2">
        <f>+'Ark1'!C2858</f>
        <v>2024</v>
      </c>
      <c r="C130" s="2">
        <f>+'Ark1'!J2858</f>
        <v>147</v>
      </c>
      <c r="D130" s="2" t="s">
        <v>4</v>
      </c>
      <c r="E130" s="2">
        <f>+'Ark1'!D2858</f>
        <v>4</v>
      </c>
      <c r="F130" s="2" t="s">
        <v>493</v>
      </c>
      <c r="G130" s="3">
        <f>+'Ark1'!Q2858</f>
        <v>51</v>
      </c>
      <c r="H130" s="306">
        <f>+'Ark1'!R2858</f>
        <v>7685</v>
      </c>
      <c r="I130" s="306">
        <f>IF(H130=0,"",'Ark1'!S2858)</f>
        <v>7684</v>
      </c>
      <c r="J130" s="86"/>
      <c r="K130" s="51">
        <f>100*H130/Måned!H13</f>
        <v>5.363960606124059</v>
      </c>
      <c r="L130" s="86"/>
      <c r="M130" s="51">
        <f>+IF(H130=0,"",'Ark1'!AD2858)</f>
        <v>10.747951106262764</v>
      </c>
      <c r="N130" s="51">
        <f>+IF(H130=0,"",'Ark1'!AE2858)</f>
        <v>11.198837646072548</v>
      </c>
      <c r="O130" s="12">
        <f>IF(H130=0,"",'Ark1'!U2858)</f>
        <v>60.850338365434645</v>
      </c>
      <c r="P130" s="12">
        <f>IF(H130=0,"",'Ark1'!W2858)</f>
        <v>85.038430504945396</v>
      </c>
      <c r="Q130" s="51">
        <f>IF(H130=0,"",'Ark1'!X2858)</f>
        <v>0</v>
      </c>
      <c r="R130" s="51">
        <f>IF(H130=0,"",'Ark1'!Y2858)</f>
        <v>0</v>
      </c>
      <c r="S130" s="114"/>
      <c r="T130" s="272">
        <f>IF(H130=0,"",'Ark1'!Z2858)</f>
        <v>0</v>
      </c>
      <c r="U130" s="114"/>
      <c r="V130" s="51">
        <f>IF(H130=0,"",'Ark1'!AA2858)</f>
        <v>9.2914262328706752</v>
      </c>
      <c r="W130" s="12">
        <f>IF(H130=0,"",'Ark1'!AB2858)</f>
        <v>2.504288074702087</v>
      </c>
      <c r="X130" s="15">
        <f>+IF('Ark1'!AD2858=0,"",'Ark1'!AC2858)</f>
        <v>-35.650215207644997</v>
      </c>
      <c r="Y130" s="15">
        <f t="shared" si="9"/>
        <v>150.66666666666666</v>
      </c>
      <c r="Z130" s="12">
        <f>IF(H130=0,"",'Ark1'!T2858)</f>
        <v>3.781132075471699</v>
      </c>
      <c r="AA130" s="51">
        <f>IF(H130=0,"",'Ark1'!V2858)</f>
        <v>92.137550808393925</v>
      </c>
      <c r="AB130" s="39"/>
      <c r="AC130" s="79"/>
      <c r="AE130" s="51"/>
      <c r="AF130" s="4"/>
    </row>
    <row r="131" spans="1:42" ht="15.6">
      <c r="A131" s="39"/>
      <c r="B131" s="2">
        <f>+'Ark1'!C2859</f>
        <v>2024</v>
      </c>
      <c r="C131" s="2">
        <f>+'Ark1'!J2859</f>
        <v>147</v>
      </c>
      <c r="D131" s="2" t="s">
        <v>4</v>
      </c>
      <c r="E131" s="2">
        <f>+'Ark1'!D2859</f>
        <v>5</v>
      </c>
      <c r="F131" s="2" t="s">
        <v>377</v>
      </c>
      <c r="G131" s="3">
        <f>+'Ark1'!Q2859</f>
        <v>47</v>
      </c>
      <c r="H131" s="306">
        <f>+'Ark1'!R2859</f>
        <v>7356</v>
      </c>
      <c r="I131" s="306">
        <f>IF(H131=0,"",'Ark1'!S2859)</f>
        <v>7355</v>
      </c>
      <c r="J131" s="86"/>
      <c r="K131" s="51">
        <f>100*H131/Måned!H14</f>
        <v>5.8534256385772263</v>
      </c>
      <c r="L131" s="86"/>
      <c r="M131" s="51">
        <f>+IF(H131=0,"",'Ark1'!AD2859)</f>
        <v>10.287824116807924</v>
      </c>
      <c r="N131" s="51">
        <f>+IF(H131=0,"",'Ark1'!AE2859)</f>
        <v>10.377822440075688</v>
      </c>
      <c r="O131" s="12">
        <f>IF(H131=0,"",'Ark1'!U2859)</f>
        <v>61.172263766145491</v>
      </c>
      <c r="P131" s="12">
        <f>IF(H131=0,"",'Ark1'!W2859)</f>
        <v>82.329068660774865</v>
      </c>
      <c r="Q131" s="51">
        <f>IF(H131=0,"",'Ark1'!X2859)</f>
        <v>2.7188689505165859E-2</v>
      </c>
      <c r="R131" s="51">
        <f>IF(H131=0,"",'Ark1'!Y2859)</f>
        <v>5.4377379010331718E-2</v>
      </c>
      <c r="S131" s="114"/>
      <c r="T131" s="272">
        <f>IF(H131=0,"",'Ark1'!Z2859)</f>
        <v>0</v>
      </c>
      <c r="U131" s="114"/>
      <c r="V131" s="51">
        <f>IF(H131=0,"",'Ark1'!AA2859)</f>
        <v>8.9620370511462024</v>
      </c>
      <c r="W131" s="12">
        <f>IF(H131=0,"",'Ark1'!AB2859)</f>
        <v>2.3512364743470249</v>
      </c>
      <c r="X131" s="15">
        <f>+IF('Ark1'!AD2859=0,"",'Ark1'!AC2859)</f>
        <v>-34.993530132372022</v>
      </c>
      <c r="Y131" s="15">
        <f t="shared" si="9"/>
        <v>156.48936170212767</v>
      </c>
      <c r="Z131" s="12">
        <f>IF(H131=0,"",'Ark1'!T2859)</f>
        <v>3.1218053289831436</v>
      </c>
      <c r="AA131" s="51">
        <f>IF(H131=0,"",'Ark1'!V2859)</f>
        <v>89.202354218391903</v>
      </c>
      <c r="AB131" s="39"/>
      <c r="AC131" s="79"/>
      <c r="AE131" s="51"/>
      <c r="AF131" s="4"/>
    </row>
    <row r="132" spans="1:42" ht="15.6">
      <c r="A132" s="39"/>
      <c r="B132" s="2">
        <f>+'Ark1'!C2860</f>
        <v>2024</v>
      </c>
      <c r="C132" s="2">
        <f>+'Ark1'!J2860</f>
        <v>147</v>
      </c>
      <c r="D132" s="2" t="s">
        <v>4</v>
      </c>
      <c r="E132" s="2">
        <f>+'Ark1'!D2860</f>
        <v>6</v>
      </c>
      <c r="F132" s="2" t="s">
        <v>494</v>
      </c>
      <c r="G132" s="3">
        <f>+'Ark1'!Q2860</f>
        <v>52</v>
      </c>
      <c r="H132" s="306">
        <f>+'Ark1'!R2860</f>
        <v>6452</v>
      </c>
      <c r="I132" s="306">
        <f>IF(H132=0,"",'Ark1'!S2860)</f>
        <v>6441</v>
      </c>
      <c r="J132" s="86"/>
      <c r="K132" s="51">
        <f>100*H132/Måned!H15</f>
        <v>5.6303613658774969</v>
      </c>
      <c r="L132" s="86"/>
      <c r="M132" s="51">
        <f>+IF(H132=0,"",'Ark1'!AD2860)</f>
        <v>9.0235238175155938</v>
      </c>
      <c r="N132" s="51">
        <f>+IF(H132=0,"",'Ark1'!AE2860)</f>
        <v>8.9449885192407823</v>
      </c>
      <c r="O132" s="12">
        <f>IF(H132=0,"",'Ark1'!U2860)</f>
        <v>60.897686694612645</v>
      </c>
      <c r="P132" s="12">
        <f>IF(H132=0,"",'Ark1'!W2860)</f>
        <v>81.03192050923785</v>
      </c>
      <c r="Q132" s="51">
        <f>IF(H132=0,"",'Ark1'!X2860)</f>
        <v>4.6497210167389953E-2</v>
      </c>
      <c r="R132" s="51">
        <f>IF(H132=0,"",'Ark1'!Y2860)</f>
        <v>9.2994420334779906E-2</v>
      </c>
      <c r="S132" s="114"/>
      <c r="T132" s="272">
        <f>IF(H132=0,"",'Ark1'!Z2860)</f>
        <v>0</v>
      </c>
      <c r="U132" s="114"/>
      <c r="V132" s="51">
        <f>IF(H132=0,"",'Ark1'!AA2860)</f>
        <v>8.8646441219051848</v>
      </c>
      <c r="W132" s="12">
        <f>IF(H132=0,"",'Ark1'!AB2860)</f>
        <v>2.423798310615584</v>
      </c>
      <c r="X132" s="15">
        <f>+IF('Ark1'!AD2860=0,"",'Ark1'!AC2860)</f>
        <v>-33.98885330493701</v>
      </c>
      <c r="Y132" s="15">
        <f t="shared" si="9"/>
        <v>123.86538461538461</v>
      </c>
      <c r="Z132" s="12">
        <f>IF(H132=0,"",'Ark1'!T2860)</f>
        <v>3.5562616243025418</v>
      </c>
      <c r="AA132" s="51">
        <f>IF(H132=0,"",'Ark1'!V2860)</f>
        <v>87.856420887115505</v>
      </c>
      <c r="AB132" s="39"/>
      <c r="AC132" s="79"/>
      <c r="AE132" s="51"/>
      <c r="AF132" s="4"/>
    </row>
    <row r="133" spans="1:42" ht="15.6">
      <c r="A133" s="39"/>
      <c r="B133" s="2">
        <f>+'Ark1'!C2861</f>
        <v>2024</v>
      </c>
      <c r="C133" s="2">
        <f>+'Ark1'!J2861</f>
        <v>147</v>
      </c>
      <c r="D133" s="2" t="s">
        <v>4</v>
      </c>
      <c r="E133" s="2">
        <f>+'Ark1'!D2861</f>
        <v>7</v>
      </c>
      <c r="F133" s="2" t="s">
        <v>495</v>
      </c>
      <c r="G133" s="3">
        <f>+'Ark1'!Q2861</f>
        <v>47</v>
      </c>
      <c r="H133" s="306">
        <f>+'Ark1'!R2861</f>
        <v>7344</v>
      </c>
      <c r="I133" s="306">
        <f>IF(H133=0,"",'Ark1'!S2861)</f>
        <v>7340</v>
      </c>
      <c r="J133" s="86"/>
      <c r="K133" s="51">
        <f>100*H133/Måned!H16</f>
        <v>5.7497181510710256</v>
      </c>
      <c r="L133" s="86"/>
      <c r="M133" s="51">
        <f>+IF(H133=0,"",'Ark1'!AD2861)</f>
        <v>10.271041369472185</v>
      </c>
      <c r="N133" s="51">
        <f>+IF(H133=0,"",'Ark1'!AE2861)</f>
        <v>10.056299140407928</v>
      </c>
      <c r="O133" s="12">
        <f>IF(H133=0,"",'Ark1'!U2861)</f>
        <v>61.073433242506802</v>
      </c>
      <c r="P133" s="12">
        <f>IF(H133=0,"",'Ark1'!W2861)</f>
        <v>79.941403269754503</v>
      </c>
      <c r="Q133" s="51">
        <f>IF(H133=0,"",'Ark1'!X2861)</f>
        <v>2.7233115468409581E-2</v>
      </c>
      <c r="R133" s="51">
        <f>IF(H133=0,"",'Ark1'!Y2861)</f>
        <v>5.4466230936819161E-2</v>
      </c>
      <c r="S133" s="114"/>
      <c r="T133" s="272">
        <f>IF(H133=0,"",'Ark1'!Z2861)</f>
        <v>0</v>
      </c>
      <c r="U133" s="114"/>
      <c r="V133" s="51">
        <f>IF(H133=0,"",'Ark1'!AA2861)</f>
        <v>8.5276205154109377</v>
      </c>
      <c r="W133" s="12">
        <f>IF(H133=0,"",'Ark1'!AB2861)</f>
        <v>2.3295700005007518</v>
      </c>
      <c r="X133" s="15">
        <f>+IF('Ark1'!AD2861=0,"",'Ark1'!AC2861)</f>
        <v>-38.303630877227349</v>
      </c>
      <c r="Y133" s="15">
        <f t="shared" si="9"/>
        <v>156.17021276595744</v>
      </c>
      <c r="Z133" s="12">
        <f>IF(H133=0,"",'Ark1'!T2861)</f>
        <v>3.2287581699346402</v>
      </c>
      <c r="AA133" s="51">
        <f>IF(H133=0,"",'Ark1'!V2861)</f>
        <v>86.633032316725817</v>
      </c>
      <c r="AB133" s="39"/>
      <c r="AC133" s="79"/>
      <c r="AE133" s="51"/>
      <c r="AF133" s="4"/>
    </row>
    <row r="134" spans="1:42" ht="15.6">
      <c r="A134" s="39"/>
      <c r="B134" s="2">
        <f>+'Ark1'!C2862</f>
        <v>2024</v>
      </c>
      <c r="C134" s="2">
        <f>+'Ark1'!J2862</f>
        <v>147</v>
      </c>
      <c r="D134" s="2" t="s">
        <v>4</v>
      </c>
      <c r="E134" s="2">
        <f>+'Ark1'!D2862</f>
        <v>8</v>
      </c>
      <c r="F134" s="2" t="s">
        <v>496</v>
      </c>
      <c r="G134" s="3">
        <f>+'Ark1'!Q2862</f>
        <v>52</v>
      </c>
      <c r="H134" s="306">
        <f>+'Ark1'!R2862</f>
        <v>7355</v>
      </c>
      <c r="I134" s="306">
        <f>IF(H134=0,"",'Ark1'!S2862)</f>
        <v>7354</v>
      </c>
      <c r="J134" s="86"/>
      <c r="K134" s="51">
        <f>100*H134/Måned!H17</f>
        <v>6.0896852075709154</v>
      </c>
      <c r="L134" s="86"/>
      <c r="M134" s="51">
        <f>+IF(H134=0,"",'Ark1'!AD2862)</f>
        <v>10.28642555452994</v>
      </c>
      <c r="N134" s="51">
        <f>+IF(H134=0,"",'Ark1'!AE2862)</f>
        <v>10.112012661578097</v>
      </c>
      <c r="O134" s="12">
        <f>IF(H134=0,"",'Ark1'!U2862)</f>
        <v>60.986129997280401</v>
      </c>
      <c r="P134" s="12">
        <f>IF(H134=0,"",'Ark1'!W2862)</f>
        <v>80.231261898286732</v>
      </c>
      <c r="Q134" s="51">
        <f>IF(H134=0,"",'Ark1'!X2862)</f>
        <v>8.1577158395649246E-2</v>
      </c>
      <c r="R134" s="51">
        <f>IF(H134=0,"",'Ark1'!Y2862)</f>
        <v>0.16315431679129849</v>
      </c>
      <c r="S134" s="114"/>
      <c r="T134" s="272">
        <f>IF(H134=0,"",'Ark1'!Z2862)</f>
        <v>0</v>
      </c>
      <c r="U134" s="114"/>
      <c r="V134" s="51">
        <f>IF(H134=0,"",'Ark1'!AA2862)</f>
        <v>8.7830290630638608</v>
      </c>
      <c r="W134" s="12">
        <f>IF(H134=0,"",'Ark1'!AB2862)</f>
        <v>2.2782563881638751</v>
      </c>
      <c r="X134" s="15">
        <f>+IF('Ark1'!AD2862=0,"",'Ark1'!AC2862)</f>
        <v>-35.23471595278324</v>
      </c>
      <c r="Y134" s="15">
        <f t="shared" si="9"/>
        <v>141.42307692307693</v>
      </c>
      <c r="Z134" s="12">
        <f>IF(H134=0,"",'Ark1'!T2862)</f>
        <v>3.3180149558123726</v>
      </c>
      <c r="AA134" s="51">
        <f>IF(H134=0,"",'Ark1'!V2862)</f>
        <v>86.927906216824454</v>
      </c>
      <c r="AB134" s="39"/>
      <c r="AC134" s="79"/>
      <c r="AE134" s="51"/>
      <c r="AF134" s="4"/>
    </row>
    <row r="135" spans="1:42" ht="15.6">
      <c r="A135" s="39"/>
      <c r="B135" s="2">
        <f>+'Ark1'!C2863</f>
        <v>2024</v>
      </c>
      <c r="C135" s="2">
        <f>+'Ark1'!J2863</f>
        <v>147</v>
      </c>
      <c r="D135" s="2" t="s">
        <v>4</v>
      </c>
      <c r="E135" s="2">
        <f>+'Ark1'!D2863</f>
        <v>9</v>
      </c>
      <c r="F135" s="2" t="s">
        <v>497</v>
      </c>
      <c r="G135" s="3">
        <f>+'Ark1'!Q2863</f>
        <v>54</v>
      </c>
      <c r="H135" s="306">
        <f>+'Ark1'!R2863</f>
        <v>6310</v>
      </c>
      <c r="I135" s="306">
        <f>IF(H135=0,"",'Ark1'!S2863)</f>
        <v>6303</v>
      </c>
      <c r="J135" s="86"/>
      <c r="K135" s="51">
        <f>100*H135/Måned!H18</f>
        <v>5.2233802140675314</v>
      </c>
      <c r="L135" s="86"/>
      <c r="M135" s="51">
        <f>+IF(H135=0,"",'Ark1'!AD2863)</f>
        <v>8.8249279740426871</v>
      </c>
      <c r="N135" s="51">
        <f>+IF(H135=0,"",'Ark1'!AE2863)</f>
        <v>8.4508420808743008</v>
      </c>
      <c r="O135" s="12">
        <f>IF(H135=0,"",'Ark1'!U2863)</f>
        <v>60.675551324765998</v>
      </c>
      <c r="P135" s="12">
        <f>IF(H135=0,"",'Ark1'!W2863)</f>
        <v>78.231619863556944</v>
      </c>
      <c r="Q135" s="51">
        <f>IF(H135=0,"",'Ark1'!X2863)</f>
        <v>3.1695721077654518E-2</v>
      </c>
      <c r="R135" s="51">
        <f>IF(H135=0,"",'Ark1'!Y2863)</f>
        <v>6.3391442155309036E-2</v>
      </c>
      <c r="S135" s="114"/>
      <c r="T135" s="272">
        <f>IF(H135=0,"",'Ark1'!Z2863)</f>
        <v>0</v>
      </c>
      <c r="U135" s="114"/>
      <c r="V135" s="51">
        <f>IF(H135=0,"",'Ark1'!AA2863)</f>
        <v>9.4220304503640318</v>
      </c>
      <c r="W135" s="12">
        <f>IF(H135=0,"",'Ark1'!AB2863)</f>
        <v>2.4426632176742151</v>
      </c>
      <c r="X135" s="15">
        <f>+IF('Ark1'!AD2863=0,"",'Ark1'!AC2863)</f>
        <v>-41.251187281084469</v>
      </c>
      <c r="Y135" s="15">
        <f t="shared" si="9"/>
        <v>116.72222222222223</v>
      </c>
      <c r="Z135" s="12">
        <f>IF(H135=0,"",'Ark1'!T2863)</f>
        <v>3.8649762282091911</v>
      </c>
      <c r="AA135" s="51">
        <f>IF(H135=0,"",'Ark1'!V2863)</f>
        <v>84.802865202540701</v>
      </c>
      <c r="AB135" s="39"/>
      <c r="AC135" s="79"/>
      <c r="AE135" s="51"/>
      <c r="AF135" s="4"/>
    </row>
    <row r="136" spans="1:42" ht="15.6">
      <c r="A136" s="39"/>
      <c r="B136" s="2">
        <f>+'Ark1'!C2864</f>
        <v>2024</v>
      </c>
      <c r="C136" s="2">
        <f>+'Ark1'!J2864</f>
        <v>147</v>
      </c>
      <c r="D136" s="2" t="s">
        <v>4</v>
      </c>
      <c r="E136" s="2">
        <f>+'Ark1'!D2864</f>
        <v>10</v>
      </c>
      <c r="F136" s="2" t="s">
        <v>498</v>
      </c>
      <c r="G136" s="3">
        <f>+'Ark1'!Q2864</f>
        <v>56</v>
      </c>
      <c r="H136" s="306">
        <f>+'Ark1'!R2864</f>
        <v>7853</v>
      </c>
      <c r="I136" s="306">
        <f>IF(H136=0,"",'Ark1'!S2864)</f>
        <v>7847</v>
      </c>
      <c r="J136" s="86"/>
      <c r="K136" s="51">
        <f>100*H136/Måned!H19</f>
        <v>6.0677473690717187</v>
      </c>
      <c r="L136" s="86"/>
      <c r="M136" s="51">
        <f>+IF(H136=0,"",'Ark1'!AD2864)</f>
        <v>10.982909568963102</v>
      </c>
      <c r="N136" s="51">
        <f>+IF(H136=0,"",'Ark1'!AE2864)</f>
        <v>10.929475076588519</v>
      </c>
      <c r="O136" s="12">
        <f>IF(H136=0,"",'Ark1'!U2864)</f>
        <v>60.590034408054038</v>
      </c>
      <c r="P136" s="12">
        <f>IF(H136=0,"",'Ark1'!W2864)</f>
        <v>81.26907098254101</v>
      </c>
      <c r="Q136" s="51">
        <f>IF(H136=0,"",'Ark1'!X2864)</f>
        <v>0</v>
      </c>
      <c r="R136" s="51">
        <f>IF(H136=0,"",'Ark1'!Y2864)</f>
        <v>0</v>
      </c>
      <c r="S136" s="114"/>
      <c r="T136" s="272">
        <f>IF(H136=0,"",'Ark1'!Z2864)</f>
        <v>0</v>
      </c>
      <c r="U136" s="114"/>
      <c r="V136" s="51">
        <f>IF(H136=0,"",'Ark1'!AA2864)</f>
        <v>8.9473777265990844</v>
      </c>
      <c r="W136" s="12">
        <f>IF(H136=0,"",'Ark1'!AB2864)</f>
        <v>2.4097350637984678</v>
      </c>
      <c r="X136" s="15">
        <f>+IF('Ark1'!AD2864=0,"",'Ark1'!AC2864)</f>
        <v>-37.471404892800386</v>
      </c>
      <c r="Y136" s="15">
        <f t="shared" si="9"/>
        <v>140.125</v>
      </c>
      <c r="Z136" s="12">
        <f>IF(H136=0,"",'Ark1'!T2864)</f>
        <v>4.0845536737552512</v>
      </c>
      <c r="AA136" s="51">
        <f>IF(H136=0,"",'Ark1'!V2864)</f>
        <v>88.079606438466115</v>
      </c>
      <c r="AB136" s="39"/>
      <c r="AC136" s="79"/>
      <c r="AE136" s="51"/>
      <c r="AF136" s="4"/>
    </row>
    <row r="137" spans="1:42" ht="15.6">
      <c r="A137" s="39"/>
      <c r="B137" s="2">
        <f>+'Ark1'!C2865</f>
        <v>2024</v>
      </c>
      <c r="C137" s="2">
        <f>+'Ark1'!J2865</f>
        <v>147</v>
      </c>
      <c r="D137" s="2" t="s">
        <v>4</v>
      </c>
      <c r="E137" s="2">
        <f>+'Ark1'!D2865</f>
        <v>11</v>
      </c>
      <c r="F137" s="2" t="s">
        <v>499</v>
      </c>
      <c r="G137" s="3">
        <f>+'Ark1'!Q2865</f>
        <v>24</v>
      </c>
      <c r="H137" s="306">
        <f>+'Ark1'!R2865</f>
        <v>1301</v>
      </c>
      <c r="I137" s="306">
        <f>IF(H137=0,"",'Ark1'!S2865)</f>
        <v>1301</v>
      </c>
      <c r="J137" s="86"/>
      <c r="K137" s="51">
        <f>100*H137/Måned!H20</f>
        <v>3.559799709962514</v>
      </c>
      <c r="L137" s="86"/>
      <c r="M137" s="51">
        <f>+IF(H137=0,"",'Ark1'!AD2865)</f>
        <v>1.819529523649688</v>
      </c>
      <c r="N137" s="51">
        <f>+IF(H137=0,"",'Ark1'!AE2865)</f>
        <v>1.8323403828098872</v>
      </c>
      <c r="O137" s="12">
        <f>IF(H137=0,"",'Ark1'!U2865)</f>
        <v>60.541890853189848</v>
      </c>
      <c r="P137" s="12">
        <f>IF(H137=0,"",'Ark1'!W2865)</f>
        <v>82.178554957724813</v>
      </c>
      <c r="Q137" s="51">
        <f>IF(H137=0,"",'Ark1'!X2865)</f>
        <v>0</v>
      </c>
      <c r="R137" s="51">
        <f>IF(H137=0,"",'Ark1'!Y2865)</f>
        <v>0</v>
      </c>
      <c r="S137" s="114"/>
      <c r="T137" s="272">
        <f>IF(H137=0,"",'Ark1'!Z2865)</f>
        <v>0</v>
      </c>
      <c r="U137" s="114"/>
      <c r="V137" s="51">
        <f>IF(H137=0,"",'Ark1'!AA2865)</f>
        <v>8.7055122122285979</v>
      </c>
      <c r="W137" s="12">
        <f>IF(H137=0,"",'Ark1'!AB2865)</f>
        <v>2.5646096907469262</v>
      </c>
      <c r="X137" s="15">
        <f>+IF('Ark1'!AD2865=0,"",'Ark1'!AC2865)</f>
        <v>-35.664547590240538</v>
      </c>
      <c r="Y137" s="15">
        <f t="shared" si="9"/>
        <v>54.208333333333336</v>
      </c>
      <c r="Z137" s="12">
        <f>IF(H137=0,"",'Ark1'!T2865)</f>
        <v>4.2083013066871633</v>
      </c>
      <c r="AA137" s="51">
        <f>IF(H137=0,"",'Ark1'!V2865)</f>
        <v>89.034187386484078</v>
      </c>
      <c r="AB137" s="39"/>
      <c r="AC137" s="79"/>
      <c r="AE137" s="51"/>
      <c r="AF137" s="4"/>
    </row>
    <row r="138" spans="1:42" ht="15.6">
      <c r="A138" s="39"/>
      <c r="B138" s="2">
        <f>+'Ark1'!C2866</f>
        <v>2024</v>
      </c>
      <c r="C138" s="2">
        <f>+'Ark1'!J2866</f>
        <v>147</v>
      </c>
      <c r="D138" s="2" t="s">
        <v>4</v>
      </c>
      <c r="E138" s="2">
        <f>+'Ark1'!D2866</f>
        <v>12</v>
      </c>
      <c r="F138" s="2" t="s">
        <v>500</v>
      </c>
      <c r="G138" s="3">
        <f>+'Ark1'!Q2866</f>
        <v>0</v>
      </c>
      <c r="H138" s="306">
        <f>+'Ark1'!R2866</f>
        <v>0</v>
      </c>
      <c r="I138" s="306" t="str">
        <f>IF(H138=0,"",'Ark1'!S2866)</f>
        <v/>
      </c>
      <c r="J138" s="86"/>
      <c r="K138" s="51" t="e">
        <f>100*H138/Måned!H21</f>
        <v>#DIV/0!</v>
      </c>
      <c r="L138" s="86"/>
      <c r="M138" s="51" t="str">
        <f>+IF(H138=0,"",'Ark1'!AD2866)</f>
        <v/>
      </c>
      <c r="N138" s="51" t="str">
        <f>+IF(H138=0,"",'Ark1'!AE2866)</f>
        <v/>
      </c>
      <c r="O138" s="12" t="str">
        <f>IF(H138=0,"",'Ark1'!U2866)</f>
        <v/>
      </c>
      <c r="P138" s="12" t="str">
        <f>IF(H138=0,"",'Ark1'!W2866)</f>
        <v/>
      </c>
      <c r="Q138" s="51" t="str">
        <f>IF(H138=0,"",'Ark1'!X2866)</f>
        <v/>
      </c>
      <c r="R138" s="51" t="str">
        <f>IF(H138=0,"",'Ark1'!Y2866)</f>
        <v/>
      </c>
      <c r="S138" s="114"/>
      <c r="T138" s="272" t="str">
        <f>IF(H138=0,"",'Ark1'!Z2866)</f>
        <v/>
      </c>
      <c r="U138" s="114"/>
      <c r="V138" s="51" t="str">
        <f>IF(H138=0,"",'Ark1'!AA2866)</f>
        <v/>
      </c>
      <c r="W138" s="12" t="str">
        <f>IF(H138=0,"",'Ark1'!AB2866)</f>
        <v/>
      </c>
      <c r="X138" s="15" t="str">
        <f>+IF('Ark1'!AD2866=0,"",'Ark1'!AC2866)</f>
        <v/>
      </c>
      <c r="Y138" s="15" t="str">
        <f t="shared" si="9"/>
        <v/>
      </c>
      <c r="Z138" s="12" t="str">
        <f>IF(H138=0,"",'Ark1'!T2866)</f>
        <v/>
      </c>
      <c r="AA138" s="51" t="str">
        <f>IF(H138=0,"",'Ark1'!V2866)</f>
        <v/>
      </c>
      <c r="AB138" s="39"/>
      <c r="AC138" s="79"/>
      <c r="AE138" s="51"/>
      <c r="AF138" s="4"/>
    </row>
    <row r="139" spans="1:42" ht="15.6">
      <c r="A139" s="39"/>
      <c r="B139" s="39"/>
      <c r="C139" s="44"/>
      <c r="D139" s="44"/>
      <c r="E139" s="44"/>
      <c r="F139" s="44"/>
      <c r="G139" s="44"/>
      <c r="H139" s="329"/>
      <c r="I139" s="329"/>
      <c r="J139" s="86"/>
      <c r="K139" s="44"/>
      <c r="L139" s="86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39"/>
      <c r="AC139" s="79"/>
      <c r="AE139" s="51"/>
      <c r="AF139" s="4"/>
      <c r="AN139" s="13"/>
      <c r="AO139" s="12"/>
      <c r="AP139" s="12"/>
    </row>
    <row r="140" spans="1:42" ht="15.6">
      <c r="A140" s="39"/>
      <c r="B140" s="2">
        <f>+'Ark1'!C2867</f>
        <v>2024</v>
      </c>
      <c r="C140" s="2">
        <f>+'Ark1'!J2867</f>
        <v>155</v>
      </c>
      <c r="D140" s="2" t="s">
        <v>33</v>
      </c>
      <c r="E140" s="2">
        <f>+'Ark1'!D2867</f>
        <v>1</v>
      </c>
      <c r="F140" s="2" t="s">
        <v>490</v>
      </c>
      <c r="G140" s="3">
        <f>+'Ark1'!Q2867</f>
        <v>10</v>
      </c>
      <c r="H140" s="306">
        <f>+'Ark1'!R2867</f>
        <v>958</v>
      </c>
      <c r="I140" s="306">
        <f>IF(H140=0,"",'Ark1'!S2867)</f>
        <v>957</v>
      </c>
      <c r="J140" s="86"/>
      <c r="K140" s="51">
        <f>100*H140/Måned!H10</f>
        <v>0.72482957425720096</v>
      </c>
      <c r="L140" s="86"/>
      <c r="M140" s="51">
        <f>+IF(H140=0,"",'Ark1'!AD2867)</f>
        <v>10.334412081984899</v>
      </c>
      <c r="N140" s="51">
        <f>+IF(H140=0,"",'Ark1'!AE2867)</f>
        <v>10.619719053475682</v>
      </c>
      <c r="O140" s="12">
        <f>IF(H140=0,"",'Ark1'!U2867)</f>
        <v>60.007314524555902</v>
      </c>
      <c r="P140" s="12">
        <f>IF(H140=0,"",'Ark1'!W2867)</f>
        <v>81.970637408568393</v>
      </c>
      <c r="Q140" s="51">
        <f>IF(H140=0,"",'Ark1'!X2867)</f>
        <v>0</v>
      </c>
      <c r="R140" s="51">
        <f>IF(H140=0,"",'Ark1'!Y2867)</f>
        <v>0</v>
      </c>
      <c r="S140" s="114"/>
      <c r="T140" s="272">
        <f>IF(H140=0,"",'Ark1'!Z2867)</f>
        <v>0</v>
      </c>
      <c r="U140" s="114"/>
      <c r="V140" s="51">
        <f>IF(H140=0,"",'Ark1'!AA2867)</f>
        <v>13.25607153379428</v>
      </c>
      <c r="W140" s="12">
        <f>IF(H140=0,"",'Ark1'!AB2867)</f>
        <v>2.6567767490283818</v>
      </c>
      <c r="X140" s="15">
        <f>+IF('Ark1'!AD2867=0,"",'Ark1'!AC2867)</f>
        <v>-45.971043373339917</v>
      </c>
      <c r="Y140" s="15">
        <f>+(IF(H140=0,"",I140/G140))</f>
        <v>95.7</v>
      </c>
      <c r="Z140" s="12">
        <f>IF(H140=0,"",'Ark1'!T2867)</f>
        <v>5.4864300626304798</v>
      </c>
      <c r="AA140" s="51">
        <f>IF(H140=0,"",'Ark1'!V2867)</f>
        <v>88.852623821055019</v>
      </c>
      <c r="AB140" s="39"/>
      <c r="AC140" s="79"/>
      <c r="AE140" s="51"/>
      <c r="AF140" s="4"/>
      <c r="AO140" s="12"/>
      <c r="AP140" s="12"/>
    </row>
    <row r="141" spans="1:42" ht="15.6">
      <c r="A141" s="39"/>
      <c r="B141" s="2">
        <f>+'Ark1'!C2868</f>
        <v>2024</v>
      </c>
      <c r="C141" s="2">
        <f>+'Ark1'!J2868</f>
        <v>155</v>
      </c>
      <c r="D141" s="2" t="s">
        <v>33</v>
      </c>
      <c r="E141" s="2">
        <f>+'Ark1'!D2868</f>
        <v>2</v>
      </c>
      <c r="F141" s="2" t="s">
        <v>491</v>
      </c>
      <c r="G141" s="3">
        <f>+'Ark1'!Q2868</f>
        <v>10</v>
      </c>
      <c r="H141" s="306">
        <f>+'Ark1'!R2868</f>
        <v>735</v>
      </c>
      <c r="I141" s="306">
        <f>IF(H141=0,"",'Ark1'!S2868)</f>
        <v>734</v>
      </c>
      <c r="J141" s="86"/>
      <c r="K141" s="51">
        <f>100*H141/Måned!H11</f>
        <v>0.60139917358753014</v>
      </c>
      <c r="L141" s="86"/>
      <c r="M141" s="51">
        <f>+IF(H141=0,"",'Ark1'!AD2868)</f>
        <v>7.9288025889967617</v>
      </c>
      <c r="N141" s="51">
        <f>+IF(H141=0,"",'Ark1'!AE2868)</f>
        <v>8.0865704637248843</v>
      </c>
      <c r="O141" s="12">
        <f>IF(H141=0,"",'Ark1'!U2868)</f>
        <v>59.904632152588562</v>
      </c>
      <c r="P141" s="12">
        <f>IF(H141=0,"",'Ark1'!W2868)</f>
        <v>81.381471389645696</v>
      </c>
      <c r="Q141" s="51">
        <f>IF(H141=0,"",'Ark1'!X2868)</f>
        <v>0</v>
      </c>
      <c r="R141" s="51">
        <f>IF(H141=0,"",'Ark1'!Y2868)</f>
        <v>0</v>
      </c>
      <c r="S141" s="114"/>
      <c r="T141" s="272">
        <f>IF(H141=0,"",'Ark1'!Z2868)</f>
        <v>0</v>
      </c>
      <c r="U141" s="114"/>
      <c r="V141" s="51">
        <f>IF(H141=0,"",'Ark1'!AA2868)</f>
        <v>10.810817320260163</v>
      </c>
      <c r="W141" s="12">
        <f>IF(H141=0,"",'Ark1'!AB2868)</f>
        <v>2.8253726456450488</v>
      </c>
      <c r="X141" s="15">
        <f>+IF('Ark1'!AD2868=0,"",'Ark1'!AC2868)</f>
        <v>-35.724328460798553</v>
      </c>
      <c r="Y141" s="15">
        <f t="shared" ref="Y141:Y151" si="10">+(IF(H141=0,"",I141/G141))</f>
        <v>73.400000000000006</v>
      </c>
      <c r="Z141" s="12">
        <f>IF(H141=0,"",'Ark1'!T2868)</f>
        <v>5.5197278911564638</v>
      </c>
      <c r="AA141" s="51">
        <f>IF(H141=0,"",'Ark1'!V2868)</f>
        <v>88.228026722481104</v>
      </c>
      <c r="AB141" s="39"/>
      <c r="AC141" s="79"/>
      <c r="AE141" s="51"/>
      <c r="AF141" s="4"/>
      <c r="AO141" s="12"/>
      <c r="AP141" s="12"/>
    </row>
    <row r="142" spans="1:42" ht="15.6">
      <c r="A142" s="39"/>
      <c r="B142" s="2">
        <f>+'Ark1'!C2869</f>
        <v>2024</v>
      </c>
      <c r="C142" s="2">
        <f>+'Ark1'!J2869</f>
        <v>155</v>
      </c>
      <c r="D142" s="2" t="s">
        <v>33</v>
      </c>
      <c r="E142" s="2">
        <f>+'Ark1'!D2869</f>
        <v>3</v>
      </c>
      <c r="F142" s="2" t="s">
        <v>492</v>
      </c>
      <c r="G142" s="3">
        <f>+'Ark1'!Q2869</f>
        <v>10</v>
      </c>
      <c r="H142" s="306">
        <f>+'Ark1'!R2869</f>
        <v>880</v>
      </c>
      <c r="I142" s="306">
        <f>IF(H142=0,"",'Ark1'!S2869)</f>
        <v>880</v>
      </c>
      <c r="J142" s="86"/>
      <c r="K142" s="51">
        <f>100*H142/Måned!H12</f>
        <v>0.8484953670224562</v>
      </c>
      <c r="L142" s="86"/>
      <c r="M142" s="51">
        <f>+IF(H142=0,"",'Ark1'!AD2869)</f>
        <v>9.4929881337648325</v>
      </c>
      <c r="N142" s="51">
        <f>+IF(H142=0,"",'Ark1'!AE2869)</f>
        <v>9.6919579006649137</v>
      </c>
      <c r="O142" s="12">
        <f>IF(H142=0,"",'Ark1'!U2869)</f>
        <v>60.360227272727279</v>
      </c>
      <c r="P142" s="12">
        <f>IF(H142=0,"",'Ark1'!W2869)</f>
        <v>81.355340909091012</v>
      </c>
      <c r="Q142" s="51">
        <f>IF(H142=0,"",'Ark1'!X2869)</f>
        <v>0</v>
      </c>
      <c r="R142" s="51">
        <f>IF(H142=0,"",'Ark1'!Y2869)</f>
        <v>0</v>
      </c>
      <c r="S142" s="114"/>
      <c r="T142" s="272">
        <f>IF(H142=0,"",'Ark1'!Z2869)</f>
        <v>0</v>
      </c>
      <c r="U142" s="114"/>
      <c r="V142" s="51">
        <f>IF(H142=0,"",'Ark1'!AA2869)</f>
        <v>8.8674811234457582</v>
      </c>
      <c r="W142" s="12">
        <f>IF(H142=0,"",'Ark1'!AB2869)</f>
        <v>2.5965028829320684</v>
      </c>
      <c r="X142" s="15">
        <f>+IF('Ark1'!AD2869=0,"",'Ark1'!AC2869)</f>
        <v>-33.990773292729337</v>
      </c>
      <c r="Y142" s="15">
        <f t="shared" si="10"/>
        <v>88</v>
      </c>
      <c r="Z142" s="12">
        <f>IF(H142=0,"",'Ark1'!T2869)</f>
        <v>4.7386363636363633</v>
      </c>
      <c r="AA142" s="51">
        <f>IF(H142=0,"",'Ark1'!V2869)</f>
        <v>88.142297843002098</v>
      </c>
      <c r="AB142" s="39"/>
      <c r="AC142" s="79"/>
      <c r="AE142" s="51"/>
      <c r="AF142" s="4"/>
      <c r="AO142" s="12"/>
      <c r="AP142" s="12"/>
    </row>
    <row r="143" spans="1:42" ht="15.6">
      <c r="A143" s="39"/>
      <c r="B143" s="2">
        <f>+'Ark1'!C2870</f>
        <v>2024</v>
      </c>
      <c r="C143" s="2">
        <f>+'Ark1'!J2870</f>
        <v>155</v>
      </c>
      <c r="D143" s="2" t="s">
        <v>33</v>
      </c>
      <c r="E143" s="2">
        <f>+'Ark1'!D2870</f>
        <v>4</v>
      </c>
      <c r="F143" s="2" t="s">
        <v>493</v>
      </c>
      <c r="G143" s="3">
        <f>+'Ark1'!Q2870</f>
        <v>13</v>
      </c>
      <c r="H143" s="306">
        <f>+'Ark1'!R2870</f>
        <v>893</v>
      </c>
      <c r="I143" s="306">
        <f>IF(H143=0,"",'Ark1'!S2870)</f>
        <v>892</v>
      </c>
      <c r="J143" s="86"/>
      <c r="K143" s="51">
        <f>100*H143/Måned!H13</f>
        <v>0.62329431636548915</v>
      </c>
      <c r="L143" s="86"/>
      <c r="M143" s="51">
        <f>+IF(H143=0,"",'Ark1'!AD2870)</f>
        <v>9.6332254584681767</v>
      </c>
      <c r="N143" s="51">
        <f>+IF(H143=0,"",'Ark1'!AE2870)</f>
        <v>9.4449096126002807</v>
      </c>
      <c r="O143" s="12">
        <f>IF(H143=0,"",'Ark1'!U2870)</f>
        <v>60.465246636771305</v>
      </c>
      <c r="P143" s="12">
        <f>IF(H143=0,"",'Ark1'!W2870)</f>
        <v>78.215022421524651</v>
      </c>
      <c r="Q143" s="51">
        <f>IF(H143=0,"",'Ark1'!X2870)</f>
        <v>0</v>
      </c>
      <c r="R143" s="51">
        <f>IF(H143=0,"",'Ark1'!Y2870)</f>
        <v>0</v>
      </c>
      <c r="S143" s="114"/>
      <c r="T143" s="272">
        <f>IF(H143=0,"",'Ark1'!Z2870)</f>
        <v>0</v>
      </c>
      <c r="U143" s="114"/>
      <c r="V143" s="51">
        <f>IF(H143=0,"",'Ark1'!AA2870)</f>
        <v>10.070260944621962</v>
      </c>
      <c r="W143" s="12">
        <f>IF(H143=0,"",'Ark1'!AB2870)</f>
        <v>2.835537343145464</v>
      </c>
      <c r="X143" s="15">
        <f>+IF('Ark1'!AD2870=0,"",'Ark1'!AC2870)</f>
        <v>-26.327243602023017</v>
      </c>
      <c r="Y143" s="15">
        <f t="shared" si="10"/>
        <v>68.615384615384613</v>
      </c>
      <c r="Z143" s="12">
        <f>IF(H143=0,"",'Ark1'!T2870)</f>
        <v>3.6226203807390807</v>
      </c>
      <c r="AA143" s="51">
        <f>IF(H143=0,"",'Ark1'!V2870)</f>
        <v>84.782756560057138</v>
      </c>
      <c r="AB143" s="39"/>
      <c r="AC143" s="79"/>
      <c r="AE143" s="51"/>
      <c r="AF143" s="4"/>
    </row>
    <row r="144" spans="1:42" ht="15.6">
      <c r="A144" s="39"/>
      <c r="B144" s="2">
        <f>+'Ark1'!C2871</f>
        <v>2024</v>
      </c>
      <c r="C144" s="2">
        <f>+'Ark1'!J2871</f>
        <v>155</v>
      </c>
      <c r="D144" s="2" t="s">
        <v>33</v>
      </c>
      <c r="E144" s="2">
        <f>+'Ark1'!D2871</f>
        <v>5</v>
      </c>
      <c r="F144" s="2" t="s">
        <v>377</v>
      </c>
      <c r="G144" s="3">
        <f>+'Ark1'!Q2871</f>
        <v>12</v>
      </c>
      <c r="H144" s="306">
        <f>+'Ark1'!R2871</f>
        <v>954</v>
      </c>
      <c r="I144" s="306">
        <f>IF(H144=0,"",'Ark1'!S2871)</f>
        <v>954</v>
      </c>
      <c r="J144" s="86"/>
      <c r="K144" s="51">
        <f>100*H144/Måned!H14</f>
        <v>0.75913105753163046</v>
      </c>
      <c r="L144" s="86"/>
      <c r="M144" s="51">
        <f>+IF(H144=0,"",'Ark1'!AD2871)</f>
        <v>10.291262135922336</v>
      </c>
      <c r="N144" s="51">
        <f>+IF(H144=0,"",'Ark1'!AE2871)</f>
        <v>10.432737248733032</v>
      </c>
      <c r="O144" s="12">
        <f>IF(H144=0,"",'Ark1'!U2871)</f>
        <v>60.816561844863763</v>
      </c>
      <c r="P144" s="12">
        <f>IF(H144=0,"",'Ark1'!W2871)</f>
        <v>80.780607966456898</v>
      </c>
      <c r="Q144" s="51">
        <f>IF(H144=0,"",'Ark1'!X2871)</f>
        <v>0</v>
      </c>
      <c r="R144" s="51">
        <f>IF(H144=0,"",'Ark1'!Y2871)</f>
        <v>0</v>
      </c>
      <c r="S144" s="114"/>
      <c r="T144" s="272">
        <f>IF(H144=0,"",'Ark1'!Z2871)</f>
        <v>0</v>
      </c>
      <c r="U144" s="114"/>
      <c r="V144" s="51">
        <f>IF(H144=0,"",'Ark1'!AA2871)</f>
        <v>10.089957606161324</v>
      </c>
      <c r="W144" s="12">
        <f>IF(H144=0,"",'Ark1'!AB2871)</f>
        <v>2.5975513229012046</v>
      </c>
      <c r="X144" s="15">
        <f>+IF('Ark1'!AD2871=0,"",'Ark1'!AC2871)</f>
        <v>-30.716799954996695</v>
      </c>
      <c r="Y144" s="15">
        <f t="shared" si="10"/>
        <v>79.5</v>
      </c>
      <c r="Z144" s="12">
        <f>IF(H144=0,"",'Ark1'!T2871)</f>
        <v>3.9591194968553447</v>
      </c>
      <c r="AA144" s="51">
        <f>IF(H144=0,"",'Ark1'!V2871)</f>
        <v>87.519618598544923</v>
      </c>
      <c r="AB144" s="39"/>
      <c r="AC144" s="79"/>
      <c r="AE144" s="51"/>
      <c r="AF144" s="4"/>
    </row>
    <row r="145" spans="1:42" ht="15.6">
      <c r="A145" s="39"/>
      <c r="B145" s="2">
        <f>+'Ark1'!C2872</f>
        <v>2024</v>
      </c>
      <c r="C145" s="2">
        <f>+'Ark1'!J2872</f>
        <v>155</v>
      </c>
      <c r="D145" s="2" t="s">
        <v>33</v>
      </c>
      <c r="E145" s="2">
        <f>+'Ark1'!D2872</f>
        <v>6</v>
      </c>
      <c r="F145" s="2" t="s">
        <v>494</v>
      </c>
      <c r="G145" s="3">
        <f>+'Ark1'!Q2872</f>
        <v>10</v>
      </c>
      <c r="H145" s="306">
        <f>+'Ark1'!R2872</f>
        <v>855</v>
      </c>
      <c r="I145" s="306">
        <f>IF(H145=0,"",'Ark1'!S2872)</f>
        <v>852</v>
      </c>
      <c r="J145" s="86"/>
      <c r="K145" s="51">
        <f>100*H145/Måned!H15</f>
        <v>0.74611887288054246</v>
      </c>
      <c r="L145" s="86"/>
      <c r="M145" s="51">
        <f>+IF(H145=0,"",'Ark1'!AD2872)</f>
        <v>9.2233009708737885</v>
      </c>
      <c r="N145" s="51">
        <f>+IF(H145=0,"",'Ark1'!AE2872)</f>
        <v>8.9898826490172006</v>
      </c>
      <c r="O145" s="12">
        <f>IF(H145=0,"",'Ark1'!U2872)</f>
        <v>60.018779342722993</v>
      </c>
      <c r="P145" s="12">
        <f>IF(H145=0,"",'Ark1'!W2872)</f>
        <v>77.942018779342689</v>
      </c>
      <c r="Q145" s="51">
        <f>IF(H145=0,"",'Ark1'!X2872)</f>
        <v>0</v>
      </c>
      <c r="R145" s="51">
        <f>IF(H145=0,"",'Ark1'!Y2872)</f>
        <v>0</v>
      </c>
      <c r="S145" s="114"/>
      <c r="T145" s="272">
        <f>IF(H145=0,"",'Ark1'!Z2872)</f>
        <v>0</v>
      </c>
      <c r="U145" s="114"/>
      <c r="V145" s="51">
        <f>IF(H145=0,"",'Ark1'!AA2872)</f>
        <v>9.3051323442128062</v>
      </c>
      <c r="W145" s="12">
        <f>IF(H145=0,"",'Ark1'!AB2872)</f>
        <v>2.447979796233017</v>
      </c>
      <c r="X145" s="15">
        <f>+IF('Ark1'!AD2872=0,"",'Ark1'!AC2872)</f>
        <v>-42.702383014118311</v>
      </c>
      <c r="Y145" s="15">
        <f t="shared" si="10"/>
        <v>85.2</v>
      </c>
      <c r="Z145" s="12">
        <f>IF(H145=0,"",'Ark1'!T2872)</f>
        <v>4.9064327485380117</v>
      </c>
      <c r="AA145" s="51">
        <f>IF(H145=0,"",'Ark1'!V2872)</f>
        <v>84.57291237493574</v>
      </c>
      <c r="AB145" s="39"/>
      <c r="AC145" s="79"/>
      <c r="AE145" s="51"/>
      <c r="AF145" s="4"/>
    </row>
    <row r="146" spans="1:42" ht="15.6">
      <c r="A146" s="39"/>
      <c r="B146" s="2">
        <f>+'Ark1'!C2873</f>
        <v>2024</v>
      </c>
      <c r="C146" s="2">
        <f>+'Ark1'!J2873</f>
        <v>155</v>
      </c>
      <c r="D146" s="2" t="s">
        <v>33</v>
      </c>
      <c r="E146" s="2">
        <f>+'Ark1'!D2873</f>
        <v>7</v>
      </c>
      <c r="F146" s="2" t="s">
        <v>495</v>
      </c>
      <c r="G146" s="3">
        <f>+'Ark1'!Q2873</f>
        <v>11</v>
      </c>
      <c r="H146" s="306">
        <f>+'Ark1'!R2873</f>
        <v>868</v>
      </c>
      <c r="I146" s="306">
        <f>IF(H146=0,"",'Ark1'!S2873)</f>
        <v>868</v>
      </c>
      <c r="J146" s="86"/>
      <c r="K146" s="51">
        <f>100*H146/Måned!H16</f>
        <v>0.67956908430414631</v>
      </c>
      <c r="L146" s="86"/>
      <c r="M146" s="51">
        <f>+IF(H146=0,"",'Ark1'!AD2873)</f>
        <v>9.3635382955771327</v>
      </c>
      <c r="N146" s="51">
        <f>+IF(H146=0,"",'Ark1'!AE2873)</f>
        <v>9.3233281190878738</v>
      </c>
      <c r="O146" s="12">
        <f>IF(H146=0,"",'Ark1'!U2873)</f>
        <v>60.229262672811046</v>
      </c>
      <c r="P146" s="12">
        <f>IF(H146=0,"",'Ark1'!W2873)</f>
        <v>79.342972350230497</v>
      </c>
      <c r="Q146" s="51">
        <f>IF(H146=0,"",'Ark1'!X2873)</f>
        <v>0</v>
      </c>
      <c r="R146" s="51">
        <f>IF(H146=0,"",'Ark1'!Y2873)</f>
        <v>0</v>
      </c>
      <c r="S146" s="114"/>
      <c r="T146" s="272">
        <f>IF(H146=0,"",'Ark1'!Z2873)</f>
        <v>0</v>
      </c>
      <c r="U146" s="114"/>
      <c r="V146" s="51">
        <f>IF(H146=0,"",'Ark1'!AA2873)</f>
        <v>9.2477352521660237</v>
      </c>
      <c r="W146" s="12">
        <f>IF(H146=0,"",'Ark1'!AB2873)</f>
        <v>2.6836629672494774</v>
      </c>
      <c r="X146" s="15">
        <f>+IF('Ark1'!AD2873=0,"",'Ark1'!AC2873)</f>
        <v>-49.272227416178751</v>
      </c>
      <c r="Y146" s="15">
        <f t="shared" si="10"/>
        <v>78.909090909090907</v>
      </c>
      <c r="Z146" s="12">
        <f>IF(H146=0,"",'Ark1'!T2873)</f>
        <v>4.6739631336405552</v>
      </c>
      <c r="AA146" s="51">
        <f>IF(H146=0,"",'Ark1'!V2873)</f>
        <v>85.962050216934415</v>
      </c>
      <c r="AB146" s="39"/>
      <c r="AC146" s="79"/>
      <c r="AE146" s="51"/>
      <c r="AF146" s="4"/>
    </row>
    <row r="147" spans="1:42" ht="15.6">
      <c r="A147" s="39"/>
      <c r="B147" s="2">
        <f>+'Ark1'!C2874</f>
        <v>2024</v>
      </c>
      <c r="C147" s="2">
        <f>+'Ark1'!J2874</f>
        <v>155</v>
      </c>
      <c r="D147" s="2" t="s">
        <v>33</v>
      </c>
      <c r="E147" s="2">
        <f>+'Ark1'!D2874</f>
        <v>8</v>
      </c>
      <c r="F147" s="2" t="s">
        <v>496</v>
      </c>
      <c r="G147" s="3">
        <f>+'Ark1'!Q2874</f>
        <v>16</v>
      </c>
      <c r="H147" s="306">
        <f>+'Ark1'!R2874</f>
        <v>1259</v>
      </c>
      <c r="I147" s="306">
        <f>IF(H147=0,"",'Ark1'!S2874)</f>
        <v>1258</v>
      </c>
      <c r="J147" s="86"/>
      <c r="K147" s="51">
        <f>100*H147/Måned!H17</f>
        <v>1.0424083856331452</v>
      </c>
      <c r="L147" s="86"/>
      <c r="M147" s="51">
        <f>+IF(H147=0,"",'Ark1'!AD2874)</f>
        <v>13.581445523193096</v>
      </c>
      <c r="N147" s="51">
        <f>+IF(H147=0,"",'Ark1'!AE2874)</f>
        <v>13.410001468833316</v>
      </c>
      <c r="O147" s="12">
        <f>IF(H147=0,"",'Ark1'!U2874)</f>
        <v>60.444356120826711</v>
      </c>
      <c r="P147" s="12">
        <f>IF(H147=0,"",'Ark1'!W2874)</f>
        <v>78.741812400635894</v>
      </c>
      <c r="Q147" s="51">
        <f>IF(H147=0,"",'Ark1'!X2874)</f>
        <v>0</v>
      </c>
      <c r="R147" s="51">
        <f>IF(H147=0,"",'Ark1'!Y2874)</f>
        <v>0</v>
      </c>
      <c r="S147" s="114"/>
      <c r="T147" s="272">
        <f>IF(H147=0,"",'Ark1'!Z2874)</f>
        <v>0</v>
      </c>
      <c r="U147" s="114"/>
      <c r="V147" s="51">
        <f>IF(H147=0,"",'Ark1'!AA2874)</f>
        <v>9.920539655133144</v>
      </c>
      <c r="W147" s="12">
        <f>IF(H147=0,"",'Ark1'!AB2874)</f>
        <v>2.4660823072860656</v>
      </c>
      <c r="X147" s="15">
        <f>+IF('Ark1'!AD2874=0,"",'Ark1'!AC2874)</f>
        <v>-40.700696218359248</v>
      </c>
      <c r="Y147" s="15">
        <f t="shared" si="10"/>
        <v>78.625</v>
      </c>
      <c r="Z147" s="12">
        <f>IF(H147=0,"",'Ark1'!T2874)</f>
        <v>4.5647339158061948</v>
      </c>
      <c r="AA147" s="51">
        <f>IF(H147=0,"",'Ark1'!V2874)</f>
        <v>85.345102287935802</v>
      </c>
      <c r="AB147" s="39"/>
      <c r="AC147" s="79"/>
      <c r="AE147" s="51"/>
      <c r="AF147" s="4"/>
    </row>
    <row r="148" spans="1:42" ht="15.6">
      <c r="A148" s="39"/>
      <c r="B148" s="2">
        <f>+'Ark1'!C2875</f>
        <v>2024</v>
      </c>
      <c r="C148" s="2">
        <f>+'Ark1'!J2875</f>
        <v>155</v>
      </c>
      <c r="D148" s="2" t="s">
        <v>33</v>
      </c>
      <c r="E148" s="2">
        <f>+'Ark1'!D2875</f>
        <v>9</v>
      </c>
      <c r="F148" s="2" t="s">
        <v>497</v>
      </c>
      <c r="G148" s="3">
        <f>+'Ark1'!Q2875</f>
        <v>14</v>
      </c>
      <c r="H148" s="306">
        <f>+'Ark1'!R2875</f>
        <v>506</v>
      </c>
      <c r="I148" s="306">
        <f>IF(H148=0,"",'Ark1'!S2875)</f>
        <v>502</v>
      </c>
      <c r="J148" s="86"/>
      <c r="K148" s="51">
        <f>100*H148/Måned!H18</f>
        <v>0.41886376993948826</v>
      </c>
      <c r="L148" s="86"/>
      <c r="M148" s="51">
        <f>+IF(H148=0,"",'Ark1'!AD2875)</f>
        <v>5.4584681769147796</v>
      </c>
      <c r="N148" s="51">
        <f>+IF(H148=0,"",'Ark1'!AE2875)</f>
        <v>5.3191124997715509</v>
      </c>
      <c r="O148" s="12">
        <f>IF(H148=0,"",'Ark1'!U2875)</f>
        <v>60.356573705179287</v>
      </c>
      <c r="P148" s="12">
        <f>IF(H148=0,"",'Ark1'!W2875)</f>
        <v>78.269521912350598</v>
      </c>
      <c r="Q148" s="51">
        <f>IF(H148=0,"",'Ark1'!X2875)</f>
        <v>0</v>
      </c>
      <c r="R148" s="51">
        <f>IF(H148=0,"",'Ark1'!Y2875)</f>
        <v>0</v>
      </c>
      <c r="S148" s="114"/>
      <c r="T148" s="272">
        <f>IF(H148=0,"",'Ark1'!Z2875)</f>
        <v>0</v>
      </c>
      <c r="U148" s="114"/>
      <c r="V148" s="51">
        <f>IF(H148=0,"",'Ark1'!AA2875)</f>
        <v>9.9903163955798373</v>
      </c>
      <c r="W148" s="12">
        <f>IF(H148=0,"",'Ark1'!AB2875)</f>
        <v>2.5252404353883398</v>
      </c>
      <c r="X148" s="15">
        <f>+IF('Ark1'!AD2875=0,"",'Ark1'!AC2875)</f>
        <v>-42.750000111881775</v>
      </c>
      <c r="Y148" s="15">
        <f t="shared" si="10"/>
        <v>35.857142857142854</v>
      </c>
      <c r="Z148" s="12">
        <f>IF(H148=0,"",'Ark1'!T2875)</f>
        <v>4.3221343873517775</v>
      </c>
      <c r="AA148" s="51">
        <f>IF(H148=0,"",'Ark1'!V2875)</f>
        <v>85.163571067841318</v>
      </c>
      <c r="AB148" s="39"/>
      <c r="AC148" s="79"/>
      <c r="AE148" s="51"/>
      <c r="AF148" s="4"/>
    </row>
    <row r="149" spans="1:42" ht="15.6">
      <c r="A149" s="39"/>
      <c r="B149" s="2">
        <f>+'Ark1'!C2876</f>
        <v>2024</v>
      </c>
      <c r="C149" s="2">
        <f>+'Ark1'!J2876</f>
        <v>155</v>
      </c>
      <c r="D149" s="2" t="s">
        <v>33</v>
      </c>
      <c r="E149" s="2">
        <f>+'Ark1'!D2876</f>
        <v>10</v>
      </c>
      <c r="F149" s="2" t="s">
        <v>498</v>
      </c>
      <c r="G149" s="3">
        <f>+'Ark1'!Q2876</f>
        <v>17</v>
      </c>
      <c r="H149" s="306">
        <f>+'Ark1'!R2876</f>
        <v>1166</v>
      </c>
      <c r="I149" s="306">
        <f>IF(H149=0,"",'Ark1'!S2876)</f>
        <v>1165</v>
      </c>
      <c r="J149" s="86"/>
      <c r="K149" s="51">
        <f>100*H149/Måned!H19</f>
        <v>0.90092874472655349</v>
      </c>
      <c r="L149" s="86"/>
      <c r="M149" s="51">
        <f>+IF(H149=0,"",'Ark1'!AD2876)</f>
        <v>12.578209277238402</v>
      </c>
      <c r="N149" s="51">
        <f>+IF(H149=0,"",'Ark1'!AE2876)</f>
        <v>12.478720531108475</v>
      </c>
      <c r="O149" s="12">
        <f>IF(H149=0,"",'Ark1'!U2876)</f>
        <v>60.461802575107306</v>
      </c>
      <c r="P149" s="12">
        <f>IF(H149=0,"",'Ark1'!W2876)</f>
        <v>79.122746781115907</v>
      </c>
      <c r="Q149" s="51">
        <f>IF(H149=0,"",'Ark1'!X2876)</f>
        <v>0</v>
      </c>
      <c r="R149" s="51">
        <f>IF(H149=0,"",'Ark1'!Y2876)</f>
        <v>0</v>
      </c>
      <c r="S149" s="114"/>
      <c r="T149" s="272">
        <f>IF(H149=0,"",'Ark1'!Z2876)</f>
        <v>0</v>
      </c>
      <c r="U149" s="114"/>
      <c r="V149" s="51">
        <f>IF(H149=0,"",'Ark1'!AA2876)</f>
        <v>10.270991159960117</v>
      </c>
      <c r="W149" s="12">
        <f>IF(H149=0,"",'Ark1'!AB2876)</f>
        <v>2.6723107640002861</v>
      </c>
      <c r="X149" s="15">
        <f>+IF('Ark1'!AD2876=0,"",'Ark1'!AC2876)</f>
        <v>-47.820861919869856</v>
      </c>
      <c r="Y149" s="15">
        <f t="shared" si="10"/>
        <v>68.529411764705884</v>
      </c>
      <c r="Z149" s="12">
        <f>IF(H149=0,"",'Ark1'!T2876)</f>
        <v>4.393653516295025</v>
      </c>
      <c r="AA149" s="51">
        <f>IF(H149=0,"",'Ark1'!V2876)</f>
        <v>85.753490902496623</v>
      </c>
      <c r="AB149" s="39"/>
      <c r="AC149" s="79"/>
      <c r="AE149" s="51"/>
      <c r="AF149" s="4"/>
    </row>
    <row r="150" spans="1:42" ht="15.6">
      <c r="A150" s="39"/>
      <c r="B150" s="2">
        <f>+'Ark1'!C2877</f>
        <v>2024</v>
      </c>
      <c r="C150" s="2">
        <f>+'Ark1'!J2877</f>
        <v>155</v>
      </c>
      <c r="D150" s="2" t="s">
        <v>33</v>
      </c>
      <c r="E150" s="2">
        <f>+'Ark1'!D2877</f>
        <v>11</v>
      </c>
      <c r="F150" s="2" t="s">
        <v>499</v>
      </c>
      <c r="G150" s="3">
        <f>+'Ark1'!Q2877</f>
        <v>4</v>
      </c>
      <c r="H150" s="306">
        <f>+'Ark1'!R2877</f>
        <v>196</v>
      </c>
      <c r="I150" s="306">
        <f>IF(H150=0,"",'Ark1'!S2877)</f>
        <v>196</v>
      </c>
      <c r="J150" s="86"/>
      <c r="K150" s="51">
        <f>100*H150/Måned!H20</f>
        <v>0.53629572878758858</v>
      </c>
      <c r="L150" s="86"/>
      <c r="M150" s="51">
        <f>+IF(H150=0,"",'Ark1'!AD2877)</f>
        <v>2.1143473570658036</v>
      </c>
      <c r="N150" s="51">
        <f>+IF(H150=0,"",'Ark1'!AE2877)</f>
        <v>2.2030604529827809</v>
      </c>
      <c r="O150" s="12">
        <f>IF(H150=0,"",'Ark1'!U2877)</f>
        <v>60.178571428571438</v>
      </c>
      <c r="P150" s="12">
        <f>IF(H150=0,"",'Ark1'!W2877)</f>
        <v>83.028571428571482</v>
      </c>
      <c r="Q150" s="51">
        <f>IF(H150=0,"",'Ark1'!X2877)</f>
        <v>0</v>
      </c>
      <c r="R150" s="51">
        <f>IF(H150=0,"",'Ark1'!Y2877)</f>
        <v>0</v>
      </c>
      <c r="S150" s="114"/>
      <c r="T150" s="272">
        <f>IF(H150=0,"",'Ark1'!Z2877)</f>
        <v>0</v>
      </c>
      <c r="U150" s="114"/>
      <c r="V150" s="51">
        <f>IF(H150=0,"",'Ark1'!AA2877)</f>
        <v>7.8312365119514595</v>
      </c>
      <c r="W150" s="12">
        <f>IF(H150=0,"",'Ark1'!AB2877)</f>
        <v>2.3481973111825369</v>
      </c>
      <c r="X150" s="15">
        <f>+IF('Ark1'!AD2877=0,"",'Ark1'!AC2877)</f>
        <v>-24.634460630406593</v>
      </c>
      <c r="Y150" s="15">
        <f t="shared" si="10"/>
        <v>49</v>
      </c>
      <c r="Z150" s="12">
        <f>IF(H150=0,"",'Ark1'!T2877)</f>
        <v>5.1989795918367347</v>
      </c>
      <c r="AA150" s="51">
        <f>IF(H150=0,"",'Ark1'!V2877)</f>
        <v>89.955115307227985</v>
      </c>
      <c r="AB150" s="39"/>
      <c r="AC150" s="79"/>
      <c r="AE150" s="51"/>
      <c r="AF150" s="4"/>
    </row>
    <row r="151" spans="1:42" ht="17.25" customHeight="1">
      <c r="A151" s="39"/>
      <c r="B151" s="2">
        <f>+'Ark1'!C2878</f>
        <v>2024</v>
      </c>
      <c r="C151" s="2">
        <f>+'Ark1'!J2878</f>
        <v>155</v>
      </c>
      <c r="D151" s="2" t="s">
        <v>33</v>
      </c>
      <c r="E151" s="2">
        <f>+'Ark1'!D2878</f>
        <v>12</v>
      </c>
      <c r="F151" s="2" t="s">
        <v>500</v>
      </c>
      <c r="G151" s="3">
        <f>+'Ark1'!Q2878</f>
        <v>0</v>
      </c>
      <c r="H151" s="306">
        <f>+'Ark1'!R2878</f>
        <v>0</v>
      </c>
      <c r="I151" s="306" t="str">
        <f>IF(H151=0,"",'Ark1'!S2878)</f>
        <v/>
      </c>
      <c r="J151" s="86"/>
      <c r="K151" s="51" t="e">
        <f>100*H151/Måned!H21</f>
        <v>#DIV/0!</v>
      </c>
      <c r="L151" s="86"/>
      <c r="M151" s="51" t="str">
        <f>+IF(H151=0,"",'Ark1'!AD2878)</f>
        <v/>
      </c>
      <c r="N151" s="51" t="str">
        <f>+IF(H151=0,"",'Ark1'!AE2878)</f>
        <v/>
      </c>
      <c r="O151" s="12" t="str">
        <f>IF(H151=0,"",'Ark1'!U2878)</f>
        <v/>
      </c>
      <c r="P151" s="12" t="str">
        <f>IF(H151=0,"",'Ark1'!W2878)</f>
        <v/>
      </c>
      <c r="Q151" s="51" t="str">
        <f>IF(H151=0,"",'Ark1'!X2878)</f>
        <v/>
      </c>
      <c r="R151" s="51" t="str">
        <f>IF(H151=0,"",'Ark1'!Y2878)</f>
        <v/>
      </c>
      <c r="S151" s="114"/>
      <c r="T151" s="272" t="str">
        <f>IF(H151=0,"",'Ark1'!Z2878)</f>
        <v/>
      </c>
      <c r="U151" s="114"/>
      <c r="V151" s="51" t="str">
        <f>IF(H151=0,"",'Ark1'!AA2878)</f>
        <v/>
      </c>
      <c r="W151" s="12" t="str">
        <f>IF(H151=0,"",'Ark1'!AB2878)</f>
        <v/>
      </c>
      <c r="X151" s="15" t="str">
        <f>+IF('Ark1'!AD2878=0,"",'Ark1'!AC2878)</f>
        <v/>
      </c>
      <c r="Y151" s="15" t="str">
        <f t="shared" si="10"/>
        <v/>
      </c>
      <c r="Z151" s="12" t="str">
        <f>IF(H151=0,"",'Ark1'!T2878)</f>
        <v/>
      </c>
      <c r="AA151" s="51" t="str">
        <f>IF(H151=0,"",'Ark1'!V2878)</f>
        <v/>
      </c>
      <c r="AB151" s="39"/>
      <c r="AC151" s="79"/>
      <c r="AE151" s="51"/>
      <c r="AF151" s="4"/>
    </row>
    <row r="152" spans="1:42" ht="15.6">
      <c r="A152" s="39"/>
      <c r="B152" s="39"/>
      <c r="C152" s="44"/>
      <c r="D152" s="44"/>
      <c r="E152" s="44"/>
      <c r="F152" s="44"/>
      <c r="G152" s="44"/>
      <c r="H152" s="329"/>
      <c r="I152" s="329"/>
      <c r="J152" s="86"/>
      <c r="K152" s="44"/>
      <c r="L152" s="86"/>
      <c r="M152" s="44"/>
      <c r="N152" s="44"/>
      <c r="O152" s="44"/>
      <c r="P152" s="44"/>
      <c r="Q152" s="44"/>
      <c r="R152" s="44"/>
      <c r="S152" s="114"/>
      <c r="T152" s="44"/>
      <c r="U152" s="44"/>
      <c r="V152" s="44"/>
      <c r="W152" s="44"/>
      <c r="X152" s="44"/>
      <c r="Y152" s="44"/>
      <c r="Z152" s="44"/>
      <c r="AA152" s="44"/>
      <c r="AB152" s="39"/>
      <c r="AC152" s="79"/>
      <c r="AE152" s="51"/>
      <c r="AF152" s="4"/>
      <c r="AN152" s="13"/>
      <c r="AO152" s="12"/>
      <c r="AP152" s="12"/>
    </row>
    <row r="153" spans="1:42" ht="15.6">
      <c r="A153" s="39"/>
      <c r="B153" s="2">
        <f>+'Ark1'!C2879</f>
        <v>2024</v>
      </c>
      <c r="C153" s="2">
        <f>+'Ark1'!J2879</f>
        <v>160</v>
      </c>
      <c r="D153" s="2" t="s">
        <v>28</v>
      </c>
      <c r="E153" s="2">
        <f>+'Ark1'!D2879</f>
        <v>1</v>
      </c>
      <c r="F153" s="2" t="s">
        <v>490</v>
      </c>
      <c r="G153" s="3">
        <f>+'Ark1'!Q2879</f>
        <v>75</v>
      </c>
      <c r="H153" s="306">
        <f>+'Ark1'!R2879</f>
        <v>11488</v>
      </c>
      <c r="I153" s="306">
        <f>IF(H153=0,"",'Ark1'!S2879)</f>
        <v>11457</v>
      </c>
      <c r="J153" s="86"/>
      <c r="K153" s="51">
        <f>100*H153/Måned!H10</f>
        <v>8.6919020345164153</v>
      </c>
      <c r="L153" s="86"/>
      <c r="M153" s="51">
        <f>+IF(H153=0,"",'Ark1'!AD2879)</f>
        <v>10.470765164289295</v>
      </c>
      <c r="N153" s="51">
        <f>+IF(H153=0,"",'Ark1'!AE2879)</f>
        <v>10.660913874810012</v>
      </c>
      <c r="O153" s="12">
        <f>IF(H153=0,"",'Ark1'!U2879)</f>
        <v>60.501876582002254</v>
      </c>
      <c r="P153" s="12">
        <f>IF(H153=0,"",'Ark1'!W2879)</f>
        <v>85.69515492711902</v>
      </c>
      <c r="Q153" s="51">
        <f>IF(H153=0,"",'Ark1'!X2879)</f>
        <v>1.3666434540389969</v>
      </c>
      <c r="R153" s="51">
        <f>IF(H153=0,"",'Ark1'!Y2879)</f>
        <v>2.7332869080779938</v>
      </c>
      <c r="S153" s="114"/>
      <c r="T153" s="272">
        <f>IF(H153=0,"",'Ark1'!Z2879)</f>
        <v>0</v>
      </c>
      <c r="U153" s="114"/>
      <c r="V153" s="51">
        <f>IF(H153=0,"",'Ark1'!AA2879)</f>
        <v>8.6908558195152068</v>
      </c>
      <c r="W153" s="12">
        <f>IF(H153=0,"",'Ark1'!AB2879)</f>
        <v>2.8835326213239623</v>
      </c>
      <c r="X153" s="15">
        <f>+IF('Ark1'!AD2879=0,"",'Ark1'!AC2879)</f>
        <v>-25.055687046243833</v>
      </c>
      <c r="Y153" s="15">
        <f>+(IF(H153=0,"",I153/G153))</f>
        <v>152.76</v>
      </c>
      <c r="Z153" s="12">
        <f>IF(H153=0,"",'Ark1'!T2879)</f>
        <v>4.3464484679665745</v>
      </c>
      <c r="AA153" s="51">
        <f>IF(H153=0,"",'Ark1'!V2879)</f>
        <v>92.933102066788607</v>
      </c>
      <c r="AB153" s="39"/>
      <c r="AC153" s="79"/>
      <c r="AE153" s="51"/>
      <c r="AF153" s="4"/>
    </row>
    <row r="154" spans="1:42" ht="15.6">
      <c r="A154" s="39"/>
      <c r="B154" s="2">
        <f>+'Ark1'!C2880</f>
        <v>2024</v>
      </c>
      <c r="C154" s="2">
        <f>+'Ark1'!J2880</f>
        <v>160</v>
      </c>
      <c r="D154" s="2" t="s">
        <v>28</v>
      </c>
      <c r="E154" s="2">
        <f>+'Ark1'!D2880</f>
        <v>2</v>
      </c>
      <c r="F154" s="2" t="s">
        <v>491</v>
      </c>
      <c r="G154" s="3">
        <f>+'Ark1'!Q2880</f>
        <v>76</v>
      </c>
      <c r="H154" s="306">
        <f>+'Ark1'!R2880</f>
        <v>10978</v>
      </c>
      <c r="I154" s="306">
        <f>IF(H154=0,"",'Ark1'!S2880)</f>
        <v>10964</v>
      </c>
      <c r="J154" s="86"/>
      <c r="K154" s="51">
        <f>100*H154/Måned!H11</f>
        <v>8.9825307859100771</v>
      </c>
      <c r="L154" s="86"/>
      <c r="M154" s="51">
        <f>+IF(H154=0,"",'Ark1'!AD2880)</f>
        <v>10.005924440596088</v>
      </c>
      <c r="N154" s="51">
        <f>+IF(H154=0,"",'Ark1'!AE2880)</f>
        <v>10.095329570834782</v>
      </c>
      <c r="O154" s="12">
        <f>IF(H154=0,"",'Ark1'!U2880)</f>
        <v>60.627690623859891</v>
      </c>
      <c r="P154" s="12">
        <f>IF(H154=0,"",'Ark1'!W2880)</f>
        <v>84.797728931047146</v>
      </c>
      <c r="Q154" s="51">
        <f>IF(H154=0,"",'Ark1'!X2880)</f>
        <v>0.22772818364000741</v>
      </c>
      <c r="R154" s="51">
        <f>IF(H154=0,"",'Ark1'!Y2880)</f>
        <v>0.45545636728001482</v>
      </c>
      <c r="S154" s="114"/>
      <c r="T154" s="272">
        <f>IF(H154=0,"",'Ark1'!Z2880)</f>
        <v>0</v>
      </c>
      <c r="U154" s="114"/>
      <c r="V154" s="51">
        <f>IF(H154=0,"",'Ark1'!AA2880)</f>
        <v>9.0114367190357356</v>
      </c>
      <c r="W154" s="12">
        <f>IF(H154=0,"",'Ark1'!AB2880)</f>
        <v>2.8298171523126951</v>
      </c>
      <c r="X154" s="15">
        <f>+IF('Ark1'!AD2880=0,"",'Ark1'!AC2880)</f>
        <v>-28.234524124106795</v>
      </c>
      <c r="Y154" s="15">
        <f t="shared" ref="Y154:Y164" si="11">+(IF(H154=0,"",I154/G154))</f>
        <v>144.26315789473685</v>
      </c>
      <c r="Z154" s="12">
        <f>IF(H154=0,"",'Ark1'!T2880)</f>
        <v>4.3100746948442348</v>
      </c>
      <c r="AA154" s="51">
        <f>IF(H154=0,"",'Ark1'!V2880)</f>
        <v>91.920391091814849</v>
      </c>
      <c r="AB154" s="39"/>
      <c r="AC154" s="79"/>
      <c r="AE154" s="51"/>
      <c r="AF154" s="4"/>
    </row>
    <row r="155" spans="1:42" ht="15.6">
      <c r="A155" s="39"/>
      <c r="B155" s="2">
        <f>+'Ark1'!C2881</f>
        <v>2024</v>
      </c>
      <c r="C155" s="2">
        <f>+'Ark1'!J2881</f>
        <v>160</v>
      </c>
      <c r="D155" s="2" t="s">
        <v>28</v>
      </c>
      <c r="E155" s="2">
        <f>+'Ark1'!D2881</f>
        <v>3</v>
      </c>
      <c r="F155" s="2" t="s">
        <v>492</v>
      </c>
      <c r="G155" s="3">
        <f>+'Ark1'!Q2881</f>
        <v>74</v>
      </c>
      <c r="H155" s="306">
        <f>+'Ark1'!R2881</f>
        <v>9340</v>
      </c>
      <c r="I155" s="306">
        <f>IF(H155=0,"",'Ark1'!S2881)</f>
        <v>9264</v>
      </c>
      <c r="J155" s="86"/>
      <c r="K155" s="51">
        <f>100*H155/Måned!H12</f>
        <v>9.0056212818065244</v>
      </c>
      <c r="L155" s="86"/>
      <c r="M155" s="51">
        <f>+IF(H155=0,"",'Ark1'!AD2881)</f>
        <v>8.5129654103814385</v>
      </c>
      <c r="N155" s="51">
        <f>+IF(H155=0,"",'Ark1'!AE2881)</f>
        <v>8.4144676534212053</v>
      </c>
      <c r="O155" s="12">
        <f>IF(H155=0,"",'Ark1'!U2881)</f>
        <v>60.594667530224527</v>
      </c>
      <c r="P155" s="12">
        <f>IF(H155=0,"",'Ark1'!W2881)</f>
        <v>83.649017702936263</v>
      </c>
      <c r="Q155" s="51">
        <f>IF(H155=0,"",'Ark1'!X2881)</f>
        <v>1.2955032119914351</v>
      </c>
      <c r="R155" s="51">
        <f>IF(H155=0,"",'Ark1'!Y2881)</f>
        <v>2.5910064239828703</v>
      </c>
      <c r="S155" s="114"/>
      <c r="T155" s="272">
        <f>IF(H155=0,"",'Ark1'!Z2881)</f>
        <v>0</v>
      </c>
      <c r="U155" s="114"/>
      <c r="V155" s="51">
        <f>IF(H155=0,"",'Ark1'!AA2881)</f>
        <v>7.6565866686808226</v>
      </c>
      <c r="W155" s="12">
        <f>IF(H155=0,"",'Ark1'!AB2881)</f>
        <v>2.7521183663843241</v>
      </c>
      <c r="X155" s="15">
        <f>+IF('Ark1'!AD2881=0,"",'Ark1'!AC2881)</f>
        <v>-23.043831356122535</v>
      </c>
      <c r="Y155" s="15">
        <f t="shared" si="11"/>
        <v>125.18918918918919</v>
      </c>
      <c r="Z155" s="12">
        <f>IF(H155=0,"",'Ark1'!T2881)</f>
        <v>4.3031049250535309</v>
      </c>
      <c r="AA155" s="51">
        <f>IF(H155=0,"",'Ark1'!V2881)</f>
        <v>90.88814306056824</v>
      </c>
      <c r="AB155" s="39"/>
      <c r="AC155" s="79"/>
      <c r="AE155" s="51"/>
      <c r="AF155" s="4"/>
    </row>
    <row r="156" spans="1:42" ht="15.6">
      <c r="A156" s="39"/>
      <c r="B156" s="2">
        <f>+'Ark1'!C2882</f>
        <v>2024</v>
      </c>
      <c r="C156" s="2">
        <f>+'Ark1'!J2882</f>
        <v>160</v>
      </c>
      <c r="D156" s="2" t="s">
        <v>28</v>
      </c>
      <c r="E156" s="2">
        <f>+'Ark1'!D2882</f>
        <v>4</v>
      </c>
      <c r="F156" s="2" t="s">
        <v>493</v>
      </c>
      <c r="G156" s="3">
        <f>+'Ark1'!Q2882</f>
        <v>76</v>
      </c>
      <c r="H156" s="306">
        <f>+'Ark1'!R2882</f>
        <v>11507</v>
      </c>
      <c r="I156" s="306">
        <f>IF(H156=0,"",'Ark1'!S2882)</f>
        <v>11483</v>
      </c>
      <c r="J156" s="86"/>
      <c r="K156" s="51">
        <f>100*H156/Måned!H13</f>
        <v>8.031632361050038</v>
      </c>
      <c r="L156" s="86"/>
      <c r="M156" s="51">
        <f>+IF(H156=0,"",'Ark1'!AD2882)</f>
        <v>10.488082759877868</v>
      </c>
      <c r="N156" s="51">
        <f>+IF(H156=0,"",'Ark1'!AE2882)</f>
        <v>10.382468951742595</v>
      </c>
      <c r="O156" s="12">
        <f>IF(H156=0,"",'Ark1'!U2882)</f>
        <v>60.685012627362177</v>
      </c>
      <c r="P156" s="12">
        <f>IF(H156=0,"",'Ark1'!W2882)</f>
        <v>83.267978751197376</v>
      </c>
      <c r="Q156" s="51">
        <f>IF(H156=0,"",'Ark1'!X2882)</f>
        <v>0.93855913791605106</v>
      </c>
      <c r="R156" s="51">
        <f>IF(H156=0,"",'Ark1'!Y2882)</f>
        <v>1.8771182758321019</v>
      </c>
      <c r="S156" s="114"/>
      <c r="T156" s="272">
        <f>IF(H156=0,"",'Ark1'!Z2882)</f>
        <v>0</v>
      </c>
      <c r="U156" s="114"/>
      <c r="V156" s="51">
        <f>IF(H156=0,"",'Ark1'!AA2882)</f>
        <v>7.9736398192943296</v>
      </c>
      <c r="W156" s="12">
        <f>IF(H156=0,"",'Ark1'!AB2882)</f>
        <v>2.7903881168800662</v>
      </c>
      <c r="X156" s="15">
        <f>+IF('Ark1'!AD2882=0,"",'Ark1'!AC2882)</f>
        <v>-25.275635607077859</v>
      </c>
      <c r="Y156" s="15">
        <f t="shared" si="11"/>
        <v>151.09210526315789</v>
      </c>
      <c r="Z156" s="12">
        <f>IF(H156=0,"",'Ark1'!T2882)</f>
        <v>4.1525158599113592</v>
      </c>
      <c r="AA156" s="51">
        <f>IF(H156=0,"",'Ark1'!V2882)</f>
        <v>90.280577751707739</v>
      </c>
      <c r="AB156" s="39"/>
      <c r="AC156" s="79"/>
      <c r="AE156" s="51"/>
      <c r="AF156" s="4"/>
    </row>
    <row r="157" spans="1:42" ht="15.6">
      <c r="A157" s="39"/>
      <c r="B157" s="2">
        <f>+'Ark1'!C2883</f>
        <v>2024</v>
      </c>
      <c r="C157" s="2">
        <f>+'Ark1'!J2883</f>
        <v>160</v>
      </c>
      <c r="D157" s="2" t="s">
        <v>28</v>
      </c>
      <c r="E157" s="2">
        <f>+'Ark1'!D2883</f>
        <v>5</v>
      </c>
      <c r="F157" s="2" t="s">
        <v>377</v>
      </c>
      <c r="G157" s="3">
        <f>+'Ark1'!Q2883</f>
        <v>72</v>
      </c>
      <c r="H157" s="306">
        <f>+'Ark1'!R2883</f>
        <v>10458</v>
      </c>
      <c r="I157" s="306">
        <f>IF(H157=0,"",'Ark1'!S2883)</f>
        <v>10435</v>
      </c>
      <c r="J157" s="86"/>
      <c r="K157" s="51">
        <f>100*H157/Måned!H14</f>
        <v>8.3217951778467416</v>
      </c>
      <c r="L157" s="86"/>
      <c r="M157" s="51">
        <f>+IF(H157=0,"",'Ark1'!AD2883)</f>
        <v>9.5319691929089032</v>
      </c>
      <c r="N157" s="51">
        <f>+IF(H157=0,"",'Ark1'!AE2883)</f>
        <v>9.4777126214946321</v>
      </c>
      <c r="O157" s="12">
        <f>IF(H157=0,"",'Ark1'!U2883)</f>
        <v>60.676665069477743</v>
      </c>
      <c r="P157" s="12">
        <f>IF(H157=0,"",'Ark1'!W2883)</f>
        <v>83.645740297077268</v>
      </c>
      <c r="Q157" s="51">
        <f>IF(H157=0,"",'Ark1'!X2883)</f>
        <v>0.36335819468349601</v>
      </c>
      <c r="R157" s="51">
        <f>IF(H157=0,"",'Ark1'!Y2883)</f>
        <v>0.72671638936699201</v>
      </c>
      <c r="S157" s="114"/>
      <c r="T157" s="272">
        <f>IF(H157=0,"",'Ark1'!Z2883)</f>
        <v>0</v>
      </c>
      <c r="U157" s="114"/>
      <c r="V157" s="51">
        <f>IF(H157=0,"",'Ark1'!AA2883)</f>
        <v>7.960107641917725</v>
      </c>
      <c r="W157" s="12">
        <f>IF(H157=0,"",'Ark1'!AB2883)</f>
        <v>2.8459752757514072</v>
      </c>
      <c r="X157" s="15">
        <f>+IF('Ark1'!AD2883=0,"",'Ark1'!AC2883)</f>
        <v>-27.549668081795502</v>
      </c>
      <c r="Y157" s="15">
        <f t="shared" si="11"/>
        <v>144.93055555555554</v>
      </c>
      <c r="Z157" s="12">
        <f>IF(H157=0,"",'Ark1'!T2883)</f>
        <v>4.3910881621725002</v>
      </c>
      <c r="AA157" s="51">
        <f>IF(H157=0,"",'Ark1'!V2883)</f>
        <v>90.702200746404174</v>
      </c>
      <c r="AB157" s="39"/>
      <c r="AC157" s="79"/>
      <c r="AE157" s="51"/>
      <c r="AF157" s="4"/>
    </row>
    <row r="158" spans="1:42" ht="15.6">
      <c r="A158" s="39"/>
      <c r="B158" s="2">
        <f>+'Ark1'!C2884</f>
        <v>2024</v>
      </c>
      <c r="C158" s="2">
        <f>+'Ark1'!J2884</f>
        <v>160</v>
      </c>
      <c r="D158" s="2" t="s">
        <v>28</v>
      </c>
      <c r="E158" s="2">
        <f>+'Ark1'!D2884</f>
        <v>6</v>
      </c>
      <c r="F158" s="2" t="s">
        <v>494</v>
      </c>
      <c r="G158" s="3">
        <f>+'Ark1'!Q2884</f>
        <v>73</v>
      </c>
      <c r="H158" s="306">
        <f>+'Ark1'!R2884</f>
        <v>9500</v>
      </c>
      <c r="I158" s="306">
        <f>IF(H158=0,"",'Ark1'!S2884)</f>
        <v>9480</v>
      </c>
      <c r="J158" s="86"/>
      <c r="K158" s="51">
        <f>100*H158/Måned!H15</f>
        <v>8.2902096986726939</v>
      </c>
      <c r="L158" s="86"/>
      <c r="M158" s="51">
        <f>+IF(H158=0,"",'Ark1'!AD2884)</f>
        <v>8.6587977942851939</v>
      </c>
      <c r="N158" s="51">
        <f>+IF(H158=0,"",'Ark1'!AE2884)</f>
        <v>8.5341499803369896</v>
      </c>
      <c r="O158" s="12">
        <f>IF(H158=0,"",'Ark1'!U2884)</f>
        <v>60.202953586497905</v>
      </c>
      <c r="P158" s="12">
        <f>IF(H158=0,"",'Ark1'!W2884)</f>
        <v>82.905755274261551</v>
      </c>
      <c r="Q158" s="51">
        <f>IF(H158=0,"",'Ark1'!X2884)</f>
        <v>2.2210526315789472</v>
      </c>
      <c r="R158" s="51">
        <f>IF(H158=0,"",'Ark1'!Y2884)</f>
        <v>4.4421052631578943</v>
      </c>
      <c r="S158" s="114"/>
      <c r="T158" s="272">
        <f>IF(H158=0,"",'Ark1'!Z2884)</f>
        <v>0</v>
      </c>
      <c r="U158" s="114"/>
      <c r="V158" s="51">
        <f>IF(H158=0,"",'Ark1'!AA2884)</f>
        <v>7.9481235982686531</v>
      </c>
      <c r="W158" s="12">
        <f>IF(H158=0,"",'Ark1'!AB2884)</f>
        <v>3.1806627845310151</v>
      </c>
      <c r="X158" s="15">
        <f>+IF('Ark1'!AD2884=0,"",'Ark1'!AC2884)</f>
        <v>-22.302372453611795</v>
      </c>
      <c r="Y158" s="15">
        <f t="shared" si="11"/>
        <v>129.86301369863014</v>
      </c>
      <c r="Z158" s="12">
        <f>IF(H158=0,"",'Ark1'!T2884)</f>
        <v>4.9383157894736813</v>
      </c>
      <c r="AA158" s="51">
        <f>IF(H158=0,"",'Ark1'!V2884)</f>
        <v>89.8884645098764</v>
      </c>
      <c r="AB158" s="39"/>
      <c r="AC158" s="79"/>
      <c r="AE158" s="51"/>
      <c r="AF158" s="4"/>
    </row>
    <row r="159" spans="1:42" ht="15.6">
      <c r="A159" s="39"/>
      <c r="B159" s="2">
        <f>+'Ark1'!C2885</f>
        <v>2024</v>
      </c>
      <c r="C159" s="2">
        <f>+'Ark1'!J2885</f>
        <v>160</v>
      </c>
      <c r="D159" s="2" t="s">
        <v>28</v>
      </c>
      <c r="E159" s="2">
        <f>+'Ark1'!D2885</f>
        <v>7</v>
      </c>
      <c r="F159" s="2" t="s">
        <v>495</v>
      </c>
      <c r="G159" s="3">
        <f>+'Ark1'!Q2885</f>
        <v>68</v>
      </c>
      <c r="H159" s="306">
        <f>+'Ark1'!R2885</f>
        <v>10757</v>
      </c>
      <c r="I159" s="306">
        <f>IF(H159=0,"",'Ark1'!S2885)</f>
        <v>10720</v>
      </c>
      <c r="J159" s="86"/>
      <c r="K159" s="51">
        <f>100*H159/Måned!H16</f>
        <v>8.4218025804835275</v>
      </c>
      <c r="L159" s="86"/>
      <c r="M159" s="51">
        <f>+IF(H159=0,"",'Ark1'!AD2885)</f>
        <v>9.8044934603290326</v>
      </c>
      <c r="N159" s="51">
        <f>+IF(H159=0,"",'Ark1'!AE2885)</f>
        <v>9.7188904168758619</v>
      </c>
      <c r="O159" s="12">
        <f>IF(H159=0,"",'Ark1'!U2885)</f>
        <v>60.336847014925389</v>
      </c>
      <c r="P159" s="12">
        <f>IF(H159=0,"",'Ark1'!W2885)</f>
        <v>83.493880597015007</v>
      </c>
      <c r="Q159" s="51">
        <f>IF(H159=0,"",'Ark1'!X2885)</f>
        <v>0.52059124291159253</v>
      </c>
      <c r="R159" s="51">
        <f>IF(H159=0,"",'Ark1'!Y2885)</f>
        <v>1.0411824858231851</v>
      </c>
      <c r="S159" s="114"/>
      <c r="T159" s="272">
        <f>IF(H159=0,"",'Ark1'!Z2885)</f>
        <v>0</v>
      </c>
      <c r="U159" s="114"/>
      <c r="V159" s="51">
        <f>IF(H159=0,"",'Ark1'!AA2885)</f>
        <v>8.2889975998083987</v>
      </c>
      <c r="W159" s="12">
        <f>IF(H159=0,"",'Ark1'!AB2885)</f>
        <v>2.8437980015482478</v>
      </c>
      <c r="X159" s="15">
        <f>+IF('Ark1'!AD2885=0,"",'Ark1'!AC2885)</f>
        <v>-27.231594567790847</v>
      </c>
      <c r="Y159" s="15">
        <f t="shared" si="11"/>
        <v>157.64705882352942</v>
      </c>
      <c r="Z159" s="12">
        <f>IF(H159=0,"",'Ark1'!T2885)</f>
        <v>4.7569024821046764</v>
      </c>
      <c r="AA159" s="51">
        <f>IF(H159=0,"",'Ark1'!V2885)</f>
        <v>90.569646351126096</v>
      </c>
      <c r="AB159" s="39"/>
      <c r="AC159" s="79"/>
      <c r="AE159" s="51"/>
      <c r="AF159" s="4"/>
    </row>
    <row r="160" spans="1:42" ht="15.6">
      <c r="A160" s="39"/>
      <c r="B160" s="2">
        <f>+'Ark1'!C2886</f>
        <v>2024</v>
      </c>
      <c r="C160" s="2">
        <f>+'Ark1'!J2886</f>
        <v>160</v>
      </c>
      <c r="D160" s="2" t="s">
        <v>28</v>
      </c>
      <c r="E160" s="2">
        <f>+'Ark1'!D2886</f>
        <v>8</v>
      </c>
      <c r="F160" s="2" t="s">
        <v>496</v>
      </c>
      <c r="G160" s="3">
        <f>+'Ark1'!Q2886</f>
        <v>78</v>
      </c>
      <c r="H160" s="306">
        <f>+'Ark1'!R2886</f>
        <v>10044</v>
      </c>
      <c r="I160" s="306">
        <f>IF(H160=0,"",'Ark1'!S2886)</f>
        <v>9994</v>
      </c>
      <c r="J160" s="86"/>
      <c r="K160" s="51">
        <f>100*H160/Måned!H17</f>
        <v>8.3160840550431363</v>
      </c>
      <c r="L160" s="86"/>
      <c r="M160" s="51">
        <f>+IF(H160=0,"",'Ark1'!AD2886)</f>
        <v>9.1546278995579495</v>
      </c>
      <c r="N160" s="51">
        <f>+IF(H160=0,"",'Ark1'!AE2886)</f>
        <v>9.1433629349847418</v>
      </c>
      <c r="O160" s="12">
        <f>IF(H160=0,"",'Ark1'!U2886)</f>
        <v>60.043526115669394</v>
      </c>
      <c r="P160" s="12">
        <f>IF(H160=0,"",'Ark1'!W2886)</f>
        <v>84.255713428057177</v>
      </c>
      <c r="Q160" s="51">
        <f>IF(H160=0,"",'Ark1'!X2886)</f>
        <v>1.4436479490242933</v>
      </c>
      <c r="R160" s="51">
        <f>IF(H160=0,"",'Ark1'!Y2886)</f>
        <v>2.8872958980485866</v>
      </c>
      <c r="S160" s="114"/>
      <c r="T160" s="272">
        <f>IF(H160=0,"",'Ark1'!Z2886)</f>
        <v>0</v>
      </c>
      <c r="U160" s="114"/>
      <c r="V160" s="51">
        <f>IF(H160=0,"",'Ark1'!AA2886)</f>
        <v>8.3391412412951489</v>
      </c>
      <c r="W160" s="12">
        <f>IF(H160=0,"",'Ark1'!AB2886)</f>
        <v>2.9354346662762398</v>
      </c>
      <c r="X160" s="15">
        <f>+IF('Ark1'!AD2886=0,"",'Ark1'!AC2886)</f>
        <v>-18.466665370357717</v>
      </c>
      <c r="Y160" s="15">
        <f t="shared" si="11"/>
        <v>128.12820512820514</v>
      </c>
      <c r="Z160" s="12">
        <f>IF(H160=0,"",'Ark1'!T2886)</f>
        <v>5.3039625647152526</v>
      </c>
      <c r="AA160" s="51">
        <f>IF(H160=0,"",'Ark1'!V2886)</f>
        <v>91.458612979272004</v>
      </c>
      <c r="AB160" s="39"/>
      <c r="AC160" s="79"/>
      <c r="AE160" s="51"/>
      <c r="AF160" s="4"/>
    </row>
    <row r="161" spans="1:44" ht="15.6">
      <c r="A161" s="39"/>
      <c r="B161" s="2">
        <f>+'Ark1'!C2887</f>
        <v>2024</v>
      </c>
      <c r="C161" s="2">
        <f>+'Ark1'!J2887</f>
        <v>160</v>
      </c>
      <c r="D161" s="2" t="s">
        <v>28</v>
      </c>
      <c r="E161" s="2">
        <f>+'Ark1'!D2887</f>
        <v>9</v>
      </c>
      <c r="F161" s="2" t="s">
        <v>497</v>
      </c>
      <c r="G161" s="3">
        <f>+'Ark1'!Q2887</f>
        <v>89</v>
      </c>
      <c r="H161" s="306">
        <f>+'Ark1'!R2887</f>
        <v>10967</v>
      </c>
      <c r="I161" s="306">
        <f>IF(H161=0,"",'Ark1'!S2887)</f>
        <v>10937</v>
      </c>
      <c r="J161" s="86"/>
      <c r="K161" s="51">
        <f>100*H161/Måned!H18</f>
        <v>9.0784169267319523</v>
      </c>
      <c r="L161" s="86"/>
      <c r="M161" s="51">
        <f>+IF(H161=0,"",'Ark1'!AD2887)</f>
        <v>9.9958984642027051</v>
      </c>
      <c r="N161" s="51">
        <f>+IF(H161=0,"",'Ark1'!AE2887)</f>
        <v>10.079511545008861</v>
      </c>
      <c r="O161" s="12">
        <f>IF(H161=0,"",'Ark1'!U2887)</f>
        <v>60.244582609490735</v>
      </c>
      <c r="P161" s="12">
        <f>IF(H161=0,"",'Ark1'!W2887)</f>
        <v>84.873873091341196</v>
      </c>
      <c r="Q161" s="51">
        <f>IF(H161=0,"",'Ark1'!X2887)</f>
        <v>0.27354791647670273</v>
      </c>
      <c r="R161" s="51">
        <f>IF(H161=0,"",'Ark1'!Y2887)</f>
        <v>0.54709583295340547</v>
      </c>
      <c r="S161" s="114"/>
      <c r="T161" s="272">
        <f>IF(H161=0,"",'Ark1'!Z2887)</f>
        <v>0</v>
      </c>
      <c r="U161" s="114"/>
      <c r="V161" s="51">
        <f>IF(H161=0,"",'Ark1'!AA2887)</f>
        <v>8.2945969713467829</v>
      </c>
      <c r="W161" s="12">
        <f>IF(H161=0,"",'Ark1'!AB2887)</f>
        <v>2.9157933290661089</v>
      </c>
      <c r="X161" s="15">
        <f>+IF('Ark1'!AD2887=0,"",'Ark1'!AC2887)</f>
        <v>-29.657154575184844</v>
      </c>
      <c r="Y161" s="15">
        <f t="shared" si="11"/>
        <v>122.88764044943821</v>
      </c>
      <c r="Z161" s="12">
        <f>IF(H161=0,"",'Ark1'!T2887)</f>
        <v>5.0455001367739589</v>
      </c>
      <c r="AA161" s="51">
        <f>IF(H161=0,"",'Ark1'!V2887)</f>
        <v>92.041323839252769</v>
      </c>
      <c r="AB161" s="39"/>
      <c r="AC161" s="79"/>
      <c r="AE161" s="51"/>
      <c r="AF161" s="4"/>
    </row>
    <row r="162" spans="1:44" ht="15.6">
      <c r="A162" s="39"/>
      <c r="B162" s="2">
        <f>+'Ark1'!C2888</f>
        <v>2024</v>
      </c>
      <c r="C162" s="2">
        <f>+'Ark1'!J2888</f>
        <v>160</v>
      </c>
      <c r="D162" s="2" t="s">
        <v>28</v>
      </c>
      <c r="E162" s="2">
        <f>+'Ark1'!D2888</f>
        <v>10</v>
      </c>
      <c r="F162" s="2" t="s">
        <v>498</v>
      </c>
      <c r="G162" s="3">
        <f>+'Ark1'!Q2888</f>
        <v>86</v>
      </c>
      <c r="H162" s="306">
        <f>+'Ark1'!R2888</f>
        <v>10918</v>
      </c>
      <c r="I162" s="306">
        <f>IF(H162=0,"",'Ark1'!S2888)</f>
        <v>10904</v>
      </c>
      <c r="J162" s="86"/>
      <c r="K162" s="51">
        <f>100*H162/Måned!H19</f>
        <v>8.4359691551668181</v>
      </c>
      <c r="L162" s="86"/>
      <c r="M162" s="51">
        <f>+IF(H162=0,"",'Ark1'!AD2888)</f>
        <v>9.9512372966321845</v>
      </c>
      <c r="N162" s="51">
        <f>+IF(H162=0,"",'Ark1'!AE2888)</f>
        <v>10.002360732448791</v>
      </c>
      <c r="O162" s="12">
        <f>IF(H162=0,"",'Ark1'!U2888)</f>
        <v>60.127292736610407</v>
      </c>
      <c r="P162" s="12">
        <f>IF(H162=0,"",'Ark1'!W2888)</f>
        <v>84.479126925898626</v>
      </c>
      <c r="Q162" s="51">
        <f>IF(H162=0,"",'Ark1'!X2888)</f>
        <v>1.0716248397142336</v>
      </c>
      <c r="R162" s="51">
        <f>IF(H162=0,"",'Ark1'!Y2888)</f>
        <v>2.1432496794284672</v>
      </c>
      <c r="S162" s="114"/>
      <c r="T162" s="272">
        <f>IF(H162=0,"",'Ark1'!Z2888)</f>
        <v>0</v>
      </c>
      <c r="U162" s="114"/>
      <c r="V162" s="51">
        <f>IF(H162=0,"",'Ark1'!AA2888)</f>
        <v>8.5086523724504151</v>
      </c>
      <c r="W162" s="12">
        <f>IF(H162=0,"",'Ark1'!AB2888)</f>
        <v>2.909545439810576</v>
      </c>
      <c r="X162" s="15">
        <f>+IF('Ark1'!AD2888=0,"",'Ark1'!AC2888)</f>
        <v>-29.970284291574092</v>
      </c>
      <c r="Y162" s="15">
        <f t="shared" si="11"/>
        <v>126.79069767441861</v>
      </c>
      <c r="Z162" s="12">
        <f>IF(H162=0,"",'Ark1'!T2888)</f>
        <v>5.1097270562374062</v>
      </c>
      <c r="AA162" s="51">
        <f>IF(H162=0,"",'Ark1'!V2888)</f>
        <v>91.567697283651057</v>
      </c>
      <c r="AB162" s="39"/>
      <c r="AC162" s="79"/>
      <c r="AE162" s="51"/>
      <c r="AF162" s="4"/>
    </row>
    <row r="163" spans="1:44" ht="15.6">
      <c r="A163" s="39"/>
      <c r="B163" s="2">
        <f>+'Ark1'!C2889</f>
        <v>2024</v>
      </c>
      <c r="C163" s="2">
        <f>+'Ark1'!J2889</f>
        <v>160</v>
      </c>
      <c r="D163" s="2" t="s">
        <v>28</v>
      </c>
      <c r="E163" s="2">
        <f>+'Ark1'!D2889</f>
        <v>11</v>
      </c>
      <c r="F163" s="2" t="s">
        <v>499</v>
      </c>
      <c r="G163" s="3">
        <f>+'Ark1'!Q2889</f>
        <v>54</v>
      </c>
      <c r="H163" s="306">
        <f>+'Ark1'!R2889</f>
        <v>3758</v>
      </c>
      <c r="I163" s="306">
        <f>IF(H163=0,"",'Ark1'!S2889)</f>
        <v>3754</v>
      </c>
      <c r="J163" s="86"/>
      <c r="K163" s="51">
        <f>100*H163/Måned!H20</f>
        <v>10.282649738692642</v>
      </c>
      <c r="L163" s="86"/>
      <c r="M163" s="51">
        <f>+IF(H163=0,"",'Ark1'!AD2889)</f>
        <v>3.4252381169393433</v>
      </c>
      <c r="N163" s="51">
        <f>+IF(H163=0,"",'Ark1'!AE2889)</f>
        <v>3.490831718041524</v>
      </c>
      <c r="O163" s="12">
        <f>IF(H163=0,"",'Ark1'!U2889)</f>
        <v>60.22322855620672</v>
      </c>
      <c r="P163" s="12">
        <f>IF(H163=0,"",'Ark1'!W2889)</f>
        <v>85.6381726158764</v>
      </c>
      <c r="Q163" s="51">
        <f>IF(H163=0,"",'Ark1'!X2889)</f>
        <v>2.6875997871208095</v>
      </c>
      <c r="R163" s="51">
        <f>IF(H163=0,"",'Ark1'!Y2889)</f>
        <v>5.375199574241619</v>
      </c>
      <c r="S163" s="114"/>
      <c r="T163" s="272">
        <f>IF(H163=0,"",'Ark1'!Z2889)</f>
        <v>0</v>
      </c>
      <c r="U163" s="114"/>
      <c r="V163" s="51">
        <f>IF(H163=0,"",'Ark1'!AA2889)</f>
        <v>8.6067835722032378</v>
      </c>
      <c r="W163" s="12">
        <f>IF(H163=0,"",'Ark1'!AB2889)</f>
        <v>2.8521054887934914</v>
      </c>
      <c r="X163" s="15">
        <f>+IF('Ark1'!AD2889=0,"",'Ark1'!AC2889)</f>
        <v>-31.884778761428841</v>
      </c>
      <c r="Y163" s="15">
        <f t="shared" si="11"/>
        <v>69.518518518518519</v>
      </c>
      <c r="Z163" s="12">
        <f>IF(H163=0,"",'Ark1'!T2889)</f>
        <v>5.0604044704630118</v>
      </c>
      <c r="AA163" s="51">
        <f>IF(H163=0,"",'Ark1'!V2889)</f>
        <v>92.821698025536946</v>
      </c>
      <c r="AB163" s="39"/>
      <c r="AC163" s="79"/>
      <c r="AE163" s="51"/>
      <c r="AF163" s="4"/>
    </row>
    <row r="164" spans="1:44" ht="15.6">
      <c r="A164" s="39"/>
      <c r="B164" s="2">
        <f>+'Ark1'!C2890</f>
        <v>2024</v>
      </c>
      <c r="C164" s="2">
        <f>+'Ark1'!J2890</f>
        <v>160</v>
      </c>
      <c r="D164" s="2" t="s">
        <v>28</v>
      </c>
      <c r="E164" s="2">
        <f>+'Ark1'!D2890</f>
        <v>12</v>
      </c>
      <c r="F164" s="2" t="s">
        <v>500</v>
      </c>
      <c r="G164" s="3">
        <f>+'Ark1'!Q2890</f>
        <v>0</v>
      </c>
      <c r="H164" s="306">
        <f>+'Ark1'!R2890</f>
        <v>0</v>
      </c>
      <c r="I164" s="306" t="str">
        <f>IF(H164=0,"",'Ark1'!S2890)</f>
        <v/>
      </c>
      <c r="J164" s="86"/>
      <c r="K164" s="51" t="e">
        <f>100*H164/Måned!H21</f>
        <v>#DIV/0!</v>
      </c>
      <c r="L164" s="86"/>
      <c r="M164" s="51" t="str">
        <f>+IF(H164=0,"",'Ark1'!AD2890)</f>
        <v/>
      </c>
      <c r="N164" s="51" t="str">
        <f>+IF(H164=0,"",'Ark1'!AE2890)</f>
        <v/>
      </c>
      <c r="O164" s="12" t="str">
        <f>IF(H164=0,"",'Ark1'!U2890)</f>
        <v/>
      </c>
      <c r="P164" s="12" t="str">
        <f>IF(H164=0,"",'Ark1'!W2890)</f>
        <v/>
      </c>
      <c r="Q164" s="51" t="str">
        <f>IF(H164=0,"",'Ark1'!X2890)</f>
        <v/>
      </c>
      <c r="R164" s="51" t="str">
        <f>IF(H164=0,"",'Ark1'!Y2890)</f>
        <v/>
      </c>
      <c r="S164" s="114"/>
      <c r="T164" s="272" t="str">
        <f>IF(H164=0,"",'Ark1'!Z2890)</f>
        <v/>
      </c>
      <c r="U164" s="114"/>
      <c r="V164" s="51" t="str">
        <f>IF(H164=0,"",'Ark1'!AA2890)</f>
        <v/>
      </c>
      <c r="W164" s="12" t="str">
        <f>IF(H164=0,"",'Ark1'!AB2890)</f>
        <v/>
      </c>
      <c r="X164" s="15" t="str">
        <f>+IF('Ark1'!AD2890=0,"",'Ark1'!AC2890)</f>
        <v/>
      </c>
      <c r="Y164" s="15" t="str">
        <f t="shared" si="11"/>
        <v/>
      </c>
      <c r="Z164" s="12" t="str">
        <f>IF(H164=0,"",'Ark1'!T2890)</f>
        <v/>
      </c>
      <c r="AA164" s="51" t="str">
        <f>IF(H164=0,"",'Ark1'!V2890)</f>
        <v/>
      </c>
      <c r="AB164" s="39"/>
      <c r="AC164" s="79"/>
      <c r="AE164" s="51"/>
      <c r="AF164" s="4"/>
    </row>
    <row r="165" spans="1:44" ht="15.6">
      <c r="A165" s="39"/>
      <c r="B165" s="39"/>
      <c r="C165" s="44"/>
      <c r="D165" s="44"/>
      <c r="E165" s="44"/>
      <c r="F165" s="44"/>
      <c r="G165" s="44"/>
      <c r="H165" s="329"/>
      <c r="I165" s="329"/>
      <c r="J165" s="86"/>
      <c r="K165" s="44"/>
      <c r="L165" s="86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39"/>
      <c r="AC165" s="79"/>
      <c r="AE165" s="51"/>
      <c r="AF165" s="4"/>
      <c r="AN165" s="13"/>
      <c r="AO165" s="12"/>
      <c r="AP165" s="12"/>
    </row>
    <row r="166" spans="1:44" ht="15.6">
      <c r="A166" s="39"/>
      <c r="B166" s="2">
        <f>+'Ark1'!C2891</f>
        <v>2024</v>
      </c>
      <c r="C166" s="2">
        <f>+'Ark1'!J2891</f>
        <v>171</v>
      </c>
      <c r="D166" s="2" t="s">
        <v>503</v>
      </c>
      <c r="E166" s="2">
        <f>+'Ark1'!D2891</f>
        <v>1</v>
      </c>
      <c r="F166" s="2" t="s">
        <v>490</v>
      </c>
      <c r="G166" s="3">
        <f>+'Ark1'!Q2891</f>
        <v>54</v>
      </c>
      <c r="H166" s="306">
        <f>+'Ark1'!R2891</f>
        <v>6670</v>
      </c>
      <c r="I166" s="306">
        <f>IF(H166=0,"",'Ark1'!S2891)</f>
        <v>6635</v>
      </c>
      <c r="J166" s="86"/>
      <c r="K166" s="51">
        <f>100*H166/Måned!H10</f>
        <v>5.0465691652354181</v>
      </c>
      <c r="L166" s="86"/>
      <c r="M166" s="51">
        <f>+IF(H166=0,"",'Ark1'!AD2891)</f>
        <v>8.8804271125963599</v>
      </c>
      <c r="N166" s="51">
        <f>+IF(H166=0,"",'Ark1'!AE2891)</f>
        <v>8.8216761654862808</v>
      </c>
      <c r="O166" s="12">
        <f>IF(H166=0,"",'Ark1'!U2891)</f>
        <v>61.012358703843262</v>
      </c>
      <c r="P166" s="12">
        <f>IF(H166=0,"",'Ark1'!W2891)</f>
        <v>83.736262245666879</v>
      </c>
      <c r="Q166" s="51">
        <f>IF(H166=0,"",'Ark1'!X2891)</f>
        <v>7.4962518740629702E-2</v>
      </c>
      <c r="R166" s="51">
        <f>IF(H166=0,"",'Ark1'!Y2891)</f>
        <v>0.1499250374812594</v>
      </c>
      <c r="S166" s="114"/>
      <c r="T166" s="272">
        <f>IF(H166=0,"",'Ark1'!Z2891)</f>
        <v>0</v>
      </c>
      <c r="U166" s="114"/>
      <c r="V166" s="51">
        <f>IF(H166=0,"",'Ark1'!AA2891)</f>
        <v>8.5506915711951148</v>
      </c>
      <c r="W166" s="12">
        <f>IF(H166=0,"",'Ark1'!AB2891)</f>
        <v>2.3277425369238358</v>
      </c>
      <c r="X166" s="15">
        <f>+IF('Ark1'!AD2891=0,"",'Ark1'!AC2891)</f>
        <v>-29.521998456407886</v>
      </c>
      <c r="Y166" s="15">
        <f>+(IF(H166=0,"",I166/G166))</f>
        <v>122.87037037037037</v>
      </c>
      <c r="Z166" s="12">
        <f>IF(H166=0,"",'Ark1'!T2891)</f>
        <v>3.2151424287856054</v>
      </c>
      <c r="AA166" s="51">
        <f>IF(H166=0,"",'Ark1'!V2891)</f>
        <v>90.916795188847772</v>
      </c>
      <c r="AB166" s="39"/>
      <c r="AC166" s="79"/>
      <c r="AE166" s="51"/>
      <c r="AF166" s="4"/>
    </row>
    <row r="167" spans="1:44" ht="15.6">
      <c r="A167" s="39"/>
      <c r="B167" s="2">
        <f>+'Ark1'!C2892</f>
        <v>2024</v>
      </c>
      <c r="C167" s="2">
        <f>+'Ark1'!J2892</f>
        <v>171</v>
      </c>
      <c r="D167" s="2" t="s">
        <v>503</v>
      </c>
      <c r="E167" s="2">
        <f>+'Ark1'!D2892</f>
        <v>2</v>
      </c>
      <c r="F167" s="2" t="s">
        <v>491</v>
      </c>
      <c r="G167" s="3">
        <f>+'Ark1'!Q2892</f>
        <v>57</v>
      </c>
      <c r="H167" s="306">
        <f>+'Ark1'!R2892</f>
        <v>6452</v>
      </c>
      <c r="I167" s="306">
        <f>IF(H167=0,"",'Ark1'!S2892)</f>
        <v>6439</v>
      </c>
      <c r="J167" s="86"/>
      <c r="K167" s="51">
        <f>100*H167/Måned!H11</f>
        <v>5.2792210448799244</v>
      </c>
      <c r="L167" s="86"/>
      <c r="M167" s="51">
        <f>+IF(H167=0,"",'Ark1'!AD2892)</f>
        <v>8.5901822684365374</v>
      </c>
      <c r="N167" s="51">
        <f>+IF(H167=0,"",'Ark1'!AE2892)</f>
        <v>8.659131186600419</v>
      </c>
      <c r="O167" s="12">
        <f>IF(H167=0,"",'Ark1'!U2892)</f>
        <v>61.014132629290259</v>
      </c>
      <c r="P167" s="12">
        <f>IF(H167=0,"",'Ark1'!W2892)</f>
        <v>84.695294300357219</v>
      </c>
      <c r="Q167" s="51">
        <f>IF(H167=0,"",'Ark1'!X2892)</f>
        <v>0.13949163050216981</v>
      </c>
      <c r="R167" s="51">
        <f>IF(H167=0,"",'Ark1'!Y2892)</f>
        <v>0.27898326100433962</v>
      </c>
      <c r="S167" s="114"/>
      <c r="T167" s="272">
        <f>IF(H167=0,"",'Ark1'!Z2892)</f>
        <v>0</v>
      </c>
      <c r="U167" s="114"/>
      <c r="V167" s="51">
        <f>IF(H167=0,"",'Ark1'!AA2892)</f>
        <v>7.8669038594870191</v>
      </c>
      <c r="W167" s="12">
        <f>IF(H167=0,"",'Ark1'!AB2892)</f>
        <v>2.3642426720061955</v>
      </c>
      <c r="X167" s="15">
        <f>+IF('Ark1'!AD2892=0,"",'Ark1'!AC2892)</f>
        <v>-34.197255343262498</v>
      </c>
      <c r="Y167" s="15">
        <f t="shared" ref="Y167:Y177" si="12">+(IF(H167=0,"",I167/G167))</f>
        <v>112.96491228070175</v>
      </c>
      <c r="Z167" s="12">
        <f>IF(H167=0,"",'Ark1'!T2892)</f>
        <v>3.235275883446993</v>
      </c>
      <c r="AA167" s="51">
        <f>IF(H167=0,"",'Ark1'!V2892)</f>
        <v>91.824131019045723</v>
      </c>
      <c r="AB167" s="39"/>
      <c r="AC167" s="79"/>
      <c r="AE167" s="51"/>
      <c r="AF167" s="4"/>
    </row>
    <row r="168" spans="1:44" s="58" customFormat="1" ht="15.6">
      <c r="A168" s="39"/>
      <c r="B168" s="2">
        <f>+'Ark1'!C2893</f>
        <v>2024</v>
      </c>
      <c r="C168" s="2">
        <f>+'Ark1'!J2893</f>
        <v>171</v>
      </c>
      <c r="D168" s="2" t="s">
        <v>503</v>
      </c>
      <c r="E168" s="2">
        <f>+'Ark1'!D2893</f>
        <v>3</v>
      </c>
      <c r="F168" s="2" t="s">
        <v>492</v>
      </c>
      <c r="G168" s="3">
        <f>+'Ark1'!Q2893</f>
        <v>59</v>
      </c>
      <c r="H168" s="306">
        <f>+'Ark1'!R2893</f>
        <v>6576</v>
      </c>
      <c r="I168" s="306">
        <f>IF(H168=0,"",'Ark1'!S2893)</f>
        <v>6551</v>
      </c>
      <c r="J168" s="86"/>
      <c r="K168" s="51">
        <f>100*H168/Måned!H12</f>
        <v>6.340574469931445</v>
      </c>
      <c r="L168" s="86"/>
      <c r="M168" s="51">
        <f>+IF(H168=0,"",'Ark1'!AD2893)</f>
        <v>8.7552756660320306</v>
      </c>
      <c r="N168" s="51">
        <f>+IF(H168=0,"",'Ark1'!AE2893)</f>
        <v>8.6576195981632615</v>
      </c>
      <c r="O168" s="12">
        <f>IF(H168=0,"",'Ark1'!U2893)</f>
        <v>60.900320561746305</v>
      </c>
      <c r="P168" s="12">
        <f>IF(H168=0,"",'Ark1'!W2893)</f>
        <v>83.23275835750259</v>
      </c>
      <c r="Q168" s="51">
        <f>IF(H168=0,"",'Ark1'!X2893)</f>
        <v>1.5206812652068129E-2</v>
      </c>
      <c r="R168" s="51">
        <f>IF(H168=0,"",'Ark1'!Y2893)</f>
        <v>3.0413625304136258E-2</v>
      </c>
      <c r="S168" s="114"/>
      <c r="T168" s="272">
        <f>IF(H168=0,"",'Ark1'!Z2893)</f>
        <v>0</v>
      </c>
      <c r="U168" s="114"/>
      <c r="V168" s="51">
        <f>IF(H168=0,"",'Ark1'!AA2893)</f>
        <v>8.6282584128361943</v>
      </c>
      <c r="W168" s="12">
        <f>IF(H168=0,"",'Ark1'!AB2893)</f>
        <v>2.3933170746639738</v>
      </c>
      <c r="X168" s="15">
        <f>+IF('Ark1'!AD2893=0,"",'Ark1'!AC2893)</f>
        <v>-28.120222957567815</v>
      </c>
      <c r="Y168" s="15">
        <f t="shared" si="12"/>
        <v>111.03389830508475</v>
      </c>
      <c r="Z168" s="12">
        <f>IF(H168=0,"",'Ark1'!T2893)</f>
        <v>3.5927615571776159</v>
      </c>
      <c r="AA168" s="51">
        <f>IF(H168=0,"",'Ark1'!V2893)</f>
        <v>90.317126742702001</v>
      </c>
      <c r="AB168" s="39"/>
      <c r="AC168" s="79"/>
      <c r="AD168" s="100"/>
      <c r="AE168" s="51"/>
      <c r="AF168" s="4"/>
      <c r="AG168" s="1"/>
      <c r="AH168" s="1"/>
      <c r="AI168" s="1"/>
      <c r="AJ168" s="1"/>
      <c r="AK168" s="1"/>
      <c r="AL168" s="1"/>
      <c r="AM168" s="10"/>
      <c r="AN168"/>
      <c r="AO168"/>
      <c r="AP168"/>
      <c r="AQ168"/>
      <c r="AR168"/>
    </row>
    <row r="169" spans="1:44" s="58" customFormat="1" ht="15.6">
      <c r="A169" s="39"/>
      <c r="B169" s="2">
        <f>+'Ark1'!C2894</f>
        <v>2024</v>
      </c>
      <c r="C169" s="2">
        <f>+'Ark1'!J2894</f>
        <v>171</v>
      </c>
      <c r="D169" s="2" t="s">
        <v>503</v>
      </c>
      <c r="E169" s="2">
        <f>+'Ark1'!D2894</f>
        <v>4</v>
      </c>
      <c r="F169" s="2" t="s">
        <v>493</v>
      </c>
      <c r="G169" s="3">
        <f>+'Ark1'!Q2894</f>
        <v>53</v>
      </c>
      <c r="H169" s="306">
        <f>+'Ark1'!R2894</f>
        <v>7456</v>
      </c>
      <c r="I169" s="306">
        <f>IF(H169=0,"",'Ark1'!S2894)</f>
        <v>7436</v>
      </c>
      <c r="J169" s="86"/>
      <c r="K169" s="51">
        <f>100*H169/Måned!H13</f>
        <v>5.2041236537750137</v>
      </c>
      <c r="L169" s="86"/>
      <c r="M169" s="51">
        <f>+IF(H169=0,"",'Ark1'!AD2894)</f>
        <v>9.9269062296129622</v>
      </c>
      <c r="N169" s="51">
        <f>+IF(H169=0,"",'Ark1'!AE2894)</f>
        <v>9.870293009668794</v>
      </c>
      <c r="O169" s="12">
        <f>IF(H169=0,"",'Ark1'!U2894)</f>
        <v>61.085395373856919</v>
      </c>
      <c r="P169" s="12">
        <f>IF(H169=0,"",'Ark1'!W2894)</f>
        <v>83.597646584184986</v>
      </c>
      <c r="Q169" s="51">
        <f>IF(H169=0,"",'Ark1'!X2894)</f>
        <v>0.14753218884120176</v>
      </c>
      <c r="R169" s="51">
        <f>IF(H169=0,"",'Ark1'!Y2894)</f>
        <v>0.29506437768240351</v>
      </c>
      <c r="S169" s="114"/>
      <c r="T169" s="272">
        <f>IF(H169=0,"",'Ark1'!Z2894)</f>
        <v>0</v>
      </c>
      <c r="U169" s="114"/>
      <c r="V169" s="51">
        <f>IF(H169=0,"",'Ark1'!AA2894)</f>
        <v>7.9674251810080943</v>
      </c>
      <c r="W169" s="12">
        <f>IF(H169=0,"",'Ark1'!AB2894)</f>
        <v>2.4220159164900745</v>
      </c>
      <c r="X169" s="15">
        <f>+IF('Ark1'!AD2894=0,"",'Ark1'!AC2894)</f>
        <v>-29.322302643680182</v>
      </c>
      <c r="Y169" s="15">
        <f t="shared" si="12"/>
        <v>140.30188679245282</v>
      </c>
      <c r="Z169" s="12">
        <f>IF(H169=0,"",'Ark1'!T2894)</f>
        <v>3.2599248927038622</v>
      </c>
      <c r="AA169" s="51">
        <f>IF(H169=0,"",'Ark1'!V2894)</f>
        <v>90.673392363116079</v>
      </c>
      <c r="AB169" s="39"/>
      <c r="AC169" s="79"/>
      <c r="AD169" s="100"/>
      <c r="AE169" s="51"/>
      <c r="AF169" s="4"/>
      <c r="AG169" s="1"/>
      <c r="AH169" s="1"/>
      <c r="AI169" s="1"/>
      <c r="AJ169" s="1"/>
      <c r="AK169" s="1"/>
      <c r="AL169" s="1"/>
      <c r="AM169" s="10"/>
      <c r="AN169"/>
    </row>
    <row r="170" spans="1:44" s="58" customFormat="1" ht="15.6">
      <c r="A170" s="39"/>
      <c r="B170" s="2">
        <f>+'Ark1'!C2895</f>
        <v>2024</v>
      </c>
      <c r="C170" s="2">
        <f>+'Ark1'!J2895</f>
        <v>171</v>
      </c>
      <c r="D170" s="2" t="s">
        <v>503</v>
      </c>
      <c r="E170" s="2">
        <f>+'Ark1'!D2895</f>
        <v>5</v>
      </c>
      <c r="F170" s="2" t="s">
        <v>377</v>
      </c>
      <c r="G170" s="3">
        <f>+'Ark1'!Q2895</f>
        <v>58</v>
      </c>
      <c r="H170" s="306">
        <f>+'Ark1'!R2895</f>
        <v>7466</v>
      </c>
      <c r="I170" s="306">
        <f>IF(H170=0,"",'Ark1'!S2895)</f>
        <v>7421</v>
      </c>
      <c r="J170" s="86"/>
      <c r="K170" s="51">
        <f>100*H170/Måned!H14</f>
        <v>5.9409564733030953</v>
      </c>
      <c r="L170" s="86"/>
      <c r="M170" s="51">
        <f>+IF(H170=0,"",'Ark1'!AD2895)</f>
        <v>9.9402202132900221</v>
      </c>
      <c r="N170" s="51">
        <f>+IF(H170=0,"",'Ark1'!AE2895)</f>
        <v>9.9947053121822389</v>
      </c>
      <c r="O170" s="12">
        <f>IF(H170=0,"",'Ark1'!U2895)</f>
        <v>60.380137447783312</v>
      </c>
      <c r="P170" s="12">
        <f>IF(H170=0,"",'Ark1'!W2895)</f>
        <v>84.822476755154355</v>
      </c>
      <c r="Q170" s="51">
        <f>IF(H170=0,"",'Ark1'!X2895)</f>
        <v>4.0182159121350113E-2</v>
      </c>
      <c r="R170" s="51">
        <f>IF(H170=0,"",'Ark1'!Y2895)</f>
        <v>8.0364318242700225E-2</v>
      </c>
      <c r="S170" s="114"/>
      <c r="T170" s="272">
        <f>IF(H170=0,"",'Ark1'!Z2895)</f>
        <v>0</v>
      </c>
      <c r="U170" s="114"/>
      <c r="V170" s="51">
        <f>IF(H170=0,"",'Ark1'!AA2895)</f>
        <v>7.5701047395027938</v>
      </c>
      <c r="W170" s="12">
        <f>IF(H170=0,"",'Ark1'!AB2895)</f>
        <v>2.3924552461459569</v>
      </c>
      <c r="X170" s="15">
        <f>+IF('Ark1'!AD2895=0,"",'Ark1'!AC2895)</f>
        <v>-27.086058850544354</v>
      </c>
      <c r="Y170" s="15">
        <f t="shared" si="12"/>
        <v>127.94827586206897</v>
      </c>
      <c r="Z170" s="12">
        <f>IF(H170=0,"",'Ark1'!T2895)</f>
        <v>4.5259844628984718</v>
      </c>
      <c r="AA170" s="51">
        <f>IF(H170=0,"",'Ark1'!V2895)</f>
        <v>92.130061056271373</v>
      </c>
      <c r="AB170" s="39"/>
      <c r="AC170" s="79"/>
      <c r="AD170" s="100"/>
      <c r="AE170" s="51"/>
      <c r="AF170" s="4"/>
      <c r="AG170" s="1"/>
      <c r="AH170" s="1"/>
      <c r="AI170" s="1"/>
      <c r="AJ170" s="1"/>
      <c r="AK170" s="1"/>
      <c r="AL170" s="1"/>
      <c r="AM170" s="10"/>
      <c r="AN170"/>
    </row>
    <row r="171" spans="1:44" s="58" customFormat="1" ht="15.6">
      <c r="A171" s="39"/>
      <c r="B171" s="2">
        <f>+'Ark1'!C2896</f>
        <v>2024</v>
      </c>
      <c r="C171" s="2">
        <f>+'Ark1'!J2896</f>
        <v>171</v>
      </c>
      <c r="D171" s="2" t="s">
        <v>503</v>
      </c>
      <c r="E171" s="2">
        <f>+'Ark1'!D2896</f>
        <v>6</v>
      </c>
      <c r="F171" s="2" t="s">
        <v>494</v>
      </c>
      <c r="G171" s="3">
        <f>+'Ark1'!Q2896</f>
        <v>58</v>
      </c>
      <c r="H171" s="306">
        <f>+'Ark1'!R2896</f>
        <v>6169</v>
      </c>
      <c r="I171" s="306">
        <f>IF(H171=0,"",'Ark1'!S2896)</f>
        <v>6154</v>
      </c>
      <c r="J171" s="86"/>
      <c r="K171" s="51">
        <f>100*H171/Måned!H15</f>
        <v>5.3834003822223</v>
      </c>
      <c r="L171" s="86"/>
      <c r="M171" s="51">
        <f>+IF(H171=0,"",'Ark1'!AD2896)</f>
        <v>8.2133965303758512</v>
      </c>
      <c r="N171" s="51">
        <f>+IF(H171=0,"",'Ark1'!AE2896)</f>
        <v>8.0630143747296881</v>
      </c>
      <c r="O171" s="12">
        <f>IF(H171=0,"",'Ark1'!U2896)</f>
        <v>60.562723431914215</v>
      </c>
      <c r="P171" s="12">
        <f>IF(H171=0,"",'Ark1'!W2896)</f>
        <v>82.516980825479251</v>
      </c>
      <c r="Q171" s="51">
        <f>IF(H171=0,"",'Ark1'!X2896)</f>
        <v>9.7260496028529722E-2</v>
      </c>
      <c r="R171" s="51">
        <f>IF(H171=0,"",'Ark1'!Y2896)</f>
        <v>0.19452099205705944</v>
      </c>
      <c r="S171" s="114"/>
      <c r="T171" s="272">
        <f>IF(H171=0,"",'Ark1'!Z2896)</f>
        <v>0</v>
      </c>
      <c r="U171" s="114"/>
      <c r="V171" s="51">
        <f>IF(H171=0,"",'Ark1'!AA2896)</f>
        <v>10.3822706081473</v>
      </c>
      <c r="W171" s="12">
        <f>IF(H171=0,"",'Ark1'!AB2896)</f>
        <v>2.4452499752678478</v>
      </c>
      <c r="X171" s="15">
        <f>+IF('Ark1'!AD2896=0,"",'Ark1'!AC2896)</f>
        <v>-37.441808403645446</v>
      </c>
      <c r="Y171" s="15">
        <f t="shared" si="12"/>
        <v>106.10344827586206</v>
      </c>
      <c r="Z171" s="12">
        <f>IF(H171=0,"",'Ark1'!T2896)</f>
        <v>4.237801912789755</v>
      </c>
      <c r="AA171" s="51">
        <f>IF(H171=0,"",'Ark1'!V2896)</f>
        <v>89.490861320016251</v>
      </c>
      <c r="AB171" s="39"/>
      <c r="AC171" s="10"/>
      <c r="AD171" s="100"/>
      <c r="AE171" s="51"/>
      <c r="AF171" s="4"/>
      <c r="AG171" s="1"/>
      <c r="AH171" s="1"/>
      <c r="AI171" s="1"/>
      <c r="AJ171" s="1"/>
      <c r="AK171" s="1"/>
      <c r="AL171" s="1"/>
      <c r="AM171" s="10"/>
      <c r="AN171"/>
    </row>
    <row r="172" spans="1:44" s="58" customFormat="1" ht="15.6">
      <c r="A172" s="39"/>
      <c r="B172" s="2">
        <f>+'Ark1'!C2897</f>
        <v>2024</v>
      </c>
      <c r="C172" s="2">
        <f>+'Ark1'!J2897</f>
        <v>171</v>
      </c>
      <c r="D172" s="2" t="s">
        <v>503</v>
      </c>
      <c r="E172" s="2">
        <f>+'Ark1'!D2897</f>
        <v>7</v>
      </c>
      <c r="F172" s="2" t="s">
        <v>495</v>
      </c>
      <c r="G172" s="3">
        <f>+'Ark1'!Q2897</f>
        <v>60</v>
      </c>
      <c r="H172" s="306">
        <f>+'Ark1'!R2897</f>
        <v>8021</v>
      </c>
      <c r="I172" s="306">
        <f>IF(H172=0,"",'Ark1'!S2897)</f>
        <v>8007</v>
      </c>
      <c r="J172" s="86"/>
      <c r="K172" s="51">
        <f>100*H172/Måned!H16</f>
        <v>6.279750720280596</v>
      </c>
      <c r="L172" s="86"/>
      <c r="M172" s="51">
        <f>+IF(H172=0,"",'Ark1'!AD2897)</f>
        <v>10.679146307366624</v>
      </c>
      <c r="N172" s="51">
        <f>+IF(H172=0,"",'Ark1'!AE2897)</f>
        <v>10.758851374432423</v>
      </c>
      <c r="O172" s="12">
        <f>IF(H172=0,"",'Ark1'!U2897)</f>
        <v>60.581616085924814</v>
      </c>
      <c r="P172" s="12">
        <f>IF(H172=0,"",'Ark1'!W2897)</f>
        <v>84.625152991132722</v>
      </c>
      <c r="Q172" s="51">
        <f>IF(H172=0,"",'Ark1'!X2897)</f>
        <v>0.17454182770228155</v>
      </c>
      <c r="R172" s="51">
        <f>IF(H172=0,"",'Ark1'!Y2897)</f>
        <v>0.3490836554045631</v>
      </c>
      <c r="S172" s="114"/>
      <c r="T172" s="272">
        <f>IF(H172=0,"",'Ark1'!Z2897)</f>
        <v>0</v>
      </c>
      <c r="U172" s="114"/>
      <c r="V172" s="51">
        <f>IF(H172=0,"",'Ark1'!AA2897)</f>
        <v>8.3274332118333501</v>
      </c>
      <c r="W172" s="12">
        <f>IF(H172=0,"",'Ark1'!AB2897)</f>
        <v>2.4137530544050434</v>
      </c>
      <c r="X172" s="15">
        <f>+IF('Ark1'!AD2897=0,"",'Ark1'!AC2897)</f>
        <v>-28.481297607179712</v>
      </c>
      <c r="Y172" s="15">
        <f t="shared" si="12"/>
        <v>133.44999999999999</v>
      </c>
      <c r="Z172" s="12">
        <f>IF(H172=0,"",'Ark1'!T2897)</f>
        <v>4.1504799900261808</v>
      </c>
      <c r="AA172" s="51">
        <f>IF(H172=0,"",'Ark1'!V2897)</f>
        <v>91.748769122792069</v>
      </c>
      <c r="AB172" s="39"/>
      <c r="AC172" s="10"/>
      <c r="AD172" s="100"/>
      <c r="AE172" s="51"/>
      <c r="AF172" s="4"/>
      <c r="AG172" s="1"/>
      <c r="AH172" s="1"/>
      <c r="AI172" s="1"/>
      <c r="AJ172" s="1"/>
      <c r="AK172" s="1"/>
      <c r="AL172" s="1"/>
      <c r="AM172" s="10"/>
      <c r="AN172"/>
    </row>
    <row r="173" spans="1:44" s="58" customFormat="1" ht="15.6">
      <c r="A173" s="39"/>
      <c r="B173" s="2">
        <f>+'Ark1'!C2898</f>
        <v>2024</v>
      </c>
      <c r="C173" s="2">
        <f>+'Ark1'!J2898</f>
        <v>171</v>
      </c>
      <c r="D173" s="2" t="s">
        <v>503</v>
      </c>
      <c r="E173" s="2">
        <f>+'Ark1'!D2898</f>
        <v>8</v>
      </c>
      <c r="F173" s="2" t="s">
        <v>496</v>
      </c>
      <c r="G173" s="3">
        <f>+'Ark1'!Q2898</f>
        <v>56</v>
      </c>
      <c r="H173" s="306">
        <f>+'Ark1'!R2898</f>
        <v>8055</v>
      </c>
      <c r="I173" s="306">
        <f>IF(H173=0,"",'Ark1'!S2898)</f>
        <v>8030</v>
      </c>
      <c r="J173" s="86"/>
      <c r="K173" s="51">
        <f>100*H173/Måned!H17</f>
        <v>6.6692609581215123</v>
      </c>
      <c r="L173" s="86"/>
      <c r="M173" s="51">
        <f>+IF(H173=0,"",'Ark1'!AD2898)</f>
        <v>10.724413851868617</v>
      </c>
      <c r="N173" s="51">
        <f>+IF(H173=0,"",'Ark1'!AE2898)</f>
        <v>10.643792819275362</v>
      </c>
      <c r="O173" s="12">
        <f>IF(H173=0,"",'Ark1'!U2898)</f>
        <v>60.208592777085933</v>
      </c>
      <c r="P173" s="12">
        <f>IF(H173=0,"",'Ark1'!W2898)</f>
        <v>83.480348692403552</v>
      </c>
      <c r="Q173" s="51">
        <f>IF(H173=0,"",'Ark1'!X2898)</f>
        <v>4.9658597144630653E-2</v>
      </c>
      <c r="R173" s="51">
        <f>IF(H173=0,"",'Ark1'!Y2898)</f>
        <v>9.9317194289261307E-2</v>
      </c>
      <c r="S173" s="114"/>
      <c r="T173" s="272">
        <f>IF(H173=0,"",'Ark1'!Z2898)</f>
        <v>0</v>
      </c>
      <c r="U173" s="114"/>
      <c r="V173" s="51">
        <f>IF(H173=0,"",'Ark1'!AA2898)</f>
        <v>8.4835018191929823</v>
      </c>
      <c r="W173" s="12">
        <f>IF(H173=0,"",'Ark1'!AB2898)</f>
        <v>2.4550151252189454</v>
      </c>
      <c r="X173" s="15">
        <f>+IF('Ark1'!AD2898=0,"",'Ark1'!AC2898)</f>
        <v>-36.076912760638123</v>
      </c>
      <c r="Y173" s="15">
        <f t="shared" si="12"/>
        <v>143.39285714285714</v>
      </c>
      <c r="Z173" s="12">
        <f>IF(H173=0,"",'Ark1'!T2898)</f>
        <v>4.7006828057107395</v>
      </c>
      <c r="AA173" s="51">
        <f>IF(H173=0,"",'Ark1'!V2898)</f>
        <v>90.561140576575696</v>
      </c>
      <c r="AB173" s="39"/>
      <c r="AC173" s="10"/>
      <c r="AD173" s="100"/>
      <c r="AE173" s="51"/>
      <c r="AF173" s="4"/>
      <c r="AG173" s="1"/>
      <c r="AH173" s="1"/>
      <c r="AI173" s="1"/>
      <c r="AJ173" s="1"/>
      <c r="AK173" s="1"/>
      <c r="AL173" s="1"/>
      <c r="AM173" s="10"/>
      <c r="AN173"/>
    </row>
    <row r="174" spans="1:44" s="58" customFormat="1" ht="15.6">
      <c r="A174" s="39"/>
      <c r="B174" s="2">
        <f>+'Ark1'!C2899</f>
        <v>2024</v>
      </c>
      <c r="C174" s="2">
        <f>+'Ark1'!J2899</f>
        <v>171</v>
      </c>
      <c r="D174" s="2" t="s">
        <v>503</v>
      </c>
      <c r="E174" s="2">
        <f>+'Ark1'!D2899</f>
        <v>9</v>
      </c>
      <c r="F174" s="2" t="s">
        <v>497</v>
      </c>
      <c r="G174" s="3">
        <f>+'Ark1'!Q2899</f>
        <v>57</v>
      </c>
      <c r="H174" s="306">
        <f>+'Ark1'!R2899</f>
        <v>7385</v>
      </c>
      <c r="I174" s="306">
        <f>IF(H174=0,"",'Ark1'!S2899)</f>
        <v>7372</v>
      </c>
      <c r="J174" s="86"/>
      <c r="K174" s="51">
        <f>100*H174/Måned!H18</f>
        <v>6.1132587766860098</v>
      </c>
      <c r="L174" s="86"/>
      <c r="M174" s="51">
        <f>+IF(H174=0,"",'Ark1'!AD2899)</f>
        <v>9.8323769455058638</v>
      </c>
      <c r="N174" s="51">
        <f>+IF(H174=0,"",'Ark1'!AE2899)</f>
        <v>9.8871014920171643</v>
      </c>
      <c r="O174" s="12">
        <f>IF(H174=0,"",'Ark1'!U2899)</f>
        <v>60.182854042322283</v>
      </c>
      <c r="P174" s="12">
        <f>IF(H174=0,"",'Ark1'!W2899)</f>
        <v>84.466996744438276</v>
      </c>
      <c r="Q174" s="51">
        <f>IF(H174=0,"",'Ark1'!X2899)</f>
        <v>5.4163845633039963E-2</v>
      </c>
      <c r="R174" s="51">
        <f>IF(H174=0,"",'Ark1'!Y2899)</f>
        <v>0.10832769126607993</v>
      </c>
      <c r="S174" s="114"/>
      <c r="T174" s="272">
        <f>IF(H174=0,"",'Ark1'!Z2899)</f>
        <v>0</v>
      </c>
      <c r="U174" s="114"/>
      <c r="V174" s="51">
        <f>IF(H174=0,"",'Ark1'!AA2899)</f>
        <v>8.763219146437244</v>
      </c>
      <c r="W174" s="12">
        <f>IF(H174=0,"",'Ark1'!AB2899)</f>
        <v>2.4703755569049033</v>
      </c>
      <c r="X174" s="15">
        <f>+IF('Ark1'!AD2899=0,"",'Ark1'!AC2899)</f>
        <v>-30.288119411857782</v>
      </c>
      <c r="Y174" s="15">
        <f t="shared" si="12"/>
        <v>129.33333333333334</v>
      </c>
      <c r="Z174" s="12">
        <f>IF(H174=0,"",'Ark1'!T2899)</f>
        <v>4.8908598510494237</v>
      </c>
      <c r="AA174" s="51">
        <f>IF(H174=0,"",'Ark1'!V2899)</f>
        <v>91.57695452736462</v>
      </c>
      <c r="AB174" s="39"/>
      <c r="AC174" s="10"/>
      <c r="AD174" s="100"/>
      <c r="AE174" s="51"/>
      <c r="AF174" s="4"/>
      <c r="AG174" s="1"/>
      <c r="AH174" s="1"/>
      <c r="AI174" s="1"/>
      <c r="AJ174" s="1"/>
      <c r="AK174" s="1"/>
      <c r="AL174" s="1"/>
      <c r="AM174" s="10"/>
      <c r="AN174"/>
    </row>
    <row r="175" spans="1:44" s="58" customFormat="1" ht="15.6">
      <c r="A175" s="39"/>
      <c r="B175" s="2">
        <f>+'Ark1'!C2900</f>
        <v>2024</v>
      </c>
      <c r="C175" s="2">
        <f>+'Ark1'!J2900</f>
        <v>171</v>
      </c>
      <c r="D175" s="2" t="s">
        <v>503</v>
      </c>
      <c r="E175" s="2">
        <f>+'Ark1'!D2900</f>
        <v>10</v>
      </c>
      <c r="F175" s="2" t="s">
        <v>498</v>
      </c>
      <c r="G175" s="3">
        <f>+'Ark1'!Q2900</f>
        <v>63</v>
      </c>
      <c r="H175" s="306">
        <f>+'Ark1'!R2900</f>
        <v>8661</v>
      </c>
      <c r="I175" s="306">
        <f>IF(H175=0,"",'Ark1'!S2900)</f>
        <v>8659</v>
      </c>
      <c r="J175" s="86"/>
      <c r="K175" s="51">
        <f>100*H175/Måned!H19</f>
        <v>6.6920616278530698</v>
      </c>
      <c r="L175" s="86"/>
      <c r="M175" s="51">
        <f>+IF(H175=0,"",'Ark1'!AD2900)</f>
        <v>11.531241262698211</v>
      </c>
      <c r="N175" s="51">
        <f>+IF(H175=0,"",'Ark1'!AE2900)</f>
        <v>11.665066108335877</v>
      </c>
      <c r="O175" s="12">
        <f>IF(H175=0,"",'Ark1'!U2900)</f>
        <v>60.164222196558491</v>
      </c>
      <c r="P175" s="12">
        <f>IF(H175=0,"",'Ark1'!W2900)</f>
        <v>84.844335373599748</v>
      </c>
      <c r="Q175" s="51">
        <f>IF(H175=0,"",'Ark1'!X2900)</f>
        <v>5.7730054266250989E-2</v>
      </c>
      <c r="R175" s="51">
        <f>IF(H175=0,"",'Ark1'!Y2900)</f>
        <v>0.11546010853250201</v>
      </c>
      <c r="S175" s="114"/>
      <c r="T175" s="272">
        <f>IF(H175=0,"",'Ark1'!Z2900)</f>
        <v>0</v>
      </c>
      <c r="U175" s="114"/>
      <c r="V175" s="51">
        <f>IF(H175=0,"",'Ark1'!AA2900)</f>
        <v>8.3146965230944545</v>
      </c>
      <c r="W175" s="12">
        <f>IF(H175=0,"",'Ark1'!AB2900)</f>
        <v>2.5001322528016474</v>
      </c>
      <c r="X175" s="15">
        <f>+IF('Ark1'!AD2900=0,"",'Ark1'!AC2900)</f>
        <v>-29.356101553135368</v>
      </c>
      <c r="Y175" s="15">
        <f t="shared" si="12"/>
        <v>137.44444444444446</v>
      </c>
      <c r="Z175" s="12">
        <f>IF(H175=0,"",'Ark1'!T2900)</f>
        <v>4.9199861447869759</v>
      </c>
      <c r="AA175" s="51">
        <f>IF(H175=0,"",'Ark1'!V2900)</f>
        <v>91.931440643112325</v>
      </c>
      <c r="AB175" s="39"/>
      <c r="AC175" s="10"/>
      <c r="AD175" s="100"/>
      <c r="AE175" s="51"/>
      <c r="AF175" s="4"/>
      <c r="AG175" s="1"/>
      <c r="AH175" s="1"/>
      <c r="AI175" s="1"/>
      <c r="AJ175" s="1"/>
      <c r="AK175" s="1"/>
      <c r="AL175" s="1"/>
      <c r="AM175" s="10"/>
      <c r="AN175"/>
    </row>
    <row r="176" spans="1:44" s="58" customFormat="1" ht="15.6">
      <c r="A176" s="39"/>
      <c r="B176" s="2">
        <f>+'Ark1'!C2901</f>
        <v>2024</v>
      </c>
      <c r="C176" s="2">
        <f>+'Ark1'!J2901</f>
        <v>171</v>
      </c>
      <c r="D176" s="2" t="s">
        <v>503</v>
      </c>
      <c r="E176" s="2">
        <f>+'Ark1'!D2901</f>
        <v>11</v>
      </c>
      <c r="F176" s="2" t="s">
        <v>499</v>
      </c>
      <c r="G176" s="3">
        <f>+'Ark1'!Q2901</f>
        <v>34</v>
      </c>
      <c r="H176" s="306">
        <f>+'Ark1'!R2901</f>
        <v>2198</v>
      </c>
      <c r="I176" s="306">
        <f>IF(H176=0,"",'Ark1'!S2901)</f>
        <v>2198</v>
      </c>
      <c r="J176" s="86"/>
      <c r="K176" s="51">
        <f>100*H176/Måned!H20</f>
        <v>6.0141735299751007</v>
      </c>
      <c r="L176" s="86"/>
      <c r="M176" s="51">
        <f>+IF(H176=0,"",'Ark1'!AD2901)</f>
        <v>2.926413612216912</v>
      </c>
      <c r="N176" s="51">
        <f>+IF(H176=0,"",'Ark1'!AE2901)</f>
        <v>2.978748559108487</v>
      </c>
      <c r="O176" s="12">
        <f>IF(H176=0,"",'Ark1'!U2901)</f>
        <v>60.282074613284799</v>
      </c>
      <c r="P176" s="12">
        <f>IF(H176=0,"",'Ark1'!W2901)</f>
        <v>85.351182893539445</v>
      </c>
      <c r="Q176" s="51">
        <f>IF(H176=0,"",'Ark1'!X2901)</f>
        <v>0</v>
      </c>
      <c r="R176" s="51">
        <f>IF(H176=0,"",'Ark1'!Y2901)</f>
        <v>0</v>
      </c>
      <c r="S176" s="114"/>
      <c r="T176" s="272">
        <f>IF(H176=0,"",'Ark1'!Z2901)</f>
        <v>0</v>
      </c>
      <c r="U176" s="114"/>
      <c r="V176" s="51">
        <f>IF(H176=0,"",'Ark1'!AA2901)</f>
        <v>8.4925426775708921</v>
      </c>
      <c r="W176" s="12">
        <f>IF(H176=0,"",'Ark1'!AB2901)</f>
        <v>2.6585410747126343</v>
      </c>
      <c r="X176" s="15">
        <f>+IF('Ark1'!AD2901=0,"",'Ark1'!AC2901)</f>
        <v>-29.460462728312525</v>
      </c>
      <c r="Y176" s="15">
        <f t="shared" si="12"/>
        <v>64.647058823529406</v>
      </c>
      <c r="Z176" s="12">
        <f>IF(H176=0,"",'Ark1'!T2901)</f>
        <v>4.936305732484076</v>
      </c>
      <c r="AA176" s="51">
        <f>IF(H176=0,"",'Ark1'!V2901)</f>
        <v>92.471487425286682</v>
      </c>
      <c r="AB176" s="39"/>
      <c r="AC176" s="10"/>
      <c r="AD176" s="100"/>
      <c r="AE176" s="51"/>
      <c r="AF176" s="4"/>
      <c r="AG176" s="1"/>
      <c r="AH176" s="1"/>
      <c r="AI176" s="1"/>
      <c r="AJ176" s="1"/>
      <c r="AK176" s="1"/>
      <c r="AL176" s="1"/>
      <c r="AM176" s="10"/>
      <c r="AN176"/>
    </row>
    <row r="177" spans="1:49" s="58" customFormat="1" ht="15.6">
      <c r="A177" s="39"/>
      <c r="B177" s="2">
        <f>+'Ark1'!C2902</f>
        <v>2024</v>
      </c>
      <c r="C177" s="2">
        <f>+'Ark1'!J2902</f>
        <v>171</v>
      </c>
      <c r="D177" s="2" t="s">
        <v>503</v>
      </c>
      <c r="E177" s="2">
        <f>+'Ark1'!D2902</f>
        <v>12</v>
      </c>
      <c r="F177" s="2" t="s">
        <v>500</v>
      </c>
      <c r="G177" s="3">
        <f>+'Ark1'!Q2902</f>
        <v>0</v>
      </c>
      <c r="H177" s="306">
        <f>+'Ark1'!R2902</f>
        <v>0</v>
      </c>
      <c r="I177" s="306" t="str">
        <f>IF(H177=0,"",'Ark1'!S2902)</f>
        <v/>
      </c>
      <c r="J177" s="86"/>
      <c r="K177" s="51" t="e">
        <f>100*H177/Måned!H21</f>
        <v>#DIV/0!</v>
      </c>
      <c r="L177" s="86"/>
      <c r="M177" s="51" t="str">
        <f>+IF(H177=0,"",'Ark1'!AD2902)</f>
        <v/>
      </c>
      <c r="N177" s="51" t="str">
        <f>+IF(H177=0,"",'Ark1'!AE2902)</f>
        <v/>
      </c>
      <c r="O177" s="12" t="str">
        <f>IF(H177=0,"",'Ark1'!U2902)</f>
        <v/>
      </c>
      <c r="P177" s="12" t="str">
        <f>IF(H177=0,"",'Ark1'!W2902)</f>
        <v/>
      </c>
      <c r="Q177" s="51" t="str">
        <f>IF(H177=0,"",'Ark1'!X2902)</f>
        <v/>
      </c>
      <c r="R177" s="51" t="str">
        <f>IF(H177=0,"",'Ark1'!Y2902)</f>
        <v/>
      </c>
      <c r="S177" s="114"/>
      <c r="T177" s="272" t="str">
        <f>IF(H177=0,"",'Ark1'!Z2902)</f>
        <v/>
      </c>
      <c r="U177" s="114"/>
      <c r="V177" s="51" t="str">
        <f>IF(H177=0,"",'Ark1'!AA2902)</f>
        <v/>
      </c>
      <c r="W177" s="12" t="str">
        <f>IF(H177=0,"",'Ark1'!AB2902)</f>
        <v/>
      </c>
      <c r="X177" s="15" t="str">
        <f>+IF('Ark1'!AD2902=0,"",'Ark1'!AC2902)</f>
        <v/>
      </c>
      <c r="Y177" s="15" t="str">
        <f t="shared" si="12"/>
        <v/>
      </c>
      <c r="Z177" s="12" t="str">
        <f>IF(H177=0,"",'Ark1'!T2902)</f>
        <v/>
      </c>
      <c r="AA177" s="51" t="str">
        <f>IF(H177=0,"",'Ark1'!V2902)</f>
        <v/>
      </c>
      <c r="AB177" s="39"/>
      <c r="AC177" s="10"/>
      <c r="AD177" s="100"/>
      <c r="AE177" s="51"/>
      <c r="AF177" s="4"/>
      <c r="AG177" s="1"/>
      <c r="AH177" s="1"/>
      <c r="AI177" s="1"/>
      <c r="AJ177" s="1"/>
      <c r="AK177" s="1"/>
      <c r="AL177" s="1"/>
      <c r="AM177" s="10"/>
      <c r="AN177"/>
    </row>
    <row r="178" spans="1:49" ht="15.6">
      <c r="A178" s="39"/>
      <c r="B178" s="39"/>
      <c r="C178" s="44"/>
      <c r="D178" s="44"/>
      <c r="E178" s="44"/>
      <c r="F178" s="44"/>
      <c r="G178" s="44"/>
      <c r="H178" s="329"/>
      <c r="I178" s="329"/>
      <c r="J178" s="86"/>
      <c r="K178" s="44"/>
      <c r="L178" s="86"/>
      <c r="M178" s="44"/>
      <c r="N178" s="44"/>
      <c r="O178" s="44"/>
      <c r="P178" s="44"/>
      <c r="Q178" s="44"/>
      <c r="R178" s="44"/>
      <c r="S178" s="114"/>
      <c r="T178" s="44"/>
      <c r="U178" s="114"/>
      <c r="V178" s="44"/>
      <c r="W178" s="44"/>
      <c r="X178" s="44"/>
      <c r="Y178" s="44"/>
      <c r="Z178" s="44"/>
      <c r="AA178" s="44"/>
      <c r="AB178" s="39"/>
      <c r="AC178" s="79"/>
      <c r="AE178" s="51"/>
      <c r="AF178" s="4"/>
      <c r="AN178" s="13"/>
      <c r="AO178" s="12"/>
      <c r="AP178" s="12"/>
    </row>
    <row r="179" spans="1:49" ht="15.6">
      <c r="A179" s="39"/>
      <c r="B179" s="2">
        <f>+'Ark1'!C2903</f>
        <v>2024</v>
      </c>
      <c r="C179" s="2">
        <f>+'Ark1'!J2903</f>
        <v>181</v>
      </c>
      <c r="D179" s="2" t="s">
        <v>40</v>
      </c>
      <c r="E179" s="2">
        <f>+'Ark1'!D2903</f>
        <v>1</v>
      </c>
      <c r="F179" s="2" t="s">
        <v>490</v>
      </c>
      <c r="G179" s="3">
        <f>+'Ark1'!Q2903</f>
        <v>9</v>
      </c>
      <c r="H179" s="306">
        <f>+'Ark1'!R2903</f>
        <v>908</v>
      </c>
      <c r="I179" s="306">
        <f>IF(H179=0,"",'Ark1'!S2903)</f>
        <v>907</v>
      </c>
      <c r="J179" s="86"/>
      <c r="K179" s="51">
        <f>100*H179/Måned!H10</f>
        <v>0.68699922069471664</v>
      </c>
      <c r="L179" s="86"/>
      <c r="M179" s="51">
        <f>+IF(H179=0,"",'Ark1'!AE2903)</f>
        <v>12.226346385717852</v>
      </c>
      <c r="N179" s="51">
        <f>+IF(H179=0,"",'Ark1'!AF2903)</f>
        <v>5</v>
      </c>
      <c r="O179" s="12">
        <f>IF(H179=0,"",'Ark1'!U2903)</f>
        <v>61.649393605292175</v>
      </c>
      <c r="P179" s="12">
        <f>IF(H179=0,"",'Ark1'!W2903)</f>
        <v>84.117640573318596</v>
      </c>
      <c r="Q179" s="51">
        <f>IF(H179=0,"",'Ark1'!X2903)</f>
        <v>0</v>
      </c>
      <c r="R179" s="51">
        <f>IF(H179=0,"",'Ark1'!Y2903)</f>
        <v>0</v>
      </c>
      <c r="S179" s="114"/>
      <c r="T179" s="272">
        <f>IF(H179=0,"",'Ark1'!Z2903)</f>
        <v>0</v>
      </c>
      <c r="U179" s="114"/>
      <c r="V179" s="51">
        <f>IF(H179=0,"",'Ark1'!AA2903)</f>
        <v>10.918936432794856</v>
      </c>
      <c r="W179" s="12">
        <f>IF(H179=0,"",'Ark1'!AB2903)</f>
        <v>2.6163145103082526</v>
      </c>
      <c r="X179" s="15">
        <f>+IF('Ark1'!AD2903=0,"",'Ark1'!AC2903)</f>
        <v>-44.881969132957373</v>
      </c>
      <c r="Y179" s="15">
        <f>+(IF(H179=0,"",I179/G179))</f>
        <v>100.77777777777777</v>
      </c>
      <c r="Z179" s="12">
        <f>IF(H179=0,"",'Ark1'!T2903)</f>
        <v>2.5947136563876647</v>
      </c>
      <c r="AA179" s="51">
        <f>IF(H179=0,"",'Ark1'!V2903)</f>
        <v>91.182819075422842</v>
      </c>
      <c r="AB179" s="39"/>
      <c r="AE179" s="51"/>
      <c r="AF179" s="4"/>
      <c r="AO179" s="58"/>
      <c r="AP179" s="58"/>
      <c r="AQ179" s="58"/>
      <c r="AR179" s="58"/>
    </row>
    <row r="180" spans="1:49" ht="15.6">
      <c r="A180" s="39"/>
      <c r="B180" s="2">
        <f>+'Ark1'!C2904</f>
        <v>2024</v>
      </c>
      <c r="C180" s="2">
        <f>+'Ark1'!J2904</f>
        <v>181</v>
      </c>
      <c r="D180" s="2" t="s">
        <v>40</v>
      </c>
      <c r="E180" s="2">
        <f>+'Ark1'!D2904</f>
        <v>2</v>
      </c>
      <c r="F180" s="2" t="s">
        <v>491</v>
      </c>
      <c r="G180" s="3">
        <f>+'Ark1'!Q2904</f>
        <v>10</v>
      </c>
      <c r="H180" s="306">
        <f>+'Ark1'!R2904</f>
        <v>652</v>
      </c>
      <c r="I180" s="306">
        <f>IF(H180=0,"",'Ark1'!S2904)</f>
        <v>652</v>
      </c>
      <c r="J180" s="86"/>
      <c r="K180" s="51">
        <f>100*H180/Måned!H11</f>
        <v>0.53348606963138734</v>
      </c>
      <c r="L180" s="86"/>
      <c r="M180" s="51">
        <f>+IF(H180=0,"",'Ark1'!AE2904)</f>
        <v>8.601631873911499</v>
      </c>
      <c r="N180" s="51">
        <f>+IF(H180=0,"",'Ark1'!AF2904)</f>
        <v>0</v>
      </c>
      <c r="O180" s="12">
        <f>IF(H180=0,"",'Ark1'!U2904)</f>
        <v>61.75153374233129</v>
      </c>
      <c r="P180" s="12">
        <f>IF(H180=0,"",'Ark1'!W2904)</f>
        <v>82.324846625766938</v>
      </c>
      <c r="Q180" s="51">
        <f>IF(H180=0,"",'Ark1'!X2904)</f>
        <v>0</v>
      </c>
      <c r="R180" s="51">
        <f>IF(H180=0,"",'Ark1'!Y2904)</f>
        <v>0</v>
      </c>
      <c r="S180" s="114"/>
      <c r="T180" s="272">
        <f>IF(H180=0,"",'Ark1'!Z2904)</f>
        <v>0</v>
      </c>
      <c r="U180" s="114"/>
      <c r="V180" s="51">
        <f>IF(H180=0,"",'Ark1'!AA2904)</f>
        <v>9.4889164828979826</v>
      </c>
      <c r="W180" s="12">
        <f>IF(H180=0,"",'Ark1'!AB2904)</f>
        <v>2.4267642580602202</v>
      </c>
      <c r="X180" s="15">
        <f>+IF('Ark1'!AD2904=0,"",'Ark1'!AC2904)</f>
        <v>-31.848444867070221</v>
      </c>
      <c r="Y180" s="15">
        <f t="shared" ref="Y180:Y190" si="13">+(IF(H180=0,"",I180/G180))</f>
        <v>65.2</v>
      </c>
      <c r="Z180" s="12">
        <f>IF(H180=0,"",'Ark1'!T2904)</f>
        <v>2.1702453987730057</v>
      </c>
      <c r="AA180" s="51">
        <f>IF(H180=0,"",'Ark1'!V2904)</f>
        <v>89.192683234850307</v>
      </c>
      <c r="AB180" s="39"/>
      <c r="AE180" s="51"/>
      <c r="AF180" s="4"/>
    </row>
    <row r="181" spans="1:49" ht="15.6">
      <c r="A181" s="39"/>
      <c r="B181" s="2">
        <f>+'Ark1'!C2905</f>
        <v>2024</v>
      </c>
      <c r="C181" s="2">
        <f>+'Ark1'!J2905</f>
        <v>181</v>
      </c>
      <c r="D181" s="2" t="s">
        <v>40</v>
      </c>
      <c r="E181" s="2">
        <f>+'Ark1'!D2905</f>
        <v>3</v>
      </c>
      <c r="F181" s="2" t="s">
        <v>492</v>
      </c>
      <c r="G181" s="3">
        <f>+'Ark1'!Q2905</f>
        <v>7</v>
      </c>
      <c r="H181" s="306">
        <f>+'Ark1'!R2905</f>
        <v>241</v>
      </c>
      <c r="I181" s="306">
        <f>IF(H181=0,"",'Ark1'!S2905)</f>
        <v>241</v>
      </c>
      <c r="J181" s="86"/>
      <c r="K181" s="51">
        <f>100*H181/Måned!H12</f>
        <v>0.23237202665046811</v>
      </c>
      <c r="L181" s="86"/>
      <c r="M181" s="51">
        <f>+IF(H181=0,"",'Ark1'!AE2905)</f>
        <v>3.2378511673045751</v>
      </c>
      <c r="N181" s="51">
        <f>+IF(H181=0,"",'Ark1'!AF2905)</f>
        <v>2</v>
      </c>
      <c r="O181" s="12">
        <f>IF(H181=0,"",'Ark1'!U2905)</f>
        <v>61.692946058091287</v>
      </c>
      <c r="P181" s="12">
        <f>IF(H181=0,"",'Ark1'!W2905)</f>
        <v>83.837344398340292</v>
      </c>
      <c r="Q181" s="51">
        <f>IF(H181=0,"",'Ark1'!X2905)</f>
        <v>0</v>
      </c>
      <c r="R181" s="51">
        <f>IF(H181=0,"",'Ark1'!Y2905)</f>
        <v>0</v>
      </c>
      <c r="S181" s="114"/>
      <c r="T181" s="272">
        <f>IF(H181=0,"",'Ark1'!Z2905)</f>
        <v>0</v>
      </c>
      <c r="U181" s="114"/>
      <c r="V181" s="51">
        <f>IF(H181=0,"",'Ark1'!AA2905)</f>
        <v>9.8895569004058501</v>
      </c>
      <c r="W181" s="12">
        <f>IF(H181=0,"",'Ark1'!AB2905)</f>
        <v>2.7354124665642914</v>
      </c>
      <c r="X181" s="15">
        <f>+IF('Ark1'!AD2905=0,"",'Ark1'!AC2905)</f>
        <v>-21.968380584383674</v>
      </c>
      <c r="Y181" s="15">
        <f t="shared" si="13"/>
        <v>34.428571428571431</v>
      </c>
      <c r="Z181" s="12">
        <f>IF(H181=0,"",'Ark1'!T2905)</f>
        <v>3.2406639004149382</v>
      </c>
      <c r="AA181" s="51">
        <f>IF(H181=0,"",'Ark1'!V2905)</f>
        <v>90.831359044789039</v>
      </c>
      <c r="AB181" s="39"/>
      <c r="AE181" s="51"/>
      <c r="AF181" s="4"/>
    </row>
    <row r="182" spans="1:49" ht="15.6">
      <c r="A182" s="39"/>
      <c r="B182" s="2">
        <f>+'Ark1'!C2906</f>
        <v>2024</v>
      </c>
      <c r="C182" s="2">
        <f>+'Ark1'!J2906</f>
        <v>181</v>
      </c>
      <c r="D182" s="2" t="s">
        <v>40</v>
      </c>
      <c r="E182" s="2">
        <f>+'Ark1'!D2906</f>
        <v>4</v>
      </c>
      <c r="F182" s="2" t="s">
        <v>493</v>
      </c>
      <c r="G182" s="3">
        <f>+'Ark1'!Q2906</f>
        <v>11</v>
      </c>
      <c r="H182" s="306">
        <f>+'Ark1'!R2906</f>
        <v>1062</v>
      </c>
      <c r="I182" s="306">
        <f>IF(H182=0,"",'Ark1'!S2906)</f>
        <v>1062</v>
      </c>
      <c r="J182" s="86"/>
      <c r="K182" s="51">
        <f>100*H182/Måned!H13</f>
        <v>0.74125259124316856</v>
      </c>
      <c r="L182" s="86"/>
      <c r="M182" s="51">
        <f>+IF(H182=0,"",'Ark1'!AE2906)</f>
        <v>14.40007897197969</v>
      </c>
      <c r="N182" s="51">
        <f>+IF(H182=0,"",'Ark1'!AF2906)</f>
        <v>1</v>
      </c>
      <c r="O182" s="12">
        <f>IF(H182=0,"",'Ark1'!U2906)</f>
        <v>61.50847457627119</v>
      </c>
      <c r="P182" s="12">
        <f>IF(H182=0,"",'Ark1'!W2906)</f>
        <v>84.613182674199692</v>
      </c>
      <c r="Q182" s="51">
        <f>IF(H182=0,"",'Ark1'!X2906)</f>
        <v>0</v>
      </c>
      <c r="R182" s="51">
        <f>IF(H182=0,"",'Ark1'!Y2906)</f>
        <v>0</v>
      </c>
      <c r="S182" s="114"/>
      <c r="T182" s="272">
        <f>IF(H182=0,"",'Ark1'!Z2906)</f>
        <v>0</v>
      </c>
      <c r="U182" s="114"/>
      <c r="V182" s="51">
        <f>IF(H182=0,"",'Ark1'!AA2906)</f>
        <v>10.246408375500099</v>
      </c>
      <c r="W182" s="12">
        <f>IF(H182=0,"",'Ark1'!AB2906)</f>
        <v>2.8680038480325409</v>
      </c>
      <c r="X182" s="15">
        <f>+IF('Ark1'!AD2906=0,"",'Ark1'!AC2906)</f>
        <v>-48.148146913401611</v>
      </c>
      <c r="Y182" s="15">
        <f t="shared" si="13"/>
        <v>96.545454545454547</v>
      </c>
      <c r="Z182" s="12">
        <f>IF(H182=0,"",'Ark1'!T2906)</f>
        <v>2.9482109227871929</v>
      </c>
      <c r="AA182" s="51">
        <f>IF(H182=0,"",'Ark1'!V2906)</f>
        <v>91.671920557096129</v>
      </c>
      <c r="AB182" s="39"/>
      <c r="AE182" s="51"/>
      <c r="AF182" s="4"/>
    </row>
    <row r="183" spans="1:49" ht="15.6">
      <c r="A183" s="39"/>
      <c r="B183" s="2">
        <f>+'Ark1'!C2907</f>
        <v>2024</v>
      </c>
      <c r="C183" s="2">
        <f>+'Ark1'!J2907</f>
        <v>181</v>
      </c>
      <c r="D183" s="2" t="s">
        <v>40</v>
      </c>
      <c r="E183" s="2">
        <f>+'Ark1'!D2907</f>
        <v>5</v>
      </c>
      <c r="F183" s="2" t="s">
        <v>377</v>
      </c>
      <c r="G183" s="3">
        <f>+'Ark1'!Q2907</f>
        <v>8</v>
      </c>
      <c r="H183" s="306">
        <f>+'Ark1'!R2907</f>
        <v>677</v>
      </c>
      <c r="I183" s="306">
        <f>IF(H183=0,"",'Ark1'!S2907)</f>
        <v>671</v>
      </c>
      <c r="J183" s="86"/>
      <c r="K183" s="51">
        <f>100*H183/Måned!H14</f>
        <v>0.53871250099466861</v>
      </c>
      <c r="L183" s="86"/>
      <c r="M183" s="51">
        <f>+IF(H183=0,"",'Ark1'!AE2907)</f>
        <v>8.3403416691932861</v>
      </c>
      <c r="N183" s="51">
        <f>+IF(H183=0,"",'Ark1'!AF2907)</f>
        <v>5</v>
      </c>
      <c r="O183" s="12">
        <f>IF(H183=0,"",'Ark1'!U2907)</f>
        <v>62.548435171385997</v>
      </c>
      <c r="P183" s="12">
        <f>IF(H183=0,"",'Ark1'!W2907)</f>
        <v>77.56378539493285</v>
      </c>
      <c r="Q183" s="51">
        <f>IF(H183=0,"",'Ark1'!X2907)</f>
        <v>0</v>
      </c>
      <c r="R183" s="51">
        <f>IF(H183=0,"",'Ark1'!Y2907)</f>
        <v>0</v>
      </c>
      <c r="S183" s="114"/>
      <c r="T183" s="272">
        <f>IF(H183=0,"",'Ark1'!Z2907)</f>
        <v>0</v>
      </c>
      <c r="U183" s="114"/>
      <c r="V183" s="51">
        <f>IF(H183=0,"",'Ark1'!AA2907)</f>
        <v>8.3255366394894548</v>
      </c>
      <c r="W183" s="12">
        <f>IF(H183=0,"",'Ark1'!AB2907)</f>
        <v>2.3201880342019598</v>
      </c>
      <c r="X183" s="15">
        <f>+IF('Ark1'!AD2907=0,"",'Ark1'!AC2907)</f>
        <v>-34.723954035579922</v>
      </c>
      <c r="Y183" s="15">
        <f t="shared" si="13"/>
        <v>83.875</v>
      </c>
      <c r="Z183" s="12">
        <f>IF(H183=0,"",'Ark1'!T2907)</f>
        <v>1.2776957163958642</v>
      </c>
      <c r="AA183" s="51">
        <f>IF(H183=0,"",'Ark1'!V2907)</f>
        <v>84.252574947564554</v>
      </c>
      <c r="AB183" s="39"/>
      <c r="AE183" s="51"/>
      <c r="AF183" s="4"/>
    </row>
    <row r="184" spans="1:49" ht="15.6">
      <c r="A184" s="39"/>
      <c r="B184" s="2">
        <f>+'Ark1'!C2908</f>
        <v>2024</v>
      </c>
      <c r="C184" s="2">
        <f>+'Ark1'!J2908</f>
        <v>181</v>
      </c>
      <c r="D184" s="2" t="s">
        <v>40</v>
      </c>
      <c r="E184" s="2">
        <f>+'Ark1'!D2908</f>
        <v>6</v>
      </c>
      <c r="F184" s="2" t="s">
        <v>494</v>
      </c>
      <c r="G184" s="3">
        <f>+'Ark1'!Q2908</f>
        <v>10</v>
      </c>
      <c r="H184" s="306">
        <f>+'Ark1'!R2908</f>
        <v>775</v>
      </c>
      <c r="I184" s="306">
        <f>IF(H184=0,"",'Ark1'!S2908)</f>
        <v>771</v>
      </c>
      <c r="J184" s="86"/>
      <c r="K184" s="51">
        <f>100*H184/Måned!H15</f>
        <v>0.67630658068119343</v>
      </c>
      <c r="L184" s="86"/>
      <c r="M184" s="51">
        <f>+IF(H184=0,"",'Ark1'!AE2908)</f>
        <v>9.7106048728019019</v>
      </c>
      <c r="N184" s="51">
        <f>+IF(H184=0,"",'Ark1'!AF2908)</f>
        <v>1</v>
      </c>
      <c r="O184" s="12">
        <f>IF(H184=0,"",'Ark1'!U2908)</f>
        <v>62.062256809338521</v>
      </c>
      <c r="P184" s="12">
        <f>IF(H184=0,"",'Ark1'!W2908)</f>
        <v>78.594033722438382</v>
      </c>
      <c r="Q184" s="51">
        <f>IF(H184=0,"",'Ark1'!X2908)</f>
        <v>0</v>
      </c>
      <c r="R184" s="51">
        <f>IF(H184=0,"",'Ark1'!Y2908)</f>
        <v>0</v>
      </c>
      <c r="S184" s="114"/>
      <c r="T184" s="272">
        <f>IF(H184=0,"",'Ark1'!Z2908)</f>
        <v>0</v>
      </c>
      <c r="U184" s="114"/>
      <c r="V184" s="51">
        <f>IF(H184=0,"",'Ark1'!AA2908)</f>
        <v>8.1139735160624991</v>
      </c>
      <c r="W184" s="12">
        <f>IF(H184=0,"",'Ark1'!AB2908)</f>
        <v>2.6127026009233369</v>
      </c>
      <c r="X184" s="15">
        <f>+IF('Ark1'!AD2908=0,"",'Ark1'!AC2908)</f>
        <v>-28.274627905976953</v>
      </c>
      <c r="Y184" s="15">
        <f t="shared" si="13"/>
        <v>77.099999999999994</v>
      </c>
      <c r="Z184" s="12">
        <f>IF(H184=0,"",'Ark1'!T2908)</f>
        <v>2.1729032258064516</v>
      </c>
      <c r="AA184" s="51">
        <f>IF(H184=0,"",'Ark1'!V2908)</f>
        <v>85.341742162041399</v>
      </c>
      <c r="AB184" s="39"/>
      <c r="AE184" s="51"/>
      <c r="AF184" s="4"/>
    </row>
    <row r="185" spans="1:49" s="1" customFormat="1" ht="15.6">
      <c r="A185" s="39"/>
      <c r="B185" s="2">
        <f>+'Ark1'!C2909</f>
        <v>2024</v>
      </c>
      <c r="C185" s="2">
        <f>+'Ark1'!J2909</f>
        <v>181</v>
      </c>
      <c r="D185" s="2" t="s">
        <v>40</v>
      </c>
      <c r="E185" s="2">
        <f>+'Ark1'!D2909</f>
        <v>7</v>
      </c>
      <c r="F185" s="2" t="s">
        <v>495</v>
      </c>
      <c r="G185" s="3">
        <f>+'Ark1'!Q2909</f>
        <v>12</v>
      </c>
      <c r="H185" s="306">
        <f>+'Ark1'!R2909</f>
        <v>977</v>
      </c>
      <c r="I185" s="306">
        <f>IF(H185=0,"",'Ark1'!S2909)</f>
        <v>976</v>
      </c>
      <c r="J185" s="86"/>
      <c r="K185" s="51">
        <f>100*H185/Måned!H16</f>
        <v>0.76490667668796197</v>
      </c>
      <c r="L185" s="86"/>
      <c r="M185" s="51">
        <f>+IF(H185=0,"",'Ark1'!AE2909)</f>
        <v>12.581015187362953</v>
      </c>
      <c r="N185" s="51">
        <f>+IF(H185=0,"",'Ark1'!AF2909)</f>
        <v>2</v>
      </c>
      <c r="O185" s="12">
        <f>IF(H185=0,"",'Ark1'!U2909)</f>
        <v>61.813524590163951</v>
      </c>
      <c r="P185" s="12">
        <f>IF(H185=0,"",'Ark1'!W2909)</f>
        <v>80.438422131147618</v>
      </c>
      <c r="Q185" s="51">
        <f>IF(H185=0,"",'Ark1'!X2909)</f>
        <v>0</v>
      </c>
      <c r="R185" s="51">
        <f>IF(H185=0,"",'Ark1'!Y2909)</f>
        <v>0</v>
      </c>
      <c r="S185" s="114"/>
      <c r="T185" s="272">
        <f>IF(H185=0,"",'Ark1'!Z2909)</f>
        <v>0</v>
      </c>
      <c r="U185" s="114"/>
      <c r="V185" s="51">
        <f>IF(H185=0,"",'Ark1'!AA2909)</f>
        <v>8.6955182757606391</v>
      </c>
      <c r="W185" s="12">
        <f>IF(H185=0,"",'Ark1'!AB2909)</f>
        <v>2.3647993787749022</v>
      </c>
      <c r="X185" s="15">
        <f>+IF('Ark1'!AD2909=0,"",'Ark1'!AC2909)</f>
        <v>-19.849917982334727</v>
      </c>
      <c r="Y185" s="15">
        <f t="shared" si="13"/>
        <v>81.333333333333329</v>
      </c>
      <c r="Z185" s="12">
        <f>IF(H185=0,"",'Ark1'!T2909)</f>
        <v>2.2436028659160701</v>
      </c>
      <c r="AA185" s="51">
        <f>IF(H185=0,"",'Ark1'!V2909)</f>
        <v>87.183964442392195</v>
      </c>
      <c r="AB185" s="39"/>
      <c r="AC185" s="10"/>
      <c r="AD185" s="100"/>
      <c r="AE185" s="51"/>
      <c r="AF185" s="4"/>
      <c r="AM185" s="10"/>
      <c r="AN185"/>
      <c r="AO185"/>
      <c r="AP185"/>
      <c r="AQ185"/>
      <c r="AR185"/>
      <c r="AS185"/>
      <c r="AT185"/>
      <c r="AU185"/>
      <c r="AV185"/>
      <c r="AW185"/>
    </row>
    <row r="186" spans="1:49" s="1" customFormat="1" ht="15.6">
      <c r="A186" s="39"/>
      <c r="B186" s="2">
        <f>+'Ark1'!C2910</f>
        <v>2024</v>
      </c>
      <c r="C186" s="2">
        <f>+'Ark1'!J2910</f>
        <v>181</v>
      </c>
      <c r="D186" s="2" t="s">
        <v>40</v>
      </c>
      <c r="E186" s="2">
        <f>+'Ark1'!D2910</f>
        <v>8</v>
      </c>
      <c r="F186" s="2" t="s">
        <v>496</v>
      </c>
      <c r="G186" s="3">
        <f>+'Ark1'!Q2910</f>
        <v>15</v>
      </c>
      <c r="H186" s="306">
        <f>+'Ark1'!R2910</f>
        <v>681</v>
      </c>
      <c r="I186" s="306">
        <f>IF(H186=0,"",'Ark1'!S2910)</f>
        <v>681</v>
      </c>
      <c r="J186" s="86"/>
      <c r="K186" s="51">
        <f>100*H186/Måned!H17</f>
        <v>0.56384440874993791</v>
      </c>
      <c r="L186" s="86"/>
      <c r="M186" s="51">
        <f>+IF(H186=0,"",'Ark1'!AE2910)</f>
        <v>8.9265900322233769</v>
      </c>
      <c r="N186" s="51">
        <f>+IF(H186=0,"",'Ark1'!AF2910)</f>
        <v>13</v>
      </c>
      <c r="O186" s="12">
        <f>IF(H186=0,"",'Ark1'!U2910)</f>
        <v>61.367107195301017</v>
      </c>
      <c r="P186" s="12">
        <f>IF(H186=0,"",'Ark1'!W2910)</f>
        <v>81.79676945668129</v>
      </c>
      <c r="Q186" s="51">
        <f>IF(H186=0,"",'Ark1'!X2910)</f>
        <v>0</v>
      </c>
      <c r="R186" s="51">
        <f>IF(H186=0,"",'Ark1'!Y2910)</f>
        <v>0</v>
      </c>
      <c r="S186" s="114"/>
      <c r="T186" s="272">
        <f>IF(H186=0,"",'Ark1'!Z2910)</f>
        <v>0</v>
      </c>
      <c r="U186" s="114"/>
      <c r="V186" s="51">
        <f>IF(H186=0,"",'Ark1'!AA2910)</f>
        <v>12.635966712596204</v>
      </c>
      <c r="W186" s="12">
        <f>IF(H186=0,"",'Ark1'!AB2910)</f>
        <v>2.639979308749036</v>
      </c>
      <c r="X186" s="15">
        <f>+IF('Ark1'!AD2910=0,"",'Ark1'!AC2910)</f>
        <v>-26.7074028099704</v>
      </c>
      <c r="Y186" s="15">
        <f t="shared" si="13"/>
        <v>45.4</v>
      </c>
      <c r="Z186" s="12">
        <f>IF(H186=0,"",'Ark1'!T2910)</f>
        <v>2.5653450807635818</v>
      </c>
      <c r="AA186" s="51">
        <f>IF(H186=0,"",'Ark1'!V2910)</f>
        <v>88.620551957401389</v>
      </c>
      <c r="AB186" s="39"/>
      <c r="AC186" s="10"/>
      <c r="AD186" s="100"/>
      <c r="AE186" s="51"/>
      <c r="AF186" s="4"/>
      <c r="AM186" s="10"/>
      <c r="AN186"/>
      <c r="AO186"/>
      <c r="AP186"/>
      <c r="AQ186"/>
      <c r="AR186"/>
      <c r="AS186"/>
      <c r="AT186"/>
      <c r="AU186"/>
      <c r="AV186"/>
      <c r="AW186"/>
    </row>
    <row r="187" spans="1:49" s="1" customFormat="1" ht="15.6">
      <c r="A187" s="39"/>
      <c r="B187" s="2">
        <f>+'Ark1'!C2911</f>
        <v>2024</v>
      </c>
      <c r="C187" s="2">
        <f>+'Ark1'!J2911</f>
        <v>181</v>
      </c>
      <c r="D187" s="2" t="s">
        <v>40</v>
      </c>
      <c r="E187" s="2">
        <f>+'Ark1'!D2911</f>
        <v>9</v>
      </c>
      <c r="F187" s="2" t="s">
        <v>497</v>
      </c>
      <c r="G187" s="3">
        <f>+'Ark1'!Q2911</f>
        <v>13</v>
      </c>
      <c r="H187" s="306">
        <f>+'Ark1'!R2911</f>
        <v>585</v>
      </c>
      <c r="I187" s="306">
        <f>IF(H187=0,"",'Ark1'!S2911)</f>
        <v>584</v>
      </c>
      <c r="J187" s="86"/>
      <c r="K187" s="51">
        <f>100*H187/Måned!H18</f>
        <v>0.48425949686679964</v>
      </c>
      <c r="L187" s="86"/>
      <c r="M187" s="51">
        <f>+IF(H187=0,"",'Ark1'!AE2911)</f>
        <v>7.0648192009599695</v>
      </c>
      <c r="N187" s="51">
        <f>+IF(H187=0,"",'Ark1'!AF2911)</f>
        <v>2</v>
      </c>
      <c r="O187" s="12">
        <f>IF(H187=0,"",'Ark1'!U2911)</f>
        <v>62.571917808219183</v>
      </c>
      <c r="P187" s="12">
        <f>IF(H187=0,"",'Ark1'!W2911)</f>
        <v>75.489383561643862</v>
      </c>
      <c r="Q187" s="51">
        <f>IF(H187=0,"",'Ark1'!X2911)</f>
        <v>0</v>
      </c>
      <c r="R187" s="51">
        <f>IF(H187=0,"",'Ark1'!Y2911)</f>
        <v>0</v>
      </c>
      <c r="S187" s="114"/>
      <c r="T187" s="272">
        <f>IF(H187=0,"",'Ark1'!Z2911)</f>
        <v>0</v>
      </c>
      <c r="U187" s="114"/>
      <c r="V187" s="51">
        <f>IF(H187=0,"",'Ark1'!AA2911)</f>
        <v>9.7728406662796807</v>
      </c>
      <c r="W187" s="12">
        <f>IF(H187=0,"",'Ark1'!AB2911)</f>
        <v>2.5632343425084327</v>
      </c>
      <c r="X187" s="15">
        <f>+IF('Ark1'!AD2911=0,"",'Ark1'!AC2911)</f>
        <v>-40.637457477123213</v>
      </c>
      <c r="Y187" s="15">
        <f t="shared" si="13"/>
        <v>44.92307692307692</v>
      </c>
      <c r="Z187" s="12">
        <f>IF(H187=0,"",'Ark1'!T2911)</f>
        <v>1.3623931623931622</v>
      </c>
      <c r="AA187" s="51">
        <f>IF(H187=0,"",'Ark1'!V2911)</f>
        <v>81.85209783463695</v>
      </c>
      <c r="AB187" s="39"/>
      <c r="AC187" s="10"/>
      <c r="AD187" s="100"/>
      <c r="AE187" s="51"/>
      <c r="AF187" s="4"/>
      <c r="AM187" s="10"/>
      <c r="AN187"/>
      <c r="AO187"/>
      <c r="AP187"/>
      <c r="AQ187"/>
      <c r="AR187"/>
      <c r="AS187"/>
      <c r="AT187"/>
      <c r="AU187"/>
      <c r="AV187"/>
      <c r="AW187"/>
    </row>
    <row r="188" spans="1:49" s="1" customFormat="1" ht="15.6">
      <c r="A188" s="39"/>
      <c r="B188" s="2">
        <f>+'Ark1'!C2912</f>
        <v>2024</v>
      </c>
      <c r="C188" s="2">
        <f>+'Ark1'!J2912</f>
        <v>181</v>
      </c>
      <c r="D188" s="2" t="s">
        <v>40</v>
      </c>
      <c r="E188" s="2">
        <f>+'Ark1'!D2912</f>
        <v>10</v>
      </c>
      <c r="F188" s="2" t="s">
        <v>498</v>
      </c>
      <c r="G188" s="3">
        <f>+'Ark1'!Q2912</f>
        <v>16</v>
      </c>
      <c r="H188" s="306">
        <f>+'Ark1'!R2912</f>
        <v>912</v>
      </c>
      <c r="I188" s="306">
        <f>IF(H188=0,"",'Ark1'!S2912)</f>
        <v>910</v>
      </c>
      <c r="J188" s="86"/>
      <c r="K188" s="51">
        <f>100*H188/Måned!H19</f>
        <v>0.70467153961459417</v>
      </c>
      <c r="L188" s="86"/>
      <c r="M188" s="51">
        <f>+IF(H188=0,"",'Ark1'!AE2912)</f>
        <v>11.571910974477049</v>
      </c>
      <c r="N188" s="51">
        <f>+IF(H188=0,"",'Ark1'!AF2912)</f>
        <v>5</v>
      </c>
      <c r="O188" s="12">
        <f>IF(H188=0,"",'Ark1'!U2912)</f>
        <v>61.458241758241755</v>
      </c>
      <c r="P188" s="12">
        <f>IF(H188=0,"",'Ark1'!W2912)</f>
        <v>79.352637362637381</v>
      </c>
      <c r="Q188" s="51">
        <f>IF(H188=0,"",'Ark1'!X2912)</f>
        <v>0</v>
      </c>
      <c r="R188" s="51">
        <f>IF(H188=0,"",'Ark1'!Y2912)</f>
        <v>0</v>
      </c>
      <c r="S188" s="114"/>
      <c r="T188" s="272">
        <f>IF(H188=0,"",'Ark1'!Z2912)</f>
        <v>0</v>
      </c>
      <c r="U188" s="114"/>
      <c r="V188" s="51">
        <f>IF(H188=0,"",'Ark1'!AA2912)</f>
        <v>8.985512678710311</v>
      </c>
      <c r="W188" s="12">
        <f>IF(H188=0,"",'Ark1'!AB2912)</f>
        <v>2.6190160862879099</v>
      </c>
      <c r="X188" s="15">
        <f>+IF('Ark1'!AD2912=0,"",'Ark1'!AC2912)</f>
        <v>-25.394328388986324</v>
      </c>
      <c r="Y188" s="15">
        <f t="shared" si="13"/>
        <v>56.875</v>
      </c>
      <c r="Z188" s="12">
        <f>IF(H188=0,"",'Ark1'!T2912)</f>
        <v>2.5043859649122808</v>
      </c>
      <c r="AA188" s="51">
        <f>IF(H188=0,"",'Ark1'!V2912)</f>
        <v>86.067529436976898</v>
      </c>
      <c r="AB188" s="39"/>
      <c r="AC188" s="10"/>
      <c r="AD188" s="100"/>
      <c r="AE188" s="51"/>
      <c r="AF188" s="4"/>
      <c r="AM188" s="10"/>
      <c r="AN188"/>
      <c r="AO188"/>
      <c r="AP188"/>
      <c r="AQ188"/>
      <c r="AR188"/>
      <c r="AS188"/>
      <c r="AT188"/>
      <c r="AU188"/>
      <c r="AV188"/>
      <c r="AW188"/>
    </row>
    <row r="189" spans="1:49" s="1" customFormat="1" ht="15.6">
      <c r="A189" s="39"/>
      <c r="B189" s="2">
        <f>+'Ark1'!C2913</f>
        <v>2024</v>
      </c>
      <c r="C189" s="2">
        <f>+'Ark1'!J2913</f>
        <v>181</v>
      </c>
      <c r="D189" s="2" t="s">
        <v>40</v>
      </c>
      <c r="E189" s="2">
        <f>+'Ark1'!D2913</f>
        <v>11</v>
      </c>
      <c r="F189" s="2" t="s">
        <v>499</v>
      </c>
      <c r="G189" s="3">
        <f>+'Ark1'!Q2913</f>
        <v>6</v>
      </c>
      <c r="H189" s="306">
        <f>+'Ark1'!R2913</f>
        <v>264</v>
      </c>
      <c r="I189" s="306">
        <f>IF(H189=0,"",'Ark1'!S2913)</f>
        <v>263</v>
      </c>
      <c r="J189" s="86"/>
      <c r="K189" s="51">
        <f>100*H189/Måned!H20</f>
        <v>0.72235751224450706</v>
      </c>
      <c r="L189" s="86"/>
      <c r="M189" s="51">
        <f>+IF(H189=0,"",'Ark1'!AE2913)</f>
        <v>3.3388096640678122</v>
      </c>
      <c r="N189" s="51">
        <f>+IF(H189=0,"",'Ark1'!AF2913)</f>
        <v>4</v>
      </c>
      <c r="O189" s="12">
        <f>IF(H189=0,"",'Ark1'!U2913)</f>
        <v>61.673003802281357</v>
      </c>
      <c r="P189" s="12">
        <f>IF(H189=0,"",'Ark1'!W2913)</f>
        <v>79.219771863117856</v>
      </c>
      <c r="Q189" s="51">
        <f>IF(H189=0,"",'Ark1'!X2913)</f>
        <v>0</v>
      </c>
      <c r="R189" s="51">
        <f>IF(H189=0,"",'Ark1'!Y2913)</f>
        <v>0</v>
      </c>
      <c r="S189" s="114"/>
      <c r="T189" s="272">
        <f>IF(H189=0,"",'Ark1'!Z2913)</f>
        <v>0</v>
      </c>
      <c r="U189" s="114"/>
      <c r="V189" s="51">
        <f>IF(H189=0,"",'Ark1'!AA2913)</f>
        <v>8.6235765753981575</v>
      </c>
      <c r="W189" s="12">
        <f>IF(H189=0,"",'Ark1'!AB2913)</f>
        <v>2.5926763826362591</v>
      </c>
      <c r="X189" s="15">
        <f>+IF('Ark1'!AD2913=0,"",'Ark1'!AC2913)</f>
        <v>-44.415212223527405</v>
      </c>
      <c r="Y189" s="15">
        <f t="shared" si="13"/>
        <v>43.833333333333336</v>
      </c>
      <c r="Z189" s="12">
        <f>IF(H189=0,"",'Ark1'!T2913)</f>
        <v>2.5227272727272729</v>
      </c>
      <c r="AA189" s="51">
        <f>IF(H189=0,"",'Ark1'!V2913)</f>
        <v>85.940209846384477</v>
      </c>
      <c r="AB189" s="39"/>
      <c r="AC189" s="10"/>
      <c r="AD189" s="100"/>
      <c r="AE189" s="51"/>
      <c r="AF189" s="4"/>
      <c r="AM189" s="10"/>
      <c r="AN189"/>
      <c r="AO189"/>
      <c r="AP189"/>
      <c r="AQ189"/>
      <c r="AR189"/>
      <c r="AS189"/>
      <c r="AT189"/>
      <c r="AU189"/>
      <c r="AV189"/>
      <c r="AW189"/>
    </row>
    <row r="190" spans="1:49" s="1" customFormat="1" ht="15.6">
      <c r="A190" s="39"/>
      <c r="B190" s="2">
        <f>+'Ark1'!C2914</f>
        <v>2024</v>
      </c>
      <c r="C190" s="2">
        <f>+'Ark1'!J2914</f>
        <v>181</v>
      </c>
      <c r="D190" s="2" t="s">
        <v>40</v>
      </c>
      <c r="E190" s="2">
        <f>+'Ark1'!D2914</f>
        <v>12</v>
      </c>
      <c r="F190" s="2" t="s">
        <v>500</v>
      </c>
      <c r="G190" s="3">
        <f>+'Ark1'!Q2914</f>
        <v>0</v>
      </c>
      <c r="H190" s="306">
        <f>+'Ark1'!R2914</f>
        <v>0</v>
      </c>
      <c r="I190" s="306" t="str">
        <f>IF(H190=0,"",'Ark1'!S2914)</f>
        <v/>
      </c>
      <c r="J190" s="86"/>
      <c r="K190" s="51" t="e">
        <f>100*H190/Måned!H21</f>
        <v>#DIV/0!</v>
      </c>
      <c r="L190" s="86"/>
      <c r="M190" s="51" t="str">
        <f>+IF(H190=0,"",'Ark1'!AE2914)</f>
        <v/>
      </c>
      <c r="N190" s="51" t="str">
        <f>+IF(H190=0,"",'Ark1'!AF2914)</f>
        <v/>
      </c>
      <c r="O190" s="12" t="str">
        <f>IF(H190=0,"",'Ark1'!U2914)</f>
        <v/>
      </c>
      <c r="P190" s="12" t="str">
        <f>IF(H190=0,"",'Ark1'!W2914)</f>
        <v/>
      </c>
      <c r="Q190" s="51" t="str">
        <f>IF(H190=0,"",'Ark1'!X2914)</f>
        <v/>
      </c>
      <c r="R190" s="51" t="str">
        <f>IF(H190=0,"",'Ark1'!Y2914)</f>
        <v/>
      </c>
      <c r="S190" s="114"/>
      <c r="T190" s="272" t="str">
        <f>IF(H190=0,"",'Ark1'!Z2914)</f>
        <v/>
      </c>
      <c r="U190" s="114"/>
      <c r="V190" s="51" t="str">
        <f>IF(H190=0,"",'Ark1'!AA2914)</f>
        <v/>
      </c>
      <c r="W190" s="12" t="str">
        <f>IF(H190=0,"",'Ark1'!AB2914)</f>
        <v/>
      </c>
      <c r="X190" s="15" t="str">
        <f>+IF('Ark1'!AD2914=0,"",'Ark1'!AC2914)</f>
        <v/>
      </c>
      <c r="Y190" s="15" t="str">
        <f t="shared" si="13"/>
        <v/>
      </c>
      <c r="Z190" s="12" t="str">
        <f>IF(H190=0,"",'Ark1'!T2914)</f>
        <v/>
      </c>
      <c r="AA190" s="51" t="str">
        <f>IF(H190=0,"",'Ark1'!V2914)</f>
        <v/>
      </c>
      <c r="AB190" s="39"/>
      <c r="AC190" s="10"/>
      <c r="AD190" s="100"/>
      <c r="AE190" s="51"/>
      <c r="AF190" s="4"/>
      <c r="AM190" s="10"/>
      <c r="AN190"/>
      <c r="AO190"/>
      <c r="AP190"/>
      <c r="AQ190"/>
      <c r="AR190"/>
      <c r="AS190"/>
      <c r="AT190"/>
      <c r="AU190"/>
      <c r="AV190"/>
      <c r="AW190"/>
    </row>
    <row r="191" spans="1:49" ht="15.6">
      <c r="A191" s="39"/>
      <c r="B191" s="39"/>
      <c r="C191" s="44"/>
      <c r="D191" s="44"/>
      <c r="E191" s="44"/>
      <c r="F191" s="44"/>
      <c r="G191" s="44"/>
      <c r="H191" s="329"/>
      <c r="I191" s="329"/>
      <c r="J191" s="86"/>
      <c r="K191" s="44"/>
      <c r="L191" s="86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39"/>
      <c r="AC191" s="79"/>
      <c r="AE191" s="51"/>
      <c r="AF191" s="4"/>
      <c r="AN191" s="13"/>
      <c r="AO191" s="12"/>
      <c r="AP191" s="12"/>
    </row>
    <row r="192" spans="1:49" s="1" customFormat="1" ht="15.6">
      <c r="A192" s="39"/>
      <c r="B192" s="2">
        <f>+'Ark1'!C2915</f>
        <v>2024</v>
      </c>
      <c r="C192" s="2">
        <f>+'Ark1'!J2915</f>
        <v>470</v>
      </c>
      <c r="D192" s="2" t="s">
        <v>41</v>
      </c>
      <c r="E192" s="2">
        <f>+'Ark1'!D2915</f>
        <v>1</v>
      </c>
      <c r="F192" s="2" t="s">
        <v>490</v>
      </c>
      <c r="G192" s="3">
        <f>+'Ark1'!Q2915</f>
        <v>9</v>
      </c>
      <c r="H192" s="306">
        <f>+'Ark1'!R2915</f>
        <v>736</v>
      </c>
      <c r="I192" s="306">
        <f>IF(H192=0,"",'Ark1'!S2915)</f>
        <v>736</v>
      </c>
      <c r="J192" s="86"/>
      <c r="K192" s="51">
        <f>100*H192/Måned!H10</f>
        <v>0.55686280443977032</v>
      </c>
      <c r="L192" s="86"/>
      <c r="M192" s="51">
        <f>+IF(H192=0,"",'Ark1'!AD2915)</f>
        <v>9.4141724226144792</v>
      </c>
      <c r="N192" s="51">
        <f>+IF(H192=0,"",'Ark1'!AE2915)</f>
        <v>9.6878248923905055</v>
      </c>
      <c r="O192" s="12">
        <f>IF(H192=0,"",'Ark1'!U2915)</f>
        <v>60.035326086956523</v>
      </c>
      <c r="P192" s="12">
        <f>IF(H192=0,"",'Ark1'!W2915)</f>
        <v>88.409918478260934</v>
      </c>
      <c r="Q192" s="51">
        <f>IF(H192=0,"",'Ark1'!X2915)</f>
        <v>0</v>
      </c>
      <c r="R192" s="51">
        <f>IF(H192=0,"",'Ark1'!Y2915)</f>
        <v>0</v>
      </c>
      <c r="S192" s="114"/>
      <c r="T192" s="272">
        <f>IF(H192=0,"",'Ark1'!Z2915)</f>
        <v>0</v>
      </c>
      <c r="U192" s="114"/>
      <c r="V192" s="51">
        <f>IF(H192=0,"",'Ark1'!AA2915)</f>
        <v>10.923570794679621</v>
      </c>
      <c r="W192" s="12">
        <f>IF(H192=0,"",'Ark1'!AB2915)</f>
        <v>2.7418559055337499</v>
      </c>
      <c r="X192" s="15">
        <f>+IF('Ark1'!AD2915=0,"",'Ark1'!AC2915)</f>
        <v>-34.25474429542512</v>
      </c>
      <c r="Y192" s="15">
        <f>+(IF(H192=0,"",I192/G192))</f>
        <v>81.777777777777771</v>
      </c>
      <c r="Z192" s="12">
        <f>IF(H192=0,"",'Ark1'!T2915)</f>
        <v>5.4198369565217392</v>
      </c>
      <c r="AA192" s="51">
        <f>IF(H192=0,"",'Ark1'!V2915)</f>
        <v>95.785393800932638</v>
      </c>
      <c r="AB192" s="39"/>
      <c r="AC192" s="10"/>
      <c r="AD192" s="100"/>
      <c r="AE192" s="51"/>
      <c r="AF192" s="4"/>
      <c r="AM192" s="10"/>
      <c r="AN192"/>
      <c r="AO192"/>
      <c r="AP192"/>
      <c r="AQ192"/>
      <c r="AR192"/>
      <c r="AS192"/>
      <c r="AT192"/>
      <c r="AU192"/>
      <c r="AV192"/>
      <c r="AW192"/>
    </row>
    <row r="193" spans="1:49" s="1" customFormat="1" ht="15.6">
      <c r="A193" s="39"/>
      <c r="B193" s="2">
        <f>+'Ark1'!C2916</f>
        <v>2024</v>
      </c>
      <c r="C193" s="2">
        <f>+'Ark1'!J2916</f>
        <v>470</v>
      </c>
      <c r="D193" s="2" t="s">
        <v>41</v>
      </c>
      <c r="E193" s="2">
        <f>+'Ark1'!D2916</f>
        <v>2</v>
      </c>
      <c r="F193" s="2" t="s">
        <v>491</v>
      </c>
      <c r="G193" s="3">
        <f>+'Ark1'!Q2916</f>
        <v>10</v>
      </c>
      <c r="H193" s="306">
        <f>+'Ark1'!R2916</f>
        <v>559</v>
      </c>
      <c r="I193" s="306">
        <f>IF(H193=0,"",'Ark1'!S2916)</f>
        <v>559</v>
      </c>
      <c r="J193" s="86"/>
      <c r="K193" s="51">
        <f>100*H193/Måned!H11</f>
        <v>0.45739066399378148</v>
      </c>
      <c r="L193" s="86"/>
      <c r="M193" s="51">
        <f>+IF(H193=0,"",'Ark1'!AD2916)</f>
        <v>7.1501662829368113</v>
      </c>
      <c r="N193" s="51">
        <f>+IF(H193=0,"",'Ark1'!AE2916)</f>
        <v>7.318219939204786</v>
      </c>
      <c r="O193" s="12">
        <f>IF(H193=0,"",'Ark1'!U2916)</f>
        <v>59.801431127012506</v>
      </c>
      <c r="P193" s="12">
        <f>IF(H193=0,"",'Ark1'!W2916)</f>
        <v>87.931842576028657</v>
      </c>
      <c r="Q193" s="51">
        <f>IF(H193=0,"",'Ark1'!X2916)</f>
        <v>0</v>
      </c>
      <c r="R193" s="51">
        <f>IF(H193=0,"",'Ark1'!Y2916)</f>
        <v>0</v>
      </c>
      <c r="S193" s="114"/>
      <c r="T193" s="272">
        <f>IF(H193=0,"",'Ark1'!Z2916)</f>
        <v>0</v>
      </c>
      <c r="U193" s="114"/>
      <c r="V193" s="51">
        <f>IF(H193=0,"",'Ark1'!AA2916)</f>
        <v>9.6105946683133752</v>
      </c>
      <c r="W193" s="12">
        <f>IF(H193=0,"",'Ark1'!AB2916)</f>
        <v>2.4622222081532441</v>
      </c>
      <c r="X193" s="15">
        <f>+IF('Ark1'!AD2916=0,"",'Ark1'!AC2916)</f>
        <v>-32.060122925776426</v>
      </c>
      <c r="Y193" s="15">
        <f t="shared" ref="Y193:Y203" si="14">+(IF(H193=0,"",I193/G193))</f>
        <v>55.9</v>
      </c>
      <c r="Z193" s="12">
        <f>IF(H193=0,"",'Ark1'!T2916)</f>
        <v>5.9355992844364946</v>
      </c>
      <c r="AA193" s="51">
        <f>IF(H193=0,"",'Ark1'!V2916)</f>
        <v>95.267435076954058</v>
      </c>
      <c r="AB193" s="39"/>
      <c r="AC193" s="10"/>
      <c r="AD193" s="100"/>
      <c r="AE193" s="51"/>
      <c r="AF193" s="4"/>
      <c r="AM193" s="10"/>
      <c r="AN193"/>
      <c r="AO193"/>
      <c r="AP193"/>
      <c r="AQ193"/>
      <c r="AR193"/>
      <c r="AS193"/>
      <c r="AT193"/>
      <c r="AU193"/>
      <c r="AV193"/>
      <c r="AW193"/>
    </row>
    <row r="194" spans="1:49" s="1" customFormat="1" ht="15.6">
      <c r="A194" s="39"/>
      <c r="B194" s="2">
        <f>+'Ark1'!C2917</f>
        <v>2024</v>
      </c>
      <c r="C194" s="2">
        <f>+'Ark1'!J2917</f>
        <v>470</v>
      </c>
      <c r="D194" s="2" t="s">
        <v>41</v>
      </c>
      <c r="E194" s="2">
        <f>+'Ark1'!D2917</f>
        <v>3</v>
      </c>
      <c r="F194" s="2" t="s">
        <v>492</v>
      </c>
      <c r="G194" s="3">
        <f>+'Ark1'!Q2917</f>
        <v>12</v>
      </c>
      <c r="H194" s="306">
        <f>+'Ark1'!R2917</f>
        <v>434</v>
      </c>
      <c r="I194" s="306">
        <f>IF(H194=0,"",'Ark1'!S2917)</f>
        <v>415</v>
      </c>
      <c r="J194" s="86"/>
      <c r="K194" s="51">
        <f>100*H194/Måned!H12</f>
        <v>0.41846248782698409</v>
      </c>
      <c r="L194" s="86"/>
      <c r="M194" s="51">
        <f>+IF(H194=0,"",'Ark1'!AD2917)</f>
        <v>5.5512918905090816</v>
      </c>
      <c r="N194" s="51">
        <f>+IF(H194=0,"",'Ark1'!AE2917)</f>
        <v>5.590333986585863</v>
      </c>
      <c r="O194" s="12">
        <f>IF(H194=0,"",'Ark1'!U2917)</f>
        <v>59.033734939759057</v>
      </c>
      <c r="P194" s="12">
        <f>IF(H194=0,"",'Ark1'!W2917)</f>
        <v>90.477831325301153</v>
      </c>
      <c r="Q194" s="51">
        <f>IF(H194=0,"",'Ark1'!X2917)</f>
        <v>0</v>
      </c>
      <c r="R194" s="51">
        <f>IF(H194=0,"",'Ark1'!Y2917)</f>
        <v>0</v>
      </c>
      <c r="S194" s="114"/>
      <c r="T194" s="272">
        <f>IF(H194=0,"",'Ark1'!Z2917)</f>
        <v>0</v>
      </c>
      <c r="U194" s="114"/>
      <c r="V194" s="51">
        <f>IF(H194=0,"",'Ark1'!AA2917)</f>
        <v>13.321291594837691</v>
      </c>
      <c r="W194" s="12">
        <f>IF(H194=0,"",'Ark1'!AB2917)</f>
        <v>3.0377257309523578</v>
      </c>
      <c r="X194" s="15">
        <f>+IF('Ark1'!AD2917=0,"",'Ark1'!AC2917)</f>
        <v>-5.87063812832365</v>
      </c>
      <c r="Y194" s="15">
        <f t="shared" si="14"/>
        <v>34.583333333333336</v>
      </c>
      <c r="Z194" s="12">
        <f>IF(H194=0,"",'Ark1'!T2917)</f>
        <v>7.0622119815668203</v>
      </c>
      <c r="AA194" s="51">
        <f>IF(H194=0,"",'Ark1'!V2917)</f>
        <v>99.017608897126976</v>
      </c>
      <c r="AB194" s="39"/>
      <c r="AC194" s="10"/>
      <c r="AD194" s="100"/>
      <c r="AE194" s="51"/>
      <c r="AF194" s="4"/>
      <c r="AM194" s="10"/>
      <c r="AN194"/>
      <c r="AO194"/>
      <c r="AP194"/>
      <c r="AQ194"/>
      <c r="AR194"/>
      <c r="AS194"/>
      <c r="AT194"/>
      <c r="AU194"/>
      <c r="AV194"/>
      <c r="AW194"/>
    </row>
    <row r="195" spans="1:49" s="1" customFormat="1" ht="15.6">
      <c r="A195" s="39"/>
      <c r="B195" s="2">
        <f>+'Ark1'!C2918</f>
        <v>2024</v>
      </c>
      <c r="C195" s="2">
        <f>+'Ark1'!J2918</f>
        <v>470</v>
      </c>
      <c r="D195" s="2" t="s">
        <v>41</v>
      </c>
      <c r="E195" s="2">
        <f>+'Ark1'!D2918</f>
        <v>4</v>
      </c>
      <c r="F195" s="2" t="s">
        <v>493</v>
      </c>
      <c r="G195" s="3">
        <f>+'Ark1'!Q2918</f>
        <v>16</v>
      </c>
      <c r="H195" s="306">
        <f>+'Ark1'!R2918</f>
        <v>770</v>
      </c>
      <c r="I195" s="306">
        <f>IF(H195=0,"",'Ark1'!S2918)</f>
        <v>770</v>
      </c>
      <c r="J195" s="86"/>
      <c r="K195" s="51">
        <f>100*H195/Måned!H13</f>
        <v>0.53744302754919004</v>
      </c>
      <c r="L195" s="86"/>
      <c r="M195" s="51">
        <f>+IF(H195=0,"",'Ark1'!AD2918)</f>
        <v>9.8490662573548189</v>
      </c>
      <c r="N195" s="51">
        <f>+IF(H195=0,"",'Ark1'!AE2918)</f>
        <v>10.054108843296362</v>
      </c>
      <c r="O195" s="12">
        <f>IF(H195=0,"",'Ark1'!U2918)</f>
        <v>59.690909090909081</v>
      </c>
      <c r="P195" s="12">
        <f>IF(H195=0,"",'Ark1'!W2918)</f>
        <v>87.701168831168843</v>
      </c>
      <c r="Q195" s="51">
        <f>IF(H195=0,"",'Ark1'!X2918)</f>
        <v>0</v>
      </c>
      <c r="R195" s="51">
        <f>IF(H195=0,"",'Ark1'!Y2918)</f>
        <v>0</v>
      </c>
      <c r="S195" s="114"/>
      <c r="T195" s="272">
        <f>IF(H195=0,"",'Ark1'!Z2918)</f>
        <v>0</v>
      </c>
      <c r="U195" s="114"/>
      <c r="V195" s="51">
        <f>IF(H195=0,"",'Ark1'!AA2918)</f>
        <v>10.873505805579065</v>
      </c>
      <c r="W195" s="12">
        <f>IF(H195=0,"",'Ark1'!AB2918)</f>
        <v>2.8632096156977487</v>
      </c>
      <c r="X195" s="15">
        <f>+IF('Ark1'!AD2918=0,"",'Ark1'!AC2918)</f>
        <v>-17.741664494535893</v>
      </c>
      <c r="Y195" s="15">
        <f t="shared" si="14"/>
        <v>48.125</v>
      </c>
      <c r="Z195" s="12">
        <f>IF(H195=0,"",'Ark1'!T2918)</f>
        <v>5.6545454545454552</v>
      </c>
      <c r="AA195" s="51">
        <f>IF(H195=0,"",'Ark1'!V2918)</f>
        <v>95.017517693574007</v>
      </c>
      <c r="AB195" s="39"/>
      <c r="AC195" s="10"/>
      <c r="AD195" s="100"/>
      <c r="AE195" s="51"/>
      <c r="AF195" s="4"/>
      <c r="AM195" s="10"/>
      <c r="AN195"/>
      <c r="AO195"/>
      <c r="AP195"/>
      <c r="AQ195"/>
      <c r="AR195"/>
      <c r="AS195"/>
      <c r="AT195"/>
      <c r="AU195"/>
      <c r="AV195"/>
      <c r="AW195"/>
    </row>
    <row r="196" spans="1:49" s="1" customFormat="1" ht="15.6">
      <c r="A196" s="39"/>
      <c r="B196" s="2">
        <f>+'Ark1'!C2919</f>
        <v>2024</v>
      </c>
      <c r="C196" s="2">
        <f>+'Ark1'!J2919</f>
        <v>470</v>
      </c>
      <c r="D196" s="2" t="s">
        <v>41</v>
      </c>
      <c r="E196" s="2">
        <f>+'Ark1'!D2919</f>
        <v>5</v>
      </c>
      <c r="F196" s="2" t="s">
        <v>377</v>
      </c>
      <c r="G196" s="3">
        <f>+'Ark1'!Q2919</f>
        <v>18</v>
      </c>
      <c r="H196" s="306">
        <f>+'Ark1'!R2919</f>
        <v>705</v>
      </c>
      <c r="I196" s="306">
        <f>IF(H196=0,"",'Ark1'!S2919)</f>
        <v>658</v>
      </c>
      <c r="J196" s="86"/>
      <c r="K196" s="51">
        <f>100*H196/Måned!H14</f>
        <v>0.56099307710670809</v>
      </c>
      <c r="L196" s="86"/>
      <c r="M196" s="51">
        <f>+IF(H196=0,"",'Ark1'!AD2919)</f>
        <v>9.0176515732924027</v>
      </c>
      <c r="N196" s="51">
        <f>+IF(H196=0,"",'Ark1'!AE2919)</f>
        <v>8.6876383409757985</v>
      </c>
      <c r="O196" s="12">
        <f>IF(H196=0,"",'Ark1'!U2919)</f>
        <v>58.876899696048639</v>
      </c>
      <c r="P196" s="12">
        <f>IF(H196=0,"",'Ark1'!W2919)</f>
        <v>88.680547112462094</v>
      </c>
      <c r="Q196" s="51">
        <f>IF(H196=0,"",'Ark1'!X2919)</f>
        <v>0</v>
      </c>
      <c r="R196" s="51">
        <f>IF(H196=0,"",'Ark1'!Y2919)</f>
        <v>0</v>
      </c>
      <c r="S196" s="114"/>
      <c r="T196" s="272">
        <f>IF(H196=0,"",'Ark1'!Z2919)</f>
        <v>0</v>
      </c>
      <c r="U196" s="114"/>
      <c r="V196" s="51">
        <f>IF(H196=0,"",'Ark1'!AA2919)</f>
        <v>11.383903943795112</v>
      </c>
      <c r="W196" s="12">
        <f>IF(H196=0,"",'Ark1'!AB2919)</f>
        <v>2.9039928689037966</v>
      </c>
      <c r="X196" s="15">
        <f>+IF('Ark1'!AD2919=0,"",'Ark1'!AC2919)</f>
        <v>-27.102762362681844</v>
      </c>
      <c r="Y196" s="15">
        <f t="shared" si="14"/>
        <v>36.555555555555557</v>
      </c>
      <c r="Z196" s="12">
        <f>IF(H196=0,"",'Ark1'!T2919)</f>
        <v>7.0226950354609921</v>
      </c>
      <c r="AA196" s="51">
        <f>IF(H196=0,"",'Ark1'!V2919)</f>
        <v>97.490672348328886</v>
      </c>
      <c r="AB196" s="39"/>
      <c r="AC196" s="10"/>
      <c r="AD196" s="100"/>
      <c r="AE196" s="51"/>
      <c r="AF196" s="4"/>
      <c r="AM196" s="10"/>
      <c r="AN196"/>
      <c r="AO196"/>
      <c r="AP196"/>
      <c r="AQ196"/>
      <c r="AR196"/>
      <c r="AS196"/>
      <c r="AT196"/>
      <c r="AU196"/>
      <c r="AV196"/>
      <c r="AW196"/>
    </row>
    <row r="197" spans="1:49" s="1" customFormat="1" ht="15.6">
      <c r="A197" s="39"/>
      <c r="B197" s="2">
        <f>+'Ark1'!C2920</f>
        <v>2024</v>
      </c>
      <c r="C197" s="2">
        <f>+'Ark1'!J2920</f>
        <v>470</v>
      </c>
      <c r="D197" s="2" t="s">
        <v>41</v>
      </c>
      <c r="E197" s="2">
        <f>+'Ark1'!D2920</f>
        <v>6</v>
      </c>
      <c r="F197" s="2" t="s">
        <v>494</v>
      </c>
      <c r="G197" s="3">
        <f>+'Ark1'!Q2920</f>
        <v>13</v>
      </c>
      <c r="H197" s="306">
        <f>+'Ark1'!R2920</f>
        <v>678</v>
      </c>
      <c r="I197" s="306">
        <f>IF(H197=0,"",'Ark1'!S2920)</f>
        <v>668</v>
      </c>
      <c r="J197" s="86"/>
      <c r="K197" s="51">
        <f>100*H197/Måned!H15</f>
        <v>0.59165917638948273</v>
      </c>
      <c r="L197" s="86"/>
      <c r="M197" s="51">
        <f>+IF(H197=0,"",'Ark1'!AD2920)</f>
        <v>8.6722947045280137</v>
      </c>
      <c r="N197" s="51">
        <f>+IF(H197=0,"",'Ark1'!AE2920)</f>
        <v>8.9758922867317512</v>
      </c>
      <c r="O197" s="12">
        <f>IF(H197=0,"",'Ark1'!U2920)</f>
        <v>59.076347305389206</v>
      </c>
      <c r="P197" s="12">
        <f>IF(H197=0,"",'Ark1'!W2920)</f>
        <v>90.251347305389189</v>
      </c>
      <c r="Q197" s="51">
        <f>IF(H197=0,"",'Ark1'!X2920)</f>
        <v>0</v>
      </c>
      <c r="R197" s="51">
        <f>IF(H197=0,"",'Ark1'!Y2920)</f>
        <v>0</v>
      </c>
      <c r="S197" s="114"/>
      <c r="T197" s="272">
        <f>IF(H197=0,"",'Ark1'!Z2920)</f>
        <v>0</v>
      </c>
      <c r="U197" s="114"/>
      <c r="V197" s="51">
        <f>IF(H197=0,"",'Ark1'!AA2920)</f>
        <v>12.243471240017392</v>
      </c>
      <c r="W197" s="12">
        <f>IF(H197=0,"",'Ark1'!AB2920)</f>
        <v>2.9326538346879367</v>
      </c>
      <c r="X197" s="15">
        <f>+IF('Ark1'!AD2920=0,"",'Ark1'!AC2920)</f>
        <v>-30.601555517173345</v>
      </c>
      <c r="Y197" s="15">
        <f t="shared" si="14"/>
        <v>51.384615384615387</v>
      </c>
      <c r="Z197" s="12">
        <f>IF(H197=0,"",'Ark1'!T2920)</f>
        <v>6.7728613569321521</v>
      </c>
      <c r="AA197" s="51">
        <f>IF(H197=0,"",'Ark1'!V2920)</f>
        <v>98.132553960335059</v>
      </c>
      <c r="AB197" s="39"/>
      <c r="AC197" s="10"/>
      <c r="AD197" s="100"/>
      <c r="AE197" s="51"/>
      <c r="AF197" s="4"/>
      <c r="AM197" s="10"/>
      <c r="AN197"/>
      <c r="AO197"/>
      <c r="AP197"/>
      <c r="AQ197"/>
      <c r="AR197"/>
      <c r="AS197"/>
      <c r="AT197"/>
      <c r="AU197"/>
      <c r="AV197"/>
      <c r="AW197"/>
    </row>
    <row r="198" spans="1:49" s="1" customFormat="1" ht="15.6">
      <c r="A198" s="39"/>
      <c r="B198" s="2">
        <f>+'Ark1'!C2921</f>
        <v>2024</v>
      </c>
      <c r="C198" s="2">
        <f>+'Ark1'!J2921</f>
        <v>470</v>
      </c>
      <c r="D198" s="2" t="s">
        <v>41</v>
      </c>
      <c r="E198" s="2">
        <f>+'Ark1'!D2921</f>
        <v>7</v>
      </c>
      <c r="F198" s="2" t="s">
        <v>495</v>
      </c>
      <c r="G198" s="3">
        <f>+'Ark1'!Q2921</f>
        <v>15</v>
      </c>
      <c r="H198" s="306">
        <f>+'Ark1'!R2921</f>
        <v>921</v>
      </c>
      <c r="I198" s="306">
        <f>IF(H198=0,"",'Ark1'!S2921)</f>
        <v>921</v>
      </c>
      <c r="J198" s="86"/>
      <c r="K198" s="51">
        <f>100*H198/Måned!H16</f>
        <v>0.7210635099586622</v>
      </c>
      <c r="L198" s="86"/>
      <c r="M198" s="51">
        <f>+IF(H198=0,"",'Ark1'!AD2921)</f>
        <v>11.780506523407521</v>
      </c>
      <c r="N198" s="51">
        <f>+IF(H198=0,"",'Ark1'!AE2921)</f>
        <v>11.709011951945664</v>
      </c>
      <c r="O198" s="12">
        <f>IF(H198=0,"",'Ark1'!U2921)</f>
        <v>59.153094462540736</v>
      </c>
      <c r="P198" s="12">
        <f>IF(H198=0,"",'Ark1'!W2921)</f>
        <v>85.391205211726415</v>
      </c>
      <c r="Q198" s="51">
        <f>IF(H198=0,"",'Ark1'!X2921)</f>
        <v>0</v>
      </c>
      <c r="R198" s="51">
        <f>IF(H198=0,"",'Ark1'!Y2921)</f>
        <v>0</v>
      </c>
      <c r="S198" s="114"/>
      <c r="T198" s="272">
        <f>IF(H198=0,"",'Ark1'!Z2921)</f>
        <v>0</v>
      </c>
      <c r="U198" s="114"/>
      <c r="V198" s="51">
        <f>IF(H198=0,"",'Ark1'!AA2921)</f>
        <v>10.992685296822456</v>
      </c>
      <c r="W198" s="12">
        <f>IF(H198=0,"",'Ark1'!AB2921)</f>
        <v>2.7869351003988312</v>
      </c>
      <c r="X198" s="15">
        <f>+IF('Ark1'!AD2921=0,"",'Ark1'!AC2921)</f>
        <v>-43.217695598166799</v>
      </c>
      <c r="Y198" s="15">
        <f t="shared" si="14"/>
        <v>61.4</v>
      </c>
      <c r="Z198" s="12">
        <f>IF(H198=0,"",'Ark1'!T2921)</f>
        <v>6.7307274701411508</v>
      </c>
      <c r="AA198" s="51">
        <f>IF(H198=0,"",'Ark1'!V2921)</f>
        <v>92.514848550082789</v>
      </c>
      <c r="AB198" s="39"/>
      <c r="AC198" s="10"/>
      <c r="AD198" s="100"/>
      <c r="AE198" s="51"/>
      <c r="AF198" s="4"/>
      <c r="AM198" s="10"/>
      <c r="AN198"/>
      <c r="AO198"/>
      <c r="AP198"/>
      <c r="AQ198"/>
      <c r="AR198"/>
      <c r="AS198"/>
      <c r="AT198"/>
      <c r="AU198"/>
      <c r="AV198"/>
      <c r="AW198"/>
    </row>
    <row r="199" spans="1:49" s="1" customFormat="1" ht="15.6">
      <c r="A199" s="39"/>
      <c r="B199" s="2">
        <f>+'Ark1'!C2922</f>
        <v>2024</v>
      </c>
      <c r="C199" s="2">
        <f>+'Ark1'!J2922</f>
        <v>470</v>
      </c>
      <c r="D199" s="2" t="s">
        <v>41</v>
      </c>
      <c r="E199" s="2">
        <f>+'Ark1'!D2922</f>
        <v>8</v>
      </c>
      <c r="F199" s="2" t="s">
        <v>496</v>
      </c>
      <c r="G199" s="3">
        <f>+'Ark1'!Q2922</f>
        <v>23</v>
      </c>
      <c r="H199" s="306">
        <f>+'Ark1'!R2922</f>
        <v>620</v>
      </c>
      <c r="I199" s="306">
        <f>IF(H199=0,"",'Ark1'!S2922)</f>
        <v>616</v>
      </c>
      <c r="J199" s="86"/>
      <c r="K199" s="51">
        <f>100*H199/Måned!H17</f>
        <v>0.51333852191624307</v>
      </c>
      <c r="L199" s="86"/>
      <c r="M199" s="51">
        <f>+IF(H199=0,"",'Ark1'!AD2922)</f>
        <v>7.930416986441549</v>
      </c>
      <c r="N199" s="51">
        <f>+IF(H199=0,"",'Ark1'!AE2922)</f>
        <v>7.990519674474486</v>
      </c>
      <c r="O199" s="12">
        <f>IF(H199=0,"",'Ark1'!U2922)</f>
        <v>58.746753246753237</v>
      </c>
      <c r="P199" s="12">
        <f>IF(H199=0,"",'Ark1'!W2922)</f>
        <v>87.125811688311742</v>
      </c>
      <c r="Q199" s="51">
        <f>IF(H199=0,"",'Ark1'!X2922)</f>
        <v>0</v>
      </c>
      <c r="R199" s="51">
        <f>IF(H199=0,"",'Ark1'!Y2922)</f>
        <v>0</v>
      </c>
      <c r="S199" s="114"/>
      <c r="T199" s="272">
        <f>IF(H199=0,"",'Ark1'!Z2922)</f>
        <v>0</v>
      </c>
      <c r="U199" s="114"/>
      <c r="V199" s="51">
        <f>IF(H199=0,"",'Ark1'!AA2922)</f>
        <v>12.139351835147759</v>
      </c>
      <c r="W199" s="12">
        <f>IF(H199=0,"",'Ark1'!AB2922)</f>
        <v>3.2941539881364328</v>
      </c>
      <c r="X199" s="15">
        <f>+IF('Ark1'!AD2922=0,"",'Ark1'!AC2922)</f>
        <v>-45.785737178482222</v>
      </c>
      <c r="Y199" s="15">
        <f t="shared" si="14"/>
        <v>26.782608695652176</v>
      </c>
      <c r="Z199" s="12">
        <f>IF(H199=0,"",'Ark1'!T2922)</f>
        <v>7.1612903225806441</v>
      </c>
      <c r="AA199" s="51">
        <f>IF(H199=0,"",'Ark1'!V2922)</f>
        <v>94.6177062374245</v>
      </c>
      <c r="AB199" s="39"/>
      <c r="AC199" s="10"/>
      <c r="AD199" s="100"/>
      <c r="AE199" s="51"/>
      <c r="AF199" s="4"/>
      <c r="AM199" s="10"/>
      <c r="AN199"/>
      <c r="AO199"/>
      <c r="AP199"/>
      <c r="AQ199"/>
      <c r="AR199"/>
      <c r="AS199"/>
      <c r="AT199"/>
      <c r="AU199"/>
      <c r="AV199"/>
      <c r="AW199"/>
    </row>
    <row r="200" spans="1:49" s="1" customFormat="1" ht="15.6">
      <c r="A200" s="39"/>
      <c r="B200" s="2">
        <f>+'Ark1'!C2923</f>
        <v>2024</v>
      </c>
      <c r="C200" s="2">
        <f>+'Ark1'!J2923</f>
        <v>470</v>
      </c>
      <c r="D200" s="2" t="s">
        <v>41</v>
      </c>
      <c r="E200" s="2">
        <f>+'Ark1'!D2923</f>
        <v>9</v>
      </c>
      <c r="F200" s="2" t="s">
        <v>497</v>
      </c>
      <c r="G200" s="3">
        <f>+'Ark1'!Q2923</f>
        <v>37</v>
      </c>
      <c r="H200" s="306">
        <f>+'Ark1'!R2923</f>
        <v>1105</v>
      </c>
      <c r="I200" s="306">
        <f>IF(H200=0,"",'Ark1'!S2923)</f>
        <v>1085</v>
      </c>
      <c r="J200" s="86"/>
      <c r="K200" s="51">
        <f>100*H200/Måned!H18</f>
        <v>0.91471238297062163</v>
      </c>
      <c r="L200" s="86"/>
      <c r="M200" s="51">
        <f>+IF(H200=0,"",'Ark1'!AD2923)</f>
        <v>14.134049629061138</v>
      </c>
      <c r="N200" s="51">
        <f>+IF(H200=0,"",'Ark1'!AE2923)</f>
        <v>13.89426897081238</v>
      </c>
      <c r="O200" s="12">
        <f>IF(H200=0,"",'Ark1'!U2923)</f>
        <v>59.847926267281103</v>
      </c>
      <c r="P200" s="12">
        <f>IF(H200=0,"",'Ark1'!W2923)</f>
        <v>86.01188940092176</v>
      </c>
      <c r="Q200" s="51">
        <f>IF(H200=0,"",'Ark1'!X2923)</f>
        <v>0</v>
      </c>
      <c r="R200" s="51">
        <f>IF(H200=0,"",'Ark1'!Y2923)</f>
        <v>0</v>
      </c>
      <c r="S200" s="114"/>
      <c r="T200" s="272">
        <f>IF(H200=0,"",'Ark1'!Z2923)</f>
        <v>0</v>
      </c>
      <c r="U200" s="114"/>
      <c r="V200" s="51">
        <f>IF(H200=0,"",'Ark1'!AA2923)</f>
        <v>10.660702487929502</v>
      </c>
      <c r="W200" s="12">
        <f>IF(H200=0,"",'Ark1'!AB2923)</f>
        <v>2.8511308830946209</v>
      </c>
      <c r="X200" s="15">
        <f>+IF('Ark1'!AD2923=0,"",'Ark1'!AC2923)</f>
        <v>-16.581455676481976</v>
      </c>
      <c r="Y200" s="15">
        <f t="shared" si="14"/>
        <v>29.324324324324323</v>
      </c>
      <c r="Z200" s="12">
        <f>IF(H200=0,"",'Ark1'!T2923)</f>
        <v>5.1285067873303163</v>
      </c>
      <c r="AA200" s="51">
        <f>IF(H200=0,"",'Ark1'!V2923)</f>
        <v>93.615090043986015</v>
      </c>
      <c r="AB200" s="39"/>
      <c r="AC200" s="10"/>
      <c r="AD200" s="100"/>
      <c r="AE200" s="51"/>
      <c r="AF200" s="4"/>
      <c r="AM200" s="10"/>
      <c r="AN200"/>
      <c r="AO200"/>
      <c r="AP200"/>
      <c r="AQ200"/>
      <c r="AR200"/>
      <c r="AS200"/>
      <c r="AT200"/>
      <c r="AU200"/>
      <c r="AV200"/>
      <c r="AW200"/>
    </row>
    <row r="201" spans="1:49" s="1" customFormat="1" ht="15.6">
      <c r="A201" s="39"/>
      <c r="B201" s="2">
        <f>+'Ark1'!C2924</f>
        <v>2024</v>
      </c>
      <c r="C201" s="2">
        <f>+'Ark1'!J2924</f>
        <v>470</v>
      </c>
      <c r="D201" s="2" t="s">
        <v>41</v>
      </c>
      <c r="E201" s="2">
        <f>+'Ark1'!D2924</f>
        <v>10</v>
      </c>
      <c r="F201" s="2" t="s">
        <v>498</v>
      </c>
      <c r="G201" s="3">
        <f>+'Ark1'!Q2924</f>
        <v>30</v>
      </c>
      <c r="H201" s="306">
        <f>+'Ark1'!R2924</f>
        <v>1024</v>
      </c>
      <c r="I201" s="306">
        <f>IF(H201=0,"",'Ark1'!S2924)</f>
        <v>990</v>
      </c>
      <c r="J201" s="86"/>
      <c r="K201" s="51">
        <f>100*H201/Måned!H19</f>
        <v>0.79121014974270221</v>
      </c>
      <c r="L201" s="86"/>
      <c r="M201" s="51">
        <f>+IF(H201=0,"",'Ark1'!AD2924)</f>
        <v>13.097979022767969</v>
      </c>
      <c r="N201" s="51">
        <f>+IF(H201=0,"",'Ark1'!AE2924)</f>
        <v>12.674791454724351</v>
      </c>
      <c r="O201" s="12">
        <f>IF(H201=0,"",'Ark1'!U2924)</f>
        <v>59.110101010101019</v>
      </c>
      <c r="P201" s="12">
        <f>IF(H201=0,"",'Ark1'!W2924)</f>
        <v>85.992020202020186</v>
      </c>
      <c r="Q201" s="51">
        <f>IF(H201=0,"",'Ark1'!X2924)</f>
        <v>0</v>
      </c>
      <c r="R201" s="51">
        <f>IF(H201=0,"",'Ark1'!Y2924)</f>
        <v>0</v>
      </c>
      <c r="S201" s="114"/>
      <c r="T201" s="272">
        <f>IF(H201=0,"",'Ark1'!Z2924)</f>
        <v>0</v>
      </c>
      <c r="U201" s="114"/>
      <c r="V201" s="51">
        <f>IF(H201=0,"",'Ark1'!AA2924)</f>
        <v>11.717837863770569</v>
      </c>
      <c r="W201" s="12">
        <f>IF(H201=0,"",'Ark1'!AB2924)</f>
        <v>3.2322552076175679</v>
      </c>
      <c r="X201" s="15">
        <f>+IF('Ark1'!AD2924=0,"",'Ark1'!AC2924)</f>
        <v>-27.465996352546345</v>
      </c>
      <c r="Y201" s="15">
        <f t="shared" si="14"/>
        <v>33</v>
      </c>
      <c r="Z201" s="12">
        <f>IF(H201=0,"",'Ark1'!T2924)</f>
        <v>6.2919921875</v>
      </c>
      <c r="AA201" s="51">
        <f>IF(H201=0,"",'Ark1'!V2924)</f>
        <v>94.215831117239645</v>
      </c>
      <c r="AB201" s="39"/>
      <c r="AC201" s="10"/>
      <c r="AD201" s="100"/>
      <c r="AE201" s="51"/>
      <c r="AF201" s="4"/>
      <c r="AM201" s="10"/>
      <c r="AN201"/>
      <c r="AO201"/>
      <c r="AP201"/>
      <c r="AQ201"/>
      <c r="AR201"/>
      <c r="AS201"/>
      <c r="AT201"/>
      <c r="AU201"/>
      <c r="AV201"/>
      <c r="AW201"/>
    </row>
    <row r="202" spans="1:49" s="1" customFormat="1" ht="15.6">
      <c r="A202" s="39"/>
      <c r="B202" s="2">
        <f>+'Ark1'!C2925</f>
        <v>2024</v>
      </c>
      <c r="C202" s="2">
        <f>+'Ark1'!J2925</f>
        <v>470</v>
      </c>
      <c r="D202" s="2" t="s">
        <v>41</v>
      </c>
      <c r="E202" s="2">
        <f>+'Ark1'!D2925</f>
        <v>11</v>
      </c>
      <c r="F202" s="2" t="s">
        <v>499</v>
      </c>
      <c r="G202" s="3">
        <f>+'Ark1'!Q2925</f>
        <v>11</v>
      </c>
      <c r="H202" s="306">
        <f>+'Ark1'!R2925</f>
        <v>266</v>
      </c>
      <c r="I202" s="306">
        <f>IF(H202=0,"",'Ark1'!S2925)</f>
        <v>257</v>
      </c>
      <c r="J202" s="86"/>
      <c r="K202" s="51">
        <f>100*H202/Måned!H20</f>
        <v>0.72782991764029881</v>
      </c>
      <c r="L202" s="86"/>
      <c r="M202" s="51">
        <f>+IF(H202=0,"",'Ark1'!AD2925)</f>
        <v>3.4024047070862111</v>
      </c>
      <c r="N202" s="51">
        <f>+IF(H202=0,"",'Ark1'!AE2925)</f>
        <v>3.4173896588580575</v>
      </c>
      <c r="O202" s="12">
        <f>IF(H202=0,"",'Ark1'!U2925)</f>
        <v>57.120622568093403</v>
      </c>
      <c r="P202" s="12">
        <f>IF(H202=0,"",'Ark1'!W2925)</f>
        <v>89.31284046692609</v>
      </c>
      <c r="Q202" s="51">
        <f>IF(H202=0,"",'Ark1'!X2925)</f>
        <v>0</v>
      </c>
      <c r="R202" s="51">
        <f>IF(H202=0,"",'Ark1'!Y2925)</f>
        <v>0</v>
      </c>
      <c r="S202" s="114"/>
      <c r="T202" s="272">
        <f>IF(H202=0,"",'Ark1'!Z2925)</f>
        <v>0</v>
      </c>
      <c r="U202" s="114"/>
      <c r="V202" s="51">
        <f>IF(H202=0,"",'Ark1'!AA2925)</f>
        <v>11.978574846611444</v>
      </c>
      <c r="W202" s="12">
        <f>IF(H202=0,"",'Ark1'!AB2925)</f>
        <v>3.9120987134689993</v>
      </c>
      <c r="X202" s="15">
        <f>+IF('Ark1'!AD2925=0,"",'Ark1'!AC2925)</f>
        <v>-38.975780995527515</v>
      </c>
      <c r="Y202" s="15">
        <f t="shared" si="14"/>
        <v>23.363636363636363</v>
      </c>
      <c r="Z202" s="12">
        <f>IF(H202=0,"",'Ark1'!T2925)</f>
        <v>8.2481203007518786</v>
      </c>
      <c r="AA202" s="51">
        <f>IF(H202=0,"",'Ark1'!V2925)</f>
        <v>97.649350156611646</v>
      </c>
      <c r="AB202" s="39"/>
      <c r="AC202" s="10"/>
      <c r="AD202" s="100"/>
      <c r="AE202" s="51"/>
      <c r="AF202" s="4"/>
      <c r="AM202" s="10"/>
      <c r="AN202"/>
      <c r="AO202"/>
      <c r="AP202"/>
      <c r="AQ202"/>
      <c r="AR202"/>
      <c r="AS202"/>
      <c r="AT202"/>
      <c r="AU202"/>
      <c r="AV202"/>
      <c r="AW202"/>
    </row>
    <row r="203" spans="1:49" s="1" customFormat="1" ht="15.6">
      <c r="A203" s="39"/>
      <c r="B203" s="2">
        <f>+'Ark1'!C2926</f>
        <v>2024</v>
      </c>
      <c r="C203" s="2">
        <f>+'Ark1'!J2926</f>
        <v>470</v>
      </c>
      <c r="D203" s="2" t="s">
        <v>41</v>
      </c>
      <c r="E203" s="2">
        <f>+'Ark1'!D2926</f>
        <v>12</v>
      </c>
      <c r="F203" s="2" t="s">
        <v>500</v>
      </c>
      <c r="G203" s="3">
        <f>+'Ark1'!Q2926</f>
        <v>0</v>
      </c>
      <c r="H203" s="306">
        <f>+'Ark1'!R2926</f>
        <v>0</v>
      </c>
      <c r="I203" s="306" t="str">
        <f>IF(H203=0,"",'Ark1'!S2926)</f>
        <v/>
      </c>
      <c r="J203" s="86"/>
      <c r="K203" s="51" t="e">
        <f>100*H203/Måned!H21</f>
        <v>#DIV/0!</v>
      </c>
      <c r="L203" s="86"/>
      <c r="M203" s="51" t="str">
        <f>+IF(H203=0,"",'Ark1'!AD2926)</f>
        <v/>
      </c>
      <c r="N203" s="51" t="str">
        <f>+IF(H203=0,"",'Ark1'!AE2926)</f>
        <v/>
      </c>
      <c r="O203" s="12" t="str">
        <f>IF(H203=0,"",'Ark1'!U2926)</f>
        <v/>
      </c>
      <c r="P203" s="12" t="str">
        <f>IF(H203=0,"",'Ark1'!W2926)</f>
        <v/>
      </c>
      <c r="Q203" s="51" t="str">
        <f>IF(H203=0,"",'Ark1'!X2926)</f>
        <v/>
      </c>
      <c r="R203" s="51" t="str">
        <f>IF(H203=0,"",'Ark1'!Y2926)</f>
        <v/>
      </c>
      <c r="S203" s="114"/>
      <c r="T203" s="272" t="str">
        <f>IF(H203=0,"",'Ark1'!Z2926)</f>
        <v/>
      </c>
      <c r="U203" s="114"/>
      <c r="V203" s="51" t="str">
        <f>IF(H203=0,"",'Ark1'!AA2926)</f>
        <v/>
      </c>
      <c r="W203" s="12" t="str">
        <f>IF(H203=0,"",'Ark1'!AB2926)</f>
        <v/>
      </c>
      <c r="X203" s="15" t="str">
        <f>+IF('Ark1'!AD2926=0,"",'Ark1'!AC2926)</f>
        <v/>
      </c>
      <c r="Y203" s="15" t="str">
        <f t="shared" si="14"/>
        <v/>
      </c>
      <c r="Z203" s="12" t="str">
        <f>IF(H203=0,"",'Ark1'!T2926)</f>
        <v/>
      </c>
      <c r="AA203" s="51" t="str">
        <f>IF(H203=0,"",'Ark1'!V2926)</f>
        <v/>
      </c>
      <c r="AB203" s="39"/>
      <c r="AC203" s="10"/>
      <c r="AD203" s="100"/>
      <c r="AE203" s="51"/>
      <c r="AF203" s="4"/>
      <c r="AM203" s="10"/>
      <c r="AN203"/>
      <c r="AO203"/>
      <c r="AP203"/>
      <c r="AQ203"/>
      <c r="AR203"/>
      <c r="AS203"/>
      <c r="AT203"/>
      <c r="AU203"/>
      <c r="AV203"/>
      <c r="AW203"/>
    </row>
    <row r="204" spans="1:49" ht="15.6">
      <c r="A204" s="39"/>
      <c r="B204" s="39"/>
      <c r="C204" s="44"/>
      <c r="D204" s="44"/>
      <c r="E204" s="44"/>
      <c r="F204" s="44"/>
      <c r="G204" s="44"/>
      <c r="H204" s="329"/>
      <c r="I204" s="329"/>
      <c r="J204" s="86"/>
      <c r="K204" s="44"/>
      <c r="L204" s="86"/>
      <c r="M204" s="44"/>
      <c r="N204" s="44"/>
      <c r="O204" s="44"/>
      <c r="P204" s="44"/>
      <c r="Q204" s="44"/>
      <c r="R204" s="44"/>
      <c r="S204" s="114"/>
      <c r="T204" s="44"/>
      <c r="U204" s="44"/>
      <c r="V204" s="44"/>
      <c r="W204" s="44"/>
      <c r="X204" s="44"/>
      <c r="Y204" s="44"/>
      <c r="Z204" s="44"/>
      <c r="AA204" s="44"/>
      <c r="AB204" s="39"/>
      <c r="AC204" s="79"/>
      <c r="AE204" s="51"/>
      <c r="AF204" s="4"/>
      <c r="AN204" s="13"/>
      <c r="AO204" s="12"/>
      <c r="AP204" s="12"/>
    </row>
    <row r="205" spans="1:49" s="1" customFormat="1" ht="15.6">
      <c r="A205" s="39"/>
      <c r="B205" s="2">
        <f>+'Ark1'!C2927</f>
        <v>2024</v>
      </c>
      <c r="C205" s="2">
        <f>+'Ark1'!J2927</f>
        <v>643</v>
      </c>
      <c r="D205" s="2" t="s">
        <v>51</v>
      </c>
      <c r="E205" s="2">
        <f>+'Ark1'!D2927</f>
        <v>1</v>
      </c>
      <c r="F205" s="2" t="s">
        <v>490</v>
      </c>
      <c r="G205" s="3">
        <f>+'Ark1'!Q2927</f>
        <v>51</v>
      </c>
      <c r="H205" s="306">
        <f>+'Ark1'!R2927</f>
        <v>5990</v>
      </c>
      <c r="I205" s="306">
        <f>IF(H205=0,"",'Ark1'!S2927)</f>
        <v>5974</v>
      </c>
      <c r="J205" s="86"/>
      <c r="K205" s="51">
        <f>100*H205/Måned!H10</f>
        <v>4.5320763567856304</v>
      </c>
      <c r="L205" s="86"/>
      <c r="M205" s="51">
        <f>+IF(H205=0,"",'Ark1'!AD2927)</f>
        <v>9.748079677125375</v>
      </c>
      <c r="N205" s="51">
        <f>+IF(H205=0,"",'Ark1'!AE2927)</f>
        <v>9.8839989425148005</v>
      </c>
      <c r="O205" s="12">
        <f>IF(H205=0,"",'Ark1'!U2927)</f>
        <v>61.017910947438885</v>
      </c>
      <c r="P205" s="12">
        <f>IF(H205=0,"",'Ark1'!W2927)</f>
        <v>80.6939236692333</v>
      </c>
      <c r="Q205" s="51">
        <f>IF(H205=0,"",'Ark1'!X2927)</f>
        <v>3.4891485809682807</v>
      </c>
      <c r="R205" s="51">
        <f>IF(H205=0,"",'Ark1'!Y2927)</f>
        <v>6.9782971619365615</v>
      </c>
      <c r="S205" s="114"/>
      <c r="T205" s="272">
        <f>IF(H205=0,"",'Ark1'!Z2927)</f>
        <v>0</v>
      </c>
      <c r="U205" s="114"/>
      <c r="V205" s="51">
        <f>IF(H205=0,"",'Ark1'!AA2927)</f>
        <v>10.315794974245087</v>
      </c>
      <c r="W205" s="12">
        <f>IF(H205=0,"",'Ark1'!AB2927)</f>
        <v>2.4027479639941123</v>
      </c>
      <c r="X205" s="15">
        <f>+IF('Ark1'!AD2927=0,"",'Ark1'!AC2927)</f>
        <v>-38.892921051786033</v>
      </c>
      <c r="Y205" s="15">
        <f>+(IF(H205=0,"",I205/G205))</f>
        <v>117.13725490196079</v>
      </c>
      <c r="Z205" s="12">
        <f>IF(H205=0,"",'Ark1'!T2927)</f>
        <v>3.3033388981636058</v>
      </c>
      <c r="AA205" s="51">
        <f>IF(H205=0,"",'Ark1'!V2927)</f>
        <v>87.529130384791259</v>
      </c>
      <c r="AB205" s="39"/>
      <c r="AC205" s="10"/>
      <c r="AD205" s="100"/>
      <c r="AE205" s="51"/>
      <c r="AF205" s="4"/>
      <c r="AM205" s="10"/>
      <c r="AN205"/>
      <c r="AO205"/>
      <c r="AP205"/>
      <c r="AQ205"/>
      <c r="AR205"/>
      <c r="AS205"/>
      <c r="AT205"/>
      <c r="AU205"/>
      <c r="AV205"/>
      <c r="AW205"/>
    </row>
    <row r="206" spans="1:49" s="1" customFormat="1" ht="15.6">
      <c r="A206" s="39"/>
      <c r="B206" s="2">
        <f>+'Ark1'!C2928</f>
        <v>2024</v>
      </c>
      <c r="C206" s="2">
        <f>+'Ark1'!J2928</f>
        <v>643</v>
      </c>
      <c r="D206" s="2" t="s">
        <v>51</v>
      </c>
      <c r="E206" s="2">
        <f>+'Ark1'!D2928</f>
        <v>2</v>
      </c>
      <c r="F206" s="2" t="s">
        <v>491</v>
      </c>
      <c r="G206" s="3">
        <f>+'Ark1'!Q2928</f>
        <v>59</v>
      </c>
      <c r="H206" s="306">
        <f>+'Ark1'!R2928</f>
        <v>6167</v>
      </c>
      <c r="I206" s="306">
        <f>IF(H206=0,"",'Ark1'!S2928)</f>
        <v>6161</v>
      </c>
      <c r="J206" s="86"/>
      <c r="K206" s="51">
        <f>100*H206/Måned!H11</f>
        <v>5.0460254469582297</v>
      </c>
      <c r="L206" s="86"/>
      <c r="M206" s="51">
        <f>+IF(H206=0,"",'Ark1'!AD2928)</f>
        <v>10.036128108319229</v>
      </c>
      <c r="N206" s="51">
        <f>+IF(H206=0,"",'Ark1'!AE2928)</f>
        <v>10.374867593938625</v>
      </c>
      <c r="O206" s="12">
        <f>IF(H206=0,"",'Ark1'!U2928)</f>
        <v>60.504788183736423</v>
      </c>
      <c r="P206" s="12">
        <f>IF(H206=0,"",'Ark1'!W2928)</f>
        <v>82.130546989124994</v>
      </c>
      <c r="Q206" s="51">
        <f>IF(H206=0,"",'Ark1'!X2928)</f>
        <v>2.9836225068915194</v>
      </c>
      <c r="R206" s="51">
        <f>IF(H206=0,"",'Ark1'!Y2928)</f>
        <v>5.9672450137830388</v>
      </c>
      <c r="S206" s="114"/>
      <c r="T206" s="272">
        <f>IF(H206=0,"",'Ark1'!Z2928)</f>
        <v>0</v>
      </c>
      <c r="U206" s="114"/>
      <c r="V206" s="51">
        <f>IF(H206=0,"",'Ark1'!AA2928)</f>
        <v>10.160985078527736</v>
      </c>
      <c r="W206" s="12">
        <f>IF(H206=0,"",'Ark1'!AB2928)</f>
        <v>2.4599406549881544</v>
      </c>
      <c r="X206" s="15">
        <f>+IF('Ark1'!AD2928=0,"",'Ark1'!AC2928)</f>
        <v>-39.983497950814851</v>
      </c>
      <c r="Y206" s="15">
        <f t="shared" ref="Y206:Y216" si="15">+(IF(H206=0,"",I206/G206))</f>
        <v>104.42372881355932</v>
      </c>
      <c r="Z206" s="12">
        <f>IF(H206=0,"",'Ark1'!T2928)</f>
        <v>4.2714447867682841</v>
      </c>
      <c r="AA206" s="51">
        <f>IF(H206=0,"",'Ark1'!V2928)</f>
        <v>89.022004877077023</v>
      </c>
      <c r="AB206" s="39"/>
      <c r="AC206" s="10"/>
      <c r="AD206" s="100"/>
      <c r="AE206" s="51"/>
      <c r="AF206" s="4"/>
      <c r="AM206" s="10"/>
      <c r="AN206"/>
      <c r="AO206"/>
      <c r="AP206"/>
      <c r="AQ206"/>
      <c r="AR206"/>
      <c r="AS206"/>
      <c r="AT206"/>
      <c r="AU206"/>
      <c r="AV206"/>
      <c r="AW206"/>
    </row>
    <row r="207" spans="1:49" s="1" customFormat="1" ht="15.6">
      <c r="A207" s="39"/>
      <c r="B207" s="2">
        <f>+'Ark1'!C2929</f>
        <v>2024</v>
      </c>
      <c r="C207" s="2">
        <f>+'Ark1'!J2929</f>
        <v>643</v>
      </c>
      <c r="D207" s="2" t="s">
        <v>51</v>
      </c>
      <c r="E207" s="2">
        <f>+'Ark1'!D2929</f>
        <v>3</v>
      </c>
      <c r="F207" s="2" t="s">
        <v>492</v>
      </c>
      <c r="G207" s="3">
        <f>+'Ark1'!Q2929</f>
        <v>54</v>
      </c>
      <c r="H207" s="306">
        <f>+'Ark1'!R2929</f>
        <v>6071</v>
      </c>
      <c r="I207" s="306">
        <f>IF(H207=0,"",'Ark1'!S2929)</f>
        <v>6066</v>
      </c>
      <c r="J207" s="86"/>
      <c r="K207" s="51">
        <f>100*H207/Måned!H12</f>
        <v>5.8536538331742403</v>
      </c>
      <c r="L207" s="86"/>
      <c r="M207" s="51">
        <f>+IF(H207=0,"",'Ark1'!AD2929)</f>
        <v>9.8798984507225622</v>
      </c>
      <c r="N207" s="51">
        <f>+IF(H207=0,"",'Ark1'!AE2929)</f>
        <v>9.9131486769317618</v>
      </c>
      <c r="O207" s="12">
        <f>IF(H207=0,"",'Ark1'!U2929)</f>
        <v>60.701615562149698</v>
      </c>
      <c r="P207" s="12">
        <f>IF(H207=0,"",'Ark1'!W2929)</f>
        <v>79.704451038575741</v>
      </c>
      <c r="Q207" s="51">
        <f>IF(H207=0,"",'Ark1'!X2929)</f>
        <v>4.0355789820457906</v>
      </c>
      <c r="R207" s="51">
        <f>IF(H207=0,"",'Ark1'!Y2929)</f>
        <v>8.0711579640915811</v>
      </c>
      <c r="S207" s="114"/>
      <c r="T207" s="272">
        <f>IF(H207=0,"",'Ark1'!Z2929)</f>
        <v>0</v>
      </c>
      <c r="U207" s="114"/>
      <c r="V207" s="51">
        <f>IF(H207=0,"",'Ark1'!AA2929)</f>
        <v>9.1902328116977223</v>
      </c>
      <c r="W207" s="12">
        <f>IF(H207=0,"",'Ark1'!AB2929)</f>
        <v>2.3516282973948903</v>
      </c>
      <c r="X207" s="15">
        <f>+IF('Ark1'!AD2929=0,"",'Ark1'!AC2929)</f>
        <v>-42.107315965661051</v>
      </c>
      <c r="Y207" s="15">
        <f t="shared" si="15"/>
        <v>112.33333333333333</v>
      </c>
      <c r="Z207" s="12">
        <f>IF(H207=0,"",'Ark1'!T2929)</f>
        <v>3.864766924724099</v>
      </c>
      <c r="AA207" s="51">
        <f>IF(H207=0,"",'Ark1'!V2929)</f>
        <v>86.383726284256895</v>
      </c>
      <c r="AB207" s="39"/>
      <c r="AC207" s="10"/>
      <c r="AD207" s="100"/>
      <c r="AE207" s="51"/>
      <c r="AF207" s="4"/>
      <c r="AM207" s="10"/>
      <c r="AN207"/>
      <c r="AO207"/>
      <c r="AP207"/>
      <c r="AQ207"/>
      <c r="AR207"/>
      <c r="AS207"/>
      <c r="AT207"/>
      <c r="AU207"/>
      <c r="AV207"/>
      <c r="AW207"/>
    </row>
    <row r="208" spans="1:49" s="1" customFormat="1" ht="15.6">
      <c r="A208" s="39"/>
      <c r="B208" s="2">
        <f>+'Ark1'!C2930</f>
        <v>2024</v>
      </c>
      <c r="C208" s="2">
        <f>+'Ark1'!J2930</f>
        <v>643</v>
      </c>
      <c r="D208" s="2" t="s">
        <v>51</v>
      </c>
      <c r="E208" s="2">
        <f>+'Ark1'!D2930</f>
        <v>4</v>
      </c>
      <c r="F208" s="2" t="s">
        <v>493</v>
      </c>
      <c r="G208" s="3">
        <f>+'Ark1'!Q2930</f>
        <v>51</v>
      </c>
      <c r="H208" s="306">
        <f>+'Ark1'!R2930</f>
        <v>6794</v>
      </c>
      <c r="I208" s="306">
        <f>IF(H208=0,"",'Ark1'!S2930)</f>
        <v>6794</v>
      </c>
      <c r="J208" s="86"/>
      <c r="K208" s="51">
        <f>100*H208/Måned!H13</f>
        <v>4.7420622456742816</v>
      </c>
      <c r="L208" s="86"/>
      <c r="M208" s="51">
        <f>+IF(H208=0,"",'Ark1'!AD2930)</f>
        <v>11.056503059497462</v>
      </c>
      <c r="N208" s="51">
        <f>+IF(H208=0,"",'Ark1'!AE2930)</f>
        <v>11.331699373542101</v>
      </c>
      <c r="O208" s="12">
        <f>IF(H208=0,"",'Ark1'!U2930)</f>
        <v>60.539299381807474</v>
      </c>
      <c r="P208" s="12">
        <f>IF(H208=0,"",'Ark1'!W2930)</f>
        <v>81.347247571386319</v>
      </c>
      <c r="Q208" s="51">
        <f>IF(H208=0,"",'Ark1'!X2930)</f>
        <v>3.591404180158964</v>
      </c>
      <c r="R208" s="51">
        <f>IF(H208=0,"",'Ark1'!Y2930)</f>
        <v>7.182808360317928</v>
      </c>
      <c r="S208" s="114"/>
      <c r="T208" s="272">
        <f>IF(H208=0,"",'Ark1'!Z2930)</f>
        <v>0</v>
      </c>
      <c r="U208" s="114"/>
      <c r="V208" s="51">
        <f>IF(H208=0,"",'Ark1'!AA2930)</f>
        <v>9.247226935410362</v>
      </c>
      <c r="W208" s="12">
        <f>IF(H208=0,"",'Ark1'!AB2930)</f>
        <v>2.4358114401477966</v>
      </c>
      <c r="X208" s="15">
        <f>+IF('Ark1'!AD2930=0,"",'Ark1'!AC2930)</f>
        <v>-40.078369997449045</v>
      </c>
      <c r="Y208" s="15">
        <f t="shared" si="15"/>
        <v>133.21568627450981</v>
      </c>
      <c r="Z208" s="12">
        <f>IF(H208=0,"",'Ark1'!T2930)</f>
        <v>4.2927583161613176</v>
      </c>
      <c r="AA208" s="51">
        <f>IF(H208=0,"",'Ark1'!V2930)</f>
        <v>88.133529329779449</v>
      </c>
      <c r="AB208" s="39"/>
      <c r="AC208" s="10"/>
      <c r="AD208" s="100"/>
      <c r="AE208" s="51"/>
      <c r="AF208" s="4"/>
      <c r="AM208" s="10"/>
      <c r="AN208"/>
      <c r="AO208"/>
      <c r="AP208"/>
      <c r="AQ208"/>
      <c r="AR208"/>
      <c r="AS208"/>
      <c r="AT208"/>
      <c r="AU208"/>
      <c r="AV208"/>
      <c r="AW208"/>
    </row>
    <row r="209" spans="1:49" s="1" customFormat="1" ht="15.6">
      <c r="A209" s="39"/>
      <c r="B209" s="2">
        <f>+'Ark1'!C2931</f>
        <v>2024</v>
      </c>
      <c r="C209" s="2">
        <f>+'Ark1'!J2931</f>
        <v>643</v>
      </c>
      <c r="D209" s="2" t="s">
        <v>51</v>
      </c>
      <c r="E209" s="2">
        <f>+'Ark1'!D2931</f>
        <v>5</v>
      </c>
      <c r="F209" s="2" t="s">
        <v>377</v>
      </c>
      <c r="G209" s="3">
        <f>+'Ark1'!Q2931</f>
        <v>50</v>
      </c>
      <c r="H209" s="306">
        <f>+'Ark1'!R2931</f>
        <v>5820</v>
      </c>
      <c r="I209" s="306">
        <f>IF(H209=0,"",'Ark1'!S2931)</f>
        <v>5819</v>
      </c>
      <c r="J209" s="86"/>
      <c r="K209" s="51">
        <f>100*H209/Måned!H14</f>
        <v>4.6311768918596323</v>
      </c>
      <c r="L209" s="86"/>
      <c r="M209" s="51">
        <f>+IF(H209=0,"",'Ark1'!AD2931)</f>
        <v>9.4714229917979385</v>
      </c>
      <c r="N209" s="51">
        <f>+IF(H209=0,"",'Ark1'!AE2931)</f>
        <v>9.4973759087994232</v>
      </c>
      <c r="O209" s="12">
        <f>IF(H209=0,"",'Ark1'!U2931)</f>
        <v>60.983158618319315</v>
      </c>
      <c r="P209" s="12">
        <f>IF(H209=0,"",'Ark1'!W2931)</f>
        <v>79.602852723835809</v>
      </c>
      <c r="Q209" s="51">
        <f>IF(H209=0,"",'Ark1'!X2931)</f>
        <v>3.127147766323024</v>
      </c>
      <c r="R209" s="51">
        <f>IF(H209=0,"",'Ark1'!Y2931)</f>
        <v>6.2542955326460481</v>
      </c>
      <c r="S209" s="114"/>
      <c r="T209" s="272">
        <f>IF(H209=0,"",'Ark1'!Z2931)</f>
        <v>0</v>
      </c>
      <c r="U209" s="114"/>
      <c r="V209" s="51">
        <f>IF(H209=0,"",'Ark1'!AA2931)</f>
        <v>9.1776632149513251</v>
      </c>
      <c r="W209" s="12">
        <f>IF(H209=0,"",'Ark1'!AB2931)</f>
        <v>2.2552510585522976</v>
      </c>
      <c r="X209" s="15">
        <f>+IF('Ark1'!AD2931=0,"",'Ark1'!AC2931)</f>
        <v>-38.184764978604271</v>
      </c>
      <c r="Y209" s="15">
        <f t="shared" si="15"/>
        <v>116.38</v>
      </c>
      <c r="Z209" s="12">
        <f>IF(H209=0,"",'Ark1'!T2931)</f>
        <v>3.2099656357388313</v>
      </c>
      <c r="AA209" s="51">
        <f>IF(H209=0,"",'Ark1'!V2931)</f>
        <v>86.250220399159332</v>
      </c>
      <c r="AB209" s="39"/>
      <c r="AC209" s="10"/>
      <c r="AD209" s="100"/>
      <c r="AE209" s="51"/>
      <c r="AF209" s="4"/>
      <c r="AM209" s="10"/>
      <c r="AN209"/>
      <c r="AO209"/>
      <c r="AP209"/>
      <c r="AQ209"/>
      <c r="AR209"/>
      <c r="AS209"/>
      <c r="AT209"/>
      <c r="AU209"/>
      <c r="AV209"/>
      <c r="AW209"/>
    </row>
    <row r="210" spans="1:49" s="1" customFormat="1" ht="15.6">
      <c r="A210" s="39"/>
      <c r="B210" s="2">
        <f>+'Ark1'!C2932</f>
        <v>2024</v>
      </c>
      <c r="C210" s="2">
        <f>+'Ark1'!J2932</f>
        <v>643</v>
      </c>
      <c r="D210" s="2" t="s">
        <v>51</v>
      </c>
      <c r="E210" s="2">
        <f>+'Ark1'!D2932</f>
        <v>6</v>
      </c>
      <c r="F210" s="2" t="s">
        <v>494</v>
      </c>
      <c r="G210" s="3">
        <f>+'Ark1'!Q2932</f>
        <v>50</v>
      </c>
      <c r="H210" s="306">
        <f>+'Ark1'!R2932</f>
        <v>5912</v>
      </c>
      <c r="I210" s="306">
        <f>IF(H210=0,"",'Ark1'!S2932)</f>
        <v>5909</v>
      </c>
      <c r="J210" s="86"/>
      <c r="K210" s="51">
        <f>100*H210/Måned!H15</f>
        <v>5.1591283935318915</v>
      </c>
      <c r="L210" s="86"/>
      <c r="M210" s="51">
        <f>+IF(H210=0,"",'Ark1'!AD2932)</f>
        <v>9.621143080328082</v>
      </c>
      <c r="N210" s="51">
        <f>+IF(H210=0,"",'Ark1'!AE2932)</f>
        <v>9.4590918938149997</v>
      </c>
      <c r="O210" s="12">
        <f>IF(H210=0,"",'Ark1'!U2932)</f>
        <v>60.989845997630717</v>
      </c>
      <c r="P210" s="12">
        <f>IF(H210=0,"",'Ark1'!W2932)</f>
        <v>78.074428837366639</v>
      </c>
      <c r="Q210" s="51">
        <f>IF(H210=0,"",'Ark1'!X2932)</f>
        <v>5.6495263870094723</v>
      </c>
      <c r="R210" s="51">
        <f>IF(H210=0,"",'Ark1'!Y2932)</f>
        <v>11.299052774018945</v>
      </c>
      <c r="S210" s="114"/>
      <c r="T210" s="272">
        <f>IF(H210=0,"",'Ark1'!Z2932)</f>
        <v>0</v>
      </c>
      <c r="U210" s="114"/>
      <c r="V210" s="51">
        <f>IF(H210=0,"",'Ark1'!AA2932)</f>
        <v>9.0306211391188977</v>
      </c>
      <c r="W210" s="12">
        <f>IF(H210=0,"",'Ark1'!AB2932)</f>
        <v>2.3397855685937041</v>
      </c>
      <c r="X210" s="15">
        <f>+IF('Ark1'!AD2932=0,"",'Ark1'!AC2932)</f>
        <v>-45.64735654436803</v>
      </c>
      <c r="Y210" s="15">
        <f t="shared" si="15"/>
        <v>118.18</v>
      </c>
      <c r="Z210" s="12">
        <f>IF(H210=0,"",'Ark1'!T2932)</f>
        <v>3.3645128552097439</v>
      </c>
      <c r="AA210" s="51">
        <f>IF(H210=0,"",'Ark1'!V2932)</f>
        <v>84.605978686862727</v>
      </c>
      <c r="AB210" s="39"/>
      <c r="AC210" s="10"/>
      <c r="AD210" s="100"/>
      <c r="AE210" s="51"/>
      <c r="AF210" s="4"/>
      <c r="AM210" s="10"/>
      <c r="AN210"/>
      <c r="AO210"/>
      <c r="AP210"/>
      <c r="AQ210"/>
      <c r="AR210"/>
      <c r="AS210"/>
      <c r="AT210"/>
      <c r="AU210"/>
      <c r="AV210"/>
      <c r="AW210"/>
    </row>
    <row r="211" spans="1:49" s="1" customFormat="1" ht="15.6">
      <c r="A211" s="39"/>
      <c r="B211" s="2">
        <f>+'Ark1'!C2933</f>
        <v>2024</v>
      </c>
      <c r="C211" s="2">
        <f>+'Ark1'!J2933</f>
        <v>643</v>
      </c>
      <c r="D211" s="2" t="s">
        <v>51</v>
      </c>
      <c r="E211" s="2">
        <f>+'Ark1'!D2933</f>
        <v>7</v>
      </c>
      <c r="F211" s="2" t="s">
        <v>495</v>
      </c>
      <c r="G211" s="3">
        <f>+'Ark1'!Q2933</f>
        <v>49</v>
      </c>
      <c r="H211" s="306">
        <f>+'Ark1'!R2933</f>
        <v>5850</v>
      </c>
      <c r="I211" s="306">
        <f>IF(H211=0,"",'Ark1'!S2933)</f>
        <v>5843</v>
      </c>
      <c r="J211" s="86"/>
      <c r="K211" s="51">
        <f>100*H211/Måned!H16</f>
        <v>4.5800450958286358</v>
      </c>
      <c r="L211" s="86"/>
      <c r="M211" s="51">
        <f>+IF(H211=0,"",'Ark1'!AD2933)</f>
        <v>9.5202447597968973</v>
      </c>
      <c r="N211" s="51">
        <f>+IF(H211=0,"",'Ark1'!AE2933)</f>
        <v>9.5056449443838016</v>
      </c>
      <c r="O211" s="12">
        <f>IF(H211=0,"",'Ark1'!U2933)</f>
        <v>60.337326715728238</v>
      </c>
      <c r="P211" s="12">
        <f>IF(H211=0,"",'Ark1'!W2933)</f>
        <v>79.344908437446406</v>
      </c>
      <c r="Q211" s="51">
        <f>IF(H211=0,"",'Ark1'!X2933)</f>
        <v>2.7863247863247862</v>
      </c>
      <c r="R211" s="51">
        <f>IF(H211=0,"",'Ark1'!Y2933)</f>
        <v>5.5726495726495724</v>
      </c>
      <c r="S211" s="114"/>
      <c r="T211" s="272">
        <f>IF(H211=0,"",'Ark1'!Z2933)</f>
        <v>0</v>
      </c>
      <c r="U211" s="114"/>
      <c r="V211" s="51">
        <f>IF(H211=0,"",'Ark1'!AA2933)</f>
        <v>9.3693218736146378</v>
      </c>
      <c r="W211" s="12">
        <f>IF(H211=0,"",'Ark1'!AB2933)</f>
        <v>2.3197331550293625</v>
      </c>
      <c r="X211" s="15">
        <f>+IF('Ark1'!AD2933=0,"",'Ark1'!AC2933)</f>
        <v>-37.036975489466073</v>
      </c>
      <c r="Y211" s="15">
        <f t="shared" si="15"/>
        <v>119.24489795918367</v>
      </c>
      <c r="Z211" s="12">
        <f>IF(H211=0,"",'Ark1'!T2933)</f>
        <v>4.4866666666666655</v>
      </c>
      <c r="AA211" s="51">
        <f>IF(H211=0,"",'Ark1'!V2933)</f>
        <v>86.012060991390982</v>
      </c>
      <c r="AB211" s="39"/>
      <c r="AC211" s="10"/>
      <c r="AD211" s="100"/>
      <c r="AE211" s="51"/>
      <c r="AF211" s="4"/>
      <c r="AM211" s="10"/>
      <c r="AN211"/>
      <c r="AO211"/>
      <c r="AP211"/>
      <c r="AQ211"/>
      <c r="AR211"/>
      <c r="AS211"/>
      <c r="AT211"/>
      <c r="AU211"/>
      <c r="AV211"/>
      <c r="AW211"/>
    </row>
    <row r="212" spans="1:49" s="1" customFormat="1" ht="15.6">
      <c r="A212" s="39"/>
      <c r="B212" s="2">
        <f>+'Ark1'!C2934</f>
        <v>2024</v>
      </c>
      <c r="C212" s="2">
        <f>+'Ark1'!J2934</f>
        <v>643</v>
      </c>
      <c r="D212" s="2" t="s">
        <v>51</v>
      </c>
      <c r="E212" s="2">
        <f>+'Ark1'!D2934</f>
        <v>8</v>
      </c>
      <c r="F212" s="2" t="s">
        <v>496</v>
      </c>
      <c r="G212" s="3">
        <f>+'Ark1'!Q2934</f>
        <v>48</v>
      </c>
      <c r="H212" s="306">
        <f>+'Ark1'!R2934</f>
        <v>6138</v>
      </c>
      <c r="I212" s="306">
        <f>IF(H212=0,"",'Ark1'!S2934)</f>
        <v>6125</v>
      </c>
      <c r="J212" s="86"/>
      <c r="K212" s="51">
        <f>100*H212/Måned!H17</f>
        <v>5.0820513669708056</v>
      </c>
      <c r="L212" s="86"/>
      <c r="M212" s="51">
        <f>+IF(H212=0,"",'Ark1'!AD2934)</f>
        <v>9.9889337325869025</v>
      </c>
      <c r="N212" s="51">
        <f>+IF(H212=0,"",'Ark1'!AE2934)</f>
        <v>9.7022441871427425</v>
      </c>
      <c r="O212" s="12">
        <f>IF(H212=0,"",'Ark1'!U2934)</f>
        <v>60.913469387755114</v>
      </c>
      <c r="P212" s="12">
        <f>IF(H212=0,"",'Ark1'!W2934)</f>
        <v>77.257289795918396</v>
      </c>
      <c r="Q212" s="51">
        <f>IF(H212=0,"",'Ark1'!X2934)</f>
        <v>4.3173672205930282</v>
      </c>
      <c r="R212" s="51">
        <f>IF(H212=0,"",'Ark1'!Y2934)</f>
        <v>8.6347344411860565</v>
      </c>
      <c r="S212" s="114"/>
      <c r="T212" s="272">
        <f>IF(H212=0,"",'Ark1'!Z2934)</f>
        <v>0</v>
      </c>
      <c r="U212" s="114"/>
      <c r="V212" s="51">
        <f>IF(H212=0,"",'Ark1'!AA2934)</f>
        <v>9.7563933367050168</v>
      </c>
      <c r="W212" s="12">
        <f>IF(H212=0,"",'Ark1'!AB2934)</f>
        <v>2.2377882220206402</v>
      </c>
      <c r="X212" s="15">
        <f>+IF('Ark1'!AD2934=0,"",'Ark1'!AC2934)</f>
        <v>-40.852356417307696</v>
      </c>
      <c r="Y212" s="15">
        <f t="shared" si="15"/>
        <v>127.60416666666667</v>
      </c>
      <c r="Z212" s="12">
        <f>IF(H212=0,"",'Ark1'!T2934)</f>
        <v>3.397849462365591</v>
      </c>
      <c r="AA212" s="51">
        <f>IF(H212=0,"",'Ark1'!V2934)</f>
        <v>83.780927322174989</v>
      </c>
      <c r="AB212" s="39"/>
      <c r="AC212" s="10"/>
      <c r="AD212" s="100"/>
      <c r="AE212" s="51"/>
      <c r="AF212" s="4"/>
      <c r="AM212" s="10"/>
      <c r="AN212"/>
      <c r="AO212"/>
      <c r="AP212"/>
      <c r="AQ212"/>
      <c r="AR212"/>
      <c r="AS212"/>
      <c r="AT212"/>
      <c r="AU212"/>
      <c r="AV212"/>
      <c r="AW212"/>
    </row>
    <row r="213" spans="1:49" s="1" customFormat="1" ht="15.6">
      <c r="A213" s="39"/>
      <c r="B213" s="2">
        <f>+'Ark1'!C2935</f>
        <v>2024</v>
      </c>
      <c r="C213" s="2">
        <f>+'Ark1'!J2935</f>
        <v>643</v>
      </c>
      <c r="D213" s="2" t="s">
        <v>51</v>
      </c>
      <c r="E213" s="2">
        <f>+'Ark1'!D2935</f>
        <v>9</v>
      </c>
      <c r="F213" s="2" t="s">
        <v>497</v>
      </c>
      <c r="G213" s="3">
        <f>+'Ark1'!Q2935</f>
        <v>56</v>
      </c>
      <c r="H213" s="306">
        <f>+'Ark1'!R2935</f>
        <v>5765</v>
      </c>
      <c r="I213" s="306">
        <f>IF(H213=0,"",'Ark1'!S2935)</f>
        <v>5758</v>
      </c>
      <c r="J213" s="86"/>
      <c r="K213" s="51">
        <f>100*H213/Måned!H18</f>
        <v>4.7722324776702569</v>
      </c>
      <c r="L213" s="86"/>
      <c r="M213" s="51">
        <f>+IF(H213=0,"",'Ark1'!AD2935)</f>
        <v>9.3819164171331852</v>
      </c>
      <c r="N213" s="51">
        <f>+IF(H213=0,"",'Ark1'!AE2935)</f>
        <v>9.1828388540268904</v>
      </c>
      <c r="O213" s="12">
        <f>IF(H213=0,"",'Ark1'!U2935)</f>
        <v>60.241924279263614</v>
      </c>
      <c r="P213" s="12">
        <f>IF(H213=0,"",'Ark1'!W2935)</f>
        <v>77.781920805835242</v>
      </c>
      <c r="Q213" s="51">
        <f>IF(H213=0,"",'Ark1'!X2935)</f>
        <v>4.3365134431916745</v>
      </c>
      <c r="R213" s="51">
        <f>IF(H213=0,"",'Ark1'!Y2935)</f>
        <v>8.6730268863833491</v>
      </c>
      <c r="S213" s="114"/>
      <c r="T213" s="272">
        <f>IF(H213=0,"",'Ark1'!Z2935)</f>
        <v>0</v>
      </c>
      <c r="U213" s="114"/>
      <c r="V213" s="51">
        <f>IF(H213=0,"",'Ark1'!AA2935)</f>
        <v>9.4126223143298819</v>
      </c>
      <c r="W213" s="12">
        <f>IF(H213=0,"",'Ark1'!AB2935)</f>
        <v>2.3972457088002779</v>
      </c>
      <c r="X213" s="15">
        <f>+IF('Ark1'!AD2935=0,"",'Ark1'!AC2935)</f>
        <v>-38.990393427756572</v>
      </c>
      <c r="Y213" s="15">
        <f t="shared" si="15"/>
        <v>102.82142857142857</v>
      </c>
      <c r="Z213" s="12">
        <f>IF(H213=0,"",'Ark1'!T2935)</f>
        <v>4.6787510841283604</v>
      </c>
      <c r="AA213" s="51">
        <f>IF(H213=0,"",'Ark1'!V2935)</f>
        <v>84.317508976158905</v>
      </c>
      <c r="AB213" s="39"/>
      <c r="AC213" s="10"/>
      <c r="AD213" s="100"/>
      <c r="AE213" s="51"/>
      <c r="AF213" s="4"/>
      <c r="AM213" s="10"/>
      <c r="AN213"/>
      <c r="AO213"/>
      <c r="AP213"/>
      <c r="AQ213"/>
      <c r="AR213"/>
      <c r="AS213"/>
      <c r="AT213"/>
      <c r="AU213"/>
      <c r="AV213"/>
      <c r="AW213"/>
    </row>
    <row r="214" spans="1:49" s="1" customFormat="1" ht="15.6">
      <c r="A214" s="39"/>
      <c r="B214" s="2">
        <f>+'Ark1'!C2936</f>
        <v>2024</v>
      </c>
      <c r="C214" s="2">
        <f>+'Ark1'!J2936</f>
        <v>643</v>
      </c>
      <c r="D214" s="2" t="s">
        <v>51</v>
      </c>
      <c r="E214" s="2">
        <f>+'Ark1'!D2936</f>
        <v>10</v>
      </c>
      <c r="F214" s="2" t="s">
        <v>498</v>
      </c>
      <c r="G214" s="3">
        <f>+'Ark1'!Q2936</f>
        <v>44</v>
      </c>
      <c r="H214" s="306">
        <f>+'Ark1'!R2936</f>
        <v>5806</v>
      </c>
      <c r="I214" s="306">
        <f>IF(H214=0,"",'Ark1'!S2936)</f>
        <v>5798</v>
      </c>
      <c r="J214" s="86"/>
      <c r="K214" s="51">
        <f>100*H214/Måned!H19</f>
        <v>4.4860997357481729</v>
      </c>
      <c r="L214" s="86"/>
      <c r="M214" s="51">
        <f>+IF(H214=0,"",'Ark1'!AD2936)</f>
        <v>9.4486395000650951</v>
      </c>
      <c r="N214" s="51">
        <f>+IF(H214=0,"",'Ark1'!AE2936)</f>
        <v>9.2387353202064766</v>
      </c>
      <c r="O214" s="12">
        <f>IF(H214=0,"",'Ark1'!U2936)</f>
        <v>60.706278026905842</v>
      </c>
      <c r="P214" s="12">
        <f>IF(H214=0,"",'Ark1'!W2936)</f>
        <v>77.715505346671392</v>
      </c>
      <c r="Q214" s="51">
        <f>IF(H214=0,"",'Ark1'!X2936)</f>
        <v>0.31002411298656563</v>
      </c>
      <c r="R214" s="51">
        <f>IF(H214=0,"",'Ark1'!Y2936)</f>
        <v>0.62004822597313125</v>
      </c>
      <c r="S214" s="114"/>
      <c r="T214" s="272">
        <f>IF(H214=0,"",'Ark1'!Z2936)</f>
        <v>0</v>
      </c>
      <c r="U214" s="114"/>
      <c r="V214" s="51">
        <f>IF(H214=0,"",'Ark1'!AA2936)</f>
        <v>9.4214024664144311</v>
      </c>
      <c r="W214" s="12">
        <f>IF(H214=0,"",'Ark1'!AB2936)</f>
        <v>2.3599360773195821</v>
      </c>
      <c r="X214" s="15">
        <f>+IF('Ark1'!AD2936=0,"",'Ark1'!AC2936)</f>
        <v>-42.324850577389263</v>
      </c>
      <c r="Y214" s="15">
        <f t="shared" si="15"/>
        <v>131.77272727272728</v>
      </c>
      <c r="Z214" s="12">
        <f>IF(H214=0,"",'Ark1'!T2936)</f>
        <v>3.6949707199448847</v>
      </c>
      <c r="AA214" s="51">
        <f>IF(H214=0,"",'Ark1'!V2936)</f>
        <v>84.254648275996189</v>
      </c>
      <c r="AB214" s="39"/>
      <c r="AC214" s="10"/>
      <c r="AD214" s="100"/>
      <c r="AE214" s="51"/>
      <c r="AF214" s="4"/>
      <c r="AM214" s="10"/>
      <c r="AN214"/>
      <c r="AO214"/>
      <c r="AP214"/>
      <c r="AQ214"/>
      <c r="AR214"/>
      <c r="AS214"/>
      <c r="AT214"/>
      <c r="AU214"/>
      <c r="AV214"/>
      <c r="AW214"/>
    </row>
    <row r="215" spans="1:49" s="1" customFormat="1" ht="15.6">
      <c r="A215" s="39"/>
      <c r="B215" s="2">
        <f>+'Ark1'!C2937</f>
        <v>2024</v>
      </c>
      <c r="C215" s="2">
        <f>+'Ark1'!J2937</f>
        <v>643</v>
      </c>
      <c r="D215" s="2" t="s">
        <v>51</v>
      </c>
      <c r="E215" s="2">
        <f>+'Ark1'!D2937</f>
        <v>11</v>
      </c>
      <c r="F215" s="2" t="s">
        <v>499</v>
      </c>
      <c r="G215" s="3">
        <f>+'Ark1'!Q2937</f>
        <v>20</v>
      </c>
      <c r="H215" s="306">
        <f>+'Ark1'!R2937</f>
        <v>1135</v>
      </c>
      <c r="I215" s="306">
        <f>IF(H215=0,"",'Ark1'!S2937)</f>
        <v>1133</v>
      </c>
      <c r="J215" s="86"/>
      <c r="K215" s="51">
        <f>100*H215/Måned!H20</f>
        <v>3.1055900621118013</v>
      </c>
      <c r="L215" s="86"/>
      <c r="M215" s="51">
        <f>+IF(H215=0,"",'Ark1'!AD2937)</f>
        <v>1.8470902226272621</v>
      </c>
      <c r="N215" s="51">
        <f>+IF(H215=0,"",'Ark1'!AE2937)</f>
        <v>1.9103543046983595</v>
      </c>
      <c r="O215" s="12">
        <f>IF(H215=0,"",'Ark1'!U2937)</f>
        <v>60.481906443071502</v>
      </c>
      <c r="P215" s="12">
        <f>IF(H215=0,"",'Ark1'!W2937)</f>
        <v>82.235127978817317</v>
      </c>
      <c r="Q215" s="51">
        <f>IF(H215=0,"",'Ark1'!X2937)</f>
        <v>6.0792951541850204</v>
      </c>
      <c r="R215" s="51">
        <f>IF(H215=0,"",'Ark1'!Y2937)</f>
        <v>12.158590308370041</v>
      </c>
      <c r="S215" s="114"/>
      <c r="T215" s="272">
        <f>IF(H215=0,"",'Ark1'!Z2937)</f>
        <v>0</v>
      </c>
      <c r="U215" s="114"/>
      <c r="V215" s="51">
        <f>IF(H215=0,"",'Ark1'!AA2937)</f>
        <v>9.7837799153490757</v>
      </c>
      <c r="W215" s="12">
        <f>IF(H215=0,"",'Ark1'!AB2937)</f>
        <v>2.3477241204040968</v>
      </c>
      <c r="X215" s="15">
        <f>+IF('Ark1'!AD2937=0,"",'Ark1'!AC2937)</f>
        <v>-40.312204374586273</v>
      </c>
      <c r="Y215" s="15">
        <f t="shared" si="15"/>
        <v>56.65</v>
      </c>
      <c r="Z215" s="12">
        <f>IF(H215=0,"",'Ark1'!T2937)</f>
        <v>4.1585903083700444</v>
      </c>
      <c r="AA215" s="51">
        <f>IF(H215=0,"",'Ark1'!V2937)</f>
        <v>89.164616321733817</v>
      </c>
      <c r="AB215" s="39"/>
      <c r="AC215" s="10"/>
      <c r="AD215" s="100"/>
      <c r="AE215" s="51"/>
      <c r="AF215" s="4"/>
      <c r="AM215" s="10"/>
      <c r="AN215"/>
      <c r="AO215"/>
      <c r="AP215"/>
      <c r="AQ215"/>
      <c r="AR215"/>
      <c r="AS215"/>
      <c r="AT215"/>
      <c r="AU215"/>
      <c r="AV215"/>
      <c r="AW215"/>
    </row>
    <row r="216" spans="1:49" s="1" customFormat="1" ht="15.6">
      <c r="A216" s="39"/>
      <c r="B216" s="2">
        <f>+'Ark1'!C2938</f>
        <v>2024</v>
      </c>
      <c r="C216" s="2">
        <f>+'Ark1'!J2938</f>
        <v>643</v>
      </c>
      <c r="D216" s="2" t="s">
        <v>51</v>
      </c>
      <c r="E216" s="2">
        <f>+'Ark1'!D2938</f>
        <v>12</v>
      </c>
      <c r="F216" s="2" t="s">
        <v>500</v>
      </c>
      <c r="G216" s="3">
        <f>+'Ark1'!Q2938</f>
        <v>0</v>
      </c>
      <c r="H216" s="306">
        <f>+'Ark1'!R2938</f>
        <v>0</v>
      </c>
      <c r="I216" s="306" t="str">
        <f>IF(H216=0,"",'Ark1'!S2938)</f>
        <v/>
      </c>
      <c r="J216" s="86"/>
      <c r="K216" s="51" t="e">
        <f>100*H216/Måned!H21</f>
        <v>#DIV/0!</v>
      </c>
      <c r="L216" s="86"/>
      <c r="M216" s="51" t="str">
        <f>+IF(H216=0,"",'Ark1'!AD2938)</f>
        <v/>
      </c>
      <c r="N216" s="51" t="str">
        <f>+IF(H216=0,"",'Ark1'!AE2938)</f>
        <v/>
      </c>
      <c r="O216" s="12" t="str">
        <f>IF(H216=0,"",'Ark1'!U2938)</f>
        <v/>
      </c>
      <c r="P216" s="12" t="str">
        <f>IF(H216=0,"",'Ark1'!W2938)</f>
        <v/>
      </c>
      <c r="Q216" s="51" t="str">
        <f>IF(H216=0,"",'Ark1'!X2938)</f>
        <v/>
      </c>
      <c r="R216" s="51" t="str">
        <f>IF(H216=0,"",'Ark1'!Y2938)</f>
        <v/>
      </c>
      <c r="S216" s="114"/>
      <c r="T216" s="272" t="str">
        <f>IF(H216=0,"",'Ark1'!Z2938)</f>
        <v/>
      </c>
      <c r="U216" s="114"/>
      <c r="V216" s="51" t="str">
        <f>IF(H216=0,"",'Ark1'!AA2938)</f>
        <v/>
      </c>
      <c r="W216" s="12" t="str">
        <f>IF(H216=0,"",'Ark1'!AB2938)</f>
        <v/>
      </c>
      <c r="X216" s="15" t="str">
        <f>+IF('Ark1'!AD2938=0,"",'Ark1'!AC2938)</f>
        <v/>
      </c>
      <c r="Y216" s="15" t="str">
        <f t="shared" si="15"/>
        <v/>
      </c>
      <c r="Z216" s="12" t="str">
        <f>IF(H216=0,"",'Ark1'!T2938)</f>
        <v/>
      </c>
      <c r="AA216" s="51" t="str">
        <f>IF(H216=0,"",'Ark1'!V2938)</f>
        <v/>
      </c>
      <c r="AB216" s="39"/>
      <c r="AC216" s="10"/>
      <c r="AD216" s="100"/>
      <c r="AE216" s="51"/>
      <c r="AF216" s="4"/>
      <c r="AM216" s="10"/>
      <c r="AN216"/>
      <c r="AO216"/>
      <c r="AP216"/>
      <c r="AQ216"/>
      <c r="AR216"/>
      <c r="AS216"/>
      <c r="AT216"/>
      <c r="AU216"/>
      <c r="AV216"/>
      <c r="AW216"/>
    </row>
    <row r="217" spans="1:49" ht="15.6">
      <c r="A217" s="39"/>
      <c r="B217" s="39"/>
      <c r="C217" s="44"/>
      <c r="D217" s="44"/>
      <c r="E217" s="44"/>
      <c r="F217" s="44"/>
      <c r="G217" s="44"/>
      <c r="H217" s="329"/>
      <c r="I217" s="329"/>
      <c r="J217" s="86"/>
      <c r="K217" s="44"/>
      <c r="L217" s="86"/>
      <c r="M217" s="44"/>
      <c r="N217" s="44"/>
      <c r="O217" s="44"/>
      <c r="P217" s="44"/>
      <c r="Q217" s="44"/>
      <c r="R217" s="44"/>
      <c r="S217" s="44"/>
      <c r="T217" s="44"/>
      <c r="U217" s="114"/>
      <c r="V217" s="44"/>
      <c r="W217" s="44"/>
      <c r="X217" s="44"/>
      <c r="Y217" s="44"/>
      <c r="Z217" s="44"/>
      <c r="AA217" s="44"/>
      <c r="AB217" s="39"/>
      <c r="AC217" s="79"/>
      <c r="AE217" s="51"/>
      <c r="AF217" s="4"/>
      <c r="AN217" s="13"/>
      <c r="AO217" s="12"/>
      <c r="AP217" s="12"/>
    </row>
    <row r="218" spans="1:49" ht="15.6">
      <c r="A218" s="259"/>
      <c r="B218" s="259"/>
      <c r="C218" s="256"/>
      <c r="D218" s="256"/>
      <c r="E218" s="256"/>
      <c r="F218" s="256"/>
      <c r="G218" s="256"/>
      <c r="H218" s="358"/>
      <c r="I218" s="358"/>
      <c r="J218" s="256"/>
      <c r="K218" s="256"/>
      <c r="L218" s="256"/>
      <c r="M218" s="256"/>
      <c r="N218" s="256"/>
      <c r="O218" s="256"/>
      <c r="P218" s="256"/>
      <c r="Q218" s="256"/>
      <c r="R218" s="256"/>
      <c r="S218" s="256"/>
      <c r="T218" s="256"/>
      <c r="U218" s="256"/>
      <c r="V218" s="256"/>
      <c r="W218" s="256"/>
      <c r="X218" s="256"/>
      <c r="Y218" s="256"/>
      <c r="Z218" s="256"/>
      <c r="AA218" s="256"/>
      <c r="AB218" s="259"/>
      <c r="AC218" s="79"/>
      <c r="AE218" s="51"/>
      <c r="AF218" s="4"/>
      <c r="AN218" s="13"/>
      <c r="AO218" s="12"/>
      <c r="AP218" s="12"/>
    </row>
    <row r="219" spans="1:49" s="1" customFormat="1" ht="15.6">
      <c r="A219" s="259"/>
      <c r="B219" s="2">
        <f>+'Ark1'!C2951</f>
        <v>2023</v>
      </c>
      <c r="C219" s="2">
        <f>+'Ark1'!J2951</f>
        <v>106</v>
      </c>
      <c r="D219" s="2" t="s">
        <v>35</v>
      </c>
      <c r="E219" s="2">
        <f>+'Ark1'!D2951</f>
        <v>1</v>
      </c>
      <c r="F219" s="2" t="s">
        <v>490</v>
      </c>
      <c r="G219" s="3">
        <f>+'Ark1'!Q2951</f>
        <v>72</v>
      </c>
      <c r="H219" s="306">
        <f>+'Ark1'!R2951</f>
        <v>10688</v>
      </c>
      <c r="I219" s="306">
        <f>IF(H219=0,"",'Ark1'!S2951)</f>
        <v>10687</v>
      </c>
      <c r="J219" s="256"/>
      <c r="K219" s="51">
        <f>100*H219/Måned!H23</f>
        <v>8.1559769544812859</v>
      </c>
      <c r="L219" s="256"/>
      <c r="M219" s="51">
        <f>+IF(H219=0,"",'Ark1'!AD2951)</f>
        <v>10.614336504657672</v>
      </c>
      <c r="N219" s="51">
        <f>+IF(H219=0,"",'Ark1'!AE2951)</f>
        <v>10.760969714102593</v>
      </c>
      <c r="O219" s="12">
        <f>IF(H219=0,"",'Ark1'!U2951)</f>
        <v>60.315523533264702</v>
      </c>
      <c r="P219" s="12">
        <f>IF(H219=0,"",'Ark1'!W2951)</f>
        <v>87.707991017123518</v>
      </c>
      <c r="Q219" s="51">
        <f>IF(H219=0,"",'Ark1'!X2951)</f>
        <v>0.39296407185628718</v>
      </c>
      <c r="R219" s="51">
        <f>IF(H219=0,"",'Ark1'!Y2951)</f>
        <v>0.78592814371257436</v>
      </c>
      <c r="S219" s="264"/>
      <c r="T219" s="51">
        <f>IF(H219=0,"",'Ark1'!Z2951)</f>
        <v>0</v>
      </c>
      <c r="U219" s="264"/>
      <c r="V219" s="51">
        <f>IF(H219=0,"",'Ark1'!AA2951)</f>
        <v>7.5466749347086717</v>
      </c>
      <c r="W219" s="12">
        <f>IF(H219=0,"",'Ark1'!AB2951)</f>
        <v>2.4359687073456633</v>
      </c>
      <c r="X219" s="15">
        <f>+IF('Ark1'!AC2951=0,"",'Ark1'!AC2951)</f>
        <v>-32.814775014739496</v>
      </c>
      <c r="Y219" s="15">
        <f t="shared" ref="Y219:Y287" si="16">+(IF(H219=0,"",I219/G219))</f>
        <v>148.43055555555554</v>
      </c>
      <c r="Z219" s="12">
        <f>IF(H219=0,"",'Ark1'!T2951)</f>
        <v>4.6612088323353298</v>
      </c>
      <c r="AA219" s="51">
        <f>IF(H219=0,"",'Ark1'!V2951)</f>
        <v>95.028801915146857</v>
      </c>
      <c r="AB219" s="259"/>
      <c r="AC219" s="10"/>
      <c r="AD219" s="100"/>
      <c r="AE219" s="51"/>
      <c r="AF219" s="4"/>
      <c r="AM219" s="10"/>
      <c r="AN219"/>
      <c r="AO219"/>
      <c r="AP219"/>
      <c r="AQ219"/>
      <c r="AR219"/>
      <c r="AS219"/>
      <c r="AT219"/>
      <c r="AU219"/>
      <c r="AV219"/>
      <c r="AW219"/>
    </row>
    <row r="220" spans="1:49" s="1" customFormat="1" ht="15.6">
      <c r="A220" s="259"/>
      <c r="B220" s="2">
        <f>+'Ark1'!C2952</f>
        <v>2023</v>
      </c>
      <c r="C220" s="2">
        <f>+'Ark1'!J2952</f>
        <v>106</v>
      </c>
      <c r="D220" s="2"/>
      <c r="E220" s="2">
        <f>+'Ark1'!D2952</f>
        <v>2</v>
      </c>
      <c r="F220" s="2" t="s">
        <v>491</v>
      </c>
      <c r="G220" s="3">
        <f>+'Ark1'!Q2952</f>
        <v>67</v>
      </c>
      <c r="H220" s="306">
        <f>+'Ark1'!R2952</f>
        <v>8213</v>
      </c>
      <c r="I220" s="306">
        <f>IF(H220=0,"",'Ark1'!S2952)</f>
        <v>8206</v>
      </c>
      <c r="J220" s="256"/>
      <c r="K220" s="51">
        <f>100*H220/Måned!H24</f>
        <v>7.4507171303898181</v>
      </c>
      <c r="L220" s="256"/>
      <c r="M220" s="51">
        <f>+IF(H220=0,"",'Ark1'!AD2952)</f>
        <v>8.1563946213279852</v>
      </c>
      <c r="N220" s="51">
        <f>+IF(H220=0,"",'Ark1'!AE2952)</f>
        <v>8.2159429569999123</v>
      </c>
      <c r="O220" s="12">
        <f>IF(H220=0,"",'Ark1'!U2952)</f>
        <v>60.341457470143794</v>
      </c>
      <c r="P220" s="12">
        <f>IF(H220=0,"",'Ark1'!W2952)</f>
        <v>87.210638557153501</v>
      </c>
      <c r="Q220" s="51">
        <f>IF(H220=0,"",'Ark1'!X2952)</f>
        <v>0.49920857177645189</v>
      </c>
      <c r="R220" s="51">
        <f>IF(H220=0,"",'Ark1'!Y2952)</f>
        <v>0.99841714355290379</v>
      </c>
      <c r="S220" s="264"/>
      <c r="T220" s="51">
        <f>IF(H220=0,"",'Ark1'!Z2952)</f>
        <v>0</v>
      </c>
      <c r="U220" s="264"/>
      <c r="V220" s="51">
        <f>IF(H220=0,"",'Ark1'!AA2952)</f>
        <v>7.187487615127</v>
      </c>
      <c r="W220" s="12">
        <f>IF(H220=0,"",'Ark1'!AB2952)</f>
        <v>2.4252217893118</v>
      </c>
      <c r="X220" s="15">
        <f>+IF('Ark1'!AC2952=0,"",'Ark1'!AC2952)</f>
        <v>-30.257027352522996</v>
      </c>
      <c r="Y220" s="15">
        <f t="shared" si="16"/>
        <v>122.4776119402985</v>
      </c>
      <c r="Z220" s="12">
        <f>IF(H220=0,"",'Ark1'!T2952)</f>
        <v>4.6336296115913793</v>
      </c>
      <c r="AA220" s="51">
        <f>IF(H220=0,"",'Ark1'!V2952)</f>
        <v>94.515455092051383</v>
      </c>
      <c r="AB220" s="259"/>
      <c r="AC220" s="10"/>
      <c r="AD220" s="100"/>
      <c r="AE220" s="51"/>
      <c r="AF220" s="4"/>
      <c r="AM220" s="10"/>
      <c r="AN220"/>
      <c r="AO220"/>
      <c r="AP220"/>
      <c r="AQ220"/>
      <c r="AR220"/>
      <c r="AS220"/>
      <c r="AT220"/>
      <c r="AU220"/>
      <c r="AV220"/>
      <c r="AW220"/>
    </row>
    <row r="221" spans="1:49" s="1" customFormat="1" ht="15.6">
      <c r="A221" s="259"/>
      <c r="B221" s="2">
        <f>+'Ark1'!C2953</f>
        <v>2023</v>
      </c>
      <c r="C221" s="2">
        <f>+'Ark1'!J2953</f>
        <v>106</v>
      </c>
      <c r="D221" s="2"/>
      <c r="E221" s="2">
        <f>+'Ark1'!D2953</f>
        <v>3</v>
      </c>
      <c r="F221" s="2" t="s">
        <v>492</v>
      </c>
      <c r="G221" s="3">
        <f>+'Ark1'!Q2953</f>
        <v>75</v>
      </c>
      <c r="H221" s="306">
        <f>+'Ark1'!R2953</f>
        <v>9270</v>
      </c>
      <c r="I221" s="306">
        <f>IF(H221=0,"",'Ark1'!S2953)</f>
        <v>9264</v>
      </c>
      <c r="J221" s="256"/>
      <c r="K221" s="51">
        <f>100*H221/Måned!H25</f>
        <v>6.9777419816185047</v>
      </c>
      <c r="L221" s="256"/>
      <c r="M221" s="51">
        <f>+IF(H221=0,"",'Ark1'!AD2953)</f>
        <v>9.2061095993803015</v>
      </c>
      <c r="N221" s="51">
        <f>+IF(H221=0,"",'Ark1'!AE2953)</f>
        <v>9.2133266232781477</v>
      </c>
      <c r="O221" s="12">
        <f>IF(H221=0,"",'Ark1'!U2953)</f>
        <v>60.489313471502605</v>
      </c>
      <c r="P221" s="12">
        <f>IF(H221=0,"",'Ark1'!W2953)</f>
        <v>86.6286377374783</v>
      </c>
      <c r="Q221" s="51">
        <f>IF(H221=0,"",'Ark1'!X2953)</f>
        <v>0.33441208198489752</v>
      </c>
      <c r="R221" s="51">
        <f>IF(H221=0,"",'Ark1'!Y2953)</f>
        <v>0.66882416396979505</v>
      </c>
      <c r="S221" s="264"/>
      <c r="T221" s="51">
        <f>IF(H221=0,"",'Ark1'!Z2953)</f>
        <v>0</v>
      </c>
      <c r="U221" s="264"/>
      <c r="V221" s="51">
        <f>IF(H221=0,"",'Ark1'!AA2953)</f>
        <v>7.1885236179459984</v>
      </c>
      <c r="W221" s="12">
        <f>IF(H221=0,"",'Ark1'!AB2953)</f>
        <v>2.4664620453002208</v>
      </c>
      <c r="X221" s="15">
        <f>+IF('Ark1'!AC2953=0,"",'Ark1'!AC2953)</f>
        <v>-29.9247413521582</v>
      </c>
      <c r="Y221" s="15">
        <f t="shared" si="16"/>
        <v>123.52</v>
      </c>
      <c r="Z221" s="12">
        <f>IF(H221=0,"",'Ark1'!T2953)</f>
        <v>4.3980582524271856</v>
      </c>
      <c r="AA221" s="51">
        <f>IF(H221=0,"",'Ark1'!V2953)</f>
        <v>93.879510288781887</v>
      </c>
      <c r="AB221" s="259"/>
      <c r="AC221" s="10"/>
      <c r="AD221" s="100"/>
      <c r="AE221" s="51"/>
      <c r="AF221" s="4"/>
      <c r="AM221" s="10"/>
      <c r="AN221"/>
      <c r="AO221"/>
      <c r="AP221"/>
      <c r="AQ221"/>
      <c r="AR221"/>
      <c r="AS221"/>
      <c r="AT221"/>
      <c r="AU221"/>
      <c r="AV221"/>
      <c r="AW221"/>
    </row>
    <row r="222" spans="1:49" s="1" customFormat="1" ht="15.6">
      <c r="A222" s="259"/>
      <c r="B222" s="2">
        <f>+'Ark1'!C2954</f>
        <v>2023</v>
      </c>
      <c r="C222" s="2">
        <f>+'Ark1'!J2954</f>
        <v>106</v>
      </c>
      <c r="D222" s="2"/>
      <c r="E222" s="2">
        <f>+'Ark1'!D2954</f>
        <v>4</v>
      </c>
      <c r="F222" s="2" t="s">
        <v>493</v>
      </c>
      <c r="G222" s="3">
        <f>+'Ark1'!Q2954</f>
        <v>70</v>
      </c>
      <c r="H222" s="306">
        <f>+'Ark1'!R2954</f>
        <v>9688</v>
      </c>
      <c r="I222" s="306">
        <f>IF(H222=0,"",'Ark1'!S2954)</f>
        <v>9685</v>
      </c>
      <c r="J222" s="256"/>
      <c r="K222" s="51">
        <f>100*H222/Måned!H26</f>
        <v>9.1757195760681167</v>
      </c>
      <c r="L222" s="256"/>
      <c r="M222" s="51">
        <f>+IF(H222=0,"",'Ark1'!AD2954)</f>
        <v>9.6212286730093144</v>
      </c>
      <c r="N222" s="51">
        <f>+IF(H222=0,"",'Ark1'!AE2954)</f>
        <v>9.7356209790526904</v>
      </c>
      <c r="O222" s="12">
        <f>IF(H222=0,"",'Ark1'!U2954)</f>
        <v>60.535570469798643</v>
      </c>
      <c r="P222" s="12">
        <f>IF(H222=0,"",'Ark1'!W2954)</f>
        <v>87.560371708827986</v>
      </c>
      <c r="Q222" s="51">
        <f>IF(H222=0,"",'Ark1'!X2954)</f>
        <v>0.42320396366639129</v>
      </c>
      <c r="R222" s="51">
        <f>IF(H222=0,"",'Ark1'!Y2954)</f>
        <v>0.84640792733278258</v>
      </c>
      <c r="S222" s="264"/>
      <c r="T222" s="51">
        <f>IF(H222=0,"",'Ark1'!Z2954)</f>
        <v>0</v>
      </c>
      <c r="U222" s="264"/>
      <c r="V222" s="51">
        <f>IF(H222=0,"",'Ark1'!AA2954)</f>
        <v>6.7766265264658641</v>
      </c>
      <c r="W222" s="12">
        <f>IF(H222=0,"",'Ark1'!AB2954)</f>
        <v>2.4277903164537262</v>
      </c>
      <c r="X222" s="15">
        <f>+IF('Ark1'!AC2954=0,"",'Ark1'!AC2954)</f>
        <v>-29.64635260935999</v>
      </c>
      <c r="Y222" s="15">
        <f t="shared" si="16"/>
        <v>138.35714285714286</v>
      </c>
      <c r="Z222" s="12">
        <f>IF(H222=0,"",'Ark1'!T2954)</f>
        <v>4.271573080099091</v>
      </c>
      <c r="AA222" s="51">
        <f>IF(H222=0,"",'Ark1'!V2954)</f>
        <v>94.881363156101884</v>
      </c>
      <c r="AB222" s="259"/>
      <c r="AC222" s="10"/>
      <c r="AD222" s="100"/>
      <c r="AE222" s="51"/>
      <c r="AF222" s="4"/>
      <c r="AM222" s="10"/>
      <c r="AN222"/>
      <c r="AO222"/>
      <c r="AP222"/>
      <c r="AQ222"/>
      <c r="AR222"/>
      <c r="AS222"/>
      <c r="AT222"/>
      <c r="AU222"/>
      <c r="AV222"/>
      <c r="AW222"/>
    </row>
    <row r="223" spans="1:49" s="1" customFormat="1" ht="15.6">
      <c r="A223" s="259"/>
      <c r="B223" s="2">
        <f>+'Ark1'!C2955</f>
        <v>2023</v>
      </c>
      <c r="C223" s="2">
        <f>+'Ark1'!J2955</f>
        <v>106</v>
      </c>
      <c r="D223" s="2"/>
      <c r="E223" s="2">
        <f>+'Ark1'!D2955</f>
        <v>5</v>
      </c>
      <c r="F223" s="2" t="s">
        <v>377</v>
      </c>
      <c r="G223" s="3">
        <f>+'Ark1'!Q2955</f>
        <v>73</v>
      </c>
      <c r="H223" s="306">
        <f>+'Ark1'!R2955</f>
        <v>9330</v>
      </c>
      <c r="I223" s="306">
        <f>IF(H223=0,"",'Ark1'!S2955)</f>
        <v>9325</v>
      </c>
      <c r="J223" s="256"/>
      <c r="K223" s="51">
        <f>100*H223/Måned!H27</f>
        <v>7.4700955980079744</v>
      </c>
      <c r="L223" s="256"/>
      <c r="M223" s="51">
        <f>+IF(H223=0,"",'Ark1'!AD2955)</f>
        <v>9.2656960692792012</v>
      </c>
      <c r="N223" s="51">
        <f>+IF(H223=0,"",'Ark1'!AE2955)</f>
        <v>9.296520378095888</v>
      </c>
      <c r="O223" s="12">
        <f>IF(H223=0,"",'Ark1'!U2955)</f>
        <v>60.484718498659504</v>
      </c>
      <c r="P223" s="12">
        <f>IF(H223=0,"",'Ark1'!W2955)</f>
        <v>86.839067024128553</v>
      </c>
      <c r="Q223" s="51">
        <f>IF(H223=0,"",'Ark1'!X2955)</f>
        <v>0.80385852090032128</v>
      </c>
      <c r="R223" s="51">
        <f>IF(H223=0,"",'Ark1'!Y2955)</f>
        <v>1.6077170418006426</v>
      </c>
      <c r="S223" s="264"/>
      <c r="T223" s="51">
        <f>IF(H223=0,"",'Ark1'!Z2955)</f>
        <v>0</v>
      </c>
      <c r="U223" s="264"/>
      <c r="V223" s="51">
        <f>IF(H223=0,"",'Ark1'!AA2955)</f>
        <v>6.5799870260996691</v>
      </c>
      <c r="W223" s="12">
        <f>IF(H223=0,"",'Ark1'!AB2955)</f>
        <v>2.4539309687880526</v>
      </c>
      <c r="X223" s="15">
        <f>+IF('Ark1'!AC2955=0,"",'Ark1'!AC2955)</f>
        <v>-28.48243559131674</v>
      </c>
      <c r="Y223" s="15">
        <f t="shared" si="16"/>
        <v>127.73972602739725</v>
      </c>
      <c r="Z223" s="12">
        <f>IF(H223=0,"",'Ark1'!T2955)</f>
        <v>4.4103965702036438</v>
      </c>
      <c r="AA223" s="51">
        <f>IF(H223=0,"",'Ark1'!V2955)</f>
        <v>94.112240363193678</v>
      </c>
      <c r="AB223" s="259"/>
      <c r="AC223" s="10"/>
      <c r="AD223" s="100"/>
      <c r="AE223" s="51"/>
      <c r="AF223" s="4"/>
      <c r="AM223" s="10"/>
      <c r="AN223"/>
      <c r="AO223"/>
      <c r="AP223"/>
      <c r="AQ223"/>
      <c r="AR223"/>
      <c r="AS223"/>
      <c r="AT223"/>
      <c r="AU223"/>
      <c r="AV223"/>
      <c r="AW223"/>
    </row>
    <row r="224" spans="1:49" s="1" customFormat="1" ht="15.6">
      <c r="A224" s="259"/>
      <c r="B224" s="2">
        <f>+'Ark1'!C2956</f>
        <v>2023</v>
      </c>
      <c r="C224" s="2">
        <f>+'Ark1'!J2956</f>
        <v>106</v>
      </c>
      <c r="D224" s="2"/>
      <c r="E224" s="2">
        <f>+'Ark1'!D2956</f>
        <v>6</v>
      </c>
      <c r="F224" s="2" t="s">
        <v>494</v>
      </c>
      <c r="G224" s="3">
        <f>+'Ark1'!Q2956</f>
        <v>74</v>
      </c>
      <c r="H224" s="306">
        <f>+'Ark1'!R2956</f>
        <v>9241</v>
      </c>
      <c r="I224" s="306">
        <f>IF(H224=0,"",'Ark1'!S2956)</f>
        <v>9241</v>
      </c>
      <c r="J224" s="256"/>
      <c r="K224" s="51">
        <f>100*H224/Måned!H28</f>
        <v>7.1245191084521267</v>
      </c>
      <c r="L224" s="256"/>
      <c r="M224" s="51">
        <f>+IF(H224=0,"",'Ark1'!AD2956)</f>
        <v>9.1773094722624968</v>
      </c>
      <c r="N224" s="51">
        <f>+IF(H224=0,"",'Ark1'!AE2956)</f>
        <v>9.2479124298307323</v>
      </c>
      <c r="O224" s="12">
        <f>IF(H224=0,"",'Ark1'!U2956)</f>
        <v>60.169895033005105</v>
      </c>
      <c r="P224" s="12">
        <f>IF(H224=0,"",'Ark1'!W2956)</f>
        <v>87.17025213721449</v>
      </c>
      <c r="Q224" s="51">
        <f>IF(H224=0,"",'Ark1'!X2956)</f>
        <v>0.88734985391191423</v>
      </c>
      <c r="R224" s="51">
        <f>IF(H224=0,"",'Ark1'!Y2956)</f>
        <v>1.7746997078238285</v>
      </c>
      <c r="S224" s="264"/>
      <c r="T224" s="51">
        <f>IF(H224=0,"",'Ark1'!Z2956)</f>
        <v>0</v>
      </c>
      <c r="U224" s="264"/>
      <c r="V224" s="51">
        <f>IF(H224=0,"",'Ark1'!AA2956)</f>
        <v>6.8309263849632256</v>
      </c>
      <c r="W224" s="12">
        <f>IF(H224=0,"",'Ark1'!AB2956)</f>
        <v>2.5343706956313379</v>
      </c>
      <c r="X224" s="15">
        <f>+IF('Ark1'!AC2956=0,"",'Ark1'!AC2956)</f>
        <v>-28.807460467621823</v>
      </c>
      <c r="Y224" s="15">
        <f t="shared" si="16"/>
        <v>124.87837837837837</v>
      </c>
      <c r="Z224" s="12">
        <f>IF(H224=0,"",'Ark1'!T2956)</f>
        <v>5.0617898495833789</v>
      </c>
      <c r="AA224" s="51">
        <f>IF(H224=0,"",'Ark1'!V2956)</f>
        <v>94.442310007816417</v>
      </c>
      <c r="AB224" s="259"/>
      <c r="AC224" s="10"/>
      <c r="AD224" s="100"/>
      <c r="AE224" s="51"/>
      <c r="AF224" s="4"/>
      <c r="AM224" s="10"/>
      <c r="AN224"/>
      <c r="AO224"/>
      <c r="AP224"/>
      <c r="AQ224"/>
      <c r="AR224"/>
      <c r="AS224"/>
      <c r="AT224"/>
      <c r="AU224"/>
      <c r="AV224"/>
      <c r="AW224"/>
    </row>
    <row r="225" spans="1:49" s="1" customFormat="1" ht="15.6">
      <c r="A225" s="259"/>
      <c r="B225" s="2">
        <f>+'Ark1'!C2957</f>
        <v>2023</v>
      </c>
      <c r="C225" s="2">
        <f>+'Ark1'!J2957</f>
        <v>106</v>
      </c>
      <c r="D225" s="2"/>
      <c r="E225" s="2">
        <f>+'Ark1'!D2957</f>
        <v>7</v>
      </c>
      <c r="F225" s="2" t="s">
        <v>495</v>
      </c>
      <c r="G225" s="3">
        <f>+'Ark1'!Q2957</f>
        <v>71</v>
      </c>
      <c r="H225" s="306">
        <f>+'Ark1'!R2957</f>
        <v>10172</v>
      </c>
      <c r="I225" s="306">
        <f>IF(H225=0,"",'Ark1'!S2957)</f>
        <v>10168</v>
      </c>
      <c r="J225" s="256"/>
      <c r="K225" s="51">
        <f>100*H225/Måned!H29</f>
        <v>8.3619683343472033</v>
      </c>
      <c r="L225" s="256"/>
      <c r="M225" s="51">
        <f>+IF(H225=0,"",'Ark1'!AD2957)</f>
        <v>10.101892863527121</v>
      </c>
      <c r="N225" s="51">
        <f>+IF(H225=0,"",'Ark1'!AE2957)</f>
        <v>10.015856018343621</v>
      </c>
      <c r="O225" s="12">
        <f>IF(H225=0,"",'Ark1'!U2957)</f>
        <v>60.156569630212402</v>
      </c>
      <c r="P225" s="12">
        <f>IF(H225=0,"",'Ark1'!W2957)</f>
        <v>85.801740755310689</v>
      </c>
      <c r="Q225" s="51">
        <f>IF(H225=0,"",'Ark1'!X2957)</f>
        <v>8.8478175383405439E-2</v>
      </c>
      <c r="R225" s="51">
        <f>IF(H225=0,"",'Ark1'!Y2957)</f>
        <v>0.17695635076681088</v>
      </c>
      <c r="S225" s="264"/>
      <c r="T225" s="51">
        <f>IF(H225=0,"",'Ark1'!Z2957)</f>
        <v>0</v>
      </c>
      <c r="U225" s="264"/>
      <c r="V225" s="51">
        <f>IF(H225=0,"",'Ark1'!AA2957)</f>
        <v>7.1327577556734196</v>
      </c>
      <c r="W225" s="12">
        <f>IF(H225=0,"",'Ark1'!AB2957)</f>
        <v>2.4793946501725705</v>
      </c>
      <c r="X225" s="15">
        <f>+IF('Ark1'!AC2957=0,"",'Ark1'!AC2957)</f>
        <v>-27.188463397867579</v>
      </c>
      <c r="Y225" s="15">
        <f t="shared" si="16"/>
        <v>143.21126760563379</v>
      </c>
      <c r="Z225" s="12">
        <f>IF(H225=0,"",'Ark1'!T2957)</f>
        <v>4.9863350373574518</v>
      </c>
      <c r="AA225" s="51">
        <f>IF(H225=0,"",'Ark1'!V2957)</f>
        <v>92.978502863699205</v>
      </c>
      <c r="AB225" s="259"/>
      <c r="AC225" s="10"/>
      <c r="AD225" s="100"/>
      <c r="AE225" s="51"/>
      <c r="AF225" s="4"/>
      <c r="AM225" s="10"/>
      <c r="AN225"/>
      <c r="AO225"/>
      <c r="AP225"/>
      <c r="AQ225"/>
      <c r="AR225"/>
      <c r="AS225"/>
      <c r="AT225"/>
      <c r="AU225"/>
      <c r="AV225"/>
      <c r="AW225"/>
    </row>
    <row r="226" spans="1:49" s="1" customFormat="1" ht="15.6">
      <c r="A226" s="259"/>
      <c r="B226" s="2">
        <f>+'Ark1'!C2958</f>
        <v>2023</v>
      </c>
      <c r="C226" s="2">
        <f>+'Ark1'!J2958</f>
        <v>106</v>
      </c>
      <c r="D226" s="2"/>
      <c r="E226" s="2">
        <f>+'Ark1'!D2958</f>
        <v>8</v>
      </c>
      <c r="F226" s="2" t="s">
        <v>496</v>
      </c>
      <c r="G226" s="3">
        <f>+'Ark1'!Q2958</f>
        <v>73</v>
      </c>
      <c r="H226" s="306">
        <f>+'Ark1'!R2958</f>
        <v>10032</v>
      </c>
      <c r="I226" s="306">
        <f>IF(H226=0,"",'Ark1'!S2958)</f>
        <v>10032</v>
      </c>
      <c r="J226" s="256"/>
      <c r="K226" s="51">
        <f>100*H226/Måned!H30</f>
        <v>7.7345936485663405</v>
      </c>
      <c r="L226" s="256"/>
      <c r="M226" s="51">
        <f>+IF(H226=0,"",'Ark1'!AD2958)</f>
        <v>9.9628577670963505</v>
      </c>
      <c r="N226" s="51">
        <f>+IF(H226=0,"",'Ark1'!AE2958)</f>
        <v>9.8726026316531836</v>
      </c>
      <c r="O226" s="12">
        <f>IF(H226=0,"",'Ark1'!U2958)</f>
        <v>60.30631977671451</v>
      </c>
      <c r="P226" s="12">
        <f>IF(H226=0,"",'Ark1'!W2958)</f>
        <v>85.721092503987549</v>
      </c>
      <c r="Q226" s="51">
        <f>IF(H226=0,"",'Ark1'!X2958)</f>
        <v>0.259170653907496</v>
      </c>
      <c r="R226" s="51">
        <f>IF(H226=0,"",'Ark1'!Y2958)</f>
        <v>0.51834130781499199</v>
      </c>
      <c r="S226" s="264"/>
      <c r="T226" s="51">
        <f>IF(H226=0,"",'Ark1'!Z2958)</f>
        <v>0</v>
      </c>
      <c r="U226" s="264"/>
      <c r="V226" s="51">
        <f>IF(H226=0,"",'Ark1'!AA2958)</f>
        <v>7.0374455334108736</v>
      </c>
      <c r="W226" s="12">
        <f>IF(H226=0,"",'Ark1'!AB2958)</f>
        <v>2.5161297708463821</v>
      </c>
      <c r="X226" s="15">
        <f>+IF('Ark1'!AC2958=0,"",'Ark1'!AC2958)</f>
        <v>-29.146494142110239</v>
      </c>
      <c r="Y226" s="15">
        <f t="shared" si="16"/>
        <v>137.42465753424656</v>
      </c>
      <c r="Z226" s="12">
        <f>IF(H226=0,"",'Ark1'!T2958)</f>
        <v>4.6945773524720895</v>
      </c>
      <c r="AA226" s="51">
        <f>IF(H226=0,"",'Ark1'!V2958)</f>
        <v>92.872256234005818</v>
      </c>
      <c r="AB226" s="259"/>
      <c r="AC226" s="10"/>
      <c r="AD226" s="100"/>
      <c r="AE226" s="51"/>
      <c r="AF226" s="4"/>
      <c r="AM226" s="10"/>
      <c r="AN226"/>
      <c r="AO226"/>
      <c r="AP226"/>
      <c r="AQ226"/>
      <c r="AR226"/>
      <c r="AS226"/>
      <c r="AT226"/>
      <c r="AU226"/>
      <c r="AV226"/>
      <c r="AW226"/>
    </row>
    <row r="227" spans="1:49" s="1" customFormat="1" ht="15.6">
      <c r="A227" s="259"/>
      <c r="B227" s="2">
        <f>+'Ark1'!C2959</f>
        <v>2023</v>
      </c>
      <c r="C227" s="2">
        <f>+'Ark1'!J2959</f>
        <v>106</v>
      </c>
      <c r="D227" s="2"/>
      <c r="E227" s="2">
        <f>+'Ark1'!D2959</f>
        <v>9</v>
      </c>
      <c r="F227" s="2" t="s">
        <v>497</v>
      </c>
      <c r="G227" s="3">
        <f>+'Ark1'!Q2959</f>
        <v>76</v>
      </c>
      <c r="H227" s="306">
        <f>+'Ark1'!R2959</f>
        <v>9186</v>
      </c>
      <c r="I227" s="306">
        <f>IF(H227=0,"",'Ark1'!S2959)</f>
        <v>9183</v>
      </c>
      <c r="J227" s="256"/>
      <c r="K227" s="51">
        <f>100*H227/Måned!H31</f>
        <v>7.6289344738809071</v>
      </c>
      <c r="L227" s="256"/>
      <c r="M227" s="51">
        <f>+IF(H227=0,"",'Ark1'!AD2959)</f>
        <v>9.1226885415218391</v>
      </c>
      <c r="N227" s="51">
        <f>+IF(H227=0,"",'Ark1'!AE2959)</f>
        <v>8.9541615337867384</v>
      </c>
      <c r="O227" s="12">
        <f>IF(H227=0,"",'Ark1'!U2959)</f>
        <v>60.370793858216295</v>
      </c>
      <c r="P227" s="12">
        <f>IF(H227=0,"",'Ark1'!W2959)</f>
        <v>84.934454971142486</v>
      </c>
      <c r="Q227" s="51">
        <f>IF(H227=0,"",'Ark1'!X2959)</f>
        <v>4.354452427607227E-2</v>
      </c>
      <c r="R227" s="51">
        <f>IF(H227=0,"",'Ark1'!Y2959)</f>
        <v>8.7089048552144541E-2</v>
      </c>
      <c r="S227" s="264"/>
      <c r="T227" s="51">
        <f>IF(H227=0,"",'Ark1'!Z2959)</f>
        <v>0</v>
      </c>
      <c r="U227" s="264"/>
      <c r="V227" s="51">
        <f>IF(H227=0,"",'Ark1'!AA2959)</f>
        <v>7.572523927817552</v>
      </c>
      <c r="W227" s="12">
        <f>IF(H227=0,"",'Ark1'!AB2959)</f>
        <v>2.3980110572481097</v>
      </c>
      <c r="X227" s="15">
        <f>+IF('Ark1'!AC2959=0,"",'Ark1'!AC2959)</f>
        <v>-29.962640066062686</v>
      </c>
      <c r="Y227" s="15">
        <f t="shared" si="16"/>
        <v>120.82894736842105</v>
      </c>
      <c r="Z227" s="12">
        <f>IF(H227=0,"",'Ark1'!T2959)</f>
        <v>4.5840409318528188</v>
      </c>
      <c r="AA227" s="51">
        <f>IF(H227=0,"",'Ark1'!V2959)</f>
        <v>92.036854100250565</v>
      </c>
      <c r="AB227" s="259"/>
      <c r="AC227" s="10"/>
      <c r="AD227" s="100"/>
      <c r="AE227" s="51"/>
      <c r="AF227" s="4"/>
      <c r="AM227" s="10"/>
      <c r="AN227"/>
      <c r="AO227"/>
      <c r="AP227"/>
      <c r="AQ227"/>
      <c r="AR227"/>
      <c r="AS227"/>
      <c r="AT227"/>
      <c r="AU227"/>
      <c r="AV227"/>
      <c r="AW227"/>
    </row>
    <row r="228" spans="1:49" s="1" customFormat="1" ht="15.6">
      <c r="A228" s="259"/>
      <c r="B228" s="2">
        <f>+'Ark1'!C2960</f>
        <v>2023</v>
      </c>
      <c r="C228" s="2">
        <f>+'Ark1'!J2960</f>
        <v>106</v>
      </c>
      <c r="D228" s="2"/>
      <c r="E228" s="2">
        <f>+'Ark1'!D2960</f>
        <v>10</v>
      </c>
      <c r="F228" s="2" t="s">
        <v>498</v>
      </c>
      <c r="G228" s="3">
        <f>+'Ark1'!Q2960</f>
        <v>73</v>
      </c>
      <c r="H228" s="306">
        <f>+'Ark1'!R2960</f>
        <v>11129</v>
      </c>
      <c r="I228" s="306">
        <f>IF(H228=0,"",'Ark1'!S2960)</f>
        <v>11126</v>
      </c>
      <c r="J228" s="256"/>
      <c r="K228" s="51">
        <f>100*H228/Måned!H32</f>
        <v>8.8224568746829028</v>
      </c>
      <c r="L228" s="256"/>
      <c r="M228" s="51">
        <f>+IF(H228=0,"",'Ark1'!AD2960)</f>
        <v>11.052297058414602</v>
      </c>
      <c r="N228" s="51">
        <f>+IF(H228=0,"",'Ark1'!AE2960)</f>
        <v>10.925498549476384</v>
      </c>
      <c r="O228" s="12">
        <f>IF(H228=0,"",'Ark1'!U2960)</f>
        <v>59.973395649829207</v>
      </c>
      <c r="P228" s="12">
        <f>IF(H228=0,"",'Ark1'!W2960)</f>
        <v>85.535376595362322</v>
      </c>
      <c r="Q228" s="51">
        <f>IF(H228=0,"",'Ark1'!X2960)</f>
        <v>0.25159493215922368</v>
      </c>
      <c r="R228" s="51">
        <f>IF(H228=0,"",'Ark1'!Y2960)</f>
        <v>0.50318986431844737</v>
      </c>
      <c r="S228" s="264"/>
      <c r="T228" s="51">
        <f>IF(H228=0,"",'Ark1'!Z2960)</f>
        <v>0</v>
      </c>
      <c r="U228" s="264"/>
      <c r="V228" s="51">
        <f>IF(H228=0,"",'Ark1'!AA2960)</f>
        <v>7.2779991478091421</v>
      </c>
      <c r="W228" s="12">
        <f>IF(H228=0,"",'Ark1'!AB2960)</f>
        <v>2.4796878429957672</v>
      </c>
      <c r="X228" s="15">
        <f>+IF('Ark1'!AC2960=0,"",'Ark1'!AC2960)</f>
        <v>-28.191019431544046</v>
      </c>
      <c r="Y228" s="15">
        <f t="shared" si="16"/>
        <v>152.41095890410958</v>
      </c>
      <c r="Z228" s="12">
        <f>IF(H228=0,"",'Ark1'!T2960)</f>
        <v>5.4307664659897554</v>
      </c>
      <c r="AA228" s="51">
        <f>IF(H228=0,"",'Ark1'!V2960)</f>
        <v>92.681895101300839</v>
      </c>
      <c r="AB228" s="259"/>
      <c r="AC228" s="10"/>
      <c r="AD228" s="100"/>
      <c r="AE228" s="51"/>
      <c r="AF228" s="4"/>
      <c r="AM228" s="10"/>
      <c r="AN228"/>
      <c r="AO228"/>
      <c r="AP228"/>
      <c r="AQ228"/>
      <c r="AR228"/>
      <c r="AS228"/>
      <c r="AT228"/>
      <c r="AU228"/>
      <c r="AV228"/>
      <c r="AW228"/>
    </row>
    <row r="229" spans="1:49" s="1" customFormat="1" ht="15.6">
      <c r="A229" s="259"/>
      <c r="B229" s="2">
        <f>+'Ark1'!C2961</f>
        <v>2023</v>
      </c>
      <c r="C229" s="2">
        <f>+'Ark1'!J2961</f>
        <v>106</v>
      </c>
      <c r="D229" s="2"/>
      <c r="E229" s="2">
        <f>+'Ark1'!D2961</f>
        <v>11</v>
      </c>
      <c r="F229" s="2" t="s">
        <v>499</v>
      </c>
      <c r="G229" s="3">
        <f>+'Ark1'!Q2961</f>
        <v>55</v>
      </c>
      <c r="H229" s="306">
        <f>+'Ark1'!R2961</f>
        <v>3745</v>
      </c>
      <c r="I229" s="306">
        <f>IF(H229=0,"",'Ark1'!S2961)</f>
        <v>3744</v>
      </c>
      <c r="J229" s="256"/>
      <c r="K229" s="51">
        <f>100*H229/Måned!H33</f>
        <v>7.8686389040635376</v>
      </c>
      <c r="L229" s="256"/>
      <c r="M229" s="51">
        <f>+IF(H229=0,"",'Ark1'!AD2961)</f>
        <v>3.7191888295231106</v>
      </c>
      <c r="N229" s="51">
        <f>+IF(H229=0,"",'Ark1'!AE2961)</f>
        <v>3.7615881853801154</v>
      </c>
      <c r="O229" s="12">
        <f>IF(H229=0,"",'Ark1'!U2961)</f>
        <v>60.267895299145295</v>
      </c>
      <c r="P229" s="12">
        <f>IF(H229=0,"",'Ark1'!W2961)</f>
        <v>87.514289529914734</v>
      </c>
      <c r="Q229" s="51">
        <f>IF(H229=0,"",'Ark1'!X2961)</f>
        <v>0.1068090787716956</v>
      </c>
      <c r="R229" s="51">
        <f>IF(H229=0,"",'Ark1'!Y2961)</f>
        <v>0.2136181575433912</v>
      </c>
      <c r="S229" s="264"/>
      <c r="T229" s="51">
        <f>IF(H229=0,"",'Ark1'!Z2961)</f>
        <v>0</v>
      </c>
      <c r="U229" s="264"/>
      <c r="V229" s="51">
        <f>IF(H229=0,"",'Ark1'!AA2961)</f>
        <v>7.9206023535222814</v>
      </c>
      <c r="W229" s="12">
        <f>IF(H229=0,"",'Ark1'!AB2961)</f>
        <v>2.4615798323614655</v>
      </c>
      <c r="X229" s="15">
        <f>+IF('Ark1'!AC2961=0,"",'Ark1'!AC2961)</f>
        <v>-37.915727397849054</v>
      </c>
      <c r="Y229" s="15">
        <f t="shared" si="16"/>
        <v>68.072727272727278</v>
      </c>
      <c r="Z229" s="12">
        <f>IF(H229=0,"",'Ark1'!T2961)</f>
        <v>4.6865153538050723</v>
      </c>
      <c r="AA229" s="51">
        <f>IF(H229=0,"",'Ark1'!V2961)</f>
        <v>94.825002778009406</v>
      </c>
      <c r="AB229" s="259"/>
      <c r="AC229" s="10"/>
      <c r="AD229" s="100"/>
      <c r="AE229" s="51"/>
      <c r="AF229" s="4"/>
      <c r="AM229" s="10"/>
      <c r="AN229"/>
      <c r="AO229"/>
      <c r="AP229"/>
      <c r="AQ229"/>
      <c r="AR229"/>
      <c r="AS229"/>
      <c r="AT229"/>
      <c r="AU229"/>
      <c r="AV229"/>
      <c r="AW229"/>
    </row>
    <row r="230" spans="1:49" s="1" customFormat="1" ht="15.6">
      <c r="A230" s="259"/>
      <c r="B230" s="2">
        <f>+'Ark1'!C2962</f>
        <v>2023</v>
      </c>
      <c r="C230" s="2">
        <f>+'Ark1'!J2962</f>
        <v>106</v>
      </c>
      <c r="D230" s="2"/>
      <c r="E230" s="2">
        <f>+'Ark1'!D2962</f>
        <v>12</v>
      </c>
      <c r="F230" s="2" t="s">
        <v>500</v>
      </c>
      <c r="G230" s="3">
        <f>+'Ark1'!Q2962</f>
        <v>0</v>
      </c>
      <c r="H230" s="306">
        <f>+'Ark1'!R2962</f>
        <v>0</v>
      </c>
      <c r="I230" s="306" t="str">
        <f>IF(H230=0,"",'Ark1'!S2962)</f>
        <v/>
      </c>
      <c r="J230" s="256"/>
      <c r="K230" s="51" t="e">
        <f>100*H230/Måned!H34</f>
        <v>#DIV/0!</v>
      </c>
      <c r="L230" s="256"/>
      <c r="M230" s="51" t="str">
        <f>+IF(H230=0,"",'Ark1'!AD2962)</f>
        <v/>
      </c>
      <c r="N230" s="51" t="str">
        <f>+IF(H230=0,"",'Ark1'!AE2962)</f>
        <v/>
      </c>
      <c r="O230" s="12" t="str">
        <f>IF(H230=0,"",'Ark1'!U2962)</f>
        <v/>
      </c>
      <c r="P230" s="12" t="str">
        <f>IF(H230=0,"",'Ark1'!W2962)</f>
        <v/>
      </c>
      <c r="Q230" s="51" t="str">
        <f>IF(H230=0,"",'Ark1'!X2962)</f>
        <v/>
      </c>
      <c r="R230" s="51" t="str">
        <f>IF(H230=0,"",'Ark1'!Y2962)</f>
        <v/>
      </c>
      <c r="S230" s="264"/>
      <c r="T230" s="51" t="str">
        <f>IF(H230=0,"",'Ark1'!Z2962)</f>
        <v/>
      </c>
      <c r="U230" s="264"/>
      <c r="V230" s="51" t="str">
        <f>IF(H230=0,"",'Ark1'!AA2962)</f>
        <v/>
      </c>
      <c r="W230" s="12" t="str">
        <f>IF(H230=0,"",'Ark1'!AB2962)</f>
        <v/>
      </c>
      <c r="X230" s="15" t="str">
        <f>+IF('Ark1'!AC2962=0,"",'Ark1'!AC2962)</f>
        <v/>
      </c>
      <c r="Y230" s="15" t="str">
        <f t="shared" si="16"/>
        <v/>
      </c>
      <c r="Z230" s="12" t="str">
        <f>IF(H230=0,"",'Ark1'!T2962)</f>
        <v/>
      </c>
      <c r="AA230" s="51" t="str">
        <f>IF(H230=0,"",'Ark1'!V2962)</f>
        <v/>
      </c>
      <c r="AB230" s="259"/>
      <c r="AC230" s="10"/>
      <c r="AD230" s="100"/>
      <c r="AE230" s="51"/>
      <c r="AF230" s="4"/>
      <c r="AM230" s="10"/>
      <c r="AN230"/>
      <c r="AO230"/>
      <c r="AP230"/>
      <c r="AQ230"/>
      <c r="AR230"/>
      <c r="AS230"/>
      <c r="AT230"/>
      <c r="AU230"/>
      <c r="AV230"/>
      <c r="AW230"/>
    </row>
    <row r="231" spans="1:49" ht="15.6">
      <c r="A231" s="259"/>
      <c r="B231" s="259"/>
      <c r="C231" s="256"/>
      <c r="D231" s="256"/>
      <c r="E231" s="256"/>
      <c r="F231" s="256"/>
      <c r="G231" s="256"/>
      <c r="H231" s="358"/>
      <c r="I231" s="358"/>
      <c r="J231" s="256"/>
      <c r="K231" s="256"/>
      <c r="L231" s="256"/>
      <c r="M231" s="256"/>
      <c r="N231" s="256"/>
      <c r="O231" s="256"/>
      <c r="P231" s="256"/>
      <c r="Q231" s="256"/>
      <c r="R231" s="256"/>
      <c r="S231" s="264"/>
      <c r="T231" s="256"/>
      <c r="U231" s="256"/>
      <c r="V231" s="256"/>
      <c r="W231" s="256"/>
      <c r="X231" s="256"/>
      <c r="Y231" s="256"/>
      <c r="Z231" s="256"/>
      <c r="AA231" s="256"/>
      <c r="AB231" s="259"/>
      <c r="AC231" s="79"/>
      <c r="AE231" s="51"/>
      <c r="AF231" s="4"/>
      <c r="AN231" s="13"/>
      <c r="AO231" s="12"/>
      <c r="AP231" s="12"/>
    </row>
    <row r="232" spans="1:49" s="1" customFormat="1" ht="15.6">
      <c r="A232" s="259"/>
      <c r="B232" s="2">
        <f>+'Ark1'!C2963</f>
        <v>2023</v>
      </c>
      <c r="C232" s="2">
        <f>+'Ark1'!J2963</f>
        <v>109</v>
      </c>
      <c r="D232" s="2" t="s">
        <v>57</v>
      </c>
      <c r="E232" s="2">
        <f>+'Ark1'!D2963</f>
        <v>1</v>
      </c>
      <c r="F232" s="2" t="s">
        <v>490</v>
      </c>
      <c r="G232" s="3">
        <f>+'Ark1'!Q2963</f>
        <v>258</v>
      </c>
      <c r="H232" s="306">
        <f>+'Ark1'!R2963</f>
        <v>31260</v>
      </c>
      <c r="I232" s="306">
        <f>IF(H232=0,"",'Ark1'!S2963)</f>
        <v>31226</v>
      </c>
      <c r="J232" s="256"/>
      <c r="K232" s="51">
        <f>100*H232/Måned!H23</f>
        <v>23.854401159906903</v>
      </c>
      <c r="L232" s="256"/>
      <c r="M232" s="51">
        <f>+IF(H232=0,"",'Ark1'!AD2963)</f>
        <v>10.042341028392258</v>
      </c>
      <c r="N232" s="51">
        <f>+IF(H232=0,"",'Ark1'!AE2963)</f>
        <v>10.204060022927013</v>
      </c>
      <c r="O232" s="12">
        <f>IF(H232=0,"",'Ark1'!U2963)</f>
        <v>60.442291680010243</v>
      </c>
      <c r="P232" s="12">
        <f>IF(H232=0,"",'Ark1'!W2963)</f>
        <v>85.824700570037749</v>
      </c>
      <c r="Q232" s="51">
        <f>IF(H232=0,"",'Ark1'!X2963)</f>
        <v>3.957133717210493</v>
      </c>
      <c r="R232" s="51">
        <f>IF(H232=0,"",'Ark1'!Y2963)</f>
        <v>7.914267434420986</v>
      </c>
      <c r="S232" s="264"/>
      <c r="T232" s="51">
        <f>IF(H232=0,"",'Ark1'!Z2963)</f>
        <v>0</v>
      </c>
      <c r="U232" s="264"/>
      <c r="V232" s="51">
        <f>IF(H232=0,"",'Ark1'!AA2963)</f>
        <v>9.903321361284668</v>
      </c>
      <c r="W232" s="12">
        <f>IF(H232=0,"",'Ark1'!AB2963)</f>
        <v>2.7117462727074795</v>
      </c>
      <c r="X232" s="15">
        <f>+IF('Ark1'!AC2963=0,"",'Ark1'!AC2963)</f>
        <v>-22.622345211915153</v>
      </c>
      <c r="Y232" s="15">
        <f t="shared" si="16"/>
        <v>121.03100775193798</v>
      </c>
      <c r="Z232" s="12">
        <f>IF(H232=0,"",'Ark1'!T2963)</f>
        <v>4.4727767114523349</v>
      </c>
      <c r="AA232" s="51">
        <f>IF(H232=0,"",'Ark1'!V2963)</f>
        <v>93.019110182578885</v>
      </c>
      <c r="AB232" s="259"/>
      <c r="AC232" s="10"/>
      <c r="AD232" s="100"/>
      <c r="AE232" s="51"/>
      <c r="AF232" s="4"/>
      <c r="AM232" s="10"/>
      <c r="AN232"/>
      <c r="AO232"/>
      <c r="AP232"/>
      <c r="AQ232"/>
      <c r="AR232"/>
      <c r="AS232"/>
      <c r="AT232"/>
      <c r="AU232"/>
      <c r="AV232"/>
      <c r="AW232"/>
    </row>
    <row r="233" spans="1:49" s="1" customFormat="1" ht="15.6">
      <c r="A233" s="259"/>
      <c r="B233" s="2">
        <f>+'Ark1'!C2964</f>
        <v>2023</v>
      </c>
      <c r="C233" s="2">
        <f>+'Ark1'!J2964</f>
        <v>109</v>
      </c>
      <c r="D233" s="2"/>
      <c r="E233" s="2">
        <f>+'Ark1'!D2964</f>
        <v>2</v>
      </c>
      <c r="F233" s="2" t="s">
        <v>491</v>
      </c>
      <c r="G233" s="3">
        <f>+'Ark1'!Q2964</f>
        <v>234</v>
      </c>
      <c r="H233" s="306">
        <f>+'Ark1'!R2964</f>
        <v>26303</v>
      </c>
      <c r="I233" s="306">
        <f>IF(H233=0,"",'Ark1'!S2964)</f>
        <v>26265</v>
      </c>
      <c r="J233" s="256"/>
      <c r="K233" s="51">
        <f>100*H233/Måned!H24</f>
        <v>23.861708593771262</v>
      </c>
      <c r="L233" s="256"/>
      <c r="M233" s="51">
        <f>+IF(H233=0,"",'Ark1'!AD2964)</f>
        <v>8.4498943080550752</v>
      </c>
      <c r="N233" s="51">
        <f>+IF(H233=0,"",'Ark1'!AE2964)</f>
        <v>8.5007159810427346</v>
      </c>
      <c r="O233" s="12">
        <f>IF(H233=0,"",'Ark1'!U2964)</f>
        <v>60.424900057110221</v>
      </c>
      <c r="P233" s="12">
        <f>IF(H233=0,"",'Ark1'!W2964)</f>
        <v>85.002901199314508</v>
      </c>
      <c r="Q233" s="51">
        <f>IF(H233=0,"",'Ark1'!X2964)</f>
        <v>3.5395202068205154</v>
      </c>
      <c r="R233" s="51">
        <f>IF(H233=0,"",'Ark1'!Y2964)</f>
        <v>7.0790404136410308</v>
      </c>
      <c r="S233" s="264"/>
      <c r="T233" s="51">
        <f>IF(H233=0,"",'Ark1'!Z2964)</f>
        <v>0</v>
      </c>
      <c r="U233" s="264"/>
      <c r="V233" s="51">
        <f>IF(H233=0,"",'Ark1'!AA2964)</f>
        <v>8.5960890946065245</v>
      </c>
      <c r="W233" s="12">
        <f>IF(H233=0,"",'Ark1'!AB2964)</f>
        <v>2.6902543928723355</v>
      </c>
      <c r="X233" s="15">
        <f>+IF('Ark1'!AC2964=0,"",'Ark1'!AC2964)</f>
        <v>-20.798450185933756</v>
      </c>
      <c r="Y233" s="15">
        <f t="shared" si="16"/>
        <v>112.24358974358974</v>
      </c>
      <c r="Z233" s="12">
        <f>IF(H233=0,"",'Ark1'!T2964)</f>
        <v>4.535376192829716</v>
      </c>
      <c r="AA233" s="51">
        <f>IF(H233=0,"",'Ark1'!V2964)</f>
        <v>92.143167841561507</v>
      </c>
      <c r="AB233" s="259"/>
      <c r="AC233" s="10"/>
      <c r="AD233" s="100"/>
      <c r="AE233" s="51"/>
      <c r="AF233" s="4"/>
      <c r="AM233" s="10"/>
      <c r="AN233"/>
      <c r="AO233"/>
      <c r="AP233"/>
      <c r="AQ233"/>
      <c r="AR233"/>
      <c r="AS233"/>
      <c r="AT233"/>
      <c r="AU233"/>
      <c r="AV233"/>
      <c r="AW233"/>
    </row>
    <row r="234" spans="1:49" s="1" customFormat="1" ht="15.6">
      <c r="A234" s="259"/>
      <c r="B234" s="2">
        <f>+'Ark1'!C2965</f>
        <v>2023</v>
      </c>
      <c r="C234" s="2">
        <f>+'Ark1'!J2965</f>
        <v>109</v>
      </c>
      <c r="D234" s="2"/>
      <c r="E234" s="2">
        <f>+'Ark1'!D2965</f>
        <v>3</v>
      </c>
      <c r="F234" s="2" t="s">
        <v>492</v>
      </c>
      <c r="G234" s="3">
        <f>+'Ark1'!Q2965</f>
        <v>257</v>
      </c>
      <c r="H234" s="306">
        <f>+'Ark1'!R2965</f>
        <v>33278</v>
      </c>
      <c r="I234" s="306">
        <f>IF(H234=0,"",'Ark1'!S2965)</f>
        <v>33258</v>
      </c>
      <c r="J234" s="256"/>
      <c r="K234" s="51">
        <f>100*H234/Måned!H25</f>
        <v>25.049115174142461</v>
      </c>
      <c r="L234" s="256"/>
      <c r="M234" s="51">
        <f>+IF(H234=0,"",'Ark1'!AD2965)</f>
        <v>10.690627790877723</v>
      </c>
      <c r="N234" s="51">
        <f>+IF(H234=0,"",'Ark1'!AE2965)</f>
        <v>10.669742594605259</v>
      </c>
      <c r="O234" s="12">
        <f>IF(H234=0,"",'Ark1'!U2965)</f>
        <v>60.514011666366002</v>
      </c>
      <c r="P234" s="12">
        <f>IF(H234=0,"",'Ark1'!W2965)</f>
        <v>84.258449094954997</v>
      </c>
      <c r="Q234" s="51">
        <f>IF(H234=0,"",'Ark1'!X2965)</f>
        <v>3.1973075305006295</v>
      </c>
      <c r="R234" s="51">
        <f>IF(H234=0,"",'Ark1'!Y2965)</f>
        <v>6.3946150610012591</v>
      </c>
      <c r="S234" s="264"/>
      <c r="T234" s="51">
        <f>IF(H234=0,"",'Ark1'!Z2965)</f>
        <v>0</v>
      </c>
      <c r="U234" s="264"/>
      <c r="V234" s="51">
        <f>IF(H234=0,"",'Ark1'!AA2965)</f>
        <v>8.9588066959517505</v>
      </c>
      <c r="W234" s="12">
        <f>IF(H234=0,"",'Ark1'!AB2965)</f>
        <v>2.6510984755702873</v>
      </c>
      <c r="X234" s="15">
        <f>+IF('Ark1'!AC2965=0,"",'Ark1'!AC2965)</f>
        <v>-21.631645920207404</v>
      </c>
      <c r="Y234" s="15">
        <f t="shared" si="16"/>
        <v>129.40856031128405</v>
      </c>
      <c r="Z234" s="12">
        <f>IF(H234=0,"",'Ark1'!T2965)</f>
        <v>4.3438908588256515</v>
      </c>
      <c r="AA234" s="51">
        <f>IF(H234=0,"",'Ark1'!V2965)</f>
        <v>91.308061527828443</v>
      </c>
      <c r="AB234" s="259"/>
      <c r="AC234" s="10"/>
      <c r="AD234" s="100"/>
      <c r="AE234" s="51"/>
      <c r="AF234" s="4"/>
      <c r="AM234" s="10"/>
      <c r="AN234"/>
      <c r="AO234"/>
      <c r="AP234"/>
      <c r="AQ234"/>
      <c r="AR234"/>
      <c r="AS234"/>
      <c r="AT234"/>
      <c r="AU234"/>
      <c r="AV234"/>
      <c r="AW234"/>
    </row>
    <row r="235" spans="1:49" s="1" customFormat="1" ht="15.6">
      <c r="A235" s="259"/>
      <c r="B235" s="2">
        <f>+'Ark1'!C2966</f>
        <v>2023</v>
      </c>
      <c r="C235" s="2">
        <f>+'Ark1'!J2966</f>
        <v>109</v>
      </c>
      <c r="D235" s="2"/>
      <c r="E235" s="2">
        <f>+'Ark1'!D2966</f>
        <v>4</v>
      </c>
      <c r="F235" s="2" t="s">
        <v>493</v>
      </c>
      <c r="G235" s="3">
        <f>+'Ark1'!Q2966</f>
        <v>222</v>
      </c>
      <c r="H235" s="306">
        <f>+'Ark1'!R2966</f>
        <v>25131</v>
      </c>
      <c r="I235" s="306">
        <f>IF(H235=0,"",'Ark1'!S2966)</f>
        <v>25119</v>
      </c>
      <c r="J235" s="256"/>
      <c r="K235" s="51">
        <f>100*H235/Måned!H26</f>
        <v>23.802127236392224</v>
      </c>
      <c r="L235" s="256"/>
      <c r="M235" s="51">
        <f>+IF(H235=0,"",'Ark1'!AD2966)</f>
        <v>8.0733868325184233</v>
      </c>
      <c r="N235" s="51">
        <f>+IF(H235=0,"",'Ark1'!AE2966)</f>
        <v>8.215267833596636</v>
      </c>
      <c r="O235" s="12">
        <f>IF(H235=0,"",'Ark1'!U2966)</f>
        <v>60.34471913690831</v>
      </c>
      <c r="P235" s="12">
        <f>IF(H235=0,"",'Ark1'!W2966)</f>
        <v>85.896413073768997</v>
      </c>
      <c r="Q235" s="51">
        <f>IF(H235=0,"",'Ark1'!X2966)</f>
        <v>3.6289841231944591</v>
      </c>
      <c r="R235" s="51">
        <f>IF(H235=0,"",'Ark1'!Y2966)</f>
        <v>7.2579682463889181</v>
      </c>
      <c r="S235" s="264"/>
      <c r="T235" s="51">
        <f>IF(H235=0,"",'Ark1'!Z2966)</f>
        <v>0</v>
      </c>
      <c r="U235" s="264"/>
      <c r="V235" s="51">
        <f>IF(H235=0,"",'Ark1'!AA2966)</f>
        <v>9.2973316646529849</v>
      </c>
      <c r="W235" s="12">
        <f>IF(H235=0,"",'Ark1'!AB2966)</f>
        <v>2.7740535509911255</v>
      </c>
      <c r="X235" s="15">
        <f>+IF('Ark1'!AC2966=0,"",'Ark1'!AC2966)</f>
        <v>-22.082719122012652</v>
      </c>
      <c r="Y235" s="15">
        <f t="shared" si="16"/>
        <v>113.14864864864865</v>
      </c>
      <c r="Z235" s="12">
        <f>IF(H235=0,"",'Ark1'!T2966)</f>
        <v>4.7151327046277514</v>
      </c>
      <c r="AA235" s="51">
        <f>IF(H235=0,"",'Ark1'!V2966)</f>
        <v>93.077177984904509</v>
      </c>
      <c r="AB235" s="259"/>
      <c r="AC235" s="10"/>
      <c r="AD235" s="100"/>
      <c r="AE235" s="51"/>
      <c r="AF235" s="4"/>
      <c r="AM235" s="10"/>
      <c r="AN235"/>
      <c r="AO235"/>
      <c r="AP235"/>
      <c r="AQ235"/>
      <c r="AR235"/>
      <c r="AS235"/>
      <c r="AT235"/>
      <c r="AU235"/>
      <c r="AV235"/>
      <c r="AW235"/>
    </row>
    <row r="236" spans="1:49" s="1" customFormat="1" ht="15.6">
      <c r="A236" s="259"/>
      <c r="B236" s="2">
        <f>+'Ark1'!C2967</f>
        <v>2023</v>
      </c>
      <c r="C236" s="2">
        <f>+'Ark1'!J2967</f>
        <v>109</v>
      </c>
      <c r="D236" s="2"/>
      <c r="E236" s="2">
        <f>+'Ark1'!D2967</f>
        <v>5</v>
      </c>
      <c r="F236" s="2" t="s">
        <v>377</v>
      </c>
      <c r="G236" s="3">
        <f>+'Ark1'!Q2967</f>
        <v>245</v>
      </c>
      <c r="H236" s="306">
        <f>+'Ark1'!R2967</f>
        <v>29945</v>
      </c>
      <c r="I236" s="306">
        <f>IF(H236=0,"",'Ark1'!S2967)</f>
        <v>29924</v>
      </c>
      <c r="J236" s="256"/>
      <c r="K236" s="51">
        <f>100*H236/Måned!H27</f>
        <v>23.975564060273182</v>
      </c>
      <c r="L236" s="256"/>
      <c r="M236" s="51">
        <f>+IF(H236=0,"",'Ark1'!AD2967)</f>
        <v>9.6198945008063443</v>
      </c>
      <c r="N236" s="51">
        <f>+IF(H236=0,"",'Ark1'!AE2967)</f>
        <v>9.7237698281492015</v>
      </c>
      <c r="O236" s="12">
        <f>IF(H236=0,"",'Ark1'!U2967)</f>
        <v>60.466180991846002</v>
      </c>
      <c r="P236" s="12">
        <f>IF(H236=0,"",'Ark1'!W2967)</f>
        <v>85.343543643897519</v>
      </c>
      <c r="Q236" s="51">
        <f>IF(H236=0,"",'Ark1'!X2967)</f>
        <v>2.6348305226248123</v>
      </c>
      <c r="R236" s="51">
        <f>IF(H236=0,"",'Ark1'!Y2967)</f>
        <v>5.2696610452496246</v>
      </c>
      <c r="S236" s="264"/>
      <c r="T236" s="51">
        <f>IF(H236=0,"",'Ark1'!Z2967)</f>
        <v>0</v>
      </c>
      <c r="U236" s="264"/>
      <c r="V236" s="51">
        <f>IF(H236=0,"",'Ark1'!AA2967)</f>
        <v>9.2230541252457208</v>
      </c>
      <c r="W236" s="12">
        <f>IF(H236=0,"",'Ark1'!AB2967)</f>
        <v>2.7602161960365126</v>
      </c>
      <c r="X236" s="15">
        <f>+IF('Ark1'!AC2967=0,"",'Ark1'!AC2967)</f>
        <v>-19.196167052739796</v>
      </c>
      <c r="Y236" s="15">
        <f t="shared" si="16"/>
        <v>122.13877551020408</v>
      </c>
      <c r="Z236" s="12">
        <f>IF(H236=0,"",'Ark1'!T2967)</f>
        <v>4.5223910502588076</v>
      </c>
      <c r="AA236" s="51">
        <f>IF(H236=0,"",'Ark1'!V2967)</f>
        <v>92.486150903342619</v>
      </c>
      <c r="AB236" s="259"/>
      <c r="AC236" s="10"/>
      <c r="AD236" s="100"/>
      <c r="AE236" s="51"/>
      <c r="AF236" s="4"/>
      <c r="AM236" s="10"/>
      <c r="AN236"/>
      <c r="AO236"/>
      <c r="AP236"/>
      <c r="AQ236"/>
      <c r="AR236"/>
      <c r="AS236"/>
      <c r="AT236"/>
      <c r="AU236"/>
      <c r="AV236"/>
      <c r="AW236"/>
    </row>
    <row r="237" spans="1:49" s="1" customFormat="1" ht="15.6">
      <c r="A237" s="259"/>
      <c r="B237" s="2">
        <f>+'Ark1'!C2968</f>
        <v>2023</v>
      </c>
      <c r="C237" s="2">
        <f>+'Ark1'!J2968</f>
        <v>109</v>
      </c>
      <c r="D237" s="2"/>
      <c r="E237" s="2">
        <f>+'Ark1'!D2968</f>
        <v>6</v>
      </c>
      <c r="F237" s="2" t="s">
        <v>494</v>
      </c>
      <c r="G237" s="3">
        <f>+'Ark1'!Q2968</f>
        <v>244</v>
      </c>
      <c r="H237" s="306">
        <f>+'Ark1'!R2968</f>
        <v>33074</v>
      </c>
      <c r="I237" s="306">
        <f>IF(H237=0,"",'Ark1'!S2968)</f>
        <v>33049</v>
      </c>
      <c r="J237" s="256"/>
      <c r="K237" s="51">
        <f>100*H237/Måned!H28</f>
        <v>25.49900930558875</v>
      </c>
      <c r="L237" s="256"/>
      <c r="M237" s="51">
        <f>+IF(H237=0,"",'Ark1'!AD2968)</f>
        <v>10.625092359982265</v>
      </c>
      <c r="N237" s="51">
        <f>+IF(H237=0,"",'Ark1'!AE2968)</f>
        <v>10.604714017997535</v>
      </c>
      <c r="O237" s="12">
        <f>IF(H237=0,"",'Ark1'!U2968)</f>
        <v>60.40760688674392</v>
      </c>
      <c r="P237" s="12">
        <f>IF(H237=0,"",'Ark1'!W2968)</f>
        <v>84.274519652637181</v>
      </c>
      <c r="Q237" s="51">
        <f>IF(H237=0,"",'Ark1'!X2968)</f>
        <v>2.8511821974965232</v>
      </c>
      <c r="R237" s="51">
        <f>IF(H237=0,"",'Ark1'!Y2968)</f>
        <v>5.7023643949930465</v>
      </c>
      <c r="S237" s="264"/>
      <c r="T237" s="51">
        <f>IF(H237=0,"",'Ark1'!Z2968)</f>
        <v>0</v>
      </c>
      <c r="U237" s="264"/>
      <c r="V237" s="51">
        <f>IF(H237=0,"",'Ark1'!AA2968)</f>
        <v>9.1697688821094179</v>
      </c>
      <c r="W237" s="12">
        <f>IF(H237=0,"",'Ark1'!AB2968)</f>
        <v>2.8307162219637032</v>
      </c>
      <c r="X237" s="15">
        <f>+IF('Ark1'!AC2968=0,"",'Ark1'!AC2968)</f>
        <v>-25.780776727395317</v>
      </c>
      <c r="Y237" s="15">
        <f t="shared" si="16"/>
        <v>135.44672131147541</v>
      </c>
      <c r="Z237" s="12">
        <f>IF(H237=0,"",'Ark1'!T2968)</f>
        <v>4.5058656346374786</v>
      </c>
      <c r="AA237" s="51">
        <f>IF(H237=0,"",'Ark1'!V2968)</f>
        <v>91.329893394774174</v>
      </c>
      <c r="AB237" s="259"/>
      <c r="AC237" s="10"/>
      <c r="AD237" s="100"/>
      <c r="AE237" s="51"/>
      <c r="AF237" s="4"/>
      <c r="AM237" s="10"/>
      <c r="AN237"/>
      <c r="AO237"/>
      <c r="AP237"/>
      <c r="AQ237"/>
      <c r="AR237"/>
      <c r="AS237"/>
      <c r="AT237"/>
      <c r="AU237"/>
      <c r="AV237"/>
      <c r="AW237"/>
    </row>
    <row r="238" spans="1:49" s="1" customFormat="1" ht="15.6">
      <c r="A238" s="259"/>
      <c r="B238" s="2">
        <f>+'Ark1'!C2969</f>
        <v>2023</v>
      </c>
      <c r="C238" s="2">
        <f>+'Ark1'!J2969</f>
        <v>109</v>
      </c>
      <c r="D238" s="2"/>
      <c r="E238" s="2">
        <f>+'Ark1'!D2969</f>
        <v>7</v>
      </c>
      <c r="F238" s="2" t="s">
        <v>495</v>
      </c>
      <c r="G238" s="3">
        <f>+'Ark1'!Q2969</f>
        <v>240</v>
      </c>
      <c r="H238" s="306">
        <f>+'Ark1'!R2969</f>
        <v>29093</v>
      </c>
      <c r="I238" s="306">
        <f>IF(H238=0,"",'Ark1'!S2969)</f>
        <v>29071</v>
      </c>
      <c r="J238" s="256"/>
      <c r="K238" s="51">
        <f>100*H238/Måned!H29</f>
        <v>23.916117258274006</v>
      </c>
      <c r="L238" s="256"/>
      <c r="M238" s="51">
        <f>+IF(H238=0,"",'Ark1'!AD2969)</f>
        <v>9.346187701184137</v>
      </c>
      <c r="N238" s="51">
        <f>+IF(H238=0,"",'Ark1'!AE2969)</f>
        <v>9.2401274760987224</v>
      </c>
      <c r="O238" s="12">
        <f>IF(H238=0,"",'Ark1'!U2969)</f>
        <v>60.164562622544793</v>
      </c>
      <c r="P238" s="12">
        <f>IF(H238=0,"",'Ark1'!W2969)</f>
        <v>83.47830827972895</v>
      </c>
      <c r="Q238" s="51">
        <f>IF(H238=0,"",'Ark1'!X2969)</f>
        <v>3.5644313064998454</v>
      </c>
      <c r="R238" s="51">
        <f>IF(H238=0,"",'Ark1'!Y2969)</f>
        <v>7.1288626129996908</v>
      </c>
      <c r="S238" s="264"/>
      <c r="T238" s="51">
        <f>IF(H238=0,"",'Ark1'!Z2969)</f>
        <v>0</v>
      </c>
      <c r="U238" s="264"/>
      <c r="V238" s="51">
        <f>IF(H238=0,"",'Ark1'!AA2969)</f>
        <v>8.7209823835792815</v>
      </c>
      <c r="W238" s="12">
        <f>IF(H238=0,"",'Ark1'!AB2969)</f>
        <v>2.7380866526111793</v>
      </c>
      <c r="X238" s="15">
        <f>+IF('Ark1'!AC2969=0,"",'Ark1'!AC2969)</f>
        <v>-21.39761525250934</v>
      </c>
      <c r="Y238" s="15">
        <f t="shared" si="16"/>
        <v>121.12916666666666</v>
      </c>
      <c r="Z238" s="12">
        <f>IF(H238=0,"",'Ark1'!T2969)</f>
        <v>4.9952565909325264</v>
      </c>
      <c r="AA238" s="51">
        <f>IF(H238=0,"",'Ark1'!V2969)</f>
        <v>90.46798153569793</v>
      </c>
      <c r="AB238" s="259"/>
      <c r="AC238" s="10"/>
      <c r="AD238" s="100"/>
      <c r="AE238" s="51"/>
      <c r="AF238" s="4"/>
      <c r="AM238" s="10"/>
      <c r="AN238"/>
      <c r="AO238"/>
      <c r="AP238"/>
      <c r="AQ238"/>
      <c r="AR238"/>
      <c r="AS238"/>
      <c r="AT238"/>
      <c r="AU238"/>
      <c r="AV238"/>
      <c r="AW238"/>
    </row>
    <row r="239" spans="1:49" s="1" customFormat="1" ht="15.6">
      <c r="A239" s="259"/>
      <c r="B239" s="2">
        <f>+'Ark1'!C2970</f>
        <v>2023</v>
      </c>
      <c r="C239" s="2">
        <f>+'Ark1'!J2970</f>
        <v>109</v>
      </c>
      <c r="D239" s="2"/>
      <c r="E239" s="2">
        <f>+'Ark1'!D2970</f>
        <v>8</v>
      </c>
      <c r="F239" s="2" t="s">
        <v>496</v>
      </c>
      <c r="G239" s="3">
        <f>+'Ark1'!Q2970</f>
        <v>262</v>
      </c>
      <c r="H239" s="306">
        <f>+'Ark1'!R2970</f>
        <v>30859</v>
      </c>
      <c r="I239" s="306">
        <f>IF(H239=0,"",'Ark1'!S2970)</f>
        <v>30831</v>
      </c>
      <c r="J239" s="256"/>
      <c r="K239" s="51">
        <f>100*H239/Måned!H30</f>
        <v>23.792047986553897</v>
      </c>
      <c r="L239" s="256"/>
      <c r="M239" s="51">
        <f>+IF(H239=0,"",'Ark1'!AD2970)</f>
        <v>9.9135189313869763</v>
      </c>
      <c r="N239" s="51">
        <f>+IF(H239=0,"",'Ark1'!AE2970)</f>
        <v>9.8353653673614971</v>
      </c>
      <c r="O239" s="12">
        <f>IF(H239=0,"",'Ark1'!U2970)</f>
        <v>60.312964224319693</v>
      </c>
      <c r="P239" s="12">
        <f>IF(H239=0,"",'Ark1'!W2970)</f>
        <v>83.783506859978431</v>
      </c>
      <c r="Q239" s="51">
        <f>IF(H239=0,"",'Ark1'!X2970)</f>
        <v>2.7479827602968339</v>
      </c>
      <c r="R239" s="51">
        <f>IF(H239=0,"",'Ark1'!Y2970)</f>
        <v>5.4959655205936677</v>
      </c>
      <c r="S239" s="264"/>
      <c r="T239" s="51">
        <f>IF(H239=0,"",'Ark1'!Z2970)</f>
        <v>0</v>
      </c>
      <c r="U239" s="264"/>
      <c r="V239" s="51">
        <f>IF(H239=0,"",'Ark1'!AA2970)</f>
        <v>11.52590574748624</v>
      </c>
      <c r="W239" s="12">
        <f>IF(H239=0,"",'Ark1'!AB2970)</f>
        <v>2.8180714419141122</v>
      </c>
      <c r="X239" s="15">
        <f>+IF('Ark1'!AC2970=0,"",'Ark1'!AC2970)</f>
        <v>-15.455545444269299</v>
      </c>
      <c r="Y239" s="15">
        <f t="shared" si="16"/>
        <v>117.67557251908397</v>
      </c>
      <c r="Z239" s="12">
        <f>IF(H239=0,"",'Ark1'!T2970)</f>
        <v>4.7367056612333513</v>
      </c>
      <c r="AA239" s="51">
        <f>IF(H239=0,"",'Ark1'!V2970)</f>
        <v>90.802309434233109</v>
      </c>
      <c r="AB239" s="259"/>
      <c r="AC239" s="10"/>
      <c r="AD239" s="100"/>
      <c r="AE239" s="51"/>
      <c r="AF239" s="4"/>
      <c r="AM239" s="10"/>
      <c r="AN239"/>
      <c r="AO239"/>
      <c r="AP239"/>
      <c r="AQ239"/>
      <c r="AR239"/>
      <c r="AS239"/>
      <c r="AT239"/>
      <c r="AU239"/>
      <c r="AV239"/>
      <c r="AW239"/>
    </row>
    <row r="240" spans="1:49" s="1" customFormat="1" ht="15.6">
      <c r="A240" s="259"/>
      <c r="B240" s="2">
        <f>+'Ark1'!C2971</f>
        <v>2023</v>
      </c>
      <c r="C240" s="2">
        <f>+'Ark1'!J2971</f>
        <v>109</v>
      </c>
      <c r="D240" s="2"/>
      <c r="E240" s="2">
        <f>+'Ark1'!D2971</f>
        <v>9</v>
      </c>
      <c r="F240" s="2" t="s">
        <v>497</v>
      </c>
      <c r="G240" s="3">
        <f>+'Ark1'!Q2971</f>
        <v>262</v>
      </c>
      <c r="H240" s="306">
        <f>+'Ark1'!R2971</f>
        <v>29367</v>
      </c>
      <c r="I240" s="306">
        <f>IF(H240=0,"",'Ark1'!S2971)</f>
        <v>29344</v>
      </c>
      <c r="J240" s="256"/>
      <c r="K240" s="51">
        <f>100*H240/Måned!H31</f>
        <v>24.389170334689808</v>
      </c>
      <c r="L240" s="256"/>
      <c r="M240" s="51">
        <f>+IF(H240=0,"",'Ark1'!AD2971)</f>
        <v>9.4342107799358779</v>
      </c>
      <c r="N240" s="51">
        <f>+IF(H240=0,"",'Ark1'!AE2971)</f>
        <v>9.2797525337287112</v>
      </c>
      <c r="O240" s="12">
        <f>IF(H240=0,"",'Ark1'!U2971)</f>
        <v>60.344158942202853</v>
      </c>
      <c r="P240" s="12">
        <f>IF(H240=0,"",'Ark1'!W2971)</f>
        <v>83.056328380589179</v>
      </c>
      <c r="Q240" s="51">
        <f>IF(H240=0,"",'Ark1'!X2971)</f>
        <v>3.4085878707392649</v>
      </c>
      <c r="R240" s="51">
        <f>IF(H240=0,"",'Ark1'!Y2971)</f>
        <v>6.8171757414785299</v>
      </c>
      <c r="S240" s="264"/>
      <c r="T240" s="51">
        <f>IF(H240=0,"",'Ark1'!Z2971)</f>
        <v>0</v>
      </c>
      <c r="U240" s="264"/>
      <c r="V240" s="51">
        <f>IF(H240=0,"",'Ark1'!AA2971)</f>
        <v>9.5762377172591933</v>
      </c>
      <c r="W240" s="12">
        <f>IF(H240=0,"",'Ark1'!AB2971)</f>
        <v>2.8589342903972503</v>
      </c>
      <c r="X240" s="15">
        <f>+IF('Ark1'!AC2971=0,"",'Ark1'!AC2971)</f>
        <v>-20.940323543965899</v>
      </c>
      <c r="Y240" s="15">
        <f t="shared" si="16"/>
        <v>112</v>
      </c>
      <c r="Z240" s="12">
        <f>IF(H240=0,"",'Ark1'!T2971)</f>
        <v>4.6515817073586003</v>
      </c>
      <c r="AA240" s="51">
        <f>IF(H240=0,"",'Ark1'!V2971)</f>
        <v>90.011025489400765</v>
      </c>
      <c r="AB240" s="259"/>
      <c r="AC240" s="10"/>
      <c r="AD240" s="100"/>
      <c r="AE240" s="51"/>
      <c r="AF240" s="4"/>
      <c r="AM240" s="10"/>
      <c r="AN240"/>
      <c r="AO240"/>
      <c r="AP240"/>
      <c r="AQ240"/>
      <c r="AR240"/>
      <c r="AS240"/>
      <c r="AT240"/>
      <c r="AU240"/>
      <c r="AV240"/>
      <c r="AW240"/>
    </row>
    <row r="241" spans="1:49" s="1" customFormat="1" ht="15.6">
      <c r="A241" s="259"/>
      <c r="B241" s="2">
        <f>+'Ark1'!C2972</f>
        <v>2023</v>
      </c>
      <c r="C241" s="2">
        <f>+'Ark1'!J2972</f>
        <v>109</v>
      </c>
      <c r="D241" s="2"/>
      <c r="E241" s="2">
        <f>+'Ark1'!D2972</f>
        <v>10</v>
      </c>
      <c r="F241" s="2" t="s">
        <v>498</v>
      </c>
      <c r="G241" s="3">
        <f>+'Ark1'!Q2972</f>
        <v>287</v>
      </c>
      <c r="H241" s="306">
        <f>+'Ark1'!R2972</f>
        <v>31270</v>
      </c>
      <c r="I241" s="306">
        <f>IF(H241=0,"",'Ark1'!S2972)</f>
        <v>31255</v>
      </c>
      <c r="J241" s="256"/>
      <c r="K241" s="51">
        <f>100*H241/Måned!H32</f>
        <v>24.789129883307965</v>
      </c>
      <c r="L241" s="256"/>
      <c r="M241" s="51">
        <f>+IF(H241=0,"",'Ark1'!AD2972)</f>
        <v>10.045553549514588</v>
      </c>
      <c r="N241" s="51">
        <f>+IF(H241=0,"",'Ark1'!AE2972)</f>
        <v>10.004112446645983</v>
      </c>
      <c r="O241" s="12">
        <f>IF(H241=0,"",'Ark1'!U2972)</f>
        <v>60.496464565669491</v>
      </c>
      <c r="P241" s="12">
        <f>IF(H241=0,"",'Ark1'!W2972)</f>
        <v>84.064901615741306</v>
      </c>
      <c r="Q241" s="51">
        <f>IF(H241=0,"",'Ark1'!X2972)</f>
        <v>3.2043492165014391</v>
      </c>
      <c r="R241" s="51">
        <f>IF(H241=0,"",'Ark1'!Y2972)</f>
        <v>6.4086984330028782</v>
      </c>
      <c r="S241" s="264"/>
      <c r="T241" s="51">
        <f>IF(H241=0,"",'Ark1'!Z2972)</f>
        <v>0</v>
      </c>
      <c r="U241" s="264"/>
      <c r="V241" s="51">
        <f>IF(H241=0,"",'Ark1'!AA2972)</f>
        <v>8.8188732059388659</v>
      </c>
      <c r="W241" s="12">
        <f>IF(H241=0,"",'Ark1'!AB2972)</f>
        <v>2.6542291365921877</v>
      </c>
      <c r="X241" s="15">
        <f>+IF('Ark1'!AC2972=0,"",'Ark1'!AC2972)</f>
        <v>-20.158377443121449</v>
      </c>
      <c r="Y241" s="15">
        <f t="shared" si="16"/>
        <v>108.90243902439025</v>
      </c>
      <c r="Z241" s="12">
        <f>IF(H241=0,"",'Ark1'!T2972)</f>
        <v>4.3898624880076751</v>
      </c>
      <c r="AA241" s="51">
        <f>IF(H241=0,"",'Ark1'!V2972)</f>
        <v>91.093730961875551</v>
      </c>
      <c r="AB241" s="259"/>
      <c r="AC241" s="10"/>
      <c r="AD241" s="100"/>
      <c r="AE241" s="51"/>
      <c r="AF241" s="4"/>
      <c r="AM241" s="10"/>
      <c r="AN241"/>
      <c r="AO241"/>
      <c r="AP241"/>
      <c r="AQ241"/>
      <c r="AR241"/>
      <c r="AS241"/>
      <c r="AT241"/>
      <c r="AU241"/>
      <c r="AV241"/>
      <c r="AW241"/>
    </row>
    <row r="242" spans="1:49" s="1" customFormat="1" ht="15.6">
      <c r="A242" s="259"/>
      <c r="B242" s="2">
        <f>+'Ark1'!C2973</f>
        <v>2023</v>
      </c>
      <c r="C242" s="2">
        <f>+'Ark1'!J2973</f>
        <v>109</v>
      </c>
      <c r="D242" s="2"/>
      <c r="E242" s="2">
        <f>+'Ark1'!D2973</f>
        <v>11</v>
      </c>
      <c r="F242" s="2" t="s">
        <v>499</v>
      </c>
      <c r="G242" s="3">
        <f>+'Ark1'!Q2973</f>
        <v>158</v>
      </c>
      <c r="H242" s="306">
        <f>+'Ark1'!R2973</f>
        <v>11702</v>
      </c>
      <c r="I242" s="306">
        <f>IF(H242=0,"",'Ark1'!S2973)</f>
        <v>11695</v>
      </c>
      <c r="J242" s="256"/>
      <c r="K242" s="51">
        <f>100*H242/Måned!H33</f>
        <v>24.587132831869564</v>
      </c>
      <c r="L242" s="256"/>
      <c r="M242" s="51">
        <f>+IF(H242=0,"",'Ark1'!AD2973)</f>
        <v>3.7592922173463288</v>
      </c>
      <c r="N242" s="51">
        <f>+IF(H242=0,"",'Ark1'!AE2973)</f>
        <v>3.7223718978466942</v>
      </c>
      <c r="O242" s="12">
        <f>IF(H242=0,"",'Ark1'!U2973)</f>
        <v>60.560239418554922</v>
      </c>
      <c r="P242" s="12">
        <f>IF(H242=0,"",'Ark1'!W2973)</f>
        <v>83.594014536126778</v>
      </c>
      <c r="Q242" s="51">
        <f>IF(H242=0,"",'Ark1'!X2973)</f>
        <v>4.5120492223551523</v>
      </c>
      <c r="R242" s="51">
        <f>IF(H242=0,"",'Ark1'!Y2973)</f>
        <v>9.0240984447103045</v>
      </c>
      <c r="S242" s="264"/>
      <c r="T242" s="51">
        <f>IF(H242=0,"",'Ark1'!Z2973)</f>
        <v>0</v>
      </c>
      <c r="U242" s="264"/>
      <c r="V242" s="51">
        <f>IF(H242=0,"",'Ark1'!AA2973)</f>
        <v>8.3954416723385314</v>
      </c>
      <c r="W242" s="12">
        <f>IF(H242=0,"",'Ark1'!AB2973)</f>
        <v>2.5596819912842621</v>
      </c>
      <c r="X242" s="15">
        <f>+IF('Ark1'!AC2973=0,"",'Ark1'!AC2973)</f>
        <v>-24.02892833347774</v>
      </c>
      <c r="Y242" s="15">
        <f t="shared" si="16"/>
        <v>74.018987341772146</v>
      </c>
      <c r="Z242" s="12">
        <f>IF(H242=0,"",'Ark1'!T2973)</f>
        <v>4.2361989403520761</v>
      </c>
      <c r="AA242" s="51">
        <f>IF(H242=0,"",'Ark1'!V2973)</f>
        <v>90.587638039239366</v>
      </c>
      <c r="AB242" s="259"/>
      <c r="AC242" s="10"/>
      <c r="AD242" s="100"/>
      <c r="AE242" s="51"/>
      <c r="AF242" s="4"/>
      <c r="AM242" s="10"/>
      <c r="AN242"/>
      <c r="AO242"/>
      <c r="AP242"/>
      <c r="AQ242"/>
      <c r="AR242"/>
      <c r="AS242"/>
      <c r="AT242"/>
      <c r="AU242"/>
      <c r="AV242"/>
      <c r="AW242"/>
    </row>
    <row r="243" spans="1:49" s="1" customFormat="1" ht="15.6">
      <c r="A243" s="259"/>
      <c r="B243" s="2">
        <f>+'Ark1'!C2974</f>
        <v>2023</v>
      </c>
      <c r="C243" s="2">
        <f>+'Ark1'!J2974</f>
        <v>109</v>
      </c>
      <c r="D243" s="2"/>
      <c r="E243" s="2">
        <f>+'Ark1'!D2974</f>
        <v>12</v>
      </c>
      <c r="F243" s="2" t="s">
        <v>500</v>
      </c>
      <c r="G243" s="3">
        <f>+'Ark1'!Q2974</f>
        <v>0</v>
      </c>
      <c r="H243" s="306">
        <f>+'Ark1'!R2974</f>
        <v>0</v>
      </c>
      <c r="I243" s="306" t="str">
        <f>IF(H243=0,"",'Ark1'!S2974)</f>
        <v/>
      </c>
      <c r="J243" s="256"/>
      <c r="K243" s="51" t="e">
        <f>100*H243/Måned!H34</f>
        <v>#DIV/0!</v>
      </c>
      <c r="L243" s="256"/>
      <c r="M243" s="51" t="str">
        <f>+IF(H243=0,"",'Ark1'!AD2974)</f>
        <v/>
      </c>
      <c r="N243" s="51" t="str">
        <f>+IF(H243=0,"",'Ark1'!AE2974)</f>
        <v/>
      </c>
      <c r="O243" s="12" t="str">
        <f>IF(H243=0,"",'Ark1'!U2974)</f>
        <v/>
      </c>
      <c r="P243" s="12" t="str">
        <f>IF(H243=0,"",'Ark1'!W2974)</f>
        <v/>
      </c>
      <c r="Q243" s="51" t="str">
        <f>IF(H243=0,"",'Ark1'!X2974)</f>
        <v/>
      </c>
      <c r="R243" s="51" t="str">
        <f>IF(H243=0,"",'Ark1'!Y2974)</f>
        <v/>
      </c>
      <c r="S243" s="264"/>
      <c r="T243" s="51" t="str">
        <f>IF(H243=0,"",'Ark1'!Z2974)</f>
        <v/>
      </c>
      <c r="U243" s="264"/>
      <c r="V243" s="51" t="str">
        <f>IF(H243=0,"",'Ark1'!AA2974)</f>
        <v/>
      </c>
      <c r="W243" s="12" t="str">
        <f>IF(H243=0,"",'Ark1'!AB2974)</f>
        <v/>
      </c>
      <c r="X243" s="15" t="str">
        <f>+IF('Ark1'!AC2974=0,"",'Ark1'!AC2974)</f>
        <v/>
      </c>
      <c r="Y243" s="15" t="str">
        <f t="shared" si="16"/>
        <v/>
      </c>
      <c r="Z243" s="12" t="str">
        <f>IF(H243=0,"",'Ark1'!T2974)</f>
        <v/>
      </c>
      <c r="AA243" s="51" t="str">
        <f>IF(H243=0,"",'Ark1'!V2974)</f>
        <v/>
      </c>
      <c r="AB243" s="259"/>
      <c r="AC243" s="10"/>
      <c r="AD243" s="100"/>
      <c r="AE243" s="51"/>
      <c r="AF243" s="4"/>
      <c r="AM243" s="10"/>
      <c r="AN243"/>
      <c r="AO243"/>
      <c r="AP243"/>
      <c r="AQ243"/>
      <c r="AR243"/>
      <c r="AS243"/>
      <c r="AT243"/>
      <c r="AU243"/>
      <c r="AV243"/>
      <c r="AW243"/>
    </row>
    <row r="244" spans="1:49" ht="15.6">
      <c r="A244" s="259"/>
      <c r="B244" s="259"/>
      <c r="C244" s="256"/>
      <c r="D244" s="256"/>
      <c r="E244" s="256"/>
      <c r="F244" s="256"/>
      <c r="G244" s="256"/>
      <c r="H244" s="358"/>
      <c r="I244" s="358"/>
      <c r="J244" s="256"/>
      <c r="K244" s="256"/>
      <c r="L244" s="256"/>
      <c r="M244" s="256"/>
      <c r="N244" s="256"/>
      <c r="O244" s="256"/>
      <c r="P244" s="256"/>
      <c r="Q244" s="256"/>
      <c r="R244" s="256"/>
      <c r="S244" s="264"/>
      <c r="T244" s="256"/>
      <c r="U244" s="264"/>
      <c r="V244" s="256"/>
      <c r="W244" s="256"/>
      <c r="X244" s="256"/>
      <c r="Y244" s="256"/>
      <c r="Z244" s="256"/>
      <c r="AA244" s="256"/>
      <c r="AB244" s="259"/>
      <c r="AC244" s="79"/>
      <c r="AE244" s="51"/>
      <c r="AF244" s="4"/>
      <c r="AN244" s="13"/>
      <c r="AO244" s="12"/>
      <c r="AP244" s="12"/>
    </row>
    <row r="245" spans="1:49" s="1" customFormat="1" ht="15.6">
      <c r="A245" s="259"/>
      <c r="B245" s="2">
        <f>+'Ark1'!C2975</f>
        <v>2023</v>
      </c>
      <c r="C245" s="2">
        <f>+'Ark1'!J2975</f>
        <v>111</v>
      </c>
      <c r="D245" s="2" t="s">
        <v>36</v>
      </c>
      <c r="E245" s="2">
        <f>+'Ark1'!D2975</f>
        <v>1</v>
      </c>
      <c r="F245" s="2" t="s">
        <v>490</v>
      </c>
      <c r="G245" s="3">
        <f>+'Ark1'!Q2975</f>
        <v>146</v>
      </c>
      <c r="H245" s="306">
        <f>+'Ark1'!R2975</f>
        <v>16178</v>
      </c>
      <c r="I245" s="306">
        <f>IF(H245=0,"",'Ark1'!S2975)</f>
        <v>16130</v>
      </c>
      <c r="J245" s="256"/>
      <c r="K245" s="51">
        <f>100*H245/Måned!H23</f>
        <v>12.345377542065703</v>
      </c>
      <c r="L245" s="256"/>
      <c r="M245" s="51">
        <f>+IF(H245=0,"",'Ark1'!AD2975)</f>
        <v>10.426790755230153</v>
      </c>
      <c r="N245" s="51">
        <f>+IF(H245=0,"",'Ark1'!AE2975)</f>
        <v>10.598577536059983</v>
      </c>
      <c r="O245" s="12">
        <f>IF(H245=0,"",'Ark1'!U2975)</f>
        <v>60.682269063856154</v>
      </c>
      <c r="P245" s="12">
        <f>IF(H245=0,"",'Ark1'!W2975)</f>
        <v>85.7779045257289</v>
      </c>
      <c r="Q245" s="51">
        <f>IF(H245=0,"",'Ark1'!X2975)</f>
        <v>2.6702929904808994</v>
      </c>
      <c r="R245" s="51">
        <f>IF(H245=0,"",'Ark1'!Y2975)</f>
        <v>5.3405859809617988</v>
      </c>
      <c r="S245" s="264"/>
      <c r="T245" s="51">
        <f>IF(H245=0,"",'Ark1'!Z2975)</f>
        <v>0</v>
      </c>
      <c r="U245" s="264"/>
      <c r="V245" s="51">
        <f>IF(H245=0,"",'Ark1'!AA2975)</f>
        <v>9.3349098639524666</v>
      </c>
      <c r="W245" s="12">
        <f>IF(H245=0,"",'Ark1'!AB2975)</f>
        <v>2.3205412946823278</v>
      </c>
      <c r="X245" s="15">
        <f>+IF('Ark1'!AC2975=0,"",'Ark1'!AC2975)</f>
        <v>-37.15002358986181</v>
      </c>
      <c r="Y245" s="15">
        <f t="shared" si="16"/>
        <v>110.47945205479452</v>
      </c>
      <c r="Z245" s="12">
        <f>IF(H245=0,"",'Ark1'!T2975)</f>
        <v>3.8187044134009152</v>
      </c>
      <c r="AA245" s="51">
        <f>IF(H245=0,"",'Ark1'!V2975)</f>
        <v>93.025814767473037</v>
      </c>
      <c r="AB245" s="259"/>
      <c r="AC245" s="10"/>
      <c r="AD245" s="100"/>
      <c r="AE245" s="51"/>
      <c r="AF245" s="4"/>
      <c r="AM245" s="10"/>
      <c r="AN245"/>
      <c r="AO245"/>
      <c r="AP245"/>
      <c r="AQ245"/>
      <c r="AR245"/>
      <c r="AS245"/>
      <c r="AT245"/>
      <c r="AU245"/>
      <c r="AV245"/>
      <c r="AW245"/>
    </row>
    <row r="246" spans="1:49" s="1" customFormat="1" ht="15.6">
      <c r="A246" s="259"/>
      <c r="B246" s="2">
        <f>+'Ark1'!C2976</f>
        <v>2023</v>
      </c>
      <c r="C246" s="2">
        <f>+'Ark1'!J2976</f>
        <v>111</v>
      </c>
      <c r="D246" s="2"/>
      <c r="E246" s="2">
        <f>+'Ark1'!D2976</f>
        <v>2</v>
      </c>
      <c r="F246" s="2" t="s">
        <v>491</v>
      </c>
      <c r="G246" s="3">
        <f>+'Ark1'!Q2976</f>
        <v>138</v>
      </c>
      <c r="H246" s="306">
        <f>+'Ark1'!R2976</f>
        <v>13125</v>
      </c>
      <c r="I246" s="306">
        <f>IF(H246=0,"",'Ark1'!S2976)</f>
        <v>13093</v>
      </c>
      <c r="J246" s="256"/>
      <c r="K246" s="51">
        <f>100*H246/Måned!H24</f>
        <v>11.906813872685543</v>
      </c>
      <c r="L246" s="256"/>
      <c r="M246" s="51">
        <f>+IF(H246=0,"",'Ark1'!AD2976)</f>
        <v>8.4591190915067198</v>
      </c>
      <c r="N246" s="51">
        <f>+IF(H246=0,"",'Ark1'!AE2976)</f>
        <v>8.4535736993161184</v>
      </c>
      <c r="O246" s="12">
        <f>IF(H246=0,"",'Ark1'!U2976)</f>
        <v>60.648285343313219</v>
      </c>
      <c r="P246" s="12">
        <f>IF(H246=0,"",'Ark1'!W2976)</f>
        <v>84.287542961888079</v>
      </c>
      <c r="Q246" s="51">
        <f>IF(H246=0,"",'Ark1'!X2976)</f>
        <v>1.63047619047619</v>
      </c>
      <c r="R246" s="51">
        <f>IF(H246=0,"",'Ark1'!Y2976)</f>
        <v>3.2609523809523799</v>
      </c>
      <c r="S246" s="264"/>
      <c r="T246" s="51">
        <f>IF(H246=0,"",'Ark1'!Z2976)</f>
        <v>0</v>
      </c>
      <c r="U246" s="264"/>
      <c r="V246" s="51">
        <f>IF(H246=0,"",'Ark1'!AA2976)</f>
        <v>9.8804764888282115</v>
      </c>
      <c r="W246" s="12">
        <f>IF(H246=0,"",'Ark1'!AB2976)</f>
        <v>2.4179399319559005</v>
      </c>
      <c r="X246" s="15">
        <f>+IF('Ark1'!AC2976=0,"",'Ark1'!AC2976)</f>
        <v>-31.755633203296359</v>
      </c>
      <c r="Y246" s="15">
        <f t="shared" si="16"/>
        <v>94.876811594202906</v>
      </c>
      <c r="Z246" s="12">
        <f>IF(H246=0,"",'Ark1'!T2976)</f>
        <v>3.982095238095237</v>
      </c>
      <c r="AA246" s="51">
        <f>IF(H246=0,"",'Ark1'!V2976)</f>
        <v>91.401871386122579</v>
      </c>
      <c r="AB246" s="259"/>
      <c r="AC246" s="10"/>
      <c r="AD246" s="100"/>
      <c r="AE246" s="51"/>
      <c r="AF246" s="4"/>
      <c r="AM246" s="10"/>
      <c r="AN246"/>
      <c r="AO246"/>
      <c r="AP246"/>
      <c r="AQ246"/>
      <c r="AR246"/>
      <c r="AS246"/>
      <c r="AT246"/>
      <c r="AU246"/>
      <c r="AV246"/>
      <c r="AW246"/>
    </row>
    <row r="247" spans="1:49" s="1" customFormat="1" ht="15.6">
      <c r="A247" s="259"/>
      <c r="B247" s="2">
        <f>+'Ark1'!C2977</f>
        <v>2023</v>
      </c>
      <c r="C247" s="2">
        <f>+'Ark1'!J2977</f>
        <v>111</v>
      </c>
      <c r="D247" s="2"/>
      <c r="E247" s="2">
        <f>+'Ark1'!D2977</f>
        <v>3</v>
      </c>
      <c r="F247" s="2" t="s">
        <v>492</v>
      </c>
      <c r="G247" s="3">
        <f>+'Ark1'!Q2977</f>
        <v>151</v>
      </c>
      <c r="H247" s="306">
        <f>+'Ark1'!R2977</f>
        <v>17103</v>
      </c>
      <c r="I247" s="306">
        <f>IF(H247=0,"",'Ark1'!S2977)</f>
        <v>17032</v>
      </c>
      <c r="J247" s="256"/>
      <c r="K247" s="51">
        <f>100*H247/Måned!H25</f>
        <v>12.873821047639836</v>
      </c>
      <c r="L247" s="256"/>
      <c r="M247" s="51">
        <f>+IF(H247=0,"",'Ark1'!AD2977)</f>
        <v>11.022957243583962</v>
      </c>
      <c r="N247" s="51">
        <f>+IF(H247=0,"",'Ark1'!AE2977)</f>
        <v>11.00426338402503</v>
      </c>
      <c r="O247" s="12">
        <f>IF(H247=0,"",'Ark1'!U2977)</f>
        <v>60.721876467825282</v>
      </c>
      <c r="P247" s="12">
        <f>IF(H247=0,"",'Ark1'!W2977)</f>
        <v>84.344651244715706</v>
      </c>
      <c r="Q247" s="51">
        <f>IF(H247=0,"",'Ark1'!X2977)</f>
        <v>0.93550839034087518</v>
      </c>
      <c r="R247" s="51">
        <f>IF(H247=0,"",'Ark1'!Y2977)</f>
        <v>1.8710167806817504</v>
      </c>
      <c r="S247" s="264"/>
      <c r="T247" s="51">
        <f>IF(H247=0,"",'Ark1'!Z2977)</f>
        <v>0</v>
      </c>
      <c r="U247" s="264"/>
      <c r="V247" s="51">
        <f>IF(H247=0,"",'Ark1'!AA2977)</f>
        <v>10.742146499169168</v>
      </c>
      <c r="W247" s="12">
        <f>IF(H247=0,"",'Ark1'!AB2977)</f>
        <v>2.4557560859620295</v>
      </c>
      <c r="X247" s="15">
        <f>+IF('Ark1'!AC2977=0,"",'Ark1'!AC2977)</f>
        <v>-37.465956751892122</v>
      </c>
      <c r="Y247" s="15">
        <f t="shared" si="16"/>
        <v>112.79470198675497</v>
      </c>
      <c r="Z247" s="12">
        <f>IF(H247=0,"",'Ark1'!T2977)</f>
        <v>3.8991989709407697</v>
      </c>
      <c r="AA247" s="51">
        <f>IF(H247=0,"",'Ark1'!V2977)</f>
        <v>91.520435435534083</v>
      </c>
      <c r="AB247" s="259"/>
      <c r="AC247" s="10"/>
      <c r="AD247" s="100"/>
      <c r="AE247" s="51"/>
      <c r="AF247" s="4"/>
      <c r="AM247" s="10"/>
      <c r="AN247"/>
      <c r="AO247"/>
      <c r="AP247"/>
      <c r="AQ247"/>
      <c r="AR247"/>
      <c r="AS247"/>
      <c r="AT247"/>
      <c r="AU247"/>
      <c r="AV247"/>
      <c r="AW247"/>
    </row>
    <row r="248" spans="1:49" s="1" customFormat="1" ht="15.6">
      <c r="A248" s="259"/>
      <c r="B248" s="2">
        <f>+'Ark1'!C2978</f>
        <v>2023</v>
      </c>
      <c r="C248" s="2">
        <f>+'Ark1'!J2978</f>
        <v>111</v>
      </c>
      <c r="D248" s="2"/>
      <c r="E248" s="2">
        <f>+'Ark1'!D2978</f>
        <v>4</v>
      </c>
      <c r="F248" s="2" t="s">
        <v>493</v>
      </c>
      <c r="G248" s="3">
        <f>+'Ark1'!Q2978</f>
        <v>114</v>
      </c>
      <c r="H248" s="306">
        <f>+'Ark1'!R2978</f>
        <v>12492</v>
      </c>
      <c r="I248" s="306">
        <f>IF(H248=0,"",'Ark1'!S2978)</f>
        <v>12457</v>
      </c>
      <c r="J248" s="256"/>
      <c r="K248" s="51">
        <f>100*H248/Måned!H26</f>
        <v>11.831450138753398</v>
      </c>
      <c r="L248" s="256"/>
      <c r="M248" s="51">
        <f>+IF(H248=0,"",'Ark1'!AD2978)</f>
        <v>8.0511478621791976</v>
      </c>
      <c r="N248" s="51">
        <f>+IF(H248=0,"",'Ark1'!AE2978)</f>
        <v>8.1790060260478992</v>
      </c>
      <c r="O248" s="12">
        <f>IF(H248=0,"",'Ark1'!U2978)</f>
        <v>60.753231115035724</v>
      </c>
      <c r="P248" s="12">
        <f>IF(H248=0,"",'Ark1'!W2978)</f>
        <v>85.71351047603774</v>
      </c>
      <c r="Q248" s="51">
        <f>IF(H248=0,"",'Ark1'!X2978)</f>
        <v>0.52833813640730076</v>
      </c>
      <c r="R248" s="51">
        <f>IF(H248=0,"",'Ark1'!Y2978)</f>
        <v>1.0566762728146013</v>
      </c>
      <c r="S248" s="264"/>
      <c r="T248" s="51">
        <f>IF(H248=0,"",'Ark1'!Z2978)</f>
        <v>0</v>
      </c>
      <c r="U248" s="264"/>
      <c r="V248" s="51">
        <f>IF(H248=0,"",'Ark1'!AA2978)</f>
        <v>9.347132944987667</v>
      </c>
      <c r="W248" s="12">
        <f>IF(H248=0,"",'Ark1'!AB2978)</f>
        <v>2.3959009516511323</v>
      </c>
      <c r="X248" s="15">
        <f>+IF('Ark1'!AC2978=0,"",'Ark1'!AC2978)</f>
        <v>-33.571125827412224</v>
      </c>
      <c r="Y248" s="15">
        <f t="shared" si="16"/>
        <v>109.2719298245614</v>
      </c>
      <c r="Z248" s="12">
        <f>IF(H248=0,"",'Ark1'!T2978)</f>
        <v>3.7600864553314119</v>
      </c>
      <c r="AA248" s="51">
        <f>IF(H248=0,"",'Ark1'!V2978)</f>
        <v>92.952162807337771</v>
      </c>
      <c r="AB248" s="259"/>
      <c r="AC248" s="10"/>
      <c r="AD248" s="100"/>
      <c r="AE248" s="51"/>
      <c r="AF248" s="4"/>
      <c r="AM248" s="10"/>
      <c r="AN248"/>
      <c r="AO248"/>
      <c r="AP248"/>
      <c r="AQ248"/>
      <c r="AR248"/>
      <c r="AS248"/>
      <c r="AT248"/>
      <c r="AU248"/>
      <c r="AV248"/>
      <c r="AW248"/>
    </row>
    <row r="249" spans="1:49" s="1" customFormat="1" ht="15.6">
      <c r="A249" s="259"/>
      <c r="B249" s="2">
        <f>+'Ark1'!C2979</f>
        <v>2023</v>
      </c>
      <c r="C249" s="2">
        <f>+'Ark1'!J2979</f>
        <v>111</v>
      </c>
      <c r="D249" s="2"/>
      <c r="E249" s="2">
        <f>+'Ark1'!D2979</f>
        <v>5</v>
      </c>
      <c r="F249" s="2" t="s">
        <v>377</v>
      </c>
      <c r="G249" s="3">
        <f>+'Ark1'!Q2979</f>
        <v>118</v>
      </c>
      <c r="H249" s="306">
        <f>+'Ark1'!R2979</f>
        <v>12858</v>
      </c>
      <c r="I249" s="306">
        <f>IF(H249=0,"",'Ark1'!S2979)</f>
        <v>12820</v>
      </c>
      <c r="J249" s="256"/>
      <c r="K249" s="51">
        <f>100*H249/Måned!H27</f>
        <v>10.294800557254719</v>
      </c>
      <c r="L249" s="256"/>
      <c r="M249" s="51">
        <f>+IF(H249=0,"",'Ark1'!AD2979)</f>
        <v>8.2870364402737895</v>
      </c>
      <c r="N249" s="51">
        <f>+IF(H249=0,"",'Ark1'!AE2979)</f>
        <v>8.3687657815552221</v>
      </c>
      <c r="O249" s="12">
        <f>IF(H249=0,"",'Ark1'!U2979)</f>
        <v>60.665990639625562</v>
      </c>
      <c r="P249" s="12">
        <f>IF(H249=0,"",'Ark1'!W2979)</f>
        <v>85.218837753510186</v>
      </c>
      <c r="Q249" s="51">
        <f>IF(H249=0,"",'Ark1'!X2979)</f>
        <v>1.0110437081972312</v>
      </c>
      <c r="R249" s="51">
        <f>IF(H249=0,"",'Ark1'!Y2979)</f>
        <v>2.0220874163944624</v>
      </c>
      <c r="S249" s="264"/>
      <c r="T249" s="51">
        <f>IF(H249=0,"",'Ark1'!Z2979)</f>
        <v>0</v>
      </c>
      <c r="U249" s="264"/>
      <c r="V249" s="51">
        <f>IF(H249=0,"",'Ark1'!AA2979)</f>
        <v>9.3597895253909158</v>
      </c>
      <c r="W249" s="12">
        <f>IF(H249=0,"",'Ark1'!AB2979)</f>
        <v>2.4215261223498969</v>
      </c>
      <c r="X249" s="15">
        <f>+IF('Ark1'!AC2979=0,"",'Ark1'!AC2979)</f>
        <v>-36.651160678730072</v>
      </c>
      <c r="Y249" s="15">
        <f t="shared" si="16"/>
        <v>108.64406779661017</v>
      </c>
      <c r="Z249" s="12">
        <f>IF(H249=0,"",'Ark1'!T2979)</f>
        <v>3.9000622180743503</v>
      </c>
      <c r="AA249" s="51">
        <f>IF(H249=0,"",'Ark1'!V2979)</f>
        <v>92.41994750212551</v>
      </c>
      <c r="AB249" s="259"/>
      <c r="AC249" s="10"/>
      <c r="AD249" s="100"/>
      <c r="AE249" s="51"/>
      <c r="AF249" s="4"/>
      <c r="AM249" s="10"/>
      <c r="AN249"/>
      <c r="AO249"/>
      <c r="AP249"/>
      <c r="AQ249"/>
      <c r="AR249"/>
      <c r="AS249"/>
      <c r="AT249"/>
      <c r="AU249"/>
      <c r="AV249"/>
      <c r="AW249"/>
    </row>
    <row r="250" spans="1:49" s="1" customFormat="1" ht="15.6">
      <c r="A250" s="259"/>
      <c r="B250" s="2">
        <f>+'Ark1'!C2980</f>
        <v>2023</v>
      </c>
      <c r="C250" s="2">
        <f>+'Ark1'!J2980</f>
        <v>111</v>
      </c>
      <c r="D250" s="2"/>
      <c r="E250" s="2">
        <f>+'Ark1'!D2980</f>
        <v>6</v>
      </c>
      <c r="F250" s="2" t="s">
        <v>494</v>
      </c>
      <c r="G250" s="3">
        <f>+'Ark1'!Q2980</f>
        <v>143</v>
      </c>
      <c r="H250" s="306">
        <f>+'Ark1'!R2980</f>
        <v>16797</v>
      </c>
      <c r="I250" s="306">
        <f>IF(H250=0,"",'Ark1'!S2980)</f>
        <v>16702</v>
      </c>
      <c r="J250" s="256"/>
      <c r="K250" s="51">
        <f>100*H250/Måned!H28</f>
        <v>12.949956440284641</v>
      </c>
      <c r="L250" s="256"/>
      <c r="M250" s="51">
        <f>+IF(H250=0,"",'Ark1'!AD2980)</f>
        <v>10.825738924193402</v>
      </c>
      <c r="N250" s="51">
        <f>+IF(H250=0,"",'Ark1'!AE2980)</f>
        <v>10.866248768227264</v>
      </c>
      <c r="O250" s="12">
        <f>IF(H250=0,"",'Ark1'!U2980)</f>
        <v>60.518919889833555</v>
      </c>
      <c r="P250" s="12">
        <f>IF(H250=0,"",'Ark1'!W2980)</f>
        <v>84.932397317686352</v>
      </c>
      <c r="Q250" s="51">
        <f>IF(H250=0,"",'Ark1'!X2980)</f>
        <v>1.1609215931416319</v>
      </c>
      <c r="R250" s="51">
        <f>IF(H250=0,"",'Ark1'!Y2980)</f>
        <v>2.3218431862832638</v>
      </c>
      <c r="S250" s="264"/>
      <c r="T250" s="51">
        <f>IF(H250=0,"",'Ark1'!Z2980)</f>
        <v>0</v>
      </c>
      <c r="U250" s="264"/>
      <c r="V250" s="51">
        <f>IF(H250=0,"",'Ark1'!AA2980)</f>
        <v>9.4763738248166636</v>
      </c>
      <c r="W250" s="12">
        <f>IF(H250=0,"",'Ark1'!AB2980)</f>
        <v>2.3608378473678191</v>
      </c>
      <c r="X250" s="15">
        <f>+IF('Ark1'!AC2980=0,"",'Ark1'!AC2980)</f>
        <v>-34.191276782820594</v>
      </c>
      <c r="Y250" s="15">
        <f t="shared" si="16"/>
        <v>116.7972027972028</v>
      </c>
      <c r="Z250" s="12">
        <f>IF(H250=0,"",'Ark1'!T2980)</f>
        <v>4.1220456033815562</v>
      </c>
      <c r="AA250" s="51">
        <f>IF(H250=0,"",'Ark1'!V2980)</f>
        <v>92.179967418152444</v>
      </c>
      <c r="AB250" s="259"/>
      <c r="AC250" s="10"/>
      <c r="AD250" s="100"/>
      <c r="AE250" s="51"/>
      <c r="AF250" s="4"/>
      <c r="AM250" s="10"/>
      <c r="AN250"/>
      <c r="AO250"/>
      <c r="AP250"/>
      <c r="AQ250"/>
      <c r="AR250"/>
      <c r="AS250"/>
      <c r="AT250"/>
      <c r="AU250"/>
      <c r="AV250"/>
      <c r="AW250"/>
    </row>
    <row r="251" spans="1:49" s="1" customFormat="1" ht="15.6">
      <c r="A251" s="259"/>
      <c r="B251" s="2">
        <f>+'Ark1'!C2981</f>
        <v>2023</v>
      </c>
      <c r="C251" s="2">
        <f>+'Ark1'!J2981</f>
        <v>111</v>
      </c>
      <c r="D251" s="2"/>
      <c r="E251" s="2">
        <f>+'Ark1'!D2981</f>
        <v>7</v>
      </c>
      <c r="F251" s="2" t="s">
        <v>495</v>
      </c>
      <c r="G251" s="3">
        <f>+'Ark1'!Q2981</f>
        <v>155</v>
      </c>
      <c r="H251" s="306">
        <f>+'Ark1'!R2981</f>
        <v>17452</v>
      </c>
      <c r="I251" s="306">
        <f>IF(H251=0,"",'Ark1'!S2981)</f>
        <v>17366</v>
      </c>
      <c r="J251" s="256"/>
      <c r="K251" s="51">
        <f>100*H251/Måned!H29</f>
        <v>14.346546536671983</v>
      </c>
      <c r="L251" s="256"/>
      <c r="M251" s="51">
        <f>+IF(H251=0,"",'Ark1'!AD2981)</f>
        <v>11.247889248379064</v>
      </c>
      <c r="N251" s="51">
        <f>+IF(H251=0,"",'Ark1'!AE2981)</f>
        <v>11.184598845978655</v>
      </c>
      <c r="O251" s="12">
        <f>IF(H251=0,"",'Ark1'!U2981)</f>
        <v>60.322987446734999</v>
      </c>
      <c r="P251" s="12">
        <f>IF(H251=0,"",'Ark1'!W2981)</f>
        <v>84.078089370033283</v>
      </c>
      <c r="Q251" s="51">
        <f>IF(H251=0,"",'Ark1'!X2981)</f>
        <v>1.1230804492321798</v>
      </c>
      <c r="R251" s="51">
        <f>IF(H251=0,"",'Ark1'!Y2981)</f>
        <v>2.2461608984643595</v>
      </c>
      <c r="S251" s="264"/>
      <c r="T251" s="51">
        <f>IF(H251=0,"",'Ark1'!Z2981)</f>
        <v>0</v>
      </c>
      <c r="U251" s="264"/>
      <c r="V251" s="51">
        <f>IF(H251=0,"",'Ark1'!AA2981)</f>
        <v>9.2705257915236636</v>
      </c>
      <c r="W251" s="12">
        <f>IF(H251=0,"",'Ark1'!AB2981)</f>
        <v>2.4059334335079634</v>
      </c>
      <c r="X251" s="15">
        <f>+IF('Ark1'!AC2981=0,"",'Ark1'!AC2981)</f>
        <v>-34.071253767294138</v>
      </c>
      <c r="Y251" s="15">
        <f t="shared" si="16"/>
        <v>112.03870967741935</v>
      </c>
      <c r="Z251" s="12">
        <f>IF(H251=0,"",'Ark1'!T2981)</f>
        <v>4.5080220032088008</v>
      </c>
      <c r="AA251" s="51">
        <f>IF(H251=0,"",'Ark1'!V2981)</f>
        <v>91.262075594095222</v>
      </c>
      <c r="AB251" s="259"/>
      <c r="AC251" s="10"/>
      <c r="AD251" s="100"/>
      <c r="AE251" s="51"/>
      <c r="AF251" s="4"/>
      <c r="AM251" s="10"/>
      <c r="AN251"/>
      <c r="AO251"/>
      <c r="AP251"/>
      <c r="AQ251"/>
      <c r="AR251"/>
      <c r="AS251"/>
      <c r="AT251"/>
      <c r="AU251"/>
      <c r="AV251"/>
      <c r="AW251"/>
    </row>
    <row r="252" spans="1:49" s="1" customFormat="1" ht="15.6">
      <c r="A252" s="259"/>
      <c r="B252" s="2">
        <f>+'Ark1'!C2982</f>
        <v>2023</v>
      </c>
      <c r="C252" s="2">
        <f>+'Ark1'!J2982</f>
        <v>111</v>
      </c>
      <c r="D252" s="2"/>
      <c r="E252" s="2">
        <f>+'Ark1'!D2982</f>
        <v>8</v>
      </c>
      <c r="F252" s="2" t="s">
        <v>496</v>
      </c>
      <c r="G252" s="3">
        <f>+'Ark1'!Q2982</f>
        <v>148</v>
      </c>
      <c r="H252" s="306">
        <f>+'Ark1'!R2982</f>
        <v>14645</v>
      </c>
      <c r="I252" s="306">
        <f>IF(H252=0,"",'Ark1'!S2982)</f>
        <v>14603</v>
      </c>
      <c r="J252" s="256"/>
      <c r="K252" s="51">
        <f>100*H252/Måned!H30</f>
        <v>11.291180620340317</v>
      </c>
      <c r="L252" s="256"/>
      <c r="M252" s="51">
        <f>+IF(H252=0,"",'Ark1'!AD2982)</f>
        <v>9.4387656453421691</v>
      </c>
      <c r="N252" s="51">
        <f>+IF(H252=0,"",'Ark1'!AE2982)</f>
        <v>9.281224765042591</v>
      </c>
      <c r="O252" s="12">
        <f>IF(H252=0,"",'Ark1'!U2982)</f>
        <v>60.34513456139149</v>
      </c>
      <c r="P252" s="12">
        <f>IF(H252=0,"",'Ark1'!W2982)</f>
        <v>82.970827912072565</v>
      </c>
      <c r="Q252" s="51">
        <f>IF(H252=0,"",'Ark1'!X2982)</f>
        <v>4.0013656538067588</v>
      </c>
      <c r="R252" s="51">
        <f>IF(H252=0,"",'Ark1'!Y2982)</f>
        <v>8.0027313076135176</v>
      </c>
      <c r="S252" s="264"/>
      <c r="T252" s="51">
        <f>IF(H252=0,"",'Ark1'!Z2982)</f>
        <v>0</v>
      </c>
      <c r="U252" s="264"/>
      <c r="V252" s="51">
        <f>IF(H252=0,"",'Ark1'!AA2982)</f>
        <v>9.782252644496344</v>
      </c>
      <c r="W252" s="12">
        <f>IF(H252=0,"",'Ark1'!AB2982)</f>
        <v>2.4296514800472746</v>
      </c>
      <c r="X252" s="15">
        <f>+IF('Ark1'!AC2982=0,"",'Ark1'!AC2982)</f>
        <v>-32.516215396590674</v>
      </c>
      <c r="Y252" s="15">
        <f t="shared" si="16"/>
        <v>98.668918918918919</v>
      </c>
      <c r="Z252" s="12">
        <f>IF(H252=0,"",'Ark1'!T2982)</f>
        <v>4.5668828951860707</v>
      </c>
      <c r="AA252" s="51">
        <f>IF(H252=0,"",'Ark1'!V2982)</f>
        <v>89.985131210887261</v>
      </c>
      <c r="AB252" s="259"/>
      <c r="AC252" s="10"/>
      <c r="AD252" s="100"/>
      <c r="AE252" s="51"/>
      <c r="AF252" s="4"/>
      <c r="AM252" s="10"/>
      <c r="AN252"/>
      <c r="AO252"/>
      <c r="AP252"/>
      <c r="AQ252"/>
      <c r="AR252"/>
      <c r="AS252"/>
      <c r="AT252"/>
      <c r="AU252"/>
      <c r="AV252"/>
      <c r="AW252"/>
    </row>
    <row r="253" spans="1:49" s="1" customFormat="1" ht="15.6">
      <c r="A253" s="259"/>
      <c r="B253" s="2">
        <f>+'Ark1'!C2983</f>
        <v>2023</v>
      </c>
      <c r="C253" s="2">
        <f>+'Ark1'!J2983</f>
        <v>111</v>
      </c>
      <c r="D253" s="2"/>
      <c r="E253" s="2">
        <f>+'Ark1'!D2983</f>
        <v>9</v>
      </c>
      <c r="F253" s="2" t="s">
        <v>497</v>
      </c>
      <c r="G253" s="3">
        <f>+'Ark1'!Q2983</f>
        <v>135</v>
      </c>
      <c r="H253" s="306">
        <f>+'Ark1'!R2983</f>
        <v>14054</v>
      </c>
      <c r="I253" s="306">
        <f>IF(H253=0,"",'Ark1'!S2983)</f>
        <v>14035</v>
      </c>
      <c r="J253" s="256"/>
      <c r="K253" s="51">
        <f>100*H253/Måned!H31</f>
        <v>11.671788057470311</v>
      </c>
      <c r="L253" s="256"/>
      <c r="M253" s="51">
        <f>+IF(H253=0,"",'Ark1'!AD2983)</f>
        <v>9.0578635971074632</v>
      </c>
      <c r="N253" s="51">
        <f>+IF(H253=0,"",'Ark1'!AE2983)</f>
        <v>9.0204683583576379</v>
      </c>
      <c r="O253" s="12">
        <f>IF(H253=0,"",'Ark1'!U2983)</f>
        <v>60.172711079444248</v>
      </c>
      <c r="P253" s="12">
        <f>IF(H253=0,"",'Ark1'!W2983)</f>
        <v>83.903270395440188</v>
      </c>
      <c r="Q253" s="51">
        <f>IF(H253=0,"",'Ark1'!X2983)</f>
        <v>0.6759641383236088</v>
      </c>
      <c r="R253" s="51">
        <f>IF(H253=0,"",'Ark1'!Y2983)</f>
        <v>1.3519282766472178</v>
      </c>
      <c r="S253" s="264"/>
      <c r="T253" s="51">
        <f>IF(H253=0,"",'Ark1'!Z2983)</f>
        <v>0</v>
      </c>
      <c r="U253" s="264"/>
      <c r="V253" s="51">
        <f>IF(H253=0,"",'Ark1'!AA2983)</f>
        <v>9.2392045821151907</v>
      </c>
      <c r="W253" s="12">
        <f>IF(H253=0,"",'Ark1'!AB2983)</f>
        <v>2.3481355434359643</v>
      </c>
      <c r="X253" s="15">
        <f>+IF('Ark1'!AC2983=0,"",'Ark1'!AC2983)</f>
        <v>-36.676004367487401</v>
      </c>
      <c r="Y253" s="15">
        <f t="shared" si="16"/>
        <v>103.96296296296296</v>
      </c>
      <c r="Z253" s="12">
        <f>IF(H253=0,"",'Ark1'!T2983)</f>
        <v>4.893695744983634</v>
      </c>
      <c r="AA253" s="51">
        <f>IF(H253=0,"",'Ark1'!V2983)</f>
        <v>90.954767546386734</v>
      </c>
      <c r="AB253" s="259"/>
      <c r="AC253" s="10"/>
      <c r="AD253" s="100"/>
      <c r="AE253" s="51"/>
      <c r="AM253" s="10"/>
      <c r="AN253"/>
      <c r="AO253"/>
      <c r="AP253"/>
      <c r="AQ253"/>
      <c r="AR253"/>
      <c r="AS253"/>
      <c r="AT253"/>
      <c r="AU253"/>
      <c r="AV253"/>
      <c r="AW253"/>
    </row>
    <row r="254" spans="1:49" s="1" customFormat="1" ht="15.6">
      <c r="A254" s="259"/>
      <c r="B254" s="2">
        <f>+'Ark1'!C2984</f>
        <v>2023</v>
      </c>
      <c r="C254" s="2">
        <f>+'Ark1'!J2984</f>
        <v>111</v>
      </c>
      <c r="D254" s="2"/>
      <c r="E254" s="2">
        <f>+'Ark1'!D2984</f>
        <v>10</v>
      </c>
      <c r="F254" s="2" t="s">
        <v>498</v>
      </c>
      <c r="G254" s="3">
        <f>+'Ark1'!Q2984</f>
        <v>130</v>
      </c>
      <c r="H254" s="306">
        <f>+'Ark1'!R2984</f>
        <v>14185</v>
      </c>
      <c r="I254" s="306">
        <f>IF(H254=0,"",'Ark1'!S2984)</f>
        <v>14162</v>
      </c>
      <c r="J254" s="256"/>
      <c r="K254" s="51">
        <f>100*H254/Måned!H32</f>
        <v>11.245084982242517</v>
      </c>
      <c r="L254" s="256"/>
      <c r="M254" s="51">
        <f>+IF(H254=0,"",'Ark1'!AD2984)</f>
        <v>9.1422936619445991</v>
      </c>
      <c r="N254" s="51">
        <f>+IF(H254=0,"",'Ark1'!AE2984)</f>
        <v>9.0779701075166326</v>
      </c>
      <c r="O254" s="12">
        <f>IF(H254=0,"",'Ark1'!U2984)</f>
        <v>60.641011156616294</v>
      </c>
      <c r="P254" s="12">
        <f>IF(H254=0,"",'Ark1'!W2984)</f>
        <v>83.680906651603124</v>
      </c>
      <c r="Q254" s="51">
        <f>IF(H254=0,"",'Ark1'!X2984)</f>
        <v>0.78956644342615445</v>
      </c>
      <c r="R254" s="51">
        <f>IF(H254=0,"",'Ark1'!Y2984)</f>
        <v>1.5791328868523089</v>
      </c>
      <c r="S254" s="264"/>
      <c r="T254" s="51">
        <f>IF(H254=0,"",'Ark1'!Z2984)</f>
        <v>0</v>
      </c>
      <c r="U254" s="264"/>
      <c r="V254" s="51">
        <f>IF(H254=0,"",'Ark1'!AA2984)</f>
        <v>9.0037198967085565</v>
      </c>
      <c r="W254" s="12">
        <f>IF(H254=0,"",'Ark1'!AB2984)</f>
        <v>2.2825869998676604</v>
      </c>
      <c r="X254" s="15">
        <f>+IF('Ark1'!AC2984=0,"",'Ark1'!AC2984)</f>
        <v>-29.494356632207495</v>
      </c>
      <c r="Y254" s="15">
        <f t="shared" si="16"/>
        <v>108.93846153846154</v>
      </c>
      <c r="Z254" s="12">
        <f>IF(H254=0,"",'Ark1'!T2984)</f>
        <v>3.8399013041945729</v>
      </c>
      <c r="AA254" s="51">
        <f>IF(H254=0,"",'Ark1'!V2984)</f>
        <v>90.717755524488453</v>
      </c>
      <c r="AB254" s="259"/>
      <c r="AC254" s="10"/>
      <c r="AD254" s="100"/>
      <c r="AE254" s="51"/>
      <c r="AM254" s="10"/>
      <c r="AN254"/>
      <c r="AO254"/>
      <c r="AP254"/>
      <c r="AQ254"/>
      <c r="AR254"/>
      <c r="AS254"/>
      <c r="AT254"/>
      <c r="AU254"/>
      <c r="AV254"/>
      <c r="AW254"/>
    </row>
    <row r="255" spans="1:49" s="1" customFormat="1" ht="15.6">
      <c r="A255" s="259"/>
      <c r="B255" s="2">
        <f>+'Ark1'!C2985</f>
        <v>2023</v>
      </c>
      <c r="C255" s="2">
        <f>+'Ark1'!J2985</f>
        <v>111</v>
      </c>
      <c r="D255" s="2"/>
      <c r="E255" s="2">
        <f>+'Ark1'!D2985</f>
        <v>11</v>
      </c>
      <c r="F255" s="2" t="s">
        <v>499</v>
      </c>
      <c r="G255" s="3">
        <f>+'Ark1'!Q2985</f>
        <v>76</v>
      </c>
      <c r="H255" s="306">
        <f>+'Ark1'!R2985</f>
        <v>6269</v>
      </c>
      <c r="I255" s="306">
        <f>IF(H255=0,"",'Ark1'!S2985)</f>
        <v>6263</v>
      </c>
      <c r="J255" s="256"/>
      <c r="K255" s="51">
        <f>100*H255/Måned!H33</f>
        <v>13.171828381728789</v>
      </c>
      <c r="L255" s="256"/>
      <c r="M255" s="51">
        <f>+IF(H255=0,"",'Ark1'!AD2985)</f>
        <v>4.0403975302594759</v>
      </c>
      <c r="N255" s="51">
        <f>+IF(H255=0,"",'Ark1'!AE2985)</f>
        <v>3.9653027278729809</v>
      </c>
      <c r="O255" s="12">
        <f>IF(H255=0,"",'Ark1'!U2985)</f>
        <v>60.751556761935149</v>
      </c>
      <c r="P255" s="12">
        <f>IF(H255=0,"",'Ark1'!W2985)</f>
        <v>82.652530736068783</v>
      </c>
      <c r="Q255" s="51">
        <f>IF(H255=0,"",'Ark1'!X2985)</f>
        <v>0</v>
      </c>
      <c r="R255" s="51">
        <f>IF(H255=0,"",'Ark1'!Y2985)</f>
        <v>0</v>
      </c>
      <c r="S255" s="264"/>
      <c r="T255" s="51">
        <f>IF(H255=0,"",'Ark1'!Z2985)</f>
        <v>0</v>
      </c>
      <c r="U255" s="264"/>
      <c r="V255" s="51">
        <f>IF(H255=0,"",'Ark1'!AA2985)</f>
        <v>9.3907037288860948</v>
      </c>
      <c r="W255" s="12">
        <f>IF(H255=0,"",'Ark1'!AB2985)</f>
        <v>2.3198434624292008</v>
      </c>
      <c r="X255" s="15">
        <f>+IF('Ark1'!AC2985=0,"",'Ark1'!AC2985)</f>
        <v>-33.068469470954568</v>
      </c>
      <c r="Y255" s="15">
        <f t="shared" si="16"/>
        <v>82.40789473684211</v>
      </c>
      <c r="Z255" s="12">
        <f>IF(H255=0,"",'Ark1'!T2985)</f>
        <v>3.6934120274365929</v>
      </c>
      <c r="AA255" s="51">
        <f>IF(H255=0,"",'Ark1'!V2985)</f>
        <v>89.587058701216748</v>
      </c>
      <c r="AB255" s="259"/>
      <c r="AC255" s="10"/>
      <c r="AD255" s="100"/>
      <c r="AE255" s="51"/>
      <c r="AM255" s="10"/>
      <c r="AN255"/>
      <c r="AO255"/>
      <c r="AP255"/>
      <c r="AQ255"/>
      <c r="AR255"/>
      <c r="AS255"/>
      <c r="AT255"/>
      <c r="AU255"/>
      <c r="AV255"/>
      <c r="AW255"/>
    </row>
    <row r="256" spans="1:49" s="1" customFormat="1" ht="15.6">
      <c r="A256" s="259"/>
      <c r="B256" s="2">
        <f>+'Ark1'!C2986</f>
        <v>2023</v>
      </c>
      <c r="C256" s="2">
        <f>+'Ark1'!J2986</f>
        <v>111</v>
      </c>
      <c r="D256" s="2"/>
      <c r="E256" s="2">
        <f>+'Ark1'!D2986</f>
        <v>12</v>
      </c>
      <c r="F256" s="2" t="s">
        <v>500</v>
      </c>
      <c r="G256" s="3">
        <f>+'Ark1'!Q2986</f>
        <v>0</v>
      </c>
      <c r="H256" s="306">
        <f>+'Ark1'!R2986</f>
        <v>0</v>
      </c>
      <c r="I256" s="306" t="str">
        <f>IF(H256=0,"",'Ark1'!S2986)</f>
        <v/>
      </c>
      <c r="J256" s="256"/>
      <c r="K256" s="51" t="e">
        <f>100*H256/Måned!H34</f>
        <v>#DIV/0!</v>
      </c>
      <c r="L256" s="256"/>
      <c r="M256" s="51" t="str">
        <f>+IF(H256=0,"",'Ark1'!AD2986)</f>
        <v/>
      </c>
      <c r="N256" s="51" t="str">
        <f>+IF(H256=0,"",'Ark1'!AE2986)</f>
        <v/>
      </c>
      <c r="O256" s="12" t="str">
        <f>IF(H256=0,"",'Ark1'!U2986)</f>
        <v/>
      </c>
      <c r="P256" s="12" t="str">
        <f>IF(H256=0,"",'Ark1'!W2986)</f>
        <v/>
      </c>
      <c r="Q256" s="51" t="str">
        <f>IF(H256=0,"",'Ark1'!X2986)</f>
        <v/>
      </c>
      <c r="R256" s="51" t="str">
        <f>IF(H256=0,"",'Ark1'!Y2986)</f>
        <v/>
      </c>
      <c r="S256" s="264"/>
      <c r="T256" s="51" t="str">
        <f>IF(H256=0,"",'Ark1'!Z2986)</f>
        <v/>
      </c>
      <c r="U256" s="264"/>
      <c r="V256" s="51" t="str">
        <f>IF(H256=0,"",'Ark1'!AA2986)</f>
        <v/>
      </c>
      <c r="W256" s="12" t="str">
        <f>IF(H256=0,"",'Ark1'!AB2986)</f>
        <v/>
      </c>
      <c r="X256" s="15" t="str">
        <f>+IF('Ark1'!AC2986=0,"",'Ark1'!AC2986)</f>
        <v/>
      </c>
      <c r="Y256" s="15" t="str">
        <f t="shared" si="16"/>
        <v/>
      </c>
      <c r="Z256" s="12" t="str">
        <f>IF(H256=0,"",'Ark1'!T2986)</f>
        <v/>
      </c>
      <c r="AA256" s="51" t="str">
        <f>IF(H256=0,"",'Ark1'!V2986)</f>
        <v/>
      </c>
      <c r="AB256" s="259"/>
      <c r="AC256" s="10"/>
      <c r="AD256" s="100"/>
      <c r="AE256" s="51"/>
      <c r="AM256" s="10"/>
      <c r="AN256"/>
      <c r="AO256"/>
      <c r="AP256"/>
      <c r="AQ256"/>
      <c r="AR256"/>
      <c r="AS256"/>
      <c r="AT256"/>
      <c r="AU256"/>
      <c r="AV256"/>
      <c r="AW256"/>
    </row>
    <row r="257" spans="1:49" ht="15.6">
      <c r="A257" s="259"/>
      <c r="B257" s="259"/>
      <c r="C257" s="256"/>
      <c r="D257" s="256"/>
      <c r="E257" s="256"/>
      <c r="F257" s="256"/>
      <c r="G257" s="256"/>
      <c r="H257" s="358"/>
      <c r="I257" s="358"/>
      <c r="J257" s="256"/>
      <c r="K257" s="256"/>
      <c r="L257" s="256"/>
      <c r="M257" s="256"/>
      <c r="N257" s="256"/>
      <c r="O257" s="256"/>
      <c r="P257" s="256"/>
      <c r="Q257" s="256"/>
      <c r="R257" s="256"/>
      <c r="S257" s="256"/>
      <c r="T257" s="256"/>
      <c r="U257" s="256"/>
      <c r="V257" s="256"/>
      <c r="W257" s="256"/>
      <c r="X257" s="256"/>
      <c r="Y257" s="256"/>
      <c r="Z257" s="256"/>
      <c r="AA257" s="256"/>
      <c r="AB257" s="259"/>
      <c r="AC257" s="79"/>
      <c r="AE257" s="51"/>
      <c r="AF257" s="4"/>
      <c r="AN257" s="13"/>
      <c r="AO257" s="12"/>
      <c r="AP257" s="12"/>
    </row>
    <row r="258" spans="1:49" s="1" customFormat="1" ht="15.6">
      <c r="A258" s="259"/>
      <c r="B258" s="2">
        <f>+'Ark1'!C2987</f>
        <v>2023</v>
      </c>
      <c r="C258" s="2">
        <f>+'Ark1'!J2987</f>
        <v>116</v>
      </c>
      <c r="D258" s="2" t="s">
        <v>37</v>
      </c>
      <c r="E258" s="2">
        <f>+'Ark1'!D2987</f>
        <v>1</v>
      </c>
      <c r="F258" s="2" t="s">
        <v>490</v>
      </c>
      <c r="G258" s="3">
        <f>+'Ark1'!Q2987</f>
        <v>36</v>
      </c>
      <c r="H258" s="306">
        <f>+'Ark1'!R2987</f>
        <v>2903</v>
      </c>
      <c r="I258" s="306">
        <f>IF(H258=0,"",'Ark1'!S2987)</f>
        <v>2899</v>
      </c>
      <c r="J258" s="256"/>
      <c r="K258" s="51">
        <f>100*H258/Måned!H23</f>
        <v>2.2152695638902666</v>
      </c>
      <c r="L258" s="256"/>
      <c r="M258" s="51">
        <f>+IF(H258=0,"",'Ark1'!AD2987)</f>
        <v>10.14254769058766</v>
      </c>
      <c r="N258" s="51">
        <f>+IF(H258=0,"",'Ark1'!AE2987)</f>
        <v>10.186101084520477</v>
      </c>
      <c r="O258" s="12">
        <f>IF(H258=0,"",'Ark1'!U2987)</f>
        <v>60.257675060365649</v>
      </c>
      <c r="P258" s="12">
        <f>IF(H258=0,"",'Ark1'!W2987)</f>
        <v>83.116177992411153</v>
      </c>
      <c r="Q258" s="51">
        <f>IF(H258=0,"",'Ark1'!X2987)</f>
        <v>3.6858422321736146</v>
      </c>
      <c r="R258" s="51">
        <f>IF(H258=0,"",'Ark1'!Y2987)</f>
        <v>7.3716844643472292</v>
      </c>
      <c r="S258" s="264"/>
      <c r="T258" s="51">
        <f>IF(H258=0,"",'Ark1'!Z2987)</f>
        <v>0</v>
      </c>
      <c r="U258" s="264"/>
      <c r="V258" s="51">
        <f>IF(H258=0,"",'Ark1'!AA2987)</f>
        <v>9.3478984261287223</v>
      </c>
      <c r="W258" s="12">
        <f>IF(H258=0,"",'Ark1'!AB2987)</f>
        <v>2.6934000518347077</v>
      </c>
      <c r="X258" s="15">
        <f>+IF('Ark1'!AC2987=0,"",'Ark1'!AC2987)</f>
        <v>-36.681330894549426</v>
      </c>
      <c r="Y258" s="15">
        <f t="shared" si="16"/>
        <v>80.527777777777771</v>
      </c>
      <c r="Z258" s="12">
        <f>IF(H258=0,"",'Ark1'!T2987)</f>
        <v>4.9621081639683089</v>
      </c>
      <c r="AA258" s="51">
        <f>IF(H258=0,"",'Ark1'!V2987)</f>
        <v>90.093868061501382</v>
      </c>
      <c r="AB258" s="259"/>
      <c r="AC258" s="10"/>
      <c r="AD258" s="100"/>
      <c r="AE258" s="51"/>
      <c r="AM258" s="10"/>
      <c r="AN258"/>
      <c r="AO258"/>
      <c r="AP258"/>
      <c r="AQ258"/>
      <c r="AR258"/>
      <c r="AS258"/>
      <c r="AT258"/>
      <c r="AU258"/>
      <c r="AV258"/>
      <c r="AW258"/>
    </row>
    <row r="259" spans="1:49" s="1" customFormat="1" ht="15.6">
      <c r="A259" s="259"/>
      <c r="B259" s="2">
        <f>+'Ark1'!C2988</f>
        <v>2023</v>
      </c>
      <c r="C259" s="2">
        <f>+'Ark1'!J2988</f>
        <v>116</v>
      </c>
      <c r="D259" s="2"/>
      <c r="E259" s="2">
        <f>+'Ark1'!D2988</f>
        <v>2</v>
      </c>
      <c r="F259" s="2" t="s">
        <v>491</v>
      </c>
      <c r="G259" s="3">
        <f>+'Ark1'!Q2988</f>
        <v>27</v>
      </c>
      <c r="H259" s="306">
        <f>+'Ark1'!R2988</f>
        <v>2673</v>
      </c>
      <c r="I259" s="306">
        <f>IF(H259=0,"",'Ark1'!S2988)</f>
        <v>2673</v>
      </c>
      <c r="J259" s="256"/>
      <c r="K259" s="51">
        <f>100*H259/Måned!H24</f>
        <v>2.4249076938429299</v>
      </c>
      <c r="L259" s="256"/>
      <c r="M259" s="51">
        <f>+IF(H259=0,"",'Ark1'!AD2988)</f>
        <v>9.3389700230591828</v>
      </c>
      <c r="N259" s="51">
        <f>+IF(H259=0,"",'Ark1'!AE2988)</f>
        <v>9.4458396066311963</v>
      </c>
      <c r="O259" s="12">
        <f>IF(H259=0,"",'Ark1'!U2988)</f>
        <v>60.513280957725399</v>
      </c>
      <c r="P259" s="12">
        <f>IF(H259=0,"",'Ark1'!W2988)</f>
        <v>83.592517770295501</v>
      </c>
      <c r="Q259" s="51">
        <f>IF(H259=0,"",'Ark1'!X2988)</f>
        <v>4.6015712682379348</v>
      </c>
      <c r="R259" s="51">
        <f>IF(H259=0,"",'Ark1'!Y2988)</f>
        <v>9.2031425364758697</v>
      </c>
      <c r="S259" s="264"/>
      <c r="T259" s="51">
        <f>IF(H259=0,"",'Ark1'!Z2988)</f>
        <v>0</v>
      </c>
      <c r="U259" s="264"/>
      <c r="V259" s="51">
        <f>IF(H259=0,"",'Ark1'!AA2988)</f>
        <v>8.92886989930944</v>
      </c>
      <c r="W259" s="12">
        <f>IF(H259=0,"",'Ark1'!AB2988)</f>
        <v>2.6317707311702367</v>
      </c>
      <c r="X259" s="15">
        <f>+IF('Ark1'!AC2988=0,"",'Ark1'!AC2988)</f>
        <v>-23.024907547998382</v>
      </c>
      <c r="Y259" s="15">
        <f t="shared" si="16"/>
        <v>99</v>
      </c>
      <c r="Z259" s="12">
        <f>IF(H259=0,"",'Ark1'!T2988)</f>
        <v>4.2035166479610915</v>
      </c>
      <c r="AA259" s="51">
        <f>IF(H259=0,"",'Ark1'!V2988)</f>
        <v>90.566108093494634</v>
      </c>
      <c r="AB259" s="259"/>
      <c r="AC259" s="10"/>
      <c r="AD259" s="100"/>
      <c r="AE259" s="51"/>
      <c r="AM259" s="10"/>
      <c r="AN259"/>
      <c r="AO259"/>
      <c r="AP259"/>
      <c r="AQ259"/>
      <c r="AR259"/>
      <c r="AS259"/>
      <c r="AT259"/>
      <c r="AU259"/>
      <c r="AV259"/>
      <c r="AW259"/>
    </row>
    <row r="260" spans="1:49" s="1" customFormat="1" ht="15.6">
      <c r="A260" s="259"/>
      <c r="B260" s="2">
        <f>+'Ark1'!C2989</f>
        <v>2023</v>
      </c>
      <c r="C260" s="2">
        <f>+'Ark1'!J2989</f>
        <v>116</v>
      </c>
      <c r="D260" s="2"/>
      <c r="E260" s="2">
        <f>+'Ark1'!D2989</f>
        <v>3</v>
      </c>
      <c r="F260" s="2" t="s">
        <v>492</v>
      </c>
      <c r="G260" s="3">
        <f>+'Ark1'!Q2989</f>
        <v>34</v>
      </c>
      <c r="H260" s="306">
        <f>+'Ark1'!R2989</f>
        <v>3280</v>
      </c>
      <c r="I260" s="306">
        <f>IF(H260=0,"",'Ark1'!S2989)</f>
        <v>3269</v>
      </c>
      <c r="J260" s="256"/>
      <c r="K260" s="51">
        <f>100*H260/Måned!H25</f>
        <v>2.4689313591918767</v>
      </c>
      <c r="L260" s="256"/>
      <c r="M260" s="51">
        <f>+IF(H260=0,"",'Ark1'!AD2989)</f>
        <v>11.4597163021452</v>
      </c>
      <c r="N260" s="51">
        <f>+IF(H260=0,"",'Ark1'!AE2989)</f>
        <v>11.241672269744161</v>
      </c>
      <c r="O260" s="12">
        <f>IF(H260=0,"",'Ark1'!U2989)</f>
        <v>60.45763230345672</v>
      </c>
      <c r="P260" s="12">
        <f>IF(H260=0,"",'Ark1'!W2989)</f>
        <v>81.347048026919552</v>
      </c>
      <c r="Q260" s="51">
        <f>IF(H260=0,"",'Ark1'!X2989)</f>
        <v>10.548780487804878</v>
      </c>
      <c r="R260" s="51">
        <f>IF(H260=0,"",'Ark1'!Y2989)</f>
        <v>21.097560975609756</v>
      </c>
      <c r="S260" s="264"/>
      <c r="T260" s="51">
        <f>IF(H260=0,"",'Ark1'!Z2989)</f>
        <v>0</v>
      </c>
      <c r="U260" s="264"/>
      <c r="V260" s="51">
        <f>IF(H260=0,"",'Ark1'!AA2989)</f>
        <v>11.071127475147009</v>
      </c>
      <c r="W260" s="12">
        <f>IF(H260=0,"",'Ark1'!AB2989)</f>
        <v>2.7223614347830072</v>
      </c>
      <c r="X260" s="15">
        <f>+IF('Ark1'!AC2989=0,"",'Ark1'!AC2989)</f>
        <v>-42.254857061980886</v>
      </c>
      <c r="Y260" s="15">
        <f t="shared" si="16"/>
        <v>96.147058823529406</v>
      </c>
      <c r="Z260" s="12">
        <f>IF(H260=0,"",'Ark1'!T2989)</f>
        <v>4.5768292682926841</v>
      </c>
      <c r="AA260" s="51">
        <f>IF(H260=0,"",'Ark1'!V2989)</f>
        <v>88.240628087417647</v>
      </c>
      <c r="AB260" s="259"/>
      <c r="AC260" s="10"/>
      <c r="AD260" s="100"/>
      <c r="AE260" s="51"/>
      <c r="AM260" s="10"/>
      <c r="AN260"/>
      <c r="AO260"/>
      <c r="AP260"/>
      <c r="AQ260"/>
      <c r="AR260"/>
      <c r="AS260"/>
      <c r="AT260"/>
      <c r="AU260"/>
      <c r="AV260"/>
      <c r="AW260"/>
    </row>
    <row r="261" spans="1:49" s="1" customFormat="1" ht="15.6">
      <c r="A261" s="259"/>
      <c r="B261" s="2">
        <f>+'Ark1'!C2990</f>
        <v>2023</v>
      </c>
      <c r="C261" s="2">
        <f>+'Ark1'!J2990</f>
        <v>116</v>
      </c>
      <c r="D261" s="2"/>
      <c r="E261" s="2">
        <f>+'Ark1'!D2990</f>
        <v>4</v>
      </c>
      <c r="F261" s="2" t="s">
        <v>493</v>
      </c>
      <c r="G261" s="3">
        <f>+'Ark1'!Q2990</f>
        <v>34</v>
      </c>
      <c r="H261" s="306">
        <f>+'Ark1'!R2990</f>
        <v>3346</v>
      </c>
      <c r="I261" s="306">
        <f>IF(H261=0,"",'Ark1'!S2990)</f>
        <v>3345</v>
      </c>
      <c r="J261" s="256"/>
      <c r="K261" s="51">
        <f>100*H261/Måned!H26</f>
        <v>3.169070778439711</v>
      </c>
      <c r="L261" s="256"/>
      <c r="M261" s="51">
        <f>+IF(H261=0,"",'Ark1'!AD2990)</f>
        <v>11.690308154566422</v>
      </c>
      <c r="N261" s="51">
        <f>+IF(H261=0,"",'Ark1'!AE2990)</f>
        <v>11.90849520960653</v>
      </c>
      <c r="O261" s="12">
        <f>IF(H261=0,"",'Ark1'!U2990)</f>
        <v>60.40239162929749</v>
      </c>
      <c r="P261" s="12">
        <f>IF(H261=0,"",'Ark1'!W2990)</f>
        <v>84.214439461883373</v>
      </c>
      <c r="Q261" s="51">
        <f>IF(H261=0,"",'Ark1'!X2990)</f>
        <v>0.59772863120143471</v>
      </c>
      <c r="R261" s="51">
        <f>IF(H261=0,"",'Ark1'!Y2990)</f>
        <v>1.1954572624028696</v>
      </c>
      <c r="S261" s="264"/>
      <c r="T261" s="51">
        <f>IF(H261=0,"",'Ark1'!Z2990)</f>
        <v>0</v>
      </c>
      <c r="U261" s="264"/>
      <c r="V261" s="51">
        <f>IF(H261=0,"",'Ark1'!AA2990)</f>
        <v>8.5158291470061993</v>
      </c>
      <c r="W261" s="12">
        <f>IF(H261=0,"",'Ark1'!AB2990)</f>
        <v>2.5519640355135582</v>
      </c>
      <c r="X261" s="15">
        <f>+IF('Ark1'!AC2990=0,"",'Ark1'!AC2990)</f>
        <v>-35.274977192998506</v>
      </c>
      <c r="Y261" s="15">
        <f t="shared" si="16"/>
        <v>98.382352941176464</v>
      </c>
      <c r="Z261" s="12">
        <f>IF(H261=0,"",'Ark1'!T2990)</f>
        <v>4.5397489539748941</v>
      </c>
      <c r="AA261" s="51">
        <f>IF(H261=0,"",'Ark1'!V2990)</f>
        <v>91.252382641254002</v>
      </c>
      <c r="AB261" s="259"/>
      <c r="AC261" s="10"/>
      <c r="AD261" s="100"/>
      <c r="AE261" s="51"/>
      <c r="AM261" s="10"/>
      <c r="AN261"/>
      <c r="AO261"/>
      <c r="AP261"/>
      <c r="AQ261"/>
      <c r="AR261"/>
      <c r="AS261"/>
      <c r="AT261"/>
      <c r="AU261"/>
      <c r="AV261"/>
      <c r="AW261"/>
    </row>
    <row r="262" spans="1:49" s="1" customFormat="1" ht="15.6">
      <c r="A262" s="259"/>
      <c r="B262" s="2">
        <f>+'Ark1'!C2991</f>
        <v>2023</v>
      </c>
      <c r="C262" s="2">
        <f>+'Ark1'!J2991</f>
        <v>116</v>
      </c>
      <c r="D262" s="2"/>
      <c r="E262" s="2">
        <f>+'Ark1'!D2991</f>
        <v>5</v>
      </c>
      <c r="F262" s="2" t="s">
        <v>377</v>
      </c>
      <c r="G262" s="3">
        <f>+'Ark1'!Q2991</f>
        <v>40</v>
      </c>
      <c r="H262" s="306">
        <f>+'Ark1'!R2991</f>
        <v>3871</v>
      </c>
      <c r="I262" s="306">
        <f>IF(H262=0,"",'Ark1'!S2991)</f>
        <v>3859</v>
      </c>
      <c r="J262" s="256"/>
      <c r="K262" s="51">
        <f>100*H262/Måned!H27</f>
        <v>3.0993290525068455</v>
      </c>
      <c r="L262" s="256"/>
      <c r="M262" s="51">
        <f>+IF(H262=0,"",'Ark1'!AD2991)</f>
        <v>13.524561526098804</v>
      </c>
      <c r="N262" s="51">
        <f>+IF(H262=0,"",'Ark1'!AE2991)</f>
        <v>13.549807642351112</v>
      </c>
      <c r="O262" s="12">
        <f>IF(H262=0,"",'Ark1'!U2991)</f>
        <v>60.541331951282714</v>
      </c>
      <c r="P262" s="12">
        <f>IF(H262=0,"",'Ark1'!W2991)</f>
        <v>83.05851256802282</v>
      </c>
      <c r="Q262" s="51">
        <f>IF(H262=0,"",'Ark1'!X2991)</f>
        <v>7.2849392921725631</v>
      </c>
      <c r="R262" s="51">
        <f>IF(H262=0,"",'Ark1'!Y2991)</f>
        <v>14.569878584345126</v>
      </c>
      <c r="S262" s="264"/>
      <c r="T262" s="51">
        <f>IF(H262=0,"",'Ark1'!Z2991)</f>
        <v>0</v>
      </c>
      <c r="U262" s="264"/>
      <c r="V262" s="51">
        <f>IF(H262=0,"",'Ark1'!AA2991)</f>
        <v>9.1722231830264622</v>
      </c>
      <c r="W262" s="12">
        <f>IF(H262=0,"",'Ark1'!AB2991)</f>
        <v>2.4431423799525618</v>
      </c>
      <c r="X262" s="15">
        <f>+IF('Ark1'!AC2991=0,"",'Ark1'!AC2991)</f>
        <v>-31.936917642519756</v>
      </c>
      <c r="Y262" s="15">
        <f t="shared" si="16"/>
        <v>96.474999999999994</v>
      </c>
      <c r="Z262" s="12">
        <f>IF(H262=0,"",'Ark1'!T2991)</f>
        <v>4.1348488762593654</v>
      </c>
      <c r="AA262" s="51">
        <f>IF(H262=0,"",'Ark1'!V2991)</f>
        <v>90.08009024506029</v>
      </c>
      <c r="AB262" s="259"/>
      <c r="AC262" s="10"/>
      <c r="AD262" s="100"/>
      <c r="AE262" s="100"/>
      <c r="AM262" s="10"/>
      <c r="AN262"/>
      <c r="AO262"/>
      <c r="AP262"/>
      <c r="AQ262"/>
      <c r="AR262"/>
      <c r="AS262"/>
      <c r="AT262"/>
      <c r="AU262"/>
      <c r="AV262"/>
      <c r="AW262"/>
    </row>
    <row r="263" spans="1:49" s="1" customFormat="1" ht="15.6">
      <c r="A263" s="259"/>
      <c r="B263" s="2">
        <f>+'Ark1'!C2992</f>
        <v>2023</v>
      </c>
      <c r="C263" s="2">
        <f>+'Ark1'!J2992</f>
        <v>116</v>
      </c>
      <c r="D263" s="2"/>
      <c r="E263" s="2">
        <f>+'Ark1'!D2992</f>
        <v>6</v>
      </c>
      <c r="F263" s="2" t="s">
        <v>494</v>
      </c>
      <c r="G263" s="3">
        <f>+'Ark1'!Q2992</f>
        <v>36</v>
      </c>
      <c r="H263" s="306">
        <f>+'Ark1'!R2992</f>
        <v>3431</v>
      </c>
      <c r="I263" s="306">
        <f>IF(H263=0,"",'Ark1'!S2992)</f>
        <v>3423</v>
      </c>
      <c r="J263" s="256"/>
      <c r="K263" s="51">
        <f>100*H263/Måned!H28</f>
        <v>2.6451926264580941</v>
      </c>
      <c r="L263" s="256"/>
      <c r="M263" s="51">
        <f>+IF(H263=0,"",'Ark1'!AD2992)</f>
        <v>11.987282509957376</v>
      </c>
      <c r="N263" s="51">
        <f>+IF(H263=0,"",'Ark1'!AE2992)</f>
        <v>12.242384376682381</v>
      </c>
      <c r="O263" s="12">
        <f>IF(H263=0,"",'Ark1'!U2992)</f>
        <v>60.077417470055515</v>
      </c>
      <c r="P263" s="12">
        <f>IF(H263=0,"",'Ark1'!W2992)</f>
        <v>84.60283377154542</v>
      </c>
      <c r="Q263" s="51">
        <f>IF(H263=0,"",'Ark1'!X2992)</f>
        <v>6.8201690469250957</v>
      </c>
      <c r="R263" s="51">
        <f>IF(H263=0,"",'Ark1'!Y2992)</f>
        <v>13.64033809385019</v>
      </c>
      <c r="S263" s="264"/>
      <c r="T263" s="51">
        <f>IF(H263=0,"",'Ark1'!Z2992)</f>
        <v>0</v>
      </c>
      <c r="U263" s="264"/>
      <c r="V263" s="51">
        <f>IF(H263=0,"",'Ark1'!AA2992)</f>
        <v>10.245009366448311</v>
      </c>
      <c r="W263" s="12">
        <f>IF(H263=0,"",'Ark1'!AB2992)</f>
        <v>2.7398917546997033</v>
      </c>
      <c r="X263" s="15">
        <f>+IF('Ark1'!AC2992=0,"",'Ark1'!AC2992)</f>
        <v>-46.614094952130174</v>
      </c>
      <c r="Y263" s="15">
        <f t="shared" si="16"/>
        <v>95.083333333333329</v>
      </c>
      <c r="Z263" s="12">
        <f>IF(H263=0,"",'Ark1'!T2992)</f>
        <v>5.2935004371903238</v>
      </c>
      <c r="AA263" s="51">
        <f>IF(H263=0,"",'Ark1'!V2992)</f>
        <v>91.750313110375231</v>
      </c>
      <c r="AB263" s="259"/>
      <c r="AC263" s="10"/>
      <c r="AD263" s="100"/>
      <c r="AE263" s="100"/>
      <c r="AM263" s="10"/>
      <c r="AN263"/>
      <c r="AO263"/>
      <c r="AP263"/>
      <c r="AQ263"/>
      <c r="AR263"/>
      <c r="AS263"/>
      <c r="AT263"/>
      <c r="AU263"/>
      <c r="AV263"/>
      <c r="AW263"/>
    </row>
    <row r="264" spans="1:49" s="1" customFormat="1" ht="15.6">
      <c r="A264" s="259"/>
      <c r="B264" s="2">
        <f>+'Ark1'!C2993</f>
        <v>2023</v>
      </c>
      <c r="C264" s="2">
        <f>+'Ark1'!J2993</f>
        <v>116</v>
      </c>
      <c r="D264" s="2"/>
      <c r="E264" s="2">
        <f>+'Ark1'!D2993</f>
        <v>7</v>
      </c>
      <c r="F264" s="2" t="s">
        <v>495</v>
      </c>
      <c r="G264" s="3">
        <f>+'Ark1'!Q2993</f>
        <v>5</v>
      </c>
      <c r="H264" s="306">
        <f>+'Ark1'!R2993</f>
        <v>260</v>
      </c>
      <c r="I264" s="306">
        <f>IF(H264=0,"",'Ark1'!S2993)</f>
        <v>257</v>
      </c>
      <c r="J264" s="256"/>
      <c r="K264" s="51">
        <f>100*H264/Måned!H29</f>
        <v>0.21373493579731351</v>
      </c>
      <c r="L264" s="256"/>
      <c r="M264" s="51">
        <f>+IF(H264=0,"",'Ark1'!AD2993)</f>
        <v>0.90839214590175388</v>
      </c>
      <c r="N264" s="51">
        <f>+IF(H264=0,"",'Ark1'!AE2993)</f>
        <v>0.85568663574599313</v>
      </c>
      <c r="O264" s="12">
        <f>IF(H264=0,"",'Ark1'!U2993)</f>
        <v>60.852140077821005</v>
      </c>
      <c r="P264" s="12">
        <f>IF(H264=0,"",'Ark1'!W2993)</f>
        <v>78.760311284046693</v>
      </c>
      <c r="Q264" s="51">
        <f>IF(H264=0,"",'Ark1'!X2993)</f>
        <v>1.9230769230769225</v>
      </c>
      <c r="R264" s="51">
        <f>IF(H264=0,"",'Ark1'!Y2993)</f>
        <v>3.8461538461538449</v>
      </c>
      <c r="S264" s="264"/>
      <c r="T264" s="51">
        <f>IF(H264=0,"",'Ark1'!Z2993)</f>
        <v>0</v>
      </c>
      <c r="U264" s="264"/>
      <c r="V264" s="51">
        <f>IF(H264=0,"",'Ark1'!AA2993)</f>
        <v>8.3702305485677613</v>
      </c>
      <c r="W264" s="12">
        <f>IF(H264=0,"",'Ark1'!AB2993)</f>
        <v>2.3641134458920474</v>
      </c>
      <c r="X264" s="15">
        <f>+IF('Ark1'!AC2993=0,"",'Ark1'!AC2993)</f>
        <v>-13.701697595252837</v>
      </c>
      <c r="Y264" s="15">
        <f t="shared" si="16"/>
        <v>51.4</v>
      </c>
      <c r="Z264" s="12">
        <f>IF(H264=0,"",'Ark1'!T2993)</f>
        <v>3.4961538461538444</v>
      </c>
      <c r="AA264" s="51">
        <f>IF(H264=0,"",'Ark1'!V2993)</f>
        <v>85.655808541762369</v>
      </c>
      <c r="AB264" s="259"/>
      <c r="AC264" s="10"/>
      <c r="AD264" s="100"/>
      <c r="AE264" s="100"/>
      <c r="AM264" s="10"/>
      <c r="AN264"/>
      <c r="AO264"/>
      <c r="AP264"/>
      <c r="AQ264"/>
      <c r="AR264"/>
      <c r="AS264"/>
      <c r="AT264"/>
      <c r="AU264"/>
      <c r="AV264"/>
      <c r="AW264"/>
    </row>
    <row r="265" spans="1:49" s="1" customFormat="1" ht="15.6">
      <c r="A265" s="259"/>
      <c r="B265" s="2">
        <f>+'Ark1'!C2994</f>
        <v>2023</v>
      </c>
      <c r="C265" s="2">
        <f>+'Ark1'!J2994</f>
        <v>116</v>
      </c>
      <c r="D265" s="2"/>
      <c r="E265" s="2">
        <f>+'Ark1'!D2994</f>
        <v>8</v>
      </c>
      <c r="F265" s="2" t="s">
        <v>496</v>
      </c>
      <c r="G265" s="3">
        <f>+'Ark1'!Q2994</f>
        <v>25</v>
      </c>
      <c r="H265" s="306">
        <f>+'Ark1'!R2994</f>
        <v>1922</v>
      </c>
      <c r="I265" s="306">
        <f>IF(H265=0,"",'Ark1'!S2994)</f>
        <v>1919</v>
      </c>
      <c r="J265" s="256"/>
      <c r="K265" s="51">
        <f>100*H265/Måned!H30</f>
        <v>1.4818469888900025</v>
      </c>
      <c r="L265" s="256"/>
      <c r="M265" s="51">
        <f>+IF(H265=0,"",'Ark1'!AD2994)</f>
        <v>6.7151142477814298</v>
      </c>
      <c r="N265" s="51">
        <f>+IF(H265=0,"",'Ark1'!AE2994)</f>
        <v>6.7559227576399312</v>
      </c>
      <c r="O265" s="12">
        <f>IF(H265=0,"",'Ark1'!U2994)</f>
        <v>60.501302761855122</v>
      </c>
      <c r="P265" s="12">
        <f>IF(H265=0,"",'Ark1'!W2994)</f>
        <v>83.278999478895287</v>
      </c>
      <c r="Q265" s="51">
        <f>IF(H265=0,"",'Ark1'!X2994)</f>
        <v>6.0874089490114445</v>
      </c>
      <c r="R265" s="51">
        <f>IF(H265=0,"",'Ark1'!Y2994)</f>
        <v>12.174817898022891</v>
      </c>
      <c r="S265" s="264"/>
      <c r="T265" s="51">
        <f>IF(H265=0,"",'Ark1'!Z2994)</f>
        <v>0</v>
      </c>
      <c r="U265" s="264"/>
      <c r="V265" s="51">
        <f>IF(H265=0,"",'Ark1'!AA2994)</f>
        <v>8.6118967024968889</v>
      </c>
      <c r="W265" s="12">
        <f>IF(H265=0,"",'Ark1'!AB2994)</f>
        <v>2.3654789677340542</v>
      </c>
      <c r="X265" s="15">
        <f>+IF('Ark1'!AC2994=0,"",'Ark1'!AC2994)</f>
        <v>-23.21803249573032</v>
      </c>
      <c r="Y265" s="15">
        <f t="shared" si="16"/>
        <v>76.760000000000005</v>
      </c>
      <c r="Z265" s="12">
        <f>IF(H265=0,"",'Ark1'!T2994)</f>
        <v>4.0613943808532786</v>
      </c>
      <c r="AA265" s="51">
        <f>IF(H265=0,"",'Ark1'!V2994)</f>
        <v>90.270189703580016</v>
      </c>
      <c r="AB265" s="259"/>
      <c r="AC265" s="10"/>
      <c r="AD265" s="100"/>
      <c r="AE265" s="100"/>
      <c r="AM265" s="10"/>
      <c r="AN265"/>
      <c r="AO265"/>
      <c r="AP265"/>
      <c r="AQ265"/>
      <c r="AR265"/>
      <c r="AS265"/>
      <c r="AT265"/>
      <c r="AU265"/>
      <c r="AV265"/>
      <c r="AW265"/>
    </row>
    <row r="266" spans="1:49" s="1" customFormat="1" ht="15.6">
      <c r="A266" s="259"/>
      <c r="B266" s="2">
        <f>+'Ark1'!C2995</f>
        <v>2023</v>
      </c>
      <c r="C266" s="2">
        <f>+'Ark1'!J2995</f>
        <v>116</v>
      </c>
      <c r="D266" s="2"/>
      <c r="E266" s="2">
        <f>+'Ark1'!D2995</f>
        <v>9</v>
      </c>
      <c r="F266" s="2" t="s">
        <v>497</v>
      </c>
      <c r="G266" s="3">
        <f>+'Ark1'!Q2995</f>
        <v>40</v>
      </c>
      <c r="H266" s="306">
        <f>+'Ark1'!R2995</f>
        <v>3270</v>
      </c>
      <c r="I266" s="306">
        <f>IF(H266=0,"",'Ark1'!S2995)</f>
        <v>3257</v>
      </c>
      <c r="J266" s="256"/>
      <c r="K266" s="51">
        <f>100*H266/Måned!H31</f>
        <v>2.7157212856075077</v>
      </c>
      <c r="L266" s="256"/>
      <c r="M266" s="51">
        <f>+IF(H266=0,"",'Ark1'!AD2995)</f>
        <v>11.42477814268744</v>
      </c>
      <c r="N266" s="51">
        <f>+IF(H266=0,"",'Ark1'!AE2995)</f>
        <v>11.237723870336085</v>
      </c>
      <c r="O266" s="12">
        <f>IF(H266=0,"",'Ark1'!U2995)</f>
        <v>60.45901136014735</v>
      </c>
      <c r="P266" s="12">
        <f>IF(H266=0,"",'Ark1'!W2995)</f>
        <v>81.618084126496754</v>
      </c>
      <c r="Q266" s="51">
        <f>IF(H266=0,"",'Ark1'!X2995)</f>
        <v>5.5963302752293558</v>
      </c>
      <c r="R266" s="51">
        <f>IF(H266=0,"",'Ark1'!Y2995)</f>
        <v>11.192660550458712</v>
      </c>
      <c r="S266" s="264"/>
      <c r="T266" s="51">
        <f>IF(H266=0,"",'Ark1'!Z2995)</f>
        <v>0</v>
      </c>
      <c r="U266" s="264"/>
      <c r="V266" s="51">
        <f>IF(H266=0,"",'Ark1'!AA2995)</f>
        <v>10.374724322737196</v>
      </c>
      <c r="W266" s="12">
        <f>IF(H266=0,"",'Ark1'!AB2995)</f>
        <v>2.6064548730791901</v>
      </c>
      <c r="X266" s="15">
        <f>+IF('Ark1'!AC2995=0,"",'Ark1'!AC2995)</f>
        <v>-39.477247417450997</v>
      </c>
      <c r="Y266" s="15">
        <f t="shared" si="16"/>
        <v>81.424999999999997</v>
      </c>
      <c r="Z266" s="12">
        <f>IF(H266=0,"",'Ark1'!T2995)</f>
        <v>4.3715596330275241</v>
      </c>
      <c r="AA266" s="51">
        <f>IF(H266=0,"",'Ark1'!V2995)</f>
        <v>88.562379686588812</v>
      </c>
      <c r="AB266" s="259"/>
      <c r="AC266" s="10"/>
      <c r="AD266" s="100"/>
      <c r="AE266" s="100"/>
      <c r="AM266" s="10"/>
      <c r="AN266"/>
      <c r="AO266"/>
      <c r="AP266"/>
      <c r="AQ266"/>
      <c r="AR266"/>
      <c r="AS266"/>
      <c r="AT266"/>
      <c r="AU266"/>
      <c r="AV266"/>
      <c r="AW266"/>
    </row>
    <row r="267" spans="1:49" s="1" customFormat="1" ht="15.6">
      <c r="A267" s="259"/>
      <c r="B267" s="2">
        <f>+'Ark1'!C2996</f>
        <v>2023</v>
      </c>
      <c r="C267" s="2">
        <f>+'Ark1'!J2996</f>
        <v>116</v>
      </c>
      <c r="D267" s="2"/>
      <c r="E267" s="2">
        <f>+'Ark1'!D2996</f>
        <v>10</v>
      </c>
      <c r="F267" s="2" t="s">
        <v>498</v>
      </c>
      <c r="G267" s="3">
        <f>+'Ark1'!Q2996</f>
        <v>51</v>
      </c>
      <c r="H267" s="306">
        <f>+'Ark1'!R2996</f>
        <v>2804</v>
      </c>
      <c r="I267" s="306">
        <f>IF(H267=0,"",'Ark1'!S2996)</f>
        <v>2795</v>
      </c>
      <c r="J267" s="256"/>
      <c r="K267" s="51">
        <f>100*H267/Måned!H32</f>
        <v>2.2228564180618977</v>
      </c>
      <c r="L267" s="256"/>
      <c r="M267" s="51">
        <f>+IF(H267=0,"",'Ark1'!AD2996)</f>
        <v>9.7966599119558406</v>
      </c>
      <c r="N267" s="51">
        <f>+IF(H267=0,"",'Ark1'!AE2996)</f>
        <v>9.5490940558199515</v>
      </c>
      <c r="O267" s="12">
        <f>IF(H267=0,"",'Ark1'!U2996)</f>
        <v>60.511985688729879</v>
      </c>
      <c r="P267" s="12">
        <f>IF(H267=0,"",'Ark1'!W2996)</f>
        <v>80.817638640429195</v>
      </c>
      <c r="Q267" s="51">
        <f>IF(H267=0,"",'Ark1'!X2996)</f>
        <v>9.4507845934379446</v>
      </c>
      <c r="R267" s="51">
        <f>IF(H267=0,"",'Ark1'!Y2996)</f>
        <v>18.901569186875889</v>
      </c>
      <c r="S267" s="264"/>
      <c r="T267" s="51">
        <f>IF(H267=0,"",'Ark1'!Z2996)</f>
        <v>0</v>
      </c>
      <c r="U267" s="264"/>
      <c r="V267" s="51">
        <f>IF(H267=0,"",'Ark1'!AA2996)</f>
        <v>9.4670920557000766</v>
      </c>
      <c r="W267" s="12">
        <f>IF(H267=0,"",'Ark1'!AB2996)</f>
        <v>2.4817291911026702</v>
      </c>
      <c r="X267" s="15">
        <f>+IF('Ark1'!AC2996=0,"",'Ark1'!AC2996)</f>
        <v>-31.995018421752391</v>
      </c>
      <c r="Y267" s="15">
        <f t="shared" si="16"/>
        <v>54.803921568627452</v>
      </c>
      <c r="Z267" s="12">
        <f>IF(H267=0,"",'Ark1'!T2996)</f>
        <v>4.0146219686162627</v>
      </c>
      <c r="AA267" s="51">
        <f>IF(H267=0,"",'Ark1'!V2996)</f>
        <v>87.687694904807813</v>
      </c>
      <c r="AB267" s="259"/>
      <c r="AC267" s="10"/>
      <c r="AD267" s="100"/>
      <c r="AE267" s="100"/>
      <c r="AM267" s="10"/>
      <c r="AN267"/>
      <c r="AO267"/>
      <c r="AP267"/>
      <c r="AQ267"/>
      <c r="AR267"/>
      <c r="AS267"/>
      <c r="AT267"/>
      <c r="AU267"/>
      <c r="AV267"/>
      <c r="AW267"/>
    </row>
    <row r="268" spans="1:49" s="1" customFormat="1" ht="15.6">
      <c r="A268" s="259"/>
      <c r="B268" s="2">
        <f>+'Ark1'!C2997</f>
        <v>2023</v>
      </c>
      <c r="C268" s="2">
        <f>+'Ark1'!J2997</f>
        <v>116</v>
      </c>
      <c r="D268" s="2"/>
      <c r="E268" s="2">
        <f>+'Ark1'!D2997</f>
        <v>11</v>
      </c>
      <c r="F268" s="2" t="s">
        <v>499</v>
      </c>
      <c r="G268" s="3">
        <f>+'Ark1'!Q2997</f>
        <v>15</v>
      </c>
      <c r="H268" s="306">
        <f>+'Ark1'!R2997</f>
        <v>862</v>
      </c>
      <c r="I268" s="306">
        <f>IF(H268=0,"",'Ark1'!S2997)</f>
        <v>862</v>
      </c>
      <c r="J268" s="256"/>
      <c r="K268" s="51">
        <f>100*H268/Måned!H33</f>
        <v>1.8111526663024751</v>
      </c>
      <c r="L268" s="256"/>
      <c r="M268" s="51">
        <f>+IF(H268=0,"",'Ark1'!AD2997)</f>
        <v>3.0116693452588916</v>
      </c>
      <c r="N268" s="51">
        <f>+IF(H268=0,"",'Ark1'!AE2997)</f>
        <v>3.0272724909221722</v>
      </c>
      <c r="O268" s="12">
        <f>IF(H268=0,"",'Ark1'!U2997)</f>
        <v>60.205336426914151</v>
      </c>
      <c r="P268" s="12">
        <f>IF(H268=0,"",'Ark1'!W2997)</f>
        <v>83.07494199535968</v>
      </c>
      <c r="Q268" s="51">
        <f>IF(H268=0,"",'Ark1'!X2997)</f>
        <v>0.6960556844547563</v>
      </c>
      <c r="R268" s="51">
        <f>IF(H268=0,"",'Ark1'!Y2997)</f>
        <v>1.3921113689095128</v>
      </c>
      <c r="S268" s="264"/>
      <c r="T268" s="51">
        <f>IF(H268=0,"",'Ark1'!Z2997)</f>
        <v>0</v>
      </c>
      <c r="U268" s="264"/>
      <c r="V268" s="51">
        <f>IF(H268=0,"",'Ark1'!AA2997)</f>
        <v>9.6552690943509933</v>
      </c>
      <c r="W268" s="12">
        <f>IF(H268=0,"",'Ark1'!AB2997)</f>
        <v>2.4220218041949391</v>
      </c>
      <c r="X268" s="15">
        <f>+IF('Ark1'!AC2997=0,"",'Ark1'!AC2997)</f>
        <v>-28.944014432351658</v>
      </c>
      <c r="Y268" s="15">
        <f t="shared" si="16"/>
        <v>57.466666666666669</v>
      </c>
      <c r="Z268" s="12">
        <f>IF(H268=0,"",'Ark1'!T2997)</f>
        <v>4.9721577726218111</v>
      </c>
      <c r="AA268" s="51">
        <f>IF(H268=0,"",'Ark1'!V2997)</f>
        <v>90.005354274495716</v>
      </c>
      <c r="AB268" s="259"/>
      <c r="AC268" s="10"/>
      <c r="AD268" s="100"/>
      <c r="AE268" s="100"/>
      <c r="AM268" s="10"/>
      <c r="AN268"/>
      <c r="AO268"/>
      <c r="AP268"/>
      <c r="AQ268"/>
      <c r="AR268"/>
      <c r="AS268"/>
      <c r="AT268"/>
      <c r="AU268"/>
      <c r="AV268"/>
      <c r="AW268"/>
    </row>
    <row r="269" spans="1:49" s="1" customFormat="1" ht="15.6">
      <c r="A269" s="259"/>
      <c r="B269" s="2">
        <f>+'Ark1'!C2998</f>
        <v>2023</v>
      </c>
      <c r="C269" s="2">
        <f>+'Ark1'!J2998</f>
        <v>116</v>
      </c>
      <c r="D269" s="2"/>
      <c r="E269" s="2">
        <f>+'Ark1'!D2998</f>
        <v>12</v>
      </c>
      <c r="F269" s="2" t="s">
        <v>500</v>
      </c>
      <c r="G269" s="3">
        <f>+'Ark1'!Q2998</f>
        <v>0</v>
      </c>
      <c r="H269" s="306">
        <f>+'Ark1'!R2998</f>
        <v>0</v>
      </c>
      <c r="I269" s="306" t="str">
        <f>IF(H269=0,"",'Ark1'!S2998)</f>
        <v/>
      </c>
      <c r="J269" s="256"/>
      <c r="K269" s="51" t="e">
        <f>100*H269/Måned!H34</f>
        <v>#DIV/0!</v>
      </c>
      <c r="L269" s="256"/>
      <c r="M269" s="51" t="str">
        <f>+IF(H269=0,"",'Ark1'!AD2998)</f>
        <v/>
      </c>
      <c r="N269" s="51" t="str">
        <f>+IF(H269=0,"",'Ark1'!AE2998)</f>
        <v/>
      </c>
      <c r="O269" s="12" t="str">
        <f>IF(H269=0,"",'Ark1'!U2998)</f>
        <v/>
      </c>
      <c r="P269" s="12" t="str">
        <f>IF(H269=0,"",'Ark1'!W2998)</f>
        <v/>
      </c>
      <c r="Q269" s="51" t="str">
        <f>IF(H269=0,"",'Ark1'!X2998)</f>
        <v/>
      </c>
      <c r="R269" s="51" t="str">
        <f>IF(H269=0,"",'Ark1'!Y2998)</f>
        <v/>
      </c>
      <c r="S269" s="264"/>
      <c r="T269" s="51" t="str">
        <f>IF(H269=0,"",'Ark1'!Z2998)</f>
        <v/>
      </c>
      <c r="U269" s="264"/>
      <c r="V269" s="51" t="str">
        <f>IF(H269=0,"",'Ark1'!AA2998)</f>
        <v/>
      </c>
      <c r="W269" s="12" t="str">
        <f>IF(H269=0,"",'Ark1'!AB2998)</f>
        <v/>
      </c>
      <c r="X269" s="15" t="str">
        <f>+IF('Ark1'!AC2998=0,"",'Ark1'!AC2998)</f>
        <v/>
      </c>
      <c r="Y269" s="15" t="str">
        <f t="shared" si="16"/>
        <v/>
      </c>
      <c r="Z269" s="12" t="str">
        <f>IF(H269=0,"",'Ark1'!T2998)</f>
        <v/>
      </c>
      <c r="AA269" s="51" t="str">
        <f>IF(H269=0,"",'Ark1'!V2998)</f>
        <v/>
      </c>
      <c r="AB269" s="259"/>
      <c r="AC269" s="10"/>
      <c r="AD269" s="100"/>
      <c r="AE269" s="100"/>
      <c r="AM269" s="10"/>
      <c r="AN269"/>
      <c r="AO269"/>
      <c r="AP269"/>
      <c r="AQ269"/>
      <c r="AR269"/>
      <c r="AS269"/>
      <c r="AT269"/>
      <c r="AU269"/>
      <c r="AV269"/>
      <c r="AW269"/>
    </row>
    <row r="270" spans="1:49" ht="15.6">
      <c r="A270" s="259"/>
      <c r="B270" s="259"/>
      <c r="C270" s="256"/>
      <c r="D270" s="256"/>
      <c r="E270" s="256"/>
      <c r="F270" s="256"/>
      <c r="G270" s="256"/>
      <c r="H270" s="358"/>
      <c r="I270" s="358"/>
      <c r="J270" s="256"/>
      <c r="K270" s="256"/>
      <c r="L270" s="256"/>
      <c r="M270" s="256"/>
      <c r="N270" s="256"/>
      <c r="O270" s="256"/>
      <c r="P270" s="256"/>
      <c r="Q270" s="256"/>
      <c r="R270" s="256"/>
      <c r="S270" s="256"/>
      <c r="T270" s="256"/>
      <c r="U270" s="256"/>
      <c r="V270" s="256"/>
      <c r="W270" s="256"/>
      <c r="X270" s="256"/>
      <c r="Y270" s="256"/>
      <c r="Z270" s="256"/>
      <c r="AA270" s="256"/>
      <c r="AB270" s="259"/>
      <c r="AC270" s="79"/>
      <c r="AE270" s="51"/>
      <c r="AF270" s="4"/>
      <c r="AN270" s="13"/>
      <c r="AO270" s="12"/>
      <c r="AP270" s="12"/>
    </row>
    <row r="271" spans="1:49" s="1" customFormat="1" ht="15.6">
      <c r="A271" s="259"/>
      <c r="B271" s="2">
        <f>+'Ark1'!C2999</f>
        <v>2023</v>
      </c>
      <c r="C271" s="2">
        <f>+'Ark1'!J2999</f>
        <v>117</v>
      </c>
      <c r="D271" s="2" t="s">
        <v>38</v>
      </c>
      <c r="E271" s="2">
        <f>+'Ark1'!D2999</f>
        <v>1</v>
      </c>
      <c r="F271" s="2" t="s">
        <v>490</v>
      </c>
      <c r="G271" s="3">
        <f>+'Ark1'!Q2999</f>
        <v>104</v>
      </c>
      <c r="H271" s="306">
        <f>+'Ark1'!R2999</f>
        <v>11864</v>
      </c>
      <c r="I271" s="306">
        <f>IF(H271=0,"",'Ark1'!S2999)</f>
        <v>11584</v>
      </c>
      <c r="J271" s="256"/>
      <c r="K271" s="51">
        <f>100*H271/Måned!H23</f>
        <v>9.0533786104010066</v>
      </c>
      <c r="L271" s="256"/>
      <c r="M271" s="51">
        <f>+IF(H271=0,"",'Ark1'!AD2999)</f>
        <v>12.225634261453804</v>
      </c>
      <c r="N271" s="51">
        <f>+IF(H271=0,"",'Ark1'!AE2999)</f>
        <v>12.300309529230343</v>
      </c>
      <c r="O271" s="12">
        <f>IF(H271=0,"",'Ark1'!U2999)</f>
        <v>60.97479281767955</v>
      </c>
      <c r="P271" s="12">
        <f>IF(H271=0,"",'Ark1'!W2999)</f>
        <v>85.972815953038619</v>
      </c>
      <c r="Q271" s="51">
        <f>IF(H271=0,"",'Ark1'!X2999)</f>
        <v>1.2643290627107218</v>
      </c>
      <c r="R271" s="51">
        <f>IF(H271=0,"",'Ark1'!Y2999)</f>
        <v>2.5286581254214435</v>
      </c>
      <c r="S271" s="264"/>
      <c r="T271" s="51">
        <f>IF(H271=0,"",'Ark1'!Z2999)</f>
        <v>0</v>
      </c>
      <c r="U271" s="264"/>
      <c r="V271" s="51">
        <f>IF(H271=0,"",'Ark1'!AA2999)</f>
        <v>9.068080296349418</v>
      </c>
      <c r="W271" s="12">
        <f>IF(H271=0,"",'Ark1'!AB2999)</f>
        <v>2.3907524905116704</v>
      </c>
      <c r="X271" s="15">
        <f>+IF('Ark1'!AC2999=0,"",'Ark1'!AC2999)</f>
        <v>-35.177445391562955</v>
      </c>
      <c r="Y271" s="15">
        <f t="shared" si="16"/>
        <v>111.38461538461539</v>
      </c>
      <c r="Z271" s="12">
        <f>IF(H271=0,"",'Ark1'!T2999)</f>
        <v>3.2792481456507079</v>
      </c>
      <c r="AA271" s="51">
        <f>IF(H271=0,"",'Ark1'!V2999)</f>
        <v>93.693397101692156</v>
      </c>
      <c r="AB271" s="259"/>
      <c r="AC271" s="10"/>
      <c r="AD271" s="100"/>
      <c r="AE271" s="100"/>
      <c r="AM271" s="10"/>
      <c r="AN271"/>
      <c r="AO271"/>
      <c r="AP271"/>
      <c r="AQ271"/>
      <c r="AR271"/>
      <c r="AS271"/>
      <c r="AT271"/>
      <c r="AU271"/>
      <c r="AV271"/>
      <c r="AW271"/>
    </row>
    <row r="272" spans="1:49" s="1" customFormat="1" ht="15.6">
      <c r="A272" s="259"/>
      <c r="B272" s="2">
        <f>+'Ark1'!C3000</f>
        <v>2023</v>
      </c>
      <c r="C272" s="2">
        <f>+'Ark1'!J3000</f>
        <v>117</v>
      </c>
      <c r="D272" s="2"/>
      <c r="E272" s="2">
        <f>+'Ark1'!D3000</f>
        <v>2</v>
      </c>
      <c r="F272" s="2" t="s">
        <v>491</v>
      </c>
      <c r="G272" s="3">
        <f>+'Ark1'!Q3000</f>
        <v>98</v>
      </c>
      <c r="H272" s="306">
        <f>+'Ark1'!R3000</f>
        <v>8911</v>
      </c>
      <c r="I272" s="306">
        <f>IF(H272=0,"",'Ark1'!S3000)</f>
        <v>8848</v>
      </c>
      <c r="J272" s="256"/>
      <c r="K272" s="51">
        <f>100*H272/Måned!H24</f>
        <v>8.0839328319619703</v>
      </c>
      <c r="L272" s="256"/>
      <c r="M272" s="51">
        <f>+IF(H272=0,"",'Ark1'!AD3000)</f>
        <v>9.1826219575029384</v>
      </c>
      <c r="N272" s="51">
        <f>+IF(H272=0,"",'Ark1'!AE3000)</f>
        <v>9.1710141401999064</v>
      </c>
      <c r="O272" s="12">
        <f>IF(H272=0,"",'Ark1'!U3000)</f>
        <v>60.946654611211557</v>
      </c>
      <c r="P272" s="12">
        <f>IF(H272=0,"",'Ark1'!W3000)</f>
        <v>83.92201627486439</v>
      </c>
      <c r="Q272" s="51">
        <f>IF(H272=0,"",'Ark1'!X3000)</f>
        <v>1.3242060374817639</v>
      </c>
      <c r="R272" s="51">
        <f>IF(H272=0,"",'Ark1'!Y3000)</f>
        <v>2.6484120749635278</v>
      </c>
      <c r="S272" s="264"/>
      <c r="T272" s="51">
        <f>IF(H272=0,"",'Ark1'!Z3000)</f>
        <v>0</v>
      </c>
      <c r="U272" s="264"/>
      <c r="V272" s="51">
        <f>IF(H272=0,"",'Ark1'!AA3000)</f>
        <v>9.536489544080256</v>
      </c>
      <c r="W272" s="12">
        <f>IF(H272=0,"",'Ark1'!AB3000)</f>
        <v>2.4101114269824784</v>
      </c>
      <c r="X272" s="15">
        <f>+IF('Ark1'!AC3000=0,"",'Ark1'!AC3000)</f>
        <v>-30.989598744186871</v>
      </c>
      <c r="Y272" s="15">
        <f t="shared" si="16"/>
        <v>90.285714285714292</v>
      </c>
      <c r="Z272" s="12">
        <f>IF(H272=0,"",'Ark1'!T3000)</f>
        <v>3.4673998428908086</v>
      </c>
      <c r="AA272" s="51">
        <f>IF(H272=0,"",'Ark1'!V3000)</f>
        <v>91.136411947831235</v>
      </c>
      <c r="AB272" s="259"/>
      <c r="AC272" s="10"/>
      <c r="AD272" s="100"/>
      <c r="AE272" s="100"/>
      <c r="AM272" s="10"/>
      <c r="AN272"/>
      <c r="AO272"/>
      <c r="AP272"/>
      <c r="AQ272"/>
      <c r="AR272"/>
      <c r="AS272"/>
      <c r="AT272"/>
      <c r="AU272"/>
      <c r="AV272"/>
      <c r="AW272"/>
    </row>
    <row r="273" spans="1:49" s="1" customFormat="1" ht="15.6">
      <c r="A273" s="259"/>
      <c r="B273" s="2">
        <f>+'Ark1'!C3001</f>
        <v>2023</v>
      </c>
      <c r="C273" s="2">
        <f>+'Ark1'!J3001</f>
        <v>117</v>
      </c>
      <c r="D273" s="2"/>
      <c r="E273" s="2">
        <f>+'Ark1'!D3001</f>
        <v>3</v>
      </c>
      <c r="F273" s="2" t="s">
        <v>492</v>
      </c>
      <c r="G273" s="3">
        <f>+'Ark1'!Q3001</f>
        <v>95</v>
      </c>
      <c r="H273" s="306">
        <f>+'Ark1'!R3001</f>
        <v>8716</v>
      </c>
      <c r="I273" s="306">
        <f>IF(H273=0,"",'Ark1'!S3001)</f>
        <v>8656</v>
      </c>
      <c r="J273" s="256"/>
      <c r="K273" s="51">
        <f>100*H273/Måned!H25</f>
        <v>6.5607334532671944</v>
      </c>
      <c r="L273" s="256"/>
      <c r="M273" s="51">
        <f>+IF(H273=0,"",'Ark1'!AD3001)</f>
        <v>8.9816780363141735</v>
      </c>
      <c r="N273" s="51">
        <f>+IF(H273=0,"",'Ark1'!AE3001)</f>
        <v>8.9598358485027703</v>
      </c>
      <c r="O273" s="12">
        <f>IF(H273=0,"",'Ark1'!U3001)</f>
        <v>61.156076709796686</v>
      </c>
      <c r="P273" s="12">
        <f>IF(H273=0,"",'Ark1'!W3001)</f>
        <v>83.808190850277313</v>
      </c>
      <c r="Q273" s="51">
        <f>IF(H273=0,"",'Ark1'!X3001)</f>
        <v>0.17209729233593388</v>
      </c>
      <c r="R273" s="51">
        <f>IF(H273=0,"",'Ark1'!Y3001)</f>
        <v>0.34419458467186775</v>
      </c>
      <c r="S273" s="264"/>
      <c r="T273" s="51">
        <f>IF(H273=0,"",'Ark1'!Z3001)</f>
        <v>0</v>
      </c>
      <c r="U273" s="264"/>
      <c r="V273" s="51">
        <f>IF(H273=0,"",'Ark1'!AA3001)</f>
        <v>8.847264328507439</v>
      </c>
      <c r="W273" s="12">
        <f>IF(H273=0,"",'Ark1'!AB3001)</f>
        <v>2.4074394757928608</v>
      </c>
      <c r="X273" s="15">
        <f>+IF('Ark1'!AC3001=0,"",'Ark1'!AC3001)</f>
        <v>-28.060960892614844</v>
      </c>
      <c r="Y273" s="15">
        <f t="shared" si="16"/>
        <v>91.115789473684217</v>
      </c>
      <c r="Z273" s="12">
        <f>IF(H273=0,"",'Ark1'!T3001)</f>
        <v>3.0153740247820102</v>
      </c>
      <c r="AA273" s="51">
        <f>IF(H273=0,"",'Ark1'!V3001)</f>
        <v>91.008660379738785</v>
      </c>
      <c r="AB273" s="259"/>
      <c r="AC273" s="10"/>
      <c r="AD273" s="100"/>
      <c r="AE273" s="100"/>
      <c r="AM273" s="10"/>
      <c r="AN273"/>
      <c r="AO273"/>
      <c r="AP273"/>
      <c r="AQ273"/>
      <c r="AR273"/>
      <c r="AS273"/>
      <c r="AT273"/>
      <c r="AU273"/>
      <c r="AV273"/>
      <c r="AW273"/>
    </row>
    <row r="274" spans="1:49" s="1" customFormat="1" ht="15.6">
      <c r="A274" s="259"/>
      <c r="B274" s="2">
        <f>+'Ark1'!C3002</f>
        <v>2023</v>
      </c>
      <c r="C274" s="2">
        <f>+'Ark1'!J3002</f>
        <v>117</v>
      </c>
      <c r="D274" s="2"/>
      <c r="E274" s="2">
        <f>+'Ark1'!D3002</f>
        <v>4</v>
      </c>
      <c r="F274" s="2" t="s">
        <v>493</v>
      </c>
      <c r="G274" s="3">
        <f>+'Ark1'!Q3002</f>
        <v>76</v>
      </c>
      <c r="H274" s="306">
        <f>+'Ark1'!R3002</f>
        <v>7737</v>
      </c>
      <c r="I274" s="306">
        <f>IF(H274=0,"",'Ark1'!S3002)</f>
        <v>7691</v>
      </c>
      <c r="J274" s="256"/>
      <c r="K274" s="51">
        <f>100*H274/Måned!H26</f>
        <v>7.3278842237860262</v>
      </c>
      <c r="L274" s="256"/>
      <c r="M274" s="51">
        <f>+IF(H274=0,"",'Ark1'!AD3002)</f>
        <v>7.972836503781866</v>
      </c>
      <c r="N274" s="51">
        <f>+IF(H274=0,"",'Ark1'!AE3002)</f>
        <v>8.0533104549748931</v>
      </c>
      <c r="O274" s="12">
        <f>IF(H274=0,"",'Ark1'!U3002)</f>
        <v>61.196983487192817</v>
      </c>
      <c r="P274" s="12">
        <f>IF(H274=0,"",'Ark1'!W3002)</f>
        <v>84.78036666233271</v>
      </c>
      <c r="Q274" s="51">
        <f>IF(H274=0,"",'Ark1'!X3002)</f>
        <v>0.98229287837663182</v>
      </c>
      <c r="R274" s="51">
        <f>IF(H274=0,"",'Ark1'!Y3002)</f>
        <v>1.9645857567532636</v>
      </c>
      <c r="S274" s="264"/>
      <c r="T274" s="51">
        <f>IF(H274=0,"",'Ark1'!Z3002)</f>
        <v>0</v>
      </c>
      <c r="U274" s="264"/>
      <c r="V274" s="51">
        <f>IF(H274=0,"",'Ark1'!AA3002)</f>
        <v>8.7599086706178486</v>
      </c>
      <c r="W274" s="12">
        <f>IF(H274=0,"",'Ark1'!AB3002)</f>
        <v>2.4233019640372455</v>
      </c>
      <c r="X274" s="15">
        <f>+IF('Ark1'!AC3002=0,"",'Ark1'!AC3002)</f>
        <v>-29.059076745352225</v>
      </c>
      <c r="Y274" s="15">
        <f t="shared" si="16"/>
        <v>101.19736842105263</v>
      </c>
      <c r="Z274" s="12">
        <f>IF(H274=0,"",'Ark1'!T3002)</f>
        <v>3.0688897505493089</v>
      </c>
      <c r="AA274" s="51">
        <f>IF(H274=0,"",'Ark1'!V3002)</f>
        <v>92.0324060724124</v>
      </c>
      <c r="AB274" s="259"/>
      <c r="AC274" s="10"/>
      <c r="AD274" s="100"/>
      <c r="AE274" s="100"/>
      <c r="AM274" s="10"/>
      <c r="AN274"/>
      <c r="AO274"/>
      <c r="AP274"/>
      <c r="AQ274"/>
      <c r="AR274"/>
      <c r="AS274"/>
      <c r="AT274"/>
      <c r="AU274"/>
      <c r="AV274"/>
      <c r="AW274"/>
    </row>
    <row r="275" spans="1:49" s="1" customFormat="1" ht="15.6">
      <c r="A275" s="259"/>
      <c r="B275" s="2">
        <f>+'Ark1'!C3003</f>
        <v>2023</v>
      </c>
      <c r="C275" s="2">
        <f>+'Ark1'!J3003</f>
        <v>117</v>
      </c>
      <c r="D275" s="2"/>
      <c r="E275" s="2">
        <f>+'Ark1'!D3003</f>
        <v>5</v>
      </c>
      <c r="F275" s="2" t="s">
        <v>377</v>
      </c>
      <c r="G275" s="3">
        <f>+'Ark1'!Q3003</f>
        <v>96</v>
      </c>
      <c r="H275" s="306">
        <f>+'Ark1'!R3003</f>
        <v>9861</v>
      </c>
      <c r="I275" s="306">
        <f>IF(H275=0,"",'Ark1'!S3003)</f>
        <v>9817</v>
      </c>
      <c r="J275" s="256"/>
      <c r="K275" s="51">
        <f>100*H275/Måned!H27</f>
        <v>7.8952425178946024</v>
      </c>
      <c r="L275" s="256"/>
      <c r="M275" s="51">
        <f>+IF(H275=0,"",'Ark1'!AD3003)</f>
        <v>10.161579522268712</v>
      </c>
      <c r="N275" s="51">
        <f>+IF(H275=0,"",'Ark1'!AE3003)</f>
        <v>10.199775753289202</v>
      </c>
      <c r="O275" s="12">
        <f>IF(H275=0,"",'Ark1'!U3003)</f>
        <v>60.842314352653553</v>
      </c>
      <c r="P275" s="12">
        <f>IF(H275=0,"",'Ark1'!W3003)</f>
        <v>84.12314352653577</v>
      </c>
      <c r="Q275" s="51">
        <f>IF(H275=0,"",'Ark1'!X3003)</f>
        <v>0.35493357671635745</v>
      </c>
      <c r="R275" s="51">
        <f>IF(H275=0,"",'Ark1'!Y3003)</f>
        <v>0.70986715343271489</v>
      </c>
      <c r="S275" s="264"/>
      <c r="T275" s="51">
        <f>IF(H275=0,"",'Ark1'!Z3003)</f>
        <v>0</v>
      </c>
      <c r="U275" s="264"/>
      <c r="V275" s="51">
        <f>IF(H275=0,"",'Ark1'!AA3003)</f>
        <v>9.0118052225798984</v>
      </c>
      <c r="W275" s="12">
        <f>IF(H275=0,"",'Ark1'!AB3003)</f>
        <v>2.4953435828368642</v>
      </c>
      <c r="X275" s="15">
        <f>+IF('Ark1'!AC3003=0,"",'Ark1'!AC3003)</f>
        <v>-37.156400247101629</v>
      </c>
      <c r="Y275" s="15">
        <f t="shared" si="16"/>
        <v>102.26041666666667</v>
      </c>
      <c r="Z275" s="12">
        <f>IF(H275=0,"",'Ark1'!T3003)</f>
        <v>3.7862285772234054</v>
      </c>
      <c r="AA275" s="51">
        <f>IF(H275=0,"",'Ark1'!V3003)</f>
        <v>91.280862315586418</v>
      </c>
      <c r="AB275" s="259"/>
      <c r="AC275" s="10"/>
      <c r="AD275" s="100"/>
      <c r="AE275" s="100"/>
      <c r="AM275" s="10"/>
      <c r="AN275"/>
      <c r="AO275"/>
      <c r="AP275"/>
      <c r="AQ275"/>
      <c r="AR275"/>
      <c r="AS275"/>
      <c r="AT275"/>
      <c r="AU275"/>
      <c r="AV275"/>
      <c r="AW275"/>
    </row>
    <row r="276" spans="1:49" s="1" customFormat="1" ht="15.6">
      <c r="A276" s="259"/>
      <c r="B276" s="2">
        <f>+'Ark1'!C3004</f>
        <v>2023</v>
      </c>
      <c r="C276" s="2">
        <f>+'Ark1'!J3004</f>
        <v>117</v>
      </c>
      <c r="D276" s="2"/>
      <c r="E276" s="2">
        <f>+'Ark1'!D3004</f>
        <v>6</v>
      </c>
      <c r="F276" s="2" t="s">
        <v>494</v>
      </c>
      <c r="G276" s="3">
        <f>+'Ark1'!Q3004</f>
        <v>95</v>
      </c>
      <c r="H276" s="306">
        <f>+'Ark1'!R3004</f>
        <v>10136</v>
      </c>
      <c r="I276" s="306">
        <f>IF(H276=0,"",'Ark1'!S3004)</f>
        <v>10091</v>
      </c>
      <c r="J276" s="256"/>
      <c r="K276" s="51">
        <f>100*H276/Måned!H28</f>
        <v>7.8145358384666981</v>
      </c>
      <c r="L276" s="256"/>
      <c r="M276" s="51">
        <f>+IF(H276=0,"",'Ark1'!AD3004)</f>
        <v>10.444961975227219</v>
      </c>
      <c r="N276" s="51">
        <f>+IF(H276=0,"",'Ark1'!AE3004)</f>
        <v>10.461575179622532</v>
      </c>
      <c r="O276" s="12">
        <f>IF(H276=0,"",'Ark1'!U3004)</f>
        <v>60.844713110692688</v>
      </c>
      <c r="P276" s="12">
        <f>IF(H276=0,"",'Ark1'!W3004)</f>
        <v>83.939530274502175</v>
      </c>
      <c r="Q276" s="51">
        <f>IF(H276=0,"",'Ark1'!X3004)</f>
        <v>5.9194948697711129E-2</v>
      </c>
      <c r="R276" s="51">
        <f>IF(H276=0,"",'Ark1'!Y3004)</f>
        <v>0.11838989739542229</v>
      </c>
      <c r="S276" s="264"/>
      <c r="T276" s="51">
        <f>IF(H276=0,"",'Ark1'!Z3004)</f>
        <v>0</v>
      </c>
      <c r="U276" s="264"/>
      <c r="V276" s="51">
        <f>IF(H276=0,"",'Ark1'!AA3004)</f>
        <v>9.1184968376198938</v>
      </c>
      <c r="W276" s="12">
        <f>IF(H276=0,"",'Ark1'!AB3004)</f>
        <v>2.4176387760493379</v>
      </c>
      <c r="X276" s="15">
        <f>+IF('Ark1'!AC3004=0,"",'Ark1'!AC3004)</f>
        <v>-31.082686154932126</v>
      </c>
      <c r="Y276" s="15">
        <f t="shared" si="16"/>
        <v>106.22105263157894</v>
      </c>
      <c r="Z276" s="12">
        <f>IF(H276=0,"",'Ark1'!T3004)</f>
        <v>3.5442975532754528</v>
      </c>
      <c r="AA276" s="51">
        <f>IF(H276=0,"",'Ark1'!V3004)</f>
        <v>91.087657033884241</v>
      </c>
      <c r="AB276" s="259"/>
      <c r="AC276" s="10"/>
      <c r="AD276" s="100"/>
      <c r="AE276" s="100"/>
      <c r="AM276" s="10"/>
      <c r="AN276"/>
      <c r="AO276"/>
      <c r="AP276"/>
      <c r="AQ276"/>
      <c r="AR276"/>
      <c r="AS276"/>
      <c r="AT276"/>
      <c r="AU276"/>
      <c r="AV276"/>
      <c r="AW276"/>
    </row>
    <row r="277" spans="1:49" s="100" customFormat="1" ht="15.6">
      <c r="A277" s="259"/>
      <c r="B277" s="2">
        <f>+'Ark1'!C3005</f>
        <v>2023</v>
      </c>
      <c r="C277" s="2">
        <f>+'Ark1'!J3005</f>
        <v>117</v>
      </c>
      <c r="D277" s="2"/>
      <c r="E277" s="2">
        <f>+'Ark1'!D3005</f>
        <v>7</v>
      </c>
      <c r="F277" s="2" t="s">
        <v>495</v>
      </c>
      <c r="G277" s="3">
        <f>+'Ark1'!Q3005</f>
        <v>84</v>
      </c>
      <c r="H277" s="306">
        <f>+'Ark1'!R3005</f>
        <v>8701</v>
      </c>
      <c r="I277" s="306">
        <f>IF(H277=0,"",'Ark1'!S3005)</f>
        <v>8679</v>
      </c>
      <c r="J277" s="256"/>
      <c r="K277" s="51">
        <f>100*H277/Måned!H29</f>
        <v>7.1527218322016344</v>
      </c>
      <c r="L277" s="256"/>
      <c r="M277" s="51">
        <f>+IF(H277=0,"",'Ark1'!AD3005)</f>
        <v>8.9662208116073447</v>
      </c>
      <c r="N277" s="51">
        <f>+IF(H277=0,"",'Ark1'!AE3005)</f>
        <v>8.9385232466562261</v>
      </c>
      <c r="O277" s="12">
        <f>IF(H277=0,"",'Ark1'!U3005)</f>
        <v>60.971886162000239</v>
      </c>
      <c r="P277" s="12">
        <f>IF(H277=0,"",'Ark1'!W3005)</f>
        <v>83.387268118446755</v>
      </c>
      <c r="Q277" s="51">
        <f>IF(H277=0,"",'Ark1'!X3005)</f>
        <v>0.10343638662222732</v>
      </c>
      <c r="R277" s="51">
        <f>IF(H277=0,"",'Ark1'!Y3005)</f>
        <v>0.20687277324445463</v>
      </c>
      <c r="S277" s="264"/>
      <c r="T277" s="51">
        <f>IF(H277=0,"",'Ark1'!Z3005)</f>
        <v>0</v>
      </c>
      <c r="U277" s="264"/>
      <c r="V277" s="51">
        <f>IF(H277=0,"",'Ark1'!AA3005)</f>
        <v>8.4690555463224886</v>
      </c>
      <c r="W277" s="12">
        <f>IF(H277=0,"",'Ark1'!AB3005)</f>
        <v>2.4172713656815281</v>
      </c>
      <c r="X277" s="15">
        <f>+IF('Ark1'!AC3005=0,"",'Ark1'!AC3005)</f>
        <v>-34.337008219281273</v>
      </c>
      <c r="Y277" s="15">
        <f t="shared" si="16"/>
        <v>103.32142857142857</v>
      </c>
      <c r="Z277" s="12">
        <f>IF(H277=0,"",'Ark1'!T3005)</f>
        <v>3.4054706355591304</v>
      </c>
      <c r="AA277" s="51">
        <f>IF(H277=0,"",'Ark1'!V3005)</f>
        <v>90.429633202620977</v>
      </c>
      <c r="AB277" s="259"/>
      <c r="AC277" s="10"/>
      <c r="AF277" s="1"/>
      <c r="AG277" s="1"/>
      <c r="AH277" s="1"/>
      <c r="AI277" s="1"/>
      <c r="AJ277" s="1"/>
      <c r="AK277" s="1"/>
      <c r="AL277" s="1"/>
      <c r="AM277" s="10"/>
      <c r="AN277"/>
      <c r="AO277"/>
      <c r="AP277"/>
      <c r="AQ277"/>
      <c r="AR277"/>
      <c r="AS277"/>
      <c r="AT277"/>
      <c r="AU277"/>
      <c r="AV277"/>
      <c r="AW277"/>
    </row>
    <row r="278" spans="1:49" s="100" customFormat="1" ht="15.6">
      <c r="A278" s="259"/>
      <c r="B278" s="2">
        <f>+'Ark1'!C3006</f>
        <v>2023</v>
      </c>
      <c r="C278" s="2">
        <f>+'Ark1'!J3006</f>
        <v>117</v>
      </c>
      <c r="D278" s="2"/>
      <c r="E278" s="2">
        <f>+'Ark1'!D3006</f>
        <v>8</v>
      </c>
      <c r="F278" s="2" t="s">
        <v>496</v>
      </c>
      <c r="G278" s="3">
        <f>+'Ark1'!Q3006</f>
        <v>86</v>
      </c>
      <c r="H278" s="306">
        <f>+'Ark1'!R3006</f>
        <v>8751</v>
      </c>
      <c r="I278" s="306">
        <f>IF(H278=0,"",'Ark1'!S3006)</f>
        <v>8730</v>
      </c>
      <c r="J278" s="256"/>
      <c r="K278" s="51">
        <f>100*H278/Måned!H30</f>
        <v>6.7469526533696218</v>
      </c>
      <c r="L278" s="256"/>
      <c r="M278" s="51">
        <f>+IF(H278=0,"",'Ark1'!AD3006)</f>
        <v>9.0177448939634388</v>
      </c>
      <c r="N278" s="51">
        <f>+IF(H278=0,"",'Ark1'!AE3006)</f>
        <v>9.065886298059624</v>
      </c>
      <c r="O278" s="12">
        <f>IF(H278=0,"",'Ark1'!U3006)</f>
        <v>60.685452462772048</v>
      </c>
      <c r="P278" s="12">
        <f>IF(H278=0,"",'Ark1'!W3006)</f>
        <v>84.081351660939546</v>
      </c>
      <c r="Q278" s="51">
        <f>IF(H278=0,"",'Ark1'!X3006)</f>
        <v>0</v>
      </c>
      <c r="R278" s="51">
        <f>IF(H278=0,"",'Ark1'!Y3006)</f>
        <v>0</v>
      </c>
      <c r="S278" s="264"/>
      <c r="T278" s="51">
        <f>IF(H278=0,"",'Ark1'!Z3006)</f>
        <v>0</v>
      </c>
      <c r="U278" s="264"/>
      <c r="V278" s="51">
        <f>IF(H278=0,"",'Ark1'!AA3006)</f>
        <v>8.5522161677722561</v>
      </c>
      <c r="W278" s="12">
        <f>IF(H278=0,"",'Ark1'!AB3006)</f>
        <v>2.4072783028455671</v>
      </c>
      <c r="X278" s="15">
        <f>+IF('Ark1'!AC3006=0,"",'Ark1'!AC3006)</f>
        <v>-32.703105951058802</v>
      </c>
      <c r="Y278" s="15">
        <f t="shared" si="16"/>
        <v>101.51162790697674</v>
      </c>
      <c r="Z278" s="12">
        <f>IF(H278=0,"",'Ark1'!T3006)</f>
        <v>4.0018283624728612</v>
      </c>
      <c r="AA278" s="51">
        <f>IF(H278=0,"",'Ark1'!V3006)</f>
        <v>91.18228447254198</v>
      </c>
      <c r="AB278" s="259"/>
      <c r="AC278" s="10"/>
      <c r="AF278" s="1"/>
      <c r="AG278" s="1"/>
      <c r="AH278" s="1"/>
      <c r="AI278" s="1"/>
      <c r="AJ278" s="1"/>
      <c r="AK278" s="1"/>
      <c r="AL278" s="1"/>
      <c r="AM278" s="10"/>
      <c r="AN278"/>
      <c r="AO278"/>
      <c r="AP278"/>
      <c r="AQ278"/>
      <c r="AR278"/>
      <c r="AS278"/>
      <c r="AT278"/>
      <c r="AU278"/>
      <c r="AV278"/>
      <c r="AW278"/>
    </row>
    <row r="279" spans="1:49" s="100" customFormat="1" ht="15.6">
      <c r="A279" s="259"/>
      <c r="B279" s="2">
        <f>+'Ark1'!C3007</f>
        <v>2023</v>
      </c>
      <c r="C279" s="2">
        <f>+'Ark1'!J3007</f>
        <v>117</v>
      </c>
      <c r="D279" s="2"/>
      <c r="E279" s="2">
        <f>+'Ark1'!D3007</f>
        <v>9</v>
      </c>
      <c r="F279" s="2" t="s">
        <v>497</v>
      </c>
      <c r="G279" s="3">
        <f>+'Ark1'!Q3007</f>
        <v>98</v>
      </c>
      <c r="H279" s="306">
        <f>+'Ark1'!R3007</f>
        <v>10132</v>
      </c>
      <c r="I279" s="306">
        <f>IF(H279=0,"",'Ark1'!S3007)</f>
        <v>10097</v>
      </c>
      <c r="J279" s="256"/>
      <c r="K279" s="51">
        <f>100*H279/Måned!H31</f>
        <v>8.4145835063532921</v>
      </c>
      <c r="L279" s="256"/>
      <c r="M279" s="51">
        <f>+IF(H279=0,"",'Ark1'!AD3007)</f>
        <v>10.440840048638732</v>
      </c>
      <c r="N279" s="51">
        <f>+IF(H279=0,"",'Ark1'!AE3007)</f>
        <v>10.424186730207911</v>
      </c>
      <c r="O279" s="12">
        <f>IF(H279=0,"",'Ark1'!U3007)</f>
        <v>61.254134891551949</v>
      </c>
      <c r="P279" s="12">
        <f>IF(H279=0,"",'Ark1'!W3007)</f>
        <v>83.589838565910625</v>
      </c>
      <c r="Q279" s="51">
        <f>IF(H279=0,"",'Ark1'!X3007)</f>
        <v>1.2731938412949075</v>
      </c>
      <c r="R279" s="51">
        <f>IF(H279=0,"",'Ark1'!Y3007)</f>
        <v>2.5463876825898151</v>
      </c>
      <c r="S279" s="264"/>
      <c r="T279" s="51">
        <f>IF(H279=0,"",'Ark1'!Z3007)</f>
        <v>0</v>
      </c>
      <c r="U279" s="264"/>
      <c r="V279" s="51">
        <f>IF(H279=0,"",'Ark1'!AA3007)</f>
        <v>8.854154954712266</v>
      </c>
      <c r="W279" s="12">
        <f>IF(H279=0,"",'Ark1'!AB3007)</f>
        <v>2.3526369147062995</v>
      </c>
      <c r="X279" s="15">
        <f>+IF('Ark1'!AC3007=0,"",'Ark1'!AC3007)</f>
        <v>-28.638175466560405</v>
      </c>
      <c r="Y279" s="15">
        <f t="shared" si="16"/>
        <v>103.03061224489795</v>
      </c>
      <c r="Z279" s="12">
        <f>IF(H279=0,"",'Ark1'!T3007)</f>
        <v>2.9468022108172129</v>
      </c>
      <c r="AA279" s="51">
        <f>IF(H279=0,"",'Ark1'!V3007)</f>
        <v>90.675346216456518</v>
      </c>
      <c r="AB279" s="259"/>
      <c r="AC279" s="10"/>
      <c r="AF279" s="1"/>
      <c r="AG279" s="1"/>
      <c r="AH279" s="1"/>
      <c r="AI279" s="1"/>
      <c r="AJ279" s="1"/>
      <c r="AK279" s="1"/>
      <c r="AL279" s="1"/>
      <c r="AM279" s="10"/>
      <c r="AN279"/>
      <c r="AO279"/>
      <c r="AP279"/>
      <c r="AQ279"/>
      <c r="AR279"/>
      <c r="AS279"/>
      <c r="AT279"/>
      <c r="AU279"/>
      <c r="AV279"/>
      <c r="AW279"/>
    </row>
    <row r="280" spans="1:49" s="100" customFormat="1" ht="15.6">
      <c r="A280" s="259"/>
      <c r="B280" s="2">
        <f>+'Ark1'!C3008</f>
        <v>2023</v>
      </c>
      <c r="C280" s="2">
        <f>+'Ark1'!J3008</f>
        <v>117</v>
      </c>
      <c r="D280" s="2"/>
      <c r="E280" s="2">
        <f>+'Ark1'!D3008</f>
        <v>10</v>
      </c>
      <c r="F280" s="2" t="s">
        <v>498</v>
      </c>
      <c r="G280" s="3">
        <f>+'Ark1'!Q3008</f>
        <v>94</v>
      </c>
      <c r="H280" s="306">
        <f>+'Ark1'!R3008</f>
        <v>8366</v>
      </c>
      <c r="I280" s="306">
        <f>IF(H280=0,"",'Ark1'!S3008)</f>
        <v>8306</v>
      </c>
      <c r="J280" s="256"/>
      <c r="K280" s="51">
        <f>100*H280/Måned!H32</f>
        <v>6.6321029934043629</v>
      </c>
      <c r="L280" s="256"/>
      <c r="M280" s="51">
        <f>+IF(H280=0,"",'Ark1'!AD3008)</f>
        <v>8.6210094598215221</v>
      </c>
      <c r="N280" s="51">
        <f>+IF(H280=0,"",'Ark1'!AE3008)</f>
        <v>8.5022719732542296</v>
      </c>
      <c r="O280" s="12">
        <f>IF(H280=0,"",'Ark1'!U3008)</f>
        <v>60.969660486395377</v>
      </c>
      <c r="P280" s="12">
        <f>IF(H280=0,"",'Ark1'!W3008)</f>
        <v>82.879424512400902</v>
      </c>
      <c r="Q280" s="51">
        <f>IF(H280=0,"",'Ark1'!X3008)</f>
        <v>2.06789385608415</v>
      </c>
      <c r="R280" s="51">
        <f>IF(H280=0,"",'Ark1'!Y3008)</f>
        <v>4.1357877121683</v>
      </c>
      <c r="S280" s="264"/>
      <c r="T280" s="51">
        <f>IF(H280=0,"",'Ark1'!Z3008)</f>
        <v>0</v>
      </c>
      <c r="U280" s="264"/>
      <c r="V280" s="51">
        <f>IF(H280=0,"",'Ark1'!AA3008)</f>
        <v>8.6516491042773254</v>
      </c>
      <c r="W280" s="12">
        <f>IF(H280=0,"",'Ark1'!AB3008)</f>
        <v>2.3998945127555542</v>
      </c>
      <c r="X280" s="15">
        <f>+IF('Ark1'!AC3008=0,"",'Ark1'!AC3008)</f>
        <v>-33.988701485045901</v>
      </c>
      <c r="Y280" s="15">
        <f t="shared" si="16"/>
        <v>88.361702127659569</v>
      </c>
      <c r="Z280" s="12">
        <f>IF(H280=0,"",'Ark1'!T3008)</f>
        <v>3.3901506096103278</v>
      </c>
      <c r="AA280" s="51">
        <f>IF(H280=0,"",'Ark1'!V3008)</f>
        <v>90.011619476998362</v>
      </c>
      <c r="AB280" s="259"/>
      <c r="AC280" s="10"/>
      <c r="AF280" s="1"/>
      <c r="AG280" s="1"/>
      <c r="AH280" s="1"/>
      <c r="AI280" s="1"/>
      <c r="AJ280" s="1"/>
      <c r="AK280" s="1"/>
      <c r="AL280" s="1"/>
      <c r="AM280" s="10"/>
      <c r="AN280"/>
      <c r="AO280"/>
      <c r="AP280"/>
      <c r="AQ280"/>
      <c r="AR280"/>
      <c r="AS280"/>
      <c r="AT280"/>
      <c r="AU280"/>
      <c r="AV280"/>
      <c r="AW280"/>
    </row>
    <row r="281" spans="1:49" s="100" customFormat="1" ht="15.6">
      <c r="A281" s="259"/>
      <c r="B281" s="2">
        <f>+'Ark1'!C3009</f>
        <v>2023</v>
      </c>
      <c r="C281" s="2">
        <f>+'Ark1'!J3009</f>
        <v>117</v>
      </c>
      <c r="D281" s="2"/>
      <c r="E281" s="2">
        <f>+'Ark1'!D3009</f>
        <v>11</v>
      </c>
      <c r="F281" s="2" t="s">
        <v>499</v>
      </c>
      <c r="G281" s="3">
        <f>+'Ark1'!Q3009</f>
        <v>53</v>
      </c>
      <c r="H281" s="306">
        <f>+'Ark1'!R3009</f>
        <v>3867</v>
      </c>
      <c r="I281" s="306">
        <f>IF(H281=0,"",'Ark1'!S3009)</f>
        <v>3866</v>
      </c>
      <c r="J281" s="256"/>
      <c r="K281" s="51">
        <f>100*H281/Måned!H33</f>
        <v>8.1249737361852326</v>
      </c>
      <c r="L281" s="256"/>
      <c r="M281" s="51">
        <f>+IF(H281=0,"",'Ark1'!AD3009)</f>
        <v>3.9848725294202505</v>
      </c>
      <c r="N281" s="51">
        <f>+IF(H281=0,"",'Ark1'!AE3009)</f>
        <v>3.9233108460023502</v>
      </c>
      <c r="O281" s="12">
        <f>IF(H281=0,"",'Ark1'!U3009)</f>
        <v>60.946456285566477</v>
      </c>
      <c r="P281" s="12">
        <f>IF(H281=0,"",'Ark1'!W3009)</f>
        <v>82.166451112260859</v>
      </c>
      <c r="Q281" s="51">
        <f>IF(H281=0,"",'Ark1'!X3009)</f>
        <v>1.8877682958365656</v>
      </c>
      <c r="R281" s="51">
        <f>IF(H281=0,"",'Ark1'!Y3009)</f>
        <v>3.7755365916731312</v>
      </c>
      <c r="S281" s="264"/>
      <c r="T281" s="51">
        <f>IF(H281=0,"",'Ark1'!Z3009)</f>
        <v>0</v>
      </c>
      <c r="U281" s="264"/>
      <c r="V281" s="51">
        <f>IF(H281=0,"",'Ark1'!AA3009)</f>
        <v>9.1140258859778758</v>
      </c>
      <c r="W281" s="12">
        <f>IF(H281=0,"",'Ark1'!AB3009)</f>
        <v>2.4586553537984641</v>
      </c>
      <c r="X281" s="15">
        <f>+IF('Ark1'!AC3009=0,"",'Ark1'!AC3009)</f>
        <v>-30.554145634691405</v>
      </c>
      <c r="Y281" s="15">
        <f t="shared" si="16"/>
        <v>72.943396226415089</v>
      </c>
      <c r="Z281" s="12">
        <f>IF(H281=0,"",'Ark1'!T3009)</f>
        <v>3.4957331264546152</v>
      </c>
      <c r="AA281" s="51">
        <f>IF(H281=0,"",'Ark1'!V3009)</f>
        <v>89.03060209319915</v>
      </c>
      <c r="AB281" s="259"/>
      <c r="AC281" s="10"/>
      <c r="AF281" s="1"/>
      <c r="AG281" s="1"/>
      <c r="AH281" s="1"/>
      <c r="AI281" s="1"/>
      <c r="AJ281" s="1"/>
      <c r="AK281" s="1"/>
      <c r="AL281" s="1"/>
      <c r="AM281" s="10"/>
      <c r="AN281"/>
      <c r="AO281"/>
      <c r="AP281"/>
      <c r="AQ281"/>
      <c r="AR281"/>
      <c r="AS281"/>
      <c r="AT281"/>
      <c r="AU281"/>
      <c r="AV281"/>
      <c r="AW281"/>
    </row>
    <row r="282" spans="1:49" s="100" customFormat="1" ht="15.6">
      <c r="A282" s="259"/>
      <c r="B282" s="2">
        <f>+'Ark1'!C3010</f>
        <v>2023</v>
      </c>
      <c r="C282" s="2">
        <f>+'Ark1'!J3010</f>
        <v>117</v>
      </c>
      <c r="D282" s="2"/>
      <c r="E282" s="2">
        <f>+'Ark1'!D3010</f>
        <v>12</v>
      </c>
      <c r="F282" s="2" t="s">
        <v>500</v>
      </c>
      <c r="G282" s="3">
        <f>+'Ark1'!Q3010</f>
        <v>0</v>
      </c>
      <c r="H282" s="306">
        <f>+'Ark1'!R3010</f>
        <v>0</v>
      </c>
      <c r="I282" s="306" t="str">
        <f>IF(H282=0,"",'Ark1'!S3010)</f>
        <v/>
      </c>
      <c r="J282" s="256"/>
      <c r="K282" s="51" t="e">
        <f>100*H282/Måned!H34</f>
        <v>#DIV/0!</v>
      </c>
      <c r="L282" s="256"/>
      <c r="M282" s="51" t="str">
        <f>+IF(H282=0,"",'Ark1'!AD3010)</f>
        <v/>
      </c>
      <c r="N282" s="51" t="str">
        <f>+IF(H282=0,"",'Ark1'!AE3010)</f>
        <v/>
      </c>
      <c r="O282" s="12" t="str">
        <f>IF(H282=0,"",'Ark1'!U3010)</f>
        <v/>
      </c>
      <c r="P282" s="12" t="str">
        <f>IF(H282=0,"",'Ark1'!W3010)</f>
        <v/>
      </c>
      <c r="Q282" s="51" t="str">
        <f>IF(H282=0,"",'Ark1'!X3010)</f>
        <v/>
      </c>
      <c r="R282" s="51" t="str">
        <f>IF(H282=0,"",'Ark1'!Y3010)</f>
        <v/>
      </c>
      <c r="S282" s="264"/>
      <c r="T282" s="51" t="str">
        <f>IF(H282=0,"",'Ark1'!Z3010)</f>
        <v/>
      </c>
      <c r="U282" s="264"/>
      <c r="V282" s="51" t="str">
        <f>IF(H282=0,"",'Ark1'!AA3010)</f>
        <v/>
      </c>
      <c r="W282" s="12" t="str">
        <f>IF(H282=0,"",'Ark1'!AB3010)</f>
        <v/>
      </c>
      <c r="X282" s="15" t="str">
        <f>+IF('Ark1'!AC3010=0,"",'Ark1'!AC3010)</f>
        <v/>
      </c>
      <c r="Y282" s="15" t="str">
        <f t="shared" si="16"/>
        <v/>
      </c>
      <c r="Z282" s="12" t="str">
        <f>IF(H282=0,"",'Ark1'!T3010)</f>
        <v/>
      </c>
      <c r="AA282" s="51" t="str">
        <f>IF(H282=0,"",'Ark1'!V3010)</f>
        <v/>
      </c>
      <c r="AB282" s="259"/>
      <c r="AC282" s="10"/>
      <c r="AF282" s="1"/>
      <c r="AG282" s="1"/>
      <c r="AH282" s="1"/>
      <c r="AI282" s="1"/>
      <c r="AJ282" s="1"/>
      <c r="AK282" s="1"/>
      <c r="AL282" s="1"/>
      <c r="AM282" s="10"/>
      <c r="AN282"/>
      <c r="AO282"/>
      <c r="AP282"/>
      <c r="AQ282"/>
      <c r="AR282"/>
      <c r="AS282"/>
      <c r="AT282"/>
      <c r="AU282"/>
      <c r="AV282"/>
      <c r="AW282"/>
    </row>
    <row r="283" spans="1:49" ht="15.6">
      <c r="A283" s="259"/>
      <c r="B283" s="259"/>
      <c r="C283" s="256"/>
      <c r="D283" s="256"/>
      <c r="E283" s="256"/>
      <c r="F283" s="256"/>
      <c r="G283" s="256"/>
      <c r="H283" s="358"/>
      <c r="I283" s="358"/>
      <c r="J283" s="256"/>
      <c r="K283" s="256"/>
      <c r="L283" s="256"/>
      <c r="M283" s="256"/>
      <c r="N283" s="256"/>
      <c r="O283" s="256"/>
      <c r="P283" s="256"/>
      <c r="Q283" s="256"/>
      <c r="R283" s="256"/>
      <c r="S283" s="264"/>
      <c r="T283" s="256"/>
      <c r="U283" s="264"/>
      <c r="V283" s="256"/>
      <c r="W283" s="256"/>
      <c r="X283" s="256"/>
      <c r="Y283" s="256"/>
      <c r="Z283" s="256"/>
      <c r="AA283" s="256"/>
      <c r="AB283" s="259"/>
      <c r="AC283" s="79"/>
      <c r="AE283" s="51"/>
      <c r="AF283" s="4"/>
      <c r="AN283" s="13"/>
      <c r="AO283" s="12"/>
      <c r="AP283" s="12"/>
    </row>
    <row r="284" spans="1:49" s="100" customFormat="1" ht="15.6">
      <c r="A284" s="259"/>
      <c r="B284" s="2">
        <f>+'Ark1'!C3011</f>
        <v>2023</v>
      </c>
      <c r="C284" s="2">
        <f>+'Ark1'!J3011</f>
        <v>121</v>
      </c>
      <c r="D284" s="2" t="s">
        <v>276</v>
      </c>
      <c r="E284" s="2">
        <f>+'Ark1'!D3011</f>
        <v>1</v>
      </c>
      <c r="F284" s="2" t="s">
        <v>490</v>
      </c>
      <c r="G284" s="3">
        <f>+'Ark1'!Q3011</f>
        <v>155</v>
      </c>
      <c r="H284" s="306">
        <f>+'Ark1'!R3011</f>
        <v>17701</v>
      </c>
      <c r="I284" s="306">
        <f>IF(H284=0,"",'Ark1'!S3011)</f>
        <v>17694</v>
      </c>
      <c r="J284" s="256"/>
      <c r="K284" s="51">
        <f>100*H284/Måned!H23</f>
        <v>13.507573734213437</v>
      </c>
      <c r="L284" s="256"/>
      <c r="M284" s="51">
        <f>+IF(H284=0,"",'Ark1'!AD3011)</f>
        <v>10.60410002036831</v>
      </c>
      <c r="N284" s="51">
        <f>+IF(H284=0,"",'Ark1'!AE3011)</f>
        <v>10.79426740278584</v>
      </c>
      <c r="O284" s="12">
        <f>IF(H284=0,"",'Ark1'!U3011)</f>
        <v>60.597264609472113</v>
      </c>
      <c r="P284" s="12">
        <f>IF(H284=0,"",'Ark1'!W3011)</f>
        <v>84.841788176782941</v>
      </c>
      <c r="Q284" s="51">
        <f>IF(H284=0,"",'Ark1'!X3011)</f>
        <v>3.3839896051070553</v>
      </c>
      <c r="R284" s="51">
        <f>IF(H284=0,"",'Ark1'!Y3011)</f>
        <v>6.7679792102141105</v>
      </c>
      <c r="S284" s="264"/>
      <c r="T284" s="51">
        <f>IF(H284=0,"",'Ark1'!Z3011)</f>
        <v>0</v>
      </c>
      <c r="U284" s="264"/>
      <c r="V284" s="51">
        <f>IF(H284=0,"",'Ark1'!AA3011)</f>
        <v>10.383488856832201</v>
      </c>
      <c r="W284" s="12">
        <f>IF(H284=0,"",'Ark1'!AB3011)</f>
        <v>2.483062411195986</v>
      </c>
      <c r="X284" s="15">
        <f>+IF('Ark1'!AC3011=0,"",'Ark1'!AC3011)</f>
        <v>-39.888319607842405</v>
      </c>
      <c r="Y284" s="15">
        <f t="shared" si="16"/>
        <v>114.15483870967742</v>
      </c>
      <c r="Z284" s="12">
        <f>IF(H284=0,"",'Ark1'!T3011)</f>
        <v>4.1395966329585905</v>
      </c>
      <c r="AA284" s="51">
        <f>IF(H284=0,"",'Ark1'!V3011)</f>
        <v>91.935247834836403</v>
      </c>
      <c r="AB284" s="259"/>
      <c r="AC284" s="10"/>
      <c r="AF284" s="1"/>
      <c r="AG284" s="1"/>
      <c r="AH284" s="1"/>
      <c r="AI284" s="1"/>
      <c r="AJ284" s="1"/>
      <c r="AK284" s="1"/>
      <c r="AL284" s="1"/>
      <c r="AM284" s="10"/>
      <c r="AN284"/>
      <c r="AO284"/>
      <c r="AP284"/>
      <c r="AQ284"/>
      <c r="AR284"/>
      <c r="AS284"/>
      <c r="AT284"/>
      <c r="AU284"/>
      <c r="AV284"/>
      <c r="AW284"/>
    </row>
    <row r="285" spans="1:49" s="100" customFormat="1" ht="15.6">
      <c r="A285" s="259"/>
      <c r="B285" s="2">
        <f>+'Ark1'!C3012</f>
        <v>2023</v>
      </c>
      <c r="C285" s="2">
        <f>+'Ark1'!J3012</f>
        <v>121</v>
      </c>
      <c r="D285" s="2"/>
      <c r="E285" s="2">
        <f>+'Ark1'!D3012</f>
        <v>2</v>
      </c>
      <c r="F285" s="2" t="s">
        <v>491</v>
      </c>
      <c r="G285" s="3">
        <f>+'Ark1'!Q3012</f>
        <v>154</v>
      </c>
      <c r="H285" s="306">
        <f>+'Ark1'!R3012</f>
        <v>15209</v>
      </c>
      <c r="I285" s="306">
        <f>IF(H285=0,"",'Ark1'!S3012)</f>
        <v>15197</v>
      </c>
      <c r="J285" s="256"/>
      <c r="K285" s="51">
        <f>100*H285/Måned!H24</f>
        <v>13.797389119213289</v>
      </c>
      <c r="L285" s="256"/>
      <c r="M285" s="51">
        <f>+IF(H285=0,"",'Ark1'!AD3012)</f>
        <v>9.1112229371098579</v>
      </c>
      <c r="N285" s="51">
        <f>+IF(H285=0,"",'Ark1'!AE3012)</f>
        <v>9.0781026006718424</v>
      </c>
      <c r="O285" s="12">
        <f>IF(H285=0,"",'Ark1'!U3012)</f>
        <v>60.71389089951964</v>
      </c>
      <c r="P285" s="12">
        <f>IF(H285=0,"",'Ark1'!W3012)</f>
        <v>83.076824373231716</v>
      </c>
      <c r="Q285" s="51">
        <f>IF(H285=0,"",'Ark1'!X3012)</f>
        <v>2.3012689854691311</v>
      </c>
      <c r="R285" s="51">
        <f>IF(H285=0,"",'Ark1'!Y3012)</f>
        <v>4.6025379709382621</v>
      </c>
      <c r="S285" s="264"/>
      <c r="T285" s="51">
        <f>IF(H285=0,"",'Ark1'!Z3012)</f>
        <v>0</v>
      </c>
      <c r="U285" s="264"/>
      <c r="V285" s="51">
        <f>IF(H285=0,"",'Ark1'!AA3012)</f>
        <v>9.9297680394533767</v>
      </c>
      <c r="W285" s="12">
        <f>IF(H285=0,"",'Ark1'!AB3012)</f>
        <v>2.4030589292850237</v>
      </c>
      <c r="X285" s="15">
        <f>+IF('Ark1'!AC3012=0,"",'Ark1'!AC3012)</f>
        <v>-34.93234171610117</v>
      </c>
      <c r="Y285" s="15">
        <f t="shared" si="16"/>
        <v>98.681818181818187</v>
      </c>
      <c r="Z285" s="12">
        <f>IF(H285=0,"",'Ark1'!T3012)</f>
        <v>3.8475902426195008</v>
      </c>
      <c r="AA285" s="51">
        <f>IF(H285=0,"",'Ark1'!V3012)</f>
        <v>90.03571797507189</v>
      </c>
      <c r="AB285" s="259"/>
      <c r="AC285" s="10"/>
      <c r="AF285" s="1"/>
      <c r="AG285" s="1"/>
      <c r="AH285" s="1"/>
      <c r="AI285" s="1"/>
      <c r="AJ285" s="1"/>
      <c r="AK285" s="1"/>
      <c r="AL285" s="1"/>
      <c r="AM285" s="10"/>
      <c r="AN285"/>
      <c r="AO285"/>
      <c r="AP285"/>
      <c r="AQ285"/>
      <c r="AR285"/>
      <c r="AS285"/>
      <c r="AT285"/>
      <c r="AU285"/>
      <c r="AV285"/>
      <c r="AW285"/>
    </row>
    <row r="286" spans="1:49" s="100" customFormat="1" ht="15.6">
      <c r="A286" s="259"/>
      <c r="B286" s="2">
        <f>+'Ark1'!C3013</f>
        <v>2023</v>
      </c>
      <c r="C286" s="2">
        <f>+'Ark1'!J3013</f>
        <v>121</v>
      </c>
      <c r="D286" s="2"/>
      <c r="E286" s="2">
        <f>+'Ark1'!D3013</f>
        <v>3</v>
      </c>
      <c r="F286" s="2" t="s">
        <v>492</v>
      </c>
      <c r="G286" s="3">
        <f>+'Ark1'!Q3013</f>
        <v>156</v>
      </c>
      <c r="H286" s="306">
        <f>+'Ark1'!R3013</f>
        <v>17165</v>
      </c>
      <c r="I286" s="306">
        <f>IF(H286=0,"",'Ark1'!S3013)</f>
        <v>17151</v>
      </c>
      <c r="J286" s="256"/>
      <c r="K286" s="51">
        <f>100*H286/Måned!H25</f>
        <v>12.920489872112366</v>
      </c>
      <c r="L286" s="256"/>
      <c r="M286" s="51">
        <f>+IF(H286=0,"",'Ark1'!AD3013)</f>
        <v>10.282999652540648</v>
      </c>
      <c r="N286" s="51">
        <f>+IF(H286=0,"",'Ark1'!AE3013)</f>
        <v>10.423339768253564</v>
      </c>
      <c r="O286" s="12">
        <f>IF(H286=0,"",'Ark1'!U3013)</f>
        <v>60.397411229665906</v>
      </c>
      <c r="P286" s="12">
        <f>IF(H286=0,"",'Ark1'!W3013)</f>
        <v>84.520121275727362</v>
      </c>
      <c r="Q286" s="51">
        <f>IF(H286=0,"",'Ark1'!X3013)</f>
        <v>3.3381881736090873</v>
      </c>
      <c r="R286" s="51">
        <f>IF(H286=0,"",'Ark1'!Y3013)</f>
        <v>6.6763763472181745</v>
      </c>
      <c r="S286" s="264"/>
      <c r="T286" s="51">
        <f>IF(H286=0,"",'Ark1'!Z3013)</f>
        <v>0</v>
      </c>
      <c r="U286" s="264"/>
      <c r="V286" s="51">
        <f>IF(H286=0,"",'Ark1'!AA3013)</f>
        <v>10.003522107706024</v>
      </c>
      <c r="W286" s="12">
        <f>IF(H286=0,"",'Ark1'!AB3013)</f>
        <v>2.5716171341738661</v>
      </c>
      <c r="X286" s="15">
        <f>+IF('Ark1'!AC3013=0,"",'Ark1'!AC3013)</f>
        <v>-36.871080204304903</v>
      </c>
      <c r="Y286" s="15">
        <f t="shared" si="16"/>
        <v>109.94230769230769</v>
      </c>
      <c r="Z286" s="12">
        <f>IF(H286=0,"",'Ark1'!T3013)</f>
        <v>4.5764637343431405</v>
      </c>
      <c r="AA286" s="51">
        <f>IF(H286=0,"",'Ark1'!V3013)</f>
        <v>91.601916139310021</v>
      </c>
      <c r="AB286" s="259"/>
      <c r="AC286" s="10"/>
      <c r="AF286" s="1"/>
      <c r="AG286" s="1"/>
      <c r="AH286" s="1"/>
      <c r="AI286" s="1"/>
      <c r="AJ286" s="1"/>
      <c r="AK286" s="1"/>
      <c r="AL286" s="1"/>
      <c r="AM286" s="10"/>
      <c r="AN286"/>
      <c r="AO286"/>
      <c r="AP286"/>
      <c r="AQ286"/>
      <c r="AR286"/>
      <c r="AS286"/>
      <c r="AT286"/>
      <c r="AU286"/>
      <c r="AV286"/>
      <c r="AW286"/>
    </row>
    <row r="287" spans="1:49" s="100" customFormat="1" ht="15.6">
      <c r="A287" s="259"/>
      <c r="B287" s="2">
        <f>+'Ark1'!C3014</f>
        <v>2023</v>
      </c>
      <c r="C287" s="2">
        <f>+'Ark1'!J3014</f>
        <v>121</v>
      </c>
      <c r="D287" s="2"/>
      <c r="E287" s="2">
        <f>+'Ark1'!D3014</f>
        <v>4</v>
      </c>
      <c r="F287" s="2" t="s">
        <v>493</v>
      </c>
      <c r="G287" s="3">
        <f>+'Ark1'!Q3014</f>
        <v>148</v>
      </c>
      <c r="H287" s="306">
        <f>+'Ark1'!R3014</f>
        <v>14085</v>
      </c>
      <c r="I287" s="306">
        <f>IF(H287=0,"",'Ark1'!S3014)</f>
        <v>14041</v>
      </c>
      <c r="J287" s="256"/>
      <c r="K287" s="51">
        <f>100*H287/Måned!H26</f>
        <v>13.340215754430163</v>
      </c>
      <c r="L287" s="256"/>
      <c r="M287" s="51">
        <f>+IF(H287=0,"",'Ark1'!AD3014)</f>
        <v>8.4378706732324495</v>
      </c>
      <c r="N287" s="51">
        <f>+IF(H287=0,"",'Ark1'!AE3014)</f>
        <v>8.5595287117986221</v>
      </c>
      <c r="O287" s="12">
        <f>IF(H287=0,"",'Ark1'!U3014)</f>
        <v>60.558151128836975</v>
      </c>
      <c r="P287" s="12">
        <f>IF(H287=0,"",'Ark1'!W3014)</f>
        <v>84.780207962396247</v>
      </c>
      <c r="Q287" s="51">
        <f>IF(H287=0,"",'Ark1'!X3014)</f>
        <v>2.243521476748314</v>
      </c>
      <c r="R287" s="51">
        <f>IF(H287=0,"",'Ark1'!Y3014)</f>
        <v>4.4870429534966281</v>
      </c>
      <c r="S287" s="264"/>
      <c r="T287" s="51">
        <f>IF(H287=0,"",'Ark1'!Z3014)</f>
        <v>0</v>
      </c>
      <c r="U287" s="264"/>
      <c r="V287" s="51">
        <f>IF(H287=0,"",'Ark1'!AA3014)</f>
        <v>10.723316516524298</v>
      </c>
      <c r="W287" s="12">
        <f>IF(H287=0,"",'Ark1'!AB3014)</f>
        <v>2.5340466299419258</v>
      </c>
      <c r="X287" s="15">
        <f>+IF('Ark1'!AC3014=0,"",'Ark1'!AC3014)</f>
        <v>-43.04506741265601</v>
      </c>
      <c r="Y287" s="15">
        <f t="shared" si="16"/>
        <v>94.871621621621628</v>
      </c>
      <c r="Z287" s="12">
        <f>IF(H287=0,"",'Ark1'!T3014)</f>
        <v>4.2588569400070995</v>
      </c>
      <c r="AA287" s="51">
        <f>IF(H287=0,"",'Ark1'!V3014)</f>
        <v>91.958606288671717</v>
      </c>
      <c r="AB287" s="259"/>
      <c r="AC287" s="10"/>
      <c r="AF287" s="1"/>
      <c r="AG287" s="1"/>
      <c r="AH287" s="1"/>
      <c r="AI287" s="1"/>
      <c r="AJ287" s="1"/>
      <c r="AK287" s="1"/>
      <c r="AL287" s="1"/>
      <c r="AM287" s="10"/>
      <c r="AN287"/>
      <c r="AO287"/>
      <c r="AP287"/>
      <c r="AQ287"/>
      <c r="AR287"/>
      <c r="AS287"/>
      <c r="AT287"/>
      <c r="AU287"/>
      <c r="AV287"/>
      <c r="AW287"/>
    </row>
    <row r="288" spans="1:49" s="100" customFormat="1" ht="15.6">
      <c r="A288" s="259"/>
      <c r="B288" s="2">
        <f>+'Ark1'!C3015</f>
        <v>2023</v>
      </c>
      <c r="C288" s="2">
        <f>+'Ark1'!J3015</f>
        <v>121</v>
      </c>
      <c r="D288" s="2"/>
      <c r="E288" s="2">
        <f>+'Ark1'!D3015</f>
        <v>5</v>
      </c>
      <c r="F288" s="2" t="s">
        <v>377</v>
      </c>
      <c r="G288" s="3">
        <f>+'Ark1'!Q3015</f>
        <v>149</v>
      </c>
      <c r="H288" s="306">
        <f>+'Ark1'!R3015</f>
        <v>15672</v>
      </c>
      <c r="I288" s="306">
        <f>IF(H288=0,"",'Ark1'!S3015)</f>
        <v>15621</v>
      </c>
      <c r="J288" s="256"/>
      <c r="K288" s="51">
        <f>100*H288/Måned!H27</f>
        <v>12.54783903665391</v>
      </c>
      <c r="L288" s="256"/>
      <c r="M288" s="51">
        <f>+IF(H288=0,"",'Ark1'!AD3015)</f>
        <v>9.3885913518565136</v>
      </c>
      <c r="N288" s="51">
        <f>+IF(H288=0,"",'Ark1'!AE3015)</f>
        <v>9.3062123821074536</v>
      </c>
      <c r="O288" s="12">
        <f>IF(H288=0,"",'Ark1'!U3015)</f>
        <v>60.491965943281485</v>
      </c>
      <c r="P288" s="12">
        <f>IF(H288=0,"",'Ark1'!W3015)</f>
        <v>82.852723897317631</v>
      </c>
      <c r="Q288" s="51">
        <f>IF(H288=0,"",'Ark1'!X3015)</f>
        <v>3.9752424706482894</v>
      </c>
      <c r="R288" s="51">
        <f>IF(H288=0,"",'Ark1'!Y3015)</f>
        <v>7.9504849412965788</v>
      </c>
      <c r="S288" s="264"/>
      <c r="T288" s="51">
        <f>IF(H288=0,"",'Ark1'!Z3015)</f>
        <v>0</v>
      </c>
      <c r="U288" s="264"/>
      <c r="V288" s="51">
        <f>IF(H288=0,"",'Ark1'!AA3015)</f>
        <v>10.076083068806732</v>
      </c>
      <c r="W288" s="12">
        <f>IF(H288=0,"",'Ark1'!AB3015)</f>
        <v>2.6065446003461208</v>
      </c>
      <c r="X288" s="15">
        <f>+IF('Ark1'!AC3015=0,"",'Ark1'!AC3015)</f>
        <v>-36.642547078105906</v>
      </c>
      <c r="Y288" s="15">
        <f t="shared" ref="Y288:Y356" si="17">+(IF(H288=0,"",I288/G288))</f>
        <v>104.83892617449665</v>
      </c>
      <c r="Z288" s="12">
        <f>IF(H288=0,"",'Ark1'!T3015)</f>
        <v>4.4428279734558451</v>
      </c>
      <c r="AA288" s="51">
        <f>IF(H288=0,"",'Ark1'!V3015)</f>
        <v>89.861357703671501</v>
      </c>
      <c r="AB288" s="259"/>
      <c r="AC288" s="10"/>
      <c r="AF288" s="1"/>
      <c r="AG288" s="1"/>
      <c r="AH288" s="1"/>
      <c r="AI288" s="1"/>
      <c r="AJ288" s="1"/>
      <c r="AK288" s="1"/>
      <c r="AL288" s="1"/>
      <c r="AM288" s="10"/>
      <c r="AN288"/>
      <c r="AO288"/>
      <c r="AP288"/>
      <c r="AQ288"/>
      <c r="AR288"/>
      <c r="AS288"/>
      <c r="AT288"/>
      <c r="AU288"/>
      <c r="AV288"/>
      <c r="AW288"/>
    </row>
    <row r="289" spans="1:49" s="100" customFormat="1" ht="15.6">
      <c r="A289" s="259"/>
      <c r="B289" s="2">
        <f>+'Ark1'!C3016</f>
        <v>2023</v>
      </c>
      <c r="C289" s="2">
        <f>+'Ark1'!J3016</f>
        <v>121</v>
      </c>
      <c r="D289" s="2"/>
      <c r="E289" s="2">
        <f>+'Ark1'!D3016</f>
        <v>6</v>
      </c>
      <c r="F289" s="2" t="s">
        <v>494</v>
      </c>
      <c r="G289" s="3">
        <f>+'Ark1'!Q3016</f>
        <v>156</v>
      </c>
      <c r="H289" s="306">
        <f>+'Ark1'!R3016</f>
        <v>16625</v>
      </c>
      <c r="I289" s="306">
        <f>IF(H289=0,"",'Ark1'!S3016)</f>
        <v>16596</v>
      </c>
      <c r="J289" s="256"/>
      <c r="K289" s="51">
        <f>100*H289/Måned!H28</f>
        <v>12.817349873175695</v>
      </c>
      <c r="L289" s="256"/>
      <c r="M289" s="51">
        <f>+IF(H289=0,"",'Ark1'!AD3016)</f>
        <v>9.9595030133112878</v>
      </c>
      <c r="N289" s="51">
        <f>+IF(H289=0,"",'Ark1'!AE3016)</f>
        <v>9.9904834835996645</v>
      </c>
      <c r="O289" s="12">
        <f>IF(H289=0,"",'Ark1'!U3016)</f>
        <v>60.351771511207509</v>
      </c>
      <c r="P289" s="12">
        <f>IF(H289=0,"",'Ark1'!W3016)</f>
        <v>83.71932995902614</v>
      </c>
      <c r="Q289" s="51">
        <f>IF(H289=0,"",'Ark1'!X3016)</f>
        <v>2.8030075187969921</v>
      </c>
      <c r="R289" s="51">
        <f>IF(H289=0,"",'Ark1'!Y3016)</f>
        <v>5.6060150375939841</v>
      </c>
      <c r="S289" s="264"/>
      <c r="T289" s="51">
        <f>IF(H289=0,"",'Ark1'!Z3016)</f>
        <v>0</v>
      </c>
      <c r="U289" s="264"/>
      <c r="V289" s="51">
        <f>IF(H289=0,"",'Ark1'!AA3016)</f>
        <v>10.071843812189131</v>
      </c>
      <c r="W289" s="12">
        <f>IF(H289=0,"",'Ark1'!AB3016)</f>
        <v>2.6097546530459113</v>
      </c>
      <c r="X289" s="15">
        <f>+IF('Ark1'!AC3016=0,"",'Ark1'!AC3016)</f>
        <v>-39.653787790814391</v>
      </c>
      <c r="Y289" s="15">
        <f t="shared" si="17"/>
        <v>106.38461538461539</v>
      </c>
      <c r="Z289" s="12">
        <f>IF(H289=0,"",'Ark1'!T3016)</f>
        <v>4.6324210526315799</v>
      </c>
      <c r="AA289" s="51">
        <f>IF(H289=0,"",'Ark1'!V3016)</f>
        <v>90.758525791827424</v>
      </c>
      <c r="AB289" s="259"/>
      <c r="AC289" s="10"/>
      <c r="AF289" s="1"/>
      <c r="AG289" s="1"/>
      <c r="AH289" s="1"/>
      <c r="AI289" s="1"/>
      <c r="AJ289" s="1"/>
      <c r="AK289" s="1"/>
      <c r="AL289" s="1"/>
      <c r="AM289" s="10"/>
      <c r="AN289"/>
      <c r="AO289"/>
      <c r="AP289"/>
      <c r="AQ289"/>
      <c r="AR289"/>
      <c r="AS289"/>
      <c r="AT289"/>
      <c r="AU289"/>
      <c r="AV289"/>
      <c r="AW289"/>
    </row>
    <row r="290" spans="1:49" s="100" customFormat="1" ht="15.6">
      <c r="A290" s="259"/>
      <c r="B290" s="2">
        <f>+'Ark1'!C3017</f>
        <v>2023</v>
      </c>
      <c r="C290" s="2">
        <f>+'Ark1'!J3017</f>
        <v>121</v>
      </c>
      <c r="D290" s="2"/>
      <c r="E290" s="2">
        <f>+'Ark1'!D3017</f>
        <v>7</v>
      </c>
      <c r="F290" s="2" t="s">
        <v>495</v>
      </c>
      <c r="G290" s="3">
        <f>+'Ark1'!Q3017</f>
        <v>155</v>
      </c>
      <c r="H290" s="306">
        <f>+'Ark1'!R3017</f>
        <v>16680</v>
      </c>
      <c r="I290" s="306">
        <f>IF(H290=0,"",'Ark1'!S3017)</f>
        <v>16620</v>
      </c>
      <c r="J290" s="256"/>
      <c r="K290" s="51">
        <f>100*H290/Måned!H29</f>
        <v>13.711918188843036</v>
      </c>
      <c r="L290" s="256"/>
      <c r="M290" s="51">
        <f>+IF(H290=0,"",'Ark1'!AD3017)</f>
        <v>9.9924517450846491</v>
      </c>
      <c r="N290" s="51">
        <f>+IF(H290=0,"",'Ark1'!AE3017)</f>
        <v>9.9169256848073122</v>
      </c>
      <c r="O290" s="12">
        <f>IF(H290=0,"",'Ark1'!U3017)</f>
        <v>60.4013838748496</v>
      </c>
      <c r="P290" s="12">
        <f>IF(H290=0,"",'Ark1'!W3017)</f>
        <v>82.982918170878307</v>
      </c>
      <c r="Q290" s="51">
        <f>IF(H290=0,"",'Ark1'!X3017)</f>
        <v>2.0383693045563551</v>
      </c>
      <c r="R290" s="51">
        <f>IF(H290=0,"",'Ark1'!Y3017)</f>
        <v>4.0767386091127102</v>
      </c>
      <c r="S290" s="264"/>
      <c r="T290" s="51">
        <f>IF(H290=0,"",'Ark1'!Z3017)</f>
        <v>0</v>
      </c>
      <c r="U290" s="264"/>
      <c r="V290" s="51">
        <f>IF(H290=0,"",'Ark1'!AA3017)</f>
        <v>10.039394726688586</v>
      </c>
      <c r="W290" s="12">
        <f>IF(H290=0,"",'Ark1'!AB3017)</f>
        <v>2.5911467357504314</v>
      </c>
      <c r="X290" s="15">
        <f>+IF('Ark1'!AC3017=0,"",'Ark1'!AC3017)</f>
        <v>-36.674948164142386</v>
      </c>
      <c r="Y290" s="15">
        <f t="shared" si="17"/>
        <v>107.2258064516129</v>
      </c>
      <c r="Z290" s="12">
        <f>IF(H290=0,"",'Ark1'!T3017)</f>
        <v>4.5372901678657076</v>
      </c>
      <c r="AA290" s="51">
        <f>IF(H290=0,"",'Ark1'!V3017)</f>
        <v>90.032802573097882</v>
      </c>
      <c r="AB290" s="259"/>
      <c r="AC290" s="10"/>
      <c r="AF290" s="1"/>
      <c r="AG290" s="1"/>
      <c r="AH290" s="1"/>
      <c r="AI290" s="1"/>
      <c r="AJ290" s="1"/>
      <c r="AK290" s="1"/>
      <c r="AL290" s="1"/>
      <c r="AM290" s="10"/>
      <c r="AN290"/>
      <c r="AO290"/>
      <c r="AP290"/>
      <c r="AQ290"/>
      <c r="AR290"/>
      <c r="AS290"/>
      <c r="AT290"/>
      <c r="AU290"/>
      <c r="AV290"/>
      <c r="AW290"/>
    </row>
    <row r="291" spans="1:49" s="100" customFormat="1" ht="15.6">
      <c r="A291" s="259"/>
      <c r="B291" s="2">
        <f>+'Ark1'!C3018</f>
        <v>2023</v>
      </c>
      <c r="C291" s="2">
        <f>+'Ark1'!J3018</f>
        <v>121</v>
      </c>
      <c r="D291" s="2"/>
      <c r="E291" s="2">
        <f>+'Ark1'!D3018</f>
        <v>8</v>
      </c>
      <c r="F291" s="2" t="s">
        <v>496</v>
      </c>
      <c r="G291" s="3">
        <f>+'Ark1'!Q3018</f>
        <v>155</v>
      </c>
      <c r="H291" s="306">
        <f>+'Ark1'!R3018</f>
        <v>15857</v>
      </c>
      <c r="I291" s="306">
        <f>IF(H291=0,"",'Ark1'!S3018)</f>
        <v>15840</v>
      </c>
      <c r="J291" s="256"/>
      <c r="K291" s="51">
        <f>100*H291/Måned!H30</f>
        <v>12.225623154437445</v>
      </c>
      <c r="L291" s="256"/>
      <c r="M291" s="51">
        <f>+IF(H291=0,"",'Ark1'!AD3018)</f>
        <v>9.4994189041850881</v>
      </c>
      <c r="N291" s="51">
        <f>+IF(H291=0,"",'Ark1'!AE3018)</f>
        <v>9.435916973328867</v>
      </c>
      <c r="O291" s="12">
        <f>IF(H291=0,"",'Ark1'!U3018)</f>
        <v>60.211111111111123</v>
      </c>
      <c r="P291" s="12">
        <f>IF(H291=0,"",'Ark1'!W3018)</f>
        <v>82.846010101010108</v>
      </c>
      <c r="Q291" s="51">
        <f>IF(H291=0,"",'Ark1'!X3018)</f>
        <v>3.3549851800466666</v>
      </c>
      <c r="R291" s="51">
        <f>IF(H291=0,"",'Ark1'!Y3018)</f>
        <v>6.7099703600933331</v>
      </c>
      <c r="S291" s="264"/>
      <c r="T291" s="51">
        <f>IF(H291=0,"",'Ark1'!Z3018)</f>
        <v>0</v>
      </c>
      <c r="U291" s="264"/>
      <c r="V291" s="51">
        <f>IF(H291=0,"",'Ark1'!AA3018)</f>
        <v>9.3192162169833299</v>
      </c>
      <c r="W291" s="12">
        <f>IF(H291=0,"",'Ark1'!AB3018)</f>
        <v>2.4274061847236079</v>
      </c>
      <c r="X291" s="15">
        <f>+IF('Ark1'!AC3018=0,"",'Ark1'!AC3018)</f>
        <v>-37.015554402051002</v>
      </c>
      <c r="Y291" s="15">
        <f t="shared" si="17"/>
        <v>102.19354838709677</v>
      </c>
      <c r="Z291" s="12">
        <f>IF(H291=0,"",'Ark1'!T3018)</f>
        <v>4.9043955350949107</v>
      </c>
      <c r="AA291" s="51">
        <f>IF(H291=0,"",'Ark1'!V3018)</f>
        <v>89.792938868642977</v>
      </c>
      <c r="AB291" s="259"/>
      <c r="AC291" s="10"/>
      <c r="AF291" s="1"/>
      <c r="AG291" s="1"/>
      <c r="AH291" s="1"/>
      <c r="AI291" s="1"/>
      <c r="AJ291" s="1"/>
      <c r="AK291" s="1"/>
      <c r="AL291" s="1"/>
      <c r="AM291" s="10"/>
      <c r="AN291"/>
      <c r="AO291"/>
      <c r="AP291"/>
      <c r="AQ291"/>
      <c r="AR291"/>
      <c r="AS291"/>
      <c r="AT291"/>
      <c r="AU291"/>
      <c r="AV291"/>
      <c r="AW291"/>
    </row>
    <row r="292" spans="1:49" s="100" customFormat="1" ht="15.6">
      <c r="A292" s="259"/>
      <c r="B292" s="2">
        <f>+'Ark1'!C3019</f>
        <v>2023</v>
      </c>
      <c r="C292" s="2">
        <f>+'Ark1'!J3019</f>
        <v>121</v>
      </c>
      <c r="D292" s="2"/>
      <c r="E292" s="2">
        <f>+'Ark1'!D3019</f>
        <v>9</v>
      </c>
      <c r="F292" s="2" t="s">
        <v>497</v>
      </c>
      <c r="G292" s="3">
        <f>+'Ark1'!Q3019</f>
        <v>162</v>
      </c>
      <c r="H292" s="306">
        <f>+'Ark1'!R3019</f>
        <v>16194</v>
      </c>
      <c r="I292" s="306">
        <f>IF(H292=0,"",'Ark1'!S3019)</f>
        <v>16180</v>
      </c>
      <c r="J292" s="256"/>
      <c r="K292" s="51">
        <f>100*H292/Måned!H31</f>
        <v>13.449049082302134</v>
      </c>
      <c r="L292" s="256"/>
      <c r="M292" s="51">
        <f>+IF(H292=0,"",'Ark1'!AD3019)</f>
        <v>9.7013047697782238</v>
      </c>
      <c r="N292" s="51">
        <f>+IF(H292=0,"",'Ark1'!AE3019)</f>
        <v>9.5529785594752727</v>
      </c>
      <c r="O292" s="12">
        <f>IF(H292=0,"",'Ark1'!U3019)</f>
        <v>60.475463535228656</v>
      </c>
      <c r="P292" s="12">
        <f>IF(H292=0,"",'Ark1'!W3019)</f>
        <v>82.1113040791099</v>
      </c>
      <c r="Q292" s="51">
        <f>IF(H292=0,"",'Ark1'!X3019)</f>
        <v>2.3341978510559471</v>
      </c>
      <c r="R292" s="51">
        <f>IF(H292=0,"",'Ark1'!Y3019)</f>
        <v>4.6683957021118943</v>
      </c>
      <c r="S292" s="264"/>
      <c r="T292" s="51">
        <f>IF(H292=0,"",'Ark1'!Z3019)</f>
        <v>0</v>
      </c>
      <c r="U292" s="264"/>
      <c r="V292" s="51">
        <f>IF(H292=0,"",'Ark1'!AA3019)</f>
        <v>9.7398912208549291</v>
      </c>
      <c r="W292" s="12">
        <f>IF(H292=0,"",'Ark1'!AB3019)</f>
        <v>2.50563344301831</v>
      </c>
      <c r="X292" s="15">
        <f>+IF('Ark1'!AC3019=0,"",'Ark1'!AC3019)</f>
        <v>-37.822101090959762</v>
      </c>
      <c r="Y292" s="15">
        <f t="shared" si="17"/>
        <v>99.876543209876544</v>
      </c>
      <c r="Z292" s="12">
        <f>IF(H292=0,"",'Ark1'!T3019)</f>
        <v>4.3072125478572323</v>
      </c>
      <c r="AA292" s="51">
        <f>IF(H292=0,"",'Ark1'!V3019)</f>
        <v>88.989784480391521</v>
      </c>
      <c r="AB292" s="259"/>
      <c r="AC292" s="10"/>
      <c r="AF292" s="1"/>
      <c r="AG292" s="1"/>
      <c r="AH292" s="1"/>
      <c r="AI292" s="1"/>
      <c r="AJ292" s="1"/>
      <c r="AK292" s="1"/>
      <c r="AL292" s="1"/>
      <c r="AM292" s="10"/>
      <c r="AN292"/>
      <c r="AO292"/>
      <c r="AP292"/>
      <c r="AQ292"/>
      <c r="AR292"/>
      <c r="AS292"/>
      <c r="AT292"/>
      <c r="AU292"/>
      <c r="AV292"/>
      <c r="AW292"/>
    </row>
    <row r="293" spans="1:49" s="100" customFormat="1" ht="15.6">
      <c r="A293" s="259"/>
      <c r="B293" s="2">
        <f>+'Ark1'!C3020</f>
        <v>2023</v>
      </c>
      <c r="C293" s="2">
        <f>+'Ark1'!J3020</f>
        <v>121</v>
      </c>
      <c r="D293" s="2"/>
      <c r="E293" s="2">
        <f>+'Ark1'!D3020</f>
        <v>10</v>
      </c>
      <c r="F293" s="2" t="s">
        <v>498</v>
      </c>
      <c r="G293" s="3">
        <f>+'Ark1'!Q3020</f>
        <v>173</v>
      </c>
      <c r="H293" s="306">
        <f>+'Ark1'!R3020</f>
        <v>15630</v>
      </c>
      <c r="I293" s="306">
        <f>IF(H293=0,"",'Ark1'!S3020)</f>
        <v>15603</v>
      </c>
      <c r="J293" s="256"/>
      <c r="K293" s="51">
        <f>100*H293/Måned!H32</f>
        <v>12.390601217656013</v>
      </c>
      <c r="L293" s="256"/>
      <c r="M293" s="51">
        <f>+IF(H293=0,"",'Ark1'!AD3020)</f>
        <v>9.3634305021386712</v>
      </c>
      <c r="N293" s="51">
        <f>+IF(H293=0,"",'Ark1'!AE3020)</f>
        <v>9.3140514335393991</v>
      </c>
      <c r="O293" s="12">
        <f>IF(H293=0,"",'Ark1'!U3020)</f>
        <v>60.542908415048402</v>
      </c>
      <c r="P293" s="12">
        <f>IF(H293=0,"",'Ark1'!W3020)</f>
        <v>83.018175991796497</v>
      </c>
      <c r="Q293" s="51">
        <f>IF(H293=0,"",'Ark1'!X3020)</f>
        <v>3.8707613563659624</v>
      </c>
      <c r="R293" s="51">
        <f>IF(H293=0,"",'Ark1'!Y3020)</f>
        <v>7.7415227127319248</v>
      </c>
      <c r="S293" s="264"/>
      <c r="T293" s="51">
        <f>IF(H293=0,"",'Ark1'!Z3020)</f>
        <v>0</v>
      </c>
      <c r="U293" s="264"/>
      <c r="V293" s="51">
        <f>IF(H293=0,"",'Ark1'!AA3020)</f>
        <v>9.8455058188528604</v>
      </c>
      <c r="W293" s="12">
        <f>IF(H293=0,"",'Ark1'!AB3020)</f>
        <v>2.4534377339736539</v>
      </c>
      <c r="X293" s="15">
        <f>+IF('Ark1'!AC3020=0,"",'Ark1'!AC3020)</f>
        <v>-37.04252104201931</v>
      </c>
      <c r="Y293" s="15">
        <f t="shared" si="17"/>
        <v>90.190751445086704</v>
      </c>
      <c r="Z293" s="12">
        <f>IF(H293=0,"",'Ark1'!T3020)</f>
        <v>4.2822776711452333</v>
      </c>
      <c r="AA293" s="51">
        <f>IF(H293=0,"",'Ark1'!V3020)</f>
        <v>90.003589192260193</v>
      </c>
      <c r="AB293" s="259"/>
      <c r="AC293" s="10"/>
      <c r="AF293" s="1"/>
      <c r="AG293" s="1"/>
      <c r="AH293" s="1"/>
      <c r="AI293" s="1"/>
      <c r="AJ293" s="1"/>
      <c r="AK293" s="1"/>
      <c r="AL293" s="1"/>
      <c r="AM293" s="10"/>
      <c r="AN293"/>
      <c r="AO293"/>
      <c r="AP293"/>
      <c r="AQ293"/>
      <c r="AR293"/>
      <c r="AS293"/>
      <c r="AT293"/>
      <c r="AU293"/>
      <c r="AV293"/>
      <c r="AW293"/>
    </row>
    <row r="294" spans="1:49" s="100" customFormat="1" ht="15.6">
      <c r="A294" s="259"/>
      <c r="B294" s="2">
        <f>+'Ark1'!C3021</f>
        <v>2023</v>
      </c>
      <c r="C294" s="2">
        <f>+'Ark1'!J3021</f>
        <v>121</v>
      </c>
      <c r="D294" s="2"/>
      <c r="E294" s="2">
        <f>+'Ark1'!D3021</f>
        <v>11</v>
      </c>
      <c r="F294" s="2" t="s">
        <v>499</v>
      </c>
      <c r="G294" s="3">
        <f>+'Ark1'!Q3021</f>
        <v>77</v>
      </c>
      <c r="H294" s="306">
        <f>+'Ark1'!R3021</f>
        <v>6108</v>
      </c>
      <c r="I294" s="306">
        <f>IF(H294=0,"",'Ark1'!S3021)</f>
        <v>6108</v>
      </c>
      <c r="J294" s="256"/>
      <c r="K294" s="51">
        <f>100*H294/Måned!H33</f>
        <v>12.833550447535403</v>
      </c>
      <c r="L294" s="256"/>
      <c r="M294" s="51">
        <f>+IF(H294=0,"",'Ark1'!AD3021)</f>
        <v>3.6591064303943055</v>
      </c>
      <c r="N294" s="51">
        <f>+IF(H294=0,"",'Ark1'!AE3021)</f>
        <v>3.6281929996321591</v>
      </c>
      <c r="O294" s="12">
        <f>IF(H294=0,"",'Ark1'!U3021)</f>
        <v>60.781597904387688</v>
      </c>
      <c r="P294" s="12">
        <f>IF(H294=0,"",'Ark1'!W3021)</f>
        <v>82.610265225933247</v>
      </c>
      <c r="Q294" s="51">
        <f>IF(H294=0,"",'Ark1'!X3021)</f>
        <v>2.1611001964636536</v>
      </c>
      <c r="R294" s="51">
        <f>IF(H294=0,"",'Ark1'!Y3021)</f>
        <v>4.3222003929273072</v>
      </c>
      <c r="S294" s="264"/>
      <c r="T294" s="51">
        <f>IF(H294=0,"",'Ark1'!Z3021)</f>
        <v>0</v>
      </c>
      <c r="U294" s="264"/>
      <c r="V294" s="51">
        <f>IF(H294=0,"",'Ark1'!AA3021)</f>
        <v>8.8475049702988411</v>
      </c>
      <c r="W294" s="12">
        <f>IF(H294=0,"",'Ark1'!AB3021)</f>
        <v>2.3107707291891524</v>
      </c>
      <c r="X294" s="15">
        <f>+IF('Ark1'!AC3021=0,"",'Ark1'!AC3021)</f>
        <v>-34.786375297555246</v>
      </c>
      <c r="Y294" s="15">
        <f t="shared" si="17"/>
        <v>79.324675324675326</v>
      </c>
      <c r="Z294" s="12">
        <f>IF(H294=0,"",'Ark1'!T3021)</f>
        <v>3.7648984937786496</v>
      </c>
      <c r="AA294" s="51">
        <f>IF(H294=0,"",'Ark1'!V3021)</f>
        <v>89.501912487468445</v>
      </c>
      <c r="AB294" s="259"/>
      <c r="AC294" s="10"/>
      <c r="AF294" s="1"/>
      <c r="AG294" s="1"/>
      <c r="AH294" s="1"/>
      <c r="AI294" s="1"/>
      <c r="AJ294" s="1"/>
      <c r="AK294" s="1"/>
      <c r="AL294" s="1"/>
      <c r="AM294" s="10"/>
      <c r="AN294"/>
      <c r="AO294"/>
      <c r="AP294"/>
      <c r="AQ294"/>
      <c r="AR294"/>
      <c r="AS294"/>
      <c r="AT294"/>
      <c r="AU294"/>
      <c r="AV294"/>
      <c r="AW294"/>
    </row>
    <row r="295" spans="1:49" s="100" customFormat="1" ht="16.2" customHeight="1">
      <c r="A295" s="259"/>
      <c r="B295" s="2">
        <f>+'Ark1'!C3022</f>
        <v>2023</v>
      </c>
      <c r="C295" s="2">
        <f>+'Ark1'!J3022</f>
        <v>121</v>
      </c>
      <c r="D295" s="2"/>
      <c r="E295" s="2">
        <f>+'Ark1'!D3022</f>
        <v>12</v>
      </c>
      <c r="F295" s="2" t="s">
        <v>500</v>
      </c>
      <c r="G295" s="3">
        <f>+'Ark1'!Q3022</f>
        <v>0</v>
      </c>
      <c r="H295" s="306">
        <f>+'Ark1'!R3022</f>
        <v>0</v>
      </c>
      <c r="I295" s="306" t="str">
        <f>IF(H295=0,"",'Ark1'!S3022)</f>
        <v/>
      </c>
      <c r="J295" s="256"/>
      <c r="K295" s="51" t="e">
        <f>100*H295/Måned!H34</f>
        <v>#DIV/0!</v>
      </c>
      <c r="L295" s="256"/>
      <c r="M295" s="51" t="str">
        <f>+IF(H295=0,"",'Ark1'!AD3022)</f>
        <v/>
      </c>
      <c r="N295" s="51" t="str">
        <f>+IF(H295=0,"",'Ark1'!AE3022)</f>
        <v/>
      </c>
      <c r="O295" s="12" t="str">
        <f>IF(H295=0,"",'Ark1'!U3022)</f>
        <v/>
      </c>
      <c r="P295" s="12" t="str">
        <f>IF(H295=0,"",'Ark1'!W3022)</f>
        <v/>
      </c>
      <c r="Q295" s="51" t="str">
        <f>IF(H295=0,"",'Ark1'!X3022)</f>
        <v/>
      </c>
      <c r="R295" s="51" t="str">
        <f>IF(H295=0,"",'Ark1'!Y3022)</f>
        <v/>
      </c>
      <c r="S295" s="264"/>
      <c r="T295" s="51" t="str">
        <f>IF(H295=0,"",'Ark1'!Z3022)</f>
        <v/>
      </c>
      <c r="U295" s="264"/>
      <c r="V295" s="51" t="str">
        <f>IF(H295=0,"",'Ark1'!AA3022)</f>
        <v/>
      </c>
      <c r="W295" s="12" t="str">
        <f>IF(H295=0,"",'Ark1'!AB3022)</f>
        <v/>
      </c>
      <c r="X295" s="15" t="str">
        <f>+IF('Ark1'!AC3022=0,"",'Ark1'!AC3022)</f>
        <v/>
      </c>
      <c r="Y295" s="15" t="str">
        <f t="shared" si="17"/>
        <v/>
      </c>
      <c r="Z295" s="12" t="str">
        <f>IF(H295=0,"",'Ark1'!T3022)</f>
        <v/>
      </c>
      <c r="AA295" s="51" t="str">
        <f>IF(H295=0,"",'Ark1'!V3022)</f>
        <v/>
      </c>
      <c r="AB295" s="259"/>
      <c r="AC295" s="10"/>
      <c r="AF295" s="1"/>
      <c r="AG295" s="1"/>
      <c r="AH295" s="1"/>
      <c r="AI295" s="1"/>
      <c r="AJ295" s="1"/>
      <c r="AK295" s="1"/>
      <c r="AL295" s="1"/>
      <c r="AM295" s="10"/>
      <c r="AN295"/>
      <c r="AO295"/>
      <c r="AP295"/>
      <c r="AQ295"/>
      <c r="AR295"/>
      <c r="AS295"/>
      <c r="AT295"/>
      <c r="AU295"/>
      <c r="AV295"/>
      <c r="AW295"/>
    </row>
    <row r="296" spans="1:49" ht="15.6">
      <c r="A296" s="259"/>
      <c r="B296" s="259"/>
      <c r="C296" s="256"/>
      <c r="D296" s="256"/>
      <c r="E296" s="256"/>
      <c r="F296" s="256"/>
      <c r="G296" s="256"/>
      <c r="H296" s="358"/>
      <c r="I296" s="358"/>
      <c r="J296" s="256"/>
      <c r="K296" s="256"/>
      <c r="L296" s="256"/>
      <c r="M296" s="256"/>
      <c r="N296" s="256"/>
      <c r="O296" s="256"/>
      <c r="P296" s="256"/>
      <c r="Q296" s="256"/>
      <c r="R296" s="256"/>
      <c r="S296" s="264"/>
      <c r="T296" s="256"/>
      <c r="U296" s="256"/>
      <c r="V296" s="256"/>
      <c r="W296" s="256"/>
      <c r="X296" s="256"/>
      <c r="Y296" s="256"/>
      <c r="Z296" s="256"/>
      <c r="AA296" s="256"/>
      <c r="AB296" s="259"/>
      <c r="AC296" s="79"/>
      <c r="AE296" s="51"/>
      <c r="AF296" s="4"/>
      <c r="AN296" s="13"/>
      <c r="AO296" s="12"/>
      <c r="AP296" s="12"/>
    </row>
    <row r="297" spans="1:49" s="100" customFormat="1" ht="15.6">
      <c r="A297" s="259"/>
      <c r="B297" s="2">
        <f>+'Ark1'!C3023</f>
        <v>2023</v>
      </c>
      <c r="C297" s="2">
        <f>+'Ark1'!J3023</f>
        <v>134</v>
      </c>
      <c r="D297" s="2" t="s">
        <v>31</v>
      </c>
      <c r="E297" s="2">
        <f>+'Ark1'!D3023</f>
        <v>1</v>
      </c>
      <c r="F297" s="2" t="s">
        <v>490</v>
      </c>
      <c r="G297" s="3">
        <f>+'Ark1'!Q3023</f>
        <v>31</v>
      </c>
      <c r="H297" s="306">
        <f>+'Ark1'!R3023</f>
        <v>2561</v>
      </c>
      <c r="I297" s="306">
        <f>IF(H297=0,"",'Ark1'!S3023)</f>
        <v>2556</v>
      </c>
      <c r="J297" s="256"/>
      <c r="K297" s="51">
        <f>100*H297/Måned!H23</f>
        <v>1.9542905108932047</v>
      </c>
      <c r="L297" s="256"/>
      <c r="M297" s="51">
        <f>+IF(H297=0,"",'Ark1'!AD3023)</f>
        <v>8.3747547416612171</v>
      </c>
      <c r="N297" s="51">
        <f>+IF(H297=0,"",'Ark1'!AE3023)</f>
        <v>8.3945200606362942</v>
      </c>
      <c r="O297" s="12">
        <f>IF(H297=0,"",'Ark1'!U3023)</f>
        <v>61.156103286384962</v>
      </c>
      <c r="P297" s="12">
        <f>IF(H297=0,"",'Ark1'!W3023)</f>
        <v>83.902738654147029</v>
      </c>
      <c r="Q297" s="51">
        <f>IF(H297=0,"",'Ark1'!X3023)</f>
        <v>0</v>
      </c>
      <c r="R297" s="51">
        <f>IF(H297=0,"",'Ark1'!Y3023)</f>
        <v>0</v>
      </c>
      <c r="S297" s="264"/>
      <c r="T297" s="51">
        <f>IF(H297=0,"",'Ark1'!Z3023)</f>
        <v>0</v>
      </c>
      <c r="U297" s="264"/>
      <c r="V297" s="51">
        <f>IF(H297=0,"",'Ark1'!AA3023)</f>
        <v>9.5456780285955229</v>
      </c>
      <c r="W297" s="12">
        <f>IF(H297=0,"",'Ark1'!AB3023)</f>
        <v>2.3052225856304807</v>
      </c>
      <c r="X297" s="15">
        <f>+IF('Ark1'!AC3023=0,"",'Ark1'!AC3023)</f>
        <v>-38.166524960827374</v>
      </c>
      <c r="Y297" s="15">
        <f t="shared" si="17"/>
        <v>82.451612903225808</v>
      </c>
      <c r="Z297" s="12">
        <f>IF(H297=0,"",'Ark1'!T3023)</f>
        <v>2.968371729793049</v>
      </c>
      <c r="AA297" s="51">
        <f>IF(H297=0,"",'Ark1'!V3023)</f>
        <v>90.990883303916476</v>
      </c>
      <c r="AB297" s="259"/>
      <c r="AC297" s="10"/>
      <c r="AF297" s="1"/>
      <c r="AG297" s="1"/>
      <c r="AH297" s="1"/>
      <c r="AI297" s="1"/>
      <c r="AJ297" s="1"/>
      <c r="AK297" s="1"/>
      <c r="AL297" s="1"/>
      <c r="AM297" s="10"/>
      <c r="AN297"/>
      <c r="AO297"/>
      <c r="AP297"/>
      <c r="AQ297"/>
      <c r="AR297"/>
      <c r="AS297"/>
      <c r="AT297"/>
      <c r="AU297"/>
      <c r="AV297"/>
      <c r="AW297"/>
    </row>
    <row r="298" spans="1:49" s="100" customFormat="1" ht="15.6">
      <c r="A298" s="259"/>
      <c r="B298" s="2">
        <f>+'Ark1'!C3024</f>
        <v>2023</v>
      </c>
      <c r="C298" s="2">
        <f>+'Ark1'!J3024</f>
        <v>134</v>
      </c>
      <c r="D298" s="2"/>
      <c r="E298" s="2">
        <f>+'Ark1'!D3024</f>
        <v>2</v>
      </c>
      <c r="F298" s="2" t="s">
        <v>491</v>
      </c>
      <c r="G298" s="3">
        <f>+'Ark1'!Q3024</f>
        <v>40</v>
      </c>
      <c r="H298" s="306">
        <f>+'Ark1'!R3024</f>
        <v>3731</v>
      </c>
      <c r="I298" s="306">
        <f>IF(H298=0,"",'Ark1'!S3024)</f>
        <v>3731</v>
      </c>
      <c r="J298" s="256"/>
      <c r="K298" s="51">
        <f>100*H298/Måned!H24</f>
        <v>3.3847102902087434</v>
      </c>
      <c r="L298" s="256"/>
      <c r="M298" s="51">
        <f>+IF(H298=0,"",'Ark1'!AD3024)</f>
        <v>12.200784826684101</v>
      </c>
      <c r="N298" s="51">
        <f>+IF(H298=0,"",'Ark1'!AE3024)</f>
        <v>12.423905660261402</v>
      </c>
      <c r="O298" s="12">
        <f>IF(H298=0,"",'Ark1'!U3024)</f>
        <v>60.082015545430195</v>
      </c>
      <c r="P298" s="12">
        <f>IF(H298=0,"",'Ark1'!W3024)</f>
        <v>85.069525596354879</v>
      </c>
      <c r="Q298" s="51">
        <f>IF(H298=0,"",'Ark1'!X3024)</f>
        <v>3.8595550790672744</v>
      </c>
      <c r="R298" s="51">
        <f>IF(H298=0,"",'Ark1'!Y3024)</f>
        <v>7.7191101581345487</v>
      </c>
      <c r="S298" s="264"/>
      <c r="T298" s="51">
        <f>IF(H298=0,"",'Ark1'!Z3024)</f>
        <v>0</v>
      </c>
      <c r="U298" s="264"/>
      <c r="V298" s="51">
        <f>IF(H298=0,"",'Ark1'!AA3024)</f>
        <v>10.692365274824892</v>
      </c>
      <c r="W298" s="12">
        <f>IF(H298=0,"",'Ark1'!AB3024)</f>
        <v>2.5064325308934237</v>
      </c>
      <c r="X298" s="15">
        <f>+IF('Ark1'!AC3024=0,"",'Ark1'!AC3024)</f>
        <v>-31.460530545050247</v>
      </c>
      <c r="Y298" s="15">
        <f t="shared" si="17"/>
        <v>93.275000000000006</v>
      </c>
      <c r="Z298" s="12">
        <f>IF(H298=0,"",'Ark1'!T3024)</f>
        <v>5.0270704904851247</v>
      </c>
      <c r="AA298" s="51">
        <f>IF(H298=0,"",'Ark1'!V3024)</f>
        <v>92.166333257155841</v>
      </c>
      <c r="AB298" s="259"/>
      <c r="AC298" s="10"/>
      <c r="AF298" s="1"/>
      <c r="AG298" s="1"/>
      <c r="AH298" s="1"/>
      <c r="AI298" s="1"/>
      <c r="AJ298" s="1"/>
      <c r="AK298" s="1"/>
      <c r="AL298" s="1"/>
      <c r="AM298" s="10"/>
      <c r="AN298"/>
      <c r="AO298"/>
      <c r="AP298"/>
      <c r="AQ298"/>
      <c r="AR298"/>
      <c r="AS298"/>
      <c r="AT298"/>
      <c r="AU298"/>
      <c r="AV298"/>
      <c r="AW298"/>
    </row>
    <row r="299" spans="1:49" s="100" customFormat="1" ht="15.6">
      <c r="A299" s="259"/>
      <c r="B299" s="2">
        <f>+'Ark1'!C3025</f>
        <v>2023</v>
      </c>
      <c r="C299" s="2">
        <f>+'Ark1'!J3025</f>
        <v>134</v>
      </c>
      <c r="D299" s="2"/>
      <c r="E299" s="2">
        <f>+'Ark1'!D3025</f>
        <v>3</v>
      </c>
      <c r="F299" s="2" t="s">
        <v>492</v>
      </c>
      <c r="G299" s="3">
        <f>+'Ark1'!Q3025</f>
        <v>34</v>
      </c>
      <c r="H299" s="306">
        <f>+'Ark1'!R3025</f>
        <v>3015</v>
      </c>
      <c r="I299" s="306">
        <f>IF(H299=0,"",'Ark1'!S3025)</f>
        <v>3015</v>
      </c>
      <c r="J299" s="256"/>
      <c r="K299" s="51">
        <f>100*H299/Måned!H25</f>
        <v>2.2694597707205819</v>
      </c>
      <c r="L299" s="256"/>
      <c r="M299" s="51">
        <f>+IF(H299=0,"",'Ark1'!AD3025)</f>
        <v>9.8593852190974491</v>
      </c>
      <c r="N299" s="51">
        <f>+IF(H299=0,"",'Ark1'!AE3025)</f>
        <v>9.9288720808737825</v>
      </c>
      <c r="O299" s="12">
        <f>IF(H299=0,"",'Ark1'!U3025)</f>
        <v>59.79469320066336</v>
      </c>
      <c r="P299" s="12">
        <f>IF(H299=0,"",'Ark1'!W3025)</f>
        <v>84.130547263681734</v>
      </c>
      <c r="Q299" s="51">
        <f>IF(H299=0,"",'Ark1'!X3025)</f>
        <v>5.3399668325041469</v>
      </c>
      <c r="R299" s="51">
        <f>IF(H299=0,"",'Ark1'!Y3025)</f>
        <v>10.679933665008294</v>
      </c>
      <c r="S299" s="264"/>
      <c r="T299" s="51">
        <f>IF(H299=0,"",'Ark1'!Z3025)</f>
        <v>0</v>
      </c>
      <c r="U299" s="264"/>
      <c r="V299" s="51">
        <f>IF(H299=0,"",'Ark1'!AA3025)</f>
        <v>10.15953402185707</v>
      </c>
      <c r="W299" s="12">
        <f>IF(H299=0,"",'Ark1'!AB3025)</f>
        <v>2.5831393020510345</v>
      </c>
      <c r="X299" s="15">
        <f>+IF('Ark1'!AC3025=0,"",'Ark1'!AC3025)</f>
        <v>-31.735820816305331</v>
      </c>
      <c r="Y299" s="15">
        <f t="shared" si="17"/>
        <v>88.67647058823529</v>
      </c>
      <c r="Z299" s="12">
        <f>IF(H299=0,"",'Ark1'!T3025)</f>
        <v>5.6006633499170819</v>
      </c>
      <c r="AA299" s="51">
        <f>IF(H299=0,"",'Ark1'!V3025)</f>
        <v>91.149021954151266</v>
      </c>
      <c r="AB299" s="259"/>
      <c r="AC299" s="10"/>
      <c r="AF299" s="1"/>
      <c r="AG299" s="1"/>
      <c r="AH299" s="1"/>
      <c r="AI299" s="1"/>
      <c r="AJ299" s="1"/>
      <c r="AK299" s="1"/>
      <c r="AL299" s="1"/>
      <c r="AM299" s="10"/>
      <c r="AN299"/>
      <c r="AO299"/>
      <c r="AP299"/>
      <c r="AQ299"/>
      <c r="AR299"/>
      <c r="AS299"/>
      <c r="AT299"/>
      <c r="AU299"/>
      <c r="AV299"/>
      <c r="AW299"/>
    </row>
    <row r="300" spans="1:49" s="100" customFormat="1" ht="15.6">
      <c r="A300" s="259"/>
      <c r="B300" s="2">
        <f>+'Ark1'!C3026</f>
        <v>2023</v>
      </c>
      <c r="C300" s="2">
        <f>+'Ark1'!J3026</f>
        <v>134</v>
      </c>
      <c r="D300" s="2"/>
      <c r="E300" s="2">
        <f>+'Ark1'!D3026</f>
        <v>4</v>
      </c>
      <c r="F300" s="2" t="s">
        <v>493</v>
      </c>
      <c r="G300" s="3">
        <f>+'Ark1'!Q3026</f>
        <v>34</v>
      </c>
      <c r="H300" s="306">
        <f>+'Ark1'!R3026</f>
        <v>2896</v>
      </c>
      <c r="I300" s="306">
        <f>IF(H300=0,"",'Ark1'!S3026)</f>
        <v>2892</v>
      </c>
      <c r="J300" s="256"/>
      <c r="K300" s="51">
        <f>100*H300/Måned!H26</f>
        <v>2.7428658022598333</v>
      </c>
      <c r="L300" s="256"/>
      <c r="M300" s="51">
        <f>+IF(H300=0,"",'Ark1'!AD3026)</f>
        <v>9.4702419882276008</v>
      </c>
      <c r="N300" s="51">
        <f>+IF(H300=0,"",'Ark1'!AE3026)</f>
        <v>9.4197452224562408</v>
      </c>
      <c r="O300" s="12">
        <f>IF(H300=0,"",'Ark1'!U3026)</f>
        <v>59.967842323651439</v>
      </c>
      <c r="P300" s="12">
        <f>IF(H300=0,"",'Ark1'!W3026)</f>
        <v>83.211237897648815</v>
      </c>
      <c r="Q300" s="51">
        <f>IF(H300=0,"",'Ark1'!X3026)</f>
        <v>0.17265193370165749</v>
      </c>
      <c r="R300" s="51">
        <f>IF(H300=0,"",'Ark1'!Y3026)</f>
        <v>0.34530386740331498</v>
      </c>
      <c r="S300" s="264"/>
      <c r="T300" s="51">
        <f>IF(H300=0,"",'Ark1'!Z3026)</f>
        <v>0</v>
      </c>
      <c r="U300" s="264"/>
      <c r="V300" s="51">
        <f>IF(H300=0,"",'Ark1'!AA3026)</f>
        <v>10.299809394902422</v>
      </c>
      <c r="W300" s="12">
        <f>IF(H300=0,"",'Ark1'!AB3026)</f>
        <v>2.5830606648653243</v>
      </c>
      <c r="X300" s="15">
        <f>+IF('Ark1'!AC3026=0,"",'Ark1'!AC3026)</f>
        <v>-31.611905904081976</v>
      </c>
      <c r="Y300" s="15">
        <f t="shared" si="17"/>
        <v>85.058823529411768</v>
      </c>
      <c r="Z300" s="12">
        <f>IF(H300=0,"",'Ark1'!T3026)</f>
        <v>5.3007596685082889</v>
      </c>
      <c r="AA300" s="51">
        <f>IF(H300=0,"",'Ark1'!V3026)</f>
        <v>90.203370451456422</v>
      </c>
      <c r="AB300" s="259"/>
      <c r="AC300" s="10"/>
      <c r="AF300" s="1"/>
      <c r="AG300" s="1"/>
      <c r="AH300" s="1"/>
      <c r="AI300" s="1"/>
      <c r="AJ300" s="1"/>
      <c r="AK300" s="1"/>
      <c r="AL300" s="1"/>
      <c r="AM300" s="10"/>
      <c r="AN300"/>
      <c r="AO300"/>
      <c r="AP300"/>
      <c r="AQ300"/>
      <c r="AR300"/>
      <c r="AS300"/>
      <c r="AT300"/>
      <c r="AU300"/>
      <c r="AV300"/>
      <c r="AW300"/>
    </row>
    <row r="301" spans="1:49" s="100" customFormat="1" ht="15.6">
      <c r="A301" s="259"/>
      <c r="B301" s="2">
        <f>+'Ark1'!C3027</f>
        <v>2023</v>
      </c>
      <c r="C301" s="2">
        <f>+'Ark1'!J3027</f>
        <v>134</v>
      </c>
      <c r="D301" s="2"/>
      <c r="E301" s="2">
        <f>+'Ark1'!D3027</f>
        <v>5</v>
      </c>
      <c r="F301" s="2" t="s">
        <v>377</v>
      </c>
      <c r="G301" s="3">
        <f>+'Ark1'!Q3027</f>
        <v>29</v>
      </c>
      <c r="H301" s="306">
        <f>+'Ark1'!R3027</f>
        <v>2630</v>
      </c>
      <c r="I301" s="306">
        <f>IF(H301=0,"",'Ark1'!S3027)</f>
        <v>2628</v>
      </c>
      <c r="J301" s="256"/>
      <c r="K301" s="51">
        <f>100*H301/Måned!H27</f>
        <v>2.1057182661051419</v>
      </c>
      <c r="L301" s="256"/>
      <c r="M301" s="51">
        <f>+IF(H301=0,"",'Ark1'!AD3027)</f>
        <v>8.6003924133420515</v>
      </c>
      <c r="N301" s="51">
        <f>+IF(H301=0,"",'Ark1'!AE3027)</f>
        <v>8.825477488202079</v>
      </c>
      <c r="O301" s="12">
        <f>IF(H301=0,"",'Ark1'!U3027)</f>
        <v>60.222602739726014</v>
      </c>
      <c r="P301" s="12">
        <f>IF(H301=0,"",'Ark1'!W3027)</f>
        <v>85.793417047184249</v>
      </c>
      <c r="Q301" s="51">
        <f>IF(H301=0,"",'Ark1'!X3027)</f>
        <v>4.6387832699619764</v>
      </c>
      <c r="R301" s="51">
        <f>IF(H301=0,"",'Ark1'!Y3027)</f>
        <v>9.2775665399239529</v>
      </c>
      <c r="S301" s="264"/>
      <c r="T301" s="51">
        <f>IF(H301=0,"",'Ark1'!Z3027)</f>
        <v>0</v>
      </c>
      <c r="U301" s="264"/>
      <c r="V301" s="51">
        <f>IF(H301=0,"",'Ark1'!AA3027)</f>
        <v>10.121093607529277</v>
      </c>
      <c r="W301" s="12">
        <f>IF(H301=0,"",'Ark1'!AB3027)</f>
        <v>2.6167399138499019</v>
      </c>
      <c r="X301" s="15">
        <f>+IF('Ark1'!AC3027=0,"",'Ark1'!AC3027)</f>
        <v>-34.420145993200151</v>
      </c>
      <c r="Y301" s="15">
        <f t="shared" si="17"/>
        <v>90.620689655172413</v>
      </c>
      <c r="Z301" s="12">
        <f>IF(H301=0,"",'Ark1'!T3027)</f>
        <v>4.4346007604562736</v>
      </c>
      <c r="AA301" s="51">
        <f>IF(H301=0,"",'Ark1'!V3027)</f>
        <v>92.978648144575189</v>
      </c>
      <c r="AB301" s="259"/>
      <c r="AC301" s="10"/>
      <c r="AF301" s="1"/>
      <c r="AG301" s="1"/>
      <c r="AH301" s="1"/>
      <c r="AI301" s="1"/>
      <c r="AJ301" s="1"/>
      <c r="AK301" s="1"/>
      <c r="AL301" s="1"/>
      <c r="AM301" s="10"/>
      <c r="AN301"/>
      <c r="AO301"/>
      <c r="AP301"/>
      <c r="AQ301"/>
      <c r="AR301"/>
      <c r="AS301"/>
      <c r="AT301"/>
      <c r="AU301"/>
      <c r="AV301"/>
      <c r="AW301"/>
    </row>
    <row r="302" spans="1:49" s="100" customFormat="1" ht="15.6">
      <c r="A302" s="259"/>
      <c r="B302" s="2">
        <f>+'Ark1'!C3028</f>
        <v>2023</v>
      </c>
      <c r="C302" s="2">
        <f>+'Ark1'!J3028</f>
        <v>134</v>
      </c>
      <c r="D302" s="2"/>
      <c r="E302" s="2">
        <f>+'Ark1'!D3028</f>
        <v>6</v>
      </c>
      <c r="F302" s="2" t="s">
        <v>494</v>
      </c>
      <c r="G302" s="3">
        <f>+'Ark1'!Q3028</f>
        <v>40</v>
      </c>
      <c r="H302" s="306">
        <f>+'Ark1'!R3028</f>
        <v>3616</v>
      </c>
      <c r="I302" s="306">
        <f>IF(H302=0,"",'Ark1'!S3028)</f>
        <v>3612</v>
      </c>
      <c r="J302" s="256"/>
      <c r="K302" s="51">
        <f>100*H302/Måned!H28</f>
        <v>2.787821782941553</v>
      </c>
      <c r="L302" s="256"/>
      <c r="M302" s="51">
        <f>+IF(H302=0,"",'Ark1'!AD3028)</f>
        <v>11.824722040549377</v>
      </c>
      <c r="N302" s="51">
        <f>+IF(H302=0,"",'Ark1'!AE3028)</f>
        <v>11.894181528677022</v>
      </c>
      <c r="O302" s="12">
        <f>IF(H302=0,"",'Ark1'!U3028)</f>
        <v>59.875415282392041</v>
      </c>
      <c r="P302" s="12">
        <f>IF(H302=0,"",'Ark1'!W3028)</f>
        <v>84.125553709856192</v>
      </c>
      <c r="Q302" s="51">
        <f>IF(H302=0,"",'Ark1'!X3028)</f>
        <v>0.58075221238938068</v>
      </c>
      <c r="R302" s="51">
        <f>IF(H302=0,"",'Ark1'!Y3028)</f>
        <v>1.1615044247787611</v>
      </c>
      <c r="S302" s="264"/>
      <c r="T302" s="51">
        <f>IF(H302=0,"",'Ark1'!Z3028)</f>
        <v>0</v>
      </c>
      <c r="U302" s="264"/>
      <c r="V302" s="51">
        <f>IF(H302=0,"",'Ark1'!AA3028)</f>
        <v>10.59602340044068</v>
      </c>
      <c r="W302" s="12">
        <f>IF(H302=0,"",'Ark1'!AB3028)</f>
        <v>2.5524366182573033</v>
      </c>
      <c r="X302" s="15">
        <f>+IF('Ark1'!AC3028=0,"",'Ark1'!AC3028)</f>
        <v>-44.397123039332698</v>
      </c>
      <c r="Y302" s="15">
        <f t="shared" si="17"/>
        <v>90.3</v>
      </c>
      <c r="Z302" s="12">
        <f>IF(H302=0,"",'Ark1'!T3028)</f>
        <v>5.3824668141592928</v>
      </c>
      <c r="AA302" s="51">
        <f>IF(H302=0,"",'Ark1'!V3028)</f>
        <v>91.185574988391707</v>
      </c>
      <c r="AB302" s="259"/>
      <c r="AC302" s="10"/>
      <c r="AF302" s="1"/>
      <c r="AG302" s="1"/>
      <c r="AH302" s="1"/>
      <c r="AI302" s="1"/>
      <c r="AJ302" s="1"/>
      <c r="AK302" s="1"/>
      <c r="AL302" s="1"/>
      <c r="AM302" s="10"/>
      <c r="AN302"/>
      <c r="AO302"/>
      <c r="AP302"/>
      <c r="AQ302"/>
      <c r="AR302"/>
      <c r="AS302"/>
      <c r="AT302"/>
      <c r="AU302"/>
      <c r="AV302"/>
      <c r="AW302"/>
    </row>
    <row r="303" spans="1:49" s="100" customFormat="1" ht="15.6">
      <c r="A303" s="259"/>
      <c r="B303" s="2">
        <f>+'Ark1'!C3029</f>
        <v>2023</v>
      </c>
      <c r="C303" s="2">
        <f>+'Ark1'!J3029</f>
        <v>134</v>
      </c>
      <c r="D303" s="2"/>
      <c r="E303" s="2">
        <f>+'Ark1'!D3029</f>
        <v>7</v>
      </c>
      <c r="F303" s="2" t="s">
        <v>495</v>
      </c>
      <c r="G303" s="3">
        <f>+'Ark1'!Q3029</f>
        <v>28</v>
      </c>
      <c r="H303" s="306">
        <f>+'Ark1'!R3029</f>
        <v>2014</v>
      </c>
      <c r="I303" s="306">
        <f>IF(H303=0,"",'Ark1'!S3029)</f>
        <v>2013</v>
      </c>
      <c r="J303" s="256"/>
      <c r="K303" s="51">
        <f>100*H303/Måned!H29</f>
        <v>1.6556236949838055</v>
      </c>
      <c r="L303" s="256"/>
      <c r="M303" s="51">
        <f>+IF(H303=0,"",'Ark1'!AD3029)</f>
        <v>6.5860039241334194</v>
      </c>
      <c r="N303" s="51">
        <f>+IF(H303=0,"",'Ark1'!AE3029)</f>
        <v>6.4941652215238195</v>
      </c>
      <c r="O303" s="12">
        <f>IF(H303=0,"",'Ark1'!U3029)</f>
        <v>59.809239940387478</v>
      </c>
      <c r="P303" s="12">
        <f>IF(H303=0,"",'Ark1'!W3029)</f>
        <v>82.417734724292046</v>
      </c>
      <c r="Q303" s="51">
        <f>IF(H303=0,"",'Ark1'!X3029)</f>
        <v>5.8589870903674282</v>
      </c>
      <c r="R303" s="51">
        <f>IF(H303=0,"",'Ark1'!Y3029)</f>
        <v>11.717974180734856</v>
      </c>
      <c r="S303" s="264"/>
      <c r="T303" s="51">
        <f>IF(H303=0,"",'Ark1'!Z3029)</f>
        <v>0</v>
      </c>
      <c r="U303" s="264"/>
      <c r="V303" s="51">
        <f>IF(H303=0,"",'Ark1'!AA3029)</f>
        <v>10.583132378650937</v>
      </c>
      <c r="W303" s="12">
        <f>IF(H303=0,"",'Ark1'!AB3029)</f>
        <v>2.5389903506219502</v>
      </c>
      <c r="X303" s="15">
        <f>+IF('Ark1'!AC3029=0,"",'Ark1'!AC3029)</f>
        <v>-37.978354305024254</v>
      </c>
      <c r="Y303" s="15">
        <f t="shared" si="17"/>
        <v>71.892857142857139</v>
      </c>
      <c r="Z303" s="12">
        <f>IF(H303=0,"",'Ark1'!T3029)</f>
        <v>5.6782522343594843</v>
      </c>
      <c r="AA303" s="51">
        <f>IF(H303=0,"",'Ark1'!V3029)</f>
        <v>89.314418360827773</v>
      </c>
      <c r="AB303" s="259"/>
      <c r="AC303" s="10"/>
      <c r="AF303" s="1"/>
      <c r="AG303" s="1"/>
      <c r="AH303" s="1"/>
      <c r="AI303" s="1"/>
      <c r="AJ303" s="1"/>
      <c r="AK303" s="1"/>
      <c r="AL303" s="1"/>
      <c r="AM303" s="10"/>
      <c r="AN303"/>
      <c r="AO303"/>
      <c r="AP303"/>
      <c r="AQ303"/>
      <c r="AR303"/>
      <c r="AS303"/>
      <c r="AT303"/>
      <c r="AU303"/>
      <c r="AV303"/>
      <c r="AW303"/>
    </row>
    <row r="304" spans="1:49" s="100" customFormat="1" ht="15.6">
      <c r="A304" s="259"/>
      <c r="B304" s="2">
        <f>+'Ark1'!C3030</f>
        <v>2023</v>
      </c>
      <c r="C304" s="2">
        <f>+'Ark1'!J3030</f>
        <v>134</v>
      </c>
      <c r="D304" s="2"/>
      <c r="E304" s="2">
        <f>+'Ark1'!D3030</f>
        <v>8</v>
      </c>
      <c r="F304" s="2" t="s">
        <v>496</v>
      </c>
      <c r="G304" s="3">
        <f>+'Ark1'!Q3030</f>
        <v>36</v>
      </c>
      <c r="H304" s="306">
        <f>+'Ark1'!R3030</f>
        <v>3614</v>
      </c>
      <c r="I304" s="306">
        <f>IF(H304=0,"",'Ark1'!S3030)</f>
        <v>3608</v>
      </c>
      <c r="J304" s="256"/>
      <c r="K304" s="51">
        <f>100*H304/Måned!H30</f>
        <v>2.7863657741147083</v>
      </c>
      <c r="L304" s="256"/>
      <c r="M304" s="51">
        <f>+IF(H304=0,"",'Ark1'!AD3030)</f>
        <v>11.81818181818182</v>
      </c>
      <c r="N304" s="51">
        <f>+IF(H304=0,"",'Ark1'!AE3030)</f>
        <v>11.61953556241339</v>
      </c>
      <c r="O304" s="12">
        <f>IF(H304=0,"",'Ark1'!U3030)</f>
        <v>60.142461197339244</v>
      </c>
      <c r="P304" s="12">
        <f>IF(H304=0,"",'Ark1'!W3030)</f>
        <v>82.274140798226114</v>
      </c>
      <c r="Q304" s="51">
        <f>IF(H304=0,"",'Ark1'!X3030)</f>
        <v>3.6524626452684008</v>
      </c>
      <c r="R304" s="51">
        <f>IF(H304=0,"",'Ark1'!Y3030)</f>
        <v>7.3049252905368016</v>
      </c>
      <c r="S304" s="264"/>
      <c r="T304" s="51">
        <f>IF(H304=0,"",'Ark1'!Z3030)</f>
        <v>0</v>
      </c>
      <c r="U304" s="264"/>
      <c r="V304" s="51">
        <f>IF(H304=0,"",'Ark1'!AA3030)</f>
        <v>10.105935520422674</v>
      </c>
      <c r="W304" s="12">
        <f>IF(H304=0,"",'Ark1'!AB3030)</f>
        <v>2.437055431319473</v>
      </c>
      <c r="X304" s="15">
        <f>+IF('Ark1'!AC3030=0,"",'Ark1'!AC3030)</f>
        <v>-34.306501721930879</v>
      </c>
      <c r="Y304" s="15">
        <f t="shared" si="17"/>
        <v>100.22222222222223</v>
      </c>
      <c r="Z304" s="12">
        <f>IF(H304=0,"",'Ark1'!T3030)</f>
        <v>4.9120088544548972</v>
      </c>
      <c r="AA304" s="51">
        <f>IF(H304=0,"",'Ark1'!V3030)</f>
        <v>89.189456198216078</v>
      </c>
      <c r="AB304" s="259"/>
      <c r="AC304" s="10"/>
      <c r="AF304" s="1"/>
      <c r="AG304" s="1"/>
      <c r="AH304" s="1"/>
      <c r="AI304" s="1"/>
      <c r="AJ304" s="1"/>
      <c r="AK304" s="1"/>
      <c r="AL304" s="1"/>
      <c r="AM304" s="10"/>
      <c r="AN304"/>
      <c r="AO304"/>
      <c r="AP304"/>
      <c r="AQ304"/>
      <c r="AR304"/>
      <c r="AS304"/>
      <c r="AT304"/>
      <c r="AU304"/>
      <c r="AV304"/>
      <c r="AW304"/>
    </row>
    <row r="305" spans="1:49" s="100" customFormat="1" ht="15.6">
      <c r="A305" s="259"/>
      <c r="B305" s="2">
        <f>+'Ark1'!C3031</f>
        <v>2023</v>
      </c>
      <c r="C305" s="2">
        <f>+'Ark1'!J3031</f>
        <v>134</v>
      </c>
      <c r="D305" s="2"/>
      <c r="E305" s="2">
        <f>+'Ark1'!D3031</f>
        <v>9</v>
      </c>
      <c r="F305" s="2" t="s">
        <v>497</v>
      </c>
      <c r="G305" s="3">
        <f>+'Ark1'!Q3031</f>
        <v>40</v>
      </c>
      <c r="H305" s="306">
        <f>+'Ark1'!R3031</f>
        <v>3084</v>
      </c>
      <c r="I305" s="306">
        <f>IF(H305=0,"",'Ark1'!S3031)</f>
        <v>3082</v>
      </c>
      <c r="J305" s="256"/>
      <c r="K305" s="51">
        <f>100*H305/Måned!H31</f>
        <v>2.5612490656922184</v>
      </c>
      <c r="L305" s="256"/>
      <c r="M305" s="51">
        <f>+IF(H305=0,"",'Ark1'!AD3031)</f>
        <v>10.085022890778289</v>
      </c>
      <c r="N305" s="51">
        <f>+IF(H305=0,"",'Ark1'!AE3031)</f>
        <v>9.9274903177745788</v>
      </c>
      <c r="O305" s="12">
        <f>IF(H305=0,"",'Ark1'!U3031)</f>
        <v>59.750486696950041</v>
      </c>
      <c r="P305" s="12">
        <f>IF(H305=0,"",'Ark1'!W3031)</f>
        <v>82.290168721609291</v>
      </c>
      <c r="Q305" s="51">
        <f>IF(H305=0,"",'Ark1'!X3031)</f>
        <v>0.32425421530479887</v>
      </c>
      <c r="R305" s="51">
        <f>IF(H305=0,"",'Ark1'!Y3031)</f>
        <v>0.64850843060959773</v>
      </c>
      <c r="S305" s="264"/>
      <c r="T305" s="51">
        <f>IF(H305=0,"",'Ark1'!Z3031)</f>
        <v>0</v>
      </c>
      <c r="U305" s="264"/>
      <c r="V305" s="51">
        <f>IF(H305=0,"",'Ark1'!AA3031)</f>
        <v>9.358332895630479</v>
      </c>
      <c r="W305" s="12">
        <f>IF(H305=0,"",'Ark1'!AB3031)</f>
        <v>2.5384214533842844</v>
      </c>
      <c r="X305" s="15">
        <f>+IF('Ark1'!AC3031=0,"",'Ark1'!AC3031)</f>
        <v>-38.995565045086863</v>
      </c>
      <c r="Y305" s="15">
        <f t="shared" si="17"/>
        <v>77.05</v>
      </c>
      <c r="Z305" s="12">
        <f>IF(H305=0,"",'Ark1'!T3031)</f>
        <v>5.7782101167315183</v>
      </c>
      <c r="AA305" s="51">
        <f>IF(H305=0,"",'Ark1'!V3031)</f>
        <v>89.179789966274043</v>
      </c>
      <c r="AB305" s="259"/>
      <c r="AC305" s="10"/>
      <c r="AF305" s="1"/>
      <c r="AG305" s="1"/>
      <c r="AH305" s="1"/>
      <c r="AI305" s="1"/>
      <c r="AJ305" s="1"/>
      <c r="AK305" s="1"/>
      <c r="AL305" s="1"/>
      <c r="AM305" s="10"/>
      <c r="AN305"/>
      <c r="AO305"/>
      <c r="AP305"/>
      <c r="AQ305"/>
      <c r="AR305"/>
      <c r="AS305"/>
      <c r="AT305"/>
      <c r="AU305"/>
      <c r="AV305"/>
      <c r="AW305"/>
    </row>
    <row r="306" spans="1:49" s="100" customFormat="1" ht="15.6">
      <c r="A306" s="259"/>
      <c r="B306" s="2">
        <f>+'Ark1'!C3032</f>
        <v>2023</v>
      </c>
      <c r="C306" s="2">
        <f>+'Ark1'!J3032</f>
        <v>134</v>
      </c>
      <c r="D306" s="2"/>
      <c r="E306" s="2">
        <f>+'Ark1'!D3032</f>
        <v>10</v>
      </c>
      <c r="F306" s="2" t="s">
        <v>498</v>
      </c>
      <c r="G306" s="3">
        <f>+'Ark1'!Q3032</f>
        <v>39</v>
      </c>
      <c r="H306" s="306">
        <f>+'Ark1'!R3032</f>
        <v>2487</v>
      </c>
      <c r="I306" s="306">
        <f>IF(H306=0,"",'Ark1'!S3032)</f>
        <v>2487</v>
      </c>
      <c r="J306" s="256"/>
      <c r="K306" s="51">
        <f>100*H306/Måned!H32</f>
        <v>1.9715563165905632</v>
      </c>
      <c r="L306" s="256"/>
      <c r="M306" s="51">
        <f>+IF(H306=0,"",'Ark1'!AD3032)</f>
        <v>8.1327665140614798</v>
      </c>
      <c r="N306" s="51">
        <f>+IF(H306=0,"",'Ark1'!AE3032)</f>
        <v>8.0234364244730756</v>
      </c>
      <c r="O306" s="12">
        <f>IF(H306=0,"",'Ark1'!U3032)</f>
        <v>60.186570164857237</v>
      </c>
      <c r="P306" s="12">
        <f>IF(H306=0,"",'Ark1'!W3032)</f>
        <v>82.418697225572942</v>
      </c>
      <c r="Q306" s="51">
        <f>IF(H306=0,"",'Ark1'!X3032)</f>
        <v>4.5436268596702876</v>
      </c>
      <c r="R306" s="51">
        <f>IF(H306=0,"",'Ark1'!Y3032)</f>
        <v>9.0872537193405751</v>
      </c>
      <c r="S306" s="264"/>
      <c r="T306" s="51">
        <f>IF(H306=0,"",'Ark1'!Z3032)</f>
        <v>0</v>
      </c>
      <c r="U306" s="264"/>
      <c r="V306" s="51">
        <f>IF(H306=0,"",'Ark1'!AA3032)</f>
        <v>10.017779943159015</v>
      </c>
      <c r="W306" s="12">
        <f>IF(H306=0,"",'Ark1'!AB3032)</f>
        <v>2.3509386471194538</v>
      </c>
      <c r="X306" s="15">
        <f>+IF('Ark1'!AC3032=0,"",'Ark1'!AC3032)</f>
        <v>-43.24329398224743</v>
      </c>
      <c r="Y306" s="15">
        <f t="shared" si="17"/>
        <v>63.769230769230766</v>
      </c>
      <c r="Z306" s="12">
        <f>IF(H306=0,"",'Ark1'!T3032)</f>
        <v>4.9907519099316442</v>
      </c>
      <c r="AA306" s="51">
        <f>IF(H306=0,"",'Ark1'!V3032)</f>
        <v>89.294363191303447</v>
      </c>
      <c r="AB306" s="259"/>
      <c r="AC306" s="10"/>
      <c r="AF306" s="1"/>
      <c r="AG306" s="1"/>
      <c r="AH306" s="1"/>
      <c r="AI306" s="1"/>
      <c r="AJ306" s="1"/>
      <c r="AK306" s="1"/>
      <c r="AL306" s="1"/>
      <c r="AM306" s="10"/>
      <c r="AN306"/>
      <c r="AO306"/>
      <c r="AP306"/>
      <c r="AQ306"/>
      <c r="AR306"/>
      <c r="AS306"/>
      <c r="AT306"/>
      <c r="AU306"/>
      <c r="AV306"/>
      <c r="AW306"/>
    </row>
    <row r="307" spans="1:49" s="100" customFormat="1" ht="15.6">
      <c r="A307" s="259"/>
      <c r="B307" s="2">
        <f>+'Ark1'!C3033</f>
        <v>2023</v>
      </c>
      <c r="C307" s="2">
        <f>+'Ark1'!J3033</f>
        <v>134</v>
      </c>
      <c r="D307" s="2"/>
      <c r="E307" s="2">
        <f>+'Ark1'!D3033</f>
        <v>11</v>
      </c>
      <c r="F307" s="2" t="s">
        <v>499</v>
      </c>
      <c r="G307" s="3">
        <f>+'Ark1'!Q3033</f>
        <v>17</v>
      </c>
      <c r="H307" s="306">
        <f>+'Ark1'!R3033</f>
        <v>932</v>
      </c>
      <c r="I307" s="306">
        <f>IF(H307=0,"",'Ark1'!S3033)</f>
        <v>932</v>
      </c>
      <c r="J307" s="256"/>
      <c r="K307" s="51">
        <f>100*H307/Måned!H33</f>
        <v>1.9582300289952514</v>
      </c>
      <c r="L307" s="256"/>
      <c r="M307" s="51">
        <f>+IF(H307=0,"",'Ark1'!AD3033)</f>
        <v>3.0477436232831914</v>
      </c>
      <c r="N307" s="51">
        <f>+IF(H307=0,"",'Ark1'!AE3033)</f>
        <v>3.0486704327083096</v>
      </c>
      <c r="O307" s="12">
        <f>IF(H307=0,"",'Ark1'!U3033)</f>
        <v>58.951716738197398</v>
      </c>
      <c r="P307" s="12">
        <f>IF(H307=0,"",'Ark1'!W3033)</f>
        <v>83.56716738197423</v>
      </c>
      <c r="Q307" s="51">
        <f>IF(H307=0,"",'Ark1'!X3033)</f>
        <v>1.7167381974248928</v>
      </c>
      <c r="R307" s="51">
        <f>IF(H307=0,"",'Ark1'!Y3033)</f>
        <v>3.4334763948497855</v>
      </c>
      <c r="S307" s="264"/>
      <c r="T307" s="51">
        <f>IF(H307=0,"",'Ark1'!Z3033)</f>
        <v>0</v>
      </c>
      <c r="U307" s="264"/>
      <c r="V307" s="51">
        <f>IF(H307=0,"",'Ark1'!AA3033)</f>
        <v>9.8678823602993937</v>
      </c>
      <c r="W307" s="12">
        <f>IF(H307=0,"",'Ark1'!AB3033)</f>
        <v>2.6556335885570643</v>
      </c>
      <c r="X307" s="15">
        <f>+IF('Ark1'!AC3033=0,"",'Ark1'!AC3033)</f>
        <v>-41.098837196595191</v>
      </c>
      <c r="Y307" s="15">
        <f t="shared" si="17"/>
        <v>54.823529411764703</v>
      </c>
      <c r="Z307" s="12">
        <f>IF(H307=0,"",'Ark1'!T3033)</f>
        <v>7.1952789699570801</v>
      </c>
      <c r="AA307" s="51">
        <f>IF(H307=0,"",'Ark1'!V3033)</f>
        <v>90.538642884045728</v>
      </c>
      <c r="AB307" s="259"/>
      <c r="AC307" s="10"/>
      <c r="AF307" s="1"/>
      <c r="AG307" s="1"/>
      <c r="AH307" s="1"/>
      <c r="AI307" s="1"/>
      <c r="AJ307" s="1"/>
      <c r="AK307" s="1"/>
      <c r="AL307" s="1"/>
      <c r="AM307" s="10"/>
      <c r="AN307"/>
      <c r="AO307"/>
      <c r="AP307"/>
      <c r="AQ307"/>
      <c r="AR307"/>
      <c r="AS307"/>
      <c r="AT307"/>
      <c r="AU307"/>
      <c r="AV307"/>
      <c r="AW307"/>
    </row>
    <row r="308" spans="1:49" s="100" customFormat="1" ht="15.6">
      <c r="A308" s="259"/>
      <c r="B308" s="2">
        <f>+'Ark1'!C3034</f>
        <v>2023</v>
      </c>
      <c r="C308" s="2">
        <f>+'Ark1'!J3034</f>
        <v>134</v>
      </c>
      <c r="D308" s="2"/>
      <c r="E308" s="2">
        <f>+'Ark1'!D3034</f>
        <v>12</v>
      </c>
      <c r="F308" s="2" t="s">
        <v>500</v>
      </c>
      <c r="G308" s="3">
        <f>+'Ark1'!Q3034</f>
        <v>0</v>
      </c>
      <c r="H308" s="306">
        <f>+'Ark1'!R3034</f>
        <v>0</v>
      </c>
      <c r="I308" s="306" t="str">
        <f>IF(H308=0,"",'Ark1'!S3034)</f>
        <v/>
      </c>
      <c r="J308" s="256"/>
      <c r="K308" s="51" t="e">
        <f>100*H308/Måned!H34</f>
        <v>#DIV/0!</v>
      </c>
      <c r="L308" s="256"/>
      <c r="M308" s="51" t="str">
        <f>+IF(H308=0,"",'Ark1'!AD3034)</f>
        <v/>
      </c>
      <c r="N308" s="51" t="str">
        <f>+IF(H308=0,"",'Ark1'!AE3034)</f>
        <v/>
      </c>
      <c r="O308" s="12" t="str">
        <f>IF(H308=0,"",'Ark1'!U3034)</f>
        <v/>
      </c>
      <c r="P308" s="12" t="str">
        <f>IF(H308=0,"",'Ark1'!W3034)</f>
        <v/>
      </c>
      <c r="Q308" s="51" t="str">
        <f>IF(H308=0,"",'Ark1'!X3034)</f>
        <v/>
      </c>
      <c r="R308" s="51" t="str">
        <f>IF(H308=0,"",'Ark1'!Y3034)</f>
        <v/>
      </c>
      <c r="S308" s="264"/>
      <c r="T308" s="51" t="str">
        <f>IF(H308=0,"",'Ark1'!Z3034)</f>
        <v/>
      </c>
      <c r="U308" s="264"/>
      <c r="V308" s="51" t="str">
        <f>IF(H308=0,"",'Ark1'!AA3034)</f>
        <v/>
      </c>
      <c r="W308" s="12" t="str">
        <f>IF(H308=0,"",'Ark1'!AB3034)</f>
        <v/>
      </c>
      <c r="X308" s="15" t="str">
        <f>+IF('Ark1'!AC3034=0,"",'Ark1'!AC3034)</f>
        <v/>
      </c>
      <c r="Y308" s="15" t="str">
        <f t="shared" si="17"/>
        <v/>
      </c>
      <c r="Z308" s="12" t="str">
        <f>IF(H308=0,"",'Ark1'!T3034)</f>
        <v/>
      </c>
      <c r="AA308" s="51" t="str">
        <f>IF(H308=0,"",'Ark1'!V3034)</f>
        <v/>
      </c>
      <c r="AB308" s="259"/>
      <c r="AC308" s="10"/>
      <c r="AF308" s="1"/>
      <c r="AG308" s="1"/>
      <c r="AH308" s="1"/>
      <c r="AI308" s="1"/>
      <c r="AJ308" s="1"/>
      <c r="AK308" s="1"/>
      <c r="AL308" s="1"/>
      <c r="AM308" s="10"/>
      <c r="AN308"/>
      <c r="AO308"/>
      <c r="AP308"/>
      <c r="AQ308"/>
      <c r="AR308"/>
      <c r="AS308"/>
      <c r="AT308"/>
      <c r="AU308"/>
      <c r="AV308"/>
      <c r="AW308"/>
    </row>
    <row r="309" spans="1:49" ht="15.6">
      <c r="A309" s="259"/>
      <c r="B309" s="259"/>
      <c r="C309" s="256"/>
      <c r="D309" s="256"/>
      <c r="E309" s="256"/>
      <c r="F309" s="256"/>
      <c r="G309" s="256"/>
      <c r="H309" s="358"/>
      <c r="I309" s="358"/>
      <c r="J309" s="256"/>
      <c r="K309" s="256"/>
      <c r="L309" s="256"/>
      <c r="M309" s="256"/>
      <c r="N309" s="256"/>
      <c r="O309" s="256"/>
      <c r="P309" s="256"/>
      <c r="Q309" s="256"/>
      <c r="R309" s="256"/>
      <c r="S309" s="264"/>
      <c r="T309" s="256"/>
      <c r="U309" s="264"/>
      <c r="V309" s="256"/>
      <c r="W309" s="256"/>
      <c r="X309" s="256"/>
      <c r="Y309" s="256"/>
      <c r="Z309" s="256"/>
      <c r="AA309" s="256"/>
      <c r="AB309" s="259"/>
      <c r="AC309" s="79"/>
      <c r="AE309" s="51"/>
      <c r="AF309" s="4"/>
      <c r="AN309" s="13"/>
      <c r="AO309" s="12"/>
      <c r="AP309" s="12"/>
    </row>
    <row r="310" spans="1:49" s="100" customFormat="1" ht="15.6">
      <c r="A310" s="259"/>
      <c r="B310" s="2">
        <f>+'Ark1'!C3035</f>
        <v>2023</v>
      </c>
      <c r="C310" s="2">
        <f>+'Ark1'!J3035</f>
        <v>141</v>
      </c>
      <c r="D310" s="2" t="s">
        <v>30</v>
      </c>
      <c r="E310" s="2">
        <f>+'Ark1'!D3035</f>
        <v>1</v>
      </c>
      <c r="F310" s="2" t="s">
        <v>490</v>
      </c>
      <c r="G310" s="3">
        <f>+'Ark1'!Q3035</f>
        <v>40</v>
      </c>
      <c r="H310" s="306">
        <f>+'Ark1'!R3035</f>
        <v>4516</v>
      </c>
      <c r="I310" s="306">
        <f>IF(H310=0,"",'Ark1'!S3035)</f>
        <v>4499</v>
      </c>
      <c r="J310" s="256"/>
      <c r="K310" s="51">
        <f>100*H310/Måned!H23</f>
        <v>3.4461444541951236</v>
      </c>
      <c r="L310" s="256"/>
      <c r="M310" s="51">
        <f>+IF(H310=0,"",'Ark1'!AD3035)</f>
        <v>10.291704649042844</v>
      </c>
      <c r="N310" s="51">
        <f>+IF(H310=0,"",'Ark1'!AE3035)</f>
        <v>10.603624045572381</v>
      </c>
      <c r="O310" s="12">
        <f>IF(H310=0,"",'Ark1'!U3035)</f>
        <v>60.688375194487683</v>
      </c>
      <c r="P310" s="12">
        <f>IF(H310=0,"",'Ark1'!W3035)</f>
        <v>84.79995554567671</v>
      </c>
      <c r="Q310" s="51">
        <f>IF(H310=0,"",'Ark1'!X3035)</f>
        <v>0</v>
      </c>
      <c r="R310" s="51">
        <f>IF(H310=0,"",'Ark1'!Y3035)</f>
        <v>0</v>
      </c>
      <c r="S310" s="264"/>
      <c r="T310" s="51">
        <f>IF(H310=0,"",'Ark1'!Z3035)</f>
        <v>0</v>
      </c>
      <c r="U310" s="264"/>
      <c r="V310" s="51">
        <f>IF(H310=0,"",'Ark1'!AA3035)</f>
        <v>8.1021147342922983</v>
      </c>
      <c r="W310" s="12">
        <f>IF(H310=0,"",'Ark1'!AB3035)</f>
        <v>2.5601934220779539</v>
      </c>
      <c r="X310" s="15">
        <f>+IF('Ark1'!AC3035=0,"",'Ark1'!AC3035)</f>
        <v>-29.171220756680373</v>
      </c>
      <c r="Y310" s="15">
        <f t="shared" si="17"/>
        <v>112.47499999999999</v>
      </c>
      <c r="Z310" s="12">
        <f>IF(H310=0,"",'Ark1'!T3035)</f>
        <v>4.1474756421612033</v>
      </c>
      <c r="AA310" s="51">
        <f>IF(H310=0,"",'Ark1'!V3035)</f>
        <v>91.975922421185516</v>
      </c>
      <c r="AB310" s="259"/>
      <c r="AC310" s="10"/>
      <c r="AF310" s="1"/>
      <c r="AG310" s="1"/>
      <c r="AH310" s="1"/>
      <c r="AI310" s="1"/>
      <c r="AJ310" s="1"/>
      <c r="AK310" s="1"/>
      <c r="AL310" s="1"/>
      <c r="AM310" s="10"/>
      <c r="AN310"/>
      <c r="AO310"/>
      <c r="AP310"/>
      <c r="AQ310"/>
      <c r="AR310"/>
      <c r="AS310"/>
      <c r="AT310"/>
      <c r="AU310"/>
      <c r="AV310"/>
      <c r="AW310"/>
    </row>
    <row r="311" spans="1:49" s="100" customFormat="1" ht="15.6">
      <c r="A311" s="259"/>
      <c r="B311" s="2">
        <f>+'Ark1'!C3036</f>
        <v>2023</v>
      </c>
      <c r="C311" s="2">
        <f>+'Ark1'!J3036</f>
        <v>141</v>
      </c>
      <c r="D311" s="2"/>
      <c r="E311" s="2">
        <f>+'Ark1'!D3036</f>
        <v>2</v>
      </c>
      <c r="F311" s="2" t="s">
        <v>491</v>
      </c>
      <c r="G311" s="3">
        <f>+'Ark1'!Q3036</f>
        <v>40</v>
      </c>
      <c r="H311" s="306">
        <f>+'Ark1'!R3036</f>
        <v>3597</v>
      </c>
      <c r="I311" s="306">
        <f>IF(H311=0,"",'Ark1'!S3036)</f>
        <v>3595</v>
      </c>
      <c r="J311" s="256"/>
      <c r="K311" s="51">
        <f>100*H311/Måned!H24</f>
        <v>3.2631473904799919</v>
      </c>
      <c r="L311" s="256"/>
      <c r="M311" s="51">
        <f>+IF(H311=0,"",'Ark1'!AD3036)</f>
        <v>8.1973564266180503</v>
      </c>
      <c r="N311" s="51">
        <f>+IF(H311=0,"",'Ark1'!AE3036)</f>
        <v>8.3938322964517766</v>
      </c>
      <c r="O311" s="12">
        <f>IF(H311=0,"",'Ark1'!U3036)</f>
        <v>60.70904033379697</v>
      </c>
      <c r="P311" s="12">
        <f>IF(H311=0,"",'Ark1'!W3036)</f>
        <v>84.007621696801053</v>
      </c>
      <c r="Q311" s="51">
        <f>IF(H311=0,"",'Ark1'!X3036)</f>
        <v>0</v>
      </c>
      <c r="R311" s="51">
        <f>IF(H311=0,"",'Ark1'!Y3036)</f>
        <v>0</v>
      </c>
      <c r="S311" s="264"/>
      <c r="T311" s="51">
        <f>IF(H311=0,"",'Ark1'!Z3036)</f>
        <v>0</v>
      </c>
      <c r="U311" s="264"/>
      <c r="V311" s="51">
        <f>IF(H311=0,"",'Ark1'!AA3036)</f>
        <v>8.125999605407479</v>
      </c>
      <c r="W311" s="12">
        <f>IF(H311=0,"",'Ark1'!AB3036)</f>
        <v>2.3664117063939538</v>
      </c>
      <c r="X311" s="15">
        <f>+IF('Ark1'!AC3036=0,"",'Ark1'!AC3036)</f>
        <v>-32.546588640352759</v>
      </c>
      <c r="Y311" s="15">
        <f t="shared" si="17"/>
        <v>89.875</v>
      </c>
      <c r="Z311" s="12">
        <f>IF(H311=0,"",'Ark1'!T3036)</f>
        <v>3.9001946066166249</v>
      </c>
      <c r="AA311" s="51">
        <f>IF(H311=0,"",'Ark1'!V3036)</f>
        <v>91.038142840136956</v>
      </c>
      <c r="AB311" s="259"/>
      <c r="AC311" s="10"/>
      <c r="AF311" s="1"/>
      <c r="AG311" s="1"/>
      <c r="AH311" s="1"/>
      <c r="AI311" s="1"/>
      <c r="AJ311" s="1"/>
      <c r="AK311" s="1"/>
      <c r="AL311" s="1"/>
      <c r="AM311" s="10"/>
      <c r="AN311"/>
      <c r="AO311"/>
      <c r="AP311"/>
      <c r="AQ311"/>
      <c r="AR311"/>
      <c r="AS311"/>
      <c r="AT311"/>
      <c r="AU311"/>
      <c r="AV311"/>
      <c r="AW311"/>
    </row>
    <row r="312" spans="1:49" s="100" customFormat="1" ht="15.6">
      <c r="A312" s="259"/>
      <c r="B312" s="2">
        <f>+'Ark1'!C3037</f>
        <v>2023</v>
      </c>
      <c r="C312" s="2">
        <f>+'Ark1'!J3037</f>
        <v>141</v>
      </c>
      <c r="D312" s="2"/>
      <c r="E312" s="2">
        <f>+'Ark1'!D3037</f>
        <v>3</v>
      </c>
      <c r="F312" s="2" t="s">
        <v>492</v>
      </c>
      <c r="G312" s="3">
        <f>+'Ark1'!Q3037</f>
        <v>48</v>
      </c>
      <c r="H312" s="306">
        <f>+'Ark1'!R3037</f>
        <v>5248</v>
      </c>
      <c r="I312" s="306">
        <f>IF(H312=0,"",'Ark1'!S3037)</f>
        <v>5234</v>
      </c>
      <c r="J312" s="256"/>
      <c r="K312" s="51">
        <f>100*H312/Måned!H25</f>
        <v>3.9502901747070025</v>
      </c>
      <c r="L312" s="256"/>
      <c r="M312" s="51">
        <f>+IF(H312=0,"",'Ark1'!AD3037)</f>
        <v>11.959890610756609</v>
      </c>
      <c r="N312" s="51">
        <f>+IF(H312=0,"",'Ark1'!AE3037)</f>
        <v>12.139276947432537</v>
      </c>
      <c r="O312" s="12">
        <f>IF(H312=0,"",'Ark1'!U3037)</f>
        <v>61.148643484906394</v>
      </c>
      <c r="P312" s="12">
        <f>IF(H312=0,"",'Ark1'!W3037)</f>
        <v>83.448089415360926</v>
      </c>
      <c r="Q312" s="51">
        <f>IF(H312=0,"",'Ark1'!X3037)</f>
        <v>0</v>
      </c>
      <c r="R312" s="51">
        <f>IF(H312=0,"",'Ark1'!Y3037)</f>
        <v>0</v>
      </c>
      <c r="S312" s="264"/>
      <c r="T312" s="51">
        <f>IF(H312=0,"",'Ark1'!Z3037)</f>
        <v>0</v>
      </c>
      <c r="U312" s="264"/>
      <c r="V312" s="51">
        <f>IF(H312=0,"",'Ark1'!AA3037)</f>
        <v>8.3480445781864994</v>
      </c>
      <c r="W312" s="12">
        <f>IF(H312=0,"",'Ark1'!AB3037)</f>
        <v>2.3801158271276392</v>
      </c>
      <c r="X312" s="15">
        <f>+IF('Ark1'!AC3037=0,"",'Ark1'!AC3037)</f>
        <v>-35.624850119391112</v>
      </c>
      <c r="Y312" s="15">
        <f t="shared" si="17"/>
        <v>109.04166666666667</v>
      </c>
      <c r="Z312" s="12">
        <f>IF(H312=0,"",'Ark1'!T3037)</f>
        <v>3.2120807926829258</v>
      </c>
      <c r="AA312" s="51">
        <f>IF(H312=0,"",'Ark1'!V3037)</f>
        <v>90.488766052119516</v>
      </c>
      <c r="AB312" s="259"/>
      <c r="AC312" s="10"/>
      <c r="AF312" s="1"/>
      <c r="AG312" s="1"/>
      <c r="AH312" s="1"/>
      <c r="AI312" s="1"/>
      <c r="AJ312" s="1"/>
      <c r="AK312" s="1"/>
      <c r="AL312" s="1"/>
      <c r="AM312" s="10"/>
      <c r="AN312"/>
      <c r="AO312"/>
      <c r="AP312"/>
      <c r="AQ312"/>
      <c r="AR312"/>
      <c r="AS312"/>
      <c r="AT312"/>
      <c r="AU312"/>
      <c r="AV312"/>
      <c r="AW312"/>
    </row>
    <row r="313" spans="1:49" s="100" customFormat="1" ht="15.6">
      <c r="A313" s="259"/>
      <c r="B313" s="2">
        <f>+'Ark1'!C3038</f>
        <v>2023</v>
      </c>
      <c r="C313" s="2">
        <f>+'Ark1'!J3038</f>
        <v>141</v>
      </c>
      <c r="D313" s="2"/>
      <c r="E313" s="2">
        <f>+'Ark1'!D3038</f>
        <v>4</v>
      </c>
      <c r="F313" s="2" t="s">
        <v>493</v>
      </c>
      <c r="G313" s="3">
        <f>+'Ark1'!Q3038</f>
        <v>37</v>
      </c>
      <c r="H313" s="306">
        <f>+'Ark1'!R3038</f>
        <v>3370</v>
      </c>
      <c r="I313" s="306">
        <f>IF(H313=0,"",'Ark1'!S3038)</f>
        <v>3343</v>
      </c>
      <c r="J313" s="256"/>
      <c r="K313" s="51">
        <f>100*H313/Måned!H26</f>
        <v>3.1918017105026379</v>
      </c>
      <c r="L313" s="256"/>
      <c r="M313" s="51">
        <f>+IF(H313=0,"",'Ark1'!AD3038)</f>
        <v>7.6800364630811311</v>
      </c>
      <c r="N313" s="51">
        <f>+IF(H313=0,"",'Ark1'!AE3038)</f>
        <v>7.831009058446333</v>
      </c>
      <c r="O313" s="12">
        <f>IF(H313=0,"",'Ark1'!U3038)</f>
        <v>60.708345797188173</v>
      </c>
      <c r="P313" s="12">
        <f>IF(H313=0,"",'Ark1'!W3038)</f>
        <v>84.282740053843867</v>
      </c>
      <c r="Q313" s="51">
        <f>IF(H313=0,"",'Ark1'!X3038)</f>
        <v>0</v>
      </c>
      <c r="R313" s="51">
        <f>IF(H313=0,"",'Ark1'!Y3038)</f>
        <v>0</v>
      </c>
      <c r="S313" s="264"/>
      <c r="T313" s="51">
        <f>IF(H313=0,"",'Ark1'!Z3038)</f>
        <v>0</v>
      </c>
      <c r="U313" s="264"/>
      <c r="V313" s="51">
        <f>IF(H313=0,"",'Ark1'!AA3038)</f>
        <v>8.2272984481561604</v>
      </c>
      <c r="W313" s="12">
        <f>IF(H313=0,"",'Ark1'!AB3038)</f>
        <v>2.4790258158379146</v>
      </c>
      <c r="X313" s="15">
        <f>+IF('Ark1'!AC3038=0,"",'Ark1'!AC3038)</f>
        <v>-36.627180634450198</v>
      </c>
      <c r="Y313" s="15">
        <f t="shared" si="17"/>
        <v>90.351351351351354</v>
      </c>
      <c r="Z313" s="12">
        <f>IF(H313=0,"",'Ark1'!T3038)</f>
        <v>3.8679525222551945</v>
      </c>
      <c r="AA313" s="51">
        <f>IF(H313=0,"",'Ark1'!V3038)</f>
        <v>91.543689065523552</v>
      </c>
      <c r="AB313" s="259"/>
      <c r="AC313" s="10"/>
      <c r="AF313" s="1"/>
      <c r="AG313" s="1"/>
      <c r="AH313" s="1"/>
      <c r="AI313" s="1"/>
      <c r="AJ313" s="1"/>
      <c r="AK313" s="1"/>
      <c r="AL313" s="1"/>
      <c r="AM313" s="10"/>
      <c r="AN313"/>
      <c r="AO313"/>
      <c r="AP313"/>
      <c r="AQ313"/>
      <c r="AR313"/>
      <c r="AS313"/>
      <c r="AT313"/>
      <c r="AU313"/>
      <c r="AV313"/>
      <c r="AW313"/>
    </row>
    <row r="314" spans="1:49" ht="15.6">
      <c r="A314" s="259"/>
      <c r="B314" s="2">
        <f>+'Ark1'!C3039</f>
        <v>2023</v>
      </c>
      <c r="C314" s="2">
        <f>+'Ark1'!J3039</f>
        <v>141</v>
      </c>
      <c r="D314" s="2"/>
      <c r="E314" s="2">
        <f>+'Ark1'!D3039</f>
        <v>5</v>
      </c>
      <c r="F314" s="2" t="s">
        <v>377</v>
      </c>
      <c r="G314" s="3">
        <f>+'Ark1'!Q3039</f>
        <v>41</v>
      </c>
      <c r="H314" s="306">
        <f>+'Ark1'!R3039</f>
        <v>4915</v>
      </c>
      <c r="I314" s="306">
        <f>IF(H314=0,"",'Ark1'!S3039)</f>
        <v>4890</v>
      </c>
      <c r="J314" s="256"/>
      <c r="K314" s="51">
        <f>100*H314/Måned!H27</f>
        <v>3.9352111322839436</v>
      </c>
      <c r="L314" s="256"/>
      <c r="M314" s="51">
        <f>+IF(H314=0,"",'Ark1'!AD3039)</f>
        <v>11.201002734731082</v>
      </c>
      <c r="N314" s="51">
        <f>+IF(H314=0,"",'Ark1'!AE3039)</f>
        <v>11.333447101252732</v>
      </c>
      <c r="O314" s="12">
        <f>IF(H314=0,"",'Ark1'!U3039)</f>
        <v>60.572392638036803</v>
      </c>
      <c r="P314" s="12">
        <f>IF(H314=0,"",'Ark1'!W3039)</f>
        <v>83.389325153374358</v>
      </c>
      <c r="Q314" s="51">
        <f>IF(H314=0,"",'Ark1'!X3039)</f>
        <v>0</v>
      </c>
      <c r="R314" s="51">
        <f>IF(H314=0,"",'Ark1'!Y3039)</f>
        <v>0</v>
      </c>
      <c r="S314" s="264"/>
      <c r="T314" s="51">
        <f>IF(H314=0,"",'Ark1'!Z3039)</f>
        <v>0</v>
      </c>
      <c r="U314" s="264"/>
      <c r="V314" s="51">
        <f>IF(H314=0,"",'Ark1'!AA3039)</f>
        <v>8.6727535975485512</v>
      </c>
      <c r="W314" s="12">
        <f>IF(H314=0,"",'Ark1'!AB3039)</f>
        <v>2.4773358358911359</v>
      </c>
      <c r="X314" s="15">
        <f>+IF('Ark1'!AC3039=0,"",'Ark1'!AC3039)</f>
        <v>-35.065094424393259</v>
      </c>
      <c r="Y314" s="15">
        <f t="shared" si="17"/>
        <v>119.26829268292683</v>
      </c>
      <c r="Z314" s="12">
        <f>IF(H314=0,"",'Ark1'!T3039)</f>
        <v>4.2435401831129198</v>
      </c>
      <c r="AA314" s="51">
        <f>IF(H314=0,"",'Ark1'!V3039)</f>
        <v>90.479453724074844</v>
      </c>
      <c r="AB314" s="259"/>
    </row>
    <row r="315" spans="1:49" ht="15.6">
      <c r="A315" s="259"/>
      <c r="B315" s="2">
        <f>+'Ark1'!C3040</f>
        <v>2023</v>
      </c>
      <c r="C315" s="2">
        <f>+'Ark1'!J3040</f>
        <v>141</v>
      </c>
      <c r="D315" s="2"/>
      <c r="E315" s="2">
        <f>+'Ark1'!D3040</f>
        <v>6</v>
      </c>
      <c r="F315" s="2" t="s">
        <v>494</v>
      </c>
      <c r="G315" s="3">
        <f>+'Ark1'!Q3040</f>
        <v>37</v>
      </c>
      <c r="H315" s="306">
        <f>+'Ark1'!R3040</f>
        <v>3157</v>
      </c>
      <c r="I315" s="306">
        <f>IF(H315=0,"",'Ark1'!S3040)</f>
        <v>3104</v>
      </c>
      <c r="J315" s="256"/>
      <c r="K315" s="51">
        <f>100*H315/Måned!H28</f>
        <v>2.4339472811798899</v>
      </c>
      <c r="L315" s="256"/>
      <c r="M315" s="51">
        <f>+IF(H315=0,"",'Ark1'!AD3040)</f>
        <v>7.1946216955332734</v>
      </c>
      <c r="N315" s="51">
        <f>+IF(H315=0,"",'Ark1'!AE3040)</f>
        <v>7.1535711268138131</v>
      </c>
      <c r="O315" s="12">
        <f>IF(H315=0,"",'Ark1'!U3040)</f>
        <v>60.448453608247426</v>
      </c>
      <c r="P315" s="12">
        <f>IF(H315=0,"",'Ark1'!W3040)</f>
        <v>82.919845360824766</v>
      </c>
      <c r="Q315" s="51">
        <f>IF(H315=0,"",'Ark1'!X3040)</f>
        <v>0</v>
      </c>
      <c r="R315" s="51">
        <f>IF(H315=0,"",'Ark1'!Y3040)</f>
        <v>0</v>
      </c>
      <c r="S315" s="264"/>
      <c r="T315" s="51">
        <f>IF(H315=0,"",'Ark1'!Z3040)</f>
        <v>0</v>
      </c>
      <c r="U315" s="264"/>
      <c r="V315" s="51">
        <f>IF(H315=0,"",'Ark1'!AA3040)</f>
        <v>7.6066336504089724</v>
      </c>
      <c r="W315" s="12">
        <f>IF(H315=0,"",'Ark1'!AB3040)</f>
        <v>2.4765493287526819</v>
      </c>
      <c r="X315" s="15">
        <f>+IF('Ark1'!AC3040=0,"",'Ark1'!AC3040)</f>
        <v>-28.998507903685375</v>
      </c>
      <c r="Y315" s="15">
        <f t="shared" si="17"/>
        <v>83.891891891891888</v>
      </c>
      <c r="Z315" s="12">
        <f>IF(H315=0,"",'Ark1'!T3040)</f>
        <v>4.3785239151092812</v>
      </c>
      <c r="AA315" s="51">
        <f>IF(H315=0,"",'Ark1'!V3040)</f>
        <v>90.242032089443839</v>
      </c>
      <c r="AB315" s="259"/>
    </row>
    <row r="316" spans="1:49" ht="15.6">
      <c r="A316" s="259"/>
      <c r="B316" s="2">
        <f>+'Ark1'!C3041</f>
        <v>2023</v>
      </c>
      <c r="C316" s="2">
        <f>+'Ark1'!J3041</f>
        <v>141</v>
      </c>
      <c r="D316" s="2"/>
      <c r="E316" s="2">
        <f>+'Ark1'!D3041</f>
        <v>7</v>
      </c>
      <c r="F316" s="2" t="s">
        <v>495</v>
      </c>
      <c r="G316" s="3">
        <f>+'Ark1'!Q3041</f>
        <v>30</v>
      </c>
      <c r="H316" s="306">
        <f>+'Ark1'!R3041</f>
        <v>3670</v>
      </c>
      <c r="I316" s="306">
        <f>IF(H316=0,"",'Ark1'!S3041)</f>
        <v>3637</v>
      </c>
      <c r="J316" s="256"/>
      <c r="K316" s="51">
        <f>100*H316/Måned!H29</f>
        <v>3.0169508245236178</v>
      </c>
      <c r="L316" s="256"/>
      <c r="M316" s="51">
        <f>+IF(H316=0,"",'Ark1'!AD3041)</f>
        <v>8.363719234275294</v>
      </c>
      <c r="N316" s="51">
        <f>+IF(H316=0,"",'Ark1'!AE3041)</f>
        <v>8.6127530872981559</v>
      </c>
      <c r="O316" s="12">
        <f>IF(H316=0,"",'Ark1'!U3041)</f>
        <v>59.909540830354686</v>
      </c>
      <c r="P316" s="12">
        <f>IF(H316=0,"",'Ark1'!W3041)</f>
        <v>85.203216937035904</v>
      </c>
      <c r="Q316" s="51">
        <f>IF(H316=0,"",'Ark1'!X3041)</f>
        <v>0</v>
      </c>
      <c r="R316" s="51">
        <f>IF(H316=0,"",'Ark1'!Y3041)</f>
        <v>0</v>
      </c>
      <c r="S316" s="264"/>
      <c r="T316" s="51">
        <f>IF(H316=0,"",'Ark1'!Z3041)</f>
        <v>0</v>
      </c>
      <c r="U316" s="264"/>
      <c r="V316" s="51">
        <f>IF(H316=0,"",'Ark1'!AA3041)</f>
        <v>7.3888425193397103</v>
      </c>
      <c r="W316" s="12">
        <f>IF(H316=0,"",'Ark1'!AB3041)</f>
        <v>2.5963553341073609</v>
      </c>
      <c r="X316" s="15">
        <f>+IF('Ark1'!AC3041=0,"",'Ark1'!AC3041)</f>
        <v>-26.246530274330368</v>
      </c>
      <c r="Y316" s="15">
        <f t="shared" si="17"/>
        <v>121.23333333333333</v>
      </c>
      <c r="Z316" s="12">
        <f>IF(H316=0,"",'Ark1'!T3041)</f>
        <v>5.6250681198910089</v>
      </c>
      <c r="AA316" s="51">
        <f>IF(H316=0,"",'Ark1'!V3041)</f>
        <v>92.564711251370639</v>
      </c>
      <c r="AB316" s="259"/>
    </row>
    <row r="317" spans="1:49" ht="15.6">
      <c r="A317" s="259"/>
      <c r="B317" s="2">
        <f>+'Ark1'!C3042</f>
        <v>2023</v>
      </c>
      <c r="C317" s="2">
        <f>+'Ark1'!J3042</f>
        <v>141</v>
      </c>
      <c r="D317" s="2"/>
      <c r="E317" s="2">
        <f>+'Ark1'!D3042</f>
        <v>8</v>
      </c>
      <c r="F317" s="2" t="s">
        <v>496</v>
      </c>
      <c r="G317" s="3">
        <f>+'Ark1'!Q3042</f>
        <v>47</v>
      </c>
      <c r="H317" s="306">
        <f>+'Ark1'!R3042</f>
        <v>6372</v>
      </c>
      <c r="I317" s="306">
        <f>IF(H317=0,"",'Ark1'!S3042)</f>
        <v>6288</v>
      </c>
      <c r="J317" s="256"/>
      <c r="K317" s="51">
        <f>100*H317/Måned!H30</f>
        <v>4.9127622337185723</v>
      </c>
      <c r="L317" s="256"/>
      <c r="M317" s="51">
        <f>+IF(H317=0,"",'Ark1'!AD3042)</f>
        <v>14.52142206016409</v>
      </c>
      <c r="N317" s="51">
        <f>+IF(H317=0,"",'Ark1'!AE3042)</f>
        <v>14.506037852476725</v>
      </c>
      <c r="O317" s="12">
        <f>IF(H317=0,"",'Ark1'!U3042)</f>
        <v>60.737754452926211</v>
      </c>
      <c r="P317" s="12">
        <f>IF(H317=0,"",'Ark1'!W3042)</f>
        <v>83.002958015267055</v>
      </c>
      <c r="Q317" s="51">
        <f>IF(H317=0,"",'Ark1'!X3042)</f>
        <v>0</v>
      </c>
      <c r="R317" s="51">
        <f>IF(H317=0,"",'Ark1'!Y3042)</f>
        <v>0</v>
      </c>
      <c r="S317" s="264"/>
      <c r="T317" s="51">
        <f>IF(H317=0,"",'Ark1'!Z3042)</f>
        <v>0</v>
      </c>
      <c r="U317" s="264"/>
      <c r="V317" s="51">
        <f>IF(H317=0,"",'Ark1'!AA3042)</f>
        <v>9.6616283234683369</v>
      </c>
      <c r="W317" s="12">
        <f>IF(H317=0,"",'Ark1'!AB3042)</f>
        <v>2.3571313582320941</v>
      </c>
      <c r="X317" s="15">
        <f>+IF('Ark1'!AC3042=0,"",'Ark1'!AC3042)</f>
        <v>-33.654971880507659</v>
      </c>
      <c r="Y317" s="15">
        <f t="shared" si="17"/>
        <v>133.78723404255319</v>
      </c>
      <c r="Z317" s="12">
        <f>IF(H317=0,"",'Ark1'!T3042)</f>
        <v>3.6804770872567474</v>
      </c>
      <c r="AA317" s="51">
        <f>IF(H317=0,"",'Ark1'!V3042)</f>
        <v>90.204837362401122</v>
      </c>
      <c r="AB317" s="259"/>
    </row>
    <row r="318" spans="1:49" ht="15.6">
      <c r="A318" s="259"/>
      <c r="B318" s="2">
        <f>+'Ark1'!C3043</f>
        <v>2023</v>
      </c>
      <c r="C318" s="2">
        <f>+'Ark1'!J3043</f>
        <v>141</v>
      </c>
      <c r="D318" s="2"/>
      <c r="E318" s="2">
        <f>+'Ark1'!D3043</f>
        <v>9</v>
      </c>
      <c r="F318" s="2" t="s">
        <v>497</v>
      </c>
      <c r="G318" s="3">
        <f>+'Ark1'!Q3043</f>
        <v>46</v>
      </c>
      <c r="H318" s="306">
        <f>+'Ark1'!R3043</f>
        <v>3061</v>
      </c>
      <c r="I318" s="306">
        <f>IF(H318=0,"",'Ark1'!S3043)</f>
        <v>3030</v>
      </c>
      <c r="J318" s="256"/>
      <c r="K318" s="51">
        <f>100*H318/Måned!H31</f>
        <v>2.542147662154306</v>
      </c>
      <c r="L318" s="256"/>
      <c r="M318" s="51">
        <f>+IF(H318=0,"",'Ark1'!AD3043)</f>
        <v>6.9758432087511402</v>
      </c>
      <c r="N318" s="51">
        <f>+IF(H318=0,"",'Ark1'!AE3043)</f>
        <v>6.9618684768736143</v>
      </c>
      <c r="O318" s="12">
        <f>IF(H318=0,"",'Ark1'!U3043)</f>
        <v>60.972277227722778</v>
      </c>
      <c r="P318" s="12">
        <f>IF(H318=0,"",'Ark1'!W3043)</f>
        <v>82.668580858085761</v>
      </c>
      <c r="Q318" s="51">
        <f>IF(H318=0,"",'Ark1'!X3043)</f>
        <v>0</v>
      </c>
      <c r="R318" s="51">
        <f>IF(H318=0,"",'Ark1'!Y3043)</f>
        <v>0</v>
      </c>
      <c r="S318" s="264"/>
      <c r="T318" s="51">
        <f>IF(H318=0,"",'Ark1'!Z3043)</f>
        <v>0</v>
      </c>
      <c r="U318" s="264"/>
      <c r="V318" s="51">
        <f>IF(H318=0,"",'Ark1'!AA3043)</f>
        <v>9.745017325407721</v>
      </c>
      <c r="W318" s="12">
        <f>IF(H318=0,"",'Ark1'!AB3043)</f>
        <v>2.4069256020570839</v>
      </c>
      <c r="X318" s="15">
        <f>+IF('Ark1'!AC3043=0,"",'Ark1'!AC3043)</f>
        <v>-36.73553301988153</v>
      </c>
      <c r="Y318" s="15">
        <f t="shared" si="17"/>
        <v>65.869565217391298</v>
      </c>
      <c r="Z318" s="12">
        <f>IF(H318=0,"",'Ark1'!T3043)</f>
        <v>3.2809539366220193</v>
      </c>
      <c r="AA318" s="51">
        <f>IF(H318=0,"",'Ark1'!V3043)</f>
        <v>89.830406659300806</v>
      </c>
      <c r="AB318" s="259"/>
    </row>
    <row r="319" spans="1:49" ht="15.6">
      <c r="A319" s="259"/>
      <c r="B319" s="2">
        <f>+'Ark1'!C3044</f>
        <v>2023</v>
      </c>
      <c r="C319" s="2">
        <f>+'Ark1'!J3044</f>
        <v>141</v>
      </c>
      <c r="D319" s="2"/>
      <c r="E319" s="2">
        <f>+'Ark1'!D3044</f>
        <v>10</v>
      </c>
      <c r="F319" s="2" t="s">
        <v>498</v>
      </c>
      <c r="G319" s="3">
        <f>+'Ark1'!Q3044</f>
        <v>48</v>
      </c>
      <c r="H319" s="306">
        <f>+'Ark1'!R3044</f>
        <v>4444</v>
      </c>
      <c r="I319" s="306">
        <f>IF(H319=0,"",'Ark1'!S3044)</f>
        <v>3893</v>
      </c>
      <c r="J319" s="256"/>
      <c r="K319" s="51">
        <f>100*H319/Måned!H32</f>
        <v>3.5229578893962454</v>
      </c>
      <c r="L319" s="256"/>
      <c r="M319" s="51">
        <f>+IF(H319=0,"",'Ark1'!AD3044)</f>
        <v>10.127620783956244</v>
      </c>
      <c r="N319" s="51">
        <f>+IF(H319=0,"",'Ark1'!AE3044)</f>
        <v>9.0513617686427494</v>
      </c>
      <c r="O319" s="12">
        <f>IF(H319=0,"",'Ark1'!U3044)</f>
        <v>60.48831235550989</v>
      </c>
      <c r="P319" s="12">
        <f>IF(H319=0,"",'Ark1'!W3044)</f>
        <v>83.654020035961906</v>
      </c>
      <c r="Q319" s="51">
        <f>IF(H319=0,"",'Ark1'!X3044)</f>
        <v>0</v>
      </c>
      <c r="R319" s="51">
        <f>IF(H319=0,"",'Ark1'!Y3044)</f>
        <v>0</v>
      </c>
      <c r="S319" s="264"/>
      <c r="T319" s="51">
        <f>IF(H319=0,"",'Ark1'!Z3044)</f>
        <v>0</v>
      </c>
      <c r="U319" s="264"/>
      <c r="V319" s="51">
        <f>IF(H319=0,"",'Ark1'!AA3044)</f>
        <v>8.2098630887430719</v>
      </c>
      <c r="W319" s="12">
        <f>IF(H319=0,"",'Ark1'!AB3044)</f>
        <v>2.4733212092869841</v>
      </c>
      <c r="X319" s="15">
        <f>+IF('Ark1'!AC3044=0,"",'Ark1'!AC3044)</f>
        <v>-37.013360862564845</v>
      </c>
      <c r="Y319" s="15">
        <f t="shared" si="17"/>
        <v>81.104166666666671</v>
      </c>
      <c r="Z319" s="12">
        <f>IF(H319=0,"",'Ark1'!T3044)</f>
        <v>3.7745274527452746</v>
      </c>
      <c r="AA319" s="51">
        <f>IF(H319=0,"",'Ark1'!V3044)</f>
        <v>93.638858979322094</v>
      </c>
      <c r="AB319" s="259"/>
    </row>
    <row r="320" spans="1:49" ht="15.6">
      <c r="A320" s="259"/>
      <c r="B320" s="2">
        <f>+'Ark1'!C3045</f>
        <v>2023</v>
      </c>
      <c r="C320" s="2">
        <f>+'Ark1'!J3045</f>
        <v>141</v>
      </c>
      <c r="D320" s="2"/>
      <c r="E320" s="2">
        <f>+'Ark1'!D3045</f>
        <v>11</v>
      </c>
      <c r="F320" s="2" t="s">
        <v>499</v>
      </c>
      <c r="G320" s="3">
        <f>+'Ark1'!Q3045</f>
        <v>27</v>
      </c>
      <c r="H320" s="306">
        <f>+'Ark1'!R3045</f>
        <v>1530</v>
      </c>
      <c r="I320" s="306">
        <f>IF(H320=0,"",'Ark1'!S3045)</f>
        <v>1484</v>
      </c>
      <c r="J320" s="256"/>
      <c r="K320" s="51">
        <f>100*H320/Måned!H33</f>
        <v>3.214690927427827</v>
      </c>
      <c r="L320" s="256"/>
      <c r="M320" s="51">
        <f>+IF(H320=0,"",'Ark1'!AD3045)</f>
        <v>3.4867821330902458</v>
      </c>
      <c r="N320" s="51">
        <f>+IF(H320=0,"",'Ark1'!AE3045)</f>
        <v>3.4132182387392076</v>
      </c>
      <c r="O320" s="12">
        <f>IF(H320=0,"",'Ark1'!U3045)</f>
        <v>60.60175202156335</v>
      </c>
      <c r="P320" s="12">
        <f>IF(H320=0,"",'Ark1'!W3045)</f>
        <v>82.75370619946105</v>
      </c>
      <c r="Q320" s="51">
        <f>IF(H320=0,"",'Ark1'!X3045)</f>
        <v>0</v>
      </c>
      <c r="R320" s="51">
        <f>IF(H320=0,"",'Ark1'!Y3045)</f>
        <v>0</v>
      </c>
      <c r="S320" s="264"/>
      <c r="T320" s="51">
        <f>IF(H320=0,"",'Ark1'!Z3045)</f>
        <v>0</v>
      </c>
      <c r="U320" s="264"/>
      <c r="V320" s="51">
        <f>IF(H320=0,"",'Ark1'!AA3045)</f>
        <v>8.9670649857204392</v>
      </c>
      <c r="W320" s="12">
        <f>IF(H320=0,"",'Ark1'!AB3045)</f>
        <v>2.4078201777931696</v>
      </c>
      <c r="X320" s="15">
        <f>+IF('Ark1'!AC3045=0,"",'Ark1'!AC3045)</f>
        <v>-44.740447642182311</v>
      </c>
      <c r="Y320" s="15">
        <f t="shared" si="17"/>
        <v>54.962962962962962</v>
      </c>
      <c r="Z320" s="12">
        <f>IF(H320=0,"",'Ark1'!T3045)</f>
        <v>4.1679738562091506</v>
      </c>
      <c r="AA320" s="51">
        <f>IF(H320=0,"",'Ark1'!V3045)</f>
        <v>90.362275248004565</v>
      </c>
      <c r="AB320" s="259"/>
    </row>
    <row r="321" spans="1:42" ht="15.6">
      <c r="A321" s="259"/>
      <c r="B321" s="2">
        <f>+'Ark1'!C3046</f>
        <v>2023</v>
      </c>
      <c r="C321" s="2">
        <f>+'Ark1'!J3046</f>
        <v>141</v>
      </c>
      <c r="D321" s="2"/>
      <c r="E321" s="2">
        <f>+'Ark1'!D3046</f>
        <v>12</v>
      </c>
      <c r="F321" s="2" t="s">
        <v>500</v>
      </c>
      <c r="G321" s="3">
        <f>+'Ark1'!Q3046</f>
        <v>0</v>
      </c>
      <c r="H321" s="306">
        <f>+'Ark1'!R3046</f>
        <v>0</v>
      </c>
      <c r="I321" s="306" t="str">
        <f>IF(H321=0,"",'Ark1'!S3046)</f>
        <v/>
      </c>
      <c r="J321" s="256"/>
      <c r="K321" s="51" t="e">
        <f>100*H321/Måned!H34</f>
        <v>#DIV/0!</v>
      </c>
      <c r="L321" s="256"/>
      <c r="M321" s="51" t="str">
        <f>+IF(H321=0,"",'Ark1'!AD3046)</f>
        <v/>
      </c>
      <c r="N321" s="51" t="str">
        <f>+IF(H321=0,"",'Ark1'!AE3046)</f>
        <v/>
      </c>
      <c r="O321" s="12" t="str">
        <f>IF(H321=0,"",'Ark1'!U3046)</f>
        <v/>
      </c>
      <c r="P321" s="12" t="str">
        <f>IF(H321=0,"",'Ark1'!W3046)</f>
        <v/>
      </c>
      <c r="Q321" s="51" t="str">
        <f>IF(H321=0,"",'Ark1'!X3046)</f>
        <v/>
      </c>
      <c r="R321" s="51" t="str">
        <f>IF(H321=0,"",'Ark1'!Y3046)</f>
        <v/>
      </c>
      <c r="S321" s="264"/>
      <c r="T321" s="51" t="str">
        <f>IF(H321=0,"",'Ark1'!Z3046)</f>
        <v/>
      </c>
      <c r="U321" s="264"/>
      <c r="V321" s="51" t="str">
        <f>IF(H321=0,"",'Ark1'!AA3046)</f>
        <v/>
      </c>
      <c r="W321" s="12" t="str">
        <f>IF(H321=0,"",'Ark1'!AB3046)</f>
        <v/>
      </c>
      <c r="X321" s="15" t="str">
        <f>+IF('Ark1'!AC3046=0,"",'Ark1'!AC3046)</f>
        <v/>
      </c>
      <c r="Y321" s="15" t="str">
        <f t="shared" si="17"/>
        <v/>
      </c>
      <c r="Z321" s="12" t="str">
        <f>IF(H321=0,"",'Ark1'!T3046)</f>
        <v/>
      </c>
      <c r="AA321" s="51" t="str">
        <f>IF(H321=0,"",'Ark1'!V3046)</f>
        <v/>
      </c>
      <c r="AB321" s="259"/>
    </row>
    <row r="322" spans="1:42" ht="15.6">
      <c r="A322" s="259"/>
      <c r="B322" s="259"/>
      <c r="C322" s="256"/>
      <c r="D322" s="256"/>
      <c r="E322" s="256"/>
      <c r="F322" s="256"/>
      <c r="G322" s="256"/>
      <c r="H322" s="358"/>
      <c r="I322" s="358"/>
      <c r="J322" s="256"/>
      <c r="K322" s="256"/>
      <c r="L322" s="256"/>
      <c r="M322" s="256"/>
      <c r="N322" s="256"/>
      <c r="O322" s="256"/>
      <c r="P322" s="256"/>
      <c r="Q322" s="256"/>
      <c r="R322" s="256"/>
      <c r="S322" s="256"/>
      <c r="T322" s="256"/>
      <c r="U322" s="264"/>
      <c r="V322" s="256"/>
      <c r="W322" s="256"/>
      <c r="X322" s="256"/>
      <c r="Y322" s="256"/>
      <c r="Z322" s="256"/>
      <c r="AA322" s="256"/>
      <c r="AB322" s="259"/>
      <c r="AC322" s="79"/>
      <c r="AE322" s="51"/>
      <c r="AF322" s="4"/>
      <c r="AN322" s="13"/>
      <c r="AO322" s="12"/>
      <c r="AP322" s="12"/>
    </row>
    <row r="323" spans="1:42" ht="15.6">
      <c r="A323" s="259"/>
      <c r="B323" s="2">
        <f>+'Ark1'!C3047</f>
        <v>2023</v>
      </c>
      <c r="C323" s="2">
        <f>+'Ark1'!J3047</f>
        <v>143</v>
      </c>
      <c r="D323" s="2" t="s">
        <v>39</v>
      </c>
      <c r="E323" s="2">
        <f>+'Ark1'!D3047</f>
        <v>1</v>
      </c>
      <c r="F323" s="2" t="s">
        <v>490</v>
      </c>
      <c r="G323" s="3">
        <f>+'Ark1'!Q3047</f>
        <v>15</v>
      </c>
      <c r="H323" s="306">
        <f>+'Ark1'!R3047</f>
        <v>853</v>
      </c>
      <c r="I323" s="306">
        <f>IF(H323=0,"",'Ark1'!S3047)</f>
        <v>851</v>
      </c>
      <c r="J323" s="256"/>
      <c r="K323" s="51">
        <f>100*H323/Måned!H23</f>
        <v>0.65092143920027468</v>
      </c>
      <c r="L323" s="256"/>
      <c r="M323" s="51">
        <f>+IF(H323=0,"",'Ark1'!AD3047)</f>
        <v>9.8669751301330244</v>
      </c>
      <c r="N323" s="51">
        <f>+IF(H323=0,"",'Ark1'!AE3047)</f>
        <v>10.162123462351227</v>
      </c>
      <c r="O323" s="12">
        <f>IF(H323=0,"",'Ark1'!U3047)</f>
        <v>61.150411280846058</v>
      </c>
      <c r="P323" s="12">
        <f>IF(H323=0,"",'Ark1'!W3047)</f>
        <v>82.488484136310277</v>
      </c>
      <c r="Q323" s="51">
        <f>IF(H323=0,"",'Ark1'!X3047)</f>
        <v>0</v>
      </c>
      <c r="R323" s="51">
        <f>IF(H323=0,"",'Ark1'!Y3047)</f>
        <v>0</v>
      </c>
      <c r="S323" s="264"/>
      <c r="T323" s="51">
        <f>IF(H323=0,"",'Ark1'!Z3047)</f>
        <v>0</v>
      </c>
      <c r="U323" s="264"/>
      <c r="V323" s="51">
        <f>IF(H323=0,"",'Ark1'!AA3047)</f>
        <v>11.403854830174664</v>
      </c>
      <c r="W323" s="12">
        <f>IF(H323=0,"",'Ark1'!AB3047)</f>
        <v>2.5131259078083898</v>
      </c>
      <c r="X323" s="15">
        <f>+IF('Ark1'!AC3047=0,"",'Ark1'!AC3047)</f>
        <v>-40.297233028006161</v>
      </c>
      <c r="Y323" s="15">
        <f t="shared" si="17"/>
        <v>56.733333333333334</v>
      </c>
      <c r="Z323" s="12">
        <f>IF(H323=0,"",'Ark1'!T3047)</f>
        <v>3.0691676436107849</v>
      </c>
      <c r="AA323" s="51">
        <f>IF(H323=0,"",'Ark1'!V3047)</f>
        <v>89.460490685230482</v>
      </c>
      <c r="AB323" s="259"/>
    </row>
    <row r="324" spans="1:42" ht="15.6">
      <c r="A324" s="259"/>
      <c r="B324" s="2">
        <f>+'Ark1'!C3048</f>
        <v>2023</v>
      </c>
      <c r="C324" s="2">
        <f>+'Ark1'!J3048</f>
        <v>143</v>
      </c>
      <c r="D324" s="2"/>
      <c r="E324" s="2">
        <f>+'Ark1'!D3048</f>
        <v>2</v>
      </c>
      <c r="F324" s="2" t="s">
        <v>491</v>
      </c>
      <c r="G324" s="3">
        <f>+'Ark1'!Q3048</f>
        <v>14</v>
      </c>
      <c r="H324" s="306">
        <f>+'Ark1'!R3048</f>
        <v>855</v>
      </c>
      <c r="I324" s="306">
        <f>IF(H324=0,"",'Ark1'!S3048)</f>
        <v>855</v>
      </c>
      <c r="J324" s="256"/>
      <c r="K324" s="51">
        <f>100*H324/Måned!H24</f>
        <v>0.77564387513494393</v>
      </c>
      <c r="L324" s="256"/>
      <c r="M324" s="51">
        <f>+IF(H324=0,"",'Ark1'!AD3048)</f>
        <v>9.8901098901098887</v>
      </c>
      <c r="N324" s="51">
        <f>+IF(H324=0,"",'Ark1'!AE3048)</f>
        <v>9.8754032175350392</v>
      </c>
      <c r="O324" s="12">
        <f>IF(H324=0,"",'Ark1'!U3048)</f>
        <v>62.012865497076014</v>
      </c>
      <c r="P324" s="12">
        <f>IF(H324=0,"",'Ark1'!W3048)</f>
        <v>79.786081871345019</v>
      </c>
      <c r="Q324" s="51">
        <f>IF(H324=0,"",'Ark1'!X3048)</f>
        <v>0</v>
      </c>
      <c r="R324" s="51">
        <f>IF(H324=0,"",'Ark1'!Y3048)</f>
        <v>0</v>
      </c>
      <c r="S324" s="264"/>
      <c r="T324" s="51">
        <f>IF(H324=0,"",'Ark1'!Z3048)</f>
        <v>0</v>
      </c>
      <c r="U324" s="264"/>
      <c r="V324" s="51">
        <f>IF(H324=0,"",'Ark1'!AA3048)</f>
        <v>10.436999208801565</v>
      </c>
      <c r="W324" s="12">
        <f>IF(H324=0,"",'Ark1'!AB3048)</f>
        <v>2.5839944778271913</v>
      </c>
      <c r="X324" s="15">
        <f>+IF('Ark1'!AC3048=0,"",'Ark1'!AC3048)</f>
        <v>-37.17978884292296</v>
      </c>
      <c r="Y324" s="15">
        <f t="shared" si="17"/>
        <v>61.071428571428569</v>
      </c>
      <c r="Z324" s="12">
        <f>IF(H324=0,"",'Ark1'!T3048)</f>
        <v>1.8631578947368423</v>
      </c>
      <c r="AA324" s="51">
        <f>IF(H324=0,"",'Ark1'!V3048)</f>
        <v>86.442125537751849</v>
      </c>
      <c r="AB324" s="259"/>
    </row>
    <row r="325" spans="1:42" ht="15.6">
      <c r="A325" s="259"/>
      <c r="B325" s="2">
        <f>+'Ark1'!C3049</f>
        <v>2023</v>
      </c>
      <c r="C325" s="2">
        <f>+'Ark1'!J3049</f>
        <v>143</v>
      </c>
      <c r="D325" s="2"/>
      <c r="E325" s="2">
        <f>+'Ark1'!D3049</f>
        <v>3</v>
      </c>
      <c r="F325" s="2" t="s">
        <v>492</v>
      </c>
      <c r="G325" s="3">
        <f>+'Ark1'!Q3049</f>
        <v>14</v>
      </c>
      <c r="H325" s="306">
        <f>+'Ark1'!R3049</f>
        <v>723</v>
      </c>
      <c r="I325" s="306">
        <f>IF(H325=0,"",'Ark1'!S3049)</f>
        <v>722</v>
      </c>
      <c r="J325" s="256"/>
      <c r="K325" s="51">
        <f>100*H325/Måned!H25</f>
        <v>0.54421871118772158</v>
      </c>
      <c r="L325" s="256"/>
      <c r="M325" s="51">
        <f>+IF(H325=0,"",'Ark1'!AD3049)</f>
        <v>8.3632157316367817</v>
      </c>
      <c r="N325" s="51">
        <f>+IF(H325=0,"",'Ark1'!AE3049)</f>
        <v>8.5155738993201986</v>
      </c>
      <c r="O325" s="12">
        <f>IF(H325=0,"",'Ark1'!U3049)</f>
        <v>62.344875346260373</v>
      </c>
      <c r="P325" s="12">
        <f>IF(H325=0,"",'Ark1'!W3049)</f>
        <v>81.473268698060892</v>
      </c>
      <c r="Q325" s="51">
        <f>IF(H325=0,"",'Ark1'!X3049)</f>
        <v>0</v>
      </c>
      <c r="R325" s="51">
        <f>IF(H325=0,"",'Ark1'!Y3049)</f>
        <v>0</v>
      </c>
      <c r="S325" s="264"/>
      <c r="T325" s="51">
        <f>IF(H325=0,"",'Ark1'!Z3049)</f>
        <v>0</v>
      </c>
      <c r="U325" s="264"/>
      <c r="V325" s="51">
        <f>IF(H325=0,"",'Ark1'!AA3049)</f>
        <v>10.843691381546437</v>
      </c>
      <c r="W325" s="12">
        <f>IF(H325=0,"",'Ark1'!AB3049)</f>
        <v>2.4672722157633511</v>
      </c>
      <c r="X325" s="15">
        <f>+IF('Ark1'!AC3049=0,"",'Ark1'!AC3049)</f>
        <v>-28.989752451049483</v>
      </c>
      <c r="Y325" s="15">
        <f t="shared" si="17"/>
        <v>51.571428571428569</v>
      </c>
      <c r="Z325" s="12">
        <f>IF(H325=0,"",'Ark1'!T3049)</f>
        <v>1.7219917012448132</v>
      </c>
      <c r="AA325" s="51">
        <f>IF(H325=0,"",'Ark1'!V3049)</f>
        <v>88.321683778357269</v>
      </c>
      <c r="AB325" s="259"/>
    </row>
    <row r="326" spans="1:42" ht="15.6">
      <c r="A326" s="259"/>
      <c r="B326" s="2">
        <f>+'Ark1'!C3050</f>
        <v>2023</v>
      </c>
      <c r="C326" s="2">
        <f>+'Ark1'!J3050</f>
        <v>143</v>
      </c>
      <c r="D326" s="2"/>
      <c r="E326" s="2">
        <f>+'Ark1'!D3050</f>
        <v>4</v>
      </c>
      <c r="F326" s="2" t="s">
        <v>493</v>
      </c>
      <c r="G326" s="3">
        <f>+'Ark1'!Q3050</f>
        <v>10</v>
      </c>
      <c r="H326" s="306">
        <f>+'Ark1'!R3050</f>
        <v>717</v>
      </c>
      <c r="I326" s="306">
        <f>IF(H326=0,"",'Ark1'!S3050)</f>
        <v>715</v>
      </c>
      <c r="J326" s="256"/>
      <c r="K326" s="51">
        <f>100*H326/Måned!H26</f>
        <v>0.6790865953799381</v>
      </c>
      <c r="L326" s="256"/>
      <c r="M326" s="51">
        <f>+IF(H326=0,"",'Ark1'!AD3050)</f>
        <v>8.2938114517061887</v>
      </c>
      <c r="N326" s="51">
        <f>+IF(H326=0,"",'Ark1'!AE3050)</f>
        <v>8.4806422649295339</v>
      </c>
      <c r="O326" s="12">
        <f>IF(H326=0,"",'Ark1'!U3050)</f>
        <v>61.653146853146843</v>
      </c>
      <c r="P326" s="12">
        <f>IF(H326=0,"",'Ark1'!W3050)</f>
        <v>81.933426573426573</v>
      </c>
      <c r="Q326" s="51">
        <f>IF(H326=0,"",'Ark1'!X3050)</f>
        <v>0</v>
      </c>
      <c r="R326" s="51">
        <f>IF(H326=0,"",'Ark1'!Y3050)</f>
        <v>0</v>
      </c>
      <c r="S326" s="264"/>
      <c r="T326" s="51">
        <f>IF(H326=0,"",'Ark1'!Z3050)</f>
        <v>0</v>
      </c>
      <c r="U326" s="264"/>
      <c r="V326" s="51">
        <f>IF(H326=0,"",'Ark1'!AA3050)</f>
        <v>9.824573949721783</v>
      </c>
      <c r="W326" s="12">
        <f>IF(H326=0,"",'Ark1'!AB3050)</f>
        <v>2.3300951148329405</v>
      </c>
      <c r="X326" s="15">
        <f>+IF('Ark1'!AC3050=0,"",'Ark1'!AC3050)</f>
        <v>-32.654797633025971</v>
      </c>
      <c r="Y326" s="15">
        <f t="shared" si="17"/>
        <v>71.5</v>
      </c>
      <c r="Z326" s="12">
        <f>IF(H326=0,"",'Ark1'!T3050)</f>
        <v>2.4783821478382144</v>
      </c>
      <c r="AA326" s="51">
        <f>IF(H326=0,"",'Ark1'!V3050)</f>
        <v>88.870133117153614</v>
      </c>
      <c r="AB326" s="259"/>
    </row>
    <row r="327" spans="1:42" ht="15.6">
      <c r="A327" s="259"/>
      <c r="B327" s="2">
        <f>+'Ark1'!C3051</f>
        <v>2023</v>
      </c>
      <c r="C327" s="2">
        <f>+'Ark1'!J3051</f>
        <v>143</v>
      </c>
      <c r="D327" s="2"/>
      <c r="E327" s="2">
        <f>+'Ark1'!D3051</f>
        <v>5</v>
      </c>
      <c r="F327" s="2" t="s">
        <v>377</v>
      </c>
      <c r="G327" s="3">
        <f>+'Ark1'!Q3051</f>
        <v>13</v>
      </c>
      <c r="H327" s="306">
        <f>+'Ark1'!R3051</f>
        <v>844</v>
      </c>
      <c r="I327" s="306">
        <f>IF(H327=0,"",'Ark1'!S3051)</f>
        <v>843</v>
      </c>
      <c r="J327" s="256"/>
      <c r="K327" s="51">
        <f>100*H327/Måned!H27</f>
        <v>0.67575141315313292</v>
      </c>
      <c r="L327" s="256"/>
      <c r="M327" s="51">
        <f>+IF(H327=0,"",'Ark1'!AD3051)</f>
        <v>9.7628687102371323</v>
      </c>
      <c r="N327" s="51">
        <f>+IF(H327=0,"",'Ark1'!AE3051)</f>
        <v>9.7128183912434789</v>
      </c>
      <c r="O327" s="12">
        <f>IF(H327=0,"",'Ark1'!U3051)</f>
        <v>62.107947805456718</v>
      </c>
      <c r="P327" s="12">
        <f>IF(H327=0,"",'Ark1'!W3051)</f>
        <v>79.589561091340443</v>
      </c>
      <c r="Q327" s="51">
        <f>IF(H327=0,"",'Ark1'!X3051)</f>
        <v>0</v>
      </c>
      <c r="R327" s="51">
        <f>IF(H327=0,"",'Ark1'!Y3051)</f>
        <v>0</v>
      </c>
      <c r="S327" s="264"/>
      <c r="T327" s="51">
        <f>IF(H327=0,"",'Ark1'!Z3051)</f>
        <v>0</v>
      </c>
      <c r="U327" s="264"/>
      <c r="V327" s="51">
        <f>IF(H327=0,"",'Ark1'!AA3051)</f>
        <v>10.070843257232925</v>
      </c>
      <c r="W327" s="12">
        <f>IF(H327=0,"",'Ark1'!AB3051)</f>
        <v>2.221211437202359</v>
      </c>
      <c r="X327" s="15">
        <f>+IF('Ark1'!AC3051=0,"",'Ark1'!AC3051)</f>
        <v>-31.627528048705919</v>
      </c>
      <c r="Y327" s="15">
        <f t="shared" si="17"/>
        <v>64.84615384615384</v>
      </c>
      <c r="Z327" s="12">
        <f>IF(H327=0,"",'Ark1'!T3051)</f>
        <v>1.7014218009478668</v>
      </c>
      <c r="AA327" s="51">
        <f>IF(H327=0,"",'Ark1'!V3051)</f>
        <v>86.268151843812191</v>
      </c>
      <c r="AB327" s="259"/>
    </row>
    <row r="328" spans="1:42" ht="15.6">
      <c r="A328" s="259"/>
      <c r="B328" s="2">
        <f>+'Ark1'!C3052</f>
        <v>2023</v>
      </c>
      <c r="C328" s="2">
        <f>+'Ark1'!J3052</f>
        <v>143</v>
      </c>
      <c r="D328" s="2"/>
      <c r="E328" s="2">
        <f>+'Ark1'!D3052</f>
        <v>6</v>
      </c>
      <c r="F328" s="2" t="s">
        <v>494</v>
      </c>
      <c r="G328" s="3">
        <f>+'Ark1'!Q3052</f>
        <v>14</v>
      </c>
      <c r="H328" s="306">
        <f>+'Ark1'!R3052</f>
        <v>928</v>
      </c>
      <c r="I328" s="306">
        <f>IF(H328=0,"",'Ark1'!S3052)</f>
        <v>928</v>
      </c>
      <c r="J328" s="256"/>
      <c r="K328" s="51">
        <f>100*H328/Måned!H28</f>
        <v>0.71545868765756671</v>
      </c>
      <c r="L328" s="256"/>
      <c r="M328" s="51">
        <f>+IF(H328=0,"",'Ark1'!AD3052)</f>
        <v>10.734528629265473</v>
      </c>
      <c r="N328" s="51">
        <f>+IF(H328=0,"",'Ark1'!AE3052)</f>
        <v>10.726689898157856</v>
      </c>
      <c r="O328" s="12">
        <f>IF(H328=0,"",'Ark1'!U3052)</f>
        <v>61.67025862068968</v>
      </c>
      <c r="P328" s="12">
        <f>IF(H328=0,"",'Ark1'!W3052)</f>
        <v>79.846551724137953</v>
      </c>
      <c r="Q328" s="51">
        <f>IF(H328=0,"",'Ark1'!X3052)</f>
        <v>0</v>
      </c>
      <c r="R328" s="51">
        <f>IF(H328=0,"",'Ark1'!Y3052)</f>
        <v>0</v>
      </c>
      <c r="S328" s="264"/>
      <c r="T328" s="51">
        <f>IF(H328=0,"",'Ark1'!Z3052)</f>
        <v>0</v>
      </c>
      <c r="U328" s="264"/>
      <c r="V328" s="51">
        <f>IF(H328=0,"",'Ark1'!AA3052)</f>
        <v>10.417071375412092</v>
      </c>
      <c r="W328" s="12">
        <f>IF(H328=0,"",'Ark1'!AB3052)</f>
        <v>2.2764487472008206</v>
      </c>
      <c r="X328" s="15">
        <f>+IF('Ark1'!AC3052=0,"",'Ark1'!AC3052)</f>
        <v>-35.710112105941157</v>
      </c>
      <c r="Y328" s="15">
        <f t="shared" si="17"/>
        <v>66.285714285714292</v>
      </c>
      <c r="Z328" s="12">
        <f>IF(H328=0,"",'Ark1'!T3052)</f>
        <v>2.3739224137931032</v>
      </c>
      <c r="AA328" s="51">
        <f>IF(H328=0,"",'Ark1'!V3052)</f>
        <v>86.507640004483179</v>
      </c>
      <c r="AB328" s="259"/>
    </row>
    <row r="329" spans="1:42" ht="15.6">
      <c r="A329" s="259"/>
      <c r="B329" s="2">
        <f>+'Ark1'!C3053</f>
        <v>2023</v>
      </c>
      <c r="C329" s="2">
        <f>+'Ark1'!J3053</f>
        <v>143</v>
      </c>
      <c r="D329" s="2"/>
      <c r="E329" s="2">
        <f>+'Ark1'!D3053</f>
        <v>7</v>
      </c>
      <c r="F329" s="2" t="s">
        <v>495</v>
      </c>
      <c r="G329" s="3">
        <f>+'Ark1'!Q3053</f>
        <v>11</v>
      </c>
      <c r="H329" s="306">
        <f>+'Ark1'!R3053</f>
        <v>609</v>
      </c>
      <c r="I329" s="306">
        <f>IF(H329=0,"",'Ark1'!S3053)</f>
        <v>607</v>
      </c>
      <c r="J329" s="256"/>
      <c r="K329" s="51">
        <f>100*H329/Måned!H29</f>
        <v>0.50063298423293823</v>
      </c>
      <c r="L329" s="256"/>
      <c r="M329" s="51">
        <f>+IF(H329=0,"",'Ark1'!AD3053)</f>
        <v>7.0445344129554641</v>
      </c>
      <c r="N329" s="51">
        <f>+IF(H329=0,"",'Ark1'!AE3053)</f>
        <v>6.9640331703156626</v>
      </c>
      <c r="O329" s="12">
        <f>IF(H329=0,"",'Ark1'!U3053)</f>
        <v>61.410214168039531</v>
      </c>
      <c r="P329" s="12">
        <f>IF(H329=0,"",'Ark1'!W3053)</f>
        <v>79.252059308072518</v>
      </c>
      <c r="Q329" s="51">
        <f>IF(H329=0,"",'Ark1'!X3053)</f>
        <v>0</v>
      </c>
      <c r="R329" s="51">
        <f>IF(H329=0,"",'Ark1'!Y3053)</f>
        <v>0</v>
      </c>
      <c r="S329" s="264"/>
      <c r="T329" s="51">
        <f>IF(H329=0,"",'Ark1'!Z3053)</f>
        <v>0</v>
      </c>
      <c r="U329" s="264"/>
      <c r="V329" s="51">
        <f>IF(H329=0,"",'Ark1'!AA3053)</f>
        <v>10.378044792561592</v>
      </c>
      <c r="W329" s="12">
        <f>IF(H329=0,"",'Ark1'!AB3053)</f>
        <v>2.24043148356539</v>
      </c>
      <c r="X329" s="15">
        <f>+IF('Ark1'!AC3053=0,"",'Ark1'!AC3053)</f>
        <v>-27.753230623736272</v>
      </c>
      <c r="Y329" s="15">
        <f t="shared" si="17"/>
        <v>55.18181818181818</v>
      </c>
      <c r="Z329" s="12">
        <f>IF(H329=0,"",'Ark1'!T3053)</f>
        <v>2.5090311986863711</v>
      </c>
      <c r="AA329" s="51">
        <f>IF(H329=0,"",'Ark1'!V3053)</f>
        <v>85.996348130603423</v>
      </c>
      <c r="AB329" s="259"/>
    </row>
    <row r="330" spans="1:42" ht="15.6">
      <c r="A330" s="259"/>
      <c r="B330" s="2">
        <f>+'Ark1'!C3054</f>
        <v>2023</v>
      </c>
      <c r="C330" s="2">
        <f>+'Ark1'!J3054</f>
        <v>143</v>
      </c>
      <c r="D330" s="2"/>
      <c r="E330" s="2">
        <f>+'Ark1'!D3054</f>
        <v>8</v>
      </c>
      <c r="F330" s="2" t="s">
        <v>496</v>
      </c>
      <c r="G330" s="3">
        <f>+'Ark1'!Q3054</f>
        <v>10</v>
      </c>
      <c r="H330" s="306">
        <f>+'Ark1'!R3054</f>
        <v>942</v>
      </c>
      <c r="I330" s="306">
        <f>IF(H330=0,"",'Ark1'!S3054)</f>
        <v>939</v>
      </c>
      <c r="J330" s="256"/>
      <c r="K330" s="51">
        <f>100*H330/Måned!H30</f>
        <v>0.72627464283786802</v>
      </c>
      <c r="L330" s="256"/>
      <c r="M330" s="51">
        <f>+IF(H330=0,"",'Ark1'!AD3054)</f>
        <v>10.896471949103528</v>
      </c>
      <c r="N330" s="51">
        <f>+IF(H330=0,"",'Ark1'!AE3054)</f>
        <v>10.916982618450126</v>
      </c>
      <c r="O330" s="12">
        <f>IF(H330=0,"",'Ark1'!U3054)</f>
        <v>60.911608093716723</v>
      </c>
      <c r="P330" s="12">
        <f>IF(H330=0,"",'Ark1'!W3054)</f>
        <v>80.311075612353591</v>
      </c>
      <c r="Q330" s="51">
        <f>IF(H330=0,"",'Ark1'!X3054)</f>
        <v>0</v>
      </c>
      <c r="R330" s="51">
        <f>IF(H330=0,"",'Ark1'!Y3054)</f>
        <v>0</v>
      </c>
      <c r="S330" s="264"/>
      <c r="T330" s="51">
        <f>IF(H330=0,"",'Ark1'!Z3054)</f>
        <v>0</v>
      </c>
      <c r="U330" s="264"/>
      <c r="V330" s="51">
        <f>IF(H330=0,"",'Ark1'!AA3054)</f>
        <v>12.553923087706451</v>
      </c>
      <c r="W330" s="12">
        <f>IF(H330=0,"",'Ark1'!AB3054)</f>
        <v>2.2328898527570016</v>
      </c>
      <c r="X330" s="15">
        <f>+IF('Ark1'!AC3054=0,"",'Ark1'!AC3054)</f>
        <v>-37.140899973945011</v>
      </c>
      <c r="Y330" s="15">
        <f t="shared" si="17"/>
        <v>93.9</v>
      </c>
      <c r="Z330" s="12">
        <f>IF(H330=0,"",'Ark1'!T3054)</f>
        <v>3.2802547770700641</v>
      </c>
      <c r="AA330" s="51">
        <f>IF(H330=0,"",'Ark1'!V3054)</f>
        <v>87.138296313475109</v>
      </c>
      <c r="AB330" s="259"/>
    </row>
    <row r="331" spans="1:42" ht="15.6">
      <c r="A331" s="259"/>
      <c r="B331" s="2">
        <f>+'Ark1'!C3055</f>
        <v>2023</v>
      </c>
      <c r="C331" s="2">
        <f>+'Ark1'!J3055</f>
        <v>143</v>
      </c>
      <c r="D331" s="2"/>
      <c r="E331" s="2">
        <f>+'Ark1'!D3055</f>
        <v>9</v>
      </c>
      <c r="F331" s="2" t="s">
        <v>497</v>
      </c>
      <c r="G331" s="3">
        <f>+'Ark1'!Q3055</f>
        <v>14</v>
      </c>
      <c r="H331" s="306">
        <f>+'Ark1'!R3055</f>
        <v>898</v>
      </c>
      <c r="I331" s="306">
        <f>IF(H331=0,"",'Ark1'!S3055)</f>
        <v>896</v>
      </c>
      <c r="J331" s="256"/>
      <c r="K331" s="51">
        <f>100*H331/Måned!H31</f>
        <v>0.7457852337845694</v>
      </c>
      <c r="L331" s="256"/>
      <c r="M331" s="51">
        <f>+IF(H331=0,"",'Ark1'!AD3055)</f>
        <v>10.38750722961249</v>
      </c>
      <c r="N331" s="51">
        <f>+IF(H331=0,"",'Ark1'!AE3055)</f>
        <v>9.9808785130884381</v>
      </c>
      <c r="O331" s="12">
        <f>IF(H331=0,"",'Ark1'!U3055)</f>
        <v>61.433035714285694</v>
      </c>
      <c r="P331" s="12">
        <f>IF(H331=0,"",'Ark1'!W3055)</f>
        <v>76.948325892857113</v>
      </c>
      <c r="Q331" s="51">
        <f>IF(H331=0,"",'Ark1'!X3055)</f>
        <v>0</v>
      </c>
      <c r="R331" s="51">
        <f>IF(H331=0,"",'Ark1'!Y3055)</f>
        <v>0</v>
      </c>
      <c r="S331" s="264"/>
      <c r="T331" s="51">
        <f>IF(H331=0,"",'Ark1'!Z3055)</f>
        <v>0</v>
      </c>
      <c r="U331" s="264"/>
      <c r="V331" s="51">
        <f>IF(H331=0,"",'Ark1'!AA3055)</f>
        <v>12.253945132262857</v>
      </c>
      <c r="W331" s="12">
        <f>IF(H331=0,"",'Ark1'!AB3055)</f>
        <v>2.2285640953976502</v>
      </c>
      <c r="X331" s="15">
        <f>+IF('Ark1'!AC3055=0,"",'Ark1'!AC3055)</f>
        <v>-44.285540323193793</v>
      </c>
      <c r="Y331" s="15">
        <f t="shared" si="17"/>
        <v>64</v>
      </c>
      <c r="Z331" s="12">
        <f>IF(H331=0,"",'Ark1'!T3055)</f>
        <v>2.4031180400890859</v>
      </c>
      <c r="AA331" s="51">
        <f>IF(H331=0,"",'Ark1'!V3055)</f>
        <v>83.45227615694165</v>
      </c>
      <c r="AB331" s="259"/>
    </row>
    <row r="332" spans="1:42" ht="15.6">
      <c r="A332" s="259"/>
      <c r="B332" s="2">
        <f>+'Ark1'!C3056</f>
        <v>2023</v>
      </c>
      <c r="C332" s="2">
        <f>+'Ark1'!J3056</f>
        <v>143</v>
      </c>
      <c r="D332" s="2"/>
      <c r="E332" s="2">
        <f>+'Ark1'!D3056</f>
        <v>10</v>
      </c>
      <c r="F332" s="2" t="s">
        <v>498</v>
      </c>
      <c r="G332" s="3">
        <f>+'Ark1'!Q3056</f>
        <v>19</v>
      </c>
      <c r="H332" s="306">
        <f>+'Ark1'!R3056</f>
        <v>1229</v>
      </c>
      <c r="I332" s="306">
        <f>IF(H332=0,"",'Ark1'!S3056)</f>
        <v>1226</v>
      </c>
      <c r="J332" s="256"/>
      <c r="K332" s="51">
        <f>100*H332/Måned!H32</f>
        <v>0.97428335870116689</v>
      </c>
      <c r="L332" s="256"/>
      <c r="M332" s="51">
        <f>+IF(H332=0,"",'Ark1'!AD3056)</f>
        <v>14.21631000578369</v>
      </c>
      <c r="N332" s="51">
        <f>+IF(H332=0,"",'Ark1'!AE3056)</f>
        <v>14.136059396344017</v>
      </c>
      <c r="O332" s="12">
        <f>IF(H332=0,"",'Ark1'!U3056)</f>
        <v>61.71370309951061</v>
      </c>
      <c r="P332" s="12">
        <f>IF(H332=0,"",'Ark1'!W3056)</f>
        <v>79.648262642740619</v>
      </c>
      <c r="Q332" s="51">
        <f>IF(H332=0,"",'Ark1'!X3056)</f>
        <v>0</v>
      </c>
      <c r="R332" s="51">
        <f>IF(H332=0,"",'Ark1'!Y3056)</f>
        <v>0</v>
      </c>
      <c r="S332" s="264"/>
      <c r="T332" s="51">
        <f>IF(H332=0,"",'Ark1'!Z3056)</f>
        <v>0</v>
      </c>
      <c r="U332" s="264"/>
      <c r="V332" s="51">
        <f>IF(H332=0,"",'Ark1'!AA3056)</f>
        <v>10.301518141473723</v>
      </c>
      <c r="W332" s="12">
        <f>IF(H332=0,"",'Ark1'!AB3056)</f>
        <v>2.2178479987265569</v>
      </c>
      <c r="X332" s="15">
        <f>+IF('Ark1'!AC3056=0,"",'Ark1'!AC3056)</f>
        <v>-39.78612523902197</v>
      </c>
      <c r="Y332" s="15">
        <f t="shared" si="17"/>
        <v>64.526315789473685</v>
      </c>
      <c r="Z332" s="12">
        <f>IF(H332=0,"",'Ark1'!T3056)</f>
        <v>2.0968266883645237</v>
      </c>
      <c r="AA332" s="51">
        <f>IF(H332=0,"",'Ark1'!V3056)</f>
        <v>86.384184136062444</v>
      </c>
      <c r="AB332" s="259"/>
    </row>
    <row r="333" spans="1:42" ht="15.6">
      <c r="A333" s="259"/>
      <c r="B333" s="2">
        <f>+'Ark1'!C3057</f>
        <v>2023</v>
      </c>
      <c r="C333" s="2">
        <f>+'Ark1'!J3057</f>
        <v>143</v>
      </c>
      <c r="D333" s="2"/>
      <c r="E333" s="2">
        <f>+'Ark1'!D3057</f>
        <v>11</v>
      </c>
      <c r="F333" s="2" t="s">
        <v>499</v>
      </c>
      <c r="G333" s="3">
        <f>+'Ark1'!Q3057</f>
        <v>2</v>
      </c>
      <c r="H333" s="306">
        <f>+'Ark1'!R3057</f>
        <v>47</v>
      </c>
      <c r="I333" s="306">
        <f>IF(H333=0,"",'Ark1'!S3057)</f>
        <v>47</v>
      </c>
      <c r="J333" s="256"/>
      <c r="K333" s="51">
        <f>100*H333/Måned!H33</f>
        <v>9.8751943522292732E-2</v>
      </c>
      <c r="L333" s="256"/>
      <c r="M333" s="51">
        <f>+IF(H333=0,"",'Ark1'!AD3057)</f>
        <v>0.54366685945633308</v>
      </c>
      <c r="N333" s="51">
        <f>+IF(H333=0,"",'Ark1'!AE3057)</f>
        <v>0.52879516826443795</v>
      </c>
      <c r="O333" s="12">
        <f>IF(H333=0,"",'Ark1'!U3057)</f>
        <v>62.425531914893611</v>
      </c>
      <c r="P333" s="12">
        <f>IF(H333=0,"",'Ark1'!W3057)</f>
        <v>77.719148936170228</v>
      </c>
      <c r="Q333" s="51">
        <f>IF(H333=0,"",'Ark1'!X3057)</f>
        <v>0</v>
      </c>
      <c r="R333" s="51">
        <f>IF(H333=0,"",'Ark1'!Y3057)</f>
        <v>0</v>
      </c>
      <c r="S333" s="264"/>
      <c r="T333" s="51">
        <f>IF(H333=0,"",'Ark1'!Z3057)</f>
        <v>0</v>
      </c>
      <c r="U333" s="264"/>
      <c r="V333" s="51">
        <f>IF(H333=0,"",'Ark1'!AA3057)</f>
        <v>7.3866077291116721</v>
      </c>
      <c r="W333" s="12">
        <f>IF(H333=0,"",'Ark1'!AB3057)</f>
        <v>2.3856368153888434</v>
      </c>
      <c r="X333" s="15">
        <f>+IF('Ark1'!AC3057=0,"",'Ark1'!AC3057)</f>
        <v>-17.46908745817997</v>
      </c>
      <c r="Y333" s="15">
        <f t="shared" si="17"/>
        <v>23.5</v>
      </c>
      <c r="Z333" s="12">
        <f>IF(H333=0,"",'Ark1'!T3057)</f>
        <v>2.0851063829787235</v>
      </c>
      <c r="AA333" s="51">
        <f>IF(H333=0,"",'Ark1'!V3057)</f>
        <v>84.202761577649213</v>
      </c>
      <c r="AB333" s="259"/>
    </row>
    <row r="334" spans="1:42" ht="15.6">
      <c r="A334" s="259"/>
      <c r="B334" s="2">
        <f>+'Ark1'!C3058</f>
        <v>2023</v>
      </c>
      <c r="C334" s="2">
        <f>+'Ark1'!J3058</f>
        <v>143</v>
      </c>
      <c r="D334" s="2"/>
      <c r="E334" s="2">
        <f>+'Ark1'!D3058</f>
        <v>12</v>
      </c>
      <c r="F334" s="2" t="s">
        <v>500</v>
      </c>
      <c r="G334" s="3">
        <f>+'Ark1'!Q3058</f>
        <v>0</v>
      </c>
      <c r="H334" s="306">
        <f>+'Ark1'!R3058</f>
        <v>0</v>
      </c>
      <c r="I334" s="306" t="str">
        <f>IF(H334=0,"",'Ark1'!S3058)</f>
        <v/>
      </c>
      <c r="J334" s="256"/>
      <c r="K334" s="51" t="e">
        <f>100*H334/Måned!H34</f>
        <v>#DIV/0!</v>
      </c>
      <c r="L334" s="256"/>
      <c r="M334" s="51" t="str">
        <f>+IF(H334=0,"",'Ark1'!AD3058)</f>
        <v/>
      </c>
      <c r="N334" s="51" t="str">
        <f>+IF(H334=0,"",'Ark1'!AE3058)</f>
        <v/>
      </c>
      <c r="O334" s="12" t="str">
        <f>IF(H334=0,"",'Ark1'!U3058)</f>
        <v/>
      </c>
      <c r="P334" s="12" t="str">
        <f>IF(H334=0,"",'Ark1'!W3058)</f>
        <v/>
      </c>
      <c r="Q334" s="51" t="str">
        <f>IF(H334=0,"",'Ark1'!X3058)</f>
        <v/>
      </c>
      <c r="R334" s="51" t="str">
        <f>IF(H334=0,"",'Ark1'!Y3058)</f>
        <v/>
      </c>
      <c r="S334" s="264"/>
      <c r="T334" s="51" t="str">
        <f>IF(H334=0,"",'Ark1'!Z3058)</f>
        <v/>
      </c>
      <c r="U334" s="264"/>
      <c r="V334" s="51" t="str">
        <f>IF(H334=0,"",'Ark1'!AA3058)</f>
        <v/>
      </c>
      <c r="W334" s="12" t="str">
        <f>IF(H334=0,"",'Ark1'!AB3058)</f>
        <v/>
      </c>
      <c r="X334" s="15" t="str">
        <f>+IF('Ark1'!AC3058=0,"",'Ark1'!AC3058)</f>
        <v/>
      </c>
      <c r="Y334" s="15" t="str">
        <f t="shared" si="17"/>
        <v/>
      </c>
      <c r="Z334" s="12" t="str">
        <f>IF(H334=0,"",'Ark1'!T3058)</f>
        <v/>
      </c>
      <c r="AA334" s="51" t="str">
        <f>IF(H334=0,"",'Ark1'!V3058)</f>
        <v/>
      </c>
      <c r="AB334" s="259"/>
    </row>
    <row r="335" spans="1:42" ht="15.6">
      <c r="A335" s="259"/>
      <c r="B335" s="259"/>
      <c r="C335" s="256"/>
      <c r="D335" s="256"/>
      <c r="E335" s="256"/>
      <c r="F335" s="256"/>
      <c r="G335" s="256"/>
      <c r="H335" s="358"/>
      <c r="I335" s="358"/>
      <c r="J335" s="256"/>
      <c r="K335" s="256"/>
      <c r="L335" s="256"/>
      <c r="M335" s="256"/>
      <c r="N335" s="256"/>
      <c r="O335" s="256"/>
      <c r="P335" s="256"/>
      <c r="Q335" s="256"/>
      <c r="R335" s="256"/>
      <c r="S335" s="256"/>
      <c r="T335" s="256"/>
      <c r="U335" s="256"/>
      <c r="V335" s="256"/>
      <c r="W335" s="256"/>
      <c r="X335" s="256"/>
      <c r="Y335" s="256"/>
      <c r="Z335" s="256"/>
      <c r="AA335" s="256"/>
      <c r="AB335" s="259"/>
      <c r="AC335" s="79"/>
      <c r="AE335" s="51"/>
      <c r="AF335" s="4"/>
      <c r="AN335" s="13"/>
      <c r="AO335" s="12"/>
      <c r="AP335" s="12"/>
    </row>
    <row r="336" spans="1:42" ht="15.6">
      <c r="A336" s="259"/>
      <c r="B336" s="2">
        <f>+'Ark1'!C3059</f>
        <v>2023</v>
      </c>
      <c r="C336" s="2">
        <f>+'Ark1'!J3059</f>
        <v>147</v>
      </c>
      <c r="D336" s="2" t="s">
        <v>4</v>
      </c>
      <c r="E336" s="2">
        <f>+'Ark1'!D3059</f>
        <v>1</v>
      </c>
      <c r="F336" s="2" t="s">
        <v>490</v>
      </c>
      <c r="G336" s="3">
        <f>+'Ark1'!Q3059</f>
        <v>41</v>
      </c>
      <c r="H336" s="306">
        <f>+'Ark1'!R3059</f>
        <v>6023</v>
      </c>
      <c r="I336" s="306">
        <f>IF(H336=0,"",'Ark1'!S3059)</f>
        <v>6023</v>
      </c>
      <c r="J336" s="256"/>
      <c r="K336" s="51">
        <f>100*H336/Måned!H23</f>
        <v>4.5961311000038156</v>
      </c>
      <c r="L336" s="256"/>
      <c r="M336" s="51">
        <f>+IF(H336=0,"",'Ark1'!AD3059)</f>
        <v>9.3532106530010086</v>
      </c>
      <c r="N336" s="51">
        <f>+IF(H336=0,"",'Ark1'!AE3059)</f>
        <v>9.4240833079630821</v>
      </c>
      <c r="O336" s="12">
        <f>IF(H336=0,"",'Ark1'!U3059)</f>
        <v>60.717582600033197</v>
      </c>
      <c r="P336" s="12">
        <f>IF(H336=0,"",'Ark1'!W3059)</f>
        <v>83.398588743151066</v>
      </c>
      <c r="Q336" s="51">
        <f>IF(H336=0,"",'Ark1'!X3059)</f>
        <v>0.14942719574962643</v>
      </c>
      <c r="R336" s="51">
        <f>IF(H336=0,"",'Ark1'!Y3059)</f>
        <v>0.29885439149925286</v>
      </c>
      <c r="S336" s="264"/>
      <c r="T336" s="51">
        <f>IF(H336=0,"",'Ark1'!Z3059)</f>
        <v>0</v>
      </c>
      <c r="U336" s="264"/>
      <c r="V336" s="51">
        <f>IF(H336=0,"",'Ark1'!AA3059)</f>
        <v>9.5921869841063607</v>
      </c>
      <c r="W336" s="12">
        <f>IF(H336=0,"",'Ark1'!AB3059)</f>
        <v>2.4372111127431806</v>
      </c>
      <c r="X336" s="15">
        <f>+IF('Ark1'!AC3059=0,"",'Ark1'!AC3059)</f>
        <v>-36.035616316553721</v>
      </c>
      <c r="Y336" s="15">
        <f t="shared" si="17"/>
        <v>146.90243902439025</v>
      </c>
      <c r="Z336" s="12">
        <f>IF(H336=0,"",'Ark1'!T3059)</f>
        <v>4.0743815374398142</v>
      </c>
      <c r="AA336" s="51">
        <f>IF(H336=0,"",'Ark1'!V3059)</f>
        <v>90.356000805147588</v>
      </c>
      <c r="AB336" s="259"/>
    </row>
    <row r="337" spans="1:42" ht="15.6">
      <c r="A337" s="259"/>
      <c r="B337" s="2">
        <f>+'Ark1'!C3060</f>
        <v>2023</v>
      </c>
      <c r="C337" s="2">
        <f>+'Ark1'!J3060</f>
        <v>147</v>
      </c>
      <c r="D337" s="2"/>
      <c r="E337" s="2">
        <f>+'Ark1'!D3060</f>
        <v>2</v>
      </c>
      <c r="F337" s="2" t="s">
        <v>491</v>
      </c>
      <c r="G337" s="3">
        <f>+'Ark1'!Q3060</f>
        <v>41</v>
      </c>
      <c r="H337" s="306">
        <f>+'Ark1'!R3060</f>
        <v>5114</v>
      </c>
      <c r="I337" s="306">
        <f>IF(H337=0,"",'Ark1'!S3060)</f>
        <v>5114</v>
      </c>
      <c r="J337" s="256"/>
      <c r="K337" s="51">
        <f>100*H337/Måned!H24</f>
        <v>4.6393482777077226</v>
      </c>
      <c r="L337" s="256"/>
      <c r="M337" s="51">
        <f>+IF(H337=0,"",'Ark1'!AD3060)</f>
        <v>7.9416103734762018</v>
      </c>
      <c r="N337" s="51">
        <f>+IF(H337=0,"",'Ark1'!AE3060)</f>
        <v>8.0373476920344054</v>
      </c>
      <c r="O337" s="12">
        <f>IF(H337=0,"",'Ark1'!U3060)</f>
        <v>61.071372702385638</v>
      </c>
      <c r="P337" s="12">
        <f>IF(H337=0,"",'Ark1'!W3060)</f>
        <v>83.769221744231459</v>
      </c>
      <c r="Q337" s="51">
        <f>IF(H337=0,"",'Ark1'!X3060)</f>
        <v>3.9108330074305843E-2</v>
      </c>
      <c r="R337" s="51">
        <f>IF(H337=0,"",'Ark1'!Y3060)</f>
        <v>7.8216660148611686E-2</v>
      </c>
      <c r="S337" s="264"/>
      <c r="T337" s="51">
        <f>IF(H337=0,"",'Ark1'!Z3060)</f>
        <v>0</v>
      </c>
      <c r="U337" s="264"/>
      <c r="V337" s="51">
        <f>IF(H337=0,"",'Ark1'!AA3060)</f>
        <v>9.2506774002047187</v>
      </c>
      <c r="W337" s="12">
        <f>IF(H337=0,"",'Ark1'!AB3060)</f>
        <v>2.499939340821669</v>
      </c>
      <c r="X337" s="15">
        <f>+IF('Ark1'!AC3060=0,"",'Ark1'!AC3060)</f>
        <v>-32.987268168657373</v>
      </c>
      <c r="Y337" s="15">
        <f t="shared" si="17"/>
        <v>124.73170731707317</v>
      </c>
      <c r="Z337" s="12">
        <f>IF(H337=0,"",'Ark1'!T3060)</f>
        <v>3.2852952678920606</v>
      </c>
      <c r="AA337" s="51">
        <f>IF(H337=0,"",'Ark1'!V3060)</f>
        <v>90.757553352363715</v>
      </c>
      <c r="AB337" s="259"/>
    </row>
    <row r="338" spans="1:42" ht="15.6">
      <c r="A338" s="259"/>
      <c r="B338" s="2">
        <f>+'Ark1'!C3061</f>
        <v>2023</v>
      </c>
      <c r="C338" s="2">
        <f>+'Ark1'!J3061</f>
        <v>147</v>
      </c>
      <c r="D338" s="2"/>
      <c r="E338" s="2">
        <f>+'Ark1'!D3061</f>
        <v>3</v>
      </c>
      <c r="F338" s="2" t="s">
        <v>492</v>
      </c>
      <c r="G338" s="3">
        <f>+'Ark1'!Q3061</f>
        <v>46</v>
      </c>
      <c r="H338" s="306">
        <f>+'Ark1'!R3061</f>
        <v>7133</v>
      </c>
      <c r="I338" s="306">
        <f>IF(H338=0,"",'Ark1'!S3061)</f>
        <v>7126</v>
      </c>
      <c r="J338" s="256"/>
      <c r="K338" s="51">
        <f>100*H338/Måned!H25</f>
        <v>5.3691729832669681</v>
      </c>
      <c r="L338" s="256"/>
      <c r="M338" s="51">
        <f>+IF(H338=0,"",'Ark1'!AD3061)</f>
        <v>11.076946967932296</v>
      </c>
      <c r="N338" s="51">
        <f>+IF(H338=0,"",'Ark1'!AE3061)</f>
        <v>10.96004038825574</v>
      </c>
      <c r="O338" s="12">
        <f>IF(H338=0,"",'Ark1'!U3061)</f>
        <v>61.26396295256805</v>
      </c>
      <c r="P338" s="12">
        <f>IF(H338=0,"",'Ark1'!W3061)</f>
        <v>81.978276733090141</v>
      </c>
      <c r="Q338" s="51">
        <f>IF(H338=0,"",'Ark1'!X3061)</f>
        <v>0.21029020047665767</v>
      </c>
      <c r="R338" s="51">
        <f>IF(H338=0,"",'Ark1'!Y3061)</f>
        <v>0.42058040095331534</v>
      </c>
      <c r="S338" s="264"/>
      <c r="T338" s="51">
        <f>IF(H338=0,"",'Ark1'!Z3061)</f>
        <v>0</v>
      </c>
      <c r="U338" s="264"/>
      <c r="V338" s="51">
        <f>IF(H338=0,"",'Ark1'!AA3061)</f>
        <v>9.065824842689624</v>
      </c>
      <c r="W338" s="12">
        <f>IF(H338=0,"",'Ark1'!AB3061)</f>
        <v>2.5512563613564527</v>
      </c>
      <c r="X338" s="15">
        <f>+IF('Ark1'!AC3061=0,"",'Ark1'!AC3061)</f>
        <v>-37.778316309611505</v>
      </c>
      <c r="Y338" s="15">
        <f t="shared" si="17"/>
        <v>154.91304347826087</v>
      </c>
      <c r="Z338" s="12">
        <f>IF(H338=0,"",'Ark1'!T3061)</f>
        <v>3.116921351465022</v>
      </c>
      <c r="AA338" s="51">
        <f>IF(H338=0,"",'Ark1'!V3061)</f>
        <v>88.857704181869295</v>
      </c>
      <c r="AB338" s="259"/>
    </row>
    <row r="339" spans="1:42" ht="15.6">
      <c r="A339" s="259"/>
      <c r="B339" s="2">
        <f>+'Ark1'!C3062</f>
        <v>2023</v>
      </c>
      <c r="C339" s="2">
        <f>+'Ark1'!J3062</f>
        <v>147</v>
      </c>
      <c r="D339" s="2"/>
      <c r="E339" s="2">
        <f>+'Ark1'!D3062</f>
        <v>4</v>
      </c>
      <c r="F339" s="2" t="s">
        <v>493</v>
      </c>
      <c r="G339" s="3">
        <f>+'Ark1'!Q3062</f>
        <v>34</v>
      </c>
      <c r="H339" s="306">
        <f>+'Ark1'!R3062</f>
        <v>4182</v>
      </c>
      <c r="I339" s="306">
        <f>IF(H339=0,"",'Ark1'!S3062)</f>
        <v>4181</v>
      </c>
      <c r="J339" s="256"/>
      <c r="K339" s="51">
        <f>100*H339/Måned!H26</f>
        <v>3.9608649119649946</v>
      </c>
      <c r="L339" s="256"/>
      <c r="M339" s="51">
        <f>+IF(H339=0,"",'Ark1'!AD3062)</f>
        <v>6.4942930351735404</v>
      </c>
      <c r="N339" s="51">
        <f>+IF(H339=0,"",'Ark1'!AE3062)</f>
        <v>6.6053968617226477</v>
      </c>
      <c r="O339" s="12">
        <f>IF(H339=0,"",'Ark1'!U3062)</f>
        <v>60.782348720401842</v>
      </c>
      <c r="P339" s="12">
        <f>IF(H339=0,"",'Ark1'!W3062)</f>
        <v>84.207581918201157</v>
      </c>
      <c r="Q339" s="51">
        <f>IF(H339=0,"",'Ark1'!X3062)</f>
        <v>0.21520803443328551</v>
      </c>
      <c r="R339" s="51">
        <f>IF(H339=0,"",'Ark1'!Y3062)</f>
        <v>0.43041606886657102</v>
      </c>
      <c r="S339" s="264"/>
      <c r="T339" s="51">
        <f>IF(H339=0,"",'Ark1'!Z3062)</f>
        <v>0</v>
      </c>
      <c r="U339" s="264"/>
      <c r="V339" s="51">
        <f>IF(H339=0,"",'Ark1'!AA3062)</f>
        <v>8.7888637334008504</v>
      </c>
      <c r="W339" s="12">
        <f>IF(H339=0,"",'Ark1'!AB3062)</f>
        <v>2.7436926138740274</v>
      </c>
      <c r="X339" s="15">
        <f>+IF('Ark1'!AC3062=0,"",'Ark1'!AC3062)</f>
        <v>-37.086547878093448</v>
      </c>
      <c r="Y339" s="15">
        <f t="shared" si="17"/>
        <v>122.97058823529412</v>
      </c>
      <c r="Z339" s="12">
        <f>IF(H339=0,"",'Ark1'!T3062)</f>
        <v>3.9713055954088952</v>
      </c>
      <c r="AA339" s="51">
        <f>IF(H339=0,"",'Ark1'!V3062)</f>
        <v>91.242200503075438</v>
      </c>
      <c r="AB339" s="259"/>
    </row>
    <row r="340" spans="1:42" ht="15.6">
      <c r="A340" s="259"/>
      <c r="B340" s="2">
        <f>+'Ark1'!C3063</f>
        <v>2023</v>
      </c>
      <c r="C340" s="2">
        <f>+'Ark1'!J3063</f>
        <v>147</v>
      </c>
      <c r="D340" s="2"/>
      <c r="E340" s="2">
        <f>+'Ark1'!D3063</f>
        <v>5</v>
      </c>
      <c r="F340" s="2" t="s">
        <v>377</v>
      </c>
      <c r="G340" s="3">
        <f>+'Ark1'!Q3063</f>
        <v>45</v>
      </c>
      <c r="H340" s="306">
        <f>+'Ark1'!R3063</f>
        <v>6852</v>
      </c>
      <c r="I340" s="306">
        <f>IF(H340=0,"",'Ark1'!S3063)</f>
        <v>6825</v>
      </c>
      <c r="J340" s="256"/>
      <c r="K340" s="51">
        <f>100*H340/Måned!H27</f>
        <v>5.4860766385370461</v>
      </c>
      <c r="L340" s="256"/>
      <c r="M340" s="51">
        <f>+IF(H340=0,"",'Ark1'!AD3063)</f>
        <v>10.640577684602844</v>
      </c>
      <c r="N340" s="51">
        <f>+IF(H340=0,"",'Ark1'!AE3063)</f>
        <v>10.774748064483957</v>
      </c>
      <c r="O340" s="12">
        <f>IF(H340=0,"",'Ark1'!U3063)</f>
        <v>60.992967032967023</v>
      </c>
      <c r="P340" s="12">
        <f>IF(H340=0,"",'Ark1'!W3063)</f>
        <v>84.146666666666704</v>
      </c>
      <c r="Q340" s="51">
        <f>IF(H340=0,"",'Ark1'!X3063)</f>
        <v>4.3782837127845871E-2</v>
      </c>
      <c r="R340" s="51">
        <f>IF(H340=0,"",'Ark1'!Y3063)</f>
        <v>8.7565674255691742E-2</v>
      </c>
      <c r="S340" s="264"/>
      <c r="T340" s="51">
        <f>IF(H340=0,"",'Ark1'!Z3063)</f>
        <v>0</v>
      </c>
      <c r="U340" s="264"/>
      <c r="V340" s="51">
        <f>IF(H340=0,"",'Ark1'!AA3063)</f>
        <v>9.2798945827867421</v>
      </c>
      <c r="W340" s="12">
        <f>IF(H340=0,"",'Ark1'!AB3063)</f>
        <v>2.546898204505883</v>
      </c>
      <c r="X340" s="15">
        <f>+IF('Ark1'!AC3063=0,"",'Ark1'!AC3063)</f>
        <v>-36.868519316024589</v>
      </c>
      <c r="Y340" s="15">
        <f t="shared" si="17"/>
        <v>151.66666666666666</v>
      </c>
      <c r="Z340" s="12">
        <f>IF(H340=0,"",'Ark1'!T3063)</f>
        <v>3.5396964389959122</v>
      </c>
      <c r="AA340" s="51">
        <f>IF(H340=0,"",'Ark1'!V3063)</f>
        <v>91.315038157941842</v>
      </c>
      <c r="AB340" s="259"/>
    </row>
    <row r="341" spans="1:42" ht="15.6">
      <c r="A341" s="259"/>
      <c r="B341" s="2">
        <f>+'Ark1'!C3064</f>
        <v>2023</v>
      </c>
      <c r="C341" s="2">
        <f>+'Ark1'!J3064</f>
        <v>147</v>
      </c>
      <c r="D341" s="2"/>
      <c r="E341" s="2">
        <f>+'Ark1'!D3064</f>
        <v>6</v>
      </c>
      <c r="F341" s="2" t="s">
        <v>494</v>
      </c>
      <c r="G341" s="3">
        <f>+'Ark1'!Q3064</f>
        <v>42</v>
      </c>
      <c r="H341" s="306">
        <f>+'Ark1'!R3064</f>
        <v>6345</v>
      </c>
      <c r="I341" s="306">
        <f>IF(H341=0,"",'Ark1'!S3064)</f>
        <v>6296</v>
      </c>
      <c r="J341" s="256"/>
      <c r="K341" s="51">
        <f>100*H341/Måned!H28</f>
        <v>4.8917945831759271</v>
      </c>
      <c r="L341" s="256"/>
      <c r="M341" s="51">
        <f>+IF(H341=0,"",'Ark1'!AD3064)</f>
        <v>9.8532494758909888</v>
      </c>
      <c r="N341" s="51">
        <f>+IF(H341=0,"",'Ark1'!AE3064)</f>
        <v>9.8792204064029896</v>
      </c>
      <c r="O341" s="12">
        <f>IF(H341=0,"",'Ark1'!U3064)</f>
        <v>60.857528589580689</v>
      </c>
      <c r="P341" s="12">
        <f>IF(H341=0,"",'Ark1'!W3064)</f>
        <v>83.635451080050913</v>
      </c>
      <c r="Q341" s="51">
        <f>IF(H341=0,"",'Ark1'!X3064)</f>
        <v>3.1520882584712362E-2</v>
      </c>
      <c r="R341" s="51">
        <f>IF(H341=0,"",'Ark1'!Y3064)</f>
        <v>6.3041765169424724E-2</v>
      </c>
      <c r="S341" s="264"/>
      <c r="T341" s="51">
        <f>IF(H341=0,"",'Ark1'!Z3064)</f>
        <v>0</v>
      </c>
      <c r="U341" s="264"/>
      <c r="V341" s="51">
        <f>IF(H341=0,"",'Ark1'!AA3064)</f>
        <v>10.627594886950803</v>
      </c>
      <c r="W341" s="12">
        <f>IF(H341=0,"",'Ark1'!AB3064)</f>
        <v>2.4989579513419153</v>
      </c>
      <c r="X341" s="15">
        <f>+IF('Ark1'!AC3064=0,"",'Ark1'!AC3064)</f>
        <v>-40.18321598682239</v>
      </c>
      <c r="Y341" s="15">
        <f t="shared" si="17"/>
        <v>149.9047619047619</v>
      </c>
      <c r="Z341" s="12">
        <f>IF(H341=0,"",'Ark1'!T3064)</f>
        <v>3.6964539007092192</v>
      </c>
      <c r="AA341" s="51">
        <f>IF(H341=0,"",'Ark1'!V3064)</f>
        <v>90.902493939297727</v>
      </c>
      <c r="AB341" s="259"/>
    </row>
    <row r="342" spans="1:42" ht="15.6">
      <c r="A342" s="259"/>
      <c r="B342" s="2">
        <f>+'Ark1'!C3065</f>
        <v>2023</v>
      </c>
      <c r="C342" s="2">
        <f>+'Ark1'!J3065</f>
        <v>147</v>
      </c>
      <c r="D342" s="2"/>
      <c r="E342" s="2">
        <f>+'Ark1'!D3065</f>
        <v>7</v>
      </c>
      <c r="F342" s="2" t="s">
        <v>495</v>
      </c>
      <c r="G342" s="3">
        <f>+'Ark1'!Q3065</f>
        <v>40</v>
      </c>
      <c r="H342" s="306">
        <f>+'Ark1'!R3065</f>
        <v>6311</v>
      </c>
      <c r="I342" s="306">
        <f>IF(H342=0,"",'Ark1'!S3065)</f>
        <v>6271</v>
      </c>
      <c r="J342" s="256"/>
      <c r="K342" s="51">
        <f>100*H342/Måned!H29</f>
        <v>5.1880045377570987</v>
      </c>
      <c r="L342" s="256"/>
      <c r="M342" s="51">
        <f>+IF(H342=0,"",'Ark1'!AD3065)</f>
        <v>9.8004503455237195</v>
      </c>
      <c r="N342" s="51">
        <f>+IF(H342=0,"",'Ark1'!AE3065)</f>
        <v>9.6618252804192313</v>
      </c>
      <c r="O342" s="12">
        <f>IF(H342=0,"",'Ark1'!U3065)</f>
        <v>60.833678839100607</v>
      </c>
      <c r="P342" s="12">
        <f>IF(H342=0,"",'Ark1'!W3065)</f>
        <v>82.12111306011802</v>
      </c>
      <c r="Q342" s="51">
        <f>IF(H342=0,"",'Ark1'!X3065)</f>
        <v>6.3381397559816213E-2</v>
      </c>
      <c r="R342" s="51">
        <f>IF(H342=0,"",'Ark1'!Y3065)</f>
        <v>0.12676279511963243</v>
      </c>
      <c r="S342" s="264"/>
      <c r="T342" s="51">
        <f>IF(H342=0,"",'Ark1'!Z3065)</f>
        <v>0</v>
      </c>
      <c r="U342" s="264"/>
      <c r="V342" s="51">
        <f>IF(H342=0,"",'Ark1'!AA3065)</f>
        <v>11.005008243852705</v>
      </c>
      <c r="W342" s="12">
        <f>IF(H342=0,"",'Ark1'!AB3065)</f>
        <v>2.615823658506736</v>
      </c>
      <c r="X342" s="15">
        <f>+IF('Ark1'!AC3065=0,"",'Ark1'!AC3065)</f>
        <v>-44.379280360791327</v>
      </c>
      <c r="Y342" s="15">
        <f t="shared" si="17"/>
        <v>156.77500000000001</v>
      </c>
      <c r="Z342" s="12">
        <f>IF(H342=0,"",'Ark1'!T3065)</f>
        <v>3.9166534622088434</v>
      </c>
      <c r="AA342" s="51">
        <f>IF(H342=0,"",'Ark1'!V3065)</f>
        <v>89.228996638466867</v>
      </c>
      <c r="AB342" s="259"/>
    </row>
    <row r="343" spans="1:42" ht="15.6">
      <c r="A343" s="259"/>
      <c r="B343" s="2">
        <f>+'Ark1'!C3066</f>
        <v>2023</v>
      </c>
      <c r="C343" s="2">
        <f>+'Ark1'!J3066</f>
        <v>147</v>
      </c>
      <c r="D343" s="2"/>
      <c r="E343" s="2">
        <f>+'Ark1'!D3066</f>
        <v>8</v>
      </c>
      <c r="F343" s="2" t="s">
        <v>496</v>
      </c>
      <c r="G343" s="3">
        <f>+'Ark1'!Q3066</f>
        <v>48</v>
      </c>
      <c r="H343" s="306">
        <f>+'Ark1'!R3066</f>
        <v>7398</v>
      </c>
      <c r="I343" s="306">
        <f>IF(H343=0,"",'Ark1'!S3066)</f>
        <v>7353</v>
      </c>
      <c r="J343" s="256"/>
      <c r="K343" s="51">
        <f>100*H343/Måned!H30</f>
        <v>5.7038002205037666</v>
      </c>
      <c r="L343" s="256"/>
      <c r="M343" s="51">
        <f>+IF(H343=0,"",'Ark1'!AD3066)</f>
        <v>11.488469601677149</v>
      </c>
      <c r="N343" s="51">
        <f>+IF(H343=0,"",'Ark1'!AE3066)</f>
        <v>11.292574838168472</v>
      </c>
      <c r="O343" s="12">
        <f>IF(H343=0,"",'Ark1'!U3066)</f>
        <v>60.925880592955266</v>
      </c>
      <c r="P343" s="12">
        <f>IF(H343=0,"",'Ark1'!W3066)</f>
        <v>81.857949136406944</v>
      </c>
      <c r="Q343" s="51">
        <f>IF(H343=0,"",'Ark1'!X3066)</f>
        <v>0.25682616923492835</v>
      </c>
      <c r="R343" s="51">
        <f>IF(H343=0,"",'Ark1'!Y3066)</f>
        <v>0.5136523384698567</v>
      </c>
      <c r="S343" s="264"/>
      <c r="T343" s="51">
        <f>IF(H343=0,"",'Ark1'!Z3066)</f>
        <v>0</v>
      </c>
      <c r="U343" s="264"/>
      <c r="V343" s="51">
        <f>IF(H343=0,"",'Ark1'!AA3066)</f>
        <v>9.6989237814173279</v>
      </c>
      <c r="W343" s="12">
        <f>IF(H343=0,"",'Ark1'!AB3066)</f>
        <v>2.3730261733752225</v>
      </c>
      <c r="X343" s="15">
        <f>+IF('Ark1'!AC3066=0,"",'Ark1'!AC3066)</f>
        <v>-34.318702911551362</v>
      </c>
      <c r="Y343" s="15">
        <f t="shared" si="17"/>
        <v>153.1875</v>
      </c>
      <c r="Z343" s="12">
        <f>IF(H343=0,"",'Ark1'!T3066)</f>
        <v>3.4774263314409302</v>
      </c>
      <c r="AA343" s="51">
        <f>IF(H343=0,"",'Ark1'!V3066)</f>
        <v>88.926815346040613</v>
      </c>
      <c r="AB343" s="259"/>
    </row>
    <row r="344" spans="1:42" ht="15.6">
      <c r="A344" s="259"/>
      <c r="B344" s="2">
        <f>+'Ark1'!C3067</f>
        <v>2023</v>
      </c>
      <c r="C344" s="2">
        <f>+'Ark1'!J3067</f>
        <v>147</v>
      </c>
      <c r="D344" s="2"/>
      <c r="E344" s="2">
        <f>+'Ark1'!D3067</f>
        <v>9</v>
      </c>
      <c r="F344" s="2" t="s">
        <v>497</v>
      </c>
      <c r="G344" s="3">
        <f>+'Ark1'!Q3067</f>
        <v>49</v>
      </c>
      <c r="H344" s="306">
        <f>+'Ark1'!R3067</f>
        <v>5783</v>
      </c>
      <c r="I344" s="306">
        <f>IF(H344=0,"",'Ark1'!S3067)</f>
        <v>5783</v>
      </c>
      <c r="J344" s="256"/>
      <c r="K344" s="51">
        <f>100*H344/Måned!H31</f>
        <v>4.8027572460759069</v>
      </c>
      <c r="L344" s="256"/>
      <c r="M344" s="51">
        <f>+IF(H344=0,"",'Ark1'!AD3067)</f>
        <v>8.9805109092320823</v>
      </c>
      <c r="N344" s="51">
        <f>+IF(H344=0,"",'Ark1'!AE3067)</f>
        <v>9.009441030570672</v>
      </c>
      <c r="O344" s="12">
        <f>IF(H344=0,"",'Ark1'!U3067)</f>
        <v>60.974753588103056</v>
      </c>
      <c r="P344" s="12">
        <f>IF(H344=0,"",'Ark1'!W3067)</f>
        <v>83.038042538474755</v>
      </c>
      <c r="Q344" s="51">
        <f>IF(H344=0,"",'Ark1'!X3067)</f>
        <v>0</v>
      </c>
      <c r="R344" s="51">
        <f>IF(H344=0,"",'Ark1'!Y3067)</f>
        <v>0</v>
      </c>
      <c r="S344" s="264"/>
      <c r="T344" s="51">
        <f>IF(H344=0,"",'Ark1'!Z3067)</f>
        <v>0</v>
      </c>
      <c r="U344" s="264"/>
      <c r="V344" s="51">
        <f>IF(H344=0,"",'Ark1'!AA3067)</f>
        <v>10.367134974244982</v>
      </c>
      <c r="W344" s="12">
        <f>IF(H344=0,"",'Ark1'!AB3067)</f>
        <v>2.4109351585849081</v>
      </c>
      <c r="X344" s="15">
        <f>+IF('Ark1'!AC3067=0,"",'Ark1'!AC3067)</f>
        <v>-44.506261032843405</v>
      </c>
      <c r="Y344" s="15">
        <f t="shared" si="17"/>
        <v>118.0204081632653</v>
      </c>
      <c r="Z344" s="12">
        <f>IF(H344=0,"",'Ark1'!T3067)</f>
        <v>3.4461352239322145</v>
      </c>
      <c r="AA344" s="51">
        <f>IF(H344=0,"",'Ark1'!V3067)</f>
        <v>89.96537653139201</v>
      </c>
      <c r="AB344" s="259"/>
    </row>
    <row r="345" spans="1:42" ht="15.6">
      <c r="A345" s="259"/>
      <c r="B345" s="2">
        <f>+'Ark1'!C3068</f>
        <v>2023</v>
      </c>
      <c r="C345" s="2">
        <f>+'Ark1'!J3068</f>
        <v>147</v>
      </c>
      <c r="D345" s="2"/>
      <c r="E345" s="2">
        <f>+'Ark1'!D3068</f>
        <v>10</v>
      </c>
      <c r="F345" s="2" t="s">
        <v>498</v>
      </c>
      <c r="G345" s="3">
        <f>+'Ark1'!Q3068</f>
        <v>56</v>
      </c>
      <c r="H345" s="306">
        <f>+'Ark1'!R3068</f>
        <v>7232</v>
      </c>
      <c r="I345" s="306">
        <f>IF(H345=0,"",'Ark1'!S3068)</f>
        <v>7207</v>
      </c>
      <c r="J345" s="256"/>
      <c r="K345" s="51">
        <f>100*H345/Måned!H32</f>
        <v>5.7331303906646376</v>
      </c>
      <c r="L345" s="256"/>
      <c r="M345" s="51">
        <f>+IF(H345=0,"",'Ark1'!AD3068)</f>
        <v>11.230685612236975</v>
      </c>
      <c r="N345" s="51">
        <f>+IF(H345=0,"",'Ark1'!AE3068)</f>
        <v>11.127845118116127</v>
      </c>
      <c r="O345" s="12">
        <f>IF(H345=0,"",'Ark1'!U3068)</f>
        <v>61.023726932149295</v>
      </c>
      <c r="P345" s="12">
        <f>IF(H345=0,"",'Ark1'!W3068)</f>
        <v>82.297946440960217</v>
      </c>
      <c r="Q345" s="51">
        <f>IF(H345=0,"",'Ark1'!X3068)</f>
        <v>4.1482300884955754E-2</v>
      </c>
      <c r="R345" s="51">
        <f>IF(H345=0,"",'Ark1'!Y3068)</f>
        <v>8.2964601769911508E-2</v>
      </c>
      <c r="S345" s="264"/>
      <c r="T345" s="51">
        <f>IF(H345=0,"",'Ark1'!Z3068)</f>
        <v>0</v>
      </c>
      <c r="U345" s="264"/>
      <c r="V345" s="51">
        <f>IF(H345=0,"",'Ark1'!AA3068)</f>
        <v>10.398588680157472</v>
      </c>
      <c r="W345" s="12">
        <f>IF(H345=0,"",'Ark1'!AB3068)</f>
        <v>2.4840532806979003</v>
      </c>
      <c r="X345" s="15">
        <f>+IF('Ark1'!AC3068=0,"",'Ark1'!AC3068)</f>
        <v>-48.166166086382013</v>
      </c>
      <c r="Y345" s="15">
        <f t="shared" si="17"/>
        <v>128.69642857142858</v>
      </c>
      <c r="Z345" s="12">
        <f>IF(H345=0,"",'Ark1'!T3068)</f>
        <v>3.4307245575221241</v>
      </c>
      <c r="AA345" s="51">
        <f>IF(H345=0,"",'Ark1'!V3068)</f>
        <v>89.293528727412351</v>
      </c>
      <c r="AB345" s="259"/>
    </row>
    <row r="346" spans="1:42" ht="15.6">
      <c r="A346" s="259"/>
      <c r="B346" s="2">
        <f>+'Ark1'!C3069</f>
        <v>2023</v>
      </c>
      <c r="C346" s="2">
        <f>+'Ark1'!J3069</f>
        <v>147</v>
      </c>
      <c r="D346" s="2"/>
      <c r="E346" s="2">
        <f>+'Ark1'!D3069</f>
        <v>11</v>
      </c>
      <c r="F346" s="2" t="s">
        <v>499</v>
      </c>
      <c r="G346" s="3">
        <f>+'Ark1'!Q3069</f>
        <v>27</v>
      </c>
      <c r="H346" s="306">
        <f>+'Ark1'!R3069</f>
        <v>2022</v>
      </c>
      <c r="I346" s="306">
        <f>IF(H346=0,"",'Ark1'!S3069)</f>
        <v>2022</v>
      </c>
      <c r="J346" s="256"/>
      <c r="K346" s="51">
        <f>100*H346/Måned!H33</f>
        <v>4.2484346766399126</v>
      </c>
      <c r="L346" s="256"/>
      <c r="M346" s="51">
        <f>+IF(H346=0,"",'Ark1'!AD3069)</f>
        <v>3.1399953412532025</v>
      </c>
      <c r="N346" s="51">
        <f>+IF(H346=0,"",'Ark1'!AE3069)</f>
        <v>3.2274770118626899</v>
      </c>
      <c r="O346" s="12">
        <f>IF(H346=0,"",'Ark1'!U3069)</f>
        <v>60.662710187932738</v>
      </c>
      <c r="P346" s="12">
        <f>IF(H346=0,"",'Ark1'!W3069)</f>
        <v>85.077448071216608</v>
      </c>
      <c r="Q346" s="51">
        <f>IF(H346=0,"",'Ark1'!X3069)</f>
        <v>0</v>
      </c>
      <c r="R346" s="51">
        <f>IF(H346=0,"",'Ark1'!Y3069)</f>
        <v>0</v>
      </c>
      <c r="S346" s="264"/>
      <c r="T346" s="51">
        <f>IF(H346=0,"",'Ark1'!Z3069)</f>
        <v>0</v>
      </c>
      <c r="U346" s="264"/>
      <c r="V346" s="51">
        <f>IF(H346=0,"",'Ark1'!AA3069)</f>
        <v>9.6476990392399227</v>
      </c>
      <c r="W346" s="12">
        <f>IF(H346=0,"",'Ark1'!AB3069)</f>
        <v>2.5612157439634906</v>
      </c>
      <c r="X346" s="15">
        <f>+IF('Ark1'!AC3069=0,"",'Ark1'!AC3069)</f>
        <v>-47.929547066035667</v>
      </c>
      <c r="Y346" s="15">
        <f t="shared" si="17"/>
        <v>74.888888888888886</v>
      </c>
      <c r="Z346" s="12">
        <f>IF(H346=0,"",'Ark1'!T3069)</f>
        <v>4.2467853610286861</v>
      </c>
      <c r="AA346" s="51">
        <f>IF(H346=0,"",'Ark1'!V3069)</f>
        <v>92.174916653539171</v>
      </c>
      <c r="AB346" s="259"/>
    </row>
    <row r="347" spans="1:42" ht="15.6">
      <c r="A347" s="259"/>
      <c r="B347" s="2">
        <f>+'Ark1'!C3070</f>
        <v>2023</v>
      </c>
      <c r="C347" s="2">
        <f>+'Ark1'!J3070</f>
        <v>147</v>
      </c>
      <c r="D347" s="2"/>
      <c r="E347" s="2">
        <f>+'Ark1'!D3070</f>
        <v>12</v>
      </c>
      <c r="F347" s="2" t="s">
        <v>500</v>
      </c>
      <c r="G347" s="3">
        <f>+'Ark1'!Q3070</f>
        <v>0</v>
      </c>
      <c r="H347" s="306">
        <f>+'Ark1'!R3070</f>
        <v>0</v>
      </c>
      <c r="I347" s="306" t="str">
        <f>IF(H347=0,"",'Ark1'!S3070)</f>
        <v/>
      </c>
      <c r="J347" s="256"/>
      <c r="K347" s="51" t="e">
        <f>100*H347/Måned!H34</f>
        <v>#DIV/0!</v>
      </c>
      <c r="L347" s="256"/>
      <c r="M347" s="51" t="str">
        <f>+IF(H347=0,"",'Ark1'!AD3070)</f>
        <v/>
      </c>
      <c r="N347" s="51" t="str">
        <f>+IF(H347=0,"",'Ark1'!AE3070)</f>
        <v/>
      </c>
      <c r="O347" s="12" t="str">
        <f>IF(H347=0,"",'Ark1'!U3070)</f>
        <v/>
      </c>
      <c r="P347" s="12" t="str">
        <f>IF(H347=0,"",'Ark1'!W3070)</f>
        <v/>
      </c>
      <c r="Q347" s="51" t="str">
        <f>IF(H347=0,"",'Ark1'!X3070)</f>
        <v/>
      </c>
      <c r="R347" s="51" t="str">
        <f>IF(H347=0,"",'Ark1'!Y3070)</f>
        <v/>
      </c>
      <c r="S347" s="264"/>
      <c r="T347" s="51" t="str">
        <f>IF(H347=0,"",'Ark1'!Z3070)</f>
        <v/>
      </c>
      <c r="U347" s="264"/>
      <c r="V347" s="51" t="str">
        <f>IF(H347=0,"",'Ark1'!AA3070)</f>
        <v/>
      </c>
      <c r="W347" s="12" t="str">
        <f>IF(H347=0,"",'Ark1'!AB3070)</f>
        <v/>
      </c>
      <c r="X347" s="15" t="str">
        <f>+IF('Ark1'!AC3070=0,"",'Ark1'!AC3070)</f>
        <v/>
      </c>
      <c r="Y347" s="15" t="str">
        <f t="shared" si="17"/>
        <v/>
      </c>
      <c r="Z347" s="12" t="str">
        <f>IF(H347=0,"",'Ark1'!T3070)</f>
        <v/>
      </c>
      <c r="AA347" s="51" t="str">
        <f>IF(H347=0,"",'Ark1'!V3070)</f>
        <v/>
      </c>
      <c r="AB347" s="259"/>
    </row>
    <row r="348" spans="1:42" ht="15.6">
      <c r="A348" s="259"/>
      <c r="B348" s="259"/>
      <c r="C348" s="256"/>
      <c r="D348" s="256"/>
      <c r="E348" s="256"/>
      <c r="F348" s="256"/>
      <c r="G348" s="256"/>
      <c r="H348" s="358"/>
      <c r="I348" s="358"/>
      <c r="J348" s="256"/>
      <c r="K348" s="256"/>
      <c r="L348" s="256"/>
      <c r="M348" s="256"/>
      <c r="N348" s="256"/>
      <c r="O348" s="256"/>
      <c r="P348" s="256"/>
      <c r="Q348" s="256"/>
      <c r="R348" s="256"/>
      <c r="S348" s="256"/>
      <c r="T348" s="256"/>
      <c r="U348" s="256"/>
      <c r="V348" s="256"/>
      <c r="W348" s="256"/>
      <c r="X348" s="256"/>
      <c r="Y348" s="256"/>
      <c r="Z348" s="256"/>
      <c r="AA348" s="256"/>
      <c r="AB348" s="259"/>
      <c r="AC348" s="79"/>
      <c r="AE348" s="51"/>
      <c r="AF348" s="4"/>
      <c r="AN348" s="13"/>
      <c r="AO348" s="12"/>
      <c r="AP348" s="12"/>
    </row>
    <row r="349" spans="1:42" ht="15.6">
      <c r="A349" s="259"/>
      <c r="B349" s="2">
        <f>+'Ark1'!C3071</f>
        <v>2023</v>
      </c>
      <c r="C349" s="2">
        <f>+'Ark1'!J3071</f>
        <v>155</v>
      </c>
      <c r="D349" s="2" t="s">
        <v>33</v>
      </c>
      <c r="E349" s="2">
        <f>+'Ark1'!D3071</f>
        <v>1</v>
      </c>
      <c r="F349" s="2" t="s">
        <v>490</v>
      </c>
      <c r="G349" s="3">
        <f>+'Ark1'!Q3071</f>
        <v>8</v>
      </c>
      <c r="H349" s="306">
        <f>+'Ark1'!R3071</f>
        <v>661</v>
      </c>
      <c r="I349" s="306">
        <f>IF(H349=0,"",'Ark1'!S3071)</f>
        <v>661</v>
      </c>
      <c r="J349" s="256"/>
      <c r="K349" s="51">
        <f>100*H349/Måned!H23</f>
        <v>0.50440688313174864</v>
      </c>
      <c r="L349" s="256"/>
      <c r="M349" s="51">
        <f>+IF(H349=0,"",'Ark1'!AD3071)</f>
        <v>7.039403620873272</v>
      </c>
      <c r="N349" s="51">
        <f>+IF(H349=0,"",'Ark1'!AE3071)</f>
        <v>7.2864721738377316</v>
      </c>
      <c r="O349" s="12">
        <f>IF(H349=0,"",'Ark1'!U3071)</f>
        <v>60.393343419062013</v>
      </c>
      <c r="P349" s="12">
        <f>IF(H349=0,"",'Ark1'!W3071)</f>
        <v>84.37912254160365</v>
      </c>
      <c r="Q349" s="51">
        <f>IF(H349=0,"",'Ark1'!X3071)</f>
        <v>0</v>
      </c>
      <c r="R349" s="51">
        <f>IF(H349=0,"",'Ark1'!Y3071)</f>
        <v>0</v>
      </c>
      <c r="S349" s="264"/>
      <c r="T349" s="51">
        <f>IF(H349=0,"",'Ark1'!Z3071)</f>
        <v>0</v>
      </c>
      <c r="U349" s="264"/>
      <c r="V349" s="51">
        <f>IF(H349=0,"",'Ark1'!AA3071)</f>
        <v>9.9013218979531512</v>
      </c>
      <c r="W349" s="12">
        <f>IF(H349=0,"",'Ark1'!AB3071)</f>
        <v>2.4270695774540632</v>
      </c>
      <c r="X349" s="15">
        <f>+IF('Ark1'!AC3071=0,"",'Ark1'!AC3071)</f>
        <v>-41.139613777182099</v>
      </c>
      <c r="Y349" s="15">
        <f t="shared" si="17"/>
        <v>82.625</v>
      </c>
      <c r="Z349" s="12">
        <f>IF(H349=0,"",'Ark1'!T3071)</f>
        <v>4.334341906202722</v>
      </c>
      <c r="AA349" s="51">
        <f>IF(H349=0,"",'Ark1'!V3071)</f>
        <v>91.418334281260641</v>
      </c>
      <c r="AB349" s="259"/>
    </row>
    <row r="350" spans="1:42" ht="15.6">
      <c r="A350" s="259"/>
      <c r="B350" s="2">
        <f>+'Ark1'!C3072</f>
        <v>2023</v>
      </c>
      <c r="C350" s="2">
        <f>+'Ark1'!J3072</f>
        <v>155</v>
      </c>
      <c r="D350" s="2"/>
      <c r="E350" s="2">
        <f>+'Ark1'!D3072</f>
        <v>2</v>
      </c>
      <c r="F350" s="2" t="s">
        <v>491</v>
      </c>
      <c r="G350" s="3">
        <f>+'Ark1'!Q3072</f>
        <v>12</v>
      </c>
      <c r="H350" s="306">
        <f>+'Ark1'!R3072</f>
        <v>1024</v>
      </c>
      <c r="I350" s="306">
        <f>IF(H350=0,"",'Ark1'!S3072)</f>
        <v>1024</v>
      </c>
      <c r="J350" s="256"/>
      <c r="K350" s="51">
        <f>100*H350/Måned!H24</f>
        <v>0.92895827852419011</v>
      </c>
      <c r="L350" s="256"/>
      <c r="M350" s="51">
        <f>+IF(H350=0,"",'Ark1'!AD3072)</f>
        <v>10.905218317358894</v>
      </c>
      <c r="N350" s="51">
        <f>+IF(H350=0,"",'Ark1'!AE3072)</f>
        <v>10.769202229108188</v>
      </c>
      <c r="O350" s="12">
        <f>IF(H350=0,"",'Ark1'!U3072)</f>
        <v>60.995117187500007</v>
      </c>
      <c r="P350" s="12">
        <f>IF(H350=0,"",'Ark1'!W3072)</f>
        <v>80.501269531250003</v>
      </c>
      <c r="Q350" s="51">
        <f>IF(H350=0,"",'Ark1'!X3072)</f>
        <v>0</v>
      </c>
      <c r="R350" s="51">
        <f>IF(H350=0,"",'Ark1'!Y3072)</f>
        <v>0</v>
      </c>
      <c r="S350" s="264"/>
      <c r="T350" s="51">
        <f>IF(H350=0,"",'Ark1'!Z3072)</f>
        <v>0</v>
      </c>
      <c r="U350" s="264"/>
      <c r="V350" s="51">
        <f>IF(H350=0,"",'Ark1'!AA3072)</f>
        <v>10.133144310758562</v>
      </c>
      <c r="W350" s="12">
        <f>IF(H350=0,"",'Ark1'!AB3072)</f>
        <v>2.4212147458749058</v>
      </c>
      <c r="X350" s="15">
        <f>+IF('Ark1'!AC3072=0,"",'Ark1'!AC3072)</f>
        <v>-45.65671011872076</v>
      </c>
      <c r="Y350" s="15">
        <f t="shared" si="17"/>
        <v>85.333333333333329</v>
      </c>
      <c r="Z350" s="12">
        <f>IF(H350=0,"",'Ark1'!T3072)</f>
        <v>3.328125</v>
      </c>
      <c r="AA350" s="51">
        <f>IF(H350=0,"",'Ark1'!V3072)</f>
        <v>87.216976740249152</v>
      </c>
      <c r="AB350" s="259"/>
    </row>
    <row r="351" spans="1:42" ht="15.6">
      <c r="A351" s="259"/>
      <c r="B351" s="2">
        <f>+'Ark1'!C3073</f>
        <v>2023</v>
      </c>
      <c r="C351" s="2">
        <f>+'Ark1'!J3073</f>
        <v>155</v>
      </c>
      <c r="D351" s="2"/>
      <c r="E351" s="2">
        <f>+'Ark1'!D3073</f>
        <v>3</v>
      </c>
      <c r="F351" s="2" t="s">
        <v>492</v>
      </c>
      <c r="G351" s="3">
        <f>+'Ark1'!Q3073</f>
        <v>8</v>
      </c>
      <c r="H351" s="306">
        <f>+'Ark1'!R3073</f>
        <v>918</v>
      </c>
      <c r="I351" s="306">
        <f>IF(H351=0,"",'Ark1'!S3073)</f>
        <v>918</v>
      </c>
      <c r="J351" s="256"/>
      <c r="K351" s="51">
        <f>100*H351/Måned!H25</f>
        <v>0.69099969138358008</v>
      </c>
      <c r="L351" s="256"/>
      <c r="M351" s="51">
        <f>+IF(H351=0,"",'Ark1'!AD3073)</f>
        <v>9.7763578274760388</v>
      </c>
      <c r="N351" s="51">
        <f>+IF(H351=0,"",'Ark1'!AE3073)</f>
        <v>9.9408703931431024</v>
      </c>
      <c r="O351" s="12">
        <f>IF(H351=0,"",'Ark1'!U3073)</f>
        <v>60.188453159041394</v>
      </c>
      <c r="P351" s="12">
        <f>IF(H351=0,"",'Ark1'!W3073)</f>
        <v>82.889760348583863</v>
      </c>
      <c r="Q351" s="51">
        <f>IF(H351=0,"",'Ark1'!X3073)</f>
        <v>0</v>
      </c>
      <c r="R351" s="51">
        <f>IF(H351=0,"",'Ark1'!Y3073)</f>
        <v>0</v>
      </c>
      <c r="S351" s="264"/>
      <c r="T351" s="51">
        <f>IF(H351=0,"",'Ark1'!Z3073)</f>
        <v>0</v>
      </c>
      <c r="U351" s="264"/>
      <c r="V351" s="51">
        <f>IF(H351=0,"",'Ark1'!AA3073)</f>
        <v>9.0898135274798975</v>
      </c>
      <c r="W351" s="12">
        <f>IF(H351=0,"",'Ark1'!AB3073)</f>
        <v>2.5262020378075936</v>
      </c>
      <c r="X351" s="15">
        <f>+IF('Ark1'!AC3073=0,"",'Ark1'!AC3073)</f>
        <v>-40.566529582219907</v>
      </c>
      <c r="Y351" s="15">
        <f t="shared" si="17"/>
        <v>114.75</v>
      </c>
      <c r="Z351" s="12">
        <f>IF(H351=0,"",'Ark1'!T3073)</f>
        <v>5.1078431372549007</v>
      </c>
      <c r="AA351" s="51">
        <f>IF(H351=0,"",'Ark1'!V3073)</f>
        <v>89.804724104641252</v>
      </c>
      <c r="AB351" s="259"/>
    </row>
    <row r="352" spans="1:42" ht="15.6">
      <c r="A352" s="259"/>
      <c r="B352" s="2">
        <f>+'Ark1'!C3074</f>
        <v>2023</v>
      </c>
      <c r="C352" s="2">
        <f>+'Ark1'!J3074</f>
        <v>155</v>
      </c>
      <c r="D352" s="2"/>
      <c r="E352" s="2">
        <f>+'Ark1'!D3074</f>
        <v>4</v>
      </c>
      <c r="F352" s="2" t="s">
        <v>493</v>
      </c>
      <c r="G352" s="3">
        <f>+'Ark1'!Q3074</f>
        <v>8</v>
      </c>
      <c r="H352" s="306">
        <f>+'Ark1'!R3074</f>
        <v>618</v>
      </c>
      <c r="I352" s="306">
        <f>IF(H352=0,"",'Ark1'!S3074)</f>
        <v>615</v>
      </c>
      <c r="J352" s="256"/>
      <c r="K352" s="51">
        <f>100*H352/Måned!H26</f>
        <v>0.58532150062036503</v>
      </c>
      <c r="L352" s="256"/>
      <c r="M352" s="51">
        <f>+IF(H352=0,"",'Ark1'!AD3074)</f>
        <v>6.5814696485623028</v>
      </c>
      <c r="N352" s="51">
        <f>+IF(H352=0,"",'Ark1'!AE3074)</f>
        <v>6.4398766692868952</v>
      </c>
      <c r="O352" s="12">
        <f>IF(H352=0,"",'Ark1'!U3074)</f>
        <v>60.58048780487804</v>
      </c>
      <c r="P352" s="12">
        <f>IF(H352=0,"",'Ark1'!W3074)</f>
        <v>80.153333333333279</v>
      </c>
      <c r="Q352" s="51">
        <f>IF(H352=0,"",'Ark1'!X3074)</f>
        <v>0</v>
      </c>
      <c r="R352" s="51">
        <f>IF(H352=0,"",'Ark1'!Y3074)</f>
        <v>0</v>
      </c>
      <c r="S352" s="264"/>
      <c r="T352" s="51">
        <f>IF(H352=0,"",'Ark1'!Z3074)</f>
        <v>0</v>
      </c>
      <c r="U352" s="264"/>
      <c r="V352" s="51">
        <f>IF(H352=0,"",'Ark1'!AA3074)</f>
        <v>9.6024548577643269</v>
      </c>
      <c r="W352" s="12">
        <f>IF(H352=0,"",'Ark1'!AB3074)</f>
        <v>2.677751105229722</v>
      </c>
      <c r="X352" s="15">
        <f>+IF('Ark1'!AC3074=0,"",'Ark1'!AC3074)</f>
        <v>-39.980686796115513</v>
      </c>
      <c r="Y352" s="15">
        <f t="shared" si="17"/>
        <v>76.875</v>
      </c>
      <c r="Z352" s="12">
        <f>IF(H352=0,"",'Ark1'!T3074)</f>
        <v>4.4951456310679614</v>
      </c>
      <c r="AA352" s="51">
        <f>IF(H352=0,"",'Ark1'!V3074)</f>
        <v>87.033621365466061</v>
      </c>
      <c r="AB352" s="259"/>
    </row>
    <row r="353" spans="1:42" ht="15.6">
      <c r="A353" s="259"/>
      <c r="B353" s="2">
        <f>+'Ark1'!C3075</f>
        <v>2023</v>
      </c>
      <c r="C353" s="2">
        <f>+'Ark1'!J3075</f>
        <v>155</v>
      </c>
      <c r="D353" s="2"/>
      <c r="E353" s="2">
        <f>+'Ark1'!D3075</f>
        <v>5</v>
      </c>
      <c r="F353" s="2" t="s">
        <v>377</v>
      </c>
      <c r="G353" s="3">
        <f>+'Ark1'!Q3075</f>
        <v>10</v>
      </c>
      <c r="H353" s="306">
        <f>+'Ark1'!R3075</f>
        <v>913</v>
      </c>
      <c r="I353" s="306">
        <f>IF(H353=0,"",'Ark1'!S3075)</f>
        <v>913</v>
      </c>
      <c r="J353" s="256"/>
      <c r="K353" s="51">
        <f>100*H353/Måned!H27</f>
        <v>0.73099649313840098</v>
      </c>
      <c r="L353" s="256"/>
      <c r="M353" s="51">
        <f>+IF(H353=0,"",'Ark1'!AD3075)</f>
        <v>9.723109691160813</v>
      </c>
      <c r="N353" s="51">
        <f>+IF(H353=0,"",'Ark1'!AE3075)</f>
        <v>9.6868251146607012</v>
      </c>
      <c r="O353" s="12">
        <f>IF(H353=0,"",'Ark1'!U3075)</f>
        <v>59.917853231106257</v>
      </c>
      <c r="P353" s="12">
        <f>IF(H353=0,"",'Ark1'!W3075)</f>
        <v>81.213800657174176</v>
      </c>
      <c r="Q353" s="51">
        <f>IF(H353=0,"",'Ark1'!X3075)</f>
        <v>0</v>
      </c>
      <c r="R353" s="51">
        <f>IF(H353=0,"",'Ark1'!Y3075)</f>
        <v>0</v>
      </c>
      <c r="S353" s="264"/>
      <c r="T353" s="51">
        <f>IF(H353=0,"",'Ark1'!Z3075)</f>
        <v>0</v>
      </c>
      <c r="U353" s="264"/>
      <c r="V353" s="51">
        <f>IF(H353=0,"",'Ark1'!AA3075)</f>
        <v>11.243869748141304</v>
      </c>
      <c r="W353" s="12">
        <f>IF(H353=0,"",'Ark1'!AB3075)</f>
        <v>2.4865110339473642</v>
      </c>
      <c r="X353" s="15">
        <f>+IF('Ark1'!AC3075=0,"",'Ark1'!AC3075)</f>
        <v>-33.639737687580123</v>
      </c>
      <c r="Y353" s="15">
        <f t="shared" si="17"/>
        <v>91.3</v>
      </c>
      <c r="Z353" s="12">
        <f>IF(H353=0,"",'Ark1'!T3075)</f>
        <v>5.3614457831325311</v>
      </c>
      <c r="AA353" s="51">
        <f>IF(H353=0,"",'Ark1'!V3075)</f>
        <v>87.988949791087933</v>
      </c>
      <c r="AB353" s="259"/>
    </row>
    <row r="354" spans="1:42" ht="15.6">
      <c r="A354" s="259"/>
      <c r="B354" s="2">
        <f>+'Ark1'!C3076</f>
        <v>2023</v>
      </c>
      <c r="C354" s="2">
        <f>+'Ark1'!J3076</f>
        <v>155</v>
      </c>
      <c r="D354" s="2"/>
      <c r="E354" s="2">
        <f>+'Ark1'!D3076</f>
        <v>6</v>
      </c>
      <c r="F354" s="2" t="s">
        <v>494</v>
      </c>
      <c r="G354" s="3">
        <f>+'Ark1'!Q3076</f>
        <v>12</v>
      </c>
      <c r="H354" s="306">
        <f>+'Ark1'!R3076</f>
        <v>851</v>
      </c>
      <c r="I354" s="306">
        <f>IF(H354=0,"",'Ark1'!S3076)</f>
        <v>848</v>
      </c>
      <c r="J354" s="256"/>
      <c r="K354" s="51">
        <f>100*H354/Måned!H28</f>
        <v>0.65609411982391086</v>
      </c>
      <c r="L354" s="256"/>
      <c r="M354" s="51">
        <f>+IF(H354=0,"",'Ark1'!AD3076)</f>
        <v>9.0628328008519698</v>
      </c>
      <c r="N354" s="51">
        <f>+IF(H354=0,"",'Ark1'!AE3076)</f>
        <v>8.9513401260768006</v>
      </c>
      <c r="O354" s="12">
        <f>IF(H354=0,"",'Ark1'!U3076)</f>
        <v>60.674528301886802</v>
      </c>
      <c r="P354" s="12">
        <f>IF(H354=0,"",'Ark1'!W3076)</f>
        <v>80.800000000000011</v>
      </c>
      <c r="Q354" s="51">
        <f>IF(H354=0,"",'Ark1'!X3076)</f>
        <v>0</v>
      </c>
      <c r="R354" s="51">
        <f>IF(H354=0,"",'Ark1'!Y3076)</f>
        <v>0</v>
      </c>
      <c r="S354" s="264"/>
      <c r="T354" s="51">
        <f>IF(H354=0,"",'Ark1'!Z3076)</f>
        <v>0</v>
      </c>
      <c r="U354" s="264"/>
      <c r="V354" s="51">
        <f>IF(H354=0,"",'Ark1'!AA3076)</f>
        <v>9.6193692179342793</v>
      </c>
      <c r="W354" s="12">
        <f>IF(H354=0,"",'Ark1'!AB3076)</f>
        <v>2.5730299780738299</v>
      </c>
      <c r="X354" s="15">
        <f>+IF('Ark1'!AC3076=0,"",'Ark1'!AC3076)</f>
        <v>-47.035596083680623</v>
      </c>
      <c r="Y354" s="15">
        <f t="shared" si="17"/>
        <v>70.666666666666671</v>
      </c>
      <c r="Z354" s="12">
        <f>IF(H354=0,"",'Ark1'!T3076)</f>
        <v>4.2773207990599289</v>
      </c>
      <c r="AA354" s="51">
        <f>IF(H354=0,"",'Ark1'!V3076)</f>
        <v>87.654208998548583</v>
      </c>
      <c r="AB354" s="259"/>
    </row>
    <row r="355" spans="1:42" ht="15.6">
      <c r="A355" s="259"/>
      <c r="B355" s="2">
        <f>+'Ark1'!C3077</f>
        <v>2023</v>
      </c>
      <c r="C355" s="2">
        <f>+'Ark1'!J3077</f>
        <v>155</v>
      </c>
      <c r="D355" s="2"/>
      <c r="E355" s="2">
        <f>+'Ark1'!D3077</f>
        <v>7</v>
      </c>
      <c r="F355" s="2" t="s">
        <v>495</v>
      </c>
      <c r="G355" s="3">
        <f>+'Ark1'!Q3077</f>
        <v>11</v>
      </c>
      <c r="H355" s="306">
        <f>+'Ark1'!R3077</f>
        <v>986</v>
      </c>
      <c r="I355" s="306">
        <f>IF(H355=0,"",'Ark1'!S3077)</f>
        <v>983</v>
      </c>
      <c r="J355" s="256"/>
      <c r="K355" s="51">
        <f>100*H355/Måned!H29</f>
        <v>0.81054864113904279</v>
      </c>
      <c r="L355" s="256"/>
      <c r="M355" s="51">
        <f>+IF(H355=0,"",'Ark1'!AD3077)</f>
        <v>10.500532481363152</v>
      </c>
      <c r="N355" s="51">
        <f>+IF(H355=0,"",'Ark1'!AE3077)</f>
        <v>10.427326733242394</v>
      </c>
      <c r="O355" s="12">
        <f>IF(H355=0,"",'Ark1'!U3077)</f>
        <v>59.930824008138352</v>
      </c>
      <c r="P355" s="12">
        <f>IF(H355=0,"",'Ark1'!W3077)</f>
        <v>81.196744659206502</v>
      </c>
      <c r="Q355" s="51">
        <f>IF(H355=0,"",'Ark1'!X3077)</f>
        <v>0</v>
      </c>
      <c r="R355" s="51">
        <f>IF(H355=0,"",'Ark1'!Y3077)</f>
        <v>0</v>
      </c>
      <c r="S355" s="264"/>
      <c r="T355" s="51">
        <f>IF(H355=0,"",'Ark1'!Z3077)</f>
        <v>0</v>
      </c>
      <c r="U355" s="264"/>
      <c r="V355" s="51">
        <f>IF(H355=0,"",'Ark1'!AA3077)</f>
        <v>11.134637496110804</v>
      </c>
      <c r="W355" s="12">
        <f>IF(H355=0,"",'Ark1'!AB3077)</f>
        <v>2.62186130380532</v>
      </c>
      <c r="X355" s="15">
        <f>+IF('Ark1'!AC3077=0,"",'Ark1'!AC3077)</f>
        <v>-52.118773278102175</v>
      </c>
      <c r="Y355" s="15">
        <f t="shared" si="17"/>
        <v>89.36363636363636</v>
      </c>
      <c r="Z355" s="12">
        <f>IF(H355=0,"",'Ark1'!T3077)</f>
        <v>5.4279918864097354</v>
      </c>
      <c r="AA355" s="51">
        <f>IF(H355=0,"",'Ark1'!V3077)</f>
        <v>88.057651803299692</v>
      </c>
      <c r="AB355" s="259"/>
    </row>
    <row r="356" spans="1:42" ht="15.6">
      <c r="A356" s="259"/>
      <c r="B356" s="2">
        <f>+'Ark1'!C3078</f>
        <v>2023</v>
      </c>
      <c r="C356" s="2">
        <f>+'Ark1'!J3078</f>
        <v>155</v>
      </c>
      <c r="D356" s="2"/>
      <c r="E356" s="2">
        <f>+'Ark1'!D3078</f>
        <v>8</v>
      </c>
      <c r="F356" s="2" t="s">
        <v>496</v>
      </c>
      <c r="G356" s="3">
        <f>+'Ark1'!Q3078</f>
        <v>21</v>
      </c>
      <c r="H356" s="306">
        <f>+'Ark1'!R3078</f>
        <v>1367</v>
      </c>
      <c r="I356" s="306">
        <f>IF(H356=0,"",'Ark1'!S3078)</f>
        <v>1367</v>
      </c>
      <c r="J356" s="256"/>
      <c r="K356" s="51">
        <f>100*H356/Måned!H30</f>
        <v>1.0539463235237427</v>
      </c>
      <c r="L356" s="256"/>
      <c r="M356" s="51">
        <f>+IF(H356=0,"",'Ark1'!AD3078)</f>
        <v>14.558040468583604</v>
      </c>
      <c r="N356" s="51">
        <f>+IF(H356=0,"",'Ark1'!AE3078)</f>
        <v>14.510706781765228</v>
      </c>
      <c r="O356" s="12">
        <f>IF(H356=0,"",'Ark1'!U3078)</f>
        <v>59.836137527432335</v>
      </c>
      <c r="P356" s="12">
        <f>IF(H356=0,"",'Ark1'!W3078)</f>
        <v>81.252962692026358</v>
      </c>
      <c r="Q356" s="51">
        <f>IF(H356=0,"",'Ark1'!X3078)</f>
        <v>0</v>
      </c>
      <c r="R356" s="51">
        <f>IF(H356=0,"",'Ark1'!Y3078)</f>
        <v>0</v>
      </c>
      <c r="S356" s="264"/>
      <c r="T356" s="51">
        <f>IF(H356=0,"",'Ark1'!Z3078)</f>
        <v>0</v>
      </c>
      <c r="U356" s="264"/>
      <c r="V356" s="51">
        <f>IF(H356=0,"",'Ark1'!AA3078)</f>
        <v>10.875219830656562</v>
      </c>
      <c r="W356" s="12">
        <f>IF(H356=0,"",'Ark1'!AB3078)</f>
        <v>2.5139398931755967</v>
      </c>
      <c r="X356" s="15">
        <f>+IF('Ark1'!AC3078=0,"",'Ark1'!AC3078)</f>
        <v>-36.239337443856925</v>
      </c>
      <c r="Y356" s="15">
        <f t="shared" si="17"/>
        <v>65.095238095238102</v>
      </c>
      <c r="Z356" s="12">
        <f>IF(H356=0,"",'Ark1'!T3078)</f>
        <v>5.8119970738844184</v>
      </c>
      <c r="AA356" s="51">
        <f>IF(H356=0,"",'Ark1'!V3078)</f>
        <v>88.031378864600512</v>
      </c>
      <c r="AB356" s="259"/>
    </row>
    <row r="357" spans="1:42" ht="15.6">
      <c r="A357" s="259"/>
      <c r="B357" s="2">
        <f>+'Ark1'!C3079</f>
        <v>2023</v>
      </c>
      <c r="C357" s="2">
        <f>+'Ark1'!J3079</f>
        <v>155</v>
      </c>
      <c r="D357" s="2"/>
      <c r="E357" s="2">
        <f>+'Ark1'!D3079</f>
        <v>9</v>
      </c>
      <c r="F357" s="2" t="s">
        <v>497</v>
      </c>
      <c r="G357" s="3">
        <f>+'Ark1'!Q3079</f>
        <v>18</v>
      </c>
      <c r="H357" s="306">
        <f>+'Ark1'!R3079</f>
        <v>394</v>
      </c>
      <c r="I357" s="306">
        <f>IF(H357=0,"",'Ark1'!S3079)</f>
        <v>394</v>
      </c>
      <c r="J357" s="256"/>
      <c r="K357" s="51">
        <f>100*H357/Måned!H31</f>
        <v>0.32721534756249482</v>
      </c>
      <c r="L357" s="256"/>
      <c r="M357" s="51">
        <f>+IF(H357=0,"",'Ark1'!AD3079)</f>
        <v>4.1959531416400422</v>
      </c>
      <c r="N357" s="51">
        <f>+IF(H357=0,"",'Ark1'!AE3079)</f>
        <v>4.2689300377383859</v>
      </c>
      <c r="O357" s="12">
        <f>IF(H357=0,"",'Ark1'!U3079)</f>
        <v>59.345177664974607</v>
      </c>
      <c r="P357" s="12">
        <f>IF(H357=0,"",'Ark1'!W3079)</f>
        <v>82.935786802030478</v>
      </c>
      <c r="Q357" s="51">
        <f>IF(H357=0,"",'Ark1'!X3079)</f>
        <v>0</v>
      </c>
      <c r="R357" s="51">
        <f>IF(H357=0,"",'Ark1'!Y3079)</f>
        <v>0</v>
      </c>
      <c r="S357" s="264"/>
      <c r="T357" s="51">
        <f>IF(H357=0,"",'Ark1'!Z3079)</f>
        <v>0</v>
      </c>
      <c r="U357" s="264"/>
      <c r="V357" s="51">
        <f>IF(H357=0,"",'Ark1'!AA3079)</f>
        <v>11.48782907109636</v>
      </c>
      <c r="W357" s="12">
        <f>IF(H357=0,"",'Ark1'!AB3079)</f>
        <v>2.8253097568660159</v>
      </c>
      <c r="X357" s="15">
        <f>+IF('Ark1'!AC3079=0,"",'Ark1'!AC3079)</f>
        <v>-32.234825730974762</v>
      </c>
      <c r="Y357" s="15">
        <f t="shared" ref="Y357:Y373" si="18">+(IF(H357=0,"",I357/G357))</f>
        <v>21.888888888888889</v>
      </c>
      <c r="Z357" s="12">
        <f>IF(H357=0,"",'Ark1'!T3079)</f>
        <v>6.6192893401015249</v>
      </c>
      <c r="AA357" s="51">
        <f>IF(H357=0,"",'Ark1'!V3079)</f>
        <v>89.854590251387265</v>
      </c>
      <c r="AB357" s="259"/>
    </row>
    <row r="358" spans="1:42" ht="15.6">
      <c r="A358" s="259"/>
      <c r="B358" s="2">
        <f>+'Ark1'!C3080</f>
        <v>2023</v>
      </c>
      <c r="C358" s="2">
        <f>+'Ark1'!J3080</f>
        <v>155</v>
      </c>
      <c r="D358" s="2"/>
      <c r="E358" s="2">
        <f>+'Ark1'!D3080</f>
        <v>10</v>
      </c>
      <c r="F358" s="2" t="s">
        <v>498</v>
      </c>
      <c r="G358" s="3">
        <f>+'Ark1'!Q3080</f>
        <v>22</v>
      </c>
      <c r="H358" s="306">
        <f>+'Ark1'!R3080</f>
        <v>1435</v>
      </c>
      <c r="I358" s="306">
        <f>IF(H358=0,"",'Ark1'!S3080)</f>
        <v>1435</v>
      </c>
      <c r="J358" s="256"/>
      <c r="K358" s="51">
        <f>100*H358/Måned!H32</f>
        <v>1.1375887874175545</v>
      </c>
      <c r="L358" s="256"/>
      <c r="M358" s="51">
        <f>+IF(H358=0,"",'Ark1'!AD3080)</f>
        <v>15.282215122470713</v>
      </c>
      <c r="N358" s="51">
        <f>+IF(H358=0,"",'Ark1'!AE3080)</f>
        <v>15.47380829235874</v>
      </c>
      <c r="O358" s="12">
        <f>IF(H358=0,"",'Ark1'!U3080)</f>
        <v>59.370731707317077</v>
      </c>
      <c r="P358" s="12">
        <f>IF(H358=0,"",'Ark1'!W3080)</f>
        <v>82.539999999999978</v>
      </c>
      <c r="Q358" s="51">
        <f>IF(H358=0,"",'Ark1'!X3080)</f>
        <v>0</v>
      </c>
      <c r="R358" s="51">
        <f>IF(H358=0,"",'Ark1'!Y3080)</f>
        <v>0</v>
      </c>
      <c r="S358" s="264"/>
      <c r="T358" s="51">
        <f>IF(H358=0,"",'Ark1'!Z3080)</f>
        <v>0</v>
      </c>
      <c r="U358" s="264"/>
      <c r="V358" s="51">
        <f>IF(H358=0,"",'Ark1'!AA3080)</f>
        <v>11.846237409682177</v>
      </c>
      <c r="W358" s="12">
        <f>IF(H358=0,"",'Ark1'!AB3080)</f>
        <v>2.6787030420061466</v>
      </c>
      <c r="X358" s="15">
        <f>+IF('Ark1'!AC3080=0,"",'Ark1'!AC3080)</f>
        <v>-37.712578846643801</v>
      </c>
      <c r="Y358" s="15">
        <f t="shared" si="18"/>
        <v>65.227272727272734</v>
      </c>
      <c r="Z358" s="12">
        <f>IF(H358=0,"",'Ark1'!T3080)</f>
        <v>6.3853658536585369</v>
      </c>
      <c r="AA358" s="51">
        <f>IF(H358=0,"",'Ark1'!V3080)</f>
        <v>89.425785482123388</v>
      </c>
      <c r="AB358" s="259"/>
    </row>
    <row r="359" spans="1:42" ht="15.6">
      <c r="A359" s="259"/>
      <c r="B359" s="2">
        <f>+'Ark1'!C3081</f>
        <v>2023</v>
      </c>
      <c r="C359" s="2">
        <f>+'Ark1'!J3081</f>
        <v>155</v>
      </c>
      <c r="D359" s="2"/>
      <c r="E359" s="2">
        <f>+'Ark1'!D3081</f>
        <v>11</v>
      </c>
      <c r="F359" s="2" t="s">
        <v>499</v>
      </c>
      <c r="G359" s="3">
        <f>+'Ark1'!Q3081</f>
        <v>7</v>
      </c>
      <c r="H359" s="306">
        <f>+'Ark1'!R3081</f>
        <v>223</v>
      </c>
      <c r="I359" s="306">
        <f>IF(H359=0,"",'Ark1'!S3081)</f>
        <v>223</v>
      </c>
      <c r="J359" s="256"/>
      <c r="K359" s="51">
        <f>100*H359/Måned!H33</f>
        <v>0.46854645543555912</v>
      </c>
      <c r="L359" s="256"/>
      <c r="M359" s="51">
        <f>+IF(H359=0,"",'Ark1'!AD3081)</f>
        <v>2.3748668796592121</v>
      </c>
      <c r="N359" s="51">
        <f>+IF(H359=0,"",'Ark1'!AE3081)</f>
        <v>2.2446414487818411</v>
      </c>
      <c r="O359" s="12">
        <f>IF(H359=0,"",'Ark1'!U3081)</f>
        <v>60.300448430493262</v>
      </c>
      <c r="P359" s="12">
        <f>IF(H359=0,"",'Ark1'!W3081)</f>
        <v>77.047982062780292</v>
      </c>
      <c r="Q359" s="51">
        <f>IF(H359=0,"",'Ark1'!X3081)</f>
        <v>0</v>
      </c>
      <c r="R359" s="51">
        <f>IF(H359=0,"",'Ark1'!Y3081)</f>
        <v>0</v>
      </c>
      <c r="S359" s="264"/>
      <c r="T359" s="51">
        <f>IF(H359=0,"",'Ark1'!Z3081)</f>
        <v>0</v>
      </c>
      <c r="U359" s="264"/>
      <c r="V359" s="51">
        <f>IF(H359=0,"",'Ark1'!AA3081)</f>
        <v>8.7784787265813424</v>
      </c>
      <c r="W359" s="12">
        <f>IF(H359=0,"",'Ark1'!AB3081)</f>
        <v>2.3050635966411477</v>
      </c>
      <c r="X359" s="15">
        <f>+IF('Ark1'!AC3081=0,"",'Ark1'!AC3081)</f>
        <v>-39.617876970203433</v>
      </c>
      <c r="Y359" s="15">
        <f t="shared" si="18"/>
        <v>31.857142857142858</v>
      </c>
      <c r="Z359" s="12">
        <f>IF(H359=0,"",'Ark1'!T3081)</f>
        <v>4.9820627802690574</v>
      </c>
      <c r="AA359" s="51">
        <f>IF(H359=0,"",'Ark1'!V3081)</f>
        <v>83.475603534973217</v>
      </c>
      <c r="AB359" s="259"/>
    </row>
    <row r="360" spans="1:42" ht="15.6">
      <c r="A360" s="259"/>
      <c r="B360" s="2">
        <f>+'Ark1'!C3082</f>
        <v>2023</v>
      </c>
      <c r="C360" s="2">
        <f>+'Ark1'!J3082</f>
        <v>155</v>
      </c>
      <c r="D360" s="2"/>
      <c r="E360" s="2">
        <f>+'Ark1'!D3082</f>
        <v>12</v>
      </c>
      <c r="F360" s="2" t="s">
        <v>500</v>
      </c>
      <c r="G360" s="3">
        <f>+'Ark1'!Q3082</f>
        <v>0</v>
      </c>
      <c r="H360" s="306">
        <f>+'Ark1'!R3082</f>
        <v>0</v>
      </c>
      <c r="I360" s="306" t="str">
        <f>IF(H360=0,"",'Ark1'!S3082)</f>
        <v/>
      </c>
      <c r="J360" s="256"/>
      <c r="K360" s="51" t="e">
        <f>100*H360/Måned!H34</f>
        <v>#DIV/0!</v>
      </c>
      <c r="L360" s="256"/>
      <c r="M360" s="51" t="str">
        <f>+IF(H360=0,"",'Ark1'!AD3082)</f>
        <v/>
      </c>
      <c r="N360" s="51" t="str">
        <f>+IF(H360=0,"",'Ark1'!AE3082)</f>
        <v/>
      </c>
      <c r="O360" s="12" t="str">
        <f>IF(H360=0,"",'Ark1'!U3082)</f>
        <v/>
      </c>
      <c r="P360" s="12" t="str">
        <f>IF(H360=0,"",'Ark1'!W3082)</f>
        <v/>
      </c>
      <c r="Q360" s="51" t="str">
        <f>IF(H360=0,"",'Ark1'!X3082)</f>
        <v/>
      </c>
      <c r="R360" s="51" t="str">
        <f>IF(H360=0,"",'Ark1'!Y3082)</f>
        <v/>
      </c>
      <c r="S360" s="264"/>
      <c r="T360" s="51" t="str">
        <f>IF(H360=0,"",'Ark1'!Z3082)</f>
        <v/>
      </c>
      <c r="U360" s="264"/>
      <c r="V360" s="51" t="str">
        <f>IF(H360=0,"",'Ark1'!AA3082)</f>
        <v/>
      </c>
      <c r="W360" s="12" t="str">
        <f>IF(H360=0,"",'Ark1'!AB3082)</f>
        <v/>
      </c>
      <c r="X360" s="15" t="str">
        <f>+IF('Ark1'!AC3082=0,"",'Ark1'!AC3082)</f>
        <v/>
      </c>
      <c r="Y360" s="15" t="str">
        <f t="shared" si="18"/>
        <v/>
      </c>
      <c r="Z360" s="12" t="str">
        <f>IF(H360=0,"",'Ark1'!T3082)</f>
        <v/>
      </c>
      <c r="AA360" s="51" t="str">
        <f>IF(H360=0,"",'Ark1'!V3082)</f>
        <v/>
      </c>
      <c r="AB360" s="259"/>
    </row>
    <row r="361" spans="1:42" ht="15.6">
      <c r="A361" s="259"/>
      <c r="B361" s="259"/>
      <c r="C361" s="256"/>
      <c r="D361" s="256"/>
      <c r="E361" s="256"/>
      <c r="F361" s="256"/>
      <c r="G361" s="256"/>
      <c r="H361" s="358"/>
      <c r="I361" s="358"/>
      <c r="J361" s="256"/>
      <c r="K361" s="256"/>
      <c r="L361" s="256"/>
      <c r="M361" s="256"/>
      <c r="N361" s="256"/>
      <c r="O361" s="256"/>
      <c r="P361" s="256"/>
      <c r="Q361" s="256"/>
      <c r="R361" s="256"/>
      <c r="S361" s="264"/>
      <c r="T361" s="256"/>
      <c r="U361" s="264"/>
      <c r="V361" s="256"/>
      <c r="W361" s="256"/>
      <c r="X361" s="256"/>
      <c r="Y361" s="256"/>
      <c r="Z361" s="256"/>
      <c r="AA361" s="256"/>
      <c r="AB361" s="259"/>
      <c r="AC361" s="79"/>
      <c r="AE361" s="51"/>
      <c r="AF361" s="4"/>
      <c r="AN361" s="13"/>
      <c r="AO361" s="12"/>
      <c r="AP361" s="12"/>
    </row>
    <row r="362" spans="1:42" ht="15.6">
      <c r="A362" s="259"/>
      <c r="B362" s="2">
        <f>+'Ark1'!C3083</f>
        <v>2023</v>
      </c>
      <c r="C362" s="2">
        <f>+'Ark1'!J3083</f>
        <v>160</v>
      </c>
      <c r="D362" s="2" t="s">
        <v>28</v>
      </c>
      <c r="E362" s="2">
        <f>+'Ark1'!D3083</f>
        <v>1</v>
      </c>
      <c r="F362" s="2" t="s">
        <v>490</v>
      </c>
      <c r="G362" s="3">
        <f>+'Ark1'!Q3083</f>
        <v>73</v>
      </c>
      <c r="H362" s="306">
        <f>+'Ark1'!R3083</f>
        <v>11892</v>
      </c>
      <c r="I362" s="306">
        <f>IF(H362=0,"",'Ark1'!S3083)</f>
        <v>11879</v>
      </c>
      <c r="J362" s="256"/>
      <c r="K362" s="51">
        <f>100*H362/Måned!H23</f>
        <v>9.0747453164943348</v>
      </c>
      <c r="L362" s="256"/>
      <c r="M362" s="51">
        <f>+IF(H362=0,"",'Ark1'!AD3083)</f>
        <v>10.534894845945322</v>
      </c>
      <c r="N362" s="51">
        <f>+IF(H362=0,"",'Ark1'!AE3083)</f>
        <v>10.839798871730737</v>
      </c>
      <c r="O362" s="12">
        <f>IF(H362=0,"",'Ark1'!U3083)</f>
        <v>60.51864635070293</v>
      </c>
      <c r="P362" s="12">
        <f>IF(H362=0,"",'Ark1'!W3083)</f>
        <v>87.852032999410866</v>
      </c>
      <c r="Q362" s="51">
        <f>IF(H362=0,"",'Ark1'!X3083)</f>
        <v>1.2277161116717119</v>
      </c>
      <c r="R362" s="51">
        <f>IF(H362=0,"",'Ark1'!Y3083)</f>
        <v>2.4554322233434238</v>
      </c>
      <c r="S362" s="264"/>
      <c r="T362" s="51">
        <f>IF(H362=0,"",'Ark1'!Z3083)</f>
        <v>0</v>
      </c>
      <c r="U362" s="264"/>
      <c r="V362" s="51">
        <f>IF(H362=0,"",'Ark1'!AA3083)</f>
        <v>9.5142569322943444</v>
      </c>
      <c r="W362" s="12">
        <f>IF(H362=0,"",'Ark1'!AB3083)</f>
        <v>2.7441574027880478</v>
      </c>
      <c r="X362" s="15">
        <f>+IF('Ark1'!AC3083=0,"",'Ark1'!AC3083)</f>
        <v>-32.954106141325305</v>
      </c>
      <c r="Y362" s="15">
        <f t="shared" si="18"/>
        <v>162.72602739726028</v>
      </c>
      <c r="Z362" s="12">
        <f>IF(H362=0,"",'Ark1'!T3083)</f>
        <v>4.4888160107635375</v>
      </c>
      <c r="AA362" s="51">
        <f>IF(H362=0,"",'Ark1'!V3083)</f>
        <v>95.219392142711428</v>
      </c>
      <c r="AB362" s="259"/>
    </row>
    <row r="363" spans="1:42" ht="15.6">
      <c r="A363" s="259"/>
      <c r="B363" s="2">
        <f>+'Ark1'!C3084</f>
        <v>2023</v>
      </c>
      <c r="C363" s="2">
        <f>+'Ark1'!J3084</f>
        <v>160</v>
      </c>
      <c r="D363" s="2"/>
      <c r="E363" s="2">
        <f>+'Ark1'!D3084</f>
        <v>2</v>
      </c>
      <c r="F363" s="2" t="s">
        <v>491</v>
      </c>
      <c r="G363" s="3">
        <f>+'Ark1'!Q3084</f>
        <v>71</v>
      </c>
      <c r="H363" s="306">
        <f>+'Ark1'!R3084</f>
        <v>9135</v>
      </c>
      <c r="I363" s="306">
        <f>IF(H363=0,"",'Ark1'!S3084)</f>
        <v>9088</v>
      </c>
      <c r="J363" s="256"/>
      <c r="K363" s="51">
        <f>100*H363/Måned!H24</f>
        <v>8.2871424553891373</v>
      </c>
      <c r="L363" s="256"/>
      <c r="M363" s="51">
        <f>+IF(H363=0,"",'Ark1'!AD3084)</f>
        <v>8.0925213940220786</v>
      </c>
      <c r="N363" s="51">
        <f>+IF(H363=0,"",'Ark1'!AE3084)</f>
        <v>8.1469084791239847</v>
      </c>
      <c r="O363" s="12">
        <f>IF(H363=0,"",'Ark1'!U3084)</f>
        <v>60.769696302816911</v>
      </c>
      <c r="P363" s="12">
        <f>IF(H363=0,"",'Ark1'!W3084)</f>
        <v>86.304808538732814</v>
      </c>
      <c r="Q363" s="51">
        <f>IF(H363=0,"",'Ark1'!X3084)</f>
        <v>0.30651340996168575</v>
      </c>
      <c r="R363" s="51">
        <f>IF(H363=0,"",'Ark1'!Y3084)</f>
        <v>0.61302681992337149</v>
      </c>
      <c r="S363" s="264"/>
      <c r="T363" s="51">
        <f>IF(H363=0,"",'Ark1'!Z3084)</f>
        <v>0</v>
      </c>
      <c r="U363" s="264"/>
      <c r="V363" s="51">
        <f>IF(H363=0,"",'Ark1'!AA3084)</f>
        <v>9.0727087950417609</v>
      </c>
      <c r="W363" s="12">
        <f>IF(H363=0,"",'Ark1'!AB3084)</f>
        <v>2.7100364121079119</v>
      </c>
      <c r="X363" s="15">
        <f>+IF('Ark1'!AC3084=0,"",'Ark1'!AC3084)</f>
        <v>-27.206904333894457</v>
      </c>
      <c r="Y363" s="15">
        <f t="shared" si="18"/>
        <v>128</v>
      </c>
      <c r="Z363" s="12">
        <f>IF(H363=0,"",'Ark1'!T3084)</f>
        <v>3.9129720853858783</v>
      </c>
      <c r="AA363" s="51">
        <f>IF(H363=0,"",'Ark1'!V3084)</f>
        <v>93.677195554148327</v>
      </c>
      <c r="AB363" s="259"/>
    </row>
    <row r="364" spans="1:42" ht="15.6">
      <c r="A364" s="259"/>
      <c r="B364" s="2">
        <f>+'Ark1'!C3085</f>
        <v>2023</v>
      </c>
      <c r="C364" s="2">
        <f>+'Ark1'!J3085</f>
        <v>160</v>
      </c>
      <c r="D364" s="2"/>
      <c r="E364" s="2">
        <f>+'Ark1'!D3085</f>
        <v>3</v>
      </c>
      <c r="F364" s="2" t="s">
        <v>492</v>
      </c>
      <c r="G364" s="3">
        <f>+'Ark1'!Q3085</f>
        <v>74</v>
      </c>
      <c r="H364" s="306">
        <f>+'Ark1'!R3085</f>
        <v>11372</v>
      </c>
      <c r="I364" s="306">
        <f>IF(H364=0,"",'Ark1'!S3085)</f>
        <v>11353</v>
      </c>
      <c r="J364" s="256"/>
      <c r="K364" s="51">
        <f>100*H364/Måned!H25</f>
        <v>8.5599656758323235</v>
      </c>
      <c r="L364" s="256"/>
      <c r="M364" s="51">
        <f>+IF(H364=0,"",'Ark1'!AD3085)</f>
        <v>10.074236813663825</v>
      </c>
      <c r="N364" s="51">
        <f>+IF(H364=0,"",'Ark1'!AE3085)</f>
        <v>10.049736709029364</v>
      </c>
      <c r="O364" s="12">
        <f>IF(H364=0,"",'Ark1'!U3085)</f>
        <v>60.824011274552973</v>
      </c>
      <c r="P364" s="12">
        <f>IF(H364=0,"",'Ark1'!W3085)</f>
        <v>85.222549105963026</v>
      </c>
      <c r="Q364" s="51">
        <f>IF(H364=0,"",'Ark1'!X3085)</f>
        <v>1.679563841013014</v>
      </c>
      <c r="R364" s="51">
        <f>IF(H364=0,"",'Ark1'!Y3085)</f>
        <v>3.3591276820260281</v>
      </c>
      <c r="S364" s="264"/>
      <c r="T364" s="51">
        <f>IF(H364=0,"",'Ark1'!Z3085)</f>
        <v>0</v>
      </c>
      <c r="U364" s="264"/>
      <c r="V364" s="51">
        <f>IF(H364=0,"",'Ark1'!AA3085)</f>
        <v>9.5712799066419514</v>
      </c>
      <c r="W364" s="12">
        <f>IF(H364=0,"",'Ark1'!AB3085)</f>
        <v>2.8476135432048526</v>
      </c>
      <c r="X364" s="15">
        <f>+IF('Ark1'!AC3085=0,"",'Ark1'!AC3085)</f>
        <v>-27.616581165068439</v>
      </c>
      <c r="Y364" s="15">
        <f t="shared" si="18"/>
        <v>153.41891891891891</v>
      </c>
      <c r="Z364" s="12">
        <f>IF(H364=0,"",'Ark1'!T3085)</f>
        <v>3.7774358072458658</v>
      </c>
      <c r="AA364" s="51">
        <f>IF(H364=0,"",'Ark1'!V3085)</f>
        <v>92.395517090236893</v>
      </c>
      <c r="AB364" s="259"/>
    </row>
    <row r="365" spans="1:42" ht="15.6">
      <c r="A365" s="259"/>
      <c r="B365" s="2">
        <f>+'Ark1'!C3086</f>
        <v>2023</v>
      </c>
      <c r="C365" s="2">
        <f>+'Ark1'!J3086</f>
        <v>160</v>
      </c>
      <c r="D365" s="2"/>
      <c r="E365" s="2">
        <f>+'Ark1'!D3086</f>
        <v>4</v>
      </c>
      <c r="F365" s="2" t="s">
        <v>493</v>
      </c>
      <c r="G365" s="3">
        <f>+'Ark1'!Q3086</f>
        <v>74</v>
      </c>
      <c r="H365" s="306">
        <f>+'Ark1'!R3086</f>
        <v>9853</v>
      </c>
      <c r="I365" s="306">
        <f>IF(H365=0,"",'Ark1'!S3086)</f>
        <v>9823</v>
      </c>
      <c r="J365" s="256"/>
      <c r="K365" s="51">
        <f>100*H365/Måned!H26</f>
        <v>9.3319947340007392</v>
      </c>
      <c r="L365" s="256"/>
      <c r="M365" s="51">
        <f>+IF(H365=0,"",'Ark1'!AD3086)</f>
        <v>8.7285838309030694</v>
      </c>
      <c r="N365" s="51">
        <f>+IF(H365=0,"",'Ark1'!AE3086)</f>
        <v>8.9340924081406552</v>
      </c>
      <c r="O365" s="12">
        <f>IF(H365=0,"",'Ark1'!U3086)</f>
        <v>60.377074213580393</v>
      </c>
      <c r="P365" s="12">
        <f>IF(H365=0,"",'Ark1'!W3086)</f>
        <v>87.562221317316613</v>
      </c>
      <c r="Q365" s="51">
        <f>IF(H365=0,"",'Ark1'!X3086)</f>
        <v>0.11164112453059984</v>
      </c>
      <c r="R365" s="51">
        <f>IF(H365=0,"",'Ark1'!Y3086)</f>
        <v>0.22328224906119967</v>
      </c>
      <c r="S365" s="264"/>
      <c r="T365" s="51">
        <f>IF(H365=0,"",'Ark1'!Z3086)</f>
        <v>0</v>
      </c>
      <c r="U365" s="264"/>
      <c r="V365" s="51">
        <f>IF(H365=0,"",'Ark1'!AA3086)</f>
        <v>8.8507714339581103</v>
      </c>
      <c r="W365" s="12">
        <f>IF(H365=0,"",'Ark1'!AB3086)</f>
        <v>2.8857105486075945</v>
      </c>
      <c r="X365" s="15">
        <f>+IF('Ark1'!AC3086=0,"",'Ark1'!AC3086)</f>
        <v>-32.400040884050249</v>
      </c>
      <c r="Y365" s="15">
        <f t="shared" si="18"/>
        <v>132.74324324324326</v>
      </c>
      <c r="Z365" s="12">
        <f>IF(H365=0,"",'Ark1'!T3086)</f>
        <v>4.6356439663046789</v>
      </c>
      <c r="AA365" s="51">
        <f>IF(H365=0,"",'Ark1'!V3086)</f>
        <v>94.967247474226596</v>
      </c>
      <c r="AB365" s="259"/>
    </row>
    <row r="366" spans="1:42" ht="15.6">
      <c r="A366" s="259"/>
      <c r="B366" s="2">
        <f>+'Ark1'!C3087</f>
        <v>2023</v>
      </c>
      <c r="C366" s="2">
        <f>+'Ark1'!J3087</f>
        <v>160</v>
      </c>
      <c r="D366" s="2"/>
      <c r="E366" s="2">
        <f>+'Ark1'!D3087</f>
        <v>5</v>
      </c>
      <c r="F366" s="2" t="s">
        <v>377</v>
      </c>
      <c r="G366" s="3">
        <f>+'Ark1'!Q3087</f>
        <v>79</v>
      </c>
      <c r="H366" s="306">
        <f>+'Ark1'!R3087</f>
        <v>11883</v>
      </c>
      <c r="I366" s="306">
        <f>IF(H366=0,"",'Ark1'!S3087)</f>
        <v>11866</v>
      </c>
      <c r="J366" s="256"/>
      <c r="K366" s="51">
        <f>100*H366/Måned!H27</f>
        <v>9.51416355746289</v>
      </c>
      <c r="L366" s="256"/>
      <c r="M366" s="51">
        <f>+IF(H366=0,"",'Ark1'!AD3087)</f>
        <v>10.526921918463533</v>
      </c>
      <c r="N366" s="51">
        <f>+IF(H366=0,"",'Ark1'!AE3087)</f>
        <v>10.684867634571956</v>
      </c>
      <c r="O366" s="12">
        <f>IF(H366=0,"",'Ark1'!U3087)</f>
        <v>60.578712287207146</v>
      </c>
      <c r="P366" s="12">
        <f>IF(H366=0,"",'Ark1'!W3087)</f>
        <v>86.691252317546002</v>
      </c>
      <c r="Q366" s="51">
        <f>IF(H366=0,"",'Ark1'!X3087)</f>
        <v>0.8667844820331565</v>
      </c>
      <c r="R366" s="51">
        <f>IF(H366=0,"",'Ark1'!Y3087)</f>
        <v>1.733568964066313</v>
      </c>
      <c r="S366" s="264"/>
      <c r="T366" s="51">
        <f>IF(H366=0,"",'Ark1'!Z3087)</f>
        <v>0</v>
      </c>
      <c r="U366" s="264"/>
      <c r="V366" s="51">
        <f>IF(H366=0,"",'Ark1'!AA3087)</f>
        <v>8.3099017776122857</v>
      </c>
      <c r="W366" s="12">
        <f>IF(H366=0,"",'Ark1'!AB3087)</f>
        <v>2.909486027379252</v>
      </c>
      <c r="X366" s="15">
        <f>+IF('Ark1'!AC3087=0,"",'Ark1'!AC3087)</f>
        <v>-28.140097323663351</v>
      </c>
      <c r="Y366" s="15">
        <f t="shared" si="18"/>
        <v>150.20253164556962</v>
      </c>
      <c r="Z366" s="12">
        <f>IF(H366=0,"",'Ark1'!T3087)</f>
        <v>4.4679794664646995</v>
      </c>
      <c r="AA366" s="51">
        <f>IF(H366=0,"",'Ark1'!V3087)</f>
        <v>93.975823200166246</v>
      </c>
      <c r="AB366" s="259"/>
    </row>
    <row r="367" spans="1:42" ht="15.6">
      <c r="A367" s="259"/>
      <c r="B367" s="2">
        <f>+'Ark1'!C3088</f>
        <v>2023</v>
      </c>
      <c r="C367" s="2">
        <f>+'Ark1'!J3088</f>
        <v>160</v>
      </c>
      <c r="D367" s="2"/>
      <c r="E367" s="2">
        <f>+'Ark1'!D3088</f>
        <v>6</v>
      </c>
      <c r="F367" s="2" t="s">
        <v>494</v>
      </c>
      <c r="G367" s="3">
        <f>+'Ark1'!Q3088</f>
        <v>72</v>
      </c>
      <c r="H367" s="306">
        <f>+'Ark1'!R3088</f>
        <v>10855</v>
      </c>
      <c r="I367" s="306">
        <f>IF(H367=0,"",'Ark1'!S3088)</f>
        <v>10835</v>
      </c>
      <c r="J367" s="256"/>
      <c r="K367" s="51">
        <f>100*H367/Måned!H28</f>
        <v>8.3688621277186268</v>
      </c>
      <c r="L367" s="256"/>
      <c r="M367" s="51">
        <f>+IF(H367=0,"",'Ark1'!AD3088)</f>
        <v>9.6162364238762574</v>
      </c>
      <c r="N367" s="51">
        <f>+IF(H367=0,"",'Ark1'!AE3088)</f>
        <v>9.5405313636107909</v>
      </c>
      <c r="O367" s="12">
        <f>IF(H367=0,"",'Ark1'!U3088)</f>
        <v>60.863959390862952</v>
      </c>
      <c r="P367" s="12">
        <f>IF(H367=0,"",'Ark1'!W3088)</f>
        <v>84.772330410706275</v>
      </c>
      <c r="Q367" s="51">
        <f>IF(H367=0,"",'Ark1'!X3088)</f>
        <v>0.73698756333486859</v>
      </c>
      <c r="R367" s="51">
        <f>IF(H367=0,"",'Ark1'!Y3088)</f>
        <v>1.4739751266697372</v>
      </c>
      <c r="S367" s="264"/>
      <c r="T367" s="51">
        <f>IF(H367=0,"",'Ark1'!Z3088)</f>
        <v>0</v>
      </c>
      <c r="U367" s="264"/>
      <c r="V367" s="51">
        <f>IF(H367=0,"",'Ark1'!AA3088)</f>
        <v>9.222750429643936</v>
      </c>
      <c r="W367" s="12">
        <f>IF(H367=0,"",'Ark1'!AB3088)</f>
        <v>2.9322684179580807</v>
      </c>
      <c r="X367" s="15">
        <f>+IF('Ark1'!AC3088=0,"",'Ark1'!AC3088)</f>
        <v>-32.26315352332049</v>
      </c>
      <c r="Y367" s="15">
        <f t="shared" si="18"/>
        <v>150.48611111111111</v>
      </c>
      <c r="Z367" s="12">
        <f>IF(H367=0,"",'Ark1'!T3088)</f>
        <v>4.0245969599263001</v>
      </c>
      <c r="AA367" s="51">
        <f>IF(H367=0,"",'Ark1'!V3088)</f>
        <v>91.910540306908516</v>
      </c>
      <c r="AB367" s="259"/>
    </row>
    <row r="368" spans="1:42" ht="15.6">
      <c r="A368" s="259"/>
      <c r="B368" s="2">
        <f>+'Ark1'!C3089</f>
        <v>2023</v>
      </c>
      <c r="C368" s="2">
        <f>+'Ark1'!J3089</f>
        <v>160</v>
      </c>
      <c r="D368" s="2"/>
      <c r="E368" s="2">
        <f>+'Ark1'!D3089</f>
        <v>7</v>
      </c>
      <c r="F368" s="2" t="s">
        <v>495</v>
      </c>
      <c r="G368" s="3">
        <f>+'Ark1'!Q3089</f>
        <v>66</v>
      </c>
      <c r="H368" s="306">
        <f>+'Ark1'!R3089</f>
        <v>11027</v>
      </c>
      <c r="I368" s="306">
        <f>IF(H368=0,"",'Ark1'!S3089)</f>
        <v>10995</v>
      </c>
      <c r="J368" s="256"/>
      <c r="K368" s="51">
        <f>100*H368/Måned!H29</f>
        <v>9.0648274501422161</v>
      </c>
      <c r="L368" s="256"/>
      <c r="M368" s="51">
        <f>+IF(H368=0,"",'Ark1'!AD3089)</f>
        <v>9.7686079268616783</v>
      </c>
      <c r="N368" s="51">
        <f>+IF(H368=0,"",'Ark1'!AE3089)</f>
        <v>9.5665457765586233</v>
      </c>
      <c r="O368" s="12">
        <f>IF(H368=0,"",'Ark1'!U3089)</f>
        <v>60.94079126875851</v>
      </c>
      <c r="P368" s="12">
        <f>IF(H368=0,"",'Ark1'!W3089)</f>
        <v>83.766504774897726</v>
      </c>
      <c r="Q368" s="51">
        <f>IF(H368=0,"",'Ark1'!X3089)</f>
        <v>0.38995193615670631</v>
      </c>
      <c r="R368" s="51">
        <f>IF(H368=0,"",'Ark1'!Y3089)</f>
        <v>0.77990387231341263</v>
      </c>
      <c r="S368" s="264"/>
      <c r="T368" s="51">
        <f>IF(H368=0,"",'Ark1'!Z3089)</f>
        <v>0</v>
      </c>
      <c r="U368" s="264"/>
      <c r="V368" s="51">
        <f>IF(H368=0,"",'Ark1'!AA3089)</f>
        <v>9.2554706646430169</v>
      </c>
      <c r="W368" s="12">
        <f>IF(H368=0,"",'Ark1'!AB3089)</f>
        <v>2.762156645262265</v>
      </c>
      <c r="X368" s="15">
        <f>+IF('Ark1'!AC3089=0,"",'Ark1'!AC3089)</f>
        <v>-30.776823250332139</v>
      </c>
      <c r="Y368" s="15">
        <f t="shared" si="18"/>
        <v>166.59090909090909</v>
      </c>
      <c r="Z368" s="12">
        <f>IF(H368=0,"",'Ark1'!T3089)</f>
        <v>3.7104380157794496</v>
      </c>
      <c r="AA368" s="51">
        <f>IF(H368=0,"",'Ark1'!V3089)</f>
        <v>90.857571919078694</v>
      </c>
      <c r="AB368" s="259"/>
    </row>
    <row r="369" spans="1:42" ht="15.6">
      <c r="A369" s="259"/>
      <c r="B369" s="2">
        <f>+'Ark1'!C3090</f>
        <v>2023</v>
      </c>
      <c r="C369" s="2">
        <f>+'Ark1'!J3090</f>
        <v>160</v>
      </c>
      <c r="D369" s="2"/>
      <c r="E369" s="2">
        <f>+'Ark1'!D3090</f>
        <v>8</v>
      </c>
      <c r="F369" s="2" t="s">
        <v>496</v>
      </c>
      <c r="G369" s="3">
        <f>+'Ark1'!Q3090</f>
        <v>84</v>
      </c>
      <c r="H369" s="306">
        <f>+'Ark1'!R3090</f>
        <v>11757</v>
      </c>
      <c r="I369" s="306">
        <f>IF(H369=0,"",'Ark1'!S3090)</f>
        <v>11714</v>
      </c>
      <c r="J369" s="256"/>
      <c r="K369" s="51">
        <f>100*H369/Måned!H30</f>
        <v>9.0645551760560661</v>
      </c>
      <c r="L369" s="256"/>
      <c r="M369" s="51">
        <f>+IF(H369=0,"",'Ark1'!AD3090)</f>
        <v>10.415300933718399</v>
      </c>
      <c r="N369" s="51">
        <f>+IF(H369=0,"",'Ark1'!AE3090)</f>
        <v>10.395973367902108</v>
      </c>
      <c r="O369" s="12">
        <f>IF(H369=0,"",'Ark1'!U3090)</f>
        <v>60.484377667747992</v>
      </c>
      <c r="P369" s="12">
        <f>IF(H369=0,"",'Ark1'!W3090)</f>
        <v>85.441804678162981</v>
      </c>
      <c r="Q369" s="51">
        <f>IF(H369=0,"",'Ark1'!X3090)</f>
        <v>1.9562813642936123</v>
      </c>
      <c r="R369" s="51">
        <f>IF(H369=0,"",'Ark1'!Y3090)</f>
        <v>3.9125627285872246</v>
      </c>
      <c r="S369" s="264"/>
      <c r="T369" s="51">
        <f>IF(H369=0,"",'Ark1'!Z3090)</f>
        <v>0</v>
      </c>
      <c r="U369" s="264"/>
      <c r="V369" s="51">
        <f>IF(H369=0,"",'Ark1'!AA3090)</f>
        <v>8.5517031615543146</v>
      </c>
      <c r="W369" s="12">
        <f>IF(H369=0,"",'Ark1'!AB3090)</f>
        <v>2.8471631162589839</v>
      </c>
      <c r="X369" s="15">
        <f>+IF('Ark1'!AC3090=0,"",'Ark1'!AC3090)</f>
        <v>-28.424173312715553</v>
      </c>
      <c r="Y369" s="15">
        <f t="shared" si="18"/>
        <v>139.45238095238096</v>
      </c>
      <c r="Z369" s="12">
        <f>IF(H369=0,"",'Ark1'!T3090)</f>
        <v>4.4939185166283906</v>
      </c>
      <c r="AA369" s="51">
        <f>IF(H369=0,"",'Ark1'!V3090)</f>
        <v>92.695630844998178</v>
      </c>
      <c r="AB369" s="259"/>
    </row>
    <row r="370" spans="1:42" ht="15.6">
      <c r="A370" s="259"/>
      <c r="B370" s="2">
        <f>+'Ark1'!C3091</f>
        <v>2023</v>
      </c>
      <c r="C370" s="2">
        <f>+'Ark1'!J3091</f>
        <v>160</v>
      </c>
      <c r="D370" s="2"/>
      <c r="E370" s="2">
        <f>+'Ark1'!D3091</f>
        <v>9</v>
      </c>
      <c r="F370" s="2" t="s">
        <v>497</v>
      </c>
      <c r="G370" s="3">
        <f>+'Ark1'!Q3091</f>
        <v>86</v>
      </c>
      <c r="H370" s="306">
        <f>+'Ark1'!R3091</f>
        <v>9140</v>
      </c>
      <c r="I370" s="306">
        <f>IF(H370=0,"",'Ark1'!S3091)</f>
        <v>9104</v>
      </c>
      <c r="J370" s="256"/>
      <c r="K370" s="51">
        <f>100*H370/Måned!H31</f>
        <v>7.590731666805083</v>
      </c>
      <c r="L370" s="256"/>
      <c r="M370" s="51">
        <f>+IF(H370=0,"",'Ark1'!AD3091)</f>
        <v>8.0969507981786251</v>
      </c>
      <c r="N370" s="51">
        <f>+IF(H370=0,"",'Ark1'!AE3091)</f>
        <v>7.944420428810643</v>
      </c>
      <c r="O370" s="12">
        <f>IF(H370=0,"",'Ark1'!U3091)</f>
        <v>60.560742530755711</v>
      </c>
      <c r="P370" s="12">
        <f>IF(H370=0,"",'Ark1'!W3091)</f>
        <v>84.011829964850563</v>
      </c>
      <c r="Q370" s="51">
        <f>IF(H370=0,"",'Ark1'!X3091)</f>
        <v>0.39387308533916848</v>
      </c>
      <c r="R370" s="51">
        <f>IF(H370=0,"",'Ark1'!Y3091)</f>
        <v>0.78774617067833697</v>
      </c>
      <c r="S370" s="264"/>
      <c r="T370" s="51">
        <f>IF(H370=0,"",'Ark1'!Z3091)</f>
        <v>0</v>
      </c>
      <c r="U370" s="264"/>
      <c r="V370" s="51">
        <f>IF(H370=0,"",'Ark1'!AA3091)</f>
        <v>10.231851329297577</v>
      </c>
      <c r="W370" s="12">
        <f>IF(H370=0,"",'Ark1'!AB3091)</f>
        <v>3.0620847586301561</v>
      </c>
      <c r="X370" s="15">
        <f>+IF('Ark1'!AC3091=0,"",'Ark1'!AC3091)</f>
        <v>-35.889525664164097</v>
      </c>
      <c r="Y370" s="15">
        <f t="shared" si="18"/>
        <v>105.86046511627907</v>
      </c>
      <c r="Z370" s="12">
        <f>IF(H370=0,"",'Ark1'!T3091)</f>
        <v>4.2481400437636756</v>
      </c>
      <c r="AA370" s="51">
        <f>IF(H370=0,"",'Ark1'!V3091)</f>
        <v>91.158315990304345</v>
      </c>
      <c r="AB370" s="259"/>
    </row>
    <row r="371" spans="1:42" ht="15.6">
      <c r="A371" s="259"/>
      <c r="B371" s="2">
        <f>+'Ark1'!C3092</f>
        <v>2023</v>
      </c>
      <c r="C371" s="2">
        <f>+'Ark1'!J3092</f>
        <v>160</v>
      </c>
      <c r="D371" s="2"/>
      <c r="E371" s="2">
        <f>+'Ark1'!D3092</f>
        <v>10</v>
      </c>
      <c r="F371" s="2" t="s">
        <v>498</v>
      </c>
      <c r="G371" s="3">
        <f>+'Ark1'!Q3092</f>
        <v>87</v>
      </c>
      <c r="H371" s="306">
        <f>+'Ark1'!R3092</f>
        <v>11653</v>
      </c>
      <c r="I371" s="306">
        <f>IF(H371=0,"",'Ark1'!S3092)</f>
        <v>11345</v>
      </c>
      <c r="J371" s="256"/>
      <c r="K371" s="51">
        <f>100*H371/Måned!H32</f>
        <v>9.237855149670219</v>
      </c>
      <c r="L371" s="256"/>
      <c r="M371" s="51">
        <f>+IF(H371=0,"",'Ark1'!AD3092)</f>
        <v>10.323169327262098</v>
      </c>
      <c r="N371" s="51">
        <f>+IF(H371=0,"",'Ark1'!AE3092)</f>
        <v>9.9913701600552987</v>
      </c>
      <c r="O371" s="12">
        <f>IF(H371=0,"",'Ark1'!U3092)</f>
        <v>60.853591890700763</v>
      </c>
      <c r="P371" s="12">
        <f>IF(H371=0,"",'Ark1'!W3092)</f>
        <v>84.787342441604309</v>
      </c>
      <c r="Q371" s="51">
        <f>IF(H371=0,"",'Ark1'!X3092)</f>
        <v>0.93538144683772395</v>
      </c>
      <c r="R371" s="51">
        <f>IF(H371=0,"",'Ark1'!Y3092)</f>
        <v>1.8707628936754479</v>
      </c>
      <c r="S371" s="264"/>
      <c r="T371" s="51">
        <f>IF(H371=0,"",'Ark1'!Z3092)</f>
        <v>0</v>
      </c>
      <c r="U371" s="264"/>
      <c r="V371" s="51">
        <f>IF(H371=0,"",'Ark1'!AA3092)</f>
        <v>9.4808823081541576</v>
      </c>
      <c r="W371" s="12">
        <f>IF(H371=0,"",'Ark1'!AB3092)</f>
        <v>2.8516395372280523</v>
      </c>
      <c r="X371" s="15">
        <f>+IF('Ark1'!AC3092=0,"",'Ark1'!AC3092)</f>
        <v>-33.755230977692356</v>
      </c>
      <c r="Y371" s="15">
        <f t="shared" si="18"/>
        <v>130.40229885057471</v>
      </c>
      <c r="Z371" s="12">
        <f>IF(H371=0,"",'Ark1'!T3092)</f>
        <v>3.8337767098601216</v>
      </c>
      <c r="AA371" s="51">
        <f>IF(H371=0,"",'Ark1'!V3092)</f>
        <v>92.364112464050962</v>
      </c>
      <c r="AB371" s="259"/>
    </row>
    <row r="372" spans="1:42" ht="15.6">
      <c r="A372" s="259"/>
      <c r="B372" s="2">
        <f>+'Ark1'!C3093</f>
        <v>2023</v>
      </c>
      <c r="C372" s="2">
        <f>+'Ark1'!J3093</f>
        <v>160</v>
      </c>
      <c r="D372" s="2"/>
      <c r="E372" s="2">
        <f>+'Ark1'!D3093</f>
        <v>11</v>
      </c>
      <c r="F372" s="2" t="s">
        <v>499</v>
      </c>
      <c r="G372" s="3">
        <f>+'Ark1'!Q3093</f>
        <v>52</v>
      </c>
      <c r="H372" s="306">
        <f>+'Ark1'!R3093</f>
        <v>4315</v>
      </c>
      <c r="I372" s="306">
        <f>IF(H372=0,"",'Ark1'!S3093)</f>
        <v>4307</v>
      </c>
      <c r="J372" s="256"/>
      <c r="K372" s="51">
        <f>100*H372/Måned!H33</f>
        <v>9.0662688574190025</v>
      </c>
      <c r="L372" s="256"/>
      <c r="M372" s="51">
        <f>+IF(H372=0,"",'Ark1'!AD3093)</f>
        <v>3.8225757871051194</v>
      </c>
      <c r="N372" s="51">
        <f>+IF(H372=0,"",'Ark1'!AE3093)</f>
        <v>3.9057548004658376</v>
      </c>
      <c r="O372" s="12">
        <f>IF(H372=0,"",'Ark1'!U3093)</f>
        <v>60.566983979568143</v>
      </c>
      <c r="P372" s="12">
        <f>IF(H372=0,"",'Ark1'!W3093)</f>
        <v>87.305293707917315</v>
      </c>
      <c r="Q372" s="51">
        <f>IF(H372=0,"",'Ark1'!X3093)</f>
        <v>0.11587485515643103</v>
      </c>
      <c r="R372" s="51">
        <f>IF(H372=0,"",'Ark1'!Y3093)</f>
        <v>0.23174971031286207</v>
      </c>
      <c r="S372" s="264"/>
      <c r="T372" s="51">
        <f>IF(H372=0,"",'Ark1'!Z3093)</f>
        <v>0</v>
      </c>
      <c r="U372" s="264"/>
      <c r="V372" s="51">
        <f>IF(H372=0,"",'Ark1'!AA3093)</f>
        <v>9.3567582443963868</v>
      </c>
      <c r="W372" s="12">
        <f>IF(H372=0,"",'Ark1'!AB3093)</f>
        <v>2.7438186485119567</v>
      </c>
      <c r="X372" s="15">
        <f>+IF('Ark1'!AC3093=0,"",'Ark1'!AC3093)</f>
        <v>-30.155391637810975</v>
      </c>
      <c r="Y372" s="15">
        <f t="shared" si="18"/>
        <v>82.82692307692308</v>
      </c>
      <c r="Z372" s="12">
        <f>IF(H372=0,"",'Ark1'!T3093)</f>
        <v>4.537427578215528</v>
      </c>
      <c r="AA372" s="51">
        <f>IF(H372=0,"",'Ark1'!V3093)</f>
        <v>94.656258890701935</v>
      </c>
      <c r="AB372" s="259"/>
    </row>
    <row r="373" spans="1:42" ht="15.6">
      <c r="A373" s="259"/>
      <c r="B373" s="2">
        <f>+'Ark1'!C3094</f>
        <v>2023</v>
      </c>
      <c r="C373" s="2">
        <f>+'Ark1'!J3094</f>
        <v>160</v>
      </c>
      <c r="D373" s="2"/>
      <c r="E373" s="2">
        <f>+'Ark1'!D3094</f>
        <v>12</v>
      </c>
      <c r="F373" s="2" t="s">
        <v>500</v>
      </c>
      <c r="G373" s="3">
        <f>+'Ark1'!Q3094</f>
        <v>0</v>
      </c>
      <c r="H373" s="306">
        <f>+'Ark1'!R3094</f>
        <v>0</v>
      </c>
      <c r="I373" s="306" t="str">
        <f>IF(H373=0,"",'Ark1'!S3094)</f>
        <v/>
      </c>
      <c r="J373" s="256"/>
      <c r="K373" s="51" t="e">
        <f>100*H373/Måned!H34</f>
        <v>#DIV/0!</v>
      </c>
      <c r="L373" s="256"/>
      <c r="M373" s="51" t="str">
        <f>+IF(H373=0,"",'Ark1'!AD3094)</f>
        <v/>
      </c>
      <c r="N373" s="51" t="str">
        <f>+IF(H373=0,"",'Ark1'!AE3094)</f>
        <v/>
      </c>
      <c r="O373" s="12" t="str">
        <f>IF(H373=0,"",'Ark1'!U3094)</f>
        <v/>
      </c>
      <c r="P373" s="12" t="str">
        <f>IF(H373=0,"",'Ark1'!W3094)</f>
        <v/>
      </c>
      <c r="Q373" s="51" t="str">
        <f>IF(H373=0,"",'Ark1'!X3094)</f>
        <v/>
      </c>
      <c r="R373" s="51" t="str">
        <f>IF(H373=0,"",'Ark1'!Y3094)</f>
        <v/>
      </c>
      <c r="S373" s="264"/>
      <c r="T373" s="51" t="str">
        <f>IF(H373=0,"",'Ark1'!Z3094)</f>
        <v/>
      </c>
      <c r="U373" s="264"/>
      <c r="V373" s="51" t="str">
        <f>IF(H373=0,"",'Ark1'!AA3094)</f>
        <v/>
      </c>
      <c r="W373" s="12" t="str">
        <f>IF(H373=0,"",'Ark1'!AB3094)</f>
        <v/>
      </c>
      <c r="X373" s="15" t="str">
        <f>+IF('Ark1'!AC3094=0,"",'Ark1'!AC3094)</f>
        <v/>
      </c>
      <c r="Y373" s="15" t="str">
        <f t="shared" si="18"/>
        <v/>
      </c>
      <c r="Z373" s="12" t="str">
        <f>IF(H373=0,"",'Ark1'!T3094)</f>
        <v/>
      </c>
      <c r="AA373" s="51" t="str">
        <f>IF(H373=0,"",'Ark1'!V3094)</f>
        <v/>
      </c>
      <c r="AB373" s="259"/>
    </row>
    <row r="374" spans="1:42" ht="15.6">
      <c r="A374" s="259"/>
      <c r="B374" s="259"/>
      <c r="C374" s="256"/>
      <c r="D374" s="256"/>
      <c r="E374" s="256"/>
      <c r="F374" s="256"/>
      <c r="G374" s="256"/>
      <c r="H374" s="358"/>
      <c r="I374" s="358"/>
      <c r="J374" s="256"/>
      <c r="K374" s="256"/>
      <c r="L374" s="256"/>
      <c r="M374" s="256"/>
      <c r="N374" s="256"/>
      <c r="O374" s="256"/>
      <c r="P374" s="256"/>
      <c r="Q374" s="256"/>
      <c r="R374" s="256"/>
      <c r="S374" s="264"/>
      <c r="T374" s="256"/>
      <c r="U374" s="264"/>
      <c r="V374" s="256"/>
      <c r="W374" s="256"/>
      <c r="X374" s="256"/>
      <c r="Y374" s="256"/>
      <c r="Z374" s="256"/>
      <c r="AA374" s="256"/>
      <c r="AB374" s="259"/>
      <c r="AC374" s="79"/>
      <c r="AE374" s="51"/>
      <c r="AF374" s="4"/>
      <c r="AN374" s="13"/>
      <c r="AO374" s="12"/>
      <c r="AP374" s="12"/>
    </row>
    <row r="375" spans="1:42" ht="15.6">
      <c r="A375" s="259"/>
      <c r="B375" s="2">
        <f>+'Ark1'!C3095</f>
        <v>2023</v>
      </c>
      <c r="C375" s="2">
        <f>+'Ark1'!J3095</f>
        <v>171</v>
      </c>
      <c r="D375" s="2" t="s">
        <v>503</v>
      </c>
      <c r="E375" s="2">
        <f>+'Ark1'!D3095</f>
        <v>1</v>
      </c>
      <c r="F375" s="2" t="s">
        <v>490</v>
      </c>
      <c r="G375" s="3">
        <f>+'Ark1'!Q3095</f>
        <v>57</v>
      </c>
      <c r="H375" s="306">
        <f>+'Ark1'!R3095</f>
        <v>6693</v>
      </c>
      <c r="I375" s="306">
        <f>IF(H375=0,"",'Ark1'!S3095)</f>
        <v>6681</v>
      </c>
      <c r="J375" s="256"/>
      <c r="K375" s="51">
        <f>100*H375/Måned!H23</f>
        <v>5.1074058529512767</v>
      </c>
      <c r="L375" s="256"/>
      <c r="M375" s="51">
        <f>+IF(H375=0,"",'Ark1'!AD3095)</f>
        <v>9.1445669549534792</v>
      </c>
      <c r="N375" s="51">
        <f>+IF(H375=0,"",'Ark1'!AE3095)</f>
        <v>9.1628832870695991</v>
      </c>
      <c r="O375" s="12">
        <f>IF(H375=0,"",'Ark1'!U3095)</f>
        <v>60.815297111210896</v>
      </c>
      <c r="P375" s="12">
        <f>IF(H375=0,"",'Ark1'!W3095)</f>
        <v>86.308172429276993</v>
      </c>
      <c r="Q375" s="51">
        <f>IF(H375=0,"",'Ark1'!X3095)</f>
        <v>5.9763932466756327E-2</v>
      </c>
      <c r="R375" s="51">
        <f>IF(H375=0,"",'Ark1'!Y3095)</f>
        <v>0.11952786493351264</v>
      </c>
      <c r="S375" s="264"/>
      <c r="T375" s="51">
        <f>IF(H375=0,"",'Ark1'!Z3095)</f>
        <v>0</v>
      </c>
      <c r="U375" s="264"/>
      <c r="V375" s="51">
        <f>IF(H375=0,"",'Ark1'!AA3095)</f>
        <v>9.0407457456779898</v>
      </c>
      <c r="W375" s="12">
        <f>IF(H375=0,"",'Ark1'!AB3095)</f>
        <v>2.3206535318168435</v>
      </c>
      <c r="X375" s="15">
        <f>+IF('Ark1'!AC3095=0,"",'Ark1'!AC3095)</f>
        <v>-32.824793816006249</v>
      </c>
      <c r="Y375" s="15">
        <f t="shared" ref="Y375:Y408" si="19">+(IF(H375=0,"",I375/G375))</f>
        <v>117.21052631578948</v>
      </c>
      <c r="Z375" s="12">
        <f>IF(H375=0,"",'Ark1'!T3095)</f>
        <v>3.6544150605109809</v>
      </c>
      <c r="AA375" s="51">
        <f>IF(H375=0,"",'Ark1'!V3095)</f>
        <v>93.569351355041988</v>
      </c>
      <c r="AB375" s="259"/>
    </row>
    <row r="376" spans="1:42" ht="15.6">
      <c r="A376" s="259"/>
      <c r="B376" s="2">
        <f>+'Ark1'!C3096</f>
        <v>2023</v>
      </c>
      <c r="C376" s="2">
        <f>+'Ark1'!J3096</f>
        <v>171</v>
      </c>
      <c r="D376" s="2"/>
      <c r="E376" s="2">
        <f>+'Ark1'!D3096</f>
        <v>2</v>
      </c>
      <c r="F376" s="2" t="s">
        <v>491</v>
      </c>
      <c r="G376" s="3">
        <f>+'Ark1'!Q3096</f>
        <v>55</v>
      </c>
      <c r="H376" s="306">
        <f>+'Ark1'!R3096</f>
        <v>5966</v>
      </c>
      <c r="I376" s="306">
        <f>IF(H376=0,"",'Ark1'!S3096)</f>
        <v>5965</v>
      </c>
      <c r="J376" s="256"/>
      <c r="K376" s="51">
        <f>100*H376/Måned!H24</f>
        <v>5.4122705953860528</v>
      </c>
      <c r="L376" s="256"/>
      <c r="M376" s="51">
        <f>+IF(H376=0,"",'Ark1'!AD3096)</f>
        <v>8.151275430039215</v>
      </c>
      <c r="N376" s="51">
        <f>+IF(H376=0,"",'Ark1'!AE3096)</f>
        <v>8.1908984430889991</v>
      </c>
      <c r="O376" s="12">
        <f>IF(H376=0,"",'Ark1'!U3096)</f>
        <v>60.966638725901078</v>
      </c>
      <c r="P376" s="12">
        <f>IF(H376=0,"",'Ark1'!W3096)</f>
        <v>86.413646269907716</v>
      </c>
      <c r="Q376" s="51">
        <f>IF(H376=0,"",'Ark1'!X3096)</f>
        <v>8.3808246731478395E-2</v>
      </c>
      <c r="R376" s="51">
        <f>IF(H376=0,"",'Ark1'!Y3096)</f>
        <v>0.16761649346295679</v>
      </c>
      <c r="S376" s="264"/>
      <c r="T376" s="51">
        <f>IF(H376=0,"",'Ark1'!Z3096)</f>
        <v>0</v>
      </c>
      <c r="U376" s="264"/>
      <c r="V376" s="51">
        <f>IF(H376=0,"",'Ark1'!AA3096)</f>
        <v>8.318016773851955</v>
      </c>
      <c r="W376" s="12">
        <f>IF(H376=0,"",'Ark1'!AB3096)</f>
        <v>2.3721053249167023</v>
      </c>
      <c r="X376" s="15">
        <f>+IF('Ark1'!AC3096=0,"",'Ark1'!AC3096)</f>
        <v>-33.752595885894358</v>
      </c>
      <c r="Y376" s="15">
        <f t="shared" si="19"/>
        <v>108.45454545454545</v>
      </c>
      <c r="Z376" s="12">
        <f>IF(H376=0,"",'Ark1'!T3096)</f>
        <v>3.4341267180690571</v>
      </c>
      <c r="AA376" s="51">
        <f>IF(H376=0,"",'Ark1'!V3096)</f>
        <v>93.629578100494015</v>
      </c>
      <c r="AB376" s="259"/>
    </row>
    <row r="377" spans="1:42" ht="15.6">
      <c r="A377" s="259"/>
      <c r="B377" s="2">
        <f>+'Ark1'!C3097</f>
        <v>2023</v>
      </c>
      <c r="C377" s="2">
        <f>+'Ark1'!J3097</f>
        <v>171</v>
      </c>
      <c r="D377" s="2"/>
      <c r="E377" s="2">
        <f>+'Ark1'!D3097</f>
        <v>3</v>
      </c>
      <c r="F377" s="2" t="s">
        <v>492</v>
      </c>
      <c r="G377" s="3">
        <f>+'Ark1'!Q3097</f>
        <v>63</v>
      </c>
      <c r="H377" s="306">
        <f>+'Ark1'!R3097</f>
        <v>7633</v>
      </c>
      <c r="I377" s="306">
        <f>IF(H377=0,"",'Ark1'!S3097)</f>
        <v>7600</v>
      </c>
      <c r="J377" s="256"/>
      <c r="K377" s="51">
        <f>100*H377/Måned!H25</f>
        <v>5.7455344709486571</v>
      </c>
      <c r="L377" s="256"/>
      <c r="M377" s="51">
        <f>+IF(H377=0,"",'Ark1'!AD3097)</f>
        <v>10.428877867497368</v>
      </c>
      <c r="N377" s="51">
        <f>+IF(H377=0,"",'Ark1'!AE3097)</f>
        <v>10.475013168493726</v>
      </c>
      <c r="O377" s="12">
        <f>IF(H377=0,"",'Ark1'!U3097)</f>
        <v>60.765657894736847</v>
      </c>
      <c r="P377" s="12">
        <f>IF(H377=0,"",'Ark1'!W3097)</f>
        <v>86.736565789473588</v>
      </c>
      <c r="Q377" s="51">
        <f>IF(H377=0,"",'Ark1'!X3097)</f>
        <v>0.1048080702214071</v>
      </c>
      <c r="R377" s="51">
        <f>IF(H377=0,"",'Ark1'!Y3097)</f>
        <v>0.20961614044281421</v>
      </c>
      <c r="S377" s="264"/>
      <c r="T377" s="51">
        <f>IF(H377=0,"",'Ark1'!Z3097)</f>
        <v>0</v>
      </c>
      <c r="U377" s="264"/>
      <c r="V377" s="51">
        <f>IF(H377=0,"",'Ark1'!AA3097)</f>
        <v>8.3546722538571352</v>
      </c>
      <c r="W377" s="12">
        <f>IF(H377=0,"",'Ark1'!AB3097)</f>
        <v>2.3524241894638762</v>
      </c>
      <c r="X377" s="15">
        <f>+IF('Ark1'!AC3097=0,"",'Ark1'!AC3097)</f>
        <v>-29.729236419876557</v>
      </c>
      <c r="Y377" s="15">
        <f t="shared" si="19"/>
        <v>120.63492063492063</v>
      </c>
      <c r="Z377" s="12">
        <f>IF(H377=0,"",'Ark1'!T3097)</f>
        <v>3.6820385169658065</v>
      </c>
      <c r="AA377" s="51">
        <f>IF(H377=0,"",'Ark1'!V3097)</f>
        <v>94.132861949022171</v>
      </c>
      <c r="AB377" s="259"/>
    </row>
    <row r="378" spans="1:42" ht="15.6">
      <c r="A378" s="259"/>
      <c r="B378" s="2">
        <f>+'Ark1'!C3098</f>
        <v>2023</v>
      </c>
      <c r="C378" s="2">
        <f>+'Ark1'!J3098</f>
        <v>171</v>
      </c>
      <c r="D378" s="2"/>
      <c r="E378" s="2">
        <f>+'Ark1'!D3098</f>
        <v>4</v>
      </c>
      <c r="F378" s="2" t="s">
        <v>493</v>
      </c>
      <c r="G378" s="3">
        <f>+'Ark1'!Q3098</f>
        <v>55</v>
      </c>
      <c r="H378" s="306">
        <f>+'Ark1'!R3098</f>
        <v>5372</v>
      </c>
      <c r="I378" s="306">
        <f>IF(H378=0,"",'Ark1'!S3098)</f>
        <v>5364</v>
      </c>
      <c r="J378" s="256"/>
      <c r="K378" s="51">
        <f>100*H378/Måned!H26</f>
        <v>5.0879402934184483</v>
      </c>
      <c r="L378" s="256"/>
      <c r="M378" s="51">
        <f>+IF(H378=0,"",'Ark1'!AD3098)</f>
        <v>7.339700236367861</v>
      </c>
      <c r="N378" s="51">
        <f>+IF(H378=0,"",'Ark1'!AE3098)</f>
        <v>7.5116253630115324</v>
      </c>
      <c r="O378" s="12">
        <f>IF(H378=0,"",'Ark1'!U3098)</f>
        <v>60.737509321401937</v>
      </c>
      <c r="P378" s="12">
        <f>IF(H378=0,"",'Ark1'!W3098)</f>
        <v>88.126472781506322</v>
      </c>
      <c r="Q378" s="51">
        <f>IF(H378=0,"",'Ark1'!X3098)</f>
        <v>0.78183172002978396</v>
      </c>
      <c r="R378" s="51">
        <f>IF(H378=0,"",'Ark1'!Y3098)</f>
        <v>1.5636634400595679</v>
      </c>
      <c r="S378" s="264"/>
      <c r="T378" s="51">
        <f>IF(H378=0,"",'Ark1'!Z3098)</f>
        <v>0</v>
      </c>
      <c r="U378" s="264"/>
      <c r="V378" s="51">
        <f>IF(H378=0,"",'Ark1'!AA3098)</f>
        <v>8.7125264555152402</v>
      </c>
      <c r="W378" s="12">
        <f>IF(H378=0,"",'Ark1'!AB3098)</f>
        <v>2.4214125706980485</v>
      </c>
      <c r="X378" s="15">
        <f>+IF('Ark1'!AC3098=0,"",'Ark1'!AC3098)</f>
        <v>-29.995973639276425</v>
      </c>
      <c r="Y378" s="15">
        <f t="shared" si="19"/>
        <v>97.527272727272731</v>
      </c>
      <c r="Z378" s="12">
        <f>IF(H378=0,"",'Ark1'!T3098)</f>
        <v>3.7952345495160098</v>
      </c>
      <c r="AA378" s="51">
        <f>IF(H378=0,"",'Ark1'!V3098)</f>
        <v>95.536553226315803</v>
      </c>
      <c r="AB378" s="259"/>
    </row>
    <row r="379" spans="1:42" ht="15.6">
      <c r="A379" s="259"/>
      <c r="B379" s="2">
        <f>+'Ark1'!C3099</f>
        <v>2023</v>
      </c>
      <c r="C379" s="2">
        <f>+'Ark1'!J3099</f>
        <v>171</v>
      </c>
      <c r="D379" s="2"/>
      <c r="E379" s="2">
        <f>+'Ark1'!D3099</f>
        <v>5</v>
      </c>
      <c r="F379" s="2" t="s">
        <v>377</v>
      </c>
      <c r="G379" s="3">
        <f>+'Ark1'!Q3099</f>
        <v>60</v>
      </c>
      <c r="H379" s="306">
        <f>+'Ark1'!R3099</f>
        <v>7552</v>
      </c>
      <c r="I379" s="306">
        <f>IF(H379=0,"",'Ark1'!S3099)</f>
        <v>7539</v>
      </c>
      <c r="J379" s="256"/>
      <c r="K379" s="51">
        <f>100*H379/Måned!H27</f>
        <v>6.0465339717209243</v>
      </c>
      <c r="L379" s="256"/>
      <c r="M379" s="51">
        <f>+IF(H379=0,"",'Ark1'!AD3099)</f>
        <v>10.318208522905824</v>
      </c>
      <c r="N379" s="51">
        <f>+IF(H379=0,"",'Ark1'!AE3099)</f>
        <v>10.377251364314445</v>
      </c>
      <c r="O379" s="12">
        <f>IF(H379=0,"",'Ark1'!U3099)</f>
        <v>60.683247115002011</v>
      </c>
      <c r="P379" s="12">
        <f>IF(H379=0,"",'Ark1'!W3099)</f>
        <v>86.622323915638816</v>
      </c>
      <c r="Q379" s="51">
        <f>IF(H379=0,"",'Ark1'!X3099)</f>
        <v>0.13241525423728812</v>
      </c>
      <c r="R379" s="51">
        <f>IF(H379=0,"",'Ark1'!Y3099)</f>
        <v>0.26483050847457623</v>
      </c>
      <c r="S379" s="264"/>
      <c r="T379" s="51">
        <f>IF(H379=0,"",'Ark1'!Z3099)</f>
        <v>0</v>
      </c>
      <c r="U379" s="264"/>
      <c r="V379" s="51">
        <f>IF(H379=0,"",'Ark1'!AA3099)</f>
        <v>8.6397462116694541</v>
      </c>
      <c r="W379" s="12">
        <f>IF(H379=0,"",'Ark1'!AB3099)</f>
        <v>2.3445600185699842</v>
      </c>
      <c r="X379" s="15">
        <f>+IF('Ark1'!AC3099=0,"",'Ark1'!AC3099)</f>
        <v>-33.27285938105755</v>
      </c>
      <c r="Y379" s="15">
        <f t="shared" si="19"/>
        <v>125.65</v>
      </c>
      <c r="Z379" s="12">
        <f>IF(H379=0,"",'Ark1'!T3099)</f>
        <v>3.8840042372881354</v>
      </c>
      <c r="AA379" s="51">
        <f>IF(H379=0,"",'Ark1'!V3099)</f>
        <v>93.918931056519995</v>
      </c>
      <c r="AB379" s="259"/>
    </row>
    <row r="380" spans="1:42" ht="15.6">
      <c r="A380" s="259"/>
      <c r="B380" s="2">
        <f>+'Ark1'!C3100</f>
        <v>2023</v>
      </c>
      <c r="C380" s="2">
        <f>+'Ark1'!J3100</f>
        <v>171</v>
      </c>
      <c r="D380" s="2"/>
      <c r="E380" s="2">
        <f>+'Ark1'!D3100</f>
        <v>6</v>
      </c>
      <c r="F380" s="2" t="s">
        <v>494</v>
      </c>
      <c r="G380" s="3">
        <f>+'Ark1'!Q3100</f>
        <v>58</v>
      </c>
      <c r="H380" s="306">
        <f>+'Ark1'!R3100</f>
        <v>6210</v>
      </c>
      <c r="I380" s="306">
        <f>IF(H380=0,"",'Ark1'!S3100)</f>
        <v>6197</v>
      </c>
      <c r="J380" s="256"/>
      <c r="K380" s="51">
        <f>100*H380/Måned!H28</f>
        <v>4.7877138473636736</v>
      </c>
      <c r="L380" s="256"/>
      <c r="M380" s="51">
        <f>+IF(H380=0,"",'Ark1'!AD3100)</f>
        <v>8.4846497520186901</v>
      </c>
      <c r="N380" s="51">
        <f>+IF(H380=0,"",'Ark1'!AE3100)</f>
        <v>8.4585222162834146</v>
      </c>
      <c r="O380" s="12">
        <f>IF(H380=0,"",'Ark1'!U3100)</f>
        <v>60.645796353074068</v>
      </c>
      <c r="P380" s="12">
        <f>IF(H380=0,"",'Ark1'!W3100)</f>
        <v>85.896256253025797</v>
      </c>
      <c r="Q380" s="51">
        <f>IF(H380=0,"",'Ark1'!X3100)</f>
        <v>0.86956521739130432</v>
      </c>
      <c r="R380" s="51">
        <f>IF(H380=0,"",'Ark1'!Y3100)</f>
        <v>1.7391304347826086</v>
      </c>
      <c r="S380" s="264"/>
      <c r="T380" s="51">
        <f>IF(H380=0,"",'Ark1'!Z3100)</f>
        <v>0</v>
      </c>
      <c r="U380" s="264"/>
      <c r="V380" s="51">
        <f>IF(H380=0,"",'Ark1'!AA3100)</f>
        <v>8.8592886750465247</v>
      </c>
      <c r="W380" s="12">
        <f>IF(H380=0,"",'Ark1'!AB3100)</f>
        <v>2.3309911900714839</v>
      </c>
      <c r="X380" s="15">
        <f>+IF('Ark1'!AC3100=0,"",'Ark1'!AC3100)</f>
        <v>-32.344374844873357</v>
      </c>
      <c r="Y380" s="15">
        <f t="shared" si="19"/>
        <v>106.84482758620689</v>
      </c>
      <c r="Z380" s="12">
        <f>IF(H380=0,"",'Ark1'!T3100)</f>
        <v>4.0351046698872803</v>
      </c>
      <c r="AA380" s="51">
        <f>IF(H380=0,"",'Ark1'!V3100)</f>
        <v>93.143346368100623</v>
      </c>
      <c r="AB380" s="259"/>
    </row>
    <row r="381" spans="1:42" ht="15.6">
      <c r="A381" s="259"/>
      <c r="B381" s="2">
        <f>+'Ark1'!C3101</f>
        <v>2023</v>
      </c>
      <c r="C381" s="2">
        <f>+'Ark1'!J3101</f>
        <v>171</v>
      </c>
      <c r="D381" s="2"/>
      <c r="E381" s="2">
        <f>+'Ark1'!D3101</f>
        <v>7</v>
      </c>
      <c r="F381" s="2" t="s">
        <v>495</v>
      </c>
      <c r="G381" s="3">
        <f>+'Ark1'!Q3101</f>
        <v>59</v>
      </c>
      <c r="H381" s="306">
        <f>+'Ark1'!R3101</f>
        <v>7710</v>
      </c>
      <c r="I381" s="306">
        <f>IF(H381=0,"",'Ark1'!S3101)</f>
        <v>7694</v>
      </c>
      <c r="J381" s="256"/>
      <c r="K381" s="51">
        <f>100*H381/Måned!H29</f>
        <v>6.3380629038357199</v>
      </c>
      <c r="L381" s="256"/>
      <c r="M381" s="51">
        <f>+IF(H381=0,"",'Ark1'!AD3101)</f>
        <v>10.534082059269583</v>
      </c>
      <c r="N381" s="51">
        <f>+IF(H381=0,"",'Ark1'!AE3101)</f>
        <v>10.642728325028003</v>
      </c>
      <c r="O381" s="12">
        <f>IF(H381=0,"",'Ark1'!U3101)</f>
        <v>60.430465297634512</v>
      </c>
      <c r="P381" s="12">
        <f>IF(H381=0,"",'Ark1'!W3101)</f>
        <v>87.048648297374726</v>
      </c>
      <c r="Q381" s="51">
        <f>IF(H381=0,"",'Ark1'!X3101)</f>
        <v>3.8910505836575869E-2</v>
      </c>
      <c r="R381" s="51">
        <f>IF(H381=0,"",'Ark1'!Y3101)</f>
        <v>7.7821011673151738E-2</v>
      </c>
      <c r="S381" s="264"/>
      <c r="T381" s="51">
        <f>IF(H381=0,"",'Ark1'!Z3101)</f>
        <v>0</v>
      </c>
      <c r="U381" s="264"/>
      <c r="V381" s="51">
        <f>IF(H381=0,"",'Ark1'!AA3101)</f>
        <v>8.5417365590677061</v>
      </c>
      <c r="W381" s="12">
        <f>IF(H381=0,"",'Ark1'!AB3101)</f>
        <v>2.5028784815284526</v>
      </c>
      <c r="X381" s="15">
        <f>+IF('Ark1'!AC3101=0,"",'Ark1'!AC3101)</f>
        <v>-36.297229645187798</v>
      </c>
      <c r="Y381" s="15">
        <f t="shared" si="19"/>
        <v>130.40677966101694</v>
      </c>
      <c r="Z381" s="12">
        <f>IF(H381=0,"",'Ark1'!T3101)</f>
        <v>4.4284046692606998</v>
      </c>
      <c r="AA381" s="51">
        <f>IF(H381=0,"",'Ark1'!V3101)</f>
        <v>94.387291133978692</v>
      </c>
      <c r="AB381" s="259"/>
    </row>
    <row r="382" spans="1:42" ht="15.6">
      <c r="A382" s="259"/>
      <c r="B382" s="2">
        <f>+'Ark1'!C3102</f>
        <v>2023</v>
      </c>
      <c r="C382" s="2">
        <f>+'Ark1'!J3102</f>
        <v>171</v>
      </c>
      <c r="D382" s="2"/>
      <c r="E382" s="2">
        <f>+'Ark1'!D3102</f>
        <v>8</v>
      </c>
      <c r="F382" s="2" t="s">
        <v>496</v>
      </c>
      <c r="G382" s="3">
        <f>+'Ark1'!Q3102</f>
        <v>66</v>
      </c>
      <c r="H382" s="306">
        <f>+'Ark1'!R3102</f>
        <v>7986</v>
      </c>
      <c r="I382" s="306">
        <f>IF(H382=0,"",'Ark1'!S3102)</f>
        <v>7965</v>
      </c>
      <c r="J382" s="256"/>
      <c r="K382" s="51">
        <f>100*H382/Måned!H30</f>
        <v>6.1571436281350467</v>
      </c>
      <c r="L382" s="256"/>
      <c r="M382" s="51">
        <f>+IF(H382=0,"",'Ark1'!AD3102)</f>
        <v>10.91117760380375</v>
      </c>
      <c r="N382" s="51">
        <f>+IF(H382=0,"",'Ark1'!AE3102)</f>
        <v>10.982096314874831</v>
      </c>
      <c r="O382" s="12">
        <f>IF(H382=0,"",'Ark1'!U3102)</f>
        <v>60.203766478342757</v>
      </c>
      <c r="P382" s="12">
        <f>IF(H382=0,"",'Ark1'!W3102)</f>
        <v>86.768223477715125</v>
      </c>
      <c r="Q382" s="51">
        <f>IF(H382=0,"",'Ark1'!X3102)</f>
        <v>0.12521913348359631</v>
      </c>
      <c r="R382" s="51">
        <f>IF(H382=0,"",'Ark1'!Y3102)</f>
        <v>0.25043826696719262</v>
      </c>
      <c r="S382" s="264"/>
      <c r="T382" s="51">
        <f>IF(H382=0,"",'Ark1'!Z3102)</f>
        <v>0</v>
      </c>
      <c r="U382" s="264"/>
      <c r="V382" s="51">
        <f>IF(H382=0,"",'Ark1'!AA3102)</f>
        <v>8.3976048610690377</v>
      </c>
      <c r="W382" s="12">
        <f>IF(H382=0,"",'Ark1'!AB3102)</f>
        <v>2.4344845973936375</v>
      </c>
      <c r="X382" s="15">
        <f>+IF('Ark1'!AC3102=0,"",'Ark1'!AC3102)</f>
        <v>-29.148876669966604</v>
      </c>
      <c r="Y382" s="15">
        <f t="shared" si="19"/>
        <v>120.68181818181819</v>
      </c>
      <c r="Z382" s="12">
        <f>IF(H382=0,"",'Ark1'!T3102)</f>
        <v>4.9320060105184069</v>
      </c>
      <c r="AA382" s="51">
        <f>IF(H382=0,"",'Ark1'!V3102)</f>
        <v>94.100244909507197</v>
      </c>
      <c r="AB382" s="259"/>
    </row>
    <row r="383" spans="1:42" ht="15.6">
      <c r="A383" s="259"/>
      <c r="B383" s="2">
        <f>+'Ark1'!C3103</f>
        <v>2023</v>
      </c>
      <c r="C383" s="2">
        <f>+'Ark1'!J3103</f>
        <v>171</v>
      </c>
      <c r="D383" s="2"/>
      <c r="E383" s="2">
        <f>+'Ark1'!D3103</f>
        <v>9</v>
      </c>
      <c r="F383" s="2" t="s">
        <v>497</v>
      </c>
      <c r="G383" s="3">
        <f>+'Ark1'!Q3103</f>
        <v>61</v>
      </c>
      <c r="H383" s="306">
        <f>+'Ark1'!R3103</f>
        <v>8476</v>
      </c>
      <c r="I383" s="306">
        <f>IF(H383=0,"",'Ark1'!S3103)</f>
        <v>8454</v>
      </c>
      <c r="J383" s="256"/>
      <c r="K383" s="51">
        <f>100*H383/Måned!H31</f>
        <v>7.0392824516236194</v>
      </c>
      <c r="L383" s="256"/>
      <c r="M383" s="51">
        <f>+IF(H383=0,"",'Ark1'!AD3103)</f>
        <v>11.580658824172373</v>
      </c>
      <c r="N383" s="51">
        <f>+IF(H383=0,"",'Ark1'!AE3103)</f>
        <v>11.401373082829684</v>
      </c>
      <c r="O383" s="12">
        <f>IF(H383=0,"",'Ark1'!U3103)</f>
        <v>60.709959782351554</v>
      </c>
      <c r="P383" s="12">
        <f>IF(H383=0,"",'Ark1'!W3103)</f>
        <v>84.87038088478802</v>
      </c>
      <c r="Q383" s="51">
        <f>IF(H383=0,"",'Ark1'!X3103)</f>
        <v>3.539405379896178E-2</v>
      </c>
      <c r="R383" s="51">
        <f>IF(H383=0,"",'Ark1'!Y3103)</f>
        <v>7.0788107597923561E-2</v>
      </c>
      <c r="S383" s="264"/>
      <c r="T383" s="51">
        <f>IF(H383=0,"",'Ark1'!Z3103)</f>
        <v>0</v>
      </c>
      <c r="U383" s="264"/>
      <c r="V383" s="51">
        <f>IF(H383=0,"",'Ark1'!AA3103)</f>
        <v>8.3916153316775652</v>
      </c>
      <c r="W383" s="12">
        <f>IF(H383=0,"",'Ark1'!AB3103)</f>
        <v>2.3855595601927639</v>
      </c>
      <c r="X383" s="15">
        <f>+IF('Ark1'!AC3103=0,"",'Ark1'!AC3103)</f>
        <v>-30.256977484484842</v>
      </c>
      <c r="Y383" s="15">
        <f t="shared" si="19"/>
        <v>138.59016393442624</v>
      </c>
      <c r="Z383" s="12">
        <f>IF(H383=0,"",'Ark1'!T3103)</f>
        <v>3.7592024539877298</v>
      </c>
      <c r="AA383" s="51">
        <f>IF(H383=0,"",'Ark1'!V3103)</f>
        <v>92.045474059988479</v>
      </c>
      <c r="AB383" s="259"/>
    </row>
    <row r="384" spans="1:42" ht="15.6">
      <c r="A384" s="259"/>
      <c r="B384" s="2">
        <f>+'Ark1'!C3104</f>
        <v>2023</v>
      </c>
      <c r="C384" s="2">
        <f>+'Ark1'!J3104</f>
        <v>171</v>
      </c>
      <c r="D384" s="2"/>
      <c r="E384" s="2">
        <f>+'Ark1'!D3104</f>
        <v>10</v>
      </c>
      <c r="F384" s="2" t="s">
        <v>498</v>
      </c>
      <c r="G384" s="3">
        <f>+'Ark1'!Q3104</f>
        <v>54</v>
      </c>
      <c r="H384" s="306">
        <f>+'Ark1'!R3104</f>
        <v>6570</v>
      </c>
      <c r="I384" s="306">
        <f>IF(H384=0,"",'Ark1'!S3104)</f>
        <v>6520</v>
      </c>
      <c r="J384" s="256"/>
      <c r="K384" s="51">
        <f>100*H384/Måned!H32</f>
        <v>5.208333333333333</v>
      </c>
      <c r="L384" s="256"/>
      <c r="M384" s="51">
        <f>+IF(H384=0,"",'Ark1'!AD3104)</f>
        <v>8.9765135057589056</v>
      </c>
      <c r="N384" s="51">
        <f>+IF(H384=0,"",'Ark1'!AE3104)</f>
        <v>8.6844730381010002</v>
      </c>
      <c r="O384" s="12">
        <f>IF(H384=0,"",'Ark1'!U3104)</f>
        <v>60.903067484662579</v>
      </c>
      <c r="P384" s="12">
        <f>IF(H384=0,"",'Ark1'!W3104)</f>
        <v>83.821825153374078</v>
      </c>
      <c r="Q384" s="51">
        <f>IF(H384=0,"",'Ark1'!X3104)</f>
        <v>0.18264840182648404</v>
      </c>
      <c r="R384" s="51">
        <f>IF(H384=0,"",'Ark1'!Y3104)</f>
        <v>0.36529680365296807</v>
      </c>
      <c r="S384" s="264"/>
      <c r="T384" s="51">
        <f>IF(H384=0,"",'Ark1'!Z3104)</f>
        <v>0</v>
      </c>
      <c r="U384" s="264"/>
      <c r="V384" s="51">
        <f>IF(H384=0,"",'Ark1'!AA3104)</f>
        <v>7.9024150253740419</v>
      </c>
      <c r="W384" s="12">
        <f>IF(H384=0,"",'Ark1'!AB3104)</f>
        <v>2.2332793382842322</v>
      </c>
      <c r="X384" s="15">
        <f>+IF('Ark1'!AC3104=0,"",'Ark1'!AC3104)</f>
        <v>-27.73282473625784</v>
      </c>
      <c r="Y384" s="15">
        <f t="shared" si="19"/>
        <v>120.74074074074075</v>
      </c>
      <c r="Z384" s="12">
        <f>IF(H384=0,"",'Ark1'!T3104)</f>
        <v>3.3561643835616439</v>
      </c>
      <c r="AA384" s="51">
        <f>IF(H384=0,"",'Ark1'!V3104)</f>
        <v>91.085085311301441</v>
      </c>
      <c r="AB384" s="259"/>
    </row>
    <row r="385" spans="1:42" ht="15.6">
      <c r="A385" s="259"/>
      <c r="B385" s="2">
        <f>+'Ark1'!C3105</f>
        <v>2023</v>
      </c>
      <c r="C385" s="2">
        <f>+'Ark1'!J3105</f>
        <v>171</v>
      </c>
      <c r="D385" s="2"/>
      <c r="E385" s="2">
        <f>+'Ark1'!D3105</f>
        <v>11</v>
      </c>
      <c r="F385" s="2" t="s">
        <v>499</v>
      </c>
      <c r="G385" s="3">
        <f>+'Ark1'!Q3105</f>
        <v>37</v>
      </c>
      <c r="H385" s="306">
        <f>+'Ark1'!R3105</f>
        <v>3023</v>
      </c>
      <c r="I385" s="306">
        <f>IF(H385=0,"",'Ark1'!S3105)</f>
        <v>3020</v>
      </c>
      <c r="J385" s="256"/>
      <c r="K385" s="51">
        <f>100*H385/Måned!H33</f>
        <v>6.3516409631466155</v>
      </c>
      <c r="L385" s="256"/>
      <c r="M385" s="51">
        <f>+IF(H385=0,"",'Ark1'!AD3105)</f>
        <v>4.1302892432129621</v>
      </c>
      <c r="N385" s="51">
        <f>+IF(H385=0,"",'Ark1'!AE3105)</f>
        <v>4.1131353969047852</v>
      </c>
      <c r="O385" s="12">
        <f>IF(H385=0,"",'Ark1'!U3105)</f>
        <v>60.709933774834447</v>
      </c>
      <c r="P385" s="12">
        <f>IF(H385=0,"",'Ark1'!W3105)</f>
        <v>85.70917218543039</v>
      </c>
      <c r="Q385" s="51">
        <f>IF(H385=0,"",'Ark1'!X3105)</f>
        <v>0</v>
      </c>
      <c r="R385" s="51">
        <f>IF(H385=0,"",'Ark1'!Y3105)</f>
        <v>0</v>
      </c>
      <c r="S385" s="264"/>
      <c r="T385" s="51">
        <f>IF(H385=0,"",'Ark1'!Z3105)</f>
        <v>0</v>
      </c>
      <c r="U385" s="264"/>
      <c r="V385" s="51">
        <f>IF(H385=0,"",'Ark1'!AA3105)</f>
        <v>7.6778212436759006</v>
      </c>
      <c r="W385" s="12">
        <f>IF(H385=0,"",'Ark1'!AB3105)</f>
        <v>2.348023121350217</v>
      </c>
      <c r="X385" s="15">
        <f>+IF('Ark1'!AC3105=0,"",'Ark1'!AC3105)</f>
        <v>-29.698527489670457</v>
      </c>
      <c r="Y385" s="15">
        <f t="shared" si="19"/>
        <v>81.621621621621628</v>
      </c>
      <c r="Z385" s="12">
        <f>IF(H385=0,"",'Ark1'!T3105)</f>
        <v>3.8885213364207751</v>
      </c>
      <c r="AA385" s="51">
        <f>IF(H385=0,"",'Ark1'!V3105)</f>
        <v>92.895933932684187</v>
      </c>
      <c r="AB385" s="259"/>
    </row>
    <row r="386" spans="1:42" ht="15.6">
      <c r="A386" s="259"/>
      <c r="B386" s="2">
        <f>+'Ark1'!C3106</f>
        <v>2023</v>
      </c>
      <c r="C386" s="2">
        <f>+'Ark1'!J3106</f>
        <v>171</v>
      </c>
      <c r="D386" s="2"/>
      <c r="E386" s="2">
        <f>+'Ark1'!D3106</f>
        <v>12</v>
      </c>
      <c r="F386" s="2" t="s">
        <v>500</v>
      </c>
      <c r="G386" s="3">
        <f>+'Ark1'!Q3106</f>
        <v>0</v>
      </c>
      <c r="H386" s="306">
        <f>+'Ark1'!R3106</f>
        <v>0</v>
      </c>
      <c r="I386" s="306" t="str">
        <f>IF(H386=0,"",'Ark1'!S3106)</f>
        <v/>
      </c>
      <c r="J386" s="256"/>
      <c r="K386" s="51" t="e">
        <f>100*H386/Måned!H34</f>
        <v>#DIV/0!</v>
      </c>
      <c r="L386" s="256"/>
      <c r="M386" s="51" t="str">
        <f>+IF(H386=0,"",'Ark1'!AD3106)</f>
        <v/>
      </c>
      <c r="N386" s="51" t="str">
        <f>+IF(H386=0,"",'Ark1'!AE3106)</f>
        <v/>
      </c>
      <c r="O386" s="12" t="str">
        <f>IF(H386=0,"",'Ark1'!U3106)</f>
        <v/>
      </c>
      <c r="P386" s="12" t="str">
        <f>IF(H386=0,"",'Ark1'!W3106)</f>
        <v/>
      </c>
      <c r="Q386" s="51" t="str">
        <f>IF(H386=0,"",'Ark1'!X3106)</f>
        <v/>
      </c>
      <c r="R386" s="51" t="str">
        <f>IF(H386=0,"",'Ark1'!Y3106)</f>
        <v/>
      </c>
      <c r="S386" s="264"/>
      <c r="T386" s="51" t="str">
        <f>IF(H386=0,"",'Ark1'!Z3106)</f>
        <v/>
      </c>
      <c r="U386" s="264"/>
      <c r="V386" s="51" t="str">
        <f>IF(H386=0,"",'Ark1'!AA3106)</f>
        <v/>
      </c>
      <c r="W386" s="12" t="str">
        <f>IF(H386=0,"",'Ark1'!AB3106)</f>
        <v/>
      </c>
      <c r="X386" s="15" t="str">
        <f>+IF('Ark1'!AC3106=0,"",'Ark1'!AC3106)</f>
        <v/>
      </c>
      <c r="Y386" s="15" t="str">
        <f t="shared" si="19"/>
        <v/>
      </c>
      <c r="Z386" s="12" t="str">
        <f>IF(H386=0,"",'Ark1'!T3106)</f>
        <v/>
      </c>
      <c r="AA386" s="51" t="str">
        <f>IF(H386=0,"",'Ark1'!V3106)</f>
        <v/>
      </c>
      <c r="AB386" s="259"/>
    </row>
    <row r="387" spans="1:42" ht="15.6">
      <c r="A387" s="259"/>
      <c r="B387" s="259"/>
      <c r="C387" s="256"/>
      <c r="D387" s="256"/>
      <c r="E387" s="256"/>
      <c r="F387" s="256"/>
      <c r="G387" s="256"/>
      <c r="H387" s="358"/>
      <c r="I387" s="358"/>
      <c r="J387" s="256"/>
      <c r="K387" s="256"/>
      <c r="L387" s="256"/>
      <c r="M387" s="256"/>
      <c r="N387" s="256"/>
      <c r="O387" s="256"/>
      <c r="P387" s="256"/>
      <c r="Q387" s="256"/>
      <c r="R387" s="256"/>
      <c r="S387" s="264"/>
      <c r="T387" s="256"/>
      <c r="U387" s="264"/>
      <c r="V387" s="256"/>
      <c r="W387" s="256"/>
      <c r="X387" s="256"/>
      <c r="Y387" s="256"/>
      <c r="Z387" s="256"/>
      <c r="AA387" s="256"/>
      <c r="AB387" s="259"/>
      <c r="AC387" s="79"/>
      <c r="AE387" s="51"/>
      <c r="AF387" s="4"/>
      <c r="AN387" s="13"/>
      <c r="AO387" s="12"/>
      <c r="AP387" s="12"/>
    </row>
    <row r="388" spans="1:42" ht="15.6">
      <c r="A388" s="259"/>
      <c r="B388" s="2">
        <f>+'Ark1'!C3107</f>
        <v>2023</v>
      </c>
      <c r="C388" s="2">
        <f>+'Ark1'!J3107</f>
        <v>181</v>
      </c>
      <c r="D388" s="2" t="s">
        <v>40</v>
      </c>
      <c r="E388" s="2">
        <f>+'Ark1'!D3107</f>
        <v>1</v>
      </c>
      <c r="F388" s="2" t="s">
        <v>490</v>
      </c>
      <c r="G388" s="3">
        <f>+'Ark1'!Q3107</f>
        <v>12</v>
      </c>
      <c r="H388" s="306">
        <f>+'Ark1'!R3107</f>
        <v>728</v>
      </c>
      <c r="I388" s="306">
        <f>IF(H388=0,"",'Ark1'!S3107)</f>
        <v>728</v>
      </c>
      <c r="J388" s="256"/>
      <c r="K388" s="51">
        <f>100*H388/Måned!H23</f>
        <v>0.55553435842649468</v>
      </c>
      <c r="L388" s="256"/>
      <c r="M388" s="51">
        <f>+IF(H388=0,"",'Ark1'!AD3107)</f>
        <v>9.6667109281635906</v>
      </c>
      <c r="N388" s="51">
        <f>+IF(H388=0,"",'Ark1'!AE3107)</f>
        <v>10.018744057178475</v>
      </c>
      <c r="O388" s="12">
        <f>IF(H388=0,"",'Ark1'!U3107)</f>
        <v>61.75</v>
      </c>
      <c r="P388" s="12">
        <f>IF(H388=0,"",'Ark1'!W3107)</f>
        <v>84.69807692307694</v>
      </c>
      <c r="Q388" s="51">
        <f>IF(H388=0,"",'Ark1'!X3107)</f>
        <v>0</v>
      </c>
      <c r="R388" s="51">
        <f>IF(H388=0,"",'Ark1'!Y3107)</f>
        <v>0</v>
      </c>
      <c r="S388" s="264"/>
      <c r="T388" s="51">
        <f>IF(H388=0,"",'Ark1'!Z3107)</f>
        <v>0</v>
      </c>
      <c r="U388" s="264"/>
      <c r="V388" s="51">
        <f>IF(H388=0,"",'Ark1'!AA3107)</f>
        <v>9.139198069673478</v>
      </c>
      <c r="W388" s="12">
        <f>IF(H388=0,"",'Ark1'!AB3107)</f>
        <v>2.5012359582177206</v>
      </c>
      <c r="X388" s="15">
        <f>+IF('Ark1'!AC3107=0,"",'Ark1'!AC3107)</f>
        <v>-46.298233290539848</v>
      </c>
      <c r="Y388" s="15">
        <f t="shared" si="19"/>
        <v>60.666666666666664</v>
      </c>
      <c r="Z388" s="12">
        <f>IF(H388=0,"",'Ark1'!T3107)</f>
        <v>2.5219780219780219</v>
      </c>
      <c r="AA388" s="51">
        <f>IF(H388=0,"",'Ark1'!V3107)</f>
        <v>91.763896991415962</v>
      </c>
      <c r="AB388" s="259"/>
    </row>
    <row r="389" spans="1:42" ht="15.6">
      <c r="A389" s="259"/>
      <c r="B389" s="2">
        <f>+'Ark1'!C3108</f>
        <v>2023</v>
      </c>
      <c r="C389" s="2">
        <f>+'Ark1'!J3108</f>
        <v>181</v>
      </c>
      <c r="D389" s="2"/>
      <c r="E389" s="2">
        <f>+'Ark1'!D3108</f>
        <v>2</v>
      </c>
      <c r="F389" s="2" t="s">
        <v>491</v>
      </c>
      <c r="G389" s="3">
        <f>+'Ark1'!Q3108</f>
        <v>11</v>
      </c>
      <c r="H389" s="306">
        <f>+'Ark1'!R3108</f>
        <v>637</v>
      </c>
      <c r="I389" s="306">
        <f>IF(H389=0,"",'Ark1'!S3108)</f>
        <v>637</v>
      </c>
      <c r="J389" s="256"/>
      <c r="K389" s="51">
        <f>100*H389/Måned!H24</f>
        <v>0.57787736662100497</v>
      </c>
      <c r="L389" s="256"/>
      <c r="M389" s="51">
        <f>+IF(H389=0,"",'Ark1'!AD3108)</f>
        <v>8.4583720621431393</v>
      </c>
      <c r="N389" s="51">
        <f>+IF(H389=0,"",'Ark1'!AE3108)</f>
        <v>8.5617575738274692</v>
      </c>
      <c r="O389" s="12">
        <f>IF(H389=0,"",'Ark1'!U3108)</f>
        <v>61.646781789638915</v>
      </c>
      <c r="P389" s="12">
        <f>IF(H389=0,"",'Ark1'!W3108)</f>
        <v>82.720879120879104</v>
      </c>
      <c r="Q389" s="51">
        <f>IF(H389=0,"",'Ark1'!X3108)</f>
        <v>0</v>
      </c>
      <c r="R389" s="51">
        <f>IF(H389=0,"",'Ark1'!Y3108)</f>
        <v>0</v>
      </c>
      <c r="S389" s="264"/>
      <c r="T389" s="51">
        <f>IF(H389=0,"",'Ark1'!Z3108)</f>
        <v>0</v>
      </c>
      <c r="U389" s="264"/>
      <c r="V389" s="51">
        <f>IF(H389=0,"",'Ark1'!AA3108)</f>
        <v>9.6648168602120226</v>
      </c>
      <c r="W389" s="12">
        <f>IF(H389=0,"",'Ark1'!AB3108)</f>
        <v>2.2044360523141644</v>
      </c>
      <c r="X389" s="15">
        <f>+IF('Ark1'!AC3108=0,"",'Ark1'!AC3108)</f>
        <v>-40.09039664147987</v>
      </c>
      <c r="Y389" s="15">
        <f t="shared" si="19"/>
        <v>57.909090909090907</v>
      </c>
      <c r="Z389" s="12">
        <f>IF(H389=0,"",'Ark1'!T3108)</f>
        <v>2.2103610675039236</v>
      </c>
      <c r="AA389" s="51">
        <f>IF(H389=0,"",'Ark1'!V3108)</f>
        <v>89.621754193801891</v>
      </c>
      <c r="AB389" s="259"/>
    </row>
    <row r="390" spans="1:42" ht="15.6">
      <c r="A390" s="259"/>
      <c r="B390" s="2">
        <f>+'Ark1'!C3109</f>
        <v>2023</v>
      </c>
      <c r="C390" s="2">
        <f>+'Ark1'!J3109</f>
        <v>181</v>
      </c>
      <c r="D390" s="2"/>
      <c r="E390" s="2">
        <f>+'Ark1'!D3109</f>
        <v>3</v>
      </c>
      <c r="F390" s="2" t="s">
        <v>492</v>
      </c>
      <c r="G390" s="3">
        <f>+'Ark1'!Q3109</f>
        <v>11</v>
      </c>
      <c r="H390" s="306">
        <f>+'Ark1'!R3109</f>
        <v>843</v>
      </c>
      <c r="I390" s="306">
        <f>IF(H390=0,"",'Ark1'!S3109)</f>
        <v>843</v>
      </c>
      <c r="J390" s="256"/>
      <c r="K390" s="51">
        <f>100*H390/Måned!H25</f>
        <v>0.63454546823132685</v>
      </c>
      <c r="L390" s="256"/>
      <c r="M390" s="51">
        <f>+IF(H390=0,"",'Ark1'!AD3109)</f>
        <v>11.193732572035586</v>
      </c>
      <c r="N390" s="51">
        <f>+IF(H390=0,"",'Ark1'!AE3109)</f>
        <v>11.357329062842648</v>
      </c>
      <c r="O390" s="12">
        <f>IF(H390=0,"",'Ark1'!U3109)</f>
        <v>61.172004744958485</v>
      </c>
      <c r="P390" s="12">
        <f>IF(H390=0,"",'Ark1'!W3109)</f>
        <v>82.916370106761619</v>
      </c>
      <c r="Q390" s="51">
        <f>IF(H390=0,"",'Ark1'!X3109)</f>
        <v>0</v>
      </c>
      <c r="R390" s="51">
        <f>IF(H390=0,"",'Ark1'!Y3109)</f>
        <v>0</v>
      </c>
      <c r="S390" s="264"/>
      <c r="T390" s="51">
        <f>IF(H390=0,"",'Ark1'!Z3109)</f>
        <v>0</v>
      </c>
      <c r="U390" s="264"/>
      <c r="V390" s="51">
        <f>IF(H390=0,"",'Ark1'!AA3109)</f>
        <v>9.1977158243205253</v>
      </c>
      <c r="W390" s="12">
        <f>IF(H390=0,"",'Ark1'!AB3109)</f>
        <v>2.6016828462061912</v>
      </c>
      <c r="X390" s="15">
        <f>+IF('Ark1'!AC3109=0,"",'Ark1'!AC3109)</f>
        <v>-49.222077405450527</v>
      </c>
      <c r="Y390" s="15">
        <f t="shared" si="19"/>
        <v>76.63636363636364</v>
      </c>
      <c r="Z390" s="12">
        <f>IF(H390=0,"",'Ark1'!T3109)</f>
        <v>3.4519572953736648</v>
      </c>
      <c r="AA390" s="51">
        <f>IF(H390=0,"",'Ark1'!V3109)</f>
        <v>89.83355374513711</v>
      </c>
      <c r="AB390" s="259"/>
    </row>
    <row r="391" spans="1:42" ht="15.6">
      <c r="A391" s="259"/>
      <c r="B391" s="2">
        <f>+'Ark1'!C3110</f>
        <v>2023</v>
      </c>
      <c r="C391" s="2">
        <f>+'Ark1'!J3110</f>
        <v>181</v>
      </c>
      <c r="D391" s="2"/>
      <c r="E391" s="2">
        <f>+'Ark1'!D3110</f>
        <v>4</v>
      </c>
      <c r="F391" s="2" t="s">
        <v>493</v>
      </c>
      <c r="G391" s="3">
        <f>+'Ark1'!Q3110</f>
        <v>10</v>
      </c>
      <c r="H391" s="306">
        <f>+'Ark1'!R3110</f>
        <v>617</v>
      </c>
      <c r="I391" s="306">
        <f>IF(H391=0,"",'Ark1'!S3110)</f>
        <v>613</v>
      </c>
      <c r="J391" s="256"/>
      <c r="K391" s="51">
        <f>100*H391/Måned!H26</f>
        <v>0.58437437845107643</v>
      </c>
      <c r="L391" s="256"/>
      <c r="M391" s="51">
        <f>+IF(H391=0,"",'Ark1'!AD3110)</f>
        <v>8.1928030806001857</v>
      </c>
      <c r="N391" s="51">
        <f>+IF(H391=0,"",'Ark1'!AE3110)</f>
        <v>8.4233056743668495</v>
      </c>
      <c r="O391" s="12">
        <f>IF(H391=0,"",'Ark1'!U3110)</f>
        <v>61.381729200652543</v>
      </c>
      <c r="P391" s="12">
        <f>IF(H391=0,"",'Ark1'!W3110)</f>
        <v>84.569494290375189</v>
      </c>
      <c r="Q391" s="51">
        <f>IF(H391=0,"",'Ark1'!X3110)</f>
        <v>0</v>
      </c>
      <c r="R391" s="51">
        <f>IF(H391=0,"",'Ark1'!Y3110)</f>
        <v>0</v>
      </c>
      <c r="S391" s="264"/>
      <c r="T391" s="51">
        <f>IF(H391=0,"",'Ark1'!Z3110)</f>
        <v>0</v>
      </c>
      <c r="U391" s="264"/>
      <c r="V391" s="51">
        <f>IF(H391=0,"",'Ark1'!AA3110)</f>
        <v>8.8419436001617928</v>
      </c>
      <c r="W391" s="12">
        <f>IF(H391=0,"",'Ark1'!AB3110)</f>
        <v>2.4900046080026672</v>
      </c>
      <c r="X391" s="15">
        <f>+IF('Ark1'!AC3110=0,"",'Ark1'!AC3110)</f>
        <v>-31.063499154998134</v>
      </c>
      <c r="Y391" s="15">
        <f t="shared" si="19"/>
        <v>61.3</v>
      </c>
      <c r="Z391" s="12">
        <f>IF(H391=0,"",'Ark1'!T3110)</f>
        <v>2.7471636952998382</v>
      </c>
      <c r="AA391" s="51">
        <f>IF(H391=0,"",'Ark1'!V3110)</f>
        <v>91.860890528261834</v>
      </c>
      <c r="AB391" s="259"/>
    </row>
    <row r="392" spans="1:42" ht="15.6">
      <c r="A392" s="259"/>
      <c r="B392" s="2">
        <f>+'Ark1'!C3111</f>
        <v>2023</v>
      </c>
      <c r="C392" s="2">
        <f>+'Ark1'!J3111</f>
        <v>181</v>
      </c>
      <c r="D392" s="2"/>
      <c r="E392" s="2">
        <f>+'Ark1'!D3111</f>
        <v>5</v>
      </c>
      <c r="F392" s="2" t="s">
        <v>377</v>
      </c>
      <c r="G392" s="3">
        <f>+'Ark1'!Q3111</f>
        <v>11</v>
      </c>
      <c r="H392" s="306">
        <f>+'Ark1'!R3111</f>
        <v>748</v>
      </c>
      <c r="I392" s="306">
        <f>IF(H392=0,"",'Ark1'!S3111)</f>
        <v>748</v>
      </c>
      <c r="J392" s="256"/>
      <c r="K392" s="51">
        <f>100*H392/Måned!H27</f>
        <v>0.59888869317362969</v>
      </c>
      <c r="L392" s="256"/>
      <c r="M392" s="51">
        <f>+IF(H392=0,"",'Ark1'!AD3111)</f>
        <v>9.9322799097065442</v>
      </c>
      <c r="N392" s="51">
        <f>+IF(H392=0,"",'Ark1'!AE3111)</f>
        <v>9.8270301783220173</v>
      </c>
      <c r="O392" s="12">
        <f>IF(H392=0,"",'Ark1'!U3111)</f>
        <v>61.582887700534762</v>
      </c>
      <c r="P392" s="12">
        <f>IF(H392=0,"",'Ark1'!W3111)</f>
        <v>80.856016042780766</v>
      </c>
      <c r="Q392" s="51">
        <f>IF(H392=0,"",'Ark1'!X3111)</f>
        <v>0</v>
      </c>
      <c r="R392" s="51">
        <f>IF(H392=0,"",'Ark1'!Y3111)</f>
        <v>0</v>
      </c>
      <c r="S392" s="264"/>
      <c r="T392" s="51">
        <f>IF(H392=0,"",'Ark1'!Z3111)</f>
        <v>0</v>
      </c>
      <c r="U392" s="264"/>
      <c r="V392" s="51">
        <f>IF(H392=0,"",'Ark1'!AA3111)</f>
        <v>11.149946819362228</v>
      </c>
      <c r="W392" s="12">
        <f>IF(H392=0,"",'Ark1'!AB3111)</f>
        <v>2.5225880529161193</v>
      </c>
      <c r="X392" s="15">
        <f>+IF('Ark1'!AC3111=0,"",'Ark1'!AC3111)</f>
        <v>-51.777330133698065</v>
      </c>
      <c r="Y392" s="15">
        <f t="shared" si="19"/>
        <v>68</v>
      </c>
      <c r="Z392" s="12">
        <f>IF(H392=0,"",'Ark1'!T3111)</f>
        <v>2.667112299465241</v>
      </c>
      <c r="AA392" s="51">
        <f>IF(H392=0,"",'Ark1'!V3111)</f>
        <v>87.601317489469977</v>
      </c>
      <c r="AB392" s="259"/>
    </row>
    <row r="393" spans="1:42" ht="15.6">
      <c r="A393" s="259"/>
      <c r="B393" s="2">
        <f>+'Ark1'!C3112</f>
        <v>2023</v>
      </c>
      <c r="C393" s="2">
        <f>+'Ark1'!J3112</f>
        <v>181</v>
      </c>
      <c r="D393" s="2"/>
      <c r="E393" s="2">
        <f>+'Ark1'!D3112</f>
        <v>6</v>
      </c>
      <c r="F393" s="2" t="s">
        <v>494</v>
      </c>
      <c r="G393" s="3">
        <f>+'Ark1'!Q3112</f>
        <v>9</v>
      </c>
      <c r="H393" s="306">
        <f>+'Ark1'!R3112</f>
        <v>772</v>
      </c>
      <c r="I393" s="306">
        <f>IF(H393=0,"",'Ark1'!S3112)</f>
        <v>767</v>
      </c>
      <c r="J393" s="256"/>
      <c r="K393" s="51">
        <f>100*H393/Måned!H28</f>
        <v>0.59518761516340679</v>
      </c>
      <c r="L393" s="256"/>
      <c r="M393" s="51">
        <f>+IF(H393=0,"",'Ark1'!AD3112)</f>
        <v>10.250962687558093</v>
      </c>
      <c r="N393" s="51">
        <f>+IF(H393=0,"",'Ark1'!AE3112)</f>
        <v>10.296184050523163</v>
      </c>
      <c r="O393" s="12">
        <f>IF(H393=0,"",'Ark1'!U3112)</f>
        <v>62.186440677966104</v>
      </c>
      <c r="P393" s="12">
        <f>IF(H393=0,"",'Ark1'!W3112)</f>
        <v>82.617601043024749</v>
      </c>
      <c r="Q393" s="51">
        <f>IF(H393=0,"",'Ark1'!X3112)</f>
        <v>0</v>
      </c>
      <c r="R393" s="51">
        <f>IF(H393=0,"",'Ark1'!Y3112)</f>
        <v>0</v>
      </c>
      <c r="S393" s="264"/>
      <c r="T393" s="51">
        <f>IF(H393=0,"",'Ark1'!Z3112)</f>
        <v>0</v>
      </c>
      <c r="U393" s="264"/>
      <c r="V393" s="51">
        <f>IF(H393=0,"",'Ark1'!AA3112)</f>
        <v>10.114898739660783</v>
      </c>
      <c r="W393" s="12">
        <f>IF(H393=0,"",'Ark1'!AB3112)</f>
        <v>2.4828850882014724</v>
      </c>
      <c r="X393" s="15">
        <f>+IF('Ark1'!AC3112=0,"",'Ark1'!AC3112)</f>
        <v>-43.630370294831927</v>
      </c>
      <c r="Y393" s="15">
        <f t="shared" si="19"/>
        <v>85.222222222222229</v>
      </c>
      <c r="Z393" s="12">
        <f>IF(H393=0,"",'Ark1'!T3112)</f>
        <v>1.9896373056994825</v>
      </c>
      <c r="AA393" s="51">
        <f>IF(H393=0,"",'Ark1'!V3112)</f>
        <v>89.65408134293672</v>
      </c>
      <c r="AB393" s="259"/>
    </row>
    <row r="394" spans="1:42" ht="15.6">
      <c r="A394" s="259"/>
      <c r="B394" s="2">
        <f>+'Ark1'!C3113</f>
        <v>2023</v>
      </c>
      <c r="C394" s="2">
        <f>+'Ark1'!J3113</f>
        <v>181</v>
      </c>
      <c r="D394" s="2"/>
      <c r="E394" s="2">
        <f>+'Ark1'!D3113</f>
        <v>7</v>
      </c>
      <c r="F394" s="2" t="s">
        <v>495</v>
      </c>
      <c r="G394" s="3">
        <f>+'Ark1'!Q3113</f>
        <v>9</v>
      </c>
      <c r="H394" s="306">
        <f>+'Ark1'!R3113</f>
        <v>616</v>
      </c>
      <c r="I394" s="306">
        <f>IF(H394=0,"",'Ark1'!S3113)</f>
        <v>611</v>
      </c>
      <c r="J394" s="256"/>
      <c r="K394" s="51">
        <f>100*H394/Måned!H29</f>
        <v>0.50638738635055813</v>
      </c>
      <c r="L394" s="256"/>
      <c r="M394" s="51">
        <f>+IF(H394=0,"",'Ark1'!AD3113)</f>
        <v>8.179524631523039</v>
      </c>
      <c r="N394" s="51">
        <f>+IF(H394=0,"",'Ark1'!AE3113)</f>
        <v>7.8674832853574754</v>
      </c>
      <c r="O394" s="12">
        <f>IF(H394=0,"",'Ark1'!U3113)</f>
        <v>61.767594108019608</v>
      </c>
      <c r="P394" s="12">
        <f>IF(H394=0,"",'Ark1'!W3113)</f>
        <v>79.247626841243886</v>
      </c>
      <c r="Q394" s="51">
        <f>IF(H394=0,"",'Ark1'!X3113)</f>
        <v>0</v>
      </c>
      <c r="R394" s="51">
        <f>IF(H394=0,"",'Ark1'!Y3113)</f>
        <v>0</v>
      </c>
      <c r="S394" s="264"/>
      <c r="T394" s="51">
        <f>IF(H394=0,"",'Ark1'!Z3113)</f>
        <v>0</v>
      </c>
      <c r="U394" s="264"/>
      <c r="V394" s="51">
        <f>IF(H394=0,"",'Ark1'!AA3113)</f>
        <v>11.877281953811618</v>
      </c>
      <c r="W394" s="12">
        <f>IF(H394=0,"",'Ark1'!AB3113)</f>
        <v>2.6691540932261755</v>
      </c>
      <c r="X394" s="15">
        <f>+IF('Ark1'!AC3113=0,"",'Ark1'!AC3113)</f>
        <v>-54.960663626052487</v>
      </c>
      <c r="Y394" s="15">
        <f t="shared" si="19"/>
        <v>67.888888888888886</v>
      </c>
      <c r="Z394" s="12">
        <f>IF(H394=0,"",'Ark1'!T3113)</f>
        <v>2.3198051948051943</v>
      </c>
      <c r="AA394" s="51">
        <f>IF(H394=0,"",'Ark1'!V3113)</f>
        <v>86.105047761072257</v>
      </c>
      <c r="AB394" s="259"/>
    </row>
    <row r="395" spans="1:42" ht="15.6">
      <c r="A395" s="259"/>
      <c r="B395" s="2">
        <f>+'Ark1'!C3114</f>
        <v>2023</v>
      </c>
      <c r="C395" s="2">
        <f>+'Ark1'!J3114</f>
        <v>181</v>
      </c>
      <c r="D395" s="2"/>
      <c r="E395" s="2">
        <f>+'Ark1'!D3114</f>
        <v>8</v>
      </c>
      <c r="F395" s="2" t="s">
        <v>496</v>
      </c>
      <c r="G395" s="3">
        <f>+'Ark1'!Q3114</f>
        <v>11</v>
      </c>
      <c r="H395" s="306">
        <f>+'Ark1'!R3114</f>
        <v>766</v>
      </c>
      <c r="I395" s="306">
        <f>IF(H395=0,"",'Ark1'!S3114)</f>
        <v>761</v>
      </c>
      <c r="J395" s="256"/>
      <c r="K395" s="51">
        <f>100*H395/Måned!H30</f>
        <v>0.59058001742442345</v>
      </c>
      <c r="L395" s="256"/>
      <c r="M395" s="51">
        <f>+IF(H395=0,"",'Ark1'!AD3114)</f>
        <v>10.171291993095204</v>
      </c>
      <c r="N395" s="51">
        <f>+IF(H395=0,"",'Ark1'!AE3114)</f>
        <v>10.225520124839059</v>
      </c>
      <c r="O395" s="12">
        <f>IF(H395=0,"",'Ark1'!U3114)</f>
        <v>61.960578186596585</v>
      </c>
      <c r="P395" s="12">
        <f>IF(H395=0,"",'Ark1'!W3114)</f>
        <v>82.6975032851511</v>
      </c>
      <c r="Q395" s="51">
        <f>IF(H395=0,"",'Ark1'!X3114)</f>
        <v>0</v>
      </c>
      <c r="R395" s="51">
        <f>IF(H395=0,"",'Ark1'!Y3114)</f>
        <v>0</v>
      </c>
      <c r="S395" s="264"/>
      <c r="T395" s="51">
        <f>IF(H395=0,"",'Ark1'!Z3114)</f>
        <v>0</v>
      </c>
      <c r="U395" s="264"/>
      <c r="V395" s="51">
        <f>IF(H395=0,"",'Ark1'!AA3114)</f>
        <v>11.091964468199501</v>
      </c>
      <c r="W395" s="12">
        <f>IF(H395=0,"",'Ark1'!AB3114)</f>
        <v>2.4529253488198046</v>
      </c>
      <c r="X395" s="15">
        <f>+IF('Ark1'!AC3114=0,"",'Ark1'!AC3114)</f>
        <v>-44.243071786827699</v>
      </c>
      <c r="Y395" s="15">
        <f t="shared" si="19"/>
        <v>69.181818181818187</v>
      </c>
      <c r="Z395" s="12">
        <f>IF(H395=0,"",'Ark1'!T3114)</f>
        <v>1.7297650130548303</v>
      </c>
      <c r="AA395" s="51">
        <f>IF(H395=0,"",'Ark1'!V3114)</f>
        <v>89.750186146699235</v>
      </c>
      <c r="AB395" s="259"/>
    </row>
    <row r="396" spans="1:42" ht="15.6">
      <c r="A396" s="259"/>
      <c r="B396" s="2">
        <f>+'Ark1'!C3115</f>
        <v>2023</v>
      </c>
      <c r="C396" s="2">
        <f>+'Ark1'!J3115</f>
        <v>181</v>
      </c>
      <c r="D396" s="2"/>
      <c r="E396" s="2">
        <f>+'Ark1'!D3115</f>
        <v>9</v>
      </c>
      <c r="F396" s="2" t="s">
        <v>497</v>
      </c>
      <c r="G396" s="3">
        <f>+'Ark1'!Q3115</f>
        <v>12</v>
      </c>
      <c r="H396" s="306">
        <f>+'Ark1'!R3115</f>
        <v>676</v>
      </c>
      <c r="I396" s="306">
        <f>IF(H396=0,"",'Ark1'!S3115)</f>
        <v>674</v>
      </c>
      <c r="J396" s="256"/>
      <c r="K396" s="51">
        <f>100*H396/Måned!H31</f>
        <v>0.56141516485341747</v>
      </c>
      <c r="L396" s="256"/>
      <c r="M396" s="51">
        <f>+IF(H396=0,"",'Ark1'!AD3115)</f>
        <v>8.9762315761519051</v>
      </c>
      <c r="N396" s="51">
        <f>+IF(H396=0,"",'Ark1'!AE3115)</f>
        <v>8.7671850312715129</v>
      </c>
      <c r="O396" s="12">
        <f>IF(H396=0,"",'Ark1'!U3115)</f>
        <v>62.234421364985167</v>
      </c>
      <c r="P396" s="12">
        <f>IF(H396=0,"",'Ark1'!W3115)</f>
        <v>80.055637982195904</v>
      </c>
      <c r="Q396" s="51">
        <f>IF(H396=0,"",'Ark1'!X3115)</f>
        <v>0</v>
      </c>
      <c r="R396" s="51">
        <f>IF(H396=0,"",'Ark1'!Y3115)</f>
        <v>0</v>
      </c>
      <c r="S396" s="264"/>
      <c r="T396" s="51">
        <f>IF(H396=0,"",'Ark1'!Z3115)</f>
        <v>0</v>
      </c>
      <c r="U396" s="264"/>
      <c r="V396" s="51">
        <f>IF(H396=0,"",'Ark1'!AA3115)</f>
        <v>10.035038287704737</v>
      </c>
      <c r="W396" s="12">
        <f>IF(H396=0,"",'Ark1'!AB3115)</f>
        <v>2.4033117063258302</v>
      </c>
      <c r="X396" s="15">
        <f>+IF('Ark1'!AC3115=0,"",'Ark1'!AC3115)</f>
        <v>-24.530125514212639</v>
      </c>
      <c r="Y396" s="15">
        <f t="shared" si="19"/>
        <v>56.166666666666664</v>
      </c>
      <c r="Z396" s="12">
        <f>IF(H396=0,"",'Ark1'!T3115)</f>
        <v>1.6434911242603552</v>
      </c>
      <c r="AA396" s="51">
        <f>IF(H396=0,"",'Ark1'!V3115)</f>
        <v>86.844601046130634</v>
      </c>
      <c r="AB396" s="259"/>
    </row>
    <row r="397" spans="1:42" ht="15.6">
      <c r="A397" s="259"/>
      <c r="B397" s="2">
        <f>+'Ark1'!C3116</f>
        <v>2023</v>
      </c>
      <c r="C397" s="2">
        <f>+'Ark1'!J3116</f>
        <v>181</v>
      </c>
      <c r="D397" s="2"/>
      <c r="E397" s="2">
        <f>+'Ark1'!D3116</f>
        <v>10</v>
      </c>
      <c r="F397" s="2" t="s">
        <v>498</v>
      </c>
      <c r="G397" s="3">
        <f>+'Ark1'!Q3116</f>
        <v>15</v>
      </c>
      <c r="H397" s="306">
        <f>+'Ark1'!R3116</f>
        <v>602</v>
      </c>
      <c r="I397" s="306">
        <f>IF(H397=0,"",'Ark1'!S3116)</f>
        <v>602</v>
      </c>
      <c r="J397" s="256"/>
      <c r="K397" s="51">
        <f>100*H397/Måned!H32</f>
        <v>0.47723236935565705</v>
      </c>
      <c r="L397" s="256"/>
      <c r="M397" s="51">
        <f>+IF(H397=0,"",'Ark1'!AD3116)</f>
        <v>7.9936263444429692</v>
      </c>
      <c r="N397" s="51">
        <f>+IF(H397=0,"",'Ark1'!AE3116)</f>
        <v>7.8550370754071341</v>
      </c>
      <c r="O397" s="12">
        <f>IF(H397=0,"",'Ark1'!U3116)</f>
        <v>61.817275747508305</v>
      </c>
      <c r="P397" s="12">
        <f>IF(H397=0,"",'Ark1'!W3116)</f>
        <v>80.305149501661091</v>
      </c>
      <c r="Q397" s="51">
        <f>IF(H397=0,"",'Ark1'!X3116)</f>
        <v>0</v>
      </c>
      <c r="R397" s="51">
        <f>IF(H397=0,"",'Ark1'!Y3116)</f>
        <v>0</v>
      </c>
      <c r="S397" s="264"/>
      <c r="T397" s="51">
        <f>IF(H397=0,"",'Ark1'!Z3116)</f>
        <v>0</v>
      </c>
      <c r="U397" s="264"/>
      <c r="V397" s="51">
        <f>IF(H397=0,"",'Ark1'!AA3116)</f>
        <v>9.8910958679684384</v>
      </c>
      <c r="W397" s="12">
        <f>IF(H397=0,"",'Ark1'!AB3116)</f>
        <v>2.534774863444238</v>
      </c>
      <c r="X397" s="15">
        <f>+IF('Ark1'!AC3116=0,"",'Ark1'!AC3116)</f>
        <v>-46.82738161255449</v>
      </c>
      <c r="Y397" s="15">
        <f t="shared" si="19"/>
        <v>40.133333333333333</v>
      </c>
      <c r="Z397" s="12">
        <f>IF(H397=0,"",'Ark1'!T3116)</f>
        <v>2.2358803986710969</v>
      </c>
      <c r="AA397" s="51">
        <f>IF(H397=0,"",'Ark1'!V3116)</f>
        <v>87.004495668105221</v>
      </c>
      <c r="AB397" s="259"/>
    </row>
    <row r="398" spans="1:42" ht="15.6">
      <c r="A398" s="259"/>
      <c r="B398" s="2">
        <f>+'Ark1'!C3117</f>
        <v>2023</v>
      </c>
      <c r="C398" s="2">
        <f>+'Ark1'!J3117</f>
        <v>181</v>
      </c>
      <c r="D398" s="2"/>
      <c r="E398" s="2">
        <f>+'Ark1'!D3117</f>
        <v>11</v>
      </c>
      <c r="F398" s="2" t="s">
        <v>499</v>
      </c>
      <c r="G398" s="3">
        <f>+'Ark1'!Q3117</f>
        <v>10</v>
      </c>
      <c r="H398" s="306">
        <f>+'Ark1'!R3117</f>
        <v>526</v>
      </c>
      <c r="I398" s="306">
        <f>IF(H398=0,"",'Ark1'!S3117)</f>
        <v>525</v>
      </c>
      <c r="J398" s="256"/>
      <c r="K398" s="51">
        <f>100*H398/Måned!H33</f>
        <v>1.1051813253771483</v>
      </c>
      <c r="L398" s="256"/>
      <c r="M398" s="51">
        <f>+IF(H398=0,"",'Ark1'!AD3117)</f>
        <v>6.9844642145797362</v>
      </c>
      <c r="N398" s="51">
        <f>+IF(H398=0,"",'Ark1'!AE3117)</f>
        <v>6.8004238860642152</v>
      </c>
      <c r="O398" s="12">
        <f>IF(H398=0,"",'Ark1'!U3117)</f>
        <v>61.876190476190445</v>
      </c>
      <c r="P398" s="12">
        <f>IF(H398=0,"",'Ark1'!W3117)</f>
        <v>79.720190476190496</v>
      </c>
      <c r="Q398" s="51">
        <f>IF(H398=0,"",'Ark1'!X3117)</f>
        <v>0</v>
      </c>
      <c r="R398" s="51">
        <f>IF(H398=0,"",'Ark1'!Y3117)</f>
        <v>0</v>
      </c>
      <c r="S398" s="264"/>
      <c r="T398" s="51">
        <f>IF(H398=0,"",'Ark1'!Z3117)</f>
        <v>0</v>
      </c>
      <c r="U398" s="264"/>
      <c r="V398" s="51">
        <f>IF(H398=0,"",'Ark1'!AA3117)</f>
        <v>10.300225238494095</v>
      </c>
      <c r="W398" s="12">
        <f>IF(H398=0,"",'Ark1'!AB3117)</f>
        <v>2.8555551143934177</v>
      </c>
      <c r="X398" s="15">
        <f>+IF('Ark1'!AC3117=0,"",'Ark1'!AC3117)</f>
        <v>-23.927256640027878</v>
      </c>
      <c r="Y398" s="15">
        <f t="shared" si="19"/>
        <v>52.5</v>
      </c>
      <c r="Z398" s="12">
        <f>IF(H398=0,"",'Ark1'!T3117)</f>
        <v>2.4239543726235744</v>
      </c>
      <c r="AA398" s="51">
        <f>IF(H398=0,"",'Ark1'!V3117)</f>
        <v>86.453490171800084</v>
      </c>
      <c r="AB398" s="259"/>
    </row>
    <row r="399" spans="1:42" ht="15.6">
      <c r="A399" s="259"/>
      <c r="B399" s="2">
        <f>+'Ark1'!C3118</f>
        <v>2023</v>
      </c>
      <c r="C399" s="2">
        <f>+'Ark1'!J3118</f>
        <v>181</v>
      </c>
      <c r="D399" s="2"/>
      <c r="E399" s="2">
        <f>+'Ark1'!D3118</f>
        <v>12</v>
      </c>
      <c r="F399" s="2" t="s">
        <v>500</v>
      </c>
      <c r="G399" s="3">
        <f>+'Ark1'!Q3118</f>
        <v>0</v>
      </c>
      <c r="H399" s="306">
        <f>+'Ark1'!R3118</f>
        <v>0</v>
      </c>
      <c r="I399" s="306" t="str">
        <f>IF(H399=0,"",'Ark1'!S3118)</f>
        <v/>
      </c>
      <c r="J399" s="256"/>
      <c r="K399" s="51" t="e">
        <f>100*H399/Måned!H34</f>
        <v>#DIV/0!</v>
      </c>
      <c r="L399" s="256"/>
      <c r="M399" s="51" t="str">
        <f>+IF(H399=0,"",'Ark1'!AD3118)</f>
        <v/>
      </c>
      <c r="N399" s="51" t="str">
        <f>+IF(H399=0,"",'Ark1'!AE3118)</f>
        <v/>
      </c>
      <c r="O399" s="12" t="str">
        <f>IF(H399=0,"",'Ark1'!U3118)</f>
        <v/>
      </c>
      <c r="P399" s="12" t="str">
        <f>IF(H399=0,"",'Ark1'!W3118)</f>
        <v/>
      </c>
      <c r="Q399" s="51" t="str">
        <f>IF(H399=0,"",'Ark1'!X3118)</f>
        <v/>
      </c>
      <c r="R399" s="51" t="str">
        <f>IF(H399=0,"",'Ark1'!Y3118)</f>
        <v/>
      </c>
      <c r="S399" s="264"/>
      <c r="T399" s="51" t="str">
        <f>IF(H399=0,"",'Ark1'!Z3118)</f>
        <v/>
      </c>
      <c r="U399" s="264"/>
      <c r="V399" s="51" t="str">
        <f>IF(H399=0,"",'Ark1'!AA3118)</f>
        <v/>
      </c>
      <c r="W399" s="12" t="str">
        <f>IF(H399=0,"",'Ark1'!AB3118)</f>
        <v/>
      </c>
      <c r="X399" s="15" t="str">
        <f>+IF('Ark1'!AC3118=0,"",'Ark1'!AC3118)</f>
        <v/>
      </c>
      <c r="Y399" s="15" t="str">
        <f t="shared" si="19"/>
        <v/>
      </c>
      <c r="Z399" s="12" t="str">
        <f>IF(H399=0,"",'Ark1'!T3118)</f>
        <v/>
      </c>
      <c r="AA399" s="51" t="str">
        <f>IF(H399=0,"",'Ark1'!V3118)</f>
        <v/>
      </c>
      <c r="AB399" s="259"/>
    </row>
    <row r="400" spans="1:42" ht="15.6">
      <c r="A400" s="259"/>
      <c r="B400" s="259"/>
      <c r="C400" s="256"/>
      <c r="D400" s="256"/>
      <c r="E400" s="256"/>
      <c r="F400" s="256"/>
      <c r="G400" s="256"/>
      <c r="H400" s="358"/>
      <c r="I400" s="358"/>
      <c r="J400" s="256"/>
      <c r="K400" s="256"/>
      <c r="L400" s="256"/>
      <c r="M400" s="256"/>
      <c r="N400" s="256"/>
      <c r="O400" s="256"/>
      <c r="P400" s="256"/>
      <c r="Q400" s="256"/>
      <c r="R400" s="256"/>
      <c r="S400" s="256"/>
      <c r="T400" s="256"/>
      <c r="U400" s="256"/>
      <c r="V400" s="256"/>
      <c r="W400" s="256"/>
      <c r="X400" s="256"/>
      <c r="Y400" s="256"/>
      <c r="Z400" s="256"/>
      <c r="AA400" s="256"/>
      <c r="AB400" s="259"/>
      <c r="AC400" s="79"/>
      <c r="AE400" s="51"/>
      <c r="AF400" s="4"/>
      <c r="AN400" s="13"/>
      <c r="AO400" s="12"/>
      <c r="AP400" s="12"/>
    </row>
    <row r="401" spans="1:42" ht="15.6">
      <c r="A401" s="259"/>
      <c r="B401" s="2">
        <f>+'Ark1'!C3119</f>
        <v>2023</v>
      </c>
      <c r="C401" s="2">
        <f>+'Ark1'!J3119</f>
        <v>470</v>
      </c>
      <c r="D401" s="2" t="s">
        <v>41</v>
      </c>
      <c r="E401" s="2">
        <f>+'Ark1'!D3119</f>
        <v>1</v>
      </c>
      <c r="F401" s="2" t="s">
        <v>490</v>
      </c>
      <c r="G401" s="3">
        <f>+'Ark1'!Q3119</f>
        <v>8</v>
      </c>
      <c r="H401" s="306">
        <f>+'Ark1'!R3119</f>
        <v>744</v>
      </c>
      <c r="I401" s="306">
        <f>IF(H401=0,"",'Ark1'!S3119)</f>
        <v>728</v>
      </c>
      <c r="J401" s="256"/>
      <c r="K401" s="51">
        <f>100*H401/Måned!H23</f>
        <v>0.5677439047655386</v>
      </c>
      <c r="L401" s="256"/>
      <c r="M401" s="51">
        <f>+IF(H401=0,"",'Ark1'!AD3119)</f>
        <v>10.728190338860852</v>
      </c>
      <c r="N401" s="51">
        <f>+IF(H401=0,"",'Ark1'!AE3119)</f>
        <v>10.606402055624944</v>
      </c>
      <c r="O401" s="12">
        <f>IF(H401=0,"",'Ark1'!U3119)</f>
        <v>60.035714285714306</v>
      </c>
      <c r="P401" s="12">
        <f>IF(H401=0,"",'Ark1'!W3119)</f>
        <v>87.794230769230779</v>
      </c>
      <c r="Q401" s="51">
        <f>IF(H401=0,"",'Ark1'!X3119)</f>
        <v>0</v>
      </c>
      <c r="R401" s="51">
        <f>IF(H401=0,"",'Ark1'!Y3119)</f>
        <v>0</v>
      </c>
      <c r="S401" s="264"/>
      <c r="T401" s="51">
        <f>IF(H401=0,"",'Ark1'!Z3119)</f>
        <v>0</v>
      </c>
      <c r="U401" s="264"/>
      <c r="V401" s="51">
        <f>IF(H401=0,"",'Ark1'!AA3119)</f>
        <v>10.253163259495444</v>
      </c>
      <c r="W401" s="12">
        <f>IF(H401=0,"",'Ark1'!AB3119)</f>
        <v>2.499195317907188</v>
      </c>
      <c r="X401" s="15">
        <f>+IF('Ark1'!AC3119=0,"",'Ark1'!AC3119)</f>
        <v>-40.711613386128754</v>
      </c>
      <c r="Y401" s="15">
        <f t="shared" si="19"/>
        <v>91</v>
      </c>
      <c r="Z401" s="12">
        <f>IF(H401=0,"",'Ark1'!T3119)</f>
        <v>5.2755376344086011</v>
      </c>
      <c r="AA401" s="51">
        <f>IF(H401=0,"",'Ark1'!V3119)</f>
        <v>95.889389591989826</v>
      </c>
      <c r="AB401" s="259"/>
    </row>
    <row r="402" spans="1:42" ht="15.6">
      <c r="A402" s="259"/>
      <c r="B402" s="2">
        <f>+'Ark1'!C3120</f>
        <v>2023</v>
      </c>
      <c r="C402" s="2">
        <f>+'Ark1'!J3120</f>
        <v>470</v>
      </c>
      <c r="D402" s="2"/>
      <c r="E402" s="2">
        <f>+'Ark1'!D3120</f>
        <v>2</v>
      </c>
      <c r="F402" s="2" t="s">
        <v>491</v>
      </c>
      <c r="G402" s="3">
        <f>+'Ark1'!Q3120</f>
        <v>7</v>
      </c>
      <c r="H402" s="306">
        <f>+'Ark1'!R3120</f>
        <v>475</v>
      </c>
      <c r="I402" s="306">
        <f>IF(H402=0,"",'Ark1'!S3120)</f>
        <v>469</v>
      </c>
      <c r="J402" s="256"/>
      <c r="K402" s="51">
        <f>100*H402/Måned!H24</f>
        <v>0.43091326396385771</v>
      </c>
      <c r="L402" s="256"/>
      <c r="M402" s="51">
        <f>+IF(H402=0,"",'Ark1'!AD3120)</f>
        <v>6.8493150684931505</v>
      </c>
      <c r="N402" s="51">
        <f>+IF(H402=0,"",'Ark1'!AE3120)</f>
        <v>6.7628089071327917</v>
      </c>
      <c r="O402" s="12">
        <f>IF(H402=0,"",'Ark1'!U3120)</f>
        <v>60.69722814498936</v>
      </c>
      <c r="P402" s="12">
        <f>IF(H402=0,"",'Ark1'!W3120)</f>
        <v>86.892750533049082</v>
      </c>
      <c r="Q402" s="51">
        <f>IF(H402=0,"",'Ark1'!X3120)</f>
        <v>0</v>
      </c>
      <c r="R402" s="51">
        <f>IF(H402=0,"",'Ark1'!Y3120)</f>
        <v>0</v>
      </c>
      <c r="S402" s="264"/>
      <c r="T402" s="51">
        <f>IF(H402=0,"",'Ark1'!Z3120)</f>
        <v>0</v>
      </c>
      <c r="U402" s="264"/>
      <c r="V402" s="51">
        <f>IF(H402=0,"",'Ark1'!AA3120)</f>
        <v>11.069165701242133</v>
      </c>
      <c r="W402" s="12">
        <f>IF(H402=0,"",'Ark1'!AB3120)</f>
        <v>2.2767043085823158</v>
      </c>
      <c r="X402" s="15">
        <f>+IF('Ark1'!AC3120=0,"",'Ark1'!AC3120)</f>
        <v>-16.661880255962828</v>
      </c>
      <c r="Y402" s="15">
        <f t="shared" si="19"/>
        <v>67</v>
      </c>
      <c r="Z402" s="12">
        <f>IF(H402=0,"",'Ark1'!T3120)</f>
        <v>3.7831578947368425</v>
      </c>
      <c r="AA402" s="51">
        <f>IF(H402=0,"",'Ark1'!V3120)</f>
        <v>94.65333909311201</v>
      </c>
      <c r="AB402" s="259"/>
    </row>
    <row r="403" spans="1:42" ht="15.6">
      <c r="A403" s="259"/>
      <c r="B403" s="2">
        <f>+'Ark1'!C3121</f>
        <v>2023</v>
      </c>
      <c r="C403" s="2">
        <f>+'Ark1'!J3121</f>
        <v>470</v>
      </c>
      <c r="D403" s="2"/>
      <c r="E403" s="2">
        <f>+'Ark1'!D3121</f>
        <v>3</v>
      </c>
      <c r="F403" s="2" t="s">
        <v>492</v>
      </c>
      <c r="G403" s="3">
        <f>+'Ark1'!Q3121</f>
        <v>11</v>
      </c>
      <c r="H403" s="306">
        <f>+'Ark1'!R3121</f>
        <v>737</v>
      </c>
      <c r="I403" s="306">
        <f>IF(H403=0,"",'Ark1'!S3121)</f>
        <v>737</v>
      </c>
      <c r="J403" s="256"/>
      <c r="K403" s="51">
        <f>100*H403/Måned!H25</f>
        <v>0.55475683284280886</v>
      </c>
      <c r="L403" s="256"/>
      <c r="M403" s="51">
        <f>+IF(H403=0,"",'Ark1'!AD3121)</f>
        <v>10.627253064167268</v>
      </c>
      <c r="N403" s="51">
        <f>+IF(H403=0,"",'Ark1'!AE3121)</f>
        <v>11.263620556382165</v>
      </c>
      <c r="O403" s="12">
        <f>IF(H403=0,"",'Ark1'!U3121)</f>
        <v>60</v>
      </c>
      <c r="P403" s="12">
        <f>IF(H403=0,"",'Ark1'!W3121)</f>
        <v>92.095793758480383</v>
      </c>
      <c r="Q403" s="51">
        <f>IF(H403=0,"",'Ark1'!X3121)</f>
        <v>0</v>
      </c>
      <c r="R403" s="51">
        <f>IF(H403=0,"",'Ark1'!Y3121)</f>
        <v>0</v>
      </c>
      <c r="S403" s="264"/>
      <c r="T403" s="51">
        <f>IF(H403=0,"",'Ark1'!Z3121)</f>
        <v>0</v>
      </c>
      <c r="U403" s="264"/>
      <c r="V403" s="51">
        <f>IF(H403=0,"",'Ark1'!AA3121)</f>
        <v>11.10870287018875</v>
      </c>
      <c r="W403" s="12">
        <f>IF(H403=0,"",'Ark1'!AB3121)</f>
        <v>2.7824805660430152</v>
      </c>
      <c r="X403" s="15">
        <f>+IF('Ark1'!AC3121=0,"",'Ark1'!AC3121)</f>
        <v>-27.536726386061499</v>
      </c>
      <c r="Y403" s="15">
        <f t="shared" si="19"/>
        <v>67</v>
      </c>
      <c r="Z403" s="12">
        <f>IF(H403=0,"",'Ark1'!T3121)</f>
        <v>5.3188602442333792</v>
      </c>
      <c r="AA403" s="51">
        <f>IF(H403=0,"",'Ark1'!V3121)</f>
        <v>99.778758134864887</v>
      </c>
      <c r="AB403" s="259"/>
    </row>
    <row r="404" spans="1:42" ht="15.6">
      <c r="A404" s="259"/>
      <c r="B404" s="2">
        <f>+'Ark1'!C3122</f>
        <v>2023</v>
      </c>
      <c r="C404" s="2">
        <f>+'Ark1'!J3122</f>
        <v>470</v>
      </c>
      <c r="D404" s="2"/>
      <c r="E404" s="2">
        <f>+'Ark1'!D3122</f>
        <v>4</v>
      </c>
      <c r="F404" s="2" t="s">
        <v>493</v>
      </c>
      <c r="G404" s="3">
        <f>+'Ark1'!Q3122</f>
        <v>11</v>
      </c>
      <c r="H404" s="306">
        <f>+'Ark1'!R3122</f>
        <v>470</v>
      </c>
      <c r="I404" s="306">
        <f>IF(H404=0,"",'Ark1'!S3122)</f>
        <v>469</v>
      </c>
      <c r="J404" s="256"/>
      <c r="K404" s="51">
        <f>100*H404/Måned!H26</f>
        <v>0.44514741956564979</v>
      </c>
      <c r="L404" s="256"/>
      <c r="M404" s="51">
        <f>+IF(H404=0,"",'Ark1'!AD3122)</f>
        <v>6.7772170151405904</v>
      </c>
      <c r="N404" s="51">
        <f>+IF(H404=0,"",'Ark1'!AE3122)</f>
        <v>6.8349794772719985</v>
      </c>
      <c r="O404" s="12">
        <f>IF(H404=0,"",'Ark1'!U3122)</f>
        <v>59.381663113006397</v>
      </c>
      <c r="P404" s="12">
        <f>IF(H404=0,"",'Ark1'!W3122)</f>
        <v>87.820042643923315</v>
      </c>
      <c r="Q404" s="51">
        <f>IF(H404=0,"",'Ark1'!X3122)</f>
        <v>0</v>
      </c>
      <c r="R404" s="51">
        <f>IF(H404=0,"",'Ark1'!Y3122)</f>
        <v>0</v>
      </c>
      <c r="S404" s="264"/>
      <c r="T404" s="51">
        <f>IF(H404=0,"",'Ark1'!Z3122)</f>
        <v>0</v>
      </c>
      <c r="U404" s="264"/>
      <c r="V404" s="51">
        <f>IF(H404=0,"",'Ark1'!AA3122)</f>
        <v>7.947929099485874</v>
      </c>
      <c r="W404" s="12">
        <f>IF(H404=0,"",'Ark1'!AB3122)</f>
        <v>3.2053667359747573</v>
      </c>
      <c r="X404" s="15">
        <f>+IF('Ark1'!AC3122=0,"",'Ark1'!AC3122)</f>
        <v>-3.8389502017167847</v>
      </c>
      <c r="Y404" s="15">
        <f t="shared" si="19"/>
        <v>42.636363636363633</v>
      </c>
      <c r="Z404" s="12">
        <f>IF(H404=0,"",'Ark1'!T3122)</f>
        <v>6.244680851063829</v>
      </c>
      <c r="AA404" s="51">
        <f>IF(H404=0,"",'Ark1'!V3122)</f>
        <v>95.21491751889063</v>
      </c>
      <c r="AB404" s="259"/>
    </row>
    <row r="405" spans="1:42" ht="15.6">
      <c r="A405" s="259"/>
      <c r="B405" s="2">
        <f>+'Ark1'!C3123</f>
        <v>2023</v>
      </c>
      <c r="C405" s="2">
        <f>+'Ark1'!J3123</f>
        <v>470</v>
      </c>
      <c r="D405" s="2"/>
      <c r="E405" s="2">
        <f>+'Ark1'!D3123</f>
        <v>5</v>
      </c>
      <c r="F405" s="2" t="s">
        <v>377</v>
      </c>
      <c r="G405" s="3">
        <f>+'Ark1'!Q3123</f>
        <v>12</v>
      </c>
      <c r="H405" s="306">
        <f>+'Ark1'!R3123</f>
        <v>550</v>
      </c>
      <c r="I405" s="306">
        <f>IF(H405=0,"",'Ark1'!S3123)</f>
        <v>546</v>
      </c>
      <c r="J405" s="256"/>
      <c r="K405" s="51">
        <f>100*H405/Måned!H27</f>
        <v>0.4403593332159042</v>
      </c>
      <c r="L405" s="256"/>
      <c r="M405" s="51">
        <f>+IF(H405=0,"",'Ark1'!AD3123)</f>
        <v>7.9307858687815438</v>
      </c>
      <c r="N405" s="51">
        <f>+IF(H405=0,"",'Ark1'!AE3123)</f>
        <v>7.8356263406484068</v>
      </c>
      <c r="O405" s="12">
        <f>IF(H405=0,"",'Ark1'!U3123)</f>
        <v>60.159340659340657</v>
      </c>
      <c r="P405" s="12">
        <f>IF(H405=0,"",'Ark1'!W3123)</f>
        <v>86.478937728937694</v>
      </c>
      <c r="Q405" s="51">
        <f>IF(H405=0,"",'Ark1'!X3123)</f>
        <v>0</v>
      </c>
      <c r="R405" s="51">
        <f>IF(H405=0,"",'Ark1'!Y3123)</f>
        <v>0</v>
      </c>
      <c r="S405" s="264"/>
      <c r="T405" s="51">
        <f>IF(H405=0,"",'Ark1'!Z3123)</f>
        <v>0</v>
      </c>
      <c r="U405" s="264"/>
      <c r="V405" s="51">
        <f>IF(H405=0,"",'Ark1'!AA3123)</f>
        <v>10.938694280910591</v>
      </c>
      <c r="W405" s="12">
        <f>IF(H405=0,"",'Ark1'!AB3123)</f>
        <v>2.6218081458315434</v>
      </c>
      <c r="X405" s="15">
        <f>+IF('Ark1'!AC3123=0,"",'Ark1'!AC3123)</f>
        <v>-16.760953625513341</v>
      </c>
      <c r="Y405" s="15">
        <f t="shared" si="19"/>
        <v>45.5</v>
      </c>
      <c r="Z405" s="12">
        <f>IF(H405=0,"",'Ark1'!T3123)</f>
        <v>4.492727272727274</v>
      </c>
      <c r="AA405" s="51">
        <f>IF(H405=0,"",'Ark1'!V3123)</f>
        <v>93.975490020993817</v>
      </c>
      <c r="AB405" s="259"/>
    </row>
    <row r="406" spans="1:42" ht="15.6">
      <c r="A406" s="259"/>
      <c r="B406" s="2">
        <f>+'Ark1'!C3124</f>
        <v>2023</v>
      </c>
      <c r="C406" s="2">
        <f>+'Ark1'!J3124</f>
        <v>470</v>
      </c>
      <c r="D406" s="2"/>
      <c r="E406" s="2">
        <f>+'Ark1'!D3124</f>
        <v>6</v>
      </c>
      <c r="F406" s="2" t="s">
        <v>494</v>
      </c>
      <c r="G406" s="3">
        <f>+'Ark1'!Q3124</f>
        <v>15</v>
      </c>
      <c r="H406" s="306">
        <f>+'Ark1'!R3124</f>
        <v>847</v>
      </c>
      <c r="I406" s="306">
        <f>IF(H406=0,"",'Ark1'!S3124)</f>
        <v>846</v>
      </c>
      <c r="J406" s="256"/>
      <c r="K406" s="51">
        <f>100*H406/Måned!H28</f>
        <v>0.65301024617021441</v>
      </c>
      <c r="L406" s="256"/>
      <c r="M406" s="51">
        <f>+IF(H406=0,"",'Ark1'!AD3124)</f>
        <v>12.213410237923577</v>
      </c>
      <c r="N406" s="51">
        <f>+IF(H406=0,"",'Ark1'!AE3124)</f>
        <v>12.020440749936689</v>
      </c>
      <c r="O406" s="12">
        <f>IF(H406=0,"",'Ark1'!U3124)</f>
        <v>59.761229314420781</v>
      </c>
      <c r="P406" s="12">
        <f>IF(H406=0,"",'Ark1'!W3124)</f>
        <v>85.620803782505931</v>
      </c>
      <c r="Q406" s="51">
        <f>IF(H406=0,"",'Ark1'!X3124)</f>
        <v>0</v>
      </c>
      <c r="R406" s="51">
        <f>IF(H406=0,"",'Ark1'!Y3124)</f>
        <v>0</v>
      </c>
      <c r="S406" s="264"/>
      <c r="T406" s="51">
        <f>IF(H406=0,"",'Ark1'!Z3124)</f>
        <v>0</v>
      </c>
      <c r="U406" s="264"/>
      <c r="V406" s="51">
        <f>IF(H406=0,"",'Ark1'!AA3124)</f>
        <v>10.247859365552868</v>
      </c>
      <c r="W406" s="12">
        <f>IF(H406=0,"",'Ark1'!AB3124)</f>
        <v>2.8363080590872745</v>
      </c>
      <c r="X406" s="15">
        <f>+IF('Ark1'!AC3124=0,"",'Ark1'!AC3124)</f>
        <v>-43.782991239080438</v>
      </c>
      <c r="Y406" s="15">
        <f t="shared" si="19"/>
        <v>56.4</v>
      </c>
      <c r="Z406" s="12">
        <f>IF(H406=0,"",'Ark1'!T3124)</f>
        <v>5.3907910271546635</v>
      </c>
      <c r="AA406" s="51">
        <f>IF(H406=0,"",'Ark1'!V3124)</f>
        <v>92.813418060646114</v>
      </c>
      <c r="AB406" s="259"/>
    </row>
    <row r="407" spans="1:42" ht="15.6">
      <c r="A407" s="259"/>
      <c r="B407" s="2">
        <f>+'Ark1'!C3125</f>
        <v>2023</v>
      </c>
      <c r="C407" s="2">
        <f>+'Ark1'!J3125</f>
        <v>470</v>
      </c>
      <c r="D407" s="2"/>
      <c r="E407" s="2">
        <f>+'Ark1'!D3125</f>
        <v>7</v>
      </c>
      <c r="F407" s="2" t="s">
        <v>495</v>
      </c>
      <c r="G407" s="3">
        <f>+'Ark1'!Q3125</f>
        <v>17</v>
      </c>
      <c r="H407" s="306">
        <f>+'Ark1'!R3125</f>
        <v>585</v>
      </c>
      <c r="I407" s="306">
        <f>IF(H407=0,"",'Ark1'!S3125)</f>
        <v>584</v>
      </c>
      <c r="J407" s="256"/>
      <c r="K407" s="51">
        <f>100*H407/Måned!H29</f>
        <v>0.48090360554395539</v>
      </c>
      <c r="L407" s="256"/>
      <c r="M407" s="51">
        <f>+IF(H407=0,"",'Ark1'!AD3125)</f>
        <v>8.4354722422494604</v>
      </c>
      <c r="N407" s="51">
        <f>+IF(H407=0,"",'Ark1'!AE3125)</f>
        <v>8.2960145051395617</v>
      </c>
      <c r="O407" s="12">
        <f>IF(H407=0,"",'Ark1'!U3125)</f>
        <v>59.263698630136986</v>
      </c>
      <c r="P407" s="12">
        <f>IF(H407=0,"",'Ark1'!W3125)</f>
        <v>85.602397260273932</v>
      </c>
      <c r="Q407" s="51">
        <f>IF(H407=0,"",'Ark1'!X3125)</f>
        <v>0</v>
      </c>
      <c r="R407" s="51">
        <f>IF(H407=0,"",'Ark1'!Y3125)</f>
        <v>0</v>
      </c>
      <c r="S407" s="264"/>
      <c r="T407" s="51">
        <f>IF(H407=0,"",'Ark1'!Z3125)</f>
        <v>0</v>
      </c>
      <c r="U407" s="264"/>
      <c r="V407" s="51">
        <f>IF(H407=0,"",'Ark1'!AA3125)</f>
        <v>10.908184422892303</v>
      </c>
      <c r="W407" s="12">
        <f>IF(H407=0,"",'Ark1'!AB3125)</f>
        <v>2.88459251738754</v>
      </c>
      <c r="X407" s="15">
        <f>+IF('Ark1'!AC3125=0,"",'Ark1'!AC3125)</f>
        <v>-19.926421507376038</v>
      </c>
      <c r="Y407" s="15">
        <f t="shared" si="19"/>
        <v>34.352941176470587</v>
      </c>
      <c r="Z407" s="12">
        <f>IF(H407=0,"",'Ark1'!T3125)</f>
        <v>6.941880341880343</v>
      </c>
      <c r="AA407" s="51">
        <f>IF(H407=0,"",'Ark1'!V3125)</f>
        <v>92.770188040784348</v>
      </c>
      <c r="AB407" s="259"/>
    </row>
    <row r="408" spans="1:42" ht="15.6">
      <c r="A408" s="259"/>
      <c r="B408" s="2">
        <f>+'Ark1'!C3126</f>
        <v>2023</v>
      </c>
      <c r="C408" s="2">
        <f>+'Ark1'!J3126</f>
        <v>470</v>
      </c>
      <c r="D408" s="2"/>
      <c r="E408" s="2">
        <f>+'Ark1'!D3126</f>
        <v>8</v>
      </c>
      <c r="F408" s="2" t="s">
        <v>496</v>
      </c>
      <c r="G408" s="3">
        <f>+'Ark1'!Q3126</f>
        <v>20</v>
      </c>
      <c r="H408" s="306">
        <f>+'Ark1'!R3126</f>
        <v>789</v>
      </c>
      <c r="I408" s="306">
        <f>IF(H408=0,"",'Ark1'!S3126)</f>
        <v>789</v>
      </c>
      <c r="J408" s="256"/>
      <c r="K408" s="51">
        <f>100*H408/Måned!H30</f>
        <v>0.60831283779095313</v>
      </c>
      <c r="L408" s="256"/>
      <c r="M408" s="51">
        <f>+IF(H408=0,"",'Ark1'!AD3126)</f>
        <v>11.377072819033883</v>
      </c>
      <c r="N408" s="51">
        <f>+IF(H408=0,"",'Ark1'!AE3126)</f>
        <v>11.177510395781477</v>
      </c>
      <c r="O408" s="12">
        <f>IF(H408=0,"",'Ark1'!U3126)</f>
        <v>59.143219264892274</v>
      </c>
      <c r="P408" s="12">
        <f>IF(H408=0,"",'Ark1'!W3126)</f>
        <v>85.368441064638716</v>
      </c>
      <c r="Q408" s="51">
        <f>IF(H408=0,"",'Ark1'!X3126)</f>
        <v>0</v>
      </c>
      <c r="R408" s="51">
        <f>IF(H408=0,"",'Ark1'!Y3126)</f>
        <v>0</v>
      </c>
      <c r="S408" s="264"/>
      <c r="T408" s="51">
        <f>IF(H408=0,"",'Ark1'!Z3126)</f>
        <v>0</v>
      </c>
      <c r="U408" s="264"/>
      <c r="V408" s="51">
        <f>IF(H408=0,"",'Ark1'!AA3126)</f>
        <v>11.682314918441348</v>
      </c>
      <c r="W408" s="12">
        <f>IF(H408=0,"",'Ark1'!AB3126)</f>
        <v>3.3051053612183692</v>
      </c>
      <c r="X408" s="15">
        <f>+IF('Ark1'!AC3126=0,"",'Ark1'!AC3126)</f>
        <v>-41.479480334254994</v>
      </c>
      <c r="Y408" s="15">
        <f t="shared" si="19"/>
        <v>39.450000000000003</v>
      </c>
      <c r="Z408" s="12">
        <f>IF(H408=0,"",'Ark1'!T3126)</f>
        <v>6.6197718631178715</v>
      </c>
      <c r="AA408" s="51">
        <f>IF(H408=0,"",'Ark1'!V3126)</f>
        <v>92.490185335469988</v>
      </c>
      <c r="AB408" s="259"/>
    </row>
    <row r="409" spans="1:42" ht="15.6">
      <c r="A409" s="259"/>
      <c r="B409" s="2">
        <f>+'Ark1'!C3127</f>
        <v>2023</v>
      </c>
      <c r="C409" s="2">
        <f>+'Ark1'!J3127</f>
        <v>470</v>
      </c>
      <c r="D409" s="2"/>
      <c r="E409" s="2">
        <f>+'Ark1'!D3127</f>
        <v>9</v>
      </c>
      <c r="F409" s="2" t="s">
        <v>497</v>
      </c>
      <c r="G409" s="3">
        <f>+'Ark1'!Q3127</f>
        <v>24</v>
      </c>
      <c r="H409" s="306">
        <f>+'Ark1'!R3127</f>
        <v>820</v>
      </c>
      <c r="I409" s="306">
        <f>IF(H409=0,"",'Ark1'!S3127)</f>
        <v>816</v>
      </c>
      <c r="J409" s="256"/>
      <c r="K409" s="51">
        <f>100*H409/Måned!H31</f>
        <v>0.6810065609168674</v>
      </c>
      <c r="L409" s="256"/>
      <c r="M409" s="51">
        <f>+IF(H409=0,"",'Ark1'!AD3127)</f>
        <v>11.824080749819752</v>
      </c>
      <c r="N409" s="51">
        <f>+IF(H409=0,"",'Ark1'!AE3127)</f>
        <v>11.830331287643112</v>
      </c>
      <c r="O409" s="12">
        <f>IF(H409=0,"",'Ark1'!U3127)</f>
        <v>58.63602941176471</v>
      </c>
      <c r="P409" s="12">
        <f>IF(H409=0,"",'Ark1'!W3127)</f>
        <v>87.364705882352894</v>
      </c>
      <c r="Q409" s="51">
        <f>IF(H409=0,"",'Ark1'!X3127)</f>
        <v>0</v>
      </c>
      <c r="R409" s="51">
        <f>IF(H409=0,"",'Ark1'!Y3127)</f>
        <v>0</v>
      </c>
      <c r="S409" s="264"/>
      <c r="T409" s="51">
        <f>IF(H409=0,"",'Ark1'!Z3127)</f>
        <v>0</v>
      </c>
      <c r="U409" s="264"/>
      <c r="V409" s="51">
        <f>IF(H409=0,"",'Ark1'!AA3127)</f>
        <v>12.010673537944138</v>
      </c>
      <c r="W409" s="12">
        <f>IF(H409=0,"",'Ark1'!AB3127)</f>
        <v>3.2082347964167575</v>
      </c>
      <c r="X409" s="15">
        <f>+IF('Ark1'!AC3127=0,"",'Ark1'!AC3127)</f>
        <v>-26.306294717450697</v>
      </c>
      <c r="Y409" s="15">
        <f t="shared" ref="Y409:Y425" si="20">+(IF(H409=0,"",I409/G409))</f>
        <v>34</v>
      </c>
      <c r="Z409" s="12">
        <f>IF(H409=0,"",'Ark1'!T3127)</f>
        <v>7.204878048780488</v>
      </c>
      <c r="AA409" s="51">
        <f>IF(H409=0,"",'Ark1'!V3127)</f>
        <v>94.767568457502165</v>
      </c>
      <c r="AB409" s="259"/>
    </row>
    <row r="410" spans="1:42" ht="15.6">
      <c r="A410" s="259"/>
      <c r="B410" s="2">
        <f>+'Ark1'!C3128</f>
        <v>2023</v>
      </c>
      <c r="C410" s="2">
        <f>+'Ark1'!J3128</f>
        <v>470</v>
      </c>
      <c r="D410" s="2"/>
      <c r="E410" s="2">
        <f>+'Ark1'!D3128</f>
        <v>10</v>
      </c>
      <c r="F410" s="2" t="s">
        <v>498</v>
      </c>
      <c r="G410" s="3">
        <f>+'Ark1'!Q3128</f>
        <v>39</v>
      </c>
      <c r="H410" s="306">
        <f>+'Ark1'!R3128</f>
        <v>652</v>
      </c>
      <c r="I410" s="306">
        <f>IF(H410=0,"",'Ark1'!S3128)</f>
        <v>650</v>
      </c>
      <c r="J410" s="256"/>
      <c r="K410" s="51">
        <f>100*H410/Måned!H32</f>
        <v>0.51686960933536275</v>
      </c>
      <c r="L410" s="256"/>
      <c r="M410" s="51">
        <f>+IF(H410=0,"",'Ark1'!AD3128)</f>
        <v>9.4015861571737513</v>
      </c>
      <c r="N410" s="51">
        <f>+IF(H410=0,"",'Ark1'!AE3128)</f>
        <v>9.7322735704369272</v>
      </c>
      <c r="O410" s="12">
        <f>IF(H410=0,"",'Ark1'!U3128)</f>
        <v>58.44</v>
      </c>
      <c r="P410" s="12">
        <f>IF(H410=0,"",'Ark1'!W3128)</f>
        <v>90.225692307692384</v>
      </c>
      <c r="Q410" s="51">
        <f>IF(H410=0,"",'Ark1'!X3128)</f>
        <v>0</v>
      </c>
      <c r="R410" s="51">
        <f>IF(H410=0,"",'Ark1'!Y3128)</f>
        <v>0</v>
      </c>
      <c r="S410" s="264"/>
      <c r="T410" s="51">
        <f>IF(H410=0,"",'Ark1'!Z3128)</f>
        <v>0</v>
      </c>
      <c r="U410" s="264"/>
      <c r="V410" s="51">
        <f>IF(H410=0,"",'Ark1'!AA3128)</f>
        <v>13.321183877768144</v>
      </c>
      <c r="W410" s="12">
        <f>IF(H410=0,"",'Ark1'!AB3128)</f>
        <v>3.6021702859846871</v>
      </c>
      <c r="X410" s="15">
        <f>+IF('Ark1'!AC3128=0,"",'Ark1'!AC3128)</f>
        <v>-28.902351050124874</v>
      </c>
      <c r="Y410" s="15">
        <f t="shared" si="20"/>
        <v>16.666666666666668</v>
      </c>
      <c r="Z410" s="12">
        <f>IF(H410=0,"",'Ark1'!T3128)</f>
        <v>7.3266871165644147</v>
      </c>
      <c r="AA410" s="51">
        <f>IF(H410=0,"",'Ark1'!V3128)</f>
        <v>97.869989165763897</v>
      </c>
      <c r="AB410" s="259"/>
    </row>
    <row r="411" spans="1:42" ht="15.6">
      <c r="A411" s="259"/>
      <c r="B411" s="2">
        <f>+'Ark1'!C3129</f>
        <v>2023</v>
      </c>
      <c r="C411" s="2">
        <f>+'Ark1'!J3129</f>
        <v>470</v>
      </c>
      <c r="D411" s="2"/>
      <c r="E411" s="2">
        <f>+'Ark1'!D3129</f>
        <v>11</v>
      </c>
      <c r="F411" s="2" t="s">
        <v>499</v>
      </c>
      <c r="G411" s="3">
        <f>+'Ark1'!Q3129</f>
        <v>13</v>
      </c>
      <c r="H411" s="306">
        <f>+'Ark1'!R3129</f>
        <v>266</v>
      </c>
      <c r="I411" s="306">
        <f>IF(H411=0,"",'Ark1'!S3129)</f>
        <v>257</v>
      </c>
      <c r="J411" s="256"/>
      <c r="K411" s="51">
        <f>100*H411/Måned!H33</f>
        <v>0.55889397823255027</v>
      </c>
      <c r="L411" s="256"/>
      <c r="M411" s="51">
        <f>+IF(H411=0,"",'Ark1'!AD3129)</f>
        <v>3.8356164383561642</v>
      </c>
      <c r="N411" s="51">
        <f>+IF(H411=0,"",'Ark1'!AE3129)</f>
        <v>3.6399921540019409</v>
      </c>
      <c r="O411" s="12">
        <f>IF(H411=0,"",'Ark1'!U3129)</f>
        <v>59.089494163424142</v>
      </c>
      <c r="P411" s="12">
        <f>IF(H411=0,"",'Ark1'!W3129)</f>
        <v>85.348638132295747</v>
      </c>
      <c r="Q411" s="51">
        <f>IF(H411=0,"",'Ark1'!X3129)</f>
        <v>0</v>
      </c>
      <c r="R411" s="51">
        <f>IF(H411=0,"",'Ark1'!Y3129)</f>
        <v>0</v>
      </c>
      <c r="S411" s="264"/>
      <c r="T411" s="51">
        <f>IF(H411=0,"",'Ark1'!Z3129)</f>
        <v>0</v>
      </c>
      <c r="U411" s="264"/>
      <c r="V411" s="51">
        <f>IF(H411=0,"",'Ark1'!AA3129)</f>
        <v>8.3665728316241417</v>
      </c>
      <c r="W411" s="12">
        <f>IF(H411=0,"",'Ark1'!AB3129)</f>
        <v>3.0167764602394764</v>
      </c>
      <c r="X411" s="15">
        <f>+IF('Ark1'!AC3129=0,"",'Ark1'!AC3129)</f>
        <v>-11.297248440833719</v>
      </c>
      <c r="Y411" s="15">
        <f t="shared" si="20"/>
        <v>19.76923076923077</v>
      </c>
      <c r="Z411" s="12">
        <f>IF(H411=0,"",'Ark1'!T3129)</f>
        <v>6.5413533834586479</v>
      </c>
      <c r="AA411" s="51">
        <f>IF(H411=0,"",'Ark1'!V3129)</f>
        <v>93.08632399003416</v>
      </c>
      <c r="AB411" s="259"/>
    </row>
    <row r="412" spans="1:42" ht="15.6">
      <c r="A412" s="259"/>
      <c r="B412" s="2">
        <f>+'Ark1'!C3130</f>
        <v>2023</v>
      </c>
      <c r="C412" s="2">
        <f>+'Ark1'!J3130</f>
        <v>470</v>
      </c>
      <c r="D412" s="2"/>
      <c r="E412" s="2">
        <f>+'Ark1'!D3130</f>
        <v>12</v>
      </c>
      <c r="F412" s="2" t="s">
        <v>500</v>
      </c>
      <c r="G412" s="3">
        <f>+'Ark1'!Q3130</f>
        <v>0</v>
      </c>
      <c r="H412" s="306">
        <f>+'Ark1'!R3130</f>
        <v>0</v>
      </c>
      <c r="I412" s="306" t="str">
        <f>IF(H412=0,"",'Ark1'!S3130)</f>
        <v/>
      </c>
      <c r="J412" s="256"/>
      <c r="K412" s="51" t="e">
        <f>100*H412/Måned!H34</f>
        <v>#DIV/0!</v>
      </c>
      <c r="L412" s="256"/>
      <c r="M412" s="51" t="str">
        <f>+IF(H412=0,"",'Ark1'!AD3130)</f>
        <v/>
      </c>
      <c r="N412" s="51" t="str">
        <f>+IF(H412=0,"",'Ark1'!AE3130)</f>
        <v/>
      </c>
      <c r="O412" s="12" t="str">
        <f>IF(H412=0,"",'Ark1'!U3130)</f>
        <v/>
      </c>
      <c r="P412" s="12" t="str">
        <f>IF(H412=0,"",'Ark1'!W3130)</f>
        <v/>
      </c>
      <c r="Q412" s="51" t="str">
        <f>IF(H412=0,"",'Ark1'!X3130)</f>
        <v/>
      </c>
      <c r="R412" s="51" t="str">
        <f>IF(H412=0,"",'Ark1'!Y3130)</f>
        <v/>
      </c>
      <c r="S412" s="264"/>
      <c r="T412" s="51" t="str">
        <f>IF(H412=0,"",'Ark1'!Z3130)</f>
        <v/>
      </c>
      <c r="U412" s="264"/>
      <c r="V412" s="51" t="str">
        <f>IF(H412=0,"",'Ark1'!AA3130)</f>
        <v/>
      </c>
      <c r="W412" s="12" t="str">
        <f>IF(H412=0,"",'Ark1'!AB3130)</f>
        <v/>
      </c>
      <c r="X412" s="15" t="str">
        <f>+IF('Ark1'!AC3130=0,"",'Ark1'!AC3130)</f>
        <v/>
      </c>
      <c r="Y412" s="15" t="str">
        <f t="shared" si="20"/>
        <v/>
      </c>
      <c r="Z412" s="12" t="str">
        <f>IF(H412=0,"",'Ark1'!T3130)</f>
        <v/>
      </c>
      <c r="AA412" s="51" t="str">
        <f>IF(H412=0,"",'Ark1'!V3130)</f>
        <v/>
      </c>
      <c r="AB412" s="259"/>
    </row>
    <row r="413" spans="1:42" ht="15.6">
      <c r="A413" s="259"/>
      <c r="B413" s="259"/>
      <c r="C413" s="256"/>
      <c r="D413" s="256"/>
      <c r="E413" s="256"/>
      <c r="F413" s="256"/>
      <c r="G413" s="256"/>
      <c r="H413" s="358"/>
      <c r="I413" s="358"/>
      <c r="J413" s="256"/>
      <c r="K413" s="256"/>
      <c r="L413" s="256"/>
      <c r="M413" s="256"/>
      <c r="N413" s="256"/>
      <c r="O413" s="256"/>
      <c r="P413" s="256"/>
      <c r="Q413" s="256"/>
      <c r="R413" s="256"/>
      <c r="S413" s="256"/>
      <c r="T413" s="256"/>
      <c r="U413" s="264"/>
      <c r="V413" s="256"/>
      <c r="W413" s="256"/>
      <c r="X413" s="256"/>
      <c r="Y413" s="256"/>
      <c r="Z413" s="256"/>
      <c r="AA413" s="256"/>
      <c r="AB413" s="259"/>
      <c r="AC413" s="79"/>
      <c r="AE413" s="51"/>
      <c r="AF413" s="4"/>
      <c r="AN413" s="13"/>
      <c r="AO413" s="12"/>
      <c r="AP413" s="12"/>
    </row>
    <row r="414" spans="1:42" ht="15.6">
      <c r="A414" s="259"/>
      <c r="B414" s="2">
        <f>+'Ark1'!C3131</f>
        <v>2023</v>
      </c>
      <c r="C414" s="2">
        <f>+'Ark1'!J3131</f>
        <v>643</v>
      </c>
      <c r="D414" s="2" t="s">
        <v>51</v>
      </c>
      <c r="E414" s="2">
        <f>+'Ark1'!D3131</f>
        <v>1</v>
      </c>
      <c r="F414" s="2" t="s">
        <v>490</v>
      </c>
      <c r="G414" s="3">
        <f>+'Ark1'!Q3131</f>
        <v>52</v>
      </c>
      <c r="H414" s="306">
        <f>+'Ark1'!R3131</f>
        <v>5429</v>
      </c>
      <c r="I414" s="306">
        <f>IF(H414=0,"",'Ark1'!S3131)</f>
        <v>5427</v>
      </c>
      <c r="J414" s="256"/>
      <c r="K414" s="51">
        <f>100*H414/Måned!H23</f>
        <v>4.142851692166813</v>
      </c>
      <c r="L414" s="256"/>
      <c r="M414" s="51">
        <f>+IF(H414=0,"",'Ark1'!AD3131)</f>
        <v>9.3442340791738374</v>
      </c>
      <c r="N414" s="51">
        <f>+IF(H414=0,"",'Ark1'!AE3131)</f>
        <v>9.2608078738770683</v>
      </c>
      <c r="O414" s="12">
        <f>IF(H414=0,"",'Ark1'!U3131)</f>
        <v>60.871015293900861</v>
      </c>
      <c r="P414" s="12">
        <f>IF(H414=0,"",'Ark1'!W3131)</f>
        <v>80.523014556845354</v>
      </c>
      <c r="Q414" s="51">
        <f>IF(H414=0,"",'Ark1'!X3131)</f>
        <v>2.4129673973107391</v>
      </c>
      <c r="R414" s="51">
        <f>IF(H414=0,"",'Ark1'!Y3131)</f>
        <v>4.8259347946214781</v>
      </c>
      <c r="S414" s="264"/>
      <c r="T414" s="51">
        <f>IF(H414=0,"",'Ark1'!Z3131)</f>
        <v>0</v>
      </c>
      <c r="U414" s="264"/>
      <c r="V414" s="51">
        <f>IF(H414=0,"",'Ark1'!AA3131)</f>
        <v>10.458711150597267</v>
      </c>
      <c r="W414" s="12">
        <f>IF(H414=0,"",'Ark1'!AB3131)</f>
        <v>2.4559397546452257</v>
      </c>
      <c r="X414" s="15">
        <f>+IF('Ark1'!AC3131=0,"",'Ark1'!AC3131)</f>
        <v>-42.420554550084852</v>
      </c>
      <c r="Y414" s="15">
        <f t="shared" si="20"/>
        <v>104.36538461538461</v>
      </c>
      <c r="Z414" s="12">
        <f>IF(H414=0,"",'Ark1'!T3131)</f>
        <v>3.6430281819856321</v>
      </c>
      <c r="AA414" s="51">
        <f>IF(H414=0,"",'Ark1'!V3131)</f>
        <v>87.255748064380995</v>
      </c>
      <c r="AB414" s="259"/>
    </row>
    <row r="415" spans="1:42" ht="15.6">
      <c r="A415" s="259"/>
      <c r="B415" s="2">
        <f>+'Ark1'!C3132</f>
        <v>2023</v>
      </c>
      <c r="C415" s="2">
        <f>+'Ark1'!J3132</f>
        <v>643</v>
      </c>
      <c r="D415" s="2"/>
      <c r="E415" s="2">
        <f>+'Ark1'!D3132</f>
        <v>2</v>
      </c>
      <c r="F415" s="2" t="s">
        <v>491</v>
      </c>
      <c r="G415" s="3">
        <f>+'Ark1'!Q3132</f>
        <v>42</v>
      </c>
      <c r="H415" s="306">
        <f>+'Ark1'!R3132</f>
        <v>4937</v>
      </c>
      <c r="I415" s="306">
        <f>IF(H415=0,"",'Ark1'!S3132)</f>
        <v>4931</v>
      </c>
      <c r="J415" s="256"/>
      <c r="K415" s="51">
        <f>100*H415/Måned!H24</f>
        <v>4.4787763877675069</v>
      </c>
      <c r="L415" s="256"/>
      <c r="M415" s="51">
        <f>+IF(H415=0,"",'Ark1'!AD3132)</f>
        <v>8.4974182444061981</v>
      </c>
      <c r="N415" s="51">
        <f>+IF(H415=0,"",'Ark1'!AE3132)</f>
        <v>8.5919843705811623</v>
      </c>
      <c r="O415" s="12">
        <f>IF(H415=0,"",'Ark1'!U3132)</f>
        <v>60.524031636584859</v>
      </c>
      <c r="P415" s="12">
        <f>IF(H415=0,"",'Ark1'!W3132)</f>
        <v>82.222267288582501</v>
      </c>
      <c r="Q415" s="51">
        <f>IF(H415=0,"",'Ark1'!X3132)</f>
        <v>4.6789548308689488</v>
      </c>
      <c r="R415" s="51">
        <f>IF(H415=0,"",'Ark1'!Y3132)</f>
        <v>9.3579096617378976</v>
      </c>
      <c r="S415" s="264"/>
      <c r="T415" s="51">
        <f>IF(H415=0,"",'Ark1'!Z3132)</f>
        <v>0</v>
      </c>
      <c r="U415" s="264"/>
      <c r="V415" s="51">
        <f>IF(H415=0,"",'Ark1'!AA3132)</f>
        <v>9.8921375612485356</v>
      </c>
      <c r="W415" s="12">
        <f>IF(H415=0,"",'Ark1'!AB3132)</f>
        <v>2.4431853769747791</v>
      </c>
      <c r="X415" s="15">
        <f>+IF('Ark1'!AC3132=0,"",'Ark1'!AC3132)</f>
        <v>-37.916603537452509</v>
      </c>
      <c r="Y415" s="15">
        <f t="shared" si="20"/>
        <v>117.4047619047619</v>
      </c>
      <c r="Z415" s="12">
        <f>IF(H415=0,"",'Ark1'!T3132)</f>
        <v>4.2949159408547724</v>
      </c>
      <c r="AA415" s="51">
        <f>IF(H415=0,"",'Ark1'!V3132)</f>
        <v>89.129312793912518</v>
      </c>
      <c r="AB415" s="259"/>
    </row>
    <row r="416" spans="1:42" ht="15.6">
      <c r="A416" s="259"/>
      <c r="B416" s="2">
        <f>+'Ark1'!C3133</f>
        <v>2023</v>
      </c>
      <c r="C416" s="2">
        <f>+'Ark1'!J3133</f>
        <v>643</v>
      </c>
      <c r="D416" s="2"/>
      <c r="E416" s="2">
        <f>+'Ark1'!D3133</f>
        <v>3</v>
      </c>
      <c r="F416" s="2" t="s">
        <v>492</v>
      </c>
      <c r="G416" s="3">
        <f>+'Ark1'!Q3133</f>
        <v>53</v>
      </c>
      <c r="H416" s="306">
        <f>+'Ark1'!R3133</f>
        <v>6161</v>
      </c>
      <c r="I416" s="306">
        <f>IF(H416=0,"",'Ark1'!S3133)</f>
        <v>6157</v>
      </c>
      <c r="J416" s="256"/>
      <c r="K416" s="51">
        <f>100*H416/Måned!H25</f>
        <v>4.6375262512137656</v>
      </c>
      <c r="L416" s="256"/>
      <c r="M416" s="51">
        <f>+IF(H416=0,"",'Ark1'!AD3133)</f>
        <v>10.604130808950085</v>
      </c>
      <c r="N416" s="51">
        <f>+IF(H416=0,"",'Ark1'!AE3133)</f>
        <v>10.509482985428368</v>
      </c>
      <c r="O416" s="12">
        <f>IF(H416=0,"",'Ark1'!U3133)</f>
        <v>60.909696280656142</v>
      </c>
      <c r="P416" s="12">
        <f>IF(H416=0,"",'Ark1'!W3133)</f>
        <v>80.545850251746018</v>
      </c>
      <c r="Q416" s="51">
        <f>IF(H416=0,"",'Ark1'!X3133)</f>
        <v>4.4960233728290868</v>
      </c>
      <c r="R416" s="51">
        <f>IF(H416=0,"",'Ark1'!Y3133)</f>
        <v>8.9920467456581736</v>
      </c>
      <c r="S416" s="264"/>
      <c r="T416" s="51">
        <f>IF(H416=0,"",'Ark1'!Z3133)</f>
        <v>0</v>
      </c>
      <c r="U416" s="264"/>
      <c r="V416" s="51">
        <f>IF(H416=0,"",'Ark1'!AA3133)</f>
        <v>10.128757132291812</v>
      </c>
      <c r="W416" s="12">
        <f>IF(H416=0,"",'Ark1'!AB3133)</f>
        <v>2.4075496791416735</v>
      </c>
      <c r="X416" s="15">
        <f>+IF('Ark1'!AC3133=0,"",'Ark1'!AC3133)</f>
        <v>-44.772654712954058</v>
      </c>
      <c r="Y416" s="15">
        <f t="shared" si="20"/>
        <v>116.16981132075472</v>
      </c>
      <c r="Z416" s="12">
        <f>IF(H416=0,"",'Ark1'!T3133)</f>
        <v>3.5874046421035541</v>
      </c>
      <c r="AA416" s="51">
        <f>IF(H416=0,"",'Ark1'!V3133)</f>
        <v>87.286163728412973</v>
      </c>
      <c r="AB416" s="259"/>
    </row>
    <row r="417" spans="1:42" ht="15.6">
      <c r="A417" s="259"/>
      <c r="B417" s="2">
        <f>+'Ark1'!C3134</f>
        <v>2023</v>
      </c>
      <c r="C417" s="2">
        <f>+'Ark1'!J3134</f>
        <v>643</v>
      </c>
      <c r="D417" s="2"/>
      <c r="E417" s="2">
        <f>+'Ark1'!D3134</f>
        <v>4</v>
      </c>
      <c r="F417" s="2" t="s">
        <v>493</v>
      </c>
      <c r="G417" s="3">
        <f>+'Ark1'!Q3134</f>
        <v>48</v>
      </c>
      <c r="H417" s="306">
        <f>+'Ark1'!R3134</f>
        <v>4722</v>
      </c>
      <c r="I417" s="306">
        <f>IF(H417=0,"",'Ark1'!S3134)</f>
        <v>4722</v>
      </c>
      <c r="J417" s="256"/>
      <c r="K417" s="51">
        <f>100*H417/Måned!H26</f>
        <v>4.4723108833808469</v>
      </c>
      <c r="L417" s="256"/>
      <c r="M417" s="51">
        <f>+IF(H417=0,"",'Ark1'!AD3134)</f>
        <v>8.1273666092943184</v>
      </c>
      <c r="N417" s="51">
        <f>+IF(H417=0,"",'Ark1'!AE3134)</f>
        <v>8.3697771474848359</v>
      </c>
      <c r="O417" s="12">
        <f>IF(H417=0,"",'Ark1'!U3134)</f>
        <v>60.560991105463792</v>
      </c>
      <c r="P417" s="12">
        <f>IF(H417=0,"",'Ark1'!W3134)</f>
        <v>83.640936044049184</v>
      </c>
      <c r="Q417" s="51">
        <f>IF(H417=0,"",'Ark1'!X3134)</f>
        <v>5.6755612028801359</v>
      </c>
      <c r="R417" s="51">
        <f>IF(H417=0,"",'Ark1'!Y3134)</f>
        <v>11.351122405760272</v>
      </c>
      <c r="S417" s="264"/>
      <c r="T417" s="51">
        <f>IF(H417=0,"",'Ark1'!Z3134)</f>
        <v>0</v>
      </c>
      <c r="U417" s="264"/>
      <c r="V417" s="51">
        <f>IF(H417=0,"",'Ark1'!AA3134)</f>
        <v>10.804373801219429</v>
      </c>
      <c r="W417" s="12">
        <f>IF(H417=0,"",'Ark1'!AB3134)</f>
        <v>2.3441210612270957</v>
      </c>
      <c r="X417" s="15">
        <f>+IF('Ark1'!AC3134=0,"",'Ark1'!AC3134)</f>
        <v>-34.572887096826491</v>
      </c>
      <c r="Y417" s="15">
        <f t="shared" si="20"/>
        <v>98.375</v>
      </c>
      <c r="Z417" s="12">
        <f>IF(H417=0,"",'Ark1'!T3134)</f>
        <v>4.0338839474798815</v>
      </c>
      <c r="AA417" s="51">
        <f>IF(H417=0,"",'Ark1'!V3134)</f>
        <v>90.618565594852726</v>
      </c>
      <c r="AB417" s="259"/>
    </row>
    <row r="418" spans="1:42" ht="15.6">
      <c r="A418" s="259"/>
      <c r="B418" s="2">
        <f>+'Ark1'!C3135</f>
        <v>2023</v>
      </c>
      <c r="C418" s="2">
        <f>+'Ark1'!J3135</f>
        <v>643</v>
      </c>
      <c r="D418" s="2"/>
      <c r="E418" s="2">
        <f>+'Ark1'!D3135</f>
        <v>5</v>
      </c>
      <c r="F418" s="2" t="s">
        <v>377</v>
      </c>
      <c r="G418" s="3">
        <f>+'Ark1'!Q3135</f>
        <v>53</v>
      </c>
      <c r="H418" s="306">
        <f>+'Ark1'!R3135</f>
        <v>6128</v>
      </c>
      <c r="I418" s="306">
        <f>IF(H418=0,"",'Ark1'!S3135)</f>
        <v>6126</v>
      </c>
      <c r="J418" s="256"/>
      <c r="K418" s="51">
        <f>100*H418/Måned!H27</f>
        <v>4.9064036253582923</v>
      </c>
      <c r="L418" s="256"/>
      <c r="M418" s="51">
        <f>+IF(H418=0,"",'Ark1'!AD3135)</f>
        <v>10.547332185886406</v>
      </c>
      <c r="N418" s="51">
        <f>+IF(H418=0,"",'Ark1'!AE3135)</f>
        <v>10.638092130965264</v>
      </c>
      <c r="O418" s="12">
        <f>IF(H418=0,"",'Ark1'!U3135)</f>
        <v>60.71988246816845</v>
      </c>
      <c r="P418" s="12">
        <f>IF(H418=0,"",'Ark1'!W3135)</f>
        <v>81.944107084557757</v>
      </c>
      <c r="Q418" s="51">
        <f>IF(H418=0,"",'Ark1'!X3135)</f>
        <v>1.5502610966057444</v>
      </c>
      <c r="R418" s="51">
        <f>IF(H418=0,"",'Ark1'!Y3135)</f>
        <v>3.1005221932114888</v>
      </c>
      <c r="S418" s="264"/>
      <c r="T418" s="51">
        <f>IF(H418=0,"",'Ark1'!Z3135)</f>
        <v>0</v>
      </c>
      <c r="U418" s="264"/>
      <c r="V418" s="51">
        <f>IF(H418=0,"",'Ark1'!AA3135)</f>
        <v>10.205242632586327</v>
      </c>
      <c r="W418" s="12">
        <f>IF(H418=0,"",'Ark1'!AB3135)</f>
        <v>2.3834681434871094</v>
      </c>
      <c r="X418" s="15">
        <f>+IF('Ark1'!AC3135=0,"",'Ark1'!AC3135)</f>
        <v>-44.764507897772035</v>
      </c>
      <c r="Y418" s="15">
        <f t="shared" si="20"/>
        <v>115.58490566037736</v>
      </c>
      <c r="Z418" s="12">
        <f>IF(H418=0,"",'Ark1'!T3135)</f>
        <v>3.8002610966057433</v>
      </c>
      <c r="AA418" s="51">
        <f>IF(H418=0,"",'Ark1'!V3135)</f>
        <v>88.792278015767749</v>
      </c>
      <c r="AB418" s="259"/>
    </row>
    <row r="419" spans="1:42" ht="15.6">
      <c r="A419" s="259"/>
      <c r="B419" s="2">
        <f>+'Ark1'!C3136</f>
        <v>2023</v>
      </c>
      <c r="C419" s="2">
        <f>+'Ark1'!J3136</f>
        <v>643</v>
      </c>
      <c r="D419" s="2"/>
      <c r="E419" s="2">
        <f>+'Ark1'!D3136</f>
        <v>6</v>
      </c>
      <c r="F419" s="2" t="s">
        <v>494</v>
      </c>
      <c r="G419" s="3">
        <f>+'Ark1'!Q3136</f>
        <v>51</v>
      </c>
      <c r="H419" s="306">
        <f>+'Ark1'!R3136</f>
        <v>6155</v>
      </c>
      <c r="I419" s="306">
        <f>IF(H419=0,"",'Ark1'!S3136)</f>
        <v>6141</v>
      </c>
      <c r="J419" s="256"/>
      <c r="K419" s="51">
        <f>100*H419/Måned!H28</f>
        <v>4.745310584625348</v>
      </c>
      <c r="L419" s="256"/>
      <c r="M419" s="51">
        <f>+IF(H419=0,"",'Ark1'!AD3136)</f>
        <v>10.593803786574872</v>
      </c>
      <c r="N419" s="51">
        <f>+IF(H419=0,"",'Ark1'!AE3136)</f>
        <v>10.56225071090739</v>
      </c>
      <c r="O419" s="12">
        <f>IF(H419=0,"",'Ark1'!U3136)</f>
        <v>60.596808337404312</v>
      </c>
      <c r="P419" s="12">
        <f>IF(H419=0,"",'Ark1'!W3136)</f>
        <v>81.161178961081603</v>
      </c>
      <c r="Q419" s="51">
        <f>IF(H419=0,"",'Ark1'!X3136)</f>
        <v>4.7116165718927689</v>
      </c>
      <c r="R419" s="51">
        <f>IF(H419=0,"",'Ark1'!Y3136)</f>
        <v>9.4232331437855379</v>
      </c>
      <c r="S419" s="264"/>
      <c r="T419" s="51">
        <f>IF(H419=0,"",'Ark1'!Z3136)</f>
        <v>0</v>
      </c>
      <c r="U419" s="264"/>
      <c r="V419" s="51">
        <f>IF(H419=0,"",'Ark1'!AA3136)</f>
        <v>10.882497200953582</v>
      </c>
      <c r="W419" s="12">
        <f>IF(H419=0,"",'Ark1'!AB3136)</f>
        <v>2.5351364901799904</v>
      </c>
      <c r="X419" s="15">
        <f>+IF('Ark1'!AC3136=0,"",'Ark1'!AC3136)</f>
        <v>-44.811925305274649</v>
      </c>
      <c r="Y419" s="15">
        <f t="shared" si="20"/>
        <v>120.41176470588235</v>
      </c>
      <c r="Z419" s="12">
        <f>IF(H419=0,"",'Ark1'!T3136)</f>
        <v>4.0193338748984564</v>
      </c>
      <c r="AA419" s="51">
        <f>IF(H419=0,"",'Ark1'!V3136)</f>
        <v>88.011082289208403</v>
      </c>
      <c r="AB419" s="259"/>
    </row>
    <row r="420" spans="1:42" ht="15.6">
      <c r="A420" s="259"/>
      <c r="B420" s="2">
        <f>+'Ark1'!C3137</f>
        <v>2023</v>
      </c>
      <c r="C420" s="2">
        <f>+'Ark1'!J3137</f>
        <v>643</v>
      </c>
      <c r="D420" s="2"/>
      <c r="E420" s="2">
        <f>+'Ark1'!D3137</f>
        <v>7</v>
      </c>
      <c r="F420" s="2" t="s">
        <v>495</v>
      </c>
      <c r="G420" s="3">
        <f>+'Ark1'!Q3137</f>
        <v>51</v>
      </c>
      <c r="H420" s="306">
        <f>+'Ark1'!R3137</f>
        <v>5513</v>
      </c>
      <c r="I420" s="306">
        <f>IF(H420=0,"",'Ark1'!S3137)</f>
        <v>5500</v>
      </c>
      <c r="J420" s="256"/>
      <c r="K420" s="51">
        <f>100*H420/Måned!H29</f>
        <v>4.532002696348421</v>
      </c>
      <c r="L420" s="256"/>
      <c r="M420" s="51">
        <f>+IF(H420=0,"",'Ark1'!AD3137)</f>
        <v>9.4888123924268495</v>
      </c>
      <c r="N420" s="51">
        <f>+IF(H420=0,"",'Ark1'!AE3137)</f>
        <v>9.3159787560104146</v>
      </c>
      <c r="O420" s="12">
        <f>IF(H420=0,"",'Ark1'!U3137)</f>
        <v>60.475454545454546</v>
      </c>
      <c r="P420" s="12">
        <f>IF(H420=0,"",'Ark1'!W3137)</f>
        <v>79.927600000000126</v>
      </c>
      <c r="Q420" s="51">
        <f>IF(H420=0,"",'Ark1'!X3137)</f>
        <v>2.8840921458371125</v>
      </c>
      <c r="R420" s="51">
        <f>IF(H420=0,"",'Ark1'!Y3137)</f>
        <v>5.768184291674225</v>
      </c>
      <c r="S420" s="264"/>
      <c r="T420" s="51">
        <f>IF(H420=0,"",'Ark1'!Z3137)</f>
        <v>0</v>
      </c>
      <c r="U420" s="264"/>
      <c r="V420" s="51">
        <f>IF(H420=0,"",'Ark1'!AA3137)</f>
        <v>9.9110424212762744</v>
      </c>
      <c r="W420" s="12">
        <f>IF(H420=0,"",'Ark1'!AB3137)</f>
        <v>2.4675230997770634</v>
      </c>
      <c r="X420" s="15">
        <f>+IF('Ark1'!AC3137=0,"",'Ark1'!AC3137)</f>
        <v>-43.592448521188366</v>
      </c>
      <c r="Y420" s="15">
        <f t="shared" si="20"/>
        <v>107.84313725490196</v>
      </c>
      <c r="Z420" s="12">
        <f>IF(H420=0,"",'Ark1'!T3137)</f>
        <v>4.3163431888264094</v>
      </c>
      <c r="AA420" s="51">
        <f>IF(H420=0,"",'Ark1'!V3137)</f>
        <v>86.68478282281113</v>
      </c>
      <c r="AB420" s="259"/>
    </row>
    <row r="421" spans="1:42" ht="15.6">
      <c r="A421" s="259"/>
      <c r="B421" s="2">
        <f>+'Ark1'!C3138</f>
        <v>2023</v>
      </c>
      <c r="C421" s="2">
        <f>+'Ark1'!J3138</f>
        <v>643</v>
      </c>
      <c r="D421" s="2"/>
      <c r="E421" s="2">
        <f>+'Ark1'!D3138</f>
        <v>8</v>
      </c>
      <c r="F421" s="2" t="s">
        <v>496</v>
      </c>
      <c r="G421" s="3">
        <f>+'Ark1'!Q3138</f>
        <v>55</v>
      </c>
      <c r="H421" s="306">
        <f>+'Ark1'!R3138</f>
        <v>6275</v>
      </c>
      <c r="I421" s="306">
        <f>IF(H421=0,"",'Ark1'!S3138)</f>
        <v>6271</v>
      </c>
      <c r="J421" s="256"/>
      <c r="K421" s="51">
        <f>100*H421/Måned!H30</f>
        <v>4.8379759913032077</v>
      </c>
      <c r="L421" s="256"/>
      <c r="M421" s="51">
        <f>+IF(H421=0,"",'Ark1'!AD3138)</f>
        <v>10.800344234079176</v>
      </c>
      <c r="N421" s="51">
        <f>+IF(H421=0,"",'Ark1'!AE3138)</f>
        <v>10.790398011695144</v>
      </c>
      <c r="O421" s="12">
        <f>IF(H421=0,"",'Ark1'!U3138)</f>
        <v>60.485409025673754</v>
      </c>
      <c r="P421" s="12">
        <f>IF(H421=0,"",'Ark1'!W3138)</f>
        <v>81.195439323871824</v>
      </c>
      <c r="Q421" s="51">
        <f>IF(H421=0,"",'Ark1'!X3138)</f>
        <v>2.1832669322709162</v>
      </c>
      <c r="R421" s="51">
        <f>IF(H421=0,"",'Ark1'!Y3138)</f>
        <v>4.3665338645418323</v>
      </c>
      <c r="S421" s="264"/>
      <c r="T421" s="51">
        <f>IF(H421=0,"",'Ark1'!Z3138)</f>
        <v>0</v>
      </c>
      <c r="U421" s="264"/>
      <c r="V421" s="51">
        <f>IF(H421=0,"",'Ark1'!AA3138)</f>
        <v>9.3786372910217892</v>
      </c>
      <c r="W421" s="12">
        <f>IF(H421=0,"",'Ark1'!AB3138)</f>
        <v>2.3547051640913845</v>
      </c>
      <c r="X421" s="15">
        <f>+IF('Ark1'!AC3138=0,"",'Ark1'!AC3138)</f>
        <v>-41.866871218461185</v>
      </c>
      <c r="Y421" s="15">
        <f t="shared" si="20"/>
        <v>114.01818181818182</v>
      </c>
      <c r="Z421" s="12">
        <f>IF(H421=0,"",'Ark1'!T3138)</f>
        <v>4.3201593625498012</v>
      </c>
      <c r="AA421" s="51">
        <f>IF(H421=0,"",'Ark1'!V3138)</f>
        <v>87.986195203185574</v>
      </c>
      <c r="AB421" s="259"/>
    </row>
    <row r="422" spans="1:42" ht="15.6">
      <c r="A422" s="259"/>
      <c r="B422" s="2">
        <f>+'Ark1'!C3139</f>
        <v>2023</v>
      </c>
      <c r="C422" s="2">
        <f>+'Ark1'!J3139</f>
        <v>643</v>
      </c>
      <c r="D422" s="2"/>
      <c r="E422" s="2">
        <f>+'Ark1'!D3139</f>
        <v>9</v>
      </c>
      <c r="F422" s="2" t="s">
        <v>497</v>
      </c>
      <c r="G422" s="3">
        <f>+'Ark1'!Q3139</f>
        <v>54</v>
      </c>
      <c r="H422" s="306">
        <f>+'Ark1'!R3139</f>
        <v>5417</v>
      </c>
      <c r="I422" s="306">
        <f>IF(H422=0,"",'Ark1'!S3139)</f>
        <v>5413</v>
      </c>
      <c r="J422" s="256"/>
      <c r="K422" s="51">
        <f>100*H422/Måned!H31</f>
        <v>4.4987957810813057</v>
      </c>
      <c r="L422" s="256"/>
      <c r="M422" s="51">
        <f>+IF(H422=0,"",'Ark1'!AD3139)</f>
        <v>9.3235800344234097</v>
      </c>
      <c r="N422" s="51">
        <f>+IF(H422=0,"",'Ark1'!AE3139)</f>
        <v>9.3932018851852508</v>
      </c>
      <c r="O422" s="12">
        <f>IF(H422=0,"",'Ark1'!U3139)</f>
        <v>60.468317014594483</v>
      </c>
      <c r="P422" s="12">
        <f>IF(H422=0,"",'Ark1'!W3139)</f>
        <v>81.885423979309024</v>
      </c>
      <c r="Q422" s="51">
        <f>IF(H422=0,"",'Ark1'!X3139)</f>
        <v>4.8181650359977848</v>
      </c>
      <c r="R422" s="51">
        <f>IF(H422=0,"",'Ark1'!Y3139)</f>
        <v>9.6363300719955696</v>
      </c>
      <c r="S422" s="264"/>
      <c r="T422" s="51">
        <f>IF(H422=0,"",'Ark1'!Z3139)</f>
        <v>0</v>
      </c>
      <c r="U422" s="264"/>
      <c r="V422" s="51">
        <f>IF(H422=0,"",'Ark1'!AA3139)</f>
        <v>11.051818059591728</v>
      </c>
      <c r="W422" s="12">
        <f>IF(H422=0,"",'Ark1'!AB3139)</f>
        <v>2.5309397624768244</v>
      </c>
      <c r="X422" s="15">
        <f>+IF('Ark1'!AC3139=0,"",'Ark1'!AC3139)</f>
        <v>-46.4101519474128</v>
      </c>
      <c r="Y422" s="15">
        <f t="shared" si="20"/>
        <v>100.24074074074075</v>
      </c>
      <c r="Z422" s="12">
        <f>IF(H422=0,"",'Ark1'!T3139)</f>
        <v>4.3625623038582271</v>
      </c>
      <c r="AA422" s="51">
        <f>IF(H422=0,"",'Ark1'!V3139)</f>
        <v>88.743642917345696</v>
      </c>
      <c r="AB422" s="259"/>
    </row>
    <row r="423" spans="1:42" ht="15.6">
      <c r="A423" s="259"/>
      <c r="B423" s="2">
        <f>+'Ark1'!C3140</f>
        <v>2023</v>
      </c>
      <c r="C423" s="2">
        <f>+'Ark1'!J3140</f>
        <v>643</v>
      </c>
      <c r="D423" s="2"/>
      <c r="E423" s="2">
        <f>+'Ark1'!D3140</f>
        <v>10</v>
      </c>
      <c r="F423" s="2" t="s">
        <v>498</v>
      </c>
      <c r="G423" s="3">
        <f>+'Ark1'!Q3140</f>
        <v>55</v>
      </c>
      <c r="H423" s="306">
        <f>+'Ark1'!R3140</f>
        <v>5722</v>
      </c>
      <c r="I423" s="306">
        <f>IF(H423=0,"",'Ark1'!S3140)</f>
        <v>5674</v>
      </c>
      <c r="J423" s="256"/>
      <c r="K423" s="51">
        <f>100*H423/Måned!H32</f>
        <v>4.5360857432775239</v>
      </c>
      <c r="L423" s="256"/>
      <c r="M423" s="51">
        <f>+IF(H423=0,"",'Ark1'!AD3140)</f>
        <v>9.8485370051635126</v>
      </c>
      <c r="N423" s="51">
        <f>+IF(H423=0,"",'Ark1'!AE3140)</f>
        <v>9.7524504939663021</v>
      </c>
      <c r="O423" s="12">
        <f>IF(H423=0,"",'Ark1'!U3140)</f>
        <v>60.318470215015857</v>
      </c>
      <c r="P423" s="12">
        <f>IF(H423=0,"",'Ark1'!W3140)</f>
        <v>81.106450475854814</v>
      </c>
      <c r="Q423" s="51">
        <f>IF(H423=0,"",'Ark1'!X3140)</f>
        <v>3.1807060468367698</v>
      </c>
      <c r="R423" s="51">
        <f>IF(H423=0,"",'Ark1'!Y3140)</f>
        <v>6.3614120936735397</v>
      </c>
      <c r="S423" s="264"/>
      <c r="T423" s="51">
        <f>IF(H423=0,"",'Ark1'!Z3140)</f>
        <v>0</v>
      </c>
      <c r="U423" s="264"/>
      <c r="V423" s="51">
        <f>IF(H423=0,"",'Ark1'!AA3140)</f>
        <v>10.39437807220934</v>
      </c>
      <c r="W423" s="12">
        <f>IF(H423=0,"",'Ark1'!AB3140)</f>
        <v>2.4653225660156401</v>
      </c>
      <c r="X423" s="15">
        <f>+IF('Ark1'!AC3140=0,"",'Ark1'!AC3140)</f>
        <v>-40.361304242597846</v>
      </c>
      <c r="Y423" s="15">
        <f t="shared" si="20"/>
        <v>103.16363636363636</v>
      </c>
      <c r="Z423" s="12">
        <f>IF(H423=0,"",'Ark1'!T3140)</f>
        <v>4.5961202376791324</v>
      </c>
      <c r="AA423" s="51">
        <f>IF(H423=0,"",'Ark1'!V3140)</f>
        <v>88.12156035914515</v>
      </c>
      <c r="AB423" s="259"/>
    </row>
    <row r="424" spans="1:42" ht="15.6">
      <c r="A424" s="259"/>
      <c r="B424" s="2">
        <f>+'Ark1'!C3141</f>
        <v>2023</v>
      </c>
      <c r="C424" s="2">
        <f>+'Ark1'!J3141</f>
        <v>643</v>
      </c>
      <c r="D424" s="2"/>
      <c r="E424" s="2">
        <f>+'Ark1'!D3141</f>
        <v>11</v>
      </c>
      <c r="F424" s="2" t="s">
        <v>499</v>
      </c>
      <c r="G424" s="3">
        <f>+'Ark1'!Q3141</f>
        <v>21</v>
      </c>
      <c r="H424" s="306">
        <f>+'Ark1'!R3141</f>
        <v>1641</v>
      </c>
      <c r="I424" s="306">
        <f>IF(H424=0,"",'Ark1'!S3141)</f>
        <v>1640</v>
      </c>
      <c r="J424" s="256"/>
      <c r="K424" s="51">
        <f>100*H424/Måned!H33</f>
        <v>3.4479136025549439</v>
      </c>
      <c r="L424" s="256"/>
      <c r="M424" s="51">
        <f>+IF(H424=0,"",'Ark1'!AD3141)</f>
        <v>2.8244406196213419</v>
      </c>
      <c r="N424" s="51">
        <f>+IF(H424=0,"",'Ark1'!AE3141)</f>
        <v>2.815575633898789</v>
      </c>
      <c r="O424" s="12">
        <f>IF(H424=0,"",'Ark1'!U3141)</f>
        <v>60.55853658536585</v>
      </c>
      <c r="P424" s="12">
        <f>IF(H424=0,"",'Ark1'!W3141)</f>
        <v>81.012926829268281</v>
      </c>
      <c r="Q424" s="51">
        <f>IF(H424=0,"",'Ark1'!X3141)</f>
        <v>7.0079219987812316</v>
      </c>
      <c r="R424" s="51">
        <f>IF(H424=0,"",'Ark1'!Y3141)</f>
        <v>14.015843997562461</v>
      </c>
      <c r="S424" s="264"/>
      <c r="T424" s="51">
        <f>IF(H424=0,"",'Ark1'!Z3141)</f>
        <v>0</v>
      </c>
      <c r="U424" s="264"/>
      <c r="V424" s="51">
        <f>IF(H424=0,"",'Ark1'!AA3141)</f>
        <v>9.9486341123778299</v>
      </c>
      <c r="W424" s="12">
        <f>IF(H424=0,"",'Ark1'!AB3141)</f>
        <v>2.3008986165808518</v>
      </c>
      <c r="X424" s="15">
        <f>+IF('Ark1'!AC3141=0,"",'Ark1'!AC3141)</f>
        <v>-38.997832435942392</v>
      </c>
      <c r="Y424" s="15">
        <f t="shared" si="20"/>
        <v>78.095238095238102</v>
      </c>
      <c r="Z424" s="12">
        <f>IF(H424=0,"",'Ark1'!T3141)</f>
        <v>4.1371115173674591</v>
      </c>
      <c r="AA424" s="51">
        <f>IF(H424=0,"",'Ark1'!V3141)</f>
        <v>87.796554184393415</v>
      </c>
      <c r="AB424" s="259"/>
    </row>
    <row r="425" spans="1:42" ht="15.6">
      <c r="A425" s="259"/>
      <c r="B425" s="2">
        <f>+'Ark1'!C3142</f>
        <v>2023</v>
      </c>
      <c r="C425" s="2">
        <f>+'Ark1'!J3142</f>
        <v>643</v>
      </c>
      <c r="D425" s="2"/>
      <c r="E425" s="2">
        <f>+'Ark1'!D3142</f>
        <v>12</v>
      </c>
      <c r="F425" s="2" t="s">
        <v>500</v>
      </c>
      <c r="G425" s="3">
        <f>+'Ark1'!Q3142</f>
        <v>0</v>
      </c>
      <c r="H425" s="306">
        <f>+'Ark1'!R3142</f>
        <v>0</v>
      </c>
      <c r="I425" s="306" t="str">
        <f>IF(H425=0,"",'Ark1'!S3142)</f>
        <v/>
      </c>
      <c r="J425" s="256"/>
      <c r="K425" s="51" t="e">
        <f>100*H425/Måned!H34</f>
        <v>#DIV/0!</v>
      </c>
      <c r="L425" s="256"/>
      <c r="M425" s="51" t="str">
        <f>+IF(H425=0,"",'Ark1'!AD3142)</f>
        <v/>
      </c>
      <c r="N425" s="51" t="str">
        <f>+IF(H425=0,"",'Ark1'!AE3142)</f>
        <v/>
      </c>
      <c r="O425" s="12" t="str">
        <f>IF(H425=0,"",'Ark1'!U3142)</f>
        <v/>
      </c>
      <c r="P425" s="12" t="str">
        <f>IF(H425=0,"",'Ark1'!W3142)</f>
        <v/>
      </c>
      <c r="Q425" s="51" t="str">
        <f>IF(H425=0,"",'Ark1'!X3142)</f>
        <v/>
      </c>
      <c r="R425" s="51" t="str">
        <f>IF(H425=0,"",'Ark1'!Y3142)</f>
        <v/>
      </c>
      <c r="S425" s="264"/>
      <c r="T425" s="51" t="str">
        <f>IF(H425=0,"",'Ark1'!Z3142)</f>
        <v/>
      </c>
      <c r="U425" s="264"/>
      <c r="V425" s="51" t="str">
        <f>IF(H425=0,"",'Ark1'!AA3142)</f>
        <v/>
      </c>
      <c r="W425" s="12" t="str">
        <f>IF(H425=0,"",'Ark1'!AB3142)</f>
        <v/>
      </c>
      <c r="X425" s="15" t="str">
        <f>+IF('Ark1'!AC3142=0,"",'Ark1'!AC3142)</f>
        <v/>
      </c>
      <c r="Y425" s="15" t="str">
        <f t="shared" si="20"/>
        <v/>
      </c>
      <c r="Z425" s="12" t="str">
        <f>IF(H425=0,"",'Ark1'!T3142)</f>
        <v/>
      </c>
      <c r="AA425" s="51" t="str">
        <f>IF(H425=0,"",'Ark1'!V3142)</f>
        <v/>
      </c>
      <c r="AB425" s="259"/>
    </row>
    <row r="426" spans="1:42" ht="15.6">
      <c r="A426" s="259"/>
      <c r="B426" s="259"/>
      <c r="C426" s="256"/>
      <c r="D426" s="256"/>
      <c r="E426" s="256"/>
      <c r="F426" s="256"/>
      <c r="G426" s="256"/>
      <c r="H426" s="358"/>
      <c r="I426" s="358"/>
      <c r="J426" s="256"/>
      <c r="K426" s="256"/>
      <c r="L426" s="256"/>
      <c r="M426" s="256"/>
      <c r="N426" s="256"/>
      <c r="O426" s="256"/>
      <c r="P426" s="256"/>
      <c r="Q426" s="256"/>
      <c r="R426" s="256"/>
      <c r="S426" s="256"/>
      <c r="T426" s="256"/>
      <c r="U426" s="256"/>
      <c r="V426" s="256"/>
      <c r="W426" s="256"/>
      <c r="X426" s="256"/>
      <c r="Y426" s="256"/>
      <c r="Z426" s="256"/>
      <c r="AA426" s="256"/>
      <c r="AB426" s="259"/>
      <c r="AC426" s="79"/>
      <c r="AE426" s="51"/>
      <c r="AF426" s="4"/>
      <c r="AN426" s="13"/>
      <c r="AO426" s="12"/>
      <c r="AP426" s="12"/>
    </row>
    <row r="427" spans="1:42">
      <c r="A427" s="259"/>
      <c r="B427" s="259"/>
      <c r="C427" s="259"/>
      <c r="D427" s="259"/>
      <c r="E427" s="259"/>
      <c r="F427" s="259"/>
      <c r="G427" s="259"/>
      <c r="H427" s="259"/>
      <c r="I427" s="259"/>
      <c r="J427" s="259"/>
      <c r="K427" s="259"/>
      <c r="L427" s="259"/>
      <c r="M427" s="259"/>
      <c r="N427" s="259"/>
      <c r="O427" s="259"/>
      <c r="P427" s="259"/>
      <c r="Q427" s="259"/>
      <c r="R427" s="259"/>
      <c r="S427" s="259"/>
      <c r="T427" s="259"/>
      <c r="U427" s="259"/>
      <c r="V427" s="259"/>
      <c r="W427" s="259"/>
      <c r="X427" s="259"/>
      <c r="Y427" s="259"/>
      <c r="Z427" s="259"/>
      <c r="AA427" s="259"/>
      <c r="AB427" s="259"/>
    </row>
  </sheetData>
  <mergeCells count="1">
    <mergeCell ref="T4:V4"/>
  </mergeCells>
  <conditionalFormatting sqref="AD46:AD47">
    <cfRule type="cellIs" dxfId="202" priority="38" stopIfTrue="1" operator="lessThan">
      <formula>0</formula>
    </cfRule>
  </conditionalFormatting>
  <conditionalFormatting sqref="AD23">
    <cfRule type="cellIs" dxfId="201" priority="39" stopIfTrue="1" operator="greaterThan">
      <formula>0</formula>
    </cfRule>
    <cfRule type="cellIs" dxfId="200" priority="40" stopIfTrue="1" operator="lessThan">
      <formula>0</formula>
    </cfRule>
  </conditionalFormatting>
  <conditionalFormatting sqref="K36:K47">
    <cfRule type="top10" dxfId="199" priority="37" percent="1" rank="10"/>
  </conditionalFormatting>
  <conditionalFormatting sqref="K23:K34">
    <cfRule type="top10" dxfId="198" priority="36" percent="1" rank="10"/>
  </conditionalFormatting>
  <conditionalFormatting sqref="K49:K60">
    <cfRule type="top10" dxfId="197" priority="35" percent="1" rank="10"/>
  </conditionalFormatting>
  <conditionalFormatting sqref="K62:K73">
    <cfRule type="top10" dxfId="196" priority="34" percent="1" rank="10"/>
  </conditionalFormatting>
  <conditionalFormatting sqref="K101:K112">
    <cfRule type="top10" dxfId="195" priority="31" percent="1" rank="10"/>
  </conditionalFormatting>
  <conditionalFormatting sqref="K114:K125">
    <cfRule type="top10" dxfId="194" priority="30" percent="1" rank="10"/>
  </conditionalFormatting>
  <conditionalFormatting sqref="K127:K138">
    <cfRule type="top10" dxfId="193" priority="29" percent="1" rank="10"/>
  </conditionalFormatting>
  <conditionalFormatting sqref="K140:K151">
    <cfRule type="top10" dxfId="192" priority="28" percent="1" rank="10"/>
  </conditionalFormatting>
  <conditionalFormatting sqref="K153:K164">
    <cfRule type="top10" dxfId="191" priority="27" percent="1" rank="10"/>
  </conditionalFormatting>
  <conditionalFormatting sqref="K166:K177">
    <cfRule type="top10" dxfId="190" priority="26" percent="1" rank="10"/>
  </conditionalFormatting>
  <conditionalFormatting sqref="K179:K190">
    <cfRule type="top10" dxfId="189" priority="25" percent="1" rank="10"/>
  </conditionalFormatting>
  <conditionalFormatting sqref="K192:K203">
    <cfRule type="top10" dxfId="188" priority="24" percent="1" rank="10"/>
  </conditionalFormatting>
  <conditionalFormatting sqref="K205:K216">
    <cfRule type="top10" dxfId="187" priority="23" percent="1" rank="10"/>
  </conditionalFormatting>
  <conditionalFormatting sqref="K219:K230">
    <cfRule type="top10" dxfId="186" priority="21" percent="1" rank="10"/>
  </conditionalFormatting>
  <conditionalFormatting sqref="K10:K21">
    <cfRule type="top10" dxfId="185" priority="19" percent="1" rank="10"/>
  </conditionalFormatting>
  <conditionalFormatting sqref="K232:K243">
    <cfRule type="top10" dxfId="184" priority="18" percent="1" rank="10"/>
  </conditionalFormatting>
  <conditionalFormatting sqref="K245:K256">
    <cfRule type="top10" dxfId="183" priority="17" percent="1" rank="10"/>
  </conditionalFormatting>
  <conditionalFormatting sqref="K258:K269">
    <cfRule type="top10" dxfId="182" priority="16" percent="1" rank="10"/>
  </conditionalFormatting>
  <conditionalFormatting sqref="K271:K282">
    <cfRule type="top10" dxfId="181" priority="15" percent="1" rank="10"/>
  </conditionalFormatting>
  <conditionalFormatting sqref="K284:K295">
    <cfRule type="top10" dxfId="180" priority="14" percent="1" rank="10"/>
  </conditionalFormatting>
  <conditionalFormatting sqref="K297:K308">
    <cfRule type="top10" dxfId="179" priority="13" percent="1" rank="10"/>
  </conditionalFormatting>
  <conditionalFormatting sqref="K310:K321">
    <cfRule type="top10" dxfId="178" priority="12" percent="1" rank="10"/>
  </conditionalFormatting>
  <conditionalFormatting sqref="K323:K334">
    <cfRule type="top10" dxfId="177" priority="11" percent="1" rank="10"/>
  </conditionalFormatting>
  <conditionalFormatting sqref="K336:K347">
    <cfRule type="top10" dxfId="176" priority="10" percent="1" rank="10"/>
  </conditionalFormatting>
  <conditionalFormatting sqref="K349:K360">
    <cfRule type="top10" dxfId="175" priority="9" percent="1" rank="10"/>
  </conditionalFormatting>
  <conditionalFormatting sqref="K362:K373">
    <cfRule type="top10" dxfId="174" priority="8" percent="1" rank="10"/>
  </conditionalFormatting>
  <conditionalFormatting sqref="K375:K386">
    <cfRule type="top10" dxfId="173" priority="7" percent="1" rank="10"/>
  </conditionalFormatting>
  <conditionalFormatting sqref="K388:K399">
    <cfRule type="top10" dxfId="172" priority="6" percent="1" rank="10"/>
  </conditionalFormatting>
  <conditionalFormatting sqref="K401:K412">
    <cfRule type="top10" dxfId="171" priority="5" percent="1" rank="10"/>
  </conditionalFormatting>
  <conditionalFormatting sqref="K414:K425">
    <cfRule type="top10" dxfId="170" priority="4" percent="1" rank="10"/>
  </conditionalFormatting>
  <conditionalFormatting sqref="K75:K86">
    <cfRule type="top10" dxfId="169" priority="2" percent="1" rank="10"/>
  </conditionalFormatting>
  <conditionalFormatting sqref="K88:K99">
    <cfRule type="top10" dxfId="168" priority="1" percent="1" rank="10"/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BEC71-58D1-4FF1-9200-5FF22C437316}">
  <dimension ref="A1:H36"/>
  <sheetViews>
    <sheetView topLeftCell="A4" workbookViewId="0">
      <selection activeCell="I14" sqref="I14"/>
    </sheetView>
  </sheetViews>
  <sheetFormatPr baseColWidth="10" defaultRowHeight="15"/>
  <cols>
    <col min="5" max="5" width="16.26953125" customWidth="1"/>
  </cols>
  <sheetData>
    <row r="1" spans="1:8">
      <c r="A1" s="46">
        <v>103</v>
      </c>
      <c r="B1" s="57" t="s">
        <v>34</v>
      </c>
    </row>
    <row r="2" spans="1:8">
      <c r="A2" s="46">
        <v>106</v>
      </c>
      <c r="B2" s="57" t="s">
        <v>35</v>
      </c>
      <c r="D2">
        <v>170</v>
      </c>
      <c r="E2" s="3" t="s">
        <v>594</v>
      </c>
    </row>
    <row r="3" spans="1:8">
      <c r="A3" s="46">
        <v>109</v>
      </c>
      <c r="B3" s="57" t="s">
        <v>57</v>
      </c>
      <c r="D3">
        <v>173</v>
      </c>
      <c r="E3" s="3" t="s">
        <v>478</v>
      </c>
    </row>
    <row r="4" spans="1:8">
      <c r="A4" s="46">
        <v>110</v>
      </c>
      <c r="B4" s="57" t="s">
        <v>29</v>
      </c>
      <c r="D4">
        <v>176</v>
      </c>
      <c r="E4" s="3" t="s">
        <v>479</v>
      </c>
    </row>
    <row r="5" spans="1:8" ht="15.6">
      <c r="A5" s="46">
        <v>111</v>
      </c>
      <c r="B5" s="57" t="s">
        <v>36</v>
      </c>
      <c r="G5" s="2">
        <v>1</v>
      </c>
      <c r="H5" s="2" t="s">
        <v>490</v>
      </c>
    </row>
    <row r="6" spans="1:8" ht="15.6">
      <c r="A6" s="46">
        <v>116</v>
      </c>
      <c r="B6" s="57" t="s">
        <v>37</v>
      </c>
      <c r="G6" s="2">
        <v>2</v>
      </c>
      <c r="H6" s="2" t="s">
        <v>491</v>
      </c>
    </row>
    <row r="7" spans="1:8" ht="15.6">
      <c r="A7" s="46">
        <v>117</v>
      </c>
      <c r="B7" s="57" t="s">
        <v>38</v>
      </c>
      <c r="D7" s="3" t="s">
        <v>613</v>
      </c>
      <c r="G7" s="2">
        <v>3</v>
      </c>
      <c r="H7" s="2" t="s">
        <v>492</v>
      </c>
    </row>
    <row r="8" spans="1:8" ht="15.6">
      <c r="A8" s="46">
        <v>121</v>
      </c>
      <c r="B8" s="57" t="s">
        <v>276</v>
      </c>
      <c r="D8" s="3" t="s">
        <v>612</v>
      </c>
      <c r="G8" s="2">
        <v>4</v>
      </c>
      <c r="H8" s="2" t="s">
        <v>493</v>
      </c>
    </row>
    <row r="9" spans="1:8" ht="15.6">
      <c r="A9" s="46">
        <v>134</v>
      </c>
      <c r="B9" s="57" t="s">
        <v>31</v>
      </c>
      <c r="D9" s="3" t="s">
        <v>614</v>
      </c>
      <c r="G9" s="2">
        <v>5</v>
      </c>
      <c r="H9" s="2" t="s">
        <v>377</v>
      </c>
    </row>
    <row r="10" spans="1:8" ht="15.6">
      <c r="A10" s="46">
        <v>141</v>
      </c>
      <c r="B10" s="57" t="s">
        <v>30</v>
      </c>
      <c r="G10" s="2">
        <v>6</v>
      </c>
      <c r="H10" s="2" t="s">
        <v>494</v>
      </c>
    </row>
    <row r="11" spans="1:8" ht="15.6">
      <c r="A11" s="46">
        <v>143</v>
      </c>
      <c r="B11" s="57" t="s">
        <v>39</v>
      </c>
      <c r="D11" s="3" t="s">
        <v>618</v>
      </c>
      <c r="G11" s="2">
        <v>7</v>
      </c>
      <c r="H11" s="2" t="s">
        <v>495</v>
      </c>
    </row>
    <row r="12" spans="1:8" ht="15.6">
      <c r="A12" s="46">
        <v>147</v>
      </c>
      <c r="B12" s="57" t="s">
        <v>4</v>
      </c>
      <c r="D12" s="59">
        <v>1</v>
      </c>
      <c r="E12" s="104" t="s">
        <v>20</v>
      </c>
      <c r="G12" s="2">
        <v>8</v>
      </c>
      <c r="H12" s="2" t="s">
        <v>496</v>
      </c>
    </row>
    <row r="13" spans="1:8" ht="15.6">
      <c r="A13" s="46">
        <v>155</v>
      </c>
      <c r="B13" s="57" t="s">
        <v>33</v>
      </c>
      <c r="D13" s="59">
        <v>2</v>
      </c>
      <c r="E13" s="104" t="s">
        <v>21</v>
      </c>
      <c r="G13" s="2">
        <v>9</v>
      </c>
      <c r="H13" s="2" t="s">
        <v>497</v>
      </c>
    </row>
    <row r="14" spans="1:8" ht="15.6">
      <c r="A14" s="46">
        <v>160</v>
      </c>
      <c r="B14" s="57" t="s">
        <v>28</v>
      </c>
      <c r="D14" s="59">
        <v>5</v>
      </c>
      <c r="E14" s="104" t="s">
        <v>355</v>
      </c>
      <c r="G14" s="2">
        <v>10</v>
      </c>
      <c r="H14" s="2" t="s">
        <v>498</v>
      </c>
    </row>
    <row r="15" spans="1:8" ht="15.6">
      <c r="A15" s="46">
        <v>171</v>
      </c>
      <c r="B15" s="57" t="s">
        <v>503</v>
      </c>
      <c r="D15" s="59">
        <v>8</v>
      </c>
      <c r="E15" s="104" t="s">
        <v>22</v>
      </c>
      <c r="G15" s="2">
        <v>11</v>
      </c>
      <c r="H15" s="2" t="s">
        <v>499</v>
      </c>
    </row>
    <row r="16" spans="1:8" ht="15.6">
      <c r="A16" s="46">
        <v>175</v>
      </c>
      <c r="B16" s="57" t="s">
        <v>606</v>
      </c>
      <c r="D16" s="59">
        <v>11</v>
      </c>
      <c r="E16" s="104" t="s">
        <v>23</v>
      </c>
      <c r="G16" s="2">
        <v>12</v>
      </c>
      <c r="H16" s="2" t="s">
        <v>500</v>
      </c>
    </row>
    <row r="17" spans="1:5" ht="15.6">
      <c r="A17" s="46">
        <v>177</v>
      </c>
      <c r="B17" s="57" t="s">
        <v>607</v>
      </c>
      <c r="D17" s="59">
        <v>14</v>
      </c>
      <c r="E17" s="104" t="s">
        <v>356</v>
      </c>
    </row>
    <row r="18" spans="1:5" ht="15.6">
      <c r="A18" s="46">
        <v>178</v>
      </c>
      <c r="B18" s="57" t="s">
        <v>32</v>
      </c>
      <c r="D18" s="59">
        <v>17</v>
      </c>
      <c r="E18" s="104" t="s">
        <v>397</v>
      </c>
    </row>
    <row r="19" spans="1:5" ht="15.6">
      <c r="A19" s="46">
        <v>181</v>
      </c>
      <c r="B19" s="57" t="s">
        <v>40</v>
      </c>
      <c r="D19" s="59">
        <v>75</v>
      </c>
      <c r="E19" s="104" t="s">
        <v>626</v>
      </c>
    </row>
    <row r="20" spans="1:5" ht="15.6">
      <c r="A20" s="46">
        <v>262</v>
      </c>
      <c r="B20" s="57" t="s">
        <v>608</v>
      </c>
      <c r="D20" s="59">
        <v>76</v>
      </c>
      <c r="E20" s="104" t="s">
        <v>627</v>
      </c>
    </row>
    <row r="21" spans="1:5" ht="15.6">
      <c r="A21" s="46">
        <v>267</v>
      </c>
      <c r="B21" s="57" t="s">
        <v>609</v>
      </c>
      <c r="D21" s="59">
        <v>99</v>
      </c>
      <c r="E21" s="104" t="s">
        <v>617</v>
      </c>
    </row>
    <row r="22" spans="1:5">
      <c r="A22" s="46">
        <v>309</v>
      </c>
      <c r="B22" s="57" t="s">
        <v>55</v>
      </c>
    </row>
    <row r="23" spans="1:5">
      <c r="A23" s="46">
        <v>470</v>
      </c>
      <c r="B23" s="57" t="s">
        <v>41</v>
      </c>
      <c r="D23" s="46">
        <v>1</v>
      </c>
      <c r="E23" s="57" t="s">
        <v>619</v>
      </c>
    </row>
    <row r="24" spans="1:5">
      <c r="A24" s="46">
        <v>629</v>
      </c>
      <c r="B24" s="57" t="s">
        <v>156</v>
      </c>
      <c r="D24" s="46">
        <v>2</v>
      </c>
      <c r="E24" s="57" t="s">
        <v>620</v>
      </c>
    </row>
    <row r="25" spans="1:5">
      <c r="A25" s="46">
        <v>643</v>
      </c>
      <c r="B25" s="57" t="s">
        <v>51</v>
      </c>
      <c r="D25" s="46">
        <v>3</v>
      </c>
      <c r="E25" s="57" t="s">
        <v>621</v>
      </c>
    </row>
    <row r="26" spans="1:5">
      <c r="A26" s="46">
        <v>704</v>
      </c>
      <c r="B26" s="57" t="s">
        <v>610</v>
      </c>
      <c r="D26" s="46">
        <v>4</v>
      </c>
      <c r="E26" s="57" t="s">
        <v>563</v>
      </c>
    </row>
    <row r="27" spans="1:5">
      <c r="A27" s="46">
        <v>802</v>
      </c>
      <c r="B27" s="57" t="s">
        <v>50</v>
      </c>
      <c r="D27" s="46">
        <v>7</v>
      </c>
      <c r="E27" s="57" t="s">
        <v>622</v>
      </c>
    </row>
    <row r="28" spans="1:5">
      <c r="D28" s="46">
        <v>8</v>
      </c>
      <c r="E28" s="57" t="s">
        <v>623</v>
      </c>
    </row>
    <row r="29" spans="1:5">
      <c r="D29" s="46">
        <v>9</v>
      </c>
      <c r="E29" s="57" t="s">
        <v>565</v>
      </c>
    </row>
    <row r="30" spans="1:5">
      <c r="D30" s="46">
        <v>11</v>
      </c>
      <c r="E30" s="57" t="s">
        <v>65</v>
      </c>
    </row>
    <row r="31" spans="1:5">
      <c r="D31" s="46">
        <v>14</v>
      </c>
      <c r="E31" s="57" t="s">
        <v>566</v>
      </c>
    </row>
    <row r="32" spans="1:5">
      <c r="D32" s="46">
        <v>15</v>
      </c>
      <c r="E32" s="57" t="s">
        <v>557</v>
      </c>
    </row>
    <row r="33" spans="4:5">
      <c r="D33" s="46">
        <v>16</v>
      </c>
      <c r="E33" s="57" t="s">
        <v>527</v>
      </c>
    </row>
    <row r="34" spans="4:5">
      <c r="D34" s="46">
        <v>18</v>
      </c>
      <c r="E34" s="57" t="s">
        <v>66</v>
      </c>
    </row>
    <row r="35" spans="4:5">
      <c r="D35" s="46">
        <v>55</v>
      </c>
      <c r="E35" s="57" t="s">
        <v>624</v>
      </c>
    </row>
    <row r="36" spans="4:5">
      <c r="D36" s="46">
        <v>56</v>
      </c>
      <c r="E36" s="57" t="s">
        <v>625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25215-CFAA-4255-8ABB-28F58E880880}">
  <dimension ref="N3:AY458"/>
  <sheetViews>
    <sheetView workbookViewId="0"/>
  </sheetViews>
  <sheetFormatPr baseColWidth="10" defaultRowHeight="15"/>
  <cols>
    <col min="42" max="42" width="14.26953125" customWidth="1"/>
  </cols>
  <sheetData>
    <row r="3" spans="15:15">
      <c r="O3" s="3"/>
    </row>
    <row r="21" spans="14:27">
      <c r="AA21" s="3" t="s">
        <v>598</v>
      </c>
    </row>
    <row r="22" spans="14:27">
      <c r="N22" s="3" t="s">
        <v>598</v>
      </c>
    </row>
    <row r="35" spans="14:14">
      <c r="N35" t="s">
        <v>597</v>
      </c>
    </row>
    <row r="56" spans="14:27">
      <c r="N56" t="s">
        <v>598</v>
      </c>
    </row>
    <row r="57" spans="14:27">
      <c r="AA57" t="s">
        <v>598</v>
      </c>
    </row>
    <row r="458" spans="51:51">
      <c r="AY458" t="s">
        <v>597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M323"/>
  <sheetViews>
    <sheetView zoomScale="96" zoomScaleNormal="96" workbookViewId="0">
      <selection activeCell="Z14" sqref="Z14"/>
    </sheetView>
  </sheetViews>
  <sheetFormatPr baseColWidth="10" defaultRowHeight="15"/>
  <cols>
    <col min="1" max="1" width="1.54296875" customWidth="1"/>
    <col min="2" max="2" width="5.1796875" customWidth="1"/>
    <col min="3" max="3" width="3.6328125" customWidth="1"/>
    <col min="4" max="4" width="15.7265625" customWidth="1"/>
    <col min="5" max="5" width="7.81640625" style="297" customWidth="1"/>
    <col min="6" max="6" width="8.26953125" style="297" customWidth="1"/>
    <col min="7" max="7" width="7.6328125" style="297" customWidth="1"/>
    <col min="8" max="8" width="8.08984375" style="297" customWidth="1"/>
    <col min="9" max="9" width="5.54296875" style="100" customWidth="1"/>
    <col min="10" max="10" width="7.26953125" customWidth="1"/>
    <col min="11" max="11" width="5.453125" style="100" customWidth="1"/>
    <col min="12" max="12" width="7" customWidth="1"/>
    <col min="13" max="13" width="5.6328125" style="100" customWidth="1"/>
    <col min="14" max="15" width="5.08984375" customWidth="1"/>
    <col min="16" max="16" width="4.08984375" customWidth="1"/>
    <col min="17" max="17" width="7.54296875" customWidth="1"/>
    <col min="18" max="18" width="1.54296875" customWidth="1"/>
    <col min="19" max="19" width="5.81640625" style="10" customWidth="1"/>
    <col min="20" max="20" width="2.453125" customWidth="1"/>
    <col min="21" max="21" width="7" customWidth="1"/>
    <col min="22" max="22" width="7.453125" customWidth="1"/>
    <col min="23" max="23" width="6.81640625" style="10" customWidth="1"/>
    <col min="24" max="24" width="7.81640625" style="100" customWidth="1"/>
    <col min="25" max="25" width="2.54296875" style="10" customWidth="1"/>
    <col min="26" max="26" width="7.36328125" style="10" customWidth="1"/>
    <col min="27" max="28" width="5.81640625" customWidth="1"/>
    <col min="29" max="29" width="6.90625" customWidth="1"/>
    <col min="30" max="30" width="6.453125" customWidth="1"/>
    <col min="31" max="31" width="5" customWidth="1"/>
    <col min="32" max="32" width="8.54296875" customWidth="1"/>
    <col min="33" max="33" width="6.90625" customWidth="1"/>
    <col min="34" max="34" width="10.453125" customWidth="1"/>
    <col min="35" max="35" width="11.54296875" style="10"/>
    <col min="36" max="36" width="15" customWidth="1"/>
    <col min="37" max="37" width="14" customWidth="1"/>
    <col min="38" max="38" width="12.54296875" customWidth="1"/>
    <col min="39" max="39" width="10.90625" customWidth="1"/>
  </cols>
  <sheetData>
    <row r="1" spans="1:39" ht="15.6">
      <c r="A1" s="42"/>
      <c r="B1" s="42"/>
      <c r="C1" s="42"/>
      <c r="D1" s="42"/>
      <c r="E1" s="337"/>
      <c r="F1" s="337"/>
      <c r="G1" s="337"/>
      <c r="H1" s="337"/>
      <c r="I1" s="113"/>
      <c r="J1" s="42"/>
      <c r="K1" s="113"/>
      <c r="L1" s="42"/>
      <c r="M1" s="115"/>
      <c r="N1" s="42"/>
      <c r="O1" s="42"/>
      <c r="P1" s="42"/>
      <c r="Q1" s="42"/>
      <c r="R1" s="42"/>
      <c r="S1" s="147"/>
      <c r="T1" s="42"/>
      <c r="U1" s="39"/>
      <c r="V1" s="39"/>
      <c r="W1" s="64"/>
      <c r="X1" s="113"/>
      <c r="Y1" s="39"/>
      <c r="Z1"/>
      <c r="AA1" s="51" t="s">
        <v>2</v>
      </c>
      <c r="AB1" s="50"/>
      <c r="AD1" s="5"/>
      <c r="AF1" s="12"/>
      <c r="AG1" s="12"/>
      <c r="AH1" s="10"/>
    </row>
    <row r="2" spans="1:39" s="176" customFormat="1" ht="31.8">
      <c r="A2" s="140"/>
      <c r="B2" s="140"/>
      <c r="C2" s="140" t="s">
        <v>0</v>
      </c>
      <c r="D2" s="140"/>
      <c r="E2" s="316"/>
      <c r="F2" s="316"/>
      <c r="G2" s="316"/>
      <c r="H2" s="316"/>
      <c r="I2" s="178" t="s">
        <v>429</v>
      </c>
      <c r="J2" s="140"/>
      <c r="K2" s="178"/>
      <c r="L2" s="140"/>
      <c r="M2" s="140"/>
      <c r="N2" s="140"/>
      <c r="O2" s="140"/>
      <c r="P2" s="140"/>
      <c r="Q2" s="175"/>
      <c r="R2" s="140"/>
      <c r="S2" s="140"/>
      <c r="T2" s="178" t="str">
        <f>+År!B2</f>
        <v>GRIS</v>
      </c>
      <c r="U2" s="175"/>
      <c r="V2" s="178"/>
      <c r="W2" s="140"/>
      <c r="X2" s="140"/>
      <c r="Y2" s="140"/>
      <c r="Z2" s="50"/>
      <c r="AA2"/>
      <c r="AB2"/>
      <c r="AC2"/>
      <c r="AD2" s="12"/>
      <c r="AE2" s="12"/>
      <c r="AF2" s="10"/>
      <c r="AG2" s="10"/>
      <c r="AH2"/>
      <c r="AI2"/>
      <c r="AJ2"/>
    </row>
    <row r="3" spans="1:39" ht="15.6">
      <c r="A3" s="42"/>
      <c r="B3" s="42"/>
      <c r="C3" s="42"/>
      <c r="D3" s="42"/>
      <c r="E3" s="337"/>
      <c r="F3" s="337"/>
      <c r="G3" s="337"/>
      <c r="H3" s="337"/>
      <c r="I3" s="113"/>
      <c r="J3" s="42"/>
      <c r="K3" s="113"/>
      <c r="L3" s="42"/>
      <c r="M3" s="115"/>
      <c r="N3" s="42"/>
      <c r="O3" s="42"/>
      <c r="P3" s="42"/>
      <c r="Q3" s="42"/>
      <c r="R3" s="42"/>
      <c r="S3" s="147"/>
      <c r="T3" s="42"/>
      <c r="U3" s="39"/>
      <c r="V3" s="39"/>
      <c r="W3" s="64"/>
      <c r="X3" s="113"/>
      <c r="Y3" s="39"/>
      <c r="Z3" s="2"/>
      <c r="AA3" s="51" t="s">
        <v>2</v>
      </c>
      <c r="AB3" s="50"/>
      <c r="AF3" s="12"/>
      <c r="AG3" s="12"/>
      <c r="AH3" s="10"/>
    </row>
    <row r="4" spans="1:39" s="163" customFormat="1" ht="17.399999999999999">
      <c r="A4" s="161"/>
      <c r="B4" s="161"/>
      <c r="C4" s="161"/>
      <c r="D4" s="162"/>
      <c r="E4" s="328" t="s">
        <v>5</v>
      </c>
      <c r="F4" s="368">
        <f>+År!O2</f>
        <v>45</v>
      </c>
      <c r="G4" s="337"/>
      <c r="H4" s="328"/>
      <c r="I4" s="170"/>
      <c r="J4" s="42"/>
      <c r="K4" s="170"/>
      <c r="L4" s="162" t="s">
        <v>366</v>
      </c>
      <c r="M4" s="170"/>
      <c r="N4" s="42"/>
      <c r="O4" s="42"/>
      <c r="P4" s="42"/>
      <c r="Q4" s="417">
        <f>SUM(F10:F17)</f>
        <v>1273214</v>
      </c>
      <c r="R4" s="407"/>
      <c r="S4" s="407"/>
      <c r="T4" s="170"/>
      <c r="U4" s="161"/>
      <c r="V4" s="161"/>
      <c r="W4" s="161"/>
      <c r="X4" s="161"/>
      <c r="Y4" s="161"/>
      <c r="Z4" s="5"/>
      <c r="AA4"/>
      <c r="AB4" s="12"/>
      <c r="AC4" s="12"/>
      <c r="AD4" s="10"/>
      <c r="AE4" s="10"/>
      <c r="AF4"/>
      <c r="AG4"/>
      <c r="AH4"/>
      <c r="AJ4" s="177"/>
    </row>
    <row r="5" spans="1:39" ht="21">
      <c r="A5" s="42"/>
      <c r="B5" s="42"/>
      <c r="C5" s="39"/>
      <c r="D5" s="56"/>
      <c r="E5" s="329"/>
      <c r="F5" s="329"/>
      <c r="G5" s="329"/>
      <c r="H5" s="329"/>
      <c r="I5" s="125"/>
      <c r="J5" s="42"/>
      <c r="K5" s="125"/>
      <c r="L5" s="44"/>
      <c r="M5" s="125"/>
      <c r="N5" s="42"/>
      <c r="O5" s="42"/>
      <c r="P5" s="42"/>
      <c r="Q5" s="42"/>
      <c r="R5" s="42"/>
      <c r="S5" s="147"/>
      <c r="T5" s="42"/>
      <c r="U5" s="44"/>
      <c r="V5" s="44"/>
      <c r="W5" s="64"/>
      <c r="X5" s="125"/>
      <c r="Y5" s="39"/>
      <c r="Z5"/>
      <c r="AA5" s="51" t="s">
        <v>2</v>
      </c>
      <c r="AB5" s="50"/>
      <c r="AD5" s="5"/>
      <c r="AF5" s="12"/>
      <c r="AG5" s="12"/>
      <c r="AH5" s="10"/>
      <c r="AM5" s="5"/>
    </row>
    <row r="6" spans="1:39" ht="18" customHeight="1">
      <c r="A6" s="42"/>
      <c r="B6" s="42"/>
      <c r="C6" s="39"/>
      <c r="D6" s="56"/>
      <c r="E6" s="337"/>
      <c r="F6" s="366"/>
      <c r="G6" s="366"/>
      <c r="H6" s="339"/>
      <c r="I6" s="179"/>
      <c r="J6" s="42"/>
      <c r="K6" s="146"/>
      <c r="L6" s="39"/>
      <c r="M6" s="115"/>
      <c r="N6" s="42"/>
      <c r="O6" s="44"/>
      <c r="P6" s="42"/>
      <c r="Q6" s="44" t="s">
        <v>472</v>
      </c>
      <c r="R6" s="44"/>
      <c r="S6" s="85"/>
      <c r="T6" s="44"/>
      <c r="U6" s="39"/>
      <c r="V6" s="39"/>
      <c r="W6" s="85" t="s">
        <v>3</v>
      </c>
      <c r="X6" s="125"/>
      <c r="Y6" s="39"/>
      <c r="Z6" s="2"/>
      <c r="AA6" s="51" t="s">
        <v>2</v>
      </c>
      <c r="AB6" s="50"/>
      <c r="AF6" s="12"/>
      <c r="AG6" s="12"/>
      <c r="AH6" s="10"/>
      <c r="AM6" s="5"/>
    </row>
    <row r="7" spans="1:39" ht="20.399999999999999">
      <c r="A7" s="39"/>
      <c r="B7" s="39"/>
      <c r="C7" s="39"/>
      <c r="D7" s="39"/>
      <c r="E7" s="304" t="s">
        <v>3</v>
      </c>
      <c r="F7" s="366"/>
      <c r="G7" s="366"/>
      <c r="H7" s="304" t="s">
        <v>3</v>
      </c>
      <c r="I7" s="42"/>
      <c r="J7" s="42"/>
      <c r="K7" s="42"/>
      <c r="L7" s="42"/>
      <c r="M7" s="98" t="s">
        <v>14</v>
      </c>
      <c r="N7" s="42"/>
      <c r="O7" s="39"/>
      <c r="P7" s="42"/>
      <c r="Q7" s="34" t="s">
        <v>473</v>
      </c>
      <c r="R7" s="34"/>
      <c r="S7" s="74"/>
      <c r="T7" s="34"/>
      <c r="U7" s="34" t="s">
        <v>388</v>
      </c>
      <c r="V7" s="39"/>
      <c r="W7" s="74" t="s">
        <v>8</v>
      </c>
      <c r="X7" s="98" t="s">
        <v>14</v>
      </c>
      <c r="Y7" s="39"/>
      <c r="Z7"/>
      <c r="AA7" s="51" t="s">
        <v>2</v>
      </c>
      <c r="AB7" s="50"/>
      <c r="AD7" s="5"/>
      <c r="AF7" s="12"/>
      <c r="AG7" s="12"/>
      <c r="AH7" s="10"/>
    </row>
    <row r="8" spans="1:39" ht="15.6">
      <c r="A8" s="39"/>
      <c r="B8" s="39"/>
      <c r="C8" s="39"/>
      <c r="D8" s="39"/>
      <c r="E8" s="304" t="s">
        <v>436</v>
      </c>
      <c r="F8" s="304" t="s">
        <v>3</v>
      </c>
      <c r="G8" s="304"/>
      <c r="H8" s="304" t="s">
        <v>394</v>
      </c>
      <c r="I8" s="98" t="s">
        <v>3</v>
      </c>
      <c r="J8" s="42"/>
      <c r="K8" s="98" t="s">
        <v>1</v>
      </c>
      <c r="L8" s="34" t="s">
        <v>14</v>
      </c>
      <c r="M8" s="98" t="s">
        <v>392</v>
      </c>
      <c r="N8" s="42"/>
      <c r="O8" s="110" t="s">
        <v>357</v>
      </c>
      <c r="P8" s="42"/>
      <c r="Q8" s="110" t="s">
        <v>470</v>
      </c>
      <c r="R8" s="110"/>
      <c r="S8" s="111" t="s">
        <v>357</v>
      </c>
      <c r="T8" s="110"/>
      <c r="U8" s="34" t="s">
        <v>392</v>
      </c>
      <c r="V8" s="34" t="s">
        <v>388</v>
      </c>
      <c r="W8" s="74" t="s">
        <v>435</v>
      </c>
      <c r="X8" s="98" t="s">
        <v>392</v>
      </c>
      <c r="Y8" s="39"/>
      <c r="Z8" s="2"/>
      <c r="AA8" s="51" t="s">
        <v>2</v>
      </c>
      <c r="AB8" s="50"/>
      <c r="AF8" s="12"/>
      <c r="AG8" s="12"/>
      <c r="AH8" s="10"/>
    </row>
    <row r="9" spans="1:39" ht="15.6">
      <c r="A9" s="39"/>
      <c r="B9" s="44" t="s">
        <v>58</v>
      </c>
      <c r="C9" s="44" t="s">
        <v>0</v>
      </c>
      <c r="D9" s="42"/>
      <c r="E9" s="304" t="s">
        <v>432</v>
      </c>
      <c r="F9" s="304" t="s">
        <v>8</v>
      </c>
      <c r="G9" s="326" t="s">
        <v>437</v>
      </c>
      <c r="H9" s="304" t="s">
        <v>386</v>
      </c>
      <c r="I9" s="98" t="s">
        <v>357</v>
      </c>
      <c r="J9" s="111" t="s">
        <v>437</v>
      </c>
      <c r="K9" s="98" t="s">
        <v>357</v>
      </c>
      <c r="L9" s="34" t="s">
        <v>386</v>
      </c>
      <c r="M9" s="98" t="s">
        <v>389</v>
      </c>
      <c r="N9" s="111" t="s">
        <v>437</v>
      </c>
      <c r="O9" s="110" t="s">
        <v>469</v>
      </c>
      <c r="P9" s="111" t="s">
        <v>437</v>
      </c>
      <c r="Q9" s="110" t="s">
        <v>471</v>
      </c>
      <c r="R9" s="110"/>
      <c r="S9" s="111" t="s">
        <v>416</v>
      </c>
      <c r="T9" s="110"/>
      <c r="U9" s="34" t="s">
        <v>389</v>
      </c>
      <c r="V9" s="34" t="s">
        <v>390</v>
      </c>
      <c r="W9" s="74" t="s">
        <v>464</v>
      </c>
      <c r="X9" s="98" t="s">
        <v>395</v>
      </c>
      <c r="Y9" s="39"/>
      <c r="Z9"/>
      <c r="AA9" s="51" t="s">
        <v>2</v>
      </c>
      <c r="AB9" s="50"/>
      <c r="AD9" s="5"/>
      <c r="AF9" s="12"/>
      <c r="AG9" s="12"/>
      <c r="AH9" s="10"/>
    </row>
    <row r="10" spans="1:39" ht="15.6">
      <c r="A10" s="39"/>
      <c r="B10" s="59">
        <f>+'Ark1'!C1125</f>
        <v>2024</v>
      </c>
      <c r="C10" s="59">
        <f>+'Ark1'!L1125</f>
        <v>8</v>
      </c>
      <c r="D10" s="104" t="str">
        <f>VLOOKUP(C10,RNR!$D$12:$E$21,2)</f>
        <v>R</v>
      </c>
      <c r="E10" s="319">
        <f>IF(F10=0,"",+'Ark1'!Q1125)</f>
        <v>511</v>
      </c>
      <c r="F10" s="327">
        <f>+'Ark1'!R1125</f>
        <v>1356</v>
      </c>
      <c r="G10" s="319">
        <f>+IF(F10=0,"",F10-F20)</f>
        <v>-180</v>
      </c>
      <c r="H10" s="319">
        <f>+IF(F10=0,"",'Ark1'!S1125)</f>
        <v>1356</v>
      </c>
      <c r="I10" s="104">
        <f>+IF(F10=0,"",'Ark1'!AD1125)</f>
        <v>0.10619394177658706</v>
      </c>
      <c r="J10" s="104">
        <f>+IF(F10=0,"",I10-I20)</f>
        <v>-1.3823685812465097E-2</v>
      </c>
      <c r="K10" s="104">
        <f>+IF(F10=0,"",'Ark1'!AE1125)</f>
        <v>0.1153776292386965</v>
      </c>
      <c r="L10" s="60">
        <f>+IF(F10=0,"",'Ark1'!U1125)</f>
        <v>48.418879056047189</v>
      </c>
      <c r="M10" s="104">
        <f>+IF(F10=0,"",'Ark1'!W1125)</f>
        <v>88.935988200589861</v>
      </c>
      <c r="N10" s="104">
        <f>+IF(F10=0,"",M10-M20)</f>
        <v>-1.7192201327435015</v>
      </c>
      <c r="O10" s="104">
        <f>+IF(F10=0,"",'Ark1'!X1125)</f>
        <v>1.2536873156342183</v>
      </c>
      <c r="P10" s="104">
        <f>+IF(F10=0,"",O10-O20)</f>
        <v>-0.30881268436578169</v>
      </c>
      <c r="Q10" s="104">
        <f>+IF(F10=0,"",'Ark1'!Y1125)</f>
        <v>2.5073746312684366</v>
      </c>
      <c r="R10" s="110"/>
      <c r="S10" s="273">
        <f>+IF(F10=0,"",'Ark1'!Z1125)</f>
        <v>0</v>
      </c>
      <c r="T10" s="110"/>
      <c r="U10" s="104">
        <f>+IF(F10=0,"",'Ark1'!AA1125)</f>
        <v>16.623575942643228</v>
      </c>
      <c r="V10" s="104">
        <f>+IF(F10=0,"",'Ark1'!AB1125)</f>
        <v>1.1104480666273984</v>
      </c>
      <c r="W10" s="78">
        <f>+IF(F10=0,"",F10/E10)</f>
        <v>2.6536203522504893</v>
      </c>
      <c r="X10" s="104">
        <f>+IF(F10=0,"",'Ark1'!V1125)</f>
        <v>96.355350163152778</v>
      </c>
      <c r="Y10" s="39"/>
      <c r="Z10" s="2"/>
      <c r="AA10" s="51" t="s">
        <v>2</v>
      </c>
      <c r="AB10" s="50"/>
      <c r="AF10" s="12"/>
      <c r="AG10" s="12"/>
      <c r="AH10" s="10"/>
    </row>
    <row r="11" spans="1:39" ht="15.6">
      <c r="A11" s="39"/>
      <c r="B11" s="59">
        <f>+'Ark1'!C1126</f>
        <v>2024</v>
      </c>
      <c r="C11" s="59">
        <f>+'Ark1'!L1126</f>
        <v>11</v>
      </c>
      <c r="D11" s="104" t="str">
        <f>VLOOKUP(C11,RNR!$D$12:$E$21,2)</f>
        <v>U</v>
      </c>
      <c r="E11" s="319">
        <f>IF(F11=0,"",+'Ark1'!Q1126)</f>
        <v>1449</v>
      </c>
      <c r="F11" s="327">
        <f>+'Ark1'!R1126</f>
        <v>22826</v>
      </c>
      <c r="G11" s="319">
        <f>+IF(F11=0,"",F11-F21)</f>
        <v>-1356</v>
      </c>
      <c r="H11" s="319">
        <f>+IF(F11=0,"",'Ark1'!S1126)</f>
        <v>22826</v>
      </c>
      <c r="I11" s="104">
        <f>+IF(F11=0,"",'Ark1'!AD1126)</f>
        <v>1.7875980199058812</v>
      </c>
      <c r="J11" s="104">
        <f>+IF(F11=0,"",I11-I21)</f>
        <v>-0.10189824985874041</v>
      </c>
      <c r="K11" s="104">
        <f>+IF(F11=0,"",'Ark1'!AE1126)</f>
        <v>1.9382977129368248</v>
      </c>
      <c r="L11" s="60">
        <f>+IF(F11=0,"",'Ark1'!U1126)</f>
        <v>53.100192762639089</v>
      </c>
      <c r="M11" s="104">
        <f>+IF(F11=0,"",'Ark1'!W1126)</f>
        <v>88.757749934286011</v>
      </c>
      <c r="N11" s="104">
        <f>+IF(F11=0,"",M11-M21)</f>
        <v>-2.5412575919726095</v>
      </c>
      <c r="O11" s="104">
        <f>+IF(F11=0,"",'Ark1'!X1126)</f>
        <v>1.2661000613335671</v>
      </c>
      <c r="P11" s="104">
        <f>+IF(F11=0,"",O11-O21)</f>
        <v>-0.28877546591810765</v>
      </c>
      <c r="Q11" s="104">
        <f>+IF(F11=0,"",'Ark1'!Y1126)</f>
        <v>2.5322001226671342</v>
      </c>
      <c r="R11" s="110"/>
      <c r="S11" s="273">
        <f>+IF(F11=0,"",'Ark1'!Z1126)</f>
        <v>0</v>
      </c>
      <c r="T11" s="110"/>
      <c r="U11" s="104">
        <f>+IF(F11=0,"",'Ark1'!AA1126)</f>
        <v>9.385390918503985</v>
      </c>
      <c r="V11" s="104">
        <f>+IF(F11=0,"",'Ark1'!AB1126)</f>
        <v>1.1257144143953843</v>
      </c>
      <c r="W11" s="78">
        <f>+IF(F11=0,"",F11/E11)</f>
        <v>15.752933057280883</v>
      </c>
      <c r="X11" s="104">
        <f>+IF(F11=0,"",'Ark1'!V1126)</f>
        <v>96.162242615693359</v>
      </c>
      <c r="Y11" s="39"/>
      <c r="Z11"/>
      <c r="AA11" s="51" t="s">
        <v>2</v>
      </c>
      <c r="AB11" s="50"/>
      <c r="AD11" s="5"/>
      <c r="AF11" s="12"/>
      <c r="AG11" s="12"/>
      <c r="AH11" s="10"/>
      <c r="AJ11" s="4"/>
    </row>
    <row r="12" spans="1:39" ht="15.6">
      <c r="A12" s="39"/>
      <c r="B12" s="59">
        <f>+'Ark1'!C1127</f>
        <v>2024</v>
      </c>
      <c r="C12" s="59">
        <f>+'Ark1'!L1127</f>
        <v>14</v>
      </c>
      <c r="D12" s="104" t="str">
        <f>VLOOKUP(C12,RNR!$D$12:$E$21,2)</f>
        <v>E</v>
      </c>
      <c r="E12" s="319">
        <f>IF(F12=0,"",+'Ark1'!Q1127)</f>
        <v>1803</v>
      </c>
      <c r="F12" s="327">
        <f>+'Ark1'!R1127</f>
        <v>371452</v>
      </c>
      <c r="G12" s="319">
        <f>+IF(F12=0,"",F12-F22)</f>
        <v>4521</v>
      </c>
      <c r="H12" s="319">
        <f>+IF(F12=0,"",'Ark1'!S1127)</f>
        <v>371451</v>
      </c>
      <c r="I12" s="104">
        <f>+IF(F12=0,"",'Ark1'!AD1127)</f>
        <v>29.089935148080254</v>
      </c>
      <c r="J12" s="104">
        <f>+IF(F12=0,"",I12-I22)</f>
        <v>0.41923976469580992</v>
      </c>
      <c r="K12" s="104">
        <f>+IF(F12=0,"",'Ark1'!AE1127)</f>
        <v>30.201235484111411</v>
      </c>
      <c r="L12" s="60">
        <f>+IF(F12=0,"",'Ark1'!U1127)</f>
        <v>57.848852203924594</v>
      </c>
      <c r="M12" s="104">
        <f>+IF(F12=0,"",'Ark1'!W1127)</f>
        <v>84.984317581593103</v>
      </c>
      <c r="N12" s="104">
        <f>+IF(F12=0,"",M12-M22)</f>
        <v>-2.3788610541719208</v>
      </c>
      <c r="O12" s="104">
        <f>+IF(F12=0,"",'Ark1'!X1127)</f>
        <v>1.6715484100233671</v>
      </c>
      <c r="P12" s="104">
        <f>+IF(F12=0,"",O12-O22)</f>
        <v>9.0869753818249688E-2</v>
      </c>
      <c r="Q12" s="104">
        <f>+IF(F12=0,"",'Ark1'!Y1127)</f>
        <v>3.3430968200467341</v>
      </c>
      <c r="R12" s="110"/>
      <c r="S12" s="273">
        <f>+IF(F12=0,"",'Ark1'!Z1127)</f>
        <v>0</v>
      </c>
      <c r="T12" s="110"/>
      <c r="U12" s="104">
        <f>+IF(F12=0,"",'Ark1'!AA1127)</f>
        <v>8.2186478653453303</v>
      </c>
      <c r="V12" s="104">
        <f>+IF(F12=0,"",'Ark1'!AB1127)</f>
        <v>1.2081926313299092</v>
      </c>
      <c r="W12" s="78">
        <f>+IF(F12=0,"",F12/E12)</f>
        <v>206.01885745978925</v>
      </c>
      <c r="X12" s="104">
        <f>+IF(F12=0,"",'Ark1'!V1127)</f>
        <v>92.074200635685571</v>
      </c>
      <c r="Y12" s="39"/>
      <c r="Z12" s="2"/>
      <c r="AA12" s="51" t="s">
        <v>2</v>
      </c>
      <c r="AB12" s="50"/>
      <c r="AF12" s="12"/>
      <c r="AG12" s="12"/>
      <c r="AH12" s="10"/>
    </row>
    <row r="13" spans="1:39" s="386" customFormat="1" ht="15.6">
      <c r="A13" s="39"/>
      <c r="B13" s="59">
        <f>+'Ark1'!C1128</f>
        <v>2024</v>
      </c>
      <c r="C13" s="59">
        <f>+'Ark1'!L1128</f>
        <v>17</v>
      </c>
      <c r="D13" s="104" t="str">
        <f>VLOOKUP(C13,RNR!$D$12:$E$21,2)</f>
        <v>S</v>
      </c>
      <c r="E13" s="319">
        <f>IF(F13=0,"",+'Ark1'!Q1128)</f>
        <v>1904</v>
      </c>
      <c r="F13" s="327">
        <f>+'Ark1'!R1128</f>
        <v>874642</v>
      </c>
      <c r="G13" s="319">
        <f>+IF(F13=0,"",F13-F23)</f>
        <v>-5793</v>
      </c>
      <c r="H13" s="319">
        <f>+IF(F13=0,"",'Ark1'!S1128)</f>
        <v>874641</v>
      </c>
      <c r="I13" s="104">
        <f>+IF(F13=0,"",'Ark1'!AD1128)</f>
        <v>68.496815356458441</v>
      </c>
      <c r="J13" s="104">
        <f>+IF(F13=0,"",I13-I23)</f>
        <v>-0.29727315029097667</v>
      </c>
      <c r="K13" s="104">
        <f>+IF(F13=0,"",'Ark1'!AE1128)</f>
        <v>67.745089173713041</v>
      </c>
      <c r="L13" s="60">
        <f>+IF(F13=0,"",'Ark1'!U1128)</f>
        <v>61.871258036154259</v>
      </c>
      <c r="M13" s="104">
        <f>+IF(F13=0,"",'Ark1'!W1128)</f>
        <v>80.958713975218117</v>
      </c>
      <c r="N13" s="104">
        <f>+IF(F13=0,"",M13-M23)</f>
        <v>-1.8730906584340801</v>
      </c>
      <c r="O13" s="104">
        <f>+IF(F13=0,"",'Ark1'!X1128)</f>
        <v>2.3978953674760644</v>
      </c>
      <c r="P13" s="104">
        <f>+IF(F13=0,"",O13-O23)</f>
        <v>0.32846377968139429</v>
      </c>
      <c r="Q13" s="104">
        <f>+IF(F13=0,"",'Ark1'!Y1128)</f>
        <v>4.7957907349521287</v>
      </c>
      <c r="R13" s="110"/>
      <c r="S13" s="273">
        <f>+IF(F13=0,"",'Ark1'!Z1128)</f>
        <v>0</v>
      </c>
      <c r="T13" s="110"/>
      <c r="U13" s="104">
        <f>+IF(F13=0,"",'Ark1'!AA1128)</f>
        <v>8.7508697703838365</v>
      </c>
      <c r="V13" s="104">
        <f>+IF(F13=0,"",'Ark1'!AB1128)</f>
        <v>1.5014939716177882</v>
      </c>
      <c r="W13" s="78">
        <f t="shared" ref="W13" si="0">+IF(F13=0,"",F13/E13)</f>
        <v>459.37079831932772</v>
      </c>
      <c r="X13" s="104">
        <f>+IF(F13=0,"",'Ark1'!V1128)</f>
        <v>87.712678483217886</v>
      </c>
      <c r="Y13" s="39"/>
      <c r="Z13" s="2"/>
      <c r="AA13" s="51"/>
      <c r="AB13" s="50"/>
      <c r="AF13" s="12"/>
      <c r="AG13" s="12"/>
      <c r="AH13" s="387"/>
      <c r="AI13" s="387"/>
    </row>
    <row r="14" spans="1:39" s="389" customFormat="1" ht="10.050000000000001" customHeight="1">
      <c r="A14" s="39"/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2"/>
      <c r="AA14" s="51"/>
      <c r="AB14" s="50"/>
      <c r="AF14" s="12"/>
      <c r="AG14" s="12"/>
      <c r="AH14" s="390"/>
      <c r="AI14" s="390"/>
    </row>
    <row r="15" spans="1:39" s="389" customFormat="1" ht="15.6">
      <c r="A15" s="39"/>
      <c r="B15" s="59">
        <f>+'Ark1'!C1129</f>
        <v>2024</v>
      </c>
      <c r="C15" s="59">
        <f>+'Ark1'!L1129</f>
        <v>75</v>
      </c>
      <c r="D15" s="104" t="str">
        <f>VLOOKUP(C15,RNR!$D$12:$E$21,2)</f>
        <v>Krepert fjøs</v>
      </c>
      <c r="E15" s="319">
        <f>IF(F15=0,"",+'Ark1'!Q1129)</f>
        <v>19</v>
      </c>
      <c r="F15" s="327">
        <f>+'Ark1'!R1129</f>
        <v>19</v>
      </c>
      <c r="G15" s="319">
        <f>+IF(F15=0,"",F15-F25)</f>
        <v>-28</v>
      </c>
      <c r="H15" s="319">
        <f>+IF(F15=0,"",'Ark1'!S1129)</f>
        <v>0</v>
      </c>
      <c r="I15" s="104">
        <f>+IF(F15=0,"",'Ark1'!AD1129)</f>
        <v>1.4879682107338896E-3</v>
      </c>
      <c r="J15" s="104">
        <f>+IF(F15=0,"",I15-I28)</f>
        <v>1.4879682107338896E-3</v>
      </c>
      <c r="K15" s="104">
        <f>+IF(F15=0,"",'Ark1'!AE1129)</f>
        <v>0</v>
      </c>
      <c r="L15" s="60">
        <f>+IF(F15=0,"",'Ark1'!U1129)</f>
        <v>0</v>
      </c>
      <c r="M15" s="104">
        <f>+IF(F15=0,"",'Ark1'!W1129)</f>
        <v>0</v>
      </c>
      <c r="N15" s="104">
        <f>+IF(F15=0,"",M15-M28)</f>
        <v>0</v>
      </c>
      <c r="O15" s="104">
        <f>+IF(F15=0,"",'Ark1'!X1129)</f>
        <v>0</v>
      </c>
      <c r="P15" s="104">
        <f>+IF(F15=0,"",O15-O28)</f>
        <v>0</v>
      </c>
      <c r="Q15" s="104">
        <f>+IF(F15=0,"",'Ark1'!Y1129)</f>
        <v>0</v>
      </c>
      <c r="R15" s="110"/>
      <c r="S15" s="273">
        <f>+IF(F15=0,"",'Ark1'!Z1129)</f>
        <v>0</v>
      </c>
      <c r="T15" s="110"/>
      <c r="U15" s="104">
        <f>+IF(F15=0,"",'Ark1'!AA1129)</f>
        <v>0</v>
      </c>
      <c r="V15" s="104">
        <f>+IF(F15=0,"",'Ark1'!AB1129)</f>
        <v>0</v>
      </c>
      <c r="W15" s="78">
        <f t="shared" ref="W15:W17" si="1">+IF(F15=0,"",F15/E15)</f>
        <v>1</v>
      </c>
      <c r="X15" s="104">
        <f>+IF(F15=0,"",'Ark1'!V1129)</f>
        <v>0</v>
      </c>
      <c r="Y15" s="39"/>
      <c r="Z15" s="2"/>
      <c r="AA15" s="51"/>
      <c r="AB15" s="50"/>
      <c r="AF15" s="12"/>
      <c r="AG15" s="12"/>
      <c r="AH15" s="390"/>
      <c r="AI15" s="390"/>
    </row>
    <row r="16" spans="1:39" s="389" customFormat="1" ht="15.6">
      <c r="A16" s="39"/>
      <c r="B16" s="59">
        <f>+'Ark1'!C1130</f>
        <v>2024</v>
      </c>
      <c r="C16" s="59">
        <f>+'Ark1'!L1130</f>
        <v>76</v>
      </c>
      <c r="D16" s="104" t="str">
        <f>VLOOKUP(C16,RNR!$D$12:$E$21,2)</f>
        <v>Krepert transport</v>
      </c>
      <c r="E16" s="319">
        <f>IF(F16=0,"",+'Ark1'!Q1130)</f>
        <v>15</v>
      </c>
      <c r="F16" s="327">
        <f>+'Ark1'!R1130</f>
        <v>24</v>
      </c>
      <c r="G16" s="319">
        <f>+IF(F16=0,"",F16-F26)</f>
        <v>-30</v>
      </c>
      <c r="H16" s="319">
        <f>+IF(F16=0,"",'Ark1'!S1130)</f>
        <v>0</v>
      </c>
      <c r="I16" s="104">
        <f>+IF(F16=0,"",'Ark1'!AD1130)</f>
        <v>1.8795387925059656E-3</v>
      </c>
      <c r="J16" s="104">
        <f>+IF(F16=0,"",I16-I29)</f>
        <v>-8.9437748194312341E-2</v>
      </c>
      <c r="K16" s="104">
        <f>+IF(F16=0,"",'Ark1'!AE1130)</f>
        <v>0</v>
      </c>
      <c r="L16" s="60">
        <f>+IF(F16=0,"",'Ark1'!U1130)</f>
        <v>0</v>
      </c>
      <c r="M16" s="104">
        <f>+IF(F16=0,"",'Ark1'!W1130)</f>
        <v>0</v>
      </c>
      <c r="N16" s="104">
        <f>+IF(F16=0,"",M16-M29)</f>
        <v>-93.811752136752176</v>
      </c>
      <c r="O16" s="104">
        <f>+IF(F16=0,"",'Ark1'!X1130)</f>
        <v>0</v>
      </c>
      <c r="P16" s="104">
        <f>+IF(F16=0,"",O16-O29)</f>
        <v>-1.9658119658119655</v>
      </c>
      <c r="Q16" s="104">
        <f>+IF(F16=0,"",'Ark1'!Y1130)</f>
        <v>0</v>
      </c>
      <c r="R16" s="110"/>
      <c r="S16" s="273">
        <f>+IF(F16=0,"",'Ark1'!Z1130)</f>
        <v>0</v>
      </c>
      <c r="T16" s="110"/>
      <c r="U16" s="104">
        <f>+IF(F16=0,"",'Ark1'!AA1130)</f>
        <v>0</v>
      </c>
      <c r="V16" s="104">
        <f>+IF(F16=0,"",'Ark1'!AB1130)</f>
        <v>0</v>
      </c>
      <c r="W16" s="78">
        <f t="shared" si="1"/>
        <v>1.6</v>
      </c>
      <c r="X16" s="104">
        <f>+IF(F16=0,"",'Ark1'!V1130)</f>
        <v>0</v>
      </c>
      <c r="Y16" s="39"/>
      <c r="Z16" s="2"/>
      <c r="AA16" s="51"/>
      <c r="AB16" s="50"/>
      <c r="AF16" s="12"/>
      <c r="AG16" s="12"/>
      <c r="AH16" s="390"/>
      <c r="AI16" s="390"/>
    </row>
    <row r="17" spans="1:36" ht="15.6">
      <c r="A17" s="39"/>
      <c r="B17" s="59">
        <f>+'Ark1'!C1131</f>
        <v>2024</v>
      </c>
      <c r="C17" s="59">
        <f>+'Ark1'!L1131</f>
        <v>99</v>
      </c>
      <c r="D17" s="104" t="str">
        <f>VLOOKUP(C17,RNR!$D$12:$E$21,2)</f>
        <v>Kasserte</v>
      </c>
      <c r="E17" s="319">
        <f>IF(F17=0,"",+'Ark1'!Q1131)</f>
        <v>926</v>
      </c>
      <c r="F17" s="327">
        <f>+'Ark1'!R1131</f>
        <v>2895</v>
      </c>
      <c r="G17" s="319">
        <f>+IF(F17=0,"",F17-F27)</f>
        <v>413</v>
      </c>
      <c r="H17" s="319">
        <f>+IF(F17=0,"",'Ark1'!S1131)</f>
        <v>0</v>
      </c>
      <c r="I17" s="104">
        <f>+IF(F17=0,"",'Ark1'!AD1131)</f>
        <v>0.22671936684603208</v>
      </c>
      <c r="J17" s="104">
        <f>+IF(F17=0,"",I17-I30)</f>
        <v>-1.4191771698873221</v>
      </c>
      <c r="K17" s="104">
        <f>+IF(F17=0,"",'Ark1'!AE1131)</f>
        <v>0</v>
      </c>
      <c r="L17" s="60">
        <f>+IF(F17=0,"",'Ark1'!U1131)</f>
        <v>0</v>
      </c>
      <c r="M17" s="104">
        <f>+IF(F17=0,"",'Ark1'!W1131)</f>
        <v>0</v>
      </c>
      <c r="N17" s="104">
        <f>+IF(F17=0,"",M17-M30)</f>
        <v>-93.266249999999943</v>
      </c>
      <c r="O17" s="104">
        <f>+IF(F17=0,"",'Ark1'!X1131)</f>
        <v>1.0017271157167531</v>
      </c>
      <c r="P17" s="104">
        <f>+IF(F17=0,"",O17-O30)</f>
        <v>-0.5821120345108648</v>
      </c>
      <c r="Q17" s="104">
        <f>+IF(F17=0,"",'Ark1'!Y1131)</f>
        <v>2.0034542314335062</v>
      </c>
      <c r="R17" s="110"/>
      <c r="S17" s="273">
        <f>+IF(F17=0,"",'Ark1'!Z1131)</f>
        <v>0</v>
      </c>
      <c r="T17" s="110"/>
      <c r="U17" s="104">
        <f>+IF(F17=0,"",'Ark1'!AA1131)</f>
        <v>0</v>
      </c>
      <c r="V17" s="104">
        <f>+IF(F17=0,"",'Ark1'!AB1131)</f>
        <v>0</v>
      </c>
      <c r="W17" s="78">
        <f t="shared" si="1"/>
        <v>3.1263498920086392</v>
      </c>
      <c r="X17" s="104">
        <f>+IF(F17=0,"",'Ark1'!V1131)</f>
        <v>0</v>
      </c>
      <c r="Y17" s="39"/>
      <c r="Z17"/>
      <c r="AA17" s="51" t="s">
        <v>2</v>
      </c>
      <c r="AB17" s="50"/>
      <c r="AD17" s="5"/>
      <c r="AF17" s="12"/>
      <c r="AG17" s="12"/>
      <c r="AH17" s="10"/>
    </row>
    <row r="18" spans="1:36" ht="15.6">
      <c r="A18" s="39"/>
      <c r="B18" s="39"/>
      <c r="C18" s="39"/>
      <c r="D18" s="39"/>
      <c r="E18" s="39"/>
      <c r="F18" s="369"/>
      <c r="G18" s="303"/>
      <c r="H18" s="303"/>
      <c r="I18" s="39"/>
      <c r="J18" s="39"/>
      <c r="K18" s="39"/>
      <c r="L18" s="39"/>
      <c r="M18" s="39"/>
      <c r="N18" s="39"/>
      <c r="O18" s="39"/>
      <c r="P18" s="39"/>
      <c r="Q18" s="39"/>
      <c r="R18" s="110"/>
      <c r="S18" s="64"/>
      <c r="T18" s="110"/>
      <c r="U18" s="39"/>
      <c r="V18" s="39"/>
      <c r="W18" s="39"/>
      <c r="X18" s="39"/>
      <c r="Y18" s="39"/>
      <c r="Z18"/>
      <c r="AA18" s="51" t="s">
        <v>2</v>
      </c>
      <c r="AB18" s="50"/>
      <c r="AD18" s="5"/>
      <c r="AF18" s="12"/>
      <c r="AG18" s="12"/>
      <c r="AH18" s="10"/>
      <c r="AJ18" s="10"/>
    </row>
    <row r="19" spans="1:36" s="396" customFormat="1" ht="15.6">
      <c r="A19" s="39"/>
      <c r="B19" s="39"/>
      <c r="C19" s="39"/>
      <c r="D19" s="39"/>
      <c r="E19" s="39"/>
      <c r="F19" s="369"/>
      <c r="G19" s="303"/>
      <c r="H19" s="303"/>
      <c r="I19" s="39"/>
      <c r="J19" s="39"/>
      <c r="K19" s="39"/>
      <c r="L19" s="39"/>
      <c r="M19" s="39"/>
      <c r="N19" s="39"/>
      <c r="O19" s="39"/>
      <c r="P19" s="39"/>
      <c r="Q19" s="39"/>
      <c r="R19" s="110"/>
      <c r="S19" s="64"/>
      <c r="T19" s="110"/>
      <c r="U19" s="39"/>
      <c r="V19" s="39"/>
      <c r="W19" s="39"/>
      <c r="X19" s="39"/>
      <c r="Y19" s="39"/>
      <c r="AA19" s="51"/>
      <c r="AB19" s="50"/>
      <c r="AD19" s="5"/>
      <c r="AF19" s="12"/>
      <c r="AG19" s="12"/>
      <c r="AH19" s="397"/>
      <c r="AI19" s="397"/>
      <c r="AJ19" s="397"/>
    </row>
    <row r="20" spans="1:36" ht="15.6">
      <c r="A20" s="39"/>
      <c r="B20" s="2">
        <f>+'Ark1'!C1135</f>
        <v>2023</v>
      </c>
      <c r="C20" s="2">
        <f>+'Ark1'!L1135</f>
        <v>8</v>
      </c>
      <c r="D20" s="104" t="str">
        <f>VLOOKUP(C20,RNR!$D$12:$E$21,2)</f>
        <v>R</v>
      </c>
      <c r="E20" s="314">
        <f>IF(F20=0,"",+'Ark1'!Q1135)</f>
        <v>575</v>
      </c>
      <c r="F20" s="370">
        <f>+'Ark1'!R1135</f>
        <v>1536</v>
      </c>
      <c r="G20" s="314"/>
      <c r="H20" s="314">
        <f>+IF(F20=0,"",'Ark1'!S1135)</f>
        <v>1536</v>
      </c>
      <c r="I20" s="50">
        <f>+IF(F20=0,"",'Ark1'!AD1135)</f>
        <v>0.12001762758905216</v>
      </c>
      <c r="J20" s="50"/>
      <c r="K20" s="50">
        <f>+IF(F20=0,"",'Ark1'!AE1135)</f>
        <v>0.12973572033420278</v>
      </c>
      <c r="L20" s="5">
        <f>+IF(F20=0,"",'Ark1'!U1135)</f>
        <v>48.347005208333343</v>
      </c>
      <c r="M20" s="50">
        <f>+IF(F20=0,"",'Ark1'!W1135)</f>
        <v>90.655208333333363</v>
      </c>
      <c r="N20" s="50"/>
      <c r="O20" s="50">
        <f>+IF(F20=0,"",'Ark1'!X1135)</f>
        <v>1.5625</v>
      </c>
      <c r="P20" s="50"/>
      <c r="Q20" s="50">
        <f>+IF(F20=0,"",'Ark1'!Y1135)</f>
        <v>3.125</v>
      </c>
      <c r="R20" s="110"/>
      <c r="S20" s="273">
        <f>+IF(F20=0,"",'Ark1'!Z1135)</f>
        <v>0</v>
      </c>
      <c r="T20" s="110"/>
      <c r="U20" s="50">
        <f>+IF(F20=0,"",'Ark1'!AA1135)</f>
        <v>16.642492722519471</v>
      </c>
      <c r="V20" s="5">
        <f>+IF(F20=0,"",'Ark1'!AB1135)</f>
        <v>0.476017430061832</v>
      </c>
      <c r="W20" s="18">
        <f>+IF(F20=0,"",F20/E20)</f>
        <v>2.6713043478260872</v>
      </c>
      <c r="X20" s="50">
        <f>+IF(F20=0,"",'Ark1'!V1135)</f>
        <v>98.217993860599606</v>
      </c>
      <c r="Y20" s="39"/>
      <c r="Z20"/>
      <c r="AA20" s="51" t="s">
        <v>2</v>
      </c>
      <c r="AB20" s="50"/>
      <c r="AD20" s="5"/>
      <c r="AF20" s="12"/>
      <c r="AG20" s="12"/>
      <c r="AH20" s="10"/>
    </row>
    <row r="21" spans="1:36" ht="15.6">
      <c r="A21" s="39"/>
      <c r="B21" s="2">
        <f>+'Ark1'!C1136</f>
        <v>2023</v>
      </c>
      <c r="C21" s="2">
        <f>+'Ark1'!L1136</f>
        <v>11</v>
      </c>
      <c r="D21" s="104" t="str">
        <f>VLOOKUP(C21,RNR!$D$12:$E$21,2)</f>
        <v>U</v>
      </c>
      <c r="E21" s="391">
        <f>IF(F21=0,"",+'Ark1'!Q1136)</f>
        <v>1445</v>
      </c>
      <c r="F21" s="370">
        <f>+'Ark1'!R1136</f>
        <v>24182</v>
      </c>
      <c r="G21" s="391"/>
      <c r="H21" s="391">
        <f>+IF(F21=0,"",'Ark1'!S1136)</f>
        <v>24182</v>
      </c>
      <c r="I21" s="50">
        <f>+IF(F21=0,"",'Ark1'!AD1136)</f>
        <v>1.8894962697646216</v>
      </c>
      <c r="J21" s="50"/>
      <c r="K21" s="50">
        <f>+IF(F21=0,"",'Ark1'!AE1136)</f>
        <v>2.0569979784721224</v>
      </c>
      <c r="L21" s="5">
        <f>+IF(F21=0,"",'Ark1'!U1136)</f>
        <v>53.100818790836179</v>
      </c>
      <c r="M21" s="50">
        <f>+IF(F21=0,"",'Ark1'!W1136)</f>
        <v>91.29900752625862</v>
      </c>
      <c r="N21" s="50"/>
      <c r="O21" s="50">
        <f>+IF(F21=0,"",'Ark1'!X1136)</f>
        <v>1.5548755272516748</v>
      </c>
      <c r="P21" s="50"/>
      <c r="Q21" s="50">
        <f>+IF(F21=0,"",'Ark1'!Y1136)</f>
        <v>3.1097510545033495</v>
      </c>
      <c r="R21" s="110"/>
      <c r="S21" s="273">
        <f>+IF(F21=0,"",'Ark1'!Z1136)</f>
        <v>0</v>
      </c>
      <c r="T21" s="110"/>
      <c r="U21" s="50">
        <f>+IF(F21=0,"",'Ark1'!AA1136)</f>
        <v>9.7448980312209432</v>
      </c>
      <c r="V21" s="5">
        <f>+IF(F21=0,"",'Ark1'!AB1136)</f>
        <v>1.1392248485887764</v>
      </c>
      <c r="W21" s="18">
        <f t="shared" ref="W21:W27" si="2">+IF(F21=0,"",F21/E21)</f>
        <v>16.734948096885812</v>
      </c>
      <c r="X21" s="50">
        <f>+IF(F21=0,"",'Ark1'!V1136)</f>
        <v>98.915501111873439</v>
      </c>
      <c r="Y21" s="39"/>
      <c r="Z21" s="2"/>
      <c r="AA21" s="51" t="s">
        <v>2</v>
      </c>
      <c r="AB21" s="50"/>
      <c r="AF21" s="12"/>
      <c r="AG21" s="12"/>
      <c r="AH21" s="10"/>
      <c r="AJ21" s="4"/>
    </row>
    <row r="22" spans="1:36" s="389" customFormat="1" ht="15.6">
      <c r="A22" s="39"/>
      <c r="B22" s="2">
        <f>+'Ark1'!C1137</f>
        <v>2023</v>
      </c>
      <c r="C22" s="2">
        <f>+'Ark1'!L1137</f>
        <v>14</v>
      </c>
      <c r="D22" s="104" t="str">
        <f>VLOOKUP(C22,RNR!$D$12:$E$21,2)</f>
        <v>E</v>
      </c>
      <c r="E22" s="391">
        <f>IF(F22=0,"",+'Ark1'!Q1137)</f>
        <v>1809</v>
      </c>
      <c r="F22" s="370">
        <f>+'Ark1'!R1137</f>
        <v>366931</v>
      </c>
      <c r="G22" s="391"/>
      <c r="H22" s="391">
        <f>+IF(F22=0,"",'Ark1'!S1137)</f>
        <v>366931</v>
      </c>
      <c r="I22" s="50">
        <f>+IF(F22=0,"",'Ark1'!AD1137)</f>
        <v>28.670695383384444</v>
      </c>
      <c r="J22" s="50"/>
      <c r="K22" s="50">
        <f>+IF(F22=0,"",'Ark1'!AE1137)</f>
        <v>29.866781386929205</v>
      </c>
      <c r="L22" s="5">
        <f>+IF(F22=0,"",'Ark1'!U1137)</f>
        <v>57.838844360383845</v>
      </c>
      <c r="M22" s="50">
        <f>+IF(F22=0,"",'Ark1'!W1137)</f>
        <v>87.363178635765024</v>
      </c>
      <c r="N22" s="50"/>
      <c r="O22" s="50">
        <f>+IF(F22=0,"",'Ark1'!X1137)</f>
        <v>1.5806786562051174</v>
      </c>
      <c r="P22" s="50"/>
      <c r="Q22" s="50">
        <f>+IF(F22=0,"",'Ark1'!Y1137)</f>
        <v>3.1613573124102348</v>
      </c>
      <c r="R22" s="110"/>
      <c r="S22" s="273">
        <f>+IF(F22=0,"",'Ark1'!Z1137)</f>
        <v>0</v>
      </c>
      <c r="T22" s="110"/>
      <c r="U22" s="50">
        <f>+IF(F22=0,"",'Ark1'!AA1137)</f>
        <v>8.6944985624086897</v>
      </c>
      <c r="V22" s="5">
        <f>+IF(F22=0,"",'Ark1'!AB1137)</f>
        <v>1.2174074019770125</v>
      </c>
      <c r="W22" s="18">
        <f t="shared" si="2"/>
        <v>202.83637368711996</v>
      </c>
      <c r="X22" s="50">
        <f>+IF(F22=0,"",'Ark1'!V1137)</f>
        <v>94.651331133009194</v>
      </c>
      <c r="Y22" s="39"/>
      <c r="Z22" s="2"/>
      <c r="AA22" s="51"/>
      <c r="AB22" s="50"/>
      <c r="AF22" s="12"/>
      <c r="AG22" s="12"/>
      <c r="AH22" s="390"/>
      <c r="AI22" s="390"/>
      <c r="AJ22" s="4"/>
    </row>
    <row r="23" spans="1:36" s="389" customFormat="1" ht="15.6">
      <c r="A23" s="39"/>
      <c r="B23" s="2">
        <f>+'Ark1'!C1138</f>
        <v>2023</v>
      </c>
      <c r="C23" s="2">
        <f>+'Ark1'!L1138</f>
        <v>17</v>
      </c>
      <c r="D23" s="104" t="str">
        <f>VLOOKUP(C23,RNR!$D$12:$E$21,2)</f>
        <v>S</v>
      </c>
      <c r="E23" s="391">
        <f>IF(F23=0,"",+'Ark1'!Q1138)</f>
        <v>1905</v>
      </c>
      <c r="F23" s="370">
        <f>+'Ark1'!R1138</f>
        <v>880435</v>
      </c>
      <c r="G23" s="391"/>
      <c r="H23" s="391">
        <f>+IF(F23=0,"",'Ark1'!S1138)</f>
        <v>880428</v>
      </c>
      <c r="I23" s="50">
        <f>+IF(F23=0,"",'Ark1'!AD1138)</f>
        <v>68.794088506749418</v>
      </c>
      <c r="J23" s="50"/>
      <c r="K23" s="50">
        <f>+IF(F23=0,"",'Ark1'!AE1138)</f>
        <v>67.946417086583196</v>
      </c>
      <c r="L23" s="5">
        <f>+IF(F23=0,"",'Ark1'!U1138)</f>
        <v>61.910511705670416</v>
      </c>
      <c r="M23" s="50">
        <f>+IF(F23=0,"",'Ark1'!W1138)</f>
        <v>82.831804633652197</v>
      </c>
      <c r="N23" s="50"/>
      <c r="O23" s="50">
        <f>+IF(F23=0,"",'Ark1'!X1138)</f>
        <v>2.0694315877946701</v>
      </c>
      <c r="P23" s="50"/>
      <c r="Q23" s="50">
        <f>+IF(F23=0,"",'Ark1'!Y1138)</f>
        <v>4.1388631755893401</v>
      </c>
      <c r="R23" s="110"/>
      <c r="S23" s="273">
        <f>+IF(F23=0,"",'Ark1'!Z1138)</f>
        <v>0</v>
      </c>
      <c r="T23" s="110"/>
      <c r="U23" s="50">
        <f>+IF(F23=0,"",'Ark1'!AA1138)</f>
        <v>9.3703198279591771</v>
      </c>
      <c r="V23" s="5">
        <f>+IF(F23=0,"",'Ark1'!AB1138)</f>
        <v>1.5221559687074182</v>
      </c>
      <c r="W23" s="18">
        <f t="shared" si="2"/>
        <v>462.1706036745407</v>
      </c>
      <c r="X23" s="50">
        <f>+IF(F23=0,"",'Ark1'!V1138)</f>
        <v>89.742646503448356</v>
      </c>
      <c r="Y23" s="39"/>
      <c r="Z23" s="2"/>
      <c r="AA23" s="51"/>
      <c r="AB23" s="50"/>
      <c r="AF23" s="12"/>
      <c r="AG23" s="12"/>
      <c r="AH23" s="390"/>
      <c r="AI23" s="390"/>
      <c r="AJ23" s="4"/>
    </row>
    <row r="24" spans="1:36" s="392" customFormat="1" ht="10.050000000000001" customHeight="1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2"/>
      <c r="AA24" s="51"/>
      <c r="AB24" s="50"/>
      <c r="AF24" s="12"/>
      <c r="AG24" s="12"/>
      <c r="AH24" s="393"/>
      <c r="AI24" s="393"/>
    </row>
    <row r="25" spans="1:36" s="389" customFormat="1" ht="15.6">
      <c r="A25" s="39"/>
      <c r="B25" s="2">
        <f>+'Ark1'!C1139</f>
        <v>2023</v>
      </c>
      <c r="C25" s="2">
        <f>+'Ark1'!L1139</f>
        <v>75</v>
      </c>
      <c r="D25" s="104" t="str">
        <f>VLOOKUP(C25,RNR!$D$12:$E$21,2)</f>
        <v>Krepert fjøs</v>
      </c>
      <c r="E25" s="391">
        <f>IF(F25=0,"",+'Ark1'!Q1139)</f>
        <v>37</v>
      </c>
      <c r="F25" s="370">
        <f>+'Ark1'!R1139</f>
        <v>47</v>
      </c>
      <c r="G25" s="391"/>
      <c r="H25" s="391">
        <f>+IF(F25=0,"",'Ark1'!S1139)</f>
        <v>0</v>
      </c>
      <c r="I25" s="50">
        <f>+IF(F25=0,"",'Ark1'!AD1139)</f>
        <v>3.6724143858629238E-3</v>
      </c>
      <c r="J25" s="50"/>
      <c r="K25" s="50">
        <f>+IF(F25=0,"",'Ark1'!AE1139)</f>
        <v>0</v>
      </c>
      <c r="L25" s="5">
        <f>+IF(F25=0,"",'Ark1'!U1139)</f>
        <v>0</v>
      </c>
      <c r="M25" s="50">
        <f>+IF(F25=0,"",'Ark1'!W1139)</f>
        <v>0</v>
      </c>
      <c r="N25" s="50"/>
      <c r="O25" s="50">
        <f>+IF(F25=0,"",'Ark1'!X1139)</f>
        <v>0</v>
      </c>
      <c r="P25" s="50"/>
      <c r="Q25" s="50">
        <f>+IF(F25=0,"",'Ark1'!Y1139)</f>
        <v>0</v>
      </c>
      <c r="R25" s="110"/>
      <c r="S25" s="273">
        <f>+IF(F25=0,"",'Ark1'!Z1139)</f>
        <v>0</v>
      </c>
      <c r="T25" s="110"/>
      <c r="U25" s="50">
        <f>+IF(F25=0,"",'Ark1'!AA1139)</f>
        <v>0</v>
      </c>
      <c r="V25" s="5">
        <f>+IF(F25=0,"",'Ark1'!AB1139)</f>
        <v>0</v>
      </c>
      <c r="W25" s="18">
        <f t="shared" si="2"/>
        <v>1.2702702702702702</v>
      </c>
      <c r="X25" s="50">
        <f>+IF(F25=0,"",'Ark1'!V1139)</f>
        <v>0</v>
      </c>
      <c r="Y25" s="39"/>
      <c r="Z25" s="2"/>
      <c r="AA25" s="51"/>
      <c r="AB25" s="50"/>
      <c r="AF25" s="12"/>
      <c r="AG25" s="12"/>
      <c r="AH25" s="390"/>
      <c r="AI25" s="390"/>
      <c r="AJ25" s="4"/>
    </row>
    <row r="26" spans="1:36" ht="15.6">
      <c r="A26" s="39"/>
      <c r="B26" s="2">
        <f>+'Ark1'!C1140</f>
        <v>2023</v>
      </c>
      <c r="C26" s="2">
        <f>+'Ark1'!L1140</f>
        <v>76</v>
      </c>
      <c r="D26" s="104" t="str">
        <f>VLOOKUP(C26,RNR!$D$12:$E$21,2)</f>
        <v>Krepert transport</v>
      </c>
      <c r="E26" s="391">
        <f>IF(F26=0,"",+'Ark1'!Q1140)</f>
        <v>35</v>
      </c>
      <c r="F26" s="370">
        <f>+'Ark1'!R1140</f>
        <v>54</v>
      </c>
      <c r="G26" s="391"/>
      <c r="H26" s="391">
        <f>+IF(F26=0,"",'Ark1'!S1140)</f>
        <v>0</v>
      </c>
      <c r="I26" s="50">
        <f>+IF(F26=0,"",'Ark1'!AD1140)</f>
        <v>4.2193697199276129E-3</v>
      </c>
      <c r="J26" s="50"/>
      <c r="K26" s="50">
        <f>+IF(F26=0,"",'Ark1'!AE1140)</f>
        <v>0</v>
      </c>
      <c r="L26" s="5">
        <f>+IF(F26=0,"",'Ark1'!U1140)</f>
        <v>0</v>
      </c>
      <c r="M26" s="50">
        <f>+IF(F26=0,"",'Ark1'!W1140)</f>
        <v>0</v>
      </c>
      <c r="N26" s="50"/>
      <c r="O26" s="50">
        <f>+IF(F26=0,"",'Ark1'!X1140)</f>
        <v>0</v>
      </c>
      <c r="P26" s="50"/>
      <c r="Q26" s="50">
        <f>+IF(F26=0,"",'Ark1'!Y1140)</f>
        <v>0</v>
      </c>
      <c r="R26" s="110"/>
      <c r="S26" s="273">
        <f>+IF(F26=0,"",'Ark1'!Z1140)</f>
        <v>0</v>
      </c>
      <c r="T26" s="110"/>
      <c r="U26" s="50">
        <f>+IF(F26=0,"",'Ark1'!AA1140)</f>
        <v>0</v>
      </c>
      <c r="V26" s="5">
        <f>+IF(F26=0,"",'Ark1'!AB1140)</f>
        <v>0</v>
      </c>
      <c r="W26" s="18">
        <f t="shared" si="2"/>
        <v>1.5428571428571429</v>
      </c>
      <c r="X26" s="50">
        <f>+IF(F26=0,"",'Ark1'!V1140)</f>
        <v>0</v>
      </c>
      <c r="Y26" s="39"/>
      <c r="Z26"/>
      <c r="AA26" s="51" t="s">
        <v>2</v>
      </c>
      <c r="AB26" s="50"/>
      <c r="AD26" s="5"/>
      <c r="AF26" s="12"/>
      <c r="AG26" s="12"/>
      <c r="AH26" s="10"/>
      <c r="AJ26" s="10"/>
    </row>
    <row r="27" spans="1:36" ht="15.6">
      <c r="A27" s="39"/>
      <c r="B27" s="2">
        <f>+'Ark1'!C1141</f>
        <v>2023</v>
      </c>
      <c r="C27" s="2">
        <f>+'Ark1'!L1141</f>
        <v>99</v>
      </c>
      <c r="D27" s="104" t="str">
        <f>VLOOKUP(C27,RNR!$D$12:$E$21,2)</f>
        <v>Kasserte</v>
      </c>
      <c r="E27" s="391">
        <f>IF(F27=0,"",+'Ark1'!Q1141)</f>
        <v>912</v>
      </c>
      <c r="F27" s="370">
        <f>+'Ark1'!R1141</f>
        <v>2482</v>
      </c>
      <c r="G27" s="391"/>
      <c r="H27" s="391">
        <f>+IF(F27=0,"",'Ark1'!S1141)</f>
        <v>0</v>
      </c>
      <c r="I27" s="50">
        <f>+IF(F27=0,"",'Ark1'!AD1141)</f>
        <v>0.19393473416408036</v>
      </c>
      <c r="J27" s="50"/>
      <c r="K27" s="50">
        <f>+IF(F27=0,"",'Ark1'!AE1141)</f>
        <v>0</v>
      </c>
      <c r="L27" s="5">
        <f>+IF(F27=0,"",'Ark1'!U1141)</f>
        <v>0</v>
      </c>
      <c r="M27" s="50">
        <f>+IF(F27=0,"",'Ark1'!W1141)</f>
        <v>0</v>
      </c>
      <c r="N27" s="50"/>
      <c r="O27" s="50">
        <f>+IF(F27=0,"",'Ark1'!X1141)</f>
        <v>1.2489927477840452</v>
      </c>
      <c r="P27" s="50"/>
      <c r="Q27" s="50">
        <f>+IF(F27=0,"",'Ark1'!Y1141)</f>
        <v>2.4979854955680905</v>
      </c>
      <c r="R27" s="110"/>
      <c r="S27" s="273">
        <f>+IF(F27=0,"",'Ark1'!Z1141)</f>
        <v>0</v>
      </c>
      <c r="T27" s="110"/>
      <c r="U27" s="50">
        <f>+IF(F27=0,"",'Ark1'!AA1141)</f>
        <v>0</v>
      </c>
      <c r="V27" s="5">
        <f>+IF(F27=0,"",'Ark1'!AB1141)</f>
        <v>0</v>
      </c>
      <c r="W27" s="18">
        <f t="shared" si="2"/>
        <v>2.7214912280701755</v>
      </c>
      <c r="X27" s="50">
        <f>+IF(F27=0,"",'Ark1'!V1141)</f>
        <v>0</v>
      </c>
      <c r="Y27" s="39"/>
      <c r="Z27" s="2"/>
      <c r="AA27" s="51" t="s">
        <v>2</v>
      </c>
      <c r="AB27" s="50"/>
      <c r="AF27" s="12"/>
      <c r="AG27" s="12"/>
      <c r="AH27" s="10"/>
      <c r="AJ27" s="10"/>
    </row>
    <row r="28" spans="1:36" ht="15.6">
      <c r="A28" s="39"/>
      <c r="B28" s="39"/>
      <c r="C28" s="39"/>
      <c r="D28" s="39"/>
      <c r="E28" s="39"/>
      <c r="F28" s="369"/>
      <c r="G28" s="303"/>
      <c r="H28" s="303"/>
      <c r="I28" s="39"/>
      <c r="J28" s="39"/>
      <c r="K28" s="39"/>
      <c r="L28" s="39"/>
      <c r="M28" s="39"/>
      <c r="N28" s="39"/>
      <c r="O28" s="39"/>
      <c r="P28" s="39"/>
      <c r="Q28" s="39"/>
      <c r="R28" s="110"/>
      <c r="S28" s="64"/>
      <c r="T28" s="110"/>
      <c r="U28" s="39"/>
      <c r="V28" s="39"/>
      <c r="W28" s="39"/>
      <c r="X28" s="39"/>
      <c r="Y28" s="39"/>
      <c r="Z28"/>
      <c r="AA28" s="51" t="s">
        <v>2</v>
      </c>
      <c r="AB28" s="50"/>
      <c r="AD28" s="5"/>
      <c r="AF28" s="12"/>
      <c r="AG28" s="12"/>
      <c r="AH28" s="10"/>
      <c r="AJ28" s="10"/>
    </row>
    <row r="29" spans="1:36" ht="15.6">
      <c r="A29" s="39"/>
      <c r="B29" s="46">
        <f>+'Ark1'!C1145</f>
        <v>2022</v>
      </c>
      <c r="C29" s="46">
        <f>+'Ark1'!L1145</f>
        <v>8</v>
      </c>
      <c r="D29" s="104" t="str">
        <f>VLOOKUP(C29,RNR!$D$12:$E$21,2)</f>
        <v>R</v>
      </c>
      <c r="E29" s="331">
        <f>IF(F29=0,"",+'Ark1'!Q1145)</f>
        <v>489</v>
      </c>
      <c r="F29" s="371">
        <f>+'Ark1'!R1145</f>
        <v>1170</v>
      </c>
      <c r="G29" s="331"/>
      <c r="H29" s="331">
        <f>+IF(F29=0,"",'Ark1'!S1145)</f>
        <v>1170</v>
      </c>
      <c r="I29" s="99">
        <f>+IF(F29=0,"",'Ark1'!AD1145)</f>
        <v>9.1317286986818305E-2</v>
      </c>
      <c r="J29" s="65"/>
      <c r="K29" s="99">
        <f>+IF(F29=0,"",'Ark1'!AE1145)</f>
        <v>0.1008809901606878</v>
      </c>
      <c r="L29" s="48">
        <f>+IF(F29=0,"",'Ark1'!U1145)</f>
        <v>48.358974358974365</v>
      </c>
      <c r="M29" s="99">
        <f>+IF(F29=0,"",'Ark1'!W1145)</f>
        <v>93.811752136752176</v>
      </c>
      <c r="N29" s="65"/>
      <c r="O29" s="65">
        <f>+IF(F29=0,"",'Ark1'!X1145)</f>
        <v>1.9658119658119655</v>
      </c>
      <c r="P29" s="65"/>
      <c r="Q29" s="65">
        <f>+IF(F29=0,"",'Ark1'!Y1145)</f>
        <v>3.931623931623931</v>
      </c>
      <c r="R29" s="110"/>
      <c r="S29" s="65"/>
      <c r="T29" s="110"/>
      <c r="U29" s="48">
        <f>+IF(F29=0,"",'Ark1'!AA1145)</f>
        <v>17.174441433535829</v>
      </c>
      <c r="V29" s="48">
        <f>+IF(F29=0,"",'Ark1'!AB1145)</f>
        <v>0.58560420199483154</v>
      </c>
      <c r="W29" s="65">
        <f>+IF(F29=0,"",F29/E29)</f>
        <v>2.3926380368098159</v>
      </c>
      <c r="X29" s="99">
        <f>+IF(F29=0,"",'Ark1'!V1145)</f>
        <v>101.63786797047899</v>
      </c>
      <c r="Y29" s="39"/>
      <c r="Z29" s="2"/>
      <c r="AA29" s="51" t="s">
        <v>2</v>
      </c>
      <c r="AB29" s="50"/>
      <c r="AF29" s="12"/>
      <c r="AG29" s="12"/>
      <c r="AH29" s="10"/>
      <c r="AJ29" s="10"/>
    </row>
    <row r="30" spans="1:36" ht="15.6">
      <c r="A30" s="39"/>
      <c r="B30" s="46">
        <f>+'Ark1'!C1146</f>
        <v>2022</v>
      </c>
      <c r="C30" s="46">
        <f>+'Ark1'!L1146</f>
        <v>11</v>
      </c>
      <c r="D30" s="104" t="str">
        <f>VLOOKUP(C30,RNR!$D$12:$E$21,2)</f>
        <v>U</v>
      </c>
      <c r="E30" s="331">
        <f>IF(F30=0,"",+'Ark1'!Q1146)</f>
        <v>1474</v>
      </c>
      <c r="F30" s="371">
        <f>+'Ark1'!R1146</f>
        <v>21088</v>
      </c>
      <c r="G30" s="331"/>
      <c r="H30" s="331">
        <f>+IF(F30=0,"",'Ark1'!S1146)</f>
        <v>21088</v>
      </c>
      <c r="I30" s="99">
        <f>+IF(F30=0,"",'Ark1'!AD1146)</f>
        <v>1.6458965367333542</v>
      </c>
      <c r="J30" s="65"/>
      <c r="K30" s="99">
        <f>+IF(F30=0,"",'Ark1'!AE1146)</f>
        <v>1.8076990726120776</v>
      </c>
      <c r="L30" s="48">
        <f>+IF(F30=0,"",'Ark1'!U1146)</f>
        <v>53.099155918057647</v>
      </c>
      <c r="M30" s="99">
        <f>+IF(F30=0,"",'Ark1'!W1146)</f>
        <v>93.266249999999943</v>
      </c>
      <c r="N30" s="65"/>
      <c r="O30" s="65">
        <f>+IF(F30=0,"",'Ark1'!X1146)</f>
        <v>1.5838391502276179</v>
      </c>
      <c r="P30" s="65"/>
      <c r="Q30" s="65">
        <f>+IF(F30=0,"",'Ark1'!Y1146)</f>
        <v>3.1676783004552358</v>
      </c>
      <c r="R30" s="110"/>
      <c r="S30" s="65"/>
      <c r="T30" s="110"/>
      <c r="U30" s="48">
        <f>+IF(F30=0,"",'Ark1'!AA1146)</f>
        <v>9.8594582762172216</v>
      </c>
      <c r="V30" s="48">
        <f>+IF(F30=0,"",'Ark1'!AB1146)</f>
        <v>1.1283705404698428</v>
      </c>
      <c r="W30" s="65">
        <f>+IF(F30=0,"",F30/E30)</f>
        <v>14.306648575305292</v>
      </c>
      <c r="X30" s="99">
        <f>+IF(F30=0,"",'Ark1'!V1146)</f>
        <v>101.0468580715057</v>
      </c>
      <c r="Y30" s="39"/>
      <c r="Z30"/>
      <c r="AA30" s="51" t="s">
        <v>2</v>
      </c>
      <c r="AB30" s="50"/>
      <c r="AD30" s="5"/>
      <c r="AF30" s="12"/>
      <c r="AG30" s="12"/>
      <c r="AH30" s="10"/>
      <c r="AJ30" s="10"/>
    </row>
    <row r="31" spans="1:36" ht="15.6">
      <c r="A31" s="39"/>
      <c r="B31" s="46">
        <f>+'Ark1'!C1147</f>
        <v>2022</v>
      </c>
      <c r="C31" s="46">
        <f>+'Ark1'!L1147</f>
        <v>14</v>
      </c>
      <c r="D31" s="104" t="str">
        <f>VLOOKUP(C31,RNR!$D$12:$E$21,2)</f>
        <v>E</v>
      </c>
      <c r="E31" s="331">
        <f>IF(F31=0,"",+'Ark1'!Q1147)</f>
        <v>1886</v>
      </c>
      <c r="F31" s="371">
        <f>+'Ark1'!R1147</f>
        <v>351203</v>
      </c>
      <c r="G31" s="331"/>
      <c r="H31" s="331">
        <f>+IF(F31=0,"",'Ark1'!S1147)</f>
        <v>351201</v>
      </c>
      <c r="I31" s="99">
        <f>+IF(F31=0,"",'Ark1'!AD1147)</f>
        <v>27.41103003558252</v>
      </c>
      <c r="J31" s="65"/>
      <c r="K31" s="99">
        <f>+IF(F31=0,"",'Ark1'!AE1147)</f>
        <v>28.65516841087754</v>
      </c>
      <c r="L31" s="48">
        <f>+IF(F31=0,"",'Ark1'!U1147)</f>
        <v>57.863764624816</v>
      </c>
      <c r="M31" s="99">
        <f>+IF(F31=0,"",'Ark1'!W1147)</f>
        <v>88.773019951537179</v>
      </c>
      <c r="N31" s="65"/>
      <c r="O31" s="65">
        <f>+IF(F31=0,"",'Ark1'!X1147)</f>
        <v>1.623847176704071</v>
      </c>
      <c r="P31" s="65"/>
      <c r="Q31" s="65">
        <f>+IF(F31=0,"",'Ark1'!Y1147)</f>
        <v>3.2476943534081419</v>
      </c>
      <c r="R31" s="110"/>
      <c r="S31" s="65"/>
      <c r="T31" s="110"/>
      <c r="U31" s="48">
        <f>+IF(F31=0,"",'Ark1'!AA1147)</f>
        <v>8.6974331559908613</v>
      </c>
      <c r="V31" s="48">
        <f>+IF(F31=0,"",'Ark1'!AB1147)</f>
        <v>1.2064299858824816</v>
      </c>
      <c r="W31" s="65">
        <f>+IF(F31=0,"",F31/E31)</f>
        <v>186.21580063626723</v>
      </c>
      <c r="X31" s="99">
        <f>+IF(F31=0,"",'Ark1'!V1147)</f>
        <v>96.179249249604993</v>
      </c>
      <c r="Y31" s="39"/>
      <c r="Z31" s="2"/>
      <c r="AA31" s="51" t="s">
        <v>2</v>
      </c>
      <c r="AB31" s="50"/>
      <c r="AF31" s="12"/>
      <c r="AG31" s="12"/>
      <c r="AH31" s="10"/>
      <c r="AJ31" s="10"/>
    </row>
    <row r="32" spans="1:36" ht="15.6">
      <c r="A32" s="39"/>
      <c r="B32" s="46">
        <f>+'Ark1'!C1148</f>
        <v>2022</v>
      </c>
      <c r="C32" s="46">
        <f>+'Ark1'!L1148</f>
        <v>17</v>
      </c>
      <c r="D32" s="104" t="str">
        <f>VLOOKUP(C32,RNR!$D$12:$E$21,2)</f>
        <v>S</v>
      </c>
      <c r="E32" s="331">
        <f>IF(F32=0,"",+'Ark1'!Q1148)</f>
        <v>2018</v>
      </c>
      <c r="F32" s="371">
        <f>+'Ark1'!R1148</f>
        <v>901530</v>
      </c>
      <c r="G32" s="331"/>
      <c r="H32" s="331">
        <f>+IF(F32=0,"",'Ark1'!S1148)</f>
        <v>901527</v>
      </c>
      <c r="I32" s="99">
        <f>+IF(F32=0,"",'Ark1'!AD1148)</f>
        <v>70.363481826689153</v>
      </c>
      <c r="J32" s="65"/>
      <c r="K32" s="99">
        <f>+IF(F32=0,"",'Ark1'!AE1148)</f>
        <v>69.436175883816887</v>
      </c>
      <c r="L32" s="48">
        <f>+IF(F32=0,"",'Ark1'!U1148)</f>
        <v>61.943797578996517</v>
      </c>
      <c r="M32" s="99">
        <f>+IF(F32=0,"",'Ark1'!W1148)</f>
        <v>83.799384632962514</v>
      </c>
      <c r="N32" s="65"/>
      <c r="O32" s="65">
        <f>+IF(F32=0,"",'Ark1'!X1148)</f>
        <v>2.0593879294088935</v>
      </c>
      <c r="P32" s="65"/>
      <c r="Q32" s="65">
        <f>+IF(F32=0,"",'Ark1'!Y1148)</f>
        <v>4.118775858817787</v>
      </c>
      <c r="R32" s="110"/>
      <c r="S32" s="65"/>
      <c r="T32" s="110"/>
      <c r="U32" s="48">
        <f>+IF(F32=0,"",'Ark1'!AA1148)</f>
        <v>9.4505116332542212</v>
      </c>
      <c r="V32" s="48">
        <f>+IF(F32=0,"",'Ark1'!AB1148)</f>
        <v>1.5340725488542715</v>
      </c>
      <c r="W32" s="65">
        <f>+IF(F32=0,"",F32/E32)</f>
        <v>446.74430128840436</v>
      </c>
      <c r="X32" s="99">
        <f>+IF(F32=0,"",'Ark1'!V1148)</f>
        <v>90.790521683085274</v>
      </c>
      <c r="Y32" s="39"/>
      <c r="Z32"/>
      <c r="AA32" s="51" t="s">
        <v>2</v>
      </c>
      <c r="AB32" s="50"/>
      <c r="AD32" s="5"/>
      <c r="AF32" s="12"/>
      <c r="AG32" s="12"/>
      <c r="AH32" s="10"/>
      <c r="AJ32" s="10"/>
    </row>
    <row r="33" spans="1:36" s="392" customFormat="1" ht="10.050000000000001" customHeight="1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2"/>
      <c r="AA33" s="51"/>
      <c r="AB33" s="50"/>
      <c r="AF33" s="12"/>
      <c r="AG33" s="12"/>
      <c r="AH33" s="393"/>
      <c r="AI33" s="393"/>
    </row>
    <row r="34" spans="1:36" s="392" customFormat="1" ht="15.6">
      <c r="A34" s="39"/>
      <c r="B34" s="46">
        <f>+'Ark1'!C1149</f>
        <v>2022</v>
      </c>
      <c r="C34" s="46">
        <f>+'Ark1'!L1149</f>
        <v>75</v>
      </c>
      <c r="D34" s="104" t="str">
        <f>VLOOKUP(C34,RNR!$D$12:$E$21,2)</f>
        <v>Krepert fjøs</v>
      </c>
      <c r="E34" s="331">
        <f>IF(F34=0,"",+'Ark1'!Q1149)</f>
        <v>28</v>
      </c>
      <c r="F34" s="371">
        <f>+'Ark1'!R1149</f>
        <v>31</v>
      </c>
      <c r="G34" s="331"/>
      <c r="H34" s="331">
        <f>+IF(F34=0,"",'Ark1'!S1149)</f>
        <v>0</v>
      </c>
      <c r="I34" s="99">
        <f>+IF(F34=0,"",'Ark1'!AD1149)</f>
        <v>2.4195178603345024E-3</v>
      </c>
      <c r="J34" s="65"/>
      <c r="K34" s="99">
        <f>+IF(F34=0,"",'Ark1'!AE1149)</f>
        <v>0</v>
      </c>
      <c r="L34" s="48">
        <f>+IF(F34=0,"",'Ark1'!U1149)</f>
        <v>0</v>
      </c>
      <c r="M34" s="99">
        <f>+IF(F34=0,"",'Ark1'!W1149)</f>
        <v>0</v>
      </c>
      <c r="N34" s="65"/>
      <c r="O34" s="65">
        <f>+IF(F34=0,"",'Ark1'!X1149)</f>
        <v>0</v>
      </c>
      <c r="P34" s="65"/>
      <c r="Q34" s="65">
        <f>+IF(F34=0,"",'Ark1'!Y1149)</f>
        <v>0</v>
      </c>
      <c r="R34" s="110"/>
      <c r="S34" s="65"/>
      <c r="T34" s="110"/>
      <c r="U34" s="48">
        <f>+IF(F34=0,"",'Ark1'!AA1149)</f>
        <v>0</v>
      </c>
      <c r="V34" s="48">
        <f>+IF(F34=0,"",'Ark1'!AB1149)</f>
        <v>0</v>
      </c>
      <c r="W34" s="65">
        <f>+IF(F34=0,"",F34/E34)</f>
        <v>1.1071428571428572</v>
      </c>
      <c r="X34" s="99">
        <f>+IF(F34=0,"",'Ark1'!V1149)</f>
        <v>0</v>
      </c>
      <c r="Y34" s="39"/>
      <c r="AA34" s="51"/>
      <c r="AB34" s="50"/>
      <c r="AD34" s="5"/>
      <c r="AF34" s="12"/>
      <c r="AG34" s="12"/>
      <c r="AH34" s="393"/>
      <c r="AI34" s="393"/>
      <c r="AJ34" s="393"/>
    </row>
    <row r="35" spans="1:36" s="392" customFormat="1" ht="15.6">
      <c r="A35" s="39"/>
      <c r="B35" s="46">
        <f>+'Ark1'!C1150</f>
        <v>2022</v>
      </c>
      <c r="C35" s="46">
        <f>+'Ark1'!L1150</f>
        <v>76</v>
      </c>
      <c r="D35" s="104" t="str">
        <f>VLOOKUP(C35,RNR!$D$12:$E$21,2)</f>
        <v>Krepert transport</v>
      </c>
      <c r="E35" s="331">
        <f>IF(F35=0,"",+'Ark1'!Q1150)</f>
        <v>29</v>
      </c>
      <c r="F35" s="371">
        <f>+'Ark1'!R1150</f>
        <v>41</v>
      </c>
      <c r="G35" s="331"/>
      <c r="H35" s="331">
        <f>+IF(F35=0,"",'Ark1'!S1150)</f>
        <v>0</v>
      </c>
      <c r="I35" s="99">
        <f>+IF(F35=0,"",'Ark1'!AD1150)</f>
        <v>3.2000074927004702E-3</v>
      </c>
      <c r="J35" s="65"/>
      <c r="K35" s="99">
        <f>+IF(F35=0,"",'Ark1'!AE1150)</f>
        <v>0</v>
      </c>
      <c r="L35" s="48">
        <f>+IF(F35=0,"",'Ark1'!U1150)</f>
        <v>0</v>
      </c>
      <c r="M35" s="99">
        <f>+IF(F35=0,"",'Ark1'!W1150)</f>
        <v>0</v>
      </c>
      <c r="N35" s="65"/>
      <c r="O35" s="65">
        <f>+IF(F35=0,"",'Ark1'!X1150)</f>
        <v>0</v>
      </c>
      <c r="P35" s="65"/>
      <c r="Q35" s="65">
        <f>+IF(F35=0,"",'Ark1'!Y1150)</f>
        <v>0</v>
      </c>
      <c r="R35" s="110"/>
      <c r="S35" s="65"/>
      <c r="T35" s="110"/>
      <c r="U35" s="48">
        <f>+IF(F35=0,"",'Ark1'!AA1150)</f>
        <v>0</v>
      </c>
      <c r="V35" s="48">
        <f>+IF(F35=0,"",'Ark1'!AB1150)</f>
        <v>0</v>
      </c>
      <c r="W35" s="65">
        <f>+IF(F35=0,"",F35/E35)</f>
        <v>1.4137931034482758</v>
      </c>
      <c r="X35" s="99">
        <f>+IF(F35=0,"",'Ark1'!V1150)</f>
        <v>0</v>
      </c>
      <c r="Y35" s="39"/>
      <c r="AA35" s="51"/>
      <c r="AB35" s="50"/>
      <c r="AD35" s="5"/>
      <c r="AF35" s="12"/>
      <c r="AG35" s="12"/>
      <c r="AH35" s="393"/>
      <c r="AI35" s="393"/>
      <c r="AJ35" s="393"/>
    </row>
    <row r="36" spans="1:36" s="392" customFormat="1" ht="15.6">
      <c r="A36" s="39"/>
      <c r="B36" s="46">
        <f>+'Ark1'!C1151</f>
        <v>2022</v>
      </c>
      <c r="C36" s="46">
        <f>+'Ark1'!L1151</f>
        <v>99</v>
      </c>
      <c r="D36" s="104" t="str">
        <f>VLOOKUP(C36,RNR!$D$12:$E$21,2)</f>
        <v>Kasserte</v>
      </c>
      <c r="E36" s="331">
        <f>IF(F36=0,"",+'Ark1'!Q1151)</f>
        <v>916</v>
      </c>
      <c r="F36" s="371">
        <f>+'Ark1'!R1151</f>
        <v>2614</v>
      </c>
      <c r="G36" s="331"/>
      <c r="H36" s="331">
        <f>+IF(F36=0,"",'Ark1'!S1151)</f>
        <v>0</v>
      </c>
      <c r="I36" s="99">
        <f>+IF(F36=0,"",'Ark1'!AD1151)</f>
        <v>0.20401998990046413</v>
      </c>
      <c r="J36" s="65"/>
      <c r="K36" s="99">
        <f>+IF(F36=0,"",'Ark1'!AE1151)</f>
        <v>0</v>
      </c>
      <c r="L36" s="48">
        <f>+IF(F36=0,"",'Ark1'!U1151)</f>
        <v>0</v>
      </c>
      <c r="M36" s="99">
        <f>+IF(F36=0,"",'Ark1'!W1151)</f>
        <v>0</v>
      </c>
      <c r="N36" s="65"/>
      <c r="O36" s="65">
        <f>+IF(F36=0,"",'Ark1'!X1151)</f>
        <v>0.84162203519510315</v>
      </c>
      <c r="P36" s="65"/>
      <c r="Q36" s="65">
        <f>+IF(F36=0,"",'Ark1'!Y1151)</f>
        <v>1.6832440703902063</v>
      </c>
      <c r="R36" s="110"/>
      <c r="S36" s="65"/>
      <c r="T36" s="110"/>
      <c r="U36" s="48">
        <f>+IF(F36=0,"",'Ark1'!AA1151)</f>
        <v>0</v>
      </c>
      <c r="V36" s="48">
        <f>+IF(F36=0,"",'Ark1'!AB1151)</f>
        <v>0</v>
      </c>
      <c r="W36" s="65">
        <f>+IF(F36=0,"",F36/E36)</f>
        <v>2.8537117903930129</v>
      </c>
      <c r="X36" s="99">
        <f>+IF(F36=0,"",'Ark1'!V1151)</f>
        <v>0</v>
      </c>
      <c r="Y36" s="39"/>
      <c r="AA36" s="51"/>
      <c r="AB36" s="50"/>
      <c r="AD36" s="5"/>
      <c r="AF36" s="12"/>
      <c r="AG36" s="12"/>
      <c r="AH36" s="393"/>
      <c r="AI36" s="393"/>
      <c r="AJ36" s="393"/>
    </row>
    <row r="37" spans="1:36" ht="15.6">
      <c r="A37" s="39"/>
      <c r="B37" s="39"/>
      <c r="C37" s="39"/>
      <c r="D37" s="39"/>
      <c r="E37" s="39"/>
      <c r="F37" s="303"/>
      <c r="G37" s="303"/>
      <c r="H37" s="303"/>
      <c r="I37" s="39"/>
      <c r="J37" s="39"/>
      <c r="K37" s="39"/>
      <c r="L37" s="39"/>
      <c r="M37" s="39"/>
      <c r="N37" s="39"/>
      <c r="O37" s="39"/>
      <c r="P37" s="39"/>
      <c r="Q37" s="39"/>
      <c r="R37" s="110"/>
      <c r="S37" s="64"/>
      <c r="T37" s="110"/>
      <c r="U37" s="39"/>
      <c r="V37" s="39"/>
      <c r="W37" s="39"/>
      <c r="X37" s="39"/>
      <c r="Y37" s="39"/>
      <c r="Z37" s="2"/>
      <c r="AA37" s="51" t="s">
        <v>2</v>
      </c>
      <c r="AB37" s="50"/>
      <c r="AF37" s="12"/>
      <c r="AG37" s="12"/>
      <c r="AH37" s="10"/>
      <c r="AJ37" s="10"/>
    </row>
    <row r="38" spans="1:36" ht="17.25" customHeight="1">
      <c r="A38" s="39"/>
      <c r="B38" s="2">
        <f>+'Ark1'!C1155</f>
        <v>2021</v>
      </c>
      <c r="C38" s="2">
        <f>+'Ark1'!L1155</f>
        <v>8</v>
      </c>
      <c r="D38" s="104" t="str">
        <f>VLOOKUP(C38,RNR!$D$12:$E$21,2)</f>
        <v>R</v>
      </c>
      <c r="E38" s="314">
        <f>IF(F38=0,"",+'Ark1'!Q1155)</f>
        <v>649</v>
      </c>
      <c r="F38" s="314">
        <f>+'Ark1'!R1155</f>
        <v>1525</v>
      </c>
      <c r="G38" s="314"/>
      <c r="H38" s="314">
        <f>+IF(F38=0,"",'Ark1'!S1155)</f>
        <v>1525</v>
      </c>
      <c r="I38" s="50">
        <f>+IF(F38=0,"",'Ark1'!AD1155)</f>
        <v>0.11704385475132388</v>
      </c>
      <c r="J38" s="50"/>
      <c r="K38" s="50">
        <f>+IF(F38=0,"",'Ark1'!AE1155)</f>
        <v>0.12599996819633172</v>
      </c>
      <c r="L38" s="5">
        <f>+IF(F38=0,"",'Ark1'!U1155)</f>
        <v>48.354098360655755</v>
      </c>
      <c r="M38" s="50">
        <f>+IF(F38=0,"",'Ark1'!W1155)</f>
        <v>90.644045901639231</v>
      </c>
      <c r="N38" s="50"/>
      <c r="O38" s="50">
        <f>+IF(F38=0,"",'Ark1'!X1155)</f>
        <v>0.85245901639344235</v>
      </c>
      <c r="P38" s="50"/>
      <c r="Q38" s="50">
        <f>+IF(F38=0,"",'Ark1'!Y1155)</f>
        <v>1.7049180327868847</v>
      </c>
      <c r="R38" s="110"/>
      <c r="S38" s="18"/>
      <c r="T38" s="110"/>
      <c r="U38" s="50">
        <f>+IF(F38=0,"",'Ark1'!AA1155)</f>
        <v>13.496186796903844</v>
      </c>
      <c r="V38" s="5">
        <f>+IF(F38=0,"",'Ark1'!AB1155)</f>
        <v>0.47823917827435136</v>
      </c>
      <c r="W38" s="18">
        <f t="shared" ref="W38:W47" si="3">+IF(F38=0,"",F38/E38)</f>
        <v>2.3497688751926038</v>
      </c>
      <c r="X38" s="50">
        <f>+IF(F38=0,"",'Ark1'!V1155)</f>
        <v>98.205900218460812</v>
      </c>
      <c r="Y38" s="39"/>
      <c r="Z38"/>
      <c r="AA38" s="51" t="s">
        <v>2</v>
      </c>
      <c r="AB38" s="50"/>
      <c r="AD38" s="5"/>
      <c r="AF38" s="12"/>
      <c r="AG38" s="12"/>
      <c r="AH38" s="10"/>
      <c r="AJ38" s="10"/>
    </row>
    <row r="39" spans="1:36" ht="15.6">
      <c r="A39" s="39"/>
      <c r="B39" s="2">
        <f>+'Ark1'!C1156</f>
        <v>2021</v>
      </c>
      <c r="C39" s="2">
        <f>+'Ark1'!L1156</f>
        <v>11</v>
      </c>
      <c r="D39" s="104" t="str">
        <f>VLOOKUP(C39,RNR!$D$12:$E$21,2)</f>
        <v>U</v>
      </c>
      <c r="E39" s="314">
        <f>IF(F39=0,"",+'Ark1'!Q1156)</f>
        <v>1541</v>
      </c>
      <c r="F39" s="314">
        <f>+'Ark1'!R1156</f>
        <v>24273</v>
      </c>
      <c r="G39" s="314"/>
      <c r="H39" s="314">
        <f>+IF(F39=0,"",'Ark1'!S1156)</f>
        <v>24273</v>
      </c>
      <c r="I39" s="50">
        <f>+IF(F39=0,"",'Ark1'!AD1156)</f>
        <v>1.8629544172976296</v>
      </c>
      <c r="J39" s="50"/>
      <c r="K39" s="50">
        <f>+IF(F39=0,"",'Ark1'!AE1156)</f>
        <v>1.9880092513629224</v>
      </c>
      <c r="L39" s="5">
        <f>+IF(F39=0,"",'Ark1'!U1156)</f>
        <v>53.048242903637806</v>
      </c>
      <c r="M39" s="50">
        <f>+IF(F39=0,"",'Ark1'!W1156)</f>
        <v>89.853217978824233</v>
      </c>
      <c r="N39" s="50"/>
      <c r="O39" s="50">
        <f>+IF(F39=0,"",'Ark1'!X1156)</f>
        <v>0.99287273925761121</v>
      </c>
      <c r="P39" s="50"/>
      <c r="Q39" s="50">
        <f>+IF(F39=0,"",'Ark1'!Y1156)</f>
        <v>1.9857454785152224</v>
      </c>
      <c r="R39" s="110"/>
      <c r="S39" s="18"/>
      <c r="T39" s="110"/>
      <c r="U39" s="50">
        <f>+IF(F39=0,"",'Ark1'!AA1156)</f>
        <v>9.638021385362336</v>
      </c>
      <c r="V39" s="5">
        <f>+IF(F39=0,"",'Ark1'!AB1156)</f>
        <v>1.144927995344861</v>
      </c>
      <c r="W39" s="18">
        <f t="shared" si="3"/>
        <v>15.751460090850097</v>
      </c>
      <c r="X39" s="50">
        <f>+IF(F39=0,"",'Ark1'!V1156)</f>
        <v>97.349098568606891</v>
      </c>
      <c r="Y39" s="39"/>
      <c r="Z39" s="2"/>
      <c r="AA39" s="51" t="s">
        <v>2</v>
      </c>
      <c r="AB39" s="50"/>
      <c r="AF39" s="12"/>
      <c r="AG39" s="12"/>
      <c r="AH39" s="10"/>
      <c r="AJ39" s="10"/>
    </row>
    <row r="40" spans="1:36" ht="15.6">
      <c r="A40" s="39"/>
      <c r="B40" s="2">
        <f>+'Ark1'!C1157</f>
        <v>2021</v>
      </c>
      <c r="C40" s="2">
        <f>+'Ark1'!L1157</f>
        <v>14</v>
      </c>
      <c r="D40" s="104" t="str">
        <f>VLOOKUP(C40,RNR!$D$12:$E$21,2)</f>
        <v>E</v>
      </c>
      <c r="E40" s="314">
        <f>IF(F40=0,"",+'Ark1'!Q1157)</f>
        <v>1956</v>
      </c>
      <c r="F40" s="314">
        <f>+'Ark1'!R1157</f>
        <v>347207.78</v>
      </c>
      <c r="G40" s="314"/>
      <c r="H40" s="314">
        <f>+IF(F40=0,"",'Ark1'!S1157)</f>
        <v>347216.78</v>
      </c>
      <c r="I40" s="50">
        <f>+IF(F40=0,"",'Ark1'!AD1157)</f>
        <v>26.648220964491557</v>
      </c>
      <c r="J40" s="50"/>
      <c r="K40" s="50">
        <f>+IF(F40=0,"",'Ark1'!AE1157)</f>
        <v>27.674180542304825</v>
      </c>
      <c r="L40" s="5">
        <f>+IF(F40=0,"",'Ark1'!U1157)</f>
        <v>57.835639337476721</v>
      </c>
      <c r="M40" s="50">
        <f>+IF(F40=0,"",'Ark1'!W1157)</f>
        <v>87.440524677406074</v>
      </c>
      <c r="N40" s="50"/>
      <c r="O40" s="50">
        <f>+IF(F40=0,"",'Ark1'!X1157)</f>
        <v>1.4040583998434597</v>
      </c>
      <c r="P40" s="50"/>
      <c r="Q40" s="50">
        <f>+IF(F40=0,"",'Ark1'!Y1157)</f>
        <v>2.8081167996869194</v>
      </c>
      <c r="R40" s="110"/>
      <c r="S40" s="18"/>
      <c r="T40" s="110"/>
      <c r="U40" s="50">
        <f>+IF(F40=0,"",'Ark1'!AA1157)</f>
        <v>8.4972005748500514</v>
      </c>
      <c r="V40" s="5">
        <f>+IF(F40=0,"",'Ark1'!AB1157)</f>
        <v>1.2193122096975857</v>
      </c>
      <c r="W40" s="18">
        <f t="shared" si="3"/>
        <v>177.50908997955011</v>
      </c>
      <c r="X40" s="50">
        <f>+IF(F40=0,"",'Ark1'!V1157)</f>
        <v>94.732504170992186</v>
      </c>
      <c r="Y40" s="39"/>
      <c r="Z40" s="2"/>
      <c r="AA40" s="51" t="s">
        <v>2</v>
      </c>
      <c r="AB40" s="12"/>
      <c r="AF40" s="12"/>
      <c r="AG40" s="12"/>
      <c r="AH40" s="10"/>
      <c r="AJ40" s="10"/>
    </row>
    <row r="41" spans="1:36" ht="15.6">
      <c r="A41" s="39"/>
      <c r="B41" s="2">
        <f>+'Ark1'!C1158</f>
        <v>2021</v>
      </c>
      <c r="C41" s="2">
        <f>+'Ark1'!L1158</f>
        <v>17</v>
      </c>
      <c r="D41" s="104" t="str">
        <f>VLOOKUP(C41,RNR!$D$12:$E$21,2)</f>
        <v>S</v>
      </c>
      <c r="E41" s="314">
        <f>IF(F41=0,"",+'Ark1'!Q1158)</f>
        <v>2093</v>
      </c>
      <c r="F41" s="314">
        <f>+'Ark1'!R1158</f>
        <v>925302.65</v>
      </c>
      <c r="G41" s="314"/>
      <c r="H41" s="314">
        <f>+IF(F41=0,"",'Ark1'!S1158)</f>
        <v>925337.65</v>
      </c>
      <c r="I41" s="50">
        <f>+IF(F41=0,"",'Ark1'!AD1158)</f>
        <v>71.017041945977113</v>
      </c>
      <c r="J41" s="50"/>
      <c r="K41" s="50">
        <f>+IF(F41=0,"",'Ark1'!AE1158)</f>
        <v>70.211810238135925</v>
      </c>
      <c r="L41" s="5">
        <f>+IF(F41=0,"",'Ark1'!U1158)</f>
        <v>62.016122525653209</v>
      </c>
      <c r="M41" s="50">
        <f>+IF(F41=0,"",'Ark1'!W1158)</f>
        <v>83.243173310845307</v>
      </c>
      <c r="N41" s="50"/>
      <c r="O41" s="50">
        <f>+IF(F41=0,"",'Ark1'!X1158)</f>
        <v>1.9205608024574443</v>
      </c>
      <c r="P41" s="50"/>
      <c r="Q41" s="50">
        <f>+IF(F41=0,"",'Ark1'!Y1158)</f>
        <v>3.8411216049148886</v>
      </c>
      <c r="R41" s="110"/>
      <c r="S41" s="18"/>
      <c r="T41" s="110"/>
      <c r="U41" s="50">
        <f>+IF(F41=0,"",'Ark1'!AA1158)</f>
        <v>9.5498432057881377</v>
      </c>
      <c r="V41" s="5">
        <f>+IF(F41=0,"",'Ark1'!AB1158)</f>
        <v>1.5654286547680358</v>
      </c>
      <c r="W41" s="18">
        <f t="shared" si="3"/>
        <v>442.09395604395604</v>
      </c>
      <c r="X41" s="50">
        <f>+IF(F41=0,"",'Ark1'!V1158)</f>
        <v>90.183982227481252</v>
      </c>
      <c r="Y41" s="39"/>
      <c r="Z41" s="4"/>
      <c r="AA41" s="51" t="s">
        <v>2</v>
      </c>
      <c r="AB41" s="15"/>
      <c r="AC41" s="1"/>
      <c r="AD41" s="18"/>
      <c r="AI41"/>
    </row>
    <row r="42" spans="1:36" s="392" customFormat="1" ht="15.6">
      <c r="A42" s="39"/>
      <c r="B42" s="39"/>
      <c r="C42" s="39"/>
      <c r="D42" s="39"/>
      <c r="E42" s="39"/>
      <c r="F42" s="303"/>
      <c r="G42" s="303"/>
      <c r="H42" s="303"/>
      <c r="I42" s="39"/>
      <c r="J42" s="39"/>
      <c r="K42" s="39"/>
      <c r="L42" s="39"/>
      <c r="M42" s="39"/>
      <c r="N42" s="39"/>
      <c r="O42" s="39"/>
      <c r="P42" s="39"/>
      <c r="Q42" s="39"/>
      <c r="R42" s="110"/>
      <c r="S42" s="64"/>
      <c r="T42" s="110"/>
      <c r="U42" s="39"/>
      <c r="V42" s="39"/>
      <c r="W42" s="39"/>
      <c r="X42" s="39"/>
      <c r="Y42" s="39"/>
      <c r="Z42" s="2"/>
      <c r="AA42" s="51" t="s">
        <v>2</v>
      </c>
      <c r="AB42" s="50"/>
      <c r="AF42" s="12"/>
      <c r="AG42" s="12"/>
      <c r="AH42" s="393"/>
      <c r="AI42" s="393"/>
      <c r="AJ42" s="393"/>
    </row>
    <row r="43" spans="1:36" ht="15.6">
      <c r="A43" s="39"/>
      <c r="B43" s="46">
        <f>+'Ark1'!C1162</f>
        <v>2020</v>
      </c>
      <c r="C43" s="46">
        <f>+'Ark1'!L1162</f>
        <v>8</v>
      </c>
      <c r="D43" s="104" t="str">
        <f>VLOOKUP(C43,RNR!$D$12:$E$21,2)</f>
        <v>R</v>
      </c>
      <c r="E43" s="331">
        <f>IF(F43=0,"",+'Ark1'!Q1162)</f>
        <v>672</v>
      </c>
      <c r="F43" s="331">
        <f>+'Ark1'!R1162</f>
        <v>1569</v>
      </c>
      <c r="G43" s="331"/>
      <c r="H43" s="331">
        <f>+IF(F43=0,"",'Ark1'!S1162)</f>
        <v>1569</v>
      </c>
      <c r="I43" s="99">
        <f>+IF(F43=0,"",'Ark1'!AD1162)</f>
        <v>0.12259149896634036</v>
      </c>
      <c r="J43" s="65"/>
      <c r="K43" s="99">
        <f>+IF(F43=0,"",'Ark1'!AE1162)</f>
        <v>0.13161284607847931</v>
      </c>
      <c r="L43" s="48">
        <f>+IF(F43=0,"",'Ark1'!U1162)</f>
        <v>48.414913957934992</v>
      </c>
      <c r="M43" s="99">
        <f>+IF(F43=0,"",'Ark1'!W1162)</f>
        <v>87.531892925430171</v>
      </c>
      <c r="N43" s="65"/>
      <c r="O43" s="65">
        <f>+IF(F43=0,"",'Ark1'!X1162)</f>
        <v>1.2109623964308478</v>
      </c>
      <c r="P43" s="65"/>
      <c r="Q43" s="65">
        <f>+IF(F43=0,"",'Ark1'!Y1162)</f>
        <v>2.4219247928616956</v>
      </c>
      <c r="R43" s="110"/>
      <c r="S43" s="65"/>
      <c r="T43" s="110"/>
      <c r="U43" s="48">
        <f>+IF(F43=0,"",'Ark1'!AA1162)</f>
        <v>12.904362034380261</v>
      </c>
      <c r="V43" s="48">
        <f>+IF(F43=0,"",'Ark1'!AB1162)</f>
        <v>0.78257432277833938</v>
      </c>
      <c r="W43" s="65">
        <f t="shared" si="3"/>
        <v>2.3348214285714284</v>
      </c>
      <c r="X43" s="99">
        <f>+IF(F43=0,"",'Ark1'!V1162)</f>
        <v>94.834120179230979</v>
      </c>
      <c r="Y43" s="39"/>
      <c r="Z43" s="4"/>
      <c r="AA43" s="51" t="s">
        <v>2</v>
      </c>
      <c r="AB43" s="15"/>
      <c r="AC43" s="1"/>
      <c r="AD43" s="18"/>
      <c r="AI43"/>
    </row>
    <row r="44" spans="1:36" ht="15.6">
      <c r="A44" s="39"/>
      <c r="B44" s="46">
        <f>+'Ark1'!C1163</f>
        <v>2020</v>
      </c>
      <c r="C44" s="46">
        <f>+'Ark1'!L1163</f>
        <v>11</v>
      </c>
      <c r="D44" s="104" t="str">
        <f>VLOOKUP(C44,RNR!$D$12:$E$21,2)</f>
        <v>U</v>
      </c>
      <c r="E44" s="331">
        <f>IF(F44=0,"",+'Ark1'!Q1163)</f>
        <v>1557</v>
      </c>
      <c r="F44" s="331">
        <f>+'Ark1'!R1163</f>
        <v>24630</v>
      </c>
      <c r="G44" s="331"/>
      <c r="H44" s="331">
        <f>+IF(F44=0,"",'Ark1'!S1163)</f>
        <v>24630</v>
      </c>
      <c r="I44" s="99">
        <f>+IF(F44=0,"",'Ark1'!AD1163)</f>
        <v>1.9244286931427423</v>
      </c>
      <c r="J44" s="65"/>
      <c r="K44" s="99">
        <f>+IF(F44=0,"",'Ark1'!AE1163)</f>
        <v>2.0337659929738554</v>
      </c>
      <c r="L44" s="48">
        <f>+IF(F44=0,"",'Ark1'!U1163)</f>
        <v>53.014575720665839</v>
      </c>
      <c r="M44" s="99">
        <f>+IF(F44=0,"",'Ark1'!W1163)</f>
        <v>86.164337393422855</v>
      </c>
      <c r="N44" s="65"/>
      <c r="O44" s="65">
        <f>+IF(F44=0,"",'Ark1'!X1163)</f>
        <v>0.80389768574908671</v>
      </c>
      <c r="P44" s="65"/>
      <c r="Q44" s="65">
        <f>+IF(F44=0,"",'Ark1'!Y1163)</f>
        <v>1.6077953714981734</v>
      </c>
      <c r="R44" s="110"/>
      <c r="S44" s="65"/>
      <c r="T44" s="110"/>
      <c r="U44" s="48">
        <f>+IF(F44=0,"",'Ark1'!AA1163)</f>
        <v>9.1086184552790019</v>
      </c>
      <c r="V44" s="48">
        <f>+IF(F44=0,"",'Ark1'!AB1163)</f>
        <v>1.1728033139998959</v>
      </c>
      <c r="W44" s="65">
        <f t="shared" si="3"/>
        <v>15.818882466281311</v>
      </c>
      <c r="X44" s="99">
        <f>+IF(F44=0,"",'Ark1'!V1163)</f>
        <v>93.35247821605823</v>
      </c>
      <c r="Y44" s="39"/>
      <c r="Z44" s="4"/>
      <c r="AA44" s="51" t="s">
        <v>2</v>
      </c>
      <c r="AB44" s="15"/>
      <c r="AC44" s="1"/>
      <c r="AD44" s="18"/>
      <c r="AI44"/>
    </row>
    <row r="45" spans="1:36" ht="15.6">
      <c r="A45" s="39"/>
      <c r="B45" s="46">
        <f>+'Ark1'!C1164</f>
        <v>2020</v>
      </c>
      <c r="C45" s="46">
        <f>+'Ark1'!L1164</f>
        <v>14</v>
      </c>
      <c r="D45" s="104" t="str">
        <f>VLOOKUP(C45,RNR!$D$12:$E$21,2)</f>
        <v>E</v>
      </c>
      <c r="E45" s="331">
        <f>IF(F45=0,"",+'Ark1'!Q1164)</f>
        <v>1950</v>
      </c>
      <c r="F45" s="331">
        <f>+'Ark1'!R1164</f>
        <v>317366</v>
      </c>
      <c r="G45" s="331"/>
      <c r="H45" s="331">
        <f>+IF(F45=0,"",'Ark1'!S1164)</f>
        <v>317366</v>
      </c>
      <c r="I45" s="99">
        <f>+IF(F45=0,"",'Ark1'!AD1164)</f>
        <v>24.796923939421017</v>
      </c>
      <c r="J45" s="65"/>
      <c r="K45" s="99">
        <f>+IF(F45=0,"",'Ark1'!AE1164)</f>
        <v>25.682718137515081</v>
      </c>
      <c r="L45" s="48">
        <f>+IF(F45=0,"",'Ark1'!U1164)</f>
        <v>57.801509928599785</v>
      </c>
      <c r="M45" s="99">
        <f>+IF(F45=0,"",'Ark1'!W1164)</f>
        <v>84.444539301627501</v>
      </c>
      <c r="N45" s="65"/>
      <c r="O45" s="65">
        <f>+IF(F45=0,"",'Ark1'!X1164)</f>
        <v>1.0023127871290562</v>
      </c>
      <c r="P45" s="65"/>
      <c r="Q45" s="65">
        <f>+IF(F45=0,"",'Ark1'!Y1164)</f>
        <v>2.0046255742581125</v>
      </c>
      <c r="R45" s="110"/>
      <c r="S45" s="65"/>
      <c r="T45" s="110"/>
      <c r="U45" s="48">
        <f>+IF(F45=0,"",'Ark1'!AA1164)</f>
        <v>8.603213590267254</v>
      </c>
      <c r="V45" s="48">
        <f>+IF(F45=0,"",'Ark1'!AB1164)</f>
        <v>1.3227611015415879</v>
      </c>
      <c r="W45" s="65">
        <f t="shared" si="3"/>
        <v>162.75179487179489</v>
      </c>
      <c r="X45" s="99">
        <f>+IF(F45=0,"",'Ark1'!V1164)</f>
        <v>91.489208344124009</v>
      </c>
      <c r="Y45" s="39"/>
      <c r="Z45" s="4"/>
      <c r="AA45" s="51" t="s">
        <v>2</v>
      </c>
      <c r="AB45" s="15"/>
      <c r="AC45" s="12"/>
      <c r="AD45" s="18"/>
      <c r="AI45"/>
    </row>
    <row r="46" spans="1:36" ht="15.6">
      <c r="A46" s="39"/>
      <c r="B46" s="46">
        <f>+'Ark1'!C1165</f>
        <v>2020</v>
      </c>
      <c r="C46" s="46">
        <f>+'Ark1'!L1165</f>
        <v>17</v>
      </c>
      <c r="D46" s="104" t="str">
        <f>VLOOKUP(C46,RNR!$D$12:$E$21,2)</f>
        <v>S</v>
      </c>
      <c r="E46" s="331">
        <f>IF(F46=0,"",+'Ark1'!Q1165)</f>
        <v>2110</v>
      </c>
      <c r="F46" s="331">
        <f>+'Ark1'!R1165</f>
        <v>929059.3600000001</v>
      </c>
      <c r="G46" s="331"/>
      <c r="H46" s="331">
        <f>+IF(F46=0,"",'Ark1'!S1165)</f>
        <v>929059.3600000001</v>
      </c>
      <c r="I46" s="99">
        <f>+IF(F46=0,"",'Ark1'!AD1165)</f>
        <v>72.590681689680608</v>
      </c>
      <c r="J46" s="65"/>
      <c r="K46" s="99">
        <f>+IF(F46=0,"",'Ark1'!AE1165)</f>
        <v>71.955833696593999</v>
      </c>
      <c r="L46" s="48">
        <f>+IF(F46=0,"",'Ark1'!U1165)</f>
        <v>62.18573341750735</v>
      </c>
      <c r="M46" s="99">
        <f>+IF(F46=0,"",'Ark1'!W1165)</f>
        <v>80.819010638890688</v>
      </c>
      <c r="N46" s="65"/>
      <c r="O46" s="65">
        <f>+IF(F46=0,"",'Ark1'!X1165)</f>
        <v>1.5100219215271671</v>
      </c>
      <c r="P46" s="65"/>
      <c r="Q46" s="65">
        <f>+IF(F46=0,"",'Ark1'!Y1165)</f>
        <v>3.0200438430543342</v>
      </c>
      <c r="R46" s="110"/>
      <c r="S46" s="65"/>
      <c r="T46" s="110"/>
      <c r="U46" s="48">
        <f>+IF(F46=0,"",'Ark1'!AA1165)</f>
        <v>9.5075280363413679</v>
      </c>
      <c r="V46" s="48">
        <f>+IF(F46=0,"",'Ark1'!AB1165)</f>
        <v>1.6448013903400742</v>
      </c>
      <c r="W46" s="65">
        <f t="shared" si="3"/>
        <v>440.31249289099532</v>
      </c>
      <c r="X46" s="99">
        <f>+IF(F46=0,"",'Ark1'!V1165)</f>
        <v>87.561224960879827</v>
      </c>
      <c r="Y46" s="39"/>
      <c r="Z46" s="4"/>
      <c r="AA46" s="51" t="s">
        <v>2</v>
      </c>
      <c r="AB46" s="15"/>
      <c r="AC46" s="12"/>
      <c r="AD46" s="18"/>
      <c r="AI46"/>
    </row>
    <row r="47" spans="1:36" ht="15.6">
      <c r="A47" s="39"/>
      <c r="B47" s="2">
        <f>+'Ark1'!C1166</f>
        <v>2019</v>
      </c>
      <c r="C47" s="2">
        <f>+'Ark1'!L1166</f>
        <v>1</v>
      </c>
      <c r="D47" s="104" t="str">
        <f>VLOOKUP(C47,RNR!$D$12:$E$21,2)</f>
        <v>P-</v>
      </c>
      <c r="E47" s="314" t="str">
        <f>IF(F47=0,"",+'Ark1'!Q1166)</f>
        <v/>
      </c>
      <c r="F47" s="314">
        <f>+'Ark1'!R1166</f>
        <v>0</v>
      </c>
      <c r="G47" s="314"/>
      <c r="H47" s="314" t="str">
        <f>+IF(F47=0,"",'Ark1'!S1166)</f>
        <v/>
      </c>
      <c r="I47" s="50" t="str">
        <f>+IF(F47=0,"",'Ark1'!AD1166)</f>
        <v/>
      </c>
      <c r="J47" s="50"/>
      <c r="K47" s="50" t="str">
        <f>+IF(F47=0,"",'Ark1'!AE1166)</f>
        <v/>
      </c>
      <c r="L47" s="5" t="str">
        <f>+IF(F47=0,"",'Ark1'!U1166)</f>
        <v/>
      </c>
      <c r="M47" s="50" t="str">
        <f>+IF(F47=0,"",'Ark1'!W1166)</f>
        <v/>
      </c>
      <c r="N47" s="50"/>
      <c r="O47" s="50" t="str">
        <f>+IF(F47=0,"",'Ark1'!X1166)</f>
        <v/>
      </c>
      <c r="P47" s="50"/>
      <c r="Q47" s="50" t="str">
        <f>+IF(F47=0,"",'Ark1'!Y1166)</f>
        <v/>
      </c>
      <c r="R47" s="110"/>
      <c r="S47" s="18"/>
      <c r="T47" s="110"/>
      <c r="U47" s="50" t="str">
        <f>+IF(F47=0,"",'Ark1'!AA1166)</f>
        <v/>
      </c>
      <c r="V47" s="5" t="str">
        <f>+IF(F47=0,"",'Ark1'!AB1166)</f>
        <v/>
      </c>
      <c r="W47" s="18" t="str">
        <f t="shared" si="3"/>
        <v/>
      </c>
      <c r="X47" s="50" t="str">
        <f>+IF(F47=0,"",'Ark1'!V1166)</f>
        <v/>
      </c>
      <c r="Y47" s="39"/>
      <c r="Z47" s="4"/>
      <c r="AA47" s="51" t="s">
        <v>2</v>
      </c>
      <c r="AB47" s="15"/>
      <c r="AC47" s="12"/>
      <c r="AD47" s="18"/>
      <c r="AI47"/>
    </row>
    <row r="48" spans="1:36" ht="15.6">
      <c r="A48" s="39"/>
      <c r="B48" s="2">
        <f>+'Ark1'!C1167</f>
        <v>2019</v>
      </c>
      <c r="C48" s="2">
        <f>+'Ark1'!L1167</f>
        <v>2</v>
      </c>
      <c r="D48" s="104" t="str">
        <f>VLOOKUP(C48,RNR!$D$12:$E$21,2)</f>
        <v>P</v>
      </c>
      <c r="E48" s="314" t="str">
        <f>IF(F48=0,"",+'Ark1'!Q1167)</f>
        <v/>
      </c>
      <c r="F48" s="314">
        <f>+'Ark1'!R1167</f>
        <v>0</v>
      </c>
      <c r="G48" s="314"/>
      <c r="H48" s="314" t="str">
        <f>+IF(F48=0,"",'Ark1'!S1167)</f>
        <v/>
      </c>
      <c r="I48" s="50" t="str">
        <f>+IF(F48=0,"",'Ark1'!AD1167)</f>
        <v/>
      </c>
      <c r="J48" s="50"/>
      <c r="K48" s="50" t="str">
        <f>+IF(F48=0,"",'Ark1'!AE1167)</f>
        <v/>
      </c>
      <c r="L48" s="5" t="str">
        <f>+IF(F48=0,"",'Ark1'!U1167)</f>
        <v/>
      </c>
      <c r="M48" s="50" t="str">
        <f>+IF(F48=0,"",'Ark1'!W1167)</f>
        <v/>
      </c>
      <c r="N48" s="50"/>
      <c r="O48" s="50" t="str">
        <f>+IF(F48=0,"",'Ark1'!X1167)</f>
        <v/>
      </c>
      <c r="P48" s="50"/>
      <c r="Q48" s="50" t="str">
        <f>+IF(F48=0,"",'Ark1'!Y1167)</f>
        <v/>
      </c>
      <c r="R48" s="110"/>
      <c r="S48" s="18"/>
      <c r="T48" s="110"/>
      <c r="U48" s="50" t="str">
        <f>+IF(F48=0,"",'Ark1'!AA1167)</f>
        <v/>
      </c>
      <c r="V48" s="5" t="str">
        <f>+IF(F48=0,"",'Ark1'!AB1167)</f>
        <v/>
      </c>
      <c r="W48" s="18" t="str">
        <f t="shared" ref="W48:W53" si="4">+IF(F48=0,"",F48/E48)</f>
        <v/>
      </c>
      <c r="X48" s="50" t="str">
        <f>+IF(F48=0,"",'Ark1'!V1167)</f>
        <v/>
      </c>
      <c r="Y48" s="39"/>
      <c r="Z48" s="4"/>
      <c r="AA48" s="51" t="s">
        <v>2</v>
      </c>
      <c r="AB48" s="15"/>
      <c r="AC48" s="12"/>
      <c r="AD48" s="18"/>
      <c r="AI48"/>
    </row>
    <row r="49" spans="1:35" ht="15.6">
      <c r="A49" s="39"/>
      <c r="B49" s="2">
        <f>+'Ark1'!C1168</f>
        <v>2019</v>
      </c>
      <c r="C49" s="2">
        <f>+'Ark1'!L1168</f>
        <v>5</v>
      </c>
      <c r="D49" s="104" t="str">
        <f>VLOOKUP(C49,RNR!$D$12:$E$21,2)</f>
        <v>O</v>
      </c>
      <c r="E49" s="314" t="str">
        <f>IF(F49=0,"",+'Ark1'!Q1168)</f>
        <v/>
      </c>
      <c r="F49" s="314">
        <f>+'Ark1'!R1168</f>
        <v>0</v>
      </c>
      <c r="G49" s="314"/>
      <c r="H49" s="314" t="str">
        <f>+IF(F49=0,"",'Ark1'!S1168)</f>
        <v/>
      </c>
      <c r="I49" s="50" t="str">
        <f>+IF(F49=0,"",'Ark1'!AD1168)</f>
        <v/>
      </c>
      <c r="J49" s="50"/>
      <c r="K49" s="50" t="str">
        <f>+IF(F49=0,"",'Ark1'!AE1168)</f>
        <v/>
      </c>
      <c r="L49" s="5" t="str">
        <f>+IF(F49=0,"",'Ark1'!U1168)</f>
        <v/>
      </c>
      <c r="M49" s="50" t="str">
        <f>+IF(F49=0,"",'Ark1'!W1168)</f>
        <v/>
      </c>
      <c r="N49" s="50"/>
      <c r="O49" s="50" t="str">
        <f>+IF(F49=0,"",'Ark1'!X1168)</f>
        <v/>
      </c>
      <c r="P49" s="50"/>
      <c r="Q49" s="50" t="str">
        <f>+IF(F49=0,"",'Ark1'!Y1168)</f>
        <v/>
      </c>
      <c r="R49" s="110"/>
      <c r="S49" s="18"/>
      <c r="T49" s="110"/>
      <c r="U49" s="50" t="str">
        <f>+IF(F49=0,"",'Ark1'!AA1168)</f>
        <v/>
      </c>
      <c r="V49" s="5" t="str">
        <f>+IF(F49=0,"",'Ark1'!AB1168)</f>
        <v/>
      </c>
      <c r="W49" s="18" t="str">
        <f t="shared" si="4"/>
        <v/>
      </c>
      <c r="X49" s="50" t="str">
        <f>+IF(F49=0,"",'Ark1'!V1168)</f>
        <v/>
      </c>
      <c r="Y49" s="39"/>
      <c r="Z49" s="4"/>
      <c r="AA49" s="51" t="s">
        <v>2</v>
      </c>
      <c r="AB49" s="15"/>
      <c r="AC49" s="5"/>
      <c r="AD49" s="18"/>
      <c r="AI49"/>
    </row>
    <row r="50" spans="1:35" ht="15.6">
      <c r="A50" s="39"/>
      <c r="B50" s="2">
        <f>+'Ark1'!C1169</f>
        <v>2019</v>
      </c>
      <c r="C50" s="2">
        <f>+'Ark1'!L1169</f>
        <v>8</v>
      </c>
      <c r="D50" s="104" t="str">
        <f>VLOOKUP(C50,RNR!$D$12:$E$21,2)</f>
        <v>R</v>
      </c>
      <c r="E50" s="314">
        <f>IF(F50=0,"",+'Ark1'!Q1169)</f>
        <v>385</v>
      </c>
      <c r="F50" s="314">
        <f>+'Ark1'!R1169</f>
        <v>760</v>
      </c>
      <c r="G50" s="314"/>
      <c r="H50" s="314">
        <f>+IF(F50=0,"",'Ark1'!S1169)</f>
        <v>760</v>
      </c>
      <c r="I50" s="50">
        <f>+IF(F50=0,"",'Ark1'!AD1169)</f>
        <v>5.6993303286863792E-2</v>
      </c>
      <c r="J50" s="50"/>
      <c r="K50" s="50">
        <f>+IF(F50=0,"",'Ark1'!AE1169)</f>
        <v>6.0973496925548355E-2</v>
      </c>
      <c r="L50" s="5">
        <f>+IF(F50=0,"",'Ark1'!U1169)</f>
        <v>48.381578947368411</v>
      </c>
      <c r="M50" s="50">
        <f>+IF(F50=0,"",'Ark1'!W1169)</f>
        <v>84.266460526315811</v>
      </c>
      <c r="N50" s="50"/>
      <c r="O50" s="50">
        <f>+IF(F50=0,"",'Ark1'!X1169)</f>
        <v>0.39473684210526322</v>
      </c>
      <c r="P50" s="50"/>
      <c r="Q50" s="50">
        <f>+IF(F50=0,"",'Ark1'!Y1169)</f>
        <v>0.78947368421052644</v>
      </c>
      <c r="R50" s="110"/>
      <c r="S50" s="18"/>
      <c r="T50" s="110"/>
      <c r="U50" s="50">
        <f>+IF(F50=0,"",'Ark1'!AA1169)</f>
        <v>16.26293700326374</v>
      </c>
      <c r="V50" s="5">
        <f>+IF(F50=0,"",'Ark1'!AB1169)</f>
        <v>0.49383316123598942</v>
      </c>
      <c r="W50" s="18">
        <f t="shared" si="4"/>
        <v>1.974025974025974</v>
      </c>
      <c r="X50" s="50">
        <f>+IF(F50=0,"",'Ark1'!V1169)</f>
        <v>91.29627359297487</v>
      </c>
      <c r="Y50" s="39"/>
      <c r="Z50" s="4"/>
      <c r="AA50" s="51" t="s">
        <v>2</v>
      </c>
      <c r="AB50" s="15"/>
      <c r="AC50" s="5"/>
      <c r="AD50" s="18"/>
      <c r="AI50"/>
    </row>
    <row r="51" spans="1:35" ht="15.6">
      <c r="A51" s="39"/>
      <c r="B51" s="2">
        <f>+'Ark1'!C1170</f>
        <v>2019</v>
      </c>
      <c r="C51" s="2">
        <f>+'Ark1'!L1170</f>
        <v>11</v>
      </c>
      <c r="D51" s="104" t="str">
        <f>VLOOKUP(C51,RNR!$D$12:$E$21,2)</f>
        <v>U</v>
      </c>
      <c r="E51" s="314">
        <f>IF(F51=0,"",+'Ark1'!Q1170)</f>
        <v>1526</v>
      </c>
      <c r="F51" s="314">
        <f>+'Ark1'!R1170</f>
        <v>13887</v>
      </c>
      <c r="G51" s="314"/>
      <c r="H51" s="314">
        <f>+IF(F51=0,"",'Ark1'!S1170)</f>
        <v>13886</v>
      </c>
      <c r="I51" s="50">
        <f>+IF(F51=0,"",'Ark1'!AD1170)</f>
        <v>1.0414026351903649</v>
      </c>
      <c r="J51" s="50"/>
      <c r="K51" s="50">
        <f>+IF(F51=0,"",'Ark1'!AE1170)</f>
        <v>1.099596324094783</v>
      </c>
      <c r="L51" s="5">
        <f>+IF(F51=0,"",'Ark1'!U1170)</f>
        <v>53.164914302174843</v>
      </c>
      <c r="M51" s="50">
        <f>+IF(F51=0,"",'Ark1'!W1170)</f>
        <v>83.173190263574369</v>
      </c>
      <c r="N51" s="50"/>
      <c r="O51" s="50">
        <f>+IF(F51=0,"",'Ark1'!X1170)</f>
        <v>0.82091164398358141</v>
      </c>
      <c r="P51" s="50"/>
      <c r="Q51" s="50">
        <f>+IF(F51=0,"",'Ark1'!Y1170)</f>
        <v>1.6418232879671628</v>
      </c>
      <c r="R51" s="110"/>
      <c r="S51" s="18"/>
      <c r="T51" s="110"/>
      <c r="U51" s="50">
        <f>+IF(F51=0,"",'Ark1'!AA1170)</f>
        <v>11.011388570778152</v>
      </c>
      <c r="V51" s="5">
        <f>+IF(F51=0,"",'Ark1'!AB1170)</f>
        <v>1.1176102777024284</v>
      </c>
      <c r="W51" s="18">
        <f t="shared" si="4"/>
        <v>9.1002621231979024</v>
      </c>
      <c r="X51" s="50">
        <f>+IF(F51=0,"",'Ark1'!V1170)</f>
        <v>90.118007817565058</v>
      </c>
      <c r="Y51" s="39"/>
      <c r="Z51" s="4"/>
      <c r="AA51" s="51" t="s">
        <v>2</v>
      </c>
      <c r="AB51" s="15"/>
      <c r="AC51" s="5"/>
      <c r="AD51" s="18"/>
      <c r="AI51"/>
    </row>
    <row r="52" spans="1:35" ht="15.6">
      <c r="A52" s="39"/>
      <c r="B52" s="2">
        <f>+'Ark1'!C1171</f>
        <v>2019</v>
      </c>
      <c r="C52" s="2">
        <f>+'Ark1'!L1171</f>
        <v>14</v>
      </c>
      <c r="D52" s="104" t="str">
        <f>VLOOKUP(C52,RNR!$D$12:$E$21,2)</f>
        <v>E</v>
      </c>
      <c r="E52" s="314">
        <f>IF(F52=0,"",+'Ark1'!Q1171)</f>
        <v>2038</v>
      </c>
      <c r="F52" s="314">
        <f>+'Ark1'!R1171</f>
        <v>405826</v>
      </c>
      <c r="G52" s="314"/>
      <c r="H52" s="314">
        <f>+IF(F52=0,"",'Ark1'!S1171)</f>
        <v>405715</v>
      </c>
      <c r="I52" s="50">
        <f>+IF(F52=0,"",'Ark1'!AD1171)</f>
        <v>30.433374078545778</v>
      </c>
      <c r="J52" s="50"/>
      <c r="K52" s="50">
        <f>+IF(F52=0,"",'Ark1'!AE1171)</f>
        <v>31.67349109316304</v>
      </c>
      <c r="L52" s="5">
        <f>+IF(F52=0,"",'Ark1'!U1171)</f>
        <v>57.85322948375093</v>
      </c>
      <c r="M52" s="50">
        <f>+IF(F52=0,"",'Ark1'!W1171)</f>
        <v>81.9977831975648</v>
      </c>
      <c r="N52" s="50"/>
      <c r="O52" s="50">
        <f>+IF(F52=0,"",'Ark1'!X1171)</f>
        <v>0.85627830646631775</v>
      </c>
      <c r="P52" s="50"/>
      <c r="Q52" s="50">
        <f>+IF(F52=0,"",'Ark1'!Y1171)</f>
        <v>1.7125566129326355</v>
      </c>
      <c r="R52" s="110"/>
      <c r="S52" s="18"/>
      <c r="T52" s="110"/>
      <c r="U52" s="50">
        <f>+IF(F52=0,"",'Ark1'!AA1171)</f>
        <v>8.4065750074860617</v>
      </c>
      <c r="V52" s="5">
        <f>+IF(F52=0,"",'Ark1'!AB1171)</f>
        <v>1.166149012197693</v>
      </c>
      <c r="W52" s="18">
        <f t="shared" si="4"/>
        <v>199.12953876349363</v>
      </c>
      <c r="X52" s="50">
        <f>+IF(F52=0,"",'Ark1'!V1171)</f>
        <v>88.861997830055856</v>
      </c>
      <c r="Y52" s="39"/>
      <c r="Z52" s="4"/>
      <c r="AA52" s="51" t="s">
        <v>2</v>
      </c>
      <c r="AB52" s="15"/>
      <c r="AC52" s="5"/>
      <c r="AD52" s="18"/>
      <c r="AI52"/>
    </row>
    <row r="53" spans="1:35" ht="15.6">
      <c r="A53" s="39"/>
      <c r="B53" s="2">
        <f>+'Ark1'!C1172</f>
        <v>2019</v>
      </c>
      <c r="C53" s="2">
        <f>+'Ark1'!L1172</f>
        <v>17</v>
      </c>
      <c r="D53" s="104" t="str">
        <f>VLOOKUP(C53,RNR!$D$12:$E$21,2)</f>
        <v>S</v>
      </c>
      <c r="E53" s="314">
        <f>IF(F53=0,"",+'Ark1'!Q1172)</f>
        <v>2160</v>
      </c>
      <c r="F53" s="314">
        <f>+'Ark1'!R1172</f>
        <v>896344</v>
      </c>
      <c r="G53" s="314"/>
      <c r="H53" s="314">
        <f>+IF(F53=0,"",'Ark1'!S1172)</f>
        <v>896250</v>
      </c>
      <c r="I53" s="50">
        <f>+IF(F53=0,"",'Ark1'!AD1172)</f>
        <v>67.217901896527152</v>
      </c>
      <c r="J53" s="50"/>
      <c r="K53" s="50">
        <f>+IF(F53=0,"",'Ark1'!AE1172)</f>
        <v>67.165939085816618</v>
      </c>
      <c r="L53" s="5">
        <f>+IF(F53=0,"",'Ark1'!U1172)</f>
        <v>62.195085076708502</v>
      </c>
      <c r="M53" s="50">
        <f>+IF(F53=0,"",'Ark1'!W1172)</f>
        <v>78.713126705718309</v>
      </c>
      <c r="N53" s="50"/>
      <c r="O53" s="50">
        <f>+IF(F53=0,"",'Ark1'!X1172)</f>
        <v>1.4695250930446342</v>
      </c>
      <c r="P53" s="50"/>
      <c r="Q53" s="50">
        <f>+IF(F53=0,"",'Ark1'!Y1172)</f>
        <v>2.9390501860892684</v>
      </c>
      <c r="R53" s="110"/>
      <c r="S53" s="18"/>
      <c r="T53" s="110"/>
      <c r="U53" s="50">
        <f>+IF(F53=0,"",'Ark1'!AA1172)</f>
        <v>9.4312235691476669</v>
      </c>
      <c r="V53" s="5">
        <f>+IF(F53=0,"",'Ark1'!AB1172)</f>
        <v>1.794200279814641</v>
      </c>
      <c r="W53" s="18">
        <f t="shared" si="4"/>
        <v>414.97407407407405</v>
      </c>
      <c r="X53" s="50">
        <f>+IF(F53=0,"",'Ark1'!V1172)</f>
        <v>85.288353876075917</v>
      </c>
      <c r="Y53" s="39"/>
      <c r="Z53" s="4"/>
      <c r="AA53" s="51" t="s">
        <v>2</v>
      </c>
      <c r="AB53" s="15"/>
      <c r="AC53" s="5"/>
      <c r="AD53" s="18"/>
      <c r="AI53"/>
    </row>
    <row r="54" spans="1:35" ht="15.6">
      <c r="A54" s="39"/>
      <c r="B54" s="46">
        <f>+'Ark1'!C1173</f>
        <v>2018</v>
      </c>
      <c r="C54" s="46">
        <f>+'Ark1'!L1173</f>
        <v>1</v>
      </c>
      <c r="D54" s="104" t="str">
        <f>VLOOKUP(C54,RNR!$D$12:$E$21,2)</f>
        <v>P-</v>
      </c>
      <c r="E54" s="331" t="str">
        <f>IF(F54=0,"",+'Ark1'!Q1173)</f>
        <v/>
      </c>
      <c r="F54" s="331">
        <f>+'Ark1'!R1173</f>
        <v>0</v>
      </c>
      <c r="G54" s="331"/>
      <c r="H54" s="331" t="str">
        <f>+IF(F54=0,"",'Ark1'!S1173)</f>
        <v/>
      </c>
      <c r="I54" s="99" t="str">
        <f>+IF(F54=0,"",'Ark1'!AD1173)</f>
        <v/>
      </c>
      <c r="J54" s="65"/>
      <c r="K54" s="99" t="str">
        <f>+IF(F54=0,"",'Ark1'!AE1173)</f>
        <v/>
      </c>
      <c r="L54" s="48" t="str">
        <f>+IF(F54=0,"",'Ark1'!U1173)</f>
        <v/>
      </c>
      <c r="M54" s="99" t="str">
        <f>+IF(F54=0,"",'Ark1'!W1173)</f>
        <v/>
      </c>
      <c r="N54" s="65"/>
      <c r="O54" s="65" t="str">
        <f>+IF(F54=0,"",'Ark1'!X1173)</f>
        <v/>
      </c>
      <c r="P54" s="65"/>
      <c r="Q54" s="65" t="str">
        <f>+IF(F54=0,"",'Ark1'!Y1173)</f>
        <v/>
      </c>
      <c r="R54" s="110"/>
      <c r="S54" s="65"/>
      <c r="T54" s="110"/>
      <c r="U54" s="48" t="str">
        <f>+IF(F54=0,"",'Ark1'!AA1173)</f>
        <v/>
      </c>
      <c r="V54" s="48" t="str">
        <f>+IF(F54=0,"",'Ark1'!AB1173)</f>
        <v/>
      </c>
      <c r="W54" s="65" t="str">
        <f>+IF(F54=0,"",F54/E54)</f>
        <v/>
      </c>
      <c r="X54" s="99" t="str">
        <f>+IF(F54=0,"",'Ark1'!V1173)</f>
        <v/>
      </c>
      <c r="Y54" s="39"/>
      <c r="Z54" s="4"/>
      <c r="AA54" s="51" t="s">
        <v>2</v>
      </c>
      <c r="AB54" s="15"/>
      <c r="AC54" s="5"/>
      <c r="AD54" s="18"/>
      <c r="AI54"/>
    </row>
    <row r="55" spans="1:35" ht="15.6">
      <c r="A55" s="39"/>
      <c r="B55" s="46">
        <f>+'Ark1'!C1174</f>
        <v>2018</v>
      </c>
      <c r="C55" s="46">
        <f>+'Ark1'!L1174</f>
        <v>2</v>
      </c>
      <c r="D55" s="104" t="str">
        <f>VLOOKUP(C55,RNR!$D$12:$E$21,2)</f>
        <v>P</v>
      </c>
      <c r="E55" s="331" t="str">
        <f>IF(F55=0,"",+'Ark1'!Q1174)</f>
        <v/>
      </c>
      <c r="F55" s="331">
        <f>+'Ark1'!R1174</f>
        <v>0</v>
      </c>
      <c r="G55" s="331"/>
      <c r="H55" s="331" t="str">
        <f>+IF(F55=0,"",'Ark1'!S1174)</f>
        <v/>
      </c>
      <c r="I55" s="99" t="str">
        <f>+IF(F55=0,"",'Ark1'!AD1174)</f>
        <v/>
      </c>
      <c r="J55" s="65"/>
      <c r="K55" s="99" t="str">
        <f>+IF(F55=0,"",'Ark1'!AE1174)</f>
        <v/>
      </c>
      <c r="L55" s="48" t="str">
        <f>+IF(F55=0,"",'Ark1'!U1174)</f>
        <v/>
      </c>
      <c r="M55" s="99" t="str">
        <f>+IF(F55=0,"",'Ark1'!W1174)</f>
        <v/>
      </c>
      <c r="N55" s="65"/>
      <c r="O55" s="65" t="str">
        <f>+IF(F55=0,"",'Ark1'!X1174)</f>
        <v/>
      </c>
      <c r="P55" s="65"/>
      <c r="Q55" s="65" t="str">
        <f>+IF(F55=0,"",'Ark1'!Y1174)</f>
        <v/>
      </c>
      <c r="R55" s="110"/>
      <c r="S55" s="65"/>
      <c r="T55" s="110"/>
      <c r="U55" s="48" t="str">
        <f>+IF(F55=0,"",'Ark1'!AA1174)</f>
        <v/>
      </c>
      <c r="V55" s="48" t="str">
        <f>+IF(F55=0,"",'Ark1'!AB1174)</f>
        <v/>
      </c>
      <c r="W55" s="65" t="str">
        <f t="shared" ref="W55:W60" si="5">+IF(F55=0,"",F55/E55)</f>
        <v/>
      </c>
      <c r="X55" s="99" t="str">
        <f>+IF(F55=0,"",'Ark1'!V1174)</f>
        <v/>
      </c>
      <c r="Y55" s="39"/>
      <c r="Z55" s="4"/>
      <c r="AA55" s="51" t="s">
        <v>2</v>
      </c>
      <c r="AB55" s="15"/>
      <c r="AC55" s="5"/>
      <c r="AD55" s="18"/>
      <c r="AI55"/>
    </row>
    <row r="56" spans="1:35" ht="15.6">
      <c r="A56" s="39"/>
      <c r="B56" s="46">
        <f>+'Ark1'!C1175</f>
        <v>2018</v>
      </c>
      <c r="C56" s="46">
        <f>+'Ark1'!L1175</f>
        <v>5</v>
      </c>
      <c r="D56" s="104" t="str">
        <f>VLOOKUP(C56,RNR!$D$12:$E$21,2)</f>
        <v>O</v>
      </c>
      <c r="E56" s="331" t="str">
        <f>IF(F56=0,"",+'Ark1'!Q1175)</f>
        <v/>
      </c>
      <c r="F56" s="331">
        <f>+'Ark1'!R1175</f>
        <v>0</v>
      </c>
      <c r="G56" s="331"/>
      <c r="H56" s="331" t="str">
        <f>+IF(F56=0,"",'Ark1'!S1175)</f>
        <v/>
      </c>
      <c r="I56" s="99" t="str">
        <f>+IF(F56=0,"",'Ark1'!AD1175)</f>
        <v/>
      </c>
      <c r="J56" s="65"/>
      <c r="K56" s="99" t="str">
        <f>+IF(F56=0,"",'Ark1'!AE1175)</f>
        <v/>
      </c>
      <c r="L56" s="48" t="str">
        <f>+IF(F56=0,"",'Ark1'!U1175)</f>
        <v/>
      </c>
      <c r="M56" s="99" t="str">
        <f>+IF(F56=0,"",'Ark1'!W1175)</f>
        <v/>
      </c>
      <c r="N56" s="65"/>
      <c r="O56" s="65" t="str">
        <f>+IF(F56=0,"",'Ark1'!X1175)</f>
        <v/>
      </c>
      <c r="P56" s="65"/>
      <c r="Q56" s="65" t="str">
        <f>+IF(F56=0,"",'Ark1'!Y1175)</f>
        <v/>
      </c>
      <c r="R56" s="110"/>
      <c r="S56" s="65"/>
      <c r="T56" s="110"/>
      <c r="U56" s="48" t="str">
        <f>+IF(F56=0,"",'Ark1'!AA1175)</f>
        <v/>
      </c>
      <c r="V56" s="48" t="str">
        <f>+IF(F56=0,"",'Ark1'!AB1175)</f>
        <v/>
      </c>
      <c r="W56" s="65" t="str">
        <f t="shared" si="5"/>
        <v/>
      </c>
      <c r="X56" s="99" t="str">
        <f>+IF(F56=0,"",'Ark1'!V1175)</f>
        <v/>
      </c>
      <c r="Y56" s="39"/>
      <c r="Z56" s="4"/>
      <c r="AA56" s="51" t="s">
        <v>2</v>
      </c>
      <c r="AB56" s="15"/>
      <c r="AC56" s="5"/>
      <c r="AD56" s="18"/>
      <c r="AI56"/>
    </row>
    <row r="57" spans="1:35" ht="15.6">
      <c r="A57" s="39"/>
      <c r="B57" s="46">
        <f>+'Ark1'!C1176</f>
        <v>2018</v>
      </c>
      <c r="C57" s="46">
        <f>+'Ark1'!L1176</f>
        <v>8</v>
      </c>
      <c r="D57" s="104" t="str">
        <f>VLOOKUP(C57,RNR!$D$12:$E$21,2)</f>
        <v>R</v>
      </c>
      <c r="E57" s="331">
        <f>IF(F57=0,"",+'Ark1'!Q1176)</f>
        <v>124</v>
      </c>
      <c r="F57" s="331">
        <f>+'Ark1'!R1176</f>
        <v>203</v>
      </c>
      <c r="G57" s="331"/>
      <c r="H57" s="331">
        <f>+IF(F57=0,"",'Ark1'!S1176)</f>
        <v>203</v>
      </c>
      <c r="I57" s="99">
        <f>+IF(F57=0,"",'Ark1'!AD1176)</f>
        <v>1.4362479261075204E-2</v>
      </c>
      <c r="J57" s="65"/>
      <c r="K57" s="99">
        <f>+IF(F57=0,"",'Ark1'!AE1176)</f>
        <v>1.7340025831636918E-2</v>
      </c>
      <c r="L57" s="48">
        <f>+IF(F57=0,"",'Ark1'!U1176)</f>
        <v>48.48768472906405</v>
      </c>
      <c r="M57" s="99">
        <f>+IF(F57=0,"",'Ark1'!W1176)</f>
        <v>93.790147783251186</v>
      </c>
      <c r="N57" s="65"/>
      <c r="O57" s="65">
        <f>+IF(F57=0,"",'Ark1'!X1176)</f>
        <v>1.9704433497536944</v>
      </c>
      <c r="P57" s="65"/>
      <c r="Q57" s="65">
        <f>+IF(F57=0,"",'Ark1'!Y1176)</f>
        <v>3.9408866995073888</v>
      </c>
      <c r="R57" s="110"/>
      <c r="S57" s="65"/>
      <c r="T57" s="110"/>
      <c r="U57" s="48">
        <f>+IF(F57=0,"",'Ark1'!AA1176)</f>
        <v>25.983636409515604</v>
      </c>
      <c r="V57" s="48">
        <f>+IF(F57=0,"",'Ark1'!AB1176)</f>
        <v>0.72505889627446851</v>
      </c>
      <c r="W57" s="65">
        <f t="shared" si="5"/>
        <v>1.6370967741935485</v>
      </c>
      <c r="X57" s="99">
        <f>+IF(F57=0,"",'Ark1'!V1176)</f>
        <v>101.61446130363076</v>
      </c>
      <c r="Y57" s="39"/>
      <c r="Z57" s="4"/>
      <c r="AA57" s="51" t="s">
        <v>2</v>
      </c>
      <c r="AB57" s="18"/>
      <c r="AC57" s="5"/>
      <c r="AD57" s="18"/>
      <c r="AI57"/>
    </row>
    <row r="58" spans="1:35" ht="15.6">
      <c r="A58" s="39"/>
      <c r="B58" s="46">
        <f>+'Ark1'!C1177</f>
        <v>2018</v>
      </c>
      <c r="C58" s="46">
        <f>+'Ark1'!L1177</f>
        <v>11</v>
      </c>
      <c r="D58" s="104" t="str">
        <f>VLOOKUP(C58,RNR!$D$12:$E$21,2)</f>
        <v>U</v>
      </c>
      <c r="E58" s="331">
        <f>IF(F58=0,"",+'Ark1'!Q1177)</f>
        <v>1600</v>
      </c>
      <c r="F58" s="331">
        <f>+'Ark1'!R1177</f>
        <v>11809</v>
      </c>
      <c r="G58" s="331"/>
      <c r="H58" s="331">
        <f>+IF(F58=0,"",'Ark1'!S1177)</f>
        <v>11809</v>
      </c>
      <c r="I58" s="99">
        <f>+IF(F58=0,"",'Ark1'!AD1177)</f>
        <v>0.83550008667013365</v>
      </c>
      <c r="J58" s="65"/>
      <c r="K58" s="99">
        <f>+IF(F58=0,"",'Ark1'!AE1177)</f>
        <v>0.87967939927389138</v>
      </c>
      <c r="L58" s="48">
        <f>+IF(F58=0,"",'Ark1'!U1177)</f>
        <v>53.549750190532642</v>
      </c>
      <c r="M58" s="99">
        <f>+IF(F58=0,"",'Ark1'!W1177)</f>
        <v>81.792751291388143</v>
      </c>
      <c r="N58" s="65"/>
      <c r="O58" s="65">
        <f>+IF(F58=0,"",'Ark1'!X1177)</f>
        <v>1.2278770429333556</v>
      </c>
      <c r="P58" s="65"/>
      <c r="Q58" s="65">
        <f>+IF(F58=0,"",'Ark1'!Y1177)</f>
        <v>2.4557540858667113</v>
      </c>
      <c r="R58" s="110"/>
      <c r="S58" s="65"/>
      <c r="T58" s="110"/>
      <c r="U58" s="48">
        <f>+IF(F58=0,"",'Ark1'!AA1177)</f>
        <v>14.166836142768348</v>
      </c>
      <c r="V58" s="48">
        <f>+IF(F58=0,"",'Ark1'!AB1177)</f>
        <v>0.84605662834369155</v>
      </c>
      <c r="W58" s="65">
        <f t="shared" si="5"/>
        <v>7.3806250000000002</v>
      </c>
      <c r="X58" s="99">
        <f>+IF(F58=0,"",'Ark1'!V1177)</f>
        <v>88.616198582218658</v>
      </c>
      <c r="Y58" s="39"/>
      <c r="Z58" s="4"/>
      <c r="AA58" s="51" t="s">
        <v>2</v>
      </c>
      <c r="AI58"/>
    </row>
    <row r="59" spans="1:35" ht="15.6">
      <c r="A59" s="39"/>
      <c r="B59" s="46">
        <f>+'Ark1'!C1178</f>
        <v>2018</v>
      </c>
      <c r="C59" s="46">
        <f>+'Ark1'!L1178</f>
        <v>14</v>
      </c>
      <c r="D59" s="104" t="str">
        <f>VLOOKUP(C59,RNR!$D$12:$E$21,2)</f>
        <v>E</v>
      </c>
      <c r="E59" s="331">
        <f>IF(F59=0,"",+'Ark1'!Q1178)</f>
        <v>2265</v>
      </c>
      <c r="F59" s="331">
        <f>+'Ark1'!R1178</f>
        <v>573130</v>
      </c>
      <c r="G59" s="331"/>
      <c r="H59" s="331">
        <f>+IF(F59=0,"",'Ark1'!S1178)</f>
        <v>573078</v>
      </c>
      <c r="I59" s="99">
        <f>+IF(F59=0,"",'Ark1'!AD1178)</f>
        <v>40.549594772906552</v>
      </c>
      <c r="J59" s="65"/>
      <c r="K59" s="99">
        <f>+IF(F59=0,"",'Ark1'!AE1178)</f>
        <v>42.535736095475094</v>
      </c>
      <c r="L59" s="48">
        <f>+IF(F59=0,"",'Ark1'!U1178)</f>
        <v>57.76487668345321</v>
      </c>
      <c r="M59" s="99">
        <f>+IF(F59=0,"",'Ark1'!W1178)</f>
        <v>81.497396340462416</v>
      </c>
      <c r="N59" s="65"/>
      <c r="O59" s="65">
        <f>+IF(F59=0,"",'Ark1'!X1178)</f>
        <v>1.2429989705651423</v>
      </c>
      <c r="P59" s="65"/>
      <c r="Q59" s="65">
        <f>+IF(F59=0,"",'Ark1'!Y1178)</f>
        <v>2.4859979411302846</v>
      </c>
      <c r="R59" s="110"/>
      <c r="S59" s="65"/>
      <c r="T59" s="110"/>
      <c r="U59" s="48">
        <f>+IF(F59=0,"",'Ark1'!AA1178)</f>
        <v>8.707615415347508</v>
      </c>
      <c r="V59" s="48">
        <f>+IF(F59=0,"",'Ark1'!AB1178)</f>
        <v>1.1745430501532133</v>
      </c>
      <c r="W59" s="65">
        <f t="shared" si="5"/>
        <v>253.03752759381899</v>
      </c>
      <c r="X59" s="99">
        <f>+IF(F59=0,"",'Ark1'!V1178)</f>
        <v>88.303299794917223</v>
      </c>
      <c r="Y59" s="39"/>
      <c r="Z59" s="12"/>
      <c r="AA59" s="51" t="s">
        <v>2</v>
      </c>
      <c r="AB59" s="18"/>
      <c r="AD59" s="18"/>
      <c r="AI59"/>
    </row>
    <row r="60" spans="1:35" ht="15.6">
      <c r="A60" s="39"/>
      <c r="B60" s="46">
        <f>+'Ark1'!C1179</f>
        <v>2018</v>
      </c>
      <c r="C60" s="46">
        <f>+'Ark1'!L1179</f>
        <v>17</v>
      </c>
      <c r="D60" s="104" t="str">
        <f>VLOOKUP(C60,RNR!$D$12:$E$21,2)</f>
        <v>S</v>
      </c>
      <c r="E60" s="331">
        <f>IF(F60=0,"",+'Ark1'!Q1179)</f>
        <v>2319</v>
      </c>
      <c r="F60" s="331">
        <f>+'Ark1'!R1179</f>
        <v>796092</v>
      </c>
      <c r="G60" s="331"/>
      <c r="H60" s="331">
        <f>+IF(F60=0,"",'Ark1'!S1179)</f>
        <v>796072</v>
      </c>
      <c r="I60" s="99">
        <f>+IF(F60=0,"",'Ark1'!AD1179)</f>
        <v>56.324408078363952</v>
      </c>
      <c r="J60" s="65"/>
      <c r="K60" s="99">
        <f>+IF(F60=0,"",'Ark1'!AE1179)</f>
        <v>56.567244479419379</v>
      </c>
      <c r="L60" s="48">
        <f>+IF(F60=0,"",'Ark1'!U1179)</f>
        <v>61.982653579073258</v>
      </c>
      <c r="M60" s="99">
        <f>+IF(F60=0,"",'Ark1'!W1179)</f>
        <v>78.021840851077499</v>
      </c>
      <c r="N60" s="65"/>
      <c r="O60" s="65">
        <f>+IF(F60=0,"",'Ark1'!X1179)</f>
        <v>1.8796822477804076</v>
      </c>
      <c r="P60" s="65"/>
      <c r="Q60" s="65">
        <f>+IF(F60=0,"",'Ark1'!Y1179)</f>
        <v>3.7593644955608152</v>
      </c>
      <c r="R60" s="110"/>
      <c r="S60" s="65"/>
      <c r="T60" s="110"/>
      <c r="U60" s="48">
        <f>+IF(F60=0,"",'Ark1'!AA1179)</f>
        <v>9.6760797583826008</v>
      </c>
      <c r="V60" s="48">
        <f>+IF(F60=0,"",'Ark1'!AB1179)</f>
        <v>1.8343166554526344</v>
      </c>
      <c r="W60" s="65">
        <f t="shared" si="5"/>
        <v>343.29107373868044</v>
      </c>
      <c r="X60" s="99">
        <f>+IF(F60=0,"",'Ark1'!V1179)</f>
        <v>84.532232418817273</v>
      </c>
      <c r="Y60" s="39"/>
      <c r="Z60" s="5"/>
      <c r="AA60" s="51" t="s">
        <v>2</v>
      </c>
      <c r="AI60"/>
    </row>
    <row r="61" spans="1:35" ht="15.6">
      <c r="A61" s="39"/>
      <c r="B61" s="2">
        <f>+'Ark1'!C1180</f>
        <v>2017</v>
      </c>
      <c r="C61" s="2">
        <f>+'Ark1'!L1180</f>
        <v>1</v>
      </c>
      <c r="D61" s="104" t="str">
        <f>VLOOKUP(C61,RNR!$D$12:$E$21,2)</f>
        <v>P-</v>
      </c>
      <c r="E61" s="314" t="str">
        <f>IF(F61=0,"",+'Ark1'!Q1180)</f>
        <v/>
      </c>
      <c r="F61" s="314">
        <f>+'Ark1'!R1180</f>
        <v>0</v>
      </c>
      <c r="G61" s="314"/>
      <c r="H61" s="314" t="str">
        <f>+IF(F61=0,"",'Ark1'!S1180)</f>
        <v/>
      </c>
      <c r="I61" s="50" t="str">
        <f>+IF(F61=0,"",'Ark1'!AD1180)</f>
        <v/>
      </c>
      <c r="J61" s="50"/>
      <c r="K61" s="50" t="str">
        <f>+IF(F61=0,"",'Ark1'!AE1180)</f>
        <v/>
      </c>
      <c r="L61" s="5" t="str">
        <f>+IF(F61=0,"",'Ark1'!U1180)</f>
        <v/>
      </c>
      <c r="M61" s="50" t="str">
        <f>+IF(F61=0,"",'Ark1'!W1180)</f>
        <v/>
      </c>
      <c r="N61" s="50"/>
      <c r="O61" s="50" t="str">
        <f>+IF(F61=0,"",'Ark1'!X1180)</f>
        <v/>
      </c>
      <c r="P61" s="50"/>
      <c r="Q61" s="50" t="str">
        <f>+IF(F61=0,"",'Ark1'!Y1180)</f>
        <v/>
      </c>
      <c r="R61" s="110"/>
      <c r="S61" s="18"/>
      <c r="T61" s="110"/>
      <c r="U61" s="50" t="str">
        <f>+IF(F61=0,"",'Ark1'!AA1180)</f>
        <v/>
      </c>
      <c r="V61" s="5" t="str">
        <f>+IF(F61=0,"",'Ark1'!AB1180)</f>
        <v/>
      </c>
      <c r="W61" s="18" t="str">
        <f>+IF(F61=0,"",F61/E61)</f>
        <v/>
      </c>
      <c r="X61" s="50" t="str">
        <f>+IF(F61=0,"",'Ark1'!V1180)</f>
        <v/>
      </c>
      <c r="Y61" s="39"/>
      <c r="Z61" s="12"/>
      <c r="AA61" s="51" t="s">
        <v>2</v>
      </c>
      <c r="AI61"/>
    </row>
    <row r="62" spans="1:35" ht="15.6">
      <c r="A62" s="39"/>
      <c r="B62" s="2">
        <f>+'Ark1'!C1181</f>
        <v>2017</v>
      </c>
      <c r="C62" s="2">
        <f>+'Ark1'!L1181</f>
        <v>2</v>
      </c>
      <c r="D62" s="104" t="str">
        <f>VLOOKUP(C62,RNR!$D$12:$E$21,2)</f>
        <v>P</v>
      </c>
      <c r="E62" s="314" t="str">
        <f>IF(F62=0,"",+'Ark1'!Q1181)</f>
        <v/>
      </c>
      <c r="F62" s="314">
        <f>+'Ark1'!R1181</f>
        <v>0</v>
      </c>
      <c r="G62" s="314"/>
      <c r="H62" s="314" t="str">
        <f>+IF(F62=0,"",'Ark1'!S1181)</f>
        <v/>
      </c>
      <c r="I62" s="50" t="str">
        <f>+IF(F62=0,"",'Ark1'!AD1181)</f>
        <v/>
      </c>
      <c r="J62" s="50"/>
      <c r="K62" s="50" t="str">
        <f>+IF(F62=0,"",'Ark1'!AE1181)</f>
        <v/>
      </c>
      <c r="L62" s="5" t="str">
        <f>+IF(F62=0,"",'Ark1'!U1181)</f>
        <v/>
      </c>
      <c r="M62" s="50" t="str">
        <f>+IF(F62=0,"",'Ark1'!W1181)</f>
        <v/>
      </c>
      <c r="N62" s="50"/>
      <c r="O62" s="50" t="str">
        <f>+IF(F62=0,"",'Ark1'!X1181)</f>
        <v/>
      </c>
      <c r="P62" s="50"/>
      <c r="Q62" s="50" t="str">
        <f>+IF(F62=0,"",'Ark1'!Y1181)</f>
        <v/>
      </c>
      <c r="R62" s="110"/>
      <c r="S62" s="18"/>
      <c r="T62" s="110"/>
      <c r="U62" s="50" t="str">
        <f>+IF(F62=0,"",'Ark1'!AA1181)</f>
        <v/>
      </c>
      <c r="V62" s="5" t="str">
        <f>+IF(F62=0,"",'Ark1'!AB1181)</f>
        <v/>
      </c>
      <c r="W62" s="18" t="str">
        <f t="shared" ref="W62:W67" si="6">+IF(F62=0,"",F62/E62)</f>
        <v/>
      </c>
      <c r="X62" s="50" t="str">
        <f>+IF(F62=0,"",'Ark1'!V1181)</f>
        <v/>
      </c>
      <c r="Y62" s="39"/>
      <c r="Z62" s="12"/>
      <c r="AA62" s="51" t="s">
        <v>2</v>
      </c>
      <c r="AB62" s="5"/>
      <c r="AI62"/>
    </row>
    <row r="63" spans="1:35" ht="15.6">
      <c r="A63" s="39"/>
      <c r="B63" s="2">
        <f>+'Ark1'!C1182</f>
        <v>2017</v>
      </c>
      <c r="C63" s="2">
        <f>+'Ark1'!L1182</f>
        <v>5</v>
      </c>
      <c r="D63" s="104" t="str">
        <f>VLOOKUP(C63,RNR!$D$12:$E$21,2)</f>
        <v>O</v>
      </c>
      <c r="E63" s="314" t="str">
        <f>IF(F63=0,"",+'Ark1'!Q1182)</f>
        <v/>
      </c>
      <c r="F63" s="314">
        <f>+'Ark1'!R1182</f>
        <v>0</v>
      </c>
      <c r="G63" s="314"/>
      <c r="H63" s="314" t="str">
        <f>+IF(F63=0,"",'Ark1'!S1182)</f>
        <v/>
      </c>
      <c r="I63" s="50" t="str">
        <f>+IF(F63=0,"",'Ark1'!AD1182)</f>
        <v/>
      </c>
      <c r="J63" s="50"/>
      <c r="K63" s="50" t="str">
        <f>+IF(F63=0,"",'Ark1'!AE1182)</f>
        <v/>
      </c>
      <c r="L63" s="5" t="str">
        <f>+IF(F63=0,"",'Ark1'!U1182)</f>
        <v/>
      </c>
      <c r="M63" s="50" t="str">
        <f>+IF(F63=0,"",'Ark1'!W1182)</f>
        <v/>
      </c>
      <c r="N63" s="50"/>
      <c r="O63" s="50" t="str">
        <f>+IF(F63=0,"",'Ark1'!X1182)</f>
        <v/>
      </c>
      <c r="P63" s="50"/>
      <c r="Q63" s="50" t="str">
        <f>+IF(F63=0,"",'Ark1'!Y1182)</f>
        <v/>
      </c>
      <c r="R63" s="110"/>
      <c r="S63" s="18"/>
      <c r="T63" s="110"/>
      <c r="U63" s="50" t="str">
        <f>+IF(F63=0,"",'Ark1'!AA1182)</f>
        <v/>
      </c>
      <c r="V63" s="5" t="str">
        <f>+IF(F63=0,"",'Ark1'!AB1182)</f>
        <v/>
      </c>
      <c r="W63" s="18" t="str">
        <f t="shared" si="6"/>
        <v/>
      </c>
      <c r="X63" s="50" t="str">
        <f>+IF(F63=0,"",'Ark1'!V1182)</f>
        <v/>
      </c>
      <c r="Y63" s="39"/>
      <c r="Z63" s="2"/>
      <c r="AA63" s="51" t="s">
        <v>2</v>
      </c>
      <c r="AB63" s="4"/>
      <c r="AC63" s="4"/>
      <c r="AD63" s="4"/>
      <c r="AI63"/>
    </row>
    <row r="64" spans="1:35" ht="15.6">
      <c r="A64" s="39"/>
      <c r="B64" s="2">
        <f>+'Ark1'!C1183</f>
        <v>2017</v>
      </c>
      <c r="C64" s="2">
        <f>+'Ark1'!L1183</f>
        <v>8</v>
      </c>
      <c r="D64" s="104" t="str">
        <f>VLOOKUP(C64,RNR!$D$12:$E$21,2)</f>
        <v>R</v>
      </c>
      <c r="E64" s="314">
        <f>IF(F64=0,"",+'Ark1'!Q1183)</f>
        <v>168</v>
      </c>
      <c r="F64" s="314">
        <f>+'Ark1'!R1183</f>
        <v>312</v>
      </c>
      <c r="G64" s="314"/>
      <c r="H64" s="314">
        <f>+IF(F64=0,"",'Ark1'!S1183)</f>
        <v>312</v>
      </c>
      <c r="I64" s="50">
        <f>+IF(F64=0,"",'Ark1'!AD1183)</f>
        <v>2.3031099365906596E-2</v>
      </c>
      <c r="J64" s="50"/>
      <c r="K64" s="50">
        <f>+IF(F64=0,"",'Ark1'!AE1183)</f>
        <v>2.8926939556662156E-2</v>
      </c>
      <c r="L64" s="5">
        <f>+IF(F64=0,"",'Ark1'!U1183)</f>
        <v>48.416666666666657</v>
      </c>
      <c r="M64" s="50">
        <f>+IF(F64=0,"",'Ark1'!W1183)</f>
        <v>101.74839743589747</v>
      </c>
      <c r="N64" s="50"/>
      <c r="O64" s="50">
        <f>+IF(F64=0,"",'Ark1'!X1183)</f>
        <v>2.2435897435897441</v>
      </c>
      <c r="P64" s="50"/>
      <c r="Q64" s="50">
        <f>+IF(F64=0,"",'Ark1'!Y1183)</f>
        <v>4.4871794871794881</v>
      </c>
      <c r="R64" s="110"/>
      <c r="S64" s="18"/>
      <c r="T64" s="110"/>
      <c r="U64" s="50">
        <f>+IF(F64=0,"",'Ark1'!AA1183)</f>
        <v>19.897754608433075</v>
      </c>
      <c r="V64" s="5">
        <f>+IF(F64=0,"",'Ark1'!AB1183)</f>
        <v>0.53058184478666304</v>
      </c>
      <c r="W64" s="18">
        <f t="shared" si="6"/>
        <v>1.8571428571428572</v>
      </c>
      <c r="X64" s="50">
        <f>+IF(F64=0,"",'Ark1'!V1183)</f>
        <v>110.23661694030048</v>
      </c>
      <c r="Y64" s="39"/>
      <c r="Z64" s="4"/>
      <c r="AA64" s="51"/>
      <c r="AB64" s="12"/>
      <c r="AC64" s="1"/>
      <c r="AD64" s="5"/>
      <c r="AI64"/>
    </row>
    <row r="65" spans="1:35" ht="15.6">
      <c r="A65" s="39"/>
      <c r="B65" s="2">
        <f>+'Ark1'!C1184</f>
        <v>2017</v>
      </c>
      <c r="C65" s="2">
        <f>+'Ark1'!L1184</f>
        <v>11</v>
      </c>
      <c r="D65" s="104" t="str">
        <f>VLOOKUP(C65,RNR!$D$12:$E$21,2)</f>
        <v>U</v>
      </c>
      <c r="E65" s="314">
        <f>IF(F65=0,"",+'Ark1'!Q1184)</f>
        <v>1663</v>
      </c>
      <c r="F65" s="314">
        <f>+'Ark1'!R1184</f>
        <v>15366</v>
      </c>
      <c r="G65" s="314"/>
      <c r="H65" s="314">
        <f>+IF(F65=0,"",'Ark1'!S1184)</f>
        <v>15366</v>
      </c>
      <c r="I65" s="50">
        <f>+IF(F65=0,"",'Ark1'!AD1184)</f>
        <v>1.1342816437708998</v>
      </c>
      <c r="J65" s="50"/>
      <c r="K65" s="50">
        <f>+IF(F65=0,"",'Ark1'!AE1184)</f>
        <v>1.18255821988754</v>
      </c>
      <c r="L65" s="5">
        <f>+IF(F65=0,"",'Ark1'!U1184)</f>
        <v>53.541910711961478</v>
      </c>
      <c r="M65" s="50">
        <f>+IF(F65=0,"",'Ark1'!W1184)</f>
        <v>84.458115319537598</v>
      </c>
      <c r="N65" s="50"/>
      <c r="O65" s="50">
        <f>+IF(F65=0,"",'Ark1'!X1184)</f>
        <v>1.8807757386437589</v>
      </c>
      <c r="P65" s="50"/>
      <c r="Q65" s="50">
        <f>+IF(F65=0,"",'Ark1'!Y1184)</f>
        <v>3.7615514772875178</v>
      </c>
      <c r="R65" s="110"/>
      <c r="S65" s="18"/>
      <c r="T65" s="110"/>
      <c r="U65" s="50">
        <f>+IF(F65=0,"",'Ark1'!AA1184)</f>
        <v>13.907997008083084</v>
      </c>
      <c r="V65" s="5">
        <f>+IF(F65=0,"",'Ark1'!AB1184)</f>
        <v>0.86361772715003282</v>
      </c>
      <c r="W65" s="18">
        <f t="shared" si="6"/>
        <v>9.2399278412507524</v>
      </c>
      <c r="X65" s="50">
        <f>+IF(F65=0,"",'Ark1'!V1184)</f>
        <v>91.50391692257422</v>
      </c>
      <c r="Y65" s="39"/>
      <c r="Z65" s="4"/>
      <c r="AA65" s="51"/>
      <c r="AB65" s="12"/>
      <c r="AC65" s="1"/>
      <c r="AD65" s="5"/>
      <c r="AI65"/>
    </row>
    <row r="66" spans="1:35" ht="15.6">
      <c r="A66" s="39"/>
      <c r="B66" s="2">
        <f>+'Ark1'!C1185</f>
        <v>2017</v>
      </c>
      <c r="C66" s="2">
        <f>+'Ark1'!L1185</f>
        <v>14</v>
      </c>
      <c r="D66" s="104" t="str">
        <f>VLOOKUP(C66,RNR!$D$12:$E$21,2)</f>
        <v>E</v>
      </c>
      <c r="E66" s="314">
        <f>IF(F66=0,"",+'Ark1'!Q1185)</f>
        <v>2421</v>
      </c>
      <c r="F66" s="314">
        <f>+'Ark1'!R1185</f>
        <v>588278</v>
      </c>
      <c r="G66" s="314"/>
      <c r="H66" s="314">
        <f>+IF(F66=0,"",'Ark1'!S1185)</f>
        <v>588191</v>
      </c>
      <c r="I66" s="50">
        <f>+IF(F66=0,"",'Ark1'!AD1185)</f>
        <v>43.425285489669214</v>
      </c>
      <c r="J66" s="50"/>
      <c r="K66" s="50">
        <f>+IF(F66=0,"",'Ark1'!AE1185)</f>
        <v>44.656985800933299</v>
      </c>
      <c r="L66" s="5">
        <f>+IF(F66=0,"",'Ark1'!U1185)</f>
        <v>57.681596624225811</v>
      </c>
      <c r="M66" s="50">
        <f>+IF(F66=0,"",'Ark1'!W1185)</f>
        <v>83.320278871997516</v>
      </c>
      <c r="N66" s="50"/>
      <c r="O66" s="50">
        <f>+IF(F66=0,"",'Ark1'!X1185)</f>
        <v>1.9252802246556899</v>
      </c>
      <c r="P66" s="50"/>
      <c r="Q66" s="50">
        <f>+IF(F66=0,"",'Ark1'!Y1185)</f>
        <v>3.8505604493113799</v>
      </c>
      <c r="R66" s="110"/>
      <c r="S66" s="18"/>
      <c r="T66" s="110"/>
      <c r="U66" s="50">
        <f>+IF(F66=0,"",'Ark1'!AA1185)</f>
        <v>8.7163024899684096</v>
      </c>
      <c r="V66" s="5">
        <f>+IF(F66=0,"",'Ark1'!AB1185)</f>
        <v>1.2072530269133628</v>
      </c>
      <c r="W66" s="18">
        <f t="shared" si="6"/>
        <v>242.98967368855844</v>
      </c>
      <c r="X66" s="50">
        <f>+IF(F66=0,"",'Ark1'!V1185)</f>
        <v>90.280707861032127</v>
      </c>
      <c r="Y66" s="39"/>
      <c r="Z66" s="4"/>
      <c r="AA66" s="51"/>
      <c r="AB66" s="12"/>
      <c r="AC66" s="1"/>
      <c r="AD66" s="5"/>
      <c r="AI66"/>
    </row>
    <row r="67" spans="1:35" ht="15.6">
      <c r="A67" s="39"/>
      <c r="B67" s="2">
        <f>+'Ark1'!C1186</f>
        <v>2017</v>
      </c>
      <c r="C67" s="2">
        <f>+'Ark1'!L1186</f>
        <v>17</v>
      </c>
      <c r="D67" s="104" t="str">
        <f>VLOOKUP(C67,RNR!$D$12:$E$21,2)</f>
        <v>S</v>
      </c>
      <c r="E67" s="314">
        <f>IF(F67=0,"",+'Ark1'!Q1186)</f>
        <v>2432</v>
      </c>
      <c r="F67" s="314">
        <f>+'Ark1'!R1186</f>
        <v>745842</v>
      </c>
      <c r="G67" s="314"/>
      <c r="H67" s="314">
        <f>+IF(F67=0,"",'Ark1'!S1186)</f>
        <v>745835</v>
      </c>
      <c r="I67" s="50">
        <f>+IF(F67=0,"",'Ark1'!AD1186)</f>
        <v>55.056285939956737</v>
      </c>
      <c r="J67" s="50"/>
      <c r="K67" s="50">
        <f>+IF(F67=0,"",'Ark1'!AE1186)</f>
        <v>54.131529039622485</v>
      </c>
      <c r="L67" s="5">
        <f>+IF(F67=0,"",'Ark1'!U1186)</f>
        <v>62.018931801269723</v>
      </c>
      <c r="M67" s="50">
        <f>+IF(F67=0,"",'Ark1'!W1186)</f>
        <v>79.650263798293821</v>
      </c>
      <c r="N67" s="50"/>
      <c r="O67" s="50">
        <f>+IF(F67=0,"",'Ark1'!X1186)</f>
        <v>2.5592551773700043</v>
      </c>
      <c r="P67" s="50"/>
      <c r="Q67" s="50">
        <f>+IF(F67=0,"",'Ark1'!Y1186)</f>
        <v>5.1185103547400086</v>
      </c>
      <c r="R67" s="110"/>
      <c r="S67" s="18"/>
      <c r="T67" s="110"/>
      <c r="U67" s="50">
        <f>+IF(F67=0,"",'Ark1'!AA1186)</f>
        <v>9.76009636523961</v>
      </c>
      <c r="V67" s="5">
        <f>+IF(F67=0,"",'Ark1'!AB1186)</f>
        <v>1.8628904911296735</v>
      </c>
      <c r="W67" s="18">
        <f t="shared" si="6"/>
        <v>306.67845394736844</v>
      </c>
      <c r="X67" s="50">
        <f>+IF(F67=0,"",'Ark1'!V1186)</f>
        <v>86.295756802311516</v>
      </c>
      <c r="Y67" s="39"/>
      <c r="Z67" s="4"/>
      <c r="AA67" s="51"/>
      <c r="AB67" s="12"/>
      <c r="AC67" s="1"/>
      <c r="AD67" s="5"/>
      <c r="AI67"/>
    </row>
    <row r="68" spans="1:35" ht="15.6">
      <c r="A68" s="39"/>
      <c r="B68" s="46">
        <f>+'Ark1'!C1187</f>
        <v>2016</v>
      </c>
      <c r="C68" s="46">
        <f>+'Ark1'!L1187</f>
        <v>1</v>
      </c>
      <c r="D68" s="104" t="str">
        <f>VLOOKUP(C68,RNR!$D$12:$E$21,2)</f>
        <v>P-</v>
      </c>
      <c r="E68" s="331">
        <f>IF(F68=0,"",+'Ark1'!Q1187)</f>
        <v>2</v>
      </c>
      <c r="F68" s="331">
        <f>+'Ark1'!R1187</f>
        <v>2</v>
      </c>
      <c r="G68" s="331"/>
      <c r="H68" s="331">
        <f>+IF(F68=0,"",'Ark1'!S1187)</f>
        <v>0</v>
      </c>
      <c r="I68" s="99">
        <f>+IF(F68=0,"",'Ark1'!AD1187)</f>
        <v>1.4699716038235437E-4</v>
      </c>
      <c r="J68" s="65"/>
      <c r="K68" s="99">
        <f>+IF(F68=0,"",'Ark1'!AE1187)</f>
        <v>0</v>
      </c>
      <c r="L68" s="48">
        <f>+IF(F68=0,"",'Ark1'!U1187)</f>
        <v>0</v>
      </c>
      <c r="M68" s="99">
        <f>+IF(F68=0,"",'Ark1'!W1187)</f>
        <v>0</v>
      </c>
      <c r="N68" s="65"/>
      <c r="O68" s="65">
        <f>+IF(F68=0,"",'Ark1'!X1187)</f>
        <v>0</v>
      </c>
      <c r="P68" s="65"/>
      <c r="Q68" s="65">
        <f>+IF(F68=0,"",'Ark1'!Y1187)</f>
        <v>0</v>
      </c>
      <c r="R68" s="110"/>
      <c r="S68" s="65"/>
      <c r="T68" s="110"/>
      <c r="U68" s="48">
        <f>+IF(F68=0,"",'Ark1'!AA1187)</f>
        <v>0</v>
      </c>
      <c r="V68" s="48">
        <f>+IF(F68=0,"",'Ark1'!AB1187)</f>
        <v>0</v>
      </c>
      <c r="W68" s="65">
        <f>+IF(F68=0,"",F68/E68)</f>
        <v>1</v>
      </c>
      <c r="X68" s="99">
        <f>+IF(F68=0,"",'Ark1'!V1187)</f>
        <v>0</v>
      </c>
      <c r="Y68" s="39"/>
      <c r="Z68" s="4"/>
      <c r="AA68" s="51"/>
      <c r="AB68" s="12"/>
      <c r="AC68" s="12"/>
      <c r="AD68" s="5"/>
      <c r="AI68"/>
    </row>
    <row r="69" spans="1:35" ht="15.6">
      <c r="A69" s="39"/>
      <c r="B69" s="46">
        <f>+'Ark1'!C1188</f>
        <v>2016</v>
      </c>
      <c r="C69" s="46">
        <f>+'Ark1'!L1188</f>
        <v>2</v>
      </c>
      <c r="D69" s="104" t="str">
        <f>VLOOKUP(C69,RNR!$D$12:$E$21,2)</f>
        <v>P</v>
      </c>
      <c r="E69" s="331" t="str">
        <f>IF(F69=0,"",+'Ark1'!Q1188)</f>
        <v/>
      </c>
      <c r="F69" s="331">
        <f>+'Ark1'!R1188</f>
        <v>0</v>
      </c>
      <c r="G69" s="331"/>
      <c r="H69" s="331" t="str">
        <f>+IF(F69=0,"",'Ark1'!S1188)</f>
        <v/>
      </c>
      <c r="I69" s="99" t="str">
        <f>+IF(F69=0,"",'Ark1'!AD1188)</f>
        <v/>
      </c>
      <c r="J69" s="65"/>
      <c r="K69" s="99" t="str">
        <f>+IF(F69=0,"",'Ark1'!AE1188)</f>
        <v/>
      </c>
      <c r="L69" s="48" t="str">
        <f>+IF(F69=0,"",'Ark1'!U1188)</f>
        <v/>
      </c>
      <c r="M69" s="99" t="str">
        <f>+IF(F69=0,"",'Ark1'!W1188)</f>
        <v/>
      </c>
      <c r="N69" s="65"/>
      <c r="O69" s="65" t="str">
        <f>+IF(F69=0,"",'Ark1'!X1188)</f>
        <v/>
      </c>
      <c r="P69" s="65"/>
      <c r="Q69" s="65" t="str">
        <f>+IF(F69=0,"",'Ark1'!Y1188)</f>
        <v/>
      </c>
      <c r="R69" s="110"/>
      <c r="S69" s="65"/>
      <c r="T69" s="110"/>
      <c r="U69" s="48" t="str">
        <f>+IF(F69=0,"",'Ark1'!AA1188)</f>
        <v/>
      </c>
      <c r="V69" s="48" t="str">
        <f>+IF(F69=0,"",'Ark1'!AB1188)</f>
        <v/>
      </c>
      <c r="W69" s="65" t="str">
        <f t="shared" ref="W69:W74" si="7">+IF(F69=0,"",F69/E69)</f>
        <v/>
      </c>
      <c r="X69" s="99" t="str">
        <f>+IF(F69=0,"",'Ark1'!V1188)</f>
        <v/>
      </c>
      <c r="Y69" s="39"/>
      <c r="Z69" s="4"/>
      <c r="AA69" s="51"/>
      <c r="AB69" s="12"/>
      <c r="AC69" s="12"/>
      <c r="AD69" s="5"/>
      <c r="AI69"/>
    </row>
    <row r="70" spans="1:35" ht="15.6">
      <c r="A70" s="39"/>
      <c r="B70" s="46">
        <f>+'Ark1'!C1189</f>
        <v>2016</v>
      </c>
      <c r="C70" s="46">
        <f>+'Ark1'!L1189</f>
        <v>5</v>
      </c>
      <c r="D70" s="104" t="str">
        <f>VLOOKUP(C70,RNR!$D$12:$E$21,2)</f>
        <v>O</v>
      </c>
      <c r="E70" s="331" t="str">
        <f>IF(F70=0,"",+'Ark1'!Q1189)</f>
        <v/>
      </c>
      <c r="F70" s="331">
        <f>+'Ark1'!R1189</f>
        <v>0</v>
      </c>
      <c r="G70" s="331"/>
      <c r="H70" s="331" t="str">
        <f>+IF(F70=0,"",'Ark1'!S1189)</f>
        <v/>
      </c>
      <c r="I70" s="99" t="str">
        <f>+IF(F70=0,"",'Ark1'!AD1189)</f>
        <v/>
      </c>
      <c r="J70" s="65"/>
      <c r="K70" s="99" t="str">
        <f>+IF(F70=0,"",'Ark1'!AE1189)</f>
        <v/>
      </c>
      <c r="L70" s="48" t="str">
        <f>+IF(F70=0,"",'Ark1'!U1189)</f>
        <v/>
      </c>
      <c r="M70" s="99" t="str">
        <f>+IF(F70=0,"",'Ark1'!W1189)</f>
        <v/>
      </c>
      <c r="N70" s="65"/>
      <c r="O70" s="65" t="str">
        <f>+IF(F70=0,"",'Ark1'!X1189)</f>
        <v/>
      </c>
      <c r="P70" s="65"/>
      <c r="Q70" s="65" t="str">
        <f>+IF(F70=0,"",'Ark1'!Y1189)</f>
        <v/>
      </c>
      <c r="R70" s="110"/>
      <c r="S70" s="65"/>
      <c r="T70" s="110"/>
      <c r="U70" s="48" t="str">
        <f>+IF(F70=0,"",'Ark1'!AA1189)</f>
        <v/>
      </c>
      <c r="V70" s="48" t="str">
        <f>+IF(F70=0,"",'Ark1'!AB1189)</f>
        <v/>
      </c>
      <c r="W70" s="65" t="str">
        <f t="shared" si="7"/>
        <v/>
      </c>
      <c r="X70" s="99" t="str">
        <f>+IF(F70=0,"",'Ark1'!V1189)</f>
        <v/>
      </c>
      <c r="Y70" s="39"/>
      <c r="Z70" s="4"/>
      <c r="AA70" s="51"/>
      <c r="AB70" s="12"/>
      <c r="AC70" s="12"/>
      <c r="AD70" s="5"/>
      <c r="AI70"/>
    </row>
    <row r="71" spans="1:35" ht="15.6">
      <c r="A71" s="39"/>
      <c r="B71" s="46">
        <f>+'Ark1'!C1190</f>
        <v>2016</v>
      </c>
      <c r="C71" s="46">
        <f>+'Ark1'!L1190</f>
        <v>8</v>
      </c>
      <c r="D71" s="104" t="str">
        <f>VLOOKUP(C71,RNR!$D$12:$E$21,2)</f>
        <v>R</v>
      </c>
      <c r="E71" s="331">
        <f>IF(F71=0,"",+'Ark1'!Q1190)</f>
        <v>170</v>
      </c>
      <c r="F71" s="331">
        <f>+'Ark1'!R1190</f>
        <v>330</v>
      </c>
      <c r="G71" s="331"/>
      <c r="H71" s="331">
        <f>+IF(F71=0,"",'Ark1'!S1190)</f>
        <v>330</v>
      </c>
      <c r="I71" s="99">
        <f>+IF(F71=0,"",'Ark1'!AD1190)</f>
        <v>2.4254531463088473E-2</v>
      </c>
      <c r="J71" s="65"/>
      <c r="K71" s="99">
        <f>+IF(F71=0,"",'Ark1'!AE1190)</f>
        <v>2.9842349847357747E-2</v>
      </c>
      <c r="L71" s="48">
        <f>+IF(F71=0,"",'Ark1'!U1190)</f>
        <v>48.430303030303037</v>
      </c>
      <c r="M71" s="99">
        <f>+IF(F71=0,"",'Ark1'!W1190)</f>
        <v>99.713333333333296</v>
      </c>
      <c r="N71" s="65"/>
      <c r="O71" s="65">
        <f>+IF(F71=0,"",'Ark1'!X1190)</f>
        <v>3.0303030303030303</v>
      </c>
      <c r="P71" s="65"/>
      <c r="Q71" s="65">
        <f>+IF(F71=0,"",'Ark1'!Y1190)</f>
        <v>6.0606060606060606</v>
      </c>
      <c r="R71" s="110"/>
      <c r="S71" s="65"/>
      <c r="T71" s="110"/>
      <c r="U71" s="48">
        <f>+IF(F71=0,"",'Ark1'!AA1190)</f>
        <v>19.718602302589463</v>
      </c>
      <c r="V71" s="48">
        <f>+IF(F71=0,"",'Ark1'!AB1190)</f>
        <v>0.57444827205232818</v>
      </c>
      <c r="W71" s="65">
        <f t="shared" si="7"/>
        <v>1.9411764705882353</v>
      </c>
      <c r="X71" s="99">
        <f>+IF(F71=0,"",'Ark1'!V1190)</f>
        <v>108.03178042614664</v>
      </c>
      <c r="Y71" s="39"/>
      <c r="Z71" s="4"/>
      <c r="AA71" s="51"/>
      <c r="AB71" s="12"/>
      <c r="AC71" s="12"/>
      <c r="AD71" s="5"/>
      <c r="AI71"/>
    </row>
    <row r="72" spans="1:35" ht="15.6">
      <c r="A72" s="39"/>
      <c r="B72" s="46">
        <f>+'Ark1'!C1191</f>
        <v>2016</v>
      </c>
      <c r="C72" s="46">
        <f>+'Ark1'!L1191</f>
        <v>11</v>
      </c>
      <c r="D72" s="104" t="str">
        <f>VLOOKUP(C72,RNR!$D$12:$E$21,2)</f>
        <v>U</v>
      </c>
      <c r="E72" s="331">
        <f>IF(F72=0,"",+'Ark1'!Q1191)</f>
        <v>1585</v>
      </c>
      <c r="F72" s="331">
        <f>+'Ark1'!R1191</f>
        <v>16106</v>
      </c>
      <c r="G72" s="331"/>
      <c r="H72" s="331">
        <f>+IF(F72=0,"",'Ark1'!S1191)</f>
        <v>16106</v>
      </c>
      <c r="I72" s="99">
        <f>+IF(F72=0,"",'Ark1'!AD1191)</f>
        <v>1.1837681325590992</v>
      </c>
      <c r="J72" s="65"/>
      <c r="K72" s="99">
        <f>+IF(F72=0,"",'Ark1'!AE1191)</f>
        <v>1.2336445289846241</v>
      </c>
      <c r="L72" s="48">
        <f>+IF(F72=0,"",'Ark1'!U1191)</f>
        <v>53.473612318390657</v>
      </c>
      <c r="M72" s="99">
        <f>+IF(F72=0,"",'Ark1'!W1191)</f>
        <v>84.457165031665028</v>
      </c>
      <c r="N72" s="65"/>
      <c r="O72" s="65">
        <f>+IF(F72=0,"",'Ark1'!X1191)</f>
        <v>2.2041475226623626</v>
      </c>
      <c r="P72" s="65"/>
      <c r="Q72" s="65">
        <f>+IF(F72=0,"",'Ark1'!Y1191)</f>
        <v>4.4082950453247252</v>
      </c>
      <c r="R72" s="110"/>
      <c r="S72" s="65"/>
      <c r="T72" s="110"/>
      <c r="U72" s="48">
        <f>+IF(F72=0,"",'Ark1'!AA1191)</f>
        <v>13.903077287513856</v>
      </c>
      <c r="V72" s="48">
        <f>+IF(F72=0,"",'Ark1'!AB1191)</f>
        <v>0.92863725149919552</v>
      </c>
      <c r="W72" s="65">
        <f t="shared" si="7"/>
        <v>10.161514195583596</v>
      </c>
      <c r="X72" s="99">
        <f>+IF(F72=0,"",'Ark1'!V1191)</f>
        <v>91.502887358249524</v>
      </c>
      <c r="Y72" s="39"/>
      <c r="Z72" s="4"/>
      <c r="AA72" s="51"/>
      <c r="AB72" s="12"/>
      <c r="AC72" s="5"/>
      <c r="AD72" s="5"/>
      <c r="AI72"/>
    </row>
    <row r="73" spans="1:35" ht="15.6">
      <c r="A73" s="39"/>
      <c r="B73" s="46">
        <f>+'Ark1'!C1192</f>
        <v>2016</v>
      </c>
      <c r="C73" s="46">
        <f>+'Ark1'!L1192</f>
        <v>14</v>
      </c>
      <c r="D73" s="104" t="str">
        <f>VLOOKUP(C73,RNR!$D$12:$E$21,2)</f>
        <v>E</v>
      </c>
      <c r="E73" s="331">
        <f>IF(F73=0,"",+'Ark1'!Q1192)</f>
        <v>2314</v>
      </c>
      <c r="F73" s="331">
        <f>+'Ark1'!R1192</f>
        <v>556227</v>
      </c>
      <c r="G73" s="331"/>
      <c r="H73" s="331">
        <f>+IF(F73=0,"",'Ark1'!S1192)</f>
        <v>556183</v>
      </c>
      <c r="I73" s="99">
        <f>+IF(F73=0,"",'Ark1'!AD1192)</f>
        <v>40.881894763997906</v>
      </c>
      <c r="J73" s="65"/>
      <c r="K73" s="99">
        <f>+IF(F73=0,"",'Ark1'!AE1192)</f>
        <v>42.211735503395751</v>
      </c>
      <c r="L73" s="48">
        <f>+IF(F73=0,"",'Ark1'!U1192)</f>
        <v>57.687263005161959</v>
      </c>
      <c r="M73" s="99">
        <f>+IF(F73=0,"",'Ark1'!W1192)</f>
        <v>83.685392038228443</v>
      </c>
      <c r="N73" s="65"/>
      <c r="O73" s="65">
        <f>+IF(F73=0,"",'Ark1'!X1192)</f>
        <v>2.6517950405140343</v>
      </c>
      <c r="P73" s="65"/>
      <c r="Q73" s="65">
        <f>+IF(F73=0,"",'Ark1'!Y1192)</f>
        <v>5.3035900810280685</v>
      </c>
      <c r="R73" s="110"/>
      <c r="S73" s="65"/>
      <c r="T73" s="110"/>
      <c r="U73" s="48">
        <f>+IF(F73=0,"",'Ark1'!AA1192)</f>
        <v>9.0640729007229286</v>
      </c>
      <c r="V73" s="48">
        <f>+IF(F73=0,"",'Ark1'!AB1192)</f>
        <v>1.208608604099678</v>
      </c>
      <c r="W73" s="65">
        <f t="shared" si="7"/>
        <v>240.37467588591184</v>
      </c>
      <c r="X73" s="99">
        <f>+IF(F73=0,"",'Ark1'!V1192)</f>
        <v>90.672992189146569</v>
      </c>
      <c r="Y73" s="39"/>
      <c r="Z73" s="4"/>
      <c r="AA73" s="51"/>
      <c r="AB73" s="12"/>
      <c r="AC73" s="5"/>
      <c r="AD73" s="5"/>
      <c r="AI73"/>
    </row>
    <row r="74" spans="1:35" ht="15.6">
      <c r="A74" s="39"/>
      <c r="B74" s="46">
        <f>+'Ark1'!C1193</f>
        <v>2016</v>
      </c>
      <c r="C74" s="46">
        <f>+'Ark1'!L1193</f>
        <v>17</v>
      </c>
      <c r="D74" s="104" t="str">
        <f>VLOOKUP(C74,RNR!$D$12:$E$21,2)</f>
        <v>S</v>
      </c>
      <c r="E74" s="331">
        <f>IF(F74=0,"",+'Ark1'!Q1193)</f>
        <v>2380</v>
      </c>
      <c r="F74" s="331">
        <f>+'Ark1'!R1193</f>
        <v>779520.5</v>
      </c>
      <c r="G74" s="331"/>
      <c r="H74" s="331">
        <f>+IF(F74=0,"",'Ark1'!S1193)</f>
        <v>779518.5</v>
      </c>
      <c r="I74" s="99">
        <f>+IF(F74=0,"",'Ark1'!AD1193)</f>
        <v>57.293649979916509</v>
      </c>
      <c r="J74" s="65"/>
      <c r="K74" s="99">
        <f>+IF(F74=0,"",'Ark1'!AE1193)</f>
        <v>56.524777617772223</v>
      </c>
      <c r="L74" s="48">
        <f>+IF(F74=0,"",'Ark1'!U1193)</f>
        <v>62.146546874769491</v>
      </c>
      <c r="M74" s="99">
        <f>+IF(F74=0,"",'Ark1'!W1193)</f>
        <v>79.955177715475941</v>
      </c>
      <c r="N74" s="65"/>
      <c r="O74" s="65">
        <f>+IF(F74=0,"",'Ark1'!X1193)</f>
        <v>3.3589879932599604</v>
      </c>
      <c r="P74" s="65"/>
      <c r="Q74" s="65">
        <f>+IF(F74=0,"",'Ark1'!Y1193)</f>
        <v>6.7179759865199209</v>
      </c>
      <c r="R74" s="110"/>
      <c r="S74" s="65"/>
      <c r="T74" s="110"/>
      <c r="U74" s="48">
        <f>+IF(F74=0,"",'Ark1'!AA1193)</f>
        <v>10.230805988127733</v>
      </c>
      <c r="V74" s="48">
        <f>+IF(F74=0,"",'Ark1'!AB1193)</f>
        <v>1.9328330077057676</v>
      </c>
      <c r="W74" s="65">
        <f t="shared" si="7"/>
        <v>327.52962184873951</v>
      </c>
      <c r="X74" s="99">
        <f>+IF(F74=0,"",'Ark1'!V1193)</f>
        <v>86.625566330536259</v>
      </c>
      <c r="Y74" s="39"/>
      <c r="Z74" s="4"/>
      <c r="AA74" s="51"/>
      <c r="AB74" s="12"/>
      <c r="AC74" s="5"/>
      <c r="AD74" s="5"/>
      <c r="AI74"/>
    </row>
    <row r="75" spans="1:35" ht="15.6">
      <c r="A75" s="39"/>
      <c r="B75" s="2">
        <f>+'Ark1'!C1194</f>
        <v>2015</v>
      </c>
      <c r="C75" s="2">
        <f>+'Ark1'!L1194</f>
        <v>1</v>
      </c>
      <c r="D75" s="104" t="str">
        <f>VLOOKUP(C75,RNR!$D$12:$E$21,2)</f>
        <v>P-</v>
      </c>
      <c r="E75" s="314">
        <f>IF(F75=0,"",+'Ark1'!Q1194)</f>
        <v>3</v>
      </c>
      <c r="F75" s="314">
        <f>+'Ark1'!R1194</f>
        <v>5</v>
      </c>
      <c r="G75" s="314"/>
      <c r="H75" s="314">
        <f>+IF(F75=0,"",'Ark1'!S1194)</f>
        <v>0</v>
      </c>
      <c r="I75" s="50">
        <f>+IF(F75=0,"",'Ark1'!AD1194)</f>
        <v>3.8931137824792754E-4</v>
      </c>
      <c r="J75" s="50"/>
      <c r="K75" s="50">
        <f>+IF(F75=0,"",'Ark1'!AE1194)</f>
        <v>0</v>
      </c>
      <c r="L75" s="5">
        <f>+IF(F75=0,"",'Ark1'!U1194)</f>
        <v>0</v>
      </c>
      <c r="M75" s="50">
        <f>+IF(F75=0,"",'Ark1'!W1194)</f>
        <v>0</v>
      </c>
      <c r="N75" s="50"/>
      <c r="O75" s="50">
        <f>+IF(F75=0,"",'Ark1'!X1194)</f>
        <v>0</v>
      </c>
      <c r="P75" s="50"/>
      <c r="Q75" s="50">
        <f>+IF(F75=0,"",'Ark1'!Y1194)</f>
        <v>0</v>
      </c>
      <c r="R75" s="110"/>
      <c r="S75" s="18"/>
      <c r="T75" s="110"/>
      <c r="U75" s="50">
        <f>+IF(F75=0,"",'Ark1'!AA1194)</f>
        <v>0</v>
      </c>
      <c r="V75" s="5">
        <f>+IF(F75=0,"",'Ark1'!AB1194)</f>
        <v>0</v>
      </c>
      <c r="W75" s="18">
        <f>+IF(F75=0,"",F75/E75)</f>
        <v>1.6666666666666667</v>
      </c>
      <c r="X75" s="50">
        <f>+IF(F75=0,"",'Ark1'!V1194)</f>
        <v>0</v>
      </c>
      <c r="Y75" s="39"/>
      <c r="Z75" s="4"/>
      <c r="AA75" s="51"/>
      <c r="AB75" s="12"/>
      <c r="AC75" s="5"/>
      <c r="AD75" s="5"/>
      <c r="AI75"/>
    </row>
    <row r="76" spans="1:35" ht="15.6">
      <c r="A76" s="39"/>
      <c r="B76" s="2">
        <f>+'Ark1'!C1195</f>
        <v>2015</v>
      </c>
      <c r="C76" s="2">
        <f>+'Ark1'!L1195</f>
        <v>2</v>
      </c>
      <c r="D76" s="104" t="str">
        <f>VLOOKUP(C76,RNR!$D$12:$E$21,2)</f>
        <v>P</v>
      </c>
      <c r="E76" s="314" t="str">
        <f>IF(F76=0,"",+'Ark1'!Q1195)</f>
        <v/>
      </c>
      <c r="F76" s="314">
        <f>+'Ark1'!R1195</f>
        <v>0</v>
      </c>
      <c r="G76" s="314"/>
      <c r="H76" s="314" t="str">
        <f>+IF(F76=0,"",'Ark1'!S1195)</f>
        <v/>
      </c>
      <c r="I76" s="50" t="str">
        <f>+IF(F76=0,"",'Ark1'!AD1195)</f>
        <v/>
      </c>
      <c r="J76" s="50"/>
      <c r="K76" s="50" t="str">
        <f>+IF(F76=0,"",'Ark1'!AE1195)</f>
        <v/>
      </c>
      <c r="L76" s="5" t="str">
        <f>+IF(F76=0,"",'Ark1'!U1195)</f>
        <v/>
      </c>
      <c r="M76" s="50" t="str">
        <f>+IF(F76=0,"",'Ark1'!W1195)</f>
        <v/>
      </c>
      <c r="N76" s="50"/>
      <c r="O76" s="50" t="str">
        <f>+IF(F76=0,"",'Ark1'!X1195)</f>
        <v/>
      </c>
      <c r="P76" s="50"/>
      <c r="Q76" s="50" t="str">
        <f>+IF(F76=0,"",'Ark1'!Y1195)</f>
        <v/>
      </c>
      <c r="R76" s="110"/>
      <c r="S76" s="18"/>
      <c r="T76" s="110"/>
      <c r="U76" s="50" t="str">
        <f>+IF(F76=0,"",'Ark1'!AA1195)</f>
        <v/>
      </c>
      <c r="V76" s="5" t="str">
        <f>+IF(F76=0,"",'Ark1'!AB1195)</f>
        <v/>
      </c>
      <c r="W76" s="18" t="str">
        <f t="shared" ref="W76:W81" si="8">+IF(F76=0,"",F76/E76)</f>
        <v/>
      </c>
      <c r="X76" s="50" t="str">
        <f>+IF(F76=0,"",'Ark1'!V1195)</f>
        <v/>
      </c>
      <c r="Y76" s="39"/>
      <c r="Z76" s="4"/>
      <c r="AA76" s="51"/>
      <c r="AB76" s="12"/>
      <c r="AC76" s="5"/>
      <c r="AD76" s="5"/>
      <c r="AI76"/>
    </row>
    <row r="77" spans="1:35" ht="15.6">
      <c r="A77" s="39"/>
      <c r="B77" s="2">
        <f>+'Ark1'!C1196</f>
        <v>2015</v>
      </c>
      <c r="C77" s="2">
        <f>+'Ark1'!L1196</f>
        <v>5</v>
      </c>
      <c r="D77" s="104" t="str">
        <f>VLOOKUP(C77,RNR!$D$12:$E$21,2)</f>
        <v>O</v>
      </c>
      <c r="E77" s="314">
        <f>IF(F77=0,"",+'Ark1'!Q1196)</f>
        <v>1</v>
      </c>
      <c r="F77" s="314">
        <f>+'Ark1'!R1196</f>
        <v>1</v>
      </c>
      <c r="G77" s="314"/>
      <c r="H77" s="314">
        <f>+IF(F77=0,"",'Ark1'!S1196)</f>
        <v>1</v>
      </c>
      <c r="I77" s="50">
        <f>+IF(F77=0,"",'Ark1'!AD1196)</f>
        <v>7.7862275649585508E-5</v>
      </c>
      <c r="J77" s="50"/>
      <c r="K77" s="50">
        <f>+IF(F77=0,"",'Ark1'!AE1196)</f>
        <v>9.6537926266701673E-5</v>
      </c>
      <c r="L77" s="5">
        <f>+IF(F77=0,"",'Ark1'!U1196)</f>
        <v>43</v>
      </c>
      <c r="M77" s="50">
        <f>+IF(F77=0,"",'Ark1'!W1196)</f>
        <v>100.60000000000002</v>
      </c>
      <c r="N77" s="50"/>
      <c r="O77" s="50">
        <f>+IF(F77=0,"",'Ark1'!X1196)</f>
        <v>0</v>
      </c>
      <c r="P77" s="50"/>
      <c r="Q77" s="50">
        <f>+IF(F77=0,"",'Ark1'!Y1196)</f>
        <v>0</v>
      </c>
      <c r="R77" s="110"/>
      <c r="S77" s="18"/>
      <c r="T77" s="110"/>
      <c r="U77" s="50">
        <f>+IF(F77=0,"",'Ark1'!AA1196)</f>
        <v>0</v>
      </c>
      <c r="V77" s="5">
        <f>+IF(F77=0,"",'Ark1'!AB1196)</f>
        <v>0</v>
      </c>
      <c r="W77" s="18">
        <f t="shared" si="8"/>
        <v>1</v>
      </c>
      <c r="X77" s="50">
        <f>+IF(F77=0,"",'Ark1'!V1196)</f>
        <v>108.99241603466956</v>
      </c>
      <c r="Y77" s="39"/>
      <c r="Z77" s="4"/>
      <c r="AA77" s="51"/>
      <c r="AB77" s="12"/>
      <c r="AC77" s="5"/>
      <c r="AD77" s="5"/>
      <c r="AI77"/>
    </row>
    <row r="78" spans="1:35" ht="15.6">
      <c r="A78" s="39"/>
      <c r="B78" s="2">
        <f>+'Ark1'!C1197</f>
        <v>2015</v>
      </c>
      <c r="C78" s="2">
        <f>+'Ark1'!L1197</f>
        <v>8</v>
      </c>
      <c r="D78" s="104" t="str">
        <f>VLOOKUP(C78,RNR!$D$12:$E$21,2)</f>
        <v>R</v>
      </c>
      <c r="E78" s="314">
        <f>IF(F78=0,"",+'Ark1'!Q1197)</f>
        <v>87</v>
      </c>
      <c r="F78" s="314">
        <f>+'Ark1'!R1197</f>
        <v>131</v>
      </c>
      <c r="G78" s="314"/>
      <c r="H78" s="314">
        <f>+IF(F78=0,"",'Ark1'!S1197)</f>
        <v>131</v>
      </c>
      <c r="I78" s="50">
        <f>+IF(F78=0,"",'Ark1'!AD1197)</f>
        <v>1.0199958110095702E-2</v>
      </c>
      <c r="J78" s="50"/>
      <c r="K78" s="50">
        <f>+IF(F78=0,"",'Ark1'!AE1197)</f>
        <v>1.0321785176116005E-2</v>
      </c>
      <c r="L78" s="5">
        <f>+IF(F78=0,"",'Ark1'!U1197)</f>
        <v>48.564885496183201</v>
      </c>
      <c r="M78" s="50">
        <f>+IF(F78=0,"",'Ark1'!W1197)</f>
        <v>82.107633587786253</v>
      </c>
      <c r="N78" s="50"/>
      <c r="O78" s="50">
        <f>+IF(F78=0,"",'Ark1'!X1197)</f>
        <v>0.76335877862595458</v>
      </c>
      <c r="P78" s="50"/>
      <c r="Q78" s="50">
        <f>+IF(F78=0,"",'Ark1'!Y1197)</f>
        <v>1.5267175572519092</v>
      </c>
      <c r="R78" s="110"/>
      <c r="S78" s="18"/>
      <c r="T78" s="110"/>
      <c r="U78" s="50">
        <f>+IF(F78=0,"",'Ark1'!AA1197)</f>
        <v>16.42091674096886</v>
      </c>
      <c r="V78" s="5">
        <f>+IF(F78=0,"",'Ark1'!AB1197)</f>
        <v>1.4625045789251501</v>
      </c>
      <c r="W78" s="18">
        <f t="shared" si="8"/>
        <v>1.5057471264367817</v>
      </c>
      <c r="X78" s="50">
        <f>+IF(F78=0,"",'Ark1'!V1197)</f>
        <v>88.957349499226723</v>
      </c>
      <c r="Y78" s="39"/>
      <c r="Z78" s="4"/>
      <c r="AA78" s="51"/>
      <c r="AB78" s="12"/>
      <c r="AC78" s="5"/>
      <c r="AD78" s="5"/>
      <c r="AI78"/>
    </row>
    <row r="79" spans="1:35" ht="15.6">
      <c r="A79" s="39"/>
      <c r="B79" s="2">
        <f>+'Ark1'!C1198</f>
        <v>2015</v>
      </c>
      <c r="C79" s="2">
        <f>+'Ark1'!L1198</f>
        <v>11</v>
      </c>
      <c r="D79" s="104" t="str">
        <f>VLOOKUP(C79,RNR!$D$12:$E$21,2)</f>
        <v>U</v>
      </c>
      <c r="E79" s="314">
        <f>IF(F79=0,"",+'Ark1'!Q1198)</f>
        <v>1391</v>
      </c>
      <c r="F79" s="314">
        <f>+'Ark1'!R1198</f>
        <v>9914</v>
      </c>
      <c r="G79" s="314"/>
      <c r="H79" s="314">
        <f>+IF(F79=0,"",'Ark1'!S1198)</f>
        <v>9914</v>
      </c>
      <c r="I79" s="50">
        <f>+IF(F79=0,"",'Ark1'!AD1198)</f>
        <v>0.77192660078999054</v>
      </c>
      <c r="J79" s="50"/>
      <c r="K79" s="50">
        <f>+IF(F79=0,"",'Ark1'!AE1198)</f>
        <v>0.7755850278916061</v>
      </c>
      <c r="L79" s="5">
        <f>+IF(F79=0,"",'Ark1'!U1198)</f>
        <v>53.60439782126285</v>
      </c>
      <c r="M79" s="50">
        <f>+IF(F79=0,"",'Ark1'!W1198)</f>
        <v>81.523068388137744</v>
      </c>
      <c r="N79" s="50"/>
      <c r="O79" s="50">
        <f>+IF(F79=0,"",'Ark1'!X1198)</f>
        <v>2.0173492031470643</v>
      </c>
      <c r="P79" s="50"/>
      <c r="Q79" s="50">
        <f>+IF(F79=0,"",'Ark1'!Y1198)</f>
        <v>4.0346984062941287</v>
      </c>
      <c r="R79" s="110"/>
      <c r="S79" s="18"/>
      <c r="T79" s="110"/>
      <c r="U79" s="50">
        <f>+IF(F79=0,"",'Ark1'!AA1198)</f>
        <v>9.0817994652586318</v>
      </c>
      <c r="V79" s="5">
        <f>+IF(F79=0,"",'Ark1'!AB1198)</f>
        <v>0.78004982790332555</v>
      </c>
      <c r="W79" s="18">
        <f t="shared" si="8"/>
        <v>7.1272465851905107</v>
      </c>
      <c r="X79" s="50">
        <f>+IF(F79=0,"",'Ark1'!V1198)</f>
        <v>88.32401775529577</v>
      </c>
      <c r="Y79" s="39"/>
      <c r="Z79" s="4"/>
      <c r="AA79" s="51"/>
      <c r="AB79" s="12"/>
      <c r="AC79" s="5"/>
      <c r="AD79" s="5"/>
      <c r="AI79"/>
    </row>
    <row r="80" spans="1:35" ht="15.6">
      <c r="A80" s="39"/>
      <c r="B80" s="2">
        <f>+'Ark1'!C1199</f>
        <v>2015</v>
      </c>
      <c r="C80" s="2">
        <f>+'Ark1'!L1199</f>
        <v>14</v>
      </c>
      <c r="D80" s="104" t="str">
        <f>VLOOKUP(C80,RNR!$D$12:$E$21,2)</f>
        <v>E</v>
      </c>
      <c r="E80" s="314">
        <f>IF(F80=0,"",+'Ark1'!Q1199)</f>
        <v>2118</v>
      </c>
      <c r="F80" s="314">
        <f>+'Ark1'!R1199</f>
        <v>461638</v>
      </c>
      <c r="G80" s="314"/>
      <c r="H80" s="314">
        <f>+IF(F80=0,"",'Ark1'!S1199)</f>
        <v>461617</v>
      </c>
      <c r="I80" s="50">
        <f>+IF(F80=0,"",'Ark1'!AD1199)</f>
        <v>35.944185206323354</v>
      </c>
      <c r="J80" s="50"/>
      <c r="K80" s="50">
        <f>+IF(F80=0,"",'Ark1'!AE1199)</f>
        <v>37.148505298907473</v>
      </c>
      <c r="L80" s="5">
        <f>+IF(F80=0,"",'Ark1'!U1199)</f>
        <v>57.752944540604005</v>
      </c>
      <c r="M80" s="50">
        <f>+IF(F80=0,"",'Ark1'!W1199)</f>
        <v>83.86090893532959</v>
      </c>
      <c r="N80" s="50"/>
      <c r="O80" s="50">
        <f>+IF(F80=0,"",'Ark1'!X1199)</f>
        <v>2.4105467920751757</v>
      </c>
      <c r="P80" s="50"/>
      <c r="Q80" s="50">
        <f>+IF(F80=0,"",'Ark1'!Y1199)</f>
        <v>4.8210935841503515</v>
      </c>
      <c r="R80" s="110"/>
      <c r="S80" s="18"/>
      <c r="T80" s="110"/>
      <c r="U80" s="50">
        <f>+IF(F80=0,"",'Ark1'!AA1199)</f>
        <v>8.3343726752084084</v>
      </c>
      <c r="V80" s="5">
        <f>+IF(F80=0,"",'Ark1'!AB1199)</f>
        <v>1.1878168871004804</v>
      </c>
      <c r="W80" s="18">
        <f t="shared" si="8"/>
        <v>217.9593956562795</v>
      </c>
      <c r="X80" s="50">
        <f>+IF(F80=0,"",'Ark1'!V1199)</f>
        <v>90.86037286552147</v>
      </c>
      <c r="Y80" s="39"/>
      <c r="Z80" s="4"/>
      <c r="AA80" s="51"/>
      <c r="AB80" s="5"/>
      <c r="AC80" s="5"/>
      <c r="AD80" s="5"/>
      <c r="AI80"/>
    </row>
    <row r="81" spans="1:35" ht="15.6">
      <c r="A81" s="39"/>
      <c r="B81" s="2">
        <f>+'Ark1'!C1200</f>
        <v>2015</v>
      </c>
      <c r="C81" s="2">
        <f>+'Ark1'!L1200</f>
        <v>17</v>
      </c>
      <c r="D81" s="104" t="str">
        <f>VLOOKUP(C81,RNR!$D$12:$E$21,2)</f>
        <v>S</v>
      </c>
      <c r="E81" s="314">
        <f>IF(F81=0,"",+'Ark1'!Q1200)</f>
        <v>2195</v>
      </c>
      <c r="F81" s="314">
        <f>+'Ark1'!R1200</f>
        <v>806795</v>
      </c>
      <c r="G81" s="314"/>
      <c r="H81" s="314">
        <f>+IF(F81=0,"",'Ark1'!S1200)</f>
        <v>806789</v>
      </c>
      <c r="I81" s="50">
        <f>+IF(F81=0,"",'Ark1'!AD1200)</f>
        <v>62.81889468270731</v>
      </c>
      <c r="J81" s="50"/>
      <c r="K81" s="50">
        <f>+IF(F81=0,"",'Ark1'!AE1200)</f>
        <v>62.065491350098547</v>
      </c>
      <c r="L81" s="5">
        <f>+IF(F81=0,"",'Ark1'!U1200)</f>
        <v>62.325512618540905</v>
      </c>
      <c r="M81" s="50">
        <f>+IF(F81=0,"",'Ark1'!W1200)</f>
        <v>80.166005622286107</v>
      </c>
      <c r="N81" s="50"/>
      <c r="O81" s="50">
        <f>+IF(F81=0,"",'Ark1'!X1200)</f>
        <v>2.4074269176184777</v>
      </c>
      <c r="P81" s="50"/>
      <c r="Q81" s="50">
        <f>+IF(F81=0,"",'Ark1'!Y1200)</f>
        <v>4.8148538352369554</v>
      </c>
      <c r="R81" s="110"/>
      <c r="S81" s="18"/>
      <c r="T81" s="110"/>
      <c r="U81" s="50">
        <f>+IF(F81=0,"",'Ark1'!AA1200)</f>
        <v>9.8450444495619376</v>
      </c>
      <c r="V81" s="5">
        <f>+IF(F81=0,"",'Ark1'!AB1200)</f>
        <v>1.9881021144705775</v>
      </c>
      <c r="W81" s="18">
        <f t="shared" si="8"/>
        <v>367.5603644646925</v>
      </c>
      <c r="X81" s="50">
        <f>+IF(F81=0,"",'Ark1'!V1200)</f>
        <v>86.8544687913095</v>
      </c>
      <c r="Y81" s="39"/>
      <c r="Z81" s="4"/>
      <c r="AA81" s="51"/>
      <c r="AI81"/>
    </row>
    <row r="82" spans="1:35" ht="15.6">
      <c r="A82" s="39"/>
      <c r="B82" s="46">
        <f>+'Ark1'!C1201</f>
        <v>2014</v>
      </c>
      <c r="C82" s="46">
        <f>+'Ark1'!L1201</f>
        <v>1</v>
      </c>
      <c r="D82" s="104" t="str">
        <f>VLOOKUP(C82,RNR!$D$12:$E$21,2)</f>
        <v>P-</v>
      </c>
      <c r="E82" s="331" t="str">
        <f>IF(F82=0,"",+'Ark1'!Q1201)</f>
        <v/>
      </c>
      <c r="F82" s="331">
        <f>+'Ark1'!R1201</f>
        <v>0</v>
      </c>
      <c r="G82" s="331"/>
      <c r="H82" s="331" t="str">
        <f>+IF(F82=0,"",'Ark1'!S1201)</f>
        <v/>
      </c>
      <c r="I82" s="99" t="str">
        <f>+IF(F82=0,"",'Ark1'!AD1201)</f>
        <v/>
      </c>
      <c r="J82" s="65"/>
      <c r="K82" s="99" t="str">
        <f>+IF(F82=0,"",'Ark1'!AE1201)</f>
        <v/>
      </c>
      <c r="L82" s="48" t="str">
        <f>+IF(F82=0,"",'Ark1'!U1201)</f>
        <v/>
      </c>
      <c r="M82" s="99" t="str">
        <f>+IF(F82=0,"",'Ark1'!W1201)</f>
        <v/>
      </c>
      <c r="N82" s="65"/>
      <c r="O82" s="65" t="str">
        <f>+IF(F82=0,"",'Ark1'!X1201)</f>
        <v/>
      </c>
      <c r="P82" s="65"/>
      <c r="Q82" s="65" t="str">
        <f>+IF(F82=0,"",'Ark1'!Y1201)</f>
        <v/>
      </c>
      <c r="R82" s="110"/>
      <c r="S82" s="65"/>
      <c r="T82" s="110"/>
      <c r="U82" s="48" t="str">
        <f>+IF(F82=0,"",'Ark1'!AA1201)</f>
        <v/>
      </c>
      <c r="V82" s="48" t="str">
        <f>+IF(F82=0,"",'Ark1'!AB1201)</f>
        <v/>
      </c>
      <c r="W82" s="65" t="str">
        <f>+IF(F82=0,"",F82/E82)</f>
        <v/>
      </c>
      <c r="X82" s="99" t="str">
        <f>+IF(F82=0,"",'Ark1'!V1201)</f>
        <v/>
      </c>
      <c r="Y82" s="39"/>
      <c r="Z82" s="12"/>
      <c r="AA82" s="51"/>
      <c r="AB82" s="5"/>
      <c r="AD82" s="5"/>
      <c r="AI82"/>
    </row>
    <row r="83" spans="1:35" ht="15.6">
      <c r="A83" s="39"/>
      <c r="B83" s="46">
        <f>+'Ark1'!C1202</f>
        <v>2014</v>
      </c>
      <c r="C83" s="46">
        <f>+'Ark1'!L1202</f>
        <v>2</v>
      </c>
      <c r="D83" s="104" t="str">
        <f>VLOOKUP(C83,RNR!$D$12:$E$21,2)</f>
        <v>P</v>
      </c>
      <c r="E83" s="331" t="str">
        <f>IF(F83=0,"",+'Ark1'!Q1202)</f>
        <v/>
      </c>
      <c r="F83" s="331">
        <f>+'Ark1'!R1202</f>
        <v>0</v>
      </c>
      <c r="G83" s="331"/>
      <c r="H83" s="331" t="str">
        <f>+IF(F83=0,"",'Ark1'!S1202)</f>
        <v/>
      </c>
      <c r="I83" s="99" t="str">
        <f>+IF(F83=0,"",'Ark1'!AD1202)</f>
        <v/>
      </c>
      <c r="J83" s="65"/>
      <c r="K83" s="99" t="str">
        <f>+IF(F83=0,"",'Ark1'!AE1202)</f>
        <v/>
      </c>
      <c r="L83" s="48" t="str">
        <f>+IF(F83=0,"",'Ark1'!U1202)</f>
        <v/>
      </c>
      <c r="M83" s="99" t="str">
        <f>+IF(F83=0,"",'Ark1'!W1202)</f>
        <v/>
      </c>
      <c r="N83" s="65"/>
      <c r="O83" s="65" t="str">
        <f>+IF(F83=0,"",'Ark1'!X1202)</f>
        <v/>
      </c>
      <c r="P83" s="65"/>
      <c r="Q83" s="65" t="str">
        <f>+IF(F83=0,"",'Ark1'!Y1202)</f>
        <v/>
      </c>
      <c r="R83" s="110"/>
      <c r="S83" s="65"/>
      <c r="T83" s="110"/>
      <c r="U83" s="48" t="str">
        <f>+IF(F83=0,"",'Ark1'!AA1202)</f>
        <v/>
      </c>
      <c r="V83" s="48" t="str">
        <f>+IF(F83=0,"",'Ark1'!AB1202)</f>
        <v/>
      </c>
      <c r="W83" s="65" t="str">
        <f t="shared" ref="W83:W88" si="9">+IF(F83=0,"",F83/E83)</f>
        <v/>
      </c>
      <c r="X83" s="99" t="str">
        <f>+IF(F83=0,"",'Ark1'!V1202)</f>
        <v/>
      </c>
      <c r="Y83" s="39"/>
      <c r="Z83" s="5"/>
      <c r="AA83" s="51"/>
      <c r="AI83"/>
    </row>
    <row r="84" spans="1:35" ht="15.6">
      <c r="A84" s="39"/>
      <c r="B84" s="46">
        <f>+'Ark1'!C1203</f>
        <v>2014</v>
      </c>
      <c r="C84" s="46">
        <f>+'Ark1'!L1203</f>
        <v>5</v>
      </c>
      <c r="D84" s="104" t="str">
        <f>VLOOKUP(C84,RNR!$D$12:$E$21,2)</f>
        <v>O</v>
      </c>
      <c r="E84" s="331" t="str">
        <f>IF(F84=0,"",+'Ark1'!Q1203)</f>
        <v/>
      </c>
      <c r="F84" s="331">
        <f>+'Ark1'!R1203</f>
        <v>0</v>
      </c>
      <c r="G84" s="331"/>
      <c r="H84" s="331" t="str">
        <f>+IF(F84=0,"",'Ark1'!S1203)</f>
        <v/>
      </c>
      <c r="I84" s="99" t="str">
        <f>+IF(F84=0,"",'Ark1'!AD1203)</f>
        <v/>
      </c>
      <c r="J84" s="65"/>
      <c r="K84" s="99" t="str">
        <f>+IF(F84=0,"",'Ark1'!AE1203)</f>
        <v/>
      </c>
      <c r="L84" s="48" t="str">
        <f>+IF(F84=0,"",'Ark1'!U1203)</f>
        <v/>
      </c>
      <c r="M84" s="99" t="str">
        <f>+IF(F84=0,"",'Ark1'!W1203)</f>
        <v/>
      </c>
      <c r="N84" s="65"/>
      <c r="O84" s="65" t="str">
        <f>+IF(F84=0,"",'Ark1'!X1203)</f>
        <v/>
      </c>
      <c r="P84" s="65"/>
      <c r="Q84" s="65" t="str">
        <f>+IF(F84=0,"",'Ark1'!Y1203)</f>
        <v/>
      </c>
      <c r="R84" s="110"/>
      <c r="S84" s="65"/>
      <c r="T84" s="110"/>
      <c r="U84" s="48" t="str">
        <f>+IF(F84=0,"",'Ark1'!AA1203)</f>
        <v/>
      </c>
      <c r="V84" s="48" t="str">
        <f>+IF(F84=0,"",'Ark1'!AB1203)</f>
        <v/>
      </c>
      <c r="W84" s="65" t="str">
        <f t="shared" si="9"/>
        <v/>
      </c>
      <c r="X84" s="99" t="str">
        <f>+IF(F84=0,"",'Ark1'!V1203)</f>
        <v/>
      </c>
      <c r="Y84" s="39"/>
      <c r="Z84" s="12"/>
      <c r="AA84" s="51"/>
      <c r="AI84"/>
    </row>
    <row r="85" spans="1:35" ht="15.6">
      <c r="A85" s="39"/>
      <c r="B85" s="46">
        <f>+'Ark1'!C1204</f>
        <v>2014</v>
      </c>
      <c r="C85" s="46">
        <f>+'Ark1'!L1204</f>
        <v>8</v>
      </c>
      <c r="D85" s="104" t="str">
        <f>VLOOKUP(C85,RNR!$D$12:$E$21,2)</f>
        <v>R</v>
      </c>
      <c r="E85" s="331">
        <f>IF(F85=0,"",+'Ark1'!Q1204)</f>
        <v>84</v>
      </c>
      <c r="F85" s="331">
        <f>+'Ark1'!R1204</f>
        <v>110</v>
      </c>
      <c r="G85" s="331"/>
      <c r="H85" s="331">
        <f>+IF(F85=0,"",'Ark1'!S1204)</f>
        <v>110</v>
      </c>
      <c r="I85" s="99">
        <f>+IF(F85=0,"",'Ark1'!AD1204)</f>
        <v>8.5411419040845316E-3</v>
      </c>
      <c r="J85" s="65"/>
      <c r="K85" s="99">
        <f>+IF(F85=0,"",'Ark1'!AE1204)</f>
        <v>8.569598790284386E-3</v>
      </c>
      <c r="L85" s="48">
        <f>+IF(F85=0,"",'Ark1'!U1204)</f>
        <v>48.454545454545446</v>
      </c>
      <c r="M85" s="99">
        <f>+IF(F85=0,"",'Ark1'!W1204)</f>
        <v>78.5327272727273</v>
      </c>
      <c r="N85" s="65"/>
      <c r="O85" s="65">
        <f>+IF(F85=0,"",'Ark1'!X1204)</f>
        <v>0</v>
      </c>
      <c r="P85" s="65"/>
      <c r="Q85" s="65">
        <f>+IF(F85=0,"",'Ark1'!Y1204)</f>
        <v>0</v>
      </c>
      <c r="R85" s="110"/>
      <c r="S85" s="65"/>
      <c r="T85" s="110"/>
      <c r="U85" s="48">
        <f>+IF(F85=0,"",'Ark1'!AA1204)</f>
        <v>13.659190107036409</v>
      </c>
      <c r="V85" s="48">
        <f>+IF(F85=0,"",'Ark1'!AB1204)</f>
        <v>0.49792959773230738</v>
      </c>
      <c r="W85" s="65">
        <f t="shared" si="9"/>
        <v>1.3095238095238095</v>
      </c>
      <c r="X85" s="99">
        <f>+IF(F85=0,"",'Ark1'!V1204)</f>
        <v>85.08421156308475</v>
      </c>
      <c r="Y85" s="39"/>
      <c r="Z85" s="12"/>
      <c r="AA85" s="51"/>
      <c r="AB85" s="5"/>
      <c r="AD85" s="2"/>
      <c r="AI85"/>
    </row>
    <row r="86" spans="1:35" ht="15.6">
      <c r="A86" s="39"/>
      <c r="B86" s="46">
        <f>+'Ark1'!C1205</f>
        <v>2014</v>
      </c>
      <c r="C86" s="46">
        <f>+'Ark1'!L1205</f>
        <v>11</v>
      </c>
      <c r="D86" s="104" t="str">
        <f>VLOOKUP(C86,RNR!$D$12:$E$21,2)</f>
        <v>U</v>
      </c>
      <c r="E86" s="331">
        <f>IF(F86=0,"",+'Ark1'!Q1205)</f>
        <v>1379</v>
      </c>
      <c r="F86" s="331">
        <f>+'Ark1'!R1205</f>
        <v>8423</v>
      </c>
      <c r="G86" s="331"/>
      <c r="H86" s="331">
        <f>+IF(F86=0,"",'Ark1'!S1205)</f>
        <v>8423</v>
      </c>
      <c r="I86" s="99">
        <f>+IF(F86=0,"",'Ark1'!AD1205)</f>
        <v>0.65401852961912699</v>
      </c>
      <c r="J86" s="65"/>
      <c r="K86" s="99">
        <f>+IF(F86=0,"",'Ark1'!AE1205)</f>
        <v>0.65853199259013995</v>
      </c>
      <c r="L86" s="48">
        <f>+IF(F86=0,"",'Ark1'!U1205)</f>
        <v>53.581146859788653</v>
      </c>
      <c r="M86" s="99">
        <f>+IF(F86=0,"",'Ark1'!W1205)</f>
        <v>78.812109699632259</v>
      </c>
      <c r="N86" s="65"/>
      <c r="O86" s="65">
        <f>+IF(F86=0,"",'Ark1'!X1205)</f>
        <v>0</v>
      </c>
      <c r="P86" s="65"/>
      <c r="Q86" s="65">
        <f>+IF(F86=0,"",'Ark1'!Y1205)</f>
        <v>0</v>
      </c>
      <c r="R86" s="110"/>
      <c r="S86" s="65"/>
      <c r="T86" s="110"/>
      <c r="U86" s="48">
        <f>+IF(F86=0,"",'Ark1'!AA1205)</f>
        <v>8.5240518062878259</v>
      </c>
      <c r="V86" s="48">
        <f>+IF(F86=0,"",'Ark1'!AB1205)</f>
        <v>0.78951081845842064</v>
      </c>
      <c r="W86" s="65">
        <f t="shared" si="9"/>
        <v>6.1080493110949963</v>
      </c>
      <c r="X86" s="99">
        <f>+IF(F86=0,"",'Ark1'!V1205)</f>
        <v>85.386901083024455</v>
      </c>
      <c r="Y86" s="39"/>
      <c r="Z86" s="2"/>
      <c r="AA86" s="51"/>
      <c r="AB86" s="4"/>
      <c r="AC86" s="4"/>
      <c r="AD86" s="4"/>
      <c r="AI86"/>
    </row>
    <row r="87" spans="1:35" ht="15.6">
      <c r="A87" s="39"/>
      <c r="B87" s="46">
        <f>+'Ark1'!C1206</f>
        <v>2014</v>
      </c>
      <c r="C87" s="46">
        <f>+'Ark1'!L1206</f>
        <v>14</v>
      </c>
      <c r="D87" s="104" t="str">
        <f>VLOOKUP(C87,RNR!$D$12:$E$21,2)</f>
        <v>E</v>
      </c>
      <c r="E87" s="331">
        <f>IF(F87=0,"",+'Ark1'!Q1206)</f>
        <v>2112</v>
      </c>
      <c r="F87" s="331">
        <f>+'Ark1'!R1206</f>
        <v>406884</v>
      </c>
      <c r="G87" s="331"/>
      <c r="H87" s="331">
        <f>+IF(F87=0,"",'Ark1'!S1206)</f>
        <v>406857</v>
      </c>
      <c r="I87" s="99">
        <f>+IF(F87=0,"",'Ark1'!AD1206)</f>
        <v>31.593218022741176</v>
      </c>
      <c r="J87" s="65"/>
      <c r="K87" s="99">
        <f>+IF(F87=0,"",'Ark1'!AE1206)</f>
        <v>32.66805172106907</v>
      </c>
      <c r="L87" s="48">
        <f>+IF(F87=0,"",'Ark1'!U1206)</f>
        <v>57.816586663127346</v>
      </c>
      <c r="M87" s="99">
        <f>+IF(F87=0,"",'Ark1'!W1206)</f>
        <v>80.94020823041059</v>
      </c>
      <c r="N87" s="65"/>
      <c r="O87" s="65">
        <f>+IF(F87=0,"",'Ark1'!X1206)</f>
        <v>0</v>
      </c>
      <c r="P87" s="65"/>
      <c r="Q87" s="65">
        <f>+IF(F87=0,"",'Ark1'!Y1206)</f>
        <v>0</v>
      </c>
      <c r="R87" s="110"/>
      <c r="S87" s="65"/>
      <c r="T87" s="110"/>
      <c r="U87" s="48">
        <f>+IF(F87=0,"",'Ark1'!AA1206)</f>
        <v>8.2325629876813178</v>
      </c>
      <c r="V87" s="48">
        <f>+IF(F87=0,"",'Ark1'!AB1206)</f>
        <v>1.1117497252164179</v>
      </c>
      <c r="W87" s="65">
        <f t="shared" si="9"/>
        <v>192.65340909090909</v>
      </c>
      <c r="X87" s="99">
        <f>+IF(F87=0,"",'Ark1'!V1206)</f>
        <v>87.696918574422426</v>
      </c>
      <c r="Y87" s="39"/>
      <c r="Z87" s="4"/>
      <c r="AA87" s="51"/>
      <c r="AB87" s="12"/>
      <c r="AC87" s="1"/>
      <c r="AD87" s="5"/>
      <c r="AI87"/>
    </row>
    <row r="88" spans="1:35" ht="15.6">
      <c r="A88" s="39"/>
      <c r="B88" s="46">
        <f>+'Ark1'!C1207</f>
        <v>2014</v>
      </c>
      <c r="C88" s="46">
        <f>+'Ark1'!L1207</f>
        <v>17</v>
      </c>
      <c r="D88" s="104" t="str">
        <f>VLOOKUP(C88,RNR!$D$12:$E$21,2)</f>
        <v>S</v>
      </c>
      <c r="E88" s="331">
        <f>IF(F88=0,"",+'Ark1'!Q1207)</f>
        <v>2210</v>
      </c>
      <c r="F88" s="331">
        <f>+'Ark1'!R1207</f>
        <v>872467</v>
      </c>
      <c r="G88" s="331"/>
      <c r="H88" s="331">
        <f>+IF(F88=0,"",'Ark1'!S1207)</f>
        <v>872425</v>
      </c>
      <c r="I88" s="99">
        <f>+IF(F88=0,"",'Ark1'!AD1207)</f>
        <v>67.74422230573559</v>
      </c>
      <c r="J88" s="65"/>
      <c r="K88" s="99">
        <f>+IF(F88=0,"",'Ark1'!AE1207)</f>
        <v>66.664846687550479</v>
      </c>
      <c r="L88" s="48">
        <f>+IF(F88=0,"",'Ark1'!U1207)</f>
        <v>62.485046852164942</v>
      </c>
      <c r="M88" s="99">
        <f>+IF(F88=0,"",'Ark1'!W1207)</f>
        <v>77.028538499012186</v>
      </c>
      <c r="N88" s="65"/>
      <c r="O88" s="65">
        <f>+IF(F88=0,"",'Ark1'!X1207)</f>
        <v>0</v>
      </c>
      <c r="P88" s="65"/>
      <c r="Q88" s="65">
        <f>+IF(F88=0,"",'Ark1'!Y1207)</f>
        <v>0</v>
      </c>
      <c r="R88" s="110"/>
      <c r="S88" s="65"/>
      <c r="T88" s="110"/>
      <c r="U88" s="48">
        <f>+IF(F88=0,"",'Ark1'!AA1207)</f>
        <v>9.3010824281103144</v>
      </c>
      <c r="V88" s="48">
        <f>+IF(F88=0,"",'Ark1'!AB1207)</f>
        <v>1.9547771959164473</v>
      </c>
      <c r="W88" s="65">
        <f t="shared" si="9"/>
        <v>394.78144796380093</v>
      </c>
      <c r="X88" s="99">
        <f>+IF(F88=0,"",'Ark1'!V1207)</f>
        <v>83.456380083524138</v>
      </c>
      <c r="Y88" s="39"/>
      <c r="Z88" s="4"/>
      <c r="AA88" s="51"/>
      <c r="AB88" s="12"/>
      <c r="AC88" s="1"/>
      <c r="AD88" s="5"/>
      <c r="AI88"/>
    </row>
    <row r="89" spans="1:35" ht="15.6">
      <c r="A89" s="39"/>
      <c r="B89" s="2">
        <f>+'Ark1'!C1208</f>
        <v>2013</v>
      </c>
      <c r="C89" s="2">
        <f>+'Ark1'!L1208</f>
        <v>1</v>
      </c>
      <c r="D89" s="104" t="str">
        <f>VLOOKUP(C89,RNR!$D$12:$E$21,2)</f>
        <v>P-</v>
      </c>
      <c r="E89" s="314" t="str">
        <f>IF(F89=0,"",+'Ark1'!Q1208)</f>
        <v/>
      </c>
      <c r="F89" s="314">
        <f>+'Ark1'!R1208</f>
        <v>0</v>
      </c>
      <c r="G89" s="314"/>
      <c r="H89" s="314" t="str">
        <f>+IF(F89=0,"",'Ark1'!S1208)</f>
        <v/>
      </c>
      <c r="I89" s="50" t="str">
        <f>+IF(F89=0,"",'Ark1'!AD1208)</f>
        <v/>
      </c>
      <c r="J89" s="50"/>
      <c r="K89" s="50" t="str">
        <f>+IF(F89=0,"",'Ark1'!AE1208)</f>
        <v/>
      </c>
      <c r="L89" s="5" t="str">
        <f>+IF(F89=0,"",'Ark1'!U1208)</f>
        <v/>
      </c>
      <c r="M89" s="50" t="str">
        <f>+IF(F89=0,"",'Ark1'!W1208)</f>
        <v/>
      </c>
      <c r="N89" s="50"/>
      <c r="O89" s="50" t="str">
        <f>+IF(F89=0,"",'Ark1'!X1208)</f>
        <v/>
      </c>
      <c r="P89" s="50"/>
      <c r="Q89" s="50" t="str">
        <f>+IF(F89=0,"",'Ark1'!Y1208)</f>
        <v/>
      </c>
      <c r="R89" s="110"/>
      <c r="S89" s="18"/>
      <c r="T89" s="110"/>
      <c r="U89" s="50" t="str">
        <f>+IF(F89=0,"",'Ark1'!AA1208)</f>
        <v/>
      </c>
      <c r="V89" s="5" t="str">
        <f>+IF(F89=0,"",'Ark1'!AB1208)</f>
        <v/>
      </c>
      <c r="W89" s="18" t="str">
        <f>+IF(F89=0,"",F89/E89)</f>
        <v/>
      </c>
      <c r="X89" s="50" t="str">
        <f>+IF(F89=0,"",'Ark1'!V1208)</f>
        <v/>
      </c>
      <c r="Y89" s="39"/>
      <c r="Z89" s="4"/>
      <c r="AA89" s="51"/>
      <c r="AB89" s="12"/>
      <c r="AC89" s="1"/>
      <c r="AD89" s="5"/>
      <c r="AI89"/>
    </row>
    <row r="90" spans="1:35" ht="15.6">
      <c r="A90" s="39"/>
      <c r="B90" s="2">
        <f>+'Ark1'!C1209</f>
        <v>2013</v>
      </c>
      <c r="C90" s="2">
        <f>+'Ark1'!L1209</f>
        <v>2</v>
      </c>
      <c r="D90" s="104" t="str">
        <f>VLOOKUP(C90,RNR!$D$12:$E$21,2)</f>
        <v>P</v>
      </c>
      <c r="E90" s="314" t="str">
        <f>IF(F90=0,"",+'Ark1'!Q1209)</f>
        <v/>
      </c>
      <c r="F90" s="314">
        <f>+'Ark1'!R1209</f>
        <v>0</v>
      </c>
      <c r="G90" s="314"/>
      <c r="H90" s="314" t="str">
        <f>+IF(F90=0,"",'Ark1'!S1209)</f>
        <v/>
      </c>
      <c r="I90" s="50" t="str">
        <f>+IF(F90=0,"",'Ark1'!AD1209)</f>
        <v/>
      </c>
      <c r="J90" s="50"/>
      <c r="K90" s="50" t="str">
        <f>+IF(F90=0,"",'Ark1'!AE1209)</f>
        <v/>
      </c>
      <c r="L90" s="5" t="str">
        <f>+IF(F90=0,"",'Ark1'!U1209)</f>
        <v/>
      </c>
      <c r="M90" s="50" t="str">
        <f>+IF(F90=0,"",'Ark1'!W1209)</f>
        <v/>
      </c>
      <c r="N90" s="50"/>
      <c r="O90" s="50" t="str">
        <f>+IF(F90=0,"",'Ark1'!X1209)</f>
        <v/>
      </c>
      <c r="P90" s="50"/>
      <c r="Q90" s="50" t="str">
        <f>+IF(F90=0,"",'Ark1'!Y1209)</f>
        <v/>
      </c>
      <c r="R90" s="110"/>
      <c r="S90" s="18"/>
      <c r="T90" s="110"/>
      <c r="U90" s="50" t="str">
        <f>+IF(F90=0,"",'Ark1'!AA1209)</f>
        <v/>
      </c>
      <c r="V90" s="5" t="str">
        <f>+IF(F90=0,"",'Ark1'!AB1209)</f>
        <v/>
      </c>
      <c r="W90" s="18" t="str">
        <f t="shared" ref="W90:W95" si="10">+IF(F90=0,"",F90/E90)</f>
        <v/>
      </c>
      <c r="X90" s="50" t="str">
        <f>+IF(F90=0,"",'Ark1'!V1209)</f>
        <v/>
      </c>
      <c r="Y90" s="39"/>
      <c r="Z90" s="4"/>
      <c r="AA90" s="51" t="s">
        <v>355</v>
      </c>
      <c r="AB90" s="12"/>
      <c r="AC90" s="1"/>
      <c r="AD90" s="5"/>
      <c r="AI90"/>
    </row>
    <row r="91" spans="1:35" ht="15.6">
      <c r="A91" s="39"/>
      <c r="B91" s="2">
        <f>+'Ark1'!C1210</f>
        <v>2013</v>
      </c>
      <c r="C91" s="2">
        <f>+'Ark1'!L1210</f>
        <v>5</v>
      </c>
      <c r="D91" s="104" t="str">
        <f>VLOOKUP(C91,RNR!$D$12:$E$21,2)</f>
        <v>O</v>
      </c>
      <c r="E91" s="314" t="str">
        <f>IF(F91=0,"",+'Ark1'!Q1210)</f>
        <v/>
      </c>
      <c r="F91" s="314">
        <f>+'Ark1'!R1210</f>
        <v>0</v>
      </c>
      <c r="G91" s="314"/>
      <c r="H91" s="314" t="str">
        <f>+IF(F91=0,"",'Ark1'!S1210)</f>
        <v/>
      </c>
      <c r="I91" s="50" t="str">
        <f>+IF(F91=0,"",'Ark1'!AD1210)</f>
        <v/>
      </c>
      <c r="J91" s="50"/>
      <c r="K91" s="50" t="str">
        <f>+IF(F91=0,"",'Ark1'!AE1210)</f>
        <v/>
      </c>
      <c r="L91" s="5" t="str">
        <f>+IF(F91=0,"",'Ark1'!U1210)</f>
        <v/>
      </c>
      <c r="M91" s="50" t="str">
        <f>+IF(F91=0,"",'Ark1'!W1210)</f>
        <v/>
      </c>
      <c r="N91" s="50"/>
      <c r="O91" s="50" t="str">
        <f>+IF(F91=0,"",'Ark1'!X1210)</f>
        <v/>
      </c>
      <c r="P91" s="50"/>
      <c r="Q91" s="50" t="str">
        <f>+IF(F91=0,"",'Ark1'!Y1210)</f>
        <v/>
      </c>
      <c r="R91" s="110"/>
      <c r="S91" s="18"/>
      <c r="T91" s="110"/>
      <c r="U91" s="50" t="str">
        <f>+IF(F91=0,"",'Ark1'!AA1210)</f>
        <v/>
      </c>
      <c r="V91" s="5" t="str">
        <f>+IF(F91=0,"",'Ark1'!AB1210)</f>
        <v/>
      </c>
      <c r="W91" s="18" t="str">
        <f t="shared" si="10"/>
        <v/>
      </c>
      <c r="X91" s="50" t="str">
        <f>+IF(F91=0,"",'Ark1'!V1210)</f>
        <v/>
      </c>
      <c r="Y91" s="39"/>
      <c r="Z91" s="4"/>
      <c r="AA91" s="51" t="s">
        <v>22</v>
      </c>
      <c r="AB91" s="12"/>
      <c r="AC91" s="12"/>
      <c r="AD91" s="5"/>
      <c r="AI91"/>
    </row>
    <row r="92" spans="1:35" ht="15.6">
      <c r="A92" s="39"/>
      <c r="B92" s="2">
        <f>+'Ark1'!C1211</f>
        <v>2013</v>
      </c>
      <c r="C92" s="2">
        <f>+'Ark1'!L1211</f>
        <v>8</v>
      </c>
      <c r="D92" s="104" t="str">
        <f>VLOOKUP(C92,RNR!$D$12:$E$21,2)</f>
        <v>R</v>
      </c>
      <c r="E92" s="314">
        <f>IF(F92=0,"",+'Ark1'!Q1211)</f>
        <v>453</v>
      </c>
      <c r="F92" s="314">
        <f>+'Ark1'!R1211</f>
        <v>836</v>
      </c>
      <c r="G92" s="314"/>
      <c r="H92" s="314">
        <f>+IF(F92=0,"",'Ark1'!S1211)</f>
        <v>836</v>
      </c>
      <c r="I92" s="50">
        <f>+IF(F92=0,"",'Ark1'!AD1211)</f>
        <v>6.4723566113651806E-2</v>
      </c>
      <c r="J92" s="50"/>
      <c r="K92" s="50">
        <f>+IF(F92=0,"",'Ark1'!AE1211)</f>
        <v>7.2783921361091075E-2</v>
      </c>
      <c r="L92" s="5">
        <f>+IF(F92=0,"",'Ark1'!U1211)</f>
        <v>48.532296650717697</v>
      </c>
      <c r="M92" s="50">
        <f>+IF(F92=0,"",'Ark1'!W1211)</f>
        <v>86.152272727272788</v>
      </c>
      <c r="N92" s="50"/>
      <c r="O92" s="50">
        <f>+IF(F92=0,"",'Ark1'!X1211)</f>
        <v>0</v>
      </c>
      <c r="P92" s="50"/>
      <c r="Q92" s="50">
        <f>+IF(F92=0,"",'Ark1'!Y1211)</f>
        <v>0</v>
      </c>
      <c r="R92" s="110"/>
      <c r="S92" s="18"/>
      <c r="T92" s="110"/>
      <c r="U92" s="50">
        <f>+IF(F92=0,"",'Ark1'!AA1211)</f>
        <v>12.304955126778156</v>
      </c>
      <c r="V92" s="5">
        <f>+IF(F92=0,"",'Ark1'!AB1211)</f>
        <v>0.49895583607419203</v>
      </c>
      <c r="W92" s="18">
        <f t="shared" si="10"/>
        <v>1.8454746136865343</v>
      </c>
      <c r="X92" s="50">
        <f>+IF(F92=0,"",'Ark1'!V1211)</f>
        <v>93.339407071801375</v>
      </c>
      <c r="Y92" s="39"/>
      <c r="Z92" s="4"/>
      <c r="AA92" s="51" t="s">
        <v>23</v>
      </c>
      <c r="AB92" s="12"/>
      <c r="AC92" s="12"/>
      <c r="AD92" s="5"/>
      <c r="AI92"/>
    </row>
    <row r="93" spans="1:35" ht="15.6">
      <c r="A93" s="39"/>
      <c r="B93" s="2">
        <f>+'Ark1'!C1212</f>
        <v>2013</v>
      </c>
      <c r="C93" s="2">
        <f>+'Ark1'!L1212</f>
        <v>11</v>
      </c>
      <c r="D93" s="104" t="str">
        <f>VLOOKUP(C93,RNR!$D$12:$E$21,2)</f>
        <v>U</v>
      </c>
      <c r="E93" s="314">
        <f>IF(F93=0,"",+'Ark1'!Q1212)</f>
        <v>1747</v>
      </c>
      <c r="F93" s="314">
        <f>+'Ark1'!R1212</f>
        <v>25212</v>
      </c>
      <c r="G93" s="314"/>
      <c r="H93" s="314">
        <f>+IF(F93=0,"",'Ark1'!S1212)</f>
        <v>25212</v>
      </c>
      <c r="I93" s="50">
        <f>+IF(F93=0,"",'Ark1'!AD1212)</f>
        <v>1.9519264938485517</v>
      </c>
      <c r="J93" s="50"/>
      <c r="K93" s="50">
        <f>+IF(F93=0,"",'Ark1'!AE1212)</f>
        <v>2.1495403645792424</v>
      </c>
      <c r="L93" s="5">
        <f>+IF(F93=0,"",'Ark1'!U1212)</f>
        <v>53.082302078375378</v>
      </c>
      <c r="M93" s="50">
        <f>+IF(F93=0,"",'Ark1'!W1212)</f>
        <v>84.367634459780447</v>
      </c>
      <c r="N93" s="50"/>
      <c r="O93" s="50">
        <f>+IF(F93=0,"",'Ark1'!X1212)</f>
        <v>0</v>
      </c>
      <c r="P93" s="50"/>
      <c r="Q93" s="50">
        <f>+IF(F93=0,"",'Ark1'!Y1212)</f>
        <v>0</v>
      </c>
      <c r="R93" s="110"/>
      <c r="S93" s="18"/>
      <c r="T93" s="110"/>
      <c r="U93" s="50">
        <f>+IF(F93=0,"",'Ark1'!AA1212)</f>
        <v>9.8595830290915174</v>
      </c>
      <c r="V93" s="5">
        <f>+IF(F93=0,"",'Ark1'!AB1212)</f>
        <v>1.1101521762753153</v>
      </c>
      <c r="W93" s="18">
        <f t="shared" si="10"/>
        <v>14.431597023468804</v>
      </c>
      <c r="X93" s="50">
        <f>+IF(F93=0,"",'Ark1'!V1212)</f>
        <v>91.405887822080246</v>
      </c>
      <c r="Y93" s="39"/>
      <c r="Z93" s="4"/>
      <c r="AA93" s="51"/>
      <c r="AB93" s="12"/>
      <c r="AC93" s="12"/>
      <c r="AD93" s="5"/>
      <c r="AI93"/>
    </row>
    <row r="94" spans="1:35" ht="15.6">
      <c r="A94" s="39"/>
      <c r="B94" s="2">
        <f>+'Ark1'!C1213</f>
        <v>2013</v>
      </c>
      <c r="C94" s="2">
        <f>+'Ark1'!L1213</f>
        <v>14</v>
      </c>
      <c r="D94" s="104" t="str">
        <f>VLOOKUP(C94,RNR!$D$12:$E$21,2)</f>
        <v>E</v>
      </c>
      <c r="E94" s="314">
        <f>IF(F94=0,"",+'Ark1'!Q1213)</f>
        <v>2178</v>
      </c>
      <c r="F94" s="314">
        <f>+'Ark1'!R1213</f>
        <v>297741</v>
      </c>
      <c r="G94" s="314"/>
      <c r="H94" s="314">
        <f>+IF(F94=0,"",'Ark1'!S1213)</f>
        <v>297702</v>
      </c>
      <c r="I94" s="50">
        <f>+IF(F94=0,"",'Ark1'!AD1213)</f>
        <v>23.051267103163632</v>
      </c>
      <c r="J94" s="50"/>
      <c r="K94" s="50">
        <f>+IF(F94=0,"",'Ark1'!AE1213)</f>
        <v>24.179156041761328</v>
      </c>
      <c r="L94" s="5">
        <f>+IF(F94=0,"",'Ark1'!U1213)</f>
        <v>57.734086435428715</v>
      </c>
      <c r="M94" s="50">
        <f>+IF(F94=0,"",'Ark1'!W1213)</f>
        <v>80.370552095720186</v>
      </c>
      <c r="N94" s="50"/>
      <c r="O94" s="50">
        <f>+IF(F94=0,"",'Ark1'!X1213)</f>
        <v>0</v>
      </c>
      <c r="P94" s="50"/>
      <c r="Q94" s="50">
        <f>+IF(F94=0,"",'Ark1'!Y1213)</f>
        <v>0</v>
      </c>
      <c r="R94" s="110"/>
      <c r="S94" s="18"/>
      <c r="T94" s="110"/>
      <c r="U94" s="50">
        <f>+IF(F94=0,"",'Ark1'!AA1213)</f>
        <v>8.8922718112178973</v>
      </c>
      <c r="V94" s="5">
        <f>+IF(F94=0,"",'Ark1'!AB1213)</f>
        <v>1.2306226738308499</v>
      </c>
      <c r="W94" s="18">
        <f t="shared" si="10"/>
        <v>136.70385674931129</v>
      </c>
      <c r="X94" s="50">
        <f>+IF(F94=0,"",'Ark1'!V1213)</f>
        <v>87.084394377149806</v>
      </c>
      <c r="Y94" s="39"/>
      <c r="Z94" s="4"/>
      <c r="AA94" s="51"/>
      <c r="AB94" s="12"/>
      <c r="AC94" s="12"/>
      <c r="AD94" s="5"/>
      <c r="AI94"/>
    </row>
    <row r="95" spans="1:35" ht="15.6">
      <c r="A95" s="39"/>
      <c r="B95" s="2">
        <f>+'Ark1'!C1214</f>
        <v>2013</v>
      </c>
      <c r="C95" s="2">
        <f>+'Ark1'!L1214</f>
        <v>17</v>
      </c>
      <c r="D95" s="104" t="str">
        <f>VLOOKUP(C95,RNR!$D$12:$E$21,2)</f>
        <v>S</v>
      </c>
      <c r="E95" s="314">
        <f>IF(F95=0,"",+'Ark1'!Q1214)</f>
        <v>2289</v>
      </c>
      <c r="F95" s="314">
        <f>+'Ark1'!R1214</f>
        <v>967858</v>
      </c>
      <c r="G95" s="314"/>
      <c r="H95" s="314">
        <f>+IF(F95=0,"",'Ark1'!S1214)</f>
        <v>967807</v>
      </c>
      <c r="I95" s="50">
        <f>+IF(F95=0,"",'Ark1'!AD1214)</f>
        <v>74.932082836874145</v>
      </c>
      <c r="J95" s="50"/>
      <c r="K95" s="50">
        <f>+IF(F95=0,"",'Ark1'!AE1214)</f>
        <v>73.598519672298352</v>
      </c>
      <c r="L95" s="5">
        <f>+IF(F95=0,"",'Ark1'!U1214)</f>
        <v>62.82900516321952</v>
      </c>
      <c r="M95" s="50">
        <f>+IF(F95=0,"",'Ark1'!W1214)</f>
        <v>75.251972170073017</v>
      </c>
      <c r="N95" s="50"/>
      <c r="O95" s="50">
        <f>+IF(F95=0,"",'Ark1'!X1214)</f>
        <v>0</v>
      </c>
      <c r="P95" s="50"/>
      <c r="Q95" s="50">
        <f>+IF(F95=0,"",'Ark1'!Y1214)</f>
        <v>0</v>
      </c>
      <c r="R95" s="110"/>
      <c r="S95" s="18"/>
      <c r="T95" s="110"/>
      <c r="U95" s="50">
        <f>+IF(F95=0,"",'Ark1'!AA1214)</f>
        <v>8.8583834471668457</v>
      </c>
      <c r="V95" s="5">
        <f>+IF(F95=0,"",'Ark1'!AB1214)</f>
        <v>1.9251165406076995</v>
      </c>
      <c r="W95" s="18">
        <f t="shared" si="10"/>
        <v>422.83005679335952</v>
      </c>
      <c r="X95" s="50">
        <f>+IF(F95=0,"",'Ark1'!V1214)</f>
        <v>81.531865900651255</v>
      </c>
      <c r="Y95" s="39"/>
      <c r="Z95" s="4"/>
      <c r="AA95" s="51"/>
      <c r="AB95" s="12"/>
      <c r="AC95" s="5"/>
      <c r="AD95" s="5"/>
      <c r="AI95"/>
    </row>
    <row r="96" spans="1:35" ht="15.6">
      <c r="A96" s="39"/>
      <c r="B96" s="46">
        <f>+'Ark1'!C1215</f>
        <v>2012</v>
      </c>
      <c r="C96" s="46">
        <f>+'Ark1'!L1215</f>
        <v>1</v>
      </c>
      <c r="D96" s="104" t="str">
        <f>VLOOKUP(C96,RNR!$D$12:$E$21,2)</f>
        <v>P-</v>
      </c>
      <c r="E96" s="331">
        <f>IF(F96=0,"",+'Ark1'!Q1215)</f>
        <v>9</v>
      </c>
      <c r="F96" s="331">
        <f>+'Ark1'!R1215</f>
        <v>23</v>
      </c>
      <c r="G96" s="331"/>
      <c r="H96" s="331">
        <f>+IF(F96=0,"",'Ark1'!S1215)</f>
        <v>0</v>
      </c>
      <c r="I96" s="99">
        <f>+IF(F96=0,"",'Ark1'!AD1215)</f>
        <v>1.7834067954777453E-3</v>
      </c>
      <c r="J96" s="65"/>
      <c r="K96" s="99">
        <f>+IF(F96=0,"",'Ark1'!AE1215)</f>
        <v>0</v>
      </c>
      <c r="L96" s="48">
        <f>+IF(F96=0,"",'Ark1'!U1215)</f>
        <v>0</v>
      </c>
      <c r="M96" s="99">
        <f>+IF(F96=0,"",'Ark1'!W1215)</f>
        <v>0</v>
      </c>
      <c r="N96" s="65"/>
      <c r="O96" s="65">
        <f>+IF(F96=0,"",'Ark1'!X1215)</f>
        <v>0</v>
      </c>
      <c r="P96" s="65"/>
      <c r="Q96" s="65">
        <f>+IF(F96=0,"",'Ark1'!Y1215)</f>
        <v>0</v>
      </c>
      <c r="R96" s="110"/>
      <c r="S96" s="65"/>
      <c r="T96" s="110"/>
      <c r="U96" s="48">
        <f>+IF(F96=0,"",'Ark1'!AA1215)</f>
        <v>0</v>
      </c>
      <c r="V96" s="48">
        <f>+IF(F96=0,"",'Ark1'!AB1215)</f>
        <v>0</v>
      </c>
      <c r="W96" s="65">
        <f>+IF(F96=0,"",F96/E96)</f>
        <v>2.5555555555555554</v>
      </c>
      <c r="X96" s="99">
        <f>+IF(F96=0,"",'Ark1'!V1215)</f>
        <v>0</v>
      </c>
      <c r="Y96" s="39"/>
      <c r="Z96" s="4"/>
      <c r="AA96" s="51"/>
      <c r="AB96" s="12"/>
      <c r="AC96" s="5"/>
      <c r="AD96" s="5"/>
      <c r="AI96"/>
    </row>
    <row r="97" spans="1:35" ht="15.6">
      <c r="A97" s="39"/>
      <c r="B97" s="46">
        <f>+'Ark1'!C1216</f>
        <v>2012</v>
      </c>
      <c r="C97" s="46">
        <f>+'Ark1'!L1216</f>
        <v>2</v>
      </c>
      <c r="D97" s="104" t="str">
        <f>VLOOKUP(C97,RNR!$D$12:$E$21,2)</f>
        <v>P</v>
      </c>
      <c r="E97" s="331" t="str">
        <f>IF(F97=0,"",+'Ark1'!Q1216)</f>
        <v/>
      </c>
      <c r="F97" s="331">
        <f>+'Ark1'!R1216</f>
        <v>0</v>
      </c>
      <c r="G97" s="331"/>
      <c r="H97" s="331" t="str">
        <f>+IF(F97=0,"",'Ark1'!S1216)</f>
        <v/>
      </c>
      <c r="I97" s="99" t="str">
        <f>+IF(F97=0,"",'Ark1'!AD1216)</f>
        <v/>
      </c>
      <c r="J97" s="65"/>
      <c r="K97" s="99" t="str">
        <f>+IF(F97=0,"",'Ark1'!AE1216)</f>
        <v/>
      </c>
      <c r="L97" s="48" t="str">
        <f>+IF(F97=0,"",'Ark1'!U1216)</f>
        <v/>
      </c>
      <c r="M97" s="99" t="str">
        <f>+IF(F97=0,"",'Ark1'!W1216)</f>
        <v/>
      </c>
      <c r="N97" s="65"/>
      <c r="O97" s="65" t="str">
        <f>+IF(F97=0,"",'Ark1'!X1216)</f>
        <v/>
      </c>
      <c r="P97" s="65"/>
      <c r="Q97" s="65" t="str">
        <f>+IF(F97=0,"",'Ark1'!Y1216)</f>
        <v/>
      </c>
      <c r="R97" s="110"/>
      <c r="S97" s="65"/>
      <c r="T97" s="110"/>
      <c r="U97" s="48" t="str">
        <f>+IF(F97=0,"",'Ark1'!AA1216)</f>
        <v/>
      </c>
      <c r="V97" s="48" t="str">
        <f>+IF(F97=0,"",'Ark1'!AB1216)</f>
        <v/>
      </c>
      <c r="W97" s="65" t="str">
        <f t="shared" ref="W97:W102" si="11">+IF(F97=0,"",F97/E97)</f>
        <v/>
      </c>
      <c r="X97" s="99" t="str">
        <f>+IF(F97=0,"",'Ark1'!V1216)</f>
        <v/>
      </c>
      <c r="Y97" s="39"/>
      <c r="Z97" s="4"/>
      <c r="AA97" s="51"/>
      <c r="AB97" s="12"/>
      <c r="AC97" s="5"/>
      <c r="AD97" s="5"/>
      <c r="AI97"/>
    </row>
    <row r="98" spans="1:35" ht="15.6">
      <c r="A98" s="39"/>
      <c r="B98" s="46">
        <f>+'Ark1'!C1217</f>
        <v>2012</v>
      </c>
      <c r="C98" s="46">
        <f>+'Ark1'!L1217</f>
        <v>5</v>
      </c>
      <c r="D98" s="104" t="str">
        <f>VLOOKUP(C98,RNR!$D$12:$E$21,2)</f>
        <v>O</v>
      </c>
      <c r="E98" s="331">
        <f>IF(F98=0,"",+'Ark1'!Q1217)</f>
        <v>4</v>
      </c>
      <c r="F98" s="331">
        <f>+'Ark1'!R1217</f>
        <v>4</v>
      </c>
      <c r="G98" s="331"/>
      <c r="H98" s="331">
        <f>+IF(F98=0,"",'Ark1'!S1217)</f>
        <v>3</v>
      </c>
      <c r="I98" s="99">
        <f>+IF(F98=0,"",'Ark1'!AD1217)</f>
        <v>3.1015770356134707E-4</v>
      </c>
      <c r="J98" s="65"/>
      <c r="K98" s="99">
        <f>+IF(F98=0,"",'Ark1'!AE1217)</f>
        <v>2.5862354744788502E-4</v>
      </c>
      <c r="L98" s="48">
        <f>+IF(F98=0,"",'Ark1'!U1217)</f>
        <v>43</v>
      </c>
      <c r="M98" s="99">
        <f>+IF(F98=0,"",'Ark1'!W1217)</f>
        <v>88.833333333333314</v>
      </c>
      <c r="N98" s="65"/>
      <c r="O98" s="65">
        <f>+IF(F98=0,"",'Ark1'!X1217)</f>
        <v>0</v>
      </c>
      <c r="P98" s="65"/>
      <c r="Q98" s="65">
        <f>+IF(F98=0,"",'Ark1'!Y1217)</f>
        <v>0</v>
      </c>
      <c r="R98" s="110"/>
      <c r="S98" s="65"/>
      <c r="T98" s="110"/>
      <c r="U98" s="48">
        <f>+IF(F98=0,"",'Ark1'!AA1217)</f>
        <v>9.8062338449694231</v>
      </c>
      <c r="V98" s="48">
        <f>+IF(F98=0,"",'Ark1'!AB1217)</f>
        <v>0</v>
      </c>
      <c r="W98" s="65">
        <f t="shared" si="11"/>
        <v>1</v>
      </c>
      <c r="X98" s="99">
        <f>+IF(F98=0,"",'Ark1'!V1217)</f>
        <v>117.91260382809678</v>
      </c>
      <c r="Y98" s="39"/>
      <c r="Z98" s="4"/>
      <c r="AA98" s="51"/>
      <c r="AB98" s="12"/>
      <c r="AC98" s="5"/>
      <c r="AD98" s="5"/>
      <c r="AI98"/>
    </row>
    <row r="99" spans="1:35" ht="15.6">
      <c r="A99" s="39"/>
      <c r="B99" s="46">
        <f>+'Ark1'!C1218</f>
        <v>2012</v>
      </c>
      <c r="C99" s="46">
        <f>+'Ark1'!L1218</f>
        <v>8</v>
      </c>
      <c r="D99" s="104" t="str">
        <f>VLOOKUP(C99,RNR!$D$12:$E$21,2)</f>
        <v>R</v>
      </c>
      <c r="E99" s="331">
        <f>IF(F99=0,"",+'Ark1'!Q1218)</f>
        <v>652</v>
      </c>
      <c r="F99" s="331">
        <f>+'Ark1'!R1218</f>
        <v>1368</v>
      </c>
      <c r="G99" s="331"/>
      <c r="H99" s="331">
        <f>+IF(F99=0,"",'Ark1'!S1218)</f>
        <v>1365</v>
      </c>
      <c r="I99" s="99">
        <f>+IF(F99=0,"",'Ark1'!AD1218)</f>
        <v>0.10607393461798072</v>
      </c>
      <c r="J99" s="65"/>
      <c r="K99" s="99">
        <f>+IF(F99=0,"",'Ark1'!AE1218)</f>
        <v>0.11747351132016295</v>
      </c>
      <c r="L99" s="48">
        <f>+IF(F99=0,"",'Ark1'!U1218)</f>
        <v>48.509890109890115</v>
      </c>
      <c r="M99" s="99">
        <f>+IF(F99=0,"",'Ark1'!W1218)</f>
        <v>88.682197802197749</v>
      </c>
      <c r="N99" s="65"/>
      <c r="O99" s="65">
        <f>+IF(F99=0,"",'Ark1'!X1218)</f>
        <v>0</v>
      </c>
      <c r="P99" s="65"/>
      <c r="Q99" s="65">
        <f>+IF(F99=0,"",'Ark1'!Y1218)</f>
        <v>0</v>
      </c>
      <c r="R99" s="110"/>
      <c r="S99" s="65"/>
      <c r="T99" s="110"/>
      <c r="U99" s="48">
        <f>+IF(F99=0,"",'Ark1'!AA1218)</f>
        <v>10.859523846528669</v>
      </c>
      <c r="V99" s="48">
        <f>+IF(F99=0,"",'Ark1'!AB1218)</f>
        <v>0.84866474891800636</v>
      </c>
      <c r="W99" s="65">
        <f t="shared" si="11"/>
        <v>2.0981595092024539</v>
      </c>
      <c r="X99" s="99">
        <f>+IF(F99=0,"",'Ark1'!V1218)</f>
        <v>96.326995503593523</v>
      </c>
      <c r="Y99" s="39"/>
      <c r="Z99" s="4"/>
      <c r="AA99" s="51"/>
      <c r="AB99" s="12"/>
      <c r="AC99" s="5"/>
      <c r="AD99" s="5"/>
      <c r="AI99"/>
    </row>
    <row r="100" spans="1:35" ht="15.6">
      <c r="A100" s="39"/>
      <c r="B100" s="46">
        <f>+'Ark1'!C1219</f>
        <v>2012</v>
      </c>
      <c r="C100" s="46">
        <f>+'Ark1'!L1219</f>
        <v>11</v>
      </c>
      <c r="D100" s="104" t="str">
        <f>VLOOKUP(C100,RNR!$D$12:$E$21,2)</f>
        <v>U</v>
      </c>
      <c r="E100" s="331">
        <f>IF(F100=0,"",+'Ark1'!Q1219)</f>
        <v>1908</v>
      </c>
      <c r="F100" s="331">
        <f>+'Ark1'!R1219</f>
        <v>34129.5</v>
      </c>
      <c r="G100" s="331"/>
      <c r="H100" s="331">
        <f>+IF(F100=0,"",'Ark1'!S1219)</f>
        <v>34116.5</v>
      </c>
      <c r="I100" s="99">
        <f>+IF(F100=0,"",'Ark1'!AD1219)</f>
        <v>2.6463818359242479</v>
      </c>
      <c r="J100" s="65"/>
      <c r="K100" s="99">
        <f>+IF(F100=0,"",'Ark1'!AE1219)</f>
        <v>2.8837198058707041</v>
      </c>
      <c r="L100" s="48">
        <f>+IF(F100=0,"",'Ark1'!U1219)</f>
        <v>53.040493602802158</v>
      </c>
      <c r="M100" s="99">
        <f>+IF(F100=0,"",'Ark1'!W1219)</f>
        <v>87.099916462708691</v>
      </c>
      <c r="N100" s="65"/>
      <c r="O100" s="65">
        <f>+IF(F100=0,"",'Ark1'!X1219)</f>
        <v>0</v>
      </c>
      <c r="P100" s="65"/>
      <c r="Q100" s="65">
        <f>+IF(F100=0,"",'Ark1'!Y1219)</f>
        <v>0</v>
      </c>
      <c r="R100" s="110"/>
      <c r="S100" s="65"/>
      <c r="T100" s="110"/>
      <c r="U100" s="48">
        <f>+IF(F100=0,"",'Ark1'!AA1219)</f>
        <v>8.8337301293866055</v>
      </c>
      <c r="V100" s="48">
        <f>+IF(F100=0,"",'Ark1'!AB1219)</f>
        <v>1.1529335955852105</v>
      </c>
      <c r="W100" s="65">
        <f t="shared" si="11"/>
        <v>17.887578616352201</v>
      </c>
      <c r="X100" s="99">
        <f>+IF(F100=0,"",'Ark1'!V1219)</f>
        <v>94.406100923164772</v>
      </c>
      <c r="Y100" s="39"/>
      <c r="Z100" s="4"/>
      <c r="AA100" s="51"/>
      <c r="AB100" s="12"/>
      <c r="AC100" s="5"/>
      <c r="AD100" s="5"/>
      <c r="AI100"/>
    </row>
    <row r="101" spans="1:35" ht="15.6">
      <c r="A101" s="39"/>
      <c r="B101" s="46">
        <f>+'Ark1'!C1220</f>
        <v>2012</v>
      </c>
      <c r="C101" s="46">
        <f>+'Ark1'!L1220</f>
        <v>14</v>
      </c>
      <c r="D101" s="104" t="str">
        <f>VLOOKUP(C101,RNR!$D$12:$E$21,2)</f>
        <v>E</v>
      </c>
      <c r="E101" s="331">
        <f>IF(F101=0,"",+'Ark1'!Q1220)</f>
        <v>2331</v>
      </c>
      <c r="F101" s="331">
        <f>+'Ark1'!R1220</f>
        <v>331763</v>
      </c>
      <c r="G101" s="331"/>
      <c r="H101" s="331">
        <f>+IF(F101=0,"",'Ark1'!S1220)</f>
        <v>331704</v>
      </c>
      <c r="I101" s="99">
        <f>+IF(F101=0,"",'Ark1'!AD1220)</f>
        <v>25.724712551655799</v>
      </c>
      <c r="J101" s="65"/>
      <c r="K101" s="99">
        <f>+IF(F101=0,"",'Ark1'!AE1220)</f>
        <v>26.900640559578981</v>
      </c>
      <c r="L101" s="48">
        <f>+IF(F101=0,"",'Ark1'!U1220)</f>
        <v>57.670338615150825</v>
      </c>
      <c r="M101" s="99">
        <f>+IF(F101=0,"",'Ark1'!W1220)</f>
        <v>83.568202674673586</v>
      </c>
      <c r="N101" s="65"/>
      <c r="O101" s="65">
        <f>+IF(F101=0,"",'Ark1'!X1220)</f>
        <v>0</v>
      </c>
      <c r="P101" s="65"/>
      <c r="Q101" s="65">
        <f>+IF(F101=0,"",'Ark1'!Y1220)</f>
        <v>0</v>
      </c>
      <c r="R101" s="110"/>
      <c r="S101" s="65"/>
      <c r="T101" s="110"/>
      <c r="U101" s="48">
        <f>+IF(F101=0,"",'Ark1'!AA1220)</f>
        <v>8.3144975816345497</v>
      </c>
      <c r="V101" s="48">
        <f>+IF(F101=0,"",'Ark1'!AB1220)</f>
        <v>1.2251233058088855</v>
      </c>
      <c r="W101" s="65">
        <f t="shared" si="11"/>
        <v>142.32646932646932</v>
      </c>
      <c r="X101" s="99">
        <f>+IF(F101=0,"",'Ark1'!V1220)</f>
        <v>90.553640169314917</v>
      </c>
      <c r="Y101" s="39"/>
      <c r="Z101" s="4"/>
      <c r="AA101" s="51"/>
      <c r="AB101" s="12"/>
      <c r="AC101" s="5"/>
      <c r="AD101" s="5"/>
      <c r="AI101"/>
    </row>
    <row r="102" spans="1:35" ht="15.6">
      <c r="A102" s="39"/>
      <c r="B102" s="46">
        <f>+'Ark1'!C1221</f>
        <v>2012</v>
      </c>
      <c r="C102" s="46">
        <f>+'Ark1'!L1221</f>
        <v>17</v>
      </c>
      <c r="D102" s="104" t="str">
        <f>VLOOKUP(C102,RNR!$D$12:$E$21,2)</f>
        <v>S</v>
      </c>
      <c r="E102" s="331">
        <f>IF(F102=0,"",+'Ark1'!Q1221)</f>
        <v>2422</v>
      </c>
      <c r="F102" s="331">
        <f>+'Ark1'!R1221</f>
        <v>922379</v>
      </c>
      <c r="G102" s="331"/>
      <c r="H102" s="331">
        <f>+IF(F102=0,"",'Ark1'!S1221)</f>
        <v>922331</v>
      </c>
      <c r="I102" s="99">
        <f>+IF(F102=0,"",'Ark1'!AD1221)</f>
        <v>71.520738113302954</v>
      </c>
      <c r="J102" s="65"/>
      <c r="K102" s="99">
        <f>+IF(F102=0,"",'Ark1'!AE1221)</f>
        <v>70.097907499682705</v>
      </c>
      <c r="L102" s="48">
        <f>+IF(F102=0,"",'Ark1'!U1221)</f>
        <v>62.750551591565291</v>
      </c>
      <c r="M102" s="99">
        <f>+IF(F102=0,"",'Ark1'!W1221)</f>
        <v>78.315440877514305</v>
      </c>
      <c r="N102" s="65"/>
      <c r="O102" s="65">
        <f>+IF(F102=0,"",'Ark1'!X1221)</f>
        <v>0</v>
      </c>
      <c r="P102" s="65"/>
      <c r="Q102" s="65">
        <f>+IF(F102=0,"",'Ark1'!Y1221)</f>
        <v>0</v>
      </c>
      <c r="R102" s="110"/>
      <c r="S102" s="65"/>
      <c r="T102" s="110"/>
      <c r="U102" s="48">
        <f>+IF(F102=0,"",'Ark1'!AA1221)</f>
        <v>8.7508084539302917</v>
      </c>
      <c r="V102" s="48">
        <f>+IF(F102=0,"",'Ark1'!AB1221)</f>
        <v>1.9566196168282397</v>
      </c>
      <c r="W102" s="65">
        <f t="shared" si="11"/>
        <v>380.83360858794384</v>
      </c>
      <c r="X102" s="99">
        <f>+IF(F102=0,"",'Ark1'!V1221)</f>
        <v>84.851612244084748</v>
      </c>
      <c r="Y102" s="39"/>
      <c r="Z102" s="4"/>
      <c r="AA102" s="51"/>
      <c r="AB102" s="12"/>
      <c r="AC102" s="5"/>
      <c r="AD102" s="5"/>
      <c r="AI102"/>
    </row>
    <row r="103" spans="1:35" ht="15.6">
      <c r="A103" s="39"/>
      <c r="B103" s="2">
        <f>+'Ark1'!C1222</f>
        <v>2011</v>
      </c>
      <c r="C103" s="2">
        <f>+'Ark1'!L1222</f>
        <v>1</v>
      </c>
      <c r="D103" s="104" t="str">
        <f>VLOOKUP(C103,RNR!$D$12:$E$21,2)</f>
        <v>P-</v>
      </c>
      <c r="E103" s="314">
        <f>IF(F103=0,"",+'Ark1'!Q1222)</f>
        <v>53</v>
      </c>
      <c r="F103" s="314">
        <f>+'Ark1'!R1222</f>
        <v>88</v>
      </c>
      <c r="G103" s="314"/>
      <c r="H103" s="314">
        <f>+IF(F103=0,"",'Ark1'!S1222)</f>
        <v>0</v>
      </c>
      <c r="I103" s="50">
        <f>+IF(F103=0,"",'Ark1'!AD1222)</f>
        <v>6.8686036128854993E-3</v>
      </c>
      <c r="J103" s="50"/>
      <c r="K103" s="50">
        <f>+IF(F103=0,"",'Ark1'!AE1222)</f>
        <v>0</v>
      </c>
      <c r="L103" s="5">
        <f>+IF(F103=0,"",'Ark1'!U1222)</f>
        <v>0</v>
      </c>
      <c r="M103" s="50">
        <f>+IF(F103=0,"",'Ark1'!W1222)</f>
        <v>0</v>
      </c>
      <c r="N103" s="50"/>
      <c r="O103" s="50">
        <f>+IF(F103=0,"",'Ark1'!X1222)</f>
        <v>0</v>
      </c>
      <c r="P103" s="50"/>
      <c r="Q103" s="50">
        <f>+IF(F103=0,"",'Ark1'!Y1222)</f>
        <v>0</v>
      </c>
      <c r="R103" s="110"/>
      <c r="S103" s="18"/>
      <c r="T103" s="110"/>
      <c r="U103" s="50">
        <f>+IF(F103=0,"",'Ark1'!AA1222)</f>
        <v>0</v>
      </c>
      <c r="V103" s="5">
        <f>+IF(F103=0,"",'Ark1'!AB1222)</f>
        <v>0</v>
      </c>
      <c r="W103" s="18">
        <f>+IF(F103=0,"",F103/E103)</f>
        <v>1.6603773584905661</v>
      </c>
      <c r="X103" s="50">
        <f>+IF(F103=0,"",'Ark1'!V1222)</f>
        <v>0</v>
      </c>
      <c r="Y103" s="39"/>
      <c r="Z103" s="4"/>
      <c r="AA103" s="51"/>
      <c r="AB103" s="5"/>
      <c r="AC103" s="5"/>
      <c r="AD103" s="5"/>
      <c r="AI103"/>
    </row>
    <row r="104" spans="1:35" ht="15.6">
      <c r="A104" s="39"/>
      <c r="B104" s="2">
        <f>+'Ark1'!C1223</f>
        <v>2011</v>
      </c>
      <c r="C104" s="2">
        <f>+'Ark1'!L1223</f>
        <v>2</v>
      </c>
      <c r="D104" s="104" t="str">
        <f>VLOOKUP(C104,RNR!$D$12:$E$21,2)</f>
        <v>P</v>
      </c>
      <c r="E104" s="314" t="str">
        <f>IF(F104=0,"",+'Ark1'!Q1223)</f>
        <v/>
      </c>
      <c r="F104" s="314">
        <f>+'Ark1'!R1223</f>
        <v>0</v>
      </c>
      <c r="G104" s="314"/>
      <c r="H104" s="314" t="str">
        <f>+IF(F104=0,"",'Ark1'!S1223)</f>
        <v/>
      </c>
      <c r="I104" s="50" t="str">
        <f>+IF(F104=0,"",'Ark1'!AD1223)</f>
        <v/>
      </c>
      <c r="J104" s="50"/>
      <c r="K104" s="50" t="str">
        <f>+IF(F104=0,"",'Ark1'!AE1223)</f>
        <v/>
      </c>
      <c r="L104" s="5" t="str">
        <f>+IF(F104=0,"",'Ark1'!U1223)</f>
        <v/>
      </c>
      <c r="M104" s="50" t="str">
        <f>+IF(F104=0,"",'Ark1'!W1223)</f>
        <v/>
      </c>
      <c r="N104" s="50"/>
      <c r="O104" s="50" t="str">
        <f>+IF(F104=0,"",'Ark1'!X1223)</f>
        <v/>
      </c>
      <c r="P104" s="50"/>
      <c r="Q104" s="50" t="str">
        <f>+IF(F104=0,"",'Ark1'!Y1223)</f>
        <v/>
      </c>
      <c r="R104" s="110"/>
      <c r="S104" s="18"/>
      <c r="T104" s="110"/>
      <c r="U104" s="50" t="str">
        <f>+IF(F104=0,"",'Ark1'!AA1223)</f>
        <v/>
      </c>
      <c r="V104" s="5" t="str">
        <f>+IF(F104=0,"",'Ark1'!AB1223)</f>
        <v/>
      </c>
      <c r="W104" s="18" t="str">
        <f t="shared" ref="W104:W109" si="12">+IF(F104=0,"",F104/E104)</f>
        <v/>
      </c>
      <c r="X104" s="50" t="str">
        <f>+IF(F104=0,"",'Ark1'!V1223)</f>
        <v/>
      </c>
      <c r="Y104" s="39"/>
      <c r="Z104" s="4"/>
      <c r="AA104" s="51"/>
      <c r="AI104"/>
    </row>
    <row r="105" spans="1:35" ht="15.6">
      <c r="A105" s="39"/>
      <c r="B105" s="2">
        <f>+'Ark1'!C1224</f>
        <v>2011</v>
      </c>
      <c r="C105" s="2">
        <f>+'Ark1'!L1224</f>
        <v>5</v>
      </c>
      <c r="D105" s="104" t="str">
        <f>VLOOKUP(C105,RNR!$D$12:$E$21,2)</f>
        <v>O</v>
      </c>
      <c r="E105" s="314">
        <f>IF(F105=0,"",+'Ark1'!Q1224)</f>
        <v>3</v>
      </c>
      <c r="F105" s="314">
        <f>+'Ark1'!R1224</f>
        <v>3</v>
      </c>
      <c r="G105" s="314"/>
      <c r="H105" s="314">
        <f>+IF(F105=0,"",'Ark1'!S1224)</f>
        <v>3</v>
      </c>
      <c r="I105" s="50">
        <f>+IF(F105=0,"",'Ark1'!AD1224)</f>
        <v>2.3415694134836941E-4</v>
      </c>
      <c r="J105" s="50"/>
      <c r="K105" s="50">
        <f>+IF(F105=0,"",'Ark1'!AE1224)</f>
        <v>2.4005731368364596E-4</v>
      </c>
      <c r="L105" s="5">
        <f>+IF(F105=0,"",'Ark1'!U1224)</f>
        <v>43.333333333333343</v>
      </c>
      <c r="M105" s="50">
        <f>+IF(F105=0,"",'Ark1'!W1224)</f>
        <v>82.4</v>
      </c>
      <c r="N105" s="50"/>
      <c r="O105" s="50">
        <f>+IF(F105=0,"",'Ark1'!X1224)</f>
        <v>0</v>
      </c>
      <c r="P105" s="50"/>
      <c r="Q105" s="50">
        <f>+IF(F105=0,"",'Ark1'!Y1224)</f>
        <v>0</v>
      </c>
      <c r="R105" s="110"/>
      <c r="S105" s="18"/>
      <c r="T105" s="110"/>
      <c r="U105" s="50">
        <f>+IF(F105=0,"",'Ark1'!AA1224)</f>
        <v>3.2782108941718806</v>
      </c>
      <c r="V105" s="5">
        <f>+IF(F105=0,"",'Ark1'!AB1224)</f>
        <v>0.47140452079081746</v>
      </c>
      <c r="W105" s="18">
        <f t="shared" si="12"/>
        <v>1</v>
      </c>
      <c r="X105" s="50">
        <f>+IF(F105=0,"",'Ark1'!V1224)</f>
        <v>89.27410617551466</v>
      </c>
      <c r="Y105" s="39"/>
      <c r="Z105" s="12"/>
      <c r="AA105" s="51"/>
      <c r="AB105" s="5"/>
      <c r="AD105" s="5"/>
      <c r="AI105"/>
    </row>
    <row r="106" spans="1:35" ht="15.6">
      <c r="A106" s="39"/>
      <c r="B106" s="2">
        <f>+'Ark1'!C1225</f>
        <v>2011</v>
      </c>
      <c r="C106" s="2">
        <f>+'Ark1'!L1225</f>
        <v>8</v>
      </c>
      <c r="D106" s="104" t="str">
        <f>VLOOKUP(C106,RNR!$D$12:$E$21,2)</f>
        <v>R</v>
      </c>
      <c r="E106" s="314">
        <f>IF(F106=0,"",+'Ark1'!Q1225)</f>
        <v>758</v>
      </c>
      <c r="F106" s="314">
        <f>+'Ark1'!R1225</f>
        <v>1778</v>
      </c>
      <c r="G106" s="314"/>
      <c r="H106" s="314">
        <f>+IF(F106=0,"",'Ark1'!S1225)</f>
        <v>1777</v>
      </c>
      <c r="I106" s="50">
        <f>+IF(F106=0,"",'Ark1'!AD1225)</f>
        <v>0.13877701390580022</v>
      </c>
      <c r="J106" s="50"/>
      <c r="K106" s="50">
        <f>+IF(F106=0,"",'Ark1'!AE1225)</f>
        <v>0.15480598905610329</v>
      </c>
      <c r="L106" s="5">
        <f>+IF(F106=0,"",'Ark1'!U1225)</f>
        <v>48.517163759144609</v>
      </c>
      <c r="M106" s="50">
        <f>+IF(F106=0,"",'Ark1'!W1225)</f>
        <v>89.708553742262254</v>
      </c>
      <c r="N106" s="50"/>
      <c r="O106" s="50">
        <f>+IF(F106=0,"",'Ark1'!X1225)</f>
        <v>0</v>
      </c>
      <c r="P106" s="50"/>
      <c r="Q106" s="50">
        <f>+IF(F106=0,"",'Ark1'!Y1225)</f>
        <v>0</v>
      </c>
      <c r="R106" s="110"/>
      <c r="S106" s="18"/>
      <c r="T106" s="110"/>
      <c r="U106" s="50">
        <f>+IF(F106=0,"",'Ark1'!AA1225)</f>
        <v>9.9040293518279192</v>
      </c>
      <c r="V106" s="5">
        <f>+IF(F106=0,"",'Ark1'!AB1225)</f>
        <v>0.53663036353857407</v>
      </c>
      <c r="W106" s="18">
        <f t="shared" si="12"/>
        <v>2.3456464379947231</v>
      </c>
      <c r="X106" s="50">
        <f>+IF(F106=0,"",'Ark1'!V1225)</f>
        <v>97.22693548416602</v>
      </c>
      <c r="Y106" s="39"/>
      <c r="Z106" s="5"/>
      <c r="AA106" s="51"/>
      <c r="AI106"/>
    </row>
    <row r="107" spans="1:35" ht="15.6">
      <c r="A107" s="39"/>
      <c r="B107" s="2">
        <f>+'Ark1'!C1226</f>
        <v>2011</v>
      </c>
      <c r="C107" s="2">
        <f>+'Ark1'!L1226</f>
        <v>11</v>
      </c>
      <c r="D107" s="104" t="str">
        <f>VLOOKUP(C107,RNR!$D$12:$E$21,2)</f>
        <v>U</v>
      </c>
      <c r="E107" s="314">
        <f>IF(F107=0,"",+'Ark1'!Q1226)</f>
        <v>1979</v>
      </c>
      <c r="F107" s="314">
        <f>+'Ark1'!R1226</f>
        <v>38349</v>
      </c>
      <c r="G107" s="314"/>
      <c r="H107" s="314">
        <f>+IF(F107=0,"",'Ark1'!S1226)</f>
        <v>38344</v>
      </c>
      <c r="I107" s="50">
        <f>+IF(F107=0,"",'Ark1'!AD1226)</f>
        <v>2.9932281812562049</v>
      </c>
      <c r="J107" s="50"/>
      <c r="K107" s="50">
        <f>+IF(F107=0,"",'Ark1'!AE1226)</f>
        <v>3.2534958983593945</v>
      </c>
      <c r="L107" s="5">
        <f>+IF(F107=0,"",'Ark1'!U1226)</f>
        <v>52.988029417901089</v>
      </c>
      <c r="M107" s="50">
        <f>+IF(F107=0,"",'Ark1'!W1226)</f>
        <v>87.374835697893133</v>
      </c>
      <c r="N107" s="50"/>
      <c r="O107" s="50">
        <f>+IF(F107=0,"",'Ark1'!X1226)</f>
        <v>0</v>
      </c>
      <c r="P107" s="50"/>
      <c r="Q107" s="50">
        <f>+IF(F107=0,"",'Ark1'!Y1226)</f>
        <v>0</v>
      </c>
      <c r="R107" s="110"/>
      <c r="S107" s="18"/>
      <c r="T107" s="110"/>
      <c r="U107" s="50">
        <f>+IF(F107=0,"",'Ark1'!AA1226)</f>
        <v>8.5774637350997001</v>
      </c>
      <c r="V107" s="5">
        <f>+IF(F107=0,"",'Ark1'!AB1226)</f>
        <v>1.1715415196243522</v>
      </c>
      <c r="W107" s="18">
        <f t="shared" si="12"/>
        <v>19.377968671045984</v>
      </c>
      <c r="X107" s="50">
        <f>+IF(F107=0,"",'Ark1'!V1226)</f>
        <v>94.675680993792838</v>
      </c>
      <c r="Y107" s="39"/>
      <c r="Z107" s="12"/>
      <c r="AA107" s="51"/>
      <c r="AI107"/>
    </row>
    <row r="108" spans="1:35" ht="15.6">
      <c r="A108" s="39"/>
      <c r="B108" s="2">
        <f>+'Ark1'!C1227</f>
        <v>2011</v>
      </c>
      <c r="C108" s="2">
        <f>+'Ark1'!L1227</f>
        <v>14</v>
      </c>
      <c r="D108" s="104" t="str">
        <f>VLOOKUP(C108,RNR!$D$12:$E$21,2)</f>
        <v>E</v>
      </c>
      <c r="E108" s="314">
        <f>IF(F108=0,"",+'Ark1'!Q1227)</f>
        <v>2405</v>
      </c>
      <c r="F108" s="314">
        <f>+'Ark1'!R1227</f>
        <v>345607</v>
      </c>
      <c r="G108" s="314"/>
      <c r="H108" s="314">
        <f>+IF(F108=0,"",'Ark1'!S1227)</f>
        <v>345459</v>
      </c>
      <c r="I108" s="50">
        <f>+IF(F108=0,"",'Ark1'!AD1227)</f>
        <v>26.975426009528633</v>
      </c>
      <c r="J108" s="50"/>
      <c r="K108" s="50">
        <f>+IF(F108=0,"",'Ark1'!AE1227)</f>
        <v>28.158676379131713</v>
      </c>
      <c r="L108" s="5">
        <f>+IF(F108=0,"",'Ark1'!U1227)</f>
        <v>57.645599043591297</v>
      </c>
      <c r="M108" s="50">
        <f>+IF(F108=0,"",'Ark1'!W1227)</f>
        <v>83.936189533345782</v>
      </c>
      <c r="N108" s="50"/>
      <c r="O108" s="50">
        <f>+IF(F108=0,"",'Ark1'!X1227)</f>
        <v>0</v>
      </c>
      <c r="P108" s="50"/>
      <c r="Q108" s="50">
        <f>+IF(F108=0,"",'Ark1'!Y1227)</f>
        <v>0</v>
      </c>
      <c r="R108" s="110"/>
      <c r="S108" s="18"/>
      <c r="T108" s="110"/>
      <c r="U108" s="50">
        <f>+IF(F108=0,"",'Ark1'!AA1227)</f>
        <v>8.2177848836287986</v>
      </c>
      <c r="V108" s="5">
        <f>+IF(F108=0,"",'Ark1'!AB1227)</f>
        <v>1.23431144760843</v>
      </c>
      <c r="W108" s="18">
        <f t="shared" si="12"/>
        <v>143.7035343035343</v>
      </c>
      <c r="X108" s="50">
        <f>+IF(F108=0,"",'Ark1'!V1227)</f>
        <v>90.973276914983614</v>
      </c>
      <c r="Y108" s="39"/>
      <c r="Z108" s="12"/>
      <c r="AA108" s="51"/>
      <c r="AI108"/>
    </row>
    <row r="109" spans="1:35" ht="15.6">
      <c r="A109" s="39"/>
      <c r="B109" s="2">
        <f>+'Ark1'!C1228</f>
        <v>2011</v>
      </c>
      <c r="C109" s="2">
        <f>+'Ark1'!L1228</f>
        <v>17</v>
      </c>
      <c r="D109" s="104" t="str">
        <f>VLOOKUP(C109,RNR!$D$12:$E$21,2)</f>
        <v>S</v>
      </c>
      <c r="E109" s="314">
        <f>IF(F109=0,"",+'Ark1'!Q1228)</f>
        <v>2501</v>
      </c>
      <c r="F109" s="314">
        <f>+'Ark1'!R1228</f>
        <v>895367</v>
      </c>
      <c r="G109" s="314"/>
      <c r="H109" s="314">
        <f>+IF(F109=0,"",'Ark1'!S1228)</f>
        <v>894933</v>
      </c>
      <c r="I109" s="50">
        <f>+IF(F109=0,"",'Ark1'!AD1228)</f>
        <v>69.885466034755126</v>
      </c>
      <c r="J109" s="50"/>
      <c r="K109" s="50">
        <f>+IF(F109=0,"",'Ark1'!AE1228)</f>
        <v>68.432781676139115</v>
      </c>
      <c r="L109" s="5">
        <f>+IF(F109=0,"",'Ark1'!U1228)</f>
        <v>62.683940585496345</v>
      </c>
      <c r="M109" s="50">
        <f>+IF(F109=0,"",'Ark1'!W1228)</f>
        <v>78.742136729786694</v>
      </c>
      <c r="N109" s="50"/>
      <c r="O109" s="50">
        <f>+IF(F109=0,"",'Ark1'!X1228)</f>
        <v>0</v>
      </c>
      <c r="P109" s="50"/>
      <c r="Q109" s="50">
        <f>+IF(F109=0,"",'Ark1'!Y1228)</f>
        <v>0</v>
      </c>
      <c r="R109" s="110"/>
      <c r="S109" s="18"/>
      <c r="T109" s="110"/>
      <c r="U109" s="50">
        <f>+IF(F109=0,"",'Ark1'!AA1228)</f>
        <v>8.6407837340157023</v>
      </c>
      <c r="V109" s="5">
        <f>+IF(F109=0,"",'Ark1'!AB1228)</f>
        <v>1.9442521591671449</v>
      </c>
      <c r="W109" s="18">
        <f t="shared" si="12"/>
        <v>358.00359856057577</v>
      </c>
      <c r="X109" s="50">
        <f>+IF(F109=0,"",'Ark1'!V1228)</f>
        <v>85.351134507357642</v>
      </c>
      <c r="Y109" s="39"/>
      <c r="Z109" s="12"/>
      <c r="AA109" s="51"/>
      <c r="AI109"/>
    </row>
    <row r="110" spans="1:35" ht="15.6">
      <c r="A110" s="39"/>
      <c r="B110" s="46">
        <f>+'Ark1'!C1229</f>
        <v>2010</v>
      </c>
      <c r="C110" s="46">
        <f>+'Ark1'!L1229</f>
        <v>1</v>
      </c>
      <c r="D110" s="104" t="str">
        <f>VLOOKUP(C110,RNR!$D$12:$E$21,2)</f>
        <v>P-</v>
      </c>
      <c r="E110" s="331">
        <f>IF(F110=0,"",+'Ark1'!Q1229)</f>
        <v>7</v>
      </c>
      <c r="F110" s="331">
        <f>+'Ark1'!R1229</f>
        <v>7</v>
      </c>
      <c r="G110" s="331"/>
      <c r="H110" s="331">
        <f>+IF(F110=0,"",'Ark1'!S1229)</f>
        <v>0</v>
      </c>
      <c r="I110" s="99">
        <f>+IF(F110=0,"",'Ark1'!AD1229)</f>
        <v>5.5178709058629572E-4</v>
      </c>
      <c r="J110" s="65"/>
      <c r="K110" s="99">
        <f>+IF(F110=0,"",'Ark1'!AE1229)</f>
        <v>0</v>
      </c>
      <c r="L110" s="48">
        <f>+IF(F110=0,"",'Ark1'!U1229)</f>
        <v>0</v>
      </c>
      <c r="M110" s="99">
        <f>+IF(F110=0,"",'Ark1'!W1229)</f>
        <v>0</v>
      </c>
      <c r="N110" s="65"/>
      <c r="O110" s="65">
        <f>+IF(F110=0,"",'Ark1'!X1229)</f>
        <v>0</v>
      </c>
      <c r="P110" s="65"/>
      <c r="Q110" s="65">
        <f>+IF(F110=0,"",'Ark1'!Y1229)</f>
        <v>0</v>
      </c>
      <c r="R110" s="110"/>
      <c r="S110" s="65"/>
      <c r="T110" s="110"/>
      <c r="U110" s="48">
        <f>+IF(F110=0,"",'Ark1'!AA1229)</f>
        <v>0</v>
      </c>
      <c r="V110" s="48">
        <f>+IF(F110=0,"",'Ark1'!AB1229)</f>
        <v>0</v>
      </c>
      <c r="W110" s="65">
        <f>+IF(F110=0,"",F110/E110)</f>
        <v>1</v>
      </c>
      <c r="X110" s="99">
        <f>+IF(F110=0,"",'Ark1'!V1229)</f>
        <v>0</v>
      </c>
      <c r="Y110" s="39"/>
      <c r="Z110" s="12"/>
      <c r="AA110" s="51"/>
      <c r="AI110"/>
    </row>
    <row r="111" spans="1:35" ht="15.6">
      <c r="A111" s="39"/>
      <c r="B111" s="46">
        <f>+'Ark1'!C1230</f>
        <v>2010</v>
      </c>
      <c r="C111" s="46">
        <f>+'Ark1'!L1230</f>
        <v>2</v>
      </c>
      <c r="D111" s="104" t="str">
        <f>VLOOKUP(C111,RNR!$D$12:$E$21,2)</f>
        <v>P</v>
      </c>
      <c r="E111" s="331">
        <f>IF(F111=0,"",+'Ark1'!Q1230)</f>
        <v>18</v>
      </c>
      <c r="F111" s="331">
        <f>+'Ark1'!R1230</f>
        <v>19</v>
      </c>
      <c r="G111" s="331"/>
      <c r="H111" s="331">
        <f>+IF(F111=0,"",'Ark1'!S1230)</f>
        <v>18</v>
      </c>
      <c r="I111" s="99">
        <f>+IF(F111=0,"",'Ark1'!AD1230)</f>
        <v>1.4977078173056587E-3</v>
      </c>
      <c r="J111" s="65"/>
      <c r="K111" s="99">
        <f>+IF(F111=0,"",'Ark1'!AE1230)</f>
        <v>1.503647904772002E-3</v>
      </c>
      <c r="L111" s="48">
        <f>+IF(F111=0,"",'Ark1'!U1230)</f>
        <v>46.5</v>
      </c>
      <c r="M111" s="99">
        <f>+IF(F111=0,"",'Ark1'!W1230)</f>
        <v>84.744444444444483</v>
      </c>
      <c r="N111" s="65"/>
      <c r="O111" s="65">
        <f>+IF(F111=0,"",'Ark1'!X1230)</f>
        <v>0</v>
      </c>
      <c r="P111" s="65"/>
      <c r="Q111" s="65">
        <f>+IF(F111=0,"",'Ark1'!Y1230)</f>
        <v>0</v>
      </c>
      <c r="R111" s="110"/>
      <c r="S111" s="65"/>
      <c r="T111" s="110"/>
      <c r="U111" s="48">
        <f>+IF(F111=0,"",'Ark1'!AA1230)</f>
        <v>12.39875541344635</v>
      </c>
      <c r="V111" s="48">
        <f>+IF(F111=0,"",'Ark1'!AB1230)</f>
        <v>3.5</v>
      </c>
      <c r="W111" s="65">
        <f t="shared" ref="W111:W116" si="13">+IF(F111=0,"",F111/E111)</f>
        <v>1.0555555555555556</v>
      </c>
      <c r="X111" s="99">
        <f>+IF(F111=0,"",'Ark1'!V1230)</f>
        <v>96.27422655591667</v>
      </c>
      <c r="Y111" s="39"/>
      <c r="Z111" s="12"/>
      <c r="AA111" s="51"/>
      <c r="AI111"/>
    </row>
    <row r="112" spans="1:35" ht="15.6">
      <c r="A112" s="39"/>
      <c r="B112" s="46">
        <f>+'Ark1'!C1231</f>
        <v>2010</v>
      </c>
      <c r="C112" s="46">
        <f>+'Ark1'!L1231</f>
        <v>5</v>
      </c>
      <c r="D112" s="104" t="str">
        <f>VLOOKUP(C112,RNR!$D$12:$E$21,2)</f>
        <v>O</v>
      </c>
      <c r="E112" s="331">
        <f>IF(F112=0,"",+'Ark1'!Q1231)</f>
        <v>1</v>
      </c>
      <c r="F112" s="331">
        <f>+'Ark1'!R1231</f>
        <v>1</v>
      </c>
      <c r="G112" s="331"/>
      <c r="H112" s="331">
        <f>+IF(F112=0,"",'Ark1'!S1231)</f>
        <v>1</v>
      </c>
      <c r="I112" s="99">
        <f>+IF(F112=0,"",'Ark1'!AD1231)</f>
        <v>7.8826727226613612E-5</v>
      </c>
      <c r="J112" s="65"/>
      <c r="K112" s="99">
        <f>+IF(F112=0,"",'Ark1'!AE1231)</f>
        <v>6.1805902470961387E-5</v>
      </c>
      <c r="L112" s="48">
        <f>+IF(F112=0,"",'Ark1'!U1231)</f>
        <v>66</v>
      </c>
      <c r="M112" s="99">
        <f>+IF(F112=0,"",'Ark1'!W1231)</f>
        <v>62.7</v>
      </c>
      <c r="N112" s="65"/>
      <c r="O112" s="65">
        <f>+IF(F112=0,"",'Ark1'!X1231)</f>
        <v>0</v>
      </c>
      <c r="P112" s="65"/>
      <c r="Q112" s="65">
        <f>+IF(F112=0,"",'Ark1'!Y1231)</f>
        <v>0</v>
      </c>
      <c r="R112" s="110"/>
      <c r="S112" s="65"/>
      <c r="T112" s="110"/>
      <c r="U112" s="48">
        <f>+IF(F112=0,"",'Ark1'!AA1231)</f>
        <v>0</v>
      </c>
      <c r="V112" s="48">
        <f>+IF(F112=0,"",'Ark1'!AB1231)</f>
        <v>0</v>
      </c>
      <c r="W112" s="65">
        <f t="shared" si="13"/>
        <v>1</v>
      </c>
      <c r="X112" s="99">
        <f>+IF(F112=0,"",'Ark1'!V1231)</f>
        <v>67.930660888407374</v>
      </c>
      <c r="Y112" s="39"/>
      <c r="Z112" s="12"/>
      <c r="AA112" s="51"/>
      <c r="AI112"/>
    </row>
    <row r="113" spans="1:35" ht="15.6">
      <c r="A113" s="39"/>
      <c r="B113" s="46">
        <f>+'Ark1'!C1232</f>
        <v>2010</v>
      </c>
      <c r="C113" s="46">
        <f>+'Ark1'!L1232</f>
        <v>8</v>
      </c>
      <c r="D113" s="104" t="str">
        <f>VLOOKUP(C113,RNR!$D$12:$E$21,2)</f>
        <v>R</v>
      </c>
      <c r="E113" s="331">
        <f>IF(F113=0,"",+'Ark1'!Q1232)</f>
        <v>735</v>
      </c>
      <c r="F113" s="331">
        <f>+'Ark1'!R1232</f>
        <v>1842</v>
      </c>
      <c r="G113" s="331"/>
      <c r="H113" s="331">
        <f>+IF(F113=0,"",'Ark1'!S1232)</f>
        <v>1842</v>
      </c>
      <c r="I113" s="99">
        <f>+IF(F113=0,"",'Ark1'!AD1232)</f>
        <v>0.14519883155142235</v>
      </c>
      <c r="J113" s="65"/>
      <c r="K113" s="99">
        <f>+IF(F113=0,"",'Ark1'!AE1232)</f>
        <v>0.16244878086334091</v>
      </c>
      <c r="L113" s="48">
        <f>+IF(F113=0,"",'Ark1'!U1232)</f>
        <v>48.494571118349619</v>
      </c>
      <c r="M113" s="99">
        <f>+IF(F113=0,"",'Ark1'!W1232)</f>
        <v>89.467318132464754</v>
      </c>
      <c r="N113" s="65"/>
      <c r="O113" s="65">
        <f>+IF(F113=0,"",'Ark1'!X1232)</f>
        <v>0</v>
      </c>
      <c r="P113" s="65"/>
      <c r="Q113" s="65">
        <f>+IF(F113=0,"",'Ark1'!Y1232)</f>
        <v>0</v>
      </c>
      <c r="R113" s="110"/>
      <c r="S113" s="65"/>
      <c r="T113" s="110"/>
      <c r="U113" s="48">
        <f>+IF(F113=0,"",'Ark1'!AA1232)</f>
        <v>9.9815392181621778</v>
      </c>
      <c r="V113" s="48">
        <f>+IF(F113=0,"",'Ark1'!AB1232)</f>
        <v>0.50105519014828559</v>
      </c>
      <c r="W113" s="65">
        <f t="shared" si="13"/>
        <v>2.5061224489795917</v>
      </c>
      <c r="X113" s="99">
        <f>+IF(F113=0,"",'Ark1'!V1232)</f>
        <v>96.931005560633523</v>
      </c>
      <c r="Y113" s="39"/>
      <c r="Z113" s="12"/>
      <c r="AA113" s="51"/>
      <c r="AI113"/>
    </row>
    <row r="114" spans="1:35" ht="15.6">
      <c r="A114" s="39"/>
      <c r="B114" s="46">
        <f>+'Ark1'!C1233</f>
        <v>2010</v>
      </c>
      <c r="C114" s="46">
        <f>+'Ark1'!L1233</f>
        <v>11</v>
      </c>
      <c r="D114" s="104" t="str">
        <f>VLOOKUP(C114,RNR!$D$12:$E$21,2)</f>
        <v>U</v>
      </c>
      <c r="E114" s="331">
        <f>IF(F114=0,"",+'Ark1'!Q1233)</f>
        <v>2039</v>
      </c>
      <c r="F114" s="331">
        <f>+'Ark1'!R1233</f>
        <v>37853</v>
      </c>
      <c r="G114" s="331"/>
      <c r="H114" s="331">
        <f>+IF(F114=0,"",'Ark1'!S1233)</f>
        <v>37850</v>
      </c>
      <c r="I114" s="99">
        <f>+IF(F114=0,"",'Ark1'!AD1233)</f>
        <v>2.9838281057090046</v>
      </c>
      <c r="J114" s="65"/>
      <c r="K114" s="99">
        <f>+IF(F114=0,"",'Ark1'!AE1233)</f>
        <v>3.2390896300916694</v>
      </c>
      <c r="L114" s="48">
        <f>+IF(F114=0,"",'Ark1'!U1233)</f>
        <v>53.012760898282707</v>
      </c>
      <c r="M114" s="99">
        <f>+IF(F114=0,"",'Ark1'!W1233)</f>
        <v>86.814980184940353</v>
      </c>
      <c r="N114" s="65"/>
      <c r="O114" s="65">
        <f>+IF(F114=0,"",'Ark1'!X1233)</f>
        <v>0</v>
      </c>
      <c r="P114" s="65"/>
      <c r="Q114" s="65">
        <f>+IF(F114=0,"",'Ark1'!Y1233)</f>
        <v>0</v>
      </c>
      <c r="R114" s="110"/>
      <c r="S114" s="65"/>
      <c r="T114" s="110"/>
      <c r="U114" s="48">
        <f>+IF(F114=0,"",'Ark1'!AA1233)</f>
        <v>8.7650582204138683</v>
      </c>
      <c r="V114" s="48">
        <f>+IF(F114=0,"",'Ark1'!AB1233)</f>
        <v>1.0840117827812619</v>
      </c>
      <c r="W114" s="65">
        <f t="shared" si="13"/>
        <v>18.564492398234428</v>
      </c>
      <c r="X114" s="99">
        <f>+IF(F114=0,"",'Ark1'!V1233)</f>
        <v>94.064338474704513</v>
      </c>
      <c r="Y114" s="39"/>
      <c r="Z114" s="12"/>
      <c r="AA114" s="51"/>
      <c r="AI114"/>
    </row>
    <row r="115" spans="1:35" ht="15.6">
      <c r="A115" s="39"/>
      <c r="B115" s="46">
        <f>+'Ark1'!C1234</f>
        <v>2010</v>
      </c>
      <c r="C115" s="46">
        <f>+'Ark1'!L1234</f>
        <v>14</v>
      </c>
      <c r="D115" s="104" t="str">
        <f>VLOOKUP(C115,RNR!$D$12:$E$21,2)</f>
        <v>E</v>
      </c>
      <c r="E115" s="331">
        <f>IF(F115=0,"",+'Ark1'!Q1234)</f>
        <v>2467</v>
      </c>
      <c r="F115" s="331">
        <f>+'Ark1'!R1234</f>
        <v>356411</v>
      </c>
      <c r="G115" s="331"/>
      <c r="H115" s="331">
        <f>+IF(F115=0,"",'Ark1'!S1234)</f>
        <v>356156.5</v>
      </c>
      <c r="I115" s="99">
        <f>+IF(F115=0,"",'Ark1'!AD1234)</f>
        <v>28.094712677564591</v>
      </c>
      <c r="J115" s="65"/>
      <c r="K115" s="99">
        <f>+IF(F115=0,"",'Ark1'!AE1234)</f>
        <v>29.260720391428759</v>
      </c>
      <c r="L115" s="48">
        <f>+IF(F115=0,"",'Ark1'!U1234)</f>
        <v>57.646267862582889</v>
      </c>
      <c r="M115" s="99">
        <f>+IF(F115=0,"",'Ark1'!W1234)</f>
        <v>83.34541778684482</v>
      </c>
      <c r="N115" s="65"/>
      <c r="O115" s="65">
        <f>+IF(F115=0,"",'Ark1'!X1234)</f>
        <v>0</v>
      </c>
      <c r="P115" s="65"/>
      <c r="Q115" s="65">
        <f>+IF(F115=0,"",'Ark1'!Y1234)</f>
        <v>0</v>
      </c>
      <c r="R115" s="110"/>
      <c r="S115" s="65"/>
      <c r="T115" s="110"/>
      <c r="U115" s="48">
        <f>+IF(F115=0,"",'Ark1'!AA1234)</f>
        <v>8.2875375503770083</v>
      </c>
      <c r="V115" s="48">
        <f>+IF(F115=0,"",'Ark1'!AB1234)</f>
        <v>1.179834735182671</v>
      </c>
      <c r="W115" s="65">
        <f t="shared" si="13"/>
        <v>144.4714227807053</v>
      </c>
      <c r="X115" s="99">
        <f>+IF(F115=0,"",'Ark1'!V1234)</f>
        <v>90.357130654975393</v>
      </c>
      <c r="Y115" s="39"/>
      <c r="Z115" s="12"/>
      <c r="AA115" s="51"/>
      <c r="AI115"/>
    </row>
    <row r="116" spans="1:35" ht="15.6">
      <c r="A116" s="39"/>
      <c r="B116" s="46">
        <f>+'Ark1'!C1235</f>
        <v>2010</v>
      </c>
      <c r="C116" s="46">
        <f>+'Ark1'!L1235</f>
        <v>17</v>
      </c>
      <c r="D116" s="104" t="str">
        <f>VLOOKUP(C116,RNR!$D$12:$E$21,2)</f>
        <v>S</v>
      </c>
      <c r="E116" s="331">
        <f>IF(F116=0,"",+'Ark1'!Q1235)</f>
        <v>2575</v>
      </c>
      <c r="F116" s="331">
        <f>+'Ark1'!R1235</f>
        <v>872472.25</v>
      </c>
      <c r="G116" s="331"/>
      <c r="H116" s="331">
        <f>+IF(F116=0,"",'Ark1'!S1235)</f>
        <v>871940.25</v>
      </c>
      <c r="I116" s="99">
        <f>+IF(F116=0,"",'Ark1'!AD1235)</f>
        <v>68.774132063539852</v>
      </c>
      <c r="J116" s="65"/>
      <c r="K116" s="99">
        <f>+IF(F116=0,"",'Ark1'!AE1235)</f>
        <v>67.336175743808994</v>
      </c>
      <c r="L116" s="48">
        <f>+IF(F116=0,"",'Ark1'!U1235)</f>
        <v>62.5996448724554</v>
      </c>
      <c r="M116" s="99">
        <f>+IF(F116=0,"",'Ark1'!W1235)</f>
        <v>78.342839890690428</v>
      </c>
      <c r="N116" s="65"/>
      <c r="O116" s="65">
        <f>+IF(F116=0,"",'Ark1'!X1235)</f>
        <v>0</v>
      </c>
      <c r="P116" s="65"/>
      <c r="Q116" s="65">
        <f>+IF(F116=0,"",'Ark1'!Y1235)</f>
        <v>0</v>
      </c>
      <c r="R116" s="110"/>
      <c r="S116" s="65"/>
      <c r="T116" s="110"/>
      <c r="U116" s="48">
        <f>+IF(F116=0,"",'Ark1'!AA1235)</f>
        <v>8.6006098726371398</v>
      </c>
      <c r="V116" s="48">
        <f>+IF(F116=0,"",'Ark1'!AB1235)</f>
        <v>1.8861821152819889</v>
      </c>
      <c r="W116" s="65">
        <f t="shared" si="13"/>
        <v>338.82417475728153</v>
      </c>
      <c r="X116" s="99">
        <f>+IF(F116=0,"",'Ark1'!V1235)</f>
        <v>84.930326970087691</v>
      </c>
      <c r="Y116" s="39"/>
      <c r="Z116" s="12"/>
      <c r="AA116" s="51"/>
      <c r="AI116"/>
    </row>
    <row r="117" spans="1:35" ht="15.6">
      <c r="A117" s="39"/>
      <c r="B117" s="2">
        <f>+'Ark1'!C1236</f>
        <v>2009</v>
      </c>
      <c r="C117" s="2">
        <f>+'Ark1'!L1236</f>
        <v>1</v>
      </c>
      <c r="D117" s="104" t="str">
        <f>VLOOKUP(C117,RNR!$D$12:$E$21,2)</f>
        <v>P-</v>
      </c>
      <c r="E117" s="314">
        <f>IF(F117=0,"",+'Ark1'!Q1236)</f>
        <v>1</v>
      </c>
      <c r="F117" s="314">
        <f>+'Ark1'!R1236</f>
        <v>2</v>
      </c>
      <c r="G117" s="314"/>
      <c r="H117" s="314">
        <f>+IF(F117=0,"",'Ark1'!S1236)</f>
        <v>0</v>
      </c>
      <c r="I117" s="50">
        <f>+IF(F117=0,"",'Ark1'!AD1236)</f>
        <v>1.6589497852489499E-4</v>
      </c>
      <c r="J117" s="50"/>
      <c r="K117" s="50">
        <f>+IF(F117=0,"",'Ark1'!AE1236)</f>
        <v>0</v>
      </c>
      <c r="L117" s="5">
        <f>+IF(F117=0,"",'Ark1'!U1236)</f>
        <v>0</v>
      </c>
      <c r="M117" s="50">
        <f>+IF(F117=0,"",'Ark1'!W1236)</f>
        <v>0</v>
      </c>
      <c r="N117" s="50"/>
      <c r="O117" s="50">
        <f>+IF(F117=0,"",'Ark1'!X1236)</f>
        <v>0</v>
      </c>
      <c r="P117" s="50"/>
      <c r="Q117" s="50">
        <f>+IF(F117=0,"",'Ark1'!Y1236)</f>
        <v>0</v>
      </c>
      <c r="R117" s="110"/>
      <c r="S117" s="18"/>
      <c r="T117" s="110"/>
      <c r="U117" s="50">
        <f>+IF(F117=0,"",'Ark1'!AA1236)</f>
        <v>0</v>
      </c>
      <c r="V117" s="5">
        <f>+IF(F117=0,"",'Ark1'!AB1236)</f>
        <v>0</v>
      </c>
      <c r="W117" s="18">
        <f>+IF(F117=0,"",F117/E117)</f>
        <v>2</v>
      </c>
      <c r="X117" s="50">
        <f>+IF(F117=0,"",'Ark1'!V1236)</f>
        <v>0</v>
      </c>
      <c r="Y117" s="39"/>
      <c r="Z117" s="12"/>
      <c r="AA117" s="51"/>
      <c r="AI117"/>
    </row>
    <row r="118" spans="1:35" ht="15.6">
      <c r="A118" s="39"/>
      <c r="B118" s="2">
        <f>+'Ark1'!C1237</f>
        <v>2009</v>
      </c>
      <c r="C118" s="2">
        <f>+'Ark1'!L1237</f>
        <v>2</v>
      </c>
      <c r="D118" s="104" t="str">
        <f>VLOOKUP(C118,RNR!$D$12:$E$21,2)</f>
        <v>P</v>
      </c>
      <c r="E118" s="314">
        <f>IF(F118=0,"",+'Ark1'!Q1237)</f>
        <v>34</v>
      </c>
      <c r="F118" s="314">
        <f>+'Ark1'!R1237</f>
        <v>33</v>
      </c>
      <c r="G118" s="314"/>
      <c r="H118" s="314">
        <f>+IF(F118=0,"",'Ark1'!S1237)</f>
        <v>33</v>
      </c>
      <c r="I118" s="50">
        <f>+IF(F118=0,"",'Ark1'!AD1237)</f>
        <v>2.7372671456607671E-3</v>
      </c>
      <c r="J118" s="50"/>
      <c r="K118" s="50">
        <f>+IF(F118=0,"",'Ark1'!AE1237)</f>
        <v>2.7177050108884763E-3</v>
      </c>
      <c r="L118" s="5">
        <f>+IF(F118=0,"",'Ark1'!U1237)</f>
        <v>38.424242424242429</v>
      </c>
      <c r="M118" s="50">
        <f>+IF(F118=0,"",'Ark1'!W1237)</f>
        <v>78.542424242424218</v>
      </c>
      <c r="N118" s="50"/>
      <c r="O118" s="50">
        <f>+IF(F118=0,"",'Ark1'!X1237)</f>
        <v>0</v>
      </c>
      <c r="P118" s="50"/>
      <c r="Q118" s="50">
        <f>+IF(F118=0,"",'Ark1'!Y1237)</f>
        <v>0</v>
      </c>
      <c r="R118" s="110"/>
      <c r="S118" s="18"/>
      <c r="T118" s="110"/>
      <c r="U118" s="50">
        <f>+IF(F118=0,"",'Ark1'!AA1237)</f>
        <v>10.662310577465107</v>
      </c>
      <c r="V118" s="5">
        <f>+IF(F118=0,"",'Ark1'!AB1237)</f>
        <v>5.0273814078522445</v>
      </c>
      <c r="W118" s="18">
        <f t="shared" ref="W118:W123" si="14">+IF(F118=0,"",F118/E118)</f>
        <v>0.97058823529411764</v>
      </c>
      <c r="X118" s="50">
        <f>+IF(F118=0,"",'Ark1'!V1237)</f>
        <v>85.094717489083692</v>
      </c>
      <c r="Y118" s="39"/>
      <c r="Z118" s="12"/>
      <c r="AA118" s="51"/>
      <c r="AI118"/>
    </row>
    <row r="119" spans="1:35" ht="15.6">
      <c r="A119" s="39"/>
      <c r="B119" s="2">
        <f>+'Ark1'!C1238</f>
        <v>2009</v>
      </c>
      <c r="C119" s="2">
        <f>+'Ark1'!L1238</f>
        <v>5</v>
      </c>
      <c r="D119" s="104" t="str">
        <f>VLOOKUP(C119,RNR!$D$12:$E$21,2)</f>
        <v>O</v>
      </c>
      <c r="E119" s="314">
        <f>IF(F119=0,"",+'Ark1'!Q1238)</f>
        <v>167</v>
      </c>
      <c r="F119" s="314">
        <f>+'Ark1'!R1238</f>
        <v>218</v>
      </c>
      <c r="G119" s="314"/>
      <c r="H119" s="314">
        <f>+IF(F119=0,"",'Ark1'!S1238)</f>
        <v>212</v>
      </c>
      <c r="I119" s="50">
        <f>+IF(F119=0,"",'Ark1'!AD1238)</f>
        <v>1.808255265921356E-2</v>
      </c>
      <c r="J119" s="50"/>
      <c r="K119" s="50">
        <f>+IF(F119=0,"",'Ark1'!AE1238)</f>
        <v>1.8398692012060673E-2</v>
      </c>
      <c r="L119" s="5">
        <f>+IF(F119=0,"",'Ark1'!U1238)</f>
        <v>43.089622641509429</v>
      </c>
      <c r="M119" s="50">
        <f>+IF(F119=0,"",'Ark1'!W1238)</f>
        <v>82.768867924528223</v>
      </c>
      <c r="N119" s="50"/>
      <c r="O119" s="50">
        <f>+IF(F119=0,"",'Ark1'!X1238)</f>
        <v>0</v>
      </c>
      <c r="P119" s="50"/>
      <c r="Q119" s="50">
        <f>+IF(F119=0,"",'Ark1'!Y1238)</f>
        <v>0</v>
      </c>
      <c r="R119" s="110"/>
      <c r="S119" s="18"/>
      <c r="T119" s="110"/>
      <c r="U119" s="50">
        <f>+IF(F119=0,"",'Ark1'!AA1238)</f>
        <v>9.3936436076663909</v>
      </c>
      <c r="V119" s="5">
        <f>+IF(F119=0,"",'Ark1'!AB1238)</f>
        <v>1.9873386606061725</v>
      </c>
      <c r="W119" s="18">
        <f t="shared" si="14"/>
        <v>1.3053892215568863</v>
      </c>
      <c r="X119" s="50">
        <f>+IF(F119=0,"",'Ark1'!V1238)</f>
        <v>91.07555346593351</v>
      </c>
      <c r="Y119" s="39"/>
      <c r="Z119" s="12"/>
      <c r="AA119" s="51"/>
      <c r="AI119"/>
    </row>
    <row r="120" spans="1:35" ht="15.6">
      <c r="A120" s="39"/>
      <c r="B120" s="2">
        <f>+'Ark1'!C1239</f>
        <v>2009</v>
      </c>
      <c r="C120" s="2">
        <f>+'Ark1'!L1239</f>
        <v>8</v>
      </c>
      <c r="D120" s="104" t="str">
        <f>VLOOKUP(C120,RNR!$D$12:$E$21,2)</f>
        <v>R</v>
      </c>
      <c r="E120" s="314">
        <f>IF(F120=0,"",+'Ark1'!Q1239)</f>
        <v>1232</v>
      </c>
      <c r="F120" s="314">
        <f>+'Ark1'!R1239</f>
        <v>4794</v>
      </c>
      <c r="G120" s="314"/>
      <c r="H120" s="314">
        <f>+IF(F120=0,"",'Ark1'!S1239)</f>
        <v>4793</v>
      </c>
      <c r="I120" s="50">
        <f>+IF(F120=0,"",'Ark1'!AD1239)</f>
        <v>0.39765026352417343</v>
      </c>
      <c r="J120" s="50"/>
      <c r="K120" s="50">
        <f>+IF(F120=0,"",'Ark1'!AE1239)</f>
        <v>0.42564142462307575</v>
      </c>
      <c r="L120" s="5">
        <f>+IF(F120=0,"",'Ark1'!U1239)</f>
        <v>48.172960567494258</v>
      </c>
      <c r="M120" s="50">
        <f>+IF(F120=0,"",'Ark1'!W1239)</f>
        <v>84.693949509701852</v>
      </c>
      <c r="N120" s="50"/>
      <c r="O120" s="50">
        <f>+IF(F120=0,"",'Ark1'!X1239)</f>
        <v>0</v>
      </c>
      <c r="P120" s="50"/>
      <c r="Q120" s="50">
        <f>+IF(F120=0,"",'Ark1'!Y1239)</f>
        <v>0</v>
      </c>
      <c r="R120" s="110"/>
      <c r="S120" s="18"/>
      <c r="T120" s="110"/>
      <c r="U120" s="50">
        <f>+IF(F120=0,"",'Ark1'!AA1239)</f>
        <v>8.7888728721346396</v>
      </c>
      <c r="V120" s="5">
        <f>+IF(F120=0,"",'Ark1'!AB1239)</f>
        <v>1.198581790223072</v>
      </c>
      <c r="W120" s="18">
        <f t="shared" si="14"/>
        <v>3.8912337662337664</v>
      </c>
      <c r="X120" s="50">
        <f>+IF(F120=0,"",'Ark1'!V1239)</f>
        <v>91.766726439943909</v>
      </c>
      <c r="Y120" s="39"/>
      <c r="Z120" s="12"/>
      <c r="AA120" s="51"/>
      <c r="AI120"/>
    </row>
    <row r="121" spans="1:35" ht="15.6">
      <c r="A121" s="39"/>
      <c r="B121" s="2">
        <f>+'Ark1'!C1240</f>
        <v>2009</v>
      </c>
      <c r="C121" s="2">
        <f>+'Ark1'!L1240</f>
        <v>11</v>
      </c>
      <c r="D121" s="104" t="str">
        <f>VLOOKUP(C121,RNR!$D$12:$E$21,2)</f>
        <v>U</v>
      </c>
      <c r="E121" s="314">
        <f>IF(F121=0,"",+'Ark1'!Q1240)</f>
        <v>2330</v>
      </c>
      <c r="F121" s="314">
        <f>+'Ark1'!R1240</f>
        <v>94467</v>
      </c>
      <c r="G121" s="314"/>
      <c r="H121" s="314">
        <f>+IF(F121=0,"",'Ark1'!S1240)</f>
        <v>94403</v>
      </c>
      <c r="I121" s="50">
        <f>+IF(F121=0,"",'Ark1'!AD1240)</f>
        <v>7.8358004681556306</v>
      </c>
      <c r="J121" s="50"/>
      <c r="K121" s="50">
        <f>+IF(F121=0,"",'Ark1'!AE1240)</f>
        <v>8.2308087445111617</v>
      </c>
      <c r="L121" s="5">
        <f>+IF(F121=0,"",'Ark1'!U1240)</f>
        <v>52.966388780017589</v>
      </c>
      <c r="M121" s="50">
        <f>+IF(F121=0,"",'Ark1'!W1240)</f>
        <v>83.151988813915381</v>
      </c>
      <c r="N121" s="50"/>
      <c r="O121" s="50">
        <f>+IF(F121=0,"",'Ark1'!X1240)</f>
        <v>0</v>
      </c>
      <c r="P121" s="50"/>
      <c r="Q121" s="50">
        <f>+IF(F121=0,"",'Ark1'!Y1240)</f>
        <v>0</v>
      </c>
      <c r="R121" s="110"/>
      <c r="S121" s="18"/>
      <c r="T121" s="110"/>
      <c r="U121" s="50">
        <f>+IF(F121=0,"",'Ark1'!AA1240)</f>
        <v>8.182371217079238</v>
      </c>
      <c r="V121" s="5">
        <f>+IF(F121=0,"",'Ark1'!AB1240)</f>
        <v>1.1739772727707611</v>
      </c>
      <c r="W121" s="18">
        <f t="shared" si="14"/>
        <v>40.543776824034332</v>
      </c>
      <c r="X121" s="50">
        <f>+IF(F121=0,"",'Ark1'!V1240)</f>
        <v>90.148547003524243</v>
      </c>
      <c r="Y121" s="39"/>
      <c r="Z121" s="12"/>
      <c r="AA121" s="51"/>
      <c r="AI121"/>
    </row>
    <row r="122" spans="1:35" ht="15.6">
      <c r="A122" s="39"/>
      <c r="B122" s="2">
        <f>+'Ark1'!C1241</f>
        <v>2009</v>
      </c>
      <c r="C122" s="2">
        <f>+'Ark1'!L1241</f>
        <v>14</v>
      </c>
      <c r="D122" s="104" t="str">
        <f>VLOOKUP(C122,RNR!$D$12:$E$21,2)</f>
        <v>E</v>
      </c>
      <c r="E122" s="314">
        <f>IF(F122=0,"",+'Ark1'!Q1241)</f>
        <v>2652</v>
      </c>
      <c r="F122" s="314">
        <f>+'Ark1'!R1241</f>
        <v>544810</v>
      </c>
      <c r="G122" s="314"/>
      <c r="H122" s="314">
        <f>+IF(F122=0,"",'Ark1'!S1241)</f>
        <v>544573</v>
      </c>
      <c r="I122" s="50">
        <f>+IF(F122=0,"",'Ark1'!AD1241)</f>
        <v>45.190621625074009</v>
      </c>
      <c r="J122" s="50"/>
      <c r="K122" s="50">
        <f>+IF(F122=0,"",'Ark1'!AE1241)</f>
        <v>45.81407443842172</v>
      </c>
      <c r="L122" s="5">
        <f>+IF(F122=0,"",'Ark1'!U1241)</f>
        <v>57.391396562077105</v>
      </c>
      <c r="M122" s="50">
        <f>+IF(F122=0,"",'Ark1'!W1241)</f>
        <v>80.23405438756825</v>
      </c>
      <c r="N122" s="50"/>
      <c r="O122" s="50">
        <f>+IF(F122=0,"",'Ark1'!X1241)</f>
        <v>0</v>
      </c>
      <c r="P122" s="50"/>
      <c r="Q122" s="50">
        <f>+IF(F122=0,"",'Ark1'!Y1241)</f>
        <v>0</v>
      </c>
      <c r="R122" s="110"/>
      <c r="S122" s="18"/>
      <c r="T122" s="110"/>
      <c r="U122" s="50">
        <f>+IF(F122=0,"",'Ark1'!AA1241)</f>
        <v>8.4599939811112801</v>
      </c>
      <c r="V122" s="5">
        <f>+IF(F122=0,"",'Ark1'!AB1241)</f>
        <v>1.2979967479042829</v>
      </c>
      <c r="W122" s="18">
        <f t="shared" si="14"/>
        <v>205.43363499245851</v>
      </c>
      <c r="X122" s="50">
        <f>+IF(F122=0,"",'Ark1'!V1241)</f>
        <v>86.961852937556685</v>
      </c>
      <c r="Y122" s="39"/>
      <c r="Z122" s="12"/>
      <c r="AA122" s="51"/>
      <c r="AI122"/>
    </row>
    <row r="123" spans="1:35" ht="15.6">
      <c r="A123" s="39"/>
      <c r="B123" s="2">
        <f>+'Ark1'!C1242</f>
        <v>2009</v>
      </c>
      <c r="C123" s="2">
        <f>+'Ark1'!L1242</f>
        <v>17</v>
      </c>
      <c r="D123" s="104" t="str">
        <f>VLOOKUP(C123,RNR!$D$12:$E$21,2)</f>
        <v>S</v>
      </c>
      <c r="E123" s="314">
        <f>IF(F123=0,"",+'Ark1'!Q1242)</f>
        <v>2616</v>
      </c>
      <c r="F123" s="314">
        <f>+'Ark1'!R1242</f>
        <v>561258</v>
      </c>
      <c r="G123" s="314"/>
      <c r="H123" s="314">
        <f>+IF(F123=0,"",'Ark1'!S1242)</f>
        <v>561066</v>
      </c>
      <c r="I123" s="50">
        <f>+IF(F123=0,"",'Ark1'!AD1242)</f>
        <v>46.554941928462782</v>
      </c>
      <c r="J123" s="50"/>
      <c r="K123" s="50">
        <f>+IF(F123=0,"",'Ark1'!AE1242)</f>
        <v>45.508358995421091</v>
      </c>
      <c r="L123" s="5">
        <f>+IF(F123=0,"",'Ark1'!U1242)</f>
        <v>62.058155368530606</v>
      </c>
      <c r="M123" s="50">
        <f>+IF(F123=0,"",'Ark1'!W1242)</f>
        <v>77.355847796874045</v>
      </c>
      <c r="N123" s="50"/>
      <c r="O123" s="50">
        <f>+IF(F123=0,"",'Ark1'!X1242)</f>
        <v>0</v>
      </c>
      <c r="P123" s="50"/>
      <c r="Q123" s="50">
        <f>+IF(F123=0,"",'Ark1'!Y1242)</f>
        <v>0</v>
      </c>
      <c r="R123" s="110"/>
      <c r="S123" s="18"/>
      <c r="T123" s="110"/>
      <c r="U123" s="50">
        <f>+IF(F123=0,"",'Ark1'!AA1242)</f>
        <v>8.5116106108683578</v>
      </c>
      <c r="V123" s="5">
        <f>+IF(F123=0,"",'Ark1'!AB1242)</f>
        <v>1.8242981686023203</v>
      </c>
      <c r="W123" s="18">
        <f t="shared" si="14"/>
        <v>214.54816513761469</v>
      </c>
      <c r="X123" s="50">
        <f>+IF(F123=0,"",'Ark1'!V1242)</f>
        <v>83.837057943090514</v>
      </c>
      <c r="Y123" s="39"/>
      <c r="Z123" s="12"/>
      <c r="AA123" s="51"/>
      <c r="AI123"/>
    </row>
    <row r="124" spans="1:35" ht="15.6">
      <c r="A124" s="39"/>
      <c r="B124" s="46">
        <f>+'Ark1'!C1243</f>
        <v>2008</v>
      </c>
      <c r="C124" s="46">
        <f>+'Ark1'!L1243</f>
        <v>1</v>
      </c>
      <c r="D124" s="104" t="str">
        <f>VLOOKUP(C124,RNR!$D$12:$E$21,2)</f>
        <v>P-</v>
      </c>
      <c r="E124" s="331" t="str">
        <f>IF(F124=0,"",+'Ark1'!Q1243)</f>
        <v/>
      </c>
      <c r="F124" s="331">
        <f>+'Ark1'!R1243</f>
        <v>0</v>
      </c>
      <c r="G124" s="331"/>
      <c r="H124" s="331" t="str">
        <f>+IF(F124=0,"",'Ark1'!S1243)</f>
        <v/>
      </c>
      <c r="I124" s="99" t="str">
        <f>+IF(F124=0,"",'Ark1'!AD1243)</f>
        <v/>
      </c>
      <c r="J124" s="65"/>
      <c r="K124" s="99" t="str">
        <f>+IF(F124=0,"",'Ark1'!AE1243)</f>
        <v/>
      </c>
      <c r="L124" s="48" t="str">
        <f>+IF(F124=0,"",'Ark1'!U1243)</f>
        <v/>
      </c>
      <c r="M124" s="99" t="str">
        <f>+IF(F124=0,"",'Ark1'!W1243)</f>
        <v/>
      </c>
      <c r="N124" s="65"/>
      <c r="O124" s="65" t="str">
        <f>+IF(F124=0,"",'Ark1'!X1243)</f>
        <v/>
      </c>
      <c r="P124" s="65"/>
      <c r="Q124" s="65" t="str">
        <f>+IF(F124=0,"",'Ark1'!Y1243)</f>
        <v/>
      </c>
      <c r="R124" s="110"/>
      <c r="S124" s="65"/>
      <c r="T124" s="110"/>
      <c r="U124" s="48" t="str">
        <f>+IF(F124=0,"",'Ark1'!AA1243)</f>
        <v/>
      </c>
      <c r="V124" s="48" t="str">
        <f>+IF(F124=0,"",'Ark1'!AB1243)</f>
        <v/>
      </c>
      <c r="W124" s="65" t="str">
        <f>+IF(F124=0,"",F124/E124)</f>
        <v/>
      </c>
      <c r="X124" s="99" t="str">
        <f>+IF(F124=0,"",'Ark1'!V1243)</f>
        <v/>
      </c>
      <c r="Y124" s="39"/>
      <c r="Z124" s="12"/>
      <c r="AA124" s="51"/>
      <c r="AI124"/>
    </row>
    <row r="125" spans="1:35" ht="15.6">
      <c r="A125" s="39"/>
      <c r="B125" s="46">
        <f>+'Ark1'!C1244</f>
        <v>2008</v>
      </c>
      <c r="C125" s="46">
        <f>+'Ark1'!L1244</f>
        <v>2</v>
      </c>
      <c r="D125" s="104" t="str">
        <f>VLOOKUP(C125,RNR!$D$12:$E$21,2)</f>
        <v>P</v>
      </c>
      <c r="E125" s="331">
        <f>IF(F125=0,"",+'Ark1'!Q1244)</f>
        <v>141</v>
      </c>
      <c r="F125" s="331">
        <f>+'Ark1'!R1244</f>
        <v>168</v>
      </c>
      <c r="G125" s="331"/>
      <c r="H125" s="331">
        <f>+IF(F125=0,"",'Ark1'!S1244)</f>
        <v>168</v>
      </c>
      <c r="I125" s="99">
        <f>+IF(F125=0,"",'Ark1'!AD1244)</f>
        <v>1.4037738119310745E-2</v>
      </c>
      <c r="J125" s="65"/>
      <c r="K125" s="99">
        <f>+IF(F125=0,"",'Ark1'!AE1244)</f>
        <v>1.3370682412304165E-2</v>
      </c>
      <c r="L125" s="48">
        <f>+IF(F125=0,"",'Ark1'!U1244)</f>
        <v>37.535714285714278</v>
      </c>
      <c r="M125" s="99">
        <f>+IF(F125=0,"",'Ark1'!W1244)</f>
        <v>75.748214285714297</v>
      </c>
      <c r="N125" s="65"/>
      <c r="O125" s="65">
        <f>+IF(F125=0,"",'Ark1'!X1244)</f>
        <v>0</v>
      </c>
      <c r="P125" s="65"/>
      <c r="Q125" s="65">
        <f>+IF(F125=0,"",'Ark1'!Y1244)</f>
        <v>0</v>
      </c>
      <c r="R125" s="110"/>
      <c r="S125" s="65"/>
      <c r="T125" s="110"/>
      <c r="U125" s="48">
        <f>+IF(F125=0,"",'Ark1'!AA1244)</f>
        <v>11.133876732609403</v>
      </c>
      <c r="V125" s="48">
        <f>+IF(F125=0,"",'Ark1'!AB1244)</f>
        <v>4.3478139788355676</v>
      </c>
      <c r="W125" s="65">
        <f t="shared" ref="W125:W130" si="15">+IF(F125=0,"",F125/E125)</f>
        <v>1.1914893617021276</v>
      </c>
      <c r="X125" s="99">
        <f>+IF(F125=0,"",'Ark1'!V1244)</f>
        <v>82.067404426559349</v>
      </c>
      <c r="Y125" s="39"/>
      <c r="Z125" s="12"/>
      <c r="AA125" s="51"/>
      <c r="AI125"/>
    </row>
    <row r="126" spans="1:35" ht="15.6">
      <c r="A126" s="39"/>
      <c r="B126" s="46">
        <f>+'Ark1'!C1245</f>
        <v>2008</v>
      </c>
      <c r="C126" s="46">
        <f>+'Ark1'!L1245</f>
        <v>5</v>
      </c>
      <c r="D126" s="104" t="str">
        <f>VLOOKUP(C126,RNR!$D$12:$E$21,2)</f>
        <v>O</v>
      </c>
      <c r="E126" s="331">
        <f>IF(F126=0,"",+'Ark1'!Q1245)</f>
        <v>313</v>
      </c>
      <c r="F126" s="331">
        <f>+'Ark1'!R1245</f>
        <v>438</v>
      </c>
      <c r="G126" s="331"/>
      <c r="H126" s="331">
        <f>+IF(F126=0,"",'Ark1'!S1245)</f>
        <v>438</v>
      </c>
      <c r="I126" s="99">
        <f>+IF(F126=0,"",'Ark1'!AD1245)</f>
        <v>3.659838866820303E-2</v>
      </c>
      <c r="J126" s="65"/>
      <c r="K126" s="99">
        <f>+IF(F126=0,"",'Ark1'!AE1245)</f>
        <v>3.7942175770675622E-2</v>
      </c>
      <c r="L126" s="48">
        <f>+IF(F126=0,"",'Ark1'!U1245)</f>
        <v>42.885844748858446</v>
      </c>
      <c r="M126" s="99">
        <f>+IF(F126=0,"",'Ark1'!W1245)</f>
        <v>82.447260273972603</v>
      </c>
      <c r="N126" s="65"/>
      <c r="O126" s="65">
        <f>+IF(F126=0,"",'Ark1'!X1245)</f>
        <v>0</v>
      </c>
      <c r="P126" s="65"/>
      <c r="Q126" s="65">
        <f>+IF(F126=0,"",'Ark1'!Y1245)</f>
        <v>0</v>
      </c>
      <c r="R126" s="110"/>
      <c r="S126" s="65"/>
      <c r="T126" s="110"/>
      <c r="U126" s="48">
        <f>+IF(F126=0,"",'Ark1'!AA1245)</f>
        <v>10.882319004841047</v>
      </c>
      <c r="V126" s="48">
        <f>+IF(F126=0,"",'Ark1'!AB1245)</f>
        <v>1.9018689662903787</v>
      </c>
      <c r="W126" s="65">
        <f t="shared" si="15"/>
        <v>1.3993610223642172</v>
      </c>
      <c r="X126" s="99">
        <f>+IF(F126=0,"",'Ark1'!V1245)</f>
        <v>89.325309072559648</v>
      </c>
      <c r="Y126" s="39"/>
      <c r="Z126" s="12"/>
      <c r="AA126" s="51"/>
      <c r="AI126"/>
    </row>
    <row r="127" spans="1:35" ht="15.6">
      <c r="A127" s="39"/>
      <c r="B127" s="46">
        <f>+'Ark1'!C1246</f>
        <v>2008</v>
      </c>
      <c r="C127" s="46">
        <f>+'Ark1'!L1246</f>
        <v>8</v>
      </c>
      <c r="D127" s="104" t="str">
        <f>VLOOKUP(C127,RNR!$D$12:$E$21,2)</f>
        <v>R</v>
      </c>
      <c r="E127" s="331">
        <f>IF(F127=0,"",+'Ark1'!Q1246)</f>
        <v>1566</v>
      </c>
      <c r="F127" s="331">
        <f>+'Ark1'!R1246</f>
        <v>8086</v>
      </c>
      <c r="G127" s="331"/>
      <c r="H127" s="331">
        <f>+IF(F127=0,"",'Ark1'!S1246)</f>
        <v>8086</v>
      </c>
      <c r="I127" s="99">
        <f>+IF(F127=0,"",'Ark1'!AD1246)</f>
        <v>0.67564970495682575</v>
      </c>
      <c r="J127" s="65"/>
      <c r="K127" s="99">
        <f>+IF(F127=0,"",'Ark1'!AE1246)</f>
        <v>0.71836866718042924</v>
      </c>
      <c r="L127" s="48">
        <f>+IF(F127=0,"",'Ark1'!U1246)</f>
        <v>48.128864704427421</v>
      </c>
      <c r="M127" s="99">
        <f>+IF(F127=0,"",'Ark1'!W1246)</f>
        <v>84.555478604996281</v>
      </c>
      <c r="N127" s="65"/>
      <c r="O127" s="65">
        <f>+IF(F127=0,"",'Ark1'!X1246)</f>
        <v>0</v>
      </c>
      <c r="P127" s="65"/>
      <c r="Q127" s="65">
        <f>+IF(F127=0,"",'Ark1'!Y1246)</f>
        <v>0</v>
      </c>
      <c r="R127" s="110"/>
      <c r="S127" s="65"/>
      <c r="T127" s="110"/>
      <c r="U127" s="48">
        <f>+IF(F127=0,"",'Ark1'!AA1246)</f>
        <v>8.802241751049122</v>
      </c>
      <c r="V127" s="48">
        <f>+IF(F127=0,"",'Ark1'!AB1246)</f>
        <v>1.1618749388308289</v>
      </c>
      <c r="W127" s="65">
        <f t="shared" si="15"/>
        <v>5.1634738186462323</v>
      </c>
      <c r="X127" s="99">
        <f>+IF(F127=0,"",'Ark1'!V1246)</f>
        <v>91.609402605629612</v>
      </c>
      <c r="Y127" s="39"/>
      <c r="Z127" s="12"/>
      <c r="AA127" s="51"/>
      <c r="AI127"/>
    </row>
    <row r="128" spans="1:35" ht="15.6">
      <c r="A128" s="39"/>
      <c r="B128" s="46">
        <f>+'Ark1'!C1247</f>
        <v>2008</v>
      </c>
      <c r="C128" s="46">
        <f>+'Ark1'!L1247</f>
        <v>11</v>
      </c>
      <c r="D128" s="104" t="str">
        <f>VLOOKUP(C128,RNR!$D$12:$E$21,2)</f>
        <v>U</v>
      </c>
      <c r="E128" s="331">
        <f>IF(F128=0,"",+'Ark1'!Q1247)</f>
        <v>2595</v>
      </c>
      <c r="F128" s="331">
        <f>+'Ark1'!R1247</f>
        <v>181664</v>
      </c>
      <c r="G128" s="331"/>
      <c r="H128" s="331">
        <f>+IF(F128=0,"",'Ark1'!S1247)</f>
        <v>181641</v>
      </c>
      <c r="I128" s="99">
        <f>+IF(F128=0,"",'Ark1'!AD1247)</f>
        <v>15.179474153014688</v>
      </c>
      <c r="J128" s="65"/>
      <c r="K128" s="99">
        <f>+IF(F128=0,"",'Ark1'!AE1247)</f>
        <v>15.643808849226724</v>
      </c>
      <c r="L128" s="48">
        <f>+IF(F128=0,"",'Ark1'!U1247)</f>
        <v>52.996096696230474</v>
      </c>
      <c r="M128" s="99">
        <f>+IF(F128=0,"",'Ark1'!W1247)</f>
        <v>81.970337644034004</v>
      </c>
      <c r="N128" s="65"/>
      <c r="O128" s="65">
        <f>+IF(F128=0,"",'Ark1'!X1247)</f>
        <v>0</v>
      </c>
      <c r="P128" s="65"/>
      <c r="Q128" s="65">
        <f>+IF(F128=0,"",'Ark1'!Y1247)</f>
        <v>0</v>
      </c>
      <c r="R128" s="110"/>
      <c r="S128" s="65"/>
      <c r="T128" s="110"/>
      <c r="U128" s="48">
        <f>+IF(F128=0,"",'Ark1'!AA1247)</f>
        <v>8.0984214384038875</v>
      </c>
      <c r="V128" s="48">
        <f>+IF(F128=0,"",'Ark1'!AB1247)</f>
        <v>1.1123320146763491</v>
      </c>
      <c r="W128" s="65">
        <f t="shared" si="15"/>
        <v>70.005394990366085</v>
      </c>
      <c r="X128" s="99">
        <f>+IF(F128=0,"",'Ark1'!V1247)</f>
        <v>88.818517242021315</v>
      </c>
      <c r="Y128" s="39"/>
      <c r="Z128" s="12"/>
      <c r="AA128" s="51"/>
      <c r="AI128"/>
    </row>
    <row r="129" spans="1:35" ht="15.6">
      <c r="A129" s="39"/>
      <c r="B129" s="46">
        <f>+'Ark1'!C1248</f>
        <v>2008</v>
      </c>
      <c r="C129" s="46">
        <f>+'Ark1'!L1248</f>
        <v>14</v>
      </c>
      <c r="D129" s="104" t="str">
        <f>VLOOKUP(C129,RNR!$D$12:$E$21,2)</f>
        <v>E</v>
      </c>
      <c r="E129" s="331">
        <f>IF(F129=0,"",+'Ark1'!Q1248)</f>
        <v>2846</v>
      </c>
      <c r="F129" s="331">
        <f>+'Ark1'!R1248</f>
        <v>822805</v>
      </c>
      <c r="G129" s="331"/>
      <c r="H129" s="331">
        <f>+IF(F129=0,"",'Ark1'!S1248)</f>
        <v>822494</v>
      </c>
      <c r="I129" s="99">
        <f>+IF(F129=0,"",'Ark1'!AD1248)</f>
        <v>68.751911388449287</v>
      </c>
      <c r="J129" s="65"/>
      <c r="K129" s="99">
        <f>+IF(F129=0,"",'Ark1'!AE1248)</f>
        <v>68.520547571162311</v>
      </c>
      <c r="L129" s="48">
        <f>+IF(F129=0,"",'Ark1'!U1248)</f>
        <v>57.131510989745827</v>
      </c>
      <c r="M129" s="99">
        <f>+IF(F129=0,"",'Ark1'!W1248)</f>
        <v>79.289593966642997</v>
      </c>
      <c r="N129" s="65"/>
      <c r="O129" s="65">
        <f>+IF(F129=0,"",'Ark1'!X1248)</f>
        <v>0</v>
      </c>
      <c r="P129" s="65"/>
      <c r="Q129" s="65">
        <f>+IF(F129=0,"",'Ark1'!Y1248)</f>
        <v>0</v>
      </c>
      <c r="R129" s="110"/>
      <c r="S129" s="65"/>
      <c r="T129" s="110"/>
      <c r="U129" s="48">
        <f>+IF(F129=0,"",'Ark1'!AA1248)</f>
        <v>8.6109956766077111</v>
      </c>
      <c r="V129" s="48">
        <f>+IF(F129=0,"",'Ark1'!AB1248)</f>
        <v>1.2633916948991779</v>
      </c>
      <c r="W129" s="65">
        <f t="shared" si="15"/>
        <v>289.10927617709063</v>
      </c>
      <c r="X129" s="99">
        <f>+IF(F129=0,"",'Ark1'!V1248)</f>
        <v>85.934350066924353</v>
      </c>
      <c r="Y129" s="39"/>
      <c r="Z129" s="12"/>
      <c r="AA129" s="51"/>
      <c r="AI129"/>
    </row>
    <row r="130" spans="1:35" ht="15.6">
      <c r="A130" s="39"/>
      <c r="B130" s="46">
        <f>+'Ark1'!C1249</f>
        <v>2008</v>
      </c>
      <c r="C130" s="46">
        <f>+'Ark1'!L1249</f>
        <v>17</v>
      </c>
      <c r="D130" s="104" t="str">
        <f>VLOOKUP(C130,RNR!$D$12:$E$21,2)</f>
        <v>S</v>
      </c>
      <c r="E130" s="331">
        <f>IF(F130=0,"",+'Ark1'!Q1249)</f>
        <v>2567</v>
      </c>
      <c r="F130" s="331">
        <f>+'Ark1'!R1249</f>
        <v>183613</v>
      </c>
      <c r="G130" s="331"/>
      <c r="H130" s="331">
        <f>+IF(F130=0,"",'Ark1'!S1249)</f>
        <v>183420</v>
      </c>
      <c r="I130" s="99">
        <f>+IF(F130=0,"",'Ark1'!AD1249)</f>
        <v>15.342328626791691</v>
      </c>
      <c r="J130" s="65"/>
      <c r="K130" s="99">
        <f>+IF(F130=0,"",'Ark1'!AE1249)</f>
        <v>15.065962054247558</v>
      </c>
      <c r="L130" s="48">
        <f>+IF(F130=0,"",'Ark1'!U1249)</f>
        <v>60.579217097372144</v>
      </c>
      <c r="M130" s="99">
        <f>+IF(F130=0,"",'Ark1'!W1249)</f>
        <v>78.176871660668667</v>
      </c>
      <c r="N130" s="65"/>
      <c r="O130" s="65">
        <f>+IF(F130=0,"",'Ark1'!X1249)</f>
        <v>0</v>
      </c>
      <c r="P130" s="65"/>
      <c r="Q130" s="65">
        <f>+IF(F130=0,"",'Ark1'!Y1249)</f>
        <v>0</v>
      </c>
      <c r="R130" s="110"/>
      <c r="S130" s="65"/>
      <c r="T130" s="110"/>
      <c r="U130" s="48">
        <f>+IF(F130=0,"",'Ark1'!AA1249)</f>
        <v>8.9382638957983271</v>
      </c>
      <c r="V130" s="48">
        <f>+IF(F130=0,"",'Ark1'!AB1249)</f>
        <v>0.64976101548959853</v>
      </c>
      <c r="W130" s="65">
        <f t="shared" si="15"/>
        <v>71.528243085313591</v>
      </c>
      <c r="X130" s="99">
        <f>+IF(F130=0,"",'Ark1'!V1249)</f>
        <v>84.782270955613825</v>
      </c>
      <c r="Y130" s="39"/>
      <c r="Z130" s="12"/>
      <c r="AA130" s="51"/>
      <c r="AI130"/>
    </row>
    <row r="131" spans="1:35" ht="15.6">
      <c r="A131" s="39"/>
      <c r="B131" s="2">
        <f>+'Ark1'!C1250</f>
        <v>2007</v>
      </c>
      <c r="C131" s="2">
        <f>+'Ark1'!L1250</f>
        <v>1</v>
      </c>
      <c r="D131" s="104" t="str">
        <f>VLOOKUP(C131,RNR!$D$12:$E$21,2)</f>
        <v>P-</v>
      </c>
      <c r="E131" s="314" t="str">
        <f>IF(F131=0,"",+'Ark1'!Q1250)</f>
        <v/>
      </c>
      <c r="F131" s="314">
        <f>+'Ark1'!R1250</f>
        <v>0</v>
      </c>
      <c r="G131" s="314"/>
      <c r="H131" s="314" t="str">
        <f>+IF(F131=0,"",'Ark1'!S1250)</f>
        <v/>
      </c>
      <c r="I131" s="50" t="str">
        <f>+IF(F131=0,"",'Ark1'!AD1250)</f>
        <v/>
      </c>
      <c r="J131" s="50"/>
      <c r="K131" s="50" t="str">
        <f>+IF(F131=0,"",'Ark1'!AE1250)</f>
        <v/>
      </c>
      <c r="L131" s="5" t="str">
        <f>+IF(F131=0,"",'Ark1'!U1250)</f>
        <v/>
      </c>
      <c r="M131" s="50" t="str">
        <f>+IF(F131=0,"",'Ark1'!W1250)</f>
        <v/>
      </c>
      <c r="N131" s="50"/>
      <c r="O131" s="50" t="str">
        <f>+IF(F131=0,"",'Ark1'!X1250)</f>
        <v/>
      </c>
      <c r="P131" s="50"/>
      <c r="Q131" s="50" t="str">
        <f>+IF(F131=0,"",'Ark1'!Y1250)</f>
        <v/>
      </c>
      <c r="R131" s="110"/>
      <c r="S131" s="18"/>
      <c r="T131" s="110"/>
      <c r="U131" s="50" t="str">
        <f>+IF(F131=0,"",'Ark1'!AA1250)</f>
        <v/>
      </c>
      <c r="V131" s="5" t="str">
        <f>+IF(F131=0,"",'Ark1'!AB1250)</f>
        <v/>
      </c>
      <c r="W131" s="18" t="str">
        <f>+IF(F131=0,"",F131/E131)</f>
        <v/>
      </c>
      <c r="X131" s="50" t="str">
        <f>+IF(F131=0,"",'Ark1'!V1250)</f>
        <v/>
      </c>
      <c r="Y131" s="39"/>
      <c r="Z131" s="12"/>
      <c r="AA131" s="51"/>
      <c r="AI131"/>
    </row>
    <row r="132" spans="1:35" ht="15.6">
      <c r="A132" s="39"/>
      <c r="B132" s="2">
        <f>+'Ark1'!C1251</f>
        <v>2007</v>
      </c>
      <c r="C132" s="2">
        <f>+'Ark1'!L1251</f>
        <v>2</v>
      </c>
      <c r="D132" s="104" t="str">
        <f>VLOOKUP(C132,RNR!$D$12:$E$21,2)</f>
        <v>P</v>
      </c>
      <c r="E132" s="314">
        <f>IF(F132=0,"",+'Ark1'!Q1251)</f>
        <v>26</v>
      </c>
      <c r="F132" s="314">
        <f>+'Ark1'!R1251</f>
        <v>34</v>
      </c>
      <c r="G132" s="314"/>
      <c r="H132" s="314">
        <f>+IF(F132=0,"",'Ark1'!S1251)</f>
        <v>34</v>
      </c>
      <c r="I132" s="50">
        <f>+IF(F132=0,"",'Ark1'!AD1251)</f>
        <v>2.8985531956975241E-3</v>
      </c>
      <c r="J132" s="50"/>
      <c r="K132" s="50">
        <f>+IF(F132=0,"",'Ark1'!AE1251)</f>
        <v>2.7378392797404688E-3</v>
      </c>
      <c r="L132" s="5">
        <f>+IF(F132=0,"",'Ark1'!U1251)</f>
        <v>37.735294117647058</v>
      </c>
      <c r="M132" s="50">
        <f>+IF(F132=0,"",'Ark1'!W1251)</f>
        <v>73.070588235294096</v>
      </c>
      <c r="N132" s="50"/>
      <c r="O132" s="50">
        <f>+IF(F132=0,"",'Ark1'!X1251)</f>
        <v>0</v>
      </c>
      <c r="P132" s="50"/>
      <c r="Q132" s="50">
        <f>+IF(F132=0,"",'Ark1'!Y1251)</f>
        <v>0</v>
      </c>
      <c r="R132" s="110"/>
      <c r="S132" s="18"/>
      <c r="T132" s="110"/>
      <c r="U132" s="50">
        <f>+IF(F132=0,"",'Ark1'!AA1251)</f>
        <v>16.993866184281764</v>
      </c>
      <c r="V132" s="5">
        <f>+IF(F132=0,"",'Ark1'!AB1251)</f>
        <v>3.3633738622139928</v>
      </c>
      <c r="W132" s="18">
        <f t="shared" ref="W132:W137" si="16">+IF(F132=0,"",F132/E132)</f>
        <v>1.3076923076923077</v>
      </c>
      <c r="X132" s="50">
        <f>+IF(F132=0,"",'Ark1'!V1251)</f>
        <v>79.166401121662091</v>
      </c>
      <c r="Y132" s="39"/>
      <c r="Z132" s="12"/>
      <c r="AA132" s="51"/>
      <c r="AI132"/>
    </row>
    <row r="133" spans="1:35" ht="15.6">
      <c r="A133" s="39"/>
      <c r="B133" s="2">
        <f>+'Ark1'!C1252</f>
        <v>2007</v>
      </c>
      <c r="C133" s="2">
        <f>+'Ark1'!L1252</f>
        <v>5</v>
      </c>
      <c r="D133" s="104" t="str">
        <f>VLOOKUP(C133,RNR!$D$12:$E$21,2)</f>
        <v>O</v>
      </c>
      <c r="E133" s="314">
        <f>IF(F133=0,"",+'Ark1'!Q1252)</f>
        <v>201</v>
      </c>
      <c r="F133" s="314">
        <f>+'Ark1'!R1252</f>
        <v>269</v>
      </c>
      <c r="G133" s="314"/>
      <c r="H133" s="314">
        <f>+IF(F133=0,"",'Ark1'!S1252)</f>
        <v>267</v>
      </c>
      <c r="I133" s="50">
        <f>+IF(F133=0,"",'Ark1'!AD1252)</f>
        <v>2.2932670871842181E-2</v>
      </c>
      <c r="J133" s="50"/>
      <c r="K133" s="50">
        <f>+IF(F133=0,"",'Ark1'!AE1252)</f>
        <v>2.4575975598732983E-2</v>
      </c>
      <c r="L133" s="5">
        <f>+IF(F133=0,"",'Ark1'!U1252)</f>
        <v>43.074906367041201</v>
      </c>
      <c r="M133" s="50">
        <f>+IF(F133=0,"",'Ark1'!W1252)</f>
        <v>83.524344569288345</v>
      </c>
      <c r="N133" s="50"/>
      <c r="O133" s="50">
        <f>+IF(F133=0,"",'Ark1'!X1252)</f>
        <v>0</v>
      </c>
      <c r="P133" s="50"/>
      <c r="Q133" s="50">
        <f>+IF(F133=0,"",'Ark1'!Y1252)</f>
        <v>0</v>
      </c>
      <c r="R133" s="110"/>
      <c r="S133" s="18"/>
      <c r="T133" s="110"/>
      <c r="U133" s="50">
        <f>+IF(F133=0,"",'Ark1'!AA1252)</f>
        <v>10.883966106313112</v>
      </c>
      <c r="V133" s="5">
        <f>+IF(F133=0,"",'Ark1'!AB1252)</f>
        <v>1.5366945808058932</v>
      </c>
      <c r="W133" s="18">
        <f t="shared" si="16"/>
        <v>1.3383084577114428</v>
      </c>
      <c r="X133" s="50">
        <f>+IF(F133=0,"",'Ark1'!V1252)</f>
        <v>90.830259575314145</v>
      </c>
      <c r="Y133" s="39"/>
      <c r="Z133" s="12"/>
      <c r="AA133" s="51"/>
      <c r="AI133"/>
    </row>
    <row r="134" spans="1:35" ht="15.6">
      <c r="A134" s="39"/>
      <c r="B134" s="2">
        <f>+'Ark1'!C1253</f>
        <v>2007</v>
      </c>
      <c r="C134" s="2">
        <f>+'Ark1'!L1253</f>
        <v>8</v>
      </c>
      <c r="D134" s="104" t="str">
        <f>VLOOKUP(C134,RNR!$D$12:$E$21,2)</f>
        <v>R</v>
      </c>
      <c r="E134" s="314">
        <f>IF(F134=0,"",+'Ark1'!Q1253)</f>
        <v>1473</v>
      </c>
      <c r="F134" s="314">
        <f>+'Ark1'!R1253</f>
        <v>7072</v>
      </c>
      <c r="G134" s="314"/>
      <c r="H134" s="314">
        <f>+IF(F134=0,"",'Ark1'!S1253)</f>
        <v>7072</v>
      </c>
      <c r="I134" s="50">
        <f>+IF(F134=0,"",'Ark1'!AD1253)</f>
        <v>0.60289906470508492</v>
      </c>
      <c r="J134" s="50"/>
      <c r="K134" s="50">
        <f>+IF(F134=0,"",'Ark1'!AE1253)</f>
        <v>0.65007284951281641</v>
      </c>
      <c r="L134" s="5">
        <f>+IF(F134=0,"",'Ark1'!U1253)</f>
        <v>48.112132352941181</v>
      </c>
      <c r="M134" s="50">
        <f>+IF(F134=0,"",'Ark1'!W1253)</f>
        <v>83.412924208144844</v>
      </c>
      <c r="N134" s="50"/>
      <c r="O134" s="50">
        <f>+IF(F134=0,"",'Ark1'!X1253)</f>
        <v>0</v>
      </c>
      <c r="P134" s="50"/>
      <c r="Q134" s="50">
        <f>+IF(F134=0,"",'Ark1'!Y1253)</f>
        <v>0</v>
      </c>
      <c r="R134" s="110"/>
      <c r="S134" s="18"/>
      <c r="T134" s="110"/>
      <c r="U134" s="50">
        <f>+IF(F134=0,"",'Ark1'!AA1253)</f>
        <v>8.8610984963567265</v>
      </c>
      <c r="V134" s="5">
        <f>+IF(F134=0,"",'Ark1'!AB1253)</f>
        <v>1.1203132038812982</v>
      </c>
      <c r="W134" s="18">
        <f t="shared" si="16"/>
        <v>4.801086218601494</v>
      </c>
      <c r="X134" s="50">
        <f>+IF(F134=0,"",'Ark1'!V1253)</f>
        <v>90.371532186505789</v>
      </c>
      <c r="Y134" s="39"/>
      <c r="Z134" s="12"/>
      <c r="AA134" s="51"/>
      <c r="AI134"/>
    </row>
    <row r="135" spans="1:35" ht="15.6">
      <c r="A135" s="39"/>
      <c r="B135" s="2">
        <f>+'Ark1'!C1254</f>
        <v>2007</v>
      </c>
      <c r="C135" s="2">
        <f>+'Ark1'!L1254</f>
        <v>11</v>
      </c>
      <c r="D135" s="104" t="str">
        <f>VLOOKUP(C135,RNR!$D$12:$E$21,2)</f>
        <v>U</v>
      </c>
      <c r="E135" s="314">
        <f>IF(F135=0,"",+'Ark1'!Q1254)</f>
        <v>2693</v>
      </c>
      <c r="F135" s="314">
        <f>+'Ark1'!R1254</f>
        <v>173432</v>
      </c>
      <c r="G135" s="314"/>
      <c r="H135" s="314">
        <f>+IF(F135=0,"",'Ark1'!S1254)</f>
        <v>173378</v>
      </c>
      <c r="I135" s="50">
        <f>+IF(F135=0,"",'Ark1'!AD1254)</f>
        <v>14.78534934812391</v>
      </c>
      <c r="J135" s="50"/>
      <c r="K135" s="50">
        <f>+IF(F135=0,"",'Ark1'!AE1254)</f>
        <v>15.283721532987157</v>
      </c>
      <c r="L135" s="5">
        <f>+IF(F135=0,"",'Ark1'!U1254)</f>
        <v>53.008443977897997</v>
      </c>
      <c r="M135" s="50">
        <f>+IF(F135=0,"",'Ark1'!W1254)</f>
        <v>79.992394652147524</v>
      </c>
      <c r="N135" s="50"/>
      <c r="O135" s="50">
        <f>+IF(F135=0,"",'Ark1'!X1254)</f>
        <v>0</v>
      </c>
      <c r="P135" s="50"/>
      <c r="Q135" s="50">
        <f>+IF(F135=0,"",'Ark1'!Y1254)</f>
        <v>0</v>
      </c>
      <c r="R135" s="110"/>
      <c r="S135" s="18"/>
      <c r="T135" s="110"/>
      <c r="U135" s="50">
        <f>+IF(F135=0,"",'Ark1'!AA1254)</f>
        <v>8.3711511624231925</v>
      </c>
      <c r="V135" s="5">
        <f>+IF(F135=0,"",'Ark1'!AB1254)</f>
        <v>1.1301589075827361</v>
      </c>
      <c r="W135" s="18">
        <f t="shared" si="16"/>
        <v>64.401039732640172</v>
      </c>
      <c r="X135" s="50">
        <f>+IF(F135=0,"",'Ark1'!V1254)</f>
        <v>86.691237091457694</v>
      </c>
      <c r="Y135" s="39"/>
      <c r="Z135" s="12"/>
      <c r="AA135" s="51"/>
      <c r="AI135"/>
    </row>
    <row r="136" spans="1:35" ht="15.6">
      <c r="A136" s="39"/>
      <c r="B136" s="2">
        <f>+'Ark1'!C1255</f>
        <v>2007</v>
      </c>
      <c r="C136" s="2">
        <f>+'Ark1'!L1255</f>
        <v>14</v>
      </c>
      <c r="D136" s="104" t="str">
        <f>VLOOKUP(C136,RNR!$D$12:$E$21,2)</f>
        <v>E</v>
      </c>
      <c r="E136" s="314">
        <f>IF(F136=0,"",+'Ark1'!Q1255)</f>
        <v>2993</v>
      </c>
      <c r="F136" s="314">
        <f>+'Ark1'!R1255</f>
        <v>814293</v>
      </c>
      <c r="G136" s="314"/>
      <c r="H136" s="314">
        <f>+IF(F136=0,"",'Ark1'!S1255)</f>
        <v>813952</v>
      </c>
      <c r="I136" s="50">
        <f>+IF(F136=0,"",'Ark1'!AD1255)</f>
        <v>69.419752276003649</v>
      </c>
      <c r="J136" s="50"/>
      <c r="K136" s="50">
        <f>+IF(F136=0,"",'Ark1'!AE1255)</f>
        <v>69.155483830034058</v>
      </c>
      <c r="L136" s="5">
        <f>+IF(F136=0,"",'Ark1'!U1255)</f>
        <v>57.137101450699802</v>
      </c>
      <c r="M136" s="50">
        <f>+IF(F136=0,"",'Ark1'!W1255)</f>
        <v>77.09769605578721</v>
      </c>
      <c r="N136" s="50"/>
      <c r="O136" s="50">
        <f>+IF(F136=0,"",'Ark1'!X1255)</f>
        <v>0</v>
      </c>
      <c r="P136" s="50"/>
      <c r="Q136" s="50">
        <f>+IF(F136=0,"",'Ark1'!Y1255)</f>
        <v>0</v>
      </c>
      <c r="R136" s="110"/>
      <c r="S136" s="18"/>
      <c r="T136" s="110"/>
      <c r="U136" s="50">
        <f>+IF(F136=0,"",'Ark1'!AA1255)</f>
        <v>8.6395245026240008</v>
      </c>
      <c r="V136" s="5">
        <f>+IF(F136=0,"",'Ark1'!AB1255)</f>
        <v>1.2310010898664649</v>
      </c>
      <c r="W136" s="18">
        <f t="shared" si="16"/>
        <v>272.06582024724355</v>
      </c>
      <c r="X136" s="50">
        <f>+IF(F136=0,"",'Ark1'!V1255)</f>
        <v>83.561793507583005</v>
      </c>
      <c r="Y136" s="39"/>
      <c r="Z136" s="12"/>
      <c r="AA136" s="51"/>
      <c r="AI136"/>
    </row>
    <row r="137" spans="1:35" ht="15.6">
      <c r="A137" s="39"/>
      <c r="B137" s="2">
        <f>+'Ark1'!C1256</f>
        <v>2007</v>
      </c>
      <c r="C137" s="2">
        <f>+'Ark1'!L1256</f>
        <v>17</v>
      </c>
      <c r="D137" s="104" t="str">
        <f>VLOOKUP(C137,RNR!$D$12:$E$21,2)</f>
        <v>S</v>
      </c>
      <c r="E137" s="314">
        <f>IF(F137=0,"",+'Ark1'!Q1256)</f>
        <v>2665</v>
      </c>
      <c r="F137" s="314">
        <f>+'Ark1'!R1256</f>
        <v>177899</v>
      </c>
      <c r="G137" s="314"/>
      <c r="H137" s="314">
        <f>+IF(F137=0,"",'Ark1'!S1256)</f>
        <v>177749</v>
      </c>
      <c r="I137" s="50">
        <f>+IF(F137=0,"",'Ark1'!AD1256)</f>
        <v>15.166168087099814</v>
      </c>
      <c r="J137" s="50"/>
      <c r="K137" s="50">
        <f>+IF(F137=0,"",'Ark1'!AE1256)</f>
        <v>14.8834079725875</v>
      </c>
      <c r="L137" s="5">
        <f>+IF(F137=0,"",'Ark1'!U1256)</f>
        <v>60.557201446984237</v>
      </c>
      <c r="M137" s="50">
        <f>+IF(F137=0,"",'Ark1'!W1256)</f>
        <v>75.981662344091873</v>
      </c>
      <c r="N137" s="50"/>
      <c r="O137" s="50">
        <f>+IF(F137=0,"",'Ark1'!X1256)</f>
        <v>0</v>
      </c>
      <c r="P137" s="50"/>
      <c r="Q137" s="50">
        <f>+IF(F137=0,"",'Ark1'!Y1256)</f>
        <v>0</v>
      </c>
      <c r="R137" s="110"/>
      <c r="S137" s="18"/>
      <c r="T137" s="110"/>
      <c r="U137" s="50">
        <f>+IF(F137=0,"",'Ark1'!AA1256)</f>
        <v>8.9391246755754867</v>
      </c>
      <c r="V137" s="5">
        <f>+IF(F137=0,"",'Ark1'!AB1256)</f>
        <v>0.5381687128652618</v>
      </c>
      <c r="W137" s="18">
        <f t="shared" si="16"/>
        <v>66.753846153846155</v>
      </c>
      <c r="X137" s="50">
        <f>+IF(F137=0,"",'Ark1'!V1256)</f>
        <v>82.383577309616854</v>
      </c>
      <c r="Y137" s="39"/>
      <c r="Z137" s="12"/>
      <c r="AA137" s="51"/>
      <c r="AI137"/>
    </row>
    <row r="138" spans="1:35" ht="15.6">
      <c r="A138" s="39"/>
      <c r="B138" s="46">
        <f>+'Ark1'!C1257</f>
        <v>2006</v>
      </c>
      <c r="C138" s="46">
        <f>+'Ark1'!L1257</f>
        <v>1</v>
      </c>
      <c r="D138" s="104" t="str">
        <f>VLOOKUP(C138,RNR!$D$12:$E$21,2)</f>
        <v>P-</v>
      </c>
      <c r="E138" s="331">
        <f>IF(F138=0,"",+'Ark1'!Q1257)</f>
        <v>1</v>
      </c>
      <c r="F138" s="331">
        <f>+'Ark1'!R1257</f>
        <v>14</v>
      </c>
      <c r="G138" s="331"/>
      <c r="H138" s="331">
        <f>+IF(F138=0,"",'Ark1'!S1257)</f>
        <v>0</v>
      </c>
      <c r="I138" s="99">
        <f>+IF(F138=0,"",'Ark1'!AD1257)</f>
        <v>1.1741666561830356E-3</v>
      </c>
      <c r="J138" s="65"/>
      <c r="K138" s="99">
        <f>+IF(F138=0,"",'Ark1'!AE1257)</f>
        <v>0</v>
      </c>
      <c r="L138" s="48">
        <f>+IF(F138=0,"",'Ark1'!U1257)</f>
        <v>0</v>
      </c>
      <c r="M138" s="99">
        <f>+IF(F138=0,"",'Ark1'!W1257)</f>
        <v>0</v>
      </c>
      <c r="N138" s="65"/>
      <c r="O138" s="65">
        <f>+IF(F138=0,"",'Ark1'!X1257)</f>
        <v>0</v>
      </c>
      <c r="P138" s="65"/>
      <c r="Q138" s="65">
        <f>+IF(F138=0,"",'Ark1'!Y1257)</f>
        <v>0</v>
      </c>
      <c r="R138" s="110"/>
      <c r="S138" s="65"/>
      <c r="T138" s="110"/>
      <c r="U138" s="48">
        <f>+IF(F138=0,"",'Ark1'!AA1257)</f>
        <v>0</v>
      </c>
      <c r="V138" s="48">
        <f>+IF(F138=0,"",'Ark1'!AB1257)</f>
        <v>0</v>
      </c>
      <c r="W138" s="65">
        <f>+IF(F138=0,"",F138/E138)</f>
        <v>14</v>
      </c>
      <c r="X138" s="99">
        <f>+IF(F138=0,"",'Ark1'!V1257)</f>
        <v>0</v>
      </c>
      <c r="Y138" s="39"/>
      <c r="Z138" s="12"/>
      <c r="AA138" s="51"/>
      <c r="AI138"/>
    </row>
    <row r="139" spans="1:35" ht="15.6">
      <c r="A139" s="39"/>
      <c r="B139" s="46">
        <f>+'Ark1'!C1258</f>
        <v>2006</v>
      </c>
      <c r="C139" s="46">
        <f>+'Ark1'!L1258</f>
        <v>2</v>
      </c>
      <c r="D139" s="104" t="str">
        <f>VLOOKUP(C139,RNR!$D$12:$E$21,2)</f>
        <v>P</v>
      </c>
      <c r="E139" s="331">
        <f>IF(F139=0,"",+'Ark1'!Q1258)</f>
        <v>18</v>
      </c>
      <c r="F139" s="331">
        <f>+'Ark1'!R1258</f>
        <v>26</v>
      </c>
      <c r="G139" s="331"/>
      <c r="H139" s="331">
        <f>+IF(F139=0,"",'Ark1'!S1258)</f>
        <v>26</v>
      </c>
      <c r="I139" s="99">
        <f>+IF(F139=0,"",'Ark1'!AD1258)</f>
        <v>2.1805952186256376E-3</v>
      </c>
      <c r="J139" s="65"/>
      <c r="K139" s="99">
        <f>+IF(F139=0,"",'Ark1'!AE1258)</f>
        <v>2.2034779933092974E-3</v>
      </c>
      <c r="L139" s="48">
        <f>+IF(F139=0,"",'Ark1'!U1258)</f>
        <v>37.5</v>
      </c>
      <c r="M139" s="99">
        <f>+IF(F139=0,"",'Ark1'!W1258)</f>
        <v>75.7</v>
      </c>
      <c r="N139" s="65"/>
      <c r="O139" s="65">
        <f>+IF(F139=0,"",'Ark1'!X1258)</f>
        <v>0</v>
      </c>
      <c r="P139" s="65"/>
      <c r="Q139" s="65">
        <f>+IF(F139=0,"",'Ark1'!Y1258)</f>
        <v>0</v>
      </c>
      <c r="R139" s="110"/>
      <c r="S139" s="65"/>
      <c r="T139" s="110"/>
      <c r="U139" s="48">
        <f>+IF(F139=0,"",'Ark1'!AA1258)</f>
        <v>15.558326981444337</v>
      </c>
      <c r="V139" s="48">
        <f>+IF(F139=0,"",'Ark1'!AB1258)</f>
        <v>1.5</v>
      </c>
      <c r="W139" s="65">
        <f t="shared" ref="W139:W144" si="17">+IF(F139=0,"",F139/E139)</f>
        <v>1.4444444444444444</v>
      </c>
      <c r="X139" s="99">
        <f>+IF(F139=0,"",'Ark1'!V1258)</f>
        <v>82.01516793066088</v>
      </c>
      <c r="Y139" s="39"/>
      <c r="Z139" s="12"/>
      <c r="AA139" s="51"/>
      <c r="AI139"/>
    </row>
    <row r="140" spans="1:35" ht="15.6">
      <c r="A140" s="39"/>
      <c r="B140" s="46">
        <f>+'Ark1'!C1259</f>
        <v>2006</v>
      </c>
      <c r="C140" s="46">
        <f>+'Ark1'!L1259</f>
        <v>5</v>
      </c>
      <c r="D140" s="104" t="str">
        <f>VLOOKUP(C140,RNR!$D$12:$E$21,2)</f>
        <v>O</v>
      </c>
      <c r="E140" s="331">
        <f>IF(F140=0,"",+'Ark1'!Q1259)</f>
        <v>144</v>
      </c>
      <c r="F140" s="331">
        <f>+'Ark1'!R1259</f>
        <v>194</v>
      </c>
      <c r="G140" s="331"/>
      <c r="H140" s="331">
        <f>+IF(F140=0,"",'Ark1'!S1259)</f>
        <v>189</v>
      </c>
      <c r="I140" s="99">
        <f>+IF(F140=0,"",'Ark1'!AD1259)</f>
        <v>1.6270595092822075E-2</v>
      </c>
      <c r="J140" s="65"/>
      <c r="K140" s="99">
        <f>+IF(F140=0,"",'Ark1'!AE1259)</f>
        <v>1.744309989968237E-2</v>
      </c>
      <c r="L140" s="48">
        <f>+IF(F140=0,"",'Ark1'!U1259)</f>
        <v>42.962962962962962</v>
      </c>
      <c r="M140" s="99">
        <f>+IF(F140=0,"",'Ark1'!W1259)</f>
        <v>82.43703703703703</v>
      </c>
      <c r="N140" s="65"/>
      <c r="O140" s="65">
        <f>+IF(F140=0,"",'Ark1'!X1259)</f>
        <v>0</v>
      </c>
      <c r="P140" s="65"/>
      <c r="Q140" s="65">
        <f>+IF(F140=0,"",'Ark1'!Y1259)</f>
        <v>0</v>
      </c>
      <c r="R140" s="110"/>
      <c r="S140" s="65"/>
      <c r="T140" s="110"/>
      <c r="U140" s="48">
        <f>+IF(F140=0,"",'Ark1'!AA1259)</f>
        <v>13.071751671063479</v>
      </c>
      <c r="V140" s="48">
        <f>+IF(F140=0,"",'Ark1'!AB1259)</f>
        <v>1.5545474183429973</v>
      </c>
      <c r="W140" s="65">
        <f t="shared" si="17"/>
        <v>1.3472222222222223</v>
      </c>
      <c r="X140" s="99">
        <f>+IF(F140=0,"",'Ark1'!V1259)</f>
        <v>91.094716446829139</v>
      </c>
      <c r="Y140" s="39"/>
      <c r="Z140" s="12"/>
      <c r="AA140" s="51"/>
      <c r="AI140"/>
    </row>
    <row r="141" spans="1:35" ht="15.6">
      <c r="A141" s="39"/>
      <c r="B141" s="46">
        <f>+'Ark1'!C1260</f>
        <v>2006</v>
      </c>
      <c r="C141" s="46">
        <f>+'Ark1'!L1260</f>
        <v>8</v>
      </c>
      <c r="D141" s="104" t="str">
        <f>VLOOKUP(C141,RNR!$D$12:$E$21,2)</f>
        <v>R</v>
      </c>
      <c r="E141" s="331">
        <f>IF(F141=0,"",+'Ark1'!Q1260)</f>
        <v>1444</v>
      </c>
      <c r="F141" s="331">
        <f>+'Ark1'!R1260</f>
        <v>5123</v>
      </c>
      <c r="G141" s="331"/>
      <c r="H141" s="331">
        <f>+IF(F141=0,"",'Ark1'!S1260)</f>
        <v>5094</v>
      </c>
      <c r="I141" s="99">
        <f>+IF(F141=0,"",'Ark1'!AD1260)</f>
        <v>0.4296611271161207</v>
      </c>
      <c r="J141" s="65"/>
      <c r="K141" s="99">
        <f>+IF(F141=0,"",'Ark1'!AE1260)</f>
        <v>0.46277627972173008</v>
      </c>
      <c r="L141" s="48">
        <f>+IF(F141=0,"",'Ark1'!U1260)</f>
        <v>48.187868080094226</v>
      </c>
      <c r="M141" s="99">
        <f>+IF(F141=0,"",'Ark1'!W1260)</f>
        <v>81.147035728307642</v>
      </c>
      <c r="N141" s="65"/>
      <c r="O141" s="65">
        <f>+IF(F141=0,"",'Ark1'!X1260)</f>
        <v>0</v>
      </c>
      <c r="P141" s="65"/>
      <c r="Q141" s="65">
        <f>+IF(F141=0,"",'Ark1'!Y1260)</f>
        <v>0</v>
      </c>
      <c r="R141" s="110"/>
      <c r="S141" s="65"/>
      <c r="T141" s="110"/>
      <c r="U141" s="48">
        <f>+IF(F141=0,"",'Ark1'!AA1260)</f>
        <v>9.4468591016517429</v>
      </c>
      <c r="V141" s="48">
        <f>+IF(F141=0,"",'Ark1'!AB1260)</f>
        <v>1.0653195858770137</v>
      </c>
      <c r="W141" s="65">
        <f t="shared" si="17"/>
        <v>3.5477839335180055</v>
      </c>
      <c r="X141" s="99">
        <f>+IF(F141=0,"",'Ark1'!V1260)</f>
        <v>88.462686967141252</v>
      </c>
      <c r="Y141" s="39"/>
      <c r="Z141" s="12"/>
      <c r="AA141" s="51"/>
      <c r="AI141"/>
    </row>
    <row r="142" spans="1:35" ht="15.6">
      <c r="A142" s="39"/>
      <c r="B142" s="46">
        <f>+'Ark1'!C1261</f>
        <v>2006</v>
      </c>
      <c r="C142" s="46">
        <f>+'Ark1'!L1261</f>
        <v>11</v>
      </c>
      <c r="D142" s="104" t="str">
        <f>VLOOKUP(C142,RNR!$D$12:$E$21,2)</f>
        <v>U</v>
      </c>
      <c r="E142" s="331">
        <f>IF(F142=0,"",+'Ark1'!Q1261)</f>
        <v>2948</v>
      </c>
      <c r="F142" s="331">
        <f>+'Ark1'!R1261</f>
        <v>158475</v>
      </c>
      <c r="G142" s="331"/>
      <c r="H142" s="331">
        <f>+IF(F142=0,"",'Ark1'!S1261)</f>
        <v>157698</v>
      </c>
      <c r="I142" s="99">
        <f>+IF(F142=0,"",'Ark1'!AD1261)</f>
        <v>13.291147202757612</v>
      </c>
      <c r="J142" s="65"/>
      <c r="K142" s="99">
        <f>+IF(F142=0,"",'Ark1'!AE1261)</f>
        <v>13.688047277175098</v>
      </c>
      <c r="L142" s="48">
        <f>+IF(F142=0,"",'Ark1'!U1261)</f>
        <v>53.074243173661046</v>
      </c>
      <c r="M142" s="99">
        <f>+IF(F142=0,"",'Ark1'!W1261)</f>
        <v>77.531077756216661</v>
      </c>
      <c r="N142" s="65"/>
      <c r="O142" s="65">
        <f>+IF(F142=0,"",'Ark1'!X1261)</f>
        <v>0</v>
      </c>
      <c r="P142" s="65"/>
      <c r="Q142" s="65">
        <f>+IF(F142=0,"",'Ark1'!Y1261)</f>
        <v>0</v>
      </c>
      <c r="R142" s="110"/>
      <c r="S142" s="65"/>
      <c r="T142" s="110"/>
      <c r="U142" s="48">
        <f>+IF(F142=0,"",'Ark1'!AA1261)</f>
        <v>8.1774873169194979</v>
      </c>
      <c r="V142" s="48">
        <f>+IF(F142=0,"",'Ark1'!AB1261)</f>
        <v>1.0409952321384777</v>
      </c>
      <c r="W142" s="65">
        <f t="shared" si="17"/>
        <v>53.756784260515602</v>
      </c>
      <c r="X142" s="99">
        <f>+IF(F142=0,"",'Ark1'!V1261)</f>
        <v>84.440253870882074</v>
      </c>
      <c r="Y142" s="39"/>
      <c r="Z142" s="12"/>
      <c r="AA142" s="51"/>
      <c r="AI142"/>
    </row>
    <row r="143" spans="1:35" ht="15.6">
      <c r="A143" s="39"/>
      <c r="B143" s="46">
        <f>+'Ark1'!C1262</f>
        <v>2006</v>
      </c>
      <c r="C143" s="46">
        <f>+'Ark1'!L1262</f>
        <v>14</v>
      </c>
      <c r="D143" s="104" t="str">
        <f>VLOOKUP(C143,RNR!$D$12:$E$21,2)</f>
        <v>E</v>
      </c>
      <c r="E143" s="331">
        <f>IF(F143=0,"",+'Ark1'!Q1262)</f>
        <v>3238</v>
      </c>
      <c r="F143" s="331">
        <f>+'Ark1'!R1262</f>
        <v>844844</v>
      </c>
      <c r="G143" s="331"/>
      <c r="H143" s="331">
        <f>+IF(F143=0,"",'Ark1'!S1262)</f>
        <v>841765</v>
      </c>
      <c r="I143" s="99">
        <f>+IF(F143=0,"",'Ark1'!AD1262)</f>
        <v>70.856261034021486</v>
      </c>
      <c r="J143" s="65"/>
      <c r="K143" s="99">
        <f>+IF(F143=0,"",'Ark1'!AE1262)</f>
        <v>70.674786643166613</v>
      </c>
      <c r="L143" s="48">
        <f>+IF(F143=0,"",'Ark1'!U1262)</f>
        <v>57.174024816902595</v>
      </c>
      <c r="M143" s="99">
        <f>+IF(F143=0,"",'Ark1'!W1262)</f>
        <v>74.995318170749499</v>
      </c>
      <c r="N143" s="65"/>
      <c r="O143" s="65">
        <f>+IF(F143=0,"",'Ark1'!X1262)</f>
        <v>0</v>
      </c>
      <c r="P143" s="65"/>
      <c r="Q143" s="65">
        <f>+IF(F143=0,"",'Ark1'!Y1262)</f>
        <v>0</v>
      </c>
      <c r="R143" s="110"/>
      <c r="S143" s="65"/>
      <c r="T143" s="110"/>
      <c r="U143" s="48">
        <f>+IF(F143=0,"",'Ark1'!AA1262)</f>
        <v>8.1519470325781089</v>
      </c>
      <c r="V143" s="48">
        <f>+IF(F143=0,"",'Ark1'!AB1262)</f>
        <v>1.1980118785322202</v>
      </c>
      <c r="W143" s="65">
        <f t="shared" si="17"/>
        <v>260.91537986411367</v>
      </c>
      <c r="X143" s="99">
        <f>+IF(F143=0,"",'Ark1'!V1262)</f>
        <v>81.557506415528607</v>
      </c>
      <c r="Y143" s="39"/>
      <c r="Z143" s="12"/>
      <c r="AA143" s="51"/>
      <c r="AI143"/>
    </row>
    <row r="144" spans="1:35" ht="15.6">
      <c r="A144" s="39"/>
      <c r="B144" s="46">
        <f>+'Ark1'!C1263</f>
        <v>2006</v>
      </c>
      <c r="C144" s="46">
        <f>+'Ark1'!L1263</f>
        <v>17</v>
      </c>
      <c r="D144" s="104" t="str">
        <f>VLOOKUP(C144,RNR!$D$12:$E$21,2)</f>
        <v>S</v>
      </c>
      <c r="E144" s="331">
        <f>IF(F144=0,"",+'Ark1'!Q1263)</f>
        <v>2885</v>
      </c>
      <c r="F144" s="331">
        <f>+'Ark1'!R1263</f>
        <v>183659</v>
      </c>
      <c r="G144" s="331"/>
      <c r="H144" s="331">
        <f>+IF(F144=0,"",'Ark1'!S1263)</f>
        <v>182938</v>
      </c>
      <c r="I144" s="99">
        <f>+IF(F144=0,"",'Ark1'!AD1263)</f>
        <v>15.403305279137157</v>
      </c>
      <c r="J144" s="65"/>
      <c r="K144" s="99">
        <f>+IF(F144=0,"",'Ark1'!AE1263)</f>
        <v>15.154743222043564</v>
      </c>
      <c r="L144" s="48">
        <f>+IF(F144=0,"",'Ark1'!U1263)</f>
        <v>60.52483901649741</v>
      </c>
      <c r="M144" s="99">
        <f>+IF(F144=0,"",'Ark1'!W1263)</f>
        <v>73.995475516295187</v>
      </c>
      <c r="N144" s="65"/>
      <c r="O144" s="65">
        <f>+IF(F144=0,"",'Ark1'!X1263)</f>
        <v>0</v>
      </c>
      <c r="P144" s="65"/>
      <c r="Q144" s="65">
        <f>+IF(F144=0,"",'Ark1'!Y1263)</f>
        <v>0</v>
      </c>
      <c r="R144" s="110"/>
      <c r="S144" s="65"/>
      <c r="T144" s="110"/>
      <c r="U144" s="48">
        <f>+IF(F144=0,"",'Ark1'!AA1263)</f>
        <v>8.4747355023890378</v>
      </c>
      <c r="V144" s="48">
        <f>+IF(F144=0,"",'Ark1'!AB1263)</f>
        <v>0.5552075540889464</v>
      </c>
      <c r="W144" s="65">
        <f t="shared" si="17"/>
        <v>63.659965337954937</v>
      </c>
      <c r="X144" s="99">
        <f>+IF(F144=0,"",'Ark1'!V1263)</f>
        <v>80.478075403580775</v>
      </c>
      <c r="Y144" s="39"/>
      <c r="Z144" s="12"/>
      <c r="AA144" s="51"/>
      <c r="AI144"/>
    </row>
    <row r="145" spans="1:38" ht="15.6">
      <c r="A145" s="39"/>
      <c r="B145" s="2">
        <f>+'Ark1'!C1264</f>
        <v>2005</v>
      </c>
      <c r="C145" s="2">
        <f>+'Ark1'!L1264</f>
        <v>1</v>
      </c>
      <c r="D145" s="104" t="str">
        <f>VLOOKUP(C145,RNR!$D$12:$E$21,2)</f>
        <v>P-</v>
      </c>
      <c r="E145" s="314">
        <f>IF(F145=0,"",+'Ark1'!Q1264)</f>
        <v>6</v>
      </c>
      <c r="F145" s="314">
        <f>+'Ark1'!R1264</f>
        <v>6</v>
      </c>
      <c r="G145" s="314"/>
      <c r="H145" s="314">
        <f>+IF(F145=0,"",'Ark1'!S1264)</f>
        <v>0</v>
      </c>
      <c r="I145" s="50">
        <f>+IF(F145=0,"",'Ark1'!AD1264)</f>
        <v>5.1936990043679012E-4</v>
      </c>
      <c r="J145" s="50"/>
      <c r="K145" s="50">
        <f>+IF(F145=0,"",'Ark1'!AE1264)</f>
        <v>0</v>
      </c>
      <c r="L145" s="5">
        <f>+IF(F145=0,"",'Ark1'!U1264)</f>
        <v>0</v>
      </c>
      <c r="M145" s="50">
        <f>+IF(F145=0,"",'Ark1'!W1264)</f>
        <v>0</v>
      </c>
      <c r="N145" s="50"/>
      <c r="O145" s="50">
        <f>+IF(F145=0,"",'Ark1'!X1264)</f>
        <v>0</v>
      </c>
      <c r="P145" s="50"/>
      <c r="Q145" s="50">
        <f>+IF(F145=0,"",'Ark1'!Y1264)</f>
        <v>0</v>
      </c>
      <c r="R145" s="110"/>
      <c r="S145" s="18"/>
      <c r="T145" s="110"/>
      <c r="U145" s="50">
        <f>+IF(F145=0,"",'Ark1'!AA1264)</f>
        <v>0</v>
      </c>
      <c r="V145" s="5">
        <f>+IF(F145=0,"",'Ark1'!AB1264)</f>
        <v>0</v>
      </c>
      <c r="W145" s="18">
        <f>+IF(F145=0,"",F145/E145)</f>
        <v>1</v>
      </c>
      <c r="X145" s="50">
        <f>+IF(F145=0,"",'Ark1'!V1264)</f>
        <v>0</v>
      </c>
      <c r="Y145" s="39"/>
      <c r="Z145" s="12"/>
      <c r="AA145" s="51"/>
      <c r="AI145"/>
    </row>
    <row r="146" spans="1:38" ht="15.6">
      <c r="A146" s="39"/>
      <c r="B146" s="2">
        <f>+'Ark1'!C1265</f>
        <v>2005</v>
      </c>
      <c r="C146" s="2">
        <f>+'Ark1'!L1265</f>
        <v>2</v>
      </c>
      <c r="D146" s="104" t="str">
        <f>VLOOKUP(C146,RNR!$D$12:$E$21,2)</f>
        <v>P</v>
      </c>
      <c r="E146" s="314">
        <f>IF(F146=0,"",+'Ark1'!Q1265)</f>
        <v>29</v>
      </c>
      <c r="F146" s="314">
        <f>+'Ark1'!R1265</f>
        <v>47</v>
      </c>
      <c r="G146" s="314"/>
      <c r="H146" s="314">
        <f>+IF(F146=0,"",'Ark1'!S1265)</f>
        <v>47</v>
      </c>
      <c r="I146" s="50">
        <f>+IF(F146=0,"",'Ark1'!AD1265)</f>
        <v>4.0683975534215218E-3</v>
      </c>
      <c r="J146" s="50"/>
      <c r="K146" s="50">
        <f>+IF(F146=0,"",'Ark1'!AE1265)</f>
        <v>3.7221149403592474E-3</v>
      </c>
      <c r="L146" s="5">
        <f>+IF(F146=0,"",'Ark1'!U1265)</f>
        <v>36.893617021276611</v>
      </c>
      <c r="M146" s="50">
        <f>+IF(F146=0,"",'Ark1'!W1265)</f>
        <v>68.382978723404236</v>
      </c>
      <c r="N146" s="50"/>
      <c r="O146" s="50">
        <f>+IF(F146=0,"",'Ark1'!X1265)</f>
        <v>0</v>
      </c>
      <c r="P146" s="50"/>
      <c r="Q146" s="50">
        <f>+IF(F146=0,"",'Ark1'!Y1265)</f>
        <v>0</v>
      </c>
      <c r="R146" s="110"/>
      <c r="S146" s="18"/>
      <c r="T146" s="110"/>
      <c r="U146" s="50">
        <f>+IF(F146=0,"",'Ark1'!AA1265)</f>
        <v>13.767156710561711</v>
      </c>
      <c r="V146" s="5">
        <f>+IF(F146=0,"",'Ark1'!AB1265)</f>
        <v>1.678829918687512</v>
      </c>
      <c r="W146" s="18">
        <f t="shared" ref="W146:W151" si="18">+IF(F146=0,"",F146/E146)</f>
        <v>1.6206896551724137</v>
      </c>
      <c r="X146" s="50">
        <f>+IF(F146=0,"",'Ark1'!V1265)</f>
        <v>74.087734261543062</v>
      </c>
      <c r="Y146" s="39"/>
      <c r="Z146" s="12"/>
      <c r="AA146" s="51"/>
      <c r="AI146"/>
    </row>
    <row r="147" spans="1:38" ht="15.6">
      <c r="A147" s="39"/>
      <c r="B147" s="2">
        <f>+'Ark1'!C1266</f>
        <v>2005</v>
      </c>
      <c r="C147" s="2">
        <f>+'Ark1'!L1266</f>
        <v>5</v>
      </c>
      <c r="D147" s="104" t="str">
        <f>VLOOKUP(C147,RNR!$D$12:$E$21,2)</f>
        <v>O</v>
      </c>
      <c r="E147" s="314">
        <f>IF(F147=0,"",+'Ark1'!Q1266)</f>
        <v>172</v>
      </c>
      <c r="F147" s="314">
        <f>+'Ark1'!R1266</f>
        <v>267</v>
      </c>
      <c r="G147" s="314"/>
      <c r="H147" s="314">
        <f>+IF(F147=0,"",'Ark1'!S1266)</f>
        <v>266</v>
      </c>
      <c r="I147" s="50">
        <f>+IF(F147=0,"",'Ark1'!AD1266)</f>
        <v>2.3111960569437161E-2</v>
      </c>
      <c r="J147" s="50"/>
      <c r="K147" s="50">
        <f>+IF(F147=0,"",'Ark1'!AE1266)</f>
        <v>2.4408457787488343E-2</v>
      </c>
      <c r="L147" s="5">
        <f>+IF(F147=0,"",'Ark1'!U1266)</f>
        <v>42.879699248120303</v>
      </c>
      <c r="M147" s="50">
        <f>+IF(F147=0,"",'Ark1'!W1266)</f>
        <v>79.234586466165339</v>
      </c>
      <c r="N147" s="50"/>
      <c r="O147" s="50">
        <f>+IF(F147=0,"",'Ark1'!X1266)</f>
        <v>0</v>
      </c>
      <c r="P147" s="50"/>
      <c r="Q147" s="50">
        <f>+IF(F147=0,"",'Ark1'!Y1266)</f>
        <v>0</v>
      </c>
      <c r="R147" s="110"/>
      <c r="S147" s="18"/>
      <c r="T147" s="110"/>
      <c r="U147" s="50">
        <f>+IF(F147=0,"",'Ark1'!AA1266)</f>
        <v>13.595748147349084</v>
      </c>
      <c r="V147" s="5">
        <f>+IF(F147=0,"",'Ark1'!AB1266)</f>
        <v>1.2447640352826077</v>
      </c>
      <c r="W147" s="18">
        <f t="shared" si="18"/>
        <v>1.5523255813953489</v>
      </c>
      <c r="X147" s="50">
        <f>+IF(F147=0,"",'Ark1'!V1266)</f>
        <v>86.045422331560189</v>
      </c>
      <c r="Y147" s="39"/>
      <c r="Z147" s="12"/>
      <c r="AA147" s="51"/>
      <c r="AI147"/>
    </row>
    <row r="148" spans="1:38" ht="15.6">
      <c r="A148" s="39"/>
      <c r="B148" s="2">
        <f>+'Ark1'!C1267</f>
        <v>2005</v>
      </c>
      <c r="C148" s="2">
        <f>+'Ark1'!L1267</f>
        <v>8</v>
      </c>
      <c r="D148" s="104" t="str">
        <f>VLOOKUP(C148,RNR!$D$12:$E$21,2)</f>
        <v>R</v>
      </c>
      <c r="E148" s="314">
        <f>IF(F148=0,"",+'Ark1'!Q1267)</f>
        <v>1588</v>
      </c>
      <c r="F148" s="314">
        <f>+'Ark1'!R1267</f>
        <v>5975</v>
      </c>
      <c r="G148" s="314"/>
      <c r="H148" s="314">
        <f>+IF(F148=0,"",'Ark1'!S1267)</f>
        <v>5975</v>
      </c>
      <c r="I148" s="50">
        <f>+IF(F148=0,"",'Ark1'!AD1267)</f>
        <v>0.51720585918496997</v>
      </c>
      <c r="J148" s="50"/>
      <c r="K148" s="50">
        <f>+IF(F148=0,"",'Ark1'!AE1267)</f>
        <v>0.56038999815415347</v>
      </c>
      <c r="L148" s="5">
        <f>+IF(F148=0,"",'Ark1'!U1267)</f>
        <v>48.169037656903754</v>
      </c>
      <c r="M148" s="50">
        <f>+IF(F148=0,"",'Ark1'!W1267)</f>
        <v>80.98574058577411</v>
      </c>
      <c r="N148" s="50"/>
      <c r="O148" s="50">
        <f>+IF(F148=0,"",'Ark1'!X1267)</f>
        <v>0</v>
      </c>
      <c r="P148" s="50"/>
      <c r="Q148" s="50">
        <f>+IF(F148=0,"",'Ark1'!Y1267)</f>
        <v>0</v>
      </c>
      <c r="R148" s="110"/>
      <c r="S148" s="18"/>
      <c r="T148" s="110"/>
      <c r="U148" s="50">
        <f>+IF(F148=0,"",'Ark1'!AA1267)</f>
        <v>9.6825053390022155</v>
      </c>
      <c r="V148" s="5">
        <f>+IF(F148=0,"",'Ark1'!AB1267)</f>
        <v>1.0884922562365491</v>
      </c>
      <c r="W148" s="18">
        <f t="shared" si="18"/>
        <v>3.7625944584382873</v>
      </c>
      <c r="X148" s="50">
        <f>+IF(F148=0,"",'Ark1'!V1267)</f>
        <v>87.741864123265728</v>
      </c>
      <c r="Y148" s="39"/>
      <c r="Z148" s="12"/>
      <c r="AA148" s="51"/>
      <c r="AI148"/>
    </row>
    <row r="149" spans="1:38" ht="15.6">
      <c r="A149" s="39"/>
      <c r="B149" s="2">
        <f>+'Ark1'!C1268</f>
        <v>2005</v>
      </c>
      <c r="C149" s="2">
        <f>+'Ark1'!L1268</f>
        <v>11</v>
      </c>
      <c r="D149" s="104" t="str">
        <f>VLOOKUP(C149,RNR!$D$12:$E$21,2)</f>
        <v>U</v>
      </c>
      <c r="E149" s="314">
        <f>IF(F149=0,"",+'Ark1'!Q1268)</f>
        <v>3177</v>
      </c>
      <c r="F149" s="314">
        <f>+'Ark1'!R1268</f>
        <v>167303</v>
      </c>
      <c r="G149" s="314"/>
      <c r="H149" s="314">
        <f>+IF(F149=0,"",'Ark1'!S1268)</f>
        <v>167246</v>
      </c>
      <c r="I149" s="50">
        <f>+IF(F149=0,"",'Ark1'!AD1268)</f>
        <v>14.48202374212938</v>
      </c>
      <c r="J149" s="50"/>
      <c r="K149" s="50">
        <f>+IF(F149=0,"",'Ark1'!AE1268)</f>
        <v>14.936338157426588</v>
      </c>
      <c r="L149" s="5">
        <f>+IF(F149=0,"",'Ark1'!U1268)</f>
        <v>53.044539181804062</v>
      </c>
      <c r="M149" s="50">
        <f>+IF(F149=0,"",'Ark1'!W1268)</f>
        <v>77.115999186827054</v>
      </c>
      <c r="N149" s="50"/>
      <c r="O149" s="50">
        <f>+IF(F149=0,"",'Ark1'!X1268)</f>
        <v>0</v>
      </c>
      <c r="P149" s="50"/>
      <c r="Q149" s="50">
        <f>+IF(F149=0,"",'Ark1'!Y1268)</f>
        <v>0</v>
      </c>
      <c r="R149" s="110"/>
      <c r="S149" s="18"/>
      <c r="T149" s="110"/>
      <c r="U149" s="50">
        <f>+IF(F149=0,"",'Ark1'!AA1268)</f>
        <v>8.3206310632813469</v>
      </c>
      <c r="V149" s="5">
        <f>+IF(F149=0,"",'Ark1'!AB1268)</f>
        <v>1.0337807096889675</v>
      </c>
      <c r="W149" s="18">
        <f t="shared" si="18"/>
        <v>52.66068618193264</v>
      </c>
      <c r="X149" s="50">
        <f>+IF(F149=0,"",'Ark1'!V1268)</f>
        <v>83.575873578720262</v>
      </c>
      <c r="Y149" s="39"/>
      <c r="Z149" s="12"/>
      <c r="AA149" s="51"/>
      <c r="AI149"/>
    </row>
    <row r="150" spans="1:38" ht="15.6">
      <c r="A150" s="39"/>
      <c r="B150" s="2">
        <f>+'Ark1'!C1269</f>
        <v>2005</v>
      </c>
      <c r="C150" s="2">
        <f>+'Ark1'!L1269</f>
        <v>14</v>
      </c>
      <c r="D150" s="104" t="str">
        <f>VLOOKUP(C150,RNR!$D$12:$E$21,2)</f>
        <v>E</v>
      </c>
      <c r="E150" s="314">
        <f>IF(F150=0,"",+'Ark1'!Q1269)</f>
        <v>3522</v>
      </c>
      <c r="F150" s="314">
        <f>+'Ark1'!R1269</f>
        <v>815602</v>
      </c>
      <c r="G150" s="314"/>
      <c r="H150" s="314">
        <f>+IF(F150=0,"",'Ark1'!S1269)</f>
        <v>815303</v>
      </c>
      <c r="I150" s="50">
        <f>+IF(F150=0,"",'Ark1'!AD1269)</f>
        <v>70.599854922674481</v>
      </c>
      <c r="J150" s="50"/>
      <c r="K150" s="50">
        <f>+IF(F150=0,"",'Ark1'!AE1269)</f>
        <v>70.32520122866319</v>
      </c>
      <c r="L150" s="5">
        <f>+IF(F150=0,"",'Ark1'!U1269)</f>
        <v>57.136990787474112</v>
      </c>
      <c r="M150" s="50">
        <f>+IF(F150=0,"",'Ark1'!W1269)</f>
        <v>74.481435000240324</v>
      </c>
      <c r="N150" s="50"/>
      <c r="O150" s="50">
        <f>+IF(F150=0,"",'Ark1'!X1269)</f>
        <v>0</v>
      </c>
      <c r="P150" s="50"/>
      <c r="Q150" s="50">
        <f>+IF(F150=0,"",'Ark1'!Y1269)</f>
        <v>0</v>
      </c>
      <c r="R150" s="110"/>
      <c r="S150" s="18"/>
      <c r="T150" s="110"/>
      <c r="U150" s="50">
        <f>+IF(F150=0,"",'Ark1'!AA1269)</f>
        <v>8.1201254416202886</v>
      </c>
      <c r="V150" s="5">
        <f>+IF(F150=0,"",'Ark1'!AB1269)</f>
        <v>1.2178958043568369</v>
      </c>
      <c r="W150" s="18">
        <f t="shared" si="18"/>
        <v>231.57353776263486</v>
      </c>
      <c r="X150" s="50">
        <f>+IF(F150=0,"",'Ark1'!V1269)</f>
        <v>80.722787574160549</v>
      </c>
      <c r="Y150" s="39"/>
      <c r="Z150" s="12"/>
      <c r="AA150" s="51"/>
      <c r="AI150"/>
    </row>
    <row r="151" spans="1:38" ht="15.6">
      <c r="A151" s="39"/>
      <c r="B151" s="2">
        <f>+'Ark1'!C1270</f>
        <v>2005</v>
      </c>
      <c r="C151" s="2">
        <f>+'Ark1'!L1270</f>
        <v>17</v>
      </c>
      <c r="D151" s="104" t="str">
        <f>VLOOKUP(C151,RNR!$D$12:$E$21,2)</f>
        <v>S</v>
      </c>
      <c r="E151" s="314">
        <f>IF(F151=0,"",+'Ark1'!Q1270)</f>
        <v>3109</v>
      </c>
      <c r="F151" s="314">
        <f>+'Ark1'!R1270</f>
        <v>166046</v>
      </c>
      <c r="G151" s="314"/>
      <c r="H151" s="314">
        <f>+IF(F151=0,"",'Ark1'!S1270)</f>
        <v>165960</v>
      </c>
      <c r="I151" s="50">
        <f>+IF(F151=0,"",'Ark1'!AD1270)</f>
        <v>14.373215747987873</v>
      </c>
      <c r="J151" s="50"/>
      <c r="K151" s="50">
        <f>+IF(F151=0,"",'Ark1'!AE1270)</f>
        <v>14.149940043028236</v>
      </c>
      <c r="L151" s="5">
        <f>+IF(F151=0,"",'Ark1'!U1270)</f>
        <v>60.518287539166067</v>
      </c>
      <c r="M151" s="50">
        <f>+IF(F151=0,"",'Ark1'!W1270)</f>
        <v>73.621941431670592</v>
      </c>
      <c r="N151" s="50"/>
      <c r="O151" s="50">
        <f>+IF(F151=0,"",'Ark1'!X1270)</f>
        <v>0</v>
      </c>
      <c r="P151" s="50"/>
      <c r="Q151" s="50">
        <f>+IF(F151=0,"",'Ark1'!Y1270)</f>
        <v>0</v>
      </c>
      <c r="R151" s="110"/>
      <c r="S151" s="18"/>
      <c r="T151" s="110"/>
      <c r="U151" s="50">
        <f>+IF(F151=0,"",'Ark1'!AA1270)</f>
        <v>8.4989683289434019</v>
      </c>
      <c r="V151" s="5">
        <f>+IF(F151=0,"",'Ark1'!AB1270)</f>
        <v>0.59665097976257486</v>
      </c>
      <c r="W151" s="18">
        <f t="shared" si="18"/>
        <v>53.408169829527182</v>
      </c>
      <c r="X151" s="50">
        <f>+IF(F151=0,"",'Ark1'!V1270)</f>
        <v>79.803986236422716</v>
      </c>
      <c r="Y151" s="39"/>
      <c r="Z151" s="12"/>
      <c r="AA151" s="12"/>
      <c r="AI151"/>
    </row>
    <row r="152" spans="1:38" ht="15.6">
      <c r="A152" s="39"/>
      <c r="B152" s="46">
        <f>+'Ark1'!C1271</f>
        <v>2004</v>
      </c>
      <c r="C152" s="46">
        <f>+'Ark1'!L1271</f>
        <v>1</v>
      </c>
      <c r="D152" s="104" t="str">
        <f>VLOOKUP(C152,RNR!$D$12:$E$21,2)</f>
        <v>P-</v>
      </c>
      <c r="E152" s="331">
        <f>IF(F152=0,"",+'Ark1'!Q1271)</f>
        <v>2</v>
      </c>
      <c r="F152" s="331">
        <f>+'Ark1'!R1271</f>
        <v>2</v>
      </c>
      <c r="G152" s="331"/>
      <c r="H152" s="331">
        <f>+IF(F152=0,"",'Ark1'!S1271)</f>
        <v>0</v>
      </c>
      <c r="I152" s="99">
        <f>+IF(F152=0,"",'Ark1'!AD1271)</f>
        <v>1.7577858928893161E-4</v>
      </c>
      <c r="J152" s="65"/>
      <c r="K152" s="99">
        <f>+IF(F152=0,"",'Ark1'!AE1271)</f>
        <v>0</v>
      </c>
      <c r="L152" s="48">
        <f>+IF(F152=0,"",'Ark1'!U1271)</f>
        <v>0</v>
      </c>
      <c r="M152" s="99">
        <f>+IF(F152=0,"",'Ark1'!W1271)</f>
        <v>0</v>
      </c>
      <c r="N152" s="65"/>
      <c r="O152" s="65">
        <f>+IF(F152=0,"",'Ark1'!X1271)</f>
        <v>0</v>
      </c>
      <c r="P152" s="65"/>
      <c r="Q152" s="65">
        <f>+IF(F152=0,"",'Ark1'!Y1271)</f>
        <v>0</v>
      </c>
      <c r="R152" s="110"/>
      <c r="S152" s="65"/>
      <c r="T152" s="110"/>
      <c r="U152" s="48">
        <f>+IF(F152=0,"",'Ark1'!AA1271)</f>
        <v>0</v>
      </c>
      <c r="V152" s="48">
        <f>+IF(F152=0,"",'Ark1'!AB1271)</f>
        <v>0</v>
      </c>
      <c r="W152" s="65">
        <f>+IF(F152=0,"",F152/E152)</f>
        <v>1</v>
      </c>
      <c r="X152" s="99">
        <f>+IF(F152=0,"",'Ark1'!V1271)</f>
        <v>0</v>
      </c>
      <c r="Y152" s="39"/>
      <c r="Z152" s="12"/>
      <c r="AA152" s="12"/>
      <c r="AI152"/>
    </row>
    <row r="153" spans="1:38" ht="15.6">
      <c r="A153" s="39"/>
      <c r="B153" s="46">
        <f>+'Ark1'!C1272</f>
        <v>2004</v>
      </c>
      <c r="C153" s="46">
        <f>+'Ark1'!L1272</f>
        <v>2</v>
      </c>
      <c r="D153" s="104" t="str">
        <f>VLOOKUP(C153,RNR!$D$12:$E$21,2)</f>
        <v>P</v>
      </c>
      <c r="E153" s="331">
        <f>IF(F153=0,"",+'Ark1'!Q1272)</f>
        <v>42</v>
      </c>
      <c r="F153" s="331">
        <f>+'Ark1'!R1272</f>
        <v>57</v>
      </c>
      <c r="G153" s="331"/>
      <c r="H153" s="331">
        <f>+IF(F153=0,"",'Ark1'!S1272)</f>
        <v>57</v>
      </c>
      <c r="I153" s="99">
        <f>+IF(F153=0,"",'Ark1'!AD1272)</f>
        <v>5.0096897947345511E-3</v>
      </c>
      <c r="J153" s="65"/>
      <c r="K153" s="99">
        <f>+IF(F153=0,"",'Ark1'!AE1272)</f>
        <v>5.1336301402333806E-3</v>
      </c>
      <c r="L153" s="48">
        <f>+IF(F153=0,"",'Ark1'!U1272)</f>
        <v>36.561403508771946</v>
      </c>
      <c r="M153" s="99">
        <f>+IF(F153=0,"",'Ark1'!W1272)</f>
        <v>77.454385964912305</v>
      </c>
      <c r="N153" s="65"/>
      <c r="O153" s="65">
        <f>+IF(F153=0,"",'Ark1'!X1272)</f>
        <v>0</v>
      </c>
      <c r="P153" s="65"/>
      <c r="Q153" s="65">
        <f>+IF(F153=0,"",'Ark1'!Y1272)</f>
        <v>0</v>
      </c>
      <c r="R153" s="110"/>
      <c r="S153" s="65"/>
      <c r="T153" s="110"/>
      <c r="U153" s="48">
        <f>+IF(F153=0,"",'Ark1'!AA1272)</f>
        <v>15.024787357872132</v>
      </c>
      <c r="V153" s="48">
        <f>+IF(F153=0,"",'Ark1'!AB1272)</f>
        <v>1.6964104917379677</v>
      </c>
      <c r="W153" s="65">
        <f t="shared" ref="W153:W158" si="19">+IF(F153=0,"",F153/E153)</f>
        <v>1.3571428571428572</v>
      </c>
      <c r="X153" s="99">
        <f>+IF(F153=0,"",'Ark1'!V1272)</f>
        <v>83.915911121248385</v>
      </c>
      <c r="Y153" s="39"/>
      <c r="Z153" s="12"/>
      <c r="AA153" s="12"/>
      <c r="AI153"/>
    </row>
    <row r="154" spans="1:38" ht="15.6">
      <c r="A154" s="39"/>
      <c r="B154" s="46">
        <f>+'Ark1'!C1273</f>
        <v>2004</v>
      </c>
      <c r="C154" s="46">
        <f>+'Ark1'!L1273</f>
        <v>5</v>
      </c>
      <c r="D154" s="104" t="str">
        <f>VLOOKUP(C154,RNR!$D$12:$E$21,2)</f>
        <v>O</v>
      </c>
      <c r="E154" s="331">
        <f>IF(F154=0,"",+'Ark1'!Q1273)</f>
        <v>238</v>
      </c>
      <c r="F154" s="331">
        <f>+'Ark1'!R1273</f>
        <v>371</v>
      </c>
      <c r="G154" s="331"/>
      <c r="H154" s="331">
        <f>+IF(F154=0,"",'Ark1'!S1273)</f>
        <v>363</v>
      </c>
      <c r="I154" s="99">
        <f>+IF(F154=0,"",'Ark1'!AD1273)</f>
        <v>3.2606928313096833E-2</v>
      </c>
      <c r="J154" s="65"/>
      <c r="K154" s="99">
        <f>+IF(F154=0,"",'Ark1'!AE1273)</f>
        <v>3.5249244784041074E-2</v>
      </c>
      <c r="L154" s="48">
        <f>+IF(F154=0,"",'Ark1'!U1273)</f>
        <v>42.991735537190095</v>
      </c>
      <c r="M154" s="99">
        <f>+IF(F154=0,"",'Ark1'!W1273)</f>
        <v>83.510192837465638</v>
      </c>
      <c r="N154" s="65"/>
      <c r="O154" s="65">
        <f>+IF(F154=0,"",'Ark1'!X1273)</f>
        <v>0</v>
      </c>
      <c r="P154" s="65"/>
      <c r="Q154" s="65">
        <f>+IF(F154=0,"",'Ark1'!Y1273)</f>
        <v>0</v>
      </c>
      <c r="R154" s="110"/>
      <c r="S154" s="65"/>
      <c r="T154" s="110"/>
      <c r="U154" s="48">
        <f>+IF(F154=0,"",'Ark1'!AA1273)</f>
        <v>12.229014440161468</v>
      </c>
      <c r="V154" s="48">
        <f>+IF(F154=0,"",'Ark1'!AB1273)</f>
        <v>1.213985543470913</v>
      </c>
      <c r="W154" s="65">
        <f t="shared" si="19"/>
        <v>1.5588235294117647</v>
      </c>
      <c r="X154" s="99">
        <f>+IF(F154=0,"",'Ark1'!V1273)</f>
        <v>91.514673973060667</v>
      </c>
      <c r="Y154" s="39"/>
      <c r="Z154" s="79"/>
      <c r="AA154" s="1"/>
      <c r="AB154" s="1"/>
      <c r="AC154" s="1"/>
      <c r="AD154" s="1"/>
      <c r="AE154" s="1"/>
      <c r="AF154" s="1"/>
      <c r="AG154" s="1"/>
      <c r="AH154" s="1"/>
      <c r="AJ154" s="13"/>
      <c r="AK154" s="12"/>
      <c r="AL154" s="12"/>
    </row>
    <row r="155" spans="1:38" ht="15.6">
      <c r="A155" s="39"/>
      <c r="B155" s="46">
        <f>+'Ark1'!C1274</f>
        <v>2004</v>
      </c>
      <c r="C155" s="46">
        <f>+'Ark1'!L1274</f>
        <v>8</v>
      </c>
      <c r="D155" s="104" t="str">
        <f>VLOOKUP(C155,RNR!$D$12:$E$21,2)</f>
        <v>R</v>
      </c>
      <c r="E155" s="331">
        <f>IF(F155=0,"",+'Ark1'!Q1274)</f>
        <v>1991</v>
      </c>
      <c r="F155" s="331">
        <f>+'Ark1'!R1274</f>
        <v>8916</v>
      </c>
      <c r="G155" s="331"/>
      <c r="H155" s="331">
        <f>+IF(F155=0,"",'Ark1'!S1274)</f>
        <v>8913</v>
      </c>
      <c r="I155" s="99">
        <f>+IF(F155=0,"",'Ark1'!AD1274)</f>
        <v>0.78362095105005747</v>
      </c>
      <c r="J155" s="65"/>
      <c r="K155" s="99">
        <f>+IF(F155=0,"",'Ark1'!AE1274)</f>
        <v>0.8424787178885198</v>
      </c>
      <c r="L155" s="48">
        <f>+IF(F155=0,"",'Ark1'!U1274)</f>
        <v>48.171883765286651</v>
      </c>
      <c r="M155" s="99">
        <f>+IF(F155=0,"",'Ark1'!W1274)</f>
        <v>81.288915067878406</v>
      </c>
      <c r="N155" s="65"/>
      <c r="O155" s="65">
        <f>+IF(F155=0,"",'Ark1'!X1274)</f>
        <v>0</v>
      </c>
      <c r="P155" s="65"/>
      <c r="Q155" s="65">
        <f>+IF(F155=0,"",'Ark1'!Y1274)</f>
        <v>0</v>
      </c>
      <c r="R155" s="110"/>
      <c r="S155" s="65"/>
      <c r="T155" s="110"/>
      <c r="U155" s="48">
        <f>+IF(F155=0,"",'Ark1'!AA1274)</f>
        <v>9.1743529364046488</v>
      </c>
      <c r="V155" s="48">
        <f>+IF(F155=0,"",'Ark1'!AB1274)</f>
        <v>1.0757610145974601</v>
      </c>
      <c r="W155" s="65">
        <f t="shared" si="19"/>
        <v>4.4781516825715721</v>
      </c>
      <c r="X155" s="99">
        <f>+IF(F155=0,"",'Ark1'!V1274)</f>
        <v>88.093693472922737</v>
      </c>
      <c r="Y155" s="39"/>
      <c r="Z155" s="79"/>
      <c r="AA155" s="1"/>
      <c r="AB155" s="1"/>
      <c r="AC155" s="1"/>
      <c r="AD155" s="1"/>
      <c r="AE155" s="1"/>
      <c r="AF155" s="1"/>
      <c r="AG155" s="1"/>
      <c r="AH155" s="1"/>
      <c r="AJ155" s="13"/>
      <c r="AK155" s="12"/>
      <c r="AL155" s="12"/>
    </row>
    <row r="156" spans="1:38" ht="15.6">
      <c r="A156" s="39"/>
      <c r="B156" s="46">
        <f>+'Ark1'!C1275</f>
        <v>2004</v>
      </c>
      <c r="C156" s="46">
        <f>+'Ark1'!L1275</f>
        <v>11</v>
      </c>
      <c r="D156" s="104" t="str">
        <f>VLOOKUP(C156,RNR!$D$12:$E$21,2)</f>
        <v>U</v>
      </c>
      <c r="E156" s="331">
        <f>IF(F156=0,"",+'Ark1'!Q1275)</f>
        <v>3613</v>
      </c>
      <c r="F156" s="331">
        <f>+'Ark1'!R1275</f>
        <v>205587</v>
      </c>
      <c r="G156" s="331"/>
      <c r="H156" s="331">
        <f>+IF(F156=0,"",'Ark1'!S1275)</f>
        <v>205530</v>
      </c>
      <c r="I156" s="99">
        <f>+IF(F156=0,"",'Ark1'!AD1275)</f>
        <v>18.068896418071802</v>
      </c>
      <c r="J156" s="65"/>
      <c r="K156" s="99">
        <f>+IF(F156=0,"",'Ark1'!AE1275)</f>
        <v>18.556574112292424</v>
      </c>
      <c r="L156" s="48">
        <f>+IF(F156=0,"",'Ark1'!U1275)</f>
        <v>52.980100228677074</v>
      </c>
      <c r="M156" s="99">
        <f>+IF(F156=0,"",'Ark1'!W1275)</f>
        <v>77.645961660098251</v>
      </c>
      <c r="N156" s="65"/>
      <c r="O156" s="65">
        <f>+IF(F156=0,"",'Ark1'!X1275)</f>
        <v>0</v>
      </c>
      <c r="P156" s="65"/>
      <c r="Q156" s="65">
        <f>+IF(F156=0,"",'Ark1'!Y1275)</f>
        <v>0</v>
      </c>
      <c r="R156" s="110"/>
      <c r="S156" s="65"/>
      <c r="T156" s="110"/>
      <c r="U156" s="48">
        <f>+IF(F156=0,"",'Ark1'!AA1275)</f>
        <v>7.99150293567227</v>
      </c>
      <c r="V156" s="48">
        <f>+IF(F156=0,"",'Ark1'!AB1275)</f>
        <v>1.096376577390991</v>
      </c>
      <c r="W156" s="65">
        <f t="shared" si="19"/>
        <v>56.902020481594242</v>
      </c>
      <c r="X156" s="99">
        <f>+IF(F156=0,"",'Ark1'!V1275)</f>
        <v>84.144595857374142</v>
      </c>
      <c r="Y156" s="39"/>
      <c r="Z156" s="79"/>
      <c r="AA156" s="1"/>
      <c r="AB156" s="1"/>
      <c r="AC156" s="1"/>
      <c r="AD156" s="1"/>
      <c r="AE156" s="1"/>
      <c r="AF156" s="1"/>
      <c r="AG156" s="1"/>
      <c r="AH156" s="1"/>
      <c r="AJ156" s="13"/>
      <c r="AK156" s="12"/>
      <c r="AL156" s="12"/>
    </row>
    <row r="157" spans="1:38" ht="15.6">
      <c r="A157" s="39"/>
      <c r="B157" s="46">
        <f>+'Ark1'!C1276</f>
        <v>2004</v>
      </c>
      <c r="C157" s="46">
        <f>+'Ark1'!L1276</f>
        <v>14</v>
      </c>
      <c r="D157" s="104" t="str">
        <f>VLOOKUP(C157,RNR!$D$12:$E$21,2)</f>
        <v>E</v>
      </c>
      <c r="E157" s="331">
        <f>IF(F157=0,"",+'Ark1'!Q1276)</f>
        <v>3928</v>
      </c>
      <c r="F157" s="331">
        <f>+'Ark1'!R1276</f>
        <v>790377</v>
      </c>
      <c r="G157" s="331"/>
      <c r="H157" s="331">
        <f>+IF(F157=0,"",'Ark1'!S1276)</f>
        <v>790063</v>
      </c>
      <c r="I157" s="99">
        <f>+IF(F157=0,"",'Ark1'!AD1276)</f>
        <v>69.465677033208991</v>
      </c>
      <c r="J157" s="65"/>
      <c r="K157" s="99">
        <f>+IF(F157=0,"",'Ark1'!AE1276)</f>
        <v>69.113046642684907</v>
      </c>
      <c r="L157" s="48">
        <f>+IF(F157=0,"",'Ark1'!U1276)</f>
        <v>57.031848093126762</v>
      </c>
      <c r="M157" s="99">
        <f>+IF(F157=0,"",'Ark1'!W1276)</f>
        <v>75.230614520613855</v>
      </c>
      <c r="N157" s="65"/>
      <c r="O157" s="65">
        <f>+IF(F157=0,"",'Ark1'!X1276)</f>
        <v>0</v>
      </c>
      <c r="P157" s="65"/>
      <c r="Q157" s="65">
        <f>+IF(F157=0,"",'Ark1'!Y1276)</f>
        <v>0</v>
      </c>
      <c r="R157" s="110"/>
      <c r="S157" s="65"/>
      <c r="T157" s="110"/>
      <c r="U157" s="48">
        <f>+IF(F157=0,"",'Ark1'!AA1276)</f>
        <v>7.9152798530596495</v>
      </c>
      <c r="V157" s="48">
        <f>+IF(F157=0,"",'Ark1'!AB1276)</f>
        <v>1.2308658017688845</v>
      </c>
      <c r="W157" s="65">
        <f t="shared" si="19"/>
        <v>201.21614052953157</v>
      </c>
      <c r="X157" s="99">
        <f>+IF(F157=0,"",'Ark1'!V1276)</f>
        <v>81.538486660919872</v>
      </c>
      <c r="Y157" s="39"/>
      <c r="Z157" s="79"/>
      <c r="AA157" s="1"/>
      <c r="AB157" s="1"/>
      <c r="AC157" s="1"/>
      <c r="AD157" s="1"/>
      <c r="AE157" s="1"/>
      <c r="AF157" s="1"/>
      <c r="AG157" s="1"/>
      <c r="AH157" s="1"/>
      <c r="AJ157" s="13"/>
      <c r="AK157" s="12"/>
      <c r="AL157" s="12"/>
    </row>
    <row r="158" spans="1:38" ht="15.6">
      <c r="A158" s="39"/>
      <c r="B158" s="46">
        <f>+'Ark1'!C1277</f>
        <v>2004</v>
      </c>
      <c r="C158" s="46">
        <f>+'Ark1'!L1277</f>
        <v>17</v>
      </c>
      <c r="D158" s="104" t="str">
        <f>VLOOKUP(C158,RNR!$D$12:$E$21,2)</f>
        <v>S</v>
      </c>
      <c r="E158" s="331">
        <f>IF(F158=0,"",+'Ark1'!Q1277)</f>
        <v>3362</v>
      </c>
      <c r="F158" s="331">
        <f>+'Ark1'!R1277</f>
        <v>132485</v>
      </c>
      <c r="G158" s="331"/>
      <c r="H158" s="331">
        <f>+IF(F158=0,"",'Ark1'!S1277)</f>
        <v>132308</v>
      </c>
      <c r="I158" s="99">
        <f>+IF(F158=0,"",'Ark1'!AD1277)</f>
        <v>11.64401320097206</v>
      </c>
      <c r="J158" s="65"/>
      <c r="K158" s="99">
        <f>+IF(F158=0,"",'Ark1'!AE1277)</f>
        <v>11.4475176522099</v>
      </c>
      <c r="L158" s="48">
        <f>+IF(F158=0,"",'Ark1'!U1277)</f>
        <v>60.487355261964495</v>
      </c>
      <c r="M158" s="99">
        <f>+IF(F158=0,"",'Ark1'!W1277)</f>
        <v>74.408322248088723</v>
      </c>
      <c r="N158" s="65"/>
      <c r="O158" s="65">
        <f>+IF(F158=0,"",'Ark1'!X1277)</f>
        <v>0</v>
      </c>
      <c r="P158" s="65"/>
      <c r="Q158" s="65">
        <f>+IF(F158=0,"",'Ark1'!Y1277)</f>
        <v>0</v>
      </c>
      <c r="R158" s="110"/>
      <c r="S158" s="65"/>
      <c r="T158" s="110"/>
      <c r="U158" s="48">
        <f>+IF(F158=0,"",'Ark1'!AA1277)</f>
        <v>8.2718740799669987</v>
      </c>
      <c r="V158" s="48">
        <f>+IF(F158=0,"",'Ark1'!AB1277)</f>
        <v>0.46670798992943113</v>
      </c>
      <c r="W158" s="65">
        <f t="shared" si="19"/>
        <v>39.406603212373589</v>
      </c>
      <c r="X158" s="99">
        <f>+IF(F158=0,"",'Ark1'!V1277)</f>
        <v>80.718109859621109</v>
      </c>
      <c r="Y158" s="39"/>
      <c r="Z158" s="79"/>
      <c r="AA158" s="1"/>
      <c r="AB158" s="1"/>
      <c r="AC158" s="1"/>
      <c r="AD158" s="1"/>
      <c r="AE158" s="1"/>
      <c r="AF158" s="1"/>
      <c r="AG158" s="1"/>
      <c r="AH158" s="1"/>
      <c r="AJ158" s="13"/>
      <c r="AK158" s="12"/>
      <c r="AL158" s="12"/>
    </row>
    <row r="159" spans="1:38" ht="15.6">
      <c r="A159" s="39"/>
      <c r="B159" s="2">
        <f>+'Ark1'!C1278</f>
        <v>2003</v>
      </c>
      <c r="C159" s="2">
        <f>+'Ark1'!L1278</f>
        <v>1</v>
      </c>
      <c r="D159" s="104" t="str">
        <f>VLOOKUP(C159,RNR!$D$12:$E$21,2)</f>
        <v>P-</v>
      </c>
      <c r="E159" s="314">
        <f>IF(F159=0,"",+'Ark1'!Q1278)</f>
        <v>3</v>
      </c>
      <c r="F159" s="314">
        <f>+'Ark1'!R1278</f>
        <v>3</v>
      </c>
      <c r="G159" s="314"/>
      <c r="H159" s="314">
        <f>+IF(F159=0,"",'Ark1'!S1278)</f>
        <v>0</v>
      </c>
      <c r="I159" s="50">
        <f>+IF(F159=0,"",'Ark1'!AD1278)</f>
        <v>2.8556551967689206E-4</v>
      </c>
      <c r="J159" s="50"/>
      <c r="K159" s="50">
        <f>+IF(F159=0,"",'Ark1'!AE1278)</f>
        <v>0</v>
      </c>
      <c r="L159" s="5">
        <f>+IF(F159=0,"",'Ark1'!U1278)</f>
        <v>0</v>
      </c>
      <c r="M159" s="50">
        <f>+IF(F159=0,"",'Ark1'!W1278)</f>
        <v>0</v>
      </c>
      <c r="N159" s="50"/>
      <c r="O159" s="50">
        <f>+IF(F159=0,"",'Ark1'!X1278)</f>
        <v>0</v>
      </c>
      <c r="P159" s="50"/>
      <c r="Q159" s="50">
        <f>+IF(F159=0,"",'Ark1'!Y1278)</f>
        <v>0</v>
      </c>
      <c r="R159" s="110"/>
      <c r="S159" s="18"/>
      <c r="T159" s="110"/>
      <c r="U159" s="50">
        <f>+IF(F159=0,"",'Ark1'!AA1278)</f>
        <v>0</v>
      </c>
      <c r="V159" s="5">
        <f>+IF(F159=0,"",'Ark1'!AB1278)</f>
        <v>0</v>
      </c>
      <c r="W159" s="18">
        <f>+IF(F159=0,"",F159/E159)</f>
        <v>1</v>
      </c>
      <c r="X159" s="50">
        <f>+IF(F159=0,"",'Ark1'!V1278)</f>
        <v>0</v>
      </c>
      <c r="Y159" s="39"/>
      <c r="Z159" s="79"/>
      <c r="AA159" s="1"/>
      <c r="AB159" s="1"/>
      <c r="AC159" s="1"/>
      <c r="AD159" s="1"/>
      <c r="AE159" s="1"/>
      <c r="AF159" s="1"/>
      <c r="AG159" s="1"/>
      <c r="AH159" s="1"/>
      <c r="AJ159" s="13"/>
      <c r="AK159" s="12"/>
      <c r="AL159" s="12"/>
    </row>
    <row r="160" spans="1:38" ht="15.6">
      <c r="A160" s="39"/>
      <c r="B160" s="2">
        <f>+'Ark1'!C1279</f>
        <v>2003</v>
      </c>
      <c r="C160" s="2">
        <f>+'Ark1'!L1279</f>
        <v>2</v>
      </c>
      <c r="D160" s="104" t="str">
        <f>VLOOKUP(C160,RNR!$D$12:$E$21,2)</f>
        <v>P</v>
      </c>
      <c r="E160" s="314">
        <f>IF(F160=0,"",+'Ark1'!Q1279)</f>
        <v>48</v>
      </c>
      <c r="F160" s="314">
        <f>+'Ark1'!R1279</f>
        <v>70</v>
      </c>
      <c r="G160" s="314"/>
      <c r="H160" s="314">
        <f>+IF(F160=0,"",'Ark1'!S1279)</f>
        <v>70</v>
      </c>
      <c r="I160" s="50">
        <f>+IF(F160=0,"",'Ark1'!AD1279)</f>
        <v>6.6631954591274819E-3</v>
      </c>
      <c r="J160" s="50"/>
      <c r="K160" s="50">
        <f>+IF(F160=0,"",'Ark1'!AE1279)</f>
        <v>6.5660745919755752E-3</v>
      </c>
      <c r="L160" s="5">
        <f>+IF(F160=0,"",'Ark1'!U1279)</f>
        <v>36.842857142857149</v>
      </c>
      <c r="M160" s="50">
        <f>+IF(F160=0,"",'Ark1'!W1279)</f>
        <v>75.81571428571435</v>
      </c>
      <c r="N160" s="50"/>
      <c r="O160" s="50">
        <f>+IF(F160=0,"",'Ark1'!X1279)</f>
        <v>0</v>
      </c>
      <c r="P160" s="50"/>
      <c r="Q160" s="50">
        <f>+IF(F160=0,"",'Ark1'!Y1279)</f>
        <v>0</v>
      </c>
      <c r="R160" s="110"/>
      <c r="S160" s="18"/>
      <c r="T160" s="110"/>
      <c r="U160" s="50">
        <f>+IF(F160=0,"",'Ark1'!AA1279)</f>
        <v>15.165672098660147</v>
      </c>
      <c r="V160" s="5">
        <f>+IF(F160=0,"",'Ark1'!AB1279)</f>
        <v>1.653012092996262</v>
      </c>
      <c r="W160" s="18">
        <f t="shared" ref="W160:W165" si="20">+IF(F160=0,"",F160/E160)</f>
        <v>1.4583333333333333</v>
      </c>
      <c r="X160" s="50">
        <f>+IF(F160=0,"",'Ark1'!V1279)</f>
        <v>82.140535520817195</v>
      </c>
      <c r="Y160" s="39"/>
      <c r="Z160" s="79"/>
      <c r="AA160" s="1"/>
      <c r="AB160" s="1"/>
      <c r="AC160" s="1"/>
      <c r="AD160" s="1"/>
      <c r="AE160" s="1"/>
      <c r="AF160" s="1"/>
      <c r="AG160" s="1"/>
      <c r="AH160" s="1"/>
      <c r="AK160" s="12"/>
      <c r="AL160" s="12"/>
    </row>
    <row r="161" spans="1:38" ht="15.6">
      <c r="A161" s="39"/>
      <c r="B161" s="2">
        <f>+'Ark1'!C1280</f>
        <v>2003</v>
      </c>
      <c r="C161" s="2">
        <f>+'Ark1'!L1280</f>
        <v>5</v>
      </c>
      <c r="D161" s="104" t="str">
        <f>VLOOKUP(C161,RNR!$D$12:$E$21,2)</f>
        <v>O</v>
      </c>
      <c r="E161" s="314">
        <f>IF(F161=0,"",+'Ark1'!Q1280)</f>
        <v>283</v>
      </c>
      <c r="F161" s="314">
        <f>+'Ark1'!R1280</f>
        <v>434</v>
      </c>
      <c r="G161" s="314"/>
      <c r="H161" s="314">
        <f>+IF(F161=0,"",'Ark1'!S1280)</f>
        <v>417</v>
      </c>
      <c r="I161" s="50">
        <f>+IF(F161=0,"",'Ark1'!AD1280)</f>
        <v>4.1311811846590392E-2</v>
      </c>
      <c r="J161" s="50"/>
      <c r="K161" s="50">
        <f>+IF(F161=0,"",'Ark1'!AE1280)</f>
        <v>4.2848427864843754E-2</v>
      </c>
      <c r="L161" s="5">
        <f>+IF(F161=0,"",'Ark1'!U1280)</f>
        <v>43.127098321342928</v>
      </c>
      <c r="M161" s="50">
        <f>+IF(F161=0,"",'Ark1'!W1280)</f>
        <v>83.052038369304512</v>
      </c>
      <c r="N161" s="50"/>
      <c r="O161" s="50">
        <f>+IF(F161=0,"",'Ark1'!X1280)</f>
        <v>0</v>
      </c>
      <c r="P161" s="50"/>
      <c r="Q161" s="50">
        <f>+IF(F161=0,"",'Ark1'!Y1280)</f>
        <v>0</v>
      </c>
      <c r="R161" s="110"/>
      <c r="S161" s="18"/>
      <c r="T161" s="110"/>
      <c r="U161" s="50">
        <f>+IF(F161=0,"",'Ark1'!AA1280)</f>
        <v>10.415511487109086</v>
      </c>
      <c r="V161" s="5">
        <f>+IF(F161=0,"",'Ark1'!AB1280)</f>
        <v>1.1508143180587815</v>
      </c>
      <c r="W161" s="18">
        <f t="shared" si="20"/>
        <v>1.5335689045936396</v>
      </c>
      <c r="X161" s="50">
        <f>+IF(F161=0,"",'Ark1'!V1280)</f>
        <v>92.718977580665623</v>
      </c>
      <c r="Y161" s="39"/>
      <c r="Z161" s="79"/>
      <c r="AA161" s="1"/>
      <c r="AB161" s="1"/>
      <c r="AC161" s="1"/>
      <c r="AD161" s="1"/>
      <c r="AE161" s="1"/>
      <c r="AF161" s="1"/>
      <c r="AG161" s="1"/>
      <c r="AH161" s="1"/>
      <c r="AK161" s="12"/>
      <c r="AL161" s="12"/>
    </row>
    <row r="162" spans="1:38" ht="15.6">
      <c r="A162" s="39"/>
      <c r="B162" s="2">
        <f>+'Ark1'!C1281</f>
        <v>2003</v>
      </c>
      <c r="C162" s="2">
        <f>+'Ark1'!L1281</f>
        <v>8</v>
      </c>
      <c r="D162" s="104" t="str">
        <f>VLOOKUP(C162,RNR!$D$12:$E$21,2)</f>
        <v>R</v>
      </c>
      <c r="E162" s="314">
        <f>IF(F162=0,"",+'Ark1'!Q1281)</f>
        <v>2150</v>
      </c>
      <c r="F162" s="314">
        <f>+'Ark1'!R1281</f>
        <v>11256</v>
      </c>
      <c r="G162" s="314"/>
      <c r="H162" s="314">
        <f>+IF(F162=0,"",'Ark1'!S1281)</f>
        <v>11254</v>
      </c>
      <c r="I162" s="50">
        <f>+IF(F162=0,"",'Ark1'!AD1281)</f>
        <v>1.0714418298276993</v>
      </c>
      <c r="J162" s="50"/>
      <c r="K162" s="50">
        <f>+IF(F162=0,"",'Ark1'!AE1281)</f>
        <v>1.1356921200669778</v>
      </c>
      <c r="L162" s="5">
        <f>+IF(F162=0,"",'Ark1'!U1281)</f>
        <v>48.131419939577029</v>
      </c>
      <c r="M162" s="50">
        <f>+IF(F162=0,"",'Ark1'!W1281)</f>
        <v>81.565247911853305</v>
      </c>
      <c r="N162" s="50"/>
      <c r="O162" s="50">
        <f>+IF(F162=0,"",'Ark1'!X1281)</f>
        <v>0</v>
      </c>
      <c r="P162" s="50"/>
      <c r="Q162" s="50">
        <f>+IF(F162=0,"",'Ark1'!Y1281)</f>
        <v>0</v>
      </c>
      <c r="R162" s="110"/>
      <c r="S162" s="18"/>
      <c r="T162" s="110"/>
      <c r="U162" s="50">
        <f>+IF(F162=0,"",'Ark1'!AA1281)</f>
        <v>8.1748208960174011</v>
      </c>
      <c r="V162" s="5">
        <f>+IF(F162=0,"",'Ark1'!AB1281)</f>
        <v>1.1132204681364737</v>
      </c>
      <c r="W162" s="18">
        <f t="shared" si="20"/>
        <v>5.235348837209302</v>
      </c>
      <c r="X162" s="50">
        <f>+IF(F162=0,"",'Ark1'!V1281)</f>
        <v>88.384050664253763</v>
      </c>
      <c r="Y162" s="39"/>
      <c r="Z162" s="79"/>
      <c r="AA162" s="1"/>
      <c r="AB162" s="1"/>
      <c r="AC162" s="1"/>
      <c r="AD162" s="1"/>
      <c r="AE162" s="1"/>
      <c r="AF162" s="1"/>
      <c r="AG162" s="1"/>
      <c r="AH162" s="1"/>
    </row>
    <row r="163" spans="1:38" ht="15.6">
      <c r="A163" s="39"/>
      <c r="B163" s="2">
        <f>+'Ark1'!C1282</f>
        <v>2003</v>
      </c>
      <c r="C163" s="2">
        <f>+'Ark1'!L1282</f>
        <v>11</v>
      </c>
      <c r="D163" s="104" t="str">
        <f>VLOOKUP(C163,RNR!$D$12:$E$21,2)</f>
        <v>U</v>
      </c>
      <c r="E163" s="314">
        <f>IF(F163=0,"",+'Ark1'!Q1282)</f>
        <v>3764</v>
      </c>
      <c r="F163" s="314">
        <f>+'Ark1'!R1282</f>
        <v>215721</v>
      </c>
      <c r="G163" s="314"/>
      <c r="H163" s="314">
        <f>+IF(F163=0,"",'Ark1'!S1282)</f>
        <v>215636</v>
      </c>
      <c r="I163" s="50">
        <f>+IF(F163=0,"",'Ark1'!AD1282)</f>
        <v>20.534159823406281</v>
      </c>
      <c r="J163" s="50"/>
      <c r="K163" s="50">
        <f>+IF(F163=0,"",'Ark1'!AE1282)</f>
        <v>20.984597478130436</v>
      </c>
      <c r="L163" s="5">
        <f>+IF(F163=0,"",'Ark1'!U1282)</f>
        <v>52.927623402400322</v>
      </c>
      <c r="M163" s="50">
        <f>+IF(F163=0,"",'Ark1'!W1282)</f>
        <v>78.655814891762844</v>
      </c>
      <c r="N163" s="50"/>
      <c r="O163" s="50">
        <f>+IF(F163=0,"",'Ark1'!X1282)</f>
        <v>0</v>
      </c>
      <c r="P163" s="50"/>
      <c r="Q163" s="50">
        <f>+IF(F163=0,"",'Ark1'!Y1282)</f>
        <v>0</v>
      </c>
      <c r="R163" s="110"/>
      <c r="S163" s="18"/>
      <c r="T163" s="110"/>
      <c r="U163" s="50">
        <f>+IF(F163=0,"",'Ark1'!AA1282)</f>
        <v>7.4130297244435859</v>
      </c>
      <c r="V163" s="5">
        <f>+IF(F163=0,"",'Ark1'!AB1282)</f>
        <v>1.148906269759564</v>
      </c>
      <c r="W163" s="18">
        <f t="shared" si="20"/>
        <v>57.31163655685441</v>
      </c>
      <c r="X163" s="50">
        <f>+IF(F163=0,"",'Ark1'!V1282)</f>
        <v>85.250875301337246</v>
      </c>
      <c r="Y163" s="39"/>
      <c r="Z163" s="79"/>
      <c r="AA163" s="1"/>
      <c r="AB163" s="1"/>
      <c r="AC163" s="1"/>
      <c r="AD163" s="1"/>
      <c r="AE163" s="1"/>
      <c r="AF163" s="1"/>
      <c r="AG163" s="1"/>
      <c r="AH163" s="1"/>
    </row>
    <row r="164" spans="1:38" ht="15.6">
      <c r="A164" s="39"/>
      <c r="B164" s="2">
        <f>+'Ark1'!C1283</f>
        <v>2003</v>
      </c>
      <c r="C164" s="2">
        <f>+'Ark1'!L1283</f>
        <v>14</v>
      </c>
      <c r="D164" s="104" t="str">
        <f>VLOOKUP(C164,RNR!$D$12:$E$21,2)</f>
        <v>E</v>
      </c>
      <c r="E164" s="314">
        <f>IF(F164=0,"",+'Ark1'!Q1283)</f>
        <v>4037</v>
      </c>
      <c r="F164" s="314">
        <f>+'Ark1'!R1283</f>
        <v>716164</v>
      </c>
      <c r="G164" s="314"/>
      <c r="H164" s="314">
        <f>+IF(F164=0,"",'Ark1'!S1283)</f>
        <v>715803</v>
      </c>
      <c r="I164" s="50">
        <f>+IF(F164=0,"",'Ark1'!AD1283)</f>
        <v>68.17058161129394</v>
      </c>
      <c r="J164" s="50"/>
      <c r="K164" s="50">
        <f>+IF(F164=0,"",'Ark1'!AE1283)</f>
        <v>67.855620315313999</v>
      </c>
      <c r="L164" s="5">
        <f>+IF(F164=0,"",'Ark1'!U1283)</f>
        <v>56.970413647330318</v>
      </c>
      <c r="M164" s="50">
        <f>+IF(F164=0,"",'Ark1'!W1283)</f>
        <v>76.62028616812438</v>
      </c>
      <c r="N164" s="50"/>
      <c r="O164" s="50">
        <f>+IF(F164=0,"",'Ark1'!X1283)</f>
        <v>0</v>
      </c>
      <c r="P164" s="50"/>
      <c r="Q164" s="50">
        <f>+IF(F164=0,"",'Ark1'!Y1283)</f>
        <v>0</v>
      </c>
      <c r="R164" s="110"/>
      <c r="S164" s="18"/>
      <c r="T164" s="110"/>
      <c r="U164" s="50">
        <f>+IF(F164=0,"",'Ark1'!AA1283)</f>
        <v>7.586419221272461</v>
      </c>
      <c r="V164" s="5">
        <f>+IF(F164=0,"",'Ark1'!AB1283)</f>
        <v>1.1463491363358944</v>
      </c>
      <c r="W164" s="18">
        <f t="shared" si="20"/>
        <v>177.40004954173892</v>
      </c>
      <c r="X164" s="50">
        <f>+IF(F164=0,"",'Ark1'!V1283)</f>
        <v>83.049570392933319</v>
      </c>
      <c r="Y164" s="39"/>
      <c r="Z164" s="79"/>
      <c r="AA164" s="1"/>
      <c r="AB164" s="1"/>
      <c r="AC164" s="1"/>
      <c r="AD164" s="1"/>
      <c r="AE164" s="1"/>
      <c r="AF164" s="1"/>
      <c r="AG164" s="1"/>
      <c r="AH164" s="1"/>
    </row>
    <row r="165" spans="1:38" ht="15.6">
      <c r="A165" s="39"/>
      <c r="B165" s="2">
        <f>+'Ark1'!C1284</f>
        <v>2003</v>
      </c>
      <c r="C165" s="2">
        <f>+'Ark1'!L1284</f>
        <v>17</v>
      </c>
      <c r="D165" s="104" t="str">
        <f>VLOOKUP(C165,RNR!$D$12:$E$21,2)</f>
        <v>S</v>
      </c>
      <c r="E165" s="314">
        <f>IF(F165=0,"",+'Ark1'!Q1284)</f>
        <v>3438</v>
      </c>
      <c r="F165" s="314">
        <f>+'Ark1'!R1284</f>
        <v>106899</v>
      </c>
      <c r="G165" s="314"/>
      <c r="H165" s="314">
        <f>+IF(F165=0,"",'Ark1'!S1284)</f>
        <v>106718</v>
      </c>
      <c r="I165" s="50">
        <f>+IF(F165=0,"",'Ark1'!AD1284)</f>
        <v>10.175556162646698</v>
      </c>
      <c r="J165" s="50"/>
      <c r="K165" s="50">
        <f>+IF(F165=0,"",'Ark1'!AE1284)</f>
        <v>9.9746755840317682</v>
      </c>
      <c r="L165" s="5">
        <f>+IF(F165=0,"",'Ark1'!U1284)</f>
        <v>60.494021627091954</v>
      </c>
      <c r="M165" s="50">
        <f>+IF(F165=0,"",'Ark1'!W1284)</f>
        <v>75.546189021532413</v>
      </c>
      <c r="N165" s="50"/>
      <c r="O165" s="50">
        <f>+IF(F165=0,"",'Ark1'!X1284)</f>
        <v>0</v>
      </c>
      <c r="P165" s="50"/>
      <c r="Q165" s="50">
        <f>+IF(F165=0,"",'Ark1'!Y1284)</f>
        <v>0</v>
      </c>
      <c r="R165" s="110"/>
      <c r="S165" s="18"/>
      <c r="T165" s="110"/>
      <c r="U165" s="50">
        <f>+IF(F165=0,"",'Ark1'!AA1284)</f>
        <v>8.0589715639235955</v>
      </c>
      <c r="V165" s="5">
        <f>+IF(F165=0,"",'Ark1'!AB1284)</f>
        <v>0.41443714330357245</v>
      </c>
      <c r="W165" s="18">
        <f t="shared" si="20"/>
        <v>31.093368237347295</v>
      </c>
      <c r="X165" s="50">
        <f>+IF(F165=0,"",'Ark1'!V1284)</f>
        <v>81.980291026114429</v>
      </c>
      <c r="Y165" s="39"/>
      <c r="Z165" s="79"/>
      <c r="AA165" s="1"/>
      <c r="AB165" s="1"/>
      <c r="AC165" s="1"/>
      <c r="AD165" s="1"/>
      <c r="AE165" s="1"/>
      <c r="AF165" s="1"/>
      <c r="AG165" s="1"/>
      <c r="AH165" s="1"/>
    </row>
    <row r="166" spans="1:38" ht="15.6">
      <c r="A166" s="39"/>
      <c r="B166" s="39"/>
      <c r="C166" s="39"/>
      <c r="D166" s="39"/>
      <c r="E166" s="303"/>
      <c r="F166" s="303"/>
      <c r="G166" s="303"/>
      <c r="H166" s="303"/>
      <c r="I166" s="39"/>
      <c r="J166" s="39"/>
      <c r="K166" s="39"/>
      <c r="L166" s="39"/>
      <c r="M166" s="39"/>
      <c r="N166" s="39"/>
      <c r="O166" s="39"/>
      <c r="P166" s="39"/>
      <c r="Q166" s="39"/>
      <c r="R166" s="110"/>
      <c r="S166" s="64"/>
      <c r="T166" s="110"/>
      <c r="U166" s="39"/>
      <c r="V166" s="39"/>
      <c r="W166" s="39"/>
      <c r="X166" s="39"/>
      <c r="Y166" s="39"/>
      <c r="Z166" s="79"/>
      <c r="AA166" s="1"/>
      <c r="AB166" s="1"/>
      <c r="AC166" s="1"/>
      <c r="AD166" s="1"/>
      <c r="AE166" s="1"/>
      <c r="AF166" s="1"/>
      <c r="AG166" s="1"/>
      <c r="AH166" s="1"/>
    </row>
    <row r="167" spans="1:38" ht="15.6">
      <c r="A167" s="39"/>
      <c r="B167" s="39"/>
      <c r="C167" s="39"/>
      <c r="D167" s="39"/>
      <c r="E167" s="303"/>
      <c r="F167" s="303"/>
      <c r="G167" s="303"/>
      <c r="H167" s="303"/>
      <c r="I167" s="39"/>
      <c r="J167" s="39"/>
      <c r="K167" s="39"/>
      <c r="L167" s="39"/>
      <c r="M167" s="39"/>
      <c r="N167" s="39"/>
      <c r="O167" s="39"/>
      <c r="P167" s="39"/>
      <c r="Q167" s="39"/>
      <c r="R167" s="110"/>
      <c r="S167" s="64"/>
      <c r="T167" s="110"/>
      <c r="U167" s="39"/>
      <c r="V167" s="39"/>
      <c r="W167" s="39"/>
      <c r="X167" s="39"/>
      <c r="Z167" s="79"/>
      <c r="AA167" s="1"/>
      <c r="AB167" s="1"/>
      <c r="AC167" s="1"/>
      <c r="AD167" s="1"/>
      <c r="AE167" s="1"/>
      <c r="AF167" s="1"/>
      <c r="AG167" s="1"/>
      <c r="AH167" s="1"/>
    </row>
    <row r="168" spans="1:38">
      <c r="M168" s="118"/>
      <c r="Z168" s="79"/>
      <c r="AA168" s="1"/>
      <c r="AB168" s="1"/>
      <c r="AC168" s="1"/>
      <c r="AD168" s="1"/>
      <c r="AE168" s="1"/>
      <c r="AF168" s="1"/>
      <c r="AG168" s="1"/>
      <c r="AH168" s="1"/>
    </row>
    <row r="169" spans="1:38">
      <c r="M169" s="118"/>
      <c r="Z169" s="79"/>
      <c r="AA169" s="1"/>
      <c r="AB169" s="1"/>
      <c r="AC169" s="1"/>
      <c r="AD169" s="1"/>
      <c r="AE169" s="1"/>
      <c r="AF169" s="1"/>
      <c r="AG169" s="1"/>
      <c r="AH169" s="1"/>
    </row>
    <row r="170" spans="1:38">
      <c r="M170" s="118"/>
      <c r="Z170" s="79"/>
      <c r="AA170" s="1"/>
      <c r="AB170" s="1"/>
      <c r="AC170" s="1"/>
      <c r="AD170" s="1"/>
      <c r="AE170" s="1"/>
      <c r="AF170" s="1"/>
      <c r="AG170" s="1"/>
      <c r="AH170" s="1"/>
    </row>
    <row r="171" spans="1:38">
      <c r="M171" s="118"/>
      <c r="Z171" s="79"/>
      <c r="AA171" s="1"/>
      <c r="AB171" s="1"/>
      <c r="AC171" s="1"/>
      <c r="AD171" s="1"/>
      <c r="AE171" s="1"/>
      <c r="AF171" s="1"/>
      <c r="AG171" s="1"/>
      <c r="AH171" s="1"/>
    </row>
    <row r="172" spans="1:38">
      <c r="M172" s="118"/>
      <c r="Z172" s="79"/>
      <c r="AA172" s="1"/>
      <c r="AB172" s="1"/>
      <c r="AC172" s="1"/>
      <c r="AD172" s="1"/>
      <c r="AE172" s="1"/>
      <c r="AF172" s="1"/>
      <c r="AG172" s="1"/>
      <c r="AH172" s="1"/>
    </row>
    <row r="173" spans="1:38">
      <c r="M173" s="118"/>
      <c r="Z173" s="79"/>
      <c r="AA173" s="1"/>
      <c r="AB173" s="1"/>
      <c r="AC173" s="1"/>
      <c r="AD173" s="1"/>
      <c r="AE173" s="1"/>
      <c r="AF173" s="1"/>
      <c r="AG173" s="1"/>
      <c r="AH173" s="1"/>
    </row>
    <row r="174" spans="1:38">
      <c r="M174" s="118"/>
      <c r="Z174" s="79"/>
      <c r="AA174" s="1"/>
      <c r="AB174" s="1"/>
      <c r="AC174" s="1"/>
      <c r="AD174" s="1"/>
      <c r="AE174" s="1"/>
      <c r="AF174" s="1"/>
      <c r="AG174" s="1"/>
      <c r="AH174" s="1"/>
    </row>
    <row r="175" spans="1:38">
      <c r="M175" s="118"/>
      <c r="Z175" s="79"/>
      <c r="AA175" s="1"/>
      <c r="AB175" s="1"/>
      <c r="AC175" s="1"/>
      <c r="AD175" s="1"/>
      <c r="AE175" s="1"/>
      <c r="AF175" s="1"/>
      <c r="AG175" s="1"/>
      <c r="AH175" s="1"/>
    </row>
    <row r="176" spans="1:38">
      <c r="M176" s="118"/>
      <c r="Z176" s="79"/>
      <c r="AA176" s="1"/>
      <c r="AB176" s="1"/>
      <c r="AC176" s="1"/>
      <c r="AD176" s="1"/>
      <c r="AE176" s="1"/>
      <c r="AF176" s="1"/>
      <c r="AG176" s="1"/>
      <c r="AH176" s="1"/>
    </row>
    <row r="177" spans="8:34">
      <c r="M177" s="118"/>
      <c r="Z177" s="79"/>
      <c r="AA177" s="1"/>
      <c r="AB177" s="1"/>
      <c r="AC177" s="1"/>
      <c r="AD177" s="1"/>
      <c r="AE177" s="1"/>
      <c r="AF177" s="1"/>
      <c r="AG177" s="1"/>
      <c r="AH177" s="1"/>
    </row>
    <row r="178" spans="8:34">
      <c r="M178" s="118"/>
      <c r="Z178" s="79"/>
      <c r="AA178" s="1"/>
      <c r="AB178" s="1"/>
      <c r="AC178" s="1"/>
      <c r="AD178" s="1"/>
      <c r="AE178" s="1"/>
      <c r="AF178" s="1"/>
      <c r="AG178" s="1"/>
      <c r="AH178" s="1"/>
    </row>
    <row r="179" spans="8:34">
      <c r="M179" s="118"/>
      <c r="Z179" s="79"/>
      <c r="AA179" s="1"/>
      <c r="AB179" s="1"/>
      <c r="AC179" s="1"/>
      <c r="AD179" s="1"/>
      <c r="AE179" s="1"/>
      <c r="AF179" s="1"/>
      <c r="AG179" s="1"/>
      <c r="AH179" s="1"/>
    </row>
    <row r="180" spans="8:34">
      <c r="M180" s="118"/>
      <c r="Z180" s="79"/>
      <c r="AA180" s="1"/>
      <c r="AB180" s="1"/>
      <c r="AC180" s="1"/>
      <c r="AD180" s="1"/>
      <c r="AE180" s="1"/>
      <c r="AF180" s="1"/>
      <c r="AG180" s="1"/>
      <c r="AH180" s="1"/>
    </row>
    <row r="181" spans="8:34">
      <c r="M181" s="118"/>
      <c r="Z181" s="79"/>
      <c r="AA181" s="1"/>
      <c r="AB181" s="1"/>
      <c r="AC181" s="1"/>
      <c r="AD181" s="1"/>
      <c r="AE181" s="1"/>
      <c r="AF181" s="1"/>
      <c r="AG181" s="1"/>
      <c r="AH181" s="1"/>
    </row>
    <row r="182" spans="8:34">
      <c r="M182" s="118"/>
      <c r="Z182" s="79"/>
      <c r="AA182" s="1"/>
      <c r="AB182" s="1"/>
      <c r="AC182" s="1"/>
      <c r="AD182" s="1"/>
      <c r="AE182" s="1"/>
      <c r="AF182" s="1"/>
      <c r="AG182" s="1"/>
      <c r="AH182" s="1"/>
    </row>
    <row r="183" spans="8:34">
      <c r="H183" s="325"/>
      <c r="I183" s="116"/>
      <c r="K183" s="116"/>
      <c r="L183" s="13"/>
      <c r="M183" s="118"/>
      <c r="X183" s="116"/>
      <c r="Z183" s="79"/>
      <c r="AA183" s="1"/>
      <c r="AB183" s="1"/>
      <c r="AC183" s="1"/>
      <c r="AD183" s="1"/>
      <c r="AE183" s="1"/>
      <c r="AF183" s="1"/>
      <c r="AG183" s="1"/>
      <c r="AH183" s="1"/>
    </row>
    <row r="184" spans="8:34">
      <c r="H184" s="325"/>
      <c r="I184" s="116"/>
      <c r="K184" s="116"/>
      <c r="L184" s="13"/>
      <c r="M184" s="118"/>
      <c r="X184" s="116"/>
      <c r="Z184" s="79"/>
      <c r="AA184" s="1"/>
      <c r="AB184" s="1"/>
      <c r="AC184" s="1"/>
      <c r="AD184" s="1"/>
      <c r="AE184" s="1"/>
      <c r="AF184" s="1"/>
      <c r="AG184" s="1"/>
      <c r="AH184" s="1"/>
    </row>
    <row r="185" spans="8:34">
      <c r="H185" s="325"/>
      <c r="I185" s="116"/>
      <c r="K185" s="116"/>
      <c r="L185" s="13"/>
      <c r="M185" s="118"/>
      <c r="X185" s="116"/>
      <c r="Z185" s="79"/>
      <c r="AA185" s="1"/>
      <c r="AB185" s="1"/>
      <c r="AC185" s="1"/>
      <c r="AD185" s="1"/>
      <c r="AE185" s="1"/>
      <c r="AF185" s="1"/>
      <c r="AG185" s="1"/>
      <c r="AH185" s="1"/>
    </row>
    <row r="186" spans="8:34">
      <c r="H186" s="325"/>
      <c r="I186" s="116"/>
      <c r="K186" s="116"/>
      <c r="L186" s="13"/>
      <c r="M186" s="118"/>
      <c r="X186" s="116"/>
      <c r="Z186" s="79"/>
      <c r="AA186" s="1"/>
      <c r="AB186" s="1"/>
      <c r="AC186" s="1"/>
      <c r="AD186" s="1"/>
      <c r="AE186" s="1"/>
      <c r="AF186" s="1"/>
      <c r="AG186" s="1"/>
      <c r="AH186" s="1"/>
    </row>
    <row r="187" spans="8:34">
      <c r="H187" s="325"/>
      <c r="I187" s="116"/>
      <c r="K187" s="116"/>
      <c r="L187" s="13"/>
      <c r="M187" s="118"/>
      <c r="X187" s="116"/>
      <c r="Z187" s="79"/>
      <c r="AA187" s="1"/>
      <c r="AB187" s="1"/>
      <c r="AC187" s="1"/>
      <c r="AD187" s="1"/>
      <c r="AE187" s="1"/>
      <c r="AF187" s="1"/>
      <c r="AG187" s="1"/>
      <c r="AH187" s="1"/>
    </row>
    <row r="188" spans="8:34">
      <c r="H188" s="325"/>
      <c r="I188" s="116"/>
      <c r="K188" s="116"/>
      <c r="L188" s="13"/>
      <c r="M188" s="118"/>
      <c r="X188" s="116"/>
      <c r="Z188" s="79"/>
      <c r="AA188" s="1"/>
      <c r="AB188" s="1"/>
      <c r="AC188" s="1"/>
      <c r="AD188" s="1"/>
      <c r="AE188" s="1"/>
      <c r="AF188" s="1"/>
      <c r="AG188" s="1"/>
      <c r="AH188" s="1"/>
    </row>
    <row r="189" spans="8:34">
      <c r="H189" s="325"/>
      <c r="I189" s="116"/>
      <c r="K189" s="116"/>
      <c r="L189" s="13"/>
      <c r="M189" s="118"/>
      <c r="X189" s="116"/>
      <c r="Z189" s="79"/>
      <c r="AA189" s="1"/>
      <c r="AB189" s="1"/>
      <c r="AC189" s="1"/>
      <c r="AD189" s="1"/>
      <c r="AE189" s="1"/>
      <c r="AF189" s="1"/>
      <c r="AG189" s="1"/>
      <c r="AH189" s="1"/>
    </row>
    <row r="190" spans="8:34">
      <c r="H190" s="325"/>
      <c r="I190" s="116"/>
      <c r="K190" s="116"/>
      <c r="L190" s="13"/>
      <c r="M190" s="118"/>
      <c r="X190" s="116"/>
      <c r="Z190" s="79"/>
      <c r="AA190" s="1"/>
      <c r="AB190" s="1"/>
      <c r="AC190" s="1"/>
      <c r="AD190" s="1"/>
      <c r="AE190" s="1"/>
      <c r="AF190" s="1"/>
      <c r="AG190" s="1"/>
      <c r="AH190" s="1"/>
    </row>
    <row r="191" spans="8:34">
      <c r="H191" s="325"/>
      <c r="I191" s="116"/>
      <c r="K191" s="116"/>
      <c r="L191" s="13"/>
      <c r="M191" s="118"/>
      <c r="X191" s="116"/>
      <c r="Z191" s="79"/>
      <c r="AA191" s="1"/>
      <c r="AB191" s="1"/>
      <c r="AC191" s="1"/>
      <c r="AD191" s="1"/>
      <c r="AE191" s="1"/>
      <c r="AF191" s="1"/>
      <c r="AG191" s="1"/>
      <c r="AH191" s="1"/>
    </row>
    <row r="192" spans="8:34">
      <c r="H192" s="325"/>
      <c r="I192" s="116"/>
      <c r="K192" s="116"/>
      <c r="L192" s="13"/>
      <c r="M192" s="118"/>
      <c r="X192" s="116"/>
      <c r="Z192" s="79"/>
      <c r="AA192" s="1"/>
      <c r="AB192" s="1"/>
      <c r="AC192" s="1"/>
      <c r="AD192" s="1"/>
      <c r="AE192" s="1"/>
      <c r="AF192" s="1"/>
      <c r="AG192" s="1"/>
      <c r="AH192" s="1"/>
    </row>
    <row r="193" spans="8:34">
      <c r="H193" s="325"/>
      <c r="I193" s="116"/>
      <c r="K193" s="116"/>
      <c r="L193" s="13"/>
      <c r="M193" s="118"/>
      <c r="X193" s="116"/>
      <c r="Z193" s="79"/>
      <c r="AA193" s="1"/>
      <c r="AB193" s="1"/>
      <c r="AC193" s="1"/>
      <c r="AD193" s="1"/>
      <c r="AE193" s="1"/>
      <c r="AF193" s="1"/>
      <c r="AG193" s="1"/>
      <c r="AH193" s="1"/>
    </row>
    <row r="194" spans="8:34">
      <c r="H194" s="325"/>
      <c r="I194" s="116"/>
      <c r="K194" s="116"/>
      <c r="L194" s="13"/>
      <c r="M194" s="118"/>
      <c r="X194" s="116"/>
      <c r="Z194" s="79"/>
      <c r="AA194" s="1"/>
      <c r="AB194" s="1"/>
      <c r="AC194" s="1"/>
      <c r="AD194" s="1"/>
      <c r="AE194" s="1"/>
      <c r="AF194" s="1"/>
      <c r="AG194" s="1"/>
      <c r="AH194" s="1"/>
    </row>
    <row r="195" spans="8:34">
      <c r="H195" s="325"/>
      <c r="I195" s="116"/>
      <c r="K195" s="116"/>
      <c r="L195" s="13"/>
      <c r="M195" s="118"/>
      <c r="X195" s="116"/>
      <c r="Z195" s="79"/>
      <c r="AA195" s="1"/>
      <c r="AB195" s="1"/>
      <c r="AC195" s="1"/>
      <c r="AD195" s="1"/>
      <c r="AE195" s="1"/>
      <c r="AF195" s="1"/>
      <c r="AG195" s="1"/>
      <c r="AH195" s="1"/>
    </row>
    <row r="196" spans="8:34">
      <c r="H196" s="325"/>
      <c r="I196" s="116"/>
      <c r="K196" s="116"/>
      <c r="L196" s="13"/>
      <c r="M196" s="118"/>
      <c r="X196" s="116"/>
      <c r="Z196" s="79"/>
      <c r="AA196" s="1"/>
      <c r="AB196" s="1"/>
      <c r="AC196" s="1"/>
      <c r="AD196" s="1"/>
      <c r="AE196" s="1"/>
      <c r="AF196" s="1"/>
      <c r="AG196" s="1"/>
      <c r="AH196" s="1"/>
    </row>
    <row r="197" spans="8:34">
      <c r="H197" s="325"/>
      <c r="I197" s="116"/>
      <c r="K197" s="116"/>
      <c r="L197" s="13"/>
      <c r="M197" s="118"/>
      <c r="X197" s="116"/>
      <c r="Z197" s="79"/>
      <c r="AA197" s="1"/>
      <c r="AB197" s="1"/>
      <c r="AC197" s="1"/>
      <c r="AD197" s="1"/>
      <c r="AE197" s="1"/>
      <c r="AF197" s="1"/>
      <c r="AG197" s="1"/>
      <c r="AH197" s="1"/>
    </row>
    <row r="198" spans="8:34">
      <c r="H198" s="325"/>
      <c r="I198" s="116"/>
      <c r="K198" s="116"/>
      <c r="L198" s="13"/>
      <c r="M198" s="118"/>
      <c r="X198" s="116"/>
      <c r="Z198" s="79"/>
      <c r="AA198" s="1"/>
      <c r="AB198" s="1"/>
      <c r="AC198" s="1"/>
      <c r="AD198" s="1"/>
      <c r="AE198" s="1"/>
      <c r="AF198" s="1"/>
      <c r="AG198" s="1"/>
      <c r="AH198" s="1"/>
    </row>
    <row r="199" spans="8:34">
      <c r="H199" s="325"/>
      <c r="I199" s="116"/>
      <c r="K199" s="116"/>
      <c r="L199" s="13"/>
      <c r="M199" s="118"/>
      <c r="X199" s="116"/>
      <c r="Z199" s="79"/>
      <c r="AA199" s="1"/>
      <c r="AB199" s="1"/>
      <c r="AC199" s="1"/>
      <c r="AD199" s="1"/>
      <c r="AE199" s="1"/>
      <c r="AF199" s="1"/>
      <c r="AG199" s="1"/>
      <c r="AH199" s="1"/>
    </row>
    <row r="200" spans="8:34">
      <c r="H200" s="325"/>
      <c r="I200" s="116"/>
      <c r="K200" s="116"/>
      <c r="L200" s="13"/>
      <c r="M200" s="118"/>
      <c r="X200" s="116"/>
      <c r="Z200" s="79"/>
      <c r="AA200" s="1"/>
      <c r="AB200" s="1"/>
      <c r="AC200" s="1"/>
      <c r="AD200" s="1"/>
      <c r="AE200" s="1"/>
      <c r="AF200" s="1"/>
      <c r="AG200" s="1"/>
      <c r="AH200" s="1"/>
    </row>
    <row r="201" spans="8:34">
      <c r="H201" s="325"/>
      <c r="I201" s="116"/>
      <c r="K201" s="116"/>
      <c r="L201" s="13"/>
      <c r="M201" s="118"/>
      <c r="X201" s="116"/>
      <c r="Z201" s="79"/>
      <c r="AA201" s="1"/>
      <c r="AB201" s="1"/>
      <c r="AC201" s="1"/>
      <c r="AD201" s="1"/>
      <c r="AE201" s="1"/>
      <c r="AF201" s="1"/>
      <c r="AG201" s="1"/>
      <c r="AH201" s="1"/>
    </row>
    <row r="202" spans="8:34">
      <c r="H202" s="325"/>
      <c r="I202" s="116"/>
      <c r="K202" s="116"/>
      <c r="L202" s="13"/>
      <c r="M202" s="118"/>
      <c r="X202" s="116"/>
      <c r="Z202" s="79"/>
      <c r="AA202" s="1"/>
      <c r="AB202" s="1"/>
      <c r="AC202" s="1"/>
      <c r="AD202" s="1"/>
      <c r="AE202" s="1"/>
      <c r="AF202" s="1"/>
      <c r="AG202" s="1"/>
      <c r="AH202" s="1"/>
    </row>
    <row r="203" spans="8:34">
      <c r="H203" s="325"/>
      <c r="I203" s="116"/>
      <c r="K203" s="116"/>
      <c r="L203" s="13"/>
      <c r="M203" s="118"/>
      <c r="X203" s="116"/>
      <c r="Z203" s="79"/>
      <c r="AA203" s="1"/>
      <c r="AB203" s="1"/>
      <c r="AC203" s="1"/>
      <c r="AD203" s="1"/>
      <c r="AE203" s="1"/>
      <c r="AF203" s="1"/>
      <c r="AG203" s="1"/>
      <c r="AH203" s="1"/>
    </row>
    <row r="204" spans="8:34">
      <c r="H204" s="325"/>
      <c r="I204" s="116"/>
      <c r="K204" s="116"/>
      <c r="L204" s="13"/>
      <c r="M204" s="118"/>
      <c r="X204" s="116"/>
      <c r="Z204" s="79"/>
      <c r="AA204" s="1"/>
      <c r="AB204" s="1"/>
      <c r="AC204" s="1"/>
      <c r="AD204" s="1"/>
      <c r="AE204" s="1"/>
      <c r="AF204" s="1"/>
      <c r="AG204" s="1"/>
      <c r="AH204" s="1"/>
    </row>
    <row r="205" spans="8:34">
      <c r="H205" s="325"/>
      <c r="I205" s="116"/>
      <c r="K205" s="116"/>
      <c r="L205" s="13"/>
      <c r="M205" s="118"/>
      <c r="X205" s="116"/>
      <c r="Z205" s="79"/>
      <c r="AA205" s="1"/>
      <c r="AB205" s="1"/>
      <c r="AC205" s="1"/>
      <c r="AD205" s="1"/>
      <c r="AE205" s="1"/>
      <c r="AF205" s="1"/>
      <c r="AG205" s="1"/>
      <c r="AH205" s="1"/>
    </row>
    <row r="206" spans="8:34">
      <c r="H206" s="325"/>
      <c r="I206" s="116"/>
      <c r="K206" s="116"/>
      <c r="L206" s="13"/>
      <c r="M206" s="118"/>
      <c r="X206" s="116"/>
      <c r="Z206" s="79"/>
      <c r="AA206" s="1"/>
      <c r="AB206" s="1"/>
      <c r="AC206" s="1"/>
      <c r="AD206" s="1"/>
      <c r="AE206" s="1"/>
      <c r="AF206" s="1"/>
      <c r="AG206" s="1"/>
      <c r="AH206" s="1"/>
    </row>
    <row r="207" spans="8:34">
      <c r="H207" s="325"/>
      <c r="I207" s="116"/>
      <c r="K207" s="116"/>
      <c r="L207" s="13"/>
      <c r="M207" s="118"/>
      <c r="X207" s="116"/>
      <c r="Z207" s="79"/>
      <c r="AA207" s="1"/>
      <c r="AB207" s="1"/>
      <c r="AC207" s="1"/>
      <c r="AD207" s="1"/>
      <c r="AE207" s="1"/>
      <c r="AF207" s="1"/>
      <c r="AG207" s="1"/>
      <c r="AH207" s="1"/>
    </row>
    <row r="208" spans="8:34">
      <c r="H208" s="325"/>
      <c r="I208" s="116"/>
      <c r="K208" s="116"/>
      <c r="L208" s="13"/>
      <c r="M208" s="118"/>
      <c r="X208" s="116"/>
      <c r="Z208" s="79"/>
      <c r="AA208" s="1"/>
      <c r="AB208" s="1"/>
      <c r="AC208" s="1"/>
      <c r="AD208" s="1"/>
      <c r="AE208" s="1"/>
      <c r="AF208" s="1"/>
      <c r="AG208" s="1"/>
      <c r="AH208" s="1"/>
    </row>
    <row r="209" spans="8:34">
      <c r="H209" s="325"/>
      <c r="I209" s="116"/>
      <c r="K209" s="116"/>
      <c r="L209" s="13"/>
      <c r="M209" s="118"/>
      <c r="X209" s="116"/>
      <c r="Z209" s="79"/>
      <c r="AA209" s="1"/>
      <c r="AB209" s="1"/>
      <c r="AC209" s="1"/>
      <c r="AD209" s="1"/>
      <c r="AE209" s="1"/>
      <c r="AF209" s="1"/>
      <c r="AG209" s="1"/>
      <c r="AH209" s="1"/>
    </row>
    <row r="210" spans="8:34">
      <c r="H210" s="325"/>
      <c r="I210" s="116"/>
      <c r="K210" s="116"/>
      <c r="L210" s="13"/>
      <c r="M210" s="118"/>
      <c r="X210" s="116"/>
      <c r="Z210" s="79"/>
      <c r="AA210" s="1"/>
      <c r="AB210" s="1"/>
      <c r="AC210" s="1"/>
      <c r="AD210" s="1"/>
      <c r="AE210" s="1"/>
      <c r="AF210" s="1"/>
      <c r="AG210" s="1"/>
      <c r="AH210" s="1"/>
    </row>
    <row r="211" spans="8:34">
      <c r="H211" s="325"/>
      <c r="I211" s="116"/>
      <c r="K211" s="116"/>
      <c r="L211" s="13"/>
      <c r="M211" s="118"/>
      <c r="X211" s="116"/>
      <c r="Z211" s="79"/>
      <c r="AA211" s="1"/>
      <c r="AB211" s="1"/>
      <c r="AC211" s="1"/>
      <c r="AD211" s="1"/>
      <c r="AE211" s="1"/>
      <c r="AF211" s="1"/>
      <c r="AG211" s="1"/>
      <c r="AH211" s="1"/>
    </row>
    <row r="212" spans="8:34">
      <c r="H212" s="325"/>
      <c r="I212" s="116"/>
      <c r="K212" s="116"/>
      <c r="L212" s="13"/>
      <c r="M212" s="118"/>
      <c r="X212" s="116"/>
      <c r="Z212" s="79"/>
      <c r="AA212" s="1"/>
      <c r="AB212" s="1"/>
      <c r="AC212" s="1"/>
      <c r="AD212" s="1"/>
      <c r="AE212" s="1"/>
      <c r="AF212" s="1"/>
      <c r="AG212" s="1"/>
      <c r="AH212" s="1"/>
    </row>
    <row r="213" spans="8:34">
      <c r="H213" s="325"/>
      <c r="I213" s="116"/>
      <c r="K213" s="116"/>
      <c r="L213" s="13"/>
      <c r="M213" s="118"/>
      <c r="X213" s="116"/>
      <c r="Z213" s="79"/>
      <c r="AA213" s="1"/>
      <c r="AB213" s="1"/>
      <c r="AC213" s="1"/>
      <c r="AD213" s="1"/>
      <c r="AE213" s="1"/>
      <c r="AF213" s="1"/>
      <c r="AG213" s="1"/>
      <c r="AH213" s="1"/>
    </row>
    <row r="214" spans="8:34">
      <c r="H214" s="325"/>
      <c r="I214" s="116"/>
      <c r="K214" s="116"/>
      <c r="L214" s="13"/>
      <c r="M214" s="118"/>
      <c r="X214" s="116"/>
      <c r="Z214" s="79"/>
      <c r="AA214" s="1"/>
      <c r="AB214" s="1"/>
      <c r="AC214" s="1"/>
      <c r="AD214" s="1"/>
      <c r="AE214" s="1"/>
      <c r="AF214" s="1"/>
      <c r="AG214" s="1"/>
      <c r="AH214" s="1"/>
    </row>
    <row r="215" spans="8:34">
      <c r="H215" s="325"/>
      <c r="I215" s="116"/>
      <c r="K215" s="116"/>
      <c r="L215" s="13"/>
      <c r="M215" s="118"/>
      <c r="X215" s="116"/>
      <c r="Z215" s="79"/>
      <c r="AA215" s="1"/>
      <c r="AB215" s="1"/>
      <c r="AC215" s="1"/>
      <c r="AD215" s="1"/>
      <c r="AE215" s="1"/>
      <c r="AF215" s="1"/>
      <c r="AG215" s="1"/>
      <c r="AH215" s="1"/>
    </row>
    <row r="216" spans="8:34">
      <c r="H216" s="325"/>
      <c r="I216" s="116"/>
      <c r="K216" s="116"/>
      <c r="L216" s="13"/>
      <c r="M216" s="118"/>
      <c r="X216" s="116"/>
      <c r="Y216" s="68"/>
    </row>
    <row r="217" spans="8:34">
      <c r="H217" s="325"/>
      <c r="I217" s="116"/>
      <c r="K217" s="116"/>
      <c r="L217" s="13"/>
      <c r="M217" s="118"/>
      <c r="U217" s="32"/>
      <c r="V217" s="32"/>
      <c r="W217" s="68"/>
      <c r="X217" s="116"/>
      <c r="Y217" s="68"/>
    </row>
    <row r="218" spans="8:34">
      <c r="H218" s="325"/>
      <c r="I218" s="116"/>
      <c r="K218" s="116"/>
      <c r="L218" s="13"/>
      <c r="U218" s="32"/>
      <c r="V218" s="32"/>
      <c r="W218" s="68"/>
      <c r="X218" s="116"/>
    </row>
    <row r="219" spans="8:34">
      <c r="H219" s="325"/>
      <c r="I219" s="116"/>
      <c r="K219" s="116"/>
      <c r="L219" s="13"/>
      <c r="X219" s="116"/>
    </row>
    <row r="220" spans="8:34">
      <c r="H220" s="325"/>
      <c r="I220" s="116"/>
      <c r="K220" s="116"/>
      <c r="L220" s="13"/>
      <c r="X220" s="116"/>
    </row>
    <row r="221" spans="8:34">
      <c r="H221" s="325"/>
      <c r="I221" s="116"/>
      <c r="K221" s="116"/>
      <c r="L221" s="13"/>
      <c r="X221" s="116"/>
    </row>
    <row r="222" spans="8:34">
      <c r="H222" s="325"/>
      <c r="I222" s="116"/>
      <c r="K222" s="116"/>
      <c r="L222" s="13"/>
      <c r="X222" s="116"/>
    </row>
    <row r="223" spans="8:34">
      <c r="H223" s="325"/>
      <c r="I223" s="116"/>
      <c r="K223" s="116"/>
      <c r="L223" s="13"/>
      <c r="X223" s="116"/>
    </row>
    <row r="224" spans="8:34">
      <c r="H224" s="325"/>
      <c r="I224" s="116"/>
      <c r="K224" s="116"/>
      <c r="L224" s="13"/>
      <c r="X224" s="116"/>
    </row>
    <row r="225" spans="8:24">
      <c r="H225" s="325"/>
      <c r="I225" s="116"/>
      <c r="K225" s="116"/>
      <c r="L225" s="13"/>
      <c r="X225" s="116"/>
    </row>
    <row r="226" spans="8:24">
      <c r="H226" s="325"/>
      <c r="I226" s="116"/>
      <c r="K226" s="116"/>
      <c r="L226" s="13"/>
      <c r="X226" s="116"/>
    </row>
    <row r="227" spans="8:24">
      <c r="H227" s="325"/>
      <c r="I227" s="116"/>
      <c r="K227" s="116"/>
      <c r="L227" s="13"/>
      <c r="X227" s="116"/>
    </row>
    <row r="228" spans="8:24">
      <c r="H228" s="325"/>
      <c r="I228" s="116"/>
      <c r="K228" s="116"/>
      <c r="L228" s="13"/>
      <c r="X228" s="116"/>
    </row>
    <row r="229" spans="8:24">
      <c r="H229" s="325"/>
      <c r="I229" s="116"/>
      <c r="K229" s="116"/>
      <c r="L229" s="13"/>
      <c r="X229" s="116"/>
    </row>
    <row r="230" spans="8:24">
      <c r="H230" s="325"/>
      <c r="I230" s="116"/>
      <c r="K230" s="116"/>
      <c r="L230" s="13"/>
      <c r="X230" s="116"/>
    </row>
    <row r="231" spans="8:24">
      <c r="H231" s="325"/>
      <c r="I231" s="116"/>
      <c r="K231" s="116"/>
      <c r="L231" s="13"/>
      <c r="X231" s="116"/>
    </row>
    <row r="232" spans="8:24">
      <c r="H232" s="325"/>
      <c r="I232" s="116"/>
      <c r="K232" s="116"/>
      <c r="L232" s="13"/>
      <c r="X232" s="116"/>
    </row>
    <row r="233" spans="8:24">
      <c r="H233" s="325"/>
      <c r="I233" s="116"/>
      <c r="K233" s="116"/>
      <c r="L233" s="13"/>
      <c r="X233" s="116"/>
    </row>
    <row r="234" spans="8:24">
      <c r="H234" s="325"/>
      <c r="I234" s="116"/>
      <c r="K234" s="116"/>
      <c r="L234" s="13"/>
      <c r="X234" s="116"/>
    </row>
    <row r="235" spans="8:24">
      <c r="H235" s="325"/>
      <c r="I235" s="116"/>
      <c r="K235" s="116"/>
      <c r="L235" s="13"/>
      <c r="X235" s="116"/>
    </row>
    <row r="236" spans="8:24">
      <c r="H236" s="325"/>
      <c r="I236" s="116"/>
      <c r="K236" s="116"/>
      <c r="L236" s="13"/>
      <c r="X236" s="116"/>
    </row>
    <row r="237" spans="8:24">
      <c r="H237" s="325"/>
      <c r="I237" s="116"/>
      <c r="K237" s="116"/>
      <c r="L237" s="13"/>
      <c r="X237" s="116"/>
    </row>
    <row r="238" spans="8:24">
      <c r="H238" s="325"/>
      <c r="I238" s="116"/>
      <c r="K238" s="116"/>
      <c r="L238" s="13"/>
      <c r="X238" s="116"/>
    </row>
    <row r="239" spans="8:24">
      <c r="H239" s="325"/>
      <c r="I239" s="116"/>
      <c r="K239" s="116"/>
      <c r="L239" s="13"/>
      <c r="X239" s="116"/>
    </row>
    <row r="240" spans="8:24">
      <c r="H240" s="325"/>
      <c r="I240" s="116"/>
      <c r="K240" s="116"/>
      <c r="L240" s="13"/>
      <c r="X240" s="116"/>
    </row>
    <row r="241" spans="8:24">
      <c r="H241" s="325"/>
      <c r="I241" s="116"/>
      <c r="K241" s="116"/>
      <c r="L241" s="13"/>
      <c r="X241" s="116"/>
    </row>
    <row r="242" spans="8:24">
      <c r="H242" s="325"/>
      <c r="I242" s="116"/>
      <c r="K242" s="116"/>
      <c r="L242" s="13"/>
      <c r="X242" s="116"/>
    </row>
    <row r="243" spans="8:24">
      <c r="H243" s="325"/>
      <c r="I243" s="116"/>
      <c r="K243" s="116"/>
      <c r="L243" s="13"/>
      <c r="X243" s="116"/>
    </row>
    <row r="244" spans="8:24">
      <c r="H244" s="325"/>
      <c r="I244" s="116"/>
      <c r="K244" s="116"/>
      <c r="L244" s="13"/>
      <c r="X244" s="116"/>
    </row>
    <row r="245" spans="8:24">
      <c r="H245" s="325"/>
      <c r="I245" s="116"/>
      <c r="K245" s="116"/>
      <c r="L245" s="13"/>
      <c r="X245" s="116"/>
    </row>
    <row r="246" spans="8:24">
      <c r="H246" s="325"/>
      <c r="I246" s="116"/>
      <c r="K246" s="116"/>
      <c r="L246" s="13"/>
      <c r="X246" s="116"/>
    </row>
    <row r="247" spans="8:24">
      <c r="H247" s="325"/>
      <c r="I247" s="116"/>
      <c r="K247" s="116"/>
      <c r="L247" s="13"/>
      <c r="X247" s="116"/>
    </row>
    <row r="248" spans="8:24">
      <c r="H248" s="325"/>
      <c r="I248" s="116"/>
      <c r="K248" s="116"/>
      <c r="L248" s="13"/>
      <c r="X248" s="116"/>
    </row>
    <row r="249" spans="8:24">
      <c r="H249" s="325"/>
      <c r="I249" s="116"/>
      <c r="K249" s="116"/>
      <c r="L249" s="13"/>
      <c r="X249" s="116"/>
    </row>
    <row r="250" spans="8:24">
      <c r="H250" s="325"/>
      <c r="I250" s="116"/>
      <c r="K250" s="116"/>
      <c r="L250" s="13"/>
      <c r="X250" s="116"/>
    </row>
    <row r="251" spans="8:24">
      <c r="H251" s="325"/>
      <c r="I251" s="116"/>
      <c r="K251" s="116"/>
      <c r="L251" s="13"/>
      <c r="X251" s="116"/>
    </row>
    <row r="252" spans="8:24">
      <c r="H252" s="325"/>
      <c r="I252" s="116"/>
      <c r="K252" s="116"/>
      <c r="L252" s="13"/>
      <c r="X252" s="116"/>
    </row>
    <row r="253" spans="8:24">
      <c r="H253" s="325"/>
      <c r="I253" s="116"/>
      <c r="K253" s="116"/>
      <c r="L253" s="13"/>
      <c r="X253" s="116"/>
    </row>
    <row r="254" spans="8:24">
      <c r="H254" s="325"/>
      <c r="I254" s="116"/>
      <c r="K254" s="116"/>
      <c r="L254" s="13"/>
      <c r="X254" s="116"/>
    </row>
    <row r="255" spans="8:24">
      <c r="H255" s="325"/>
      <c r="I255" s="116"/>
      <c r="K255" s="116"/>
      <c r="L255" s="13"/>
      <c r="X255" s="116"/>
    </row>
    <row r="256" spans="8:24">
      <c r="H256" s="325"/>
      <c r="I256" s="116"/>
      <c r="K256" s="116"/>
      <c r="L256" s="13"/>
      <c r="X256" s="116"/>
    </row>
    <row r="257" spans="8:24">
      <c r="H257" s="325"/>
      <c r="I257" s="116"/>
      <c r="K257" s="116"/>
      <c r="L257" s="13"/>
      <c r="X257" s="116"/>
    </row>
    <row r="258" spans="8:24">
      <c r="H258" s="325"/>
      <c r="I258" s="116"/>
      <c r="K258" s="116"/>
      <c r="L258" s="13"/>
      <c r="X258" s="116"/>
    </row>
    <row r="259" spans="8:24">
      <c r="H259" s="325"/>
      <c r="I259" s="116"/>
      <c r="K259" s="116"/>
      <c r="L259" s="13"/>
      <c r="X259" s="116"/>
    </row>
    <row r="260" spans="8:24">
      <c r="H260" s="325"/>
      <c r="I260" s="116"/>
      <c r="K260" s="116"/>
      <c r="L260" s="13"/>
      <c r="X260" s="116"/>
    </row>
    <row r="261" spans="8:24">
      <c r="H261" s="325"/>
      <c r="I261" s="116"/>
      <c r="K261" s="116"/>
      <c r="L261" s="13"/>
      <c r="X261" s="116"/>
    </row>
    <row r="262" spans="8:24">
      <c r="H262" s="325"/>
      <c r="I262" s="116"/>
      <c r="K262" s="116"/>
      <c r="L262" s="13"/>
      <c r="X262" s="116"/>
    </row>
    <row r="263" spans="8:24">
      <c r="H263" s="325"/>
      <c r="I263" s="116"/>
      <c r="K263" s="116"/>
      <c r="L263" s="13"/>
      <c r="X263" s="116"/>
    </row>
    <row r="264" spans="8:24">
      <c r="H264" s="325"/>
      <c r="I264" s="116"/>
      <c r="K264" s="116"/>
      <c r="L264" s="13"/>
      <c r="X264" s="116"/>
    </row>
    <row r="265" spans="8:24">
      <c r="H265" s="325"/>
      <c r="I265" s="116"/>
      <c r="K265" s="116"/>
      <c r="L265" s="13"/>
      <c r="X265" s="116"/>
    </row>
    <row r="266" spans="8:24">
      <c r="H266" s="325"/>
      <c r="I266" s="116"/>
      <c r="K266" s="116"/>
      <c r="L266" s="13"/>
      <c r="X266" s="116"/>
    </row>
    <row r="267" spans="8:24">
      <c r="H267" s="325"/>
      <c r="I267" s="116"/>
      <c r="K267" s="116"/>
      <c r="L267" s="13"/>
      <c r="X267" s="116"/>
    </row>
    <row r="268" spans="8:24">
      <c r="H268" s="325"/>
      <c r="I268" s="116"/>
      <c r="K268" s="116"/>
      <c r="L268" s="13"/>
      <c r="X268" s="116"/>
    </row>
    <row r="269" spans="8:24">
      <c r="H269" s="325"/>
      <c r="I269" s="116"/>
      <c r="K269" s="116"/>
      <c r="L269" s="13"/>
      <c r="X269" s="116"/>
    </row>
    <row r="270" spans="8:24">
      <c r="H270" s="325"/>
      <c r="I270" s="116"/>
      <c r="K270" s="116"/>
      <c r="L270" s="13"/>
      <c r="X270" s="116"/>
    </row>
    <row r="271" spans="8:24">
      <c r="H271" s="325"/>
      <c r="I271" s="116"/>
      <c r="K271" s="116"/>
      <c r="L271" s="13"/>
      <c r="X271" s="116"/>
    </row>
    <row r="272" spans="8:24">
      <c r="H272" s="325"/>
      <c r="I272" s="116"/>
      <c r="K272" s="116"/>
      <c r="L272" s="13"/>
      <c r="X272" s="116"/>
    </row>
    <row r="273" spans="8:24">
      <c r="H273" s="325"/>
      <c r="I273" s="116"/>
      <c r="K273" s="116"/>
      <c r="L273" s="13"/>
      <c r="X273" s="116"/>
    </row>
    <row r="274" spans="8:24">
      <c r="H274" s="325"/>
      <c r="I274" s="116"/>
      <c r="K274" s="116"/>
      <c r="L274" s="13"/>
      <c r="X274" s="116"/>
    </row>
    <row r="275" spans="8:24">
      <c r="H275" s="325"/>
      <c r="I275" s="116"/>
      <c r="K275" s="116"/>
      <c r="L275" s="13"/>
      <c r="X275" s="116"/>
    </row>
    <row r="276" spans="8:24">
      <c r="H276" s="325"/>
      <c r="I276" s="116"/>
      <c r="K276" s="116"/>
      <c r="L276" s="13"/>
      <c r="X276" s="116"/>
    </row>
    <row r="277" spans="8:24">
      <c r="H277" s="325"/>
      <c r="I277" s="116"/>
      <c r="K277" s="116"/>
      <c r="L277" s="13"/>
      <c r="X277" s="116"/>
    </row>
    <row r="278" spans="8:24">
      <c r="H278" s="325"/>
      <c r="I278" s="116"/>
      <c r="K278" s="116"/>
      <c r="L278" s="13"/>
      <c r="X278" s="116"/>
    </row>
    <row r="279" spans="8:24">
      <c r="H279" s="325"/>
      <c r="I279" s="116"/>
      <c r="K279" s="116"/>
      <c r="L279" s="13"/>
      <c r="X279" s="116"/>
    </row>
    <row r="280" spans="8:24">
      <c r="H280" s="325"/>
      <c r="I280" s="116"/>
      <c r="K280" s="116"/>
      <c r="L280" s="13"/>
      <c r="X280" s="116"/>
    </row>
    <row r="281" spans="8:24">
      <c r="H281" s="325"/>
      <c r="I281" s="116"/>
      <c r="K281" s="116"/>
      <c r="L281" s="13"/>
      <c r="X281" s="116"/>
    </row>
    <row r="282" spans="8:24">
      <c r="H282" s="325"/>
      <c r="I282" s="116"/>
      <c r="K282" s="116"/>
      <c r="L282" s="13"/>
      <c r="X282" s="116"/>
    </row>
    <row r="283" spans="8:24">
      <c r="H283" s="325"/>
      <c r="I283" s="116"/>
      <c r="K283" s="116"/>
      <c r="L283" s="13"/>
      <c r="X283" s="116"/>
    </row>
    <row r="284" spans="8:24">
      <c r="H284" s="325"/>
      <c r="I284" s="116"/>
      <c r="K284" s="116"/>
      <c r="L284" s="13"/>
      <c r="X284" s="116"/>
    </row>
    <row r="285" spans="8:24">
      <c r="H285" s="325"/>
      <c r="I285" s="116"/>
      <c r="K285" s="116"/>
      <c r="L285" s="13"/>
      <c r="X285" s="116"/>
    </row>
    <row r="286" spans="8:24">
      <c r="H286" s="325"/>
      <c r="I286" s="116"/>
      <c r="K286" s="116"/>
      <c r="L286" s="13"/>
      <c r="X286" s="116"/>
    </row>
    <row r="287" spans="8:24">
      <c r="H287" s="325"/>
      <c r="I287" s="116"/>
      <c r="K287" s="116"/>
      <c r="L287" s="13"/>
      <c r="X287" s="116"/>
    </row>
    <row r="288" spans="8:24">
      <c r="H288" s="325"/>
      <c r="I288" s="116"/>
      <c r="K288" s="116"/>
      <c r="L288" s="13"/>
      <c r="X288" s="116"/>
    </row>
    <row r="289" spans="1:24">
      <c r="A289" s="30"/>
      <c r="B289" s="30"/>
      <c r="C289" s="30"/>
      <c r="D289" s="30"/>
      <c r="E289" s="322"/>
      <c r="F289" s="322"/>
      <c r="G289" s="322"/>
      <c r="H289" s="322"/>
      <c r="I289" s="117"/>
      <c r="J289" s="30"/>
      <c r="K289" s="117"/>
      <c r="L289" s="30"/>
      <c r="N289" s="30"/>
      <c r="O289" s="30"/>
      <c r="P289" s="30"/>
      <c r="Q289" s="30"/>
      <c r="R289" s="30"/>
      <c r="S289" s="67"/>
      <c r="T289" s="30"/>
      <c r="X289" s="117"/>
    </row>
    <row r="290" spans="1:24">
      <c r="A290" s="32"/>
      <c r="B290" s="32"/>
      <c r="C290" s="32"/>
      <c r="D290" s="32"/>
      <c r="E290" s="323"/>
      <c r="F290" s="323"/>
      <c r="G290" s="323"/>
      <c r="H290" s="323"/>
      <c r="I290" s="118"/>
      <c r="J290" s="32"/>
      <c r="K290" s="118"/>
      <c r="L290" s="32"/>
      <c r="N290" s="32"/>
      <c r="O290" s="32"/>
      <c r="P290" s="32"/>
      <c r="Q290" s="32"/>
      <c r="R290" s="32"/>
      <c r="S290" s="68"/>
      <c r="T290" s="32"/>
      <c r="X290" s="118"/>
    </row>
    <row r="291" spans="1:24">
      <c r="A291" s="32"/>
      <c r="B291" s="32"/>
      <c r="C291" s="32"/>
      <c r="D291" s="32"/>
      <c r="E291" s="323"/>
      <c r="F291" s="323"/>
      <c r="G291" s="323"/>
      <c r="H291" s="323"/>
      <c r="I291" s="118"/>
      <c r="J291" s="32"/>
      <c r="K291" s="118"/>
      <c r="L291" s="32"/>
      <c r="N291" s="32"/>
      <c r="O291" s="32"/>
      <c r="P291" s="32"/>
      <c r="Q291" s="32"/>
      <c r="R291" s="32"/>
      <c r="S291" s="68"/>
      <c r="T291" s="32"/>
      <c r="X291" s="118"/>
    </row>
    <row r="292" spans="1:24">
      <c r="A292" s="32"/>
      <c r="B292" s="32"/>
      <c r="C292" s="32"/>
      <c r="D292" s="32"/>
      <c r="E292" s="323"/>
      <c r="F292" s="323"/>
      <c r="G292" s="323"/>
      <c r="H292" s="323"/>
      <c r="I292" s="118"/>
      <c r="J292" s="32"/>
      <c r="K292" s="118"/>
      <c r="L292" s="32"/>
      <c r="N292" s="32"/>
      <c r="O292" s="32"/>
      <c r="P292" s="32"/>
      <c r="Q292" s="32"/>
      <c r="R292" s="32"/>
      <c r="S292" s="68"/>
      <c r="T292" s="32"/>
      <c r="X292" s="118"/>
    </row>
    <row r="293" spans="1:24">
      <c r="A293" s="32"/>
      <c r="B293" s="32"/>
      <c r="C293" s="32"/>
      <c r="D293" s="32"/>
      <c r="E293" s="323"/>
      <c r="F293" s="323"/>
      <c r="G293" s="323"/>
      <c r="H293" s="323"/>
      <c r="I293" s="118"/>
      <c r="J293" s="32"/>
      <c r="K293" s="118"/>
      <c r="L293" s="32"/>
      <c r="N293" s="32"/>
      <c r="O293" s="32"/>
      <c r="P293" s="32"/>
      <c r="Q293" s="32"/>
      <c r="R293" s="32"/>
      <c r="S293" s="68"/>
      <c r="T293" s="32"/>
      <c r="X293" s="118"/>
    </row>
    <row r="294" spans="1:24">
      <c r="A294" s="32"/>
      <c r="B294" s="32"/>
      <c r="C294" s="32"/>
      <c r="D294" s="32"/>
      <c r="E294" s="323"/>
      <c r="F294" s="323"/>
      <c r="G294" s="323"/>
      <c r="H294" s="323"/>
      <c r="I294" s="118"/>
      <c r="J294" s="32"/>
      <c r="K294" s="118"/>
      <c r="L294" s="32"/>
      <c r="N294" s="32"/>
      <c r="O294" s="32"/>
      <c r="P294" s="32"/>
      <c r="Q294" s="32"/>
      <c r="R294" s="32"/>
      <c r="S294" s="68"/>
      <c r="T294" s="32"/>
      <c r="X294" s="118"/>
    </row>
    <row r="295" spans="1:24">
      <c r="A295" s="32"/>
      <c r="B295" s="32"/>
      <c r="C295" s="32"/>
      <c r="D295" s="32"/>
      <c r="E295" s="323"/>
      <c r="F295" s="323"/>
      <c r="G295" s="323"/>
      <c r="H295" s="323"/>
      <c r="I295" s="118"/>
      <c r="J295" s="32"/>
      <c r="K295" s="118"/>
      <c r="L295" s="32"/>
      <c r="N295" s="32"/>
      <c r="O295" s="32"/>
      <c r="P295" s="32"/>
      <c r="Q295" s="32"/>
      <c r="R295" s="32"/>
      <c r="S295" s="68"/>
      <c r="T295" s="32"/>
      <c r="X295" s="118"/>
    </row>
    <row r="296" spans="1:24">
      <c r="A296" s="32"/>
      <c r="B296" s="32"/>
      <c r="C296" s="32"/>
      <c r="D296" s="32"/>
      <c r="E296" s="323"/>
      <c r="F296" s="323"/>
      <c r="G296" s="323"/>
      <c r="H296" s="323"/>
      <c r="I296" s="118"/>
      <c r="J296" s="32"/>
      <c r="K296" s="118"/>
      <c r="L296" s="32"/>
      <c r="N296" s="32"/>
      <c r="O296" s="32"/>
      <c r="P296" s="32"/>
      <c r="Q296" s="32"/>
      <c r="R296" s="32"/>
      <c r="S296" s="68"/>
      <c r="T296" s="32"/>
      <c r="X296" s="118"/>
    </row>
    <row r="297" spans="1:24">
      <c r="A297" s="32"/>
      <c r="B297" s="32"/>
      <c r="C297" s="32"/>
      <c r="D297" s="32"/>
      <c r="E297" s="323"/>
      <c r="F297" s="323"/>
      <c r="G297" s="323"/>
      <c r="H297" s="323"/>
      <c r="I297" s="118"/>
      <c r="J297" s="32"/>
      <c r="K297" s="118"/>
      <c r="L297" s="32"/>
      <c r="N297" s="32"/>
      <c r="O297" s="32"/>
      <c r="P297" s="32"/>
      <c r="Q297" s="32"/>
      <c r="R297" s="32"/>
      <c r="S297" s="68"/>
      <c r="T297" s="32"/>
      <c r="X297" s="118"/>
    </row>
    <row r="298" spans="1:24">
      <c r="A298" s="32"/>
      <c r="B298" s="32"/>
      <c r="C298" s="32"/>
      <c r="D298" s="32"/>
      <c r="E298" s="323"/>
      <c r="F298" s="323"/>
      <c r="G298" s="323"/>
      <c r="H298" s="323"/>
      <c r="I298" s="118"/>
      <c r="J298" s="32"/>
      <c r="K298" s="118"/>
      <c r="L298" s="32"/>
      <c r="N298" s="32"/>
      <c r="O298" s="32"/>
      <c r="P298" s="32"/>
      <c r="Q298" s="32"/>
      <c r="R298" s="32"/>
      <c r="S298" s="68"/>
      <c r="T298" s="32"/>
      <c r="X298" s="118"/>
    </row>
    <row r="299" spans="1:24">
      <c r="A299" s="32"/>
      <c r="B299" s="32"/>
      <c r="C299" s="32"/>
      <c r="D299" s="32"/>
      <c r="E299" s="323"/>
      <c r="F299" s="323"/>
      <c r="G299" s="323"/>
      <c r="H299" s="323"/>
      <c r="I299" s="118"/>
      <c r="J299" s="32"/>
      <c r="K299" s="118"/>
      <c r="L299" s="32"/>
      <c r="N299" s="32"/>
      <c r="O299" s="32"/>
      <c r="P299" s="32"/>
      <c r="Q299" s="32"/>
      <c r="R299" s="32"/>
      <c r="S299" s="68"/>
      <c r="T299" s="32"/>
      <c r="X299" s="118"/>
    </row>
    <row r="300" spans="1:24">
      <c r="A300" s="32"/>
      <c r="B300" s="32"/>
      <c r="C300" s="32"/>
      <c r="D300" s="32"/>
      <c r="E300" s="323"/>
      <c r="F300" s="323"/>
      <c r="G300" s="323"/>
      <c r="H300" s="323"/>
      <c r="I300" s="118"/>
      <c r="J300" s="32"/>
      <c r="K300" s="118"/>
      <c r="L300" s="32"/>
      <c r="N300" s="32"/>
      <c r="O300" s="32"/>
      <c r="P300" s="32"/>
      <c r="Q300" s="32"/>
      <c r="R300" s="32"/>
      <c r="S300" s="68"/>
      <c r="T300" s="32"/>
      <c r="X300" s="118"/>
    </row>
    <row r="301" spans="1:24">
      <c r="A301" s="32"/>
      <c r="B301" s="32"/>
      <c r="C301" s="32"/>
      <c r="D301" s="32"/>
      <c r="E301" s="323"/>
      <c r="F301" s="323"/>
      <c r="G301" s="323"/>
      <c r="H301" s="323"/>
      <c r="I301" s="118"/>
      <c r="J301" s="32"/>
      <c r="K301" s="118"/>
      <c r="L301" s="32"/>
      <c r="N301" s="32"/>
      <c r="O301" s="32"/>
      <c r="P301" s="32"/>
      <c r="Q301" s="32"/>
      <c r="R301" s="32"/>
      <c r="S301" s="68"/>
      <c r="T301" s="32"/>
      <c r="X301" s="118"/>
    </row>
    <row r="302" spans="1:24">
      <c r="A302" s="32"/>
      <c r="B302" s="32"/>
      <c r="C302" s="32"/>
      <c r="D302" s="32"/>
      <c r="E302" s="323"/>
      <c r="F302" s="323"/>
      <c r="G302" s="323"/>
      <c r="H302" s="323"/>
      <c r="I302" s="118"/>
      <c r="J302" s="32"/>
      <c r="K302" s="118"/>
      <c r="L302" s="32"/>
      <c r="N302" s="32"/>
      <c r="O302" s="32"/>
      <c r="P302" s="32"/>
      <c r="Q302" s="32"/>
      <c r="R302" s="32"/>
      <c r="S302" s="68"/>
      <c r="T302" s="32"/>
      <c r="X302" s="118"/>
    </row>
    <row r="303" spans="1:24">
      <c r="A303" s="32"/>
      <c r="B303" s="32"/>
      <c r="C303" s="32"/>
      <c r="D303" s="32"/>
      <c r="E303" s="323"/>
      <c r="F303" s="323"/>
      <c r="G303" s="323"/>
      <c r="H303" s="323"/>
      <c r="I303" s="118"/>
      <c r="J303" s="32"/>
      <c r="K303" s="118"/>
      <c r="L303" s="32"/>
      <c r="N303" s="32"/>
      <c r="O303" s="32"/>
      <c r="P303" s="32"/>
      <c r="Q303" s="32"/>
      <c r="R303" s="32"/>
      <c r="S303" s="68"/>
      <c r="T303" s="32"/>
      <c r="X303" s="118"/>
    </row>
    <row r="304" spans="1:24">
      <c r="A304" s="32"/>
      <c r="B304" s="32"/>
      <c r="C304" s="32"/>
      <c r="D304" s="32"/>
      <c r="E304" s="323"/>
      <c r="F304" s="323"/>
      <c r="G304" s="323"/>
      <c r="H304" s="323"/>
      <c r="I304" s="118"/>
      <c r="J304" s="32"/>
      <c r="K304" s="118"/>
      <c r="L304" s="32"/>
      <c r="N304" s="32"/>
      <c r="O304" s="32"/>
      <c r="P304" s="32"/>
      <c r="Q304" s="32"/>
      <c r="R304" s="32"/>
      <c r="S304" s="68"/>
      <c r="T304" s="32"/>
      <c r="X304" s="118"/>
    </row>
    <row r="305" spans="1:24">
      <c r="A305" s="32"/>
      <c r="B305" s="32"/>
      <c r="C305" s="32"/>
      <c r="D305" s="32"/>
      <c r="E305" s="323"/>
      <c r="F305" s="323"/>
      <c r="G305" s="323"/>
      <c r="H305" s="323"/>
      <c r="I305" s="118"/>
      <c r="J305" s="32"/>
      <c r="K305" s="118"/>
      <c r="L305" s="32"/>
      <c r="N305" s="32"/>
      <c r="O305" s="32"/>
      <c r="P305" s="32"/>
      <c r="Q305" s="32"/>
      <c r="R305" s="32"/>
      <c r="S305" s="68"/>
      <c r="T305" s="32"/>
      <c r="X305" s="118"/>
    </row>
    <row r="306" spans="1:24">
      <c r="A306" s="32"/>
      <c r="B306" s="32"/>
      <c r="C306" s="32"/>
      <c r="D306" s="32"/>
      <c r="E306" s="323"/>
      <c r="F306" s="323"/>
      <c r="G306" s="323"/>
      <c r="H306" s="323"/>
      <c r="I306" s="118"/>
      <c r="J306" s="32"/>
      <c r="K306" s="118"/>
      <c r="L306" s="32"/>
      <c r="N306" s="32"/>
      <c r="O306" s="32"/>
      <c r="P306" s="32"/>
      <c r="Q306" s="32"/>
      <c r="R306" s="32"/>
      <c r="S306" s="68"/>
      <c r="T306" s="32"/>
      <c r="X306" s="118"/>
    </row>
    <row r="307" spans="1:24">
      <c r="A307" s="32"/>
      <c r="B307" s="32"/>
      <c r="C307" s="32"/>
      <c r="D307" s="32"/>
      <c r="E307" s="323"/>
      <c r="F307" s="323"/>
      <c r="G307" s="323"/>
      <c r="H307" s="323"/>
      <c r="I307" s="118"/>
      <c r="J307" s="32"/>
      <c r="K307" s="118"/>
      <c r="L307" s="32"/>
      <c r="N307" s="32"/>
      <c r="O307" s="32"/>
      <c r="P307" s="32"/>
      <c r="Q307" s="32"/>
      <c r="R307" s="32"/>
      <c r="S307" s="68"/>
      <c r="T307" s="32"/>
      <c r="X307" s="118"/>
    </row>
    <row r="308" spans="1:24">
      <c r="A308" s="32"/>
      <c r="B308" s="32"/>
      <c r="C308" s="32"/>
      <c r="D308" s="32"/>
      <c r="E308" s="323"/>
      <c r="F308" s="323"/>
      <c r="G308" s="323"/>
      <c r="H308" s="323"/>
      <c r="I308" s="118"/>
      <c r="J308" s="32"/>
      <c r="K308" s="118"/>
      <c r="L308" s="32"/>
      <c r="N308" s="32"/>
      <c r="O308" s="32"/>
      <c r="P308" s="32"/>
      <c r="Q308" s="32"/>
      <c r="R308" s="32"/>
      <c r="S308" s="68"/>
      <c r="T308" s="32"/>
      <c r="X308" s="118"/>
    </row>
    <row r="309" spans="1:24">
      <c r="A309" s="32"/>
      <c r="B309" s="32"/>
      <c r="C309" s="32"/>
      <c r="D309" s="32"/>
      <c r="E309" s="323"/>
      <c r="F309" s="323"/>
      <c r="G309" s="323"/>
      <c r="H309" s="323"/>
      <c r="I309" s="118"/>
      <c r="J309" s="32"/>
      <c r="K309" s="118"/>
      <c r="L309" s="32"/>
      <c r="N309" s="32"/>
      <c r="O309" s="32"/>
      <c r="P309" s="32"/>
      <c r="Q309" s="32"/>
      <c r="R309" s="32"/>
      <c r="S309" s="68"/>
      <c r="T309" s="32"/>
      <c r="X309" s="118"/>
    </row>
    <row r="310" spans="1:24">
      <c r="A310" s="32"/>
      <c r="B310" s="32"/>
      <c r="C310" s="32"/>
      <c r="D310" s="32"/>
      <c r="E310" s="323"/>
      <c r="F310" s="323"/>
      <c r="G310" s="323"/>
      <c r="H310" s="323"/>
      <c r="I310" s="118"/>
      <c r="J310" s="32"/>
      <c r="K310" s="118"/>
      <c r="L310" s="32"/>
      <c r="N310" s="32"/>
      <c r="O310" s="32"/>
      <c r="P310" s="32"/>
      <c r="Q310" s="32"/>
      <c r="R310" s="32"/>
      <c r="S310" s="68"/>
      <c r="T310" s="32"/>
      <c r="X310" s="118"/>
    </row>
    <row r="311" spans="1:24">
      <c r="A311" s="32"/>
      <c r="B311" s="32"/>
      <c r="C311" s="32"/>
      <c r="D311" s="32"/>
      <c r="E311" s="323"/>
      <c r="F311" s="323"/>
      <c r="G311" s="323"/>
      <c r="H311" s="323"/>
      <c r="I311" s="118"/>
      <c r="J311" s="32"/>
      <c r="K311" s="118"/>
      <c r="L311" s="32"/>
      <c r="N311" s="32"/>
      <c r="O311" s="32"/>
      <c r="P311" s="32"/>
      <c r="Q311" s="32"/>
      <c r="R311" s="32"/>
      <c r="S311" s="68"/>
      <c r="T311" s="32"/>
      <c r="X311" s="118"/>
    </row>
    <row r="312" spans="1:24">
      <c r="A312" s="32"/>
      <c r="B312" s="32"/>
      <c r="C312" s="32"/>
      <c r="D312" s="32"/>
      <c r="E312" s="323"/>
      <c r="F312" s="323"/>
      <c r="G312" s="323"/>
      <c r="H312" s="323"/>
      <c r="I312" s="118"/>
      <c r="J312" s="32"/>
      <c r="K312" s="118"/>
      <c r="L312" s="32"/>
      <c r="N312" s="32"/>
      <c r="O312" s="32"/>
      <c r="P312" s="32"/>
      <c r="Q312" s="32"/>
      <c r="R312" s="32"/>
      <c r="S312" s="68"/>
      <c r="T312" s="32"/>
      <c r="X312" s="118"/>
    </row>
    <row r="313" spans="1:24">
      <c r="A313" s="32"/>
      <c r="B313" s="32"/>
      <c r="C313" s="32"/>
      <c r="D313" s="32"/>
      <c r="E313" s="323"/>
      <c r="F313" s="323"/>
      <c r="G313" s="323"/>
      <c r="H313" s="323"/>
      <c r="I313" s="118"/>
      <c r="J313" s="32"/>
      <c r="K313" s="118"/>
      <c r="L313" s="32"/>
      <c r="N313" s="32"/>
      <c r="O313" s="32"/>
      <c r="P313" s="32"/>
      <c r="Q313" s="32"/>
      <c r="R313" s="32"/>
      <c r="S313" s="68"/>
      <c r="T313" s="32"/>
      <c r="X313" s="118"/>
    </row>
    <row r="314" spans="1:24">
      <c r="A314" s="32"/>
      <c r="B314" s="32"/>
      <c r="C314" s="32"/>
      <c r="D314" s="32"/>
      <c r="E314" s="323"/>
      <c r="F314" s="323"/>
      <c r="G314" s="323"/>
      <c r="H314" s="323"/>
      <c r="I314" s="118"/>
      <c r="J314" s="32"/>
      <c r="K314" s="118"/>
      <c r="L314" s="32"/>
      <c r="N314" s="32"/>
      <c r="O314" s="32"/>
      <c r="P314" s="32"/>
      <c r="Q314" s="32"/>
      <c r="R314" s="32"/>
      <c r="S314" s="68"/>
      <c r="T314" s="32"/>
      <c r="X314" s="118"/>
    </row>
    <row r="315" spans="1:24">
      <c r="A315" s="32"/>
      <c r="B315" s="32"/>
      <c r="C315" s="32"/>
      <c r="D315" s="32"/>
      <c r="E315" s="323"/>
      <c r="F315" s="323"/>
      <c r="G315" s="323"/>
      <c r="H315" s="323"/>
      <c r="I315" s="118"/>
      <c r="J315" s="32"/>
      <c r="K315" s="118"/>
      <c r="L315" s="32"/>
      <c r="N315" s="32"/>
      <c r="O315" s="32"/>
      <c r="P315" s="32"/>
      <c r="Q315" s="32"/>
      <c r="R315" s="32"/>
      <c r="S315" s="68"/>
      <c r="T315" s="32"/>
      <c r="X315" s="118"/>
    </row>
    <row r="316" spans="1:24">
      <c r="A316" s="32"/>
      <c r="B316" s="32"/>
      <c r="C316" s="32"/>
      <c r="D316" s="32"/>
      <c r="E316" s="323"/>
      <c r="F316" s="323"/>
      <c r="G316" s="323"/>
      <c r="H316" s="323"/>
      <c r="I316" s="118"/>
      <c r="J316" s="32"/>
      <c r="K316" s="118"/>
      <c r="L316" s="32"/>
      <c r="N316" s="32"/>
      <c r="O316" s="32"/>
      <c r="P316" s="32"/>
      <c r="Q316" s="32"/>
      <c r="R316" s="32"/>
      <c r="S316" s="68"/>
      <c r="T316" s="32"/>
      <c r="X316" s="118"/>
    </row>
    <row r="317" spans="1:24">
      <c r="A317" s="32"/>
      <c r="B317" s="32"/>
      <c r="C317" s="32"/>
      <c r="D317" s="32"/>
      <c r="E317" s="323"/>
      <c r="F317" s="323"/>
      <c r="G317" s="323"/>
      <c r="H317" s="323"/>
      <c r="I317" s="118"/>
      <c r="J317" s="32"/>
      <c r="K317" s="118"/>
      <c r="L317" s="32"/>
      <c r="N317" s="32"/>
      <c r="O317" s="32"/>
      <c r="P317" s="32"/>
      <c r="Q317" s="32"/>
      <c r="R317" s="32"/>
      <c r="S317" s="68"/>
      <c r="T317" s="32"/>
      <c r="X317" s="118"/>
    </row>
    <row r="318" spans="1:24">
      <c r="A318" s="32"/>
      <c r="B318" s="32"/>
      <c r="C318" s="32"/>
      <c r="D318" s="32"/>
      <c r="E318" s="323"/>
      <c r="F318" s="323"/>
      <c r="G318" s="323"/>
      <c r="H318" s="323"/>
      <c r="I318" s="118"/>
      <c r="J318" s="32"/>
      <c r="K318" s="118"/>
      <c r="L318" s="32"/>
      <c r="N318" s="32"/>
      <c r="O318" s="32"/>
      <c r="P318" s="32"/>
      <c r="Q318" s="32"/>
      <c r="R318" s="32"/>
      <c r="S318" s="68"/>
      <c r="T318" s="32"/>
      <c r="X318" s="118"/>
    </row>
    <row r="319" spans="1:24">
      <c r="A319" s="32"/>
      <c r="B319" s="32"/>
      <c r="C319" s="32"/>
      <c r="D319" s="32"/>
      <c r="E319" s="323"/>
      <c r="F319" s="323"/>
      <c r="G319" s="323"/>
      <c r="H319" s="323"/>
      <c r="I319" s="118"/>
      <c r="J319" s="32"/>
      <c r="K319" s="118"/>
      <c r="L319" s="32"/>
      <c r="N319" s="32"/>
      <c r="O319" s="32"/>
      <c r="P319" s="32"/>
      <c r="Q319" s="32"/>
      <c r="R319" s="32"/>
      <c r="S319" s="68"/>
      <c r="T319" s="32"/>
      <c r="X319" s="118"/>
    </row>
    <row r="320" spans="1:24">
      <c r="A320" s="32"/>
      <c r="B320" s="32"/>
      <c r="C320" s="32"/>
      <c r="D320" s="32"/>
      <c r="E320" s="323"/>
      <c r="F320" s="323"/>
      <c r="G320" s="323"/>
      <c r="H320" s="323"/>
      <c r="I320" s="118"/>
      <c r="J320" s="32"/>
      <c r="K320" s="118"/>
      <c r="L320" s="32"/>
      <c r="N320" s="32"/>
      <c r="O320" s="32"/>
      <c r="P320" s="32"/>
      <c r="Q320" s="32"/>
      <c r="R320" s="32"/>
      <c r="S320" s="68"/>
      <c r="T320" s="32"/>
      <c r="X320" s="118"/>
    </row>
    <row r="321" spans="1:24">
      <c r="A321" s="32"/>
      <c r="B321" s="32"/>
      <c r="C321" s="32"/>
      <c r="D321" s="32"/>
      <c r="E321" s="323"/>
      <c r="F321" s="323"/>
      <c r="G321" s="323"/>
      <c r="H321" s="323"/>
      <c r="I321" s="118"/>
      <c r="J321" s="32"/>
      <c r="K321" s="118"/>
      <c r="L321" s="32"/>
      <c r="N321" s="32"/>
      <c r="O321" s="32"/>
      <c r="P321" s="32"/>
      <c r="Q321" s="32"/>
      <c r="R321" s="32"/>
      <c r="S321" s="68"/>
      <c r="T321" s="32"/>
      <c r="X321" s="118"/>
    </row>
    <row r="322" spans="1:24">
      <c r="A322" s="32"/>
      <c r="B322" s="32"/>
      <c r="C322" s="32"/>
      <c r="D322" s="32"/>
      <c r="E322" s="323"/>
      <c r="F322" s="323"/>
      <c r="G322" s="323"/>
      <c r="H322" s="323"/>
      <c r="I322" s="118"/>
      <c r="J322" s="32"/>
      <c r="K322" s="118"/>
      <c r="L322" s="32"/>
      <c r="N322" s="32"/>
      <c r="O322" s="32"/>
      <c r="P322" s="32"/>
      <c r="Q322" s="32"/>
      <c r="R322" s="32"/>
      <c r="S322" s="68"/>
      <c r="T322" s="32"/>
      <c r="X322" s="118"/>
    </row>
    <row r="323" spans="1:24">
      <c r="A323" s="32"/>
      <c r="B323" s="32"/>
      <c r="C323" s="32"/>
      <c r="D323" s="32"/>
      <c r="E323" s="323"/>
      <c r="F323" s="323"/>
      <c r="G323" s="323"/>
      <c r="H323" s="323"/>
      <c r="I323" s="118"/>
      <c r="J323" s="32"/>
      <c r="K323" s="118"/>
      <c r="L323" s="32"/>
      <c r="N323" s="32"/>
      <c r="O323" s="32"/>
      <c r="P323" s="32"/>
      <c r="Q323" s="32"/>
      <c r="R323" s="32"/>
      <c r="S323" s="68"/>
      <c r="T323" s="32"/>
      <c r="X323" s="118"/>
    </row>
  </sheetData>
  <mergeCells count="1">
    <mergeCell ref="Q4:S4"/>
  </mergeCells>
  <conditionalFormatting sqref="AB105 AB1 Z2 AB5:AB17 AB20:AB39 AB3">
    <cfRule type="cellIs" dxfId="167" priority="100" stopIfTrue="1" operator="lessThan">
      <formula>0</formula>
    </cfRule>
  </conditionalFormatting>
  <conditionalFormatting sqref="AB82">
    <cfRule type="cellIs" dxfId="166" priority="101" stopIfTrue="1" operator="greaterThan">
      <formula>0</formula>
    </cfRule>
  </conditionalFormatting>
  <conditionalFormatting sqref="AB59">
    <cfRule type="cellIs" dxfId="165" priority="102" stopIfTrue="1" operator="greaterThan">
      <formula>0</formula>
    </cfRule>
    <cfRule type="cellIs" dxfId="164" priority="103" stopIfTrue="1" operator="lessThan">
      <formula>0</formula>
    </cfRule>
  </conditionalFormatting>
  <conditionalFormatting sqref="AB82">
    <cfRule type="cellIs" dxfId="163" priority="99" operator="lessThan">
      <formula>0</formula>
    </cfRule>
  </conditionalFormatting>
  <conditionalFormatting sqref="G38:G41 J38:J41 N38:N41 P38:P41 J15:J17 N15:N17 P15:P17 G20:G23 J20:J23 N20:N23 P20:P23 P10:P13 N10:N13 J10:J13 G10:G13 P25:P27 N25:N27 J25:J27 G25:G27 G15:G17">
    <cfRule type="cellIs" dxfId="162" priority="97" operator="lessThan">
      <formula>0</formula>
    </cfRule>
    <cfRule type="cellIs" dxfId="161" priority="98" operator="greaterThan">
      <formula>0</formula>
    </cfRule>
  </conditionalFormatting>
  <conditionalFormatting sqref="G47:G53">
    <cfRule type="cellIs" dxfId="160" priority="73" operator="lessThan">
      <formula>0</formula>
    </cfRule>
    <cfRule type="cellIs" dxfId="159" priority="74" operator="greaterThan">
      <formula>0</formula>
    </cfRule>
  </conditionalFormatting>
  <conditionalFormatting sqref="J47:J53">
    <cfRule type="cellIs" dxfId="158" priority="71" operator="lessThan">
      <formula>0</formula>
    </cfRule>
    <cfRule type="cellIs" dxfId="157" priority="72" operator="greaterThan">
      <formula>0</formula>
    </cfRule>
  </conditionalFormatting>
  <conditionalFormatting sqref="N47:N53">
    <cfRule type="cellIs" dxfId="156" priority="69" operator="lessThan">
      <formula>0</formula>
    </cfRule>
    <cfRule type="cellIs" dxfId="155" priority="70" operator="greaterThan">
      <formula>0</formula>
    </cfRule>
  </conditionalFormatting>
  <conditionalFormatting sqref="P47:P53">
    <cfRule type="cellIs" dxfId="154" priority="67" operator="lessThan">
      <formula>0</formula>
    </cfRule>
    <cfRule type="cellIs" dxfId="153" priority="68" operator="greaterThan">
      <formula>0</formula>
    </cfRule>
  </conditionalFormatting>
  <conditionalFormatting sqref="G61:G67">
    <cfRule type="cellIs" dxfId="152" priority="65" operator="lessThan">
      <formula>0</formula>
    </cfRule>
    <cfRule type="cellIs" dxfId="151" priority="66" operator="greaterThan">
      <formula>0</formula>
    </cfRule>
  </conditionalFormatting>
  <conditionalFormatting sqref="J61:J67">
    <cfRule type="cellIs" dxfId="150" priority="63" operator="lessThan">
      <formula>0</formula>
    </cfRule>
    <cfRule type="cellIs" dxfId="149" priority="64" operator="greaterThan">
      <formula>0</formula>
    </cfRule>
  </conditionalFormatting>
  <conditionalFormatting sqref="N61:N67">
    <cfRule type="cellIs" dxfId="148" priority="61" operator="lessThan">
      <formula>0</formula>
    </cfRule>
    <cfRule type="cellIs" dxfId="147" priority="62" operator="greaterThan">
      <formula>0</formula>
    </cfRule>
  </conditionalFormatting>
  <conditionalFormatting sqref="P61:P67">
    <cfRule type="cellIs" dxfId="146" priority="59" operator="lessThan">
      <formula>0</formula>
    </cfRule>
    <cfRule type="cellIs" dxfId="145" priority="60" operator="greaterThan">
      <formula>0</formula>
    </cfRule>
  </conditionalFormatting>
  <conditionalFormatting sqref="G75:G81">
    <cfRule type="cellIs" dxfId="144" priority="57" operator="lessThan">
      <formula>0</formula>
    </cfRule>
    <cfRule type="cellIs" dxfId="143" priority="58" operator="greaterThan">
      <formula>0</formula>
    </cfRule>
  </conditionalFormatting>
  <conditionalFormatting sqref="J75:J81">
    <cfRule type="cellIs" dxfId="142" priority="55" operator="lessThan">
      <formula>0</formula>
    </cfRule>
    <cfRule type="cellIs" dxfId="141" priority="56" operator="greaterThan">
      <formula>0</formula>
    </cfRule>
  </conditionalFormatting>
  <conditionalFormatting sqref="N75:N81">
    <cfRule type="cellIs" dxfId="140" priority="53" operator="lessThan">
      <formula>0</formula>
    </cfRule>
    <cfRule type="cellIs" dxfId="139" priority="54" operator="greaterThan">
      <formula>0</formula>
    </cfRule>
  </conditionalFormatting>
  <conditionalFormatting sqref="P75:P81">
    <cfRule type="cellIs" dxfId="138" priority="51" operator="lessThan">
      <formula>0</formula>
    </cfRule>
    <cfRule type="cellIs" dxfId="137" priority="52" operator="greaterThan">
      <formula>0</formula>
    </cfRule>
  </conditionalFormatting>
  <conditionalFormatting sqref="G89:G95">
    <cfRule type="cellIs" dxfId="136" priority="49" operator="lessThan">
      <formula>0</formula>
    </cfRule>
    <cfRule type="cellIs" dxfId="135" priority="50" operator="greaterThan">
      <formula>0</formula>
    </cfRule>
  </conditionalFormatting>
  <conditionalFormatting sqref="J89:J95">
    <cfRule type="cellIs" dxfId="134" priority="47" operator="lessThan">
      <formula>0</formula>
    </cfRule>
    <cfRule type="cellIs" dxfId="133" priority="48" operator="greaterThan">
      <formula>0</formula>
    </cfRule>
  </conditionalFormatting>
  <conditionalFormatting sqref="N89:N95">
    <cfRule type="cellIs" dxfId="132" priority="45" operator="lessThan">
      <formula>0</formula>
    </cfRule>
    <cfRule type="cellIs" dxfId="131" priority="46" operator="greaterThan">
      <formula>0</formula>
    </cfRule>
  </conditionalFormatting>
  <conditionalFormatting sqref="P89:P95">
    <cfRule type="cellIs" dxfId="130" priority="43" operator="lessThan">
      <formula>0</formula>
    </cfRule>
    <cfRule type="cellIs" dxfId="129" priority="44" operator="greaterThan">
      <formula>0</formula>
    </cfRule>
  </conditionalFormatting>
  <conditionalFormatting sqref="G103:G109">
    <cfRule type="cellIs" dxfId="128" priority="41" operator="lessThan">
      <formula>0</formula>
    </cfRule>
    <cfRule type="cellIs" dxfId="127" priority="42" operator="greaterThan">
      <formula>0</formula>
    </cfRule>
  </conditionalFormatting>
  <conditionalFormatting sqref="J103:J109">
    <cfRule type="cellIs" dxfId="126" priority="39" operator="lessThan">
      <formula>0</formula>
    </cfRule>
    <cfRule type="cellIs" dxfId="125" priority="40" operator="greaterThan">
      <formula>0</formula>
    </cfRule>
  </conditionalFormatting>
  <conditionalFormatting sqref="N103:N109">
    <cfRule type="cellIs" dxfId="124" priority="37" operator="lessThan">
      <formula>0</formula>
    </cfRule>
    <cfRule type="cellIs" dxfId="123" priority="38" operator="greaterThan">
      <formula>0</formula>
    </cfRule>
  </conditionalFormatting>
  <conditionalFormatting sqref="P103:P109">
    <cfRule type="cellIs" dxfId="122" priority="35" operator="lessThan">
      <formula>0</formula>
    </cfRule>
    <cfRule type="cellIs" dxfId="121" priority="36" operator="greaterThan">
      <formula>0</formula>
    </cfRule>
  </conditionalFormatting>
  <conditionalFormatting sqref="G117:G123">
    <cfRule type="cellIs" dxfId="120" priority="33" operator="lessThan">
      <formula>0</formula>
    </cfRule>
    <cfRule type="cellIs" dxfId="119" priority="34" operator="greaterThan">
      <formula>0</formula>
    </cfRule>
  </conditionalFormatting>
  <conditionalFormatting sqref="J117:J123">
    <cfRule type="cellIs" dxfId="118" priority="31" operator="lessThan">
      <formula>0</formula>
    </cfRule>
    <cfRule type="cellIs" dxfId="117" priority="32" operator="greaterThan">
      <formula>0</formula>
    </cfRule>
  </conditionalFormatting>
  <conditionalFormatting sqref="N117:N123">
    <cfRule type="cellIs" dxfId="116" priority="29" operator="lessThan">
      <formula>0</formula>
    </cfRule>
    <cfRule type="cellIs" dxfId="115" priority="30" operator="greaterThan">
      <formula>0</formula>
    </cfRule>
  </conditionalFormatting>
  <conditionalFormatting sqref="P117:P123">
    <cfRule type="cellIs" dxfId="114" priority="27" operator="lessThan">
      <formula>0</formula>
    </cfRule>
    <cfRule type="cellIs" dxfId="113" priority="28" operator="greaterThan">
      <formula>0</formula>
    </cfRule>
  </conditionalFormatting>
  <conditionalFormatting sqref="G131:G137">
    <cfRule type="cellIs" dxfId="112" priority="25" operator="lessThan">
      <formula>0</formula>
    </cfRule>
    <cfRule type="cellIs" dxfId="111" priority="26" operator="greaterThan">
      <formula>0</formula>
    </cfRule>
  </conditionalFormatting>
  <conditionalFormatting sqref="J131:J137">
    <cfRule type="cellIs" dxfId="110" priority="23" operator="lessThan">
      <formula>0</formula>
    </cfRule>
    <cfRule type="cellIs" dxfId="109" priority="24" operator="greaterThan">
      <formula>0</formula>
    </cfRule>
  </conditionalFormatting>
  <conditionalFormatting sqref="N131:N137">
    <cfRule type="cellIs" dxfId="108" priority="21" operator="lessThan">
      <formula>0</formula>
    </cfRule>
    <cfRule type="cellIs" dxfId="107" priority="22" operator="greaterThan">
      <formula>0</formula>
    </cfRule>
  </conditionalFormatting>
  <conditionalFormatting sqref="P131:P137">
    <cfRule type="cellIs" dxfId="106" priority="19" operator="lessThan">
      <formula>0</formula>
    </cfRule>
    <cfRule type="cellIs" dxfId="105" priority="20" operator="greaterThan">
      <formula>0</formula>
    </cfRule>
  </conditionalFormatting>
  <conditionalFormatting sqref="G145:G151">
    <cfRule type="cellIs" dxfId="104" priority="17" operator="lessThan">
      <formula>0</formula>
    </cfRule>
    <cfRule type="cellIs" dxfId="103" priority="18" operator="greaterThan">
      <formula>0</formula>
    </cfRule>
  </conditionalFormatting>
  <conditionalFormatting sqref="J145:J151">
    <cfRule type="cellIs" dxfId="102" priority="15" operator="lessThan">
      <formula>0</formula>
    </cfRule>
    <cfRule type="cellIs" dxfId="101" priority="16" operator="greaterThan">
      <formula>0</formula>
    </cfRule>
  </conditionalFormatting>
  <conditionalFormatting sqref="N145:N151">
    <cfRule type="cellIs" dxfId="100" priority="13" operator="lessThan">
      <formula>0</formula>
    </cfRule>
    <cfRule type="cellIs" dxfId="99" priority="14" operator="greaterThan">
      <formula>0</formula>
    </cfRule>
  </conditionalFormatting>
  <conditionalFormatting sqref="P145:P151">
    <cfRule type="cellIs" dxfId="98" priority="11" operator="lessThan">
      <formula>0</formula>
    </cfRule>
    <cfRule type="cellIs" dxfId="97" priority="12" operator="greaterThan">
      <formula>0</formula>
    </cfRule>
  </conditionalFormatting>
  <conditionalFormatting sqref="P159:P165">
    <cfRule type="cellIs" dxfId="96" priority="3" operator="lessThan">
      <formula>0</formula>
    </cfRule>
    <cfRule type="cellIs" dxfId="95" priority="4" operator="greaterThan">
      <formula>0</formula>
    </cfRule>
  </conditionalFormatting>
  <conditionalFormatting sqref="G159:G165">
    <cfRule type="cellIs" dxfId="94" priority="9" operator="lessThan">
      <formula>0</formula>
    </cfRule>
    <cfRule type="cellIs" dxfId="93" priority="10" operator="greaterThan">
      <formula>0</formula>
    </cfRule>
  </conditionalFormatting>
  <conditionalFormatting sqref="J159:J165">
    <cfRule type="cellIs" dxfId="92" priority="7" operator="lessThan">
      <formula>0</formula>
    </cfRule>
    <cfRule type="cellIs" dxfId="91" priority="8" operator="greaterThan">
      <formula>0</formula>
    </cfRule>
  </conditionalFormatting>
  <conditionalFormatting sqref="N159:N165">
    <cfRule type="cellIs" dxfId="90" priority="5" operator="lessThan">
      <formula>0</formula>
    </cfRule>
    <cfRule type="cellIs" dxfId="89" priority="6" operator="greaterThan">
      <formula>0</formula>
    </cfRule>
  </conditionalFormatting>
  <conditionalFormatting sqref="AB18:AB19">
    <cfRule type="cellIs" dxfId="88" priority="2" stopIfTrue="1" operator="lessThan">
      <formula>0</formula>
    </cfRule>
  </conditionalFormatting>
  <conditionalFormatting sqref="AB42">
    <cfRule type="cellIs" dxfId="87" priority="1" stopIfTrue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5F8A29-976D-4EE8-9684-96A1AFBB1C2F}">
  <dimension ref="P2:AB253"/>
  <sheetViews>
    <sheetView topLeftCell="A34" zoomScale="92" zoomScaleNormal="92" workbookViewId="0">
      <selection activeCell="P45" sqref="P45"/>
    </sheetView>
  </sheetViews>
  <sheetFormatPr baseColWidth="10" defaultRowHeight="15"/>
  <cols>
    <col min="15" max="15" width="13.81640625" customWidth="1"/>
    <col min="24" max="24" width="15" customWidth="1"/>
    <col min="25" max="25" width="14" customWidth="1"/>
    <col min="26" max="26" width="12.54296875" customWidth="1"/>
    <col min="27" max="27" width="10.90625" customWidth="1"/>
  </cols>
  <sheetData>
    <row r="2" spans="24:28" s="176" customFormat="1" ht="31.8">
      <c r="X2"/>
      <c r="Y2"/>
      <c r="Z2"/>
    </row>
    <row r="5" spans="24:28" s="163" customFormat="1" ht="17.399999999999999">
      <c r="X5"/>
      <c r="Y5"/>
      <c r="Z5"/>
      <c r="AB5" s="177"/>
    </row>
    <row r="6" spans="24:28" s="163" customFormat="1" ht="17.399999999999999">
      <c r="X6"/>
      <c r="Y6"/>
      <c r="Z6"/>
      <c r="AB6" s="177"/>
    </row>
    <row r="7" spans="24:28" ht="15.6">
      <c r="AA7" s="5"/>
    </row>
    <row r="8" spans="24:28" ht="18" customHeight="1">
      <c r="AA8" s="5"/>
    </row>
    <row r="13" spans="24:28">
      <c r="X13" s="4"/>
    </row>
    <row r="18" spans="24:24">
      <c r="X18" s="4"/>
    </row>
    <row r="19" spans="24:24">
      <c r="X19" s="10"/>
    </row>
    <row r="20" spans="24:24">
      <c r="X20" s="10"/>
    </row>
    <row r="21" spans="24:24">
      <c r="X21" s="10"/>
    </row>
    <row r="22" spans="24:24">
      <c r="X22" s="10"/>
    </row>
    <row r="23" spans="24:24">
      <c r="X23" s="10"/>
    </row>
    <row r="24" spans="24:24">
      <c r="X24" s="10"/>
    </row>
    <row r="25" spans="24:24">
      <c r="X25" s="10"/>
    </row>
    <row r="26" spans="24:24">
      <c r="X26" s="10"/>
    </row>
    <row r="27" spans="24:24" ht="17.25" customHeight="1">
      <c r="X27" s="10"/>
    </row>
    <row r="28" spans="24:24">
      <c r="X28" s="10"/>
    </row>
    <row r="29" spans="24:24">
      <c r="X29" s="10"/>
    </row>
    <row r="142" spans="24:26">
      <c r="X142" s="13"/>
      <c r="Y142" s="12"/>
      <c r="Z142" s="12"/>
    </row>
    <row r="143" spans="24:26">
      <c r="X143" s="13"/>
      <c r="Y143" s="12"/>
      <c r="Z143" s="12"/>
    </row>
    <row r="144" spans="24:26">
      <c r="X144" s="13"/>
      <c r="Y144" s="12"/>
      <c r="Z144" s="12"/>
    </row>
    <row r="145" spans="24:26">
      <c r="X145" s="13"/>
      <c r="Y145" s="12"/>
      <c r="Z145" s="12"/>
    </row>
    <row r="146" spans="24:26">
      <c r="X146" s="13"/>
      <c r="Y146" s="12"/>
      <c r="Z146" s="12"/>
    </row>
    <row r="147" spans="24:26">
      <c r="X147" s="13"/>
      <c r="Y147" s="12"/>
      <c r="Z147" s="12"/>
    </row>
    <row r="148" spans="24:26">
      <c r="Y148" s="12"/>
      <c r="Z148" s="12"/>
    </row>
    <row r="149" spans="24:26">
      <c r="Y149" s="12"/>
      <c r="Z149" s="12"/>
    </row>
    <row r="253" spans="16:16">
      <c r="P253" s="3" t="s">
        <v>597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C657"/>
  <sheetViews>
    <sheetView zoomScale="98" zoomScaleNormal="98" workbookViewId="0">
      <pane xSplit="24" ySplit="9" topLeftCell="Y10" activePane="bottomRight" state="frozen"/>
      <selection pane="topRight" activeCell="V1" sqref="V1"/>
      <selection pane="bottomLeft" activeCell="A10" sqref="A10"/>
      <selection pane="bottomRight" activeCell="Z19" sqref="Z19"/>
    </sheetView>
  </sheetViews>
  <sheetFormatPr baseColWidth="10" defaultRowHeight="15"/>
  <cols>
    <col min="1" max="1" width="1.90625" customWidth="1"/>
    <col min="2" max="2" width="6" customWidth="1"/>
    <col min="3" max="3" width="5.08984375" customWidth="1"/>
    <col min="4" max="4" width="6.36328125" style="297" customWidth="1"/>
    <col min="5" max="5" width="5.08984375" style="10" customWidth="1"/>
    <col min="6" max="6" width="7.453125" style="297" customWidth="1"/>
    <col min="7" max="7" width="7.36328125" style="297" customWidth="1"/>
    <col min="8" max="8" width="8" style="297" customWidth="1"/>
    <col min="9" max="9" width="5.6328125" style="100" customWidth="1"/>
    <col min="10" max="10" width="5.08984375" style="100" customWidth="1"/>
    <col min="11" max="11" width="5.36328125" style="100" customWidth="1"/>
    <col min="12" max="12" width="5.08984375" style="100" customWidth="1"/>
    <col min="13" max="13" width="7.1796875" style="100" customWidth="1"/>
    <col min="14" max="14" width="5.08984375" style="100" customWidth="1"/>
    <col min="15" max="15" width="5.453125" style="100" customWidth="1"/>
    <col min="16" max="16" width="5.08984375" style="100" customWidth="1"/>
    <col min="17" max="17" width="7.6328125" style="100" customWidth="1"/>
    <col min="18" max="18" width="1.36328125" style="100" customWidth="1"/>
    <col min="19" max="19" width="5.81640625" style="10" customWidth="1"/>
    <col min="20" max="20" width="1.1796875" style="100" customWidth="1"/>
    <col min="21" max="21" width="7" style="100" customWidth="1"/>
    <col min="22" max="22" width="6.54296875" style="10" customWidth="1"/>
    <col min="23" max="23" width="6.90625" customWidth="1"/>
    <col min="24" max="24" width="2.6328125" style="10" customWidth="1"/>
    <col min="25" max="25" width="10.90625" style="100"/>
    <col min="27" max="27" width="14" customWidth="1"/>
    <col min="28" max="28" width="12.54296875" customWidth="1"/>
    <col min="29" max="29" width="10.90625" customWidth="1"/>
  </cols>
  <sheetData>
    <row r="1" spans="1:29">
      <c r="A1" s="39"/>
      <c r="B1" s="39"/>
      <c r="C1" s="39"/>
      <c r="D1" s="303"/>
      <c r="E1" s="64"/>
      <c r="F1" s="303"/>
      <c r="G1" s="303"/>
      <c r="H1" s="303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64"/>
      <c r="T1" s="115"/>
      <c r="U1" s="115"/>
      <c r="V1" s="64"/>
      <c r="W1" s="39"/>
      <c r="X1" s="39"/>
    </row>
    <row r="2" spans="1:29" s="165" customFormat="1" ht="31.8">
      <c r="A2" s="164"/>
      <c r="B2" s="164"/>
      <c r="C2" s="140" t="s">
        <v>481</v>
      </c>
      <c r="D2" s="341"/>
      <c r="E2" s="172"/>
      <c r="F2" s="341"/>
      <c r="G2" s="341"/>
      <c r="H2" s="341"/>
      <c r="I2" s="166"/>
      <c r="J2" s="166"/>
      <c r="K2" s="178"/>
      <c r="L2" s="166"/>
      <c r="M2" s="178"/>
      <c r="N2" s="166"/>
      <c r="O2" s="178"/>
      <c r="P2" s="166"/>
      <c r="Q2" s="140" t="str">
        <f>+År!B2</f>
        <v>GRIS</v>
      </c>
      <c r="R2" s="140"/>
      <c r="S2" s="175"/>
      <c r="T2" s="140"/>
      <c r="U2" s="166"/>
      <c r="V2" s="172"/>
      <c r="W2" s="140"/>
      <c r="X2" s="164"/>
      <c r="Y2" s="202"/>
      <c r="Z2" s="202"/>
      <c r="AA2" s="203"/>
    </row>
    <row r="3" spans="1:29" ht="13.5" customHeight="1">
      <c r="A3" s="39"/>
      <c r="B3" s="39"/>
      <c r="C3" s="56"/>
      <c r="D3" s="303"/>
      <c r="E3" s="64"/>
      <c r="F3" s="303"/>
      <c r="G3" s="303"/>
      <c r="H3" s="303"/>
      <c r="I3" s="115"/>
      <c r="J3" s="115"/>
      <c r="K3" s="179"/>
      <c r="L3" s="115"/>
      <c r="M3" s="115"/>
      <c r="N3" s="115"/>
      <c r="O3" s="115"/>
      <c r="P3" s="115"/>
      <c r="Q3" s="115"/>
      <c r="R3" s="115"/>
      <c r="S3" s="64"/>
      <c r="T3" s="115"/>
      <c r="U3" s="115"/>
      <c r="V3" s="64"/>
      <c r="W3" s="39"/>
      <c r="X3" s="39"/>
    </row>
    <row r="4" spans="1:29" s="191" customFormat="1" ht="19.8">
      <c r="A4" s="150"/>
      <c r="B4" s="150"/>
      <c r="C4" s="150"/>
      <c r="D4" s="343"/>
      <c r="E4" s="190"/>
      <c r="F4" s="317" t="s">
        <v>5</v>
      </c>
      <c r="G4" s="343"/>
      <c r="H4" s="324">
        <f>+År!O2</f>
        <v>45</v>
      </c>
      <c r="I4" s="189"/>
      <c r="J4" s="189"/>
      <c r="K4" s="151" t="s">
        <v>366</v>
      </c>
      <c r="L4" s="189"/>
      <c r="M4" s="150"/>
      <c r="N4" s="189"/>
      <c r="O4" s="150"/>
      <c r="P4" s="417">
        <f>SUM(H10:H30)</f>
        <v>1270274</v>
      </c>
      <c r="Q4" s="418"/>
      <c r="R4" s="400"/>
      <c r="S4" s="400"/>
      <c r="T4" s="115"/>
      <c r="U4" s="115"/>
      <c r="V4" s="150"/>
      <c r="W4" s="150"/>
      <c r="X4" s="150"/>
    </row>
    <row r="5" spans="1:29" ht="15.6">
      <c r="A5" s="44"/>
      <c r="B5" s="44"/>
      <c r="C5" s="44"/>
      <c r="D5" s="329"/>
      <c r="E5" s="85"/>
      <c r="F5" s="329"/>
      <c r="G5" s="329"/>
      <c r="H5" s="329"/>
      <c r="I5" s="125"/>
      <c r="J5" s="125"/>
      <c r="K5" s="125"/>
      <c r="L5" s="125"/>
      <c r="M5" s="125"/>
      <c r="N5" s="125"/>
      <c r="O5" s="125"/>
      <c r="P5" s="125"/>
      <c r="Q5" s="125"/>
      <c r="R5" s="125"/>
      <c r="S5" s="85"/>
      <c r="T5" s="125"/>
      <c r="U5" s="125"/>
      <c r="V5" s="85"/>
      <c r="W5" s="44"/>
      <c r="X5" s="44"/>
      <c r="Y5"/>
      <c r="AB5" s="5"/>
      <c r="AC5" s="5"/>
    </row>
    <row r="6" spans="1:29" ht="15.75" customHeight="1">
      <c r="A6" s="44"/>
      <c r="B6" s="44"/>
      <c r="C6" s="39"/>
      <c r="D6" s="318"/>
      <c r="E6" s="181"/>
      <c r="F6" s="303"/>
      <c r="G6" s="318"/>
      <c r="H6" s="303"/>
      <c r="I6" s="179"/>
      <c r="J6" s="179"/>
      <c r="K6" s="143"/>
      <c r="L6" s="179"/>
      <c r="M6" s="125"/>
      <c r="N6" s="179"/>
      <c r="O6" s="44"/>
      <c r="P6" s="179"/>
      <c r="Q6" s="44" t="s">
        <v>472</v>
      </c>
      <c r="R6" s="44"/>
      <c r="S6" s="85"/>
      <c r="T6" s="44"/>
      <c r="U6" s="115"/>
      <c r="V6" s="85" t="s">
        <v>3</v>
      </c>
      <c r="W6" s="39"/>
      <c r="X6" s="39"/>
      <c r="Y6"/>
      <c r="AB6" s="5"/>
      <c r="AC6" s="5"/>
    </row>
    <row r="7" spans="1:29" ht="18" customHeight="1">
      <c r="A7" s="39"/>
      <c r="B7" s="39"/>
      <c r="C7" s="39"/>
      <c r="D7" s="304" t="s">
        <v>3</v>
      </c>
      <c r="E7" s="181"/>
      <c r="F7" s="318"/>
      <c r="G7" s="318"/>
      <c r="H7" s="304" t="s">
        <v>3</v>
      </c>
      <c r="I7" s="179"/>
      <c r="J7" s="179"/>
      <c r="K7" s="143"/>
      <c r="L7" s="179"/>
      <c r="M7" s="98" t="s">
        <v>14</v>
      </c>
      <c r="N7" s="179"/>
      <c r="O7" s="39"/>
      <c r="P7" s="179"/>
      <c r="Q7" s="34" t="s">
        <v>473</v>
      </c>
      <c r="R7" s="34"/>
      <c r="S7" s="74"/>
      <c r="T7" s="34"/>
      <c r="U7" s="98" t="s">
        <v>388</v>
      </c>
      <c r="V7" s="74" t="s">
        <v>8</v>
      </c>
      <c r="W7" s="80" t="s">
        <v>14</v>
      </c>
      <c r="X7" s="39"/>
      <c r="Y7"/>
    </row>
    <row r="8" spans="1:29" ht="21">
      <c r="A8" s="39"/>
      <c r="B8" s="39"/>
      <c r="C8" s="44" t="s">
        <v>489</v>
      </c>
      <c r="D8" s="304" t="s">
        <v>436</v>
      </c>
      <c r="E8" s="181"/>
      <c r="F8" s="304" t="s">
        <v>3</v>
      </c>
      <c r="G8" s="318"/>
      <c r="H8" s="304" t="s">
        <v>394</v>
      </c>
      <c r="I8" s="98" t="s">
        <v>3</v>
      </c>
      <c r="J8" s="179"/>
      <c r="K8" s="98" t="s">
        <v>1</v>
      </c>
      <c r="L8" s="179"/>
      <c r="M8" s="98" t="s">
        <v>392</v>
      </c>
      <c r="N8" s="179"/>
      <c r="O8" s="110" t="s">
        <v>357</v>
      </c>
      <c r="P8" s="179"/>
      <c r="Q8" s="110" t="s">
        <v>470</v>
      </c>
      <c r="R8" s="110"/>
      <c r="S8" s="111" t="s">
        <v>357</v>
      </c>
      <c r="T8" s="110"/>
      <c r="U8" s="98" t="s">
        <v>392</v>
      </c>
      <c r="V8" s="74" t="s">
        <v>435</v>
      </c>
      <c r="W8" s="80" t="s">
        <v>392</v>
      </c>
      <c r="X8" s="39"/>
      <c r="Y8"/>
    </row>
    <row r="9" spans="1:29" ht="21">
      <c r="A9" s="39"/>
      <c r="B9" s="44" t="s">
        <v>58</v>
      </c>
      <c r="C9" s="44" t="s">
        <v>357</v>
      </c>
      <c r="D9" s="304" t="s">
        <v>432</v>
      </c>
      <c r="E9" s="201" t="s">
        <v>437</v>
      </c>
      <c r="F9" s="304" t="s">
        <v>8</v>
      </c>
      <c r="G9" s="344" t="s">
        <v>437</v>
      </c>
      <c r="H9" s="304" t="s">
        <v>386</v>
      </c>
      <c r="I9" s="98" t="s">
        <v>357</v>
      </c>
      <c r="J9" s="200" t="s">
        <v>437</v>
      </c>
      <c r="K9" s="98" t="s">
        <v>357</v>
      </c>
      <c r="L9" s="200" t="s">
        <v>437</v>
      </c>
      <c r="M9" s="98" t="s">
        <v>389</v>
      </c>
      <c r="N9" s="200" t="s">
        <v>437</v>
      </c>
      <c r="O9" s="110" t="s">
        <v>469</v>
      </c>
      <c r="P9" s="200" t="s">
        <v>437</v>
      </c>
      <c r="Q9" s="110" t="s">
        <v>471</v>
      </c>
      <c r="R9" s="110"/>
      <c r="S9" s="111" t="s">
        <v>416</v>
      </c>
      <c r="T9" s="110"/>
      <c r="U9" s="98" t="s">
        <v>389</v>
      </c>
      <c r="V9" s="74" t="s">
        <v>464</v>
      </c>
      <c r="W9" s="80" t="s">
        <v>395</v>
      </c>
      <c r="X9" s="39"/>
      <c r="Y9"/>
    </row>
    <row r="10" spans="1:29" ht="15.6">
      <c r="A10" s="39"/>
      <c r="B10" s="46">
        <f>+'Ark1'!C1334</f>
        <v>2024</v>
      </c>
      <c r="C10" s="46">
        <f>+'Ark1'!M1334</f>
        <v>48</v>
      </c>
      <c r="D10" s="331">
        <f>+'Ark1'!Q1334</f>
        <v>369</v>
      </c>
      <c r="E10" s="78">
        <f t="shared" ref="E10:E30" si="0">+D10-D32</f>
        <v>-55</v>
      </c>
      <c r="F10" s="345">
        <f>+'Ark1'!R1334</f>
        <v>902</v>
      </c>
      <c r="G10" s="319">
        <f t="shared" ref="G10:G30" si="1">+F10-F32</f>
        <v>-140</v>
      </c>
      <c r="H10" s="345">
        <f>+'Ark1'!S1334</f>
        <v>881</v>
      </c>
      <c r="I10" s="99">
        <f>+'Ark1'!AD1334</f>
        <v>7.0639332951682565E-2</v>
      </c>
      <c r="J10" s="104">
        <f t="shared" ref="J10:J30" si="2">+I10-I32</f>
        <v>-1.0778875347661421E-2</v>
      </c>
      <c r="K10" s="99">
        <f>+'Ark1'!AE1334</f>
        <v>7.401005759812701E-2</v>
      </c>
      <c r="L10" s="104">
        <f t="shared" ref="L10:L30" si="3">+K10-K32</f>
        <v>-9.2953788139418514E-3</v>
      </c>
      <c r="M10" s="99">
        <f>+'Ark1'!W1334</f>
        <v>87.807264472190738</v>
      </c>
      <c r="N10" s="104">
        <f t="shared" ref="N10:N30" si="4">+M10-M32</f>
        <v>-1.3377006324953555</v>
      </c>
      <c r="O10" s="99">
        <f>+'Ark1'!X1334</f>
        <v>0.77605321507760516</v>
      </c>
      <c r="P10" s="104">
        <f t="shared" ref="P10:P30" si="5">+O10-O32</f>
        <v>-0.56751684250396872</v>
      </c>
      <c r="Q10" s="99">
        <f>+'Ark1'!Y1334</f>
        <v>1.5521064301552101</v>
      </c>
      <c r="R10" s="110"/>
      <c r="S10" s="273">
        <f>+'Ark1'!Z1334</f>
        <v>0</v>
      </c>
      <c r="T10" s="110"/>
      <c r="U10" s="99">
        <f>+'Ark1'!AA1334</f>
        <v>18.113193512920905</v>
      </c>
      <c r="V10" s="65">
        <f>+F10/D10</f>
        <v>2.4444444444444446</v>
      </c>
      <c r="W10" s="99">
        <f>+'Ark1'!V1334</f>
        <v>96.279589700957885</v>
      </c>
      <c r="X10" s="39"/>
      <c r="Y10"/>
    </row>
    <row r="11" spans="1:29" ht="15.6">
      <c r="A11" s="39"/>
      <c r="B11" s="46">
        <f>+'Ark1'!C1335</f>
        <v>2024</v>
      </c>
      <c r="C11" s="46">
        <f>+'Ark1'!M1335</f>
        <v>49</v>
      </c>
      <c r="D11" s="331">
        <f>+'Ark1'!Q1335</f>
        <v>288</v>
      </c>
      <c r="E11" s="78">
        <f t="shared" si="0"/>
        <v>-44</v>
      </c>
      <c r="F11" s="345">
        <f>+'Ark1'!R1335</f>
        <v>472</v>
      </c>
      <c r="G11" s="319">
        <f t="shared" si="1"/>
        <v>-68</v>
      </c>
      <c r="H11" s="345">
        <f>+'Ark1'!S1335</f>
        <v>467</v>
      </c>
      <c r="I11" s="99">
        <f>+'Ark1'!AD1335</f>
        <v>3.6964262919283994E-2</v>
      </c>
      <c r="J11" s="104">
        <f t="shared" si="2"/>
        <v>-5.2294342799921317E-3</v>
      </c>
      <c r="K11" s="99">
        <f>+'Ark1'!AE1335</f>
        <v>4.0934464961836475E-2</v>
      </c>
      <c r="L11" s="104">
        <f t="shared" si="3"/>
        <v>-5.4958189602932195E-3</v>
      </c>
      <c r="M11" s="99">
        <f>+'Ark1'!W1335</f>
        <v>91.619486081370383</v>
      </c>
      <c r="N11" s="104">
        <f t="shared" si="4"/>
        <v>-1.8776996597177487</v>
      </c>
      <c r="O11" s="99">
        <f>+'Ark1'!X1335</f>
        <v>2.1186440677966099</v>
      </c>
      <c r="P11" s="104">
        <f t="shared" si="5"/>
        <v>-0.10357815442561247</v>
      </c>
      <c r="Q11" s="99">
        <f>+'Ark1'!Y1335</f>
        <v>4.2372881355932197</v>
      </c>
      <c r="R11" s="110"/>
      <c r="S11" s="273">
        <f>+'Ark1'!Z1335</f>
        <v>0</v>
      </c>
      <c r="T11" s="110"/>
      <c r="U11" s="99">
        <f>+'Ark1'!AA1335</f>
        <v>12.436080053701097</v>
      </c>
      <c r="V11" s="65">
        <f t="shared" ref="V11:V32" si="6">+F11/D11</f>
        <v>1.6388888888888888</v>
      </c>
      <c r="W11" s="99">
        <f>+'Ark1'!V1335</f>
        <v>99.652005261680486</v>
      </c>
      <c r="X11" s="39"/>
      <c r="Y11"/>
    </row>
    <row r="12" spans="1:29" ht="15.6">
      <c r="A12" s="39"/>
      <c r="B12" s="46">
        <f>+'Ark1'!C1336</f>
        <v>2024</v>
      </c>
      <c r="C12" s="46">
        <f>+'Ark1'!M1336</f>
        <v>50</v>
      </c>
      <c r="D12" s="331">
        <f>+'Ark1'!Q1336</f>
        <v>446</v>
      </c>
      <c r="E12" s="78">
        <f t="shared" si="0"/>
        <v>-6</v>
      </c>
      <c r="F12" s="345">
        <f>+'Ark1'!R1336</f>
        <v>861</v>
      </c>
      <c r="G12" s="319">
        <f t="shared" si="1"/>
        <v>-95</v>
      </c>
      <c r="H12" s="345">
        <f>+'Ark1'!S1336</f>
        <v>856</v>
      </c>
      <c r="I12" s="99">
        <f>+'Ark1'!AD1336</f>
        <v>6.7428454181151481E-2</v>
      </c>
      <c r="J12" s="104">
        <f t="shared" si="2"/>
        <v>-7.2700171568262917E-3</v>
      </c>
      <c r="K12" s="99">
        <f>+'Ark1'!AE1336</f>
        <v>7.401905075646599E-2</v>
      </c>
      <c r="L12" s="104">
        <f t="shared" si="3"/>
        <v>-8.8668416324432647E-3</v>
      </c>
      <c r="M12" s="99">
        <f>+'Ark1'!W1336</f>
        <v>90.382710280373772</v>
      </c>
      <c r="N12" s="104">
        <f t="shared" si="4"/>
        <v>-3.0648737532397945</v>
      </c>
      <c r="O12" s="99">
        <f>+'Ark1'!X1336</f>
        <v>0.58072009291521487</v>
      </c>
      <c r="P12" s="104">
        <f t="shared" si="5"/>
        <v>-1.3021250953693038</v>
      </c>
      <c r="Q12" s="99">
        <f>+'Ark1'!Y1336</f>
        <v>1.1614401858304297</v>
      </c>
      <c r="R12" s="110"/>
      <c r="S12" s="273">
        <f>+'Ark1'!Z1336</f>
        <v>0</v>
      </c>
      <c r="T12" s="110"/>
      <c r="U12" s="99">
        <f>+'Ark1'!AA1336</f>
        <v>12.133091004656675</v>
      </c>
      <c r="V12" s="65">
        <f t="shared" si="6"/>
        <v>1.9304932735426008</v>
      </c>
      <c r="W12" s="99">
        <f>+'Ark1'!V1336</f>
        <v>98.288924777999654</v>
      </c>
      <c r="X12" s="39"/>
      <c r="Y12"/>
    </row>
    <row r="13" spans="1:29" ht="15.6">
      <c r="A13" s="39"/>
      <c r="B13" s="46">
        <f>+'Ark1'!C1337</f>
        <v>2024</v>
      </c>
      <c r="C13" s="46">
        <f>+'Ark1'!M1337</f>
        <v>51</v>
      </c>
      <c r="D13" s="331">
        <f>+'Ark1'!Q1337</f>
        <v>646</v>
      </c>
      <c r="E13" s="78">
        <f t="shared" si="0"/>
        <v>-15</v>
      </c>
      <c r="F13" s="345">
        <f>+'Ark1'!R1337</f>
        <v>1644</v>
      </c>
      <c r="G13" s="319">
        <f t="shared" si="1"/>
        <v>-71</v>
      </c>
      <c r="H13" s="345">
        <f>+'Ark1'!S1337</f>
        <v>1638</v>
      </c>
      <c r="I13" s="99">
        <f>+'Ark1'!AD1337</f>
        <v>0.12874840728665868</v>
      </c>
      <c r="J13" s="104">
        <f t="shared" si="2"/>
        <v>-5.2556495591905561E-3</v>
      </c>
      <c r="K13" s="99">
        <f>+'Ark1'!AE1337</f>
        <v>0.14158139651309698</v>
      </c>
      <c r="L13" s="104">
        <f t="shared" si="3"/>
        <v>-6.0547756393521113E-3</v>
      </c>
      <c r="M13" s="99">
        <f>+'Ark1'!W1337</f>
        <v>90.345787545787516</v>
      </c>
      <c r="N13" s="104">
        <f t="shared" si="4"/>
        <v>-2.2661937516993618</v>
      </c>
      <c r="O13" s="99">
        <f>+'Ark1'!X1337</f>
        <v>1.2773722627737227</v>
      </c>
      <c r="P13" s="104">
        <f t="shared" si="5"/>
        <v>0.16950054265710457</v>
      </c>
      <c r="Q13" s="99">
        <f>+'Ark1'!Y1337</f>
        <v>2.5547445255474455</v>
      </c>
      <c r="R13" s="110"/>
      <c r="S13" s="273">
        <f>+'Ark1'!Z1337</f>
        <v>0</v>
      </c>
      <c r="T13" s="110"/>
      <c r="U13" s="99">
        <f>+'Ark1'!AA1337</f>
        <v>10.297054533801044</v>
      </c>
      <c r="V13" s="65">
        <f t="shared" si="6"/>
        <v>2.5448916408668731</v>
      </c>
      <c r="W13" s="99">
        <f>+'Ark1'!V1337</f>
        <v>98.090052477918107</v>
      </c>
      <c r="X13" s="39"/>
      <c r="Y13"/>
    </row>
    <row r="14" spans="1:29" ht="15.6">
      <c r="A14" s="39"/>
      <c r="B14" s="46">
        <f>+'Ark1'!C1338</f>
        <v>2024</v>
      </c>
      <c r="C14" s="46">
        <f>+'Ark1'!M1338</f>
        <v>52</v>
      </c>
      <c r="D14" s="331">
        <f>+'Ark1'!Q1338</f>
        <v>886</v>
      </c>
      <c r="E14" s="78">
        <f t="shared" si="0"/>
        <v>18</v>
      </c>
      <c r="F14" s="345">
        <f>+'Ark1'!R1338</f>
        <v>3209</v>
      </c>
      <c r="G14" s="319">
        <f t="shared" si="1"/>
        <v>-126</v>
      </c>
      <c r="H14" s="345">
        <f>+'Ark1'!S1338</f>
        <v>3201</v>
      </c>
      <c r="I14" s="99">
        <f>+'Ark1'!AD1338</f>
        <v>0.25130999938131848</v>
      </c>
      <c r="J14" s="104">
        <f t="shared" si="2"/>
        <v>-9.2751490623592114E-3</v>
      </c>
      <c r="K14" s="99">
        <f>+'Ark1'!AE1338</f>
        <v>0.27410122928064734</v>
      </c>
      <c r="L14" s="104">
        <f t="shared" si="3"/>
        <v>-1.2815918629650591E-2</v>
      </c>
      <c r="M14" s="99">
        <f>+'Ark1'!W1338</f>
        <v>89.503686348015933</v>
      </c>
      <c r="N14" s="104">
        <f t="shared" si="4"/>
        <v>-3.001720681121796</v>
      </c>
      <c r="O14" s="99">
        <f>+'Ark1'!X1338</f>
        <v>1.5269554378311001</v>
      </c>
      <c r="P14" s="104">
        <f t="shared" si="5"/>
        <v>8.7675078011009822E-2</v>
      </c>
      <c r="Q14" s="99">
        <f>+'Ark1'!Y1338</f>
        <v>3.0539108756622002</v>
      </c>
      <c r="R14" s="110"/>
      <c r="S14" s="273">
        <f>+'Ark1'!Z1338</f>
        <v>0</v>
      </c>
      <c r="T14" s="110"/>
      <c r="U14" s="99">
        <f>+'Ark1'!AA1338</f>
        <v>9.7751758685908499</v>
      </c>
      <c r="V14" s="65">
        <f t="shared" si="6"/>
        <v>3.6218961625282167</v>
      </c>
      <c r="W14" s="99">
        <f>+'Ark1'!V1338</f>
        <v>97.112968827793907</v>
      </c>
      <c r="X14" s="39"/>
      <c r="Y14" s="4"/>
      <c r="Z14" s="4"/>
    </row>
    <row r="15" spans="1:29" ht="15.6">
      <c r="A15" s="39"/>
      <c r="B15" s="46">
        <f>+'Ark1'!C1339</f>
        <v>2024</v>
      </c>
      <c r="C15" s="46">
        <f>+'Ark1'!M1339</f>
        <v>53</v>
      </c>
      <c r="D15" s="331">
        <f>+'Ark1'!Q1339</f>
        <v>1091</v>
      </c>
      <c r="E15" s="78">
        <f t="shared" si="0"/>
        <v>-18</v>
      </c>
      <c r="F15" s="345">
        <f>+'Ark1'!R1339</f>
        <v>5861</v>
      </c>
      <c r="G15" s="319">
        <f t="shared" si="1"/>
        <v>-375</v>
      </c>
      <c r="H15" s="345">
        <f>+'Ark1'!S1339</f>
        <v>5852</v>
      </c>
      <c r="I15" s="99">
        <f>+'Ark1'!AD1339</f>
        <v>0.45899903595322761</v>
      </c>
      <c r="J15" s="104">
        <f t="shared" si="2"/>
        <v>-2.8260030222116872E-2</v>
      </c>
      <c r="K15" s="99">
        <f>+'Ark1'!AE1339</f>
        <v>0.49808473520064511</v>
      </c>
      <c r="L15" s="104">
        <f t="shared" si="3"/>
        <v>-3.2762183712662707E-2</v>
      </c>
      <c r="M15" s="99">
        <f>+'Ark1'!W1339</f>
        <v>88.964046479835744</v>
      </c>
      <c r="N15" s="104">
        <f t="shared" si="4"/>
        <v>-2.5640338414498274</v>
      </c>
      <c r="O15" s="99">
        <f>+'Ark1'!X1339</f>
        <v>1.1943354376386279</v>
      </c>
      <c r="P15" s="104">
        <f t="shared" si="5"/>
        <v>-0.47340029039216081</v>
      </c>
      <c r="Q15" s="99">
        <f>+'Ark1'!Y1339</f>
        <v>2.3886708752772559</v>
      </c>
      <c r="R15" s="110"/>
      <c r="S15" s="273">
        <f>+'Ark1'!Z1339</f>
        <v>0</v>
      </c>
      <c r="T15" s="110"/>
      <c r="U15" s="99">
        <f>+'Ark1'!AA1339</f>
        <v>9.3043264855585193</v>
      </c>
      <c r="V15" s="65">
        <f t="shared" si="6"/>
        <v>5.3721356553620527</v>
      </c>
      <c r="W15" s="99">
        <f>+'Ark1'!V1339</f>
        <v>96.481465161969183</v>
      </c>
      <c r="X15" s="39"/>
      <c r="Y15"/>
    </row>
    <row r="16" spans="1:29" ht="15.6">
      <c r="A16" s="39"/>
      <c r="B16" s="46">
        <f>+'Ark1'!C1340</f>
        <v>2024</v>
      </c>
      <c r="C16" s="46">
        <f>+'Ark1'!M1340</f>
        <v>54</v>
      </c>
      <c r="D16" s="331">
        <f>+'Ark1'!Q1340</f>
        <v>1288</v>
      </c>
      <c r="E16" s="78">
        <f t="shared" si="0"/>
        <v>6</v>
      </c>
      <c r="F16" s="345">
        <f>+'Ark1'!R1340</f>
        <v>11289</v>
      </c>
      <c r="G16" s="319">
        <f t="shared" si="1"/>
        <v>-686</v>
      </c>
      <c r="H16" s="345">
        <f>+'Ark1'!S1340</f>
        <v>11274</v>
      </c>
      <c r="I16" s="99">
        <f>+'Ark1'!AD1340</f>
        <v>0.88408805952499381</v>
      </c>
      <c r="J16" s="104">
        <f t="shared" si="2"/>
        <v>-5.1596244107101841E-2</v>
      </c>
      <c r="K16" s="99">
        <f>+'Ark1'!AE1340</f>
        <v>0.95013014434739074</v>
      </c>
      <c r="L16" s="104">
        <f t="shared" si="3"/>
        <v>-5.8183960491260511E-2</v>
      </c>
      <c r="M16" s="99">
        <f>+'Ark1'!W1340</f>
        <v>88.088797232570386</v>
      </c>
      <c r="N16" s="104">
        <f t="shared" si="4"/>
        <v>-2.4063695873981885</v>
      </c>
      <c r="O16" s="99">
        <f>+'Ark1'!X1340</f>
        <v>1.2755779962795639</v>
      </c>
      <c r="P16" s="104">
        <f t="shared" si="5"/>
        <v>-0.28600864255133374</v>
      </c>
      <c r="Q16" s="99">
        <f>+'Ark1'!Y1340</f>
        <v>2.5511559925591278</v>
      </c>
      <c r="R16" s="110"/>
      <c r="S16" s="273">
        <f>+'Ark1'!Z1340</f>
        <v>0</v>
      </c>
      <c r="T16" s="110"/>
      <c r="U16" s="99">
        <f>+'Ark1'!AA1340</f>
        <v>8.8455299620577357</v>
      </c>
      <c r="V16" s="65">
        <f t="shared" si="6"/>
        <v>8.7647515527950315</v>
      </c>
      <c r="W16" s="99">
        <f>+'Ark1'!V1340</f>
        <v>95.502369712880295</v>
      </c>
      <c r="X16" s="39"/>
      <c r="Y16"/>
    </row>
    <row r="17" spans="1:26" ht="15.6">
      <c r="A17" s="39"/>
      <c r="B17" s="46">
        <f>+'Ark1'!C1341</f>
        <v>2024</v>
      </c>
      <c r="C17" s="46">
        <f>+'Ark1'!M1341</f>
        <v>55</v>
      </c>
      <c r="D17" s="331">
        <f>+'Ark1'!Q1341</f>
        <v>1412</v>
      </c>
      <c r="E17" s="78">
        <f t="shared" si="0"/>
        <v>8</v>
      </c>
      <c r="F17" s="345">
        <f>+'Ark1'!R1341</f>
        <v>20977</v>
      </c>
      <c r="G17" s="319">
        <f t="shared" si="1"/>
        <v>-687</v>
      </c>
      <c r="H17" s="345">
        <f>+'Ark1'!S1341</f>
        <v>20950</v>
      </c>
      <c r="I17" s="99">
        <f>+'Ark1'!AD1341</f>
        <v>1.6427952187665684</v>
      </c>
      <c r="J17" s="104">
        <f t="shared" si="2"/>
        <v>-4.9953403687354347E-2</v>
      </c>
      <c r="K17" s="99">
        <f>+'Ark1'!AE1341</f>
        <v>1.7520460552190635</v>
      </c>
      <c r="L17" s="104">
        <f t="shared" si="3"/>
        <v>-5.8069971055721314E-2</v>
      </c>
      <c r="M17" s="99">
        <f>+'Ark1'!W1341</f>
        <v>87.413217183770897</v>
      </c>
      <c r="N17" s="104">
        <f t="shared" si="4"/>
        <v>-2.3489432302008026</v>
      </c>
      <c r="O17" s="99">
        <f>+'Ark1'!X1341</f>
        <v>1.3395623778423984</v>
      </c>
      <c r="P17" s="104">
        <f t="shared" si="5"/>
        <v>4.2479659969429484E-2</v>
      </c>
      <c r="Q17" s="99">
        <f>+'Ark1'!Y1341</f>
        <v>2.6791247556847968</v>
      </c>
      <c r="R17" s="110"/>
      <c r="S17" s="273">
        <f>+'Ark1'!Z1341</f>
        <v>0</v>
      </c>
      <c r="T17" s="110"/>
      <c r="U17" s="99">
        <f>+'Ark1'!AA1341</f>
        <v>8.6141990519178684</v>
      </c>
      <c r="V17" s="65">
        <f t="shared" si="6"/>
        <v>14.856232294617564</v>
      </c>
      <c r="W17" s="99">
        <f>+'Ark1'!V1341</f>
        <v>94.804288185509989</v>
      </c>
      <c r="X17" s="39"/>
      <c r="Y17"/>
    </row>
    <row r="18" spans="1:26" ht="15.6">
      <c r="A18" s="39"/>
      <c r="B18" s="46">
        <f>+'Ark1'!C1342</f>
        <v>2024</v>
      </c>
      <c r="C18" s="46">
        <f>+'Ark1'!M1342</f>
        <v>56</v>
      </c>
      <c r="D18" s="331">
        <f>+'Ark1'!Q1342</f>
        <v>1493</v>
      </c>
      <c r="E18" s="78">
        <f t="shared" si="0"/>
        <v>-4</v>
      </c>
      <c r="F18" s="345">
        <f>+'Ark1'!R1342</f>
        <v>37791</v>
      </c>
      <c r="G18" s="319">
        <f t="shared" si="1"/>
        <v>205</v>
      </c>
      <c r="H18" s="345">
        <f>+'Ark1'!S1342</f>
        <v>37756</v>
      </c>
      <c r="I18" s="99">
        <f>+'Ark1'!AD1342</f>
        <v>2.9595687711497076</v>
      </c>
      <c r="J18" s="104">
        <f t="shared" si="2"/>
        <v>2.2731173127498394E-2</v>
      </c>
      <c r="K18" s="99">
        <f>+'Ark1'!AE1342</f>
        <v>3.1284772578892777</v>
      </c>
      <c r="L18" s="104">
        <f t="shared" si="3"/>
        <v>1.278989109424078E-2</v>
      </c>
      <c r="M18" s="99">
        <f>+'Ark1'!W1342</f>
        <v>86.608923085072817</v>
      </c>
      <c r="N18" s="104">
        <f t="shared" si="4"/>
        <v>-2.4433910393408667</v>
      </c>
      <c r="O18" s="99">
        <f>+'Ark1'!X1342</f>
        <v>1.4024503188589879</v>
      </c>
      <c r="P18" s="104">
        <f t="shared" si="5"/>
        <v>4.556211580465952E-2</v>
      </c>
      <c r="Q18" s="99">
        <f>+'Ark1'!Y1342</f>
        <v>2.8049006377179757</v>
      </c>
      <c r="R18" s="110"/>
      <c r="S18" s="273">
        <f>+'Ark1'!Z1342</f>
        <v>0</v>
      </c>
      <c r="T18" s="110"/>
      <c r="U18" s="99">
        <f>+'Ark1'!AA1342</f>
        <v>8.3850289033504097</v>
      </c>
      <c r="V18" s="65">
        <f t="shared" si="6"/>
        <v>25.312123241795042</v>
      </c>
      <c r="W18" s="99">
        <f>+'Ark1'!V1342</f>
        <v>93.898442034769474</v>
      </c>
      <c r="X18" s="39"/>
      <c r="Y18"/>
    </row>
    <row r="19" spans="1:26" ht="15.6">
      <c r="A19" s="39"/>
      <c r="B19" s="46">
        <f>+'Ark1'!C1343</f>
        <v>2024</v>
      </c>
      <c r="C19" s="46">
        <f>+'Ark1'!M1343</f>
        <v>57</v>
      </c>
      <c r="D19" s="331">
        <f>+'Ark1'!Q1343</f>
        <v>1589</v>
      </c>
      <c r="E19" s="78">
        <f t="shared" si="0"/>
        <v>25</v>
      </c>
      <c r="F19" s="345">
        <f>+'Ark1'!R1343</f>
        <v>64382</v>
      </c>
      <c r="G19" s="319">
        <f t="shared" si="1"/>
        <v>761</v>
      </c>
      <c r="H19" s="345">
        <f>+'Ark1'!S1343</f>
        <v>64326</v>
      </c>
      <c r="I19" s="99">
        <f>+'Ark1'!AD1343</f>
        <v>5.0420194391299615</v>
      </c>
      <c r="J19" s="104">
        <f t="shared" si="2"/>
        <v>7.0898680768577194E-2</v>
      </c>
      <c r="K19" s="99">
        <f>+'Ark1'!AE1343</f>
        <v>5.2745308008827587</v>
      </c>
      <c r="L19" s="104">
        <f t="shared" si="3"/>
        <v>5.5857542340202571E-2</v>
      </c>
      <c r="M19" s="99">
        <f>+'Ark1'!W1343</f>
        <v>85.706330255262188</v>
      </c>
      <c r="N19" s="104">
        <f t="shared" si="4"/>
        <v>-2.3940236407392206</v>
      </c>
      <c r="O19" s="99">
        <f>+'Ark1'!X1343</f>
        <v>1.5175048926718651</v>
      </c>
      <c r="P19" s="104">
        <f t="shared" si="5"/>
        <v>4.1577132969879749E-2</v>
      </c>
      <c r="Q19" s="99">
        <f>+'Ark1'!Y1343</f>
        <v>3.0350097853437301</v>
      </c>
      <c r="R19" s="110"/>
      <c r="S19" s="273">
        <f>+'Ark1'!Z1343</f>
        <v>0</v>
      </c>
      <c r="T19" s="110"/>
      <c r="U19" s="99">
        <f>+'Ark1'!AA1343</f>
        <v>8.1790714364490977</v>
      </c>
      <c r="V19" s="65">
        <f t="shared" si="6"/>
        <v>40.517306482064193</v>
      </c>
      <c r="W19" s="99">
        <f>+'Ark1'!V1343</f>
        <v>92.931727873549221</v>
      </c>
      <c r="X19" s="39"/>
      <c r="Y19"/>
    </row>
    <row r="20" spans="1:26" ht="15.6">
      <c r="A20" s="39"/>
      <c r="B20" s="46">
        <f>+'Ark1'!C1344</f>
        <v>2024</v>
      </c>
      <c r="C20" s="46">
        <f>+'Ark1'!M1344</f>
        <v>58</v>
      </c>
      <c r="D20" s="331">
        <f>+'Ark1'!Q1344</f>
        <v>1607</v>
      </c>
      <c r="E20" s="78">
        <f t="shared" si="0"/>
        <v>-14</v>
      </c>
      <c r="F20" s="345">
        <f>+'Ark1'!R1344</f>
        <v>102064</v>
      </c>
      <c r="G20" s="319">
        <f t="shared" si="1"/>
        <v>2245</v>
      </c>
      <c r="H20" s="345">
        <f>+'Ark1'!S1344</f>
        <v>101972</v>
      </c>
      <c r="I20" s="99">
        <f>+'Ark1'!AD1344</f>
        <v>7.993051971597037</v>
      </c>
      <c r="J20" s="104">
        <f t="shared" si="2"/>
        <v>0.1935470443108418</v>
      </c>
      <c r="K20" s="99">
        <f>+'Ark1'!AE1344</f>
        <v>8.2824397507494378</v>
      </c>
      <c r="L20" s="104">
        <f t="shared" si="3"/>
        <v>0.17143372334022899</v>
      </c>
      <c r="M20" s="99">
        <f>+'Ark1'!W1344</f>
        <v>84.897120778252614</v>
      </c>
      <c r="N20" s="104">
        <f t="shared" si="4"/>
        <v>-2.3885254713848809</v>
      </c>
      <c r="O20" s="99">
        <f>+'Ark1'!X1344</f>
        <v>1.647985577676752</v>
      </c>
      <c r="P20" s="104">
        <f t="shared" si="5"/>
        <v>2.2042620925031731E-2</v>
      </c>
      <c r="Q20" s="99">
        <f>+'Ark1'!Y1344</f>
        <v>3.295971155353504</v>
      </c>
      <c r="R20" s="110"/>
      <c r="S20" s="273">
        <f>+'Ark1'!Z1344</f>
        <v>0</v>
      </c>
      <c r="T20" s="110"/>
      <c r="U20" s="99">
        <f>+'Ark1'!AA1344</f>
        <v>8.0870071694776602</v>
      </c>
      <c r="V20" s="65">
        <f t="shared" si="6"/>
        <v>63.512134411947727</v>
      </c>
      <c r="W20" s="99">
        <f>+'Ark1'!V1344</f>
        <v>92.054885671886183</v>
      </c>
      <c r="X20" s="39"/>
      <c r="Y20"/>
    </row>
    <row r="21" spans="1:26" ht="15.6">
      <c r="A21" s="39"/>
      <c r="B21" s="46">
        <f>+'Ark1'!C1345</f>
        <v>2024</v>
      </c>
      <c r="C21" s="46">
        <f>+'Ark1'!M1345</f>
        <v>59</v>
      </c>
      <c r="D21" s="331">
        <f>+'Ark1'!Q1345</f>
        <v>1674</v>
      </c>
      <c r="E21" s="78">
        <f t="shared" si="0"/>
        <v>15</v>
      </c>
      <c r="F21" s="345">
        <f>+'Ark1'!R1345</f>
        <v>146609</v>
      </c>
      <c r="G21" s="319">
        <f t="shared" si="1"/>
        <v>2045</v>
      </c>
      <c r="H21" s="345">
        <f>+'Ark1'!S1345</f>
        <v>146447</v>
      </c>
      <c r="I21" s="99">
        <f>+'Ark1'!AD1345</f>
        <v>11.481554284604462</v>
      </c>
      <c r="J21" s="104">
        <f t="shared" si="2"/>
        <v>0.18583272550046637</v>
      </c>
      <c r="K21" s="99">
        <f>+'Ark1'!AE1345</f>
        <v>11.763787972404453</v>
      </c>
      <c r="L21" s="104">
        <f t="shared" si="3"/>
        <v>0.15174045807662218</v>
      </c>
      <c r="M21" s="99">
        <f>+'Ark1'!W1345</f>
        <v>83.961912500768676</v>
      </c>
      <c r="N21" s="104">
        <f t="shared" si="4"/>
        <v>-2.3323289205622615</v>
      </c>
      <c r="O21" s="99">
        <f>+'Ark1'!X1345</f>
        <v>1.8709629013225657</v>
      </c>
      <c r="P21" s="104">
        <f t="shared" si="5"/>
        <v>0.17413658218363803</v>
      </c>
      <c r="Q21" s="99">
        <f>+'Ark1'!Y1345</f>
        <v>3.7419258026451314</v>
      </c>
      <c r="R21" s="110"/>
      <c r="S21" s="273">
        <f>+'Ark1'!Z1345</f>
        <v>0</v>
      </c>
      <c r="T21" s="110"/>
      <c r="U21" s="99">
        <f>+'Ark1'!AA1345</f>
        <v>8.0536357766402311</v>
      </c>
      <c r="V21" s="65">
        <f t="shared" si="6"/>
        <v>87.580047789725214</v>
      </c>
      <c r="W21" s="99">
        <f>+'Ark1'!V1345</f>
        <v>91.054159928484225</v>
      </c>
      <c r="X21" s="39"/>
      <c r="Y21" s="4"/>
      <c r="Z21" s="4"/>
    </row>
    <row r="22" spans="1:26" ht="15.6">
      <c r="A22" s="39"/>
      <c r="B22" s="46">
        <f>+'Ark1'!C1346</f>
        <v>2024</v>
      </c>
      <c r="C22" s="46">
        <f>+'Ark1'!M1346</f>
        <v>60</v>
      </c>
      <c r="D22" s="331">
        <f>+'Ark1'!Q1346</f>
        <v>1728</v>
      </c>
      <c r="E22" s="78">
        <f t="shared" si="0"/>
        <v>12</v>
      </c>
      <c r="F22" s="345">
        <f>+'Ark1'!R1346</f>
        <v>193625</v>
      </c>
      <c r="G22" s="319">
        <f t="shared" si="1"/>
        <v>3404</v>
      </c>
      <c r="H22" s="345">
        <f>+'Ark1'!S1346</f>
        <v>191299</v>
      </c>
      <c r="I22" s="99">
        <f>+'Ark1'!AD1346</f>
        <v>15.163570779123644</v>
      </c>
      <c r="J22" s="104">
        <f t="shared" si="2"/>
        <v>0.30037212182085504</v>
      </c>
      <c r="K22" s="99">
        <f>+'Ark1'!AE1346</f>
        <v>15.210054208663117</v>
      </c>
      <c r="L22" s="104">
        <f t="shared" si="3"/>
        <v>0.25529830802622122</v>
      </c>
      <c r="M22" s="99">
        <f>+'Ark1'!W1346</f>
        <v>83.10624802011462</v>
      </c>
      <c r="N22" s="104">
        <f t="shared" si="4"/>
        <v>-2.2122837476429993</v>
      </c>
      <c r="O22" s="99">
        <f>+'Ark1'!X1346</f>
        <v>2.1283408650742413</v>
      </c>
      <c r="P22" s="104">
        <f t="shared" si="5"/>
        <v>0.26577048640942524</v>
      </c>
      <c r="Q22" s="99">
        <f>+'Ark1'!Y1346</f>
        <v>4.2566817301484825</v>
      </c>
      <c r="R22" s="110"/>
      <c r="S22" s="273">
        <f>+'Ark1'!Z1346</f>
        <v>0</v>
      </c>
      <c r="T22" s="110"/>
      <c r="U22" s="99">
        <f>+'Ark1'!AA1346</f>
        <v>8.132259094105823</v>
      </c>
      <c r="V22" s="65">
        <f t="shared" si="6"/>
        <v>112.05150462962963</v>
      </c>
      <c r="W22" s="99">
        <f>+'Ark1'!V1346</f>
        <v>90.509350575214754</v>
      </c>
      <c r="X22" s="39"/>
      <c r="Y22" s="10"/>
      <c r="Z22" s="10"/>
    </row>
    <row r="23" spans="1:26" ht="15.6">
      <c r="A23" s="39"/>
      <c r="B23" s="46">
        <f>+'Ark1'!C1347</f>
        <v>2024</v>
      </c>
      <c r="C23" s="46">
        <f>+'Ark1'!M1347</f>
        <v>61</v>
      </c>
      <c r="D23" s="331">
        <f>+'Ark1'!Q1347</f>
        <v>1682</v>
      </c>
      <c r="E23" s="78">
        <f t="shared" si="0"/>
        <v>-21</v>
      </c>
      <c r="F23" s="345">
        <f>+'Ark1'!R1347</f>
        <v>207297</v>
      </c>
      <c r="G23" s="319">
        <f t="shared" si="1"/>
        <v>1633</v>
      </c>
      <c r="H23" s="345">
        <f>+'Ark1'!S1347</f>
        <v>207044</v>
      </c>
      <c r="I23" s="99">
        <f>+'Ark1'!AD1347</f>
        <v>16.234281377921214</v>
      </c>
      <c r="J23" s="104">
        <f t="shared" si="2"/>
        <v>0.16442111719541685</v>
      </c>
      <c r="K23" s="99">
        <f>+'Ark1'!AE1347</f>
        <v>16.266942958431581</v>
      </c>
      <c r="L23" s="104">
        <f t="shared" si="3"/>
        <v>0.1470426640683975</v>
      </c>
      <c r="M23" s="99">
        <f>+'Ark1'!W1347</f>
        <v>82.121884720156316</v>
      </c>
      <c r="N23" s="104">
        <f t="shared" si="4"/>
        <v>-2.1061602037539302</v>
      </c>
      <c r="O23" s="99">
        <f>+'Ark1'!X1347</f>
        <v>2.4312942300178002</v>
      </c>
      <c r="P23" s="104">
        <f t="shared" si="5"/>
        <v>0.34585390015939055</v>
      </c>
      <c r="Q23" s="99">
        <f>+'Ark1'!Y1347</f>
        <v>4.8625884600356004</v>
      </c>
      <c r="R23" s="110"/>
      <c r="S23" s="273">
        <f>+'Ark1'!Z1347</f>
        <v>0</v>
      </c>
      <c r="T23" s="110"/>
      <c r="U23" s="99">
        <f>+'Ark1'!AA1347</f>
        <v>8.0927833927916346</v>
      </c>
      <c r="V23" s="65">
        <f t="shared" si="6"/>
        <v>123.24435196195006</v>
      </c>
      <c r="W23" s="99">
        <f>+'Ark1'!V1347</f>
        <v>89.070865399084937</v>
      </c>
      <c r="X23" s="39"/>
      <c r="Y23" s="10"/>
      <c r="Z23" s="10"/>
    </row>
    <row r="24" spans="1:26" ht="15.6">
      <c r="A24" s="39"/>
      <c r="B24" s="46">
        <f>+'Ark1'!C1348</f>
        <v>2024</v>
      </c>
      <c r="C24" s="46">
        <f>+'Ark1'!M1348</f>
        <v>62</v>
      </c>
      <c r="D24" s="331">
        <f>+'Ark1'!Q1348</f>
        <v>1685</v>
      </c>
      <c r="E24" s="78">
        <f t="shared" si="0"/>
        <v>7</v>
      </c>
      <c r="F24" s="345">
        <f>+'Ark1'!R1348</f>
        <v>194448</v>
      </c>
      <c r="G24" s="319">
        <f t="shared" si="1"/>
        <v>372</v>
      </c>
      <c r="H24" s="345">
        <f>+'Ark1'!S1348</f>
        <v>193727</v>
      </c>
      <c r="I24" s="99">
        <f>+'Ark1'!AD1348</f>
        <v>15.228023296883338</v>
      </c>
      <c r="J24" s="104">
        <f t="shared" si="2"/>
        <v>6.3608523463491551E-2</v>
      </c>
      <c r="K24" s="99">
        <f>+'Ark1'!AE1348</f>
        <v>15.00547987101135</v>
      </c>
      <c r="L24" s="104">
        <f t="shared" si="3"/>
        <v>4.7083198460073916E-2</v>
      </c>
      <c r="M24" s="99">
        <f>+'Ark1'!W1348</f>
        <v>80.960904055708298</v>
      </c>
      <c r="N24" s="104">
        <f t="shared" si="4"/>
        <v>-1.9775047945175857</v>
      </c>
      <c r="O24" s="99">
        <f>+'Ark1'!X1348</f>
        <v>2.535382210153871</v>
      </c>
      <c r="P24" s="104">
        <f t="shared" si="5"/>
        <v>0.32130112851574921</v>
      </c>
      <c r="Q24" s="99">
        <f>+'Ark1'!Y1348</f>
        <v>5.070764420307742</v>
      </c>
      <c r="R24" s="110"/>
      <c r="S24" s="273">
        <f>+'Ark1'!Z1348</f>
        <v>0</v>
      </c>
      <c r="T24" s="110"/>
      <c r="U24" s="99">
        <f>+'Ark1'!AA1348</f>
        <v>8.3838030415049403</v>
      </c>
      <c r="V24" s="65">
        <f t="shared" si="6"/>
        <v>115.39940652818991</v>
      </c>
      <c r="W24" s="99">
        <f>+'Ark1'!V1348</f>
        <v>88.014398812693983</v>
      </c>
      <c r="X24" s="39"/>
      <c r="Y24" s="10"/>
      <c r="Z24" s="10"/>
    </row>
    <row r="25" spans="1:26" ht="15.6">
      <c r="A25" s="39"/>
      <c r="B25" s="46">
        <f>+'Ark1'!C1349</f>
        <v>2024</v>
      </c>
      <c r="C25" s="46">
        <f>+'Ark1'!M1349</f>
        <v>63</v>
      </c>
      <c r="D25" s="331">
        <f>+'Ark1'!Q1349</f>
        <v>1672</v>
      </c>
      <c r="E25" s="78">
        <f t="shared" si="0"/>
        <v>26</v>
      </c>
      <c r="F25" s="345">
        <f>+'Ark1'!R1349</f>
        <v>147406</v>
      </c>
      <c r="G25" s="319">
        <f t="shared" si="1"/>
        <v>-2229</v>
      </c>
      <c r="H25" s="345">
        <f>+'Ark1'!S1349</f>
        <v>147119</v>
      </c>
      <c r="I25" s="99">
        <f>+'Ark1'!AD1349</f>
        <v>11.54397063533893</v>
      </c>
      <c r="J25" s="104">
        <f t="shared" si="2"/>
        <v>-0.14798099505678231</v>
      </c>
      <c r="K25" s="99">
        <f>+'Ark1'!AE1349</f>
        <v>11.214670220802468</v>
      </c>
      <c r="L25" s="104">
        <f t="shared" si="3"/>
        <v>-0.13588676813009393</v>
      </c>
      <c r="M25" s="99">
        <f>+'Ark1'!W1349</f>
        <v>79.677070262849298</v>
      </c>
      <c r="N25" s="104">
        <f t="shared" si="4"/>
        <v>-1.8694661004839475</v>
      </c>
      <c r="O25" s="99">
        <f>+'Ark1'!X1349</f>
        <v>2.6220099588890551</v>
      </c>
      <c r="P25" s="104">
        <f t="shared" si="5"/>
        <v>0.46877040931843306</v>
      </c>
      <c r="Q25" s="99">
        <f>+'Ark1'!Y1349</f>
        <v>5.2440199177781102</v>
      </c>
      <c r="R25" s="110"/>
      <c r="S25" s="273">
        <f>+'Ark1'!Z1349</f>
        <v>0</v>
      </c>
      <c r="T25" s="110"/>
      <c r="U25" s="99">
        <f>+'Ark1'!AA1349</f>
        <v>8.6798006791442255</v>
      </c>
      <c r="V25" s="65">
        <f t="shared" si="6"/>
        <v>88.161483253588514</v>
      </c>
      <c r="W25" s="99">
        <f>+'Ark1'!V1349</f>
        <v>86.465626027478137</v>
      </c>
      <c r="X25" s="39"/>
      <c r="Y25" s="10"/>
      <c r="Z25" s="10"/>
    </row>
    <row r="26" spans="1:26" ht="15.6">
      <c r="A26" s="39"/>
      <c r="B26" s="46">
        <f>+'Ark1'!C1350</f>
        <v>2024</v>
      </c>
      <c r="C26" s="46">
        <f>+'Ark1'!M1350</f>
        <v>64</v>
      </c>
      <c r="D26" s="331">
        <f>+'Ark1'!Q1350</f>
        <v>1607</v>
      </c>
      <c r="E26" s="78">
        <f t="shared" si="0"/>
        <v>7</v>
      </c>
      <c r="F26" s="345">
        <f>+'Ark1'!R1350</f>
        <v>89545</v>
      </c>
      <c r="G26" s="319">
        <f t="shared" si="1"/>
        <v>-4149</v>
      </c>
      <c r="H26" s="345">
        <f>+'Ark1'!S1350</f>
        <v>88971</v>
      </c>
      <c r="I26" s="99">
        <f>+'Ark1'!AD1350</f>
        <v>7.0126375489561132</v>
      </c>
      <c r="J26" s="104">
        <f t="shared" si="2"/>
        <v>-0.3082814610234772</v>
      </c>
      <c r="K26" s="99">
        <f>+'Ark1'!AE1350</f>
        <v>6.6339390072080509</v>
      </c>
      <c r="L26" s="104">
        <f t="shared" si="3"/>
        <v>-0.22579714240923554</v>
      </c>
      <c r="M26" s="99">
        <f>+'Ark1'!W1350</f>
        <v>77.936090411482382</v>
      </c>
      <c r="N26" s="104">
        <f t="shared" si="4"/>
        <v>-1.3255136363167281</v>
      </c>
      <c r="O26" s="99">
        <f>+'Ark1'!X1350</f>
        <v>2.4054944441342343</v>
      </c>
      <c r="P26" s="104">
        <f t="shared" si="5"/>
        <v>0.26981873384328692</v>
      </c>
      <c r="Q26" s="99">
        <f>+'Ark1'!Y1350</f>
        <v>4.8109888882684686</v>
      </c>
      <c r="R26" s="110"/>
      <c r="S26" s="273">
        <f>+'Ark1'!Z1350</f>
        <v>0</v>
      </c>
      <c r="T26" s="110"/>
      <c r="U26" s="99">
        <f>+'Ark1'!AA1350</f>
        <v>9.572223856242978</v>
      </c>
      <c r="V26" s="65">
        <f t="shared" si="6"/>
        <v>55.721841941505915</v>
      </c>
      <c r="W26" s="99">
        <f>+'Ark1'!V1350</f>
        <v>84.744830180889821</v>
      </c>
      <c r="X26" s="39"/>
      <c r="Y26" s="10"/>
      <c r="Z26" s="10"/>
    </row>
    <row r="27" spans="1:26" ht="15.6">
      <c r="A27" s="39"/>
      <c r="B27" s="46">
        <f>+'Ark1'!C1351</f>
        <v>2024</v>
      </c>
      <c r="C27" s="46">
        <f>+'Ark1'!M1351</f>
        <v>65</v>
      </c>
      <c r="D27" s="331">
        <f>+'Ark1'!Q1351</f>
        <v>1469</v>
      </c>
      <c r="E27" s="78">
        <f t="shared" si="0"/>
        <v>-5</v>
      </c>
      <c r="F27" s="345">
        <f>+'Ark1'!R1351</f>
        <v>35864</v>
      </c>
      <c r="G27" s="319">
        <f t="shared" si="1"/>
        <v>-2818</v>
      </c>
      <c r="H27" s="345">
        <f>+'Ark1'!S1351</f>
        <v>35748</v>
      </c>
      <c r="I27" s="99">
        <f>+'Ark1'!AD1351</f>
        <v>2.8086574689347481</v>
      </c>
      <c r="J27" s="104">
        <f t="shared" si="2"/>
        <v>-0.21381770710673154</v>
      </c>
      <c r="K27" s="99">
        <f>+'Ark1'!AE1351</f>
        <v>2.6346237080152495</v>
      </c>
      <c r="L27" s="104">
        <f t="shared" si="3"/>
        <v>-0.17769531671953631</v>
      </c>
      <c r="M27" s="99">
        <f>+'Ark1'!W1351</f>
        <v>77.034001902204608</v>
      </c>
      <c r="N27" s="104">
        <f t="shared" si="4"/>
        <v>-1.2401157753621703</v>
      </c>
      <c r="O27" s="99">
        <f>+'Ark1'!X1351</f>
        <v>1.9685478474236004</v>
      </c>
      <c r="P27" s="104">
        <f t="shared" si="5"/>
        <v>0.13306881324749731</v>
      </c>
      <c r="Q27" s="99">
        <f>+'Ark1'!Y1351</f>
        <v>3.9370956948472009</v>
      </c>
      <c r="R27" s="110"/>
      <c r="S27" s="273">
        <f>+'Ark1'!Z1351</f>
        <v>0</v>
      </c>
      <c r="T27" s="110"/>
      <c r="U27" s="99">
        <f>+'Ark1'!AA1351</f>
        <v>10.065271429666884</v>
      </c>
      <c r="V27" s="65">
        <f t="shared" si="6"/>
        <v>24.413886997957796</v>
      </c>
      <c r="W27" s="99">
        <f>+'Ark1'!V1351</f>
        <v>83.663242917104498</v>
      </c>
      <c r="X27" s="39"/>
      <c r="Y27" s="10"/>
      <c r="Z27" s="10"/>
    </row>
    <row r="28" spans="1:26" ht="15.6">
      <c r="A28" s="39"/>
      <c r="B28" s="46">
        <f>+'Ark1'!C1352</f>
        <v>2024</v>
      </c>
      <c r="C28" s="46">
        <f>+'Ark1'!M1352</f>
        <v>66</v>
      </c>
      <c r="D28" s="331">
        <f>+'Ark1'!Q1352</f>
        <v>1140</v>
      </c>
      <c r="E28" s="78">
        <f t="shared" si="0"/>
        <v>-18</v>
      </c>
      <c r="F28" s="345">
        <f>+'Ark1'!R1352</f>
        <v>9118</v>
      </c>
      <c r="G28" s="319">
        <f t="shared" si="1"/>
        <v>-1331</v>
      </c>
      <c r="H28" s="345">
        <f>+'Ark1'!S1352</f>
        <v>9076</v>
      </c>
      <c r="I28" s="99">
        <f>+'Ark1'!AD1352</f>
        <v>0.71406811291955852</v>
      </c>
      <c r="J28" s="104">
        <f t="shared" si="2"/>
        <v>-0.10237992788643491</v>
      </c>
      <c r="K28" s="99">
        <f>+'Ark1'!AE1352</f>
        <v>0.6574337424347515</v>
      </c>
      <c r="L28" s="104">
        <f t="shared" si="3"/>
        <v>-8.6714836242534066E-2</v>
      </c>
      <c r="M28" s="99">
        <f>+'Ark1'!W1352</f>
        <v>75.713464081093093</v>
      </c>
      <c r="N28" s="104">
        <f t="shared" si="4"/>
        <v>-0.9593495888696566</v>
      </c>
      <c r="O28" s="99">
        <f>+'Ark1'!X1352</f>
        <v>1.6231629743364775</v>
      </c>
      <c r="P28" s="104">
        <f t="shared" si="5"/>
        <v>9.1915965053292803E-2</v>
      </c>
      <c r="Q28" s="99">
        <f>+'Ark1'!Y1352</f>
        <v>3.246325948672955</v>
      </c>
      <c r="R28" s="110"/>
      <c r="S28" s="273">
        <f>+'Ark1'!Z1352</f>
        <v>0</v>
      </c>
      <c r="T28" s="110"/>
      <c r="U28" s="99">
        <f>+'Ark1'!AA1352</f>
        <v>10.836756243668164</v>
      </c>
      <c r="V28" s="65">
        <f t="shared" si="6"/>
        <v>7.9982456140350875</v>
      </c>
      <c r="W28" s="99">
        <f>+'Ark1'!V1352</f>
        <v>82.333116234785408</v>
      </c>
      <c r="X28" s="39"/>
      <c r="Y28" s="10"/>
      <c r="Z28" s="10"/>
    </row>
    <row r="29" spans="1:26" ht="15.6">
      <c r="A29" s="39"/>
      <c r="B29" s="46">
        <f>+'Ark1'!C1353</f>
        <v>2024</v>
      </c>
      <c r="C29" s="46">
        <f>+'Ark1'!M1353</f>
        <v>67</v>
      </c>
      <c r="D29" s="331">
        <f>+'Ark1'!Q1353</f>
        <v>508</v>
      </c>
      <c r="E29" s="78">
        <f t="shared" si="0"/>
        <v>-32</v>
      </c>
      <c r="F29" s="345">
        <f>+'Ark1'!R1353</f>
        <v>1500</v>
      </c>
      <c r="G29" s="319">
        <f t="shared" si="1"/>
        <v>-274</v>
      </c>
      <c r="H29" s="345">
        <f>+'Ark1'!S1353</f>
        <v>1491</v>
      </c>
      <c r="I29" s="99">
        <f>+'Ark1'!AD1353</f>
        <v>0.11747117453162284</v>
      </c>
      <c r="J29" s="104">
        <f t="shared" si="2"/>
        <v>-2.1142934415628867E-2</v>
      </c>
      <c r="K29" s="99">
        <f>+'Ark1'!AE1353</f>
        <v>0.10916019965381682</v>
      </c>
      <c r="L29" s="104">
        <f t="shared" si="3"/>
        <v>-1.7430664149684694E-2</v>
      </c>
      <c r="M29" s="99">
        <f>+'Ark1'!W1353</f>
        <v>76.524815560026866</v>
      </c>
      <c r="N29" s="104">
        <f t="shared" si="4"/>
        <v>-0.32529756214512418</v>
      </c>
      <c r="O29" s="99">
        <f>+'Ark1'!X1353</f>
        <v>1.8666666666666671</v>
      </c>
      <c r="P29" s="104">
        <f t="shared" si="5"/>
        <v>0.40105223600150341</v>
      </c>
      <c r="Q29" s="99">
        <f>+'Ark1'!Y1353</f>
        <v>3.7333333333333343</v>
      </c>
      <c r="R29" s="110"/>
      <c r="S29" s="273">
        <f>+'Ark1'!Z1353</f>
        <v>0</v>
      </c>
      <c r="T29" s="110"/>
      <c r="U29" s="99">
        <f>+'Ark1'!AA1353</f>
        <v>10.573390217918689</v>
      </c>
      <c r="V29" s="65">
        <f t="shared" si="6"/>
        <v>2.9527559055118111</v>
      </c>
      <c r="W29" s="99">
        <f>+'Ark1'!V1353</f>
        <v>83.34020010274719</v>
      </c>
      <c r="X29" s="39"/>
      <c r="Y29" s="10"/>
      <c r="Z29" s="10"/>
    </row>
    <row r="30" spans="1:26" ht="15.6">
      <c r="A30" s="39"/>
      <c r="B30" s="46">
        <f>+'Ark1'!C1354</f>
        <v>2024</v>
      </c>
      <c r="C30" s="46">
        <f>+'Ark1'!M1354</f>
        <v>68</v>
      </c>
      <c r="D30" s="331">
        <f>+'Ark1'!Q1354</f>
        <v>107</v>
      </c>
      <c r="E30" s="78">
        <f t="shared" si="0"/>
        <v>-42</v>
      </c>
      <c r="F30" s="345">
        <f>+'Ark1'!R1354</f>
        <v>187</v>
      </c>
      <c r="G30" s="319">
        <f t="shared" si="1"/>
        <v>-88</v>
      </c>
      <c r="H30" s="345">
        <f>+'Ark1'!S1354</f>
        <v>179</v>
      </c>
      <c r="I30" s="99">
        <f>+'Ark1'!AD1354</f>
        <v>1.4644739758275648E-2</v>
      </c>
      <c r="J30" s="104">
        <f t="shared" si="2"/>
        <v>-6.8427912228372079E-3</v>
      </c>
      <c r="K30" s="99">
        <f>+'Ark1'!AE1354</f>
        <v>1.3553167976405165E-2</v>
      </c>
      <c r="L30" s="104">
        <f t="shared" si="3"/>
        <v>-6.1762088195542724E-3</v>
      </c>
      <c r="M30" s="99">
        <f>+'Ark1'!W1354</f>
        <v>79.141340782122882</v>
      </c>
      <c r="N30" s="104">
        <f t="shared" si="4"/>
        <v>1.2895025468287713</v>
      </c>
      <c r="O30" s="99">
        <f>+'Ark1'!X1354</f>
        <v>1.6042780748663099</v>
      </c>
      <c r="P30" s="104">
        <f t="shared" si="5"/>
        <v>1.2406417112299462</v>
      </c>
      <c r="Q30" s="99">
        <f>+'Ark1'!Y1354</f>
        <v>3.2085561497326198</v>
      </c>
      <c r="R30" s="110"/>
      <c r="S30" s="273">
        <f>+'Ark1'!Z1354</f>
        <v>0</v>
      </c>
      <c r="T30" s="110"/>
      <c r="U30" s="99">
        <f>+'Ark1'!AA1354</f>
        <v>10.473567175298538</v>
      </c>
      <c r="V30" s="65">
        <f t="shared" si="6"/>
        <v>1.7476635514018692</v>
      </c>
      <c r="W30" s="99">
        <f>+'Ark1'!V1354</f>
        <v>87.798471101642107</v>
      </c>
      <c r="X30" s="39"/>
      <c r="Y30" s="10"/>
      <c r="Z30" s="10"/>
    </row>
    <row r="31" spans="1:26">
      <c r="A31" s="39"/>
      <c r="B31" s="39"/>
      <c r="C31" s="39"/>
      <c r="D31" s="303"/>
      <c r="E31" s="39"/>
      <c r="F31" s="303"/>
      <c r="G31" s="303"/>
      <c r="H31" s="303"/>
      <c r="I31" s="39"/>
      <c r="J31" s="39"/>
      <c r="K31" s="115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10"/>
      <c r="Z31" s="10"/>
    </row>
    <row r="32" spans="1:26" ht="15.6">
      <c r="A32" s="39"/>
      <c r="B32">
        <f>+'Ark1'!C1355</f>
        <v>2023</v>
      </c>
      <c r="C32">
        <f>+'Ark1'!M1355</f>
        <v>48</v>
      </c>
      <c r="D32" s="297">
        <f>+'Ark1'!Q1355</f>
        <v>424</v>
      </c>
      <c r="F32" s="297">
        <f>+'Ark1'!R1355</f>
        <v>1042</v>
      </c>
      <c r="H32" s="297">
        <f>+'Ark1'!S1355</f>
        <v>1003</v>
      </c>
      <c r="I32" s="100">
        <f>+'Ark1'!AD1355</f>
        <v>8.1418208299343986E-2</v>
      </c>
      <c r="K32" s="100">
        <f>+'Ark1'!AE1355</f>
        <v>8.3305436412068862E-2</v>
      </c>
      <c r="M32" s="100">
        <f>+'Ark1'!W1355</f>
        <v>89.144965104686094</v>
      </c>
      <c r="O32" s="100">
        <f>+'Ark1'!X1355</f>
        <v>1.3435700575815739</v>
      </c>
      <c r="Q32" s="100">
        <f>+'Ark1'!Y1355</f>
        <v>2.6871401151631478</v>
      </c>
      <c r="R32" s="110"/>
      <c r="S32" s="10">
        <f>+'Ark1'!Z1355</f>
        <v>0</v>
      </c>
      <c r="T32" s="110"/>
      <c r="U32" s="100">
        <f>+'Ark1'!AA1355</f>
        <v>18.449267077763064</v>
      </c>
      <c r="V32" s="10">
        <f t="shared" si="6"/>
        <v>2.4575471698113209</v>
      </c>
      <c r="W32" s="100">
        <f>+'Ark1'!V1355</f>
        <v>98.451773606590947</v>
      </c>
      <c r="X32" s="39"/>
      <c r="Y32" s="10"/>
      <c r="Z32" s="10"/>
    </row>
    <row r="33" spans="1:26" ht="16.5" customHeight="1">
      <c r="A33" s="39"/>
      <c r="B33">
        <f>+'Ark1'!C1356</f>
        <v>2023</v>
      </c>
      <c r="C33">
        <f>+'Ark1'!M1356</f>
        <v>49</v>
      </c>
      <c r="D33" s="297">
        <f>+'Ark1'!Q1356</f>
        <v>332</v>
      </c>
      <c r="F33" s="297">
        <f>+'Ark1'!R1356</f>
        <v>540</v>
      </c>
      <c r="H33" s="297">
        <f>+'Ark1'!S1356</f>
        <v>533</v>
      </c>
      <c r="I33" s="100">
        <f>+'Ark1'!AD1356</f>
        <v>4.2193697199276126E-2</v>
      </c>
      <c r="K33" s="100">
        <f>+'Ark1'!AE1356</f>
        <v>4.6430283922129695E-2</v>
      </c>
      <c r="M33" s="100">
        <f>+'Ark1'!W1356</f>
        <v>93.497185741088131</v>
      </c>
      <c r="O33" s="100">
        <f>+'Ark1'!X1356</f>
        <v>2.2222222222222223</v>
      </c>
      <c r="Q33" s="100">
        <f>+'Ark1'!Y1356</f>
        <v>4.4444444444444446</v>
      </c>
      <c r="R33" s="110"/>
      <c r="S33" s="10">
        <f>+'Ark1'!Z1356</f>
        <v>0</v>
      </c>
      <c r="T33" s="110"/>
      <c r="U33" s="100">
        <f>+'Ark1'!AA1356</f>
        <v>12.05371388188586</v>
      </c>
      <c r="V33" s="10">
        <f t="shared" ref="V33:V54" si="7">+F33/D33</f>
        <v>1.6265060240963856</v>
      </c>
      <c r="W33" s="100">
        <f>+'Ark1'!V1356</f>
        <v>101.73551047953184</v>
      </c>
      <c r="X33" s="39"/>
      <c r="Y33" s="10"/>
      <c r="Z33" s="10"/>
    </row>
    <row r="34" spans="1:26" ht="16.5" customHeight="1">
      <c r="A34" s="39"/>
      <c r="B34">
        <f>+'Ark1'!C1357</f>
        <v>2023</v>
      </c>
      <c r="C34">
        <f>+'Ark1'!M1357</f>
        <v>50</v>
      </c>
      <c r="D34" s="297">
        <f>+'Ark1'!Q1357</f>
        <v>452</v>
      </c>
      <c r="F34" s="297">
        <f>+'Ark1'!R1357</f>
        <v>956</v>
      </c>
      <c r="H34" s="297">
        <f>+'Ark1'!S1357</f>
        <v>952</v>
      </c>
      <c r="I34" s="100">
        <f>+'Ark1'!AD1357</f>
        <v>7.4698471337977773E-2</v>
      </c>
      <c r="K34" s="100">
        <f>+'Ark1'!AE1357</f>
        <v>8.2885892388909255E-2</v>
      </c>
      <c r="M34" s="100">
        <f>+'Ark1'!W1357</f>
        <v>93.447584033613566</v>
      </c>
      <c r="O34" s="100">
        <f>+'Ark1'!X1357</f>
        <v>1.8828451882845187</v>
      </c>
      <c r="Q34" s="100">
        <f>+'Ark1'!Y1357</f>
        <v>3.7656903765690375</v>
      </c>
      <c r="R34" s="110"/>
      <c r="S34" s="10">
        <f>+'Ark1'!Z1357</f>
        <v>0</v>
      </c>
      <c r="T34" s="110"/>
      <c r="U34" s="100">
        <f>+'Ark1'!AA1357</f>
        <v>11.61237271385286</v>
      </c>
      <c r="V34" s="10">
        <f t="shared" si="7"/>
        <v>2.1150442477876106</v>
      </c>
      <c r="W34" s="100">
        <f>+'Ark1'!V1357</f>
        <v>101.44247839981064</v>
      </c>
      <c r="X34" s="39"/>
      <c r="Y34" s="10"/>
      <c r="Z34" s="10"/>
    </row>
    <row r="35" spans="1:26" ht="15.6">
      <c r="A35" s="39"/>
      <c r="B35">
        <f>+'Ark1'!C1358</f>
        <v>2023</v>
      </c>
      <c r="C35">
        <f>+'Ark1'!M1358</f>
        <v>51</v>
      </c>
      <c r="D35" s="297">
        <f>+'Ark1'!Q1358</f>
        <v>661</v>
      </c>
      <c r="F35" s="297">
        <f>+'Ark1'!R1358</f>
        <v>1715</v>
      </c>
      <c r="H35" s="297">
        <f>+'Ark1'!S1358</f>
        <v>1711</v>
      </c>
      <c r="I35" s="100">
        <f>+'Ark1'!AD1358</f>
        <v>0.13400405684584923</v>
      </c>
      <c r="K35" s="100">
        <f>+'Ark1'!AE1358</f>
        <v>0.14763617215244909</v>
      </c>
      <c r="M35" s="100">
        <f>+'Ark1'!W1358</f>
        <v>92.611981297486878</v>
      </c>
      <c r="O35" s="100">
        <f>+'Ark1'!X1358</f>
        <v>1.1078717201166182</v>
      </c>
      <c r="Q35" s="100">
        <f>+'Ark1'!Y1358</f>
        <v>2.2157434402332363</v>
      </c>
      <c r="R35" s="110"/>
      <c r="S35" s="10">
        <f>+'Ark1'!Z1358</f>
        <v>0</v>
      </c>
      <c r="T35" s="110"/>
      <c r="U35" s="100">
        <f>+'Ark1'!AA1358</f>
        <v>10.685368125772598</v>
      </c>
      <c r="V35" s="10">
        <f t="shared" si="7"/>
        <v>2.594553706505295</v>
      </c>
      <c r="W35" s="100">
        <f>+'Ark1'!V1358</f>
        <v>100.51973939577772</v>
      </c>
      <c r="X35" s="39"/>
      <c r="Y35" s="10"/>
      <c r="Z35" s="10"/>
    </row>
    <row r="36" spans="1:26" ht="17.25" customHeight="1">
      <c r="A36" s="39"/>
      <c r="B36">
        <f>+'Ark1'!C1359</f>
        <v>2023</v>
      </c>
      <c r="C36">
        <f>+'Ark1'!M1359</f>
        <v>52</v>
      </c>
      <c r="D36" s="297">
        <f>+'Ark1'!Q1359</f>
        <v>868</v>
      </c>
      <c r="F36" s="297">
        <f>+'Ark1'!R1359</f>
        <v>3335</v>
      </c>
      <c r="H36" s="297">
        <f>+'Ark1'!S1359</f>
        <v>3329</v>
      </c>
      <c r="I36" s="100">
        <f>+'Ark1'!AD1359</f>
        <v>0.26058514844367769</v>
      </c>
      <c r="K36" s="100">
        <f>+'Ark1'!AE1359</f>
        <v>0.28691714791029793</v>
      </c>
      <c r="M36" s="100">
        <f>+'Ark1'!W1359</f>
        <v>92.505407029137729</v>
      </c>
      <c r="O36" s="100">
        <f>+'Ark1'!X1359</f>
        <v>1.4392803598200903</v>
      </c>
      <c r="Q36" s="100">
        <f>+'Ark1'!Y1359</f>
        <v>2.8785607196401806</v>
      </c>
      <c r="R36" s="110"/>
      <c r="S36" s="10">
        <f>+'Ark1'!Z1359</f>
        <v>0</v>
      </c>
      <c r="T36" s="110"/>
      <c r="U36" s="100">
        <f>+'Ark1'!AA1359</f>
        <v>9.8121325985760386</v>
      </c>
      <c r="V36" s="10">
        <f t="shared" si="7"/>
        <v>3.8421658986175116</v>
      </c>
      <c r="W36" s="100">
        <f>+'Ark1'!V1359</f>
        <v>100.33723146699582</v>
      </c>
      <c r="X36" s="39"/>
      <c r="Y36" s="10"/>
      <c r="Z36" s="10"/>
    </row>
    <row r="37" spans="1:26" ht="15.6">
      <c r="A37" s="39"/>
      <c r="B37">
        <f>+'Ark1'!C1360</f>
        <v>2023</v>
      </c>
      <c r="C37">
        <f>+'Ark1'!M1360</f>
        <v>53</v>
      </c>
      <c r="D37" s="297">
        <f>+'Ark1'!Q1360</f>
        <v>1109</v>
      </c>
      <c r="F37" s="297">
        <f>+'Ark1'!R1360</f>
        <v>6236</v>
      </c>
      <c r="H37" s="297">
        <f>+'Ark1'!S1360</f>
        <v>6225</v>
      </c>
      <c r="I37" s="100">
        <f>+'Ark1'!AD1360</f>
        <v>0.48725906617534448</v>
      </c>
      <c r="K37" s="100">
        <f>+'Ark1'!AE1360</f>
        <v>0.53084691891330782</v>
      </c>
      <c r="M37" s="100">
        <f>+'Ark1'!W1360</f>
        <v>91.528080321285572</v>
      </c>
      <c r="O37" s="100">
        <f>+'Ark1'!X1360</f>
        <v>1.6677357280307887</v>
      </c>
      <c r="Q37" s="100">
        <f>+'Ark1'!Y1360</f>
        <v>3.3354714560615775</v>
      </c>
      <c r="R37" s="110"/>
      <c r="S37" s="10">
        <f>+'Ark1'!Z1360</f>
        <v>0</v>
      </c>
      <c r="T37" s="110"/>
      <c r="U37" s="100">
        <f>+'Ark1'!AA1360</f>
        <v>9.8246979295629409</v>
      </c>
      <c r="V37" s="10">
        <f t="shared" si="7"/>
        <v>5.6230838593327324</v>
      </c>
      <c r="W37" s="100">
        <f>+'Ark1'!V1360</f>
        <v>99.284696750164017</v>
      </c>
      <c r="X37" s="39"/>
      <c r="Y37" s="10"/>
      <c r="Z37" s="10"/>
    </row>
    <row r="38" spans="1:26" ht="15.6">
      <c r="A38" s="39"/>
      <c r="B38">
        <f>+'Ark1'!C1361</f>
        <v>2023</v>
      </c>
      <c r="C38">
        <f>+'Ark1'!M1361</f>
        <v>54</v>
      </c>
      <c r="D38" s="297">
        <f>+'Ark1'!Q1361</f>
        <v>1282</v>
      </c>
      <c r="F38" s="297">
        <f>+'Ark1'!R1361</f>
        <v>11975</v>
      </c>
      <c r="H38" s="297">
        <f>+'Ark1'!S1361</f>
        <v>11959</v>
      </c>
      <c r="I38" s="100">
        <f>+'Ark1'!AD1361</f>
        <v>0.93568430363209565</v>
      </c>
      <c r="K38" s="100">
        <f>+'Ark1'!AE1361</f>
        <v>1.0083141048386512</v>
      </c>
      <c r="M38" s="100">
        <f>+'Ark1'!W1361</f>
        <v>90.495166819968574</v>
      </c>
      <c r="O38" s="100">
        <f>+'Ark1'!X1361</f>
        <v>1.5615866388308977</v>
      </c>
      <c r="Q38" s="100">
        <f>+'Ark1'!Y1361</f>
        <v>3.1231732776617953</v>
      </c>
      <c r="R38" s="110"/>
      <c r="S38" s="10">
        <f>+'Ark1'!Z1361</f>
        <v>0</v>
      </c>
      <c r="T38" s="110"/>
      <c r="U38" s="100">
        <f>+'Ark1'!AA1361</f>
        <v>9.2719262377715221</v>
      </c>
      <c r="V38" s="10">
        <f t="shared" si="7"/>
        <v>9.3408736349453978</v>
      </c>
      <c r="W38" s="100">
        <f>+'Ark1'!V1361</f>
        <v>98.111206426942161</v>
      </c>
      <c r="X38" s="39"/>
      <c r="Y38" s="10"/>
      <c r="Z38" s="10"/>
    </row>
    <row r="39" spans="1:26" ht="15.6">
      <c r="A39" s="39"/>
      <c r="B39">
        <f>+'Ark1'!C1362</f>
        <v>2023</v>
      </c>
      <c r="C39">
        <f>+'Ark1'!M1362</f>
        <v>55</v>
      </c>
      <c r="D39" s="297">
        <f>+'Ark1'!Q1362</f>
        <v>1404</v>
      </c>
      <c r="F39" s="297">
        <f>+'Ark1'!R1362</f>
        <v>21664</v>
      </c>
      <c r="H39" s="297">
        <f>+'Ark1'!S1362</f>
        <v>21644</v>
      </c>
      <c r="I39" s="100">
        <f>+'Ark1'!AD1362</f>
        <v>1.6927486224539228</v>
      </c>
      <c r="K39" s="100">
        <f>+'Ark1'!AE1362</f>
        <v>1.8101160262747849</v>
      </c>
      <c r="M39" s="100">
        <f>+'Ark1'!W1362</f>
        <v>89.762160413971699</v>
      </c>
      <c r="O39" s="100">
        <f>+'Ark1'!X1362</f>
        <v>1.2970827178729689</v>
      </c>
      <c r="Q39" s="100">
        <f>+'Ark1'!Y1362</f>
        <v>2.5941654357459378</v>
      </c>
      <c r="R39" s="110"/>
      <c r="S39" s="10">
        <f>+'Ark1'!Z1362</f>
        <v>0</v>
      </c>
      <c r="T39" s="110"/>
      <c r="U39" s="100">
        <f>+'Ark1'!AA1362</f>
        <v>10.891655764055511</v>
      </c>
      <c r="V39" s="10">
        <f t="shared" si="7"/>
        <v>15.43019943019943</v>
      </c>
      <c r="W39" s="100">
        <f>+'Ark1'!V1362</f>
        <v>97.311018063800489</v>
      </c>
      <c r="X39" s="39"/>
      <c r="Y39" s="10"/>
      <c r="Z39" s="10"/>
    </row>
    <row r="40" spans="1:26" ht="15.6">
      <c r="A40" s="39"/>
      <c r="B40">
        <f>+'Ark1'!C1363</f>
        <v>2023</v>
      </c>
      <c r="C40">
        <f>+'Ark1'!M1363</f>
        <v>56</v>
      </c>
      <c r="D40" s="297">
        <f>+'Ark1'!Q1363</f>
        <v>1497</v>
      </c>
      <c r="F40" s="297">
        <f>+'Ark1'!R1363</f>
        <v>37586</v>
      </c>
      <c r="H40" s="297">
        <f>+'Ark1'!S1363</f>
        <v>37552</v>
      </c>
      <c r="I40" s="100">
        <f>+'Ark1'!AD1363</f>
        <v>2.9368375980222092</v>
      </c>
      <c r="K40" s="100">
        <f>+'Ark1'!AE1363</f>
        <v>3.1156873667950369</v>
      </c>
      <c r="M40" s="100">
        <f>+'Ark1'!W1363</f>
        <v>89.052314124413684</v>
      </c>
      <c r="O40" s="100">
        <f>+'Ark1'!X1363</f>
        <v>1.3568882030543283</v>
      </c>
      <c r="Q40" s="100">
        <f>+'Ark1'!Y1363</f>
        <v>2.7137764061086567</v>
      </c>
      <c r="R40" s="110"/>
      <c r="S40" s="10">
        <f>+'Ark1'!Z1363</f>
        <v>0</v>
      </c>
      <c r="T40" s="110"/>
      <c r="U40" s="100">
        <f>+'Ark1'!AA1363</f>
        <v>8.7034178815755308</v>
      </c>
      <c r="V40" s="10">
        <f t="shared" si="7"/>
        <v>25.10754843019372</v>
      </c>
      <c r="W40" s="100">
        <f>+'Ark1'!V1363</f>
        <v>96.545260056289763</v>
      </c>
      <c r="X40" s="39"/>
      <c r="Y40"/>
    </row>
    <row r="41" spans="1:26" ht="15.6">
      <c r="A41" s="39"/>
      <c r="B41">
        <f>+'Ark1'!C1364</f>
        <v>2023</v>
      </c>
      <c r="C41">
        <f>+'Ark1'!M1364</f>
        <v>57</v>
      </c>
      <c r="D41" s="297">
        <f>+'Ark1'!Q1364</f>
        <v>1564</v>
      </c>
      <c r="F41" s="297">
        <f>+'Ark1'!R1364</f>
        <v>63621</v>
      </c>
      <c r="H41" s="297">
        <f>+'Ark1'!S1364</f>
        <v>63578</v>
      </c>
      <c r="I41" s="100">
        <f>+'Ark1'!AD1364</f>
        <v>4.9711207583613843</v>
      </c>
      <c r="K41" s="100">
        <f>+'Ark1'!AE1364</f>
        <v>5.2186732585425561</v>
      </c>
      <c r="M41" s="100">
        <f>+'Ark1'!W1364</f>
        <v>88.100353896001408</v>
      </c>
      <c r="O41" s="100">
        <f>+'Ark1'!X1364</f>
        <v>1.4759277597019853</v>
      </c>
      <c r="Q41" s="100">
        <f>+'Ark1'!Y1364</f>
        <v>2.9518555194039706</v>
      </c>
      <c r="R41" s="110"/>
      <c r="S41" s="10">
        <f>+'Ark1'!Z1364</f>
        <v>0</v>
      </c>
      <c r="T41" s="110"/>
      <c r="U41" s="100">
        <f>+'Ark1'!AA1364</f>
        <v>8.4640708020905482</v>
      </c>
      <c r="V41" s="10">
        <f t="shared" si="7"/>
        <v>40.678388746803066</v>
      </c>
      <c r="W41" s="100">
        <f>+'Ark1'!V1364</f>
        <v>95.50758868564813</v>
      </c>
      <c r="X41" s="39"/>
      <c r="Y41"/>
    </row>
    <row r="42" spans="1:26" ht="15.6">
      <c r="A42" s="39"/>
      <c r="B42">
        <f>+'Ark1'!C1365</f>
        <v>2023</v>
      </c>
      <c r="C42">
        <f>+'Ark1'!M1365</f>
        <v>58</v>
      </c>
      <c r="D42" s="297">
        <f>+'Ark1'!Q1365</f>
        <v>1621</v>
      </c>
      <c r="F42" s="297">
        <f>+'Ark1'!R1365</f>
        <v>99819</v>
      </c>
      <c r="H42" s="297">
        <f>+'Ark1'!S1365</f>
        <v>99737</v>
      </c>
      <c r="I42" s="100">
        <f>+'Ark1'!AD1365</f>
        <v>7.7995049272861952</v>
      </c>
      <c r="K42" s="100">
        <f>+'Ark1'!AE1365</f>
        <v>8.1110060274092088</v>
      </c>
      <c r="M42" s="100">
        <f>+'Ark1'!W1365</f>
        <v>87.285646249637495</v>
      </c>
      <c r="O42" s="100">
        <f>+'Ark1'!X1365</f>
        <v>1.6259429567517203</v>
      </c>
      <c r="Q42" s="100">
        <f>+'Ark1'!Y1365</f>
        <v>3.2518859135034406</v>
      </c>
      <c r="R42" s="110"/>
      <c r="S42" s="10">
        <f>+'Ark1'!Z1365</f>
        <v>0</v>
      </c>
      <c r="T42" s="110"/>
      <c r="U42" s="100">
        <f>+'Ark1'!AA1365</f>
        <v>8.4355602559349343</v>
      </c>
      <c r="V42" s="10">
        <f t="shared" si="7"/>
        <v>61.57865515114127</v>
      </c>
      <c r="W42" s="100">
        <f>+'Ark1'!V1365</f>
        <v>94.63944127551629</v>
      </c>
      <c r="X42" s="39"/>
      <c r="Y42"/>
    </row>
    <row r="43" spans="1:26" ht="15.6">
      <c r="A43" s="39"/>
      <c r="B43">
        <f>+'Ark1'!C1366</f>
        <v>2023</v>
      </c>
      <c r="C43">
        <f>+'Ark1'!M1366</f>
        <v>59</v>
      </c>
      <c r="D43" s="297">
        <f>+'Ark1'!Q1366</f>
        <v>1659</v>
      </c>
      <c r="F43" s="297">
        <f>+'Ark1'!R1366</f>
        <v>144564</v>
      </c>
      <c r="H43" s="297">
        <f>+'Ark1'!S1366</f>
        <v>144428</v>
      </c>
      <c r="I43" s="100">
        <f>+'Ark1'!AD1366</f>
        <v>11.295721559103995</v>
      </c>
      <c r="K43" s="100">
        <f>+'Ark1'!AE1366</f>
        <v>11.612047514327831</v>
      </c>
      <c r="M43" s="100">
        <f>+'Ark1'!W1366</f>
        <v>86.294241421330938</v>
      </c>
      <c r="O43" s="100">
        <f>+'Ark1'!X1366</f>
        <v>1.6968263191389277</v>
      </c>
      <c r="Q43" s="100">
        <f>+'Ark1'!Y1366</f>
        <v>3.3936526382778553</v>
      </c>
      <c r="R43" s="110"/>
      <c r="S43" s="10">
        <f>+'Ark1'!Z1366</f>
        <v>0</v>
      </c>
      <c r="T43" s="110"/>
      <c r="U43" s="100">
        <f>+'Ark1'!AA1366</f>
        <v>8.4213090356112552</v>
      </c>
      <c r="V43" s="10">
        <f t="shared" si="7"/>
        <v>87.139240506329116</v>
      </c>
      <c r="W43" s="100">
        <f>+'Ark1'!V1366</f>
        <v>93.57099539316242</v>
      </c>
      <c r="X43" s="39"/>
      <c r="Y43"/>
    </row>
    <row r="44" spans="1:26" ht="15.6">
      <c r="A44" s="39"/>
      <c r="B44">
        <f>+'Ark1'!C1367</f>
        <v>2023</v>
      </c>
      <c r="C44">
        <f>+'Ark1'!M1367</f>
        <v>60</v>
      </c>
      <c r="D44" s="297">
        <f>+'Ark1'!Q1367</f>
        <v>1716</v>
      </c>
      <c r="F44" s="297">
        <f>+'Ark1'!R1367</f>
        <v>190221</v>
      </c>
      <c r="H44" s="297">
        <f>+'Ark1'!S1367</f>
        <v>188131</v>
      </c>
      <c r="I44" s="100">
        <f>+'Ark1'!AD1367</f>
        <v>14.863198657302789</v>
      </c>
      <c r="K44" s="100">
        <f>+'Ark1'!AE1367</f>
        <v>14.954755900636895</v>
      </c>
      <c r="M44" s="100">
        <f>+'Ark1'!W1367</f>
        <v>85.318531767757619</v>
      </c>
      <c r="O44" s="100">
        <f>+'Ark1'!X1367</f>
        <v>1.862570378664816</v>
      </c>
      <c r="Q44" s="100">
        <f>+'Ark1'!Y1367</f>
        <v>3.725140757329632</v>
      </c>
      <c r="R44" s="110"/>
      <c r="S44" s="10">
        <f>+'Ark1'!Z1367</f>
        <v>0</v>
      </c>
      <c r="T44" s="110"/>
      <c r="U44" s="100">
        <f>+'Ark1'!AA1367</f>
        <v>8.5379760106389444</v>
      </c>
      <c r="V44" s="10">
        <f t="shared" si="7"/>
        <v>110.8513986013986</v>
      </c>
      <c r="W44" s="100">
        <f>+'Ark1'!V1367</f>
        <v>92.85055704453832</v>
      </c>
      <c r="X44" s="39"/>
      <c r="Y44"/>
    </row>
    <row r="45" spans="1:26" ht="15.6">
      <c r="A45" s="39"/>
      <c r="B45">
        <f>+'Ark1'!C1368</f>
        <v>2023</v>
      </c>
      <c r="C45">
        <f>+'Ark1'!M1368</f>
        <v>61</v>
      </c>
      <c r="D45" s="297">
        <f>+'Ark1'!Q1368</f>
        <v>1703</v>
      </c>
      <c r="F45" s="297">
        <f>+'Ark1'!R1368</f>
        <v>205664</v>
      </c>
      <c r="H45" s="297">
        <f>+'Ark1'!S1368</f>
        <v>205414</v>
      </c>
      <c r="I45" s="100">
        <f>+'Ark1'!AD1368</f>
        <v>16.069860260725797</v>
      </c>
      <c r="K45" s="100">
        <f>+'Ark1'!AE1368</f>
        <v>16.119900294363184</v>
      </c>
      <c r="M45" s="100">
        <f>+'Ark1'!W1368</f>
        <v>84.228044923910247</v>
      </c>
      <c r="O45" s="100">
        <f>+'Ark1'!X1368</f>
        <v>2.0854403298584097</v>
      </c>
      <c r="Q45" s="100">
        <f>+'Ark1'!Y1368</f>
        <v>4.1708806597168193</v>
      </c>
      <c r="R45" s="110"/>
      <c r="S45" s="10">
        <f>+'Ark1'!Z1368</f>
        <v>0</v>
      </c>
      <c r="T45" s="110"/>
      <c r="U45" s="100">
        <f>+'Ark1'!AA1368</f>
        <v>8.5278349625328786</v>
      </c>
      <c r="V45" s="10">
        <f t="shared" si="7"/>
        <v>120.76570757486787</v>
      </c>
      <c r="W45" s="100">
        <f>+'Ark1'!V1368</f>
        <v>91.357010788383334</v>
      </c>
      <c r="X45" s="39"/>
      <c r="Y45"/>
    </row>
    <row r="46" spans="1:26" ht="15.6">
      <c r="A46" s="39"/>
      <c r="B46">
        <f>+'Ark1'!C1369</f>
        <v>2023</v>
      </c>
      <c r="C46">
        <f>+'Ark1'!M1369</f>
        <v>62</v>
      </c>
      <c r="D46" s="297">
        <f>+'Ark1'!Q1369</f>
        <v>1678</v>
      </c>
      <c r="F46" s="297">
        <f>+'Ark1'!R1369</f>
        <v>194076</v>
      </c>
      <c r="H46" s="297">
        <f>+'Ark1'!S1369</f>
        <v>193577</v>
      </c>
      <c r="I46" s="100">
        <f>+'Ark1'!AD1369</f>
        <v>15.164414773419846</v>
      </c>
      <c r="K46" s="100">
        <f>+'Ark1'!AE1369</f>
        <v>14.958396672551276</v>
      </c>
      <c r="M46" s="100">
        <f>+'Ark1'!W1369</f>
        <v>82.938408850225883</v>
      </c>
      <c r="O46" s="100">
        <f>+'Ark1'!X1369</f>
        <v>2.2140810816381218</v>
      </c>
      <c r="Q46" s="100">
        <f>+'Ark1'!Y1369</f>
        <v>4.4281621632762436</v>
      </c>
      <c r="R46" s="110"/>
      <c r="S46" s="10">
        <f>+'Ark1'!Z1369</f>
        <v>0</v>
      </c>
      <c r="T46" s="110"/>
      <c r="U46" s="100">
        <f>+'Ark1'!AA1369</f>
        <v>8.8087967743036124</v>
      </c>
      <c r="V46" s="10">
        <f t="shared" si="7"/>
        <v>115.65911799761621</v>
      </c>
      <c r="W46" s="100">
        <f>+'Ark1'!V1369</f>
        <v>90.068626922187676</v>
      </c>
      <c r="X46" s="39"/>
      <c r="Y46"/>
    </row>
    <row r="47" spans="1:26" ht="15.6">
      <c r="A47" s="39"/>
      <c r="B47">
        <f>+'Ark1'!C1370</f>
        <v>2023</v>
      </c>
      <c r="C47">
        <f>+'Ark1'!M1370</f>
        <v>63</v>
      </c>
      <c r="D47" s="297">
        <f>+'Ark1'!Q1370</f>
        <v>1646</v>
      </c>
      <c r="F47" s="297">
        <f>+'Ark1'!R1370</f>
        <v>149635</v>
      </c>
      <c r="H47" s="297">
        <f>+'Ark1'!S1370</f>
        <v>149395</v>
      </c>
      <c r="I47" s="100">
        <f>+'Ark1'!AD1370</f>
        <v>11.691951630395712</v>
      </c>
      <c r="K47" s="100">
        <f>+'Ark1'!AE1370</f>
        <v>11.350556988932562</v>
      </c>
      <c r="M47" s="100">
        <f>+'Ark1'!W1370</f>
        <v>81.546536363333246</v>
      </c>
      <c r="O47" s="100">
        <f>+'Ark1'!X1370</f>
        <v>2.153239549570622</v>
      </c>
      <c r="Q47" s="100">
        <f>+'Ark1'!Y1370</f>
        <v>4.306479099141244</v>
      </c>
      <c r="R47" s="110"/>
      <c r="S47" s="10">
        <f>+'Ark1'!Z1370</f>
        <v>0</v>
      </c>
      <c r="T47" s="110"/>
      <c r="U47" s="100">
        <f>+'Ark1'!AA1370</f>
        <v>9.4295000841946486</v>
      </c>
      <c r="V47" s="10">
        <f t="shared" si="7"/>
        <v>90.90826245443499</v>
      </c>
      <c r="W47" s="100">
        <f>+'Ark1'!V1370</f>
        <v>88.459377706045018</v>
      </c>
      <c r="X47" s="39"/>
      <c r="Y47"/>
    </row>
    <row r="48" spans="1:26" ht="15.6">
      <c r="A48" s="39"/>
      <c r="B48">
        <f>+'Ark1'!C1371</f>
        <v>2023</v>
      </c>
      <c r="C48">
        <f>+'Ark1'!M1371</f>
        <v>64</v>
      </c>
      <c r="D48" s="297">
        <f>+'Ark1'!Q1371</f>
        <v>1600</v>
      </c>
      <c r="F48" s="297">
        <f>+'Ark1'!R1371</f>
        <v>93694</v>
      </c>
      <c r="H48" s="297">
        <f>+'Ark1'!S1371</f>
        <v>92890</v>
      </c>
      <c r="I48" s="100">
        <f>+'Ark1'!AD1371</f>
        <v>7.3209190099795904</v>
      </c>
      <c r="K48" s="100">
        <f>+'Ark1'!AE1371</f>
        <v>6.8597361496172864</v>
      </c>
      <c r="M48" s="100">
        <f>+'Ark1'!W1371</f>
        <v>79.261604047799111</v>
      </c>
      <c r="O48" s="100">
        <f>+'Ark1'!X1371</f>
        <v>2.1356757102909474</v>
      </c>
      <c r="Q48" s="100">
        <f>+'Ark1'!Y1371</f>
        <v>4.2713514205818948</v>
      </c>
      <c r="R48" s="110"/>
      <c r="S48" s="10">
        <f>+'Ark1'!Z1371</f>
        <v>0</v>
      </c>
      <c r="T48" s="110"/>
      <c r="U48" s="100">
        <f>+'Ark1'!AA1371</f>
        <v>10.425448131750688</v>
      </c>
      <c r="V48" s="10">
        <f t="shared" si="7"/>
        <v>58.558750000000003</v>
      </c>
      <c r="W48" s="100">
        <f>+'Ark1'!V1371</f>
        <v>86.179316931092998</v>
      </c>
      <c r="X48" s="39"/>
      <c r="Y48"/>
    </row>
    <row r="49" spans="1:25" ht="15.6">
      <c r="A49" s="39"/>
      <c r="B49">
        <f>+'Ark1'!C1372</f>
        <v>2023</v>
      </c>
      <c r="C49">
        <f>+'Ark1'!M1372</f>
        <v>65</v>
      </c>
      <c r="D49" s="297">
        <f>+'Ark1'!Q1372</f>
        <v>1474</v>
      </c>
      <c r="F49" s="297">
        <f>+'Ark1'!R1372</f>
        <v>38682</v>
      </c>
      <c r="H49" s="297">
        <f>+'Ark1'!S1372</f>
        <v>38563</v>
      </c>
      <c r="I49" s="100">
        <f>+'Ark1'!AD1372</f>
        <v>3.0224751760414796</v>
      </c>
      <c r="K49" s="100">
        <f>+'Ark1'!AE1372</f>
        <v>2.8123190247347858</v>
      </c>
      <c r="M49" s="100">
        <f>+'Ark1'!W1372</f>
        <v>78.274117677566778</v>
      </c>
      <c r="O49" s="100">
        <f>+'Ark1'!X1372</f>
        <v>1.8354790341761031</v>
      </c>
      <c r="Q49" s="100">
        <f>+'Ark1'!Y1372</f>
        <v>3.6709580683522063</v>
      </c>
      <c r="R49" s="110"/>
      <c r="S49" s="10">
        <f>+'Ark1'!Z1372</f>
        <v>0</v>
      </c>
      <c r="T49" s="110"/>
      <c r="U49" s="100">
        <f>+'Ark1'!AA1372</f>
        <v>10.648841962815917</v>
      </c>
      <c r="V49" s="10">
        <f t="shared" si="7"/>
        <v>26.242876526458616</v>
      </c>
      <c r="W49" s="100">
        <f>+'Ark1'!V1372</f>
        <v>84.977693632928663</v>
      </c>
      <c r="X49" s="39"/>
      <c r="Y49"/>
    </row>
    <row r="50" spans="1:25" ht="15.6">
      <c r="A50" s="39"/>
      <c r="B50">
        <f>+'Ark1'!C1373</f>
        <v>2023</v>
      </c>
      <c r="C50">
        <f>+'Ark1'!M1373</f>
        <v>66</v>
      </c>
      <c r="D50" s="297">
        <f>+'Ark1'!Q1373</f>
        <v>1158</v>
      </c>
      <c r="F50" s="297">
        <f>+'Ark1'!R1373</f>
        <v>10449</v>
      </c>
      <c r="H50" s="297">
        <f>+'Ark1'!S1373</f>
        <v>10417</v>
      </c>
      <c r="I50" s="100">
        <f>+'Ark1'!AD1373</f>
        <v>0.81644804080599342</v>
      </c>
      <c r="K50" s="100">
        <f>+'Ark1'!AE1373</f>
        <v>0.74414857867728557</v>
      </c>
      <c r="M50" s="100">
        <f>+'Ark1'!W1373</f>
        <v>76.67281366996275</v>
      </c>
      <c r="O50" s="100">
        <f>+'Ark1'!X1373</f>
        <v>1.5312470092831847</v>
      </c>
      <c r="Q50" s="100">
        <f>+'Ark1'!Y1373</f>
        <v>3.0624940185663694</v>
      </c>
      <c r="R50" s="110"/>
      <c r="S50" s="10">
        <f>+'Ark1'!Z1373</f>
        <v>0</v>
      </c>
      <c r="T50" s="110"/>
      <c r="U50" s="100">
        <f>+'Ark1'!AA1373</f>
        <v>11.462083445009748</v>
      </c>
      <c r="V50" s="10">
        <f t="shared" si="7"/>
        <v>9.0233160621761659</v>
      </c>
      <c r="W50" s="100">
        <f>+'Ark1'!V1373</f>
        <v>83.262930385794149</v>
      </c>
      <c r="X50" s="39"/>
      <c r="Y50"/>
    </row>
    <row r="51" spans="1:25" ht="15.6">
      <c r="A51" s="39"/>
      <c r="B51">
        <f>+'Ark1'!C1374</f>
        <v>2023</v>
      </c>
      <c r="C51">
        <f>+'Ark1'!M1374</f>
        <v>67</v>
      </c>
      <c r="D51" s="297">
        <f>+'Ark1'!Q1374</f>
        <v>540</v>
      </c>
      <c r="F51" s="297">
        <f>+'Ark1'!R1374</f>
        <v>1774</v>
      </c>
      <c r="H51" s="297">
        <f>+'Ark1'!S1374</f>
        <v>1768</v>
      </c>
      <c r="I51" s="100">
        <f>+'Ark1'!AD1374</f>
        <v>0.13861410894725171</v>
      </c>
      <c r="K51" s="100">
        <f>+'Ark1'!AE1374</f>
        <v>0.12659086380350151</v>
      </c>
      <c r="M51" s="100">
        <f>+'Ark1'!W1374</f>
        <v>76.85011312217199</v>
      </c>
      <c r="O51" s="100">
        <f>+'Ark1'!X1374</f>
        <v>1.4656144306651637</v>
      </c>
      <c r="Q51" s="100">
        <f>+'Ark1'!Y1374</f>
        <v>2.9312288613303275</v>
      </c>
      <c r="R51" s="110"/>
      <c r="S51" s="10">
        <f>+'Ark1'!Z1374</f>
        <v>0</v>
      </c>
      <c r="T51" s="110"/>
      <c r="U51" s="100">
        <f>+'Ark1'!AA1374</f>
        <v>11.095252438950437</v>
      </c>
      <c r="V51" s="10">
        <f t="shared" si="7"/>
        <v>3.2851851851851852</v>
      </c>
      <c r="W51" s="100">
        <f>+'Ark1'!V1374</f>
        <v>83.529080854777149</v>
      </c>
      <c r="X51" s="39"/>
      <c r="Y51"/>
    </row>
    <row r="52" spans="1:25" ht="15.6">
      <c r="A52" s="39"/>
      <c r="B52">
        <f>+'Ark1'!C1375</f>
        <v>2023</v>
      </c>
      <c r="C52">
        <f>+'Ark1'!M1375</f>
        <v>68</v>
      </c>
      <c r="D52" s="297">
        <f>+'Ark1'!Q1375</f>
        <v>149</v>
      </c>
      <c r="F52" s="297">
        <f>+'Ark1'!R1375</f>
        <v>275</v>
      </c>
      <c r="H52" s="297">
        <f>+'Ark1'!S1375</f>
        <v>272</v>
      </c>
      <c r="I52" s="100">
        <f>+'Ark1'!AD1375</f>
        <v>2.1487530981112855E-2</v>
      </c>
      <c r="K52" s="100">
        <f>+'Ark1'!AE1375</f>
        <v>1.9729376795959437E-2</v>
      </c>
      <c r="M52" s="100">
        <f>+'Ark1'!W1375</f>
        <v>77.85183823529411</v>
      </c>
      <c r="O52" s="100">
        <f>+'Ark1'!X1375</f>
        <v>0.3636363636363637</v>
      </c>
      <c r="Q52" s="100">
        <f>+'Ark1'!Y1375</f>
        <v>0.7272727272727274</v>
      </c>
      <c r="R52" s="110"/>
      <c r="S52" s="10">
        <f>+'Ark1'!Z1375</f>
        <v>0</v>
      </c>
      <c r="T52" s="110"/>
      <c r="U52" s="100">
        <f>+'Ark1'!AA1375</f>
        <v>10.245565590437163</v>
      </c>
      <c r="V52" s="10">
        <f t="shared" si="7"/>
        <v>1.8456375838926173</v>
      </c>
      <c r="W52" s="100">
        <f>+'Ark1'!V1375</f>
        <v>85.073848065770207</v>
      </c>
      <c r="X52" s="39"/>
      <c r="Y52"/>
    </row>
    <row r="53" spans="1:25">
      <c r="A53" s="39"/>
      <c r="B53" s="39"/>
      <c r="C53" s="39"/>
      <c r="D53" s="303"/>
      <c r="E53" s="39"/>
      <c r="F53" s="303"/>
      <c r="G53" s="303"/>
      <c r="H53" s="303"/>
      <c r="I53" s="39"/>
      <c r="J53" s="39"/>
      <c r="K53" s="115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/>
    </row>
    <row r="54" spans="1:25" ht="15.6">
      <c r="A54" s="39"/>
      <c r="B54" s="46">
        <f>+'Ark1'!C1376</f>
        <v>2022</v>
      </c>
      <c r="C54" s="46">
        <f>+'Ark1'!M1376</f>
        <v>48</v>
      </c>
      <c r="D54" s="331">
        <f>+'Ark1'!Q1376</f>
        <v>373</v>
      </c>
      <c r="E54" s="65"/>
      <c r="F54" s="331">
        <f>+'Ark1'!R1376</f>
        <v>807</v>
      </c>
      <c r="G54" s="331"/>
      <c r="H54" s="331">
        <f>+'Ark1'!S1376</f>
        <v>764</v>
      </c>
      <c r="I54" s="99">
        <f>+'Ark1'!AD1376</f>
        <v>6.2985513331933654E-2</v>
      </c>
      <c r="J54" s="99"/>
      <c r="K54" s="99">
        <f>+'Ark1'!AE1376</f>
        <v>6.4823049541570005E-2</v>
      </c>
      <c r="L54" s="99"/>
      <c r="M54" s="99">
        <f>+'Ark1'!W1376</f>
        <v>92.31448952879569</v>
      </c>
      <c r="N54" s="99"/>
      <c r="O54" s="99">
        <f>+'Ark1'!X1376</f>
        <v>2.1065675340768277</v>
      </c>
      <c r="P54" s="99"/>
      <c r="Q54" s="99">
        <f>+'Ark1'!Y1376</f>
        <v>4.2131350681536555</v>
      </c>
      <c r="R54" s="110"/>
      <c r="S54" s="65"/>
      <c r="T54" s="110"/>
      <c r="U54" s="99">
        <f>+'Ark1'!AA1376</f>
        <v>19.150712763413299</v>
      </c>
      <c r="V54" s="65">
        <f t="shared" si="7"/>
        <v>2.163538873994638</v>
      </c>
      <c r="W54" s="99">
        <f>+'Ark1'!V1376</f>
        <v>103.72131905407475</v>
      </c>
      <c r="X54" s="39"/>
      <c r="Y54"/>
    </row>
    <row r="55" spans="1:25" ht="15.6">
      <c r="A55" s="39"/>
      <c r="B55" s="46">
        <f>+'Ark1'!C1377</f>
        <v>2022</v>
      </c>
      <c r="C55" s="46">
        <f>+'Ark1'!M1377</f>
        <v>49</v>
      </c>
      <c r="D55" s="331">
        <f>+'Ark1'!Q1377</f>
        <v>251</v>
      </c>
      <c r="E55" s="65"/>
      <c r="F55" s="331">
        <f>+'Ark1'!R1377</f>
        <v>412</v>
      </c>
      <c r="G55" s="331"/>
      <c r="H55" s="331">
        <f>+'Ark1'!S1377</f>
        <v>409</v>
      </c>
      <c r="I55" s="99">
        <f>+'Ark1'!AD1377</f>
        <v>3.2156172853477903E-2</v>
      </c>
      <c r="J55" s="99"/>
      <c r="K55" s="99">
        <f>+'Ark1'!AE1377</f>
        <v>3.6324206011026622E-2</v>
      </c>
      <c r="L55" s="99"/>
      <c r="M55" s="99">
        <f>+'Ark1'!W1377</f>
        <v>96.628801955990227</v>
      </c>
      <c r="N55" s="99"/>
      <c r="O55" s="99">
        <f>+'Ark1'!X1377</f>
        <v>1.6990291262135924</v>
      </c>
      <c r="P55" s="99"/>
      <c r="Q55" s="99">
        <f>+'Ark1'!Y1377</f>
        <v>3.3980582524271847</v>
      </c>
      <c r="R55" s="110"/>
      <c r="S55" s="65"/>
      <c r="T55" s="110"/>
      <c r="U55" s="99">
        <f>+'Ark1'!AA1377</f>
        <v>12.266800794957803</v>
      </c>
      <c r="V55" s="65">
        <f t="shared" ref="V55:V96" si="8">+F55/D55</f>
        <v>1.6414342629482073</v>
      </c>
      <c r="W55" s="99">
        <f>+'Ark1'!V1377</f>
        <v>104.98237118781898</v>
      </c>
      <c r="X55" s="39"/>
      <c r="Y55"/>
    </row>
    <row r="56" spans="1:25" ht="15.6">
      <c r="A56" s="39"/>
      <c r="B56" s="46">
        <f>+'Ark1'!C1378</f>
        <v>2022</v>
      </c>
      <c r="C56" s="46">
        <f>+'Ark1'!M1378</f>
        <v>50</v>
      </c>
      <c r="D56" s="331">
        <f>+'Ark1'!Q1378</f>
        <v>421</v>
      </c>
      <c r="E56" s="65"/>
      <c r="F56" s="331">
        <f>+'Ark1'!R1378</f>
        <v>819</v>
      </c>
      <c r="G56" s="331"/>
      <c r="H56" s="331">
        <f>+'Ark1'!S1378</f>
        <v>812</v>
      </c>
      <c r="I56" s="99">
        <f>+'Ark1'!AD1378</f>
        <v>6.3922100890772812E-2</v>
      </c>
      <c r="J56" s="99"/>
      <c r="K56" s="99">
        <f>+'Ark1'!AE1378</f>
        <v>7.1621089001162541E-2</v>
      </c>
      <c r="L56" s="99"/>
      <c r="M56" s="99">
        <f>+'Ark1'!W1378</f>
        <v>95.966280788177315</v>
      </c>
      <c r="N56" s="99"/>
      <c r="O56" s="99">
        <f>+'Ark1'!X1378</f>
        <v>2.1978021978021971</v>
      </c>
      <c r="P56" s="99"/>
      <c r="Q56" s="99">
        <f>+'Ark1'!Y1378</f>
        <v>4.3956043956043942</v>
      </c>
      <c r="R56" s="110"/>
      <c r="S56" s="65"/>
      <c r="T56" s="110"/>
      <c r="U56" s="99">
        <f>+'Ark1'!AA1378</f>
        <v>12.761285441451625</v>
      </c>
      <c r="V56" s="65">
        <f t="shared" si="8"/>
        <v>1.9453681710213777</v>
      </c>
      <c r="W56" s="99">
        <f>+'Ark1'!V1378</f>
        <v>104.38455667693152</v>
      </c>
      <c r="X56" s="39"/>
      <c r="Y56"/>
    </row>
    <row r="57" spans="1:25" ht="15.6">
      <c r="A57" s="39"/>
      <c r="B57" s="46">
        <f>+'Ark1'!C1379</f>
        <v>2022</v>
      </c>
      <c r="C57" s="46">
        <f>+'Ark1'!M1379</f>
        <v>51</v>
      </c>
      <c r="D57" s="331">
        <f>+'Ark1'!Q1379</f>
        <v>630</v>
      </c>
      <c r="E57" s="65"/>
      <c r="F57" s="331">
        <f>+'Ark1'!R1379</f>
        <v>1527</v>
      </c>
      <c r="G57" s="331"/>
      <c r="H57" s="331">
        <f>+'Ark1'!S1379</f>
        <v>1523</v>
      </c>
      <c r="I57" s="99">
        <f>+'Ark1'!AD1379</f>
        <v>0.11918076686228342</v>
      </c>
      <c r="J57" s="99"/>
      <c r="K57" s="99">
        <f>+'Ark1'!AE1379</f>
        <v>0.1329729091459867</v>
      </c>
      <c r="L57" s="99"/>
      <c r="M57" s="99">
        <f>+'Ark1'!W1379</f>
        <v>94.994189100459508</v>
      </c>
      <c r="N57" s="99"/>
      <c r="O57" s="99">
        <f>+'Ark1'!X1379</f>
        <v>1.5717092337917478</v>
      </c>
      <c r="P57" s="99"/>
      <c r="Q57" s="99">
        <f>+'Ark1'!Y1379</f>
        <v>3.1434184675834955</v>
      </c>
      <c r="R57" s="110"/>
      <c r="S57" s="65"/>
      <c r="T57" s="110"/>
      <c r="U57" s="99">
        <f>+'Ark1'!AA1379</f>
        <v>10.571589426525124</v>
      </c>
      <c r="V57" s="65">
        <f t="shared" si="8"/>
        <v>2.4238095238095236</v>
      </c>
      <c r="W57" s="99">
        <f>+'Ark1'!V1379</f>
        <v>102.99108149579324</v>
      </c>
      <c r="X57" s="39"/>
      <c r="Y57"/>
    </row>
    <row r="58" spans="1:25" ht="15.6">
      <c r="A58" s="39"/>
      <c r="B58" s="46">
        <f>+'Ark1'!C1380</f>
        <v>2022</v>
      </c>
      <c r="C58" s="46">
        <f>+'Ark1'!M1380</f>
        <v>52</v>
      </c>
      <c r="D58" s="331">
        <f>+'Ark1'!Q1380</f>
        <v>870</v>
      </c>
      <c r="E58" s="65"/>
      <c r="F58" s="331">
        <f>+'Ark1'!R1380</f>
        <v>2859</v>
      </c>
      <c r="G58" s="331"/>
      <c r="H58" s="331">
        <f>+'Ark1'!S1380</f>
        <v>2856</v>
      </c>
      <c r="I58" s="99">
        <f>+'Ark1'!AD1380</f>
        <v>0.22314198589343037</v>
      </c>
      <c r="J58" s="99"/>
      <c r="K58" s="99">
        <f>+'Ark1'!AE1380</f>
        <v>0.24651373874082752</v>
      </c>
      <c r="L58" s="99"/>
      <c r="M58" s="99">
        <f>+'Ark1'!W1380</f>
        <v>93.911050420168095</v>
      </c>
      <c r="N58" s="99"/>
      <c r="O58" s="99">
        <f>+'Ark1'!X1380</f>
        <v>1.4690451206715638</v>
      </c>
      <c r="P58" s="99"/>
      <c r="Q58" s="99">
        <f>+'Ark1'!Y1380</f>
        <v>2.9380902413431276</v>
      </c>
      <c r="R58" s="110"/>
      <c r="S58" s="65"/>
      <c r="T58" s="110"/>
      <c r="U58" s="99">
        <f>+'Ark1'!AA1380</f>
        <v>10.317086668627773</v>
      </c>
      <c r="V58" s="65">
        <f t="shared" si="8"/>
        <v>3.2862068965517239</v>
      </c>
      <c r="W58" s="99">
        <f>+'Ark1'!V1380</f>
        <v>101.82393379887158</v>
      </c>
      <c r="X58" s="39"/>
      <c r="Y58"/>
    </row>
    <row r="59" spans="1:25" ht="15.6">
      <c r="A59" s="39"/>
      <c r="B59" s="46">
        <f>+'Ark1'!C1381</f>
        <v>2022</v>
      </c>
      <c r="C59" s="46">
        <f>+'Ark1'!M1381</f>
        <v>53</v>
      </c>
      <c r="D59" s="331">
        <f>+'Ark1'!Q1381</f>
        <v>1102</v>
      </c>
      <c r="E59" s="65"/>
      <c r="F59" s="331">
        <f>+'Ark1'!R1381</f>
        <v>5554</v>
      </c>
      <c r="G59" s="331"/>
      <c r="H59" s="331">
        <f>+'Ark1'!S1381</f>
        <v>5552</v>
      </c>
      <c r="I59" s="99">
        <f>+'Ark1'!AD1381</f>
        <v>0.43348394181605904</v>
      </c>
      <c r="J59" s="99"/>
      <c r="K59" s="99">
        <f>+'Ark1'!AE1381</f>
        <v>0.47699902698353802</v>
      </c>
      <c r="L59" s="99"/>
      <c r="M59" s="99">
        <f>+'Ark1'!W1381</f>
        <v>93.476363472622623</v>
      </c>
      <c r="N59" s="99"/>
      <c r="O59" s="99">
        <f>+'Ark1'!X1381</f>
        <v>1.7104789341015485</v>
      </c>
      <c r="P59" s="99"/>
      <c r="Q59" s="99">
        <f>+'Ark1'!Y1381</f>
        <v>3.420957868203097</v>
      </c>
      <c r="R59" s="110"/>
      <c r="S59" s="65"/>
      <c r="T59" s="110"/>
      <c r="U59" s="99">
        <f>+'Ark1'!AA1381</f>
        <v>9.7968104948222177</v>
      </c>
      <c r="V59" s="65">
        <f t="shared" si="8"/>
        <v>5.0399274047186937</v>
      </c>
      <c r="W59" s="99">
        <f>+'Ark1'!V1381</f>
        <v>101.29834621785238</v>
      </c>
      <c r="X59" s="39"/>
      <c r="Y59"/>
    </row>
    <row r="60" spans="1:25" ht="15.6">
      <c r="A60" s="39"/>
      <c r="B60" s="46">
        <f>+'Ark1'!C1382</f>
        <v>2022</v>
      </c>
      <c r="C60" s="46">
        <f>+'Ark1'!M1382</f>
        <v>54</v>
      </c>
      <c r="D60" s="331">
        <f>+'Ark1'!Q1382</f>
        <v>1301</v>
      </c>
      <c r="E60" s="65"/>
      <c r="F60" s="331">
        <f>+'Ark1'!R1382</f>
        <v>10406</v>
      </c>
      <c r="G60" s="331"/>
      <c r="H60" s="331">
        <f>+'Ark1'!S1382</f>
        <v>10395</v>
      </c>
      <c r="I60" s="99">
        <f>+'Ark1'!AD1382</f>
        <v>0.81217751144002692</v>
      </c>
      <c r="J60" s="99"/>
      <c r="K60" s="99">
        <f>+'Ark1'!AE1382</f>
        <v>0.88372038737784353</v>
      </c>
      <c r="L60" s="99"/>
      <c r="M60" s="99">
        <f>+'Ark1'!W1382</f>
        <v>92.496255892255675</v>
      </c>
      <c r="N60" s="99"/>
      <c r="O60" s="99">
        <f>+'Ark1'!X1382</f>
        <v>1.4895252738804539</v>
      </c>
      <c r="P60" s="99"/>
      <c r="Q60" s="99">
        <f>+'Ark1'!Y1382</f>
        <v>2.9790505477609077</v>
      </c>
      <c r="R60" s="110"/>
      <c r="S60" s="65"/>
      <c r="T60" s="110"/>
      <c r="U60" s="99">
        <f>+'Ark1'!AA1382</f>
        <v>9.3121621916179826</v>
      </c>
      <c r="V60" s="65">
        <f t="shared" si="8"/>
        <v>7.9984627209838584</v>
      </c>
      <c r="W60" s="99">
        <f>+'Ark1'!V1382</f>
        <v>100.28230298652876</v>
      </c>
      <c r="X60" s="39"/>
      <c r="Y60"/>
    </row>
    <row r="61" spans="1:25" ht="15.6">
      <c r="A61" s="39"/>
      <c r="B61" s="46">
        <f>+'Ark1'!C1383</f>
        <v>2022</v>
      </c>
      <c r="C61" s="46">
        <f>+'Ark1'!M1383</f>
        <v>55</v>
      </c>
      <c r="D61" s="331">
        <f>+'Ark1'!Q1383</f>
        <v>1427</v>
      </c>
      <c r="E61" s="65"/>
      <c r="F61" s="331">
        <f>+'Ark1'!R1383</f>
        <v>19504</v>
      </c>
      <c r="G61" s="331"/>
      <c r="H61" s="331">
        <f>+'Ark1'!S1383</f>
        <v>19484</v>
      </c>
      <c r="I61" s="99">
        <f>+'Ark1'!AD1383</f>
        <v>1.5222669789665844</v>
      </c>
      <c r="J61" s="99"/>
      <c r="K61" s="99">
        <f>+'Ark1'!AE1383</f>
        <v>1.6399431901453754</v>
      </c>
      <c r="L61" s="99"/>
      <c r="M61" s="99">
        <f>+'Ark1'!W1383</f>
        <v>91.576587456373915</v>
      </c>
      <c r="N61" s="99"/>
      <c r="O61" s="99">
        <f>+'Ark1'!X1383</f>
        <v>1.6201804757998362</v>
      </c>
      <c r="P61" s="99"/>
      <c r="Q61" s="99">
        <f>+'Ark1'!Y1383</f>
        <v>3.2403609515996723</v>
      </c>
      <c r="R61" s="110"/>
      <c r="S61" s="65"/>
      <c r="T61" s="110"/>
      <c r="U61" s="99">
        <f>+'Ark1'!AA1383</f>
        <v>8.9958084139707193</v>
      </c>
      <c r="V61" s="65">
        <f t="shared" si="8"/>
        <v>13.667834618079889</v>
      </c>
      <c r="W61" s="99">
        <f>+'Ark1'!V1383</f>
        <v>99.302554664404838</v>
      </c>
      <c r="X61" s="39"/>
      <c r="Y61"/>
    </row>
    <row r="62" spans="1:25" ht="15.6">
      <c r="A62" s="39"/>
      <c r="B62" s="46">
        <f>+'Ark1'!C1384</f>
        <v>2022</v>
      </c>
      <c r="C62" s="46">
        <f>+'Ark1'!M1384</f>
        <v>56</v>
      </c>
      <c r="D62" s="331">
        <f>+'Ark1'!Q1384</f>
        <v>1532</v>
      </c>
      <c r="E62" s="65"/>
      <c r="F62" s="331">
        <f>+'Ark1'!R1384</f>
        <v>35092</v>
      </c>
      <c r="G62" s="331"/>
      <c r="H62" s="331">
        <f>+'Ark1'!S1384</f>
        <v>35058</v>
      </c>
      <c r="I62" s="99">
        <f>+'Ark1'!AD1384</f>
        <v>2.7388942178986562</v>
      </c>
      <c r="J62" s="99"/>
      <c r="K62" s="99">
        <f>+'Ark1'!AE1384</f>
        <v>2.9178923760164346</v>
      </c>
      <c r="L62" s="99"/>
      <c r="M62" s="99">
        <f>+'Ark1'!W1384</f>
        <v>90.555723657937904</v>
      </c>
      <c r="N62" s="99"/>
      <c r="O62" s="99">
        <f>+'Ark1'!X1384</f>
        <v>1.4561723469736692</v>
      </c>
      <c r="P62" s="99"/>
      <c r="Q62" s="99">
        <f>+'Ark1'!Y1384</f>
        <v>2.9123446939473383</v>
      </c>
      <c r="R62" s="110"/>
      <c r="S62" s="65"/>
      <c r="T62" s="110"/>
      <c r="U62" s="99">
        <f>+'Ark1'!AA1384</f>
        <v>8.7333114792687976</v>
      </c>
      <c r="V62" s="65">
        <f t="shared" si="8"/>
        <v>22.906005221932116</v>
      </c>
      <c r="W62" s="99">
        <f>+'Ark1'!V1384</f>
        <v>98.192934513040015</v>
      </c>
      <c r="X62" s="39"/>
      <c r="Y62"/>
    </row>
    <row r="63" spans="1:25" ht="15.6">
      <c r="A63" s="39"/>
      <c r="B63" s="46">
        <f>+'Ark1'!C1385</f>
        <v>2022</v>
      </c>
      <c r="C63" s="46">
        <f>+'Ark1'!M1385</f>
        <v>57</v>
      </c>
      <c r="D63" s="331">
        <f>+'Ark1'!Q1385</f>
        <v>1597</v>
      </c>
      <c r="E63" s="65"/>
      <c r="F63" s="331">
        <f>+'Ark1'!R1385</f>
        <v>59943</v>
      </c>
      <c r="G63" s="331"/>
      <c r="H63" s="331">
        <f>+'Ark1'!S1385</f>
        <v>59908</v>
      </c>
      <c r="I63" s="99">
        <f>+'Ark1'!AD1385</f>
        <v>4.6784890032913244</v>
      </c>
      <c r="J63" s="99"/>
      <c r="K63" s="99">
        <f>+'Ark1'!AE1385</f>
        <v>4.9376262179873436</v>
      </c>
      <c r="L63" s="99"/>
      <c r="M63" s="99">
        <f>+'Ark1'!W1385</f>
        <v>89.674127996261745</v>
      </c>
      <c r="N63" s="99"/>
      <c r="O63" s="99">
        <f>+'Ark1'!X1385</f>
        <v>1.5297866306324339</v>
      </c>
      <c r="P63" s="99"/>
      <c r="Q63" s="99">
        <f>+'Ark1'!Y1385</f>
        <v>3.0595732612648678</v>
      </c>
      <c r="R63" s="110"/>
      <c r="S63" s="65"/>
      <c r="T63" s="110"/>
      <c r="U63" s="99">
        <f>+'Ark1'!AA1385</f>
        <v>9.0573999405200603</v>
      </c>
      <c r="V63" s="65">
        <f t="shared" si="8"/>
        <v>37.534752661239821</v>
      </c>
      <c r="W63" s="99">
        <f>+'Ark1'!V1385</f>
        <v>97.206158507689111</v>
      </c>
      <c r="X63" s="39"/>
      <c r="Y63"/>
    </row>
    <row r="64" spans="1:25" ht="15.6">
      <c r="A64" s="39"/>
      <c r="B64" s="46">
        <f>+'Ark1'!C1386</f>
        <v>2022</v>
      </c>
      <c r="C64" s="46">
        <f>+'Ark1'!M1386</f>
        <v>58</v>
      </c>
      <c r="D64" s="331">
        <f>+'Ark1'!Q1386</f>
        <v>1674</v>
      </c>
      <c r="E64" s="65"/>
      <c r="F64" s="331">
        <f>+'Ark1'!R1386</f>
        <v>96140</v>
      </c>
      <c r="G64" s="331"/>
      <c r="H64" s="331">
        <f>+'Ark1'!S1386</f>
        <v>96071</v>
      </c>
      <c r="I64" s="99">
        <f>+'Ark1'!AD1386</f>
        <v>7.503627325566419</v>
      </c>
      <c r="J64" s="99"/>
      <c r="K64" s="99">
        <f>+'Ark1'!AE1386</f>
        <v>7.8319121495704787</v>
      </c>
      <c r="L64" s="99"/>
      <c r="M64" s="99">
        <f>+'Ark1'!W1386</f>
        <v>88.69706904268736</v>
      </c>
      <c r="N64" s="99"/>
      <c r="O64" s="99">
        <f>+'Ark1'!X1386</f>
        <v>1.6288745579363428</v>
      </c>
      <c r="P64" s="99"/>
      <c r="Q64" s="99">
        <f>+'Ark1'!Y1386</f>
        <v>3.2577491158726857</v>
      </c>
      <c r="R64" s="110"/>
      <c r="S64" s="65"/>
      <c r="T64" s="110"/>
      <c r="U64" s="99">
        <f>+'Ark1'!AA1386</f>
        <v>8.4658399947321605</v>
      </c>
      <c r="V64" s="65">
        <f t="shared" si="8"/>
        <v>57.431302270011948</v>
      </c>
      <c r="W64" s="99">
        <f>+'Ark1'!V1386</f>
        <v>96.162641224636559</v>
      </c>
      <c r="X64" s="39"/>
      <c r="Y64"/>
    </row>
    <row r="65" spans="1:25" ht="15.6">
      <c r="A65" s="39"/>
      <c r="B65" s="46">
        <f>+'Ark1'!C1387</f>
        <v>2022</v>
      </c>
      <c r="C65" s="46">
        <f>+'Ark1'!M1387</f>
        <v>59</v>
      </c>
      <c r="D65" s="331">
        <f>+'Ark1'!Q1387</f>
        <v>1738</v>
      </c>
      <c r="E65" s="65"/>
      <c r="F65" s="331">
        <f>+'Ark1'!R1387</f>
        <v>140834</v>
      </c>
      <c r="G65" s="331"/>
      <c r="H65" s="331">
        <f>+'Ark1'!S1387</f>
        <v>140732</v>
      </c>
      <c r="I65" s="99">
        <f>+'Ark1'!AD1387</f>
        <v>10.991947688462883</v>
      </c>
      <c r="J65" s="99"/>
      <c r="K65" s="99">
        <f>+'Ark1'!AE1387</f>
        <v>11.331431568662737</v>
      </c>
      <c r="L65" s="99"/>
      <c r="M65" s="99">
        <f>+'Ark1'!W1387</f>
        <v>87.604354446749781</v>
      </c>
      <c r="N65" s="99"/>
      <c r="O65" s="99">
        <f>+'Ark1'!X1387</f>
        <v>1.7048440007384589</v>
      </c>
      <c r="P65" s="99"/>
      <c r="Q65" s="99">
        <f>+'Ark1'!Y1387</f>
        <v>3.4096880014769178</v>
      </c>
      <c r="R65" s="110"/>
      <c r="S65" s="65"/>
      <c r="T65" s="110"/>
      <c r="U65" s="99">
        <f>+'Ark1'!AA1387</f>
        <v>8.4432556060653408</v>
      </c>
      <c r="V65" s="65">
        <f t="shared" si="8"/>
        <v>81.032220943613353</v>
      </c>
      <c r="W65" s="99">
        <f>+'Ark1'!V1387</f>
        <v>94.980757552163865</v>
      </c>
      <c r="X65" s="39"/>
      <c r="Y65"/>
    </row>
    <row r="66" spans="1:25" ht="15.6">
      <c r="A66" s="39"/>
      <c r="B66" s="46">
        <f>+'Ark1'!C1388</f>
        <v>2022</v>
      </c>
      <c r="C66" s="46">
        <f>+'Ark1'!M1388</f>
        <v>60</v>
      </c>
      <c r="D66" s="331">
        <f>+'Ark1'!Q1388</f>
        <v>1803</v>
      </c>
      <c r="E66" s="65"/>
      <c r="F66" s="331">
        <f>+'Ark1'!R1388</f>
        <v>190173</v>
      </c>
      <c r="G66" s="331"/>
      <c r="H66" s="331">
        <f>+'Ark1'!S1388</f>
        <v>188309</v>
      </c>
      <c r="I66" s="99">
        <f>+'Ark1'!AD1388</f>
        <v>14.842805485593338</v>
      </c>
      <c r="J66" s="99"/>
      <c r="K66" s="99">
        <f>+'Ark1'!AE1388</f>
        <v>14.979736890260348</v>
      </c>
      <c r="L66" s="99"/>
      <c r="M66" s="99">
        <f>+'Ark1'!W1388</f>
        <v>86.549961924285412</v>
      </c>
      <c r="N66" s="99"/>
      <c r="O66" s="99">
        <f>+'Ark1'!X1388</f>
        <v>1.85725628769594</v>
      </c>
      <c r="P66" s="99"/>
      <c r="Q66" s="99">
        <f>+'Ark1'!Y1388</f>
        <v>3.71451257539188</v>
      </c>
      <c r="R66" s="110"/>
      <c r="S66" s="65"/>
      <c r="T66" s="110"/>
      <c r="U66" s="99">
        <f>+'Ark1'!AA1388</f>
        <v>8.5511866619070425</v>
      </c>
      <c r="V66" s="65">
        <f t="shared" si="8"/>
        <v>105.47587354409318</v>
      </c>
      <c r="W66" s="99">
        <f>+'Ark1'!V1388</f>
        <v>94.190450049058313</v>
      </c>
      <c r="X66" s="39"/>
      <c r="Y66"/>
    </row>
    <row r="67" spans="1:25" ht="15.6">
      <c r="A67" s="39"/>
      <c r="B67" s="46">
        <f>+'Ark1'!C1389</f>
        <v>2022</v>
      </c>
      <c r="C67" s="46">
        <f>+'Ark1'!M1389</f>
        <v>61</v>
      </c>
      <c r="D67" s="331">
        <f>+'Ark1'!Q1389</f>
        <v>1767</v>
      </c>
      <c r="E67" s="65"/>
      <c r="F67" s="331">
        <f>+'Ark1'!R1389</f>
        <v>206765</v>
      </c>
      <c r="G67" s="331"/>
      <c r="H67" s="331">
        <f>+'Ark1'!S1389</f>
        <v>206603</v>
      </c>
      <c r="I67" s="99">
        <f>+'Ark1'!AD1389</f>
        <v>16.137793883614943</v>
      </c>
      <c r="J67" s="99"/>
      <c r="K67" s="99">
        <f>+'Ark1'!AE1389</f>
        <v>16.21295325132246</v>
      </c>
      <c r="L67" s="99"/>
      <c r="M67" s="99">
        <f>+'Ark1'!W1389</f>
        <v>85.380615237919329</v>
      </c>
      <c r="N67" s="99"/>
      <c r="O67" s="99">
        <f>+'Ark1'!X1389</f>
        <v>2.1517181341136076</v>
      </c>
      <c r="P67" s="99"/>
      <c r="Q67" s="99">
        <f>+'Ark1'!Y1389</f>
        <v>4.3034362682272151</v>
      </c>
      <c r="R67" s="110"/>
      <c r="S67" s="65"/>
      <c r="T67" s="110"/>
      <c r="U67" s="99">
        <f>+'Ark1'!AA1389</f>
        <v>8.5708841007151992</v>
      </c>
      <c r="V67" s="65">
        <f t="shared" si="8"/>
        <v>117.014714204867</v>
      </c>
      <c r="W67" s="99">
        <f>+'Ark1'!V1389</f>
        <v>92.573209622977217</v>
      </c>
      <c r="X67" s="39"/>
      <c r="Y67"/>
    </row>
    <row r="68" spans="1:25" ht="15.6">
      <c r="A68" s="39"/>
      <c r="B68" s="46">
        <f>+'Ark1'!C1390</f>
        <v>2022</v>
      </c>
      <c r="C68" s="46">
        <f>+'Ark1'!M1390</f>
        <v>62</v>
      </c>
      <c r="D68" s="331">
        <f>+'Ark1'!Q1390</f>
        <v>1778</v>
      </c>
      <c r="E68" s="65"/>
      <c r="F68" s="331">
        <f>+'Ark1'!R1390</f>
        <v>198008</v>
      </c>
      <c r="G68" s="331"/>
      <c r="H68" s="331">
        <f>+'Ark1'!S1390</f>
        <v>197658</v>
      </c>
      <c r="I68" s="99">
        <f>+'Ark1'!AD1390</f>
        <v>15.454319112552071</v>
      </c>
      <c r="J68" s="99"/>
      <c r="K68" s="99">
        <f>+'Ark1'!AE1390</f>
        <v>15.25728595139706</v>
      </c>
      <c r="L68" s="99"/>
      <c r="M68" s="99">
        <f>+'Ark1'!W1390</f>
        <v>83.984020631595982</v>
      </c>
      <c r="N68" s="99"/>
      <c r="O68" s="99">
        <f>+'Ark1'!X1390</f>
        <v>2.1711243990141811</v>
      </c>
      <c r="P68" s="99"/>
      <c r="Q68" s="99">
        <f>+'Ark1'!Y1390</f>
        <v>4.3422487980283622</v>
      </c>
      <c r="R68" s="110"/>
      <c r="S68" s="65"/>
      <c r="T68" s="110"/>
      <c r="U68" s="99">
        <f>+'Ark1'!AA1390</f>
        <v>8.8927441087879977</v>
      </c>
      <c r="V68" s="65">
        <f t="shared" si="8"/>
        <v>111.36557930258718</v>
      </c>
      <c r="W68" s="99">
        <f>+'Ark1'!V1390</f>
        <v>91.144353083164162</v>
      </c>
      <c r="X68" s="39"/>
      <c r="Y68"/>
    </row>
    <row r="69" spans="1:25" ht="15.6">
      <c r="A69" s="39"/>
      <c r="B69" s="46">
        <f>+'Ark1'!C1391</f>
        <v>2022</v>
      </c>
      <c r="C69" s="46">
        <f>+'Ark1'!M1391</f>
        <v>63</v>
      </c>
      <c r="D69" s="331">
        <f>+'Ark1'!Q1391</f>
        <v>1739</v>
      </c>
      <c r="E69" s="65"/>
      <c r="F69" s="331">
        <f>+'Ark1'!R1391</f>
        <v>156071</v>
      </c>
      <c r="G69" s="331"/>
      <c r="H69" s="331">
        <f>+'Ark1'!S1391</f>
        <v>155911</v>
      </c>
      <c r="I69" s="99">
        <f>+'Ark1'!AD1391</f>
        <v>12.181179741298903</v>
      </c>
      <c r="J69" s="99"/>
      <c r="K69" s="99">
        <f>+'Ark1'!AE1391</f>
        <v>11.80647983630544</v>
      </c>
      <c r="L69" s="99"/>
      <c r="M69" s="99">
        <f>+'Ark1'!W1391</f>
        <v>82.390558267216889</v>
      </c>
      <c r="N69" s="99"/>
      <c r="O69" s="99">
        <f>+'Ark1'!X1391</f>
        <v>2.2662762460674939</v>
      </c>
      <c r="P69" s="99"/>
      <c r="Q69" s="99">
        <f>+'Ark1'!Y1391</f>
        <v>4.5325524921349878</v>
      </c>
      <c r="R69" s="110"/>
      <c r="S69" s="65"/>
      <c r="T69" s="110"/>
      <c r="U69" s="99">
        <f>+'Ark1'!AA1391</f>
        <v>9.284382323807062</v>
      </c>
      <c r="V69" s="65">
        <f t="shared" si="8"/>
        <v>89.747556066705002</v>
      </c>
      <c r="W69" s="99">
        <f>+'Ark1'!V1391</f>
        <v>89.349615751905148</v>
      </c>
      <c r="X69" s="39"/>
      <c r="Y69"/>
    </row>
    <row r="70" spans="1:25" ht="15.6">
      <c r="A70" s="39"/>
      <c r="B70" s="46">
        <f>+'Ark1'!C1392</f>
        <v>2022</v>
      </c>
      <c r="C70" s="46">
        <f>+'Ark1'!M1392</f>
        <v>64</v>
      </c>
      <c r="D70" s="331">
        <f>+'Ark1'!Q1392</f>
        <v>1665</v>
      </c>
      <c r="E70" s="65"/>
      <c r="F70" s="331">
        <f>+'Ark1'!R1392</f>
        <v>97649</v>
      </c>
      <c r="G70" s="331"/>
      <c r="H70" s="331">
        <f>+'Ark1'!S1392</f>
        <v>97347</v>
      </c>
      <c r="I70" s="99">
        <f>+'Ark1'!AD1392</f>
        <v>7.6214032110904446</v>
      </c>
      <c r="J70" s="99"/>
      <c r="K70" s="99">
        <f>+'Ark1'!AE1392</f>
        <v>7.1682630957039937</v>
      </c>
      <c r="L70" s="99"/>
      <c r="M70" s="99">
        <f>+'Ark1'!W1392</f>
        <v>80.117084655921957</v>
      </c>
      <c r="N70" s="99"/>
      <c r="O70" s="99">
        <f>+'Ark1'!X1392</f>
        <v>1.9160462472733977</v>
      </c>
      <c r="P70" s="99"/>
      <c r="Q70" s="99">
        <f>+'Ark1'!Y1392</f>
        <v>3.8320924945467953</v>
      </c>
      <c r="R70" s="110"/>
      <c r="S70" s="65"/>
      <c r="T70" s="110"/>
      <c r="U70" s="99">
        <f>+'Ark1'!AA1392</f>
        <v>10.417273168182948</v>
      </c>
      <c r="V70" s="65">
        <f t="shared" si="8"/>
        <v>58.648048048048047</v>
      </c>
      <c r="W70" s="99">
        <f>+'Ark1'!V1392</f>
        <v>86.958102021940817</v>
      </c>
      <c r="X70" s="39"/>
      <c r="Y70"/>
    </row>
    <row r="71" spans="1:25" ht="15.6">
      <c r="A71" s="39"/>
      <c r="B71" s="46">
        <f>+'Ark1'!C1393</f>
        <v>2022</v>
      </c>
      <c r="C71" s="46">
        <f>+'Ark1'!M1393</f>
        <v>65</v>
      </c>
      <c r="D71" s="331">
        <f>+'Ark1'!Q1393</f>
        <v>1543</v>
      </c>
      <c r="E71" s="65"/>
      <c r="F71" s="331">
        <f>+'Ark1'!R1393</f>
        <v>42059</v>
      </c>
      <c r="G71" s="331"/>
      <c r="H71" s="331">
        <f>+'Ark1'!S1393</f>
        <v>41993</v>
      </c>
      <c r="I71" s="99">
        <f>+'Ark1'!AD1393</f>
        <v>3.2826613447680275</v>
      </c>
      <c r="J71" s="99"/>
      <c r="K71" s="99">
        <f>+'Ark1'!AE1393</f>
        <v>3.038810328640686</v>
      </c>
      <c r="L71" s="99"/>
      <c r="M71" s="99">
        <f>+'Ark1'!W1393</f>
        <v>78.73366442026061</v>
      </c>
      <c r="N71" s="99"/>
      <c r="O71" s="99">
        <f>+'Ark1'!X1393</f>
        <v>1.7047480919660474</v>
      </c>
      <c r="P71" s="99"/>
      <c r="Q71" s="99">
        <f>+'Ark1'!Y1393</f>
        <v>3.4094961839320947</v>
      </c>
      <c r="R71" s="110"/>
      <c r="S71" s="65"/>
      <c r="T71" s="110"/>
      <c r="U71" s="99">
        <f>+'Ark1'!AA1393</f>
        <v>10.729991865701216</v>
      </c>
      <c r="V71" s="65">
        <f t="shared" si="8"/>
        <v>27.257939079714841</v>
      </c>
      <c r="W71" s="99">
        <f>+'Ark1'!V1393</f>
        <v>85.412012253292929</v>
      </c>
      <c r="X71" s="39"/>
      <c r="Y71"/>
    </row>
    <row r="72" spans="1:25" ht="15.6">
      <c r="A72" s="39"/>
      <c r="B72" s="46">
        <f>+'Ark1'!C1394</f>
        <v>2022</v>
      </c>
      <c r="C72" s="46">
        <f>+'Ark1'!M1394</f>
        <v>66</v>
      </c>
      <c r="D72" s="331">
        <f>+'Ark1'!Q1394</f>
        <v>1217</v>
      </c>
      <c r="E72" s="65"/>
      <c r="F72" s="331">
        <f>+'Ark1'!R1394</f>
        <v>11608</v>
      </c>
      <c r="G72" s="331"/>
      <c r="H72" s="331">
        <f>+'Ark1'!S1394</f>
        <v>11582</v>
      </c>
      <c r="I72" s="99">
        <f>+'Ark1'!AD1394</f>
        <v>0.90599236525041615</v>
      </c>
      <c r="J72" s="99"/>
      <c r="K72" s="99">
        <f>+'Ark1'!AE1394</f>
        <v>0.82119053818413057</v>
      </c>
      <c r="L72" s="99"/>
      <c r="M72" s="99">
        <f>+'Ark1'!W1394</f>
        <v>77.142578138490606</v>
      </c>
      <c r="N72" s="99"/>
      <c r="O72" s="99">
        <f>+'Ark1'!X1394</f>
        <v>1.2835975189524469</v>
      </c>
      <c r="P72" s="99"/>
      <c r="Q72" s="99">
        <f>+'Ark1'!Y1394</f>
        <v>2.5671950379048938</v>
      </c>
      <c r="R72" s="110"/>
      <c r="S72" s="65"/>
      <c r="T72" s="110"/>
      <c r="U72" s="99">
        <f>+'Ark1'!AA1394</f>
        <v>11.495213355997183</v>
      </c>
      <c r="V72" s="65">
        <f t="shared" si="8"/>
        <v>9.5382087099424808</v>
      </c>
      <c r="W72" s="99">
        <f>+'Ark1'!V1394</f>
        <v>83.753527768366254</v>
      </c>
      <c r="X72" s="39"/>
      <c r="Y72"/>
    </row>
    <row r="73" spans="1:25" ht="15.6">
      <c r="A73" s="39"/>
      <c r="B73" s="46">
        <f>+'Ark1'!C1395</f>
        <v>2022</v>
      </c>
      <c r="C73" s="46">
        <f>+'Ark1'!M1395</f>
        <v>67</v>
      </c>
      <c r="D73" s="331">
        <f>+'Ark1'!Q1395</f>
        <v>562</v>
      </c>
      <c r="E73" s="65"/>
      <c r="F73" s="331">
        <f>+'Ark1'!R1395</f>
        <v>1840</v>
      </c>
      <c r="G73" s="331"/>
      <c r="H73" s="331">
        <f>+'Ark1'!S1395</f>
        <v>1836</v>
      </c>
      <c r="I73" s="99">
        <f>+'Ark1'!AD1395</f>
        <v>0.1436100923553382</v>
      </c>
      <c r="J73" s="99"/>
      <c r="K73" s="99">
        <f>+'Ark1'!AE1395</f>
        <v>0.13011670960650562</v>
      </c>
      <c r="L73" s="99"/>
      <c r="M73" s="99">
        <f>+'Ark1'!W1395</f>
        <v>77.107064270152378</v>
      </c>
      <c r="N73" s="99"/>
      <c r="O73" s="99">
        <f>+'Ark1'!X1395</f>
        <v>0.76086956521739135</v>
      </c>
      <c r="P73" s="99"/>
      <c r="Q73" s="99">
        <f>+'Ark1'!Y1395</f>
        <v>1.5217391304347827</v>
      </c>
      <c r="R73" s="110"/>
      <c r="S73" s="65"/>
      <c r="T73" s="110"/>
      <c r="U73" s="99">
        <f>+'Ark1'!AA1395</f>
        <v>12.033937320231248</v>
      </c>
      <c r="V73" s="65">
        <f t="shared" si="8"/>
        <v>3.2740213523131674</v>
      </c>
      <c r="W73" s="99">
        <f>+'Ark1'!V1395</f>
        <v>83.679999386295904</v>
      </c>
      <c r="X73" s="39"/>
      <c r="Y73"/>
    </row>
    <row r="74" spans="1:25" ht="15.6">
      <c r="A74" s="39"/>
      <c r="B74" s="46">
        <f>+'Ark1'!C1396</f>
        <v>2022</v>
      </c>
      <c r="C74" s="46">
        <f>+'Ark1'!M1396</f>
        <v>68</v>
      </c>
      <c r="D74" s="331">
        <f>+'Ark1'!Q1396</f>
        <v>112</v>
      </c>
      <c r="E74" s="65"/>
      <c r="F74" s="331">
        <f>+'Ark1'!R1396</f>
        <v>185</v>
      </c>
      <c r="G74" s="331"/>
      <c r="H74" s="331">
        <f>+'Ark1'!S1396</f>
        <v>184</v>
      </c>
      <c r="I74" s="99">
        <f>+'Ark1'!AD1396</f>
        <v>1.4439058198770413E-2</v>
      </c>
      <c r="J74" s="99"/>
      <c r="K74" s="99">
        <f>+'Ark1'!AE1396</f>
        <v>1.3383489395027256E-2</v>
      </c>
      <c r="L74" s="99"/>
      <c r="M74" s="99">
        <f>+'Ark1'!W1396</f>
        <v>79.138043478260897</v>
      </c>
      <c r="N74" s="99"/>
      <c r="O74" s="99">
        <f>+'Ark1'!X1396</f>
        <v>0</v>
      </c>
      <c r="P74" s="99"/>
      <c r="Q74" s="99">
        <f>+'Ark1'!Y1396</f>
        <v>0</v>
      </c>
      <c r="R74" s="110"/>
      <c r="S74" s="65"/>
      <c r="T74" s="110"/>
      <c r="U74" s="99">
        <f>+'Ark1'!AA1396</f>
        <v>10.705132275763024</v>
      </c>
      <c r="V74" s="65">
        <f t="shared" si="8"/>
        <v>1.6517857142857142</v>
      </c>
      <c r="W74" s="99">
        <f>+'Ark1'!V1396</f>
        <v>86.162796175043553</v>
      </c>
      <c r="X74" s="39"/>
      <c r="Y74"/>
    </row>
    <row r="75" spans="1:25" ht="15.6">
      <c r="A75" s="39"/>
      <c r="B75">
        <f>+'Ark1'!C1397</f>
        <v>2021</v>
      </c>
      <c r="C75">
        <f>+'Ark1'!M1397</f>
        <v>48</v>
      </c>
      <c r="D75" s="297">
        <f>+'Ark1'!Q1397</f>
        <v>475</v>
      </c>
      <c r="F75" s="297">
        <f>+'Ark1'!R1397</f>
        <v>1003</v>
      </c>
      <c r="H75" s="297">
        <f>+'Ark1'!S1397</f>
        <v>985</v>
      </c>
      <c r="I75" s="100">
        <f>+'Ark1'!AD1397</f>
        <v>7.6980318895460934E-2</v>
      </c>
      <c r="K75" s="100">
        <f>+'Ark1'!AE1397</f>
        <v>8.1070286253629831E-2</v>
      </c>
      <c r="M75" s="100">
        <f>+'Ark1'!W1397</f>
        <v>90.295096446700398</v>
      </c>
      <c r="O75" s="100">
        <f>+'Ark1'!X1397</f>
        <v>0.99700897308075809</v>
      </c>
      <c r="Q75" s="100">
        <f>+'Ark1'!Y1397</f>
        <v>1.994017946161516</v>
      </c>
      <c r="R75" s="110"/>
      <c r="T75" s="110"/>
      <c r="U75" s="100">
        <f>+'Ark1'!AA1397</f>
        <v>14.483461676963579</v>
      </c>
      <c r="V75" s="10">
        <f t="shared" si="8"/>
        <v>2.1115789473684212</v>
      </c>
      <c r="W75" s="100">
        <f>+'Ark1'!V1397</f>
        <v>98.483613905219755</v>
      </c>
      <c r="X75" s="39"/>
      <c r="Y75"/>
    </row>
    <row r="76" spans="1:25" ht="15.6">
      <c r="A76" s="39"/>
      <c r="B76">
        <f>+'Ark1'!C1398</f>
        <v>2021</v>
      </c>
      <c r="C76">
        <f>+'Ark1'!M1398</f>
        <v>49</v>
      </c>
      <c r="D76" s="297">
        <f>+'Ark1'!Q1398</f>
        <v>359</v>
      </c>
      <c r="F76" s="297">
        <f>+'Ark1'!R1398</f>
        <v>540</v>
      </c>
      <c r="H76" s="297">
        <f>+'Ark1'!S1398</f>
        <v>540</v>
      </c>
      <c r="I76" s="100">
        <f>+'Ark1'!AD1398</f>
        <v>4.1445037092272069E-2</v>
      </c>
      <c r="K76" s="100">
        <f>+'Ark1'!AE1398</f>
        <v>4.4929681942701798E-2</v>
      </c>
      <c r="M76" s="100">
        <f>+'Ark1'!W1398</f>
        <v>91.280555555555623</v>
      </c>
      <c r="O76" s="100">
        <f>+'Ark1'!X1398</f>
        <v>0.55555555555555558</v>
      </c>
      <c r="Q76" s="100">
        <f>+'Ark1'!Y1398</f>
        <v>1.1111111111111112</v>
      </c>
      <c r="R76" s="110"/>
      <c r="T76" s="110"/>
      <c r="U76" s="100">
        <f>+'Ark1'!AA1398</f>
        <v>11.451301400514398</v>
      </c>
      <c r="V76" s="10">
        <f t="shared" si="8"/>
        <v>1.5041782729805013</v>
      </c>
      <c r="W76" s="100">
        <f>+'Ark1'!V1398</f>
        <v>98.895509811002754</v>
      </c>
      <c r="X76" s="39"/>
      <c r="Y76"/>
    </row>
    <row r="77" spans="1:25" ht="15.6">
      <c r="A77" s="39"/>
      <c r="B77">
        <f>+'Ark1'!C1399</f>
        <v>2021</v>
      </c>
      <c r="C77">
        <f>+'Ark1'!M1399</f>
        <v>50</v>
      </c>
      <c r="D77" s="297">
        <f>+'Ark1'!Q1399</f>
        <v>552</v>
      </c>
      <c r="F77" s="297">
        <f>+'Ark1'!R1399</f>
        <v>1026</v>
      </c>
      <c r="H77" s="297">
        <f>+'Ark1'!S1399</f>
        <v>1026</v>
      </c>
      <c r="I77" s="100">
        <f>+'Ark1'!AD1399</f>
        <v>7.8745570475316939E-2</v>
      </c>
      <c r="K77" s="100">
        <f>+'Ark1'!AE1399</f>
        <v>8.532838573531934E-2</v>
      </c>
      <c r="M77" s="100">
        <f>+'Ark1'!W1399</f>
        <v>91.239912280701787</v>
      </c>
      <c r="O77" s="100">
        <f>+'Ark1'!X1399</f>
        <v>0.97465886939571122</v>
      </c>
      <c r="Q77" s="100">
        <f>+'Ark1'!Y1399</f>
        <v>1.9493177387914224</v>
      </c>
      <c r="R77" s="110"/>
      <c r="T77" s="110"/>
      <c r="U77" s="100">
        <f>+'Ark1'!AA1399</f>
        <v>11.589260013180876</v>
      </c>
      <c r="V77" s="10">
        <f t="shared" si="8"/>
        <v>1.8586956521739131</v>
      </c>
      <c r="W77" s="100">
        <f>+'Ark1'!V1399</f>
        <v>98.851475927087577</v>
      </c>
      <c r="X77" s="39"/>
      <c r="Y77"/>
    </row>
    <row r="78" spans="1:25" ht="15.6">
      <c r="A78" s="39"/>
      <c r="B78">
        <f>+'Ark1'!C1400</f>
        <v>2021</v>
      </c>
      <c r="C78">
        <f>+'Ark1'!M1400</f>
        <v>51</v>
      </c>
      <c r="D78" s="297">
        <f>+'Ark1'!Q1400</f>
        <v>763</v>
      </c>
      <c r="F78" s="297">
        <f>+'Ark1'!R1400</f>
        <v>1916</v>
      </c>
      <c r="H78" s="297">
        <f>+'Ark1'!S1400</f>
        <v>1916</v>
      </c>
      <c r="I78" s="100">
        <f>+'Ark1'!AD1400</f>
        <v>0.14705313160887645</v>
      </c>
      <c r="K78" s="100">
        <f>+'Ark1'!AE1400</f>
        <v>0.15834584811280442</v>
      </c>
      <c r="M78" s="100">
        <f>+'Ark1'!W1400</f>
        <v>90.667129436325681</v>
      </c>
      <c r="O78" s="100">
        <f>+'Ark1'!X1400</f>
        <v>1.0960334029227556</v>
      </c>
      <c r="Q78" s="100">
        <f>+'Ark1'!Y1400</f>
        <v>2.1920668058455113</v>
      </c>
      <c r="R78" s="110"/>
      <c r="T78" s="110"/>
      <c r="U78" s="100">
        <f>+'Ark1'!AA1400</f>
        <v>10.108881613714436</v>
      </c>
      <c r="V78" s="10">
        <f t="shared" si="8"/>
        <v>2.5111402359108781</v>
      </c>
      <c r="W78" s="100">
        <f>+'Ark1'!V1400</f>
        <v>98.230909465141679</v>
      </c>
      <c r="X78" s="39"/>
      <c r="Y78"/>
    </row>
    <row r="79" spans="1:25" ht="15.6">
      <c r="A79" s="39"/>
      <c r="B79">
        <f>+'Ark1'!C1401</f>
        <v>2021</v>
      </c>
      <c r="C79">
        <f>+'Ark1'!M1401</f>
        <v>52</v>
      </c>
      <c r="D79" s="297">
        <f>+'Ark1'!Q1401</f>
        <v>1022</v>
      </c>
      <c r="F79" s="297">
        <f>+'Ark1'!R1401</f>
        <v>3451</v>
      </c>
      <c r="H79" s="297">
        <f>+'Ark1'!S1401</f>
        <v>3450</v>
      </c>
      <c r="I79" s="100">
        <f>+'Ark1'!AD1401</f>
        <v>0.26486448704709437</v>
      </c>
      <c r="K79" s="100">
        <f>+'Ark1'!AE1401</f>
        <v>0.28405365009481698</v>
      </c>
      <c r="M79" s="100">
        <f>+'Ark1'!W1401</f>
        <v>90.327495652173823</v>
      </c>
      <c r="O79" s="100">
        <f>+'Ark1'!X1401</f>
        <v>0.86931324253839493</v>
      </c>
      <c r="Q79" s="100">
        <f>+'Ark1'!Y1401</f>
        <v>1.7386264850767899</v>
      </c>
      <c r="R79" s="110"/>
      <c r="T79" s="110"/>
      <c r="U79" s="100">
        <f>+'Ark1'!AA1401</f>
        <v>10.008537630261863</v>
      </c>
      <c r="V79" s="10">
        <f t="shared" si="8"/>
        <v>3.3767123287671232</v>
      </c>
      <c r="W79" s="100">
        <f>+'Ark1'!V1401</f>
        <v>97.87534661704899</v>
      </c>
      <c r="X79" s="39"/>
      <c r="Y79"/>
    </row>
    <row r="80" spans="1:25" ht="15.6">
      <c r="A80" s="39"/>
      <c r="B80">
        <f>+'Ark1'!C1402</f>
        <v>2021</v>
      </c>
      <c r="C80">
        <f>+'Ark1'!M1402</f>
        <v>53</v>
      </c>
      <c r="D80" s="297">
        <f>+'Ark1'!Q1402</f>
        <v>1170</v>
      </c>
      <c r="F80" s="297">
        <f>+'Ark1'!R1402</f>
        <v>6354</v>
      </c>
      <c r="H80" s="297">
        <f>+'Ark1'!S1402</f>
        <v>6354</v>
      </c>
      <c r="I80" s="100">
        <f>+'Ark1'!AD1402</f>
        <v>0.48766993645240142</v>
      </c>
      <c r="K80" s="100">
        <f>+'Ark1'!AE1402</f>
        <v>0.52081949699540186</v>
      </c>
      <c r="M80" s="100">
        <f>+'Ark1'!W1402</f>
        <v>89.924641170916075</v>
      </c>
      <c r="O80" s="100">
        <f>+'Ark1'!X1402</f>
        <v>1.0387157695939568</v>
      </c>
      <c r="Q80" s="100">
        <f>+'Ark1'!Y1402</f>
        <v>2.0774315391879137</v>
      </c>
      <c r="R80" s="110"/>
      <c r="T80" s="110"/>
      <c r="U80" s="100">
        <f>+'Ark1'!AA1402</f>
        <v>9.5542532361010153</v>
      </c>
      <c r="V80" s="10">
        <f t="shared" si="8"/>
        <v>5.430769230769231</v>
      </c>
      <c r="W80" s="100">
        <f>+'Ark1'!V1402</f>
        <v>97.426480141837615</v>
      </c>
      <c r="X80" s="39"/>
      <c r="Y80"/>
    </row>
    <row r="81" spans="1:25" ht="15.6">
      <c r="A81" s="39"/>
      <c r="B81">
        <f>+'Ark1'!C1403</f>
        <v>2021</v>
      </c>
      <c r="C81">
        <f>+'Ark1'!M1403</f>
        <v>54</v>
      </c>
      <c r="D81" s="297">
        <f>+'Ark1'!Q1403</f>
        <v>1361</v>
      </c>
      <c r="F81" s="297">
        <f>+'Ark1'!R1403</f>
        <v>11530</v>
      </c>
      <c r="H81" s="297">
        <f>+'Ark1'!S1403</f>
        <v>11530</v>
      </c>
      <c r="I81" s="100">
        <f>+'Ark1'!AD1403</f>
        <v>0.88492829198869805</v>
      </c>
      <c r="K81" s="100">
        <f>+'Ark1'!AE1403</f>
        <v>0.93970269129570783</v>
      </c>
      <c r="M81" s="100">
        <f>+'Ark1'!W1403</f>
        <v>89.412832610581376</v>
      </c>
      <c r="O81" s="100">
        <f>+'Ark1'!X1403</f>
        <v>0.98872506504770141</v>
      </c>
      <c r="Q81" s="100">
        <f>+'Ark1'!Y1403</f>
        <v>1.9774501300954028</v>
      </c>
      <c r="R81" s="110"/>
      <c r="T81" s="110"/>
      <c r="U81" s="100">
        <f>+'Ark1'!AA1403</f>
        <v>9.2628538163310523</v>
      </c>
      <c r="V81" s="10">
        <f t="shared" si="8"/>
        <v>8.4717119764878763</v>
      </c>
      <c r="W81" s="100">
        <f>+'Ark1'!V1403</f>
        <v>96.871974659351324</v>
      </c>
      <c r="X81" s="39"/>
      <c r="Y81"/>
    </row>
    <row r="82" spans="1:25" ht="15.6">
      <c r="A82" s="39"/>
      <c r="B82">
        <f>+'Ark1'!C1404</f>
        <v>2021</v>
      </c>
      <c r="C82">
        <f>+'Ark1'!M1404</f>
        <v>55</v>
      </c>
      <c r="D82" s="297">
        <f>+'Ark1'!Q1404</f>
        <v>1513</v>
      </c>
      <c r="F82" s="297">
        <f>+'Ark1'!R1404</f>
        <v>20590</v>
      </c>
      <c r="H82" s="297">
        <f>+'Ark1'!S1404</f>
        <v>20588</v>
      </c>
      <c r="I82" s="100">
        <f>+'Ark1'!AD1404</f>
        <v>1.5802839143145961</v>
      </c>
      <c r="K82" s="100">
        <f>+'Ark1'!AE1404</f>
        <v>1.6730110126075444</v>
      </c>
      <c r="M82" s="100">
        <f>+'Ark1'!W1404</f>
        <v>89.15040703322326</v>
      </c>
      <c r="O82" s="100">
        <f>+'Ark1'!X1404</f>
        <v>1.1364740165128704</v>
      </c>
      <c r="Q82" s="100">
        <f>+'Ark1'!Y1404</f>
        <v>2.2729480330257408</v>
      </c>
      <c r="R82" s="110"/>
      <c r="T82" s="110"/>
      <c r="U82" s="100">
        <f>+'Ark1'!AA1404</f>
        <v>8.9359559240299653</v>
      </c>
      <c r="V82" s="10">
        <f t="shared" si="8"/>
        <v>13.608724388631858</v>
      </c>
      <c r="W82" s="100">
        <f>+'Ark1'!V1404</f>
        <v>96.591587606071371</v>
      </c>
      <c r="X82" s="39"/>
      <c r="Y82"/>
    </row>
    <row r="83" spans="1:25" ht="15.6">
      <c r="A83" s="39"/>
      <c r="B83">
        <f>+'Ark1'!C1405</f>
        <v>2021</v>
      </c>
      <c r="C83">
        <f>+'Ark1'!M1405</f>
        <v>56</v>
      </c>
      <c r="D83" s="297">
        <f>+'Ark1'!Q1405</f>
        <v>1589</v>
      </c>
      <c r="F83" s="297">
        <f>+'Ark1'!R1405</f>
        <v>35919</v>
      </c>
      <c r="H83" s="297">
        <f>+'Ark1'!S1405</f>
        <v>35917</v>
      </c>
      <c r="I83" s="100">
        <f>+'Ark1'!AD1405</f>
        <v>2.7567857172542967</v>
      </c>
      <c r="K83" s="100">
        <f>+'Ark1'!AE1405</f>
        <v>2.9017629013131443</v>
      </c>
      <c r="M83" s="100">
        <f>+'Ark1'!W1405</f>
        <v>88.63404293231649</v>
      </c>
      <c r="O83" s="100">
        <f>+'Ark1'!X1405</f>
        <v>1.1442412093877889</v>
      </c>
      <c r="Q83" s="100">
        <f>+'Ark1'!Y1405</f>
        <v>2.2884824187755779</v>
      </c>
      <c r="R83" s="110"/>
      <c r="T83" s="110"/>
      <c r="U83" s="100">
        <f>+'Ark1'!AA1405</f>
        <v>8.6140872972435591</v>
      </c>
      <c r="V83" s="10">
        <f t="shared" si="8"/>
        <v>22.604782882315924</v>
      </c>
      <c r="W83" s="100">
        <f>+'Ark1'!V1405</f>
        <v>96.030148478535764</v>
      </c>
      <c r="X83" s="39"/>
      <c r="Y83"/>
    </row>
    <row r="84" spans="1:25" ht="15.6">
      <c r="A84" s="39"/>
      <c r="B84">
        <f>+'Ark1'!C1406</f>
        <v>2021</v>
      </c>
      <c r="C84">
        <f>+'Ark1'!M1406</f>
        <v>57</v>
      </c>
      <c r="D84" s="297">
        <f>+'Ark1'!Q1406</f>
        <v>1674</v>
      </c>
      <c r="F84" s="297">
        <f>+'Ark1'!R1406</f>
        <v>60001.78</v>
      </c>
      <c r="H84" s="297">
        <f>+'Ark1'!S1406</f>
        <v>60001.78</v>
      </c>
      <c r="I84" s="100">
        <f>+'Ark1'!AD1406</f>
        <v>4.6051407364858319</v>
      </c>
      <c r="K84" s="100">
        <f>+'Ark1'!AE1406</f>
        <v>4.8106169119083901</v>
      </c>
      <c r="M84" s="100">
        <f>+'Ark1'!W1406</f>
        <v>87.957996746095489</v>
      </c>
      <c r="O84" s="100">
        <f>+'Ark1'!X1406</f>
        <v>1.371625975096072</v>
      </c>
      <c r="Q84" s="100">
        <f>+'Ark1'!Y1406</f>
        <v>2.743251950192144</v>
      </c>
      <c r="R84" s="110"/>
      <c r="T84" s="110"/>
      <c r="U84" s="100">
        <f>+'Ark1'!AA1406</f>
        <v>8.5318809405803027</v>
      </c>
      <c r="V84" s="10">
        <f t="shared" si="8"/>
        <v>35.843357228195934</v>
      </c>
      <c r="W84" s="100">
        <f>+'Ark1'!V1406</f>
        <v>95.295771122531505</v>
      </c>
      <c r="X84" s="39"/>
      <c r="Y84"/>
    </row>
    <row r="85" spans="1:25" ht="15.6">
      <c r="A85" s="39"/>
      <c r="B85">
        <f>+'Ark1'!C1407</f>
        <v>2021</v>
      </c>
      <c r="C85">
        <f>+'Ark1'!M1407</f>
        <v>58</v>
      </c>
      <c r="D85" s="297">
        <f>+'Ark1'!Q1407</f>
        <v>1721</v>
      </c>
      <c r="F85" s="297">
        <f>+'Ark1'!R1407</f>
        <v>94204</v>
      </c>
      <c r="H85" s="297">
        <f>+'Ark1'!S1407</f>
        <v>94203</v>
      </c>
      <c r="I85" s="100">
        <f>+'Ark1'!AD1407</f>
        <v>7.230163470815552</v>
      </c>
      <c r="K85" s="100">
        <f>+'Ark1'!AE1407</f>
        <v>7.5061825389870451</v>
      </c>
      <c r="M85" s="100">
        <f>+'Ark1'!W1407</f>
        <v>87.416432385380929</v>
      </c>
      <c r="O85" s="100">
        <f>+'Ark1'!X1407</f>
        <v>1.4033374379007264</v>
      </c>
      <c r="Q85" s="100">
        <f>+'Ark1'!Y1407</f>
        <v>2.8066748758014528</v>
      </c>
      <c r="R85" s="110"/>
      <c r="T85" s="110"/>
      <c r="U85" s="100">
        <f>+'Ark1'!AA1407</f>
        <v>8.3903433740338436</v>
      </c>
      <c r="V85" s="10">
        <f t="shared" si="8"/>
        <v>54.737943056362582</v>
      </c>
      <c r="W85" s="100">
        <f>+'Ark1'!V1407</f>
        <v>94.709380582163917</v>
      </c>
      <c r="X85" s="39"/>
      <c r="Y85"/>
    </row>
    <row r="86" spans="1:25" ht="15.6">
      <c r="A86" s="39"/>
      <c r="B86">
        <f>+'Ark1'!C1408</f>
        <v>2021</v>
      </c>
      <c r="C86">
        <f>+'Ark1'!M1408</f>
        <v>59</v>
      </c>
      <c r="D86" s="297">
        <f>+'Ark1'!Q1408</f>
        <v>1761</v>
      </c>
      <c r="F86" s="297">
        <f>+'Ark1'!R1408</f>
        <v>136518</v>
      </c>
      <c r="H86" s="297">
        <f>+'Ark1'!S1408</f>
        <v>136516</v>
      </c>
      <c r="I86" s="100">
        <f>+'Ark1'!AD1408</f>
        <v>10.477765877338516</v>
      </c>
      <c r="K86" s="100">
        <f>+'Ark1'!AE1408</f>
        <v>10.783461371488906</v>
      </c>
      <c r="M86" s="100">
        <f>+'Ark1'!W1408</f>
        <v>86.658930015529023</v>
      </c>
      <c r="O86" s="100">
        <f>+'Ark1'!X1408</f>
        <v>1.5258061208045819</v>
      </c>
      <c r="Q86" s="100">
        <f>+'Ark1'!Y1408</f>
        <v>3.0516122416091638</v>
      </c>
      <c r="R86" s="110"/>
      <c r="T86" s="110"/>
      <c r="U86" s="100">
        <f>+'Ark1'!AA1408</f>
        <v>8.369289089074071</v>
      </c>
      <c r="V86" s="10">
        <f t="shared" si="8"/>
        <v>77.522998296422486</v>
      </c>
      <c r="W86" s="100">
        <f>+'Ark1'!V1408</f>
        <v>93.88868153259763</v>
      </c>
      <c r="X86" s="39"/>
      <c r="Y86"/>
    </row>
    <row r="87" spans="1:25" ht="15.6">
      <c r="A87" s="39"/>
      <c r="B87">
        <f>+'Ark1'!C1409</f>
        <v>2021</v>
      </c>
      <c r="C87">
        <f>+'Ark1'!M1409</f>
        <v>60</v>
      </c>
      <c r="D87" s="297">
        <f>+'Ark1'!Q1409</f>
        <v>1848</v>
      </c>
      <c r="F87" s="297">
        <f>+'Ark1'!R1409</f>
        <v>184959</v>
      </c>
      <c r="H87" s="297">
        <f>+'Ark1'!S1409</f>
        <v>183071</v>
      </c>
      <c r="I87" s="100">
        <f>+'Ark1'!AD1409</f>
        <v>14.19561595472139</v>
      </c>
      <c r="K87" s="100">
        <f>+'Ark1'!AE1409</f>
        <v>14.33451039270906</v>
      </c>
      <c r="M87" s="100">
        <f>+'Ark1'!W1409</f>
        <v>85.901747791840094</v>
      </c>
      <c r="O87" s="100">
        <f>+'Ark1'!X1409</f>
        <v>1.6890229726588057</v>
      </c>
      <c r="Q87" s="100">
        <f>+'Ark1'!Y1409</f>
        <v>3.3780459453176115</v>
      </c>
      <c r="R87" s="110"/>
      <c r="T87" s="110"/>
      <c r="U87" s="100">
        <f>+'Ark1'!AA1409</f>
        <v>8.5496257936440792</v>
      </c>
      <c r="V87" s="10">
        <f t="shared" si="8"/>
        <v>100.08603896103897</v>
      </c>
      <c r="W87" s="100">
        <f>+'Ark1'!V1409</f>
        <v>93.363311203824992</v>
      </c>
      <c r="X87" s="39"/>
      <c r="Y87"/>
    </row>
    <row r="88" spans="1:25" ht="15.6">
      <c r="A88" s="39"/>
      <c r="B88">
        <f>+'Ark1'!C1410</f>
        <v>2021</v>
      </c>
      <c r="C88">
        <f>+'Ark1'!M1410</f>
        <v>61</v>
      </c>
      <c r="D88" s="297">
        <f>+'Ark1'!Q1410</f>
        <v>1823</v>
      </c>
      <c r="F88" s="297">
        <f>+'Ark1'!R1410</f>
        <v>206104.88</v>
      </c>
      <c r="H88" s="297">
        <f>+'Ark1'!S1410</f>
        <v>206079.88</v>
      </c>
      <c r="I88" s="100">
        <f>+'Ark1'!AD1410</f>
        <v>15.818563697219044</v>
      </c>
      <c r="K88" s="100">
        <f>+'Ark1'!AE1410</f>
        <v>15.959402888613331</v>
      </c>
      <c r="M88" s="100">
        <f>+'Ark1'!W1410</f>
        <v>84.961023560378862</v>
      </c>
      <c r="O88" s="100">
        <f>+'Ark1'!X1410</f>
        <v>1.8640994817784031</v>
      </c>
      <c r="Q88" s="100">
        <f>+'Ark1'!Y1410</f>
        <v>3.7281989635568062</v>
      </c>
      <c r="R88" s="110"/>
      <c r="T88" s="110"/>
      <c r="U88" s="100">
        <f>+'Ark1'!AA1410</f>
        <v>8.5702058247185207</v>
      </c>
      <c r="V88" s="10">
        <f t="shared" si="8"/>
        <v>113.05808008776742</v>
      </c>
      <c r="W88" s="100">
        <f>+'Ark1'!V1410</f>
        <v>92.053127270123781</v>
      </c>
      <c r="X88" s="39"/>
      <c r="Y88"/>
    </row>
    <row r="89" spans="1:25" ht="15.6">
      <c r="A89" s="39"/>
      <c r="B89">
        <f>+'Ark1'!C1411</f>
        <v>2021</v>
      </c>
      <c r="C89">
        <f>+'Ark1'!M1411</f>
        <v>62</v>
      </c>
      <c r="D89" s="297">
        <f>+'Ark1'!Q1411</f>
        <v>1800</v>
      </c>
      <c r="F89" s="297">
        <f>+'Ark1'!R1411</f>
        <v>203556</v>
      </c>
      <c r="H89" s="297">
        <f>+'Ark1'!S1411</f>
        <v>203547</v>
      </c>
      <c r="I89" s="100">
        <f>+'Ark1'!AD1411</f>
        <v>15.622936982138022</v>
      </c>
      <c r="K89" s="100">
        <f>+'Ark1'!AE1411</f>
        <v>15.557062265140107</v>
      </c>
      <c r="M89" s="100">
        <f>+'Ark1'!W1411</f>
        <v>83.849711811031483</v>
      </c>
      <c r="O89" s="100">
        <f>+'Ark1'!X1411</f>
        <v>1.9881506808937104</v>
      </c>
      <c r="Q89" s="100">
        <f>+'Ark1'!Y1411</f>
        <v>3.9763013617874208</v>
      </c>
      <c r="R89" s="110"/>
      <c r="T89" s="110"/>
      <c r="U89" s="100">
        <f>+'Ark1'!AA1411</f>
        <v>8.8716405185895546</v>
      </c>
      <c r="V89" s="10">
        <f t="shared" si="8"/>
        <v>113.08666666666667</v>
      </c>
      <c r="W89" s="100">
        <f>+'Ark1'!V1411</f>
        <v>90.846572813386743</v>
      </c>
      <c r="X89" s="39"/>
      <c r="Y89"/>
    </row>
    <row r="90" spans="1:25" ht="15.6">
      <c r="A90" s="39"/>
      <c r="B90">
        <f>+'Ark1'!C1412</f>
        <v>2021</v>
      </c>
      <c r="C90">
        <f>+'Ark1'!M1412</f>
        <v>63</v>
      </c>
      <c r="D90" s="297">
        <f>+'Ark1'!Q1412</f>
        <v>1760</v>
      </c>
      <c r="F90" s="297">
        <f>+'Ark1'!R1412</f>
        <v>164620.88</v>
      </c>
      <c r="H90" s="297">
        <f>+'Ark1'!S1412</f>
        <v>164615.88</v>
      </c>
      <c r="I90" s="100">
        <f>+'Ark1'!AD1412</f>
        <v>12.63466384770828</v>
      </c>
      <c r="K90" s="100">
        <f>+'Ark1'!AE1412</f>
        <v>12.362319089281876</v>
      </c>
      <c r="M90" s="100">
        <f>+'Ark1'!W1412</f>
        <v>82.3885598400351</v>
      </c>
      <c r="O90" s="100">
        <f>+'Ark1'!X1412</f>
        <v>2.1011915377927752</v>
      </c>
      <c r="Q90" s="100">
        <f>+'Ark1'!Y1412</f>
        <v>4.2023830755855505</v>
      </c>
      <c r="R90" s="110"/>
      <c r="T90" s="110"/>
      <c r="U90" s="100">
        <f>+'Ark1'!AA1412</f>
        <v>9.2425485028909478</v>
      </c>
      <c r="V90" s="10">
        <f t="shared" si="8"/>
        <v>93.534590909090909</v>
      </c>
      <c r="W90" s="100">
        <f>+'Ark1'!V1412</f>
        <v>89.262913159310528</v>
      </c>
      <c r="X90" s="39"/>
      <c r="Y90"/>
    </row>
    <row r="91" spans="1:25" ht="15.6">
      <c r="A91" s="39"/>
      <c r="B91">
        <f>+'Ark1'!C1413</f>
        <v>2021</v>
      </c>
      <c r="C91">
        <f>+'Ark1'!M1413</f>
        <v>64</v>
      </c>
      <c r="D91" s="297">
        <f>+'Ark1'!Q1413</f>
        <v>1717</v>
      </c>
      <c r="F91" s="297">
        <f>+'Ark1'!R1413</f>
        <v>105363.89</v>
      </c>
      <c r="H91" s="297">
        <f>+'Ark1'!S1413</f>
        <v>105067.89</v>
      </c>
      <c r="I91" s="100">
        <f>+'Ark1'!AD1413</f>
        <v>8.0866857948816193</v>
      </c>
      <c r="K91" s="100">
        <f>+'Ark1'!AE1413</f>
        <v>7.6207439442142686</v>
      </c>
      <c r="M91" s="100">
        <f>+'Ark1'!W1413</f>
        <v>79.573058143643919</v>
      </c>
      <c r="O91" s="100">
        <f>+'Ark1'!X1413</f>
        <v>2.0547836644983399</v>
      </c>
      <c r="Q91" s="100">
        <f>+'Ark1'!Y1413</f>
        <v>4.1095673289966799</v>
      </c>
      <c r="R91" s="110"/>
      <c r="T91" s="110"/>
      <c r="U91" s="100">
        <f>+'Ark1'!AA1413</f>
        <v>10.449105739585415</v>
      </c>
      <c r="V91" s="10">
        <f t="shared" si="8"/>
        <v>61.365107746068723</v>
      </c>
      <c r="W91" s="100">
        <f>+'Ark1'!V1413</f>
        <v>86.302889416303387</v>
      </c>
      <c r="X91" s="39"/>
      <c r="Y91"/>
    </row>
    <row r="92" spans="1:25" ht="15.6">
      <c r="A92" s="39"/>
      <c r="B92">
        <f>+'Ark1'!C1414</f>
        <v>2021</v>
      </c>
      <c r="C92">
        <f>+'Ark1'!M1414</f>
        <v>65</v>
      </c>
      <c r="D92" s="297">
        <f>+'Ark1'!Q1414</f>
        <v>1553</v>
      </c>
      <c r="F92" s="297">
        <f>+'Ark1'!R1414</f>
        <v>44536</v>
      </c>
      <c r="H92" s="297">
        <f>+'Ark1'!S1414</f>
        <v>44531</v>
      </c>
      <c r="I92" s="100">
        <f>+'Ark1'!AD1414</f>
        <v>3.4181410591507944</v>
      </c>
      <c r="K92" s="100">
        <f>+'Ark1'!AE1414</f>
        <v>3.1487991294256692</v>
      </c>
      <c r="M92" s="100">
        <f>+'Ark1'!W1414</f>
        <v>77.574895466080065</v>
      </c>
      <c r="O92" s="100">
        <f>+'Ark1'!X1414</f>
        <v>1.9242859708999465</v>
      </c>
      <c r="Q92" s="100">
        <f>+'Ark1'!Y1414</f>
        <v>3.8485719417998929</v>
      </c>
      <c r="R92" s="110"/>
      <c r="T92" s="110"/>
      <c r="U92" s="100">
        <f>+'Ark1'!AA1414</f>
        <v>10.296452679556459</v>
      </c>
      <c r="V92" s="10">
        <f t="shared" si="8"/>
        <v>28.677398583386992</v>
      </c>
      <c r="W92" s="100">
        <f>+'Ark1'!V1414</f>
        <v>84.05073943521991</v>
      </c>
      <c r="X92" s="39"/>
      <c r="Y92"/>
    </row>
    <row r="93" spans="1:25" ht="15.6">
      <c r="A93" s="39"/>
      <c r="B93">
        <f>+'Ark1'!C1415</f>
        <v>2021</v>
      </c>
      <c r="C93">
        <f>+'Ark1'!M1415</f>
        <v>66</v>
      </c>
      <c r="D93" s="297">
        <f>+'Ark1'!Q1415</f>
        <v>1261</v>
      </c>
      <c r="F93" s="297">
        <f>+'Ark1'!R1415</f>
        <v>14086</v>
      </c>
      <c r="H93" s="297">
        <f>+'Ark1'!S1415</f>
        <v>14083</v>
      </c>
      <c r="I93" s="100">
        <f>+'Ark1'!AD1415</f>
        <v>1.081101467558786</v>
      </c>
      <c r="K93" s="100">
        <f>+'Ark1'!AE1415</f>
        <v>0.95704828396628883</v>
      </c>
      <c r="M93" s="100">
        <f>+'Ark1'!W1415</f>
        <v>74.55510047575055</v>
      </c>
      <c r="O93" s="100">
        <f>+'Ark1'!X1415</f>
        <v>1.4908419707511005</v>
      </c>
      <c r="Q93" s="100">
        <f>+'Ark1'!Y1415</f>
        <v>2.981683941502201</v>
      </c>
      <c r="R93" s="110"/>
      <c r="T93" s="110"/>
      <c r="U93" s="100">
        <f>+'Ark1'!AA1415</f>
        <v>11.297327996620519</v>
      </c>
      <c r="V93" s="10">
        <f t="shared" si="8"/>
        <v>11.170499603489294</v>
      </c>
      <c r="W93" s="100">
        <f>+'Ark1'!V1415</f>
        <v>80.784011581547247</v>
      </c>
      <c r="X93" s="39"/>
      <c r="Y93"/>
    </row>
    <row r="94" spans="1:25" ht="15.6">
      <c r="A94" s="39"/>
      <c r="B94">
        <f>+'Ark1'!C1416</f>
        <v>2021</v>
      </c>
      <c r="C94">
        <f>+'Ark1'!M1416</f>
        <v>67</v>
      </c>
      <c r="D94" s="297">
        <f>+'Ark1'!Q1416</f>
        <v>782</v>
      </c>
      <c r="F94" s="297">
        <f>+'Ark1'!R1416</f>
        <v>3437</v>
      </c>
      <c r="H94" s="297">
        <f>+'Ark1'!S1416</f>
        <v>3437</v>
      </c>
      <c r="I94" s="100">
        <f>+'Ark1'!AD1416</f>
        <v>0.2637899860854428</v>
      </c>
      <c r="K94" s="100">
        <f>+'Ark1'!AE1416</f>
        <v>0.21985300259024329</v>
      </c>
      <c r="M94" s="100">
        <f>+'Ark1'!W1416</f>
        <v>70.176476578411481</v>
      </c>
      <c r="O94" s="100">
        <f>+'Ark1'!X1416</f>
        <v>1.3092813500145473</v>
      </c>
      <c r="Q94" s="100">
        <f>+'Ark1'!Y1416</f>
        <v>2.6185627000290945</v>
      </c>
      <c r="R94" s="110"/>
      <c r="T94" s="110"/>
      <c r="U94" s="100">
        <f>+'Ark1'!AA1416</f>
        <v>13.17033634759127</v>
      </c>
      <c r="V94" s="10">
        <f t="shared" si="8"/>
        <v>4.3951406649616365</v>
      </c>
      <c r="W94" s="100">
        <f>+'Ark1'!V1416</f>
        <v>76.030852197628775</v>
      </c>
      <c r="X94" s="39"/>
      <c r="Y94"/>
    </row>
    <row r="95" spans="1:25" ht="15.6">
      <c r="A95" s="39"/>
      <c r="B95">
        <f>+'Ark1'!C1417</f>
        <v>2021</v>
      </c>
      <c r="C95">
        <f>+'Ark1'!M1417</f>
        <v>68</v>
      </c>
      <c r="D95" s="297">
        <f>+'Ark1'!Q1417</f>
        <v>402</v>
      </c>
      <c r="F95" s="297">
        <f>+'Ark1'!R1417</f>
        <v>897</v>
      </c>
      <c r="H95" s="297">
        <f>+'Ark1'!S1417</f>
        <v>893</v>
      </c>
      <c r="I95" s="100">
        <f>+'Ark1'!AD1417</f>
        <v>6.8844811614385257E-2</v>
      </c>
      <c r="K95" s="100">
        <f>+'Ark1'!AE1417</f>
        <v>5.0976227323771717E-2</v>
      </c>
      <c r="M95" s="100">
        <f>+'Ark1'!W1417</f>
        <v>62.626035834266517</v>
      </c>
      <c r="O95" s="100">
        <f>+'Ark1'!X1417</f>
        <v>2.4526198439241913</v>
      </c>
      <c r="Q95" s="100">
        <f>+'Ark1'!Y1417</f>
        <v>4.9052396878483826</v>
      </c>
      <c r="R95" s="110"/>
      <c r="T95" s="110"/>
      <c r="U95" s="100">
        <f>+'Ark1'!AA1417</f>
        <v>15.605224315681037</v>
      </c>
      <c r="V95" s="10">
        <f t="shared" si="8"/>
        <v>2.2313432835820897</v>
      </c>
      <c r="W95" s="100">
        <f>+'Ark1'!V1417</f>
        <v>68.045105849152918</v>
      </c>
      <c r="X95" s="39"/>
      <c r="Y95"/>
    </row>
    <row r="96" spans="1:25" ht="15.6">
      <c r="A96" s="39"/>
      <c r="B96" s="46">
        <f>+'Ark1'!C1418</f>
        <v>2020</v>
      </c>
      <c r="C96" s="46">
        <f>+'Ark1'!M1418</f>
        <v>48</v>
      </c>
      <c r="D96" s="331">
        <f>+'Ark1'!Q1418</f>
        <v>497</v>
      </c>
      <c r="E96" s="65"/>
      <c r="F96" s="331">
        <f>+'Ark1'!R1418</f>
        <v>976</v>
      </c>
      <c r="G96" s="331"/>
      <c r="H96" s="331">
        <f>+'Ark1'!S1418</f>
        <v>976</v>
      </c>
      <c r="I96" s="99">
        <f>+'Ark1'!AD1418</f>
        <v>7.6258319306021782E-2</v>
      </c>
      <c r="J96" s="99"/>
      <c r="K96" s="99">
        <f>+'Ark1'!AE1418</f>
        <v>8.1217093315780753E-2</v>
      </c>
      <c r="L96" s="99"/>
      <c r="M96" s="99">
        <f>+'Ark1'!W1418</f>
        <v>86.833760245901814</v>
      </c>
      <c r="N96" s="99"/>
      <c r="O96" s="99">
        <f>+'Ark1'!X1418</f>
        <v>1.331967213114754</v>
      </c>
      <c r="P96" s="99"/>
      <c r="Q96" s="99">
        <f>+'Ark1'!Y1418</f>
        <v>2.6639344262295079</v>
      </c>
      <c r="R96" s="110"/>
      <c r="S96" s="65"/>
      <c r="T96" s="110"/>
      <c r="U96" s="99">
        <f>+'Ark1'!AA1418</f>
        <v>15.471561719120476</v>
      </c>
      <c r="V96" s="65">
        <f t="shared" si="8"/>
        <v>1.9637826961770624</v>
      </c>
      <c r="W96" s="99">
        <f>+'Ark1'!V1418</f>
        <v>94.077746745288778</v>
      </c>
      <c r="X96" s="39"/>
      <c r="Y96"/>
    </row>
    <row r="97" spans="1:25" ht="15.6">
      <c r="A97" s="39"/>
      <c r="B97" s="46">
        <f>+'Ark1'!C1419</f>
        <v>2020</v>
      </c>
      <c r="C97" s="46">
        <f>+'Ark1'!M1419</f>
        <v>49</v>
      </c>
      <c r="D97" s="331">
        <f>+'Ark1'!Q1419</f>
        <v>368</v>
      </c>
      <c r="E97" s="65"/>
      <c r="F97" s="331">
        <f>+'Ark1'!R1419</f>
        <v>602</v>
      </c>
      <c r="G97" s="331"/>
      <c r="H97" s="331">
        <f>+'Ark1'!S1419</f>
        <v>602</v>
      </c>
      <c r="I97" s="99">
        <f>+'Ark1'!AD1419</f>
        <v>4.703638137523064E-2</v>
      </c>
      <c r="J97" s="99"/>
      <c r="K97" s="99">
        <f>+'Ark1'!AE1419</f>
        <v>5.0460055807387778E-2</v>
      </c>
      <c r="L97" s="99"/>
      <c r="M97" s="99">
        <f>+'Ark1'!W1419</f>
        <v>87.466594684385356</v>
      </c>
      <c r="N97" s="99"/>
      <c r="O97" s="99">
        <f>+'Ark1'!X1419</f>
        <v>0.99667774086378746</v>
      </c>
      <c r="P97" s="99"/>
      <c r="Q97" s="99">
        <f>+'Ark1'!Y1419</f>
        <v>1.9933554817275752</v>
      </c>
      <c r="R97" s="110"/>
      <c r="S97" s="65"/>
      <c r="T97" s="110"/>
      <c r="U97" s="99">
        <f>+'Ark1'!AA1419</f>
        <v>10.335661977033457</v>
      </c>
      <c r="V97" s="65">
        <f t="shared" ref="V97:V158" si="9">+F97/D97</f>
        <v>1.6358695652173914</v>
      </c>
      <c r="W97" s="99">
        <f>+'Ark1'!V1419</f>
        <v>94.763374522627686</v>
      </c>
      <c r="X97" s="39"/>
      <c r="Y97"/>
    </row>
    <row r="98" spans="1:25" ht="15.6">
      <c r="A98" s="39"/>
      <c r="B98" s="46">
        <f>+'Ark1'!C1420</f>
        <v>2020</v>
      </c>
      <c r="C98" s="46">
        <f>+'Ark1'!M1420</f>
        <v>50</v>
      </c>
      <c r="D98" s="331">
        <f>+'Ark1'!Q1420</f>
        <v>579</v>
      </c>
      <c r="E98" s="65"/>
      <c r="F98" s="331">
        <f>+'Ark1'!R1420</f>
        <v>1138</v>
      </c>
      <c r="G98" s="331"/>
      <c r="H98" s="331">
        <f>+'Ark1'!S1420</f>
        <v>1138</v>
      </c>
      <c r="I98" s="99">
        <f>+'Ark1'!AD1420</f>
        <v>8.8915950174439345E-2</v>
      </c>
      <c r="J98" s="99"/>
      <c r="K98" s="99">
        <f>+'Ark1'!AE1420</f>
        <v>9.5584434713311212E-2</v>
      </c>
      <c r="L98" s="99"/>
      <c r="M98" s="99">
        <f>+'Ark1'!W1420</f>
        <v>87.646766256590496</v>
      </c>
      <c r="N98" s="99"/>
      <c r="O98" s="99">
        <f>+'Ark1'!X1420</f>
        <v>1.142355008787346</v>
      </c>
      <c r="P98" s="99"/>
      <c r="Q98" s="99">
        <f>+'Ark1'!Y1420</f>
        <v>2.2847100175746919</v>
      </c>
      <c r="R98" s="110"/>
      <c r="S98" s="65"/>
      <c r="T98" s="110"/>
      <c r="U98" s="99">
        <f>+'Ark1'!AA1420</f>
        <v>10.099691920506071</v>
      </c>
      <c r="V98" s="65">
        <f t="shared" si="9"/>
        <v>1.9654576856649395</v>
      </c>
      <c r="W98" s="99">
        <f>+'Ark1'!V1420</f>
        <v>94.958576659361313</v>
      </c>
      <c r="X98" s="39"/>
      <c r="Y98"/>
    </row>
    <row r="99" spans="1:25" ht="15.6">
      <c r="A99" s="39"/>
      <c r="B99" s="46">
        <f>+'Ark1'!C1421</f>
        <v>2020</v>
      </c>
      <c r="C99" s="46">
        <f>+'Ark1'!M1421</f>
        <v>51</v>
      </c>
      <c r="D99" s="331">
        <f>+'Ark1'!Q1421</f>
        <v>791</v>
      </c>
      <c r="E99" s="65"/>
      <c r="F99" s="331">
        <f>+'Ark1'!R1421</f>
        <v>2048</v>
      </c>
      <c r="G99" s="331"/>
      <c r="H99" s="331">
        <f>+'Ark1'!S1421</f>
        <v>2048</v>
      </c>
      <c r="I99" s="99">
        <f>+'Ark1'!AD1421</f>
        <v>0.16001745690443916</v>
      </c>
      <c r="J99" s="99"/>
      <c r="K99" s="99">
        <f>+'Ark1'!AE1421</f>
        <v>0.17091554739616299</v>
      </c>
      <c r="L99" s="99"/>
      <c r="M99" s="99">
        <f>+'Ark1'!W1421</f>
        <v>87.084848632812282</v>
      </c>
      <c r="N99" s="99"/>
      <c r="O99" s="99">
        <f>+'Ark1'!X1421</f>
        <v>0.830078125</v>
      </c>
      <c r="P99" s="99"/>
      <c r="Q99" s="99">
        <f>+'Ark1'!Y1421</f>
        <v>1.66015625</v>
      </c>
      <c r="R99" s="110"/>
      <c r="S99" s="65"/>
      <c r="T99" s="110"/>
      <c r="U99" s="99">
        <f>+'Ark1'!AA1421</f>
        <v>9.8286300434910636</v>
      </c>
      <c r="V99" s="65">
        <f t="shared" si="9"/>
        <v>2.5891276864728194</v>
      </c>
      <c r="W99" s="99">
        <f>+'Ark1'!V1421</f>
        <v>94.349781834033024</v>
      </c>
      <c r="X99" s="39"/>
      <c r="Y99"/>
    </row>
    <row r="100" spans="1:25" ht="15.6">
      <c r="A100" s="39"/>
      <c r="B100" s="46">
        <f>+'Ark1'!C1422</f>
        <v>2020</v>
      </c>
      <c r="C100" s="46">
        <f>+'Ark1'!M1422</f>
        <v>52</v>
      </c>
      <c r="D100" s="331">
        <f>+'Ark1'!Q1422</f>
        <v>1001</v>
      </c>
      <c r="E100" s="65"/>
      <c r="F100" s="331">
        <f>+'Ark1'!R1422</f>
        <v>3627</v>
      </c>
      <c r="G100" s="331"/>
      <c r="H100" s="331">
        <f>+'Ark1'!S1422</f>
        <v>3627</v>
      </c>
      <c r="I100" s="99">
        <f>+'Ark1'!AD1422</f>
        <v>0.28339029110957076</v>
      </c>
      <c r="J100" s="99"/>
      <c r="K100" s="99">
        <f>+'Ark1'!AE1422</f>
        <v>0.30133936213789703</v>
      </c>
      <c r="L100" s="99"/>
      <c r="M100" s="99">
        <f>+'Ark1'!W1422</f>
        <v>86.696046319272284</v>
      </c>
      <c r="N100" s="99"/>
      <c r="O100" s="99">
        <f>+'Ark1'!X1422</f>
        <v>0.82712985938792405</v>
      </c>
      <c r="P100" s="99"/>
      <c r="Q100" s="99">
        <f>+'Ark1'!Y1422</f>
        <v>1.6542597187758481</v>
      </c>
      <c r="R100" s="110"/>
      <c r="S100" s="65"/>
      <c r="T100" s="110"/>
      <c r="U100" s="99">
        <f>+'Ark1'!AA1422</f>
        <v>9.1708936055405381</v>
      </c>
      <c r="V100" s="65">
        <f t="shared" si="9"/>
        <v>3.6233766233766236</v>
      </c>
      <c r="W100" s="99">
        <f>+'Ark1'!V1422</f>
        <v>93.928544224563524</v>
      </c>
      <c r="X100" s="39"/>
      <c r="Y100"/>
    </row>
    <row r="101" spans="1:25" ht="15.6">
      <c r="A101" s="39"/>
      <c r="B101" s="46">
        <f>+'Ark1'!C1423</f>
        <v>2020</v>
      </c>
      <c r="C101" s="46">
        <f>+'Ark1'!M1423</f>
        <v>53</v>
      </c>
      <c r="D101" s="331">
        <f>+'Ark1'!Q1423</f>
        <v>1213</v>
      </c>
      <c r="E101" s="65"/>
      <c r="F101" s="331">
        <f>+'Ark1'!R1423</f>
        <v>6367</v>
      </c>
      <c r="G101" s="331"/>
      <c r="H101" s="331">
        <f>+'Ark1'!S1423</f>
        <v>6367</v>
      </c>
      <c r="I101" s="99">
        <f>+'Ark1'!AD1423</f>
        <v>0.49747614653836125</v>
      </c>
      <c r="J101" s="99"/>
      <c r="K101" s="99">
        <f>+'Ark1'!AE1423</f>
        <v>0.52654993759433555</v>
      </c>
      <c r="L101" s="99"/>
      <c r="M101" s="99">
        <f>+'Ark1'!W1423</f>
        <v>86.297000157059756</v>
      </c>
      <c r="N101" s="99"/>
      <c r="O101" s="99">
        <f>+'Ark1'!X1423</f>
        <v>0.7224752630752318</v>
      </c>
      <c r="P101" s="99"/>
      <c r="Q101" s="99">
        <f>+'Ark1'!Y1423</f>
        <v>1.4449505261504636</v>
      </c>
      <c r="R101" s="110"/>
      <c r="S101" s="65"/>
      <c r="T101" s="110"/>
      <c r="U101" s="99">
        <f>+'Ark1'!AA1423</f>
        <v>9.1379271120767598</v>
      </c>
      <c r="V101" s="65">
        <f t="shared" si="9"/>
        <v>5.2489694971145919</v>
      </c>
      <c r="W101" s="99">
        <f>+'Ark1'!V1423</f>
        <v>93.496208187497373</v>
      </c>
      <c r="X101" s="39"/>
      <c r="Y101"/>
    </row>
    <row r="102" spans="1:25" ht="15.6">
      <c r="A102" s="39"/>
      <c r="B102" s="46">
        <f>+'Ark1'!C1424</f>
        <v>2020</v>
      </c>
      <c r="C102" s="46">
        <f>+'Ark1'!M1424</f>
        <v>54</v>
      </c>
      <c r="D102" s="331">
        <f>+'Ark1'!Q1424</f>
        <v>1377</v>
      </c>
      <c r="E102" s="65"/>
      <c r="F102" s="331">
        <f>+'Ark1'!R1424</f>
        <v>11454</v>
      </c>
      <c r="G102" s="331"/>
      <c r="H102" s="331">
        <f>+'Ark1'!S1424</f>
        <v>11454</v>
      </c>
      <c r="I102" s="99">
        <f>+'Ark1'!AD1424</f>
        <v>0.8949413825114485</v>
      </c>
      <c r="J102" s="99"/>
      <c r="K102" s="99">
        <f>+'Ark1'!AE1424</f>
        <v>0.93983881140263759</v>
      </c>
      <c r="L102" s="99"/>
      <c r="M102" s="99">
        <f>+'Ark1'!W1424</f>
        <v>85.622357255107616</v>
      </c>
      <c r="N102" s="99"/>
      <c r="O102" s="99">
        <f>+'Ark1'!X1424</f>
        <v>0.8032128514056226</v>
      </c>
      <c r="P102" s="99"/>
      <c r="Q102" s="99">
        <f>+'Ark1'!Y1424</f>
        <v>1.6064257028112452</v>
      </c>
      <c r="R102" s="110"/>
      <c r="S102" s="65"/>
      <c r="T102" s="110"/>
      <c r="U102" s="99">
        <f>+'Ark1'!AA1424</f>
        <v>8.8016066567979649</v>
      </c>
      <c r="V102" s="65">
        <f t="shared" si="9"/>
        <v>8.318082788671024</v>
      </c>
      <c r="W102" s="99">
        <f>+'Ark1'!V1424</f>
        <v>92.765284133377193</v>
      </c>
      <c r="X102" s="39"/>
      <c r="Y102"/>
    </row>
    <row r="103" spans="1:25" ht="15.6">
      <c r="A103" s="39"/>
      <c r="B103" s="46">
        <f>+'Ark1'!C1425</f>
        <v>2020</v>
      </c>
      <c r="C103" s="46">
        <f>+'Ark1'!M1425</f>
        <v>55</v>
      </c>
      <c r="D103" s="331">
        <f>+'Ark1'!Q1425</f>
        <v>1512</v>
      </c>
      <c r="E103" s="65"/>
      <c r="F103" s="331">
        <f>+'Ark1'!R1425</f>
        <v>20268</v>
      </c>
      <c r="G103" s="331"/>
      <c r="H103" s="331">
        <f>+'Ark1'!S1425</f>
        <v>20268</v>
      </c>
      <c r="I103" s="99">
        <f>+'Ark1'!AD1425</f>
        <v>1.583610261982018</v>
      </c>
      <c r="J103" s="99"/>
      <c r="K103" s="99">
        <f>+'Ark1'!AE1425</f>
        <v>1.6549806475540363</v>
      </c>
      <c r="L103" s="99"/>
      <c r="M103" s="99">
        <f>+'Ark1'!W1425</f>
        <v>85.206555160844346</v>
      </c>
      <c r="N103" s="99"/>
      <c r="O103" s="99">
        <f>+'Ark1'!X1425</f>
        <v>0.84369449378330352</v>
      </c>
      <c r="P103" s="99"/>
      <c r="Q103" s="99">
        <f>+'Ark1'!Y1425</f>
        <v>1.687388987566607</v>
      </c>
      <c r="R103" s="110"/>
      <c r="S103" s="65"/>
      <c r="T103" s="110"/>
      <c r="U103" s="99">
        <f>+'Ark1'!AA1425</f>
        <v>0</v>
      </c>
      <c r="V103" s="65">
        <f t="shared" si="9"/>
        <v>13.404761904761905</v>
      </c>
      <c r="W103" s="99">
        <f>+'Ark1'!V1425</f>
        <v>92.314794323775445</v>
      </c>
      <c r="X103" s="39"/>
      <c r="Y103"/>
    </row>
    <row r="104" spans="1:25" ht="15.6">
      <c r="A104" s="39"/>
      <c r="B104" s="46">
        <f>+'Ark1'!C1426</f>
        <v>2020</v>
      </c>
      <c r="C104" s="46">
        <f>+'Ark1'!M1426</f>
        <v>56</v>
      </c>
      <c r="D104" s="331">
        <f>+'Ark1'!Q1426</f>
        <v>1573</v>
      </c>
      <c r="E104" s="65"/>
      <c r="F104" s="331">
        <f>+'Ark1'!R1426</f>
        <v>33972</v>
      </c>
      <c r="G104" s="331"/>
      <c r="H104" s="331">
        <f>+'Ark1'!S1426</f>
        <v>33972</v>
      </c>
      <c r="I104" s="99">
        <f>+'Ark1'!AD1426</f>
        <v>2.6543520732214887</v>
      </c>
      <c r="J104" s="99"/>
      <c r="K104" s="99">
        <f>+'Ark1'!AE1426</f>
        <v>2.7757562189996339</v>
      </c>
      <c r="L104" s="99"/>
      <c r="M104" s="99">
        <f>+'Ark1'!W1426</f>
        <v>85.261150653479305</v>
      </c>
      <c r="N104" s="99"/>
      <c r="O104" s="99">
        <f>+'Ark1'!X1426</f>
        <v>0.95667019898740124</v>
      </c>
      <c r="P104" s="99"/>
      <c r="Q104" s="99">
        <f>+'Ark1'!Y1426</f>
        <v>1.9133403979748025</v>
      </c>
      <c r="R104" s="110"/>
      <c r="S104" s="65"/>
      <c r="T104" s="110"/>
      <c r="U104" s="99">
        <f>+'Ark1'!AA1426</f>
        <v>8.498765949444028</v>
      </c>
      <c r="V104" s="65">
        <f t="shared" si="9"/>
        <v>21.596948506039414</v>
      </c>
      <c r="W104" s="99">
        <f>+'Ark1'!V1426</f>
        <v>92.373944369965827</v>
      </c>
      <c r="X104" s="39"/>
      <c r="Y104"/>
    </row>
    <row r="105" spans="1:25" ht="15.6">
      <c r="A105" s="39"/>
      <c r="B105" s="46">
        <f>+'Ark1'!C1427</f>
        <v>2020</v>
      </c>
      <c r="C105" s="46">
        <f>+'Ark1'!M1427</f>
        <v>57</v>
      </c>
      <c r="D105" s="331">
        <f>+'Ark1'!Q1427</f>
        <v>1665</v>
      </c>
      <c r="E105" s="65"/>
      <c r="F105" s="331">
        <f>+'Ark1'!R1427</f>
        <v>55591</v>
      </c>
      <c r="G105" s="331"/>
      <c r="H105" s="331">
        <f>+'Ark1'!S1427</f>
        <v>55591</v>
      </c>
      <c r="I105" s="99">
        <f>+'Ark1'!AD1427</f>
        <v>4.343520725964197</v>
      </c>
      <c r="J105" s="99"/>
      <c r="K105" s="99">
        <f>+'Ark1'!AE1427</f>
        <v>4.5156896888539757</v>
      </c>
      <c r="L105" s="99"/>
      <c r="M105" s="99">
        <f>+'Ark1'!W1427</f>
        <v>84.763832994549546</v>
      </c>
      <c r="N105" s="99"/>
      <c r="O105" s="99">
        <f>+'Ark1'!X1427</f>
        <v>1.0055584537065352</v>
      </c>
      <c r="P105" s="99"/>
      <c r="Q105" s="99">
        <f>+'Ark1'!Y1427</f>
        <v>2.0111169074130704</v>
      </c>
      <c r="R105" s="110"/>
      <c r="S105" s="65"/>
      <c r="T105" s="110"/>
      <c r="U105" s="99">
        <f>+'Ark1'!AA1427</f>
        <v>8.4133159303019784</v>
      </c>
      <c r="V105" s="65">
        <f t="shared" si="9"/>
        <v>33.387987987987991</v>
      </c>
      <c r="W105" s="99">
        <f>+'Ark1'!V1427</f>
        <v>91.835138672317584</v>
      </c>
      <c r="X105" s="39"/>
      <c r="Y105"/>
    </row>
    <row r="106" spans="1:25" ht="15.6">
      <c r="A106" s="39"/>
      <c r="B106" s="46">
        <f>+'Ark1'!C1428</f>
        <v>2020</v>
      </c>
      <c r="C106" s="46">
        <f>+'Ark1'!M1428</f>
        <v>58</v>
      </c>
      <c r="D106" s="331">
        <f>+'Ark1'!Q1428</f>
        <v>1716</v>
      </c>
      <c r="E106" s="65"/>
      <c r="F106" s="331">
        <f>+'Ark1'!R1428</f>
        <v>85021</v>
      </c>
      <c r="G106" s="331"/>
      <c r="H106" s="331">
        <f>+'Ark1'!S1428</f>
        <v>85021</v>
      </c>
      <c r="I106" s="99">
        <f>+'Ark1'!AD1428</f>
        <v>6.6429903337267202</v>
      </c>
      <c r="J106" s="99"/>
      <c r="K106" s="99">
        <f>+'Ark1'!AE1428</f>
        <v>6.8754057358007747</v>
      </c>
      <c r="L106" s="99"/>
      <c r="M106" s="99">
        <f>+'Ark1'!W1428</f>
        <v>84.384582632525692</v>
      </c>
      <c r="N106" s="99"/>
      <c r="O106" s="99">
        <f>+'Ark1'!X1428</f>
        <v>0.94564872208042738</v>
      </c>
      <c r="P106" s="99"/>
      <c r="Q106" s="99">
        <f>+'Ark1'!Y1428</f>
        <v>1.8912974441608548</v>
      </c>
      <c r="R106" s="110"/>
      <c r="S106" s="65"/>
      <c r="T106" s="110"/>
      <c r="U106" s="99">
        <f>+'Ark1'!AA1428</f>
        <v>8.3823744231909458</v>
      </c>
      <c r="V106" s="65">
        <f t="shared" si="9"/>
        <v>49.546037296037298</v>
      </c>
      <c r="W106" s="99">
        <f>+'Ark1'!V1428</f>
        <v>91.424249872725767</v>
      </c>
      <c r="X106" s="39"/>
      <c r="Y106"/>
    </row>
    <row r="107" spans="1:25" ht="15.6">
      <c r="A107" s="39"/>
      <c r="B107" s="46">
        <f>+'Ark1'!C1429</f>
        <v>2020</v>
      </c>
      <c r="C107" s="46">
        <f>+'Ark1'!M1429</f>
        <v>59</v>
      </c>
      <c r="D107" s="331">
        <f>+'Ark1'!Q1429</f>
        <v>1745</v>
      </c>
      <c r="E107" s="65"/>
      <c r="F107" s="331">
        <f>+'Ark1'!R1429</f>
        <v>122434</v>
      </c>
      <c r="G107" s="331"/>
      <c r="H107" s="331">
        <f>+'Ark1'!S1429</f>
        <v>122434</v>
      </c>
      <c r="I107" s="99">
        <f>+'Ark1'!AD1429</f>
        <v>9.5661998626162568</v>
      </c>
      <c r="J107" s="99"/>
      <c r="K107" s="99">
        <f>+'Ark1'!AE1429</f>
        <v>9.8546845890914145</v>
      </c>
      <c r="L107" s="99"/>
      <c r="M107" s="99">
        <f>+'Ark1'!W1429</f>
        <v>83.990791446820197</v>
      </c>
      <c r="N107" s="99"/>
      <c r="O107" s="99">
        <f>+'Ark1'!X1429</f>
        <v>1.0797654246369472</v>
      </c>
      <c r="P107" s="99"/>
      <c r="Q107" s="99">
        <f>+'Ark1'!Y1429</f>
        <v>2.1595308492738945</v>
      </c>
      <c r="R107" s="110"/>
      <c r="S107" s="65"/>
      <c r="T107" s="110"/>
      <c r="U107" s="99">
        <f>+'Ark1'!AA1429</f>
        <v>19.065453972626695</v>
      </c>
      <c r="V107" s="65">
        <f t="shared" si="9"/>
        <v>70.162750716332383</v>
      </c>
      <c r="W107" s="99">
        <f>+'Ark1'!V1429</f>
        <v>90.997607201323419</v>
      </c>
      <c r="X107" s="39"/>
      <c r="Y107"/>
    </row>
    <row r="108" spans="1:25" ht="15.6">
      <c r="A108" s="39"/>
      <c r="B108" s="46">
        <f>+'Ark1'!C1430</f>
        <v>2020</v>
      </c>
      <c r="C108" s="46">
        <f>+'Ark1'!M1430</f>
        <v>60</v>
      </c>
      <c r="D108" s="331">
        <f>+'Ark1'!Q1430</f>
        <v>1849</v>
      </c>
      <c r="E108" s="65"/>
      <c r="F108" s="331">
        <f>+'Ark1'!R1430</f>
        <v>169634</v>
      </c>
      <c r="G108" s="331"/>
      <c r="H108" s="331">
        <f>+'Ark1'!S1430</f>
        <v>169634</v>
      </c>
      <c r="I108" s="99">
        <f>+'Ark1'!AD1430</f>
        <v>13.254102189710759</v>
      </c>
      <c r="J108" s="99"/>
      <c r="K108" s="99">
        <f>+'Ark1'!AE1430</f>
        <v>13.308493184724052</v>
      </c>
      <c r="L108" s="99"/>
      <c r="M108" s="99">
        <f>+'Ark1'!W1430</f>
        <v>81.866640119315221</v>
      </c>
      <c r="N108" s="99"/>
      <c r="O108" s="99">
        <f>+'Ark1'!X1430</f>
        <v>1.1731138804720751</v>
      </c>
      <c r="P108" s="99"/>
      <c r="Q108" s="99">
        <f>+'Ark1'!Y1430</f>
        <v>2.3462277609441502</v>
      </c>
      <c r="R108" s="110"/>
      <c r="S108" s="65"/>
      <c r="T108" s="110"/>
      <c r="U108" s="99">
        <f>+'Ark1'!AA1430</f>
        <v>12.445156169740541</v>
      </c>
      <c r="V108" s="65">
        <f t="shared" si="9"/>
        <v>91.743645213628994</v>
      </c>
      <c r="W108" s="99">
        <f>+'Ark1'!V1430</f>
        <v>88.696251483548352</v>
      </c>
      <c r="X108" s="39"/>
      <c r="Y108"/>
    </row>
    <row r="109" spans="1:25" ht="15.6">
      <c r="A109" s="39"/>
      <c r="B109" s="46">
        <f>+'Ark1'!C1431</f>
        <v>2020</v>
      </c>
      <c r="C109" s="46">
        <f>+'Ark1'!M1431</f>
        <v>61</v>
      </c>
      <c r="D109" s="331">
        <f>+'Ark1'!Q1431</f>
        <v>1821</v>
      </c>
      <c r="E109" s="65"/>
      <c r="F109" s="331">
        <f>+'Ark1'!R1431</f>
        <v>191699.88</v>
      </c>
      <c r="G109" s="331"/>
      <c r="H109" s="331">
        <f>+'Ark1'!S1431</f>
        <v>191699.88</v>
      </c>
      <c r="I109" s="99">
        <f>+'Ark1'!AD1431</f>
        <v>14.978187151604571</v>
      </c>
      <c r="J109" s="99"/>
      <c r="K109" s="99">
        <f>+'Ark1'!AE1431</f>
        <v>15.211847955236571</v>
      </c>
      <c r="L109" s="99"/>
      <c r="M109" s="99">
        <f>+'Ark1'!W1431</f>
        <v>82.803962162104668</v>
      </c>
      <c r="N109" s="99"/>
      <c r="O109" s="99">
        <f>+'Ark1'!X1431</f>
        <v>1.3860206902581265</v>
      </c>
      <c r="P109" s="99"/>
      <c r="Q109" s="99">
        <f>+'Ark1'!Y1431</f>
        <v>2.7720413805162529</v>
      </c>
      <c r="R109" s="110"/>
      <c r="S109" s="65"/>
      <c r="T109" s="110"/>
      <c r="U109" s="99">
        <f>+'Ark1'!AA1431</f>
        <v>8.4329735847118421</v>
      </c>
      <c r="V109" s="65">
        <f t="shared" si="9"/>
        <v>105.27176276771006</v>
      </c>
      <c r="W109" s="99">
        <f>+'Ark1'!V1431</f>
        <v>89.711768322973427</v>
      </c>
      <c r="X109" s="39"/>
      <c r="Y109"/>
    </row>
    <row r="110" spans="1:25" ht="15.6">
      <c r="A110" s="39"/>
      <c r="B110" s="46">
        <f>+'Ark1'!C1432</f>
        <v>2020</v>
      </c>
      <c r="C110" s="46">
        <f>+'Ark1'!M1432</f>
        <v>62</v>
      </c>
      <c r="D110" s="331">
        <f>+'Ark1'!Q1432</f>
        <v>1824</v>
      </c>
      <c r="E110" s="65"/>
      <c r="F110" s="331">
        <f>+'Ark1'!R1432</f>
        <v>199707.91</v>
      </c>
      <c r="G110" s="331"/>
      <c r="H110" s="331">
        <f>+'Ark1'!S1432</f>
        <v>199707.91</v>
      </c>
      <c r="I110" s="99">
        <f>+'Ark1'!AD1432</f>
        <v>15.603882754834288</v>
      </c>
      <c r="J110" s="99"/>
      <c r="K110" s="99">
        <f>+'Ark1'!AE1432</f>
        <v>15.671381326739956</v>
      </c>
      <c r="L110" s="99"/>
      <c r="M110" s="99">
        <f>+'Ark1'!W1432</f>
        <v>81.884743874191159</v>
      </c>
      <c r="N110" s="99"/>
      <c r="O110" s="99">
        <f>+'Ark1'!X1432</f>
        <v>1.4991894912925583</v>
      </c>
      <c r="P110" s="99"/>
      <c r="Q110" s="99">
        <f>+'Ark1'!Y1432</f>
        <v>2.9983789825851166</v>
      </c>
      <c r="R110" s="110"/>
      <c r="S110" s="65"/>
      <c r="T110" s="110"/>
      <c r="U110" s="99">
        <f>+'Ark1'!AA1432</f>
        <v>8.6527653214821001</v>
      </c>
      <c r="V110" s="65">
        <f t="shared" si="9"/>
        <v>109.48898574561403</v>
      </c>
      <c r="W110" s="99">
        <f>+'Ark1'!V1432</f>
        <v>88.715865519166172</v>
      </c>
      <c r="X110" s="39"/>
      <c r="Y110"/>
    </row>
    <row r="111" spans="1:25" ht="15.6">
      <c r="A111" s="39"/>
      <c r="B111" s="46">
        <f>+'Ark1'!C1433</f>
        <v>2020</v>
      </c>
      <c r="C111" s="46">
        <f>+'Ark1'!M1433</f>
        <v>63</v>
      </c>
      <c r="D111" s="331">
        <f>+'Ark1'!Q1433</f>
        <v>1821</v>
      </c>
      <c r="E111" s="65"/>
      <c r="F111" s="331">
        <f>+'Ark1'!R1433</f>
        <v>172537.89</v>
      </c>
      <c r="G111" s="331"/>
      <c r="H111" s="331">
        <f>+'Ark1'!S1433</f>
        <v>172537.89</v>
      </c>
      <c r="I111" s="99">
        <f>+'Ark1'!AD1433</f>
        <v>13.480993348368097</v>
      </c>
      <c r="J111" s="99"/>
      <c r="K111" s="99">
        <f>+'Ark1'!AE1433</f>
        <v>13.333000809607491</v>
      </c>
      <c r="L111" s="99"/>
      <c r="M111" s="99">
        <f>+'Ark1'!W1433</f>
        <v>80.637008195706755</v>
      </c>
      <c r="N111" s="99"/>
      <c r="O111" s="99">
        <f>+'Ark1'!X1433</f>
        <v>1.7248385267722939</v>
      </c>
      <c r="P111" s="99"/>
      <c r="Q111" s="99">
        <f>+'Ark1'!Y1433</f>
        <v>3.4496770535445878</v>
      </c>
      <c r="R111" s="110"/>
      <c r="S111" s="65"/>
      <c r="T111" s="110"/>
      <c r="U111" s="99">
        <f>+'Ark1'!AA1433</f>
        <v>8.8952460656269672</v>
      </c>
      <c r="V111" s="65">
        <f t="shared" si="9"/>
        <v>94.748978583196049</v>
      </c>
      <c r="W111" s="99">
        <f>+'Ark1'!V1433</f>
        <v>87.364039215285558</v>
      </c>
      <c r="X111" s="39"/>
      <c r="Y111"/>
    </row>
    <row r="112" spans="1:25" ht="15.6">
      <c r="A112" s="39"/>
      <c r="B112" s="46">
        <f>+'Ark1'!C1434</f>
        <v>2020</v>
      </c>
      <c r="C112" s="46">
        <f>+'Ark1'!M1434</f>
        <v>64</v>
      </c>
      <c r="D112" s="331">
        <f>+'Ark1'!Q1434</f>
        <v>1731</v>
      </c>
      <c r="E112" s="65"/>
      <c r="F112" s="331">
        <f>+'Ark1'!R1434</f>
        <v>117390.67999999998</v>
      </c>
      <c r="G112" s="331"/>
      <c r="H112" s="331">
        <f>+'Ark1'!S1434</f>
        <v>117390.67999999998</v>
      </c>
      <c r="I112" s="99">
        <f>+'Ark1'!AD1434</f>
        <v>9.1721474989662166</v>
      </c>
      <c r="J112" s="99"/>
      <c r="K112" s="99">
        <f>+'Ark1'!AE1434</f>
        <v>8.7763372110957345</v>
      </c>
      <c r="L112" s="99"/>
      <c r="M112" s="99">
        <f>+'Ark1'!W1434</f>
        <v>78.013662413405399</v>
      </c>
      <c r="N112" s="99"/>
      <c r="O112" s="99">
        <f>+'Ark1'!X1434</f>
        <v>1.7028609085491275</v>
      </c>
      <c r="P112" s="99"/>
      <c r="Q112" s="99">
        <f>+'Ark1'!Y1434</f>
        <v>3.4057218170982551</v>
      </c>
      <c r="R112" s="110"/>
      <c r="S112" s="65"/>
      <c r="T112" s="110"/>
      <c r="U112" s="99">
        <f>+'Ark1'!AA1434</f>
        <v>9.9440814160850639</v>
      </c>
      <c r="V112" s="65">
        <f t="shared" si="9"/>
        <v>67.816683997689182</v>
      </c>
      <c r="W112" s="99">
        <f>+'Ark1'!V1434</f>
        <v>84.521844434892756</v>
      </c>
      <c r="X112" s="39"/>
      <c r="Y112"/>
    </row>
    <row r="113" spans="1:25" ht="15.6">
      <c r="A113" s="39"/>
      <c r="B113" s="46">
        <f>+'Ark1'!C1435</f>
        <v>2020</v>
      </c>
      <c r="C113" s="46">
        <f>+'Ark1'!M1435</f>
        <v>65</v>
      </c>
      <c r="D113" s="331">
        <f>+'Ark1'!Q1435</f>
        <v>1625</v>
      </c>
      <c r="E113" s="65"/>
      <c r="F113" s="331">
        <f>+'Ark1'!R1435</f>
        <v>54423</v>
      </c>
      <c r="G113" s="331"/>
      <c r="H113" s="331">
        <f>+'Ark1'!S1435</f>
        <v>54423</v>
      </c>
      <c r="I113" s="99">
        <f>+'Ark1'!AD1435</f>
        <v>4.2522607700733852</v>
      </c>
      <c r="J113" s="99"/>
      <c r="K113" s="99">
        <f>+'Ark1'!AE1435</f>
        <v>3.9137337652998681</v>
      </c>
      <c r="L113" s="99"/>
      <c r="M113" s="99">
        <f>+'Ark1'!W1435</f>
        <v>75.041202432795018</v>
      </c>
      <c r="N113" s="99"/>
      <c r="O113" s="99">
        <f>+'Ark1'!X1435</f>
        <v>1.8521580949231025</v>
      </c>
      <c r="P113" s="99"/>
      <c r="Q113" s="99">
        <f>+'Ark1'!Y1435</f>
        <v>3.7043161898462049</v>
      </c>
      <c r="R113" s="110"/>
      <c r="S113" s="65"/>
      <c r="T113" s="110"/>
      <c r="U113" s="99">
        <f>+'Ark1'!AA1435</f>
        <v>9.9999252878477822</v>
      </c>
      <c r="V113" s="65">
        <f t="shared" si="9"/>
        <v>33.491076923076925</v>
      </c>
      <c r="W113" s="99">
        <f>+'Ark1'!V1435</f>
        <v>81.301411086451949</v>
      </c>
      <c r="X113" s="39"/>
      <c r="Y113"/>
    </row>
    <row r="114" spans="1:25" ht="15.6">
      <c r="A114" s="39"/>
      <c r="B114" s="46">
        <f>+'Ark1'!C1436</f>
        <v>2020</v>
      </c>
      <c r="C114" s="46">
        <f>+'Ark1'!M1436</f>
        <v>66</v>
      </c>
      <c r="D114" s="331">
        <f>+'Ark1'!Q1436</f>
        <v>1431</v>
      </c>
      <c r="E114" s="65"/>
      <c r="F114" s="331">
        <f>+'Ark1'!R1436</f>
        <v>20070</v>
      </c>
      <c r="G114" s="331"/>
      <c r="H114" s="331">
        <f>+'Ark1'!S1436</f>
        <v>20070</v>
      </c>
      <c r="I114" s="99">
        <f>+'Ark1'!AD1436</f>
        <v>1.5681398242539524</v>
      </c>
      <c r="J114" s="99"/>
      <c r="K114" s="99">
        <f>+'Ark1'!AE1436</f>
        <v>1.3593581806659989</v>
      </c>
      <c r="L114" s="99"/>
      <c r="M114" s="99">
        <f>+'Ark1'!W1436</f>
        <v>70.67690383657218</v>
      </c>
      <c r="N114" s="99"/>
      <c r="O114" s="99">
        <f>+'Ark1'!X1436</f>
        <v>1.4748380667663179</v>
      </c>
      <c r="P114" s="99"/>
      <c r="Q114" s="99">
        <f>+'Ark1'!Y1436</f>
        <v>2.9496761335326358</v>
      </c>
      <c r="R114" s="110"/>
      <c r="S114" s="65"/>
      <c r="T114" s="110"/>
      <c r="U114" s="99">
        <f>+'Ark1'!AA1436</f>
        <v>11.051881729192258</v>
      </c>
      <c r="V114" s="65">
        <f t="shared" si="9"/>
        <v>14.025157232704403</v>
      </c>
      <c r="W114" s="99">
        <f>+'Ark1'!V1436</f>
        <v>76.57302690852822</v>
      </c>
      <c r="X114" s="39"/>
      <c r="Y114"/>
    </row>
    <row r="115" spans="1:25" ht="15.6">
      <c r="A115" s="39"/>
      <c r="B115" s="46">
        <f>+'Ark1'!C1437</f>
        <v>2020</v>
      </c>
      <c r="C115" s="46">
        <f>+'Ark1'!M1437</f>
        <v>67</v>
      </c>
      <c r="D115" s="331">
        <f>+'Ark1'!Q1437</f>
        <v>1043</v>
      </c>
      <c r="E115" s="65"/>
      <c r="F115" s="331">
        <f>+'Ark1'!R1437</f>
        <v>6269</v>
      </c>
      <c r="G115" s="331"/>
      <c r="H115" s="331">
        <f>+'Ark1'!S1437</f>
        <v>6269</v>
      </c>
      <c r="I115" s="99">
        <f>+'Ark1'!AD1437</f>
        <v>0.48981906119820734</v>
      </c>
      <c r="J115" s="99"/>
      <c r="K115" s="99">
        <f>+'Ark1'!AE1437</f>
        <v>0.39087797859050849</v>
      </c>
      <c r="L115" s="99"/>
      <c r="M115" s="99">
        <f>+'Ark1'!W1437</f>
        <v>65.062974956133289</v>
      </c>
      <c r="N115" s="99"/>
      <c r="O115" s="99">
        <f>+'Ark1'!X1437</f>
        <v>1.2761205933960758</v>
      </c>
      <c r="P115" s="99"/>
      <c r="Q115" s="99">
        <f>+'Ark1'!Y1437</f>
        <v>2.5522411867921515</v>
      </c>
      <c r="R115" s="110"/>
      <c r="S115" s="65"/>
      <c r="T115" s="110"/>
      <c r="U115" s="99">
        <f>+'Ark1'!AA1437</f>
        <v>12.221335664837316</v>
      </c>
      <c r="V115" s="65">
        <f t="shared" si="9"/>
        <v>6.0105465004793865</v>
      </c>
      <c r="W115" s="99">
        <f>+'Ark1'!V1437</f>
        <v>70.490763766125013</v>
      </c>
      <c r="X115" s="39"/>
      <c r="Y115"/>
    </row>
    <row r="116" spans="1:25" ht="15.6">
      <c r="A116" s="39"/>
      <c r="B116" s="46">
        <f>+'Ark1'!C1438</f>
        <v>2020</v>
      </c>
      <c r="C116" s="46">
        <f>+'Ark1'!M1438</f>
        <v>68</v>
      </c>
      <c r="D116" s="331">
        <f>+'Ark1'!Q1438</f>
        <v>659</v>
      </c>
      <c r="E116" s="65"/>
      <c r="F116" s="331">
        <f>+'Ark1'!R1438</f>
        <v>2125</v>
      </c>
      <c r="G116" s="331"/>
      <c r="H116" s="331">
        <f>+'Ark1'!S1438</f>
        <v>2125</v>
      </c>
      <c r="I116" s="99">
        <f>+'Ark1'!AD1438</f>
        <v>0.16603373824313147</v>
      </c>
      <c r="J116" s="99"/>
      <c r="K116" s="99">
        <f>+'Ark1'!AE1438</f>
        <v>0.11694724780169498</v>
      </c>
      <c r="L116" s="99"/>
      <c r="M116" s="99">
        <f>+'Ark1'!W1438</f>
        <v>57.427783529411762</v>
      </c>
      <c r="N116" s="99"/>
      <c r="O116" s="99">
        <f>+'Ark1'!X1438</f>
        <v>1.3176470588235298</v>
      </c>
      <c r="P116" s="99"/>
      <c r="Q116" s="99">
        <f>+'Ark1'!Y1438</f>
        <v>2.6352941176470597</v>
      </c>
      <c r="R116" s="110"/>
      <c r="S116" s="65"/>
      <c r="T116" s="110"/>
      <c r="U116" s="99">
        <f>+'Ark1'!AA1438</f>
        <v>13.008991903076859</v>
      </c>
      <c r="V116" s="65">
        <f t="shared" si="9"/>
        <v>3.2245827010622157</v>
      </c>
      <c r="W116" s="99">
        <f>+'Ark1'!V1438</f>
        <v>62.218617041616305</v>
      </c>
      <c r="X116" s="39"/>
      <c r="Y116"/>
    </row>
    <row r="117" spans="1:25" ht="15.6">
      <c r="A117" s="39"/>
      <c r="B117">
        <f>+'Ark1'!C1439</f>
        <v>2019</v>
      </c>
      <c r="C117">
        <f>+'Ark1'!M1439</f>
        <v>48</v>
      </c>
      <c r="D117" s="297">
        <f>+'Ark1'!Q1439</f>
        <v>262</v>
      </c>
      <c r="F117" s="297">
        <f>+'Ark1'!R1439</f>
        <v>499</v>
      </c>
      <c r="H117" s="297">
        <f>+'Ark1'!S1439</f>
        <v>467</v>
      </c>
      <c r="I117" s="100">
        <f>+'Ark1'!AD1439</f>
        <v>3.7420603079138207E-2</v>
      </c>
      <c r="K117" s="100">
        <f>+'Ark1'!AE1439</f>
        <v>3.7131585184898043E-2</v>
      </c>
      <c r="M117" s="100">
        <f>+'Ark1'!W1439</f>
        <v>83.512955032119876</v>
      </c>
      <c r="O117" s="100">
        <f>+'Ark1'!X1439</f>
        <v>0.40080160320641278</v>
      </c>
      <c r="Q117" s="100">
        <f>+'Ark1'!Y1439</f>
        <v>0.80160320641282556</v>
      </c>
      <c r="R117" s="110"/>
      <c r="T117" s="110"/>
      <c r="U117" s="100">
        <f>+'Ark1'!AA1439</f>
        <v>17.415812962957595</v>
      </c>
      <c r="V117" s="10">
        <f t="shared" si="9"/>
        <v>1.9045801526717556</v>
      </c>
      <c r="W117" s="100">
        <f>+'Ark1'!V1439</f>
        <v>93.034653316041855</v>
      </c>
      <c r="X117" s="39"/>
      <c r="Y117"/>
    </row>
    <row r="118" spans="1:25" ht="15.6">
      <c r="A118" s="39"/>
      <c r="B118">
        <f>+'Ark1'!C1440</f>
        <v>2019</v>
      </c>
      <c r="C118">
        <f>+'Ark1'!M1440</f>
        <v>49</v>
      </c>
      <c r="D118" s="297">
        <f>+'Ark1'!Q1440</f>
        <v>212</v>
      </c>
      <c r="F118" s="297">
        <f>+'Ark1'!R1440</f>
        <v>292</v>
      </c>
      <c r="H118" s="297">
        <f>+'Ark1'!S1440</f>
        <v>292</v>
      </c>
      <c r="I118" s="100">
        <f>+'Ark1'!AD1440</f>
        <v>2.1897427052321353E-2</v>
      </c>
      <c r="K118" s="100">
        <f>+'Ark1'!AE1440</f>
        <v>2.3725186916418901E-2</v>
      </c>
      <c r="M118" s="100">
        <f>+'Ark1'!W1440</f>
        <v>85.340273972602716</v>
      </c>
      <c r="O118" s="100">
        <f>+'Ark1'!X1440</f>
        <v>0.34246575342465752</v>
      </c>
      <c r="Q118" s="100">
        <f>+'Ark1'!Y1440</f>
        <v>0.68493150684931503</v>
      </c>
      <c r="R118" s="110"/>
      <c r="T118" s="110"/>
      <c r="U118" s="100">
        <f>+'Ark1'!AA1440</f>
        <v>14.007072745982352</v>
      </c>
      <c r="V118" s="10">
        <f t="shared" si="9"/>
        <v>1.3773584905660377</v>
      </c>
      <c r="W118" s="100">
        <f>+'Ark1'!V1440</f>
        <v>92.459668442689818</v>
      </c>
      <c r="X118" s="39"/>
      <c r="Y118"/>
    </row>
    <row r="119" spans="1:25" ht="15.6">
      <c r="A119" s="39"/>
      <c r="B119">
        <f>+'Ark1'!C1441</f>
        <v>2019</v>
      </c>
      <c r="C119">
        <f>+'Ark1'!M1441</f>
        <v>50</v>
      </c>
      <c r="D119" s="297">
        <f>+'Ark1'!Q1441</f>
        <v>349</v>
      </c>
      <c r="F119" s="297">
        <f>+'Ark1'!R1441</f>
        <v>527</v>
      </c>
      <c r="H119" s="297">
        <f>+'Ark1'!S1441</f>
        <v>525</v>
      </c>
      <c r="I119" s="100">
        <f>+'Ark1'!AD1441</f>
        <v>3.9520356358127902E-2</v>
      </c>
      <c r="K119" s="100">
        <f>+'Ark1'!AE1441</f>
        <v>4.1791266826403904E-2</v>
      </c>
      <c r="M119" s="100">
        <f>+'Ark1'!W1441</f>
        <v>83.609085714285655</v>
      </c>
      <c r="O119" s="100">
        <f>+'Ark1'!X1441</f>
        <v>0.94876660341555985</v>
      </c>
      <c r="Q119" s="100">
        <f>+'Ark1'!Y1441</f>
        <v>1.8975332068311197</v>
      </c>
      <c r="R119" s="110"/>
      <c r="T119" s="110"/>
      <c r="U119" s="100">
        <f>+'Ark1'!AA1441</f>
        <v>13.252817056233436</v>
      </c>
      <c r="V119" s="10">
        <f t="shared" si="9"/>
        <v>1.510028653295129</v>
      </c>
      <c r="W119" s="100">
        <f>+'Ark1'!V1441</f>
        <v>90.732435639477899</v>
      </c>
      <c r="X119" s="39"/>
      <c r="Y119"/>
    </row>
    <row r="120" spans="1:25" ht="15.6">
      <c r="A120" s="39"/>
      <c r="B120">
        <f>+'Ark1'!C1442</f>
        <v>2019</v>
      </c>
      <c r="C120">
        <f>+'Ark1'!M1442</f>
        <v>51</v>
      </c>
      <c r="D120" s="297">
        <f>+'Ark1'!Q1442</f>
        <v>548</v>
      </c>
      <c r="F120" s="297">
        <f>+'Ark1'!R1442</f>
        <v>957</v>
      </c>
      <c r="H120" s="297">
        <f>+'Ark1'!S1442</f>
        <v>957</v>
      </c>
      <c r="I120" s="100">
        <f>+'Ark1'!AD1442</f>
        <v>7.1766567428327183E-2</v>
      </c>
      <c r="K120" s="100">
        <f>+'Ark1'!AE1442</f>
        <v>7.7258904414982371E-2</v>
      </c>
      <c r="M120" s="100">
        <f>+'Ark1'!W1442</f>
        <v>84.793751306165177</v>
      </c>
      <c r="O120" s="100">
        <f>+'Ark1'!X1442</f>
        <v>0.73145245559038685</v>
      </c>
      <c r="Q120" s="100">
        <f>+'Ark1'!Y1442</f>
        <v>1.4629049111807737</v>
      </c>
      <c r="R120" s="110"/>
      <c r="T120" s="110"/>
      <c r="U120" s="100">
        <f>+'Ark1'!AA1442</f>
        <v>12.524426400821268</v>
      </c>
      <c r="V120" s="10">
        <f t="shared" si="9"/>
        <v>1.7463503649635037</v>
      </c>
      <c r="W120" s="100">
        <f>+'Ark1'!V1442</f>
        <v>91.867552877752132</v>
      </c>
      <c r="X120" s="39"/>
      <c r="Y120"/>
    </row>
    <row r="121" spans="1:25" ht="15.6">
      <c r="A121" s="39"/>
      <c r="B121">
        <f>+'Ark1'!C1443</f>
        <v>2019</v>
      </c>
      <c r="C121">
        <f>+'Ark1'!M1443</f>
        <v>52</v>
      </c>
      <c r="D121" s="297">
        <f>+'Ark1'!Q1443</f>
        <v>765</v>
      </c>
      <c r="F121" s="297">
        <f>+'Ark1'!R1443</f>
        <v>1699</v>
      </c>
      <c r="H121" s="297">
        <f>+'Ark1'!S1443</f>
        <v>1698</v>
      </c>
      <c r="I121" s="100">
        <f>+'Ark1'!AD1443</f>
        <v>0.12741002932155471</v>
      </c>
      <c r="K121" s="100">
        <f>+'Ark1'!AE1443</f>
        <v>0.13588612764484884</v>
      </c>
      <c r="M121" s="100">
        <f>+'Ark1'!W1443</f>
        <v>84.055217903415709</v>
      </c>
      <c r="O121" s="100">
        <f>+'Ark1'!X1443</f>
        <v>0.76515597410241309</v>
      </c>
      <c r="Q121" s="100">
        <f>+'Ark1'!Y1443</f>
        <v>1.5303119482048262</v>
      </c>
      <c r="R121" s="110"/>
      <c r="T121" s="110"/>
      <c r="U121" s="100">
        <f>+'Ark1'!AA1443</f>
        <v>12.060442053513109</v>
      </c>
      <c r="V121" s="10">
        <f t="shared" si="9"/>
        <v>2.2209150326797387</v>
      </c>
      <c r="W121" s="100">
        <f>+'Ark1'!V1443</f>
        <v>91.09088890505312</v>
      </c>
      <c r="X121" s="39"/>
      <c r="Y121"/>
    </row>
    <row r="122" spans="1:25" ht="15.6">
      <c r="A122" s="39"/>
      <c r="B122">
        <f>+'Ark1'!C1444</f>
        <v>2019</v>
      </c>
      <c r="C122">
        <f>+'Ark1'!M1444</f>
        <v>53</v>
      </c>
      <c r="D122" s="297">
        <f>+'Ark1'!Q1444</f>
        <v>1055</v>
      </c>
      <c r="F122" s="297">
        <f>+'Ark1'!R1444</f>
        <v>3232</v>
      </c>
      <c r="H122" s="297">
        <f>+'Ark1'!S1444</f>
        <v>3232</v>
      </c>
      <c r="I122" s="100">
        <f>+'Ark1'!AD1444</f>
        <v>0.24237152134624193</v>
      </c>
      <c r="K122" s="100">
        <f>+'Ark1'!AE1444</f>
        <v>0.25763225197378919</v>
      </c>
      <c r="M122" s="100">
        <f>+'Ark1'!W1444</f>
        <v>83.725185643564245</v>
      </c>
      <c r="O122" s="100">
        <f>+'Ark1'!X1444</f>
        <v>0.95915841584158412</v>
      </c>
      <c r="Q122" s="100">
        <f>+'Ark1'!Y1444</f>
        <v>1.9183168316831685</v>
      </c>
      <c r="R122" s="110"/>
      <c r="T122" s="110"/>
      <c r="U122" s="100">
        <f>+'Ark1'!AA1444</f>
        <v>11.321324995606631</v>
      </c>
      <c r="V122" s="10">
        <f t="shared" si="9"/>
        <v>3.0635071090047394</v>
      </c>
      <c r="W122" s="100">
        <f>+'Ark1'!V1444</f>
        <v>90.709843600828421</v>
      </c>
      <c r="X122" s="39"/>
      <c r="Y122"/>
    </row>
    <row r="123" spans="1:25" ht="15.6">
      <c r="A123" s="39"/>
      <c r="B123">
        <f>+'Ark1'!C1445</f>
        <v>2019</v>
      </c>
      <c r="C123">
        <f>+'Ark1'!M1445</f>
        <v>54</v>
      </c>
      <c r="D123" s="297">
        <f>+'Ark1'!Q1445</f>
        <v>1332</v>
      </c>
      <c r="F123" s="297">
        <f>+'Ark1'!R1445</f>
        <v>7485</v>
      </c>
      <c r="H123" s="297">
        <f>+'Ark1'!S1445</f>
        <v>7480</v>
      </c>
      <c r="I123" s="100">
        <f>+'Ark1'!AD1445</f>
        <v>0.56130904618707278</v>
      </c>
      <c r="K123" s="100">
        <f>+'Ark1'!AE1445</f>
        <v>0.58754798892774485</v>
      </c>
      <c r="M123" s="100">
        <f>+'Ark1'!W1445</f>
        <v>82.502856951871522</v>
      </c>
      <c r="O123" s="100">
        <f>+'Ark1'!X1445</f>
        <v>0.78824315297261183</v>
      </c>
      <c r="Q123" s="100">
        <f>+'Ark1'!Y1445</f>
        <v>1.5764863059452237</v>
      </c>
      <c r="R123" s="110"/>
      <c r="T123" s="110"/>
      <c r="U123" s="100">
        <f>+'Ark1'!AA1445</f>
        <v>10.17733895417259</v>
      </c>
      <c r="V123" s="10">
        <f t="shared" si="9"/>
        <v>5.6193693693693696</v>
      </c>
      <c r="W123" s="100">
        <f>+'Ark1'!V1445</f>
        <v>89.400868187321791</v>
      </c>
      <c r="X123" s="39"/>
      <c r="Y123"/>
    </row>
    <row r="124" spans="1:25" ht="15.6">
      <c r="A124" s="39"/>
      <c r="B124">
        <f>+'Ark1'!C1446</f>
        <v>2019</v>
      </c>
      <c r="C124">
        <f>+'Ark1'!M1446</f>
        <v>55</v>
      </c>
      <c r="D124" s="297">
        <f>+'Ark1'!Q1446</f>
        <v>1549</v>
      </c>
      <c r="F124" s="297">
        <f>+'Ark1'!R1446</f>
        <v>18440</v>
      </c>
      <c r="H124" s="297">
        <f>+'Ark1'!S1446</f>
        <v>18415</v>
      </c>
      <c r="I124" s="100">
        <f>+'Ark1'!AD1446</f>
        <v>1.3828375165918003</v>
      </c>
      <c r="K124" s="100">
        <f>+'Ark1'!AE1446</f>
        <v>1.4374920212548803</v>
      </c>
      <c r="M124" s="100">
        <f>+'Ark1'!W1446</f>
        <v>81.99001411892489</v>
      </c>
      <c r="O124" s="100">
        <f>+'Ark1'!X1446</f>
        <v>0.65618221258134479</v>
      </c>
      <c r="Q124" s="100">
        <f>+'Ark1'!Y1446</f>
        <v>1.3123644251626896</v>
      </c>
      <c r="R124" s="110"/>
      <c r="T124" s="110"/>
      <c r="U124" s="100">
        <f>+'Ark1'!AA1446</f>
        <v>9.2297181899377261</v>
      </c>
      <c r="V124" s="10">
        <f t="shared" si="9"/>
        <v>11.904454486765655</v>
      </c>
      <c r="W124" s="100">
        <f>+'Ark1'!V1446</f>
        <v>88.871725055736945</v>
      </c>
      <c r="X124" s="39"/>
      <c r="Y124"/>
    </row>
    <row r="125" spans="1:25" ht="15.6">
      <c r="A125" s="39"/>
      <c r="B125">
        <f>+'Ark1'!C1447</f>
        <v>2019</v>
      </c>
      <c r="C125">
        <f>+'Ark1'!M1447</f>
        <v>56</v>
      </c>
      <c r="D125" s="297">
        <f>+'Ark1'!Q1447</f>
        <v>1670</v>
      </c>
      <c r="F125" s="297">
        <f>+'Ark1'!R1447</f>
        <v>41201</v>
      </c>
      <c r="H125" s="297">
        <f>+'Ark1'!S1447</f>
        <v>41152</v>
      </c>
      <c r="I125" s="100">
        <f>+'Ark1'!AD1447</f>
        <v>3.0897119588448358</v>
      </c>
      <c r="K125" s="100">
        <f>+'Ark1'!AE1447</f>
        <v>3.2185987228931991</v>
      </c>
      <c r="M125" s="100">
        <f>+'Ark1'!W1447</f>
        <v>82.149160429626278</v>
      </c>
      <c r="O125" s="100">
        <f>+'Ark1'!X1447</f>
        <v>0.72813766656149115</v>
      </c>
      <c r="Q125" s="100">
        <f>+'Ark1'!Y1447</f>
        <v>1.4562753331229823</v>
      </c>
      <c r="R125" s="110"/>
      <c r="T125" s="110"/>
      <c r="U125" s="100">
        <f>+'Ark1'!AA1447</f>
        <v>8.6741354185805459</v>
      </c>
      <c r="V125" s="10">
        <f t="shared" si="9"/>
        <v>24.67125748502994</v>
      </c>
      <c r="W125" s="100">
        <f>+'Ark1'!V1447</f>
        <v>89.029852754220016</v>
      </c>
      <c r="X125" s="39"/>
      <c r="Y125"/>
    </row>
    <row r="126" spans="1:25" ht="15.6">
      <c r="A126" s="39"/>
      <c r="B126">
        <f>+'Ark1'!C1448</f>
        <v>2019</v>
      </c>
      <c r="C126">
        <f>+'Ark1'!M1448</f>
        <v>57</v>
      </c>
      <c r="D126" s="297">
        <f>+'Ark1'!Q1448</f>
        <v>1743</v>
      </c>
      <c r="F126" s="297">
        <f>+'Ark1'!R1448</f>
        <v>76141</v>
      </c>
      <c r="H126" s="297">
        <f>+'Ark1'!S1448</f>
        <v>75861</v>
      </c>
      <c r="I126" s="100">
        <f>+'Ark1'!AD1448</f>
        <v>5.709904086269864</v>
      </c>
      <c r="K126" s="100">
        <f>+'Ark1'!AE1448</f>
        <v>5.9371348744732817</v>
      </c>
      <c r="M126" s="100">
        <f>+'Ark1'!W1448</f>
        <v>82.202607400376891</v>
      </c>
      <c r="O126" s="100">
        <f>+'Ark1'!X1448</f>
        <v>0.75386454078617315</v>
      </c>
      <c r="Q126" s="100">
        <f>+'Ark1'!Y1448</f>
        <v>1.5077290815723463</v>
      </c>
      <c r="R126" s="110"/>
      <c r="T126" s="110"/>
      <c r="U126" s="100">
        <f>+'Ark1'!AA1448</f>
        <v>8.4020276376212788</v>
      </c>
      <c r="V126" s="10">
        <f t="shared" si="9"/>
        <v>43.683878370625358</v>
      </c>
      <c r="W126" s="100">
        <f>+'Ark1'!V1448</f>
        <v>89.148481535261894</v>
      </c>
      <c r="X126" s="39"/>
      <c r="Y126"/>
    </row>
    <row r="127" spans="1:25" ht="15.6">
      <c r="A127" s="39"/>
      <c r="B127">
        <f>+'Ark1'!C1449</f>
        <v>2019</v>
      </c>
      <c r="C127">
        <f>+'Ark1'!M1449</f>
        <v>58</v>
      </c>
      <c r="D127" s="297">
        <f>+'Ark1'!Q1449</f>
        <v>1796</v>
      </c>
      <c r="F127" s="297">
        <f>+'Ark1'!R1449</f>
        <v>117119</v>
      </c>
      <c r="H127" s="297">
        <f>+'Ark1'!S1449</f>
        <v>116533</v>
      </c>
      <c r="I127" s="100">
        <f>+'Ark1'!AD1449</f>
        <v>8.7828930100713141</v>
      </c>
      <c r="K127" s="100">
        <f>+'Ark1'!AE1449</f>
        <v>9.1090580154971033</v>
      </c>
      <c r="M127" s="100">
        <f>+'Ark1'!W1449</f>
        <v>82.101630611071982</v>
      </c>
      <c r="O127" s="100">
        <f>+'Ark1'!X1449</f>
        <v>0.82821745404246949</v>
      </c>
      <c r="Q127" s="100">
        <f>+'Ark1'!Y1449</f>
        <v>1.6564349080849388</v>
      </c>
      <c r="R127" s="110"/>
      <c r="T127" s="110"/>
      <c r="U127" s="100">
        <f>+'Ark1'!AA1449</f>
        <v>8.2999195528555401</v>
      </c>
      <c r="V127" s="10">
        <f t="shared" si="9"/>
        <v>65.211024498886417</v>
      </c>
      <c r="W127" s="100">
        <f>+'Ark1'!V1449</f>
        <v>89.066709480617803</v>
      </c>
      <c r="X127" s="39"/>
      <c r="Y127"/>
    </row>
    <row r="128" spans="1:25" ht="15.6">
      <c r="A128" s="39"/>
      <c r="B128">
        <f>+'Ark1'!C1450</f>
        <v>2019</v>
      </c>
      <c r="C128">
        <f>+'Ark1'!M1450</f>
        <v>59</v>
      </c>
      <c r="D128" s="297">
        <f>+'Ark1'!Q1450</f>
        <v>1855</v>
      </c>
      <c r="F128" s="297">
        <f>+'Ark1'!R1450</f>
        <v>154132</v>
      </c>
      <c r="H128" s="297">
        <f>+'Ark1'!S1450</f>
        <v>153684</v>
      </c>
      <c r="I128" s="100">
        <f>+'Ark1'!AD1450</f>
        <v>11.558541871330123</v>
      </c>
      <c r="K128" s="100">
        <f>+'Ark1'!AE1450</f>
        <v>11.966800478078863</v>
      </c>
      <c r="M128" s="100">
        <f>+'Ark1'!W1450</f>
        <v>81.785560826111507</v>
      </c>
      <c r="O128" s="100">
        <f>+'Ark1'!X1450</f>
        <v>0.976435782316456</v>
      </c>
      <c r="Q128" s="100">
        <f>+'Ark1'!Y1450</f>
        <v>1.952871564632912</v>
      </c>
      <c r="R128" s="110"/>
      <c r="T128" s="110"/>
      <c r="U128" s="100">
        <f>+'Ark1'!AA1450</f>
        <v>8.2944952116964856</v>
      </c>
      <c r="V128" s="10">
        <f t="shared" si="9"/>
        <v>83.090026954177901</v>
      </c>
      <c r="W128" s="100">
        <f>+'Ark1'!V1450</f>
        <v>88.675289388819749</v>
      </c>
      <c r="X128" s="39"/>
      <c r="Y128"/>
    </row>
    <row r="129" spans="1:25" ht="15.6">
      <c r="A129" s="39"/>
      <c r="B129">
        <f>+'Ark1'!C1451</f>
        <v>2019</v>
      </c>
      <c r="C129">
        <f>+'Ark1'!M1451</f>
        <v>60</v>
      </c>
      <c r="D129" s="297">
        <f>+'Ark1'!Q1451</f>
        <v>1938</v>
      </c>
      <c r="F129" s="297">
        <f>+'Ark1'!R1451</f>
        <v>184564</v>
      </c>
      <c r="H129" s="297">
        <f>+'Ark1'!S1451</f>
        <v>181896</v>
      </c>
      <c r="I129" s="100">
        <f>+'Ark1'!AD1451</f>
        <v>13.840673720837803</v>
      </c>
      <c r="K129" s="100">
        <f>+'Ark1'!AE1451</f>
        <v>14.046553802460664</v>
      </c>
      <c r="M129" s="100">
        <f>+'Ark1'!W1451</f>
        <v>81.109902581696502</v>
      </c>
      <c r="O129" s="100">
        <f>+'Ark1'!X1451</f>
        <v>1.0793004052794697</v>
      </c>
      <c r="Q129" s="100">
        <f>+'Ark1'!Y1451</f>
        <v>2.1586008105589394</v>
      </c>
      <c r="R129" s="110"/>
      <c r="T129" s="110"/>
      <c r="U129" s="100">
        <f>+'Ark1'!AA1451</f>
        <v>8.6454247268433857</v>
      </c>
      <c r="V129" s="10">
        <f t="shared" si="9"/>
        <v>95.234262125902987</v>
      </c>
      <c r="W129" s="100">
        <f>+'Ark1'!V1451</f>
        <v>88.287451508132818</v>
      </c>
      <c r="X129" s="39"/>
      <c r="Y129"/>
    </row>
    <row r="130" spans="1:25" ht="15.6">
      <c r="A130" s="39"/>
      <c r="B130">
        <f>+'Ark1'!C1452</f>
        <v>2019</v>
      </c>
      <c r="C130">
        <f>+'Ark1'!M1452</f>
        <v>61</v>
      </c>
      <c r="D130" s="297">
        <f>+'Ark1'!Q1452</f>
        <v>1889</v>
      </c>
      <c r="F130" s="297">
        <f>+'Ark1'!R1452</f>
        <v>186162</v>
      </c>
      <c r="H130" s="297">
        <f>+'Ark1'!S1452</f>
        <v>185967</v>
      </c>
      <c r="I130" s="100">
        <f>+'Ark1'!AD1452</f>
        <v>13.960509640117284</v>
      </c>
      <c r="K130" s="100">
        <f>+'Ark1'!AE1452</f>
        <v>14.26277581894465</v>
      </c>
      <c r="M130" s="100">
        <f>+'Ark1'!W1452</f>
        <v>80.555539853844721</v>
      </c>
      <c r="O130" s="100">
        <f>+'Ark1'!X1452</f>
        <v>1.2392432397589197</v>
      </c>
      <c r="Q130" s="100">
        <f>+'Ark1'!Y1452</f>
        <v>2.4784864795178394</v>
      </c>
      <c r="R130" s="110"/>
      <c r="T130" s="110"/>
      <c r="U130" s="100">
        <f>+'Ark1'!AA1452</f>
        <v>8.4835243107841496</v>
      </c>
      <c r="V130" s="10">
        <f t="shared" si="9"/>
        <v>98.550555849655908</v>
      </c>
      <c r="W130" s="100">
        <f>+'Ark1'!V1452</f>
        <v>87.301265679071989</v>
      </c>
      <c r="X130" s="39"/>
      <c r="Y130"/>
    </row>
    <row r="131" spans="1:25" ht="15.6">
      <c r="A131" s="39"/>
      <c r="B131">
        <f>+'Ark1'!C1453</f>
        <v>2019</v>
      </c>
      <c r="C131">
        <f>+'Ark1'!M1453</f>
        <v>62</v>
      </c>
      <c r="D131" s="297">
        <f>+'Ark1'!Q1453</f>
        <v>1875</v>
      </c>
      <c r="F131" s="297">
        <f>+'Ark1'!R1453</f>
        <v>177451</v>
      </c>
      <c r="H131" s="297">
        <f>+'Ark1'!S1453</f>
        <v>177286</v>
      </c>
      <c r="I131" s="100">
        <f>+'Ark1'!AD1453</f>
        <v>13.307261396785879</v>
      </c>
      <c r="K131" s="100">
        <f>+'Ark1'!AE1453</f>
        <v>13.434279849299861</v>
      </c>
      <c r="M131" s="100">
        <f>+'Ark1'!W1453</f>
        <v>79.591591891068788</v>
      </c>
      <c r="O131" s="100">
        <f>+'Ark1'!X1453</f>
        <v>1.4640661365672778</v>
      </c>
      <c r="Q131" s="100">
        <f>+'Ark1'!Y1453</f>
        <v>2.9281322731345556</v>
      </c>
      <c r="R131" s="110"/>
      <c r="T131" s="110"/>
      <c r="U131" s="100">
        <f>+'Ark1'!AA1453</f>
        <v>8.7260793746788714</v>
      </c>
      <c r="V131" s="10">
        <f t="shared" si="9"/>
        <v>94.640533333333337</v>
      </c>
      <c r="W131" s="100">
        <f>+'Ark1'!V1453</f>
        <v>86.258845954072868</v>
      </c>
      <c r="X131" s="39"/>
      <c r="Y131"/>
    </row>
    <row r="132" spans="1:25" ht="15.6">
      <c r="A132" s="39"/>
      <c r="B132">
        <f>+'Ark1'!C1454</f>
        <v>2019</v>
      </c>
      <c r="C132">
        <f>+'Ark1'!M1454</f>
        <v>63</v>
      </c>
      <c r="D132" s="297">
        <f>+'Ark1'!Q1454</f>
        <v>1868</v>
      </c>
      <c r="F132" s="297">
        <f>+'Ark1'!R1454</f>
        <v>146690</v>
      </c>
      <c r="H132" s="297">
        <f>+'Ark1'!S1454</f>
        <v>146634</v>
      </c>
      <c r="I132" s="100">
        <f>+'Ark1'!AD1454</f>
        <v>11.000457446250069</v>
      </c>
      <c r="K132" s="100">
        <f>+'Ark1'!AE1454</f>
        <v>10.949948763347928</v>
      </c>
      <c r="M132" s="100">
        <f>+'Ark1'!W1454</f>
        <v>78.43405110683706</v>
      </c>
      <c r="O132" s="100">
        <f>+'Ark1'!X1454</f>
        <v>1.7247256118344811</v>
      </c>
      <c r="Q132" s="100">
        <f>+'Ark1'!Y1454</f>
        <v>3.4494512236689623</v>
      </c>
      <c r="R132" s="110"/>
      <c r="T132" s="110"/>
      <c r="U132" s="100">
        <f>+'Ark1'!AA1454</f>
        <v>8.932457610894236</v>
      </c>
      <c r="V132" s="10">
        <f t="shared" si="9"/>
        <v>78.527837259100636</v>
      </c>
      <c r="W132" s="100">
        <f>+'Ark1'!V1454</f>
        <v>84.989604795904299</v>
      </c>
      <c r="X132" s="39"/>
      <c r="Y132"/>
    </row>
    <row r="133" spans="1:25" ht="15.6">
      <c r="A133" s="39"/>
      <c r="B133">
        <f>+'Ark1'!C1455</f>
        <v>2019</v>
      </c>
      <c r="C133">
        <f>+'Ark1'!M1455</f>
        <v>64</v>
      </c>
      <c r="D133" s="297">
        <f>+'Ark1'!Q1455</f>
        <v>1824</v>
      </c>
      <c r="F133" s="297">
        <f>+'Ark1'!R1455</f>
        <v>102940</v>
      </c>
      <c r="H133" s="297">
        <f>+'Ark1'!S1455</f>
        <v>102876</v>
      </c>
      <c r="I133" s="100">
        <f>+'Ark1'!AD1455</f>
        <v>7.7195929478286276</v>
      </c>
      <c r="K133" s="100">
        <f>+'Ark1'!AE1455</f>
        <v>7.5157835395392798</v>
      </c>
      <c r="M133" s="100">
        <f>+'Ark1'!W1455</f>
        <v>76.733928904701244</v>
      </c>
      <c r="O133" s="100">
        <f>+'Ark1'!X1455</f>
        <v>1.8185350689722168</v>
      </c>
      <c r="Q133" s="100">
        <f>+'Ark1'!Y1455</f>
        <v>3.6370701379444337</v>
      </c>
      <c r="R133" s="110"/>
      <c r="T133" s="110"/>
      <c r="U133" s="100">
        <f>+'Ark1'!AA1455</f>
        <v>9.3088663949969934</v>
      </c>
      <c r="V133" s="10">
        <f t="shared" si="9"/>
        <v>56.436403508771932</v>
      </c>
      <c r="W133" s="100">
        <f>+'Ark1'!V1455</f>
        <v>83.15411464019725</v>
      </c>
      <c r="X133" s="39"/>
      <c r="Y133"/>
    </row>
    <row r="134" spans="1:25" ht="15.6">
      <c r="A134" s="39"/>
      <c r="B134">
        <f>+'Ark1'!C1456</f>
        <v>2019</v>
      </c>
      <c r="C134">
        <f>+'Ark1'!M1456</f>
        <v>65</v>
      </c>
      <c r="D134" s="297">
        <f>+'Ark1'!Q1456</f>
        <v>1722</v>
      </c>
      <c r="F134" s="297">
        <f>+'Ark1'!R1456</f>
        <v>57518</v>
      </c>
      <c r="H134" s="297">
        <f>+'Ark1'!S1456</f>
        <v>57474</v>
      </c>
      <c r="I134" s="100">
        <f>+'Ark1'!AD1456</f>
        <v>4.3133431821760944</v>
      </c>
      <c r="K134" s="100">
        <f>+'Ark1'!AE1456</f>
        <v>4.0469986754212526</v>
      </c>
      <c r="M134" s="100">
        <f>+'Ark1'!W1456</f>
        <v>73.958633817030403</v>
      </c>
      <c r="O134" s="100">
        <f>+'Ark1'!X1456</f>
        <v>1.8724573177092387</v>
      </c>
      <c r="Q134" s="100">
        <f>+'Ark1'!Y1456</f>
        <v>3.7449146354184775</v>
      </c>
      <c r="R134" s="110"/>
      <c r="T134" s="110"/>
      <c r="U134" s="100">
        <f>+'Ark1'!AA1456</f>
        <v>9.8902043902428574</v>
      </c>
      <c r="V134" s="10">
        <f t="shared" si="9"/>
        <v>33.401858304297328</v>
      </c>
      <c r="W134" s="100">
        <f>+'Ark1'!V1456</f>
        <v>80.154910312075927</v>
      </c>
      <c r="X134" s="39"/>
      <c r="Y134"/>
    </row>
    <row r="135" spans="1:25" ht="15.6">
      <c r="A135" s="39"/>
      <c r="B135">
        <f>+'Ark1'!C1457</f>
        <v>2019</v>
      </c>
      <c r="C135">
        <f>+'Ark1'!M1457</f>
        <v>66</v>
      </c>
      <c r="D135" s="297">
        <f>+'Ark1'!Q1457</f>
        <v>1581</v>
      </c>
      <c r="F135" s="297">
        <f>+'Ark1'!R1457</f>
        <v>26996</v>
      </c>
      <c r="H135" s="297">
        <f>+'Ark1'!S1457</f>
        <v>26974</v>
      </c>
      <c r="I135" s="100">
        <f>+'Ark1'!AD1457</f>
        <v>2.0244621257002304</v>
      </c>
      <c r="K135" s="100">
        <f>+'Ark1'!AE1457</f>
        <v>1.8204090067641063</v>
      </c>
      <c r="M135" s="100">
        <f>+'Ark1'!W1457</f>
        <v>70.884432045673648</v>
      </c>
      <c r="O135" s="100">
        <f>+'Ark1'!X1457</f>
        <v>1.8854645132612244</v>
      </c>
      <c r="Q135" s="100">
        <f>+'Ark1'!Y1457</f>
        <v>3.7709290265224489</v>
      </c>
      <c r="R135" s="110"/>
      <c r="T135" s="110"/>
      <c r="U135" s="100">
        <f>+'Ark1'!AA1457</f>
        <v>10.5579677165292</v>
      </c>
      <c r="V135" s="10">
        <f t="shared" si="9"/>
        <v>17.0752688172043</v>
      </c>
      <c r="W135" s="100">
        <f>+'Ark1'!V1457</f>
        <v>76.828092394417283</v>
      </c>
      <c r="X135" s="39"/>
      <c r="Y135"/>
    </row>
    <row r="136" spans="1:25" ht="15.6">
      <c r="A136" s="39"/>
      <c r="B136">
        <f>+'Ark1'!C1458</f>
        <v>2019</v>
      </c>
      <c r="C136">
        <f>+'Ark1'!M1458</f>
        <v>67</v>
      </c>
      <c r="D136" s="297">
        <f>+'Ark1'!Q1458</f>
        <v>1333</v>
      </c>
      <c r="F136" s="297">
        <f>+'Ark1'!R1458</f>
        <v>11274</v>
      </c>
      <c r="H136" s="297">
        <f>+'Ark1'!S1458</f>
        <v>11242</v>
      </c>
      <c r="I136" s="100">
        <f>+'Ark1'!AD1458</f>
        <v>0.84545065954750309</v>
      </c>
      <c r="K136" s="100">
        <f>+'Ark1'!AE1458</f>
        <v>0.72623584558161747</v>
      </c>
      <c r="M136" s="100">
        <f>+'Ark1'!W1458</f>
        <v>67.851795054260748</v>
      </c>
      <c r="O136" s="100">
        <f>+'Ark1'!X1458</f>
        <v>1.6675536632960797</v>
      </c>
      <c r="Q136" s="100">
        <f>+'Ark1'!Y1458</f>
        <v>3.3351073265921594</v>
      </c>
      <c r="R136" s="110"/>
      <c r="T136" s="110"/>
      <c r="U136" s="100">
        <f>+'Ark1'!AA1458</f>
        <v>11.249030020750411</v>
      </c>
      <c r="V136" s="10">
        <f t="shared" si="9"/>
        <v>8.4576144036008998</v>
      </c>
      <c r="W136" s="100">
        <f>+'Ark1'!V1458</f>
        <v>73.619047362053649</v>
      </c>
      <c r="X136" s="39"/>
      <c r="Y136"/>
    </row>
    <row r="137" spans="1:25" ht="15.6">
      <c r="A137" s="39"/>
      <c r="B137">
        <f>+'Ark1'!C1459</f>
        <v>2019</v>
      </c>
      <c r="C137">
        <f>+'Ark1'!M1459</f>
        <v>68</v>
      </c>
      <c r="D137" s="297">
        <f>+'Ark1'!Q1459</f>
        <v>1058</v>
      </c>
      <c r="F137" s="297">
        <f>+'Ark1'!R1459</f>
        <v>5994</v>
      </c>
      <c r="H137" s="297">
        <f>+'Ark1'!S1459</f>
        <v>5960</v>
      </c>
      <c r="I137" s="100">
        <f>+'Ark1'!AD1459</f>
        <v>0.44949718408087042</v>
      </c>
      <c r="K137" s="100">
        <f>+'Ark1'!AE1459</f>
        <v>0.36641573230281321</v>
      </c>
      <c r="M137" s="100">
        <f>+'Ark1'!W1459</f>
        <v>64.573614093959478</v>
      </c>
      <c r="O137" s="100">
        <f>+'Ark1'!X1459</f>
        <v>1.7183850517183843</v>
      </c>
      <c r="Q137" s="100">
        <f>+'Ark1'!Y1459</f>
        <v>3.4367701034367686</v>
      </c>
      <c r="R137" s="110"/>
      <c r="T137" s="110"/>
      <c r="U137" s="100">
        <f>+'Ark1'!AA1459</f>
        <v>12.322189601252809</v>
      </c>
      <c r="V137" s="10">
        <f t="shared" si="9"/>
        <v>5.6654064272211722</v>
      </c>
      <c r="W137" s="100">
        <f>+'Ark1'!V1459</f>
        <v>70.1708828084668</v>
      </c>
      <c r="X137" s="39"/>
      <c r="Y137"/>
    </row>
    <row r="138" spans="1:25" ht="15.6">
      <c r="A138" s="39"/>
      <c r="B138" s="46">
        <f>+'Ark1'!C1460</f>
        <v>2018</v>
      </c>
      <c r="C138" s="46">
        <f>+'Ark1'!M1460</f>
        <v>48</v>
      </c>
      <c r="D138" s="331">
        <f>+'Ark1'!Q1460</f>
        <v>108</v>
      </c>
      <c r="E138" s="65"/>
      <c r="F138" s="331">
        <f>+'Ark1'!R1460</f>
        <v>263</v>
      </c>
      <c r="G138" s="331"/>
      <c r="H138" s="331">
        <f>+'Ark1'!S1460</f>
        <v>112</v>
      </c>
      <c r="I138" s="99">
        <f>+'Ark1'!AD1460</f>
        <v>1.8607547022969358E-2</v>
      </c>
      <c r="J138" s="99"/>
      <c r="K138" s="99">
        <f>+'Ark1'!AE1460</f>
        <v>9.4092640984994903E-3</v>
      </c>
      <c r="L138" s="99"/>
      <c r="M138" s="99">
        <f>+'Ark1'!W1460</f>
        <v>92.244642857142949</v>
      </c>
      <c r="N138" s="99"/>
      <c r="O138" s="99">
        <f>+'Ark1'!X1460</f>
        <v>1.1406844106463883</v>
      </c>
      <c r="P138" s="99"/>
      <c r="Q138" s="99">
        <f>+'Ark1'!Y1460</f>
        <v>2.2813688212927765</v>
      </c>
      <c r="R138" s="110"/>
      <c r="S138" s="65"/>
      <c r="T138" s="110"/>
      <c r="U138" s="99">
        <f>+'Ark1'!AA1460</f>
        <v>26.479688439867282</v>
      </c>
      <c r="V138" s="65">
        <f t="shared" si="9"/>
        <v>2.4351851851851851</v>
      </c>
      <c r="W138" s="99">
        <f>+'Ark1'!V1460</f>
        <v>144.6989630088222</v>
      </c>
      <c r="X138" s="39"/>
      <c r="Y138"/>
    </row>
    <row r="139" spans="1:25" ht="15.6">
      <c r="A139" s="39"/>
      <c r="B139" s="46">
        <f>+'Ark1'!C1461</f>
        <v>2018</v>
      </c>
      <c r="C139" s="46">
        <f>+'Ark1'!M1461</f>
        <v>49</v>
      </c>
      <c r="D139" s="331">
        <f>+'Ark1'!Q1461</f>
        <v>73</v>
      </c>
      <c r="E139" s="65"/>
      <c r="F139" s="331">
        <f>+'Ark1'!R1461</f>
        <v>92</v>
      </c>
      <c r="G139" s="331"/>
      <c r="H139" s="331">
        <f>+'Ark1'!S1461</f>
        <v>92</v>
      </c>
      <c r="I139" s="99">
        <f>+'Ark1'!AD1461</f>
        <v>6.509103901571031E-3</v>
      </c>
      <c r="J139" s="99"/>
      <c r="K139" s="99">
        <f>+'Ark1'!AE1461</f>
        <v>7.9620913385138412E-3</v>
      </c>
      <c r="L139" s="99"/>
      <c r="M139" s="99">
        <f>+'Ark1'!W1461</f>
        <v>95.026086956521695</v>
      </c>
      <c r="N139" s="99"/>
      <c r="O139" s="99">
        <f>+'Ark1'!X1461</f>
        <v>1.0869565217391304</v>
      </c>
      <c r="P139" s="99"/>
      <c r="Q139" s="99">
        <f>+'Ark1'!Y1461</f>
        <v>2.1739130434782608</v>
      </c>
      <c r="R139" s="110"/>
      <c r="S139" s="65"/>
      <c r="T139" s="110"/>
      <c r="U139" s="99">
        <f>+'Ark1'!AA1461</f>
        <v>25.683901528614655</v>
      </c>
      <c r="V139" s="65">
        <f t="shared" si="9"/>
        <v>1.2602739726027397</v>
      </c>
      <c r="W139" s="99">
        <f>+'Ark1'!V1461</f>
        <v>102.95350699514812</v>
      </c>
      <c r="X139" s="39"/>
      <c r="Y139"/>
    </row>
    <row r="140" spans="1:25" ht="15.6">
      <c r="A140" s="39"/>
      <c r="B140" s="46">
        <f>+'Ark1'!C1462</f>
        <v>2018</v>
      </c>
      <c r="C140" s="46">
        <f>+'Ark1'!M1462</f>
        <v>50</v>
      </c>
      <c r="D140" s="331">
        <f>+'Ark1'!Q1462</f>
        <v>136</v>
      </c>
      <c r="E140" s="65"/>
      <c r="F140" s="331">
        <f>+'Ark1'!R1462</f>
        <v>182</v>
      </c>
      <c r="G140" s="331"/>
      <c r="H140" s="331">
        <f>+'Ark1'!S1462</f>
        <v>180</v>
      </c>
      <c r="I140" s="99">
        <f>+'Ark1'!AD1462</f>
        <v>1.287670554441225E-2</v>
      </c>
      <c r="J140" s="99"/>
      <c r="K140" s="99">
        <f>+'Ark1'!AE1462</f>
        <v>1.5092217720295844E-2</v>
      </c>
      <c r="L140" s="99"/>
      <c r="M140" s="99">
        <f>+'Ark1'!W1462</f>
        <v>92.062777777777683</v>
      </c>
      <c r="N140" s="99"/>
      <c r="O140" s="99">
        <f>+'Ark1'!X1462</f>
        <v>1.648351648351648</v>
      </c>
      <c r="P140" s="99"/>
      <c r="Q140" s="99">
        <f>+'Ark1'!Y1462</f>
        <v>3.2967032967032961</v>
      </c>
      <c r="R140" s="110"/>
      <c r="S140" s="65"/>
      <c r="T140" s="110"/>
      <c r="U140" s="99">
        <f>+'Ark1'!AA1462</f>
        <v>25.59805120741218</v>
      </c>
      <c r="V140" s="65">
        <f t="shared" si="9"/>
        <v>1.338235294117647</v>
      </c>
      <c r="W140" s="99">
        <f>+'Ark1'!V1462</f>
        <v>100.20825809558204</v>
      </c>
      <c r="X140" s="39"/>
      <c r="Y140"/>
    </row>
    <row r="141" spans="1:25" ht="15.6">
      <c r="A141" s="39"/>
      <c r="B141" s="46">
        <f>+'Ark1'!C1463</f>
        <v>2018</v>
      </c>
      <c r="C141" s="46">
        <f>+'Ark1'!M1463</f>
        <v>51</v>
      </c>
      <c r="D141" s="331">
        <f>+'Ark1'!Q1463</f>
        <v>225</v>
      </c>
      <c r="E141" s="65"/>
      <c r="F141" s="331">
        <f>+'Ark1'!R1463</f>
        <v>308</v>
      </c>
      <c r="G141" s="331"/>
      <c r="H141" s="331">
        <f>+'Ark1'!S1463</f>
        <v>308</v>
      </c>
      <c r="I141" s="99">
        <f>+'Ark1'!AD1463</f>
        <v>2.1791347844389967E-2</v>
      </c>
      <c r="J141" s="99"/>
      <c r="K141" s="99">
        <f>+'Ark1'!AE1463</f>
        <v>2.6159309745165314E-2</v>
      </c>
      <c r="L141" s="99"/>
      <c r="M141" s="99">
        <f>+'Ark1'!W1463</f>
        <v>93.256493506493527</v>
      </c>
      <c r="N141" s="99"/>
      <c r="O141" s="99">
        <f>+'Ark1'!X1463</f>
        <v>0.9740259740259738</v>
      </c>
      <c r="P141" s="99"/>
      <c r="Q141" s="99">
        <f>+'Ark1'!Y1463</f>
        <v>1.9480519480519476</v>
      </c>
      <c r="R141" s="110"/>
      <c r="S141" s="65"/>
      <c r="T141" s="110"/>
      <c r="U141" s="99">
        <f>+'Ark1'!AA1463</f>
        <v>22.655059998787195</v>
      </c>
      <c r="V141" s="65">
        <f t="shared" si="9"/>
        <v>1.3688888888888888</v>
      </c>
      <c r="W141" s="99">
        <f>+'Ark1'!V1463</f>
        <v>101.03628765600595</v>
      </c>
      <c r="X141" s="39"/>
      <c r="Y141"/>
    </row>
    <row r="142" spans="1:25" ht="15.6">
      <c r="A142" s="39"/>
      <c r="B142" s="46">
        <f>+'Ark1'!C1464</f>
        <v>2018</v>
      </c>
      <c r="C142" s="46">
        <f>+'Ark1'!M1464</f>
        <v>52</v>
      </c>
      <c r="D142" s="331">
        <f>+'Ark1'!Q1464</f>
        <v>470</v>
      </c>
      <c r="E142" s="65"/>
      <c r="F142" s="331">
        <f>+'Ark1'!R1464</f>
        <v>743</v>
      </c>
      <c r="G142" s="331"/>
      <c r="H142" s="331">
        <f>+'Ark1'!S1464</f>
        <v>742</v>
      </c>
      <c r="I142" s="99">
        <f>+'Ark1'!AD1464</f>
        <v>5.2568089118122531E-2</v>
      </c>
      <c r="J142" s="99"/>
      <c r="K142" s="99">
        <f>+'Ark1'!AE1464</f>
        <v>5.8899293810376015E-2</v>
      </c>
      <c r="L142" s="99"/>
      <c r="M142" s="99">
        <f>+'Ark1'!W1464</f>
        <v>87.158490566037685</v>
      </c>
      <c r="N142" s="99"/>
      <c r="O142" s="99">
        <f>+'Ark1'!X1464</f>
        <v>1.8842530282637953</v>
      </c>
      <c r="P142" s="99"/>
      <c r="Q142" s="99">
        <f>+'Ark1'!Y1464</f>
        <v>3.7685060565275905</v>
      </c>
      <c r="R142" s="110"/>
      <c r="S142" s="65"/>
      <c r="T142" s="110"/>
      <c r="U142" s="99">
        <f>+'Ark1'!AA1464</f>
        <v>20.459522246421276</v>
      </c>
      <c r="V142" s="65">
        <f t="shared" si="9"/>
        <v>1.5808510638297872</v>
      </c>
      <c r="W142" s="99">
        <f>+'Ark1'!V1464</f>
        <v>94.483738424742967</v>
      </c>
      <c r="X142" s="39"/>
      <c r="Y142"/>
    </row>
    <row r="143" spans="1:25" ht="15.6">
      <c r="A143" s="39"/>
      <c r="B143" s="46">
        <f>+'Ark1'!C1465</f>
        <v>2018</v>
      </c>
      <c r="C143" s="46">
        <f>+'Ark1'!M1465</f>
        <v>53</v>
      </c>
      <c r="D143" s="331">
        <f>+'Ark1'!Q1465</f>
        <v>889</v>
      </c>
      <c r="E143" s="65"/>
      <c r="F143" s="331">
        <f>+'Ark1'!R1465</f>
        <v>2194</v>
      </c>
      <c r="G143" s="331"/>
      <c r="H143" s="331">
        <f>+'Ark1'!S1465</f>
        <v>2194</v>
      </c>
      <c r="I143" s="99">
        <f>+'Ark1'!AD1465</f>
        <v>0.15522797782659603</v>
      </c>
      <c r="J143" s="99"/>
      <c r="K143" s="99">
        <f>+'Ark1'!AE1465</f>
        <v>0.16387159563458611</v>
      </c>
      <c r="L143" s="99"/>
      <c r="M143" s="99">
        <f>+'Ark1'!W1465</f>
        <v>82.010711030082106</v>
      </c>
      <c r="N143" s="99"/>
      <c r="O143" s="99">
        <f>+'Ark1'!X1465</f>
        <v>1.731996353691887</v>
      </c>
      <c r="P143" s="99"/>
      <c r="Q143" s="99">
        <f>+'Ark1'!Y1465</f>
        <v>3.463992707383774</v>
      </c>
      <c r="R143" s="110"/>
      <c r="S143" s="65"/>
      <c r="T143" s="110"/>
      <c r="U143" s="99">
        <f>+'Ark1'!AA1465</f>
        <v>15.961634699040848</v>
      </c>
      <c r="V143" s="65">
        <f t="shared" si="9"/>
        <v>2.4679415073115862</v>
      </c>
      <c r="W143" s="99">
        <f>+'Ark1'!V1465</f>
        <v>88.852341311031381</v>
      </c>
      <c r="X143" s="39"/>
      <c r="Y143"/>
    </row>
    <row r="144" spans="1:25" ht="15.6">
      <c r="A144" s="39"/>
      <c r="B144" s="46">
        <f>+'Ark1'!C1466</f>
        <v>2018</v>
      </c>
      <c r="C144" s="46">
        <f>+'Ark1'!M1466</f>
        <v>54</v>
      </c>
      <c r="D144" s="331">
        <f>+'Ark1'!Q1466</f>
        <v>1447</v>
      </c>
      <c r="E144" s="65"/>
      <c r="F144" s="331">
        <f>+'Ark1'!R1466</f>
        <v>8394</v>
      </c>
      <c r="G144" s="331"/>
      <c r="H144" s="331">
        <f>+'Ark1'!S1466</f>
        <v>8394</v>
      </c>
      <c r="I144" s="99">
        <f>+'Ark1'!AD1466</f>
        <v>0.59388497988899136</v>
      </c>
      <c r="J144" s="99"/>
      <c r="K144" s="99">
        <f>+'Ark1'!AE1466</f>
        <v>0.61623767295613141</v>
      </c>
      <c r="L144" s="99"/>
      <c r="M144" s="99">
        <f>+'Ark1'!W1466</f>
        <v>80.608863473909778</v>
      </c>
      <c r="N144" s="99"/>
      <c r="O144" s="99">
        <f>+'Ark1'!X1466</f>
        <v>1.0602811532046701</v>
      </c>
      <c r="P144" s="99"/>
      <c r="Q144" s="99">
        <f>+'Ark1'!Y1466</f>
        <v>2.1205623064093402</v>
      </c>
      <c r="R144" s="110"/>
      <c r="S144" s="65"/>
      <c r="T144" s="110"/>
      <c r="U144" s="99">
        <f>+'Ark1'!AA1466</f>
        <v>11.638526909372713</v>
      </c>
      <c r="V144" s="65">
        <f t="shared" si="9"/>
        <v>5.8009675190048373</v>
      </c>
      <c r="W144" s="99">
        <f>+'Ark1'!V1466</f>
        <v>87.333546558948811</v>
      </c>
      <c r="X144" s="39"/>
      <c r="Y144"/>
    </row>
    <row r="145" spans="1:25" ht="15.6">
      <c r="A145" s="39"/>
      <c r="B145" s="46">
        <f>+'Ark1'!C1467</f>
        <v>2018</v>
      </c>
      <c r="C145" s="46">
        <f>+'Ark1'!M1467</f>
        <v>55</v>
      </c>
      <c r="D145" s="331">
        <f>+'Ark1'!Q1467</f>
        <v>1701</v>
      </c>
      <c r="E145" s="65"/>
      <c r="F145" s="331">
        <f>+'Ark1'!R1467</f>
        <v>27080</v>
      </c>
      <c r="G145" s="331"/>
      <c r="H145" s="331">
        <f>+'Ark1'!S1467</f>
        <v>27079</v>
      </c>
      <c r="I145" s="99">
        <f>+'Ark1'!AD1467</f>
        <v>1.9159405832015592</v>
      </c>
      <c r="J145" s="99"/>
      <c r="K145" s="99">
        <f>+'Ark1'!AE1467</f>
        <v>1.9977086985639887</v>
      </c>
      <c r="L145" s="99"/>
      <c r="M145" s="99">
        <f>+'Ark1'!W1467</f>
        <v>81.003364230584353</v>
      </c>
      <c r="N145" s="99"/>
      <c r="O145" s="99">
        <f>+'Ark1'!X1467</f>
        <v>1.0782865583456422</v>
      </c>
      <c r="P145" s="99"/>
      <c r="Q145" s="99">
        <f>+'Ark1'!Y1467</f>
        <v>2.1565731166912845</v>
      </c>
      <c r="R145" s="110"/>
      <c r="S145" s="65"/>
      <c r="T145" s="110"/>
      <c r="U145" s="99">
        <f>+'Ark1'!AA1467</f>
        <v>9.5192333472859758</v>
      </c>
      <c r="V145" s="65">
        <f t="shared" si="9"/>
        <v>15.920047031158143</v>
      </c>
      <c r="W145" s="99">
        <f>+'Ark1'!V1467</f>
        <v>87.762562386678269</v>
      </c>
      <c r="X145" s="39"/>
      <c r="Y145"/>
    </row>
    <row r="146" spans="1:25" ht="15.6">
      <c r="A146" s="39"/>
      <c r="B146" s="46">
        <f>+'Ark1'!C1468</f>
        <v>2018</v>
      </c>
      <c r="C146" s="46">
        <f>+'Ark1'!M1468</f>
        <v>56</v>
      </c>
      <c r="D146" s="331">
        <f>+'Ark1'!Q1468</f>
        <v>1875</v>
      </c>
      <c r="E146" s="65"/>
      <c r="F146" s="331">
        <f>+'Ark1'!R1468</f>
        <v>66027</v>
      </c>
      <c r="G146" s="331"/>
      <c r="H146" s="331">
        <f>+'Ark1'!S1468</f>
        <v>66027</v>
      </c>
      <c r="I146" s="99">
        <f>+'Ark1'!AD1468</f>
        <v>4.6714848185764177</v>
      </c>
      <c r="J146" s="99"/>
      <c r="K146" s="99">
        <f>+'Ark1'!AE1468</f>
        <v>4.9033179402636282</v>
      </c>
      <c r="L146" s="99"/>
      <c r="M146" s="99">
        <f>+'Ark1'!W1468</f>
        <v>81.540244142547124</v>
      </c>
      <c r="N146" s="99"/>
      <c r="O146" s="99">
        <f>+'Ark1'!X1468</f>
        <v>1.0980356520817243</v>
      </c>
      <c r="P146" s="99"/>
      <c r="Q146" s="99">
        <f>+'Ark1'!Y1468</f>
        <v>2.1960713041634485</v>
      </c>
      <c r="R146" s="110"/>
      <c r="S146" s="65"/>
      <c r="T146" s="110"/>
      <c r="U146" s="99">
        <f>+'Ark1'!AA1468</f>
        <v>8.8504481324646296</v>
      </c>
      <c r="V146" s="65">
        <f t="shared" si="9"/>
        <v>35.214399999999998</v>
      </c>
      <c r="W146" s="99">
        <f>+'Ark1'!V1468</f>
        <v>88.342626373292049</v>
      </c>
      <c r="X146" s="39"/>
      <c r="Y146"/>
    </row>
    <row r="147" spans="1:25" ht="15.6">
      <c r="A147" s="39"/>
      <c r="B147" s="46">
        <f>+'Ark1'!C1469</f>
        <v>2018</v>
      </c>
      <c r="C147" s="46">
        <f>+'Ark1'!M1469</f>
        <v>57</v>
      </c>
      <c r="D147" s="331">
        <f>+'Ark1'!Q1469</f>
        <v>1969</v>
      </c>
      <c r="E147" s="65"/>
      <c r="F147" s="331">
        <f>+'Ark1'!R1469</f>
        <v>117303</v>
      </c>
      <c r="G147" s="331"/>
      <c r="H147" s="331">
        <f>+'Ark1'!S1469</f>
        <v>117293</v>
      </c>
      <c r="I147" s="99">
        <f>+'Ark1'!AD1469</f>
        <v>8.2993197278911577</v>
      </c>
      <c r="J147" s="99"/>
      <c r="K147" s="99">
        <f>+'Ark1'!AE1469</f>
        <v>8.7343203006080259</v>
      </c>
      <c r="L147" s="99"/>
      <c r="M147" s="99">
        <f>+'Ark1'!W1469</f>
        <v>81.763700306071485</v>
      </c>
      <c r="N147" s="99"/>
      <c r="O147" s="99">
        <f>+'Ark1'!X1469</f>
        <v>1.1636531035011892</v>
      </c>
      <c r="P147" s="99"/>
      <c r="Q147" s="99">
        <f>+'Ark1'!Y1469</f>
        <v>2.3273062070023784</v>
      </c>
      <c r="R147" s="110"/>
      <c r="S147" s="65"/>
      <c r="T147" s="110"/>
      <c r="U147" s="99">
        <f>+'Ark1'!AA1469</f>
        <v>8.6614382388139219</v>
      </c>
      <c r="V147" s="65">
        <f t="shared" si="9"/>
        <v>59.574911122397154</v>
      </c>
      <c r="W147" s="99">
        <f>+'Ark1'!V1469</f>
        <v>88.586596378052491</v>
      </c>
      <c r="X147" s="39"/>
      <c r="Y147"/>
    </row>
    <row r="148" spans="1:25" ht="15.6">
      <c r="A148" s="39"/>
      <c r="B148" s="46">
        <f>+'Ark1'!C1470</f>
        <v>2018</v>
      </c>
      <c r="C148" s="46">
        <f>+'Ark1'!M1470</f>
        <v>58</v>
      </c>
      <c r="D148" s="331">
        <f>+'Ark1'!Q1470</f>
        <v>2028</v>
      </c>
      <c r="E148" s="65"/>
      <c r="F148" s="331">
        <f>+'Ark1'!R1470</f>
        <v>167167</v>
      </c>
      <c r="G148" s="331"/>
      <c r="H148" s="331">
        <f>+'Ark1'!S1470</f>
        <v>167047</v>
      </c>
      <c r="I148" s="99">
        <f>+'Ark1'!AD1470</f>
        <v>11.827254042542652</v>
      </c>
      <c r="J148" s="99"/>
      <c r="K148" s="99">
        <f>+'Ark1'!AE1470</f>
        <v>12.42862420655754</v>
      </c>
      <c r="L148" s="99"/>
      <c r="M148" s="99">
        <f>+'Ark1'!W1470</f>
        <v>81.693573605034615</v>
      </c>
      <c r="N148" s="99"/>
      <c r="O148" s="99">
        <f>+'Ark1'!X1470</f>
        <v>1.2269167957790712</v>
      </c>
      <c r="P148" s="99"/>
      <c r="Q148" s="99">
        <f>+'Ark1'!Y1470</f>
        <v>2.4538335915581424</v>
      </c>
      <c r="R148" s="110"/>
      <c r="S148" s="65"/>
      <c r="T148" s="110"/>
      <c r="U148" s="99">
        <f>+'Ark1'!AA1470</f>
        <v>8.5760389382637356</v>
      </c>
      <c r="V148" s="65">
        <f t="shared" si="9"/>
        <v>82.429487179487182</v>
      </c>
      <c r="W148" s="99">
        <f>+'Ark1'!V1470</f>
        <v>88.524862255666378</v>
      </c>
      <c r="X148" s="39"/>
      <c r="Y148"/>
    </row>
    <row r="149" spans="1:25" ht="15.6">
      <c r="A149" s="39"/>
      <c r="B149" s="46">
        <f>+'Ark1'!C1471</f>
        <v>2018</v>
      </c>
      <c r="C149" s="46">
        <f>+'Ark1'!M1471</f>
        <v>59</v>
      </c>
      <c r="D149" s="331">
        <f>+'Ark1'!Q1471</f>
        <v>2063</v>
      </c>
      <c r="E149" s="65"/>
      <c r="F149" s="331">
        <f>+'Ark1'!R1471</f>
        <v>195842</v>
      </c>
      <c r="G149" s="331"/>
      <c r="H149" s="331">
        <f>+'Ark1'!S1471</f>
        <v>195507</v>
      </c>
      <c r="I149" s="99">
        <f>+'Ark1'!AD1471</f>
        <v>13.856042677081231</v>
      </c>
      <c r="J149" s="99"/>
      <c r="K149" s="99">
        <f>+'Ark1'!AE1471</f>
        <v>14.463456219739184</v>
      </c>
      <c r="L149" s="99"/>
      <c r="M149" s="99">
        <f>+'Ark1'!W1471</f>
        <v>81.229408665673901</v>
      </c>
      <c r="N149" s="99"/>
      <c r="O149" s="99">
        <f>+'Ark1'!X1471</f>
        <v>1.3689606928033828</v>
      </c>
      <c r="P149" s="99"/>
      <c r="Q149" s="99">
        <f>+'Ark1'!Y1471</f>
        <v>2.7379213856067657</v>
      </c>
      <c r="R149" s="110"/>
      <c r="S149" s="65"/>
      <c r="T149" s="110"/>
      <c r="U149" s="99">
        <f>+'Ark1'!AA1471</f>
        <v>8.6533829656621588</v>
      </c>
      <c r="V149" s="65">
        <f t="shared" si="9"/>
        <v>94.93068347067377</v>
      </c>
      <c r="W149" s="99">
        <f>+'Ark1'!V1471</f>
        <v>88.045453573910521</v>
      </c>
      <c r="X149" s="39"/>
      <c r="Y149"/>
    </row>
    <row r="150" spans="1:25" ht="15.6">
      <c r="A150" s="39"/>
      <c r="B150" s="46">
        <f>+'Ark1'!C1472</f>
        <v>2018</v>
      </c>
      <c r="C150" s="46">
        <f>+'Ark1'!M1472</f>
        <v>60</v>
      </c>
      <c r="D150" s="331">
        <f>+'Ark1'!Q1472</f>
        <v>2095</v>
      </c>
      <c r="E150" s="65"/>
      <c r="F150" s="331">
        <f>+'Ark1'!R1472</f>
        <v>205325</v>
      </c>
      <c r="G150" s="331"/>
      <c r="H150" s="331">
        <f>+'Ark1'!S1472</f>
        <v>203380</v>
      </c>
      <c r="I150" s="99">
        <f>+'Ark1'!AD1472</f>
        <v>14.526975636848602</v>
      </c>
      <c r="J150" s="99"/>
      <c r="K150" s="99">
        <f>+'Ark1'!AE1472</f>
        <v>14.887521280920202</v>
      </c>
      <c r="L150" s="99"/>
      <c r="M150" s="99">
        <f>+'Ark1'!W1472</f>
        <v>80.374386370341284</v>
      </c>
      <c r="N150" s="99"/>
      <c r="O150" s="99">
        <f>+'Ark1'!X1472</f>
        <v>1.4903202240350661</v>
      </c>
      <c r="P150" s="99"/>
      <c r="Q150" s="99">
        <f>+'Ark1'!Y1472</f>
        <v>2.9806404480701323</v>
      </c>
      <c r="R150" s="110"/>
      <c r="S150" s="65"/>
      <c r="T150" s="110"/>
      <c r="U150" s="99">
        <f>+'Ark1'!AA1472</f>
        <v>8.9693414830972067</v>
      </c>
      <c r="V150" s="65">
        <f t="shared" si="9"/>
        <v>98.007159904534603</v>
      </c>
      <c r="W150" s="99">
        <f>+'Ark1'!V1472</f>
        <v>87.34560201287448</v>
      </c>
      <c r="X150" s="39"/>
      <c r="Y150"/>
    </row>
    <row r="151" spans="1:25" ht="15.6">
      <c r="A151" s="39"/>
      <c r="B151" s="46">
        <f>+'Ark1'!C1473</f>
        <v>2018</v>
      </c>
      <c r="C151" s="46">
        <f>+'Ark1'!M1473</f>
        <v>61</v>
      </c>
      <c r="D151" s="331">
        <f>+'Ark1'!Q1473</f>
        <v>1997</v>
      </c>
      <c r="E151" s="65"/>
      <c r="F151" s="331">
        <f>+'Ark1'!R1473</f>
        <v>180954</v>
      </c>
      <c r="G151" s="331"/>
      <c r="H151" s="331">
        <f>+'Ark1'!S1473</f>
        <v>180634</v>
      </c>
      <c r="I151" s="99">
        <f>+'Ark1'!AD1473</f>
        <v>12.802699863096564</v>
      </c>
      <c r="J151" s="99"/>
      <c r="K151" s="99">
        <f>+'Ark1'!AE1473</f>
        <v>13.07619641201706</v>
      </c>
      <c r="L151" s="99"/>
      <c r="M151" s="99">
        <f>+'Ark1'!W1473</f>
        <v>79.485050433473376</v>
      </c>
      <c r="N151" s="99"/>
      <c r="O151" s="99">
        <f>+'Ark1'!X1473</f>
        <v>1.6689324358676796</v>
      </c>
      <c r="P151" s="99"/>
      <c r="Q151" s="99">
        <f>+'Ark1'!Y1473</f>
        <v>3.3378648717353592</v>
      </c>
      <c r="R151" s="110"/>
      <c r="S151" s="65"/>
      <c r="T151" s="110"/>
      <c r="U151" s="99">
        <f>+'Ark1'!AA1473</f>
        <v>8.8951429219463893</v>
      </c>
      <c r="V151" s="65">
        <f t="shared" si="9"/>
        <v>90.6129193790686</v>
      </c>
      <c r="W151" s="99">
        <f>+'Ark1'!V1473</f>
        <v>86.154953485072383</v>
      </c>
      <c r="X151" s="39"/>
      <c r="Y151"/>
    </row>
    <row r="152" spans="1:25" ht="15.6">
      <c r="A152" s="39"/>
      <c r="B152" s="46">
        <f>+'Ark1'!C1474</f>
        <v>2018</v>
      </c>
      <c r="C152" s="46">
        <f>+'Ark1'!M1474</f>
        <v>62</v>
      </c>
      <c r="D152" s="331">
        <f>+'Ark1'!Q1474</f>
        <v>1948</v>
      </c>
      <c r="E152" s="65"/>
      <c r="F152" s="331">
        <f>+'Ark1'!R1474</f>
        <v>147082</v>
      </c>
      <c r="G152" s="331"/>
      <c r="H152" s="331">
        <f>+'Ark1'!S1474</f>
        <v>146926</v>
      </c>
      <c r="I152" s="99">
        <f>+'Ark1'!AD1474</f>
        <v>10.406217609248589</v>
      </c>
      <c r="J152" s="99"/>
      <c r="K152" s="99">
        <f>+'Ark1'!AE1474</f>
        <v>10.474242175550303</v>
      </c>
      <c r="L152" s="99"/>
      <c r="M152" s="99">
        <f>+'Ark1'!W1474</f>
        <v>78.275792575854567</v>
      </c>
      <c r="N152" s="99"/>
      <c r="O152" s="99">
        <f>+'Ark1'!X1474</f>
        <v>1.9118586910702875</v>
      </c>
      <c r="P152" s="99"/>
      <c r="Q152" s="99">
        <f>+'Ark1'!Y1474</f>
        <v>3.823717382140575</v>
      </c>
      <c r="R152" s="110"/>
      <c r="S152" s="65"/>
      <c r="T152" s="110"/>
      <c r="U152" s="99">
        <f>+'Ark1'!AA1474</f>
        <v>9.1412066420229703</v>
      </c>
      <c r="V152" s="65">
        <f t="shared" si="9"/>
        <v>75.504106776180691</v>
      </c>
      <c r="W152" s="99">
        <f>+'Ark1'!V1474</f>
        <v>84.830024545344244</v>
      </c>
      <c r="X152" s="39"/>
      <c r="Y152"/>
    </row>
    <row r="153" spans="1:25" ht="15.6">
      <c r="A153" s="39"/>
      <c r="B153" s="46">
        <f>+'Ark1'!C1475</f>
        <v>2018</v>
      </c>
      <c r="C153" s="46">
        <f>+'Ark1'!M1475</f>
        <v>63</v>
      </c>
      <c r="D153" s="331">
        <f>+'Ark1'!Q1475</f>
        <v>1913</v>
      </c>
      <c r="E153" s="65"/>
      <c r="F153" s="331">
        <f>+'Ark1'!R1475</f>
        <v>107778</v>
      </c>
      <c r="G153" s="331"/>
      <c r="H153" s="331">
        <f>+'Ark1'!S1475</f>
        <v>107722</v>
      </c>
      <c r="I153" s="99">
        <f>+'Ark1'!AD1475</f>
        <v>7.6254152206904608</v>
      </c>
      <c r="J153" s="99"/>
      <c r="K153" s="99">
        <f>+'Ark1'!AE1475</f>
        <v>7.5580034544822254</v>
      </c>
      <c r="L153" s="99"/>
      <c r="M153" s="99">
        <f>+'Ark1'!W1475</f>
        <v>77.03821225005079</v>
      </c>
      <c r="N153" s="99"/>
      <c r="O153" s="99">
        <f>+'Ark1'!X1475</f>
        <v>2.1228822208614004</v>
      </c>
      <c r="P153" s="99"/>
      <c r="Q153" s="99">
        <f>+'Ark1'!Y1475</f>
        <v>4.2457644417228009</v>
      </c>
      <c r="R153" s="110"/>
      <c r="S153" s="65"/>
      <c r="T153" s="110"/>
      <c r="U153" s="99">
        <f>+'Ark1'!AA1475</f>
        <v>9.4448184572317064</v>
      </c>
      <c r="V153" s="65">
        <f t="shared" si="9"/>
        <v>56.339780449555668</v>
      </c>
      <c r="W153" s="99">
        <f>+'Ark1'!V1475</f>
        <v>83.476597991504946</v>
      </c>
      <c r="X153" s="39"/>
      <c r="Y153"/>
    </row>
    <row r="154" spans="1:25" ht="15.6">
      <c r="A154" s="39"/>
      <c r="B154" s="46">
        <f>+'Ark1'!C1476</f>
        <v>2018</v>
      </c>
      <c r="C154" s="46">
        <f>+'Ark1'!M1476</f>
        <v>64</v>
      </c>
      <c r="D154" s="331">
        <f>+'Ark1'!Q1476</f>
        <v>1831</v>
      </c>
      <c r="E154" s="65"/>
      <c r="F154" s="331">
        <f>+'Ark1'!R1476</f>
        <v>72392</v>
      </c>
      <c r="G154" s="331"/>
      <c r="H154" s="331">
        <f>+'Ark1'!S1476</f>
        <v>72380</v>
      </c>
      <c r="I154" s="99">
        <f>+'Ark1'!AD1476</f>
        <v>5.1218157569840193</v>
      </c>
      <c r="J154" s="99"/>
      <c r="K154" s="99">
        <f>+'Ark1'!AE1476</f>
        <v>4.9770849533138737</v>
      </c>
      <c r="L154" s="99"/>
      <c r="M154" s="99">
        <f>+'Ark1'!W1476</f>
        <v>75.502267200883111</v>
      </c>
      <c r="N154" s="99"/>
      <c r="O154" s="99">
        <f>+'Ark1'!X1476</f>
        <v>2.2792573765056914</v>
      </c>
      <c r="P154" s="99"/>
      <c r="Q154" s="99">
        <f>+'Ark1'!Y1476</f>
        <v>4.5585147530113828</v>
      </c>
      <c r="R154" s="110"/>
      <c r="S154" s="65"/>
      <c r="T154" s="110"/>
      <c r="U154" s="99">
        <f>+'Ark1'!AA1476</f>
        <v>9.8677480729106382</v>
      </c>
      <c r="V154" s="65">
        <f t="shared" si="9"/>
        <v>39.536865101037684</v>
      </c>
      <c r="W154" s="99">
        <f>+'Ark1'!V1476</f>
        <v>81.805825280505189</v>
      </c>
      <c r="X154" s="39"/>
      <c r="Y154"/>
    </row>
    <row r="155" spans="1:25" ht="15.6">
      <c r="A155" s="39"/>
      <c r="B155" s="46">
        <f>+'Ark1'!C1477</f>
        <v>2018</v>
      </c>
      <c r="C155" s="46">
        <f>+'Ark1'!M1477</f>
        <v>65</v>
      </c>
      <c r="D155" s="331">
        <f>+'Ark1'!Q1477</f>
        <v>1771</v>
      </c>
      <c r="E155" s="65"/>
      <c r="F155" s="331">
        <f>+'Ark1'!R1477</f>
        <v>43700</v>
      </c>
      <c r="G155" s="331"/>
      <c r="H155" s="331">
        <f>+'Ark1'!S1477</f>
        <v>43672</v>
      </c>
      <c r="I155" s="99">
        <f>+'Ark1'!AD1477</f>
        <v>3.0918243532462393</v>
      </c>
      <c r="J155" s="99"/>
      <c r="K155" s="99">
        <f>+'Ark1'!AE1477</f>
        <v>2.9379991356396844</v>
      </c>
      <c r="L155" s="99"/>
      <c r="M155" s="99">
        <f>+'Ark1'!W1477</f>
        <v>73.867278805642087</v>
      </c>
      <c r="N155" s="99"/>
      <c r="O155" s="99">
        <f>+'Ark1'!X1477</f>
        <v>2.4439359267734559</v>
      </c>
      <c r="P155" s="99"/>
      <c r="Q155" s="99">
        <f>+'Ark1'!Y1477</f>
        <v>4.8878718535469119</v>
      </c>
      <c r="R155" s="110"/>
      <c r="S155" s="65"/>
      <c r="T155" s="110"/>
      <c r="U155" s="99">
        <f>+'Ark1'!AA1477</f>
        <v>10.264874852552685</v>
      </c>
      <c r="V155" s="65">
        <f t="shared" si="9"/>
        <v>24.675324675324674</v>
      </c>
      <c r="W155" s="99">
        <f>+'Ark1'!V1477</f>
        <v>80.048470753217757</v>
      </c>
      <c r="X155" s="39"/>
      <c r="Y155"/>
    </row>
    <row r="156" spans="1:25" ht="15.6">
      <c r="A156" s="39"/>
      <c r="B156" s="46">
        <f>+'Ark1'!C1478</f>
        <v>2018</v>
      </c>
      <c r="C156" s="46">
        <f>+'Ark1'!M1478</f>
        <v>66</v>
      </c>
      <c r="D156" s="331">
        <f>+'Ark1'!Q1478</f>
        <v>1636</v>
      </c>
      <c r="E156" s="65"/>
      <c r="F156" s="331">
        <f>+'Ark1'!R1478</f>
        <v>23857</v>
      </c>
      <c r="G156" s="331"/>
      <c r="H156" s="331">
        <f>+'Ark1'!S1478</f>
        <v>23840</v>
      </c>
      <c r="I156" s="99">
        <f>+'Ark1'!AD1478</f>
        <v>1.6879096932584787</v>
      </c>
      <c r="J156" s="99"/>
      <c r="K156" s="99">
        <f>+'Ark1'!AE1478</f>
        <v>1.5646954831451001</v>
      </c>
      <c r="L156" s="99"/>
      <c r="M156" s="99">
        <f>+'Ark1'!W1478</f>
        <v>72.06544882550331</v>
      </c>
      <c r="N156" s="99"/>
      <c r="O156" s="99">
        <f>+'Ark1'!X1478</f>
        <v>2.506601835939136</v>
      </c>
      <c r="P156" s="99"/>
      <c r="Q156" s="99">
        <f>+'Ark1'!Y1478</f>
        <v>5.013203671878272</v>
      </c>
      <c r="R156" s="110"/>
      <c r="S156" s="65"/>
      <c r="T156" s="110"/>
      <c r="U156" s="99">
        <f>+'Ark1'!AA1478</f>
        <v>10.677375901055456</v>
      </c>
      <c r="V156" s="65">
        <f t="shared" si="9"/>
        <v>14.582518337408313</v>
      </c>
      <c r="W156" s="99">
        <f>+'Ark1'!V1478</f>
        <v>78.09796894427906</v>
      </c>
      <c r="X156" s="39"/>
      <c r="Y156"/>
    </row>
    <row r="157" spans="1:25" ht="15.6">
      <c r="A157" s="39"/>
      <c r="B157" s="46">
        <f>+'Ark1'!C1479</f>
        <v>2018</v>
      </c>
      <c r="C157" s="46">
        <f>+'Ark1'!M1479</f>
        <v>67</v>
      </c>
      <c r="D157" s="331">
        <f>+'Ark1'!Q1479</f>
        <v>1368</v>
      </c>
      <c r="E157" s="65"/>
      <c r="F157" s="331">
        <f>+'Ark1'!R1479</f>
        <v>11114</v>
      </c>
      <c r="G157" s="331"/>
      <c r="H157" s="331">
        <f>+'Ark1'!S1479</f>
        <v>11113</v>
      </c>
      <c r="I157" s="99">
        <f>+'Ark1'!AD1479</f>
        <v>0.7863280517615262</v>
      </c>
      <c r="J157" s="99"/>
      <c r="K157" s="99">
        <f>+'Ark1'!AE1479</f>
        <v>0.70506475445143002</v>
      </c>
      <c r="L157" s="99"/>
      <c r="M157" s="99">
        <f>+'Ark1'!W1479</f>
        <v>69.662845316296483</v>
      </c>
      <c r="N157" s="99"/>
      <c r="O157" s="99">
        <f>+'Ark1'!X1479</f>
        <v>2.6363145582148642</v>
      </c>
      <c r="P157" s="99"/>
      <c r="Q157" s="99">
        <f>+'Ark1'!Y1479</f>
        <v>5.2726291164297283</v>
      </c>
      <c r="R157" s="110"/>
      <c r="S157" s="65"/>
      <c r="T157" s="110"/>
      <c r="U157" s="99">
        <f>+'Ark1'!AA1479</f>
        <v>11.139793267641096</v>
      </c>
      <c r="V157" s="65">
        <f t="shared" si="9"/>
        <v>8.1242690058479532</v>
      </c>
      <c r="W157" s="99">
        <f>+'Ark1'!V1479</f>
        <v>75.477199211995114</v>
      </c>
      <c r="X157" s="39"/>
      <c r="Y157"/>
    </row>
    <row r="158" spans="1:25" ht="15.6">
      <c r="A158" s="39"/>
      <c r="B158" s="46">
        <f>+'Ark1'!C1480</f>
        <v>2018</v>
      </c>
      <c r="C158" s="46">
        <f>+'Ark1'!M1480</f>
        <v>68</v>
      </c>
      <c r="D158" s="331">
        <f>+'Ark1'!Q1480</f>
        <v>1143</v>
      </c>
      <c r="E158" s="65"/>
      <c r="F158" s="331">
        <f>+'Ark1'!R1480</f>
        <v>6519</v>
      </c>
      <c r="G158" s="331"/>
      <c r="H158" s="331">
        <f>+'Ark1'!S1480</f>
        <v>6519</v>
      </c>
      <c r="I158" s="99">
        <f>+'Ark1'!AD1480</f>
        <v>0.4612266123297995</v>
      </c>
      <c r="J158" s="99"/>
      <c r="K158" s="99">
        <f>+'Ark1'!AE1480</f>
        <v>0.39402725557944895</v>
      </c>
      <c r="L158" s="99"/>
      <c r="M158" s="99">
        <f>+'Ark1'!W1480</f>
        <v>66.366482589354106</v>
      </c>
      <c r="N158" s="99"/>
      <c r="O158" s="99">
        <f>+'Ark1'!X1480</f>
        <v>2.8378585672649179</v>
      </c>
      <c r="P158" s="99"/>
      <c r="Q158" s="99">
        <f>+'Ark1'!Y1480</f>
        <v>5.6757171345298358</v>
      </c>
      <c r="R158" s="110"/>
      <c r="S158" s="65"/>
      <c r="T158" s="110"/>
      <c r="U158" s="99">
        <f>+'Ark1'!AA1480</f>
        <v>12.083631633997316</v>
      </c>
      <c r="V158" s="65">
        <f t="shared" si="9"/>
        <v>5.7034120734908136</v>
      </c>
      <c r="W158" s="99">
        <f>+'Ark1'!V1480</f>
        <v>71.903014723027354</v>
      </c>
      <c r="X158" s="39"/>
      <c r="Y158"/>
    </row>
    <row r="159" spans="1:25" ht="15.6">
      <c r="A159" s="39"/>
      <c r="B159">
        <f>+'Ark1'!C1481</f>
        <v>2017</v>
      </c>
      <c r="C159">
        <f>+'Ark1'!M1481</f>
        <v>48</v>
      </c>
      <c r="D159" s="297">
        <f>+'Ark1'!Q1481</f>
        <v>131</v>
      </c>
      <c r="F159" s="297">
        <f>+'Ark1'!R1481</f>
        <v>275</v>
      </c>
      <c r="H159" s="297">
        <f>+'Ark1'!S1481</f>
        <v>176</v>
      </c>
      <c r="I159" s="100">
        <f>+'Ark1'!AD1481</f>
        <v>2.0299847197513821E-2</v>
      </c>
      <c r="K159" s="100">
        <f>+'Ark1'!AE1481</f>
        <v>1.6257513184361312E-2</v>
      </c>
      <c r="M159" s="100">
        <f>+'Ark1'!W1481</f>
        <v>101.37272727272727</v>
      </c>
      <c r="O159" s="100">
        <f>+'Ark1'!X1481</f>
        <v>1.8181818181818179</v>
      </c>
      <c r="Q159" s="100">
        <f>+'Ark1'!Y1481</f>
        <v>3.6363636363636358</v>
      </c>
      <c r="R159" s="110"/>
      <c r="T159" s="110"/>
      <c r="U159" s="100">
        <f>+'Ark1'!AA1481</f>
        <v>20.765255767927155</v>
      </c>
      <c r="V159" s="10">
        <f t="shared" ref="V159:V192" si="10">+F159/D159</f>
        <v>2.0992366412213741</v>
      </c>
      <c r="W159" s="100">
        <f>+'Ark1'!V1481</f>
        <v>127.0437309169705</v>
      </c>
      <c r="X159" s="39"/>
      <c r="Y159"/>
    </row>
    <row r="160" spans="1:25" ht="15.6">
      <c r="A160" s="39"/>
      <c r="B160">
        <f>+'Ark1'!C1482</f>
        <v>2017</v>
      </c>
      <c r="C160">
        <f>+'Ark1'!M1482</f>
        <v>49</v>
      </c>
      <c r="D160" s="297">
        <f>+'Ark1'!Q1482</f>
        <v>89</v>
      </c>
      <c r="F160" s="297">
        <f>+'Ark1'!R1482</f>
        <v>143</v>
      </c>
      <c r="H160" s="297">
        <f>+'Ark1'!S1482</f>
        <v>134</v>
      </c>
      <c r="I160" s="100">
        <f>+'Ark1'!AD1482</f>
        <v>1.0555920542707188E-2</v>
      </c>
      <c r="K160" s="100">
        <f>+'Ark1'!AE1482</f>
        <v>1.2511421889173221E-2</v>
      </c>
      <c r="M160" s="100">
        <f>+'Ark1'!W1482</f>
        <v>102.46641791044775</v>
      </c>
      <c r="O160" s="100">
        <f>+'Ark1'!X1482</f>
        <v>1.3986013986013983</v>
      </c>
      <c r="Q160" s="100">
        <f>+'Ark1'!Y1482</f>
        <v>2.7972027972027966</v>
      </c>
      <c r="R160" s="110"/>
      <c r="T160" s="110"/>
      <c r="U160" s="100">
        <f>+'Ark1'!AA1482</f>
        <v>18.745876935849363</v>
      </c>
      <c r="V160" s="10">
        <f t="shared" si="10"/>
        <v>1.6067415730337078</v>
      </c>
      <c r="W160" s="100">
        <f>+'Ark1'!V1482</f>
        <v>113.59454083860221</v>
      </c>
      <c r="X160" s="39"/>
      <c r="Y160"/>
    </row>
    <row r="161" spans="1:25" ht="15.6">
      <c r="A161" s="39"/>
      <c r="B161">
        <f>+'Ark1'!C1483</f>
        <v>2017</v>
      </c>
      <c r="C161">
        <f>+'Ark1'!M1483</f>
        <v>50</v>
      </c>
      <c r="D161" s="297">
        <f>+'Ark1'!Q1483</f>
        <v>156</v>
      </c>
      <c r="F161" s="297">
        <f>+'Ark1'!R1483</f>
        <v>268</v>
      </c>
      <c r="H161" s="297">
        <f>+'Ark1'!S1483</f>
        <v>266</v>
      </c>
      <c r="I161" s="100">
        <f>+'Ark1'!AD1483</f>
        <v>1.9783123814304381E-2</v>
      </c>
      <c r="K161" s="100">
        <f>+'Ark1'!AE1483</f>
        <v>2.4617262489764744E-2</v>
      </c>
      <c r="M161" s="100">
        <f>+'Ark1'!W1483</f>
        <v>101.56353383458639</v>
      </c>
      <c r="O161" s="100">
        <f>+'Ark1'!X1483</f>
        <v>2.2388059701492535</v>
      </c>
      <c r="Q161" s="100">
        <f>+'Ark1'!Y1483</f>
        <v>4.4776119402985071</v>
      </c>
      <c r="R161" s="110"/>
      <c r="T161" s="110"/>
      <c r="U161" s="100">
        <f>+'Ark1'!AA1483</f>
        <v>19.082972400344755</v>
      </c>
      <c r="V161" s="10">
        <f t="shared" si="10"/>
        <v>1.7179487179487178</v>
      </c>
      <c r="W161" s="100">
        <f>+'Ark1'!V1483</f>
        <v>110.28274912633702</v>
      </c>
      <c r="X161" s="39"/>
      <c r="Y161"/>
    </row>
    <row r="162" spans="1:25" ht="15.6">
      <c r="A162" s="39"/>
      <c r="B162">
        <f>+'Ark1'!C1484</f>
        <v>2017</v>
      </c>
      <c r="C162">
        <f>+'Ark1'!M1484</f>
        <v>51</v>
      </c>
      <c r="D162" s="297">
        <f>+'Ark1'!Q1484</f>
        <v>234</v>
      </c>
      <c r="F162" s="297">
        <f>+'Ark1'!R1484</f>
        <v>422</v>
      </c>
      <c r="H162" s="297">
        <f>+'Ark1'!S1484</f>
        <v>422</v>
      </c>
      <c r="I162" s="100">
        <f>+'Ark1'!AD1484</f>
        <v>3.1151038244912121E-2</v>
      </c>
      <c r="K162" s="100">
        <f>+'Ark1'!AE1484</f>
        <v>3.7457268096445409E-2</v>
      </c>
      <c r="M162" s="100">
        <f>+'Ark1'!W1484</f>
        <v>97.409952606635031</v>
      </c>
      <c r="O162" s="100">
        <f>+'Ark1'!X1484</f>
        <v>3.5545023696682456</v>
      </c>
      <c r="Q162" s="100">
        <f>+'Ark1'!Y1484</f>
        <v>7.1090047393364912</v>
      </c>
      <c r="R162" s="110"/>
      <c r="T162" s="110"/>
      <c r="U162" s="100">
        <f>+'Ark1'!AA1484</f>
        <v>20.194904464950408</v>
      </c>
      <c r="V162" s="10">
        <f t="shared" si="10"/>
        <v>1.8034188034188035</v>
      </c>
      <c r="W162" s="100">
        <f>+'Ark1'!V1484</f>
        <v>105.53624334413333</v>
      </c>
      <c r="X162" s="39"/>
      <c r="Y162"/>
    </row>
    <row r="163" spans="1:25" ht="15.6">
      <c r="A163" s="39"/>
      <c r="B163">
        <f>+'Ark1'!C1485</f>
        <v>2017</v>
      </c>
      <c r="C163">
        <f>+'Ark1'!M1485</f>
        <v>52</v>
      </c>
      <c r="D163" s="297">
        <f>+'Ark1'!Q1485</f>
        <v>526</v>
      </c>
      <c r="F163" s="297">
        <f>+'Ark1'!R1485</f>
        <v>940</v>
      </c>
      <c r="H163" s="297">
        <f>+'Ark1'!S1485</f>
        <v>940</v>
      </c>
      <c r="I163" s="100">
        <f>+'Ark1'!AD1485</f>
        <v>6.9388568602410897E-2</v>
      </c>
      <c r="K163" s="100">
        <f>+'Ark1'!AE1485</f>
        <v>7.752598399101783E-2</v>
      </c>
      <c r="M163" s="100">
        <f>+'Ark1'!W1485</f>
        <v>90.510531914893676</v>
      </c>
      <c r="O163" s="100">
        <f>+'Ark1'!X1485</f>
        <v>2.23404255319149</v>
      </c>
      <c r="Q163" s="100">
        <f>+'Ark1'!Y1485</f>
        <v>4.4680851063829801</v>
      </c>
      <c r="R163" s="110"/>
      <c r="T163" s="110"/>
      <c r="U163" s="100">
        <f>+'Ark1'!AA1485</f>
        <v>19.378911704891745</v>
      </c>
      <c r="V163" s="10">
        <f t="shared" si="10"/>
        <v>1.7870722433460076</v>
      </c>
      <c r="W163" s="100">
        <f>+'Ark1'!V1485</f>
        <v>98.061248011802434</v>
      </c>
      <c r="X163" s="39"/>
      <c r="Y163"/>
    </row>
    <row r="164" spans="1:25" ht="15.6">
      <c r="A164" s="39"/>
      <c r="B164">
        <f>+'Ark1'!C1486</f>
        <v>2017</v>
      </c>
      <c r="C164">
        <f>+'Ark1'!M1486</f>
        <v>53</v>
      </c>
      <c r="D164" s="297">
        <f>+'Ark1'!Q1486</f>
        <v>990</v>
      </c>
      <c r="F164" s="297">
        <f>+'Ark1'!R1486</f>
        <v>2835</v>
      </c>
      <c r="H164" s="297">
        <f>+'Ark1'!S1486</f>
        <v>2835</v>
      </c>
      <c r="I164" s="100">
        <f>+'Ark1'!AD1486</f>
        <v>0.20927297019982435</v>
      </c>
      <c r="K164" s="100">
        <f>+'Ark1'!AE1486</f>
        <v>0.21973539496756764</v>
      </c>
      <c r="M164" s="100">
        <f>+'Ark1'!W1486</f>
        <v>85.060246913580187</v>
      </c>
      <c r="O164" s="100">
        <f>+'Ark1'!X1486</f>
        <v>1.9047619047619055</v>
      </c>
      <c r="Q164" s="100">
        <f>+'Ark1'!Y1486</f>
        <v>3.8095238095238111</v>
      </c>
      <c r="R164" s="110"/>
      <c r="T164" s="110"/>
      <c r="U164" s="100">
        <f>+'Ark1'!AA1486</f>
        <v>15.950640904531612</v>
      </c>
      <c r="V164" s="10">
        <f t="shared" si="10"/>
        <v>2.8636363636363638</v>
      </c>
      <c r="W164" s="100">
        <f>+'Ark1'!V1486</f>
        <v>92.156280513087978</v>
      </c>
      <c r="X164" s="39"/>
      <c r="Y164"/>
    </row>
    <row r="165" spans="1:25" ht="15.6">
      <c r="A165" s="39"/>
      <c r="B165">
        <f>+'Ark1'!C1487</f>
        <v>2017</v>
      </c>
      <c r="C165">
        <f>+'Ark1'!M1487</f>
        <v>54</v>
      </c>
      <c r="D165" s="297">
        <f>+'Ark1'!Q1487</f>
        <v>1508</v>
      </c>
      <c r="F165" s="297">
        <f>+'Ark1'!R1487</f>
        <v>10910</v>
      </c>
      <c r="H165" s="297">
        <f>+'Ark1'!S1487</f>
        <v>10910</v>
      </c>
      <c r="I165" s="100">
        <f>+'Ark1'!AD1487</f>
        <v>0.80535030154500309</v>
      </c>
      <c r="K165" s="100">
        <f>+'Ark1'!AE1487</f>
        <v>0.82371500367622197</v>
      </c>
      <c r="M165" s="100">
        <f>+'Ark1'!W1487</f>
        <v>82.857516040330353</v>
      </c>
      <c r="O165" s="100">
        <f>+'Ark1'!X1487</f>
        <v>1.7690192483959675</v>
      </c>
      <c r="Q165" s="100">
        <f>+'Ark1'!Y1487</f>
        <v>3.5380384967919349</v>
      </c>
      <c r="R165" s="110"/>
      <c r="T165" s="110"/>
      <c r="U165" s="100">
        <f>+'Ark1'!AA1487</f>
        <v>11.403918066483303</v>
      </c>
      <c r="V165" s="10">
        <f t="shared" si="10"/>
        <v>7.2347480106100797</v>
      </c>
      <c r="W165" s="100">
        <f>+'Ark1'!V1487</f>
        <v>89.769789859512187</v>
      </c>
      <c r="X165" s="39"/>
      <c r="Y165"/>
    </row>
    <row r="166" spans="1:25" ht="15.6">
      <c r="A166" s="39"/>
      <c r="B166">
        <f>+'Ark1'!C1488</f>
        <v>2017</v>
      </c>
      <c r="C166">
        <f>+'Ark1'!M1488</f>
        <v>55</v>
      </c>
      <c r="D166" s="297">
        <f>+'Ark1'!Q1488</f>
        <v>1767</v>
      </c>
      <c r="F166" s="297">
        <f>+'Ark1'!R1488</f>
        <v>33765</v>
      </c>
      <c r="H166" s="297">
        <f>+'Ark1'!S1488</f>
        <v>33765</v>
      </c>
      <c r="I166" s="100">
        <f>+'Ark1'!AD1488</f>
        <v>2.4924521477238328</v>
      </c>
      <c r="K166" s="100">
        <f>+'Ark1'!AE1488</f>
        <v>2.5617893764602342</v>
      </c>
      <c r="M166" s="100">
        <f>+'Ark1'!W1488</f>
        <v>83.263823485858012</v>
      </c>
      <c r="O166" s="100">
        <f>+'Ark1'!X1488</f>
        <v>1.7681030653043097</v>
      </c>
      <c r="Q166" s="100">
        <f>+'Ark1'!Y1488</f>
        <v>3.5362061306086194</v>
      </c>
      <c r="R166" s="110"/>
      <c r="T166" s="110"/>
      <c r="U166" s="100">
        <f>+'Ark1'!AA1488</f>
        <v>9.4007650510341634</v>
      </c>
      <c r="V166" s="10">
        <f t="shared" si="10"/>
        <v>19.108658743633278</v>
      </c>
      <c r="W166" s="100">
        <f>+'Ark1'!V1488</f>
        <v>90.209992942422843</v>
      </c>
      <c r="X166" s="39"/>
      <c r="Y166"/>
    </row>
    <row r="167" spans="1:25" ht="15.6">
      <c r="A167" s="39"/>
      <c r="B167">
        <f>+'Ark1'!C1489</f>
        <v>2017</v>
      </c>
      <c r="C167">
        <f>+'Ark1'!M1489</f>
        <v>56</v>
      </c>
      <c r="D167" s="297">
        <f>+'Ark1'!Q1489</f>
        <v>1972</v>
      </c>
      <c r="F167" s="297">
        <f>+'Ark1'!R1489</f>
        <v>74736</v>
      </c>
      <c r="H167" s="297">
        <f>+'Ark1'!S1489</f>
        <v>74736</v>
      </c>
      <c r="I167" s="100">
        <f>+'Ark1'!AD1489</f>
        <v>5.5168341096487028</v>
      </c>
      <c r="K167" s="100">
        <f>+'Ark1'!AE1489</f>
        <v>5.6959250257902445</v>
      </c>
      <c r="M167" s="100">
        <f>+'Ark1'!W1489</f>
        <v>83.640014183258515</v>
      </c>
      <c r="O167" s="100">
        <f>+'Ark1'!X1489</f>
        <v>1.8973453222008128</v>
      </c>
      <c r="Q167" s="100">
        <f>+'Ark1'!Y1489</f>
        <v>3.7946906444016255</v>
      </c>
      <c r="R167" s="110"/>
      <c r="T167" s="110"/>
      <c r="U167" s="100">
        <f>+'Ark1'!AA1489</f>
        <v>8.8156602597563865</v>
      </c>
      <c r="V167" s="10">
        <f t="shared" si="10"/>
        <v>37.898580121703851</v>
      </c>
      <c r="W167" s="100">
        <f>+'Ark1'!V1489</f>
        <v>90.617566829099232</v>
      </c>
      <c r="X167" s="39"/>
      <c r="Y167"/>
    </row>
    <row r="168" spans="1:25" ht="15.6">
      <c r="A168" s="39"/>
      <c r="B168">
        <f>+'Ark1'!C1490</f>
        <v>2017</v>
      </c>
      <c r="C168">
        <f>+'Ark1'!M1490</f>
        <v>57</v>
      </c>
      <c r="D168" s="297">
        <f>+'Ark1'!Q1490</f>
        <v>2071</v>
      </c>
      <c r="F168" s="297">
        <f>+'Ark1'!R1490</f>
        <v>124727</v>
      </c>
      <c r="H168" s="297">
        <f>+'Ark1'!S1490</f>
        <v>124727</v>
      </c>
      <c r="I168" s="100">
        <f>+'Ark1'!AD1490</f>
        <v>9.2070510596520236</v>
      </c>
      <c r="K168" s="100">
        <f>+'Ark1'!AE1490</f>
        <v>9.5080005968687491</v>
      </c>
      <c r="M168" s="100">
        <f>+'Ark1'!W1490</f>
        <v>83.658179063073462</v>
      </c>
      <c r="O168" s="100">
        <f>+'Ark1'!X1490</f>
        <v>1.8392168495995247</v>
      </c>
      <c r="Q168" s="100">
        <f>+'Ark1'!Y1490</f>
        <v>3.6784336991990494</v>
      </c>
      <c r="R168" s="110"/>
      <c r="T168" s="110"/>
      <c r="U168" s="100">
        <f>+'Ark1'!AA1490</f>
        <v>8.6520985424537358</v>
      </c>
      <c r="V168" s="10">
        <f t="shared" si="10"/>
        <v>60.225494929985516</v>
      </c>
      <c r="W168" s="100">
        <f>+'Ark1'!V1490</f>
        <v>90.637247088921086</v>
      </c>
      <c r="X168" s="39"/>
      <c r="Y168"/>
    </row>
    <row r="169" spans="1:25" ht="15.6">
      <c r="A169" s="39"/>
      <c r="B169">
        <f>+'Ark1'!C1491</f>
        <v>2017</v>
      </c>
      <c r="C169">
        <f>+'Ark1'!M1491</f>
        <v>58</v>
      </c>
      <c r="D169" s="297">
        <f>+'Ark1'!Q1491</f>
        <v>2133</v>
      </c>
      <c r="F169" s="297">
        <f>+'Ark1'!R1491</f>
        <v>166947</v>
      </c>
      <c r="H169" s="297">
        <f>+'Ark1'!S1491</f>
        <v>166947</v>
      </c>
      <c r="I169" s="100">
        <f>+'Ark1'!AD1491</f>
        <v>12.32363123666669</v>
      </c>
      <c r="K169" s="100">
        <f>+'Ark1'!AE1491</f>
        <v>12.689511575981461</v>
      </c>
      <c r="M169" s="100">
        <f>+'Ark1'!W1491</f>
        <v>83.415348883179107</v>
      </c>
      <c r="O169" s="100">
        <f>+'Ark1'!X1491</f>
        <v>1.9425326600657695</v>
      </c>
      <c r="Q169" s="100">
        <f>+'Ark1'!Y1491</f>
        <v>3.885065320131539</v>
      </c>
      <c r="R169" s="110"/>
      <c r="T169" s="110"/>
      <c r="U169" s="100">
        <f>+'Ark1'!AA1491</f>
        <v>8.6190689350403016</v>
      </c>
      <c r="V169" s="10">
        <f t="shared" si="10"/>
        <v>78.268635724331929</v>
      </c>
      <c r="W169" s="100">
        <f>+'Ark1'!V1491</f>
        <v>90.374159136705757</v>
      </c>
      <c r="X169" s="39"/>
      <c r="Y169"/>
    </row>
    <row r="170" spans="1:25" ht="15.6">
      <c r="A170" s="39"/>
      <c r="B170">
        <f>+'Ark1'!C1492</f>
        <v>2017</v>
      </c>
      <c r="C170">
        <f>+'Ark1'!M1492</f>
        <v>59</v>
      </c>
      <c r="D170" s="297">
        <f>+'Ark1'!Q1492</f>
        <v>2133</v>
      </c>
      <c r="F170" s="297">
        <f>+'Ark1'!R1492</f>
        <v>187924</v>
      </c>
      <c r="H170" s="297">
        <f>+'Ark1'!S1492</f>
        <v>187923</v>
      </c>
      <c r="I170" s="100">
        <f>+'Ark1'!AD1492</f>
        <v>13.872103580893045</v>
      </c>
      <c r="K170" s="100">
        <f>+'Ark1'!AE1492</f>
        <v>14.195536455269936</v>
      </c>
      <c r="M170" s="100">
        <f>+'Ark1'!W1492</f>
        <v>82.899432214258781</v>
      </c>
      <c r="O170" s="100">
        <f>+'Ark1'!X1492</f>
        <v>2.0082586577552624</v>
      </c>
      <c r="Q170" s="100">
        <f>+'Ark1'!Y1492</f>
        <v>4.0165173155105247</v>
      </c>
      <c r="R170" s="110"/>
      <c r="T170" s="110"/>
      <c r="U170" s="100">
        <f>+'Ark1'!AA1492</f>
        <v>8.6497965450396652</v>
      </c>
      <c r="V170" s="10">
        <f t="shared" si="10"/>
        <v>88.103141115799346</v>
      </c>
      <c r="W170" s="100">
        <f>+'Ark1'!V1492</f>
        <v>89.815420758908758</v>
      </c>
      <c r="X170" s="39"/>
      <c r="Y170"/>
    </row>
    <row r="171" spans="1:25" ht="15.6">
      <c r="A171" s="39"/>
      <c r="B171">
        <f>+'Ark1'!C1493</f>
        <v>2017</v>
      </c>
      <c r="C171">
        <f>+'Ark1'!M1493</f>
        <v>60</v>
      </c>
      <c r="D171" s="297">
        <f>+'Ark1'!Q1493</f>
        <v>2170</v>
      </c>
      <c r="F171" s="297">
        <f>+'Ark1'!R1493</f>
        <v>190574</v>
      </c>
      <c r="H171" s="297">
        <f>+'Ark1'!S1493</f>
        <v>190142</v>
      </c>
      <c r="I171" s="100">
        <f>+'Ark1'!AD1493</f>
        <v>14.067720290250907</v>
      </c>
      <c r="K171" s="100">
        <f>+'Ark1'!AE1493</f>
        <v>14.221849304508048</v>
      </c>
      <c r="M171" s="100">
        <f>+'Ark1'!W1493</f>
        <v>82.0838462833036</v>
      </c>
      <c r="O171" s="100">
        <f>+'Ark1'!X1493</f>
        <v>2.1734339416709521</v>
      </c>
      <c r="Q171" s="100">
        <f>+'Ark1'!Y1493</f>
        <v>4.3468678833419041</v>
      </c>
      <c r="R171" s="110"/>
      <c r="T171" s="110"/>
      <c r="U171" s="100">
        <f>+'Ark1'!AA1493</f>
        <v>9.0199720354085891</v>
      </c>
      <c r="V171" s="10">
        <f t="shared" si="10"/>
        <v>87.822119815668202</v>
      </c>
      <c r="W171" s="100">
        <f>+'Ark1'!V1493</f>
        <v>89.009785843695482</v>
      </c>
      <c r="X171" s="39"/>
      <c r="Y171"/>
    </row>
    <row r="172" spans="1:25" ht="15.6">
      <c r="A172" s="39"/>
      <c r="B172">
        <f>+'Ark1'!C1494</f>
        <v>2017</v>
      </c>
      <c r="C172">
        <f>+'Ark1'!M1494</f>
        <v>61</v>
      </c>
      <c r="D172" s="297">
        <f>+'Ark1'!Q1494</f>
        <v>2085</v>
      </c>
      <c r="F172" s="297">
        <f>+'Ark1'!R1494</f>
        <v>165159</v>
      </c>
      <c r="H172" s="297">
        <f>+'Ark1'!S1494</f>
        <v>165153</v>
      </c>
      <c r="I172" s="100">
        <f>+'Ark1'!AD1494</f>
        <v>12.191645321069764</v>
      </c>
      <c r="K172" s="100">
        <f>+'Ark1'!AE1494</f>
        <v>12.204494718085233</v>
      </c>
      <c r="M172" s="100">
        <f>+'Ark1'!W1494</f>
        <v>81.098537114069387</v>
      </c>
      <c r="O172" s="100">
        <f>+'Ark1'!X1494</f>
        <v>2.3547006218250282</v>
      </c>
      <c r="Q172" s="100">
        <f>+'Ark1'!Y1494</f>
        <v>4.7094012436500563</v>
      </c>
      <c r="R172" s="110"/>
      <c r="T172" s="110"/>
      <c r="U172" s="100">
        <f>+'Ark1'!AA1494</f>
        <v>8.99772156364903</v>
      </c>
      <c r="V172" s="10">
        <f t="shared" si="10"/>
        <v>79.212949640287775</v>
      </c>
      <c r="W172" s="1">
        <f>+'Ark1'!V1494</f>
        <v>87.865129349608608</v>
      </c>
      <c r="X172" s="39"/>
      <c r="Y172"/>
    </row>
    <row r="173" spans="1:25" ht="15.6">
      <c r="A173" s="39"/>
      <c r="B173">
        <f>+'Ark1'!C1495</f>
        <v>2017</v>
      </c>
      <c r="C173">
        <f>+'Ark1'!M1495</f>
        <v>62</v>
      </c>
      <c r="D173" s="297">
        <f>+'Ark1'!Q1495</f>
        <v>2014</v>
      </c>
      <c r="F173" s="297">
        <f>+'Ark1'!R1495</f>
        <v>135315</v>
      </c>
      <c r="H173" s="297">
        <f>+'Ark1'!S1495</f>
        <v>135303</v>
      </c>
      <c r="I173" s="100">
        <f>+'Ark1'!AD1495</f>
        <v>9.9886320855693906</v>
      </c>
      <c r="K173" s="100">
        <f>+'Ark1'!AE1495</f>
        <v>9.8555379271261376</v>
      </c>
      <c r="M173" s="100">
        <f>+'Ark1'!W1495</f>
        <v>79.937873513521012</v>
      </c>
      <c r="O173" s="100">
        <f>+'Ark1'!X1495</f>
        <v>2.5887743413516606</v>
      </c>
      <c r="Q173" s="100">
        <f>+'Ark1'!Y1495</f>
        <v>5.1775486827033212</v>
      </c>
      <c r="R173" s="110"/>
      <c r="T173" s="110"/>
      <c r="U173" s="100">
        <f>+'Ark1'!AA1495</f>
        <v>9.2007099897102851</v>
      </c>
      <c r="V173" s="10">
        <f t="shared" si="10"/>
        <v>67.18718967229394</v>
      </c>
      <c r="W173" s="1">
        <f>+'Ark1'!V1495</f>
        <v>86.60935154498695</v>
      </c>
      <c r="X173" s="39"/>
      <c r="Y173"/>
    </row>
    <row r="174" spans="1:25" ht="15.6">
      <c r="A174" s="39"/>
      <c r="B174">
        <f>+'Ark1'!C1496</f>
        <v>2017</v>
      </c>
      <c r="C174">
        <f>+'Ark1'!M1496</f>
        <v>63</v>
      </c>
      <c r="D174" s="297">
        <f>+'Ark1'!Q1496</f>
        <v>1973</v>
      </c>
      <c r="F174" s="297">
        <f>+'Ark1'!R1496</f>
        <v>101693</v>
      </c>
      <c r="H174" s="297">
        <f>+'Ark1'!S1496</f>
        <v>101680</v>
      </c>
      <c r="I174" s="100">
        <f>+'Ark1'!AD1496</f>
        <v>7.5067358583882688</v>
      </c>
      <c r="K174" s="100">
        <f>+'Ark1'!AE1496</f>
        <v>7.2867116105194558</v>
      </c>
      <c r="M174" s="100">
        <f>+'Ark1'!W1496</f>
        <v>78.645834972462453</v>
      </c>
      <c r="O174" s="100">
        <f>+'Ark1'!X1496</f>
        <v>2.7897692073200706</v>
      </c>
      <c r="Q174" s="100">
        <f>+'Ark1'!Y1496</f>
        <v>5.5795384146401412</v>
      </c>
      <c r="R174" s="110"/>
      <c r="T174" s="110"/>
      <c r="U174" s="100">
        <f>+'Ark1'!AA1496</f>
        <v>9.4875161132697254</v>
      </c>
      <c r="V174" s="10">
        <f t="shared" si="10"/>
        <v>51.542321338063864</v>
      </c>
      <c r="W174" s="1">
        <f>+'Ark1'!V1496</f>
        <v>85.210984176561098</v>
      </c>
      <c r="X174" s="39"/>
      <c r="Y174"/>
    </row>
    <row r="175" spans="1:25" ht="15.6">
      <c r="A175" s="39"/>
      <c r="B175">
        <f>+'Ark1'!C1497</f>
        <v>2017</v>
      </c>
      <c r="C175">
        <f>+'Ark1'!M1497</f>
        <v>64</v>
      </c>
      <c r="D175" s="297">
        <f>+'Ark1'!Q1497</f>
        <v>1904</v>
      </c>
      <c r="F175" s="297">
        <f>+'Ark1'!R1497</f>
        <v>69094</v>
      </c>
      <c r="H175" s="297">
        <f>+'Ark1'!S1497</f>
        <v>69089</v>
      </c>
      <c r="I175" s="100">
        <f>+'Ark1'!AD1497</f>
        <v>5.1003550627818912</v>
      </c>
      <c r="K175" s="100">
        <f>+'Ark1'!AE1497</f>
        <v>4.8686716875786047</v>
      </c>
      <c r="M175" s="100">
        <f>+'Ark1'!W1497</f>
        <v>77.335921782048416</v>
      </c>
      <c r="O175" s="100">
        <f>+'Ark1'!X1497</f>
        <v>2.933684545691376</v>
      </c>
      <c r="Q175" s="100">
        <f>+'Ark1'!Y1497</f>
        <v>5.8673690913827521</v>
      </c>
      <c r="R175" s="110"/>
      <c r="T175" s="110"/>
      <c r="U175" s="100">
        <f>+'Ark1'!AA1497</f>
        <v>9.9209270274128887</v>
      </c>
      <c r="V175" s="10">
        <f t="shared" si="10"/>
        <v>36.288865546218489</v>
      </c>
      <c r="W175" s="1">
        <f>+'Ark1'!V1497</f>
        <v>83.789828645506148</v>
      </c>
      <c r="X175" s="39"/>
      <c r="Y175"/>
    </row>
    <row r="176" spans="1:25" ht="15.6">
      <c r="A176" s="39"/>
      <c r="B176">
        <f>+'Ark1'!C1498</f>
        <v>2017</v>
      </c>
      <c r="C176">
        <f>+'Ark1'!M1498</f>
        <v>65</v>
      </c>
      <c r="D176" s="297">
        <f>+'Ark1'!Q1498</f>
        <v>1801</v>
      </c>
      <c r="F176" s="297">
        <f>+'Ark1'!R1498</f>
        <v>42923</v>
      </c>
      <c r="H176" s="297">
        <f>+'Ark1'!S1498</f>
        <v>42922</v>
      </c>
      <c r="I176" s="100">
        <f>+'Ark1'!AD1498</f>
        <v>3.1684739682141303</v>
      </c>
      <c r="K176" s="100">
        <f>+'Ark1'!AE1498</f>
        <v>2.9608021799402842</v>
      </c>
      <c r="M176" s="100">
        <f>+'Ark1'!W1498</f>
        <v>75.702308839289728</v>
      </c>
      <c r="O176" s="100">
        <f>+'Ark1'!X1498</f>
        <v>3.2104000186380266</v>
      </c>
      <c r="Q176" s="100">
        <f>+'Ark1'!Y1498</f>
        <v>6.4208000372760532</v>
      </c>
      <c r="R176" s="110"/>
      <c r="T176" s="110"/>
      <c r="U176" s="100">
        <f>+'Ark1'!AA1498</f>
        <v>10.289679981574045</v>
      </c>
      <c r="V176" s="10">
        <f t="shared" si="10"/>
        <v>23.832870627429205</v>
      </c>
      <c r="W176" s="1">
        <f>+'Ark1'!V1498</f>
        <v>82.018620993216615</v>
      </c>
      <c r="X176" s="39"/>
      <c r="Y176"/>
    </row>
    <row r="177" spans="1:25" ht="15.6">
      <c r="A177" s="39"/>
      <c r="B177">
        <f>+'Ark1'!C1499</f>
        <v>2017</v>
      </c>
      <c r="C177">
        <f>+'Ark1'!M1499</f>
        <v>66</v>
      </c>
      <c r="D177" s="297">
        <f>+'Ark1'!Q1499</f>
        <v>1680</v>
      </c>
      <c r="F177" s="297">
        <f>+'Ark1'!R1499</f>
        <v>23774</v>
      </c>
      <c r="H177" s="297">
        <f>+'Ark1'!S1499</f>
        <v>23771</v>
      </c>
      <c r="I177" s="100">
        <f>+'Ark1'!AD1499</f>
        <v>1.7549402446316127</v>
      </c>
      <c r="K177" s="100">
        <f>+'Ark1'!AE1499</f>
        <v>1.5984344937680839</v>
      </c>
      <c r="M177" s="100">
        <f>+'Ark1'!W1499</f>
        <v>73.795023347776507</v>
      </c>
      <c r="O177" s="100">
        <f>+'Ark1'!X1499</f>
        <v>3.0116934466223606</v>
      </c>
      <c r="Q177" s="100">
        <f>+'Ark1'!Y1499</f>
        <v>6.0233868932447212</v>
      </c>
      <c r="R177" s="110"/>
      <c r="T177" s="110"/>
      <c r="U177" s="100">
        <f>+'Ark1'!AA1499</f>
        <v>10.687199545242374</v>
      </c>
      <c r="V177" s="10">
        <f t="shared" si="10"/>
        <v>14.151190476190477</v>
      </c>
      <c r="W177" s="1">
        <f>+'Ark1'!V1499</f>
        <v>79.955400557494428</v>
      </c>
      <c r="X177" s="39"/>
      <c r="Y177"/>
    </row>
    <row r="178" spans="1:25" ht="15.6">
      <c r="A178" s="39"/>
      <c r="B178">
        <f>+'Ark1'!C1500</f>
        <v>2017</v>
      </c>
      <c r="C178">
        <f>+'Ark1'!M1500</f>
        <v>67</v>
      </c>
      <c r="D178" s="297">
        <f>+'Ark1'!Q1500</f>
        <v>1391</v>
      </c>
      <c r="F178" s="297">
        <f>+'Ark1'!R1500</f>
        <v>11338</v>
      </c>
      <c r="H178" s="297">
        <f>+'Ark1'!S1500</f>
        <v>11338</v>
      </c>
      <c r="I178" s="100">
        <f>+'Ark1'!AD1500</f>
        <v>0.83694424554695179</v>
      </c>
      <c r="K178" s="100">
        <f>+'Ark1'!AE1500</f>
        <v>0.73939382457547187</v>
      </c>
      <c r="M178" s="100">
        <f>+'Ark1'!W1500</f>
        <v>71.568027870876691</v>
      </c>
      <c r="O178" s="100">
        <f>+'Ark1'!X1500</f>
        <v>3.2545422473099315</v>
      </c>
      <c r="Q178" s="100">
        <f>+'Ark1'!Y1500</f>
        <v>6.5090844946198629</v>
      </c>
      <c r="R178" s="110"/>
      <c r="T178" s="110"/>
      <c r="U178" s="100">
        <f>+'Ark1'!AA1500</f>
        <v>11.179143730686553</v>
      </c>
      <c r="V178" s="10">
        <f t="shared" si="10"/>
        <v>8.1509705248023003</v>
      </c>
      <c r="W178" s="1">
        <f>+'Ark1'!V1500</f>
        <v>77.53849173442768</v>
      </c>
      <c r="X178" s="39"/>
      <c r="Y178"/>
    </row>
    <row r="179" spans="1:25" ht="15.6">
      <c r="A179" s="39"/>
      <c r="B179">
        <f>+'Ark1'!C1501</f>
        <v>2017</v>
      </c>
      <c r="C179">
        <f>+'Ark1'!M1501</f>
        <v>68</v>
      </c>
      <c r="D179" s="297">
        <f>+'Ark1'!Q1501</f>
        <v>1165</v>
      </c>
      <c r="F179" s="297">
        <f>+'Ark1'!R1501</f>
        <v>6524</v>
      </c>
      <c r="H179" s="297">
        <f>+'Ark1'!S1501</f>
        <v>6523</v>
      </c>
      <c r="I179" s="100">
        <f>+'Ark1'!AD1501</f>
        <v>0.48158619315120071</v>
      </c>
      <c r="K179" s="100">
        <f>+'Ark1'!AE1501</f>
        <v>0.40136337075038864</v>
      </c>
      <c r="M179" s="100">
        <f>+'Ark1'!W1501</f>
        <v>67.525847002912798</v>
      </c>
      <c r="O179" s="100">
        <f>+'Ark1'!X1501</f>
        <v>3.4947884733292458</v>
      </c>
      <c r="Q179" s="100">
        <f>+'Ark1'!Y1501</f>
        <v>6.9895769466584916</v>
      </c>
      <c r="R179" s="110"/>
      <c r="T179" s="110"/>
      <c r="U179" s="100">
        <f>+'Ark1'!AA1501</f>
        <v>12.483574136017991</v>
      </c>
      <c r="V179" s="10">
        <f t="shared" si="10"/>
        <v>5.6</v>
      </c>
      <c r="W179" s="1">
        <f>+'Ark1'!V1501</f>
        <v>73.163748110901466</v>
      </c>
      <c r="X179" s="39"/>
      <c r="Y179"/>
    </row>
    <row r="180" spans="1:25" ht="15.6">
      <c r="A180" s="39"/>
      <c r="B180" s="46">
        <f>+'Ark1'!C1502</f>
        <v>2016</v>
      </c>
      <c r="C180" s="46">
        <f>+'Ark1'!M1502</f>
        <v>48</v>
      </c>
      <c r="D180" s="331">
        <f>+'Ark1'!Q1502</f>
        <v>127</v>
      </c>
      <c r="E180" s="65"/>
      <c r="F180" s="331">
        <f>+'Ark1'!R1502</f>
        <v>405</v>
      </c>
      <c r="G180" s="331"/>
      <c r="H180" s="331">
        <f>+'Ark1'!S1502</f>
        <v>174</v>
      </c>
      <c r="I180" s="99">
        <f>+'Ark1'!AD1502</f>
        <v>2.9766924977426761E-2</v>
      </c>
      <c r="J180" s="99"/>
      <c r="K180" s="99">
        <f>+'Ark1'!AE1502</f>
        <v>1.55831310510495E-2</v>
      </c>
      <c r="L180" s="99"/>
      <c r="M180" s="99">
        <f>+'Ark1'!W1502</f>
        <v>98.75057471264374</v>
      </c>
      <c r="N180" s="99"/>
      <c r="O180" s="99">
        <f>+'Ark1'!X1502</f>
        <v>1.9753086419753088</v>
      </c>
      <c r="P180" s="99"/>
      <c r="Q180" s="99">
        <f>+'Ark1'!Y1502</f>
        <v>3.9506172839506175</v>
      </c>
      <c r="R180" s="110"/>
      <c r="S180" s="65"/>
      <c r="T180" s="110"/>
      <c r="U180" s="99">
        <f>+'Ark1'!AA1502</f>
        <v>21.390530580616026</v>
      </c>
      <c r="V180" s="65">
        <f t="shared" si="10"/>
        <v>3.188976377952756</v>
      </c>
      <c r="W180" s="48">
        <f>+'Ark1'!V1502</f>
        <v>147.16317355948249</v>
      </c>
      <c r="X180" s="39"/>
      <c r="Y180"/>
    </row>
    <row r="181" spans="1:25" ht="15.6">
      <c r="A181" s="39"/>
      <c r="B181" s="46">
        <f>+'Ark1'!C1503</f>
        <v>2016</v>
      </c>
      <c r="C181" s="46">
        <f>+'Ark1'!M1503</f>
        <v>49</v>
      </c>
      <c r="D181" s="331">
        <f>+'Ark1'!Q1503</f>
        <v>99</v>
      </c>
      <c r="E181" s="65"/>
      <c r="F181" s="331">
        <f>+'Ark1'!R1503</f>
        <v>182</v>
      </c>
      <c r="G181" s="331"/>
      <c r="H181" s="331">
        <f>+'Ark1'!S1503</f>
        <v>152</v>
      </c>
      <c r="I181" s="99">
        <f>+'Ark1'!AD1503</f>
        <v>1.3376741594794243E-2</v>
      </c>
      <c r="J181" s="99"/>
      <c r="K181" s="99">
        <f>+'Ark1'!AE1503</f>
        <v>1.3905159785312548E-2</v>
      </c>
      <c r="L181" s="99"/>
      <c r="M181" s="99">
        <f>+'Ark1'!W1503</f>
        <v>100.87105263157898</v>
      </c>
      <c r="N181" s="99"/>
      <c r="O181" s="99">
        <f>+'Ark1'!X1503</f>
        <v>1.0989010989010985</v>
      </c>
      <c r="P181" s="99"/>
      <c r="Q181" s="99">
        <f>+'Ark1'!Y1503</f>
        <v>2.1978021978021971</v>
      </c>
      <c r="R181" s="110"/>
      <c r="S181" s="65"/>
      <c r="T181" s="110"/>
      <c r="U181" s="99">
        <f>+'Ark1'!AA1503</f>
        <v>17.941647490724851</v>
      </c>
      <c r="V181" s="65">
        <f t="shared" si="10"/>
        <v>1.8383838383838385</v>
      </c>
      <c r="W181" s="48">
        <f>+'Ark1'!V1503</f>
        <v>117.10383760050172</v>
      </c>
      <c r="X181" s="39"/>
      <c r="Y181"/>
    </row>
    <row r="182" spans="1:25" ht="15.6">
      <c r="A182" s="39"/>
      <c r="B182" s="46">
        <f>+'Ark1'!C1504</f>
        <v>2016</v>
      </c>
      <c r="C182" s="46">
        <f>+'Ark1'!M1504</f>
        <v>50</v>
      </c>
      <c r="D182" s="331">
        <f>+'Ark1'!Q1504</f>
        <v>189</v>
      </c>
      <c r="E182" s="65"/>
      <c r="F182" s="331">
        <f>+'Ark1'!R1504</f>
        <v>368</v>
      </c>
      <c r="G182" s="331"/>
      <c r="H182" s="331">
        <f>+'Ark1'!S1504</f>
        <v>368</v>
      </c>
      <c r="I182" s="99">
        <f>+'Ark1'!AD1504</f>
        <v>2.7047477510353198E-2</v>
      </c>
      <c r="J182" s="99"/>
      <c r="K182" s="99">
        <f>+'Ark1'!AE1504</f>
        <v>3.1952283989470205E-2</v>
      </c>
      <c r="L182" s="99"/>
      <c r="M182" s="99">
        <f>+'Ark1'!W1504</f>
        <v>95.738858695652169</v>
      </c>
      <c r="N182" s="99"/>
      <c r="O182" s="99">
        <f>+'Ark1'!X1504</f>
        <v>1.902173913043478</v>
      </c>
      <c r="P182" s="99"/>
      <c r="Q182" s="99">
        <f>+'Ark1'!Y1504</f>
        <v>3.8043478260869561</v>
      </c>
      <c r="R182" s="110"/>
      <c r="S182" s="65"/>
      <c r="T182" s="110"/>
      <c r="U182" s="99">
        <f>+'Ark1'!AA1504</f>
        <v>19.282274914317803</v>
      </c>
      <c r="V182" s="65">
        <f t="shared" si="10"/>
        <v>1.947089947089947</v>
      </c>
      <c r="W182" s="48">
        <f>+'Ark1'!V1504</f>
        <v>103.72574073201741</v>
      </c>
      <c r="X182" s="39"/>
      <c r="Y182"/>
    </row>
    <row r="183" spans="1:25" ht="15.6">
      <c r="A183" s="39"/>
      <c r="B183" s="46">
        <f>+'Ark1'!C1505</f>
        <v>2016</v>
      </c>
      <c r="C183" s="46">
        <f>+'Ark1'!M1505</f>
        <v>51</v>
      </c>
      <c r="D183" s="331">
        <f>+'Ark1'!Q1505</f>
        <v>260</v>
      </c>
      <c r="E183" s="65"/>
      <c r="F183" s="331">
        <f>+'Ark1'!R1505</f>
        <v>510</v>
      </c>
      <c r="G183" s="331"/>
      <c r="H183" s="331">
        <f>+'Ark1'!S1505</f>
        <v>510</v>
      </c>
      <c r="I183" s="99">
        <f>+'Ark1'!AD1505</f>
        <v>3.7484275897500349E-2</v>
      </c>
      <c r="J183" s="99"/>
      <c r="K183" s="99">
        <f>+'Ark1'!AE1505</f>
        <v>4.2593008810443665E-2</v>
      </c>
      <c r="L183" s="99"/>
      <c r="M183" s="99">
        <f>+'Ark1'!W1505</f>
        <v>92.087843137254907</v>
      </c>
      <c r="N183" s="99"/>
      <c r="O183" s="99">
        <f>+'Ark1'!X1505</f>
        <v>4.1176470588235308</v>
      </c>
      <c r="P183" s="99"/>
      <c r="Q183" s="99">
        <f>+'Ark1'!Y1505</f>
        <v>8.2352941176470615</v>
      </c>
      <c r="R183" s="110"/>
      <c r="S183" s="65"/>
      <c r="T183" s="110"/>
      <c r="U183" s="99">
        <f>+'Ark1'!AA1505</f>
        <v>21.14854672740605</v>
      </c>
      <c r="V183" s="65">
        <f t="shared" si="10"/>
        <v>1.9615384615384615</v>
      </c>
      <c r="W183" s="48">
        <f>+'Ark1'!V1505</f>
        <v>99.770144244046378</v>
      </c>
      <c r="X183" s="39"/>
      <c r="Y183"/>
    </row>
    <row r="184" spans="1:25" ht="15.6">
      <c r="A184" s="39"/>
      <c r="B184" s="46">
        <f>+'Ark1'!C1506</f>
        <v>2016</v>
      </c>
      <c r="C184" s="46">
        <f>+'Ark1'!M1506</f>
        <v>52</v>
      </c>
      <c r="D184" s="331">
        <f>+'Ark1'!Q1506</f>
        <v>548</v>
      </c>
      <c r="E184" s="65"/>
      <c r="F184" s="331">
        <f>+'Ark1'!R1506</f>
        <v>1180</v>
      </c>
      <c r="G184" s="331"/>
      <c r="H184" s="331">
        <f>+'Ark1'!S1506</f>
        <v>1180</v>
      </c>
      <c r="I184" s="99">
        <f>+'Ark1'!AD1506</f>
        <v>8.6728324625589007E-2</v>
      </c>
      <c r="J184" s="99"/>
      <c r="K184" s="99">
        <f>+'Ark1'!AE1506</f>
        <v>9.5723263617182155E-2</v>
      </c>
      <c r="L184" s="99"/>
      <c r="M184" s="99">
        <f>+'Ark1'!W1506</f>
        <v>89.447796610169547</v>
      </c>
      <c r="N184" s="99"/>
      <c r="O184" s="99">
        <f>+'Ark1'!X1506</f>
        <v>3.2203389830508473</v>
      </c>
      <c r="P184" s="99"/>
      <c r="Q184" s="99">
        <f>+'Ark1'!Y1506</f>
        <v>6.4406779661016946</v>
      </c>
      <c r="R184" s="110"/>
      <c r="S184" s="65"/>
      <c r="T184" s="110"/>
      <c r="U184" s="99">
        <f>+'Ark1'!AA1506</f>
        <v>19.528664379142807</v>
      </c>
      <c r="V184" s="65">
        <f t="shared" si="10"/>
        <v>2.1532846715328469</v>
      </c>
      <c r="W184" s="48">
        <f>+'Ark1'!V1506</f>
        <v>96.909855482307265</v>
      </c>
      <c r="X184" s="39"/>
      <c r="Y184"/>
    </row>
    <row r="185" spans="1:25" ht="15.6">
      <c r="A185" s="39"/>
      <c r="B185" s="46">
        <f>+'Ark1'!C1507</f>
        <v>2016</v>
      </c>
      <c r="C185" s="46">
        <f>+'Ark1'!M1507</f>
        <v>53</v>
      </c>
      <c r="D185" s="331">
        <f>+'Ark1'!Q1507</f>
        <v>952</v>
      </c>
      <c r="E185" s="65"/>
      <c r="F185" s="331">
        <f>+'Ark1'!R1507</f>
        <v>3129</v>
      </c>
      <c r="G185" s="331"/>
      <c r="H185" s="331">
        <f>+'Ark1'!S1507</f>
        <v>3129</v>
      </c>
      <c r="I185" s="99">
        <f>+'Ark1'!AD1507</f>
        <v>0.22997705741819327</v>
      </c>
      <c r="J185" s="99"/>
      <c r="K185" s="99">
        <f>+'Ark1'!AE1507</f>
        <v>0.24059080673570832</v>
      </c>
      <c r="L185" s="99"/>
      <c r="M185" s="99">
        <f>+'Ark1'!W1507</f>
        <v>84.782774049216997</v>
      </c>
      <c r="N185" s="99"/>
      <c r="O185" s="99">
        <f>+'Ark1'!X1507</f>
        <v>2.3010546500479392</v>
      </c>
      <c r="P185" s="99"/>
      <c r="Q185" s="99">
        <f>+'Ark1'!Y1507</f>
        <v>4.6021093000958784</v>
      </c>
      <c r="R185" s="110"/>
      <c r="S185" s="65"/>
      <c r="T185" s="110"/>
      <c r="U185" s="99">
        <f>+'Ark1'!AA1507</f>
        <v>15.231106015356035</v>
      </c>
      <c r="V185" s="65">
        <f t="shared" si="10"/>
        <v>3.2867647058823528</v>
      </c>
      <c r="W185" s="48">
        <f>+'Ark1'!V1507</f>
        <v>91.85565985830641</v>
      </c>
      <c r="X185" s="39"/>
      <c r="Y185"/>
    </row>
    <row r="186" spans="1:25" ht="15.6">
      <c r="A186" s="39"/>
      <c r="B186" s="46">
        <f>+'Ark1'!C1508</f>
        <v>2016</v>
      </c>
      <c r="C186" s="46">
        <f>+'Ark1'!M1508</f>
        <v>54</v>
      </c>
      <c r="D186" s="331">
        <f>+'Ark1'!Q1508</f>
        <v>1450</v>
      </c>
      <c r="E186" s="65"/>
      <c r="F186" s="331">
        <f>+'Ark1'!R1508</f>
        <v>10928</v>
      </c>
      <c r="G186" s="331"/>
      <c r="H186" s="331">
        <f>+'Ark1'!S1508</f>
        <v>10928</v>
      </c>
      <c r="I186" s="99">
        <f>+'Ark1'!AD1508</f>
        <v>0.803192484329184</v>
      </c>
      <c r="J186" s="99"/>
      <c r="K186" s="99">
        <f>+'Ark1'!AE1508</f>
        <v>0.82343288341801268</v>
      </c>
      <c r="L186" s="99"/>
      <c r="M186" s="99">
        <f>+'Ark1'!W1508</f>
        <v>83.084818814055652</v>
      </c>
      <c r="N186" s="99"/>
      <c r="O186" s="99">
        <f>+'Ark1'!X1508</f>
        <v>1.9948755490483161</v>
      </c>
      <c r="P186" s="99"/>
      <c r="Q186" s="99">
        <f>+'Ark1'!Y1508</f>
        <v>3.9897510980966322</v>
      </c>
      <c r="R186" s="110"/>
      <c r="S186" s="65"/>
      <c r="T186" s="110"/>
      <c r="U186" s="99">
        <f>+'Ark1'!AA1508</f>
        <v>11.517617288379</v>
      </c>
      <c r="V186" s="65">
        <f t="shared" si="10"/>
        <v>7.5365517241379312</v>
      </c>
      <c r="W186" s="48">
        <f>+'Ark1'!V1508</f>
        <v>90.016055053147809</v>
      </c>
      <c r="X186" s="39"/>
      <c r="Y186"/>
    </row>
    <row r="187" spans="1:25" ht="15.6">
      <c r="A187" s="39"/>
      <c r="B187" s="46">
        <f>+'Ark1'!C1509</f>
        <v>2016</v>
      </c>
      <c r="C187" s="46">
        <f>+'Ark1'!M1509</f>
        <v>55</v>
      </c>
      <c r="D187" s="331">
        <f>+'Ark1'!Q1509</f>
        <v>1719</v>
      </c>
      <c r="E187" s="65"/>
      <c r="F187" s="331">
        <f>+'Ark1'!R1509</f>
        <v>31988</v>
      </c>
      <c r="G187" s="331"/>
      <c r="H187" s="331">
        <f>+'Ark1'!S1509</f>
        <v>31988</v>
      </c>
      <c r="I187" s="99">
        <f>+'Ark1'!AD1509</f>
        <v>2.3510725831553754</v>
      </c>
      <c r="J187" s="99"/>
      <c r="K187" s="99">
        <f>+'Ark1'!AE1509</f>
        <v>2.4262650094278007</v>
      </c>
      <c r="L187" s="99"/>
      <c r="M187" s="99">
        <f>+'Ark1'!W1509</f>
        <v>83.634469175941121</v>
      </c>
      <c r="N187" s="99"/>
      <c r="O187" s="99">
        <f>+'Ark1'!X1509</f>
        <v>2.2696011004126557</v>
      </c>
      <c r="P187" s="99"/>
      <c r="Q187" s="99">
        <f>+'Ark1'!Y1509</f>
        <v>4.5392022008253115</v>
      </c>
      <c r="R187" s="110"/>
      <c r="S187" s="65"/>
      <c r="T187" s="110"/>
      <c r="U187" s="99">
        <f>+'Ark1'!AA1509</f>
        <v>9.6992957385116476</v>
      </c>
      <c r="V187" s="65">
        <f t="shared" si="10"/>
        <v>18.608493310063992</v>
      </c>
      <c r="W187" s="48">
        <f>+'Ark1'!V1509</f>
        <v>90.611559237204972</v>
      </c>
      <c r="X187" s="39"/>
      <c r="Y187"/>
    </row>
    <row r="188" spans="1:25" ht="15.6">
      <c r="A188" s="39"/>
      <c r="B188" s="46">
        <f>+'Ark1'!C1510</f>
        <v>2016</v>
      </c>
      <c r="C188" s="46">
        <f>+'Ark1'!M1510</f>
        <v>56</v>
      </c>
      <c r="D188" s="331">
        <f>+'Ark1'!Q1510</f>
        <v>1886</v>
      </c>
      <c r="E188" s="65"/>
      <c r="F188" s="331">
        <f>+'Ark1'!R1510</f>
        <v>70217</v>
      </c>
      <c r="G188" s="331"/>
      <c r="H188" s="331">
        <f>+'Ark1'!S1510</f>
        <v>70217</v>
      </c>
      <c r="I188" s="99">
        <f>+'Ark1'!AD1510</f>
        <v>5.1608498052838883</v>
      </c>
      <c r="J188" s="99"/>
      <c r="K188" s="99">
        <f>+'Ark1'!AE1510</f>
        <v>5.3397485924003121</v>
      </c>
      <c r="L188" s="99"/>
      <c r="M188" s="99">
        <f>+'Ark1'!W1510</f>
        <v>83.851859236368199</v>
      </c>
      <c r="N188" s="99"/>
      <c r="O188" s="99">
        <f>+'Ark1'!X1510</f>
        <v>2.422490280131592</v>
      </c>
      <c r="P188" s="99"/>
      <c r="Q188" s="99">
        <f>+'Ark1'!Y1510</f>
        <v>4.8449805602631839</v>
      </c>
      <c r="R188" s="110"/>
      <c r="S188" s="65"/>
      <c r="T188" s="110"/>
      <c r="U188" s="99">
        <f>+'Ark1'!AA1510</f>
        <v>9.1185909404147871</v>
      </c>
      <c r="V188" s="65">
        <f t="shared" si="10"/>
        <v>37.230646871686105</v>
      </c>
      <c r="W188" s="48">
        <f>+'Ark1'!V1510</f>
        <v>90.84708476312862</v>
      </c>
      <c r="X188" s="39"/>
      <c r="Y188"/>
    </row>
    <row r="189" spans="1:25" ht="15.6">
      <c r="A189" s="39"/>
      <c r="B189" s="46">
        <f>+'Ark1'!C1511</f>
        <v>2016</v>
      </c>
      <c r="C189" s="46">
        <f>+'Ark1'!M1511</f>
        <v>57</v>
      </c>
      <c r="D189" s="331">
        <f>+'Ark1'!Q1511</f>
        <v>2002</v>
      </c>
      <c r="E189" s="65"/>
      <c r="F189" s="331">
        <f>+'Ark1'!R1511</f>
        <v>117083</v>
      </c>
      <c r="G189" s="331"/>
      <c r="H189" s="331">
        <f>+'Ark1'!S1511</f>
        <v>117083</v>
      </c>
      <c r="I189" s="99">
        <f>+'Ark1'!AD1511</f>
        <v>8.6054342645235931</v>
      </c>
      <c r="J189" s="99"/>
      <c r="K189" s="99">
        <f>+'Ark1'!AE1511</f>
        <v>8.9254992738339691</v>
      </c>
      <c r="L189" s="99"/>
      <c r="M189" s="99">
        <f>+'Ark1'!W1511</f>
        <v>84.056796460630949</v>
      </c>
      <c r="N189" s="99"/>
      <c r="O189" s="99">
        <f>+'Ark1'!X1511</f>
        <v>2.5024982277529619</v>
      </c>
      <c r="P189" s="99"/>
      <c r="Q189" s="99">
        <f>+'Ark1'!Y1511</f>
        <v>5.0049964555059239</v>
      </c>
      <c r="R189" s="110"/>
      <c r="S189" s="65"/>
      <c r="T189" s="110"/>
      <c r="U189" s="99">
        <f>+'Ark1'!AA1511</f>
        <v>8.9605396775846113</v>
      </c>
      <c r="V189" s="65">
        <f t="shared" si="10"/>
        <v>58.483016983016981</v>
      </c>
      <c r="W189" s="48">
        <f>+'Ark1'!V1511</f>
        <v>91.06911859223267</v>
      </c>
      <c r="X189" s="39"/>
      <c r="Y189"/>
    </row>
    <row r="190" spans="1:25" ht="15.6">
      <c r="A190" s="39"/>
      <c r="B190" s="46">
        <f>+'Ark1'!C1512</f>
        <v>2016</v>
      </c>
      <c r="C190" s="46">
        <f>+'Ark1'!M1512</f>
        <v>58</v>
      </c>
      <c r="D190" s="331">
        <f>+'Ark1'!Q1512</f>
        <v>2038</v>
      </c>
      <c r="E190" s="65"/>
      <c r="F190" s="331">
        <f>+'Ark1'!R1512</f>
        <v>157610.5</v>
      </c>
      <c r="G190" s="331"/>
      <c r="H190" s="331">
        <f>+'Ark1'!S1512</f>
        <v>157610.5</v>
      </c>
      <c r="I190" s="99">
        <f>+'Ark1'!AD1512</f>
        <v>11.584147973221528</v>
      </c>
      <c r="J190" s="99"/>
      <c r="K190" s="99">
        <f>+'Ark1'!AE1512</f>
        <v>11.979253437028088</v>
      </c>
      <c r="L190" s="99"/>
      <c r="M190" s="99">
        <f>+'Ark1'!W1512</f>
        <v>83.806704502555675</v>
      </c>
      <c r="N190" s="99"/>
      <c r="O190" s="99">
        <f>+'Ark1'!X1512</f>
        <v>2.7675821090599926</v>
      </c>
      <c r="P190" s="99"/>
      <c r="Q190" s="99">
        <f>+'Ark1'!Y1512</f>
        <v>5.5351642181199852</v>
      </c>
      <c r="R190" s="110"/>
      <c r="S190" s="65"/>
      <c r="T190" s="110"/>
      <c r="U190" s="99">
        <f>+'Ark1'!AA1512</f>
        <v>8.9395206237141096</v>
      </c>
      <c r="V190" s="65">
        <f t="shared" si="10"/>
        <v>77.335868498527972</v>
      </c>
      <c r="W190" s="48">
        <f>+'Ark1'!V1512</f>
        <v>90.798163058024144</v>
      </c>
      <c r="X190" s="39"/>
      <c r="Y190"/>
    </row>
    <row r="191" spans="1:25" ht="15.6">
      <c r="A191" s="39"/>
      <c r="B191" s="46">
        <f>+'Ark1'!C1513</f>
        <v>2016</v>
      </c>
      <c r="C191" s="46">
        <f>+'Ark1'!M1513</f>
        <v>59</v>
      </c>
      <c r="D191" s="331">
        <f>+'Ark1'!Q1513</f>
        <v>2073</v>
      </c>
      <c r="E191" s="65"/>
      <c r="F191" s="331">
        <f>+'Ark1'!R1513</f>
        <v>179240</v>
      </c>
      <c r="G191" s="331"/>
      <c r="H191" s="331">
        <f>+'Ark1'!S1513</f>
        <v>179240</v>
      </c>
      <c r="I191" s="99">
        <f>+'Ark1'!AD1513</f>
        <v>13.173885513466598</v>
      </c>
      <c r="J191" s="99"/>
      <c r="K191" s="99">
        <f>+'Ark1'!AE1513</f>
        <v>13.538613755094156</v>
      </c>
      <c r="L191" s="99"/>
      <c r="M191" s="99">
        <f>+'Ark1'!W1513</f>
        <v>83.286271479581103</v>
      </c>
      <c r="N191" s="99"/>
      <c r="O191" s="99">
        <f>+'Ark1'!X1513</f>
        <v>2.8074090604775721</v>
      </c>
      <c r="P191" s="99"/>
      <c r="Q191" s="99">
        <f>+'Ark1'!Y1513</f>
        <v>5.6148181209551442</v>
      </c>
      <c r="R191" s="110"/>
      <c r="S191" s="65"/>
      <c r="T191" s="110"/>
      <c r="U191" s="99">
        <f>+'Ark1'!AA1513</f>
        <v>9.0690248985219597</v>
      </c>
      <c r="V191" s="65">
        <f t="shared" si="10"/>
        <v>86.46406174626145</v>
      </c>
      <c r="W191" s="48">
        <f>+'Ark1'!V1513</f>
        <v>90.234313629015546</v>
      </c>
      <c r="X191" s="39"/>
      <c r="Y191"/>
    </row>
    <row r="192" spans="1:25" ht="15.6">
      <c r="A192" s="39"/>
      <c r="B192" s="46">
        <f>+'Ark1'!C1514</f>
        <v>2016</v>
      </c>
      <c r="C192" s="46">
        <f>+'Ark1'!M1514</f>
        <v>60</v>
      </c>
      <c r="D192" s="331">
        <f>+'Ark1'!Q1514</f>
        <v>2119</v>
      </c>
      <c r="E192" s="65"/>
      <c r="F192" s="331">
        <f>+'Ark1'!R1514</f>
        <v>187127</v>
      </c>
      <c r="G192" s="331"/>
      <c r="H192" s="331">
        <f>+'Ark1'!S1514</f>
        <v>186584</v>
      </c>
      <c r="I192" s="99">
        <f>+'Ark1'!AD1514</f>
        <v>13.753568815434409</v>
      </c>
      <c r="J192" s="99"/>
      <c r="K192" s="99">
        <f>+'Ark1'!AE1514</f>
        <v>13.954489075157777</v>
      </c>
      <c r="L192" s="99"/>
      <c r="M192" s="99">
        <f>+'Ark1'!W1514</f>
        <v>82.4657660892683</v>
      </c>
      <c r="N192" s="99"/>
      <c r="O192" s="99">
        <f>+'Ark1'!X1514</f>
        <v>3.0294933387485505</v>
      </c>
      <c r="P192" s="99"/>
      <c r="Q192" s="99">
        <f>+'Ark1'!Y1514</f>
        <v>6.0589866774971011</v>
      </c>
      <c r="R192" s="110"/>
      <c r="S192" s="65"/>
      <c r="T192" s="110"/>
      <c r="U192" s="99">
        <f>+'Ark1'!AA1514</f>
        <v>9.4459229902442168</v>
      </c>
      <c r="V192" s="65">
        <f t="shared" si="10"/>
        <v>88.309108069844271</v>
      </c>
      <c r="W192" s="48">
        <f>+'Ark1'!V1514</f>
        <v>89.439185085945439</v>
      </c>
      <c r="X192" s="39"/>
      <c r="Y192"/>
    </row>
    <row r="193" spans="1:25" ht="15.6">
      <c r="A193" s="39"/>
      <c r="B193" s="46">
        <f>+'Ark1'!C1515</f>
        <v>2016</v>
      </c>
      <c r="C193" s="46">
        <f>+'Ark1'!M1515</f>
        <v>61</v>
      </c>
      <c r="D193" s="331">
        <f>+'Ark1'!Q1515</f>
        <v>2038</v>
      </c>
      <c r="E193" s="65"/>
      <c r="F193" s="331">
        <f>+'Ark1'!R1515</f>
        <v>165699</v>
      </c>
      <c r="G193" s="331"/>
      <c r="H193" s="331">
        <f>+'Ark1'!S1515</f>
        <v>165677</v>
      </c>
      <c r="I193" s="99">
        <f>+'Ark1'!AD1515</f>
        <v>12.178641239097862</v>
      </c>
      <c r="J193" s="99"/>
      <c r="K193" s="99">
        <f>+'Ark1'!AE1515</f>
        <v>12.243893593256011</v>
      </c>
      <c r="L193" s="99"/>
      <c r="M193" s="99">
        <f>+'Ark1'!W1515</f>
        <v>81.487591518436574</v>
      </c>
      <c r="N193" s="99"/>
      <c r="O193" s="99">
        <f>+'Ark1'!X1515</f>
        <v>3.2546967694433877</v>
      </c>
      <c r="P193" s="99"/>
      <c r="Q193" s="99">
        <f>+'Ark1'!Y1515</f>
        <v>6.5093935388867754</v>
      </c>
      <c r="R193" s="110"/>
      <c r="S193" s="65"/>
      <c r="T193" s="110"/>
      <c r="U193" s="99">
        <f>+'Ark1'!AA1515</f>
        <v>9.410204006305106</v>
      </c>
      <c r="V193" s="65">
        <f t="shared" ref="V193:V205" si="11">+F193/D193</f>
        <v>81.304710500490671</v>
      </c>
      <c r="W193" s="48">
        <f>+'Ark1'!V1515</f>
        <v>88.289285177334605</v>
      </c>
      <c r="X193" s="39"/>
      <c r="Y193"/>
    </row>
    <row r="194" spans="1:25" ht="15.6">
      <c r="A194" s="39"/>
      <c r="B194" s="46">
        <f>+'Ark1'!C1516</f>
        <v>2016</v>
      </c>
      <c r="C194" s="46">
        <f>+'Ark1'!M1516</f>
        <v>62</v>
      </c>
      <c r="D194" s="331">
        <f>+'Ark1'!Q1516</f>
        <v>2016</v>
      </c>
      <c r="E194" s="65"/>
      <c r="F194" s="331">
        <f>+'Ark1'!R1516</f>
        <v>140368</v>
      </c>
      <c r="G194" s="331"/>
      <c r="H194" s="331">
        <f>+'Ark1'!S1516</f>
        <v>140359</v>
      </c>
      <c r="I194" s="99">
        <f>+'Ark1'!AD1516</f>
        <v>10.316848704275158</v>
      </c>
      <c r="J194" s="99"/>
      <c r="K194" s="99">
        <f>+'Ark1'!AE1516</f>
        <v>10.232890286251415</v>
      </c>
      <c r="L194" s="99"/>
      <c r="M194" s="99">
        <f>+'Ark1'!W1516</f>
        <v>80.388182446440794</v>
      </c>
      <c r="N194" s="99"/>
      <c r="O194" s="99">
        <f>+'Ark1'!X1516</f>
        <v>3.4751510315741494</v>
      </c>
      <c r="P194" s="99"/>
      <c r="Q194" s="99">
        <f>+'Ark1'!Y1516</f>
        <v>6.9503020631482988</v>
      </c>
      <c r="R194" s="110"/>
      <c r="S194" s="65"/>
      <c r="T194" s="110"/>
      <c r="U194" s="99">
        <f>+'Ark1'!AA1516</f>
        <v>9.6750307622813736</v>
      </c>
      <c r="V194" s="65">
        <f t="shared" si="11"/>
        <v>69.626984126984127</v>
      </c>
      <c r="W194" s="48">
        <f>+'Ark1'!V1516</f>
        <v>87.096194600262692</v>
      </c>
      <c r="X194" s="39"/>
      <c r="Y194"/>
    </row>
    <row r="195" spans="1:25" ht="15.6">
      <c r="A195" s="39"/>
      <c r="B195" s="46">
        <f>+'Ark1'!C1517</f>
        <v>2016</v>
      </c>
      <c r="C195" s="46">
        <f>+'Ark1'!M1517</f>
        <v>63</v>
      </c>
      <c r="D195" s="331">
        <f>+'Ark1'!Q1517</f>
        <v>1977</v>
      </c>
      <c r="E195" s="65"/>
      <c r="F195" s="331">
        <f>+'Ark1'!R1517</f>
        <v>108193</v>
      </c>
      <c r="G195" s="331"/>
      <c r="H195" s="331">
        <f>+'Ark1'!S1517</f>
        <v>108191</v>
      </c>
      <c r="I195" s="99">
        <f>+'Ark1'!AD1517</f>
        <v>7.95203188662403</v>
      </c>
      <c r="J195" s="99"/>
      <c r="K195" s="99">
        <f>+'Ark1'!AE1517</f>
        <v>7.773966688639101</v>
      </c>
      <c r="L195" s="99"/>
      <c r="M195" s="99">
        <f>+'Ark1'!W1517</f>
        <v>79.229277851207868</v>
      </c>
      <c r="N195" s="99"/>
      <c r="O195" s="99">
        <f>+'Ark1'!X1517</f>
        <v>3.5187119314558246</v>
      </c>
      <c r="P195" s="99"/>
      <c r="Q195" s="99">
        <f>+'Ark1'!Y1517</f>
        <v>7.0374238629116492</v>
      </c>
      <c r="R195" s="110"/>
      <c r="S195" s="65"/>
      <c r="T195" s="110"/>
      <c r="U195" s="99">
        <f>+'Ark1'!AA1517</f>
        <v>9.993376562345885</v>
      </c>
      <c r="V195" s="65">
        <f t="shared" si="11"/>
        <v>54.725847243297927</v>
      </c>
      <c r="W195" s="48">
        <f>+'Ark1'!V1517</f>
        <v>85.83993439714969</v>
      </c>
      <c r="X195" s="39"/>
      <c r="Y195"/>
    </row>
    <row r="196" spans="1:25" ht="15.6">
      <c r="A196" s="39"/>
      <c r="B196" s="46">
        <f>+'Ark1'!C1518</f>
        <v>2016</v>
      </c>
      <c r="C196" s="46">
        <f>+'Ark1'!M1518</f>
        <v>64</v>
      </c>
      <c r="D196" s="331">
        <f>+'Ark1'!Q1518</f>
        <v>1875</v>
      </c>
      <c r="E196" s="65"/>
      <c r="F196" s="331">
        <f>+'Ark1'!R1518</f>
        <v>76354</v>
      </c>
      <c r="G196" s="331"/>
      <c r="H196" s="331">
        <f>+'Ark1'!S1518</f>
        <v>76353</v>
      </c>
      <c r="I196" s="99">
        <f>+'Ark1'!AD1518</f>
        <v>5.611910591917141</v>
      </c>
      <c r="J196" s="99"/>
      <c r="K196" s="99">
        <f>+'Ark1'!AE1518</f>
        <v>5.3956199931104392</v>
      </c>
      <c r="L196" s="99"/>
      <c r="M196" s="99">
        <f>+'Ark1'!W1518</f>
        <v>77.920083035374176</v>
      </c>
      <c r="N196" s="99"/>
      <c r="O196" s="99">
        <f>+'Ark1'!X1518</f>
        <v>3.6278387510804926</v>
      </c>
      <c r="P196" s="99"/>
      <c r="Q196" s="99">
        <f>+'Ark1'!Y1518</f>
        <v>7.2556775021609852</v>
      </c>
      <c r="R196" s="110"/>
      <c r="S196" s="65"/>
      <c r="T196" s="110"/>
      <c r="U196" s="99">
        <f>+'Ark1'!AA1518</f>
        <v>10.37096778542594</v>
      </c>
      <c r="V196" s="65">
        <f t="shared" si="11"/>
        <v>40.722133333333332</v>
      </c>
      <c r="W196" s="48">
        <f>+'Ark1'!V1518</f>
        <v>84.421033008017318</v>
      </c>
      <c r="X196" s="39"/>
      <c r="Y196"/>
    </row>
    <row r="197" spans="1:25" ht="15.6">
      <c r="A197" s="39"/>
      <c r="B197" s="46">
        <f>+'Ark1'!C1519</f>
        <v>2016</v>
      </c>
      <c r="C197" s="46">
        <f>+'Ark1'!M1519</f>
        <v>65</v>
      </c>
      <c r="D197" s="331">
        <f>+'Ark1'!Q1519</f>
        <v>1799</v>
      </c>
      <c r="E197" s="65"/>
      <c r="F197" s="331">
        <f>+'Ark1'!R1519</f>
        <v>49690</v>
      </c>
      <c r="G197" s="331"/>
      <c r="H197" s="331">
        <f>+'Ark1'!S1519</f>
        <v>49690</v>
      </c>
      <c r="I197" s="99">
        <f>+'Ark1'!AD1519</f>
        <v>3.652144449699593</v>
      </c>
      <c r="J197" s="99"/>
      <c r="K197" s="99">
        <f>+'Ark1'!AE1519</f>
        <v>3.4385954491367801</v>
      </c>
      <c r="L197" s="99"/>
      <c r="M197" s="99">
        <f>+'Ark1'!W1519</f>
        <v>76.303813644596659</v>
      </c>
      <c r="N197" s="99"/>
      <c r="O197" s="99">
        <f>+'Ark1'!X1519</f>
        <v>3.6727711813242094</v>
      </c>
      <c r="P197" s="99"/>
      <c r="Q197" s="99">
        <f>+'Ark1'!Y1519</f>
        <v>7.3455423626484189</v>
      </c>
      <c r="R197" s="110"/>
      <c r="S197" s="65"/>
      <c r="T197" s="110"/>
      <c r="U197" s="99">
        <f>+'Ark1'!AA1519</f>
        <v>10.814299031384749</v>
      </c>
      <c r="V197" s="65">
        <f t="shared" si="11"/>
        <v>27.620900500277934</v>
      </c>
      <c r="W197" s="48">
        <f>+'Ark1'!V1519</f>
        <v>82.66935389447022</v>
      </c>
      <c r="X197" s="39"/>
      <c r="Y197"/>
    </row>
    <row r="198" spans="1:25" ht="15.6">
      <c r="A198" s="39"/>
      <c r="B198" s="46">
        <f>+'Ark1'!C1520</f>
        <v>2016</v>
      </c>
      <c r="C198" s="46">
        <f>+'Ark1'!M1520</f>
        <v>66</v>
      </c>
      <c r="D198" s="331">
        <f>+'Ark1'!Q1520</f>
        <v>1695</v>
      </c>
      <c r="E198" s="65"/>
      <c r="F198" s="331">
        <f>+'Ark1'!R1520</f>
        <v>29021</v>
      </c>
      <c r="G198" s="331"/>
      <c r="H198" s="331">
        <f>+'Ark1'!S1520</f>
        <v>29018</v>
      </c>
      <c r="I198" s="99">
        <f>+'Ark1'!AD1520</f>
        <v>2.1330022957281529</v>
      </c>
      <c r="J198" s="99"/>
      <c r="K198" s="99">
        <f>+'Ark1'!AE1520</f>
        <v>1.9638104331742312</v>
      </c>
      <c r="L198" s="99"/>
      <c r="M198" s="99">
        <f>+'Ark1'!W1520</f>
        <v>74.621889861465519</v>
      </c>
      <c r="N198" s="99"/>
      <c r="O198" s="99">
        <f>+'Ark1'!X1520</f>
        <v>3.4595637641707735</v>
      </c>
      <c r="P198" s="99"/>
      <c r="Q198" s="99">
        <f>+'Ark1'!Y1520</f>
        <v>6.919127528341547</v>
      </c>
      <c r="R198" s="110"/>
      <c r="S198" s="65"/>
      <c r="T198" s="110"/>
      <c r="U198" s="99">
        <f>+'Ark1'!AA1520</f>
        <v>11.103875630617498</v>
      </c>
      <c r="V198" s="65">
        <f t="shared" si="11"/>
        <v>17.121533923303836</v>
      </c>
      <c r="W198" s="48">
        <f>+'Ark1'!V1520</f>
        <v>80.85148628560691</v>
      </c>
      <c r="X198" s="39"/>
      <c r="Y198"/>
    </row>
    <row r="199" spans="1:25" ht="15.6">
      <c r="A199" s="39"/>
      <c r="B199" s="46">
        <f>+'Ark1'!C1521</f>
        <v>2016</v>
      </c>
      <c r="C199" s="46">
        <f>+'Ark1'!M1521</f>
        <v>67</v>
      </c>
      <c r="D199" s="331">
        <f>+'Ark1'!Q1521</f>
        <v>1474</v>
      </c>
      <c r="E199" s="65"/>
      <c r="F199" s="331">
        <f>+'Ark1'!R1521</f>
        <v>14756</v>
      </c>
      <c r="G199" s="331"/>
      <c r="H199" s="331">
        <f>+'Ark1'!S1521</f>
        <v>14755</v>
      </c>
      <c r="I199" s="99">
        <f>+'Ark1'!AD1521</f>
        <v>1.0845450493010098</v>
      </c>
      <c r="J199" s="99"/>
      <c r="K199" s="99">
        <f>+'Ark1'!AE1521</f>
        <v>0.96686469185337187</v>
      </c>
      <c r="L199" s="99"/>
      <c r="M199" s="99">
        <f>+'Ark1'!W1521</f>
        <v>72.253791934937055</v>
      </c>
      <c r="N199" s="99"/>
      <c r="O199" s="99">
        <f>+'Ark1'!X1521</f>
        <v>3.5104364326375723</v>
      </c>
      <c r="P199" s="99"/>
      <c r="Q199" s="99">
        <f>+'Ark1'!Y1521</f>
        <v>7.0208728652751446</v>
      </c>
      <c r="R199" s="110"/>
      <c r="S199" s="65"/>
      <c r="T199" s="110"/>
      <c r="U199" s="99">
        <f>+'Ark1'!AA1521</f>
        <v>11.453461519358996</v>
      </c>
      <c r="V199" s="65">
        <f t="shared" si="11"/>
        <v>10.010854816824967</v>
      </c>
      <c r="W199" s="48">
        <f>+'Ark1'!V1521</f>
        <v>78.284034682773125</v>
      </c>
      <c r="X199" s="39"/>
      <c r="Y199"/>
    </row>
    <row r="200" spans="1:25" ht="15.6">
      <c r="A200" s="39"/>
      <c r="B200" s="46">
        <f>+'Ark1'!C1522</f>
        <v>2016</v>
      </c>
      <c r="C200" s="46">
        <f>+'Ark1'!M1522</f>
        <v>68</v>
      </c>
      <c r="D200" s="331">
        <f>+'Ark1'!Q1522</f>
        <v>1258</v>
      </c>
      <c r="E200" s="65"/>
      <c r="F200" s="331">
        <f>+'Ark1'!R1522</f>
        <v>8925</v>
      </c>
      <c r="G200" s="331"/>
      <c r="H200" s="331">
        <f>+'Ark1'!S1522</f>
        <v>8923</v>
      </c>
      <c r="I200" s="99">
        <f>+'Ark1'!AD1522</f>
        <v>0.65597482820625597</v>
      </c>
      <c r="J200" s="99"/>
      <c r="K200" s="99">
        <f>+'Ark1'!AE1522</f>
        <v>0.5561222298443137</v>
      </c>
      <c r="L200" s="99"/>
      <c r="M200" s="99">
        <f>+'Ark1'!W1522</f>
        <v>68.721640703799125</v>
      </c>
      <c r="N200" s="99"/>
      <c r="O200" s="99">
        <f>+'Ark1'!X1522</f>
        <v>3.5630252100840329</v>
      </c>
      <c r="P200" s="99"/>
      <c r="Q200" s="99">
        <f>+'Ark1'!Y1522</f>
        <v>7.1260504201680659</v>
      </c>
      <c r="R200" s="110"/>
      <c r="S200" s="65"/>
      <c r="T200" s="110"/>
      <c r="U200" s="99">
        <f>+'Ark1'!AA1522</f>
        <v>12.459522678993231</v>
      </c>
      <c r="V200" s="65">
        <f t="shared" si="11"/>
        <v>7.0945945945945947</v>
      </c>
      <c r="W200" s="48">
        <f>+'Ark1'!V1522</f>
        <v>74.463099426913402</v>
      </c>
      <c r="X200" s="39"/>
      <c r="Y200"/>
    </row>
    <row r="201" spans="1:25" ht="15.6">
      <c r="A201" s="39"/>
      <c r="B201" s="46">
        <f>+'Ark1'!C1523</f>
        <v>2015</v>
      </c>
      <c r="C201" s="46">
        <f>+'Ark1'!M1523</f>
        <v>48</v>
      </c>
      <c r="D201" s="331">
        <f>+'Ark1'!Q1523</f>
        <v>68</v>
      </c>
      <c r="E201" s="65"/>
      <c r="F201" s="331">
        <f>+'Ark1'!R1523</f>
        <v>152</v>
      </c>
      <c r="G201" s="331"/>
      <c r="H201" s="331">
        <f>+'Ark1'!S1523</f>
        <v>65</v>
      </c>
      <c r="I201" s="99">
        <f>+'Ark1'!AD1523</f>
        <v>1.1835065898736999E-2</v>
      </c>
      <c r="J201" s="99"/>
      <c r="K201" s="99">
        <f>+'Ark1'!AE1523</f>
        <v>4.9536623179058797E-3</v>
      </c>
      <c r="L201" s="99"/>
      <c r="M201" s="99">
        <f>+'Ark1'!W1523</f>
        <v>79.416923076923098</v>
      </c>
      <c r="N201" s="99"/>
      <c r="O201" s="99">
        <f>+'Ark1'!X1523</f>
        <v>0.65789473684210542</v>
      </c>
      <c r="P201" s="99"/>
      <c r="Q201" s="99">
        <f>+'Ark1'!Y1523</f>
        <v>1.3157894736842111</v>
      </c>
      <c r="R201" s="110"/>
      <c r="S201" s="65"/>
      <c r="T201" s="110"/>
      <c r="U201" s="99">
        <f>+'Ark1'!AA1523</f>
        <v>19.820421242366432</v>
      </c>
      <c r="V201" s="65">
        <f t="shared" si="11"/>
        <v>2.2352941176470589</v>
      </c>
      <c r="W201" s="48">
        <f>+'Ark1'!V1523</f>
        <v>131.61930160846731</v>
      </c>
      <c r="X201" s="39"/>
      <c r="Y201"/>
    </row>
    <row r="202" spans="1:25" ht="15.6">
      <c r="A202" s="39"/>
      <c r="B202" s="46">
        <f>+'Ark1'!C1524</f>
        <v>2015</v>
      </c>
      <c r="C202" s="46">
        <f>+'Ark1'!M1524</f>
        <v>49</v>
      </c>
      <c r="D202" s="331">
        <f>+'Ark1'!Q1524</f>
        <v>47</v>
      </c>
      <c r="E202" s="65"/>
      <c r="F202" s="331">
        <f>+'Ark1'!R1524</f>
        <v>62</v>
      </c>
      <c r="G202" s="331"/>
      <c r="H202" s="331">
        <f>+'Ark1'!S1524</f>
        <v>62</v>
      </c>
      <c r="I202" s="99">
        <f>+'Ark1'!AD1524</f>
        <v>4.827461090274301E-3</v>
      </c>
      <c r="J202" s="99"/>
      <c r="K202" s="99">
        <f>+'Ark1'!AE1524</f>
        <v>4.9034741117055984E-3</v>
      </c>
      <c r="L202" s="99"/>
      <c r="M202" s="99">
        <f>+'Ark1'!W1524</f>
        <v>82.416129032258013</v>
      </c>
      <c r="N202" s="99"/>
      <c r="O202" s="99">
        <f>+'Ark1'!X1524</f>
        <v>0</v>
      </c>
      <c r="P202" s="99"/>
      <c r="Q202" s="99">
        <f>+'Ark1'!Y1524</f>
        <v>0</v>
      </c>
      <c r="R202" s="110"/>
      <c r="S202" s="65"/>
      <c r="T202" s="110"/>
      <c r="U202" s="99">
        <f>+'Ark1'!AA1524</f>
        <v>12.798515457616142</v>
      </c>
      <c r="V202" s="65">
        <f t="shared" si="11"/>
        <v>1.3191489361702127</v>
      </c>
      <c r="W202" s="48">
        <f>+'Ark1'!V1524</f>
        <v>89.291580750008691</v>
      </c>
      <c r="X202" s="39"/>
      <c r="Y202"/>
    </row>
    <row r="203" spans="1:25" ht="15.6">
      <c r="A203" s="39"/>
      <c r="B203" s="46">
        <f>+'Ark1'!C1525</f>
        <v>2015</v>
      </c>
      <c r="C203" s="46">
        <f>+'Ark1'!M1525</f>
        <v>50</v>
      </c>
      <c r="D203" s="331">
        <f>+'Ark1'!Q1525</f>
        <v>79</v>
      </c>
      <c r="E203" s="65"/>
      <c r="F203" s="331">
        <f>+'Ark1'!R1525</f>
        <v>129</v>
      </c>
      <c r="G203" s="331"/>
      <c r="H203" s="331">
        <f>+'Ark1'!S1525</f>
        <v>109</v>
      </c>
      <c r="I203" s="99">
        <f>+'Ark1'!AD1525</f>
        <v>1.0044233558796531E-2</v>
      </c>
      <c r="J203" s="99"/>
      <c r="K203" s="99">
        <f>+'Ark1'!AE1525</f>
        <v>9.1165005300822641E-3</v>
      </c>
      <c r="L203" s="99"/>
      <c r="M203" s="99">
        <f>+'Ark1'!W1525</f>
        <v>87.156880733944945</v>
      </c>
      <c r="N203" s="99"/>
      <c r="O203" s="99">
        <f>+'Ark1'!X1525</f>
        <v>0.77519379844961245</v>
      </c>
      <c r="P203" s="99"/>
      <c r="Q203" s="99">
        <f>+'Ark1'!Y1525</f>
        <v>1.5503875968992249</v>
      </c>
      <c r="R203" s="110"/>
      <c r="S203" s="65"/>
      <c r="T203" s="110"/>
      <c r="U203" s="99">
        <f>+'Ark1'!AA1525</f>
        <v>21.34803502537148</v>
      </c>
      <c r="V203" s="65">
        <f t="shared" si="11"/>
        <v>1.6329113924050633</v>
      </c>
      <c r="W203" s="48">
        <f>+'Ark1'!V1525</f>
        <v>101.40049897124452</v>
      </c>
      <c r="X203" s="39"/>
      <c r="Y203"/>
    </row>
    <row r="204" spans="1:25" ht="15.6">
      <c r="A204" s="39"/>
      <c r="B204" s="46">
        <f>+'Ark1'!C1526</f>
        <v>2015</v>
      </c>
      <c r="C204" s="46">
        <f>+'Ark1'!M1526</f>
        <v>51</v>
      </c>
      <c r="D204" s="331">
        <f>+'Ark1'!Q1526</f>
        <v>146</v>
      </c>
      <c r="E204" s="65"/>
      <c r="F204" s="331">
        <f>+'Ark1'!R1526</f>
        <v>207</v>
      </c>
      <c r="G204" s="331"/>
      <c r="H204" s="331">
        <f>+'Ark1'!S1526</f>
        <v>207</v>
      </c>
      <c r="I204" s="99">
        <f>+'Ark1'!AD1526</f>
        <v>1.6117491059464199E-2</v>
      </c>
      <c r="J204" s="99"/>
      <c r="K204" s="99">
        <f>+'Ark1'!AE1526</f>
        <v>1.5937682314266718E-2</v>
      </c>
      <c r="L204" s="99"/>
      <c r="M204" s="99">
        <f>+'Ark1'!W1526</f>
        <v>80.233333333333292</v>
      </c>
      <c r="N204" s="99"/>
      <c r="O204" s="99">
        <f>+'Ark1'!X1526</f>
        <v>2.4154589371980673</v>
      </c>
      <c r="P204" s="99"/>
      <c r="Q204" s="99">
        <f>+'Ark1'!Y1526</f>
        <v>4.8309178743961345</v>
      </c>
      <c r="R204" s="110"/>
      <c r="S204" s="65"/>
      <c r="T204" s="110"/>
      <c r="U204" s="99">
        <f>+'Ark1'!AA1526</f>
        <v>12.44483867560519</v>
      </c>
      <c r="V204" s="65">
        <f t="shared" si="11"/>
        <v>1.4178082191780821</v>
      </c>
      <c r="W204" s="48">
        <f>+'Ark1'!V1526</f>
        <v>86.926688335139062</v>
      </c>
      <c r="X204" s="39"/>
      <c r="Y204"/>
    </row>
    <row r="205" spans="1:25" ht="15.6">
      <c r="A205" s="39"/>
      <c r="B205" s="46">
        <f>+'Ark1'!C1527</f>
        <v>2015</v>
      </c>
      <c r="C205" s="46">
        <f>+'Ark1'!M1527</f>
        <v>52</v>
      </c>
      <c r="D205" s="331">
        <f>+'Ark1'!Q1527</f>
        <v>350</v>
      </c>
      <c r="E205" s="65"/>
      <c r="F205" s="331">
        <f>+'Ark1'!R1527</f>
        <v>556</v>
      </c>
      <c r="G205" s="331"/>
      <c r="H205" s="331">
        <f>+'Ark1'!S1527</f>
        <v>556</v>
      </c>
      <c r="I205" s="99">
        <f>+'Ark1'!AD1527</f>
        <v>4.3291425261169525E-2</v>
      </c>
      <c r="J205" s="99"/>
      <c r="K205" s="99">
        <f>+'Ark1'!AE1527</f>
        <v>4.2567371792260528E-2</v>
      </c>
      <c r="L205" s="99"/>
      <c r="M205" s="99">
        <f>+'Ark1'!W1527</f>
        <v>79.781474820143899</v>
      </c>
      <c r="N205" s="99"/>
      <c r="O205" s="99">
        <f>+'Ark1'!X1527</f>
        <v>0.71942446043165453</v>
      </c>
      <c r="P205" s="99"/>
      <c r="Q205" s="99">
        <f>+'Ark1'!Y1527</f>
        <v>1.4388489208633091</v>
      </c>
      <c r="R205" s="110"/>
      <c r="S205" s="65"/>
      <c r="T205" s="110"/>
      <c r="U205" s="99">
        <f>+'Ark1'!AA1527</f>
        <v>11.115760991907829</v>
      </c>
      <c r="V205" s="65">
        <f t="shared" si="11"/>
        <v>1.5885714285714285</v>
      </c>
      <c r="W205" s="48">
        <f>+'Ark1'!V1527</f>
        <v>86.437134149668395</v>
      </c>
      <c r="X205" s="39"/>
      <c r="Y205"/>
    </row>
    <row r="206" spans="1:25" ht="15.6">
      <c r="A206" s="39"/>
      <c r="B206" s="46">
        <f>+'Ark1'!C1528</f>
        <v>2015</v>
      </c>
      <c r="C206" s="46">
        <f>+'Ark1'!M1528</f>
        <v>53</v>
      </c>
      <c r="D206" s="331">
        <f>+'Ark1'!Q1528</f>
        <v>741</v>
      </c>
      <c r="E206" s="65"/>
      <c r="F206" s="331">
        <f>+'Ark1'!R1528</f>
        <v>1754</v>
      </c>
      <c r="G206" s="331"/>
      <c r="H206" s="331">
        <f>+'Ark1'!S1528</f>
        <v>1754</v>
      </c>
      <c r="I206" s="99">
        <f>+'Ark1'!AD1528</f>
        <v>0.13657043148937301</v>
      </c>
      <c r="J206" s="99"/>
      <c r="K206" s="99">
        <f>+'Ark1'!AE1528</f>
        <v>0.13569643448562849</v>
      </c>
      <c r="L206" s="99"/>
      <c r="M206" s="99">
        <f>+'Ark1'!W1528</f>
        <v>80.619270239452689</v>
      </c>
      <c r="N206" s="99"/>
      <c r="O206" s="99">
        <f>+'Ark1'!X1528</f>
        <v>1.7103762827822122</v>
      </c>
      <c r="P206" s="99"/>
      <c r="Q206" s="99">
        <f>+'Ark1'!Y1528</f>
        <v>3.4207525655644244</v>
      </c>
      <c r="R206" s="110"/>
      <c r="S206" s="65"/>
      <c r="T206" s="110"/>
      <c r="U206" s="99">
        <f>+'Ark1'!AA1528</f>
        <v>9.0669349500049208</v>
      </c>
      <c r="V206" s="65">
        <f t="shared" ref="V206:V239" si="12">+F206/D206</f>
        <v>2.3670715249662617</v>
      </c>
      <c r="W206" s="48">
        <f>+'Ark1'!V1528</f>
        <v>87.344821494531814</v>
      </c>
      <c r="X206" s="39"/>
      <c r="Y206"/>
    </row>
    <row r="207" spans="1:25" ht="15.6">
      <c r="A207" s="39"/>
      <c r="B207" s="46">
        <f>+'Ark1'!C1529</f>
        <v>2015</v>
      </c>
      <c r="C207" s="46">
        <f>+'Ark1'!M1529</f>
        <v>54</v>
      </c>
      <c r="D207" s="331">
        <f>+'Ark1'!Q1529</f>
        <v>1300</v>
      </c>
      <c r="E207" s="65"/>
      <c r="F207" s="331">
        <f>+'Ark1'!R1529</f>
        <v>7293</v>
      </c>
      <c r="G207" s="331"/>
      <c r="H207" s="331">
        <f>+'Ark1'!S1529</f>
        <v>7293</v>
      </c>
      <c r="I207" s="99">
        <f>+'Ark1'!AD1529</f>
        <v>0.56784957631242705</v>
      </c>
      <c r="J207" s="99"/>
      <c r="K207" s="99">
        <f>+'Ark1'!AE1529</f>
        <v>0.57264896813967325</v>
      </c>
      <c r="L207" s="99"/>
      <c r="M207" s="99">
        <f>+'Ark1'!W1529</f>
        <v>81.824297271355803</v>
      </c>
      <c r="N207" s="99"/>
      <c r="O207" s="99">
        <f>+'Ark1'!X1529</f>
        <v>2.2213081036610447</v>
      </c>
      <c r="P207" s="99"/>
      <c r="Q207" s="99">
        <f>+'Ark1'!Y1529</f>
        <v>4.4426162073220894</v>
      </c>
      <c r="R207" s="110"/>
      <c r="S207" s="65"/>
      <c r="T207" s="110"/>
      <c r="U207" s="99">
        <f>+'Ark1'!AA1529</f>
        <v>8.4086753576443112</v>
      </c>
      <c r="V207" s="65">
        <f t="shared" si="12"/>
        <v>5.61</v>
      </c>
      <c r="W207" s="48">
        <f>+'Ark1'!V1529</f>
        <v>88.650376241989278</v>
      </c>
      <c r="X207" s="39"/>
      <c r="Y207"/>
    </row>
    <row r="208" spans="1:25" ht="15.6">
      <c r="A208" s="39"/>
      <c r="B208" s="46">
        <f>+'Ark1'!C1530</f>
        <v>2015</v>
      </c>
      <c r="C208" s="46">
        <f>+'Ark1'!M1530</f>
        <v>55</v>
      </c>
      <c r="D208" s="331">
        <f>+'Ark1'!Q1530</f>
        <v>1615</v>
      </c>
      <c r="E208" s="65"/>
      <c r="F208" s="331">
        <f>+'Ark1'!R1530</f>
        <v>23460</v>
      </c>
      <c r="G208" s="331"/>
      <c r="H208" s="331">
        <f>+'Ark1'!S1530</f>
        <v>23390</v>
      </c>
      <c r="I208" s="99">
        <f>+'Ark1'!AD1530</f>
        <v>1.8266489867392763</v>
      </c>
      <c r="J208" s="99"/>
      <c r="K208" s="99">
        <f>+'Ark1'!AE1530</f>
        <v>1.8709716087830757</v>
      </c>
      <c r="L208" s="99"/>
      <c r="M208" s="99">
        <f>+'Ark1'!W1530</f>
        <v>83.356023941855938</v>
      </c>
      <c r="N208" s="99"/>
      <c r="O208" s="99">
        <f>+'Ark1'!X1530</f>
        <v>2.3572037510656441</v>
      </c>
      <c r="P208" s="99"/>
      <c r="Q208" s="99">
        <f>+'Ark1'!Y1530</f>
        <v>4.7144075021312881</v>
      </c>
      <c r="R208" s="110"/>
      <c r="S208" s="65"/>
      <c r="T208" s="110"/>
      <c r="U208" s="99">
        <f>+'Ark1'!AA1530</f>
        <v>8.1256844384989151</v>
      </c>
      <c r="V208" s="65">
        <f t="shared" si="12"/>
        <v>14.526315789473685</v>
      </c>
      <c r="W208" s="48">
        <f>+'Ark1'!V1530</f>
        <v>90.412581054120352</v>
      </c>
      <c r="X208" s="39"/>
      <c r="Y208"/>
    </row>
    <row r="209" spans="1:25" ht="15.6">
      <c r="A209" s="39"/>
      <c r="B209" s="46">
        <f>+'Ark1'!C1531</f>
        <v>2015</v>
      </c>
      <c r="C209" s="46">
        <f>+'Ark1'!M1531</f>
        <v>56</v>
      </c>
      <c r="D209" s="331">
        <f>+'Ark1'!Q1531</f>
        <v>1790</v>
      </c>
      <c r="E209" s="65"/>
      <c r="F209" s="331">
        <f>+'Ark1'!R1531</f>
        <v>53796</v>
      </c>
      <c r="G209" s="331"/>
      <c r="H209" s="331">
        <f>+'Ark1'!S1531</f>
        <v>53796</v>
      </c>
      <c r="I209" s="99">
        <f>+'Ark1'!AD1531</f>
        <v>4.1886789808451006</v>
      </c>
      <c r="J209" s="99"/>
      <c r="K209" s="99">
        <f>+'Ark1'!AE1531</f>
        <v>4.3354789241546436</v>
      </c>
      <c r="L209" s="99"/>
      <c r="M209" s="99">
        <f>+'Ark1'!W1531</f>
        <v>83.982173395791989</v>
      </c>
      <c r="N209" s="99"/>
      <c r="O209" s="99">
        <f>+'Ark1'!X1531</f>
        <v>2.4704438991746605</v>
      </c>
      <c r="P209" s="99"/>
      <c r="Q209" s="99">
        <f>+'Ark1'!Y1531</f>
        <v>4.9408877983493209</v>
      </c>
      <c r="R209" s="110"/>
      <c r="S209" s="65"/>
      <c r="T209" s="110"/>
      <c r="U209" s="99">
        <f>+'Ark1'!AA1531</f>
        <v>8.135097447142579</v>
      </c>
      <c r="V209" s="65">
        <f t="shared" si="12"/>
        <v>30.0536312849162</v>
      </c>
      <c r="W209" s="48">
        <f>+'Ark1'!V1531</f>
        <v>90.988270201292124</v>
      </c>
      <c r="X209" s="39"/>
      <c r="Y209"/>
    </row>
    <row r="210" spans="1:25" ht="15.6">
      <c r="A210" s="39"/>
      <c r="B210" s="46">
        <f>+'Ark1'!C1532</f>
        <v>2015</v>
      </c>
      <c r="C210" s="46">
        <f>+'Ark1'!M1532</f>
        <v>57</v>
      </c>
      <c r="D210" s="331">
        <f>+'Ark1'!Q1532</f>
        <v>1882</v>
      </c>
      <c r="E210" s="65"/>
      <c r="F210" s="331">
        <f>+'Ark1'!R1532</f>
        <v>94559</v>
      </c>
      <c r="G210" s="331"/>
      <c r="H210" s="331">
        <f>+'Ark1'!S1532</f>
        <v>94557</v>
      </c>
      <c r="I210" s="99">
        <f>+'Ark1'!AD1532</f>
        <v>7.3625789231491554</v>
      </c>
      <c r="J210" s="99"/>
      <c r="K210" s="99">
        <f>+'Ark1'!AE1532</f>
        <v>7.6402934215532321</v>
      </c>
      <c r="L210" s="99"/>
      <c r="M210" s="99">
        <f>+'Ark1'!W1532</f>
        <v>84.200829129520514</v>
      </c>
      <c r="N210" s="99"/>
      <c r="O210" s="99">
        <f>+'Ark1'!X1532</f>
        <v>2.422825960511426</v>
      </c>
      <c r="P210" s="99"/>
      <c r="Q210" s="99">
        <f>+'Ark1'!Y1532</f>
        <v>4.8456519210228519</v>
      </c>
      <c r="R210" s="110"/>
      <c r="S210" s="65"/>
      <c r="T210" s="110"/>
      <c r="U210" s="99">
        <f>+'Ark1'!AA1532</f>
        <v>8.2486135287487325</v>
      </c>
      <c r="V210" s="65">
        <f t="shared" si="12"/>
        <v>50.243889479277364</v>
      </c>
      <c r="W210" s="48">
        <f>+'Ark1'!V1532</f>
        <v>91.225975914532313</v>
      </c>
      <c r="X210" s="39"/>
      <c r="Y210"/>
    </row>
    <row r="211" spans="1:25" ht="15.6">
      <c r="A211" s="39"/>
      <c r="B211" s="46">
        <f>+'Ark1'!C1533</f>
        <v>2015</v>
      </c>
      <c r="C211" s="46">
        <f>+'Ark1'!M1533</f>
        <v>58</v>
      </c>
      <c r="D211" s="331">
        <f>+'Ark1'!Q1533</f>
        <v>1938</v>
      </c>
      <c r="E211" s="65"/>
      <c r="F211" s="331">
        <f>+'Ark1'!R1533</f>
        <v>131793</v>
      </c>
      <c r="G211" s="331"/>
      <c r="H211" s="331">
        <f>+'Ark1'!S1533</f>
        <v>131792</v>
      </c>
      <c r="I211" s="99">
        <f>+'Ark1'!AD1533</f>
        <v>10.261702894685822</v>
      </c>
      <c r="J211" s="99"/>
      <c r="K211" s="99">
        <f>+'Ark1'!AE1533</f>
        <v>10.627249599557148</v>
      </c>
      <c r="L211" s="99"/>
      <c r="M211" s="99">
        <f>+'Ark1'!W1533</f>
        <v>84.029513172271862</v>
      </c>
      <c r="N211" s="99"/>
      <c r="O211" s="99">
        <f>+'Ark1'!X1533</f>
        <v>2.3643137344168501</v>
      </c>
      <c r="P211" s="99"/>
      <c r="Q211" s="99">
        <f>+'Ark1'!Y1533</f>
        <v>4.7286274688337002</v>
      </c>
      <c r="R211" s="110"/>
      <c r="S211" s="65"/>
      <c r="T211" s="110"/>
      <c r="U211" s="99">
        <f>+'Ark1'!AA1533</f>
        <v>8.3161238384935192</v>
      </c>
      <c r="V211" s="65">
        <f t="shared" si="12"/>
        <v>68.004643962848291</v>
      </c>
      <c r="W211" s="48">
        <f>+'Ark1'!V1533</f>
        <v>91.039851890456021</v>
      </c>
      <c r="X211" s="39"/>
      <c r="Y211"/>
    </row>
    <row r="212" spans="1:25" ht="15.6">
      <c r="A212" s="39"/>
      <c r="B212" s="46">
        <f>+'Ark1'!C1534</f>
        <v>2015</v>
      </c>
      <c r="C212" s="46">
        <f>+'Ark1'!M1534</f>
        <v>59</v>
      </c>
      <c r="D212" s="331">
        <f>+'Ark1'!Q1534</f>
        <v>1947</v>
      </c>
      <c r="E212" s="65"/>
      <c r="F212" s="331">
        <f>+'Ark1'!R1534</f>
        <v>158055</v>
      </c>
      <c r="G212" s="331"/>
      <c r="H212" s="331">
        <f>+'Ark1'!S1534</f>
        <v>158051</v>
      </c>
      <c r="I212" s="99">
        <f>+'Ark1'!AD1534</f>
        <v>12.306521977795237</v>
      </c>
      <c r="J212" s="99"/>
      <c r="K212" s="99">
        <f>+'Ark1'!AE1534</f>
        <v>12.672417274899855</v>
      </c>
      <c r="L212" s="99"/>
      <c r="M212" s="99">
        <f>+'Ark1'!W1534</f>
        <v>83.553035412620062</v>
      </c>
      <c r="N212" s="99"/>
      <c r="O212" s="99">
        <f>+'Ark1'!X1534</f>
        <v>2.4270032583594316</v>
      </c>
      <c r="P212" s="99"/>
      <c r="Q212" s="99">
        <f>+'Ark1'!Y1534</f>
        <v>4.8540065167188633</v>
      </c>
      <c r="R212" s="110"/>
      <c r="S212" s="65"/>
      <c r="T212" s="110"/>
      <c r="U212" s="99">
        <f>+'Ark1'!AA1534</f>
        <v>8.4749168235653372</v>
      </c>
      <c r="V212" s="65">
        <f t="shared" si="12"/>
        <v>81.178736517719571</v>
      </c>
      <c r="W212" s="48">
        <f>+'Ark1'!V1534</f>
        <v>90.524245047197354</v>
      </c>
      <c r="X212" s="39"/>
      <c r="Y212"/>
    </row>
    <row r="213" spans="1:25" ht="15.6">
      <c r="A213" s="39"/>
      <c r="B213" s="46">
        <f>+'Ark1'!C1535</f>
        <v>2015</v>
      </c>
      <c r="C213" s="46">
        <f>+'Ark1'!M1535</f>
        <v>60</v>
      </c>
      <c r="D213" s="331">
        <f>+'Ark1'!Q1535</f>
        <v>1976</v>
      </c>
      <c r="E213" s="65"/>
      <c r="F213" s="331">
        <f>+'Ark1'!R1535</f>
        <v>172862</v>
      </c>
      <c r="G213" s="331"/>
      <c r="H213" s="331">
        <f>+'Ark1'!S1535</f>
        <v>172554</v>
      </c>
      <c r="I213" s="99">
        <f>+'Ark1'!AD1535</f>
        <v>13.459428693338651</v>
      </c>
      <c r="J213" s="99"/>
      <c r="K213" s="99">
        <f>+'Ark1'!AE1535</f>
        <v>13.703974533530747</v>
      </c>
      <c r="L213" s="99"/>
      <c r="M213" s="99">
        <f>+'Ark1'!W1535</f>
        <v>82.760199126071228</v>
      </c>
      <c r="N213" s="99"/>
      <c r="O213" s="99">
        <f>+'Ark1'!X1535</f>
        <v>2.4221633441704942</v>
      </c>
      <c r="P213" s="99"/>
      <c r="Q213" s="99">
        <f>+'Ark1'!Y1535</f>
        <v>4.8443266883409883</v>
      </c>
      <c r="R213" s="110"/>
      <c r="S213" s="65"/>
      <c r="T213" s="110"/>
      <c r="U213" s="99">
        <f>+'Ark1'!AA1535</f>
        <v>8.9869262511393764</v>
      </c>
      <c r="V213" s="65">
        <f t="shared" si="12"/>
        <v>87.480769230769226</v>
      </c>
      <c r="W213" s="48">
        <f>+'Ark1'!V1535</f>
        <v>89.716747454731006</v>
      </c>
      <c r="X213" s="39"/>
      <c r="Y213"/>
    </row>
    <row r="214" spans="1:25" ht="15.6">
      <c r="A214" s="39"/>
      <c r="B214">
        <f>+'Ark1'!C1536</f>
        <v>2015</v>
      </c>
      <c r="C214">
        <f>+'Ark1'!M1536</f>
        <v>61</v>
      </c>
      <c r="D214" s="297">
        <f>+'Ark1'!Q1536</f>
        <v>1944</v>
      </c>
      <c r="F214" s="297">
        <f>+'Ark1'!R1536</f>
        <v>161577</v>
      </c>
      <c r="H214" s="297">
        <f>+'Ark1'!S1536</f>
        <v>161503</v>
      </c>
      <c r="I214" s="100">
        <f>+'Ark1'!AD1536</f>
        <v>12.580752912633079</v>
      </c>
      <c r="K214" s="100">
        <f>+'Ark1'!AE1536</f>
        <v>12.689779333052561</v>
      </c>
      <c r="M214" s="100">
        <f>+'Ark1'!W1536</f>
        <v>81.879181253599739</v>
      </c>
      <c r="O214" s="100">
        <f>+'Ark1'!X1536</f>
        <v>2.3969995729590226</v>
      </c>
      <c r="Q214" s="100">
        <f>+'Ark1'!Y1536</f>
        <v>4.7939991459180451</v>
      </c>
      <c r="R214" s="110"/>
      <c r="T214" s="110"/>
      <c r="U214" s="100">
        <f>+'Ark1'!AA1536</f>
        <v>8.8801455495482173</v>
      </c>
      <c r="V214" s="10">
        <f t="shared" si="12"/>
        <v>83.115740740740748</v>
      </c>
      <c r="W214" s="1">
        <f>+'Ark1'!V1536</f>
        <v>88.724143795779284</v>
      </c>
      <c r="X214" s="39"/>
      <c r="Y214"/>
    </row>
    <row r="215" spans="1:25" ht="15.6">
      <c r="A215" s="39"/>
      <c r="B215">
        <f>+'Ark1'!C1537</f>
        <v>2015</v>
      </c>
      <c r="C215">
        <f>+'Ark1'!M1537</f>
        <v>62</v>
      </c>
      <c r="D215" s="297">
        <f>+'Ark1'!Q1537</f>
        <v>1947</v>
      </c>
      <c r="F215" s="297">
        <f>+'Ark1'!R1537</f>
        <v>144008</v>
      </c>
      <c r="H215" s="297">
        <f>+'Ark1'!S1537</f>
        <v>143940</v>
      </c>
      <c r="I215" s="100">
        <f>+'Ark1'!AD1537</f>
        <v>11.212790591745508</v>
      </c>
      <c r="K215" s="100">
        <f>+'Ark1'!AE1537</f>
        <v>11.172482756258706</v>
      </c>
      <c r="M215" s="100">
        <f>+'Ark1'!W1537</f>
        <v>80.885040989302198</v>
      </c>
      <c r="O215" s="100">
        <f>+'Ark1'!X1537</f>
        <v>2.5276373534803622</v>
      </c>
      <c r="Q215" s="100">
        <f>+'Ark1'!Y1537</f>
        <v>5.0552747069607245</v>
      </c>
      <c r="R215" s="110"/>
      <c r="T215" s="110"/>
      <c r="U215" s="100">
        <f>+'Ark1'!AA1537</f>
        <v>9.1335778650784949</v>
      </c>
      <c r="V215" s="10">
        <f t="shared" si="12"/>
        <v>73.964047252182851</v>
      </c>
      <c r="W215" s="1">
        <f>+'Ark1'!V1537</f>
        <v>87.647716764132937</v>
      </c>
      <c r="X215" s="39"/>
      <c r="Y215"/>
    </row>
    <row r="216" spans="1:25" ht="15.6">
      <c r="A216" s="39"/>
      <c r="B216">
        <f>+'Ark1'!C1538</f>
        <v>2015</v>
      </c>
      <c r="C216">
        <f>+'Ark1'!M1538</f>
        <v>63</v>
      </c>
      <c r="D216" s="297">
        <f>+'Ark1'!Q1538</f>
        <v>1923</v>
      </c>
      <c r="F216" s="297">
        <f>+'Ark1'!R1538</f>
        <v>117216</v>
      </c>
      <c r="H216" s="297">
        <f>+'Ark1'!S1538</f>
        <v>117151</v>
      </c>
      <c r="I216" s="100">
        <f>+'Ark1'!AD1538</f>
        <v>9.126704502541811</v>
      </c>
      <c r="K216" s="100">
        <f>+'Ark1'!AE1538</f>
        <v>8.9613044900745304</v>
      </c>
      <c r="M216" s="100">
        <f>+'Ark1'!W1538</f>
        <v>79.712283292503599</v>
      </c>
      <c r="O216" s="100">
        <f>+'Ark1'!X1538</f>
        <v>2.5141618891618887</v>
      </c>
      <c r="Q216" s="100">
        <f>+'Ark1'!Y1538</f>
        <v>5.0283237783237773</v>
      </c>
      <c r="R216" s="110"/>
      <c r="T216" s="110"/>
      <c r="U216" s="100">
        <f>+'Ark1'!AA1538</f>
        <v>9.4776613242073982</v>
      </c>
      <c r="V216" s="10">
        <f t="shared" si="12"/>
        <v>60.95475819032761</v>
      </c>
      <c r="W216" s="1">
        <f>+'Ark1'!V1538</f>
        <v>86.379749194058974</v>
      </c>
      <c r="X216" s="39"/>
      <c r="Y216"/>
    </row>
    <row r="217" spans="1:25" ht="15.6">
      <c r="A217" s="39"/>
      <c r="B217">
        <f>+'Ark1'!C1539</f>
        <v>2015</v>
      </c>
      <c r="C217">
        <f>+'Ark1'!M1539</f>
        <v>64</v>
      </c>
      <c r="D217" s="297">
        <f>+'Ark1'!Q1539</f>
        <v>1879</v>
      </c>
      <c r="F217" s="297">
        <f>+'Ark1'!R1539</f>
        <v>87846</v>
      </c>
      <c r="H217" s="297">
        <f>+'Ark1'!S1539</f>
        <v>87844</v>
      </c>
      <c r="I217" s="100">
        <f>+'Ark1'!AD1539</f>
        <v>6.8398894667134869</v>
      </c>
      <c r="K217" s="100">
        <f>+'Ark1'!AE1539</f>
        <v>6.618059941703601</v>
      </c>
      <c r="M217" s="100">
        <f>+'Ark1'!W1539</f>
        <v>78.508848640771603</v>
      </c>
      <c r="O217" s="100">
        <f>+'Ark1'!X1539</f>
        <v>2.408760785920816</v>
      </c>
      <c r="Q217" s="100">
        <f>+'Ark1'!Y1539</f>
        <v>4.817521571841632</v>
      </c>
      <c r="R217" s="110"/>
      <c r="T217" s="110"/>
      <c r="U217" s="100">
        <f>+'Ark1'!AA1539</f>
        <v>9.9306023360255757</v>
      </c>
      <c r="V217" s="10">
        <f t="shared" si="12"/>
        <v>46.751463544438529</v>
      </c>
      <c r="W217" s="1">
        <f>+'Ark1'!V1539</f>
        <v>85.05912406623888</v>
      </c>
      <c r="X217" s="39"/>
      <c r="Y217"/>
    </row>
    <row r="218" spans="1:25" ht="15.6">
      <c r="A218" s="39"/>
      <c r="B218">
        <f>+'Ark1'!C1540</f>
        <v>2015</v>
      </c>
      <c r="C218">
        <f>+'Ark1'!M1540</f>
        <v>65</v>
      </c>
      <c r="D218" s="297">
        <f>+'Ark1'!Q1540</f>
        <v>1822</v>
      </c>
      <c r="F218" s="297">
        <f>+'Ark1'!R1540</f>
        <v>59067</v>
      </c>
      <c r="H218" s="297">
        <f>+'Ark1'!S1540</f>
        <v>59066</v>
      </c>
      <c r="I218" s="100">
        <f>+'Ark1'!AD1540</f>
        <v>4.599091035794066</v>
      </c>
      <c r="K218" s="100">
        <f>+'Ark1'!AE1540</f>
        <v>4.3590602798694098</v>
      </c>
      <c r="M218" s="100">
        <f>+'Ark1'!W1540</f>
        <v>76.905133240781595</v>
      </c>
      <c r="O218" s="100">
        <f>+'Ark1'!X1540</f>
        <v>2.3346369377147984</v>
      </c>
      <c r="Q218" s="100">
        <f>+'Ark1'!Y1540</f>
        <v>4.6692738754295968</v>
      </c>
      <c r="R218" s="110"/>
      <c r="T218" s="110"/>
      <c r="U218" s="100">
        <f>+'Ark1'!AA1540</f>
        <v>10.353248666909352</v>
      </c>
      <c r="V218" s="10">
        <f t="shared" si="12"/>
        <v>32.418770581778269</v>
      </c>
      <c r="W218" s="1">
        <f>+'Ark1'!V1540</f>
        <v>83.321408201979594</v>
      </c>
      <c r="X218" s="39"/>
      <c r="Y218"/>
    </row>
    <row r="219" spans="1:25" ht="15.6">
      <c r="A219" s="39"/>
      <c r="B219">
        <f>+'Ark1'!C1541</f>
        <v>2015</v>
      </c>
      <c r="C219">
        <f>+'Ark1'!M1541</f>
        <v>66</v>
      </c>
      <c r="D219" s="297">
        <f>+'Ark1'!Q1541</f>
        <v>1737</v>
      </c>
      <c r="F219" s="297">
        <f>+'Ark1'!R1541</f>
        <v>35679</v>
      </c>
      <c r="H219" s="297">
        <f>+'Ark1'!S1541</f>
        <v>35574</v>
      </c>
      <c r="I219" s="100">
        <f>+'Ark1'!AD1541</f>
        <v>2.7780481329015618</v>
      </c>
      <c r="K219" s="100">
        <f>+'Ark1'!AE1541</f>
        <v>2.5645098592226878</v>
      </c>
      <c r="M219" s="100">
        <f>+'Ark1'!W1541</f>
        <v>75.122786304604702</v>
      </c>
      <c r="O219" s="100">
        <f>+'Ark1'!X1541</f>
        <v>2.1188934667451438</v>
      </c>
      <c r="Q219" s="100">
        <f>+'Ark1'!Y1541</f>
        <v>4.2377869334902876</v>
      </c>
      <c r="R219" s="110"/>
      <c r="T219" s="110"/>
      <c r="U219" s="100">
        <f>+'Ark1'!AA1541</f>
        <v>10.750343378855487</v>
      </c>
      <c r="V219" s="10">
        <f t="shared" si="12"/>
        <v>20.540587219343696</v>
      </c>
      <c r="W219" s="1">
        <f>+'Ark1'!V1541</f>
        <v>81.498225571757942</v>
      </c>
      <c r="X219" s="39"/>
      <c r="Y219"/>
    </row>
    <row r="220" spans="1:25" ht="15.6">
      <c r="A220" s="39"/>
      <c r="B220">
        <f>+'Ark1'!C1542</f>
        <v>2015</v>
      </c>
      <c r="C220">
        <f>+'Ark1'!M1542</f>
        <v>67</v>
      </c>
      <c r="D220" s="297">
        <f>+'Ark1'!Q1542</f>
        <v>1559</v>
      </c>
      <c r="F220" s="297">
        <f>+'Ark1'!R1542</f>
        <v>18019</v>
      </c>
      <c r="H220" s="297">
        <f>+'Ark1'!S1542</f>
        <v>18019</v>
      </c>
      <c r="I220" s="100">
        <f>+'Ark1'!AD1542</f>
        <v>1.4030003449298809</v>
      </c>
      <c r="K220" s="100">
        <f>+'Ark1'!AE1542</f>
        <v>1.2607256285837165</v>
      </c>
      <c r="M220" s="100">
        <f>+'Ark1'!W1542</f>
        <v>72.910472279260645</v>
      </c>
      <c r="O220" s="100">
        <f>+'Ark1'!X1542</f>
        <v>1.9479438370608799</v>
      </c>
      <c r="Q220" s="100">
        <f>+'Ark1'!Y1542</f>
        <v>3.8958876741217598</v>
      </c>
      <c r="R220" s="110"/>
      <c r="T220" s="110"/>
      <c r="U220" s="100">
        <f>+'Ark1'!AA1542</f>
        <v>11.326574698683872</v>
      </c>
      <c r="V220" s="10">
        <f t="shared" si="12"/>
        <v>11.558050032071842</v>
      </c>
      <c r="W220" s="1">
        <f>+'Ark1'!V1542</f>
        <v>78.992927713175121</v>
      </c>
      <c r="X220" s="39"/>
      <c r="Y220"/>
    </row>
    <row r="221" spans="1:25" ht="15.6">
      <c r="A221" s="39"/>
      <c r="B221">
        <f>+'Ark1'!C1543</f>
        <v>2015</v>
      </c>
      <c r="C221">
        <f>+'Ark1'!M1543</f>
        <v>68</v>
      </c>
      <c r="D221" s="297">
        <f>+'Ark1'!Q1543</f>
        <v>1414</v>
      </c>
      <c r="F221" s="297">
        <f>+'Ark1'!R1543</f>
        <v>11163</v>
      </c>
      <c r="H221" s="297">
        <f>+'Ark1'!S1543</f>
        <v>11163</v>
      </c>
      <c r="I221" s="100">
        <f>+'Ark1'!AD1543</f>
        <v>0.86917658307632306</v>
      </c>
      <c r="K221" s="100">
        <f>+'Ark1'!AE1543</f>
        <v>0.73729488119830067</v>
      </c>
      <c r="M221" s="100">
        <f>+'Ark1'!W1543</f>
        <v>68.827232822718074</v>
      </c>
      <c r="O221" s="100">
        <f>+'Ark1'!X1543</f>
        <v>1.5676789393532202</v>
      </c>
      <c r="Q221" s="100">
        <f>+'Ark1'!Y1543</f>
        <v>3.1353578787064404</v>
      </c>
      <c r="R221" s="110"/>
      <c r="T221" s="110"/>
      <c r="U221" s="100">
        <f>+'Ark1'!AA1543</f>
        <v>12.358408360658022</v>
      </c>
      <c r="V221" s="10">
        <f t="shared" si="12"/>
        <v>7.8946251768033946</v>
      </c>
      <c r="W221" s="1">
        <f>+'Ark1'!V1543</f>
        <v>74.569049645414864</v>
      </c>
      <c r="X221" s="39"/>
      <c r="Y221"/>
    </row>
    <row r="222" spans="1:25" ht="15.6">
      <c r="A222" s="39"/>
      <c r="B222">
        <f>+'Ark1'!C1544</f>
        <v>2014</v>
      </c>
      <c r="C222">
        <f>+'Ark1'!M1544</f>
        <v>48</v>
      </c>
      <c r="D222" s="297">
        <f>+'Ark1'!Q1544</f>
        <v>50</v>
      </c>
      <c r="F222" s="297">
        <f>+'Ark1'!R1544</f>
        <v>60</v>
      </c>
      <c r="H222" s="297">
        <f>+'Ark1'!S1544</f>
        <v>60</v>
      </c>
      <c r="I222" s="100">
        <f>+'Ark1'!AD1544</f>
        <v>4.6588046749551967E-3</v>
      </c>
      <c r="K222" s="100">
        <f>+'Ark1'!AE1544</f>
        <v>4.5777406729848201E-3</v>
      </c>
      <c r="M222" s="100">
        <f>+'Ark1'!W1544</f>
        <v>76.910000000000011</v>
      </c>
      <c r="O222" s="100">
        <f>+'Ark1'!X1544</f>
        <v>0</v>
      </c>
      <c r="Q222" s="100">
        <f>+'Ark1'!Y1544</f>
        <v>0</v>
      </c>
      <c r="R222" s="110"/>
      <c r="T222" s="110"/>
      <c r="U222" s="100">
        <f>+'Ark1'!AA1544</f>
        <v>14.218528990956402</v>
      </c>
      <c r="V222" s="10">
        <f t="shared" si="12"/>
        <v>1.2</v>
      </c>
      <c r="W222" s="1">
        <f>+'Ark1'!V1544</f>
        <v>83.326110509209101</v>
      </c>
      <c r="X222" s="39"/>
      <c r="Y222"/>
    </row>
    <row r="223" spans="1:25" ht="15.6">
      <c r="A223" s="39"/>
      <c r="B223">
        <f>+'Ark1'!C1545</f>
        <v>2014</v>
      </c>
      <c r="C223">
        <f>+'Ark1'!M1545</f>
        <v>49</v>
      </c>
      <c r="D223" s="297">
        <f>+'Ark1'!Q1545</f>
        <v>43</v>
      </c>
      <c r="F223" s="297">
        <f>+'Ark1'!R1545</f>
        <v>50</v>
      </c>
      <c r="H223" s="297">
        <f>+'Ark1'!S1545</f>
        <v>50</v>
      </c>
      <c r="I223" s="100">
        <f>+'Ark1'!AD1545</f>
        <v>3.8823372291293319E-3</v>
      </c>
      <c r="K223" s="100">
        <f>+'Ark1'!AE1545</f>
        <v>3.9918581172996397E-3</v>
      </c>
      <c r="M223" s="100">
        <f>+'Ark1'!W1545</f>
        <v>80.480000000000018</v>
      </c>
      <c r="O223" s="100">
        <f>+'Ark1'!X1545</f>
        <v>0</v>
      </c>
      <c r="Q223" s="100">
        <f>+'Ark1'!Y1545</f>
        <v>0</v>
      </c>
      <c r="R223" s="110"/>
      <c r="T223" s="110"/>
      <c r="U223" s="100">
        <f>+'Ark1'!AA1545</f>
        <v>12.685030547854382</v>
      </c>
      <c r="V223" s="10">
        <f t="shared" si="12"/>
        <v>1.1627906976744187</v>
      </c>
      <c r="W223" s="1">
        <f>+'Ark1'!V1545</f>
        <v>87.193932827735651</v>
      </c>
      <c r="X223" s="39"/>
      <c r="Y223"/>
    </row>
    <row r="224" spans="1:25" ht="15.6">
      <c r="A224" s="39"/>
      <c r="B224">
        <f>+'Ark1'!C1546</f>
        <v>2014</v>
      </c>
      <c r="C224">
        <f>+'Ark1'!M1546</f>
        <v>50</v>
      </c>
      <c r="D224" s="297">
        <f>+'Ark1'!Q1546</f>
        <v>72</v>
      </c>
      <c r="F224" s="297">
        <f>+'Ark1'!R1546</f>
        <v>83</v>
      </c>
      <c r="H224" s="297">
        <f>+'Ark1'!S1546</f>
        <v>83</v>
      </c>
      <c r="I224" s="100">
        <f>+'Ark1'!AD1546</f>
        <v>6.4446798003546897E-3</v>
      </c>
      <c r="K224" s="100">
        <f>+'Ark1'!AE1546</f>
        <v>6.3430268359407601E-3</v>
      </c>
      <c r="M224" s="100">
        <f>+'Ark1'!W1546</f>
        <v>77.037349397590347</v>
      </c>
      <c r="O224" s="100">
        <f>+'Ark1'!X1546</f>
        <v>0</v>
      </c>
      <c r="Q224" s="100">
        <f>+'Ark1'!Y1546</f>
        <v>0</v>
      </c>
      <c r="R224" s="110"/>
      <c r="T224" s="110"/>
      <c r="U224" s="100">
        <f>+'Ark1'!AA1546</f>
        <v>12.97709484301752</v>
      </c>
      <c r="V224" s="10">
        <f t="shared" si="12"/>
        <v>1.1527777777777777</v>
      </c>
      <c r="W224" s="1">
        <f>+'Ark1'!V1546</f>
        <v>83.464083854377421</v>
      </c>
      <c r="X224" s="39"/>
      <c r="Y224"/>
    </row>
    <row r="225" spans="1:25" ht="15.6">
      <c r="A225" s="39"/>
      <c r="B225">
        <f>+'Ark1'!C1547</f>
        <v>2014</v>
      </c>
      <c r="C225">
        <f>+'Ark1'!M1547</f>
        <v>51</v>
      </c>
      <c r="D225" s="297">
        <f>+'Ark1'!Q1547</f>
        <v>154</v>
      </c>
      <c r="F225" s="297">
        <f>+'Ark1'!R1547</f>
        <v>188</v>
      </c>
      <c r="H225" s="297">
        <f>+'Ark1'!S1547</f>
        <v>188</v>
      </c>
      <c r="I225" s="100">
        <f>+'Ark1'!AD1547</f>
        <v>1.4597587981526277E-2</v>
      </c>
      <c r="K225" s="100">
        <f>+'Ark1'!AE1547</f>
        <v>1.4284086534992356E-2</v>
      </c>
      <c r="M225" s="100">
        <f>+'Ark1'!W1547</f>
        <v>76.590957446808503</v>
      </c>
      <c r="O225" s="100">
        <f>+'Ark1'!X1547</f>
        <v>0</v>
      </c>
      <c r="Q225" s="100">
        <f>+'Ark1'!Y1547</f>
        <v>0</v>
      </c>
      <c r="R225" s="110"/>
      <c r="T225" s="110"/>
      <c r="U225" s="100">
        <f>+'Ark1'!AA1547</f>
        <v>10.855857970459327</v>
      </c>
      <c r="V225" s="10">
        <f t="shared" si="12"/>
        <v>1.2207792207792207</v>
      </c>
      <c r="W225" s="1">
        <f>+'Ark1'!V1547</f>
        <v>82.980452271731906</v>
      </c>
      <c r="X225" s="39"/>
      <c r="Y225"/>
    </row>
    <row r="226" spans="1:25" ht="15.6">
      <c r="A226" s="39"/>
      <c r="B226">
        <f>+'Ark1'!C1548</f>
        <v>2014</v>
      </c>
      <c r="C226">
        <f>+'Ark1'!M1548</f>
        <v>52</v>
      </c>
      <c r="D226" s="297">
        <f>+'Ark1'!Q1548</f>
        <v>354</v>
      </c>
      <c r="F226" s="297">
        <f>+'Ark1'!R1548</f>
        <v>499</v>
      </c>
      <c r="H226" s="297">
        <f>+'Ark1'!S1548</f>
        <v>499</v>
      </c>
      <c r="I226" s="100">
        <f>+'Ark1'!AD1548</f>
        <v>3.8745725546710734E-2</v>
      </c>
      <c r="K226" s="100">
        <f>+'Ark1'!AE1548</f>
        <v>3.831231460651241E-2</v>
      </c>
      <c r="M226" s="100">
        <f>+'Ark1'!W1548</f>
        <v>77.396392785571152</v>
      </c>
      <c r="O226" s="100">
        <f>+'Ark1'!X1548</f>
        <v>0</v>
      </c>
      <c r="Q226" s="100">
        <f>+'Ark1'!Y1548</f>
        <v>0</v>
      </c>
      <c r="R226" s="110"/>
      <c r="T226" s="110"/>
      <c r="U226" s="100">
        <f>+'Ark1'!AA1548</f>
        <v>9.6279167307980895</v>
      </c>
      <c r="V226" s="10">
        <f t="shared" si="12"/>
        <v>1.4096045197740112</v>
      </c>
      <c r="W226" s="1">
        <f>+'Ark1'!V1548</f>
        <v>83.853079941030501</v>
      </c>
      <c r="X226" s="39"/>
      <c r="Y226"/>
    </row>
    <row r="227" spans="1:25" ht="15.6">
      <c r="A227" s="39"/>
      <c r="B227">
        <f>+'Ark1'!C1549</f>
        <v>2014</v>
      </c>
      <c r="C227">
        <f>+'Ark1'!M1549</f>
        <v>53</v>
      </c>
      <c r="D227" s="297">
        <f>+'Ark1'!Q1549</f>
        <v>740</v>
      </c>
      <c r="F227" s="297">
        <f>+'Ark1'!R1549</f>
        <v>1654</v>
      </c>
      <c r="H227" s="297">
        <f>+'Ark1'!S1549</f>
        <v>1654</v>
      </c>
      <c r="I227" s="100">
        <f>+'Ark1'!AD1549</f>
        <v>0.12842771553959828</v>
      </c>
      <c r="K227" s="100">
        <f>+'Ark1'!AE1549</f>
        <v>0.12777418018949921</v>
      </c>
      <c r="M227" s="100">
        <f>+'Ark1'!W1549</f>
        <v>77.873639661426736</v>
      </c>
      <c r="O227" s="100">
        <f>+'Ark1'!X1549</f>
        <v>0</v>
      </c>
      <c r="Q227" s="100">
        <f>+'Ark1'!Y1549</f>
        <v>0</v>
      </c>
      <c r="R227" s="110"/>
      <c r="T227" s="110"/>
      <c r="U227" s="100">
        <f>+'Ark1'!AA1549</f>
        <v>8.773164903499362</v>
      </c>
      <c r="V227" s="10">
        <f t="shared" si="12"/>
        <v>2.2351351351351352</v>
      </c>
      <c r="W227" s="1">
        <f>+'Ark1'!V1549</f>
        <v>84.370140478252182</v>
      </c>
      <c r="X227" s="39"/>
      <c r="Y227"/>
    </row>
    <row r="228" spans="1:25" ht="15.6">
      <c r="A228" s="39"/>
      <c r="B228">
        <f>+'Ark1'!C1550</f>
        <v>2014</v>
      </c>
      <c r="C228">
        <f>+'Ark1'!M1550</f>
        <v>54</v>
      </c>
      <c r="D228" s="297">
        <f>+'Ark1'!Q1550</f>
        <v>1246</v>
      </c>
      <c r="F228" s="297">
        <f>+'Ark1'!R1550</f>
        <v>6005</v>
      </c>
      <c r="H228" s="297">
        <f>+'Ark1'!S1550</f>
        <v>6005</v>
      </c>
      <c r="I228" s="100">
        <f>+'Ark1'!AD1550</f>
        <v>0.46626870121843278</v>
      </c>
      <c r="K228" s="100">
        <f>+'Ark1'!AE1550</f>
        <v>0.4723082401732791</v>
      </c>
      <c r="M228" s="100">
        <f>+'Ark1'!W1550</f>
        <v>79.285795170691216</v>
      </c>
      <c r="O228" s="100">
        <f>+'Ark1'!X1550</f>
        <v>0</v>
      </c>
      <c r="Q228" s="100">
        <f>+'Ark1'!Y1550</f>
        <v>0</v>
      </c>
      <c r="R228" s="110"/>
      <c r="T228" s="110"/>
      <c r="U228" s="100">
        <f>+'Ark1'!AA1550</f>
        <v>8.1349819572695594</v>
      </c>
      <c r="V228" s="10">
        <f t="shared" si="12"/>
        <v>4.8194221508828248</v>
      </c>
      <c r="W228" s="1">
        <f>+'Ark1'!V1550</f>
        <v>85.900103110174484</v>
      </c>
      <c r="X228" s="39"/>
      <c r="Y228"/>
    </row>
    <row r="229" spans="1:25" ht="15.6">
      <c r="A229" s="39"/>
      <c r="B229">
        <f>+'Ark1'!C1551</f>
        <v>2014</v>
      </c>
      <c r="C229">
        <f>+'Ark1'!M1551</f>
        <v>55</v>
      </c>
      <c r="D229" s="297">
        <f>+'Ark1'!Q1551</f>
        <v>1575</v>
      </c>
      <c r="F229" s="297">
        <f>+'Ark1'!R1551</f>
        <v>18738</v>
      </c>
      <c r="H229" s="297">
        <f>+'Ark1'!S1551</f>
        <v>18737</v>
      </c>
      <c r="I229" s="100">
        <f>+'Ark1'!AD1551</f>
        <v>1.4549446999885083</v>
      </c>
      <c r="K229" s="100">
        <f>+'Ark1'!AE1551</f>
        <v>1.4962946449997114</v>
      </c>
      <c r="M229" s="100">
        <f>+'Ark1'!W1551</f>
        <v>80.500752521748353</v>
      </c>
      <c r="O229" s="100">
        <f>+'Ark1'!X1551</f>
        <v>0</v>
      </c>
      <c r="Q229" s="100">
        <f>+'Ark1'!Y1551</f>
        <v>0</v>
      </c>
      <c r="R229" s="110"/>
      <c r="T229" s="110"/>
      <c r="U229" s="100">
        <f>+'Ark1'!AA1551</f>
        <v>8.035544533554031</v>
      </c>
      <c r="V229" s="10">
        <f t="shared" si="12"/>
        <v>11.897142857142857</v>
      </c>
      <c r="W229" s="1">
        <f>+'Ark1'!V1551</f>
        <v>87.218480869740389</v>
      </c>
      <c r="X229" s="39"/>
      <c r="Y229"/>
    </row>
    <row r="230" spans="1:25" ht="15.6">
      <c r="A230" s="39"/>
      <c r="B230">
        <f>+'Ark1'!C1552</f>
        <v>2014</v>
      </c>
      <c r="C230">
        <f>+'Ark1'!M1552</f>
        <v>56</v>
      </c>
      <c r="D230" s="297">
        <f>+'Ark1'!Q1552</f>
        <v>1764</v>
      </c>
      <c r="F230" s="297">
        <f>+'Ark1'!R1552</f>
        <v>43626</v>
      </c>
      <c r="H230" s="297">
        <f>+'Ark1'!S1552</f>
        <v>43626</v>
      </c>
      <c r="I230" s="100">
        <f>+'Ark1'!AD1552</f>
        <v>3.387416879159924</v>
      </c>
      <c r="K230" s="100">
        <f>+'Ark1'!AE1552</f>
        <v>3.5140925190099148</v>
      </c>
      <c r="M230" s="100">
        <f>+'Ark1'!W1552</f>
        <v>81.198998303764483</v>
      </c>
      <c r="O230" s="100">
        <f>+'Ark1'!X1552</f>
        <v>0</v>
      </c>
      <c r="Q230" s="100">
        <f>+'Ark1'!Y1552</f>
        <v>0</v>
      </c>
      <c r="R230" s="110"/>
      <c r="T230" s="110"/>
      <c r="U230" s="100">
        <f>+'Ark1'!AA1552</f>
        <v>8.1183878563883987</v>
      </c>
      <c r="V230" s="10">
        <f t="shared" si="12"/>
        <v>24.731292517006803</v>
      </c>
      <c r="W230" s="1">
        <f>+'Ark1'!V1552</f>
        <v>87.972912571791241</v>
      </c>
      <c r="X230" s="39"/>
      <c r="Y230"/>
    </row>
    <row r="231" spans="1:25" ht="15.6">
      <c r="A231" s="39"/>
      <c r="B231">
        <f>+'Ark1'!C1553</f>
        <v>2014</v>
      </c>
      <c r="C231">
        <f>+'Ark1'!M1553</f>
        <v>57</v>
      </c>
      <c r="D231" s="297">
        <f>+'Ark1'!Q1553</f>
        <v>1881</v>
      </c>
      <c r="F231" s="297">
        <f>+'Ark1'!R1553</f>
        <v>79618</v>
      </c>
      <c r="H231" s="297">
        <f>+'Ark1'!S1553</f>
        <v>79618</v>
      </c>
      <c r="I231" s="100">
        <f>+'Ark1'!AD1553</f>
        <v>6.1820785101763827</v>
      </c>
      <c r="K231" s="100">
        <f>+'Ark1'!AE1553</f>
        <v>6.4226149039593876</v>
      </c>
      <c r="M231" s="100">
        <f>+'Ark1'!W1553</f>
        <v>81.317401843803935</v>
      </c>
      <c r="O231" s="100">
        <f>+'Ark1'!X1553</f>
        <v>0</v>
      </c>
      <c r="Q231" s="100">
        <f>+'Ark1'!Y1553</f>
        <v>0</v>
      </c>
      <c r="R231" s="110"/>
      <c r="T231" s="110"/>
      <c r="U231" s="100">
        <f>+'Ark1'!AA1553</f>
        <v>8.2094098022503523</v>
      </c>
      <c r="V231" s="10">
        <f t="shared" si="12"/>
        <v>42.327485380116961</v>
      </c>
      <c r="W231" s="1">
        <f>+'Ark1'!V1553</f>
        <v>88.101193763602737</v>
      </c>
      <c r="X231" s="39"/>
      <c r="Y231"/>
    </row>
    <row r="232" spans="1:25" ht="15.6">
      <c r="A232" s="39"/>
      <c r="B232">
        <f>+'Ark1'!C1554</f>
        <v>2014</v>
      </c>
      <c r="C232">
        <f>+'Ark1'!M1554</f>
        <v>58</v>
      </c>
      <c r="D232" s="297">
        <f>+'Ark1'!Q1554</f>
        <v>1929</v>
      </c>
      <c r="F232" s="297">
        <f>+'Ark1'!R1554</f>
        <v>117057</v>
      </c>
      <c r="H232" s="297">
        <f>+'Ark1'!S1554</f>
        <v>117056</v>
      </c>
      <c r="I232" s="100">
        <f>+'Ark1'!AD1554</f>
        <v>9.0890949806038428</v>
      </c>
      <c r="K232" s="100">
        <f>+'Ark1'!AE1554</f>
        <v>9.4214433570907676</v>
      </c>
      <c r="M232" s="100">
        <f>+'Ark1'!W1554</f>
        <v>81.134700485237772</v>
      </c>
      <c r="O232" s="100">
        <f>+'Ark1'!X1554</f>
        <v>0</v>
      </c>
      <c r="Q232" s="100">
        <f>+'Ark1'!Y1554</f>
        <v>0</v>
      </c>
      <c r="R232" s="110"/>
      <c r="T232" s="110"/>
      <c r="U232" s="100">
        <f>+'Ark1'!AA1554</f>
        <v>8.2189530461791911</v>
      </c>
      <c r="V232" s="10">
        <f t="shared" si="12"/>
        <v>60.682737169517885</v>
      </c>
      <c r="W232" s="1">
        <f>+'Ark1'!V1554</f>
        <v>87.903557156965306</v>
      </c>
      <c r="X232" s="39"/>
      <c r="Y232"/>
    </row>
    <row r="233" spans="1:25" ht="15.6">
      <c r="A233" s="39"/>
      <c r="B233">
        <f>+'Ark1'!C1555</f>
        <v>2014</v>
      </c>
      <c r="C233">
        <f>+'Ark1'!M1555</f>
        <v>59</v>
      </c>
      <c r="D233" s="297">
        <f>+'Ark1'!Q1555</f>
        <v>1941</v>
      </c>
      <c r="F233" s="297">
        <f>+'Ark1'!R1555</f>
        <v>147809</v>
      </c>
      <c r="H233" s="297">
        <f>+'Ark1'!S1555</f>
        <v>147808</v>
      </c>
      <c r="I233" s="100">
        <f>+'Ark1'!AD1555</f>
        <v>11.476887670007548</v>
      </c>
      <c r="K233" s="100">
        <f>+'Ark1'!AE1555</f>
        <v>11.813200761318088</v>
      </c>
      <c r="M233" s="100">
        <f>+'Ark1'!W1555</f>
        <v>80.566133091579005</v>
      </c>
      <c r="O233" s="100">
        <f>+'Ark1'!X1555</f>
        <v>0</v>
      </c>
      <c r="Q233" s="100">
        <f>+'Ark1'!Y1555</f>
        <v>0</v>
      </c>
      <c r="R233" s="110"/>
      <c r="T233" s="110"/>
      <c r="U233" s="100">
        <f>+'Ark1'!AA1555</f>
        <v>8.2920344361456753</v>
      </c>
      <c r="V233" s="10">
        <f t="shared" si="12"/>
        <v>76.150953116950021</v>
      </c>
      <c r="W233" s="1">
        <f>+'Ark1'!V1555</f>
        <v>87.287528525191419</v>
      </c>
      <c r="X233" s="39"/>
      <c r="Y233"/>
    </row>
    <row r="234" spans="1:25" ht="15.6">
      <c r="A234" s="39"/>
      <c r="B234">
        <f>+'Ark1'!C1556</f>
        <v>2014</v>
      </c>
      <c r="C234">
        <f>+'Ark1'!M1556</f>
        <v>60</v>
      </c>
      <c r="D234" s="297">
        <f>+'Ark1'!Q1556</f>
        <v>2004</v>
      </c>
      <c r="F234" s="297">
        <f>+'Ark1'!R1556</f>
        <v>170230</v>
      </c>
      <c r="H234" s="297">
        <f>+'Ark1'!S1556</f>
        <v>170213</v>
      </c>
      <c r="I234" s="100">
        <f>+'Ark1'!AD1556</f>
        <v>13.217805330293722</v>
      </c>
      <c r="K234" s="100">
        <f>+'Ark1'!AE1556</f>
        <v>13.455847797354297</v>
      </c>
      <c r="M234" s="100">
        <f>+'Ark1'!W1556</f>
        <v>79.689520776908353</v>
      </c>
      <c r="O234" s="100">
        <f>+'Ark1'!X1556</f>
        <v>0</v>
      </c>
      <c r="Q234" s="100">
        <f>+'Ark1'!Y1556</f>
        <v>0</v>
      </c>
      <c r="R234" s="110"/>
      <c r="T234" s="110"/>
      <c r="U234" s="100">
        <f>+'Ark1'!AA1556</f>
        <v>8.579742025439673</v>
      </c>
      <c r="V234" s="10">
        <f t="shared" si="12"/>
        <v>84.945109780439125</v>
      </c>
      <c r="W234" s="1">
        <f>+'Ark1'!V1556</f>
        <v>86.341394864006645</v>
      </c>
      <c r="X234" s="39"/>
      <c r="Y234"/>
    </row>
    <row r="235" spans="1:25" ht="15.6">
      <c r="A235" s="39"/>
      <c r="B235">
        <f>+'Ark1'!C1557</f>
        <v>2014</v>
      </c>
      <c r="C235">
        <f>+'Ark1'!M1557</f>
        <v>61</v>
      </c>
      <c r="D235" s="297">
        <f>+'Ark1'!Q1557</f>
        <v>1957</v>
      </c>
      <c r="F235" s="297">
        <f>+'Ark1'!R1557</f>
        <v>165432</v>
      </c>
      <c r="H235" s="297">
        <f>+'Ark1'!S1557</f>
        <v>165429</v>
      </c>
      <c r="I235" s="100">
        <f>+'Ark1'!AD1557</f>
        <v>12.84525624978647</v>
      </c>
      <c r="K235" s="100">
        <f>+'Ark1'!AE1557</f>
        <v>12.951915787348391</v>
      </c>
      <c r="M235" s="100">
        <f>+'Ark1'!W1557</f>
        <v>78.923301234970367</v>
      </c>
      <c r="O235" s="100">
        <f>+'Ark1'!X1557</f>
        <v>0</v>
      </c>
      <c r="Q235" s="100">
        <f>+'Ark1'!Y1557</f>
        <v>0</v>
      </c>
      <c r="R235" s="110"/>
      <c r="T235" s="110"/>
      <c r="U235" s="100">
        <f>+'Ark1'!AA1557</f>
        <v>8.5197436875717187</v>
      </c>
      <c r="V235" s="10">
        <f t="shared" si="12"/>
        <v>84.533469596320899</v>
      </c>
      <c r="W235" s="1">
        <f>+'Ark1'!V1557</f>
        <v>85.508074619765395</v>
      </c>
      <c r="X235" s="39"/>
      <c r="Y235"/>
    </row>
    <row r="236" spans="1:25" ht="15.6">
      <c r="A236" s="39"/>
      <c r="B236">
        <f>+'Ark1'!C1558</f>
        <v>2014</v>
      </c>
      <c r="C236">
        <f>+'Ark1'!M1558</f>
        <v>62</v>
      </c>
      <c r="D236" s="297">
        <f>+'Ark1'!Q1558</f>
        <v>1971</v>
      </c>
      <c r="F236" s="297">
        <f>+'Ark1'!R1558</f>
        <v>154104</v>
      </c>
      <c r="H236" s="297">
        <f>+'Ark1'!S1558</f>
        <v>154100</v>
      </c>
      <c r="I236" s="100">
        <f>+'Ark1'!AD1558</f>
        <v>11.96567392715493</v>
      </c>
      <c r="K236" s="100">
        <f>+'Ark1'!AE1558</f>
        <v>11.906467887475518</v>
      </c>
      <c r="M236" s="100">
        <f>+'Ark1'!W1558</f>
        <v>77.886678131083499</v>
      </c>
      <c r="O236" s="100">
        <f>+'Ark1'!X1558</f>
        <v>0</v>
      </c>
      <c r="Q236" s="100">
        <f>+'Ark1'!Y1558</f>
        <v>0</v>
      </c>
      <c r="R236" s="110"/>
      <c r="T236" s="110"/>
      <c r="U236" s="100">
        <f>+'Ark1'!AA1558</f>
        <v>8.6389239202171009</v>
      </c>
      <c r="V236" s="10">
        <f t="shared" si="12"/>
        <v>78.185692541856923</v>
      </c>
      <c r="W236" s="1">
        <f>+'Ark1'!V1558</f>
        <v>84.385120185497286</v>
      </c>
      <c r="X236" s="39"/>
      <c r="Y236"/>
    </row>
    <row r="237" spans="1:25" ht="15.6">
      <c r="A237" s="39"/>
      <c r="B237">
        <f>+'Ark1'!C1559</f>
        <v>2014</v>
      </c>
      <c r="C237">
        <f>+'Ark1'!M1559</f>
        <v>63</v>
      </c>
      <c r="D237" s="297">
        <f>+'Ark1'!Q1559</f>
        <v>1962</v>
      </c>
      <c r="F237" s="297">
        <f>+'Ark1'!R1559</f>
        <v>129626</v>
      </c>
      <c r="H237" s="297">
        <f>+'Ark1'!S1559</f>
        <v>129624</v>
      </c>
      <c r="I237" s="100">
        <f>+'Ark1'!AD1559</f>
        <v>10.065036913262375</v>
      </c>
      <c r="K237" s="100">
        <f>+'Ark1'!AE1559</f>
        <v>9.8725727265659824</v>
      </c>
      <c r="M237" s="100">
        <f>+'Ark1'!W1559</f>
        <v>76.776409461211742</v>
      </c>
      <c r="O237" s="100">
        <f>+'Ark1'!X1559</f>
        <v>0</v>
      </c>
      <c r="Q237" s="100">
        <f>+'Ark1'!Y1559</f>
        <v>0</v>
      </c>
      <c r="R237" s="110"/>
      <c r="T237" s="110"/>
      <c r="U237" s="100">
        <f>+'Ark1'!AA1559</f>
        <v>8.8228725264770009</v>
      </c>
      <c r="V237" s="10">
        <f t="shared" si="12"/>
        <v>66.06829765545362</v>
      </c>
      <c r="W237" s="1">
        <f>+'Ark1'!V1559</f>
        <v>83.181998050334812</v>
      </c>
      <c r="X237" s="39"/>
      <c r="Y237"/>
    </row>
    <row r="238" spans="1:25" ht="15.6">
      <c r="A238" s="39"/>
      <c r="B238">
        <f>+'Ark1'!C1560</f>
        <v>2014</v>
      </c>
      <c r="C238">
        <f>+'Ark1'!M1560</f>
        <v>64</v>
      </c>
      <c r="D238" s="297">
        <f>+'Ark1'!Q1560</f>
        <v>1921</v>
      </c>
      <c r="F238" s="297">
        <f>+'Ark1'!R1560</f>
        <v>100192</v>
      </c>
      <c r="H238" s="297">
        <f>+'Ark1'!S1560</f>
        <v>100189</v>
      </c>
      <c r="I238" s="100">
        <f>+'Ark1'!AD1560</f>
        <v>7.7795826332185181</v>
      </c>
      <c r="K238" s="100">
        <f>+'Ark1'!AE1560</f>
        <v>7.5073684205096383</v>
      </c>
      <c r="M238" s="100">
        <f>+'Ark1'!W1560</f>
        <v>75.535405084390533</v>
      </c>
      <c r="O238" s="100">
        <f>+'Ark1'!X1560</f>
        <v>0</v>
      </c>
      <c r="Q238" s="100">
        <f>+'Ark1'!Y1560</f>
        <v>0</v>
      </c>
      <c r="R238" s="110"/>
      <c r="T238" s="110"/>
      <c r="U238" s="100">
        <f>+'Ark1'!AA1560</f>
        <v>9.1489454723877994</v>
      </c>
      <c r="V238" s="10">
        <f t="shared" si="12"/>
        <v>52.156168662155125</v>
      </c>
      <c r="W238" s="1">
        <f>+'Ark1'!V1560</f>
        <v>81.838033592134479</v>
      </c>
      <c r="X238" s="39"/>
      <c r="Y238"/>
    </row>
    <row r="239" spans="1:25" ht="15.6">
      <c r="A239" s="39"/>
      <c r="B239">
        <f>+'Ark1'!C1561</f>
        <v>2014</v>
      </c>
      <c r="C239">
        <f>+'Ark1'!M1561</f>
        <v>65</v>
      </c>
      <c r="D239" s="297">
        <f>+'Ark1'!Q1561</f>
        <v>1861</v>
      </c>
      <c r="F239" s="297">
        <f>+'Ark1'!R1561</f>
        <v>70021</v>
      </c>
      <c r="H239" s="297">
        <f>+'Ark1'!S1561</f>
        <v>70018</v>
      </c>
      <c r="I239" s="100">
        <f>+'Ark1'!AD1561</f>
        <v>5.4369027024172993</v>
      </c>
      <c r="K239" s="100">
        <f>+'Ark1'!AE1561</f>
        <v>5.1466776719205374</v>
      </c>
      <c r="M239" s="100">
        <f>+'Ark1'!W1561</f>
        <v>74.096917935387594</v>
      </c>
      <c r="O239" s="100">
        <f>+'Ark1'!X1561</f>
        <v>0</v>
      </c>
      <c r="Q239" s="100">
        <f>+'Ark1'!Y1561</f>
        <v>0</v>
      </c>
      <c r="R239" s="110"/>
      <c r="T239" s="110"/>
      <c r="U239" s="100">
        <f>+'Ark1'!AA1561</f>
        <v>9.4432294963094403</v>
      </c>
      <c r="V239" s="10">
        <f t="shared" si="12"/>
        <v>37.625470177324019</v>
      </c>
      <c r="W239" s="1">
        <f>+'Ark1'!V1561</f>
        <v>80.279853436233282</v>
      </c>
      <c r="X239" s="39"/>
      <c r="Y239"/>
    </row>
    <row r="240" spans="1:25" ht="15.6">
      <c r="A240" s="39"/>
      <c r="B240">
        <f>+'Ark1'!C1562</f>
        <v>2014</v>
      </c>
      <c r="C240">
        <f>+'Ark1'!M1562</f>
        <v>66</v>
      </c>
      <c r="D240" s="297">
        <f>+'Ark1'!Q1562</f>
        <v>1796</v>
      </c>
      <c r="F240" s="297">
        <f>+'Ark1'!R1562</f>
        <v>43661</v>
      </c>
      <c r="H240" s="297">
        <f>+'Ark1'!S1562</f>
        <v>43656</v>
      </c>
      <c r="I240" s="100">
        <f>+'Ark1'!AD1562</f>
        <v>3.3901345152203128</v>
      </c>
      <c r="K240" s="100">
        <f>+'Ark1'!AE1562</f>
        <v>3.1364182989553804</v>
      </c>
      <c r="M240" s="100">
        <f>+'Ark1'!W1562</f>
        <v>72.422400128275754</v>
      </c>
      <c r="O240" s="100">
        <f>+'Ark1'!X1562</f>
        <v>0</v>
      </c>
      <c r="Q240" s="100">
        <f>+'Ark1'!Y1562</f>
        <v>0</v>
      </c>
      <c r="R240" s="110"/>
      <c r="T240" s="110"/>
      <c r="U240" s="100">
        <f>+'Ark1'!AA1562</f>
        <v>9.8323102723221059</v>
      </c>
      <c r="V240" s="10">
        <f t="shared" ref="V240:V303" si="13">+F240/D240</f>
        <v>24.310133630289531</v>
      </c>
      <c r="W240" s="1">
        <f>+'Ark1'!V1562</f>
        <v>78.468794540831013</v>
      </c>
      <c r="X240" s="39"/>
      <c r="Y240"/>
    </row>
    <row r="241" spans="1:25" ht="15.6">
      <c r="A241" s="39"/>
      <c r="B241">
        <f>+'Ark1'!C1563</f>
        <v>2014</v>
      </c>
      <c r="C241">
        <f>+'Ark1'!M1563</f>
        <v>67</v>
      </c>
      <c r="D241" s="297">
        <f>+'Ark1'!Q1563</f>
        <v>1673</v>
      </c>
      <c r="F241" s="297">
        <f>+'Ark1'!R1563</f>
        <v>23278</v>
      </c>
      <c r="H241" s="297">
        <f>+'Ark1'!S1563</f>
        <v>23275</v>
      </c>
      <c r="I241" s="100">
        <f>+'Ark1'!AD1563</f>
        <v>1.8074609203934515</v>
      </c>
      <c r="K241" s="100">
        <f>+'Ark1'!AE1563</f>
        <v>1.6261352863333811</v>
      </c>
      <c r="M241" s="100">
        <f>+'Ark1'!W1563</f>
        <v>70.428730397422001</v>
      </c>
      <c r="O241" s="100">
        <f>+'Ark1'!X1563</f>
        <v>0</v>
      </c>
      <c r="Q241" s="100">
        <f>+'Ark1'!Y1563</f>
        <v>0</v>
      </c>
      <c r="R241" s="110"/>
      <c r="T241" s="110"/>
      <c r="U241" s="100">
        <f>+'Ark1'!AA1563</f>
        <v>10.160932317618016</v>
      </c>
      <c r="V241" s="10">
        <f t="shared" si="13"/>
        <v>13.913927077106994</v>
      </c>
      <c r="W241" s="1">
        <f>+'Ark1'!V1563</f>
        <v>76.309391339359991</v>
      </c>
      <c r="X241" s="39"/>
      <c r="Y241"/>
    </row>
    <row r="242" spans="1:25" ht="15.6">
      <c r="A242" s="39"/>
      <c r="B242">
        <f>+'Ark1'!C1564</f>
        <v>2014</v>
      </c>
      <c r="C242">
        <f>+'Ark1'!M1564</f>
        <v>68</v>
      </c>
      <c r="D242" s="297">
        <f>+'Ark1'!Q1564</f>
        <v>1533</v>
      </c>
      <c r="F242" s="297">
        <f>+'Ark1'!R1564</f>
        <v>15933</v>
      </c>
      <c r="H242" s="297">
        <f>+'Ark1'!S1564</f>
        <v>15927</v>
      </c>
      <c r="I242" s="100">
        <f>+'Ark1'!AD1564</f>
        <v>1.2371455814343528</v>
      </c>
      <c r="K242" s="100">
        <f>+'Ark1'!AE1564</f>
        <v>1.0613584900284783</v>
      </c>
      <c r="M242" s="100">
        <f>+'Ark1'!W1564</f>
        <v>67.17551327933694</v>
      </c>
      <c r="O242" s="100">
        <f>+'Ark1'!X1564</f>
        <v>0</v>
      </c>
      <c r="Q242" s="100">
        <f>+'Ark1'!Y1564</f>
        <v>0</v>
      </c>
      <c r="R242" s="110"/>
      <c r="T242" s="110"/>
      <c r="U242" s="100">
        <f>+'Ark1'!AA1564</f>
        <v>10.822960062084512</v>
      </c>
      <c r="V242" s="10">
        <f t="shared" si="13"/>
        <v>10.393346379647749</v>
      </c>
      <c r="W242" s="1">
        <f>+'Ark1'!V1564</f>
        <v>72.793183362798345</v>
      </c>
      <c r="X242" s="39"/>
      <c r="Y242"/>
    </row>
    <row r="243" spans="1:25" ht="15.6">
      <c r="A243" s="39"/>
      <c r="B243">
        <f>+'Ark1'!C1565</f>
        <v>2013</v>
      </c>
      <c r="C243">
        <f>+'Ark1'!M1565</f>
        <v>48</v>
      </c>
      <c r="D243" s="297">
        <f>+'Ark1'!Q1565</f>
        <v>251</v>
      </c>
      <c r="F243" s="297">
        <f>+'Ark1'!R1565</f>
        <v>391</v>
      </c>
      <c r="H243" s="297">
        <f>+'Ark1'!S1565</f>
        <v>391</v>
      </c>
      <c r="I243" s="100">
        <f>+'Ark1'!AD1565</f>
        <v>3.0271428648849113E-2</v>
      </c>
      <c r="K243" s="100">
        <f>+'Ark1'!AE1565</f>
        <v>3.3552032282305591E-2</v>
      </c>
      <c r="M243" s="100">
        <f>+'Ark1'!W1565</f>
        <v>84.914066496163699</v>
      </c>
      <c r="O243" s="100">
        <f>+'Ark1'!X1565</f>
        <v>0</v>
      </c>
      <c r="Q243" s="100">
        <f>+'Ark1'!Y1565</f>
        <v>0</v>
      </c>
      <c r="R243" s="110"/>
      <c r="T243" s="110"/>
      <c r="U243" s="100">
        <f>+'Ark1'!AA1565</f>
        <v>13.84370120319195</v>
      </c>
      <c r="V243" s="10">
        <f t="shared" si="13"/>
        <v>1.5577689243027888</v>
      </c>
      <c r="W243" s="1">
        <f>+'Ark1'!V1565</f>
        <v>91.99790519627706</v>
      </c>
      <c r="X243" s="39"/>
      <c r="Y243"/>
    </row>
    <row r="244" spans="1:25" ht="15.6">
      <c r="A244" s="39"/>
      <c r="B244">
        <f>+'Ark1'!C1566</f>
        <v>2013</v>
      </c>
      <c r="C244">
        <f>+'Ark1'!M1566</f>
        <v>49</v>
      </c>
      <c r="D244" s="297">
        <f>+'Ark1'!Q1566</f>
        <v>304</v>
      </c>
      <c r="F244" s="297">
        <f>+'Ark1'!R1566</f>
        <v>445</v>
      </c>
      <c r="H244" s="297">
        <f>+'Ark1'!S1566</f>
        <v>445</v>
      </c>
      <c r="I244" s="100">
        <f>+'Ark1'!AD1566</f>
        <v>3.445213746480269E-2</v>
      </c>
      <c r="K244" s="100">
        <f>+'Ark1'!AE1566</f>
        <v>3.9231889078787011E-2</v>
      </c>
      <c r="M244" s="100">
        <f>+'Ark1'!W1566</f>
        <v>87.240224719101121</v>
      </c>
      <c r="O244" s="100">
        <f>+'Ark1'!X1566</f>
        <v>0</v>
      </c>
      <c r="Q244" s="100">
        <f>+'Ark1'!Y1566</f>
        <v>0</v>
      </c>
      <c r="R244" s="110"/>
      <c r="T244" s="110"/>
      <c r="U244" s="100">
        <f>+'Ark1'!AA1566</f>
        <v>10.654933971031008</v>
      </c>
      <c r="V244" s="10">
        <f t="shared" si="13"/>
        <v>1.4638157894736843</v>
      </c>
      <c r="W244" s="1">
        <f>+'Ark1'!V1566</f>
        <v>94.518119955689215</v>
      </c>
      <c r="X244" s="39"/>
      <c r="Y244"/>
    </row>
    <row r="245" spans="1:25" ht="15.6">
      <c r="A245" s="39"/>
      <c r="B245">
        <f>+'Ark1'!C1567</f>
        <v>2013</v>
      </c>
      <c r="C245">
        <f>+'Ark1'!M1567</f>
        <v>50</v>
      </c>
      <c r="D245" s="297">
        <f>+'Ark1'!Q1567</f>
        <v>468</v>
      </c>
      <c r="F245" s="297">
        <f>+'Ark1'!R1567</f>
        <v>880</v>
      </c>
      <c r="H245" s="297">
        <f>+'Ark1'!S1567</f>
        <v>880</v>
      </c>
      <c r="I245" s="100">
        <f>+'Ark1'!AD1567</f>
        <v>6.8130069593317674E-2</v>
      </c>
      <c r="K245" s="100">
        <f>+'Ark1'!AE1567</f>
        <v>7.775618350782805E-2</v>
      </c>
      <c r="M245" s="100">
        <f>+'Ark1'!W1567</f>
        <v>87.435909090908893</v>
      </c>
      <c r="O245" s="100">
        <f>+'Ark1'!X1567</f>
        <v>0</v>
      </c>
      <c r="Q245" s="100">
        <f>+'Ark1'!Y1567</f>
        <v>0</v>
      </c>
      <c r="R245" s="110"/>
      <c r="T245" s="110"/>
      <c r="U245" s="100">
        <f>+'Ark1'!AA1567</f>
        <v>10.840929664552336</v>
      </c>
      <c r="V245" s="10">
        <f t="shared" si="13"/>
        <v>1.8803418803418803</v>
      </c>
      <c r="W245" s="1">
        <f>+'Ark1'!V1567</f>
        <v>94.730129025903679</v>
      </c>
      <c r="X245" s="39"/>
      <c r="Y245"/>
    </row>
    <row r="246" spans="1:25" ht="15.6">
      <c r="A246" s="39"/>
      <c r="B246">
        <f>+'Ark1'!C1568</f>
        <v>2013</v>
      </c>
      <c r="C246">
        <f>+'Ark1'!M1568</f>
        <v>51</v>
      </c>
      <c r="D246" s="297">
        <f>+'Ark1'!Q1568</f>
        <v>755</v>
      </c>
      <c r="F246" s="297">
        <f>+'Ark1'!R1568</f>
        <v>1888</v>
      </c>
      <c r="H246" s="297">
        <f>+'Ark1'!S1568</f>
        <v>1888</v>
      </c>
      <c r="I246" s="100">
        <f>+'Ark1'!AD1568</f>
        <v>0.14616996749111788</v>
      </c>
      <c r="K246" s="100">
        <f>+'Ark1'!AE1568</f>
        <v>0.16392649808208537</v>
      </c>
      <c r="M246" s="100">
        <f>+'Ark1'!W1568</f>
        <v>85.918114406779679</v>
      </c>
      <c r="O246" s="100">
        <f>+'Ark1'!X1568</f>
        <v>0</v>
      </c>
      <c r="Q246" s="100">
        <f>+'Ark1'!Y1568</f>
        <v>0</v>
      </c>
      <c r="R246" s="110"/>
      <c r="T246" s="110"/>
      <c r="U246" s="100">
        <f>+'Ark1'!AA1568</f>
        <v>10.357009122809323</v>
      </c>
      <c r="V246" s="10">
        <f t="shared" si="13"/>
        <v>2.5006622516556289</v>
      </c>
      <c r="W246" s="1">
        <f>+'Ark1'!V1568</f>
        <v>93.085714416879199</v>
      </c>
      <c r="X246" s="39"/>
      <c r="Y246"/>
    </row>
    <row r="247" spans="1:25" ht="15.6">
      <c r="A247" s="39"/>
      <c r="B247">
        <f>+'Ark1'!C1569</f>
        <v>2013</v>
      </c>
      <c r="C247">
        <f>+'Ark1'!M1569</f>
        <v>52</v>
      </c>
      <c r="D247" s="297">
        <f>+'Ark1'!Q1569</f>
        <v>1068</v>
      </c>
      <c r="F247" s="297">
        <f>+'Ark1'!R1569</f>
        <v>3651</v>
      </c>
      <c r="H247" s="297">
        <f>+'Ark1'!S1569</f>
        <v>3651</v>
      </c>
      <c r="I247" s="100">
        <f>+'Ark1'!AD1569</f>
        <v>0.28266236827863961</v>
      </c>
      <c r="K247" s="100">
        <f>+'Ark1'!AE1569</f>
        <v>0.31385026193861032</v>
      </c>
      <c r="M247" s="100">
        <f>+'Ark1'!W1569</f>
        <v>85.064475486168291</v>
      </c>
      <c r="O247" s="100">
        <f>+'Ark1'!X1569</f>
        <v>0</v>
      </c>
      <c r="Q247" s="100">
        <f>+'Ark1'!Y1569</f>
        <v>0</v>
      </c>
      <c r="R247" s="110"/>
      <c r="T247" s="110"/>
      <c r="U247" s="100">
        <f>+'Ark1'!AA1569</f>
        <v>10.028131650322647</v>
      </c>
      <c r="V247" s="10">
        <f t="shared" si="13"/>
        <v>3.4185393258426968</v>
      </c>
      <c r="W247" s="1">
        <f>+'Ark1'!V1569</f>
        <v>92.160861848502961</v>
      </c>
      <c r="X247" s="39"/>
      <c r="Y247"/>
    </row>
    <row r="248" spans="1:25" ht="15.6">
      <c r="A248" s="39"/>
      <c r="B248" s="46">
        <f>+'Ark1'!C1570</f>
        <v>2013</v>
      </c>
      <c r="C248" s="46">
        <f>+'Ark1'!M1570</f>
        <v>53</v>
      </c>
      <c r="D248" s="331">
        <f>+'Ark1'!Q1570</f>
        <v>1309</v>
      </c>
      <c r="E248" s="65"/>
      <c r="F248" s="331">
        <f>+'Ark1'!R1570</f>
        <v>6665</v>
      </c>
      <c r="G248" s="331"/>
      <c r="H248" s="331">
        <f>+'Ark1'!S1570</f>
        <v>6665</v>
      </c>
      <c r="I248" s="99">
        <f>+'Ark1'!AD1570</f>
        <v>0.51600785663575244</v>
      </c>
      <c r="J248" s="99"/>
      <c r="K248" s="99">
        <f>+'Ark1'!AE1570</f>
        <v>0.56918218359744222</v>
      </c>
      <c r="L248" s="99"/>
      <c r="M248" s="99">
        <f>+'Ark1'!W1570</f>
        <v>84.506226556639206</v>
      </c>
      <c r="N248" s="99"/>
      <c r="O248" s="99">
        <f>+'Ark1'!X1570</f>
        <v>0</v>
      </c>
      <c r="P248" s="99"/>
      <c r="Q248" s="99">
        <f>+'Ark1'!Y1570</f>
        <v>0</v>
      </c>
      <c r="R248" s="110"/>
      <c r="S248" s="65"/>
      <c r="T248" s="110"/>
      <c r="U248" s="99">
        <f>+'Ark1'!AA1570</f>
        <v>9.785948494482799</v>
      </c>
      <c r="V248" s="65">
        <f t="shared" si="13"/>
        <v>5.0916730328495037</v>
      </c>
      <c r="W248" s="48">
        <f>+'Ark1'!V1570</f>
        <v>91.556041773173362</v>
      </c>
      <c r="X248" s="39"/>
      <c r="Y248"/>
    </row>
    <row r="249" spans="1:25" ht="15.6">
      <c r="A249" s="39"/>
      <c r="B249" s="46">
        <f>+'Ark1'!C1571</f>
        <v>2013</v>
      </c>
      <c r="C249" s="46">
        <f>+'Ark1'!M1571</f>
        <v>54</v>
      </c>
      <c r="D249" s="331">
        <f>+'Ark1'!Q1571</f>
        <v>1565</v>
      </c>
      <c r="E249" s="65"/>
      <c r="F249" s="331">
        <f>+'Ark1'!R1571</f>
        <v>12138</v>
      </c>
      <c r="G249" s="331"/>
      <c r="H249" s="331">
        <f>+'Ark1'!S1571</f>
        <v>12138</v>
      </c>
      <c r="I249" s="99">
        <f>+'Ark1'!AD1571</f>
        <v>0.93973043718601124</v>
      </c>
      <c r="J249" s="99"/>
      <c r="K249" s="99">
        <f>+'Ark1'!AE1571</f>
        <v>1.0256386378154938</v>
      </c>
      <c r="L249" s="99"/>
      <c r="M249" s="99">
        <f>+'Ark1'!W1571</f>
        <v>83.615117811830757</v>
      </c>
      <c r="N249" s="99"/>
      <c r="O249" s="99">
        <f>+'Ark1'!X1571</f>
        <v>0</v>
      </c>
      <c r="P249" s="99"/>
      <c r="Q249" s="99">
        <f>+'Ark1'!Y1571</f>
        <v>0</v>
      </c>
      <c r="R249" s="110"/>
      <c r="S249" s="65"/>
      <c r="T249" s="110"/>
      <c r="U249" s="99">
        <f>+'Ark1'!AA1571</f>
        <v>9.6003656485939199</v>
      </c>
      <c r="V249" s="65">
        <f t="shared" si="13"/>
        <v>7.75591054313099</v>
      </c>
      <c r="W249" s="48">
        <f>+'Ark1'!V1571</f>
        <v>90.590593512276016</v>
      </c>
      <c r="X249" s="39"/>
      <c r="Y249"/>
    </row>
    <row r="250" spans="1:25" ht="15.6">
      <c r="A250" s="39"/>
      <c r="B250" s="46">
        <f>+'Ark1'!C1572</f>
        <v>2013</v>
      </c>
      <c r="C250" s="46">
        <f>+'Ark1'!M1572</f>
        <v>55</v>
      </c>
      <c r="D250" s="331">
        <f>+'Ark1'!Q1572</f>
        <v>1700</v>
      </c>
      <c r="E250" s="65"/>
      <c r="F250" s="331">
        <f>+'Ark1'!R1572</f>
        <v>21115</v>
      </c>
      <c r="G250" s="331"/>
      <c r="H250" s="331">
        <f>+'Ark1'!S1572</f>
        <v>21115</v>
      </c>
      <c r="I250" s="99">
        <f>+'Ark1'!AD1572</f>
        <v>1.6347345675714804</v>
      </c>
      <c r="J250" s="99"/>
      <c r="K250" s="99">
        <f>+'Ark1'!AE1572</f>
        <v>1.7637921399048937</v>
      </c>
      <c r="L250" s="99"/>
      <c r="M250" s="99">
        <f>+'Ark1'!W1572</f>
        <v>82.659711105848814</v>
      </c>
      <c r="N250" s="99"/>
      <c r="O250" s="99">
        <f>+'Ark1'!X1572</f>
        <v>0</v>
      </c>
      <c r="P250" s="99"/>
      <c r="Q250" s="99">
        <f>+'Ark1'!Y1572</f>
        <v>0</v>
      </c>
      <c r="R250" s="110"/>
      <c r="S250" s="65"/>
      <c r="T250" s="110"/>
      <c r="U250" s="99">
        <f>+'Ark1'!AA1572</f>
        <v>9.3911150421651417</v>
      </c>
      <c r="V250" s="65">
        <f t="shared" si="13"/>
        <v>12.420588235294117</v>
      </c>
      <c r="W250" s="48">
        <f>+'Ark1'!V1572</f>
        <v>89.5554833216124</v>
      </c>
      <c r="X250" s="39"/>
      <c r="Y250"/>
    </row>
    <row r="251" spans="1:25" ht="15.6">
      <c r="A251" s="39"/>
      <c r="B251" s="46">
        <f>+'Ark1'!C1573</f>
        <v>2013</v>
      </c>
      <c r="C251" s="46">
        <f>+'Ark1'!M1573</f>
        <v>56</v>
      </c>
      <c r="D251" s="331">
        <f>+'Ark1'!Q1573</f>
        <v>1824</v>
      </c>
      <c r="E251" s="65"/>
      <c r="F251" s="331">
        <f>+'Ark1'!R1573</f>
        <v>34848</v>
      </c>
      <c r="G251" s="331"/>
      <c r="H251" s="331">
        <f>+'Ark1'!S1573</f>
        <v>34848</v>
      </c>
      <c r="I251" s="99">
        <f>+'Ark1'!AD1573</f>
        <v>2.6979507558953806</v>
      </c>
      <c r="J251" s="99"/>
      <c r="K251" s="99">
        <f>+'Ark1'!AE1573</f>
        <v>2.8828136666079174</v>
      </c>
      <c r="L251" s="99"/>
      <c r="M251" s="99">
        <f>+'Ark1'!W1573</f>
        <v>81.860855716252928</v>
      </c>
      <c r="N251" s="99"/>
      <c r="O251" s="99">
        <f>+'Ark1'!X1573</f>
        <v>0</v>
      </c>
      <c r="P251" s="99"/>
      <c r="Q251" s="99">
        <f>+'Ark1'!Y1573</f>
        <v>0</v>
      </c>
      <c r="R251" s="110"/>
      <c r="S251" s="65"/>
      <c r="T251" s="110"/>
      <c r="U251" s="99">
        <f>+'Ark1'!AA1573</f>
        <v>9.1337388078427022</v>
      </c>
      <c r="V251" s="65">
        <f t="shared" si="13"/>
        <v>19.105263157894736</v>
      </c>
      <c r="W251" s="48">
        <f>+'Ark1'!V1573</f>
        <v>88.689984524650896</v>
      </c>
      <c r="X251" s="39"/>
      <c r="Y251"/>
    </row>
    <row r="252" spans="1:25" ht="15.6">
      <c r="A252" s="39"/>
      <c r="B252" s="46">
        <f>+'Ark1'!C1574</f>
        <v>2013</v>
      </c>
      <c r="C252" s="46">
        <f>+'Ark1'!M1574</f>
        <v>57</v>
      </c>
      <c r="D252" s="331">
        <f>+'Ark1'!Q1574</f>
        <v>1906</v>
      </c>
      <c r="E252" s="65"/>
      <c r="F252" s="331">
        <f>+'Ark1'!R1574</f>
        <v>54300</v>
      </c>
      <c r="G252" s="331"/>
      <c r="H252" s="331">
        <f>+'Ark1'!S1574</f>
        <v>54300</v>
      </c>
      <c r="I252" s="99">
        <f>+'Ark1'!AD1574</f>
        <v>4.203934976042218</v>
      </c>
      <c r="J252" s="99"/>
      <c r="K252" s="99">
        <f>+'Ark1'!AE1574</f>
        <v>4.4445835928233679</v>
      </c>
      <c r="L252" s="99"/>
      <c r="M252" s="99">
        <f>+'Ark1'!W1574</f>
        <v>80.996977900551741</v>
      </c>
      <c r="N252" s="99"/>
      <c r="O252" s="99">
        <f>+'Ark1'!X1574</f>
        <v>0</v>
      </c>
      <c r="P252" s="99"/>
      <c r="Q252" s="99">
        <f>+'Ark1'!Y1574</f>
        <v>0</v>
      </c>
      <c r="R252" s="110"/>
      <c r="S252" s="65"/>
      <c r="T252" s="110"/>
      <c r="U252" s="99">
        <f>+'Ark1'!AA1574</f>
        <v>8.871284415671461</v>
      </c>
      <c r="V252" s="65">
        <f t="shared" si="13"/>
        <v>28.488982161594965</v>
      </c>
      <c r="W252" s="48">
        <f>+'Ark1'!V1574</f>
        <v>87.754038895508117</v>
      </c>
      <c r="X252" s="39"/>
      <c r="Y252"/>
    </row>
    <row r="253" spans="1:25" ht="15.6">
      <c r="A253" s="39"/>
      <c r="B253" s="46">
        <f>+'Ark1'!C1575</f>
        <v>2013</v>
      </c>
      <c r="C253" s="46">
        <f>+'Ark1'!M1575</f>
        <v>58</v>
      </c>
      <c r="D253" s="331">
        <f>+'Ark1'!Q1575</f>
        <v>1990</v>
      </c>
      <c r="E253" s="65"/>
      <c r="F253" s="331">
        <f>+'Ark1'!R1575</f>
        <v>79623</v>
      </c>
      <c r="G253" s="331"/>
      <c r="H253" s="331">
        <f>+'Ark1'!S1575</f>
        <v>79623</v>
      </c>
      <c r="I253" s="99">
        <f>+'Ark1'!AD1575</f>
        <v>6.16445514912356</v>
      </c>
      <c r="J253" s="99"/>
      <c r="K253" s="99">
        <f>+'Ark1'!AE1575</f>
        <v>6.4507002214619344</v>
      </c>
      <c r="L253" s="99"/>
      <c r="M253" s="99">
        <f>+'Ark1'!W1575</f>
        <v>80.168893410195068</v>
      </c>
      <c r="N253" s="99"/>
      <c r="O253" s="99">
        <f>+'Ark1'!X1575</f>
        <v>0</v>
      </c>
      <c r="P253" s="99"/>
      <c r="Q253" s="99">
        <f>+'Ark1'!Y1575</f>
        <v>0</v>
      </c>
      <c r="R253" s="110"/>
      <c r="S253" s="65"/>
      <c r="T253" s="110"/>
      <c r="U253" s="99">
        <f>+'Ark1'!AA1575</f>
        <v>8.7675634936023581</v>
      </c>
      <c r="V253" s="65">
        <f t="shared" si="13"/>
        <v>40.011557788944721</v>
      </c>
      <c r="W253" s="48">
        <f>+'Ark1'!V1575</f>
        <v>86.856872600429924</v>
      </c>
      <c r="X253" s="39"/>
      <c r="Y253"/>
    </row>
    <row r="254" spans="1:25" ht="15.6">
      <c r="A254" s="39"/>
      <c r="B254" s="46">
        <f>+'Ark1'!C1576</f>
        <v>2013</v>
      </c>
      <c r="C254" s="46">
        <f>+'Ark1'!M1576</f>
        <v>59</v>
      </c>
      <c r="D254" s="331">
        <f>+'Ark1'!Q1576</f>
        <v>2026</v>
      </c>
      <c r="E254" s="65"/>
      <c r="F254" s="331">
        <f>+'Ark1'!R1576</f>
        <v>107787</v>
      </c>
      <c r="G254" s="331"/>
      <c r="H254" s="331">
        <f>+'Ark1'!S1576</f>
        <v>107783</v>
      </c>
      <c r="I254" s="99">
        <f>+'Ark1'!AD1576</f>
        <v>8.3449270582442381</v>
      </c>
      <c r="J254" s="99"/>
      <c r="K254" s="99">
        <f>+'Ark1'!AE1576</f>
        <v>8.6352746056897995</v>
      </c>
      <c r="L254" s="99"/>
      <c r="M254" s="99">
        <f>+'Ark1'!W1576</f>
        <v>79.27996530065009</v>
      </c>
      <c r="N254" s="99"/>
      <c r="O254" s="99">
        <f>+'Ark1'!X1576</f>
        <v>0</v>
      </c>
      <c r="P254" s="99"/>
      <c r="Q254" s="99">
        <f>+'Ark1'!Y1576</f>
        <v>0</v>
      </c>
      <c r="R254" s="110"/>
      <c r="S254" s="65"/>
      <c r="T254" s="110"/>
      <c r="U254" s="99">
        <f>+'Ark1'!AA1576</f>
        <v>8.6262960349078792</v>
      </c>
      <c r="V254" s="65">
        <f t="shared" si="13"/>
        <v>53.201875616979272</v>
      </c>
      <c r="W254" s="48">
        <f>+'Ark1'!V1576</f>
        <v>85.895266530523685</v>
      </c>
      <c r="X254" s="39"/>
      <c r="Y254"/>
    </row>
    <row r="255" spans="1:25" ht="15.6">
      <c r="A255" s="39"/>
      <c r="B255" s="46">
        <f>+'Ark1'!C1577</f>
        <v>2013</v>
      </c>
      <c r="C255" s="46">
        <f>+'Ark1'!M1577</f>
        <v>60</v>
      </c>
      <c r="D255" s="331">
        <f>+'Ark1'!Q1577</f>
        <v>2083</v>
      </c>
      <c r="E255" s="65"/>
      <c r="F255" s="331">
        <f>+'Ark1'!R1577</f>
        <v>140839</v>
      </c>
      <c r="G255" s="331"/>
      <c r="H255" s="331">
        <f>+'Ark1'!S1577</f>
        <v>140833</v>
      </c>
      <c r="I255" s="99">
        <f>+'Ark1'!AD1577</f>
        <v>10.903830535742353</v>
      </c>
      <c r="J255" s="99"/>
      <c r="K255" s="99">
        <f>+'Ark1'!AE1577</f>
        <v>11.118656852712659</v>
      </c>
      <c r="L255" s="99"/>
      <c r="M255" s="99">
        <f>+'Ark1'!W1577</f>
        <v>78.124178282078915</v>
      </c>
      <c r="N255" s="99"/>
      <c r="O255" s="99">
        <f>+'Ark1'!X1577</f>
        <v>0</v>
      </c>
      <c r="P255" s="99"/>
      <c r="Q255" s="99">
        <f>+'Ark1'!Y1577</f>
        <v>0</v>
      </c>
      <c r="R255" s="110"/>
      <c r="S255" s="65"/>
      <c r="T255" s="110"/>
      <c r="U255" s="99">
        <f>+'Ark1'!AA1577</f>
        <v>8.8715043140013439</v>
      </c>
      <c r="V255" s="65">
        <f t="shared" si="13"/>
        <v>67.613538166106579</v>
      </c>
      <c r="W255" s="48">
        <f>+'Ark1'!V1577</f>
        <v>84.643267774203622</v>
      </c>
      <c r="X255" s="39"/>
      <c r="Y255"/>
    </row>
    <row r="256" spans="1:25" ht="15.6">
      <c r="A256" s="39"/>
      <c r="B256" s="46">
        <f>+'Ark1'!C1578</f>
        <v>2013</v>
      </c>
      <c r="C256" s="46">
        <f>+'Ark1'!M1578</f>
        <v>61</v>
      </c>
      <c r="D256" s="331">
        <f>+'Ark1'!Q1578</f>
        <v>2063</v>
      </c>
      <c r="E256" s="65"/>
      <c r="F256" s="331">
        <f>+'Ark1'!R1578</f>
        <v>154613</v>
      </c>
      <c r="G256" s="331"/>
      <c r="H256" s="331">
        <f>+'Ark1'!S1578</f>
        <v>154610</v>
      </c>
      <c r="I256" s="99">
        <f>+'Ark1'!AD1578</f>
        <v>11.97022096594503</v>
      </c>
      <c r="J256" s="99"/>
      <c r="K256" s="99">
        <f>+'Ark1'!AE1578</f>
        <v>12.101015193956719</v>
      </c>
      <c r="L256" s="99"/>
      <c r="M256" s="99">
        <f>+'Ark1'!W1578</f>
        <v>77.450065972446893</v>
      </c>
      <c r="N256" s="99"/>
      <c r="O256" s="99">
        <f>+'Ark1'!X1578</f>
        <v>0</v>
      </c>
      <c r="P256" s="99"/>
      <c r="Q256" s="99">
        <f>+'Ark1'!Y1578</f>
        <v>0</v>
      </c>
      <c r="R256" s="110"/>
      <c r="S256" s="65"/>
      <c r="T256" s="110"/>
      <c r="U256" s="99">
        <f>+'Ark1'!AA1578</f>
        <v>8.4831592642306752</v>
      </c>
      <c r="V256" s="65">
        <f t="shared" si="13"/>
        <v>74.945710130877359</v>
      </c>
      <c r="W256" s="48">
        <f>+'Ark1'!V1578</f>
        <v>83.912030991480449</v>
      </c>
      <c r="X256" s="39"/>
      <c r="Y256"/>
    </row>
    <row r="257" spans="1:25" ht="15.6">
      <c r="A257" s="39"/>
      <c r="B257" s="46">
        <f>+'Ark1'!C1579</f>
        <v>2013</v>
      </c>
      <c r="C257" s="46">
        <f>+'Ark1'!M1579</f>
        <v>62</v>
      </c>
      <c r="D257" s="331">
        <f>+'Ark1'!Q1579</f>
        <v>2063</v>
      </c>
      <c r="E257" s="65"/>
      <c r="F257" s="331">
        <f>+'Ark1'!R1579</f>
        <v>165163</v>
      </c>
      <c r="G257" s="331"/>
      <c r="H257" s="331">
        <f>+'Ark1'!S1579</f>
        <v>165155</v>
      </c>
      <c r="I257" s="99">
        <f>+'Ark1'!AD1579</f>
        <v>12.787007595728552</v>
      </c>
      <c r="J257" s="99"/>
      <c r="K257" s="99">
        <f>+'Ark1'!AE1579</f>
        <v>12.752259287642872</v>
      </c>
      <c r="L257" s="99"/>
      <c r="M257" s="99">
        <f>+'Ark1'!W1579</f>
        <v>76.406969392388405</v>
      </c>
      <c r="N257" s="99"/>
      <c r="O257" s="99">
        <f>+'Ark1'!X1579</f>
        <v>0</v>
      </c>
      <c r="P257" s="99"/>
      <c r="Q257" s="99">
        <f>+'Ark1'!Y1579</f>
        <v>0</v>
      </c>
      <c r="R257" s="110"/>
      <c r="S257" s="65"/>
      <c r="T257" s="110"/>
      <c r="U257" s="99">
        <f>+'Ark1'!AA1579</f>
        <v>8.525155884360716</v>
      </c>
      <c r="V257" s="65">
        <f t="shared" si="13"/>
        <v>80.059621909840033</v>
      </c>
      <c r="W257" s="48">
        <f>+'Ark1'!V1579</f>
        <v>82.783089840455446</v>
      </c>
      <c r="X257" s="39"/>
      <c r="Y257"/>
    </row>
    <row r="258" spans="1:25" ht="15.6">
      <c r="A258" s="39"/>
      <c r="B258" s="46">
        <f>+'Ark1'!C1580</f>
        <v>2013</v>
      </c>
      <c r="C258" s="46">
        <f>+'Ark1'!M1580</f>
        <v>63</v>
      </c>
      <c r="D258" s="331">
        <f>+'Ark1'!Q1580</f>
        <v>2062</v>
      </c>
      <c r="E258" s="65"/>
      <c r="F258" s="331">
        <f>+'Ark1'!R1580</f>
        <v>158676</v>
      </c>
      <c r="G258" s="331"/>
      <c r="H258" s="331">
        <f>+'Ark1'!S1580</f>
        <v>158666</v>
      </c>
      <c r="I258" s="99">
        <f>+'Ark1'!AD1580</f>
        <v>12.284780594078727</v>
      </c>
      <c r="J258" s="99"/>
      <c r="K258" s="99">
        <f>+'Ark1'!AE1580</f>
        <v>12.070611765859272</v>
      </c>
      <c r="L258" s="99"/>
      <c r="M258" s="99">
        <f>+'Ark1'!W1580</f>
        <v>75.280583111694071</v>
      </c>
      <c r="N258" s="99"/>
      <c r="O258" s="99">
        <f>+'Ark1'!X1580</f>
        <v>0</v>
      </c>
      <c r="P258" s="99"/>
      <c r="Q258" s="99">
        <f>+'Ark1'!Y1580</f>
        <v>0</v>
      </c>
      <c r="R258" s="110"/>
      <c r="S258" s="65"/>
      <c r="T258" s="110"/>
      <c r="U258" s="99">
        <f>+'Ark1'!AA1580</f>
        <v>8.5362811576956741</v>
      </c>
      <c r="V258" s="65">
        <f t="shared" si="13"/>
        <v>76.952473326867121</v>
      </c>
      <c r="W258" s="48">
        <f>+'Ark1'!V1580</f>
        <v>81.563239768342044</v>
      </c>
      <c r="X258" s="39"/>
      <c r="Y258"/>
    </row>
    <row r="259" spans="1:25" ht="15.6">
      <c r="A259" s="39"/>
      <c r="B259" s="46">
        <f>+'Ark1'!C1581</f>
        <v>2013</v>
      </c>
      <c r="C259" s="46">
        <f>+'Ark1'!M1581</f>
        <v>64</v>
      </c>
      <c r="D259" s="331">
        <f>+'Ark1'!Q1581</f>
        <v>2043</v>
      </c>
      <c r="E259" s="65"/>
      <c r="F259" s="331">
        <f>+'Ark1'!R1581</f>
        <v>136652</v>
      </c>
      <c r="G259" s="331"/>
      <c r="H259" s="331">
        <f>+'Ark1'!S1581</f>
        <v>136644</v>
      </c>
      <c r="I259" s="99">
        <f>+'Ark1'!AD1581</f>
        <v>10.579670761438688</v>
      </c>
      <c r="J259" s="99"/>
      <c r="K259" s="99">
        <f>+'Ark1'!AE1581</f>
        <v>10.229539517624236</v>
      </c>
      <c r="L259" s="99"/>
      <c r="M259" s="99">
        <f>+'Ark1'!W1581</f>
        <v>74.080359913351074</v>
      </c>
      <c r="N259" s="99"/>
      <c r="O259" s="99">
        <f>+'Ark1'!X1581</f>
        <v>0</v>
      </c>
      <c r="P259" s="99"/>
      <c r="Q259" s="99">
        <f>+'Ark1'!Y1581</f>
        <v>0</v>
      </c>
      <c r="R259" s="110"/>
      <c r="S259" s="65"/>
      <c r="T259" s="110"/>
      <c r="U259" s="99">
        <f>+'Ark1'!AA1581</f>
        <v>8.5446331604486474</v>
      </c>
      <c r="V259" s="65">
        <f t="shared" si="13"/>
        <v>66.887909936368089</v>
      </c>
      <c r="W259" s="48">
        <f>+'Ark1'!V1581</f>
        <v>80.262682416826976</v>
      </c>
      <c r="X259" s="39"/>
      <c r="Y259"/>
    </row>
    <row r="260" spans="1:25" ht="15.6">
      <c r="A260" s="39"/>
      <c r="B260" s="46">
        <f>+'Ark1'!C1582</f>
        <v>2013</v>
      </c>
      <c r="C260" s="46">
        <f>+'Ark1'!M1582</f>
        <v>65</v>
      </c>
      <c r="D260" s="331">
        <f>+'Ark1'!Q1582</f>
        <v>1974</v>
      </c>
      <c r="E260" s="65"/>
      <c r="F260" s="331">
        <f>+'Ark1'!R1582</f>
        <v>103370</v>
      </c>
      <c r="G260" s="331"/>
      <c r="H260" s="331">
        <f>+'Ark1'!S1582</f>
        <v>103364</v>
      </c>
      <c r="I260" s="99">
        <f>+'Ark1'!AD1582</f>
        <v>8.0029605612059651</v>
      </c>
      <c r="J260" s="99"/>
      <c r="K260" s="99">
        <f>+'Ark1'!AE1582</f>
        <v>7.5993706915930659</v>
      </c>
      <c r="L260" s="99"/>
      <c r="M260" s="99">
        <f>+'Ark1'!W1582</f>
        <v>72.752159359157517</v>
      </c>
      <c r="N260" s="99"/>
      <c r="O260" s="99">
        <f>+'Ark1'!X1582</f>
        <v>0</v>
      </c>
      <c r="P260" s="99"/>
      <c r="Q260" s="99">
        <f>+'Ark1'!Y1582</f>
        <v>0</v>
      </c>
      <c r="R260" s="110"/>
      <c r="S260" s="65"/>
      <c r="T260" s="110"/>
      <c r="U260" s="99">
        <f>+'Ark1'!AA1582</f>
        <v>8.4407790618500389</v>
      </c>
      <c r="V260" s="65">
        <f t="shared" si="13"/>
        <v>52.365754812563324</v>
      </c>
      <c r="W260" s="48">
        <f>+'Ark1'!V1582</f>
        <v>78.823830062022793</v>
      </c>
      <c r="X260" s="39"/>
      <c r="Y260"/>
    </row>
    <row r="261" spans="1:25" ht="15.6">
      <c r="A261" s="39"/>
      <c r="B261" s="46">
        <f>+'Ark1'!C1583</f>
        <v>2013</v>
      </c>
      <c r="C261" s="46">
        <f>+'Ark1'!M1583</f>
        <v>66</v>
      </c>
      <c r="D261" s="331">
        <f>+'Ark1'!Q1583</f>
        <v>1912</v>
      </c>
      <c r="E261" s="65"/>
      <c r="F261" s="331">
        <f>+'Ark1'!R1583</f>
        <v>63288</v>
      </c>
      <c r="G261" s="331"/>
      <c r="H261" s="331">
        <f>+'Ark1'!S1583</f>
        <v>63284</v>
      </c>
      <c r="I261" s="99">
        <f>+'Ark1'!AD1583</f>
        <v>4.8997907322976006</v>
      </c>
      <c r="J261" s="99"/>
      <c r="K261" s="99">
        <f>+'Ark1'!AE1583</f>
        <v>4.562139297393438</v>
      </c>
      <c r="L261" s="99"/>
      <c r="M261" s="99">
        <f>+'Ark1'!W1583</f>
        <v>71.336563744390887</v>
      </c>
      <c r="N261" s="99"/>
      <c r="O261" s="99">
        <f>+'Ark1'!X1583</f>
        <v>0</v>
      </c>
      <c r="P261" s="99"/>
      <c r="Q261" s="99">
        <f>+'Ark1'!Y1583</f>
        <v>0</v>
      </c>
      <c r="R261" s="110"/>
      <c r="S261" s="65"/>
      <c r="T261" s="110"/>
      <c r="U261" s="99">
        <f>+'Ark1'!AA1583</f>
        <v>8.28225997581211</v>
      </c>
      <c r="V261" s="65">
        <f t="shared" si="13"/>
        <v>33.10041841004184</v>
      </c>
      <c r="W261" s="48">
        <f>+'Ark1'!V1583</f>
        <v>77.290246660517582</v>
      </c>
      <c r="X261" s="39"/>
      <c r="Y261"/>
    </row>
    <row r="262" spans="1:25" ht="15.6">
      <c r="A262" s="39"/>
      <c r="B262" s="46">
        <f>+'Ark1'!C1584</f>
        <v>2013</v>
      </c>
      <c r="C262" s="46">
        <f>+'Ark1'!M1584</f>
        <v>67</v>
      </c>
      <c r="D262" s="331">
        <f>+'Ark1'!Q1584</f>
        <v>1766</v>
      </c>
      <c r="E262" s="65"/>
      <c r="F262" s="331">
        <f>+'Ark1'!R1584</f>
        <v>31287</v>
      </c>
      <c r="G262" s="331"/>
      <c r="H262" s="331">
        <f>+'Ark1'!S1584</f>
        <v>31287</v>
      </c>
      <c r="I262" s="99">
        <f>+'Ark1'!AD1584</f>
        <v>2.4222562356433301</v>
      </c>
      <c r="J262" s="99"/>
      <c r="K262" s="99">
        <f>+'Ark1'!AE1584</f>
        <v>2.2090287421402817</v>
      </c>
      <c r="L262" s="99"/>
      <c r="M262" s="99">
        <f>+'Ark1'!W1584</f>
        <v>69.867468916802792</v>
      </c>
      <c r="N262" s="99"/>
      <c r="O262" s="99">
        <f>+'Ark1'!X1584</f>
        <v>0</v>
      </c>
      <c r="P262" s="99"/>
      <c r="Q262" s="99">
        <f>+'Ark1'!Y1584</f>
        <v>0</v>
      </c>
      <c r="R262" s="110"/>
      <c r="S262" s="65"/>
      <c r="T262" s="110"/>
      <c r="U262" s="99">
        <f>+'Ark1'!AA1584</f>
        <v>8.0264168349783613</v>
      </c>
      <c r="V262" s="65">
        <f t="shared" si="13"/>
        <v>17.716308040770102</v>
      </c>
      <c r="W262" s="48">
        <f>+'Ark1'!V1584</f>
        <v>75.696065998701741</v>
      </c>
      <c r="X262" s="39"/>
      <c r="Y262"/>
    </row>
    <row r="263" spans="1:25" ht="15.6">
      <c r="A263" s="39"/>
      <c r="B263" s="46">
        <f>+'Ark1'!C1585</f>
        <v>2013</v>
      </c>
      <c r="C263" s="46">
        <f>+'Ark1'!M1585</f>
        <v>68</v>
      </c>
      <c r="D263" s="331">
        <f>+'Ark1'!Q1585</f>
        <v>1544</v>
      </c>
      <c r="E263" s="65"/>
      <c r="F263" s="331">
        <f>+'Ark1'!R1585</f>
        <v>13992</v>
      </c>
      <c r="G263" s="331"/>
      <c r="H263" s="331">
        <f>+'Ark1'!S1585</f>
        <v>13987</v>
      </c>
      <c r="I263" s="99">
        <f>+'Ark1'!AD1585</f>
        <v>1.0832681065337511</v>
      </c>
      <c r="J263" s="99"/>
      <c r="K263" s="99">
        <f>+'Ark1'!AE1585</f>
        <v>0.95707673828697892</v>
      </c>
      <c r="L263" s="99"/>
      <c r="M263" s="99">
        <f>+'Ark1'!W1585</f>
        <v>67.711081718738754</v>
      </c>
      <c r="N263" s="99"/>
      <c r="O263" s="99">
        <f>+'Ark1'!X1585</f>
        <v>0</v>
      </c>
      <c r="P263" s="99"/>
      <c r="Q263" s="99">
        <f>+'Ark1'!Y1585</f>
        <v>0</v>
      </c>
      <c r="R263" s="110"/>
      <c r="S263" s="65"/>
      <c r="T263" s="110"/>
      <c r="U263" s="99">
        <f>+'Ark1'!AA1585</f>
        <v>7.7722239848393917</v>
      </c>
      <c r="V263" s="65">
        <f t="shared" si="13"/>
        <v>9.062176165803109</v>
      </c>
      <c r="W263" s="48">
        <f>+'Ark1'!V1585</f>
        <v>73.373751094209936</v>
      </c>
      <c r="X263" s="39"/>
      <c r="Y263"/>
    </row>
    <row r="264" spans="1:25" ht="15.6">
      <c r="A264" s="39"/>
      <c r="B264" s="46">
        <f>+'Ark1'!C1586</f>
        <v>2012</v>
      </c>
      <c r="C264" s="46">
        <f>+'Ark1'!M1586</f>
        <v>48</v>
      </c>
      <c r="D264" s="331">
        <f>+'Ark1'!Q1586</f>
        <v>403</v>
      </c>
      <c r="E264" s="65"/>
      <c r="F264" s="331">
        <f>+'Ark1'!R1586</f>
        <v>658</v>
      </c>
      <c r="G264" s="331"/>
      <c r="H264" s="331">
        <f>+'Ark1'!S1586</f>
        <v>653</v>
      </c>
      <c r="I264" s="99">
        <f>+'Ark1'!AD1586</f>
        <v>5.1020942235841603E-2</v>
      </c>
      <c r="J264" s="99"/>
      <c r="K264" s="99">
        <f>+'Ark1'!AE1586</f>
        <v>5.5712849566844046E-2</v>
      </c>
      <c r="L264" s="99"/>
      <c r="M264" s="99">
        <f>+'Ark1'!W1586</f>
        <v>87.916692189892771</v>
      </c>
      <c r="N264" s="99"/>
      <c r="O264" s="99">
        <f>+'Ark1'!X1586</f>
        <v>0</v>
      </c>
      <c r="P264" s="99"/>
      <c r="Q264" s="99">
        <f>+'Ark1'!Y1586</f>
        <v>0</v>
      </c>
      <c r="R264" s="110"/>
      <c r="S264" s="65"/>
      <c r="T264" s="110"/>
      <c r="U264" s="99">
        <f>+'Ark1'!AA1586</f>
        <v>12.035878475694219</v>
      </c>
      <c r="V264" s="65">
        <f t="shared" si="13"/>
        <v>1.6327543424317619</v>
      </c>
      <c r="W264" s="48">
        <f>+'Ark1'!V1586</f>
        <v>96.04641632336137</v>
      </c>
      <c r="X264" s="39"/>
      <c r="Y264"/>
    </row>
    <row r="265" spans="1:25" ht="15.6">
      <c r="A265" s="39"/>
      <c r="B265" s="46">
        <f>+'Ark1'!C1587</f>
        <v>2012</v>
      </c>
      <c r="C265" s="46">
        <f>+'Ark1'!M1587</f>
        <v>49</v>
      </c>
      <c r="D265" s="331">
        <f>+'Ark1'!Q1587</f>
        <v>435</v>
      </c>
      <c r="E265" s="65"/>
      <c r="F265" s="331">
        <f>+'Ark1'!R1587</f>
        <v>689</v>
      </c>
      <c r="G265" s="331"/>
      <c r="H265" s="331">
        <f>+'Ark1'!S1587</f>
        <v>689</v>
      </c>
      <c r="I265" s="99">
        <f>+'Ark1'!AD1587</f>
        <v>5.3424664438442043E-2</v>
      </c>
      <c r="J265" s="99"/>
      <c r="K265" s="99">
        <f>+'Ark1'!AE1587</f>
        <v>5.9804730196540111E-2</v>
      </c>
      <c r="L265" s="99"/>
      <c r="M265" s="99">
        <f>+'Ark1'!W1587</f>
        <v>89.442815674891108</v>
      </c>
      <c r="N265" s="99"/>
      <c r="O265" s="99">
        <f>+'Ark1'!X1587</f>
        <v>0</v>
      </c>
      <c r="P265" s="99"/>
      <c r="Q265" s="99">
        <f>+'Ark1'!Y1587</f>
        <v>0</v>
      </c>
      <c r="R265" s="110"/>
      <c r="S265" s="65"/>
      <c r="T265" s="110"/>
      <c r="U265" s="99">
        <f>+'Ark1'!AA1587</f>
        <v>9.5079561014592038</v>
      </c>
      <c r="V265" s="65">
        <f t="shared" si="13"/>
        <v>1.5839080459770114</v>
      </c>
      <c r="W265" s="48">
        <f>+'Ark1'!V1587</f>
        <v>96.904459019383779</v>
      </c>
      <c r="X265" s="39"/>
      <c r="Y265"/>
    </row>
    <row r="266" spans="1:25" ht="15.6">
      <c r="A266" s="39"/>
      <c r="B266" s="46">
        <f>+'Ark1'!C1588</f>
        <v>2012</v>
      </c>
      <c r="C266" s="46">
        <f>+'Ark1'!M1588</f>
        <v>50</v>
      </c>
      <c r="D266" s="331">
        <f>+'Ark1'!Q1588</f>
        <v>691</v>
      </c>
      <c r="E266" s="65"/>
      <c r="F266" s="331">
        <f>+'Ark1'!R1588</f>
        <v>1378</v>
      </c>
      <c r="G266" s="331"/>
      <c r="H266" s="331">
        <f>+'Ark1'!S1588</f>
        <v>1378</v>
      </c>
      <c r="I266" s="99">
        <f>+'Ark1'!AD1588</f>
        <v>0.10684932887688409</v>
      </c>
      <c r="J266" s="99"/>
      <c r="K266" s="99">
        <f>+'Ark1'!AE1588</f>
        <v>0.1192877579316208</v>
      </c>
      <c r="L266" s="99"/>
      <c r="M266" s="99">
        <f>+'Ark1'!W1588</f>
        <v>89.202249637155376</v>
      </c>
      <c r="N266" s="99"/>
      <c r="O266" s="99">
        <f>+'Ark1'!X1588</f>
        <v>0</v>
      </c>
      <c r="P266" s="99"/>
      <c r="Q266" s="99">
        <f>+'Ark1'!Y1588</f>
        <v>0</v>
      </c>
      <c r="R266" s="110"/>
      <c r="S266" s="65"/>
      <c r="T266" s="110"/>
      <c r="U266" s="99">
        <f>+'Ark1'!AA1588</f>
        <v>9.5887672789029352</v>
      </c>
      <c r="V266" s="65">
        <f t="shared" si="13"/>
        <v>1.9942112879884226</v>
      </c>
      <c r="W266" s="48">
        <f>+'Ark1'!V1588</f>
        <v>96.64382409225918</v>
      </c>
      <c r="X266" s="39"/>
      <c r="Y266"/>
    </row>
    <row r="267" spans="1:25" ht="15.6">
      <c r="A267" s="39"/>
      <c r="B267" s="46">
        <f>+'Ark1'!C1589</f>
        <v>2012</v>
      </c>
      <c r="C267" s="46">
        <f>+'Ark1'!M1589</f>
        <v>51</v>
      </c>
      <c r="D267" s="331">
        <f>+'Ark1'!Q1589</f>
        <v>984</v>
      </c>
      <c r="E267" s="65"/>
      <c r="F267" s="331">
        <f>+'Ark1'!R1589</f>
        <v>2673</v>
      </c>
      <c r="G267" s="331"/>
      <c r="H267" s="331">
        <f>+'Ark1'!S1589</f>
        <v>2673</v>
      </c>
      <c r="I267" s="99">
        <f>+'Ark1'!AD1589</f>
        <v>0.20726288540487023</v>
      </c>
      <c r="J267" s="99"/>
      <c r="K267" s="99">
        <f>+'Ark1'!AE1589</f>
        <v>0.22917180840686313</v>
      </c>
      <c r="L267" s="99"/>
      <c r="M267" s="99">
        <f>+'Ark1'!W1589</f>
        <v>88.346913580246806</v>
      </c>
      <c r="N267" s="99"/>
      <c r="O267" s="99">
        <f>+'Ark1'!X1589</f>
        <v>0</v>
      </c>
      <c r="P267" s="99"/>
      <c r="Q267" s="99">
        <f>+'Ark1'!Y1589</f>
        <v>0</v>
      </c>
      <c r="R267" s="110"/>
      <c r="S267" s="65"/>
      <c r="T267" s="110"/>
      <c r="U267" s="99">
        <f>+'Ark1'!AA1589</f>
        <v>8.8270012464744507</v>
      </c>
      <c r="V267" s="65">
        <f t="shared" si="13"/>
        <v>2.7164634146341462</v>
      </c>
      <c r="W267" s="48">
        <f>+'Ark1'!V1589</f>
        <v>95.717132806334845</v>
      </c>
      <c r="X267" s="39"/>
      <c r="Y267"/>
    </row>
    <row r="268" spans="1:25" ht="15.6">
      <c r="A268" s="39"/>
      <c r="B268" s="46">
        <f>+'Ark1'!C1590</f>
        <v>2012</v>
      </c>
      <c r="C268" s="46">
        <f>+'Ark1'!M1590</f>
        <v>52</v>
      </c>
      <c r="D268" s="331">
        <f>+'Ark1'!Q1590</f>
        <v>1294</v>
      </c>
      <c r="E268" s="65"/>
      <c r="F268" s="331">
        <f>+'Ark1'!R1590</f>
        <v>5048</v>
      </c>
      <c r="G268" s="331"/>
      <c r="H268" s="331">
        <f>+'Ark1'!S1590</f>
        <v>5048</v>
      </c>
      <c r="I268" s="99">
        <f>+'Ark1'!AD1590</f>
        <v>0.39141902189442002</v>
      </c>
      <c r="J268" s="99"/>
      <c r="K268" s="99">
        <f>+'Ark1'!AE1590</f>
        <v>0.42994471336980344</v>
      </c>
      <c r="L268" s="99"/>
      <c r="M268" s="99">
        <f>+'Ark1'!W1590</f>
        <v>87.765213946117058</v>
      </c>
      <c r="N268" s="99"/>
      <c r="O268" s="99">
        <f>+'Ark1'!X1590</f>
        <v>0</v>
      </c>
      <c r="P268" s="99"/>
      <c r="Q268" s="99">
        <f>+'Ark1'!Y1590</f>
        <v>0</v>
      </c>
      <c r="R268" s="110"/>
      <c r="S268" s="65"/>
      <c r="T268" s="110"/>
      <c r="U268" s="99">
        <f>+'Ark1'!AA1590</f>
        <v>8.8824018437406078</v>
      </c>
      <c r="V268" s="65">
        <f t="shared" si="13"/>
        <v>3.901081916537867</v>
      </c>
      <c r="W268" s="48">
        <f>+'Ark1'!V1590</f>
        <v>95.086905683767213</v>
      </c>
      <c r="X268" s="39"/>
      <c r="Y268"/>
    </row>
    <row r="269" spans="1:25" ht="15.6">
      <c r="A269" s="39"/>
      <c r="B269" s="46">
        <f>+'Ark1'!C1591</f>
        <v>2012</v>
      </c>
      <c r="C269" s="46">
        <f>+'Ark1'!M1591</f>
        <v>53</v>
      </c>
      <c r="D269" s="331">
        <f>+'Ark1'!Q1591</f>
        <v>1546</v>
      </c>
      <c r="E269" s="65"/>
      <c r="F269" s="331">
        <f>+'Ark1'!R1591</f>
        <v>9142.5</v>
      </c>
      <c r="G269" s="331"/>
      <c r="H269" s="331">
        <f>+'Ark1'!S1591</f>
        <v>9142.5</v>
      </c>
      <c r="I269" s="99">
        <f>+'Ark1'!AD1591</f>
        <v>0.70890420120240383</v>
      </c>
      <c r="J269" s="99"/>
      <c r="K269" s="99">
        <f>+'Ark1'!AE1591</f>
        <v>0.77287565550637372</v>
      </c>
      <c r="L269" s="99"/>
      <c r="M269" s="99">
        <f>+'Ark1'!W1591</f>
        <v>87.111162154771804</v>
      </c>
      <c r="N269" s="99"/>
      <c r="O269" s="99">
        <f>+'Ark1'!X1591</f>
        <v>0</v>
      </c>
      <c r="P269" s="99"/>
      <c r="Q269" s="99">
        <f>+'Ark1'!Y1591</f>
        <v>0</v>
      </c>
      <c r="R269" s="110"/>
      <c r="S269" s="65"/>
      <c r="T269" s="110"/>
      <c r="U269" s="99">
        <f>+'Ark1'!AA1591</f>
        <v>8.947175183727694</v>
      </c>
      <c r="V269" s="65">
        <f t="shared" si="13"/>
        <v>5.9136481241914618</v>
      </c>
      <c r="W269" s="48">
        <f>+'Ark1'!V1591</f>
        <v>94.378290525213117</v>
      </c>
      <c r="X269" s="39"/>
      <c r="Y269"/>
    </row>
    <row r="270" spans="1:25" ht="15.6">
      <c r="A270" s="39"/>
      <c r="B270" s="46">
        <f>+'Ark1'!C1592</f>
        <v>2012</v>
      </c>
      <c r="C270" s="46">
        <f>+'Ark1'!M1592</f>
        <v>54</v>
      </c>
      <c r="D270" s="331">
        <f>+'Ark1'!Q1592</f>
        <v>1722</v>
      </c>
      <c r="E270" s="65"/>
      <c r="F270" s="331">
        <f>+'Ark1'!R1592</f>
        <v>15880</v>
      </c>
      <c r="G270" s="331"/>
      <c r="H270" s="331">
        <f>+'Ark1'!S1592</f>
        <v>15880</v>
      </c>
      <c r="I270" s="99">
        <f>+'Ark1'!AD1592</f>
        <v>1.2313260831385477</v>
      </c>
      <c r="J270" s="99"/>
      <c r="K270" s="99">
        <f>+'Ark1'!AE1592</f>
        <v>1.3327560415819404</v>
      </c>
      <c r="L270" s="99"/>
      <c r="M270" s="99">
        <f>+'Ark1'!W1592</f>
        <v>86.482714105793789</v>
      </c>
      <c r="N270" s="99"/>
      <c r="O270" s="99">
        <f>+'Ark1'!X1592</f>
        <v>0</v>
      </c>
      <c r="P270" s="99"/>
      <c r="Q270" s="99">
        <f>+'Ark1'!Y1592</f>
        <v>0</v>
      </c>
      <c r="R270" s="110"/>
      <c r="S270" s="65"/>
      <c r="T270" s="110"/>
      <c r="U270" s="99">
        <f>+'Ark1'!AA1592</f>
        <v>8.6282726971755022</v>
      </c>
      <c r="V270" s="65">
        <f t="shared" si="13"/>
        <v>9.2218350754936118</v>
      </c>
      <c r="W270" s="48">
        <f>+'Ark1'!V1592</f>
        <v>93.697415065864774</v>
      </c>
      <c r="X270" s="39"/>
      <c r="Y270"/>
    </row>
    <row r="271" spans="1:25" ht="15.6">
      <c r="A271" s="39"/>
      <c r="B271" s="46">
        <f>+'Ark1'!C1593</f>
        <v>2012</v>
      </c>
      <c r="C271" s="46">
        <f>+'Ark1'!M1593</f>
        <v>55</v>
      </c>
      <c r="D271" s="331">
        <f>+'Ark1'!Q1593</f>
        <v>1850</v>
      </c>
      <c r="E271" s="65"/>
      <c r="F271" s="331">
        <f>+'Ark1'!R1593</f>
        <v>26469</v>
      </c>
      <c r="G271" s="331"/>
      <c r="H271" s="331">
        <f>+'Ark1'!S1593</f>
        <v>26469</v>
      </c>
      <c r="I271" s="99">
        <f>+'Ark1'!AD1593</f>
        <v>2.0523910638913234</v>
      </c>
      <c r="J271" s="99"/>
      <c r="K271" s="99">
        <f>+'Ark1'!AE1593</f>
        <v>2.2013491939213479</v>
      </c>
      <c r="L271" s="99"/>
      <c r="M271" s="99">
        <f>+'Ark1'!W1593</f>
        <v>85.699947107937206</v>
      </c>
      <c r="N271" s="99"/>
      <c r="O271" s="99">
        <f>+'Ark1'!X1593</f>
        <v>0</v>
      </c>
      <c r="P271" s="99"/>
      <c r="Q271" s="99">
        <f>+'Ark1'!Y1593</f>
        <v>0</v>
      </c>
      <c r="R271" s="110"/>
      <c r="S271" s="65"/>
      <c r="T271" s="110"/>
      <c r="U271" s="99">
        <f>+'Ark1'!AA1593</f>
        <v>8.5376804581462977</v>
      </c>
      <c r="V271" s="65">
        <f t="shared" si="13"/>
        <v>14.307567567567567</v>
      </c>
      <c r="W271" s="48">
        <f>+'Ark1'!V1593</f>
        <v>92.849346812498879</v>
      </c>
      <c r="X271" s="39"/>
      <c r="Y271"/>
    </row>
    <row r="272" spans="1:25" ht="15.6">
      <c r="A272" s="39"/>
      <c r="B272" s="46">
        <f>+'Ark1'!C1594</f>
        <v>2012</v>
      </c>
      <c r="C272" s="46">
        <f>+'Ark1'!M1594</f>
        <v>56</v>
      </c>
      <c r="D272" s="331">
        <f>+'Ark1'!Q1594</f>
        <v>1993</v>
      </c>
      <c r="E272" s="65"/>
      <c r="F272" s="331">
        <f>+'Ark1'!R1594</f>
        <v>41360</v>
      </c>
      <c r="G272" s="331"/>
      <c r="H272" s="331">
        <f>+'Ark1'!S1594</f>
        <v>41360</v>
      </c>
      <c r="I272" s="99">
        <f>+'Ark1'!AD1594</f>
        <v>3.2070306548243286</v>
      </c>
      <c r="J272" s="99"/>
      <c r="K272" s="99">
        <f>+'Ark1'!AE1594</f>
        <v>3.4071680432361751</v>
      </c>
      <c r="L272" s="99"/>
      <c r="M272" s="99">
        <f>+'Ark1'!W1594</f>
        <v>84.887192940038062</v>
      </c>
      <c r="N272" s="99"/>
      <c r="O272" s="99">
        <f>+'Ark1'!X1594</f>
        <v>0</v>
      </c>
      <c r="P272" s="99"/>
      <c r="Q272" s="99">
        <f>+'Ark1'!Y1594</f>
        <v>0</v>
      </c>
      <c r="R272" s="110"/>
      <c r="S272" s="65"/>
      <c r="T272" s="110"/>
      <c r="U272" s="99">
        <f>+'Ark1'!AA1594</f>
        <v>8.4039868700532629</v>
      </c>
      <c r="V272" s="65">
        <f t="shared" si="13"/>
        <v>20.752634219769192</v>
      </c>
      <c r="W272" s="48">
        <f>+'Ark1'!V1594</f>
        <v>91.968789750853148</v>
      </c>
      <c r="X272" s="39"/>
      <c r="Y272"/>
    </row>
    <row r="273" spans="1:25" ht="15.6">
      <c r="A273" s="39"/>
      <c r="B273" s="46">
        <f>+'Ark1'!C1595</f>
        <v>2012</v>
      </c>
      <c r="C273" s="46">
        <f>+'Ark1'!M1595</f>
        <v>57</v>
      </c>
      <c r="D273" s="331">
        <f>+'Ark1'!Q1595</f>
        <v>2054</v>
      </c>
      <c r="E273" s="65"/>
      <c r="F273" s="331">
        <f>+'Ark1'!R1595</f>
        <v>62041</v>
      </c>
      <c r="G273" s="331"/>
      <c r="H273" s="331">
        <f>+'Ark1'!S1595</f>
        <v>62038</v>
      </c>
      <c r="I273" s="99">
        <f>+'Ark1'!AD1595</f>
        <v>4.8106235216623841</v>
      </c>
      <c r="J273" s="99"/>
      <c r="K273" s="99">
        <f>+'Ark1'!AE1595</f>
        <v>5.0638457595171058</v>
      </c>
      <c r="L273" s="99"/>
      <c r="M273" s="99">
        <f>+'Ark1'!W1595</f>
        <v>84.110812727682941</v>
      </c>
      <c r="N273" s="99"/>
      <c r="O273" s="99">
        <f>+'Ark1'!X1595</f>
        <v>0</v>
      </c>
      <c r="P273" s="99"/>
      <c r="Q273" s="99">
        <f>+'Ark1'!Y1595</f>
        <v>0</v>
      </c>
      <c r="R273" s="110"/>
      <c r="S273" s="65"/>
      <c r="T273" s="110"/>
      <c r="U273" s="99">
        <f>+'Ark1'!AA1595</f>
        <v>8.2588234112635703</v>
      </c>
      <c r="V273" s="65">
        <f t="shared" si="13"/>
        <v>30.204965920155793</v>
      </c>
      <c r="W273" s="48">
        <f>+'Ark1'!V1595</f>
        <v>91.129427645733628</v>
      </c>
      <c r="X273" s="39"/>
      <c r="Y273"/>
    </row>
    <row r="274" spans="1:25" ht="15.6">
      <c r="A274" s="39"/>
      <c r="B274" s="46">
        <f>+'Ark1'!C1596</f>
        <v>2012</v>
      </c>
      <c r="C274" s="46">
        <f>+'Ark1'!M1596</f>
        <v>58</v>
      </c>
      <c r="D274" s="331">
        <f>+'Ark1'!Q1596</f>
        <v>2096</v>
      </c>
      <c r="E274" s="65"/>
      <c r="F274" s="331">
        <f>+'Ark1'!R1596</f>
        <v>87627</v>
      </c>
      <c r="G274" s="331"/>
      <c r="H274" s="331">
        <f>+'Ark1'!S1596</f>
        <v>87626</v>
      </c>
      <c r="I274" s="99">
        <f>+'Ark1'!AD1596</f>
        <v>6.7945472724925393</v>
      </c>
      <c r="J274" s="99"/>
      <c r="K274" s="99">
        <f>+'Ark1'!AE1596</f>
        <v>7.0843730355770562</v>
      </c>
      <c r="L274" s="99"/>
      <c r="M274" s="99">
        <f>+'Ark1'!W1596</f>
        <v>83.310086047519988</v>
      </c>
      <c r="N274" s="99"/>
      <c r="O274" s="99">
        <f>+'Ark1'!X1596</f>
        <v>0</v>
      </c>
      <c r="P274" s="99"/>
      <c r="Q274" s="99">
        <f>+'Ark1'!Y1596</f>
        <v>0</v>
      </c>
      <c r="R274" s="110"/>
      <c r="S274" s="65"/>
      <c r="T274" s="110"/>
      <c r="U274" s="99">
        <f>+'Ark1'!AA1596</f>
        <v>8.2188040455803861</v>
      </c>
      <c r="V274" s="65">
        <f t="shared" si="13"/>
        <v>41.806774809160302</v>
      </c>
      <c r="W274" s="48">
        <f>+'Ark1'!V1596</f>
        <v>90.260600806654523</v>
      </c>
      <c r="X274" s="39"/>
      <c r="Y274"/>
    </row>
    <row r="275" spans="1:25" ht="15.6">
      <c r="A275" s="39"/>
      <c r="B275" s="46">
        <f>+'Ark1'!C1597</f>
        <v>2012</v>
      </c>
      <c r="C275" s="46">
        <f>+'Ark1'!M1597</f>
        <v>59</v>
      </c>
      <c r="D275" s="331">
        <f>+'Ark1'!Q1597</f>
        <v>2142</v>
      </c>
      <c r="E275" s="65"/>
      <c r="F275" s="331">
        <f>+'Ark1'!R1597</f>
        <v>114162</v>
      </c>
      <c r="G275" s="331"/>
      <c r="H275" s="331">
        <f>+'Ark1'!S1597</f>
        <v>114159</v>
      </c>
      <c r="I275" s="99">
        <f>+'Ark1'!AD1597</f>
        <v>8.8520559384926258</v>
      </c>
      <c r="J275" s="99"/>
      <c r="K275" s="99">
        <f>+'Ark1'!AE1597</f>
        <v>9.1409546661743644</v>
      </c>
      <c r="L275" s="99"/>
      <c r="M275" s="99">
        <f>+'Ark1'!W1597</f>
        <v>82.510752546886224</v>
      </c>
      <c r="N275" s="99"/>
      <c r="O275" s="99">
        <f>+'Ark1'!X1597</f>
        <v>0</v>
      </c>
      <c r="P275" s="99"/>
      <c r="Q275" s="99">
        <f>+'Ark1'!Y1597</f>
        <v>0</v>
      </c>
      <c r="R275" s="110"/>
      <c r="S275" s="65"/>
      <c r="T275" s="110"/>
      <c r="U275" s="99">
        <f>+'Ark1'!AA1597</f>
        <v>8.131931090136014</v>
      </c>
      <c r="V275" s="65">
        <f t="shared" si="13"/>
        <v>53.296918767507002</v>
      </c>
      <c r="W275" s="48">
        <f>+'Ark1'!V1597</f>
        <v>89.395072772853453</v>
      </c>
      <c r="X275" s="39"/>
      <c r="Y275"/>
    </row>
    <row r="276" spans="1:25" ht="15.6">
      <c r="A276" s="39"/>
      <c r="B276" s="46">
        <f>+'Ark1'!C1598</f>
        <v>2012</v>
      </c>
      <c r="C276" s="46">
        <f>+'Ark1'!M1598</f>
        <v>60</v>
      </c>
      <c r="D276" s="331">
        <f>+'Ark1'!Q1598</f>
        <v>2210</v>
      </c>
      <c r="E276" s="65"/>
      <c r="F276" s="331">
        <f>+'Ark1'!R1598</f>
        <v>142772</v>
      </c>
      <c r="G276" s="331"/>
      <c r="H276" s="331">
        <f>+'Ark1'!S1598</f>
        <v>142767</v>
      </c>
      <c r="I276" s="99">
        <f>+'Ark1'!AD1598</f>
        <v>11.070458913215161</v>
      </c>
      <c r="J276" s="99"/>
      <c r="K276" s="99">
        <f>+'Ark1'!AE1598</f>
        <v>11.280673917261039</v>
      </c>
      <c r="L276" s="99"/>
      <c r="M276" s="99">
        <f>+'Ark1'!W1598</f>
        <v>81.420986642570625</v>
      </c>
      <c r="N276" s="99"/>
      <c r="O276" s="99">
        <f>+'Ark1'!X1598</f>
        <v>0</v>
      </c>
      <c r="P276" s="99"/>
      <c r="Q276" s="99">
        <f>+'Ark1'!Y1598</f>
        <v>0</v>
      </c>
      <c r="R276" s="110"/>
      <c r="S276" s="65"/>
      <c r="T276" s="110"/>
      <c r="U276" s="99">
        <f>+'Ark1'!AA1598</f>
        <v>8.3883498081103589</v>
      </c>
      <c r="V276" s="65">
        <f t="shared" si="13"/>
        <v>64.602714932126702</v>
      </c>
      <c r="W276" s="48">
        <f>+'Ark1'!V1598</f>
        <v>88.214741942035957</v>
      </c>
      <c r="X276" s="39"/>
      <c r="Y276"/>
    </row>
    <row r="277" spans="1:25" ht="15.6">
      <c r="A277" s="39"/>
      <c r="B277" s="46">
        <f>+'Ark1'!C1599</f>
        <v>2012</v>
      </c>
      <c r="C277" s="46">
        <f>+'Ark1'!M1599</f>
        <v>61</v>
      </c>
      <c r="D277" s="331">
        <f>+'Ark1'!Q1599</f>
        <v>2184</v>
      </c>
      <c r="E277" s="65"/>
      <c r="F277" s="331">
        <f>+'Ark1'!R1599</f>
        <v>153051</v>
      </c>
      <c r="G277" s="331"/>
      <c r="H277" s="331">
        <f>+'Ark1'!S1599</f>
        <v>153050</v>
      </c>
      <c r="I277" s="99">
        <f>+'Ark1'!AD1599</f>
        <v>11.867486671941936</v>
      </c>
      <c r="J277" s="99"/>
      <c r="K277" s="99">
        <f>+'Ark1'!AE1599</f>
        <v>11.97162995758541</v>
      </c>
      <c r="L277" s="99"/>
      <c r="M277" s="99">
        <f>+'Ark1'!W1599</f>
        <v>80.602608951323219</v>
      </c>
      <c r="N277" s="99"/>
      <c r="O277" s="99">
        <f>+'Ark1'!X1599</f>
        <v>0</v>
      </c>
      <c r="P277" s="99"/>
      <c r="Q277" s="99">
        <f>+'Ark1'!Y1599</f>
        <v>0</v>
      </c>
      <c r="R277" s="110"/>
      <c r="S277" s="65"/>
      <c r="T277" s="110"/>
      <c r="U277" s="99">
        <f>+'Ark1'!AA1599</f>
        <v>8.204254706203379</v>
      </c>
      <c r="V277" s="65">
        <f t="shared" si="13"/>
        <v>70.078296703296701</v>
      </c>
      <c r="W277" s="48">
        <f>+'Ark1'!V1599</f>
        <v>87.327053416927811</v>
      </c>
      <c r="X277" s="39"/>
      <c r="Y277"/>
    </row>
    <row r="278" spans="1:25" ht="15.6">
      <c r="A278" s="39"/>
      <c r="B278" s="46">
        <f>+'Ark1'!C1600</f>
        <v>2012</v>
      </c>
      <c r="C278" s="46">
        <f>+'Ark1'!M1600</f>
        <v>62</v>
      </c>
      <c r="D278" s="331">
        <f>+'Ark1'!Q1600</f>
        <v>2198</v>
      </c>
      <c r="E278" s="65"/>
      <c r="F278" s="331">
        <f>+'Ark1'!R1600</f>
        <v>158749</v>
      </c>
      <c r="G278" s="331"/>
      <c r="H278" s="331">
        <f>+'Ark1'!S1600</f>
        <v>158745</v>
      </c>
      <c r="I278" s="99">
        <f>+'Ark1'!AD1600</f>
        <v>12.309306320665071</v>
      </c>
      <c r="J278" s="99"/>
      <c r="K278" s="99">
        <f>+'Ark1'!AE1600</f>
        <v>12.255022459586964</v>
      </c>
      <c r="L278" s="99"/>
      <c r="M278" s="99">
        <f>+'Ark1'!W1600</f>
        <v>79.550553403256387</v>
      </c>
      <c r="N278" s="99"/>
      <c r="O278" s="99">
        <f>+'Ark1'!X1600</f>
        <v>0</v>
      </c>
      <c r="P278" s="99"/>
      <c r="Q278" s="99">
        <f>+'Ark1'!Y1600</f>
        <v>0</v>
      </c>
      <c r="R278" s="110"/>
      <c r="S278" s="65"/>
      <c r="T278" s="110"/>
      <c r="U278" s="99">
        <f>+'Ark1'!AA1600</f>
        <v>8.3004811335103579</v>
      </c>
      <c r="V278" s="65">
        <f t="shared" si="13"/>
        <v>72.224294813466784</v>
      </c>
      <c r="W278" s="48">
        <f>+'Ark1'!V1600</f>
        <v>86.187944872442685</v>
      </c>
      <c r="X278" s="39"/>
      <c r="Y278"/>
    </row>
    <row r="279" spans="1:25" ht="15.6">
      <c r="A279" s="39"/>
      <c r="B279" s="46">
        <f>+'Ark1'!C1601</f>
        <v>2012</v>
      </c>
      <c r="C279" s="46">
        <f>+'Ark1'!M1601</f>
        <v>63</v>
      </c>
      <c r="D279" s="331">
        <f>+'Ark1'!Q1601</f>
        <v>2180</v>
      </c>
      <c r="E279" s="65"/>
      <c r="F279" s="331">
        <f>+'Ark1'!R1601</f>
        <v>149534</v>
      </c>
      <c r="G279" s="331"/>
      <c r="H279" s="331">
        <f>+'Ark1'!S1601</f>
        <v>149528</v>
      </c>
      <c r="I279" s="99">
        <f>+'Ark1'!AD1601</f>
        <v>11.594780511085618</v>
      </c>
      <c r="J279" s="99"/>
      <c r="K279" s="99">
        <f>+'Ark1'!AE1601</f>
        <v>11.372583097444078</v>
      </c>
      <c r="L279" s="99"/>
      <c r="M279" s="99">
        <f>+'Ark1'!W1601</f>
        <v>78.37286862661152</v>
      </c>
      <c r="N279" s="99"/>
      <c r="O279" s="99">
        <f>+'Ark1'!X1601</f>
        <v>0</v>
      </c>
      <c r="P279" s="99"/>
      <c r="Q279" s="99">
        <f>+'Ark1'!Y1601</f>
        <v>0</v>
      </c>
      <c r="R279" s="110"/>
      <c r="S279" s="65"/>
      <c r="T279" s="110"/>
      <c r="U279" s="99">
        <f>+'Ark1'!AA1601</f>
        <v>8.3581157379388138</v>
      </c>
      <c r="V279" s="65">
        <f t="shared" si="13"/>
        <v>68.593577981651379</v>
      </c>
      <c r="W279" s="48">
        <f>+'Ark1'!V1601</f>
        <v>84.912673279816218</v>
      </c>
      <c r="X279" s="39"/>
      <c r="Y279"/>
    </row>
    <row r="280" spans="1:25" ht="15.6">
      <c r="A280" s="39"/>
      <c r="B280" s="46">
        <f>+'Ark1'!C1602</f>
        <v>2012</v>
      </c>
      <c r="C280" s="46">
        <f>+'Ark1'!M1602</f>
        <v>64</v>
      </c>
      <c r="D280" s="331">
        <f>+'Ark1'!Q1602</f>
        <v>2167</v>
      </c>
      <c r="E280" s="65"/>
      <c r="F280" s="331">
        <f>+'Ark1'!R1602</f>
        <v>126364</v>
      </c>
      <c r="G280" s="331"/>
      <c r="H280" s="331">
        <f>+'Ark1'!S1602</f>
        <v>126357</v>
      </c>
      <c r="I280" s="99">
        <f>+'Ark1'!AD1602</f>
        <v>9.7981920132065152</v>
      </c>
      <c r="J280" s="99"/>
      <c r="K280" s="99">
        <f>+'Ark1'!AE1602</f>
        <v>9.4433370267169696</v>
      </c>
      <c r="L280" s="99"/>
      <c r="M280" s="99">
        <f>+'Ark1'!W1602</f>
        <v>77.011455637598019</v>
      </c>
      <c r="N280" s="99"/>
      <c r="O280" s="99">
        <f>+'Ark1'!X1602</f>
        <v>0</v>
      </c>
      <c r="P280" s="99"/>
      <c r="Q280" s="99">
        <f>+'Ark1'!Y1602</f>
        <v>0</v>
      </c>
      <c r="R280" s="110"/>
      <c r="S280" s="65"/>
      <c r="T280" s="110"/>
      <c r="U280" s="99">
        <f>+'Ark1'!AA1602</f>
        <v>8.3839480080465734</v>
      </c>
      <c r="V280" s="65">
        <f t="shared" si="13"/>
        <v>58.312874942316569</v>
      </c>
      <c r="W280" s="48">
        <f>+'Ark1'!V1602</f>
        <v>83.438232682511313</v>
      </c>
      <c r="X280" s="39"/>
      <c r="Y280"/>
    </row>
    <row r="281" spans="1:25" ht="15.6">
      <c r="A281" s="39"/>
      <c r="B281" s="46">
        <f>+'Ark1'!C1603</f>
        <v>2012</v>
      </c>
      <c r="C281" s="46">
        <f>+'Ark1'!M1603</f>
        <v>65</v>
      </c>
      <c r="D281" s="331">
        <f>+'Ark1'!Q1603</f>
        <v>2131</v>
      </c>
      <c r="E281" s="65"/>
      <c r="F281" s="331">
        <f>+'Ark1'!R1603</f>
        <v>93881</v>
      </c>
      <c r="G281" s="331"/>
      <c r="H281" s="331">
        <f>+'Ark1'!S1603</f>
        <v>93879</v>
      </c>
      <c r="I281" s="99">
        <f>+'Ark1'!AD1603</f>
        <v>7.2794788420107057</v>
      </c>
      <c r="J281" s="99"/>
      <c r="K281" s="99">
        <f>+'Ark1'!AE1603</f>
        <v>6.8674514434046872</v>
      </c>
      <c r="L281" s="99"/>
      <c r="M281" s="99">
        <f>+'Ark1'!W1603</f>
        <v>75.380027482184062</v>
      </c>
      <c r="N281" s="99"/>
      <c r="O281" s="99">
        <f>+'Ark1'!X1603</f>
        <v>0</v>
      </c>
      <c r="P281" s="99"/>
      <c r="Q281" s="99">
        <f>+'Ark1'!Y1603</f>
        <v>0</v>
      </c>
      <c r="R281" s="110"/>
      <c r="S281" s="65"/>
      <c r="T281" s="110"/>
      <c r="U281" s="99">
        <f>+'Ark1'!AA1603</f>
        <v>8.3944155596345809</v>
      </c>
      <c r="V281" s="65">
        <f t="shared" si="13"/>
        <v>44.054903801032381</v>
      </c>
      <c r="W281" s="48">
        <f>+'Ark1'!V1603</f>
        <v>81.669383852341738</v>
      </c>
      <c r="X281" s="39"/>
      <c r="Y281"/>
    </row>
    <row r="282" spans="1:25" ht="15.6">
      <c r="A282" s="39"/>
      <c r="B282">
        <f>+'Ark1'!C1604</f>
        <v>2012</v>
      </c>
      <c r="C282">
        <f>+'Ark1'!M1604</f>
        <v>66</v>
      </c>
      <c r="D282" s="297">
        <f>+'Ark1'!Q1604</f>
        <v>2018</v>
      </c>
      <c r="F282" s="297">
        <f>+'Ark1'!R1604</f>
        <v>57640</v>
      </c>
      <c r="H282" s="297">
        <f>+'Ark1'!S1604</f>
        <v>57639</v>
      </c>
      <c r="I282" s="100">
        <f>+'Ark1'!AD1604</f>
        <v>4.4693725083190117</v>
      </c>
      <c r="K282" s="100">
        <f>+'Ark1'!AE1604</f>
        <v>4.1243355073109056</v>
      </c>
      <c r="M282" s="100">
        <f>+'Ark1'!W1604</f>
        <v>73.733813910719988</v>
      </c>
      <c r="O282" s="100">
        <f>+'Ark1'!X1604</f>
        <v>0</v>
      </c>
      <c r="Q282" s="100">
        <f>+'Ark1'!Y1604</f>
        <v>0</v>
      </c>
      <c r="R282" s="110"/>
      <c r="T282" s="110"/>
      <c r="U282" s="100">
        <f>+'Ark1'!AA1604</f>
        <v>8.2609420632606412</v>
      </c>
      <c r="V282" s="10">
        <f t="shared" si="13"/>
        <v>28.562933597621406</v>
      </c>
      <c r="W282" s="1">
        <f>+'Ark1'!V1604</f>
        <v>79.885613367786348</v>
      </c>
      <c r="X282" s="39"/>
      <c r="Y282"/>
    </row>
    <row r="283" spans="1:25" ht="15.6">
      <c r="A283" s="39"/>
      <c r="B283">
        <f>+'Ark1'!C1605</f>
        <v>2012</v>
      </c>
      <c r="C283">
        <f>+'Ark1'!M1605</f>
        <v>67</v>
      </c>
      <c r="D283" s="297">
        <f>+'Ark1'!Q1605</f>
        <v>1847</v>
      </c>
      <c r="F283" s="297">
        <f>+'Ark1'!R1605</f>
        <v>27932</v>
      </c>
      <c r="H283" s="297">
        <f>+'Ark1'!S1605</f>
        <v>27930</v>
      </c>
      <c r="I283" s="100">
        <f>+'Ark1'!AD1605</f>
        <v>2.1658312439688872</v>
      </c>
      <c r="K283" s="100">
        <f>+'Ark1'!AE1605</f>
        <v>1.9486440983639863</v>
      </c>
      <c r="M283" s="100">
        <f>+'Ark1'!W1605</f>
        <v>71.893684210526416</v>
      </c>
      <c r="O283" s="100">
        <f>+'Ark1'!X1605</f>
        <v>0</v>
      </c>
      <c r="Q283" s="100">
        <f>+'Ark1'!Y1605</f>
        <v>0</v>
      </c>
      <c r="R283" s="110"/>
      <c r="T283" s="110"/>
      <c r="U283" s="100">
        <f>+'Ark1'!AA1605</f>
        <v>8.0534950724520495</v>
      </c>
      <c r="V283" s="10">
        <f t="shared" si="13"/>
        <v>15.122902003248511</v>
      </c>
      <c r="W283" s="1">
        <f>+'Ark1'!V1605</f>
        <v>77.894360572534083</v>
      </c>
      <c r="X283" s="39"/>
      <c r="Y283"/>
    </row>
    <row r="284" spans="1:25" ht="15.6">
      <c r="A284" s="39"/>
      <c r="B284">
        <f>+'Ark1'!C1606</f>
        <v>2012</v>
      </c>
      <c r="C284">
        <f>+'Ark1'!M1606</f>
        <v>68</v>
      </c>
      <c r="D284" s="297">
        <f>+'Ark1'!Q1606</f>
        <v>1583</v>
      </c>
      <c r="F284" s="297">
        <f>+'Ark1'!R1606</f>
        <v>12487</v>
      </c>
      <c r="H284" s="297">
        <f>+'Ark1'!S1606</f>
        <v>12484</v>
      </c>
      <c r="I284" s="100">
        <f>+'Ark1'!AD1606</f>
        <v>0.96823481109263521</v>
      </c>
      <c r="K284" s="100">
        <f>+'Ark1'!AE1606</f>
        <v>0.83687231919468141</v>
      </c>
      <c r="M284" s="100">
        <f>+'Ark1'!W1606</f>
        <v>69.077178788849892</v>
      </c>
      <c r="O284" s="100">
        <f>+'Ark1'!X1606</f>
        <v>0</v>
      </c>
      <c r="Q284" s="100">
        <f>+'Ark1'!Y1606</f>
        <v>0</v>
      </c>
      <c r="R284" s="110"/>
      <c r="T284" s="110"/>
      <c r="U284" s="100">
        <f>+'Ark1'!AA1606</f>
        <v>8.0453724165581946</v>
      </c>
      <c r="V284" s="10">
        <f t="shared" si="13"/>
        <v>7.8881869867340493</v>
      </c>
      <c r="W284" s="1">
        <f>+'Ark1'!V1606</f>
        <v>74.849636353600985</v>
      </c>
      <c r="X284" s="39"/>
      <c r="Y284"/>
    </row>
    <row r="285" spans="1:25" ht="15.6">
      <c r="A285" s="39"/>
      <c r="B285">
        <f>+'Ark1'!C1607</f>
        <v>2011</v>
      </c>
      <c r="C285">
        <f>+'Ark1'!M1607</f>
        <v>48</v>
      </c>
      <c r="D285" s="297">
        <f>+'Ark1'!Q1607</f>
        <v>497</v>
      </c>
      <c r="F285" s="297">
        <f>+'Ark1'!R1607</f>
        <v>903</v>
      </c>
      <c r="H285" s="297">
        <f>+'Ark1'!S1607</f>
        <v>824</v>
      </c>
      <c r="I285" s="100">
        <f>+'Ark1'!AD1607</f>
        <v>7.0481239345859148E-2</v>
      </c>
      <c r="K285" s="100">
        <f>+'Ark1'!AE1607</f>
        <v>7.1603211771664871E-2</v>
      </c>
      <c r="M285" s="100">
        <f>+'Ark1'!W1607</f>
        <v>89.482645631067939</v>
      </c>
      <c r="O285" s="100">
        <f>+'Ark1'!X1607</f>
        <v>0</v>
      </c>
      <c r="Q285" s="100">
        <f>+'Ark1'!Y1607</f>
        <v>0</v>
      </c>
      <c r="R285" s="110"/>
      <c r="T285" s="110"/>
      <c r="U285" s="100">
        <f>+'Ark1'!AA1607</f>
        <v>10.707969416283388</v>
      </c>
      <c r="V285" s="10">
        <f t="shared" si="13"/>
        <v>1.8169014084507042</v>
      </c>
      <c r="W285" s="1">
        <f>+'Ark1'!V1607</f>
        <v>106.60467660330924</v>
      </c>
      <c r="X285" s="39"/>
      <c r="Y285"/>
    </row>
    <row r="286" spans="1:25" ht="15.6">
      <c r="A286" s="39"/>
      <c r="B286">
        <f>+'Ark1'!C1608</f>
        <v>2011</v>
      </c>
      <c r="C286">
        <f>+'Ark1'!M1608</f>
        <v>49</v>
      </c>
      <c r="D286" s="297">
        <f>+'Ark1'!Q1608</f>
        <v>530</v>
      </c>
      <c r="F286" s="297">
        <f>+'Ark1'!R1608</f>
        <v>948</v>
      </c>
      <c r="H286" s="297">
        <f>+'Ark1'!S1608</f>
        <v>948</v>
      </c>
      <c r="I286" s="100">
        <f>+'Ark1'!AD1608</f>
        <v>7.3993593466084681E-2</v>
      </c>
      <c r="K286" s="100">
        <f>+'Ark1'!AE1608</f>
        <v>8.2873475362631177E-2</v>
      </c>
      <c r="M286" s="100">
        <f>+'Ark1'!W1608</f>
        <v>90.02035864978906</v>
      </c>
      <c r="O286" s="100">
        <f>+'Ark1'!X1608</f>
        <v>0</v>
      </c>
      <c r="Q286" s="100">
        <f>+'Ark1'!Y1608</f>
        <v>0</v>
      </c>
      <c r="R286" s="110"/>
      <c r="T286" s="110"/>
      <c r="U286" s="100">
        <f>+'Ark1'!AA1608</f>
        <v>9.0431313584333779</v>
      </c>
      <c r="V286" s="10">
        <f t="shared" si="13"/>
        <v>1.7886792452830189</v>
      </c>
      <c r="W286" s="1">
        <f>+'Ark1'!V1608</f>
        <v>97.53018271916477</v>
      </c>
      <c r="X286" s="39"/>
      <c r="Y286"/>
    </row>
    <row r="287" spans="1:25" ht="15.6">
      <c r="A287" s="39"/>
      <c r="B287">
        <f>+'Ark1'!C1609</f>
        <v>2011</v>
      </c>
      <c r="C287">
        <f>+'Ark1'!M1609</f>
        <v>50</v>
      </c>
      <c r="D287" s="297">
        <f>+'Ark1'!Q1609</f>
        <v>816</v>
      </c>
      <c r="F287" s="297">
        <f>+'Ark1'!R1609</f>
        <v>1843</v>
      </c>
      <c r="H287" s="297">
        <f>+'Ark1'!S1609</f>
        <v>1843</v>
      </c>
      <c r="I287" s="100">
        <f>+'Ark1'!AD1609</f>
        <v>0.14385041430168152</v>
      </c>
      <c r="K287" s="100">
        <f>+'Ark1'!AE1609</f>
        <v>0.16021533879077712</v>
      </c>
      <c r="M287" s="100">
        <f>+'Ark1'!W1609</f>
        <v>89.518393922951702</v>
      </c>
      <c r="O287" s="100">
        <f>+'Ark1'!X1609</f>
        <v>0</v>
      </c>
      <c r="Q287" s="100">
        <f>+'Ark1'!Y1609</f>
        <v>0</v>
      </c>
      <c r="R287" s="110"/>
      <c r="T287" s="110"/>
      <c r="U287" s="100">
        <f>+'Ark1'!AA1609</f>
        <v>8.6538806793092942</v>
      </c>
      <c r="V287" s="10">
        <f t="shared" si="13"/>
        <v>2.2585784313725492</v>
      </c>
      <c r="W287" s="1">
        <f>+'Ark1'!V1609</f>
        <v>96.98634227838771</v>
      </c>
      <c r="X287" s="39"/>
      <c r="Y287"/>
    </row>
    <row r="288" spans="1:25" ht="15.6">
      <c r="A288" s="39"/>
      <c r="B288">
        <f>+'Ark1'!C1610</f>
        <v>2011</v>
      </c>
      <c r="C288">
        <f>+'Ark1'!M1610</f>
        <v>51</v>
      </c>
      <c r="D288" s="297">
        <f>+'Ark1'!Q1610</f>
        <v>1045</v>
      </c>
      <c r="F288" s="297">
        <f>+'Ark1'!R1610</f>
        <v>3112</v>
      </c>
      <c r="H288" s="297">
        <f>+'Ark1'!S1610</f>
        <v>3112</v>
      </c>
      <c r="I288" s="100">
        <f>+'Ark1'!AD1610</f>
        <v>0.24289880049204179</v>
      </c>
      <c r="K288" s="100">
        <f>+'Ark1'!AE1610</f>
        <v>0.26753484481798706</v>
      </c>
      <c r="M288" s="100">
        <f>+'Ark1'!W1610</f>
        <v>88.526703084832988</v>
      </c>
      <c r="O288" s="100">
        <f>+'Ark1'!X1610</f>
        <v>0</v>
      </c>
      <c r="Q288" s="100">
        <f>+'Ark1'!Y1610</f>
        <v>0</v>
      </c>
      <c r="R288" s="110"/>
      <c r="T288" s="110"/>
      <c r="U288" s="100">
        <f>+'Ark1'!AA1610</f>
        <v>8.5138317630613294</v>
      </c>
      <c r="V288" s="10">
        <f t="shared" si="13"/>
        <v>2.9779904306220097</v>
      </c>
      <c r="W288" s="1">
        <f>+'Ark1'!V1610</f>
        <v>95.911921001985633</v>
      </c>
      <c r="X288" s="39"/>
      <c r="Y288"/>
    </row>
    <row r="289" spans="1:25" ht="15.6">
      <c r="A289" s="39"/>
      <c r="B289">
        <f>+'Ark1'!C1611</f>
        <v>2011</v>
      </c>
      <c r="C289">
        <f>+'Ark1'!M1611</f>
        <v>52</v>
      </c>
      <c r="D289" s="297">
        <f>+'Ark1'!Q1611</f>
        <v>1344</v>
      </c>
      <c r="F289" s="297">
        <f>+'Ark1'!R1611</f>
        <v>5983</v>
      </c>
      <c r="H289" s="297">
        <f>+'Ark1'!S1611</f>
        <v>5982</v>
      </c>
      <c r="I289" s="100">
        <f>+'Ark1'!AD1611</f>
        <v>0.46698699336243121</v>
      </c>
      <c r="K289" s="100">
        <f>+'Ark1'!AE1611</f>
        <v>0.51225521355359438</v>
      </c>
      <c r="M289" s="100">
        <f>+'Ark1'!W1611</f>
        <v>88.180692076228567</v>
      </c>
      <c r="O289" s="100">
        <f>+'Ark1'!X1611</f>
        <v>0</v>
      </c>
      <c r="Q289" s="100">
        <f>+'Ark1'!Y1611</f>
        <v>0</v>
      </c>
      <c r="R289" s="110"/>
      <c r="T289" s="110"/>
      <c r="U289" s="100">
        <f>+'Ark1'!AA1611</f>
        <v>8.6742562497867048</v>
      </c>
      <c r="V289" s="10">
        <f t="shared" si="13"/>
        <v>4.4516369047619051</v>
      </c>
      <c r="W289" s="1">
        <f>+'Ark1'!V1611</f>
        <v>95.54349215939618</v>
      </c>
      <c r="X289" s="39"/>
      <c r="Y289"/>
    </row>
    <row r="290" spans="1:25" ht="15.6">
      <c r="A290" s="39"/>
      <c r="B290">
        <f>+'Ark1'!C1612</f>
        <v>2011</v>
      </c>
      <c r="C290">
        <f>+'Ark1'!M1612</f>
        <v>53</v>
      </c>
      <c r="D290" s="297">
        <f>+'Ark1'!Q1612</f>
        <v>1588</v>
      </c>
      <c r="F290" s="297">
        <f>+'Ark1'!R1612</f>
        <v>10114</v>
      </c>
      <c r="H290" s="297">
        <f>+'Ark1'!S1612</f>
        <v>10114</v>
      </c>
      <c r="I290" s="100">
        <f>+'Ark1'!AD1612</f>
        <v>0.78942110159913581</v>
      </c>
      <c r="K290" s="100">
        <f>+'Ark1'!AE1612</f>
        <v>0.85767438140904517</v>
      </c>
      <c r="M290" s="100">
        <f>+'Ark1'!W1612</f>
        <v>87.32387779315782</v>
      </c>
      <c r="O290" s="100">
        <f>+'Ark1'!X1612</f>
        <v>0</v>
      </c>
      <c r="Q290" s="100">
        <f>+'Ark1'!Y1612</f>
        <v>0</v>
      </c>
      <c r="R290" s="110"/>
      <c r="T290" s="110"/>
      <c r="U290" s="100">
        <f>+'Ark1'!AA1612</f>
        <v>8.6437673849318983</v>
      </c>
      <c r="V290" s="10">
        <f t="shared" si="13"/>
        <v>6.3690176322418139</v>
      </c>
      <c r="W290" s="1">
        <f>+'Ark1'!V1612</f>
        <v>94.608751671894012</v>
      </c>
      <c r="X290" s="39"/>
      <c r="Y290"/>
    </row>
    <row r="291" spans="1:25" ht="15.6">
      <c r="A291" s="39"/>
      <c r="B291">
        <f>+'Ark1'!C1613</f>
        <v>2011</v>
      </c>
      <c r="C291">
        <f>+'Ark1'!M1613</f>
        <v>54</v>
      </c>
      <c r="D291" s="297">
        <f>+'Ark1'!Q1613</f>
        <v>1768</v>
      </c>
      <c r="F291" s="297">
        <f>+'Ark1'!R1613</f>
        <v>17293</v>
      </c>
      <c r="H291" s="297">
        <f>+'Ark1'!S1613</f>
        <v>17293</v>
      </c>
      <c r="I291" s="100">
        <f>+'Ark1'!AD1613</f>
        <v>1.3497586622457836</v>
      </c>
      <c r="K291" s="100">
        <f>+'Ark1'!AE1613</f>
        <v>1.4557317307079936</v>
      </c>
      <c r="M291" s="100">
        <f>+'Ark1'!W1613</f>
        <v>86.685115364598687</v>
      </c>
      <c r="O291" s="100">
        <f>+'Ark1'!X1613</f>
        <v>0</v>
      </c>
      <c r="Q291" s="100">
        <f>+'Ark1'!Y1613</f>
        <v>0</v>
      </c>
      <c r="R291" s="110"/>
      <c r="T291" s="110"/>
      <c r="U291" s="100">
        <f>+'Ark1'!AA1613</f>
        <v>8.4259601820845731</v>
      </c>
      <c r="V291" s="10">
        <f t="shared" si="13"/>
        <v>9.7811085972850673</v>
      </c>
      <c r="W291" s="1">
        <f>+'Ark1'!V1613</f>
        <v>93.916701370095353</v>
      </c>
      <c r="X291" s="39"/>
      <c r="Y291"/>
    </row>
    <row r="292" spans="1:25" ht="15.6">
      <c r="A292" s="39"/>
      <c r="B292">
        <f>+'Ark1'!C1614</f>
        <v>2011</v>
      </c>
      <c r="C292">
        <f>+'Ark1'!M1614</f>
        <v>55</v>
      </c>
      <c r="D292" s="297">
        <f>+'Ark1'!Q1614</f>
        <v>1951</v>
      </c>
      <c r="F292" s="297">
        <f>+'Ark1'!R1614</f>
        <v>28698</v>
      </c>
      <c r="H292" s="297">
        <f>+'Ark1'!S1614</f>
        <v>28698</v>
      </c>
      <c r="I292" s="100">
        <f>+'Ark1'!AD1614</f>
        <v>2.2399453009385017</v>
      </c>
      <c r="K292" s="100">
        <f>+'Ark1'!AE1614</f>
        <v>2.3986999711715207</v>
      </c>
      <c r="M292" s="100">
        <f>+'Ark1'!W1614</f>
        <v>86.071193114502947</v>
      </c>
      <c r="O292" s="100">
        <f>+'Ark1'!X1614</f>
        <v>0</v>
      </c>
      <c r="Q292" s="100">
        <f>+'Ark1'!Y1614</f>
        <v>0</v>
      </c>
      <c r="R292" s="110"/>
      <c r="T292" s="110"/>
      <c r="U292" s="100">
        <f>+'Ark1'!AA1614</f>
        <v>8.3067166443013978</v>
      </c>
      <c r="V292" s="10">
        <f t="shared" si="13"/>
        <v>14.709379805228089</v>
      </c>
      <c r="W292" s="1">
        <f>+'Ark1'!V1614</f>
        <v>93.251563504335806</v>
      </c>
      <c r="X292" s="39"/>
      <c r="Y292"/>
    </row>
    <row r="293" spans="1:25" ht="15.6">
      <c r="A293" s="39"/>
      <c r="B293">
        <f>+'Ark1'!C1615</f>
        <v>2011</v>
      </c>
      <c r="C293">
        <f>+'Ark1'!M1615</f>
        <v>56</v>
      </c>
      <c r="D293" s="297">
        <f>+'Ark1'!Q1615</f>
        <v>2033</v>
      </c>
      <c r="F293" s="297">
        <f>+'Ark1'!R1615</f>
        <v>43989</v>
      </c>
      <c r="H293" s="297">
        <f>+'Ark1'!S1615</f>
        <v>43988</v>
      </c>
      <c r="I293" s="100">
        <f>+'Ark1'!AD1615</f>
        <v>3.4334432309911391</v>
      </c>
      <c r="K293" s="100">
        <f>+'Ark1'!AE1615</f>
        <v>3.639054261098019</v>
      </c>
      <c r="M293" s="100">
        <f>+'Ark1'!W1615</f>
        <v>85.189847231062501</v>
      </c>
      <c r="O293" s="100">
        <f>+'Ark1'!X1615</f>
        <v>0</v>
      </c>
      <c r="Q293" s="100">
        <f>+'Ark1'!Y1615</f>
        <v>0</v>
      </c>
      <c r="R293" s="110"/>
      <c r="T293" s="110"/>
      <c r="U293" s="100">
        <f>+'Ark1'!AA1615</f>
        <v>8.2490660226977361</v>
      </c>
      <c r="V293" s="10">
        <f t="shared" si="13"/>
        <v>21.637481554353172</v>
      </c>
      <c r="W293" s="1">
        <f>+'Ark1'!V1615</f>
        <v>92.29762849732144</v>
      </c>
      <c r="X293" s="39"/>
      <c r="Y293"/>
    </row>
    <row r="294" spans="1:25" ht="15.6">
      <c r="A294" s="39"/>
      <c r="B294">
        <f>+'Ark1'!C1616</f>
        <v>2011</v>
      </c>
      <c r="C294">
        <f>+'Ark1'!M1616</f>
        <v>57</v>
      </c>
      <c r="D294" s="297">
        <f>+'Ark1'!Q1616</f>
        <v>2142</v>
      </c>
      <c r="F294" s="297">
        <f>+'Ark1'!R1616</f>
        <v>64886</v>
      </c>
      <c r="H294" s="297">
        <f>+'Ark1'!S1616</f>
        <v>64885</v>
      </c>
      <c r="I294" s="100">
        <f>+'Ark1'!AD1616</f>
        <v>5.0645024321100989</v>
      </c>
      <c r="K294" s="100">
        <f>+'Ark1'!AE1616</f>
        <v>5.323708705356335</v>
      </c>
      <c r="M294" s="100">
        <f>+'Ark1'!W1616</f>
        <v>84.489647838483776</v>
      </c>
      <c r="O294" s="100">
        <f>+'Ark1'!X1616</f>
        <v>0</v>
      </c>
      <c r="Q294" s="100">
        <f>+'Ark1'!Y1616</f>
        <v>0</v>
      </c>
      <c r="R294" s="110"/>
      <c r="T294" s="110"/>
      <c r="U294" s="100">
        <f>+'Ark1'!AA1616</f>
        <v>8.1240078393863673</v>
      </c>
      <c r="V294" s="10">
        <f t="shared" si="13"/>
        <v>30.292250233426703</v>
      </c>
      <c r="W294" s="1">
        <f>+'Ark1'!V1616</f>
        <v>91.538878143521885</v>
      </c>
      <c r="X294" s="39"/>
      <c r="Y294"/>
    </row>
    <row r="295" spans="1:25" ht="15.6">
      <c r="A295" s="39"/>
      <c r="B295">
        <f>+'Ark1'!C1617</f>
        <v>2011</v>
      </c>
      <c r="C295">
        <f>+'Ark1'!M1617</f>
        <v>58</v>
      </c>
      <c r="D295" s="297">
        <f>+'Ark1'!Q1617</f>
        <v>2184</v>
      </c>
      <c r="F295" s="297">
        <f>+'Ark1'!R1617</f>
        <v>91879</v>
      </c>
      <c r="H295" s="297">
        <f>+'Ark1'!S1617</f>
        <v>91879</v>
      </c>
      <c r="I295" s="100">
        <f>+'Ark1'!AD1617</f>
        <v>7.1713685380489451</v>
      </c>
      <c r="K295" s="100">
        <f>+'Ark1'!AE1617</f>
        <v>7.4687767626851187</v>
      </c>
      <c r="M295" s="100">
        <f>+'Ark1'!W1617</f>
        <v>83.707957204584503</v>
      </c>
      <c r="O295" s="100">
        <f>+'Ark1'!X1617</f>
        <v>0</v>
      </c>
      <c r="Q295" s="100">
        <f>+'Ark1'!Y1617</f>
        <v>0</v>
      </c>
      <c r="R295" s="110"/>
      <c r="T295" s="110"/>
      <c r="U295" s="100">
        <f>+'Ark1'!AA1617</f>
        <v>8.1641097972017764</v>
      </c>
      <c r="V295" s="10">
        <f t="shared" si="13"/>
        <v>42.069139194139197</v>
      </c>
      <c r="W295" s="1">
        <f>+'Ark1'!V1617</f>
        <v>90.691177903126217</v>
      </c>
      <c r="X295" s="39"/>
      <c r="Y295"/>
    </row>
    <row r="296" spans="1:25" ht="15.6">
      <c r="A296" s="39"/>
      <c r="B296">
        <f>+'Ark1'!C1618</f>
        <v>2011</v>
      </c>
      <c r="C296">
        <f>+'Ark1'!M1618</f>
        <v>59</v>
      </c>
      <c r="D296" s="297">
        <f>+'Ark1'!Q1618</f>
        <v>2236</v>
      </c>
      <c r="F296" s="297">
        <f>+'Ark1'!R1618</f>
        <v>115961</v>
      </c>
      <c r="H296" s="297">
        <f>+'Ark1'!S1618</f>
        <v>115958</v>
      </c>
      <c r="I296" s="100">
        <f>+'Ark1'!AD1618</f>
        <v>9.0510243585660834</v>
      </c>
      <c r="K296" s="100">
        <f>+'Ark1'!AE1618</f>
        <v>9.3252374684066854</v>
      </c>
      <c r="M296" s="100">
        <f>+'Ark1'!W1618</f>
        <v>82.81189223684386</v>
      </c>
      <c r="O296" s="100">
        <f>+'Ark1'!X1618</f>
        <v>0</v>
      </c>
      <c r="Q296" s="100">
        <f>+'Ark1'!Y1618</f>
        <v>0</v>
      </c>
      <c r="R296" s="110"/>
      <c r="T296" s="110"/>
      <c r="U296" s="100">
        <f>+'Ark1'!AA1618</f>
        <v>8.0688105884366372</v>
      </c>
      <c r="V296" s="10">
        <f t="shared" si="13"/>
        <v>51.860912343470481</v>
      </c>
      <c r="W296" s="1">
        <f>+'Ark1'!V1618</f>
        <v>89.721370891995306</v>
      </c>
      <c r="X296" s="39"/>
      <c r="Y296"/>
    </row>
    <row r="297" spans="1:25" ht="15.6">
      <c r="A297" s="39"/>
      <c r="B297">
        <f>+'Ark1'!C1619</f>
        <v>2011</v>
      </c>
      <c r="C297">
        <f>+'Ark1'!M1619</f>
        <v>60</v>
      </c>
      <c r="D297" s="297">
        <f>+'Ark1'!Q1619</f>
        <v>2271</v>
      </c>
      <c r="F297" s="297">
        <f>+'Ark1'!R1619</f>
        <v>143854</v>
      </c>
      <c r="H297" s="297">
        <f>+'Ark1'!S1619</f>
        <v>143851</v>
      </c>
      <c r="I297" s="100">
        <f>+'Ark1'!AD1619</f>
        <v>11.228137546909439</v>
      </c>
      <c r="K297" s="100">
        <f>+'Ark1'!AE1619</f>
        <v>11.419646537698299</v>
      </c>
      <c r="M297" s="100">
        <f>+'Ark1'!W1619</f>
        <v>81.747278086353518</v>
      </c>
      <c r="O297" s="100">
        <f>+'Ark1'!X1619</f>
        <v>0</v>
      </c>
      <c r="Q297" s="100">
        <f>+'Ark1'!Y1619</f>
        <v>0</v>
      </c>
      <c r="R297" s="110"/>
      <c r="T297" s="110"/>
      <c r="U297" s="100">
        <f>+'Ark1'!AA1619</f>
        <v>8.271379177222359</v>
      </c>
      <c r="V297" s="10">
        <f t="shared" si="13"/>
        <v>63.343901365037425</v>
      </c>
      <c r="W297" s="1">
        <f>+'Ark1'!V1619</f>
        <v>88.567813784508346</v>
      </c>
      <c r="X297" s="39"/>
      <c r="Y297"/>
    </row>
    <row r="298" spans="1:25" ht="15.6">
      <c r="A298" s="39"/>
      <c r="B298">
        <f>+'Ark1'!C1620</f>
        <v>2011</v>
      </c>
      <c r="C298">
        <f>+'Ark1'!M1620</f>
        <v>61</v>
      </c>
      <c r="D298" s="297">
        <f>+'Ark1'!Q1620</f>
        <v>2252</v>
      </c>
      <c r="F298" s="297">
        <f>+'Ark1'!R1620</f>
        <v>152269</v>
      </c>
      <c r="H298" s="297">
        <f>+'Ark1'!S1620</f>
        <v>152265</v>
      </c>
      <c r="I298" s="100">
        <f>+'Ark1'!AD1620</f>
        <v>11.884947767391623</v>
      </c>
      <c r="K298" s="100">
        <f>+'Ark1'!AE1620</f>
        <v>11.977396448062239</v>
      </c>
      <c r="M298" s="100">
        <f>+'Ark1'!W1620</f>
        <v>81.002022460841772</v>
      </c>
      <c r="O298" s="100">
        <f>+'Ark1'!X1620</f>
        <v>0</v>
      </c>
      <c r="Q298" s="100">
        <f>+'Ark1'!Y1620</f>
        <v>0</v>
      </c>
      <c r="R298" s="110"/>
      <c r="T298" s="110"/>
      <c r="U298" s="100">
        <f>+'Ark1'!AA1620</f>
        <v>8.0578277624022778</v>
      </c>
      <c r="V298" s="10">
        <f t="shared" si="13"/>
        <v>67.615008880994665</v>
      </c>
      <c r="W298" s="1">
        <f>+'Ark1'!V1620</f>
        <v>87.760565906243684</v>
      </c>
      <c r="X298" s="39"/>
      <c r="Y298"/>
    </row>
    <row r="299" spans="1:25" ht="15.6">
      <c r="A299" s="39"/>
      <c r="B299">
        <f>+'Ark1'!C1621</f>
        <v>2011</v>
      </c>
      <c r="C299">
        <f>+'Ark1'!M1621</f>
        <v>62</v>
      </c>
      <c r="D299" s="297">
        <f>+'Ark1'!Q1621</f>
        <v>2260</v>
      </c>
      <c r="F299" s="297">
        <f>+'Ark1'!R1621</f>
        <v>155956</v>
      </c>
      <c r="H299" s="297">
        <f>+'Ark1'!S1621</f>
        <v>155951</v>
      </c>
      <c r="I299" s="100">
        <f>+'Ark1'!AD1621</f>
        <v>12.172726648308762</v>
      </c>
      <c r="K299" s="100">
        <f>+'Ark1'!AE1621</f>
        <v>12.101745408220992</v>
      </c>
      <c r="M299" s="100">
        <f>+'Ark1'!W1621</f>
        <v>79.908572564458879</v>
      </c>
      <c r="O299" s="100">
        <f>+'Ark1'!X1621</f>
        <v>0</v>
      </c>
      <c r="Q299" s="100">
        <f>+'Ark1'!Y1621</f>
        <v>0</v>
      </c>
      <c r="R299" s="110"/>
      <c r="T299" s="110"/>
      <c r="U299" s="100">
        <f>+'Ark1'!AA1621</f>
        <v>8.2167149509052635</v>
      </c>
      <c r="V299" s="10">
        <f t="shared" si="13"/>
        <v>69.007079646017701</v>
      </c>
      <c r="W299" s="1">
        <f>+'Ark1'!V1621</f>
        <v>86.576148564264898</v>
      </c>
      <c r="X299" s="39"/>
      <c r="Y299"/>
    </row>
    <row r="300" spans="1:25" ht="15.6">
      <c r="A300" s="39"/>
      <c r="B300">
        <f>+'Ark1'!C1622</f>
        <v>2011</v>
      </c>
      <c r="C300">
        <f>+'Ark1'!M1622</f>
        <v>63</v>
      </c>
      <c r="D300" s="297">
        <f>+'Ark1'!Q1622</f>
        <v>2258</v>
      </c>
      <c r="F300" s="297">
        <f>+'Ark1'!R1622</f>
        <v>144734</v>
      </c>
      <c r="H300" s="297">
        <f>+'Ark1'!S1622</f>
        <v>144732</v>
      </c>
      <c r="I300" s="100">
        <f>+'Ark1'!AD1622</f>
        <v>11.296823583038289</v>
      </c>
      <c r="K300" s="100">
        <f>+'Ark1'!AE1622</f>
        <v>11.062367450908516</v>
      </c>
      <c r="M300" s="100">
        <f>+'Ark1'!W1622</f>
        <v>78.707667274687012</v>
      </c>
      <c r="O300" s="100">
        <f>+'Ark1'!X1622</f>
        <v>0</v>
      </c>
      <c r="Q300" s="100">
        <f>+'Ark1'!Y1622</f>
        <v>0</v>
      </c>
      <c r="R300" s="110"/>
      <c r="T300" s="110"/>
      <c r="U300" s="100">
        <f>+'Ark1'!AA1622</f>
        <v>8.2901970426974891</v>
      </c>
      <c r="V300" s="10">
        <f t="shared" si="13"/>
        <v>64.098317094774131</v>
      </c>
      <c r="W300" s="1">
        <f>+'Ark1'!V1622</f>
        <v>85.274302630823314</v>
      </c>
      <c r="X300" s="39"/>
      <c r="Y300"/>
    </row>
    <row r="301" spans="1:25" ht="15.6">
      <c r="A301" s="39"/>
      <c r="B301">
        <f>+'Ark1'!C1623</f>
        <v>2011</v>
      </c>
      <c r="C301">
        <f>+'Ark1'!M1623</f>
        <v>64</v>
      </c>
      <c r="D301" s="297">
        <f>+'Ark1'!Q1623</f>
        <v>2232</v>
      </c>
      <c r="F301" s="297">
        <f>+'Ark1'!R1623</f>
        <v>121356</v>
      </c>
      <c r="H301" s="297">
        <f>+'Ark1'!S1623</f>
        <v>121351</v>
      </c>
      <c r="I301" s="100">
        <f>+'Ark1'!AD1623</f>
        <v>9.4721165914242373</v>
      </c>
      <c r="K301" s="100">
        <f>+'Ark1'!AE1623</f>
        <v>9.1169509438825624</v>
      </c>
      <c r="M301" s="100">
        <f>+'Ark1'!W1623</f>
        <v>77.364154395102304</v>
      </c>
      <c r="O301" s="100">
        <f>+'Ark1'!X1623</f>
        <v>0</v>
      </c>
      <c r="Q301" s="100">
        <f>+'Ark1'!Y1623</f>
        <v>0</v>
      </c>
      <c r="R301" s="110"/>
      <c r="T301" s="110"/>
      <c r="U301" s="100">
        <f>+'Ark1'!AA1623</f>
        <v>8.2422376541145024</v>
      </c>
      <c r="V301" s="10">
        <f t="shared" si="13"/>
        <v>54.37096774193548</v>
      </c>
      <c r="W301" s="1">
        <f>+'Ark1'!V1623</f>
        <v>83.819660942004646</v>
      </c>
      <c r="X301" s="39"/>
      <c r="Y301"/>
    </row>
    <row r="302" spans="1:25" ht="15.6">
      <c r="A302" s="39"/>
      <c r="B302">
        <f>+'Ark1'!C1624</f>
        <v>2011</v>
      </c>
      <c r="C302">
        <f>+'Ark1'!M1624</f>
        <v>65</v>
      </c>
      <c r="D302" s="297">
        <f>+'Ark1'!Q1624</f>
        <v>2192</v>
      </c>
      <c r="F302" s="297">
        <f>+'Ark1'!R1624</f>
        <v>88930</v>
      </c>
      <c r="H302" s="297">
        <f>+'Ark1'!S1624</f>
        <v>88925</v>
      </c>
      <c r="I302" s="100">
        <f>+'Ark1'!AD1624</f>
        <v>6.9411922647034947</v>
      </c>
      <c r="K302" s="100">
        <f>+'Ark1'!AE1624</f>
        <v>6.5393145137673239</v>
      </c>
      <c r="M302" s="100">
        <f>+'Ark1'!W1624</f>
        <v>75.725452347483582</v>
      </c>
      <c r="O302" s="100">
        <f>+'Ark1'!X1624</f>
        <v>0</v>
      </c>
      <c r="Q302" s="100">
        <f>+'Ark1'!Y1624</f>
        <v>0</v>
      </c>
      <c r="R302" s="110"/>
      <c r="T302" s="110"/>
      <c r="U302" s="100">
        <f>+'Ark1'!AA1624</f>
        <v>8.272848718545518</v>
      </c>
      <c r="V302" s="10">
        <f t="shared" si="13"/>
        <v>40.570255474452551</v>
      </c>
      <c r="W302" s="1">
        <f>+'Ark1'!V1624</f>
        <v>82.044902532995593</v>
      </c>
      <c r="X302" s="39"/>
      <c r="Y302"/>
    </row>
    <row r="303" spans="1:25" ht="15.6">
      <c r="A303" s="39"/>
      <c r="B303">
        <f>+'Ark1'!C1625</f>
        <v>2011</v>
      </c>
      <c r="C303">
        <f>+'Ark1'!M1625</f>
        <v>66</v>
      </c>
      <c r="D303" s="297">
        <f>+'Ark1'!Q1625</f>
        <v>2094</v>
      </c>
      <c r="F303" s="297">
        <f>+'Ark1'!R1625</f>
        <v>52916</v>
      </c>
      <c r="H303" s="297">
        <f>+'Ark1'!S1625</f>
        <v>52915</v>
      </c>
      <c r="I303" s="100">
        <f>+'Ark1'!AD1625</f>
        <v>4.1302162361301029</v>
      </c>
      <c r="K303" s="100">
        <f>+'Ark1'!AE1625</f>
        <v>3.7975684170323558</v>
      </c>
      <c r="M303" s="100">
        <f>+'Ark1'!W1625</f>
        <v>73.902704337144002</v>
      </c>
      <c r="O303" s="100">
        <f>+'Ark1'!X1625</f>
        <v>0</v>
      </c>
      <c r="Q303" s="100">
        <f>+'Ark1'!Y1625</f>
        <v>0</v>
      </c>
      <c r="R303" s="110"/>
      <c r="T303" s="110"/>
      <c r="U303" s="100">
        <f>+'Ark1'!AA1625</f>
        <v>8.167891383088099</v>
      </c>
      <c r="V303" s="10">
        <f t="shared" si="13"/>
        <v>25.270296084049665</v>
      </c>
      <c r="W303" s="1">
        <f>+'Ark1'!V1625</f>
        <v>80.068721591866378</v>
      </c>
      <c r="X303" s="39"/>
      <c r="Y303"/>
    </row>
    <row r="304" spans="1:25" ht="15.6">
      <c r="A304" s="39"/>
      <c r="B304">
        <f>+'Ark1'!C1626</f>
        <v>2011</v>
      </c>
      <c r="C304">
        <f>+'Ark1'!M1626</f>
        <v>67</v>
      </c>
      <c r="D304" s="297">
        <f>+'Ark1'!Q1626</f>
        <v>1921</v>
      </c>
      <c r="F304" s="297">
        <f>+'Ark1'!R1626</f>
        <v>25070</v>
      </c>
      <c r="H304" s="297">
        <f>+'Ark1'!S1626</f>
        <v>25069</v>
      </c>
      <c r="I304" s="100">
        <f>+'Ark1'!AD1626</f>
        <v>1.9567715065345399</v>
      </c>
      <c r="K304" s="100">
        <f>+'Ark1'!AE1626</f>
        <v>1.753070341660576</v>
      </c>
      <c r="M304" s="100">
        <f>+'Ark1'!W1626</f>
        <v>72.010505006182925</v>
      </c>
      <c r="O304" s="100">
        <f>+'Ark1'!X1626</f>
        <v>0</v>
      </c>
      <c r="Q304" s="100">
        <f>+'Ark1'!Y1626</f>
        <v>0</v>
      </c>
      <c r="R304" s="110"/>
      <c r="T304" s="110"/>
      <c r="U304" s="100">
        <f>+'Ark1'!AA1626</f>
        <v>7.907892430680211</v>
      </c>
      <c r="V304" s="10">
        <f t="shared" ref="V304:V367" si="14">+F304/D304</f>
        <v>13.050494534096824</v>
      </c>
      <c r="W304" s="1">
        <f>+'Ark1'!V1626</f>
        <v>78.019576045952306</v>
      </c>
      <c r="X304" s="39"/>
      <c r="Y304"/>
    </row>
    <row r="305" spans="1:25" ht="15.6">
      <c r="A305" s="39"/>
      <c r="B305">
        <f>+'Ark1'!C1627</f>
        <v>2011</v>
      </c>
      <c r="C305">
        <f>+'Ark1'!M1627</f>
        <v>68</v>
      </c>
      <c r="D305" s="297">
        <f>+'Ark1'!Q1627</f>
        <v>1561</v>
      </c>
      <c r="F305" s="297">
        <f>+'Ark1'!R1627</f>
        <v>9911</v>
      </c>
      <c r="H305" s="297">
        <f>+'Ark1'!S1627</f>
        <v>9911</v>
      </c>
      <c r="I305" s="100">
        <f>+'Ark1'!AD1627</f>
        <v>0.77357648190122941</v>
      </c>
      <c r="K305" s="100">
        <f>+'Ark1'!AE1627</f>
        <v>0.66676054830420628</v>
      </c>
      <c r="M305" s="100">
        <f>+'Ark1'!W1627</f>
        <v>69.27650085763274</v>
      </c>
      <c r="O305" s="100">
        <f>+'Ark1'!X1627</f>
        <v>0</v>
      </c>
      <c r="Q305" s="100">
        <f>+'Ark1'!Y1627</f>
        <v>0</v>
      </c>
      <c r="R305" s="110"/>
      <c r="T305" s="110"/>
      <c r="U305" s="100">
        <f>+'Ark1'!AA1627</f>
        <v>7.8618186585107885</v>
      </c>
      <c r="V305" s="10">
        <f t="shared" si="14"/>
        <v>6.3491351697629721</v>
      </c>
      <c r="W305" s="1">
        <f>+'Ark1'!V1627</f>
        <v>75.055797245539907</v>
      </c>
      <c r="X305" s="39"/>
      <c r="Y305"/>
    </row>
    <row r="306" spans="1:25" ht="15.6">
      <c r="A306" s="39"/>
      <c r="B306">
        <f>+'Ark1'!C1628</f>
        <v>2010</v>
      </c>
      <c r="C306">
        <f>+'Ark1'!M1628</f>
        <v>48</v>
      </c>
      <c r="D306" s="297">
        <f>+'Ark1'!Q1628</f>
        <v>462</v>
      </c>
      <c r="F306" s="297">
        <f>+'Ark1'!R1628</f>
        <v>930</v>
      </c>
      <c r="H306" s="297">
        <f>+'Ark1'!S1628</f>
        <v>930</v>
      </c>
      <c r="I306" s="100">
        <f>+'Ark1'!AD1628</f>
        <v>7.3308856320750709E-2</v>
      </c>
      <c r="K306" s="100">
        <f>+'Ark1'!AE1628</f>
        <v>8.1655848860880606E-2</v>
      </c>
      <c r="M306" s="100">
        <f>+'Ark1'!W1628</f>
        <v>89.072150537634272</v>
      </c>
      <c r="O306" s="100">
        <f>+'Ark1'!X1628</f>
        <v>0</v>
      </c>
      <c r="Q306" s="100">
        <f>+'Ark1'!Y1628</f>
        <v>0</v>
      </c>
      <c r="R306" s="110"/>
      <c r="T306" s="110"/>
      <c r="U306" s="100">
        <f>+'Ark1'!AA1628</f>
        <v>10.872811543435963</v>
      </c>
      <c r="V306" s="10">
        <f t="shared" si="14"/>
        <v>2.0129870129870131</v>
      </c>
      <c r="W306" s="1">
        <f>+'Ark1'!V1628</f>
        <v>96.502871655075225</v>
      </c>
      <c r="X306" s="39"/>
      <c r="Y306"/>
    </row>
    <row r="307" spans="1:25" ht="15.6">
      <c r="A307" s="39"/>
      <c r="B307">
        <f>+'Ark1'!C1629</f>
        <v>2010</v>
      </c>
      <c r="C307">
        <f>+'Ark1'!M1629</f>
        <v>49</v>
      </c>
      <c r="D307" s="297">
        <f>+'Ark1'!Q1629</f>
        <v>514</v>
      </c>
      <c r="F307" s="297">
        <f>+'Ark1'!R1629</f>
        <v>912</v>
      </c>
      <c r="H307" s="297">
        <f>+'Ark1'!S1629</f>
        <v>912</v>
      </c>
      <c r="I307" s="100">
        <f>+'Ark1'!AD1629</f>
        <v>7.1889975230671643E-2</v>
      </c>
      <c r="K307" s="100">
        <f>+'Ark1'!AE1629</f>
        <v>8.0799339312921895E-2</v>
      </c>
      <c r="M307" s="100">
        <f>+'Ark1'!W1629</f>
        <v>89.877412280701748</v>
      </c>
      <c r="O307" s="100">
        <f>+'Ark1'!X1629</f>
        <v>0</v>
      </c>
      <c r="Q307" s="100">
        <f>+'Ark1'!Y1629</f>
        <v>0</v>
      </c>
      <c r="R307" s="110"/>
      <c r="T307" s="110"/>
      <c r="U307" s="100">
        <f>+'Ark1'!AA1629</f>
        <v>8.9664233988181952</v>
      </c>
      <c r="V307" s="10">
        <f t="shared" si="14"/>
        <v>1.7743190661478598</v>
      </c>
      <c r="W307" s="1">
        <f>+'Ark1'!V1629</f>
        <v>97.375311246697379</v>
      </c>
      <c r="X307" s="39"/>
      <c r="Y307"/>
    </row>
    <row r="308" spans="1:25" ht="15.6">
      <c r="A308" s="39"/>
      <c r="B308">
        <f>+'Ark1'!C1630</f>
        <v>2010</v>
      </c>
      <c r="C308">
        <f>+'Ark1'!M1630</f>
        <v>50</v>
      </c>
      <c r="D308" s="297">
        <f>+'Ark1'!Q1630</f>
        <v>750</v>
      </c>
      <c r="F308" s="297">
        <f>+'Ark1'!R1630</f>
        <v>1661</v>
      </c>
      <c r="H308" s="297">
        <f>+'Ark1'!S1630</f>
        <v>1661</v>
      </c>
      <c r="I308" s="100">
        <f>+'Ark1'!AD1630</f>
        <v>0.13093119392340521</v>
      </c>
      <c r="K308" s="100">
        <f>+'Ark1'!AE1630</f>
        <v>0.14471117687222348</v>
      </c>
      <c r="M308" s="100">
        <f>+'Ark1'!W1630</f>
        <v>88.38326309452151</v>
      </c>
      <c r="O308" s="100">
        <f>+'Ark1'!X1630</f>
        <v>0</v>
      </c>
      <c r="Q308" s="100">
        <f>+'Ark1'!Y1630</f>
        <v>0</v>
      </c>
      <c r="R308" s="110"/>
      <c r="T308" s="110"/>
      <c r="U308" s="100">
        <f>+'Ark1'!AA1630</f>
        <v>9.4043546958333017</v>
      </c>
      <c r="V308" s="10">
        <f t="shared" si="14"/>
        <v>2.2146666666666666</v>
      </c>
      <c r="W308" s="1">
        <f>+'Ark1'!V1630</f>
        <v>95.756514728625476</v>
      </c>
      <c r="X308" s="39"/>
      <c r="Y308"/>
    </row>
    <row r="309" spans="1:25" ht="15.6">
      <c r="A309" s="39"/>
      <c r="B309">
        <f>+'Ark1'!C1631</f>
        <v>2010</v>
      </c>
      <c r="C309">
        <f>+'Ark1'!M1631</f>
        <v>51</v>
      </c>
      <c r="D309" s="297">
        <f>+'Ark1'!Q1631</f>
        <v>1060</v>
      </c>
      <c r="F309" s="297">
        <f>+'Ark1'!R1631</f>
        <v>3082</v>
      </c>
      <c r="H309" s="297">
        <f>+'Ark1'!S1631</f>
        <v>3082</v>
      </c>
      <c r="I309" s="100">
        <f>+'Ark1'!AD1631</f>
        <v>0.24294397331242312</v>
      </c>
      <c r="K309" s="100">
        <f>+'Ark1'!AE1631</f>
        <v>0.26710914149033754</v>
      </c>
      <c r="M309" s="100">
        <f>+'Ark1'!W1631</f>
        <v>87.921219987021601</v>
      </c>
      <c r="O309" s="100">
        <f>+'Ark1'!X1631</f>
        <v>0</v>
      </c>
      <c r="Q309" s="100">
        <f>+'Ark1'!Y1631</f>
        <v>0</v>
      </c>
      <c r="R309" s="110"/>
      <c r="T309" s="110"/>
      <c r="U309" s="100">
        <f>+'Ark1'!AA1631</f>
        <v>9.1437139929522324</v>
      </c>
      <c r="V309" s="10">
        <f t="shared" si="14"/>
        <v>2.9075471698113207</v>
      </c>
      <c r="W309" s="1">
        <f>+'Ark1'!V1631</f>
        <v>95.255926313132633</v>
      </c>
      <c r="X309" s="39"/>
      <c r="Y309"/>
    </row>
    <row r="310" spans="1:25" ht="15.6">
      <c r="A310" s="39"/>
      <c r="B310">
        <f>+'Ark1'!C1632</f>
        <v>2010</v>
      </c>
      <c r="C310">
        <f>+'Ark1'!M1632</f>
        <v>52</v>
      </c>
      <c r="D310" s="297">
        <f>+'Ark1'!Q1632</f>
        <v>1366</v>
      </c>
      <c r="F310" s="297">
        <f>+'Ark1'!R1632</f>
        <v>5651</v>
      </c>
      <c r="H310" s="297">
        <f>+'Ark1'!S1632</f>
        <v>5651</v>
      </c>
      <c r="I310" s="100">
        <f>+'Ark1'!AD1632</f>
        <v>0.4454498355575936</v>
      </c>
      <c r="K310" s="100">
        <f>+'Ark1'!AE1632</f>
        <v>0.48767745267996798</v>
      </c>
      <c r="M310" s="100">
        <f>+'Ark1'!W1632</f>
        <v>87.547743762165766</v>
      </c>
      <c r="O310" s="100">
        <f>+'Ark1'!X1632</f>
        <v>0</v>
      </c>
      <c r="Q310" s="100">
        <f>+'Ark1'!Y1632</f>
        <v>0</v>
      </c>
      <c r="R310" s="110"/>
      <c r="T310" s="110"/>
      <c r="U310" s="100">
        <f>+'Ark1'!AA1632</f>
        <v>8.9054213596867946</v>
      </c>
      <c r="V310" s="10">
        <f t="shared" si="14"/>
        <v>4.1368960468521232</v>
      </c>
      <c r="W310" s="1">
        <f>+'Ark1'!V1632</f>
        <v>94.851293350125729</v>
      </c>
      <c r="X310" s="39"/>
      <c r="Y310"/>
    </row>
    <row r="311" spans="1:25" ht="15.6">
      <c r="A311" s="39"/>
      <c r="B311">
        <f>+'Ark1'!C1633</f>
        <v>2010</v>
      </c>
      <c r="C311">
        <f>+'Ark1'!M1633</f>
        <v>53</v>
      </c>
      <c r="D311" s="297">
        <f>+'Ark1'!Q1633</f>
        <v>1629</v>
      </c>
      <c r="F311" s="297">
        <f>+'Ark1'!R1633</f>
        <v>10081</v>
      </c>
      <c r="H311" s="297">
        <f>+'Ark1'!S1633</f>
        <v>10081</v>
      </c>
      <c r="I311" s="100">
        <f>+'Ark1'!AD1633</f>
        <v>0.79465223717149214</v>
      </c>
      <c r="K311" s="100">
        <f>+'Ark1'!AE1633</f>
        <v>0.86249466594977109</v>
      </c>
      <c r="M311" s="100">
        <f>+'Ark1'!W1633</f>
        <v>86.794137486360384</v>
      </c>
      <c r="O311" s="100">
        <f>+'Ark1'!X1633</f>
        <v>0</v>
      </c>
      <c r="Q311" s="100">
        <f>+'Ark1'!Y1633</f>
        <v>0</v>
      </c>
      <c r="R311" s="110"/>
      <c r="T311" s="110"/>
      <c r="U311" s="100">
        <f>+'Ark1'!AA1633</f>
        <v>8.7174675226505318</v>
      </c>
      <c r="V311" s="10">
        <f t="shared" si="14"/>
        <v>6.1884591774094533</v>
      </c>
      <c r="W311" s="1">
        <f>+'Ark1'!V1633</f>
        <v>94.034818511766503</v>
      </c>
      <c r="X311" s="39"/>
      <c r="Y311"/>
    </row>
    <row r="312" spans="1:25" ht="15.6">
      <c r="A312" s="39"/>
      <c r="B312">
        <f>+'Ark1'!C1634</f>
        <v>2010</v>
      </c>
      <c r="C312">
        <f>+'Ark1'!M1634</f>
        <v>54</v>
      </c>
      <c r="D312" s="297">
        <f>+'Ark1'!Q1634</f>
        <v>1853</v>
      </c>
      <c r="F312" s="297">
        <f>+'Ark1'!R1634</f>
        <v>17384</v>
      </c>
      <c r="H312" s="297">
        <f>+'Ark1'!S1634</f>
        <v>17384</v>
      </c>
      <c r="I312" s="100">
        <f>+'Ark1'!AD1634</f>
        <v>1.3703238261074515</v>
      </c>
      <c r="K312" s="100">
        <f>+'Ark1'!AE1634</f>
        <v>1.4779388179722188</v>
      </c>
      <c r="M312" s="100">
        <f>+'Ark1'!W1634</f>
        <v>86.247066267832224</v>
      </c>
      <c r="O312" s="100">
        <f>+'Ark1'!X1634</f>
        <v>0</v>
      </c>
      <c r="Q312" s="100">
        <f>+'Ark1'!Y1634</f>
        <v>0</v>
      </c>
      <c r="R312" s="110"/>
      <c r="T312" s="110"/>
      <c r="U312" s="100">
        <f>+'Ark1'!AA1634</f>
        <v>8.5620373223746356</v>
      </c>
      <c r="V312" s="10">
        <f t="shared" si="14"/>
        <v>9.3815434430652989</v>
      </c>
      <c r="W312" s="1">
        <f>+'Ark1'!V1634</f>
        <v>93.442108632537526</v>
      </c>
      <c r="X312" s="39"/>
      <c r="Y312"/>
    </row>
    <row r="313" spans="1:25" ht="15.6">
      <c r="A313" s="39"/>
      <c r="B313">
        <f>+'Ark1'!C1635</f>
        <v>2010</v>
      </c>
      <c r="C313">
        <f>+'Ark1'!M1635</f>
        <v>55</v>
      </c>
      <c r="D313" s="297">
        <f>+'Ark1'!Q1635</f>
        <v>1991</v>
      </c>
      <c r="F313" s="297">
        <f>+'Ark1'!R1635</f>
        <v>29252.5</v>
      </c>
      <c r="H313" s="297">
        <f>+'Ark1'!S1635</f>
        <v>29251.5</v>
      </c>
      <c r="I313" s="100">
        <f>+'Ark1'!AD1635</f>
        <v>2.3058788381965161</v>
      </c>
      <c r="K313" s="100">
        <f>+'Ark1'!AE1635</f>
        <v>2.4658398286637184</v>
      </c>
      <c r="M313" s="100">
        <f>+'Ark1'!W1635</f>
        <v>85.517364921456604</v>
      </c>
      <c r="O313" s="100">
        <f>+'Ark1'!X1635</f>
        <v>0</v>
      </c>
      <c r="Q313" s="100">
        <f>+'Ark1'!Y1635</f>
        <v>0</v>
      </c>
      <c r="R313" s="110"/>
      <c r="T313" s="110"/>
      <c r="U313" s="100">
        <f>+'Ark1'!AA1635</f>
        <v>8.4444767782481183</v>
      </c>
      <c r="V313" s="10">
        <f t="shared" si="14"/>
        <v>14.692365645404319</v>
      </c>
      <c r="W313" s="1">
        <f>+'Ark1'!V1635</f>
        <v>92.652929300380833</v>
      </c>
      <c r="X313" s="39"/>
      <c r="Y313"/>
    </row>
    <row r="314" spans="1:25" ht="15.6">
      <c r="A314" s="39"/>
      <c r="B314">
        <f>+'Ark1'!C1636</f>
        <v>2010</v>
      </c>
      <c r="C314">
        <f>+'Ark1'!M1636</f>
        <v>56</v>
      </c>
      <c r="D314" s="297">
        <f>+'Ark1'!Q1636</f>
        <v>2099</v>
      </c>
      <c r="F314" s="297">
        <f>+'Ark1'!R1636</f>
        <v>45262</v>
      </c>
      <c r="H314" s="297">
        <f>+'Ark1'!S1636</f>
        <v>45260</v>
      </c>
      <c r="I314" s="100">
        <f>+'Ark1'!AD1636</f>
        <v>3.5678553277309875</v>
      </c>
      <c r="K314" s="100">
        <f>+'Ark1'!AE1636</f>
        <v>3.7765805109646409</v>
      </c>
      <c r="M314" s="100">
        <f>+'Ark1'!W1636</f>
        <v>84.648991162173886</v>
      </c>
      <c r="O314" s="100">
        <f>+'Ark1'!X1636</f>
        <v>0</v>
      </c>
      <c r="Q314" s="100">
        <f>+'Ark1'!Y1636</f>
        <v>0</v>
      </c>
      <c r="R314" s="110"/>
      <c r="T314" s="110"/>
      <c r="U314" s="100">
        <f>+'Ark1'!AA1636</f>
        <v>8.2996747796532446</v>
      </c>
      <c r="V314" s="10">
        <f t="shared" si="14"/>
        <v>21.563601715102429</v>
      </c>
      <c r="W314" s="1">
        <f>+'Ark1'!V1636</f>
        <v>91.712526014374404</v>
      </c>
      <c r="X314" s="39"/>
      <c r="Y314"/>
    </row>
    <row r="315" spans="1:25" ht="15.6">
      <c r="A315" s="39"/>
      <c r="B315">
        <f>+'Ark1'!C1637</f>
        <v>2010</v>
      </c>
      <c r="C315">
        <f>+'Ark1'!M1637</f>
        <v>57</v>
      </c>
      <c r="D315" s="297">
        <f>+'Ark1'!Q1637</f>
        <v>2216</v>
      </c>
      <c r="F315" s="297">
        <f>+'Ark1'!R1637</f>
        <v>67144.5</v>
      </c>
      <c r="H315" s="297">
        <f>+'Ark1'!S1637</f>
        <v>67143.5</v>
      </c>
      <c r="I315" s="100">
        <f>+'Ark1'!AD1637</f>
        <v>5.2927811862673595</v>
      </c>
      <c r="K315" s="100">
        <f>+'Ark1'!AE1637</f>
        <v>5.5561132659302253</v>
      </c>
      <c r="M315" s="100">
        <f>+'Ark1'!W1637</f>
        <v>83.946907742373114</v>
      </c>
      <c r="O315" s="100">
        <f>+'Ark1'!X1637</f>
        <v>0</v>
      </c>
      <c r="Q315" s="100">
        <f>+'Ark1'!Y1637</f>
        <v>0</v>
      </c>
      <c r="R315" s="110"/>
      <c r="T315" s="110"/>
      <c r="U315" s="100">
        <f>+'Ark1'!AA1637</f>
        <v>8.2434279049745189</v>
      </c>
      <c r="V315" s="10">
        <f t="shared" si="14"/>
        <v>30.299864620938628</v>
      </c>
      <c r="W315" s="1">
        <f>+'Ark1'!V1637</f>
        <v>90.950701542752242</v>
      </c>
      <c r="X315" s="39"/>
      <c r="Y315"/>
    </row>
    <row r="316" spans="1:25" ht="15.6">
      <c r="A316" s="39"/>
      <c r="B316" s="46">
        <f>+'Ark1'!C1638</f>
        <v>2010</v>
      </c>
      <c r="C316" s="46">
        <f>+'Ark1'!M1638</f>
        <v>58</v>
      </c>
      <c r="D316" s="331">
        <f>+'Ark1'!Q1638</f>
        <v>2299</v>
      </c>
      <c r="E316" s="65"/>
      <c r="F316" s="331">
        <f>+'Ark1'!R1638</f>
        <v>95025</v>
      </c>
      <c r="G316" s="331"/>
      <c r="H316" s="331">
        <f>+'Ark1'!S1638</f>
        <v>95025</v>
      </c>
      <c r="I316" s="99">
        <f>+'Ark1'!AD1638</f>
        <v>7.4905097547089596</v>
      </c>
      <c r="J316" s="99"/>
      <c r="K316" s="99">
        <f>+'Ark1'!AE1638</f>
        <v>7.7730981834660353</v>
      </c>
      <c r="L316" s="99"/>
      <c r="M316" s="99">
        <f>+'Ark1'!W1638</f>
        <v>82.983904235726939</v>
      </c>
      <c r="N316" s="99"/>
      <c r="O316" s="99">
        <f>+'Ark1'!X1638</f>
        <v>0</v>
      </c>
      <c r="P316" s="99"/>
      <c r="Q316" s="99">
        <f>+'Ark1'!Y1638</f>
        <v>0</v>
      </c>
      <c r="R316" s="110"/>
      <c r="S316" s="65"/>
      <c r="T316" s="110"/>
      <c r="U316" s="99">
        <f>+'Ark1'!AA1638</f>
        <v>8.295368221381116</v>
      </c>
      <c r="V316" s="65">
        <f t="shared" si="14"/>
        <v>41.333188342757722</v>
      </c>
      <c r="W316" s="48">
        <f>+'Ark1'!V1638</f>
        <v>89.906721815522971</v>
      </c>
      <c r="X316" s="39"/>
      <c r="Y316"/>
    </row>
    <row r="317" spans="1:25" ht="15.6">
      <c r="A317" s="39"/>
      <c r="B317" s="46">
        <f>+'Ark1'!C1639</f>
        <v>2010</v>
      </c>
      <c r="C317" s="46">
        <f>+'Ark1'!M1639</f>
        <v>59</v>
      </c>
      <c r="D317" s="331">
        <f>+'Ark1'!Q1639</f>
        <v>2298</v>
      </c>
      <c r="E317" s="65"/>
      <c r="F317" s="331">
        <f>+'Ark1'!R1639</f>
        <v>119489.5</v>
      </c>
      <c r="G317" s="331"/>
      <c r="H317" s="331">
        <f>+'Ark1'!S1639</f>
        <v>119484.5</v>
      </c>
      <c r="I317" s="99">
        <f>+'Ark1'!AD1639</f>
        <v>9.4189662229444515</v>
      </c>
      <c r="J317" s="99"/>
      <c r="K317" s="99">
        <f>+'Ark1'!AE1639</f>
        <v>9.6897189338919674</v>
      </c>
      <c r="L317" s="99"/>
      <c r="M317" s="99">
        <f>+'Ark1'!W1639</f>
        <v>82.269185542894419</v>
      </c>
      <c r="N317" s="99"/>
      <c r="O317" s="99">
        <f>+'Ark1'!X1639</f>
        <v>0</v>
      </c>
      <c r="P317" s="99"/>
      <c r="Q317" s="99">
        <f>+'Ark1'!Y1639</f>
        <v>0</v>
      </c>
      <c r="R317" s="110"/>
      <c r="S317" s="65"/>
      <c r="T317" s="110"/>
      <c r="U317" s="99">
        <f>+'Ark1'!AA1639</f>
        <v>8.0614639193004791</v>
      </c>
      <c r="V317" s="65">
        <f t="shared" si="14"/>
        <v>51.997171453437772</v>
      </c>
      <c r="W317" s="48">
        <f>+'Ark1'!V1639</f>
        <v>89.134107871951883</v>
      </c>
      <c r="X317" s="39"/>
      <c r="Y317"/>
    </row>
    <row r="318" spans="1:25" ht="15.6">
      <c r="A318" s="39"/>
      <c r="B318" s="46">
        <f>+'Ark1'!C1640</f>
        <v>2010</v>
      </c>
      <c r="C318" s="46">
        <f>+'Ark1'!M1640</f>
        <v>60</v>
      </c>
      <c r="D318" s="331">
        <f>+'Ark1'!Q1640</f>
        <v>2340</v>
      </c>
      <c r="E318" s="65"/>
      <c r="F318" s="331">
        <f>+'Ark1'!R1640</f>
        <v>144435.25</v>
      </c>
      <c r="G318" s="331"/>
      <c r="H318" s="331">
        <f>+'Ark1'!S1640</f>
        <v>144427.25</v>
      </c>
      <c r="I318" s="99">
        <f>+'Ark1'!AD1640</f>
        <v>11.38535805365775</v>
      </c>
      <c r="J318" s="99"/>
      <c r="K318" s="99">
        <f>+'Ark1'!AE1640</f>
        <v>11.559524916851547</v>
      </c>
      <c r="L318" s="99"/>
      <c r="M318" s="99">
        <f>+'Ark1'!W1640</f>
        <v>81.194840308876323</v>
      </c>
      <c r="N318" s="99"/>
      <c r="O318" s="99">
        <f>+'Ark1'!X1640</f>
        <v>0</v>
      </c>
      <c r="P318" s="99"/>
      <c r="Q318" s="99">
        <f>+'Ark1'!Y1640</f>
        <v>0</v>
      </c>
      <c r="R318" s="110"/>
      <c r="S318" s="65"/>
      <c r="T318" s="110"/>
      <c r="U318" s="99">
        <f>+'Ark1'!AA1640</f>
        <v>8.3662088492132298</v>
      </c>
      <c r="V318" s="65">
        <f t="shared" si="14"/>
        <v>61.724465811965814</v>
      </c>
      <c r="W318" s="48">
        <f>+'Ark1'!V1640</f>
        <v>87.97070466674495</v>
      </c>
      <c r="X318" s="39"/>
      <c r="Y318"/>
    </row>
    <row r="319" spans="1:25" ht="15.6">
      <c r="A319" s="39"/>
      <c r="B319" s="46">
        <f>+'Ark1'!C1641</f>
        <v>2010</v>
      </c>
      <c r="C319" s="46">
        <f>+'Ark1'!M1641</f>
        <v>61</v>
      </c>
      <c r="D319" s="331">
        <f>+'Ark1'!Q1641</f>
        <v>2339</v>
      </c>
      <c r="E319" s="65"/>
      <c r="F319" s="331">
        <f>+'Ark1'!R1641</f>
        <v>154946</v>
      </c>
      <c r="G319" s="331"/>
      <c r="H319" s="331">
        <f>+'Ark1'!S1641</f>
        <v>154942</v>
      </c>
      <c r="I319" s="99">
        <f>+'Ark1'!AD1641</f>
        <v>12.213886076854878</v>
      </c>
      <c r="J319" s="99"/>
      <c r="K319" s="99">
        <f>+'Ark1'!AE1641</f>
        <v>12.28886739115311</v>
      </c>
      <c r="L319" s="99"/>
      <c r="M319" s="99">
        <f>+'Ark1'!W1641</f>
        <v>80.460048276129186</v>
      </c>
      <c r="N319" s="99"/>
      <c r="O319" s="99">
        <f>+'Ark1'!X1641</f>
        <v>0</v>
      </c>
      <c r="P319" s="99"/>
      <c r="Q319" s="99">
        <f>+'Ark1'!Y1641</f>
        <v>0</v>
      </c>
      <c r="R319" s="110"/>
      <c r="S319" s="65"/>
      <c r="T319" s="110"/>
      <c r="U319" s="99">
        <f>+'Ark1'!AA1641</f>
        <v>8.1025475065428854</v>
      </c>
      <c r="V319" s="65">
        <f t="shared" si="14"/>
        <v>66.244548952543823</v>
      </c>
      <c r="W319" s="48">
        <f>+'Ark1'!V1641</f>
        <v>87.173373916748631</v>
      </c>
      <c r="X319" s="39"/>
      <c r="Y319"/>
    </row>
    <row r="320" spans="1:25" ht="15.6">
      <c r="A320" s="39"/>
      <c r="B320" s="46">
        <f>+'Ark1'!C1642</f>
        <v>2010</v>
      </c>
      <c r="C320" s="46">
        <f>+'Ark1'!M1642</f>
        <v>62</v>
      </c>
      <c r="D320" s="331">
        <f>+'Ark1'!Q1642</f>
        <v>2361</v>
      </c>
      <c r="E320" s="65"/>
      <c r="F320" s="331">
        <f>+'Ark1'!R1642</f>
        <v>156084</v>
      </c>
      <c r="G320" s="331"/>
      <c r="H320" s="331">
        <f>+'Ark1'!S1642</f>
        <v>156078</v>
      </c>
      <c r="I320" s="99">
        <f>+'Ark1'!AD1642</f>
        <v>12.303590892438764</v>
      </c>
      <c r="J320" s="99"/>
      <c r="K320" s="99">
        <f>+'Ark1'!AE1642</f>
        <v>12.20844674360338</v>
      </c>
      <c r="L320" s="99"/>
      <c r="M320" s="99">
        <f>+'Ark1'!W1642</f>
        <v>79.351713694434849</v>
      </c>
      <c r="N320" s="99"/>
      <c r="O320" s="99">
        <f>+'Ark1'!X1642</f>
        <v>0</v>
      </c>
      <c r="P320" s="99"/>
      <c r="Q320" s="99">
        <f>+'Ark1'!Y1642</f>
        <v>0</v>
      </c>
      <c r="R320" s="110"/>
      <c r="S320" s="65"/>
      <c r="T320" s="110"/>
      <c r="U320" s="99">
        <f>+'Ark1'!AA1642</f>
        <v>8.2018336617137493</v>
      </c>
      <c r="V320" s="65">
        <f t="shared" si="14"/>
        <v>66.109275730622613</v>
      </c>
      <c r="W320" s="48">
        <f>+'Ark1'!V1642</f>
        <v>85.97286676271942</v>
      </c>
      <c r="X320" s="39"/>
      <c r="Y320"/>
    </row>
    <row r="321" spans="1:25" ht="15.6">
      <c r="A321" s="39"/>
      <c r="B321" s="46">
        <f>+'Ark1'!C1643</f>
        <v>2010</v>
      </c>
      <c r="C321" s="46">
        <f>+'Ark1'!M1643</f>
        <v>63</v>
      </c>
      <c r="D321" s="331">
        <f>+'Ark1'!Q1643</f>
        <v>2330</v>
      </c>
      <c r="E321" s="65"/>
      <c r="F321" s="331">
        <f>+'Ark1'!R1643</f>
        <v>141974.5</v>
      </c>
      <c r="G321" s="331"/>
      <c r="H321" s="331">
        <f>+'Ark1'!S1643</f>
        <v>141973.5</v>
      </c>
      <c r="I321" s="99">
        <f>+'Ark1'!AD1643</f>
        <v>11.191385184634852</v>
      </c>
      <c r="J321" s="99"/>
      <c r="K321" s="99">
        <f>+'Ark1'!AE1643</f>
        <v>10.940650280949399</v>
      </c>
      <c r="L321" s="99"/>
      <c r="M321" s="99">
        <f>+'Ark1'!W1643</f>
        <v>78.175998267282324</v>
      </c>
      <c r="N321" s="99"/>
      <c r="O321" s="99">
        <f>+'Ark1'!X1643</f>
        <v>0</v>
      </c>
      <c r="P321" s="99"/>
      <c r="Q321" s="99">
        <f>+'Ark1'!Y1643</f>
        <v>0</v>
      </c>
      <c r="R321" s="110"/>
      <c r="S321" s="65"/>
      <c r="T321" s="110"/>
      <c r="U321" s="99">
        <f>+'Ark1'!AA1643</f>
        <v>8.2598724970287698</v>
      </c>
      <c r="V321" s="65">
        <f t="shared" si="14"/>
        <v>60.93326180257511</v>
      </c>
      <c r="W321" s="48">
        <f>+'Ark1'!V1643</f>
        <v>84.69802512738525</v>
      </c>
      <c r="X321" s="39"/>
      <c r="Y321"/>
    </row>
    <row r="322" spans="1:25" ht="15.6">
      <c r="A322" s="39"/>
      <c r="B322" s="46">
        <f>+'Ark1'!C1644</f>
        <v>2010</v>
      </c>
      <c r="C322" s="46">
        <f>+'Ark1'!M1644</f>
        <v>64</v>
      </c>
      <c r="D322" s="331">
        <f>+'Ark1'!Q1644</f>
        <v>2296</v>
      </c>
      <c r="E322" s="65"/>
      <c r="F322" s="331">
        <f>+'Ark1'!R1644</f>
        <v>115512</v>
      </c>
      <c r="G322" s="331"/>
      <c r="H322" s="331">
        <f>+'Ark1'!S1644</f>
        <v>115507</v>
      </c>
      <c r="I322" s="99">
        <f>+'Ark1'!AD1644</f>
        <v>9.1054329154005984</v>
      </c>
      <c r="J322" s="99"/>
      <c r="K322" s="99">
        <f>+'Ark1'!AE1644</f>
        <v>8.7437043846064615</v>
      </c>
      <c r="L322" s="99"/>
      <c r="M322" s="99">
        <f>+'Ark1'!W1644</f>
        <v>76.793551040196306</v>
      </c>
      <c r="N322" s="99"/>
      <c r="O322" s="99">
        <f>+'Ark1'!X1644</f>
        <v>0</v>
      </c>
      <c r="P322" s="99"/>
      <c r="Q322" s="99">
        <f>+'Ark1'!Y1644</f>
        <v>0</v>
      </c>
      <c r="R322" s="110"/>
      <c r="S322" s="65"/>
      <c r="T322" s="110"/>
      <c r="U322" s="99">
        <f>+'Ark1'!AA1644</f>
        <v>8.2305787034638893</v>
      </c>
      <c r="V322" s="65">
        <f t="shared" si="14"/>
        <v>50.310104529616723</v>
      </c>
      <c r="W322" s="48">
        <f>+'Ark1'!V1644</f>
        <v>83.201617484391335</v>
      </c>
      <c r="X322" s="39"/>
      <c r="Y322"/>
    </row>
    <row r="323" spans="1:25" ht="15.6">
      <c r="A323" s="39"/>
      <c r="B323" s="46">
        <f>+'Ark1'!C1645</f>
        <v>2010</v>
      </c>
      <c r="C323" s="46">
        <f>+'Ark1'!M1645</f>
        <v>65</v>
      </c>
      <c r="D323" s="331">
        <f>+'Ark1'!Q1645</f>
        <v>2243</v>
      </c>
      <c r="E323" s="65"/>
      <c r="F323" s="331">
        <f>+'Ark1'!R1645</f>
        <v>81614</v>
      </c>
      <c r="G323" s="331"/>
      <c r="H323" s="331">
        <f>+'Ark1'!S1645</f>
        <v>81613</v>
      </c>
      <c r="I323" s="99">
        <f>+'Ark1'!AD1645</f>
        <v>6.433364515872845</v>
      </c>
      <c r="J323" s="99"/>
      <c r="K323" s="99">
        <f>+'Ark1'!AE1645</f>
        <v>6.0579015384438808</v>
      </c>
      <c r="L323" s="99"/>
      <c r="M323" s="99">
        <f>+'Ark1'!W1645</f>
        <v>75.300950216264013</v>
      </c>
      <c r="N323" s="99"/>
      <c r="O323" s="99">
        <f>+'Ark1'!X1645</f>
        <v>0</v>
      </c>
      <c r="P323" s="99"/>
      <c r="Q323" s="99">
        <f>+'Ark1'!Y1645</f>
        <v>0</v>
      </c>
      <c r="R323" s="110"/>
      <c r="S323" s="65"/>
      <c r="T323" s="110"/>
      <c r="U323" s="99">
        <f>+'Ark1'!AA1645</f>
        <v>8.1816074258050051</v>
      </c>
      <c r="V323" s="65">
        <f t="shared" si="14"/>
        <v>36.386090057958093</v>
      </c>
      <c r="W323" s="48">
        <f>+'Ark1'!V1645</f>
        <v>81.583252774282485</v>
      </c>
      <c r="X323" s="39"/>
      <c r="Y323"/>
    </row>
    <row r="324" spans="1:25" ht="15.6">
      <c r="A324" s="39"/>
      <c r="B324" s="46">
        <f>+'Ark1'!C1646</f>
        <v>2010</v>
      </c>
      <c r="C324" s="46">
        <f>+'Ark1'!M1646</f>
        <v>66</v>
      </c>
      <c r="D324" s="331">
        <f>+'Ark1'!Q1646</f>
        <v>2135</v>
      </c>
      <c r="E324" s="65"/>
      <c r="F324" s="331">
        <f>+'Ark1'!R1646</f>
        <v>47116</v>
      </c>
      <c r="G324" s="331"/>
      <c r="H324" s="331">
        <f>+'Ark1'!S1646</f>
        <v>47115</v>
      </c>
      <c r="I324" s="99">
        <f>+'Ark1'!AD1646</f>
        <v>3.7140000800091282</v>
      </c>
      <c r="J324" s="99"/>
      <c r="K324" s="99">
        <f>+'Ark1'!AE1646</f>
        <v>3.4175952295505203</v>
      </c>
      <c r="L324" s="99"/>
      <c r="M324" s="99">
        <f>+'Ark1'!W1646</f>
        <v>73.586647564470098</v>
      </c>
      <c r="N324" s="99"/>
      <c r="O324" s="99">
        <f>+'Ark1'!X1646</f>
        <v>0</v>
      </c>
      <c r="P324" s="99"/>
      <c r="Q324" s="99">
        <f>+'Ark1'!Y1646</f>
        <v>0</v>
      </c>
      <c r="R324" s="110"/>
      <c r="S324" s="65"/>
      <c r="T324" s="110"/>
      <c r="U324" s="99">
        <f>+'Ark1'!AA1646</f>
        <v>8.0367924640410013</v>
      </c>
      <c r="V324" s="65">
        <f t="shared" si="14"/>
        <v>22.068384074941452</v>
      </c>
      <c r="W324" s="48">
        <f>+'Ark1'!V1646</f>
        <v>79.726392707544946</v>
      </c>
      <c r="X324" s="39"/>
      <c r="Y324"/>
    </row>
    <row r="325" spans="1:25" ht="15.6">
      <c r="A325" s="39"/>
      <c r="B325" s="46">
        <f>+'Ark1'!C1647</f>
        <v>2010</v>
      </c>
      <c r="C325" s="46">
        <f>+'Ark1'!M1647</f>
        <v>67</v>
      </c>
      <c r="D325" s="331">
        <f>+'Ark1'!Q1647</f>
        <v>1931</v>
      </c>
      <c r="E325" s="65"/>
      <c r="F325" s="331">
        <f>+'Ark1'!R1647</f>
        <v>21447.5</v>
      </c>
      <c r="G325" s="331"/>
      <c r="H325" s="331">
        <f>+'Ark1'!S1647</f>
        <v>21448.5</v>
      </c>
      <c r="I325" s="99">
        <f>+'Ark1'!AD1647</f>
        <v>1.6906362321927957</v>
      </c>
      <c r="J325" s="99"/>
      <c r="K325" s="99">
        <f>+'Ark1'!AE1647</f>
        <v>1.5164328943524437</v>
      </c>
      <c r="L325" s="99"/>
      <c r="M325" s="99">
        <f>+'Ark1'!W1647</f>
        <v>71.723893978600302</v>
      </c>
      <c r="N325" s="99"/>
      <c r="O325" s="99">
        <f>+'Ark1'!X1647</f>
        <v>0</v>
      </c>
      <c r="P325" s="99"/>
      <c r="Q325" s="99">
        <f>+'Ark1'!Y1647</f>
        <v>0</v>
      </c>
      <c r="R325" s="110"/>
      <c r="S325" s="65"/>
      <c r="T325" s="110"/>
      <c r="U325" s="99">
        <f>+'Ark1'!AA1647</f>
        <v>7.9682490630732943</v>
      </c>
      <c r="V325" s="65">
        <f t="shared" si="14"/>
        <v>11.106939409632314</v>
      </c>
      <c r="W325" s="48">
        <f>+'Ark1'!V1647</f>
        <v>77.705921142308398</v>
      </c>
      <c r="X325" s="39"/>
      <c r="Y325"/>
    </row>
    <row r="326" spans="1:25" ht="15.6">
      <c r="A326" s="39"/>
      <c r="B326" s="46">
        <f>+'Ark1'!C1648</f>
        <v>2010</v>
      </c>
      <c r="C326" s="46">
        <f>+'Ark1'!M1648</f>
        <v>68</v>
      </c>
      <c r="D326" s="331">
        <f>+'Ark1'!Q1648</f>
        <v>1489</v>
      </c>
      <c r="E326" s="65"/>
      <c r="F326" s="331">
        <f>+'Ark1'!R1648</f>
        <v>8821</v>
      </c>
      <c r="G326" s="331"/>
      <c r="H326" s="331">
        <f>+'Ark1'!S1648</f>
        <v>8821</v>
      </c>
      <c r="I326" s="99">
        <f>+'Ark1'!AD1648</f>
        <v>0.6953305608659589</v>
      </c>
      <c r="J326" s="99"/>
      <c r="K326" s="99">
        <f>+'Ark1'!AE1648</f>
        <v>0.60170727268474133</v>
      </c>
      <c r="L326" s="99"/>
      <c r="M326" s="99">
        <f>+'Ark1'!W1648</f>
        <v>69.19982995125261</v>
      </c>
      <c r="N326" s="99"/>
      <c r="O326" s="99">
        <f>+'Ark1'!X1648</f>
        <v>0</v>
      </c>
      <c r="P326" s="99"/>
      <c r="Q326" s="99">
        <f>+'Ark1'!Y1648</f>
        <v>0</v>
      </c>
      <c r="R326" s="110"/>
      <c r="S326" s="65"/>
      <c r="T326" s="110"/>
      <c r="U326" s="99">
        <f>+'Ark1'!AA1648</f>
        <v>7.7475491350163139</v>
      </c>
      <c r="V326" s="65">
        <f t="shared" si="14"/>
        <v>5.9241101410342516</v>
      </c>
      <c r="W326" s="48">
        <f>+'Ark1'!V1648</f>
        <v>74.97273017470485</v>
      </c>
      <c r="X326" s="39"/>
      <c r="Y326"/>
    </row>
    <row r="327" spans="1:25" ht="15.6">
      <c r="A327" s="39"/>
      <c r="B327" s="46">
        <f>+'Ark1'!C1649</f>
        <v>2009</v>
      </c>
      <c r="C327" s="46">
        <f>+'Ark1'!M1649</f>
        <v>35</v>
      </c>
      <c r="D327" s="331">
        <f>+'Ark1'!Q1649</f>
        <v>11</v>
      </c>
      <c r="E327" s="65"/>
      <c r="F327" s="331">
        <f>+'Ark1'!R1649</f>
        <v>12</v>
      </c>
      <c r="G327" s="331"/>
      <c r="H327" s="331">
        <f>+'Ark1'!S1649</f>
        <v>10</v>
      </c>
      <c r="I327" s="99">
        <f>+'Ark1'!AD1649</f>
        <v>9.9536987114936994E-4</v>
      </c>
      <c r="J327" s="99"/>
      <c r="K327" s="99">
        <f>+'Ark1'!AE1649</f>
        <v>7.6648109994966178E-4</v>
      </c>
      <c r="L327" s="99"/>
      <c r="M327" s="99">
        <f>+'Ark1'!W1649</f>
        <v>73.099999999999994</v>
      </c>
      <c r="N327" s="99"/>
      <c r="O327" s="99">
        <f>+'Ark1'!X1649</f>
        <v>0</v>
      </c>
      <c r="P327" s="99"/>
      <c r="Q327" s="99">
        <f>+'Ark1'!Y1649</f>
        <v>0</v>
      </c>
      <c r="R327" s="110"/>
      <c r="S327" s="65"/>
      <c r="T327" s="110"/>
      <c r="U327" s="99">
        <f>+'Ark1'!AA1649</f>
        <v>10.198823461556747</v>
      </c>
      <c r="V327" s="65">
        <f t="shared" si="14"/>
        <v>1.0909090909090908</v>
      </c>
      <c r="W327" s="48">
        <f>+'Ark1'!V1649</f>
        <v>92.589382448537364</v>
      </c>
      <c r="X327" s="39"/>
      <c r="Y327"/>
    </row>
    <row r="328" spans="1:25" ht="15.6">
      <c r="A328" s="39"/>
      <c r="B328" s="46">
        <f>+'Ark1'!C1650</f>
        <v>2009</v>
      </c>
      <c r="C328" s="46">
        <f>+'Ark1'!M1650</f>
        <v>36</v>
      </c>
      <c r="D328" s="331">
        <f>+'Ark1'!Q1650</f>
        <v>3</v>
      </c>
      <c r="E328" s="65"/>
      <c r="F328" s="331">
        <f>+'Ark1'!R1650</f>
        <v>3</v>
      </c>
      <c r="G328" s="331"/>
      <c r="H328" s="331">
        <f>+'Ark1'!S1650</f>
        <v>3</v>
      </c>
      <c r="I328" s="99">
        <f>+'Ark1'!AD1650</f>
        <v>2.4884246778734249E-4</v>
      </c>
      <c r="J328" s="99"/>
      <c r="K328" s="99">
        <f>+'Ark1'!AE1650</f>
        <v>2.358161414209014E-4</v>
      </c>
      <c r="L328" s="99"/>
      <c r="M328" s="99">
        <f>+'Ark1'!W1650</f>
        <v>74.966666666666683</v>
      </c>
      <c r="N328" s="99"/>
      <c r="O328" s="99">
        <f>+'Ark1'!X1650</f>
        <v>0</v>
      </c>
      <c r="P328" s="99"/>
      <c r="Q328" s="99">
        <f>+'Ark1'!Y1650</f>
        <v>0</v>
      </c>
      <c r="R328" s="110"/>
      <c r="S328" s="65"/>
      <c r="T328" s="110"/>
      <c r="U328" s="99">
        <f>+'Ark1'!AA1650</f>
        <v>11.641973868530869</v>
      </c>
      <c r="V328" s="65">
        <f t="shared" si="14"/>
        <v>1</v>
      </c>
      <c r="W328" s="48">
        <f>+'Ark1'!V1650</f>
        <v>81.220657276995297</v>
      </c>
      <c r="X328" s="39"/>
      <c r="Y328"/>
    </row>
    <row r="329" spans="1:25" ht="15.6">
      <c r="A329" s="39"/>
      <c r="B329" s="46">
        <f>+'Ark1'!C1651</f>
        <v>2009</v>
      </c>
      <c r="C329" s="46">
        <f>+'Ark1'!M1651</f>
        <v>37</v>
      </c>
      <c r="D329" s="331">
        <f>+'Ark1'!Q1651</f>
        <v>5</v>
      </c>
      <c r="E329" s="65"/>
      <c r="F329" s="331">
        <f>+'Ark1'!R1651</f>
        <v>5</v>
      </c>
      <c r="G329" s="331"/>
      <c r="H329" s="331">
        <f>+'Ark1'!S1651</f>
        <v>5</v>
      </c>
      <c r="I329" s="99">
        <f>+'Ark1'!AD1651</f>
        <v>4.1473744631223753E-4</v>
      </c>
      <c r="J329" s="99"/>
      <c r="K329" s="99">
        <f>+'Ark1'!AE1651</f>
        <v>4.3839363596300066E-4</v>
      </c>
      <c r="L329" s="99"/>
      <c r="M329" s="99">
        <f>+'Ark1'!W1651</f>
        <v>83.62</v>
      </c>
      <c r="N329" s="99"/>
      <c r="O329" s="99">
        <f>+'Ark1'!X1651</f>
        <v>0</v>
      </c>
      <c r="P329" s="99"/>
      <c r="Q329" s="99">
        <f>+'Ark1'!Y1651</f>
        <v>0</v>
      </c>
      <c r="R329" s="110"/>
      <c r="S329" s="65"/>
      <c r="T329" s="110"/>
      <c r="U329" s="99">
        <f>+'Ark1'!AA1651</f>
        <v>7.8346410255990113</v>
      </c>
      <c r="V329" s="65">
        <f t="shared" si="14"/>
        <v>1</v>
      </c>
      <c r="W329" s="48">
        <f>+'Ark1'!V1651</f>
        <v>90.59588299024918</v>
      </c>
      <c r="X329" s="39"/>
      <c r="Y329"/>
    </row>
    <row r="330" spans="1:25" ht="15.6">
      <c r="A330" s="39"/>
      <c r="B330" s="46">
        <f>+'Ark1'!C1652</f>
        <v>2009</v>
      </c>
      <c r="C330" s="46">
        <f>+'Ark1'!M1652</f>
        <v>38</v>
      </c>
      <c r="D330" s="331">
        <f>+'Ark1'!Q1652</f>
        <v>5</v>
      </c>
      <c r="E330" s="65"/>
      <c r="F330" s="331">
        <f>+'Ark1'!R1652</f>
        <v>5</v>
      </c>
      <c r="G330" s="331"/>
      <c r="H330" s="331">
        <f>+'Ark1'!S1652</f>
        <v>5</v>
      </c>
      <c r="I330" s="99">
        <f>+'Ark1'!AD1652</f>
        <v>4.1473744631223753E-4</v>
      </c>
      <c r="J330" s="99"/>
      <c r="K330" s="99">
        <f>+'Ark1'!AE1652</f>
        <v>4.3094901789235423E-4</v>
      </c>
      <c r="L330" s="99"/>
      <c r="M330" s="99">
        <f>+'Ark1'!W1652</f>
        <v>82.200000000000017</v>
      </c>
      <c r="N330" s="99"/>
      <c r="O330" s="99">
        <f>+'Ark1'!X1652</f>
        <v>0</v>
      </c>
      <c r="P330" s="99"/>
      <c r="Q330" s="99">
        <f>+'Ark1'!Y1652</f>
        <v>0</v>
      </c>
      <c r="R330" s="110"/>
      <c r="S330" s="65"/>
      <c r="T330" s="110"/>
      <c r="U330" s="99">
        <f>+'Ark1'!AA1652</f>
        <v>12.853326417702048</v>
      </c>
      <c r="V330" s="65">
        <f t="shared" si="14"/>
        <v>1</v>
      </c>
      <c r="W330" s="48">
        <f>+'Ark1'!V1652</f>
        <v>89.057421451787647</v>
      </c>
      <c r="X330" s="39"/>
      <c r="Y330"/>
    </row>
    <row r="331" spans="1:25" ht="15.6">
      <c r="A331" s="39"/>
      <c r="B331" s="46">
        <f>+'Ark1'!C1653</f>
        <v>2009</v>
      </c>
      <c r="C331" s="46">
        <f>+'Ark1'!M1653</f>
        <v>39</v>
      </c>
      <c r="D331" s="331">
        <f>+'Ark1'!Q1653</f>
        <v>6</v>
      </c>
      <c r="E331" s="65"/>
      <c r="F331" s="331">
        <f>+'Ark1'!R1653</f>
        <v>6</v>
      </c>
      <c r="G331" s="331"/>
      <c r="H331" s="331">
        <f>+'Ark1'!S1653</f>
        <v>6</v>
      </c>
      <c r="I331" s="99">
        <f>+'Ark1'!AD1653</f>
        <v>4.9768493557468497E-4</v>
      </c>
      <c r="J331" s="99"/>
      <c r="K331" s="99">
        <f>+'Ark1'!AE1653</f>
        <v>4.87465202963882E-4</v>
      </c>
      <c r="L331" s="99"/>
      <c r="M331" s="99">
        <f>+'Ark1'!W1653</f>
        <v>77.483333333333348</v>
      </c>
      <c r="N331" s="99"/>
      <c r="O331" s="99">
        <f>+'Ark1'!X1653</f>
        <v>0</v>
      </c>
      <c r="P331" s="99"/>
      <c r="Q331" s="99">
        <f>+'Ark1'!Y1653</f>
        <v>0</v>
      </c>
      <c r="R331" s="110"/>
      <c r="S331" s="65"/>
      <c r="T331" s="110"/>
      <c r="U331" s="99">
        <f>+'Ark1'!AA1653</f>
        <v>6.0998406172256745</v>
      </c>
      <c r="V331" s="65">
        <f t="shared" si="14"/>
        <v>1</v>
      </c>
      <c r="W331" s="48">
        <f>+'Ark1'!V1653</f>
        <v>83.947273383893105</v>
      </c>
      <c r="X331" s="39"/>
      <c r="Y331"/>
    </row>
    <row r="332" spans="1:25" ht="15.6">
      <c r="A332" s="39"/>
      <c r="B332" s="46">
        <f>+'Ark1'!C1654</f>
        <v>2009</v>
      </c>
      <c r="C332" s="46">
        <f>+'Ark1'!M1654</f>
        <v>40</v>
      </c>
      <c r="D332" s="331">
        <f>+'Ark1'!Q1654</f>
        <v>20</v>
      </c>
      <c r="E332" s="65"/>
      <c r="F332" s="331">
        <f>+'Ark1'!R1654</f>
        <v>20</v>
      </c>
      <c r="G332" s="331"/>
      <c r="H332" s="331">
        <f>+'Ark1'!S1654</f>
        <v>20</v>
      </c>
      <c r="I332" s="99">
        <f>+'Ark1'!AD1654</f>
        <v>1.6589497852489499E-3</v>
      </c>
      <c r="J332" s="99"/>
      <c r="K332" s="99">
        <f>+'Ark1'!AE1654</f>
        <v>1.6730468441582497E-3</v>
      </c>
      <c r="L332" s="99"/>
      <c r="M332" s="99">
        <f>+'Ark1'!W1654</f>
        <v>79.78</v>
      </c>
      <c r="N332" s="99"/>
      <c r="O332" s="99">
        <f>+'Ark1'!X1654</f>
        <v>0</v>
      </c>
      <c r="P332" s="99"/>
      <c r="Q332" s="99">
        <f>+'Ark1'!Y1654</f>
        <v>0</v>
      </c>
      <c r="R332" s="110"/>
      <c r="S332" s="65"/>
      <c r="T332" s="110"/>
      <c r="U332" s="99">
        <f>+'Ark1'!AA1654</f>
        <v>12.095106448477409</v>
      </c>
      <c r="V332" s="65">
        <f t="shared" si="14"/>
        <v>1</v>
      </c>
      <c r="W332" s="48">
        <f>+'Ark1'!V1654</f>
        <v>86.435536294691261</v>
      </c>
      <c r="X332" s="39"/>
      <c r="Y332"/>
    </row>
    <row r="333" spans="1:25" ht="15.6">
      <c r="A333" s="39"/>
      <c r="B333" s="46">
        <f>+'Ark1'!C1655</f>
        <v>2009</v>
      </c>
      <c r="C333" s="46">
        <f>+'Ark1'!M1655</f>
        <v>41</v>
      </c>
      <c r="D333" s="331">
        <f>+'Ark1'!Q1655</f>
        <v>9</v>
      </c>
      <c r="E333" s="65"/>
      <c r="F333" s="331">
        <f>+'Ark1'!R1655</f>
        <v>10</v>
      </c>
      <c r="G333" s="331"/>
      <c r="H333" s="331">
        <f>+'Ark1'!S1655</f>
        <v>10</v>
      </c>
      <c r="I333" s="99">
        <f>+'Ark1'!AD1655</f>
        <v>8.2947489262447506E-4</v>
      </c>
      <c r="J333" s="99"/>
      <c r="K333" s="99">
        <f>+'Ark1'!AE1655</f>
        <v>8.9020855520829392E-4</v>
      </c>
      <c r="L333" s="99"/>
      <c r="M333" s="99">
        <f>+'Ark1'!W1655</f>
        <v>84.9</v>
      </c>
      <c r="N333" s="99"/>
      <c r="O333" s="99">
        <f>+'Ark1'!X1655</f>
        <v>0</v>
      </c>
      <c r="P333" s="99"/>
      <c r="Q333" s="99">
        <f>+'Ark1'!Y1655</f>
        <v>0</v>
      </c>
      <c r="R333" s="110"/>
      <c r="S333" s="65"/>
      <c r="T333" s="110"/>
      <c r="U333" s="99">
        <f>+'Ark1'!AA1655</f>
        <v>8.6564426873860647</v>
      </c>
      <c r="V333" s="65">
        <f t="shared" si="14"/>
        <v>1.1111111111111112</v>
      </c>
      <c r="W333" s="48">
        <f>+'Ark1'!V1655</f>
        <v>91.982665222101829</v>
      </c>
      <c r="X333" s="39"/>
      <c r="Y333"/>
    </row>
    <row r="334" spans="1:25" ht="15.6">
      <c r="A334" s="39"/>
      <c r="B334" s="46">
        <f>+'Ark1'!C1656</f>
        <v>2009</v>
      </c>
      <c r="C334" s="46">
        <f>+'Ark1'!M1656</f>
        <v>42</v>
      </c>
      <c r="D334" s="331">
        <f>+'Ark1'!Q1656</f>
        <v>29</v>
      </c>
      <c r="E334" s="65"/>
      <c r="F334" s="331">
        <f>+'Ark1'!R1656</f>
        <v>29</v>
      </c>
      <c r="G334" s="331"/>
      <c r="H334" s="331">
        <f>+'Ark1'!S1656</f>
        <v>29</v>
      </c>
      <c r="I334" s="99">
        <f>+'Ark1'!AD1656</f>
        <v>2.4054771886109776E-3</v>
      </c>
      <c r="J334" s="99"/>
      <c r="K334" s="99">
        <f>+'Ark1'!AE1656</f>
        <v>2.4447706328900561E-3</v>
      </c>
      <c r="L334" s="99"/>
      <c r="M334" s="99">
        <f>+'Ark1'!W1656</f>
        <v>80.399999999999977</v>
      </c>
      <c r="N334" s="99"/>
      <c r="O334" s="99">
        <f>+'Ark1'!X1656</f>
        <v>0</v>
      </c>
      <c r="P334" s="99"/>
      <c r="Q334" s="99">
        <f>+'Ark1'!Y1656</f>
        <v>0</v>
      </c>
      <c r="R334" s="110"/>
      <c r="S334" s="65"/>
      <c r="T334" s="110"/>
      <c r="U334" s="99">
        <f>+'Ark1'!AA1656</f>
        <v>8.9228493979958063</v>
      </c>
      <c r="V334" s="65">
        <f t="shared" si="14"/>
        <v>1</v>
      </c>
      <c r="W334" s="48">
        <f>+'Ark1'!V1656</f>
        <v>87.107258938244883</v>
      </c>
      <c r="X334" s="39"/>
      <c r="Y334"/>
    </row>
    <row r="335" spans="1:25" ht="15.6">
      <c r="A335" s="39"/>
      <c r="B335" s="46">
        <f>+'Ark1'!C1657</f>
        <v>2009</v>
      </c>
      <c r="C335" s="46">
        <f>+'Ark1'!M1657</f>
        <v>43</v>
      </c>
      <c r="D335" s="331">
        <f>+'Ark1'!Q1657</f>
        <v>41</v>
      </c>
      <c r="E335" s="65"/>
      <c r="F335" s="331">
        <f>+'Ark1'!R1657</f>
        <v>46</v>
      </c>
      <c r="G335" s="331"/>
      <c r="H335" s="331">
        <f>+'Ark1'!S1657</f>
        <v>46</v>
      </c>
      <c r="I335" s="99">
        <f>+'Ark1'!AD1657</f>
        <v>3.8155845060725857E-3</v>
      </c>
      <c r="J335" s="99"/>
      <c r="K335" s="99">
        <f>+'Ark1'!AE1657</f>
        <v>3.9629484504237304E-3</v>
      </c>
      <c r="L335" s="99"/>
      <c r="M335" s="99">
        <f>+'Ark1'!W1657</f>
        <v>82.163043478260875</v>
      </c>
      <c r="N335" s="99"/>
      <c r="O335" s="99">
        <f>+'Ark1'!X1657</f>
        <v>0</v>
      </c>
      <c r="P335" s="99"/>
      <c r="Q335" s="99">
        <f>+'Ark1'!Y1657</f>
        <v>0</v>
      </c>
      <c r="R335" s="110"/>
      <c r="S335" s="65"/>
      <c r="T335" s="110"/>
      <c r="U335" s="99">
        <f>+'Ark1'!AA1657</f>
        <v>10.252472844777031</v>
      </c>
      <c r="V335" s="65">
        <f t="shared" si="14"/>
        <v>1.1219512195121952</v>
      </c>
      <c r="W335" s="48">
        <f>+'Ark1'!V1657</f>
        <v>89.01738188327289</v>
      </c>
      <c r="X335" s="39"/>
      <c r="Y335"/>
    </row>
    <row r="336" spans="1:25" ht="15.6">
      <c r="A336" s="39"/>
      <c r="B336" s="46">
        <f>+'Ark1'!C1658</f>
        <v>2009</v>
      </c>
      <c r="C336" s="46">
        <f>+'Ark1'!M1658</f>
        <v>44</v>
      </c>
      <c r="D336" s="331">
        <f>+'Ark1'!Q1658</f>
        <v>97</v>
      </c>
      <c r="E336" s="65"/>
      <c r="F336" s="331">
        <f>+'Ark1'!R1658</f>
        <v>106</v>
      </c>
      <c r="G336" s="331"/>
      <c r="H336" s="331">
        <f>+'Ark1'!S1658</f>
        <v>106</v>
      </c>
      <c r="I336" s="99">
        <f>+'Ark1'!AD1658</f>
        <v>8.7924338618194358E-3</v>
      </c>
      <c r="J336" s="99"/>
      <c r="K336" s="99">
        <f>+'Ark1'!AE1658</f>
        <v>9.3373335747766496E-3</v>
      </c>
      <c r="L336" s="99"/>
      <c r="M336" s="99">
        <f>+'Ark1'!W1658</f>
        <v>84.010377358490587</v>
      </c>
      <c r="N336" s="99"/>
      <c r="O336" s="99">
        <f>+'Ark1'!X1658</f>
        <v>0</v>
      </c>
      <c r="P336" s="99"/>
      <c r="Q336" s="99">
        <f>+'Ark1'!Y1658</f>
        <v>0</v>
      </c>
      <c r="R336" s="110"/>
      <c r="S336" s="65"/>
      <c r="T336" s="110"/>
      <c r="U336" s="99">
        <f>+'Ark1'!AA1658</f>
        <v>8.3037037569999015</v>
      </c>
      <c r="V336" s="65">
        <f t="shared" si="14"/>
        <v>1.0927835051546391</v>
      </c>
      <c r="W336" s="48">
        <f>+'Ark1'!V1658</f>
        <v>91.018827040618149</v>
      </c>
      <c r="X336" s="39"/>
      <c r="Y336"/>
    </row>
    <row r="337" spans="1:25" ht="15.6">
      <c r="A337" s="39"/>
      <c r="B337" s="46">
        <f>+'Ark1'!C1659</f>
        <v>2009</v>
      </c>
      <c r="C337" s="46">
        <f>+'Ark1'!M1659</f>
        <v>45</v>
      </c>
      <c r="D337" s="331">
        <f>+'Ark1'!Q1659</f>
        <v>158</v>
      </c>
      <c r="E337" s="65"/>
      <c r="F337" s="331">
        <f>+'Ark1'!R1659</f>
        <v>193</v>
      </c>
      <c r="G337" s="331"/>
      <c r="H337" s="331">
        <f>+'Ark1'!S1659</f>
        <v>193</v>
      </c>
      <c r="I337" s="99">
        <f>+'Ark1'!AD1659</f>
        <v>1.6008865427652372E-2</v>
      </c>
      <c r="J337" s="99"/>
      <c r="K337" s="99">
        <f>+'Ark1'!AE1659</f>
        <v>1.6956113766766034E-2</v>
      </c>
      <c r="L337" s="99"/>
      <c r="M337" s="99">
        <f>+'Ark1'!W1659</f>
        <v>83.788601036269398</v>
      </c>
      <c r="N337" s="99"/>
      <c r="O337" s="99">
        <f>+'Ark1'!X1659</f>
        <v>0</v>
      </c>
      <c r="P337" s="99"/>
      <c r="Q337" s="99">
        <f>+'Ark1'!Y1659</f>
        <v>0</v>
      </c>
      <c r="R337" s="110"/>
      <c r="S337" s="65"/>
      <c r="T337" s="110"/>
      <c r="U337" s="99">
        <f>+'Ark1'!AA1659</f>
        <v>9.2867321152110236</v>
      </c>
      <c r="V337" s="65">
        <f t="shared" si="14"/>
        <v>1.2215189873417722</v>
      </c>
      <c r="W337" s="48">
        <f>+'Ark1'!V1659</f>
        <v>90.778549335069755</v>
      </c>
      <c r="X337" s="39"/>
      <c r="Y337"/>
    </row>
    <row r="338" spans="1:25" ht="15.6">
      <c r="A338" s="39"/>
      <c r="B338" s="46">
        <f>+'Ark1'!C1660</f>
        <v>2009</v>
      </c>
      <c r="C338" s="46">
        <f>+'Ark1'!M1660</f>
        <v>46</v>
      </c>
      <c r="D338" s="331">
        <f>+'Ark1'!Q1660</f>
        <v>212</v>
      </c>
      <c r="E338" s="65"/>
      <c r="F338" s="331">
        <f>+'Ark1'!R1660</f>
        <v>289</v>
      </c>
      <c r="G338" s="331"/>
      <c r="H338" s="331">
        <f>+'Ark1'!S1660</f>
        <v>289</v>
      </c>
      <c r="I338" s="99">
        <f>+'Ark1'!AD1660</f>
        <v>2.3971824396847339E-2</v>
      </c>
      <c r="J338" s="99"/>
      <c r="K338" s="99">
        <f>+'Ark1'!AE1660</f>
        <v>2.5713605962237408E-2</v>
      </c>
      <c r="L338" s="99"/>
      <c r="M338" s="99">
        <f>+'Ark1'!W1660</f>
        <v>84.855709342560601</v>
      </c>
      <c r="N338" s="99"/>
      <c r="O338" s="99">
        <f>+'Ark1'!X1660</f>
        <v>0</v>
      </c>
      <c r="P338" s="99"/>
      <c r="Q338" s="99">
        <f>+'Ark1'!Y1660</f>
        <v>0</v>
      </c>
      <c r="R338" s="110"/>
      <c r="S338" s="65"/>
      <c r="T338" s="110"/>
      <c r="U338" s="99">
        <f>+'Ark1'!AA1660</f>
        <v>8.5296781052903938</v>
      </c>
      <c r="V338" s="65">
        <f t="shared" si="14"/>
        <v>1.3632075471698113</v>
      </c>
      <c r="W338" s="48">
        <f>+'Ark1'!V1660</f>
        <v>91.934679677747042</v>
      </c>
      <c r="X338" s="39"/>
      <c r="Y338"/>
    </row>
    <row r="339" spans="1:25" ht="15.6">
      <c r="A339" s="39"/>
      <c r="B339" s="46">
        <f>+'Ark1'!C1661</f>
        <v>2009</v>
      </c>
      <c r="C339" s="46">
        <f>+'Ark1'!M1661</f>
        <v>47</v>
      </c>
      <c r="D339" s="331">
        <f>+'Ark1'!Q1661</f>
        <v>370</v>
      </c>
      <c r="E339" s="65"/>
      <c r="F339" s="331">
        <f>+'Ark1'!R1661</f>
        <v>544</v>
      </c>
      <c r="G339" s="331"/>
      <c r="H339" s="331">
        <f>+'Ark1'!S1661</f>
        <v>544</v>
      </c>
      <c r="I339" s="99">
        <f>+'Ark1'!AD1661</f>
        <v>4.5123434158771479E-2</v>
      </c>
      <c r="J339" s="99"/>
      <c r="K339" s="99">
        <f>+'Ark1'!AE1661</f>
        <v>4.7639159571823485E-2</v>
      </c>
      <c r="L339" s="99"/>
      <c r="M339" s="99">
        <f>+'Ark1'!W1661</f>
        <v>83.518198529411805</v>
      </c>
      <c r="N339" s="99"/>
      <c r="O339" s="99">
        <f>+'Ark1'!X1661</f>
        <v>0</v>
      </c>
      <c r="P339" s="99"/>
      <c r="Q339" s="99">
        <f>+'Ark1'!Y1661</f>
        <v>0</v>
      </c>
      <c r="R339" s="110"/>
      <c r="S339" s="65"/>
      <c r="T339" s="110"/>
      <c r="U339" s="99">
        <f>+'Ark1'!AA1661</f>
        <v>8.4872427876817405</v>
      </c>
      <c r="V339" s="65">
        <f t="shared" si="14"/>
        <v>1.4702702702702704</v>
      </c>
      <c r="W339" s="48">
        <f>+'Ark1'!V1661</f>
        <v>90.485588872602108</v>
      </c>
      <c r="X339" s="39"/>
      <c r="Y339"/>
    </row>
    <row r="340" spans="1:25" ht="15.6">
      <c r="A340" s="39"/>
      <c r="B340" s="46">
        <f>+'Ark1'!C1662</f>
        <v>2009</v>
      </c>
      <c r="C340" s="46">
        <f>+'Ark1'!M1662</f>
        <v>48</v>
      </c>
      <c r="D340" s="331">
        <f>+'Ark1'!Q1662</f>
        <v>658</v>
      </c>
      <c r="E340" s="65"/>
      <c r="F340" s="331">
        <f>+'Ark1'!R1662</f>
        <v>1341</v>
      </c>
      <c r="G340" s="331"/>
      <c r="H340" s="331">
        <f>+'Ark1'!S1662</f>
        <v>1341</v>
      </c>
      <c r="I340" s="99">
        <f>+'Ark1'!AD1662</f>
        <v>0.11123258310094213</v>
      </c>
      <c r="J340" s="99"/>
      <c r="K340" s="99">
        <f>+'Ark1'!AE1662</f>
        <v>0.11984461509279964</v>
      </c>
      <c r="L340" s="99"/>
      <c r="M340" s="99">
        <f>+'Ark1'!W1662</f>
        <v>85.232587621178254</v>
      </c>
      <c r="N340" s="99"/>
      <c r="O340" s="99">
        <f>+'Ark1'!X1662</f>
        <v>0</v>
      </c>
      <c r="P340" s="99"/>
      <c r="Q340" s="99">
        <f>+'Ark1'!Y1662</f>
        <v>0</v>
      </c>
      <c r="R340" s="110"/>
      <c r="S340" s="65"/>
      <c r="T340" s="110"/>
      <c r="U340" s="99">
        <f>+'Ark1'!AA1662</f>
        <v>9.1676922721331877</v>
      </c>
      <c r="V340" s="65">
        <f t="shared" si="14"/>
        <v>2.0379939209726445</v>
      </c>
      <c r="W340" s="48">
        <f>+'Ark1'!V1662</f>
        <v>92.342998506151986</v>
      </c>
      <c r="X340" s="39"/>
      <c r="Y340"/>
    </row>
    <row r="341" spans="1:25" ht="15.6">
      <c r="A341" s="39"/>
      <c r="B341" s="46">
        <f>+'Ark1'!C1663</f>
        <v>2009</v>
      </c>
      <c r="C341" s="46">
        <f>+'Ark1'!M1663</f>
        <v>49</v>
      </c>
      <c r="D341" s="331">
        <f>+'Ark1'!Q1663</f>
        <v>956</v>
      </c>
      <c r="E341" s="65"/>
      <c r="F341" s="331">
        <f>+'Ark1'!R1663</f>
        <v>2410</v>
      </c>
      <c r="G341" s="331"/>
      <c r="H341" s="331">
        <f>+'Ark1'!S1663</f>
        <v>2410</v>
      </c>
      <c r="I341" s="99">
        <f>+'Ark1'!AD1663</f>
        <v>0.19990344912249847</v>
      </c>
      <c r="J341" s="99"/>
      <c r="K341" s="99">
        <f>+'Ark1'!AE1663</f>
        <v>0.21408278478206955</v>
      </c>
      <c r="L341" s="99"/>
      <c r="M341" s="99">
        <f>+'Ark1'!W1663</f>
        <v>84.718962655601942</v>
      </c>
      <c r="N341" s="99"/>
      <c r="O341" s="99">
        <f>+'Ark1'!X1663</f>
        <v>0</v>
      </c>
      <c r="P341" s="99"/>
      <c r="Q341" s="99">
        <f>+'Ark1'!Y1663</f>
        <v>0</v>
      </c>
      <c r="R341" s="110"/>
      <c r="S341" s="65"/>
      <c r="T341" s="110"/>
      <c r="U341" s="99">
        <f>+'Ark1'!AA1663</f>
        <v>8.5810638626668947</v>
      </c>
      <c r="V341" s="65">
        <f t="shared" si="14"/>
        <v>2.5209205020920504</v>
      </c>
      <c r="W341" s="48">
        <f>+'Ark1'!V1663</f>
        <v>91.786525087325941</v>
      </c>
      <c r="X341" s="39"/>
      <c r="Y341"/>
    </row>
    <row r="342" spans="1:25" ht="15.6">
      <c r="A342" s="39"/>
      <c r="B342" s="46">
        <f>+'Ark1'!C1664</f>
        <v>2009</v>
      </c>
      <c r="C342" s="46">
        <f>+'Ark1'!M1664</f>
        <v>50</v>
      </c>
      <c r="D342" s="331">
        <f>+'Ark1'!Q1664</f>
        <v>1249</v>
      </c>
      <c r="E342" s="65"/>
      <c r="F342" s="331">
        <f>+'Ark1'!R1664</f>
        <v>4514</v>
      </c>
      <c r="G342" s="331"/>
      <c r="H342" s="331">
        <f>+'Ark1'!S1664</f>
        <v>4514</v>
      </c>
      <c r="I342" s="99">
        <f>+'Ark1'!AD1664</f>
        <v>0.37442496653068807</v>
      </c>
      <c r="J342" s="99"/>
      <c r="K342" s="99">
        <f>+'Ark1'!AE1664</f>
        <v>0.40024342852553402</v>
      </c>
      <c r="L342" s="99"/>
      <c r="M342" s="99">
        <f>+'Ark1'!W1664</f>
        <v>84.562649534780775</v>
      </c>
      <c r="N342" s="99"/>
      <c r="O342" s="99">
        <f>+'Ark1'!X1664</f>
        <v>0</v>
      </c>
      <c r="P342" s="99"/>
      <c r="Q342" s="99">
        <f>+'Ark1'!Y1664</f>
        <v>0</v>
      </c>
      <c r="R342" s="110"/>
      <c r="S342" s="65"/>
      <c r="T342" s="110"/>
      <c r="U342" s="99">
        <f>+'Ark1'!AA1664</f>
        <v>8.3720440489583492</v>
      </c>
      <c r="V342" s="65">
        <f t="shared" si="14"/>
        <v>3.6140912730184147</v>
      </c>
      <c r="W342" s="48">
        <f>+'Ark1'!V1664</f>
        <v>91.617171760325903</v>
      </c>
      <c r="X342" s="39"/>
      <c r="Y342"/>
    </row>
    <row r="343" spans="1:25" ht="15.6">
      <c r="A343" s="39"/>
      <c r="B343" s="46">
        <f>+'Ark1'!C1665</f>
        <v>2009</v>
      </c>
      <c r="C343" s="46">
        <f>+'Ark1'!M1665</f>
        <v>51</v>
      </c>
      <c r="D343" s="331">
        <f>+'Ark1'!Q1665</f>
        <v>1568</v>
      </c>
      <c r="E343" s="65"/>
      <c r="F343" s="331">
        <f>+'Ark1'!R1665</f>
        <v>8263</v>
      </c>
      <c r="G343" s="331"/>
      <c r="H343" s="331">
        <f>+'Ark1'!S1665</f>
        <v>8263</v>
      </c>
      <c r="I343" s="99">
        <f>+'Ark1'!AD1665</f>
        <v>0.68539510377560398</v>
      </c>
      <c r="J343" s="99"/>
      <c r="K343" s="99">
        <f>+'Ark1'!AE1665</f>
        <v>0.72887760009839808</v>
      </c>
      <c r="L343" s="99"/>
      <c r="M343" s="99">
        <f>+'Ark1'!W1665</f>
        <v>84.126491589011422</v>
      </c>
      <c r="N343" s="99"/>
      <c r="O343" s="99">
        <f>+'Ark1'!X1665</f>
        <v>0</v>
      </c>
      <c r="P343" s="99"/>
      <c r="Q343" s="99">
        <f>+'Ark1'!Y1665</f>
        <v>0</v>
      </c>
      <c r="R343" s="110"/>
      <c r="S343" s="65"/>
      <c r="T343" s="110"/>
      <c r="U343" s="99">
        <f>+'Ark1'!AA1665</f>
        <v>8.425256594658638</v>
      </c>
      <c r="V343" s="65">
        <f t="shared" si="14"/>
        <v>5.2697704081632653</v>
      </c>
      <c r="W343" s="48">
        <f>+'Ark1'!V1665</f>
        <v>91.14462794042413</v>
      </c>
      <c r="X343" s="39"/>
      <c r="Y343"/>
    </row>
    <row r="344" spans="1:25" ht="15.6">
      <c r="A344" s="39"/>
      <c r="B344" s="46">
        <f>+'Ark1'!C1666</f>
        <v>2009</v>
      </c>
      <c r="C344" s="46">
        <f>+'Ark1'!M1666</f>
        <v>52</v>
      </c>
      <c r="D344" s="331">
        <f>+'Ark1'!Q1666</f>
        <v>1838</v>
      </c>
      <c r="E344" s="65"/>
      <c r="F344" s="331">
        <f>+'Ark1'!R1666</f>
        <v>14730</v>
      </c>
      <c r="G344" s="331"/>
      <c r="H344" s="331">
        <f>+'Ark1'!S1666</f>
        <v>14730</v>
      </c>
      <c r="I344" s="99">
        <f>+'Ark1'!AD1666</f>
        <v>1.2218165168358519</v>
      </c>
      <c r="J344" s="99"/>
      <c r="K344" s="99">
        <f>+'Ark1'!AE1666</f>
        <v>1.2922913286661573</v>
      </c>
      <c r="L344" s="99"/>
      <c r="M344" s="99">
        <f>+'Ark1'!W1666</f>
        <v>83.67073998642239</v>
      </c>
      <c r="N344" s="99"/>
      <c r="O344" s="99">
        <f>+'Ark1'!X1666</f>
        <v>0</v>
      </c>
      <c r="P344" s="99"/>
      <c r="Q344" s="99">
        <f>+'Ark1'!Y1666</f>
        <v>0</v>
      </c>
      <c r="R344" s="110"/>
      <c r="S344" s="65"/>
      <c r="T344" s="110"/>
      <c r="U344" s="99">
        <f>+'Ark1'!AA1666</f>
        <v>8.1679971300820995</v>
      </c>
      <c r="V344" s="65">
        <f t="shared" si="14"/>
        <v>8.0141458106637646</v>
      </c>
      <c r="W344" s="48">
        <f>+'Ark1'!V1666</f>
        <v>90.650855889948062</v>
      </c>
      <c r="X344" s="39"/>
      <c r="Y344"/>
    </row>
    <row r="345" spans="1:25" ht="15.6">
      <c r="A345" s="39"/>
      <c r="B345" s="46">
        <f>+'Ark1'!C1667</f>
        <v>2009</v>
      </c>
      <c r="C345" s="46">
        <f>+'Ark1'!M1667</f>
        <v>53</v>
      </c>
      <c r="D345" s="331">
        <f>+'Ark1'!Q1667</f>
        <v>2015</v>
      </c>
      <c r="E345" s="65"/>
      <c r="F345" s="331">
        <f>+'Ark1'!R1667</f>
        <v>25369</v>
      </c>
      <c r="G345" s="331"/>
      <c r="H345" s="331">
        <f>+'Ark1'!S1667</f>
        <v>25369</v>
      </c>
      <c r="I345" s="99">
        <f>+'Ark1'!AD1667</f>
        <v>2.104294855099031</v>
      </c>
      <c r="J345" s="99"/>
      <c r="K345" s="99">
        <f>+'Ark1'!AE1667</f>
        <v>2.2130352955633934</v>
      </c>
      <c r="L345" s="99"/>
      <c r="M345" s="99">
        <f>+'Ark1'!W1667</f>
        <v>83.195707359375348</v>
      </c>
      <c r="N345" s="99"/>
      <c r="O345" s="99">
        <f>+'Ark1'!X1667</f>
        <v>0</v>
      </c>
      <c r="P345" s="99"/>
      <c r="Q345" s="99">
        <f>+'Ark1'!Y1667</f>
        <v>0</v>
      </c>
      <c r="R345" s="110"/>
      <c r="S345" s="65"/>
      <c r="T345" s="110"/>
      <c r="U345" s="99">
        <f>+'Ark1'!AA1667</f>
        <v>8.1282966611523619</v>
      </c>
      <c r="V345" s="65">
        <f t="shared" si="14"/>
        <v>12.590074441687346</v>
      </c>
      <c r="W345" s="48">
        <f>+'Ark1'!V1667</f>
        <v>90.13619432218178</v>
      </c>
      <c r="X345" s="39"/>
      <c r="Y345"/>
    </row>
    <row r="346" spans="1:25" ht="15.6">
      <c r="A346" s="39"/>
      <c r="B346" s="46">
        <f>+'Ark1'!C1668</f>
        <v>2009</v>
      </c>
      <c r="C346" s="46">
        <f>+'Ark1'!M1668</f>
        <v>54</v>
      </c>
      <c r="D346" s="331">
        <f>+'Ark1'!Q1668</f>
        <v>2158</v>
      </c>
      <c r="E346" s="65"/>
      <c r="F346" s="331">
        <f>+'Ark1'!R1668</f>
        <v>41527</v>
      </c>
      <c r="G346" s="331"/>
      <c r="H346" s="331">
        <f>+'Ark1'!S1668</f>
        <v>41527</v>
      </c>
      <c r="I346" s="99">
        <f>+'Ark1'!AD1668</f>
        <v>3.444560386601657</v>
      </c>
      <c r="J346" s="99"/>
      <c r="K346" s="99">
        <f>+'Ark1'!AE1668</f>
        <v>3.5964682522165226</v>
      </c>
      <c r="L346" s="99"/>
      <c r="M346" s="99">
        <f>+'Ark1'!W1668</f>
        <v>82.596491439304145</v>
      </c>
      <c r="N346" s="99"/>
      <c r="O346" s="99">
        <f>+'Ark1'!X1668</f>
        <v>0</v>
      </c>
      <c r="P346" s="99"/>
      <c r="Q346" s="99">
        <f>+'Ark1'!Y1668</f>
        <v>0</v>
      </c>
      <c r="R346" s="110"/>
      <c r="S346" s="65"/>
      <c r="T346" s="110"/>
      <c r="U346" s="99">
        <f>+'Ark1'!AA1668</f>
        <v>8.1003875547391218</v>
      </c>
      <c r="V346" s="65">
        <f t="shared" si="14"/>
        <v>19.243280815569971</v>
      </c>
      <c r="W346" s="48">
        <f>+'Ark1'!V1668</f>
        <v>89.486989641715212</v>
      </c>
      <c r="X346" s="39"/>
      <c r="Y346"/>
    </row>
    <row r="347" spans="1:25" ht="15.6">
      <c r="A347" s="39"/>
      <c r="B347" s="46">
        <f>+'Ark1'!C1669</f>
        <v>2009</v>
      </c>
      <c r="C347" s="46">
        <f>+'Ark1'!M1669</f>
        <v>55</v>
      </c>
      <c r="D347" s="331">
        <f>+'Ark1'!Q1669</f>
        <v>2258</v>
      </c>
      <c r="E347" s="65"/>
      <c r="F347" s="331">
        <f>+'Ark1'!R1669</f>
        <v>62708</v>
      </c>
      <c r="G347" s="331"/>
      <c r="H347" s="331">
        <f>+'Ark1'!S1669</f>
        <v>62707</v>
      </c>
      <c r="I347" s="99">
        <f>+'Ark1'!AD1669</f>
        <v>5.2014711566695588</v>
      </c>
      <c r="J347" s="99"/>
      <c r="K347" s="99">
        <f>+'Ark1'!AE1669</f>
        <v>5.3880238743659197</v>
      </c>
      <c r="L347" s="99"/>
      <c r="M347" s="99">
        <f>+'Ark1'!W1669</f>
        <v>81.946312213947749</v>
      </c>
      <c r="N347" s="99"/>
      <c r="O347" s="99">
        <f>+'Ark1'!X1669</f>
        <v>0</v>
      </c>
      <c r="P347" s="99"/>
      <c r="Q347" s="99">
        <f>+'Ark1'!Y1669</f>
        <v>0</v>
      </c>
      <c r="R347" s="110"/>
      <c r="S347" s="65"/>
      <c r="T347" s="110"/>
      <c r="U347" s="99">
        <f>+'Ark1'!AA1669</f>
        <v>8.1484605769396232</v>
      </c>
      <c r="V347" s="65">
        <f t="shared" si="14"/>
        <v>27.771479185119574</v>
      </c>
      <c r="W347" s="48">
        <f>+'Ark1'!V1669</f>
        <v>88.783174827032624</v>
      </c>
      <c r="X347" s="39"/>
      <c r="Y347"/>
    </row>
    <row r="348" spans="1:25" ht="15.6">
      <c r="A348" s="39"/>
      <c r="B348" s="46">
        <f>+'Ark1'!C1670</f>
        <v>2009</v>
      </c>
      <c r="C348" s="46">
        <f>+'Ark1'!M1670</f>
        <v>56</v>
      </c>
      <c r="D348" s="331">
        <f>+'Ark1'!Q1670</f>
        <v>2329</v>
      </c>
      <c r="E348" s="65"/>
      <c r="F348" s="331">
        <f>+'Ark1'!R1670</f>
        <v>87572</v>
      </c>
      <c r="G348" s="331"/>
      <c r="H348" s="331">
        <f>+'Ark1'!S1670</f>
        <v>87571</v>
      </c>
      <c r="I348" s="99">
        <f>+'Ark1'!AD1670</f>
        <v>7.2638775296910527</v>
      </c>
      <c r="J348" s="99"/>
      <c r="K348" s="99">
        <f>+'Ark1'!AE1670</f>
        <v>7.4578323725755986</v>
      </c>
      <c r="L348" s="99"/>
      <c r="M348" s="99">
        <f>+'Ark1'!W1670</f>
        <v>81.220981831884075</v>
      </c>
      <c r="N348" s="99"/>
      <c r="O348" s="99">
        <f>+'Ark1'!X1670</f>
        <v>0</v>
      </c>
      <c r="P348" s="99"/>
      <c r="Q348" s="99">
        <f>+'Ark1'!Y1670</f>
        <v>0</v>
      </c>
      <c r="R348" s="110"/>
      <c r="S348" s="65"/>
      <c r="T348" s="110"/>
      <c r="U348" s="99">
        <f>+'Ark1'!AA1670</f>
        <v>8.1881253147401747</v>
      </c>
      <c r="V348" s="65">
        <f t="shared" si="14"/>
        <v>37.600686990124515</v>
      </c>
      <c r="W348" s="48">
        <f>+'Ark1'!V1670</f>
        <v>87.997180384188255</v>
      </c>
      <c r="X348" s="39"/>
      <c r="Y348"/>
    </row>
    <row r="349" spans="1:25" ht="15.6">
      <c r="A349" s="39"/>
      <c r="B349" s="46">
        <f>+'Ark1'!C1671</f>
        <v>2009</v>
      </c>
      <c r="C349" s="46">
        <f>+'Ark1'!M1671</f>
        <v>57</v>
      </c>
      <c r="D349" s="331">
        <f>+'Ark1'!Q1671</f>
        <v>2391</v>
      </c>
      <c r="E349" s="65"/>
      <c r="F349" s="331">
        <f>+'Ark1'!R1671</f>
        <v>112961</v>
      </c>
      <c r="G349" s="331"/>
      <c r="H349" s="331">
        <f>+'Ark1'!S1671</f>
        <v>112959</v>
      </c>
      <c r="I349" s="99">
        <f>+'Ark1'!AD1671</f>
        <v>9.3698313345753359</v>
      </c>
      <c r="J349" s="99"/>
      <c r="K349" s="99">
        <f>+'Ark1'!AE1671</f>
        <v>9.5425046274592411</v>
      </c>
      <c r="L349" s="99"/>
      <c r="M349" s="99">
        <f>+'Ark1'!W1671</f>
        <v>80.567050876866546</v>
      </c>
      <c r="N349" s="99"/>
      <c r="O349" s="99">
        <f>+'Ark1'!X1671</f>
        <v>0</v>
      </c>
      <c r="P349" s="99"/>
      <c r="Q349" s="99">
        <f>+'Ark1'!Y1671</f>
        <v>0</v>
      </c>
      <c r="R349" s="110"/>
      <c r="S349" s="65"/>
      <c r="T349" s="110"/>
      <c r="U349" s="99">
        <f>+'Ark1'!AA1671</f>
        <v>8.3228473461109864</v>
      </c>
      <c r="V349" s="65">
        <f t="shared" si="14"/>
        <v>47.244249268088666</v>
      </c>
      <c r="W349" s="48">
        <f>+'Ark1'!V1671</f>
        <v>87.288975701662366</v>
      </c>
      <c r="X349" s="39"/>
      <c r="Y349"/>
    </row>
    <row r="350" spans="1:25" ht="15.6">
      <c r="A350" s="39"/>
      <c r="B350">
        <f>+'Ark1'!C1672</f>
        <v>2009</v>
      </c>
      <c r="C350">
        <f>+'Ark1'!M1672</f>
        <v>58</v>
      </c>
      <c r="D350" s="297">
        <f>+'Ark1'!Q1672</f>
        <v>2432</v>
      </c>
      <c r="F350" s="297">
        <f>+'Ark1'!R1672</f>
        <v>137152</v>
      </c>
      <c r="H350" s="297">
        <f>+'Ark1'!S1672</f>
        <v>137149</v>
      </c>
      <c r="I350" s="100">
        <f>+'Ark1'!AD1672</f>
        <v>11.3764140473232</v>
      </c>
      <c r="K350" s="100">
        <f>+'Ark1'!AE1672</f>
        <v>11.464291889424102</v>
      </c>
      <c r="M350" s="100">
        <f>+'Ark1'!W1672</f>
        <v>79.720592202640447</v>
      </c>
      <c r="O350" s="100">
        <f>+'Ark1'!X1672</f>
        <v>0</v>
      </c>
      <c r="Q350" s="100">
        <f>+'Ark1'!Y1672</f>
        <v>0</v>
      </c>
      <c r="R350" s="110"/>
      <c r="T350" s="110"/>
      <c r="U350" s="100">
        <f>+'Ark1'!AA1672</f>
        <v>8.5323585589577515</v>
      </c>
      <c r="V350" s="10">
        <f t="shared" si="14"/>
        <v>56.39473684210526</v>
      </c>
      <c r="W350" s="1">
        <f>+'Ark1'!V1672</f>
        <v>86.37204776069656</v>
      </c>
      <c r="X350" s="39"/>
      <c r="Y350"/>
    </row>
    <row r="351" spans="1:25" ht="15.6">
      <c r="A351" s="39"/>
      <c r="B351">
        <f>+'Ark1'!C1673</f>
        <v>2009</v>
      </c>
      <c r="C351">
        <f>+'Ark1'!M1673</f>
        <v>59</v>
      </c>
      <c r="D351" s="297">
        <f>+'Ark1'!Q1673</f>
        <v>2418</v>
      </c>
      <c r="F351" s="297">
        <f>+'Ark1'!R1673</f>
        <v>144170</v>
      </c>
      <c r="H351" s="297">
        <f>+'Ark1'!S1673</f>
        <v>144169</v>
      </c>
      <c r="I351" s="100">
        <f>+'Ark1'!AD1673</f>
        <v>11.958539526967057</v>
      </c>
      <c r="K351" s="100">
        <f>+'Ark1'!AE1673</f>
        <v>11.960063608494377</v>
      </c>
      <c r="M351" s="100">
        <f>+'Ark1'!W1673</f>
        <v>79.118406176084292</v>
      </c>
      <c r="O351" s="100">
        <f>+'Ark1'!X1673</f>
        <v>0</v>
      </c>
      <c r="Q351" s="100">
        <f>+'Ark1'!Y1673</f>
        <v>0</v>
      </c>
      <c r="R351" s="110"/>
      <c r="T351" s="110"/>
      <c r="U351" s="100">
        <f>+'Ark1'!AA1673</f>
        <v>8.5855149844652558</v>
      </c>
      <c r="V351" s="10">
        <f t="shared" si="14"/>
        <v>59.623655913978496</v>
      </c>
      <c r="W351" s="1">
        <f>+'Ark1'!V1673</f>
        <v>85.719040748697807</v>
      </c>
      <c r="X351" s="39"/>
      <c r="Y351"/>
    </row>
    <row r="352" spans="1:25" ht="15.6">
      <c r="A352" s="39"/>
      <c r="B352">
        <f>+'Ark1'!C1674</f>
        <v>2009</v>
      </c>
      <c r="C352">
        <f>+'Ark1'!M1674</f>
        <v>60</v>
      </c>
      <c r="D352" s="297">
        <f>+'Ark1'!Q1674</f>
        <v>2427</v>
      </c>
      <c r="F352" s="297">
        <f>+'Ark1'!R1674</f>
        <v>140451</v>
      </c>
      <c r="H352" s="297">
        <f>+'Ark1'!S1674</f>
        <v>140448</v>
      </c>
      <c r="I352" s="100">
        <f>+'Ark1'!AD1674</f>
        <v>11.650057814400018</v>
      </c>
      <c r="K352" s="100">
        <f>+'Ark1'!AE1674</f>
        <v>11.57044396451705</v>
      </c>
      <c r="M352" s="100">
        <f>+'Ark1'!W1674</f>
        <v>78.568848969013189</v>
      </c>
      <c r="O352" s="100">
        <f>+'Ark1'!X1674</f>
        <v>0</v>
      </c>
      <c r="Q352" s="100">
        <f>+'Ark1'!Y1674</f>
        <v>0</v>
      </c>
      <c r="R352" s="110"/>
      <c r="T352" s="110"/>
      <c r="U352" s="100">
        <f>+'Ark1'!AA1674</f>
        <v>8.6180209500676419</v>
      </c>
      <c r="V352" s="10">
        <f t="shared" si="14"/>
        <v>57.870210135970332</v>
      </c>
      <c r="W352" s="1">
        <f>+'Ark1'!V1674</f>
        <v>85.124165894646623</v>
      </c>
      <c r="X352" s="39"/>
      <c r="Y352"/>
    </row>
    <row r="353" spans="1:25" ht="15.6">
      <c r="A353" s="39"/>
      <c r="B353">
        <f>+'Ark1'!C1675</f>
        <v>2009</v>
      </c>
      <c r="C353">
        <f>+'Ark1'!M1675</f>
        <v>61</v>
      </c>
      <c r="D353" s="297">
        <f>+'Ark1'!Q1675</f>
        <v>2397</v>
      </c>
      <c r="F353" s="297">
        <f>+'Ark1'!R1675</f>
        <v>122254</v>
      </c>
      <c r="H353" s="297">
        <f>+'Ark1'!S1675</f>
        <v>122253</v>
      </c>
      <c r="I353" s="100">
        <f>+'Ark1'!AD1675</f>
        <v>10.140662352291258</v>
      </c>
      <c r="K353" s="100">
        <f>+'Ark1'!AE1675</f>
        <v>10.034102537136421</v>
      </c>
      <c r="M353" s="100">
        <f>+'Ark1'!W1675</f>
        <v>78.277137575356576</v>
      </c>
      <c r="O353" s="100">
        <f>+'Ark1'!X1675</f>
        <v>0</v>
      </c>
      <c r="Q353" s="100">
        <f>+'Ark1'!Y1675</f>
        <v>0</v>
      </c>
      <c r="R353" s="110"/>
      <c r="T353" s="110"/>
      <c r="U353" s="100">
        <f>+'Ark1'!AA1675</f>
        <v>8.4312648566251944</v>
      </c>
      <c r="V353" s="10">
        <f t="shared" si="14"/>
        <v>51.002920317062994</v>
      </c>
      <c r="W353" s="1">
        <f>+'Ark1'!V1675</f>
        <v>84.807648816725489</v>
      </c>
      <c r="X353" s="39"/>
      <c r="Y353"/>
    </row>
    <row r="354" spans="1:25" ht="15.6">
      <c r="A354" s="39"/>
      <c r="B354">
        <f>+'Ark1'!C1676</f>
        <v>2009</v>
      </c>
      <c r="C354">
        <f>+'Ark1'!M1676</f>
        <v>62</v>
      </c>
      <c r="D354" s="297">
        <f>+'Ark1'!Q1676</f>
        <v>2348</v>
      </c>
      <c r="F354" s="297">
        <f>+'Ark1'!R1676</f>
        <v>98646</v>
      </c>
      <c r="H354" s="297">
        <f>+'Ark1'!S1676</f>
        <v>98644</v>
      </c>
      <c r="I354" s="100">
        <f>+'Ark1'!AD1676</f>
        <v>8.182438025783398</v>
      </c>
      <c r="K354" s="100">
        <f>+'Ark1'!AE1676</f>
        <v>8.0569070799471483</v>
      </c>
      <c r="M354" s="100">
        <f>+'Ark1'!W1676</f>
        <v>77.895721990186942</v>
      </c>
      <c r="O354" s="100">
        <f>+'Ark1'!X1676</f>
        <v>0</v>
      </c>
      <c r="Q354" s="100">
        <f>+'Ark1'!Y1676</f>
        <v>0</v>
      </c>
      <c r="R354" s="110"/>
      <c r="T354" s="110"/>
      <c r="U354" s="100">
        <f>+'Ark1'!AA1676</f>
        <v>8.2806470981911513</v>
      </c>
      <c r="V354" s="10">
        <f t="shared" si="14"/>
        <v>42.012776831345825</v>
      </c>
      <c r="W354" s="1">
        <f>+'Ark1'!V1676</f>
        <v>84.394941451588934</v>
      </c>
      <c r="X354" s="39"/>
      <c r="Y354"/>
    </row>
    <row r="355" spans="1:25" ht="15.6">
      <c r="A355" s="39"/>
      <c r="B355">
        <f>+'Ark1'!C1677</f>
        <v>2009</v>
      </c>
      <c r="C355">
        <f>+'Ark1'!M1677</f>
        <v>63</v>
      </c>
      <c r="D355" s="297">
        <f>+'Ark1'!Q1677</f>
        <v>2273</v>
      </c>
      <c r="F355" s="297">
        <f>+'Ark1'!R1677</f>
        <v>75628</v>
      </c>
      <c r="H355" s="297">
        <f>+'Ark1'!S1677</f>
        <v>75628</v>
      </c>
      <c r="I355" s="100">
        <f>+'Ark1'!AD1677</f>
        <v>6.2731527179403797</v>
      </c>
      <c r="K355" s="100">
        <f>+'Ark1'!AE1677</f>
        <v>6.1250988377902704</v>
      </c>
      <c r="M355" s="100">
        <f>+'Ark1'!W1677</f>
        <v>77.240737557518258</v>
      </c>
      <c r="O355" s="100">
        <f>+'Ark1'!X1677</f>
        <v>0</v>
      </c>
      <c r="Q355" s="100">
        <f>+'Ark1'!Y1677</f>
        <v>0</v>
      </c>
      <c r="R355" s="110"/>
      <c r="T355" s="110"/>
      <c r="U355" s="100">
        <f>+'Ark1'!AA1677</f>
        <v>8.1444581249832169</v>
      </c>
      <c r="V355" s="10">
        <f t="shared" si="14"/>
        <v>33.272327320721516</v>
      </c>
      <c r="W355" s="1">
        <f>+'Ark1'!V1677</f>
        <v>83.684439390596381</v>
      </c>
      <c r="X355" s="39"/>
      <c r="Y355"/>
    </row>
    <row r="356" spans="1:25" ht="15.6">
      <c r="A356" s="39"/>
      <c r="B356">
        <f>+'Ark1'!C1678</f>
        <v>2009</v>
      </c>
      <c r="C356">
        <f>+'Ark1'!M1678</f>
        <v>64</v>
      </c>
      <c r="D356" s="297">
        <f>+'Ark1'!Q1678</f>
        <v>2230</v>
      </c>
      <c r="F356" s="297">
        <f>+'Ark1'!R1678</f>
        <v>57852</v>
      </c>
      <c r="H356" s="297">
        <f>+'Ark1'!S1678</f>
        <v>57851</v>
      </c>
      <c r="I356" s="100">
        <f>+'Ark1'!AD1678</f>
        <v>4.7986781488111125</v>
      </c>
      <c r="K356" s="100">
        <f>+'Ark1'!AE1678</f>
        <v>4.6274611409286255</v>
      </c>
      <c r="M356" s="100">
        <f>+'Ark1'!W1678</f>
        <v>76.286525729892304</v>
      </c>
      <c r="O356" s="100">
        <f>+'Ark1'!X1678</f>
        <v>0</v>
      </c>
      <c r="Q356" s="100">
        <f>+'Ark1'!Y1678</f>
        <v>0</v>
      </c>
      <c r="R356" s="110"/>
      <c r="T356" s="110"/>
      <c r="U356" s="100">
        <f>+'Ark1'!AA1678</f>
        <v>8.1833356185950663</v>
      </c>
      <c r="V356" s="10">
        <f t="shared" si="14"/>
        <v>25.942600896860988</v>
      </c>
      <c r="W356" s="1">
        <f>+'Ark1'!V1678</f>
        <v>82.651309197894719</v>
      </c>
      <c r="X356" s="39"/>
      <c r="Y356"/>
    </row>
    <row r="357" spans="1:25" ht="15.6">
      <c r="A357" s="39"/>
      <c r="B357">
        <f>+'Ark1'!C1679</f>
        <v>2009</v>
      </c>
      <c r="C357">
        <f>+'Ark1'!M1679</f>
        <v>65</v>
      </c>
      <c r="D357" s="297">
        <f>+'Ark1'!Q1679</f>
        <v>2039</v>
      </c>
      <c r="F357" s="297">
        <f>+'Ark1'!R1679</f>
        <v>35788</v>
      </c>
      <c r="H357" s="297">
        <f>+'Ark1'!S1679</f>
        <v>35788</v>
      </c>
      <c r="I357" s="100">
        <f>+'Ark1'!AD1679</f>
        <v>2.9685247457244723</v>
      </c>
      <c r="K357" s="100">
        <f>+'Ark1'!AE1679</f>
        <v>2.7980770027254742</v>
      </c>
      <c r="M357" s="100">
        <f>+'Ark1'!W1679</f>
        <v>74.565538728065349</v>
      </c>
      <c r="O357" s="100">
        <f>+'Ark1'!X1679</f>
        <v>0</v>
      </c>
      <c r="Q357" s="100">
        <f>+'Ark1'!Y1679</f>
        <v>0</v>
      </c>
      <c r="R357" s="110"/>
      <c r="T357" s="110"/>
      <c r="U357" s="100">
        <f>+'Ark1'!AA1679</f>
        <v>8.0750581707212632</v>
      </c>
      <c r="V357" s="10">
        <f t="shared" si="14"/>
        <v>17.551741049534087</v>
      </c>
      <c r="W357" s="1">
        <f>+'Ark1'!V1679</f>
        <v>80.786065794219184</v>
      </c>
      <c r="X357" s="39"/>
      <c r="Y357"/>
    </row>
    <row r="358" spans="1:25" ht="15.6">
      <c r="A358" s="39"/>
      <c r="B358">
        <f>+'Ark1'!C1680</f>
        <v>2009</v>
      </c>
      <c r="C358">
        <f>+'Ark1'!M1680</f>
        <v>66</v>
      </c>
      <c r="D358" s="297">
        <f>+'Ark1'!Q1680</f>
        <v>1832</v>
      </c>
      <c r="F358" s="297">
        <f>+'Ark1'!R1680</f>
        <v>19096</v>
      </c>
      <c r="H358" s="297">
        <f>+'Ark1'!S1680</f>
        <v>19096</v>
      </c>
      <c r="I358" s="100">
        <f>+'Ark1'!AD1680</f>
        <v>1.5839652549556975</v>
      </c>
      <c r="K358" s="100">
        <f>+'Ark1'!AE1680</f>
        <v>1.4582198072766657</v>
      </c>
      <c r="M358" s="100">
        <f>+'Ark1'!W1680</f>
        <v>72.827686426476674</v>
      </c>
      <c r="O358" s="100">
        <f>+'Ark1'!X1680</f>
        <v>0</v>
      </c>
      <c r="Q358" s="100">
        <f>+'Ark1'!Y1680</f>
        <v>0</v>
      </c>
      <c r="R358" s="110"/>
      <c r="T358" s="110"/>
      <c r="U358" s="100">
        <f>+'Ark1'!AA1680</f>
        <v>8.0092353877893743</v>
      </c>
      <c r="V358" s="10">
        <f t="shared" si="14"/>
        <v>10.423580786026202</v>
      </c>
      <c r="W358" s="1">
        <f>+'Ark1'!V1680</f>
        <v>78.903235564979823</v>
      </c>
      <c r="X358" s="39"/>
      <c r="Y358"/>
    </row>
    <row r="359" spans="1:25" ht="15.6">
      <c r="A359" s="39"/>
      <c r="B359">
        <f>+'Ark1'!C1681</f>
        <v>2009</v>
      </c>
      <c r="C359">
        <f>+'Ark1'!M1681</f>
        <v>67</v>
      </c>
      <c r="D359" s="297">
        <f>+'Ark1'!Q1681</f>
        <v>1481</v>
      </c>
      <c r="F359" s="297">
        <f>+'Ark1'!R1681</f>
        <v>8203</v>
      </c>
      <c r="H359" s="297">
        <f>+'Ark1'!S1681</f>
        <v>8202</v>
      </c>
      <c r="I359" s="100">
        <f>+'Ark1'!AD1681</f>
        <v>0.68041825441985693</v>
      </c>
      <c r="K359" s="100">
        <f>+'Ark1'!AE1681</f>
        <v>0.61103107855424754</v>
      </c>
      <c r="M359" s="100">
        <f>+'Ark1'!W1681</f>
        <v>71.049244086808002</v>
      </c>
      <c r="O359" s="100">
        <f>+'Ark1'!X1681</f>
        <v>0</v>
      </c>
      <c r="Q359" s="100">
        <f>+'Ark1'!Y1681</f>
        <v>0</v>
      </c>
      <c r="R359" s="110"/>
      <c r="T359" s="110"/>
      <c r="U359" s="100">
        <f>+'Ark1'!AA1681</f>
        <v>7.8151011470878844</v>
      </c>
      <c r="V359" s="10">
        <f t="shared" si="14"/>
        <v>5.5388251181634027</v>
      </c>
      <c r="W359" s="1">
        <f>+'Ark1'!V1681</f>
        <v>76.981593951003745</v>
      </c>
      <c r="X359" s="39"/>
      <c r="Y359"/>
    </row>
    <row r="360" spans="1:25" ht="15.6">
      <c r="A360" s="39"/>
      <c r="B360">
        <f>+'Ark1'!C1682</f>
        <v>2009</v>
      </c>
      <c r="C360">
        <f>+'Ark1'!M1682</f>
        <v>68</v>
      </c>
      <c r="D360" s="297">
        <f>+'Ark1'!Q1682</f>
        <v>983</v>
      </c>
      <c r="F360" s="297">
        <f>+'Ark1'!R1682</f>
        <v>3196</v>
      </c>
      <c r="H360" s="297">
        <f>+'Ark1'!S1682</f>
        <v>3195</v>
      </c>
      <c r="I360" s="100">
        <f>+'Ark1'!AD1682</f>
        <v>0.26510017568278221</v>
      </c>
      <c r="K360" s="100">
        <f>+'Ark1'!AE1682</f>
        <v>0.23012258140349195</v>
      </c>
      <c r="M360" s="100">
        <f>+'Ark1'!W1682</f>
        <v>68.69170579029749</v>
      </c>
      <c r="O360" s="100">
        <f>+'Ark1'!X1682</f>
        <v>0</v>
      </c>
      <c r="Q360" s="100">
        <f>+'Ark1'!Y1682</f>
        <v>0</v>
      </c>
      <c r="R360" s="110"/>
      <c r="T360" s="110"/>
      <c r="U360" s="100">
        <f>+'Ark1'!AA1682</f>
        <v>7.4757722439019902</v>
      </c>
      <c r="V360" s="10">
        <f t="shared" si="14"/>
        <v>3.2512716174974567</v>
      </c>
      <c r="W360" s="1">
        <f>+'Ark1'!V1682</f>
        <v>74.435339616850939</v>
      </c>
      <c r="X360" s="39"/>
      <c r="Y360"/>
    </row>
    <row r="361" spans="1:25" ht="15.6">
      <c r="A361" s="39"/>
      <c r="B361">
        <f>+'Ark1'!C1683</f>
        <v>2008</v>
      </c>
      <c r="C361">
        <f>+'Ark1'!M1683</f>
        <v>35</v>
      </c>
      <c r="D361" s="297">
        <f>+'Ark1'!Q1683</f>
        <v>52</v>
      </c>
      <c r="F361" s="297">
        <f>+'Ark1'!R1683</f>
        <v>63</v>
      </c>
      <c r="H361" s="297">
        <f>+'Ark1'!S1683</f>
        <v>63</v>
      </c>
      <c r="I361" s="100">
        <f>+'Ark1'!AD1683</f>
        <v>5.2641517947415294E-3</v>
      </c>
      <c r="K361" s="100">
        <f>+'Ark1'!AE1683</f>
        <v>4.9678415004169914E-3</v>
      </c>
      <c r="M361" s="100">
        <f>+'Ark1'!W1683</f>
        <v>75.050793650793651</v>
      </c>
      <c r="O361" s="100">
        <f>+'Ark1'!X1683</f>
        <v>0</v>
      </c>
      <c r="Q361" s="100">
        <f>+'Ark1'!Y1683</f>
        <v>0</v>
      </c>
      <c r="R361" s="110"/>
      <c r="T361" s="110"/>
      <c r="U361" s="100">
        <f>+'Ark1'!AA1683</f>
        <v>11.799177708985152</v>
      </c>
      <c r="V361" s="10">
        <f t="shared" si="14"/>
        <v>1.2115384615384615</v>
      </c>
      <c r="W361" s="1">
        <f>+'Ark1'!V1683</f>
        <v>81.311802438562992</v>
      </c>
      <c r="X361" s="39"/>
      <c r="Y361"/>
    </row>
    <row r="362" spans="1:25" ht="15.6">
      <c r="A362" s="39"/>
      <c r="B362">
        <f>+'Ark1'!C1684</f>
        <v>2008</v>
      </c>
      <c r="C362">
        <f>+'Ark1'!M1684</f>
        <v>36</v>
      </c>
      <c r="D362" s="297">
        <f>+'Ark1'!Q1684</f>
        <v>16</v>
      </c>
      <c r="F362" s="297">
        <f>+'Ark1'!R1684</f>
        <v>16</v>
      </c>
      <c r="H362" s="297">
        <f>+'Ark1'!S1684</f>
        <v>16</v>
      </c>
      <c r="I362" s="100">
        <f>+'Ark1'!AD1684</f>
        <v>1.3369274399343571E-3</v>
      </c>
      <c r="K362" s="100">
        <f>+'Ark1'!AE1684</f>
        <v>1.29475721859563E-3</v>
      </c>
      <c r="M362" s="100">
        <f>+'Ark1'!W1684</f>
        <v>77.018749999999997</v>
      </c>
      <c r="O362" s="100">
        <f>+'Ark1'!X1684</f>
        <v>0</v>
      </c>
      <c r="Q362" s="100">
        <f>+'Ark1'!Y1684</f>
        <v>0</v>
      </c>
      <c r="R362" s="110"/>
      <c r="T362" s="110"/>
      <c r="U362" s="100">
        <f>+'Ark1'!AA1684</f>
        <v>11.175655391855175</v>
      </c>
      <c r="V362" s="10">
        <f t="shared" si="14"/>
        <v>1</v>
      </c>
      <c r="W362" s="1">
        <f>+'Ark1'!V1684</f>
        <v>83.443932827735651</v>
      </c>
      <c r="X362" s="39"/>
      <c r="Y362"/>
    </row>
    <row r="363" spans="1:25" ht="15.6">
      <c r="A363" s="39"/>
      <c r="B363">
        <f>+'Ark1'!C1685</f>
        <v>2008</v>
      </c>
      <c r="C363">
        <f>+'Ark1'!M1685</f>
        <v>37</v>
      </c>
      <c r="D363" s="297">
        <f>+'Ark1'!Q1685</f>
        <v>26</v>
      </c>
      <c r="F363" s="297">
        <f>+'Ark1'!R1685</f>
        <v>26</v>
      </c>
      <c r="H363" s="297">
        <f>+'Ark1'!S1685</f>
        <v>26</v>
      </c>
      <c r="I363" s="100">
        <f>+'Ark1'!AD1685</f>
        <v>2.1725070898933295E-3</v>
      </c>
      <c r="K363" s="100">
        <f>+'Ark1'!AE1685</f>
        <v>2.1322569986350483E-3</v>
      </c>
      <c r="M363" s="100">
        <f>+'Ark1'!W1685</f>
        <v>78.053846153846138</v>
      </c>
      <c r="O363" s="100">
        <f>+'Ark1'!X1685</f>
        <v>0</v>
      </c>
      <c r="Q363" s="100">
        <f>+'Ark1'!Y1685</f>
        <v>0</v>
      </c>
      <c r="R363" s="110"/>
      <c r="T363" s="110"/>
      <c r="U363" s="100">
        <f>+'Ark1'!AA1685</f>
        <v>9.8763209737398316</v>
      </c>
      <c r="V363" s="10">
        <f t="shared" si="14"/>
        <v>1</v>
      </c>
      <c r="W363" s="1">
        <f>+'Ark1'!V1685</f>
        <v>84.565380448370703</v>
      </c>
      <c r="X363" s="39"/>
      <c r="Y363"/>
    </row>
    <row r="364" spans="1:25" ht="15.6">
      <c r="A364" s="39"/>
      <c r="B364">
        <f>+'Ark1'!C1686</f>
        <v>2008</v>
      </c>
      <c r="C364">
        <f>+'Ark1'!M1686</f>
        <v>38</v>
      </c>
      <c r="D364" s="297">
        <f>+'Ark1'!Q1686</f>
        <v>26</v>
      </c>
      <c r="F364" s="297">
        <f>+'Ark1'!R1686</f>
        <v>26</v>
      </c>
      <c r="H364" s="297">
        <f>+'Ark1'!S1686</f>
        <v>26</v>
      </c>
      <c r="I364" s="100">
        <f>+'Ark1'!AD1686</f>
        <v>2.1725070898933295E-3</v>
      </c>
      <c r="K364" s="100">
        <f>+'Ark1'!AE1686</f>
        <v>2.0147905886383011E-3</v>
      </c>
      <c r="M364" s="100">
        <f>+'Ark1'!W1686</f>
        <v>73.753846153846141</v>
      </c>
      <c r="O364" s="100">
        <f>+'Ark1'!X1686</f>
        <v>0</v>
      </c>
      <c r="Q364" s="100">
        <f>+'Ark1'!Y1686</f>
        <v>0</v>
      </c>
      <c r="R364" s="110"/>
      <c r="T364" s="110"/>
      <c r="U364" s="100">
        <f>+'Ark1'!AA1686</f>
        <v>12.704548875508204</v>
      </c>
      <c r="V364" s="10">
        <f t="shared" si="14"/>
        <v>1</v>
      </c>
      <c r="W364" s="1">
        <f>+'Ark1'!V1686</f>
        <v>79.906658888240699</v>
      </c>
      <c r="X364" s="39"/>
      <c r="Y364"/>
    </row>
    <row r="365" spans="1:25" ht="15.6">
      <c r="A365" s="39"/>
      <c r="B365">
        <f>+'Ark1'!C1687</f>
        <v>2008</v>
      </c>
      <c r="C365">
        <f>+'Ark1'!M1687</f>
        <v>39</v>
      </c>
      <c r="D365" s="297">
        <f>+'Ark1'!Q1687</f>
        <v>28</v>
      </c>
      <c r="F365" s="297">
        <f>+'Ark1'!R1687</f>
        <v>29</v>
      </c>
      <c r="H365" s="297">
        <f>+'Ark1'!S1687</f>
        <v>29</v>
      </c>
      <c r="I365" s="100">
        <f>+'Ark1'!AD1687</f>
        <v>2.4231809848810214E-3</v>
      </c>
      <c r="K365" s="100">
        <f>+'Ark1'!AE1687</f>
        <v>2.3366149301589072E-3</v>
      </c>
      <c r="M365" s="100">
        <f>+'Ark1'!W1687</f>
        <v>76.686206896551738</v>
      </c>
      <c r="O365" s="100">
        <f>+'Ark1'!X1687</f>
        <v>0</v>
      </c>
      <c r="Q365" s="100">
        <f>+'Ark1'!Y1687</f>
        <v>0</v>
      </c>
      <c r="R365" s="110"/>
      <c r="T365" s="110"/>
      <c r="U365" s="100">
        <f>+'Ark1'!AA1687</f>
        <v>9.4472299949710159</v>
      </c>
      <c r="V365" s="10">
        <f t="shared" si="14"/>
        <v>1.0357142857142858</v>
      </c>
      <c r="W365" s="1">
        <f>+'Ark1'!V1687</f>
        <v>83.083647775245609</v>
      </c>
      <c r="X365" s="39"/>
      <c r="Y365"/>
    </row>
    <row r="366" spans="1:25" ht="15.6">
      <c r="A366" s="39"/>
      <c r="B366">
        <f>+'Ark1'!C1688</f>
        <v>2008</v>
      </c>
      <c r="C366">
        <f>+'Ark1'!M1688</f>
        <v>40</v>
      </c>
      <c r="D366" s="297">
        <f>+'Ark1'!Q1688</f>
        <v>36</v>
      </c>
      <c r="F366" s="297">
        <f>+'Ark1'!R1688</f>
        <v>41</v>
      </c>
      <c r="H366" s="297">
        <f>+'Ark1'!S1688</f>
        <v>41</v>
      </c>
      <c r="I366" s="100">
        <f>+'Ark1'!AD1688</f>
        <v>3.4258765648317912E-3</v>
      </c>
      <c r="K366" s="100">
        <f>+'Ark1'!AE1688</f>
        <v>3.3530461021701158E-3</v>
      </c>
      <c r="M366" s="100">
        <f>+'Ark1'!W1688</f>
        <v>77.836585365853622</v>
      </c>
      <c r="O366" s="100">
        <f>+'Ark1'!X1688</f>
        <v>0</v>
      </c>
      <c r="Q366" s="100">
        <f>+'Ark1'!Y1688</f>
        <v>0</v>
      </c>
      <c r="R366" s="110"/>
      <c r="T366" s="110"/>
      <c r="U366" s="100">
        <f>+'Ark1'!AA1688</f>
        <v>12.598330437152789</v>
      </c>
      <c r="V366" s="10">
        <f t="shared" si="14"/>
        <v>1.1388888888888888</v>
      </c>
      <c r="W366" s="1">
        <f>+'Ark1'!V1688</f>
        <v>84.329994979256384</v>
      </c>
      <c r="X366" s="39"/>
      <c r="Y366"/>
    </row>
    <row r="367" spans="1:25" ht="15.6">
      <c r="A367" s="39"/>
      <c r="B367">
        <f>+'Ark1'!C1689</f>
        <v>2008</v>
      </c>
      <c r="C367">
        <f>+'Ark1'!M1689</f>
        <v>41</v>
      </c>
      <c r="D367" s="297">
        <f>+'Ark1'!Q1689</f>
        <v>37</v>
      </c>
      <c r="F367" s="297">
        <f>+'Ark1'!R1689</f>
        <v>39</v>
      </c>
      <c r="H367" s="297">
        <f>+'Ark1'!S1689</f>
        <v>39</v>
      </c>
      <c r="I367" s="100">
        <f>+'Ark1'!AD1689</f>
        <v>3.2587606348399947E-3</v>
      </c>
      <c r="K367" s="100">
        <f>+'Ark1'!AE1689</f>
        <v>3.1741147101983285E-3</v>
      </c>
      <c r="M367" s="100">
        <f>+'Ark1'!W1689</f>
        <v>77.461538461538481</v>
      </c>
      <c r="O367" s="100">
        <f>+'Ark1'!X1689</f>
        <v>0</v>
      </c>
      <c r="Q367" s="100">
        <f>+'Ark1'!Y1689</f>
        <v>0</v>
      </c>
      <c r="R367" s="110"/>
      <c r="T367" s="110"/>
      <c r="U367" s="100">
        <f>+'Ark1'!AA1689</f>
        <v>8.4630604691760887</v>
      </c>
      <c r="V367" s="10">
        <f t="shared" si="14"/>
        <v>1.0540540540540539</v>
      </c>
      <c r="W367" s="1">
        <f>+'Ark1'!V1689</f>
        <v>83.923660305025408</v>
      </c>
      <c r="X367" s="39"/>
      <c r="Y367"/>
    </row>
    <row r="368" spans="1:25" ht="15.6">
      <c r="A368" s="39"/>
      <c r="B368">
        <f>+'Ark1'!C1690</f>
        <v>2008</v>
      </c>
      <c r="C368">
        <f>+'Ark1'!M1690</f>
        <v>42</v>
      </c>
      <c r="D368" s="297">
        <f>+'Ark1'!Q1690</f>
        <v>78</v>
      </c>
      <c r="F368" s="297">
        <f>+'Ark1'!R1690</f>
        <v>82</v>
      </c>
      <c r="H368" s="297">
        <f>+'Ark1'!S1690</f>
        <v>82</v>
      </c>
      <c r="I368" s="100">
        <f>+'Ark1'!AD1690</f>
        <v>6.8517531296635823E-3</v>
      </c>
      <c r="K368" s="100">
        <f>+'Ark1'!AE1690</f>
        <v>7.0029102796897906E-3</v>
      </c>
      <c r="M368" s="100">
        <f>+'Ark1'!W1690</f>
        <v>81.281707317073142</v>
      </c>
      <c r="O368" s="100">
        <f>+'Ark1'!X1690</f>
        <v>0</v>
      </c>
      <c r="Q368" s="100">
        <f>+'Ark1'!Y1690</f>
        <v>0</v>
      </c>
      <c r="R368" s="110"/>
      <c r="T368" s="110"/>
      <c r="U368" s="100">
        <f>+'Ark1'!AA1690</f>
        <v>10.213825255669894</v>
      </c>
      <c r="V368" s="10">
        <f t="shared" ref="V368:V431" si="15">+F368/D368</f>
        <v>1.0512820512820513</v>
      </c>
      <c r="W368" s="1">
        <f>+'Ark1'!V1690</f>
        <v>88.062521470285134</v>
      </c>
      <c r="X368" s="39"/>
      <c r="Y368"/>
    </row>
    <row r="369" spans="1:25" ht="15.6">
      <c r="A369" s="39"/>
      <c r="B369">
        <f>+'Ark1'!C1691</f>
        <v>2008</v>
      </c>
      <c r="C369">
        <f>+'Ark1'!M1691</f>
        <v>43</v>
      </c>
      <c r="D369" s="297">
        <f>+'Ark1'!Q1691</f>
        <v>92</v>
      </c>
      <c r="F369" s="297">
        <f>+'Ark1'!R1691</f>
        <v>100</v>
      </c>
      <c r="H369" s="297">
        <f>+'Ark1'!S1691</f>
        <v>100</v>
      </c>
      <c r="I369" s="100">
        <f>+'Ark1'!AD1691</f>
        <v>8.3557964995897311E-3</v>
      </c>
      <c r="K369" s="100">
        <f>+'Ark1'!AE1691</f>
        <v>8.7816122965367737E-3</v>
      </c>
      <c r="M369" s="100">
        <f>+'Ark1'!W1691</f>
        <v>83.579999999999984</v>
      </c>
      <c r="O369" s="100">
        <f>+'Ark1'!X1691</f>
        <v>0</v>
      </c>
      <c r="Q369" s="100">
        <f>+'Ark1'!Y1691</f>
        <v>0</v>
      </c>
      <c r="R369" s="110"/>
      <c r="T369" s="110"/>
      <c r="U369" s="100">
        <f>+'Ark1'!AA1691</f>
        <v>11.155106453996863</v>
      </c>
      <c r="V369" s="10">
        <f t="shared" si="15"/>
        <v>1.0869565217391304</v>
      </c>
      <c r="W369" s="1">
        <f>+'Ark1'!V1691</f>
        <v>90.55254604550376</v>
      </c>
      <c r="X369" s="39"/>
      <c r="Y369"/>
    </row>
    <row r="370" spans="1:25" ht="15.6">
      <c r="A370" s="39"/>
      <c r="B370">
        <f>+'Ark1'!C1692</f>
        <v>2008</v>
      </c>
      <c r="C370">
        <f>+'Ark1'!M1692</f>
        <v>44</v>
      </c>
      <c r="D370" s="297">
        <f>+'Ark1'!Q1692</f>
        <v>143</v>
      </c>
      <c r="F370" s="297">
        <f>+'Ark1'!R1692</f>
        <v>173</v>
      </c>
      <c r="H370" s="297">
        <f>+'Ark1'!S1692</f>
        <v>173</v>
      </c>
      <c r="I370" s="100">
        <f>+'Ark1'!AD1692</f>
        <v>1.4455527944290236E-2</v>
      </c>
      <c r="K370" s="100">
        <f>+'Ark1'!AE1692</f>
        <v>1.5382005745548988E-2</v>
      </c>
      <c r="M370" s="100">
        <f>+'Ark1'!W1692</f>
        <v>84.624277456647377</v>
      </c>
      <c r="O370" s="100">
        <f>+'Ark1'!X1692</f>
        <v>0</v>
      </c>
      <c r="Q370" s="100">
        <f>+'Ark1'!Y1692</f>
        <v>0</v>
      </c>
      <c r="R370" s="110"/>
      <c r="T370" s="110"/>
      <c r="U370" s="100">
        <f>+'Ark1'!AA1692</f>
        <v>10.352654021417868</v>
      </c>
      <c r="V370" s="10">
        <f t="shared" si="15"/>
        <v>1.2097902097902098</v>
      </c>
      <c r="W370" s="1">
        <f>+'Ark1'!V1692</f>
        <v>91.683940906443482</v>
      </c>
      <c r="X370" s="39"/>
      <c r="Y370"/>
    </row>
    <row r="371" spans="1:25" ht="15.6">
      <c r="A371" s="39"/>
      <c r="B371">
        <f>+'Ark1'!C1693</f>
        <v>2008</v>
      </c>
      <c r="C371">
        <f>+'Ark1'!M1693</f>
        <v>45</v>
      </c>
      <c r="D371" s="297">
        <f>+'Ark1'!Q1693</f>
        <v>236</v>
      </c>
      <c r="F371" s="297">
        <f>+'Ark1'!R1693</f>
        <v>307</v>
      </c>
      <c r="H371" s="297">
        <f>+'Ark1'!S1693</f>
        <v>307</v>
      </c>
      <c r="I371" s="100">
        <f>+'Ark1'!AD1693</f>
        <v>2.5652295253740472E-2</v>
      </c>
      <c r="K371" s="100">
        <f>+'Ark1'!AE1693</f>
        <v>2.729486486741944E-2</v>
      </c>
      <c r="M371" s="100">
        <f>+'Ark1'!W1693</f>
        <v>84.619543973941319</v>
      </c>
      <c r="O371" s="100">
        <f>+'Ark1'!X1693</f>
        <v>0</v>
      </c>
      <c r="Q371" s="100">
        <f>+'Ark1'!Y1693</f>
        <v>0</v>
      </c>
      <c r="R371" s="110"/>
      <c r="T371" s="110"/>
      <c r="U371" s="100">
        <f>+'Ark1'!AA1693</f>
        <v>10.691142599610444</v>
      </c>
      <c r="V371" s="10">
        <f t="shared" si="15"/>
        <v>1.3008474576271187</v>
      </c>
      <c r="W371" s="1">
        <f>+'Ark1'!V1693</f>
        <v>91.678812539481441</v>
      </c>
      <c r="X371" s="39"/>
      <c r="Y371"/>
    </row>
    <row r="372" spans="1:25" ht="15.6">
      <c r="A372" s="39"/>
      <c r="B372">
        <f>+'Ark1'!C1694</f>
        <v>2008</v>
      </c>
      <c r="C372">
        <f>+'Ark1'!M1694</f>
        <v>46</v>
      </c>
      <c r="D372" s="297">
        <f>+'Ark1'!Q1694</f>
        <v>379</v>
      </c>
      <c r="F372" s="297">
        <f>+'Ark1'!R1694</f>
        <v>548</v>
      </c>
      <c r="H372" s="297">
        <f>+'Ark1'!S1694</f>
        <v>548</v>
      </c>
      <c r="I372" s="100">
        <f>+'Ark1'!AD1694</f>
        <v>4.578976481775171E-2</v>
      </c>
      <c r="K372" s="100">
        <f>+'Ark1'!AE1694</f>
        <v>4.8700964188248805E-2</v>
      </c>
      <c r="M372" s="100">
        <f>+'Ark1'!W1694</f>
        <v>84.58339416058385</v>
      </c>
      <c r="O372" s="100">
        <f>+'Ark1'!X1694</f>
        <v>0</v>
      </c>
      <c r="Q372" s="100">
        <f>+'Ark1'!Y1694</f>
        <v>0</v>
      </c>
      <c r="R372" s="110"/>
      <c r="T372" s="110"/>
      <c r="U372" s="100">
        <f>+'Ark1'!AA1694</f>
        <v>9.2193523537590174</v>
      </c>
      <c r="V372" s="10">
        <f t="shared" si="15"/>
        <v>1.445910290237467</v>
      </c>
      <c r="W372" s="1">
        <f>+'Ark1'!V1694</f>
        <v>91.639646977880773</v>
      </c>
      <c r="X372" s="39"/>
      <c r="Y372"/>
    </row>
    <row r="373" spans="1:25" ht="15.6">
      <c r="A373" s="39"/>
      <c r="B373">
        <f>+'Ark1'!C1695</f>
        <v>2008</v>
      </c>
      <c r="C373">
        <f>+'Ark1'!M1695</f>
        <v>47</v>
      </c>
      <c r="D373" s="297">
        <f>+'Ark1'!Q1695</f>
        <v>627</v>
      </c>
      <c r="F373" s="297">
        <f>+'Ark1'!R1695</f>
        <v>1100</v>
      </c>
      <c r="H373" s="297">
        <f>+'Ark1'!S1695</f>
        <v>1100</v>
      </c>
      <c r="I373" s="100">
        <f>+'Ark1'!AD1695</f>
        <v>9.1913761495487037E-2</v>
      </c>
      <c r="K373" s="100">
        <f>+'Ark1'!AE1695</f>
        <v>9.8685863555531855E-2</v>
      </c>
      <c r="M373" s="100">
        <f>+'Ark1'!W1695</f>
        <v>85.386727272727214</v>
      </c>
      <c r="O373" s="100">
        <f>+'Ark1'!X1695</f>
        <v>0</v>
      </c>
      <c r="Q373" s="100">
        <f>+'Ark1'!Y1695</f>
        <v>0</v>
      </c>
      <c r="R373" s="110"/>
      <c r="T373" s="110"/>
      <c r="U373" s="100">
        <f>+'Ark1'!AA1695</f>
        <v>8.8155578495267708</v>
      </c>
      <c r="V373" s="10">
        <f t="shared" si="15"/>
        <v>1.7543859649122806</v>
      </c>
      <c r="W373" s="1">
        <f>+'Ark1'!V1695</f>
        <v>92.509997045208237</v>
      </c>
      <c r="X373" s="39"/>
      <c r="Y373"/>
    </row>
    <row r="374" spans="1:25" ht="15.6">
      <c r="A374" s="39"/>
      <c r="B374">
        <f>+'Ark1'!C1696</f>
        <v>2008</v>
      </c>
      <c r="C374">
        <f>+'Ark1'!M1696</f>
        <v>48</v>
      </c>
      <c r="D374" s="297">
        <f>+'Ark1'!Q1696</f>
        <v>900</v>
      </c>
      <c r="F374" s="297">
        <f>+'Ark1'!R1696</f>
        <v>2076</v>
      </c>
      <c r="H374" s="297">
        <f>+'Ark1'!S1696</f>
        <v>2076</v>
      </c>
      <c r="I374" s="100">
        <f>+'Ark1'!AD1696</f>
        <v>0.17346633533148284</v>
      </c>
      <c r="K374" s="100">
        <f>+'Ark1'!AE1696</f>
        <v>0.18478832180976637</v>
      </c>
      <c r="M374" s="100">
        <f>+'Ark1'!W1696</f>
        <v>84.717919075144451</v>
      </c>
      <c r="O374" s="100">
        <f>+'Ark1'!X1696</f>
        <v>0</v>
      </c>
      <c r="Q374" s="100">
        <f>+'Ark1'!Y1696</f>
        <v>0</v>
      </c>
      <c r="R374" s="110"/>
      <c r="T374" s="110"/>
      <c r="U374" s="100">
        <f>+'Ark1'!AA1696</f>
        <v>8.8712258498047625</v>
      </c>
      <c r="V374" s="10">
        <f t="shared" si="15"/>
        <v>2.3066666666666666</v>
      </c>
      <c r="W374" s="1">
        <f>+'Ark1'!V1696</f>
        <v>91.785394447610699</v>
      </c>
      <c r="X374" s="39"/>
      <c r="Y374"/>
    </row>
    <row r="375" spans="1:25" ht="15.6">
      <c r="A375" s="39"/>
      <c r="B375">
        <f>+'Ark1'!C1697</f>
        <v>2008</v>
      </c>
      <c r="C375">
        <f>+'Ark1'!M1697</f>
        <v>49</v>
      </c>
      <c r="D375" s="297">
        <f>+'Ark1'!Q1697</f>
        <v>1228</v>
      </c>
      <c r="F375" s="297">
        <f>+'Ark1'!R1697</f>
        <v>4040</v>
      </c>
      <c r="H375" s="297">
        <f>+'Ark1'!S1697</f>
        <v>4040</v>
      </c>
      <c r="I375" s="100">
        <f>+'Ark1'!AD1697</f>
        <v>0.3375741785834252</v>
      </c>
      <c r="K375" s="100">
        <f>+'Ark1'!AE1697</f>
        <v>0.35767250517031873</v>
      </c>
      <c r="M375" s="100">
        <f>+'Ark1'!W1697</f>
        <v>84.262103960396018</v>
      </c>
      <c r="O375" s="100">
        <f>+'Ark1'!X1697</f>
        <v>0</v>
      </c>
      <c r="Q375" s="100">
        <f>+'Ark1'!Y1697</f>
        <v>0</v>
      </c>
      <c r="R375" s="110"/>
      <c r="T375" s="110"/>
      <c r="U375" s="100">
        <f>+'Ark1'!AA1697</f>
        <v>8.5128924956601271</v>
      </c>
      <c r="V375" s="10">
        <f t="shared" si="15"/>
        <v>3.2899022801302933</v>
      </c>
      <c r="W375" s="1">
        <f>+'Ark1'!V1697</f>
        <v>91.291553586561477</v>
      </c>
      <c r="X375" s="39"/>
      <c r="Y375"/>
    </row>
    <row r="376" spans="1:25" ht="15.6">
      <c r="A376" s="39"/>
      <c r="B376">
        <f>+'Ark1'!C1698</f>
        <v>2008</v>
      </c>
      <c r="C376">
        <f>+'Ark1'!M1698</f>
        <v>50</v>
      </c>
      <c r="D376" s="297">
        <f>+'Ark1'!Q1698</f>
        <v>1613</v>
      </c>
      <c r="F376" s="297">
        <f>+'Ark1'!R1698</f>
        <v>7943</v>
      </c>
      <c r="H376" s="297">
        <f>+'Ark1'!S1698</f>
        <v>7943</v>
      </c>
      <c r="I376" s="100">
        <f>+'Ark1'!AD1698</f>
        <v>0.66370091596241221</v>
      </c>
      <c r="K376" s="100">
        <f>+'Ark1'!AE1698</f>
        <v>0.69954640860614636</v>
      </c>
      <c r="M376" s="100">
        <f>+'Ark1'!W1698</f>
        <v>83.822397079189187</v>
      </c>
      <c r="O376" s="100">
        <f>+'Ark1'!X1698</f>
        <v>0</v>
      </c>
      <c r="Q376" s="100">
        <f>+'Ark1'!Y1698</f>
        <v>0</v>
      </c>
      <c r="R376" s="110"/>
      <c r="T376" s="110"/>
      <c r="U376" s="100">
        <f>+'Ark1'!AA1698</f>
        <v>8.2964076352349956</v>
      </c>
      <c r="V376" s="10">
        <f t="shared" si="15"/>
        <v>4.9243645381277119</v>
      </c>
      <c r="W376" s="1">
        <f>+'Ark1'!V1698</f>
        <v>90.815164766185518</v>
      </c>
      <c r="X376" s="39"/>
      <c r="Y376"/>
    </row>
    <row r="377" spans="1:25" ht="15.6">
      <c r="A377" s="39"/>
      <c r="B377">
        <f>+'Ark1'!C1699</f>
        <v>2008</v>
      </c>
      <c r="C377">
        <f>+'Ark1'!M1699</f>
        <v>51</v>
      </c>
      <c r="D377" s="297">
        <f>+'Ark1'!Q1699</f>
        <v>1909</v>
      </c>
      <c r="F377" s="297">
        <f>+'Ark1'!R1699</f>
        <v>15177</v>
      </c>
      <c r="H377" s="297">
        <f>+'Ark1'!S1699</f>
        <v>15177</v>
      </c>
      <c r="I377" s="100">
        <f>+'Ark1'!AD1699</f>
        <v>1.2681592347427328</v>
      </c>
      <c r="K377" s="100">
        <f>+'Ark1'!AE1699</f>
        <v>1.3281187297181578</v>
      </c>
      <c r="M377" s="100">
        <f>+'Ark1'!W1699</f>
        <v>83.287355867430918</v>
      </c>
      <c r="O377" s="100">
        <f>+'Ark1'!X1699</f>
        <v>0</v>
      </c>
      <c r="Q377" s="100">
        <f>+'Ark1'!Y1699</f>
        <v>0</v>
      </c>
      <c r="R377" s="110"/>
      <c r="T377" s="110"/>
      <c r="U377" s="100">
        <f>+'Ark1'!AA1699</f>
        <v>8.0318464253328923</v>
      </c>
      <c r="V377" s="10">
        <f t="shared" si="15"/>
        <v>7.9502357255107388</v>
      </c>
      <c r="W377" s="1">
        <f>+'Ark1'!V1699</f>
        <v>90.235488480423214</v>
      </c>
      <c r="X377" s="39"/>
      <c r="Y377"/>
    </row>
    <row r="378" spans="1:25" ht="15.6">
      <c r="A378" s="39"/>
      <c r="B378">
        <f>+'Ark1'!C1700</f>
        <v>2008</v>
      </c>
      <c r="C378">
        <f>+'Ark1'!M1700</f>
        <v>52</v>
      </c>
      <c r="D378" s="297">
        <f>+'Ark1'!Q1700</f>
        <v>2144</v>
      </c>
      <c r="F378" s="297">
        <f>+'Ark1'!R1700</f>
        <v>28013</v>
      </c>
      <c r="H378" s="297">
        <f>+'Ark1'!S1700</f>
        <v>28012</v>
      </c>
      <c r="I378" s="100">
        <f>+'Ark1'!AD1700</f>
        <v>2.3407092734300705</v>
      </c>
      <c r="K378" s="100">
        <f>+'Ark1'!AE1700</f>
        <v>2.4338379271434367</v>
      </c>
      <c r="M378" s="100">
        <f>+'Ark1'!W1700</f>
        <v>82.69431315150662</v>
      </c>
      <c r="O378" s="100">
        <f>+'Ark1'!X1700</f>
        <v>0</v>
      </c>
      <c r="Q378" s="100">
        <f>+'Ark1'!Y1700</f>
        <v>0</v>
      </c>
      <c r="R378" s="110"/>
      <c r="T378" s="110"/>
      <c r="U378" s="100">
        <f>+'Ark1'!AA1700</f>
        <v>8.0043906274107854</v>
      </c>
      <c r="V378" s="10">
        <f t="shared" si="15"/>
        <v>13.065764925373134</v>
      </c>
      <c r="W378" s="1">
        <f>+'Ark1'!V1700</f>
        <v>89.594217398546533</v>
      </c>
      <c r="X378" s="39"/>
      <c r="Y378"/>
    </row>
    <row r="379" spans="1:25" ht="15.6">
      <c r="A379" s="39"/>
      <c r="B379">
        <f>+'Ark1'!C1701</f>
        <v>2008</v>
      </c>
      <c r="C379">
        <f>+'Ark1'!M1701</f>
        <v>53</v>
      </c>
      <c r="D379" s="297">
        <f>+'Ark1'!Q1701</f>
        <v>2316</v>
      </c>
      <c r="F379" s="297">
        <f>+'Ark1'!R1701</f>
        <v>49216</v>
      </c>
      <c r="H379" s="297">
        <f>+'Ark1'!S1701</f>
        <v>49215</v>
      </c>
      <c r="I379" s="100">
        <f>+'Ark1'!AD1701</f>
        <v>4.1123888052380817</v>
      </c>
      <c r="K379" s="100">
        <f>+'Ark1'!AE1701</f>
        <v>4.2336981870847872</v>
      </c>
      <c r="M379" s="100">
        <f>+'Ark1'!W1701</f>
        <v>81.874849131362382</v>
      </c>
      <c r="O379" s="100">
        <f>+'Ark1'!X1701</f>
        <v>0</v>
      </c>
      <c r="Q379" s="100">
        <f>+'Ark1'!Y1701</f>
        <v>0</v>
      </c>
      <c r="R379" s="110"/>
      <c r="T379" s="110"/>
      <c r="U379" s="100">
        <f>+'Ark1'!AA1701</f>
        <v>8.0559648780225857</v>
      </c>
      <c r="V379" s="10">
        <f t="shared" si="15"/>
        <v>21.250431778929187</v>
      </c>
      <c r="W379" s="1">
        <f>+'Ark1'!V1701</f>
        <v>88.705977453825028</v>
      </c>
      <c r="X379" s="39"/>
      <c r="Y379"/>
    </row>
    <row r="380" spans="1:25" ht="15.6">
      <c r="A380" s="39"/>
      <c r="B380">
        <f>+'Ark1'!C1702</f>
        <v>2008</v>
      </c>
      <c r="C380">
        <f>+'Ark1'!M1702</f>
        <v>54</v>
      </c>
      <c r="D380" s="297">
        <f>+'Ark1'!Q1702</f>
        <v>2435</v>
      </c>
      <c r="F380" s="297">
        <f>+'Ark1'!R1702</f>
        <v>81293</v>
      </c>
      <c r="H380" s="297">
        <f>+'Ark1'!S1702</f>
        <v>81292</v>
      </c>
      <c r="I380" s="100">
        <f>+'Ark1'!AD1702</f>
        <v>6.7926776484114813</v>
      </c>
      <c r="K380" s="100">
        <f>+'Ark1'!AE1702</f>
        <v>6.9484524107282706</v>
      </c>
      <c r="M380" s="100">
        <f>+'Ark1'!W1702</f>
        <v>81.352028489888511</v>
      </c>
      <c r="O380" s="100">
        <f>+'Ark1'!X1702</f>
        <v>0</v>
      </c>
      <c r="Q380" s="100">
        <f>+'Ark1'!Y1702</f>
        <v>0</v>
      </c>
      <c r="R380" s="110"/>
      <c r="T380" s="110"/>
      <c r="U380" s="100">
        <f>+'Ark1'!AA1702</f>
        <v>8.0731248518747378</v>
      </c>
      <c r="V380" s="10">
        <f t="shared" si="15"/>
        <v>33.385215605749487</v>
      </c>
      <c r="W380" s="1">
        <f>+'Ark1'!V1702</f>
        <v>88.139212871391749</v>
      </c>
      <c r="X380" s="39"/>
      <c r="Y380"/>
    </row>
    <row r="381" spans="1:25" ht="15.6">
      <c r="A381" s="39"/>
      <c r="B381">
        <f>+'Ark1'!C1703</f>
        <v>2008</v>
      </c>
      <c r="C381">
        <f>+'Ark1'!M1703</f>
        <v>55</v>
      </c>
      <c r="D381" s="297">
        <f>+'Ark1'!Q1703</f>
        <v>2503</v>
      </c>
      <c r="F381" s="297">
        <f>+'Ark1'!R1703</f>
        <v>120996</v>
      </c>
      <c r="H381" s="297">
        <f>+'Ark1'!S1703</f>
        <v>120992</v>
      </c>
      <c r="I381" s="100">
        <f>+'Ark1'!AD1703</f>
        <v>10.11017953264359</v>
      </c>
      <c r="K381" s="100">
        <f>+'Ark1'!AE1703</f>
        <v>10.26213843980841</v>
      </c>
      <c r="M381" s="100">
        <f>+'Ark1'!W1703</f>
        <v>80.725235552763493</v>
      </c>
      <c r="O381" s="100">
        <f>+'Ark1'!X1703</f>
        <v>0</v>
      </c>
      <c r="Q381" s="100">
        <f>+'Ark1'!Y1703</f>
        <v>0</v>
      </c>
      <c r="R381" s="110"/>
      <c r="T381" s="110"/>
      <c r="U381" s="100">
        <f>+'Ark1'!AA1703</f>
        <v>8.1658648553265802</v>
      </c>
      <c r="V381" s="10">
        <f t="shared" si="15"/>
        <v>48.340391530163807</v>
      </c>
      <c r="W381" s="1">
        <f>+'Ark1'!V1703</f>
        <v>87.460901043968619</v>
      </c>
      <c r="X381" s="39"/>
      <c r="Y381"/>
    </row>
    <row r="382" spans="1:25" ht="15.6">
      <c r="A382" s="39"/>
      <c r="B382">
        <f>+'Ark1'!C1704</f>
        <v>2008</v>
      </c>
      <c r="C382">
        <f>+'Ark1'!M1704</f>
        <v>56</v>
      </c>
      <c r="D382" s="297">
        <f>+'Ark1'!Q1704</f>
        <v>2574</v>
      </c>
      <c r="F382" s="297">
        <f>+'Ark1'!R1704</f>
        <v>161877</v>
      </c>
      <c r="H382" s="297">
        <f>+'Ark1'!S1704</f>
        <v>161875</v>
      </c>
      <c r="I382" s="100">
        <f>+'Ark1'!AD1704</f>
        <v>13.526112699640867</v>
      </c>
      <c r="K382" s="100">
        <f>+'Ark1'!AE1704</f>
        <v>13.614812915241444</v>
      </c>
      <c r="M382" s="100">
        <f>+'Ark1'!W1704</f>
        <v>80.049754440154686</v>
      </c>
      <c r="O382" s="100">
        <f>+'Ark1'!X1704</f>
        <v>0</v>
      </c>
      <c r="Q382" s="100">
        <f>+'Ark1'!Y1704</f>
        <v>0</v>
      </c>
      <c r="R382" s="110"/>
      <c r="T382" s="110"/>
      <c r="U382" s="100">
        <f>+'Ark1'!AA1704</f>
        <v>8.336887597434572</v>
      </c>
      <c r="V382" s="10">
        <f t="shared" si="15"/>
        <v>62.889277389277389</v>
      </c>
      <c r="W382" s="1">
        <f>+'Ark1'!V1704</f>
        <v>86.728297937314636</v>
      </c>
      <c r="X382" s="39"/>
      <c r="Y382"/>
    </row>
    <row r="383" spans="1:25" ht="15.6">
      <c r="A383" s="39"/>
      <c r="B383">
        <f>+'Ark1'!C1705</f>
        <v>2008</v>
      </c>
      <c r="C383">
        <f>+'Ark1'!M1705</f>
        <v>57</v>
      </c>
      <c r="D383" s="297">
        <f>+'Ark1'!Q1705</f>
        <v>2597</v>
      </c>
      <c r="F383" s="297">
        <f>+'Ark1'!R1705</f>
        <v>189067</v>
      </c>
      <c r="H383" s="297">
        <f>+'Ark1'!S1705</f>
        <v>189062</v>
      </c>
      <c r="I383" s="100">
        <f>+'Ark1'!AD1705</f>
        <v>15.798053767879315</v>
      </c>
      <c r="K383" s="100">
        <f>+'Ark1'!AE1705</f>
        <v>15.76503660091519</v>
      </c>
      <c r="M383" s="100">
        <f>+'Ark1'!W1705</f>
        <v>79.363140133923707</v>
      </c>
      <c r="O383" s="100">
        <f>+'Ark1'!X1705</f>
        <v>0</v>
      </c>
      <c r="Q383" s="100">
        <f>+'Ark1'!Y1705</f>
        <v>0</v>
      </c>
      <c r="R383" s="110"/>
      <c r="T383" s="110"/>
      <c r="U383" s="100">
        <f>+'Ark1'!AA1705</f>
        <v>8.5142868293092722</v>
      </c>
      <c r="V383" s="10">
        <f t="shared" si="15"/>
        <v>72.802079322294958</v>
      </c>
      <c r="W383" s="1">
        <f>+'Ark1'!V1705</f>
        <v>85.984897007595904</v>
      </c>
      <c r="X383" s="39"/>
      <c r="Y383"/>
    </row>
    <row r="384" spans="1:25" ht="15.6">
      <c r="A384" s="39"/>
      <c r="B384" s="46">
        <f>+'Ark1'!C1706</f>
        <v>2008</v>
      </c>
      <c r="C384" s="46">
        <f>+'Ark1'!M1706</f>
        <v>58</v>
      </c>
      <c r="D384" s="331">
        <f>+'Ark1'!Q1706</f>
        <v>2604</v>
      </c>
      <c r="E384" s="65"/>
      <c r="F384" s="331">
        <f>+'Ark1'!R1706</f>
        <v>190526</v>
      </c>
      <c r="G384" s="331"/>
      <c r="H384" s="331">
        <f>+'Ark1'!S1706</f>
        <v>190518</v>
      </c>
      <c r="I384" s="99">
        <f>+'Ark1'!AD1706</f>
        <v>15.919964838808324</v>
      </c>
      <c r="J384" s="99"/>
      <c r="K384" s="99">
        <f>+'Ark1'!AE1706</f>
        <v>15.74439277243914</v>
      </c>
      <c r="L384" s="99"/>
      <c r="M384" s="99">
        <f>+'Ark1'!W1706</f>
        <v>78.653492058492304</v>
      </c>
      <c r="N384" s="99"/>
      <c r="O384" s="99">
        <f>+'Ark1'!X1706</f>
        <v>0</v>
      </c>
      <c r="P384" s="99"/>
      <c r="Q384" s="99">
        <f>+'Ark1'!Y1706</f>
        <v>0</v>
      </c>
      <c r="R384" s="110"/>
      <c r="S384" s="65"/>
      <c r="T384" s="110"/>
      <c r="U384" s="99">
        <f>+'Ark1'!AA1706</f>
        <v>8.7403619753283195</v>
      </c>
      <c r="V384" s="65">
        <f t="shared" si="15"/>
        <v>73.166666666666671</v>
      </c>
      <c r="W384" s="48">
        <f>+'Ark1'!V1706</f>
        <v>85.216737098474255</v>
      </c>
      <c r="X384" s="39"/>
      <c r="Y384"/>
    </row>
    <row r="385" spans="1:25" ht="15.6">
      <c r="A385" s="39"/>
      <c r="B385" s="46">
        <f>+'Ark1'!C1707</f>
        <v>2008</v>
      </c>
      <c r="C385" s="46">
        <f>+'Ark1'!M1707</f>
        <v>59</v>
      </c>
      <c r="D385" s="331">
        <f>+'Ark1'!Q1707</f>
        <v>2558</v>
      </c>
      <c r="E385" s="65"/>
      <c r="F385" s="331">
        <f>+'Ark1'!R1707</f>
        <v>160065</v>
      </c>
      <c r="G385" s="331"/>
      <c r="H385" s="331">
        <f>+'Ark1'!S1707</f>
        <v>160061</v>
      </c>
      <c r="I385" s="99">
        <f>+'Ark1'!AD1707</f>
        <v>13.3747056670683</v>
      </c>
      <c r="J385" s="99"/>
      <c r="K385" s="99">
        <f>+'Ark1'!AE1707</f>
        <v>13.13535852792973</v>
      </c>
      <c r="L385" s="99"/>
      <c r="M385" s="99">
        <f>+'Ark1'!W1707</f>
        <v>78.106020829559441</v>
      </c>
      <c r="N385" s="99"/>
      <c r="O385" s="99">
        <f>+'Ark1'!X1707</f>
        <v>0</v>
      </c>
      <c r="P385" s="99"/>
      <c r="Q385" s="99">
        <f>+'Ark1'!Y1707</f>
        <v>0</v>
      </c>
      <c r="R385" s="110"/>
      <c r="S385" s="65"/>
      <c r="T385" s="110"/>
      <c r="U385" s="99">
        <f>+'Ark1'!AA1707</f>
        <v>8.9295242059568309</v>
      </c>
      <c r="V385" s="65">
        <f t="shared" si="15"/>
        <v>62.574276778733385</v>
      </c>
      <c r="W385" s="48">
        <f>+'Ark1'!V1707</f>
        <v>84.622882433983619</v>
      </c>
      <c r="X385" s="39"/>
      <c r="Y385"/>
    </row>
    <row r="386" spans="1:25" ht="15.6">
      <c r="A386" s="39"/>
      <c r="B386" s="46">
        <f>+'Ark1'!C1708</f>
        <v>2008</v>
      </c>
      <c r="C386" s="46">
        <f>+'Ark1'!M1708</f>
        <v>60</v>
      </c>
      <c r="D386" s="331">
        <f>+'Ark1'!Q1708</f>
        <v>2500</v>
      </c>
      <c r="E386" s="65"/>
      <c r="F386" s="331">
        <f>+'Ark1'!R1708</f>
        <v>107927</v>
      </c>
      <c r="G386" s="331"/>
      <c r="H386" s="331">
        <f>+'Ark1'!S1708</f>
        <v>107923</v>
      </c>
      <c r="I386" s="99">
        <f>+'Ark1'!AD1708</f>
        <v>9.0181604881122119</v>
      </c>
      <c r="J386" s="99"/>
      <c r="K386" s="99">
        <f>+'Ark1'!AE1708</f>
        <v>8.8419120705629908</v>
      </c>
      <c r="L386" s="99"/>
      <c r="M386" s="99">
        <f>+'Ark1'!W1708</f>
        <v>77.975880952160892</v>
      </c>
      <c r="N386" s="99"/>
      <c r="O386" s="99">
        <f>+'Ark1'!X1708</f>
        <v>0</v>
      </c>
      <c r="P386" s="99"/>
      <c r="Q386" s="99">
        <f>+'Ark1'!Y1708</f>
        <v>0</v>
      </c>
      <c r="R386" s="110"/>
      <c r="S386" s="65"/>
      <c r="T386" s="110"/>
      <c r="U386" s="99">
        <f>+'Ark1'!AA1708</f>
        <v>8.9571051600137928</v>
      </c>
      <c r="V386" s="65">
        <f t="shared" si="15"/>
        <v>43.1708</v>
      </c>
      <c r="W386" s="48">
        <f>+'Ark1'!V1708</f>
        <v>84.482342648516067</v>
      </c>
      <c r="X386" s="39"/>
      <c r="Y386"/>
    </row>
    <row r="387" spans="1:25" ht="15.6">
      <c r="A387" s="39"/>
      <c r="B387" s="46">
        <f>+'Ark1'!C1709</f>
        <v>2008</v>
      </c>
      <c r="C387" s="46">
        <f>+'Ark1'!M1709</f>
        <v>61</v>
      </c>
      <c r="D387" s="331">
        <f>+'Ark1'!Q1709</f>
        <v>2314</v>
      </c>
      <c r="E387" s="65"/>
      <c r="F387" s="331">
        <f>+'Ark1'!R1709</f>
        <v>51771</v>
      </c>
      <c r="G387" s="331"/>
      <c r="H387" s="331">
        <f>+'Ark1'!S1709</f>
        <v>51770</v>
      </c>
      <c r="I387" s="99">
        <f>+'Ark1'!AD1709</f>
        <v>4.3258794058025991</v>
      </c>
      <c r="J387" s="99"/>
      <c r="K387" s="99">
        <f>+'Ark1'!AE1709</f>
        <v>4.2545296676254569</v>
      </c>
      <c r="L387" s="99"/>
      <c r="M387" s="99">
        <f>+'Ark1'!W1709</f>
        <v>78.217062005023053</v>
      </c>
      <c r="N387" s="99"/>
      <c r="O387" s="99">
        <f>+'Ark1'!X1709</f>
        <v>0</v>
      </c>
      <c r="P387" s="99"/>
      <c r="Q387" s="99">
        <f>+'Ark1'!Y1709</f>
        <v>0</v>
      </c>
      <c r="R387" s="110"/>
      <c r="S387" s="65"/>
      <c r="T387" s="110"/>
      <c r="U387" s="99">
        <f>+'Ark1'!AA1709</f>
        <v>8.9066607947107048</v>
      </c>
      <c r="V387" s="65">
        <f t="shared" si="15"/>
        <v>22.372947277441661</v>
      </c>
      <c r="W387" s="48">
        <f>+'Ark1'!V1709</f>
        <v>84.742992957223365</v>
      </c>
      <c r="X387" s="39"/>
      <c r="Y387"/>
    </row>
    <row r="388" spans="1:25" ht="15.6">
      <c r="A388" s="39"/>
      <c r="B388" s="46">
        <f>+'Ark1'!C1710</f>
        <v>2008</v>
      </c>
      <c r="C388" s="46">
        <f>+'Ark1'!M1710</f>
        <v>62</v>
      </c>
      <c r="D388" s="331">
        <f>+'Ark1'!Q1710</f>
        <v>1983</v>
      </c>
      <c r="E388" s="65"/>
      <c r="F388" s="331">
        <f>+'Ark1'!R1710</f>
        <v>18226</v>
      </c>
      <c r="G388" s="331"/>
      <c r="H388" s="331">
        <f>+'Ark1'!S1710</f>
        <v>18226</v>
      </c>
      <c r="I388" s="99">
        <f>+'Ark1'!AD1710</f>
        <v>1.5229274700152251</v>
      </c>
      <c r="J388" s="99"/>
      <c r="K388" s="99">
        <f>+'Ark1'!AE1710</f>
        <v>1.509250673113002</v>
      </c>
      <c r="L388" s="99"/>
      <c r="M388" s="99">
        <f>+'Ark1'!W1710</f>
        <v>78.813047295073062</v>
      </c>
      <c r="N388" s="99"/>
      <c r="O388" s="99">
        <f>+'Ark1'!X1710</f>
        <v>0</v>
      </c>
      <c r="P388" s="99"/>
      <c r="Q388" s="99">
        <f>+'Ark1'!Y1710</f>
        <v>0</v>
      </c>
      <c r="R388" s="110"/>
      <c r="S388" s="65"/>
      <c r="T388" s="110"/>
      <c r="U388" s="99">
        <f>+'Ark1'!AA1710</f>
        <v>8.7966146279211017</v>
      </c>
      <c r="V388" s="65">
        <f t="shared" si="15"/>
        <v>9.1911245587493688</v>
      </c>
      <c r="W388" s="48">
        <f>+'Ark1'!V1710</f>
        <v>85.387916896069584</v>
      </c>
      <c r="X388" s="39"/>
      <c r="Y388"/>
    </row>
    <row r="389" spans="1:25" ht="15.6">
      <c r="A389" s="39"/>
      <c r="B389" s="46">
        <f>+'Ark1'!C1711</f>
        <v>2008</v>
      </c>
      <c r="C389" s="46">
        <f>+'Ark1'!M1711</f>
        <v>63</v>
      </c>
      <c r="D389" s="331">
        <f>+'Ark1'!Q1711</f>
        <v>1250</v>
      </c>
      <c r="E389" s="65"/>
      <c r="F389" s="331">
        <f>+'Ark1'!R1711</f>
        <v>4445</v>
      </c>
      <c r="G389" s="331"/>
      <c r="H389" s="331">
        <f>+'Ark1'!S1711</f>
        <v>4444</v>
      </c>
      <c r="I389" s="99">
        <f>+'Ark1'!AD1711</f>
        <v>0.37141515440676359</v>
      </c>
      <c r="J389" s="99"/>
      <c r="K389" s="99">
        <f>+'Ark1'!AE1711</f>
        <v>0.3711853450537555</v>
      </c>
      <c r="L389" s="99"/>
      <c r="M389" s="99">
        <f>+'Ark1'!W1711</f>
        <v>79.495927092709366</v>
      </c>
      <c r="N389" s="99"/>
      <c r="O389" s="99">
        <f>+'Ark1'!X1711</f>
        <v>0</v>
      </c>
      <c r="P389" s="99"/>
      <c r="Q389" s="99">
        <f>+'Ark1'!Y1711</f>
        <v>0</v>
      </c>
      <c r="R389" s="110"/>
      <c r="S389" s="65"/>
      <c r="T389" s="110"/>
      <c r="U389" s="99">
        <f>+'Ark1'!AA1711</f>
        <v>8.9575950742389807</v>
      </c>
      <c r="V389" s="65">
        <f t="shared" si="15"/>
        <v>3.556</v>
      </c>
      <c r="W389" s="48">
        <f>+'Ark1'!V1711</f>
        <v>86.135810222409091</v>
      </c>
      <c r="X389" s="39"/>
      <c r="Y389"/>
    </row>
    <row r="390" spans="1:25" ht="15.6">
      <c r="A390" s="39"/>
      <c r="B390" s="46">
        <f>+'Ark1'!C1712</f>
        <v>2008</v>
      </c>
      <c r="C390" s="46">
        <f>+'Ark1'!M1712</f>
        <v>64</v>
      </c>
      <c r="D390" s="331">
        <f>+'Ark1'!Q1712</f>
        <v>574</v>
      </c>
      <c r="E390" s="65"/>
      <c r="F390" s="331">
        <f>+'Ark1'!R1712</f>
        <v>989</v>
      </c>
      <c r="G390" s="331"/>
      <c r="H390" s="331">
        <f>+'Ark1'!S1712</f>
        <v>989</v>
      </c>
      <c r="I390" s="99">
        <f>+'Ark1'!AD1712</f>
        <v>8.2638827380942401E-2</v>
      </c>
      <c r="J390" s="99"/>
      <c r="K390" s="99">
        <f>+'Ark1'!AE1712</f>
        <v>8.3458728550891009E-2</v>
      </c>
      <c r="L390" s="99"/>
      <c r="M390" s="99">
        <f>+'Ark1'!W1712</f>
        <v>80.316279069767489</v>
      </c>
      <c r="N390" s="99"/>
      <c r="O390" s="99">
        <f>+'Ark1'!X1712</f>
        <v>0</v>
      </c>
      <c r="P390" s="99"/>
      <c r="Q390" s="99">
        <f>+'Ark1'!Y1712</f>
        <v>0</v>
      </c>
      <c r="R390" s="110"/>
      <c r="S390" s="65"/>
      <c r="T390" s="110"/>
      <c r="U390" s="99">
        <f>+'Ark1'!AA1712</f>
        <v>9.694857439668656</v>
      </c>
      <c r="V390" s="65">
        <f t="shared" si="15"/>
        <v>1.7229965156794425</v>
      </c>
      <c r="W390" s="48">
        <f>+'Ark1'!V1712</f>
        <v>87.016553705056893</v>
      </c>
      <c r="X390" s="39"/>
      <c r="Y390"/>
    </row>
    <row r="391" spans="1:25" ht="15.6">
      <c r="A391" s="39"/>
      <c r="B391" s="46">
        <f>+'Ark1'!C1713</f>
        <v>2008</v>
      </c>
      <c r="C391" s="46">
        <f>+'Ark1'!M1713</f>
        <v>65</v>
      </c>
      <c r="D391" s="331">
        <f>+'Ark1'!Q1713</f>
        <v>76</v>
      </c>
      <c r="E391" s="65"/>
      <c r="F391" s="331">
        <f>+'Ark1'!R1713</f>
        <v>82</v>
      </c>
      <c r="G391" s="331"/>
      <c r="H391" s="331">
        <f>+'Ark1'!S1713</f>
        <v>82</v>
      </c>
      <c r="I391" s="99">
        <f>+'Ark1'!AD1713</f>
        <v>6.8517531296635823E-3</v>
      </c>
      <c r="J391" s="99"/>
      <c r="K391" s="99">
        <f>+'Ark1'!AE1713</f>
        <v>6.6881255173013776E-3</v>
      </c>
      <c r="L391" s="99"/>
      <c r="M391" s="99">
        <f>+'Ark1'!W1713</f>
        <v>77.628048780487859</v>
      </c>
      <c r="N391" s="99"/>
      <c r="O391" s="99">
        <f>+'Ark1'!X1713</f>
        <v>0</v>
      </c>
      <c r="P391" s="99"/>
      <c r="Q391" s="99">
        <f>+'Ark1'!Y1713</f>
        <v>0</v>
      </c>
      <c r="R391" s="110"/>
      <c r="S391" s="65"/>
      <c r="T391" s="110"/>
      <c r="U391" s="99">
        <f>+'Ark1'!AA1713</f>
        <v>9.2218626020599928</v>
      </c>
      <c r="V391" s="65">
        <f t="shared" si="15"/>
        <v>1.0789473684210527</v>
      </c>
      <c r="W391" s="48">
        <f>+'Ark1'!V1713</f>
        <v>84.104061517321526</v>
      </c>
      <c r="X391" s="39"/>
      <c r="Y391"/>
    </row>
    <row r="392" spans="1:25" ht="15.6">
      <c r="A392" s="39"/>
      <c r="B392" s="46">
        <f>+'Ark1'!C1714</f>
        <v>2008</v>
      </c>
      <c r="C392" s="46">
        <f>+'Ark1'!M1714</f>
        <v>66</v>
      </c>
      <c r="D392" s="331">
        <f>+'Ark1'!Q1714</f>
        <v>0</v>
      </c>
      <c r="E392" s="65"/>
      <c r="F392" s="331">
        <f>+'Ark1'!R1714</f>
        <v>0</v>
      </c>
      <c r="G392" s="331"/>
      <c r="H392" s="331">
        <f>+'Ark1'!S1714</f>
        <v>0</v>
      </c>
      <c r="I392" s="99">
        <f>+'Ark1'!AD1714</f>
        <v>0</v>
      </c>
      <c r="J392" s="99"/>
      <c r="K392" s="99">
        <f>+'Ark1'!AE1714</f>
        <v>0</v>
      </c>
      <c r="L392" s="99"/>
      <c r="M392" s="99">
        <f>+'Ark1'!W1714</f>
        <v>0</v>
      </c>
      <c r="N392" s="99"/>
      <c r="O392" s="99">
        <f>+'Ark1'!X1714</f>
        <v>0</v>
      </c>
      <c r="P392" s="99"/>
      <c r="Q392" s="99">
        <f>+'Ark1'!Y1714</f>
        <v>0</v>
      </c>
      <c r="R392" s="110"/>
      <c r="S392" s="65"/>
      <c r="T392" s="110"/>
      <c r="U392" s="99">
        <f>+'Ark1'!AA1714</f>
        <v>0</v>
      </c>
      <c r="V392" s="65" t="e">
        <f t="shared" si="15"/>
        <v>#DIV/0!</v>
      </c>
      <c r="W392" s="48">
        <f>+'Ark1'!V1714</f>
        <v>0</v>
      </c>
      <c r="X392" s="39"/>
      <c r="Y392"/>
    </row>
    <row r="393" spans="1:25" ht="15.6">
      <c r="A393" s="39"/>
      <c r="B393" s="46">
        <f>+'Ark1'!C1715</f>
        <v>2008</v>
      </c>
      <c r="C393" s="46">
        <f>+'Ark1'!M1715</f>
        <v>67</v>
      </c>
      <c r="D393" s="331">
        <f>+'Ark1'!Q1715</f>
        <v>0</v>
      </c>
      <c r="E393" s="65"/>
      <c r="F393" s="331">
        <f>+'Ark1'!R1715</f>
        <v>0</v>
      </c>
      <c r="G393" s="331"/>
      <c r="H393" s="331">
        <f>+'Ark1'!S1715</f>
        <v>0</v>
      </c>
      <c r="I393" s="99">
        <f>+'Ark1'!AD1715</f>
        <v>0</v>
      </c>
      <c r="J393" s="99"/>
      <c r="K393" s="99">
        <f>+'Ark1'!AE1715</f>
        <v>0</v>
      </c>
      <c r="L393" s="99"/>
      <c r="M393" s="99">
        <f>+'Ark1'!W1715</f>
        <v>0</v>
      </c>
      <c r="N393" s="99"/>
      <c r="O393" s="99">
        <f>+'Ark1'!X1715</f>
        <v>0</v>
      </c>
      <c r="P393" s="99"/>
      <c r="Q393" s="99">
        <f>+'Ark1'!Y1715</f>
        <v>0</v>
      </c>
      <c r="R393" s="110"/>
      <c r="S393" s="65"/>
      <c r="T393" s="110"/>
      <c r="U393" s="99">
        <f>+'Ark1'!AA1715</f>
        <v>0</v>
      </c>
      <c r="V393" s="65" t="e">
        <f t="shared" si="15"/>
        <v>#DIV/0!</v>
      </c>
      <c r="W393" s="48">
        <f>+'Ark1'!V1715</f>
        <v>0</v>
      </c>
      <c r="X393" s="39"/>
      <c r="Y393"/>
    </row>
    <row r="394" spans="1:25" ht="15.6">
      <c r="A394" s="39"/>
      <c r="B394" s="46">
        <f>+'Ark1'!C1716</f>
        <v>2008</v>
      </c>
      <c r="C394" s="46">
        <f>+'Ark1'!M1716</f>
        <v>68</v>
      </c>
      <c r="D394" s="331">
        <f>+'Ark1'!Q1716</f>
        <v>0</v>
      </c>
      <c r="E394" s="65"/>
      <c r="F394" s="331">
        <f>+'Ark1'!R1716</f>
        <v>0</v>
      </c>
      <c r="G394" s="331"/>
      <c r="H394" s="331">
        <f>+'Ark1'!S1716</f>
        <v>0</v>
      </c>
      <c r="I394" s="99">
        <f>+'Ark1'!AD1716</f>
        <v>0</v>
      </c>
      <c r="J394" s="99"/>
      <c r="K394" s="99">
        <f>+'Ark1'!AE1716</f>
        <v>0</v>
      </c>
      <c r="L394" s="99"/>
      <c r="M394" s="99">
        <f>+'Ark1'!W1716</f>
        <v>0</v>
      </c>
      <c r="N394" s="99"/>
      <c r="O394" s="99">
        <f>+'Ark1'!X1716</f>
        <v>0</v>
      </c>
      <c r="P394" s="99"/>
      <c r="Q394" s="99">
        <f>+'Ark1'!Y1716</f>
        <v>0</v>
      </c>
      <c r="R394" s="110"/>
      <c r="S394" s="65"/>
      <c r="T394" s="110"/>
      <c r="U394" s="99">
        <f>+'Ark1'!AA1716</f>
        <v>0</v>
      </c>
      <c r="V394" s="65" t="e">
        <f t="shared" si="15"/>
        <v>#DIV/0!</v>
      </c>
      <c r="W394" s="48">
        <f>+'Ark1'!V1716</f>
        <v>0</v>
      </c>
      <c r="X394" s="39"/>
      <c r="Y394"/>
    </row>
    <row r="395" spans="1:25" ht="15.6">
      <c r="A395" s="39"/>
      <c r="B395" s="46">
        <f>+'Ark1'!C1717</f>
        <v>2007</v>
      </c>
      <c r="C395" s="46">
        <f>+'Ark1'!M1717</f>
        <v>35</v>
      </c>
      <c r="D395" s="331">
        <f>+'Ark1'!Q1717</f>
        <v>6</v>
      </c>
      <c r="E395" s="65"/>
      <c r="F395" s="331">
        <f>+'Ark1'!R1717</f>
        <v>7</v>
      </c>
      <c r="G395" s="331"/>
      <c r="H395" s="331">
        <f>+'Ark1'!S1717</f>
        <v>7</v>
      </c>
      <c r="I395" s="99">
        <f>+'Ark1'!AD1717</f>
        <v>5.9676095205537258E-4</v>
      </c>
      <c r="J395" s="99"/>
      <c r="K395" s="99">
        <f>+'Ark1'!AE1717</f>
        <v>4.9524431344202639E-4</v>
      </c>
      <c r="L395" s="99"/>
      <c r="M395" s="99">
        <f>+'Ark1'!W1717</f>
        <v>64.2</v>
      </c>
      <c r="N395" s="99"/>
      <c r="O395" s="99">
        <f>+'Ark1'!X1717</f>
        <v>0</v>
      </c>
      <c r="P395" s="99"/>
      <c r="Q395" s="99">
        <f>+'Ark1'!Y1717</f>
        <v>0</v>
      </c>
      <c r="R395" s="110"/>
      <c r="S395" s="65"/>
      <c r="T395" s="110"/>
      <c r="U395" s="99">
        <f>+'Ark1'!AA1717</f>
        <v>13.643522796027201</v>
      </c>
      <c r="V395" s="65">
        <f t="shared" si="15"/>
        <v>1.1666666666666667</v>
      </c>
      <c r="W395" s="48">
        <f>+'Ark1'!V1717</f>
        <v>69.555796316359675</v>
      </c>
      <c r="X395" s="39"/>
      <c r="Y395"/>
    </row>
    <row r="396" spans="1:25" ht="15.6">
      <c r="A396" s="39"/>
      <c r="B396" s="46">
        <f>+'Ark1'!C1718</f>
        <v>2007</v>
      </c>
      <c r="C396" s="46">
        <f>+'Ark1'!M1718</f>
        <v>36</v>
      </c>
      <c r="D396" s="331">
        <f>+'Ark1'!Q1718</f>
        <v>5</v>
      </c>
      <c r="E396" s="65"/>
      <c r="F396" s="331">
        <f>+'Ark1'!R1718</f>
        <v>5</v>
      </c>
      <c r="G396" s="331"/>
      <c r="H396" s="331">
        <f>+'Ark1'!S1718</f>
        <v>5</v>
      </c>
      <c r="I396" s="99">
        <f>+'Ark1'!AD1718</f>
        <v>4.2625782289669456E-4</v>
      </c>
      <c r="J396" s="99"/>
      <c r="K396" s="99">
        <f>+'Ark1'!AE1718</f>
        <v>4.0278548411895994E-4</v>
      </c>
      <c r="L396" s="99"/>
      <c r="M396" s="99">
        <f>+'Ark1'!W1718</f>
        <v>73.099999999999994</v>
      </c>
      <c r="N396" s="99"/>
      <c r="O396" s="99">
        <f>+'Ark1'!X1718</f>
        <v>0</v>
      </c>
      <c r="P396" s="99"/>
      <c r="Q396" s="99">
        <f>+'Ark1'!Y1718</f>
        <v>0</v>
      </c>
      <c r="R396" s="110"/>
      <c r="S396" s="65"/>
      <c r="T396" s="110"/>
      <c r="U396" s="99">
        <f>+'Ark1'!AA1718</f>
        <v>10.554051354811632</v>
      </c>
      <c r="V396" s="65">
        <f t="shared" si="15"/>
        <v>1</v>
      </c>
      <c r="W396" s="48">
        <f>+'Ark1'!V1718</f>
        <v>79.198266522210204</v>
      </c>
      <c r="X396" s="39"/>
      <c r="Y396"/>
    </row>
    <row r="397" spans="1:25" ht="15.6">
      <c r="A397" s="39"/>
      <c r="B397" s="46">
        <f>+'Ark1'!C1719</f>
        <v>2007</v>
      </c>
      <c r="C397" s="46">
        <f>+'Ark1'!M1719</f>
        <v>37</v>
      </c>
      <c r="D397" s="331">
        <f>+'Ark1'!Q1719</f>
        <v>5</v>
      </c>
      <c r="E397" s="65"/>
      <c r="F397" s="331">
        <f>+'Ark1'!R1719</f>
        <v>5</v>
      </c>
      <c r="G397" s="331"/>
      <c r="H397" s="331">
        <f>+'Ark1'!S1719</f>
        <v>5</v>
      </c>
      <c r="I397" s="99">
        <f>+'Ark1'!AD1719</f>
        <v>4.2625782289669456E-4</v>
      </c>
      <c r="J397" s="99"/>
      <c r="K397" s="99">
        <f>+'Ark1'!AE1719</f>
        <v>3.8030443384255279E-4</v>
      </c>
      <c r="L397" s="99"/>
      <c r="M397" s="99">
        <f>+'Ark1'!W1719</f>
        <v>69.019999999999982</v>
      </c>
      <c r="N397" s="99"/>
      <c r="O397" s="99">
        <f>+'Ark1'!X1719</f>
        <v>0</v>
      </c>
      <c r="P397" s="99"/>
      <c r="Q397" s="99">
        <f>+'Ark1'!Y1719</f>
        <v>0</v>
      </c>
      <c r="R397" s="110"/>
      <c r="S397" s="65"/>
      <c r="T397" s="110"/>
      <c r="U397" s="99">
        <f>+'Ark1'!AA1719</f>
        <v>16.114018741456174</v>
      </c>
      <c r="V397" s="65">
        <f t="shared" si="15"/>
        <v>1</v>
      </c>
      <c r="W397" s="48">
        <f>+'Ark1'!V1719</f>
        <v>74.777898158179852</v>
      </c>
      <c r="X397" s="39"/>
      <c r="Y397"/>
    </row>
    <row r="398" spans="1:25" ht="15.6">
      <c r="A398" s="39"/>
      <c r="B398" s="46">
        <f>+'Ark1'!C1720</f>
        <v>2007</v>
      </c>
      <c r="C398" s="46">
        <f>+'Ark1'!M1720</f>
        <v>38</v>
      </c>
      <c r="D398" s="331">
        <f>+'Ark1'!Q1720</f>
        <v>5</v>
      </c>
      <c r="E398" s="65"/>
      <c r="F398" s="331">
        <f>+'Ark1'!R1720</f>
        <v>6</v>
      </c>
      <c r="G398" s="331"/>
      <c r="H398" s="331">
        <f>+'Ark1'!S1720</f>
        <v>6</v>
      </c>
      <c r="I398" s="99">
        <f>+'Ark1'!AD1720</f>
        <v>5.1150938747603362E-4</v>
      </c>
      <c r="J398" s="99"/>
      <c r="K398" s="99">
        <f>+'Ark1'!AE1720</f>
        <v>4.9601572202994228E-4</v>
      </c>
      <c r="L398" s="99"/>
      <c r="M398" s="99">
        <f>+'Ark1'!W1720</f>
        <v>75.016666666666652</v>
      </c>
      <c r="N398" s="99"/>
      <c r="O398" s="99">
        <f>+'Ark1'!X1720</f>
        <v>0</v>
      </c>
      <c r="P398" s="99"/>
      <c r="Q398" s="99">
        <f>+'Ark1'!Y1720</f>
        <v>0</v>
      </c>
      <c r="R398" s="110"/>
      <c r="S398" s="65"/>
      <c r="T398" s="110"/>
      <c r="U398" s="99">
        <f>+'Ark1'!AA1720</f>
        <v>18.557246263626777</v>
      </c>
      <c r="V398" s="65">
        <f t="shared" si="15"/>
        <v>1.2</v>
      </c>
      <c r="W398" s="48">
        <f>+'Ark1'!V1720</f>
        <v>81.274828457927057</v>
      </c>
      <c r="X398" s="39"/>
      <c r="Y398"/>
    </row>
    <row r="399" spans="1:25" ht="15.6">
      <c r="A399" s="39"/>
      <c r="B399" s="46">
        <f>+'Ark1'!C1721</f>
        <v>2007</v>
      </c>
      <c r="C399" s="46">
        <f>+'Ark1'!M1721</f>
        <v>39</v>
      </c>
      <c r="D399" s="331">
        <f>+'Ark1'!Q1721</f>
        <v>10</v>
      </c>
      <c r="E399" s="65"/>
      <c r="F399" s="331">
        <f>+'Ark1'!R1721</f>
        <v>10</v>
      </c>
      <c r="G399" s="331"/>
      <c r="H399" s="331">
        <f>+'Ark1'!S1721</f>
        <v>10</v>
      </c>
      <c r="I399" s="99">
        <f>+'Ark1'!AD1721</f>
        <v>8.5251564579338912E-4</v>
      </c>
      <c r="J399" s="99"/>
      <c r="K399" s="99">
        <f>+'Ark1'!AE1721</f>
        <v>8.83924040524809E-4</v>
      </c>
      <c r="L399" s="99"/>
      <c r="M399" s="99">
        <f>+'Ark1'!W1721</f>
        <v>80.210000000000022</v>
      </c>
      <c r="N399" s="99"/>
      <c r="O399" s="99">
        <f>+'Ark1'!X1721</f>
        <v>0</v>
      </c>
      <c r="P399" s="99"/>
      <c r="Q399" s="99">
        <f>+'Ark1'!Y1721</f>
        <v>0</v>
      </c>
      <c r="R399" s="110"/>
      <c r="S399" s="65"/>
      <c r="T399" s="110"/>
      <c r="U399" s="99">
        <f>+'Ark1'!AA1721</f>
        <v>18.515855367765173</v>
      </c>
      <c r="V399" s="65">
        <f t="shared" si="15"/>
        <v>1</v>
      </c>
      <c r="W399" s="48">
        <f>+'Ark1'!V1721</f>
        <v>86.901408450704196</v>
      </c>
      <c r="X399" s="39"/>
      <c r="Y399"/>
    </row>
    <row r="400" spans="1:25" ht="15.6">
      <c r="A400" s="39"/>
      <c r="B400" s="46">
        <f>+'Ark1'!C1722</f>
        <v>2007</v>
      </c>
      <c r="C400" s="46">
        <f>+'Ark1'!M1722</f>
        <v>40</v>
      </c>
      <c r="D400" s="331">
        <f>+'Ark1'!Q1722</f>
        <v>10</v>
      </c>
      <c r="E400" s="65"/>
      <c r="F400" s="331">
        <f>+'Ark1'!R1722</f>
        <v>11</v>
      </c>
      <c r="G400" s="331"/>
      <c r="H400" s="331">
        <f>+'Ark1'!S1722</f>
        <v>11</v>
      </c>
      <c r="I400" s="99">
        <f>+'Ark1'!AD1722</f>
        <v>9.3776721037272818E-4</v>
      </c>
      <c r="J400" s="99"/>
      <c r="K400" s="99">
        <f>+'Ark1'!AE1722</f>
        <v>1.0020597557027914E-3</v>
      </c>
      <c r="L400" s="99"/>
      <c r="M400" s="99">
        <f>+'Ark1'!W1722</f>
        <v>82.663636363636385</v>
      </c>
      <c r="N400" s="99"/>
      <c r="O400" s="99">
        <f>+'Ark1'!X1722</f>
        <v>0</v>
      </c>
      <c r="P400" s="99"/>
      <c r="Q400" s="99">
        <f>+'Ark1'!Y1722</f>
        <v>0</v>
      </c>
      <c r="R400" s="110"/>
      <c r="S400" s="65"/>
      <c r="T400" s="110"/>
      <c r="U400" s="99">
        <f>+'Ark1'!AA1722</f>
        <v>14.985282035582443</v>
      </c>
      <c r="V400" s="65">
        <f t="shared" si="15"/>
        <v>1.1000000000000001</v>
      </c>
      <c r="W400" s="48">
        <f>+'Ark1'!V1722</f>
        <v>89.559736038609273</v>
      </c>
      <c r="X400" s="39"/>
      <c r="Y400"/>
    </row>
    <row r="401" spans="1:25" ht="15.6">
      <c r="A401" s="39"/>
      <c r="B401" s="46">
        <f>+'Ark1'!C1723</f>
        <v>2007</v>
      </c>
      <c r="C401" s="46">
        <f>+'Ark1'!M1723</f>
        <v>41</v>
      </c>
      <c r="D401" s="331">
        <f>+'Ark1'!Q1723</f>
        <v>24</v>
      </c>
      <c r="E401" s="65"/>
      <c r="F401" s="331">
        <f>+'Ark1'!R1723</f>
        <v>25</v>
      </c>
      <c r="G401" s="331"/>
      <c r="H401" s="331">
        <f>+'Ark1'!S1723</f>
        <v>25</v>
      </c>
      <c r="I401" s="99">
        <f>+'Ark1'!AD1723</f>
        <v>2.1312891144834728E-3</v>
      </c>
      <c r="J401" s="99"/>
      <c r="K401" s="99">
        <f>+'Ark1'!AE1723</f>
        <v>2.1985144755603974E-3</v>
      </c>
      <c r="L401" s="99"/>
      <c r="M401" s="99">
        <f>+'Ark1'!W1723</f>
        <v>79.8</v>
      </c>
      <c r="N401" s="99"/>
      <c r="O401" s="99">
        <f>+'Ark1'!X1723</f>
        <v>0</v>
      </c>
      <c r="P401" s="99"/>
      <c r="Q401" s="99">
        <f>+'Ark1'!Y1723</f>
        <v>0</v>
      </c>
      <c r="R401" s="110"/>
      <c r="S401" s="65"/>
      <c r="T401" s="110"/>
      <c r="U401" s="99">
        <f>+'Ark1'!AA1723</f>
        <v>10.667145822571307</v>
      </c>
      <c r="V401" s="65">
        <f t="shared" si="15"/>
        <v>1.0416666666666667</v>
      </c>
      <c r="W401" s="48">
        <f>+'Ark1'!V1723</f>
        <v>86.457204767063914</v>
      </c>
      <c r="X401" s="39"/>
      <c r="Y401"/>
    </row>
    <row r="402" spans="1:25" ht="15.6">
      <c r="A402" s="39"/>
      <c r="B402" s="46">
        <f>+'Ark1'!C1724</f>
        <v>2007</v>
      </c>
      <c r="C402" s="46">
        <f>+'Ark1'!M1724</f>
        <v>42</v>
      </c>
      <c r="D402" s="331">
        <f>+'Ark1'!Q1724</f>
        <v>43</v>
      </c>
      <c r="E402" s="65"/>
      <c r="F402" s="331">
        <f>+'Ark1'!R1724</f>
        <v>45</v>
      </c>
      <c r="G402" s="331"/>
      <c r="H402" s="331">
        <f>+'Ark1'!S1724</f>
        <v>45</v>
      </c>
      <c r="I402" s="99">
        <f>+'Ark1'!AD1724</f>
        <v>3.8363204060702528E-3</v>
      </c>
      <c r="J402" s="99"/>
      <c r="K402" s="99">
        <f>+'Ark1'!AE1724</f>
        <v>4.221478396756499E-3</v>
      </c>
      <c r="L402" s="99"/>
      <c r="M402" s="99">
        <f>+'Ark1'!W1724</f>
        <v>85.126666666666637</v>
      </c>
      <c r="N402" s="99"/>
      <c r="O402" s="99">
        <f>+'Ark1'!X1724</f>
        <v>0</v>
      </c>
      <c r="P402" s="99"/>
      <c r="Q402" s="99">
        <f>+'Ark1'!Y1724</f>
        <v>0</v>
      </c>
      <c r="R402" s="110"/>
      <c r="S402" s="65"/>
      <c r="T402" s="110"/>
      <c r="U402" s="99">
        <f>+'Ark1'!AA1724</f>
        <v>11.37518546857337</v>
      </c>
      <c r="V402" s="65">
        <f t="shared" si="15"/>
        <v>1.0465116279069768</v>
      </c>
      <c r="W402" s="48">
        <f>+'Ark1'!V1724</f>
        <v>92.228241242325765</v>
      </c>
      <c r="X402" s="39"/>
      <c r="Y402"/>
    </row>
    <row r="403" spans="1:25" ht="15.6">
      <c r="A403" s="39"/>
      <c r="B403" s="46">
        <f>+'Ark1'!C1725</f>
        <v>2007</v>
      </c>
      <c r="C403" s="46">
        <f>+'Ark1'!M1725</f>
        <v>43</v>
      </c>
      <c r="D403" s="331">
        <f>+'Ark1'!Q1725</f>
        <v>45</v>
      </c>
      <c r="E403" s="65"/>
      <c r="F403" s="331">
        <f>+'Ark1'!R1725</f>
        <v>53</v>
      </c>
      <c r="G403" s="331"/>
      <c r="H403" s="331">
        <f>+'Ark1'!S1725</f>
        <v>53</v>
      </c>
      <c r="I403" s="99">
        <f>+'Ark1'!AD1725</f>
        <v>4.5183329227049618E-3</v>
      </c>
      <c r="J403" s="99"/>
      <c r="K403" s="99">
        <f>+'Ark1'!AE1725</f>
        <v>4.9299620841438564E-3</v>
      </c>
      <c r="L403" s="99"/>
      <c r="M403" s="99">
        <f>+'Ark1'!W1725</f>
        <v>84.407547169811309</v>
      </c>
      <c r="N403" s="99"/>
      <c r="O403" s="99">
        <f>+'Ark1'!X1725</f>
        <v>0</v>
      </c>
      <c r="P403" s="99"/>
      <c r="Q403" s="99">
        <f>+'Ark1'!Y1725</f>
        <v>0</v>
      </c>
      <c r="R403" s="110"/>
      <c r="S403" s="65"/>
      <c r="T403" s="110"/>
      <c r="U403" s="99">
        <f>+'Ark1'!AA1725</f>
        <v>10.673505357900648</v>
      </c>
      <c r="V403" s="65">
        <f t="shared" si="15"/>
        <v>1.1777777777777778</v>
      </c>
      <c r="W403" s="48">
        <f>+'Ark1'!V1725</f>
        <v>91.449130194811843</v>
      </c>
      <c r="X403" s="39"/>
      <c r="Y403"/>
    </row>
    <row r="404" spans="1:25" ht="15.6">
      <c r="A404" s="39"/>
      <c r="B404" s="46">
        <f>+'Ark1'!C1726</f>
        <v>2007</v>
      </c>
      <c r="C404" s="46">
        <f>+'Ark1'!M1726</f>
        <v>44</v>
      </c>
      <c r="D404" s="331">
        <f>+'Ark1'!Q1726</f>
        <v>116</v>
      </c>
      <c r="E404" s="65"/>
      <c r="F404" s="331">
        <f>+'Ark1'!R1726</f>
        <v>132</v>
      </c>
      <c r="G404" s="331"/>
      <c r="H404" s="331">
        <f>+'Ark1'!S1726</f>
        <v>132</v>
      </c>
      <c r="I404" s="99">
        <f>+'Ark1'!AD1726</f>
        <v>1.1253206524472741E-2</v>
      </c>
      <c r="J404" s="99"/>
      <c r="K404" s="99">
        <f>+'Ark1'!AE1726</f>
        <v>1.215607693083289E-2</v>
      </c>
      <c r="L404" s="99"/>
      <c r="M404" s="99">
        <f>+'Ark1'!W1726</f>
        <v>83.56666666666662</v>
      </c>
      <c r="N404" s="99"/>
      <c r="O404" s="99">
        <f>+'Ark1'!X1726</f>
        <v>0</v>
      </c>
      <c r="P404" s="99"/>
      <c r="Q404" s="99">
        <f>+'Ark1'!Y1726</f>
        <v>0</v>
      </c>
      <c r="R404" s="110"/>
      <c r="S404" s="65"/>
      <c r="T404" s="110"/>
      <c r="U404" s="99">
        <f>+'Ark1'!AA1726</f>
        <v>10.098279681473343</v>
      </c>
      <c r="V404" s="65">
        <f t="shared" si="15"/>
        <v>1.1379310344827587</v>
      </c>
      <c r="W404" s="48">
        <f>+'Ark1'!V1726</f>
        <v>90.538100397255278</v>
      </c>
      <c r="X404" s="39"/>
      <c r="Y404"/>
    </row>
    <row r="405" spans="1:25" ht="15.6">
      <c r="A405" s="39"/>
      <c r="B405" s="46">
        <f>+'Ark1'!C1727</f>
        <v>2007</v>
      </c>
      <c r="C405" s="46">
        <f>+'Ark1'!M1727</f>
        <v>45</v>
      </c>
      <c r="D405" s="331">
        <f>+'Ark1'!Q1727</f>
        <v>208</v>
      </c>
      <c r="E405" s="65"/>
      <c r="F405" s="331">
        <f>+'Ark1'!R1727</f>
        <v>267</v>
      </c>
      <c r="G405" s="331"/>
      <c r="H405" s="331">
        <f>+'Ark1'!S1727</f>
        <v>267</v>
      </c>
      <c r="I405" s="99">
        <f>+'Ark1'!AD1727</f>
        <v>2.2762167742683494E-2</v>
      </c>
      <c r="J405" s="99"/>
      <c r="K405" s="99">
        <f>+'Ark1'!AE1727</f>
        <v>2.5023061976043745E-2</v>
      </c>
      <c r="L405" s="99"/>
      <c r="M405" s="99">
        <f>+'Ark1'!W1727</f>
        <v>85.043820224719099</v>
      </c>
      <c r="N405" s="99"/>
      <c r="O405" s="99">
        <f>+'Ark1'!X1727</f>
        <v>0</v>
      </c>
      <c r="P405" s="99"/>
      <c r="Q405" s="99">
        <f>+'Ark1'!Y1727</f>
        <v>0</v>
      </c>
      <c r="R405" s="110"/>
      <c r="S405" s="65"/>
      <c r="T405" s="110"/>
      <c r="U405" s="99">
        <f>+'Ark1'!AA1727</f>
        <v>9.9501862861319204</v>
      </c>
      <c r="V405" s="65">
        <f t="shared" si="15"/>
        <v>1.2836538461538463</v>
      </c>
      <c r="W405" s="48">
        <f>+'Ark1'!V1727</f>
        <v>92.138483450399988</v>
      </c>
      <c r="X405" s="39"/>
      <c r="Y405"/>
    </row>
    <row r="406" spans="1:25" ht="15.6">
      <c r="A406" s="39"/>
      <c r="B406" s="46">
        <f>+'Ark1'!C1728</f>
        <v>2007</v>
      </c>
      <c r="C406" s="46">
        <f>+'Ark1'!M1728</f>
        <v>46</v>
      </c>
      <c r="D406" s="331">
        <f>+'Ark1'!Q1728</f>
        <v>332</v>
      </c>
      <c r="E406" s="65"/>
      <c r="F406" s="331">
        <f>+'Ark1'!R1728</f>
        <v>495</v>
      </c>
      <c r="G406" s="331"/>
      <c r="H406" s="331">
        <f>+'Ark1'!S1728</f>
        <v>495</v>
      </c>
      <c r="I406" s="99">
        <f>+'Ark1'!AD1728</f>
        <v>4.2199524466772761E-2</v>
      </c>
      <c r="J406" s="99"/>
      <c r="K406" s="99">
        <f>+'Ark1'!AE1728</f>
        <v>4.6117560416285362E-2</v>
      </c>
      <c r="L406" s="99"/>
      <c r="M406" s="99">
        <f>+'Ark1'!W1728</f>
        <v>84.542424242424303</v>
      </c>
      <c r="N406" s="99"/>
      <c r="O406" s="99">
        <f>+'Ark1'!X1728</f>
        <v>0</v>
      </c>
      <c r="P406" s="99"/>
      <c r="Q406" s="99">
        <f>+'Ark1'!Y1728</f>
        <v>0</v>
      </c>
      <c r="R406" s="110"/>
      <c r="S406" s="65"/>
      <c r="T406" s="110"/>
      <c r="U406" s="99">
        <f>+'Ark1'!AA1728</f>
        <v>9.1059298130069433</v>
      </c>
      <c r="V406" s="65">
        <f t="shared" si="15"/>
        <v>1.4909638554216869</v>
      </c>
      <c r="W406" s="48">
        <f>+'Ark1'!V1728</f>
        <v>91.595259200893125</v>
      </c>
      <c r="X406" s="39"/>
      <c r="Y406"/>
    </row>
    <row r="407" spans="1:25" ht="15.6">
      <c r="A407" s="39"/>
      <c r="B407" s="46">
        <f>+'Ark1'!C1729</f>
        <v>2007</v>
      </c>
      <c r="C407" s="46">
        <f>+'Ark1'!M1729</f>
        <v>47</v>
      </c>
      <c r="D407" s="331">
        <f>+'Ark1'!Q1729</f>
        <v>555</v>
      </c>
      <c r="E407" s="65"/>
      <c r="F407" s="331">
        <f>+'Ark1'!R1729</f>
        <v>954</v>
      </c>
      <c r="G407" s="331"/>
      <c r="H407" s="331">
        <f>+'Ark1'!S1729</f>
        <v>954</v>
      </c>
      <c r="I407" s="99">
        <f>+'Ark1'!AD1729</f>
        <v>8.1329992608689367E-2</v>
      </c>
      <c r="J407" s="99"/>
      <c r="K407" s="99">
        <f>+'Ark1'!AE1729</f>
        <v>8.8207596595061694E-2</v>
      </c>
      <c r="L407" s="99"/>
      <c r="M407" s="99">
        <f>+'Ark1'!W1729</f>
        <v>83.901781970649978</v>
      </c>
      <c r="N407" s="99"/>
      <c r="O407" s="99">
        <f>+'Ark1'!X1729</f>
        <v>0</v>
      </c>
      <c r="P407" s="99"/>
      <c r="Q407" s="99">
        <f>+'Ark1'!Y1729</f>
        <v>0</v>
      </c>
      <c r="R407" s="110"/>
      <c r="S407" s="65"/>
      <c r="T407" s="110"/>
      <c r="U407" s="99">
        <f>+'Ark1'!AA1729</f>
        <v>9.2578170816921634</v>
      </c>
      <c r="V407" s="65">
        <f t="shared" si="15"/>
        <v>1.7189189189189189</v>
      </c>
      <c r="W407" s="48">
        <f>+'Ark1'!V1729</f>
        <v>90.901172232556704</v>
      </c>
      <c r="X407" s="39"/>
      <c r="Y407"/>
    </row>
    <row r="408" spans="1:25" ht="15.6">
      <c r="A408" s="39"/>
      <c r="B408" s="46">
        <f>+'Ark1'!C1730</f>
        <v>2007</v>
      </c>
      <c r="C408" s="46">
        <f>+'Ark1'!M1730</f>
        <v>48</v>
      </c>
      <c r="D408" s="331">
        <f>+'Ark1'!Q1730</f>
        <v>821</v>
      </c>
      <c r="E408" s="65"/>
      <c r="F408" s="331">
        <f>+'Ark1'!R1730</f>
        <v>1827</v>
      </c>
      <c r="G408" s="331"/>
      <c r="H408" s="331">
        <f>+'Ark1'!S1730</f>
        <v>1827</v>
      </c>
      <c r="I408" s="99">
        <f>+'Ark1'!AD1730</f>
        <v>0.15575460848645223</v>
      </c>
      <c r="J408" s="99"/>
      <c r="K408" s="99">
        <f>+'Ark1'!AE1730</f>
        <v>0.16795802043834715</v>
      </c>
      <c r="L408" s="99"/>
      <c r="M408" s="99">
        <f>+'Ark1'!W1730</f>
        <v>83.421072796934823</v>
      </c>
      <c r="N408" s="99"/>
      <c r="O408" s="99">
        <f>+'Ark1'!X1730</f>
        <v>0</v>
      </c>
      <c r="P408" s="99"/>
      <c r="Q408" s="99">
        <f>+'Ark1'!Y1730</f>
        <v>0</v>
      </c>
      <c r="R408" s="110"/>
      <c r="S408" s="65"/>
      <c r="T408" s="110"/>
      <c r="U408" s="99">
        <f>+'Ark1'!AA1730</f>
        <v>8.9836407512749314</v>
      </c>
      <c r="V408" s="65">
        <f t="shared" si="15"/>
        <v>2.225334957369062</v>
      </c>
      <c r="W408" s="48">
        <f>+'Ark1'!V1730</f>
        <v>90.380360560059387</v>
      </c>
      <c r="X408" s="39"/>
      <c r="Y408"/>
    </row>
    <row r="409" spans="1:25" ht="15.6">
      <c r="A409" s="39"/>
      <c r="B409" s="46">
        <f>+'Ark1'!C1731</f>
        <v>2007</v>
      </c>
      <c r="C409" s="46">
        <f>+'Ark1'!M1731</f>
        <v>49</v>
      </c>
      <c r="D409" s="331">
        <f>+'Ark1'!Q1731</f>
        <v>1155</v>
      </c>
      <c r="E409" s="65"/>
      <c r="F409" s="331">
        <f>+'Ark1'!R1731</f>
        <v>3529</v>
      </c>
      <c r="G409" s="331"/>
      <c r="H409" s="331">
        <f>+'Ark1'!S1731</f>
        <v>3529</v>
      </c>
      <c r="I409" s="99">
        <f>+'Ark1'!AD1731</f>
        <v>0.30085277140048705</v>
      </c>
      <c r="J409" s="99"/>
      <c r="K409" s="99">
        <f>+'Ark1'!AE1731</f>
        <v>0.32278159745392998</v>
      </c>
      <c r="L409" s="99"/>
      <c r="M409" s="99">
        <f>+'Ark1'!W1731</f>
        <v>82.998583168036191</v>
      </c>
      <c r="N409" s="99"/>
      <c r="O409" s="99">
        <f>+'Ark1'!X1731</f>
        <v>0</v>
      </c>
      <c r="P409" s="99"/>
      <c r="Q409" s="99">
        <f>+'Ark1'!Y1731</f>
        <v>0</v>
      </c>
      <c r="R409" s="110"/>
      <c r="S409" s="65"/>
      <c r="T409" s="110"/>
      <c r="U409" s="99">
        <f>+'Ark1'!AA1731</f>
        <v>8.5227356315608152</v>
      </c>
      <c r="V409" s="65">
        <f t="shared" si="15"/>
        <v>3.0554112554112556</v>
      </c>
      <c r="W409" s="48">
        <f>+'Ark1'!V1731</f>
        <v>89.922625317482385</v>
      </c>
      <c r="X409" s="39"/>
      <c r="Y409"/>
    </row>
    <row r="410" spans="1:25" ht="15.6">
      <c r="A410" s="39"/>
      <c r="B410" s="46">
        <f>+'Ark1'!C1732</f>
        <v>2007</v>
      </c>
      <c r="C410" s="46">
        <f>+'Ark1'!M1732</f>
        <v>50</v>
      </c>
      <c r="D410" s="331">
        <f>+'Ark1'!Q1732</f>
        <v>1538</v>
      </c>
      <c r="E410" s="65"/>
      <c r="F410" s="331">
        <f>+'Ark1'!R1732</f>
        <v>7325</v>
      </c>
      <c r="G410" s="331"/>
      <c r="H410" s="331">
        <f>+'Ark1'!S1732</f>
        <v>7325</v>
      </c>
      <c r="I410" s="99">
        <f>+'Ark1'!AD1732</f>
        <v>0.62446771054365779</v>
      </c>
      <c r="J410" s="99"/>
      <c r="K410" s="99">
        <f>+'Ark1'!AE1732</f>
        <v>0.66564637668934801</v>
      </c>
      <c r="L410" s="99"/>
      <c r="M410" s="99">
        <f>+'Ark1'!W1732</f>
        <v>82.461174061433852</v>
      </c>
      <c r="N410" s="99"/>
      <c r="O410" s="99">
        <f>+'Ark1'!X1732</f>
        <v>0</v>
      </c>
      <c r="P410" s="99"/>
      <c r="Q410" s="99">
        <f>+'Ark1'!Y1732</f>
        <v>0</v>
      </c>
      <c r="R410" s="110"/>
      <c r="S410" s="65"/>
      <c r="T410" s="110"/>
      <c r="U410" s="99">
        <f>+'Ark1'!AA1732</f>
        <v>8.4793967354373478</v>
      </c>
      <c r="V410" s="65">
        <f t="shared" si="15"/>
        <v>4.7626788036410925</v>
      </c>
      <c r="W410" s="48">
        <f>+'Ark1'!V1732</f>
        <v>89.340383598519551</v>
      </c>
      <c r="X410" s="39"/>
      <c r="Y410"/>
    </row>
    <row r="411" spans="1:25" ht="15.6">
      <c r="A411" s="39"/>
      <c r="B411" s="46">
        <f>+'Ark1'!C1733</f>
        <v>2007</v>
      </c>
      <c r="C411" s="46">
        <f>+'Ark1'!M1733</f>
        <v>51</v>
      </c>
      <c r="D411" s="331">
        <f>+'Ark1'!Q1733</f>
        <v>1926</v>
      </c>
      <c r="E411" s="65"/>
      <c r="F411" s="331">
        <f>+'Ark1'!R1733</f>
        <v>14060</v>
      </c>
      <c r="G411" s="331"/>
      <c r="H411" s="331">
        <f>+'Ark1'!S1733</f>
        <v>14060</v>
      </c>
      <c r="I411" s="99">
        <f>+'Ark1'!AD1733</f>
        <v>1.1986369979855056</v>
      </c>
      <c r="J411" s="99"/>
      <c r="K411" s="99">
        <f>+'Ark1'!AE1733</f>
        <v>1.2636439670601689</v>
      </c>
      <c r="L411" s="99"/>
      <c r="M411" s="99">
        <f>+'Ark1'!W1733</f>
        <v>81.555448079658191</v>
      </c>
      <c r="N411" s="99"/>
      <c r="O411" s="99">
        <f>+'Ark1'!X1733</f>
        <v>0</v>
      </c>
      <c r="P411" s="99"/>
      <c r="Q411" s="99">
        <f>+'Ark1'!Y1733</f>
        <v>0</v>
      </c>
      <c r="R411" s="110"/>
      <c r="S411" s="65"/>
      <c r="T411" s="110"/>
      <c r="U411" s="99">
        <f>+'Ark1'!AA1733</f>
        <v>8.4154590555168252</v>
      </c>
      <c r="V411" s="65">
        <f t="shared" si="15"/>
        <v>7.3001038421599169</v>
      </c>
      <c r="W411" s="48">
        <f>+'Ark1'!V1733</f>
        <v>88.359098677852785</v>
      </c>
      <c r="X411" s="39"/>
      <c r="Y411"/>
    </row>
    <row r="412" spans="1:25" ht="15.6">
      <c r="A412" s="39"/>
      <c r="B412" s="46">
        <f>+'Ark1'!C1734</f>
        <v>2007</v>
      </c>
      <c r="C412" s="46">
        <f>+'Ark1'!M1734</f>
        <v>52</v>
      </c>
      <c r="D412" s="331">
        <f>+'Ark1'!Q1734</f>
        <v>2174</v>
      </c>
      <c r="E412" s="65"/>
      <c r="F412" s="331">
        <f>+'Ark1'!R1734</f>
        <v>26618</v>
      </c>
      <c r="G412" s="331"/>
      <c r="H412" s="331">
        <f>+'Ark1'!S1734</f>
        <v>26618</v>
      </c>
      <c r="I412" s="99">
        <f>+'Ark1'!AD1734</f>
        <v>2.2692261459728442</v>
      </c>
      <c r="J412" s="99"/>
      <c r="K412" s="99">
        <f>+'Ark1'!AE1734</f>
        <v>2.3670740844960845</v>
      </c>
      <c r="L412" s="99"/>
      <c r="M412" s="99">
        <f>+'Ark1'!W1734</f>
        <v>80.69562701931001</v>
      </c>
      <c r="N412" s="99"/>
      <c r="O412" s="99">
        <f>+'Ark1'!X1734</f>
        <v>0</v>
      </c>
      <c r="P412" s="99"/>
      <c r="Q412" s="99">
        <f>+'Ark1'!Y1734</f>
        <v>0</v>
      </c>
      <c r="R412" s="110"/>
      <c r="S412" s="65"/>
      <c r="T412" s="110"/>
      <c r="U412" s="99">
        <f>+'Ark1'!AA1734</f>
        <v>8.3017971012944152</v>
      </c>
      <c r="V412" s="65">
        <f t="shared" si="15"/>
        <v>12.243790248390065</v>
      </c>
      <c r="W412" s="48">
        <f>+'Ark1'!V1734</f>
        <v>87.427548233269917</v>
      </c>
      <c r="X412" s="39"/>
      <c r="Y412"/>
    </row>
    <row r="413" spans="1:25" ht="15.6">
      <c r="A413" s="39"/>
      <c r="B413" s="46">
        <f>+'Ark1'!C1735</f>
        <v>2007</v>
      </c>
      <c r="C413" s="46">
        <f>+'Ark1'!M1735</f>
        <v>53</v>
      </c>
      <c r="D413" s="331">
        <f>+'Ark1'!Q1735</f>
        <v>2381</v>
      </c>
      <c r="E413" s="65"/>
      <c r="F413" s="331">
        <f>+'Ark1'!R1735</f>
        <v>47301</v>
      </c>
      <c r="G413" s="331"/>
      <c r="H413" s="331">
        <f>+'Ark1'!S1735</f>
        <v>47300</v>
      </c>
      <c r="I413" s="99">
        <f>+'Ark1'!AD1735</f>
        <v>4.0324842561673115</v>
      </c>
      <c r="J413" s="99"/>
      <c r="K413" s="99">
        <f>+'Ark1'!AE1735</f>
        <v>4.1688887182876222</v>
      </c>
      <c r="L413" s="99"/>
      <c r="M413" s="99">
        <f>+'Ark1'!W1735</f>
        <v>79.978403805497351</v>
      </c>
      <c r="N413" s="99"/>
      <c r="O413" s="99">
        <f>+'Ark1'!X1735</f>
        <v>0</v>
      </c>
      <c r="P413" s="99"/>
      <c r="Q413" s="99">
        <f>+'Ark1'!Y1735</f>
        <v>0</v>
      </c>
      <c r="R413" s="110"/>
      <c r="S413" s="65"/>
      <c r="T413" s="110"/>
      <c r="U413" s="99">
        <f>+'Ark1'!AA1735</f>
        <v>8.3383254709331229</v>
      </c>
      <c r="V413" s="65">
        <f t="shared" si="15"/>
        <v>19.866022679546408</v>
      </c>
      <c r="W413" s="48">
        <f>+'Ark1'!V1735</f>
        <v>86.65136435788088</v>
      </c>
      <c r="X413" s="39"/>
      <c r="Y413"/>
    </row>
    <row r="414" spans="1:25" ht="15.6">
      <c r="A414" s="39"/>
      <c r="B414" s="46">
        <f>+'Ark1'!C1736</f>
        <v>2007</v>
      </c>
      <c r="C414" s="46">
        <f>+'Ark1'!M1736</f>
        <v>54</v>
      </c>
      <c r="D414" s="331">
        <f>+'Ark1'!Q1736</f>
        <v>2530</v>
      </c>
      <c r="E414" s="65"/>
      <c r="F414" s="331">
        <f>+'Ark1'!R1736</f>
        <v>78071</v>
      </c>
      <c r="G414" s="331"/>
      <c r="H414" s="331">
        <f>+'Ark1'!S1736</f>
        <v>78071</v>
      </c>
      <c r="I414" s="99">
        <f>+'Ark1'!AD1736</f>
        <v>6.6556748982735741</v>
      </c>
      <c r="J414" s="99"/>
      <c r="K414" s="99">
        <f>+'Ark1'!AE1736</f>
        <v>6.8181263218457904</v>
      </c>
      <c r="L414" s="99"/>
      <c r="M414" s="99">
        <f>+'Ark1'!W1736</f>
        <v>79.248102368356754</v>
      </c>
      <c r="N414" s="99"/>
      <c r="O414" s="99">
        <f>+'Ark1'!X1736</f>
        <v>0</v>
      </c>
      <c r="P414" s="99"/>
      <c r="Q414" s="99">
        <f>+'Ark1'!Y1736</f>
        <v>0</v>
      </c>
      <c r="R414" s="110"/>
      <c r="S414" s="65"/>
      <c r="T414" s="110"/>
      <c r="U414" s="99">
        <f>+'Ark1'!AA1736</f>
        <v>8.2912512218386976</v>
      </c>
      <c r="V414" s="65">
        <f t="shared" si="15"/>
        <v>30.858102766798417</v>
      </c>
      <c r="W414" s="48">
        <f>+'Ark1'!V1736</f>
        <v>85.859265837874986</v>
      </c>
      <c r="X414" s="39"/>
      <c r="Y414"/>
    </row>
    <row r="415" spans="1:25" ht="15.6">
      <c r="A415" s="39"/>
      <c r="B415" s="46">
        <f>+'Ark1'!C1737</f>
        <v>2007</v>
      </c>
      <c r="C415" s="46">
        <f>+'Ark1'!M1737</f>
        <v>55</v>
      </c>
      <c r="D415" s="331">
        <f>+'Ark1'!Q1737</f>
        <v>2629</v>
      </c>
      <c r="E415" s="65"/>
      <c r="F415" s="331">
        <f>+'Ark1'!R1737</f>
        <v>118879</v>
      </c>
      <c r="G415" s="331"/>
      <c r="H415" s="331">
        <f>+'Ark1'!S1737</f>
        <v>118874</v>
      </c>
      <c r="I415" s="99">
        <f>+'Ark1'!AD1737</f>
        <v>10.134620745627233</v>
      </c>
      <c r="J415" s="99"/>
      <c r="K415" s="99">
        <f>+'Ark1'!AE1737</f>
        <v>10.290477826943299</v>
      </c>
      <c r="L415" s="99"/>
      <c r="M415" s="99">
        <f>+'Ark1'!W1737</f>
        <v>78.552902232615054</v>
      </c>
      <c r="N415" s="99"/>
      <c r="O415" s="99">
        <f>+'Ark1'!X1737</f>
        <v>0</v>
      </c>
      <c r="P415" s="99"/>
      <c r="Q415" s="99">
        <f>+'Ark1'!Y1737</f>
        <v>0</v>
      </c>
      <c r="R415" s="110"/>
      <c r="S415" s="65"/>
      <c r="T415" s="110"/>
      <c r="U415" s="99">
        <f>+'Ark1'!AA1737</f>
        <v>8.3307579508701064</v>
      </c>
      <c r="V415" s="65">
        <f t="shared" si="15"/>
        <v>45.21833396728794</v>
      </c>
      <c r="W415" s="48">
        <f>+'Ark1'!V1737</f>
        <v>85.107697360524242</v>
      </c>
      <c r="X415" s="39"/>
      <c r="Y415"/>
    </row>
    <row r="416" spans="1:25" ht="15.6">
      <c r="A416" s="39"/>
      <c r="B416" s="46">
        <f>+'Ark1'!C1738</f>
        <v>2007</v>
      </c>
      <c r="C416" s="46">
        <f>+'Ark1'!M1738</f>
        <v>56</v>
      </c>
      <c r="D416" s="331">
        <f>+'Ark1'!Q1738</f>
        <v>2688</v>
      </c>
      <c r="E416" s="65"/>
      <c r="F416" s="331">
        <f>+'Ark1'!R1738</f>
        <v>159067</v>
      </c>
      <c r="G416" s="331"/>
      <c r="H416" s="331">
        <f>+'Ark1'!S1738</f>
        <v>159066</v>
      </c>
      <c r="I416" s="99">
        <f>+'Ark1'!AD1738</f>
        <v>13.560710622941702</v>
      </c>
      <c r="J416" s="99"/>
      <c r="K416" s="99">
        <f>+'Ark1'!AE1738</f>
        <v>13.654710577779657</v>
      </c>
      <c r="L416" s="99"/>
      <c r="M416" s="99">
        <f>+'Ark1'!W1738</f>
        <v>77.896637244917585</v>
      </c>
      <c r="N416" s="99"/>
      <c r="O416" s="99">
        <f>+'Ark1'!X1738</f>
        <v>0</v>
      </c>
      <c r="P416" s="99"/>
      <c r="Q416" s="99">
        <f>+'Ark1'!Y1738</f>
        <v>0</v>
      </c>
      <c r="R416" s="110"/>
      <c r="S416" s="65"/>
      <c r="T416" s="110"/>
      <c r="U416" s="99">
        <f>+'Ark1'!AA1738</f>
        <v>8.3969618567399156</v>
      </c>
      <c r="V416" s="65">
        <f t="shared" si="15"/>
        <v>59.17671130952381</v>
      </c>
      <c r="W416" s="48">
        <f>+'Ark1'!V1738</f>
        <v>84.395314065142429</v>
      </c>
      <c r="X416" s="39"/>
      <c r="Y416"/>
    </row>
    <row r="417" spans="1:25" ht="15.6">
      <c r="A417" s="39"/>
      <c r="B417" s="46">
        <f>+'Ark1'!C1739</f>
        <v>2007</v>
      </c>
      <c r="C417" s="46">
        <f>+'Ark1'!M1739</f>
        <v>57</v>
      </c>
      <c r="D417" s="331">
        <f>+'Ark1'!Q1739</f>
        <v>2721</v>
      </c>
      <c r="E417" s="65"/>
      <c r="F417" s="331">
        <f>+'Ark1'!R1739</f>
        <v>187822</v>
      </c>
      <c r="G417" s="331"/>
      <c r="H417" s="331">
        <f>+'Ark1'!S1739</f>
        <v>187813</v>
      </c>
      <c r="I417" s="99">
        <f>+'Ark1'!AD1739</f>
        <v>16.012119362420602</v>
      </c>
      <c r="J417" s="99"/>
      <c r="K417" s="99">
        <f>+'Ark1'!AE1739</f>
        <v>15.96704826390785</v>
      </c>
      <c r="L417" s="99"/>
      <c r="M417" s="99">
        <f>+'Ark1'!W1739</f>
        <v>77.145848263964709</v>
      </c>
      <c r="N417" s="99"/>
      <c r="O417" s="99">
        <f>+'Ark1'!X1739</f>
        <v>0</v>
      </c>
      <c r="P417" s="99"/>
      <c r="Q417" s="99">
        <f>+'Ark1'!Y1739</f>
        <v>0</v>
      </c>
      <c r="R417" s="110"/>
      <c r="S417" s="65"/>
      <c r="T417" s="110"/>
      <c r="U417" s="99">
        <f>+'Ark1'!AA1739</f>
        <v>8.533704779355288</v>
      </c>
      <c r="V417" s="65">
        <f t="shared" si="15"/>
        <v>69.026828371922093</v>
      </c>
      <c r="W417" s="48">
        <f>+'Ark1'!V1739</f>
        <v>83.583568887148985</v>
      </c>
      <c r="X417" s="39"/>
      <c r="Y417"/>
    </row>
    <row r="418" spans="1:25" ht="15.6">
      <c r="A418" s="39"/>
      <c r="B418">
        <f>+'Ark1'!C1740</f>
        <v>2007</v>
      </c>
      <c r="C418">
        <f>+'Ark1'!M1740</f>
        <v>58</v>
      </c>
      <c r="D418" s="297">
        <f>+'Ark1'!Q1740</f>
        <v>2720</v>
      </c>
      <c r="F418" s="297">
        <f>+'Ark1'!R1740</f>
        <v>189859</v>
      </c>
      <c r="H418" s="297">
        <f>+'Ark1'!S1740</f>
        <v>189851</v>
      </c>
      <c r="I418" s="100">
        <f>+'Ark1'!AD1740</f>
        <v>16.185776799468709</v>
      </c>
      <c r="K418" s="100">
        <f>+'Ark1'!AE1740</f>
        <v>16.002396740034257</v>
      </c>
      <c r="M418" s="100">
        <f>+'Ark1'!W1740</f>
        <v>76.48666322537089</v>
      </c>
      <c r="O418" s="100">
        <f>+'Ark1'!X1740</f>
        <v>0</v>
      </c>
      <c r="Q418" s="100">
        <f>+'Ark1'!Y1740</f>
        <v>0</v>
      </c>
      <c r="R418" s="110"/>
      <c r="T418" s="110"/>
      <c r="U418" s="100">
        <f>+'Ark1'!AA1740</f>
        <v>8.7217915979903999</v>
      </c>
      <c r="V418" s="10">
        <f t="shared" si="15"/>
        <v>69.801102941176467</v>
      </c>
      <c r="W418" s="1">
        <f>+'Ark1'!V1740</f>
        <v>82.86909869725082</v>
      </c>
      <c r="X418" s="39"/>
      <c r="Y418"/>
    </row>
    <row r="419" spans="1:25" ht="15.6">
      <c r="A419" s="39"/>
      <c r="B419">
        <f>+'Ark1'!C1741</f>
        <v>2007</v>
      </c>
      <c r="C419">
        <f>+'Ark1'!M1741</f>
        <v>59</v>
      </c>
      <c r="D419" s="297">
        <f>+'Ark1'!Q1741</f>
        <v>2678</v>
      </c>
      <c r="F419" s="297">
        <f>+'Ark1'!R1741</f>
        <v>158341</v>
      </c>
      <c r="H419" s="297">
        <f>+'Ark1'!S1741</f>
        <v>158332</v>
      </c>
      <c r="I419" s="100">
        <f>+'Ark1'!AD1741</f>
        <v>13.498817987057102</v>
      </c>
      <c r="K419" s="100">
        <f>+'Ark1'!AE1741</f>
        <v>13.239381328813804</v>
      </c>
      <c r="M419" s="100">
        <f>+'Ark1'!W1741</f>
        <v>75.877421494076017</v>
      </c>
      <c r="O419" s="100">
        <f>+'Ark1'!X1741</f>
        <v>0</v>
      </c>
      <c r="Q419" s="100">
        <f>+'Ark1'!Y1741</f>
        <v>0</v>
      </c>
      <c r="R419" s="110"/>
      <c r="T419" s="110"/>
      <c r="U419" s="100">
        <f>+'Ark1'!AA1741</f>
        <v>8.887796605043949</v>
      </c>
      <c r="V419" s="10">
        <f t="shared" si="15"/>
        <v>59.126587005227783</v>
      </c>
      <c r="W419" s="1">
        <f>+'Ark1'!V1741</f>
        <v>82.209677409203522</v>
      </c>
      <c r="X419" s="39"/>
      <c r="Y419"/>
    </row>
    <row r="420" spans="1:25" ht="15.6">
      <c r="A420" s="39"/>
      <c r="B420">
        <f>+'Ark1'!C1742</f>
        <v>2007</v>
      </c>
      <c r="C420">
        <f>+'Ark1'!M1742</f>
        <v>60</v>
      </c>
      <c r="D420" s="297">
        <f>+'Ark1'!Q1742</f>
        <v>2576</v>
      </c>
      <c r="F420" s="297">
        <f>+'Ark1'!R1742</f>
        <v>105992</v>
      </c>
      <c r="H420" s="297">
        <f>+'Ark1'!S1742</f>
        <v>105987</v>
      </c>
      <c r="I420" s="100">
        <f>+'Ark1'!AD1742</f>
        <v>9.0359838328932938</v>
      </c>
      <c r="K420" s="100">
        <f>+'Ark1'!AE1742</f>
        <v>8.8460392699383767</v>
      </c>
      <c r="M420" s="100">
        <f>+'Ark1'!W1742</f>
        <v>75.737302688066137</v>
      </c>
      <c r="O420" s="100">
        <f>+'Ark1'!X1742</f>
        <v>0</v>
      </c>
      <c r="Q420" s="100">
        <f>+'Ark1'!Y1742</f>
        <v>0</v>
      </c>
      <c r="R420" s="110"/>
      <c r="T420" s="110"/>
      <c r="U420" s="100">
        <f>+'Ark1'!AA1742</f>
        <v>8.9861893779578104</v>
      </c>
      <c r="V420" s="10">
        <f t="shared" si="15"/>
        <v>41.145962732919251</v>
      </c>
      <c r="W420" s="1">
        <f>+'Ark1'!V1742</f>
        <v>82.057552367905728</v>
      </c>
      <c r="X420" s="39"/>
      <c r="Y420"/>
    </row>
    <row r="421" spans="1:25" ht="15.6">
      <c r="A421" s="39"/>
      <c r="B421">
        <f>+'Ark1'!C1743</f>
        <v>2007</v>
      </c>
      <c r="C421">
        <f>+'Ark1'!M1743</f>
        <v>61</v>
      </c>
      <c r="D421" s="297">
        <f>+'Ark1'!Q1743</f>
        <v>2401</v>
      </c>
      <c r="F421" s="297">
        <f>+'Ark1'!R1743</f>
        <v>50268</v>
      </c>
      <c r="H421" s="297">
        <f>+'Ark1'!S1743</f>
        <v>50265</v>
      </c>
      <c r="I421" s="100">
        <f>+'Ark1'!AD1743</f>
        <v>4.2854256482742095</v>
      </c>
      <c r="K421" s="100">
        <f>+'Ark1'!AE1743</f>
        <v>4.2121315695003902</v>
      </c>
      <c r="M421" s="100">
        <f>+'Ark1'!W1743</f>
        <v>76.041348851088998</v>
      </c>
      <c r="O421" s="100">
        <f>+'Ark1'!X1743</f>
        <v>0</v>
      </c>
      <c r="Q421" s="100">
        <f>+'Ark1'!Y1743</f>
        <v>0</v>
      </c>
      <c r="R421" s="110"/>
      <c r="T421" s="110"/>
      <c r="U421" s="100">
        <f>+'Ark1'!AA1743</f>
        <v>8.8825340714153498</v>
      </c>
      <c r="V421" s="10">
        <f t="shared" si="15"/>
        <v>20.936276551436901</v>
      </c>
      <c r="W421" s="1">
        <f>+'Ark1'!V1743</f>
        <v>82.387444054635623</v>
      </c>
      <c r="X421" s="39"/>
      <c r="Y421"/>
    </row>
    <row r="422" spans="1:25" ht="15.6">
      <c r="A422" s="39"/>
      <c r="B422">
        <f>+'Ark1'!C1744</f>
        <v>2007</v>
      </c>
      <c r="C422">
        <f>+'Ark1'!M1744</f>
        <v>62</v>
      </c>
      <c r="D422" s="297">
        <f>+'Ark1'!Q1744</f>
        <v>1927</v>
      </c>
      <c r="F422" s="297">
        <f>+'Ark1'!R1744</f>
        <v>17101</v>
      </c>
      <c r="H422" s="297">
        <f>+'Ark1'!S1744</f>
        <v>17101</v>
      </c>
      <c r="I422" s="100">
        <f>+'Ark1'!AD1744</f>
        <v>1.4578870058712752</v>
      </c>
      <c r="K422" s="100">
        <f>+'Ark1'!AE1744</f>
        <v>1.4467299711149215</v>
      </c>
      <c r="M422" s="100">
        <f>+'Ark1'!W1744</f>
        <v>76.767879071399648</v>
      </c>
      <c r="O422" s="100">
        <f>+'Ark1'!X1744</f>
        <v>0</v>
      </c>
      <c r="Q422" s="100">
        <f>+'Ark1'!Y1744</f>
        <v>0</v>
      </c>
      <c r="R422" s="110"/>
      <c r="T422" s="110"/>
      <c r="U422" s="100">
        <f>+'Ark1'!AA1744</f>
        <v>8.7074917181189253</v>
      </c>
      <c r="V422" s="10">
        <f t="shared" si="15"/>
        <v>8.87441619097042</v>
      </c>
      <c r="W422" s="1">
        <f>+'Ark1'!V1744</f>
        <v>83.172133338460455</v>
      </c>
      <c r="X422" s="39"/>
      <c r="Y422"/>
    </row>
    <row r="423" spans="1:25" ht="15.6">
      <c r="A423" s="39"/>
      <c r="B423">
        <f>+'Ark1'!C1745</f>
        <v>2007</v>
      </c>
      <c r="C423">
        <f>+'Ark1'!M1745</f>
        <v>63</v>
      </c>
      <c r="D423" s="297">
        <f>+'Ark1'!Q1745</f>
        <v>1091</v>
      </c>
      <c r="F423" s="297">
        <f>+'Ark1'!R1745</f>
        <v>3615</v>
      </c>
      <c r="H423" s="297">
        <f>+'Ark1'!S1745</f>
        <v>3615</v>
      </c>
      <c r="I423" s="100">
        <f>+'Ark1'!AD1745</f>
        <v>0.30818440595431029</v>
      </c>
      <c r="K423" s="100">
        <f>+'Ark1'!AE1745</f>
        <v>0.3111176792021863</v>
      </c>
      <c r="M423" s="100">
        <f>+'Ark1'!W1745</f>
        <v>78.096210235130982</v>
      </c>
      <c r="O423" s="100">
        <f>+'Ark1'!X1745</f>
        <v>0</v>
      </c>
      <c r="Q423" s="100">
        <f>+'Ark1'!Y1745</f>
        <v>0</v>
      </c>
      <c r="R423" s="110"/>
      <c r="T423" s="110"/>
      <c r="U423" s="100">
        <f>+'Ark1'!AA1745</f>
        <v>8.6540103045602148</v>
      </c>
      <c r="V423" s="10">
        <f t="shared" si="15"/>
        <v>3.3134738771769019</v>
      </c>
      <c r="W423" s="1">
        <f>+'Ark1'!V1745</f>
        <v>84.611278694616843</v>
      </c>
      <c r="X423" s="39"/>
      <c r="Y423"/>
    </row>
    <row r="424" spans="1:25" ht="15.6">
      <c r="A424" s="39"/>
      <c r="B424">
        <f>+'Ark1'!C1746</f>
        <v>2007</v>
      </c>
      <c r="C424">
        <f>+'Ark1'!M1746</f>
        <v>64</v>
      </c>
      <c r="D424" s="297">
        <f>+'Ark1'!Q1746</f>
        <v>457</v>
      </c>
      <c r="F424" s="297">
        <f>+'Ark1'!R1746</f>
        <v>734</v>
      </c>
      <c r="H424" s="297">
        <f>+'Ark1'!S1746</f>
        <v>734</v>
      </c>
      <c r="I424" s="100">
        <f>+'Ark1'!AD1746</f>
        <v>6.2574648401234764E-2</v>
      </c>
      <c r="K424" s="100">
        <f>+'Ark1'!AE1746</f>
        <v>6.3584014066331476E-2</v>
      </c>
      <c r="M424" s="100">
        <f>+'Ark1'!W1746</f>
        <v>78.607765667574895</v>
      </c>
      <c r="O424" s="100">
        <f>+'Ark1'!X1746</f>
        <v>0</v>
      </c>
      <c r="Q424" s="100">
        <f>+'Ark1'!Y1746</f>
        <v>0</v>
      </c>
      <c r="R424" s="110"/>
      <c r="T424" s="110"/>
      <c r="U424" s="100">
        <f>+'Ark1'!AA1746</f>
        <v>9.4346588229705954</v>
      </c>
      <c r="V424" s="10">
        <f t="shared" si="15"/>
        <v>1.6061269146608315</v>
      </c>
      <c r="W424" s="1">
        <f>+'Ark1'!V1746</f>
        <v>85.165509932367129</v>
      </c>
      <c r="X424" s="39"/>
      <c r="Y424"/>
    </row>
    <row r="425" spans="1:25" ht="15.6">
      <c r="A425" s="39"/>
      <c r="B425">
        <f>+'Ark1'!C1747</f>
        <v>2007</v>
      </c>
      <c r="C425">
        <f>+'Ark1'!M1747</f>
        <v>65</v>
      </c>
      <c r="D425" s="297">
        <f>+'Ark1'!Q1747</f>
        <v>61</v>
      </c>
      <c r="F425" s="297">
        <f>+'Ark1'!R1747</f>
        <v>69</v>
      </c>
      <c r="H425" s="297">
        <f>+'Ark1'!S1747</f>
        <v>69</v>
      </c>
      <c r="I425" s="100">
        <f>+'Ark1'!AD1747</f>
        <v>5.882357955974386E-3</v>
      </c>
      <c r="K425" s="100">
        <f>+'Ark1'!AE1747</f>
        <v>5.7490878032837268E-3</v>
      </c>
      <c r="M425" s="100">
        <f>+'Ark1'!W1747</f>
        <v>75.607246376811588</v>
      </c>
      <c r="O425" s="100">
        <f>+'Ark1'!X1747</f>
        <v>0</v>
      </c>
      <c r="Q425" s="100">
        <f>+'Ark1'!Y1747</f>
        <v>0</v>
      </c>
      <c r="R425" s="110"/>
      <c r="T425" s="110"/>
      <c r="U425" s="100">
        <f>+'Ark1'!AA1747</f>
        <v>13.363299501881272</v>
      </c>
      <c r="V425" s="10">
        <f t="shared" si="15"/>
        <v>1.1311475409836065</v>
      </c>
      <c r="W425" s="1">
        <f>+'Ark1'!V1747</f>
        <v>81.914676464584659</v>
      </c>
      <c r="X425" s="39"/>
      <c r="Y425"/>
    </row>
    <row r="426" spans="1:25" ht="15.6">
      <c r="A426" s="39"/>
      <c r="B426">
        <f>+'Ark1'!C1748</f>
        <v>2007</v>
      </c>
      <c r="C426">
        <f>+'Ark1'!M1748</f>
        <v>66</v>
      </c>
      <c r="D426" s="297">
        <f>+'Ark1'!Q1748</f>
        <v>0</v>
      </c>
      <c r="F426" s="297">
        <f>+'Ark1'!R1748</f>
        <v>0</v>
      </c>
      <c r="H426" s="297">
        <f>+'Ark1'!S1748</f>
        <v>0</v>
      </c>
      <c r="I426" s="100">
        <f>+'Ark1'!AD1748</f>
        <v>0</v>
      </c>
      <c r="K426" s="100">
        <f>+'Ark1'!AE1748</f>
        <v>0</v>
      </c>
      <c r="M426" s="100">
        <f>+'Ark1'!W1748</f>
        <v>0</v>
      </c>
      <c r="O426" s="100">
        <f>+'Ark1'!X1748</f>
        <v>0</v>
      </c>
      <c r="Q426" s="100">
        <f>+'Ark1'!Y1748</f>
        <v>0</v>
      </c>
      <c r="R426" s="110"/>
      <c r="T426" s="110"/>
      <c r="U426" s="100">
        <f>+'Ark1'!AA1748</f>
        <v>0</v>
      </c>
      <c r="V426" s="10" t="e">
        <f t="shared" si="15"/>
        <v>#DIV/0!</v>
      </c>
      <c r="W426" s="1">
        <f>+'Ark1'!V1748</f>
        <v>0</v>
      </c>
      <c r="X426" s="39"/>
      <c r="Y426"/>
    </row>
    <row r="427" spans="1:25" ht="15.6">
      <c r="A427" s="39"/>
      <c r="B427">
        <f>+'Ark1'!C1749</f>
        <v>2007</v>
      </c>
      <c r="C427">
        <f>+'Ark1'!M1749</f>
        <v>67</v>
      </c>
      <c r="D427" s="297">
        <f>+'Ark1'!Q1749</f>
        <v>0</v>
      </c>
      <c r="F427" s="297">
        <f>+'Ark1'!R1749</f>
        <v>0</v>
      </c>
      <c r="H427" s="297">
        <f>+'Ark1'!S1749</f>
        <v>0</v>
      </c>
      <c r="I427" s="100">
        <f>+'Ark1'!AD1749</f>
        <v>0</v>
      </c>
      <c r="K427" s="100">
        <f>+'Ark1'!AE1749</f>
        <v>0</v>
      </c>
      <c r="M427" s="100">
        <f>+'Ark1'!W1749</f>
        <v>0</v>
      </c>
      <c r="O427" s="100">
        <f>+'Ark1'!X1749</f>
        <v>0</v>
      </c>
      <c r="Q427" s="100">
        <f>+'Ark1'!Y1749</f>
        <v>0</v>
      </c>
      <c r="R427" s="110"/>
      <c r="T427" s="110"/>
      <c r="U427" s="100">
        <f>+'Ark1'!AA1749</f>
        <v>0</v>
      </c>
      <c r="V427" s="10" t="e">
        <f t="shared" si="15"/>
        <v>#DIV/0!</v>
      </c>
      <c r="W427" s="1">
        <f>+'Ark1'!V1749</f>
        <v>0</v>
      </c>
      <c r="X427" s="39"/>
      <c r="Y427"/>
    </row>
    <row r="428" spans="1:25" ht="15.6">
      <c r="A428" s="39"/>
      <c r="B428">
        <f>+'Ark1'!C1750</f>
        <v>2007</v>
      </c>
      <c r="C428">
        <f>+'Ark1'!M1750</f>
        <v>68</v>
      </c>
      <c r="D428" s="297">
        <f>+'Ark1'!Q1750</f>
        <v>0</v>
      </c>
      <c r="F428" s="297">
        <f>+'Ark1'!R1750</f>
        <v>0</v>
      </c>
      <c r="H428" s="297">
        <f>+'Ark1'!S1750</f>
        <v>0</v>
      </c>
      <c r="I428" s="100">
        <f>+'Ark1'!AD1750</f>
        <v>0</v>
      </c>
      <c r="K428" s="100">
        <f>+'Ark1'!AE1750</f>
        <v>0</v>
      </c>
      <c r="M428" s="100">
        <f>+'Ark1'!W1750</f>
        <v>0</v>
      </c>
      <c r="O428" s="100">
        <f>+'Ark1'!X1750</f>
        <v>0</v>
      </c>
      <c r="Q428" s="100">
        <f>+'Ark1'!Y1750</f>
        <v>0</v>
      </c>
      <c r="R428" s="110"/>
      <c r="T428" s="110"/>
      <c r="U428" s="100">
        <f>+'Ark1'!AA1750</f>
        <v>0</v>
      </c>
      <c r="V428" s="10" t="e">
        <f t="shared" si="15"/>
        <v>#DIV/0!</v>
      </c>
      <c r="W428" s="1">
        <f>+'Ark1'!V1750</f>
        <v>0</v>
      </c>
      <c r="X428" s="39"/>
      <c r="Y428"/>
    </row>
    <row r="429" spans="1:25" ht="15.6">
      <c r="A429" s="39"/>
      <c r="B429">
        <f>+'Ark1'!C1751</f>
        <v>2006</v>
      </c>
      <c r="C429">
        <f>+'Ark1'!M1751</f>
        <v>35</v>
      </c>
      <c r="D429" s="297">
        <f>+'Ark1'!Q1751</f>
        <v>4</v>
      </c>
      <c r="F429" s="297">
        <f>+'Ark1'!R1751</f>
        <v>6</v>
      </c>
      <c r="H429" s="297">
        <f>+'Ark1'!S1751</f>
        <v>6</v>
      </c>
      <c r="I429" s="100">
        <f>+'Ark1'!AD1751</f>
        <v>5.0321428122130122E-4</v>
      </c>
      <c r="K429" s="100">
        <f>+'Ark1'!AE1751</f>
        <v>5.3659536743885686E-4</v>
      </c>
      <c r="M429" s="100">
        <f>+'Ark1'!W1751</f>
        <v>79.883333333333312</v>
      </c>
      <c r="O429" s="100">
        <f>+'Ark1'!X1751</f>
        <v>0</v>
      </c>
      <c r="Q429" s="100">
        <f>+'Ark1'!Y1751</f>
        <v>0</v>
      </c>
      <c r="R429" s="110"/>
      <c r="T429" s="110"/>
      <c r="U429" s="100">
        <f>+'Ark1'!AA1751</f>
        <v>16.487815366371482</v>
      </c>
      <c r="V429" s="10">
        <f t="shared" si="15"/>
        <v>1.5</v>
      </c>
      <c r="W429" s="1">
        <f>+'Ark1'!V1751</f>
        <v>86.547490068616852</v>
      </c>
      <c r="X429" s="39"/>
      <c r="Y429"/>
    </row>
    <row r="430" spans="1:25" ht="15.6">
      <c r="A430" s="39"/>
      <c r="B430">
        <f>+'Ark1'!C1752</f>
        <v>2006</v>
      </c>
      <c r="C430">
        <f>+'Ark1'!M1752</f>
        <v>36</v>
      </c>
      <c r="D430" s="297">
        <f>+'Ark1'!Q1752</f>
        <v>0</v>
      </c>
      <c r="F430" s="297">
        <f>+'Ark1'!R1752</f>
        <v>0</v>
      </c>
      <c r="H430" s="297">
        <f>+'Ark1'!S1752</f>
        <v>0</v>
      </c>
      <c r="I430" s="100">
        <f>+'Ark1'!AD1752</f>
        <v>0</v>
      </c>
      <c r="K430" s="100">
        <f>+'Ark1'!AE1752</f>
        <v>0</v>
      </c>
      <c r="M430" s="100">
        <f>+'Ark1'!W1752</f>
        <v>0</v>
      </c>
      <c r="O430" s="100">
        <f>+'Ark1'!X1752</f>
        <v>0</v>
      </c>
      <c r="Q430" s="100">
        <f>+'Ark1'!Y1752</f>
        <v>0</v>
      </c>
      <c r="R430" s="110"/>
      <c r="T430" s="110"/>
      <c r="U430" s="100">
        <f>+'Ark1'!AA1752</f>
        <v>0</v>
      </c>
      <c r="V430" s="10" t="e">
        <f t="shared" si="15"/>
        <v>#DIV/0!</v>
      </c>
      <c r="W430" s="1">
        <f>+'Ark1'!V1752</f>
        <v>0</v>
      </c>
      <c r="X430" s="39"/>
      <c r="Y430"/>
    </row>
    <row r="431" spans="1:25" ht="15.6">
      <c r="A431" s="39"/>
      <c r="B431">
        <f>+'Ark1'!C1753</f>
        <v>2006</v>
      </c>
      <c r="C431">
        <f>+'Ark1'!M1753</f>
        <v>37</v>
      </c>
      <c r="D431" s="297">
        <f>+'Ark1'!Q1753</f>
        <v>3</v>
      </c>
      <c r="F431" s="297">
        <f>+'Ark1'!R1753</f>
        <v>3</v>
      </c>
      <c r="H431" s="297">
        <f>+'Ark1'!S1753</f>
        <v>3</v>
      </c>
      <c r="I431" s="100">
        <f>+'Ark1'!AD1753</f>
        <v>2.5160714061065061E-4</v>
      </c>
      <c r="K431" s="100">
        <f>+'Ark1'!AE1753</f>
        <v>2.3465551640973169E-4</v>
      </c>
      <c r="M431" s="100">
        <f>+'Ark1'!W1753</f>
        <v>69.866666666666646</v>
      </c>
      <c r="O431" s="100">
        <f>+'Ark1'!X1753</f>
        <v>0</v>
      </c>
      <c r="Q431" s="100">
        <f>+'Ark1'!Y1753</f>
        <v>0</v>
      </c>
      <c r="R431" s="110"/>
      <c r="T431" s="110"/>
      <c r="U431" s="100">
        <f>+'Ark1'!AA1753</f>
        <v>8.4712585972937635</v>
      </c>
      <c r="V431" s="10">
        <f t="shared" si="15"/>
        <v>1</v>
      </c>
      <c r="W431" s="1">
        <f>+'Ark1'!V1753</f>
        <v>75.695196821957381</v>
      </c>
      <c r="X431" s="39"/>
      <c r="Y431"/>
    </row>
    <row r="432" spans="1:25" ht="15.6">
      <c r="A432" s="39"/>
      <c r="B432">
        <f>+'Ark1'!C1754</f>
        <v>2006</v>
      </c>
      <c r="C432">
        <f>+'Ark1'!M1754</f>
        <v>38</v>
      </c>
      <c r="D432" s="297">
        <f>+'Ark1'!Q1754</f>
        <v>8</v>
      </c>
      <c r="F432" s="297">
        <f>+'Ark1'!R1754</f>
        <v>9</v>
      </c>
      <c r="H432" s="297">
        <f>+'Ark1'!S1754</f>
        <v>9</v>
      </c>
      <c r="I432" s="100">
        <f>+'Ark1'!AD1754</f>
        <v>7.5482142183195189E-4</v>
      </c>
      <c r="K432" s="100">
        <f>+'Ark1'!AE1754</f>
        <v>7.140424063269414E-4</v>
      </c>
      <c r="M432" s="100">
        <f>+'Ark1'!W1754</f>
        <v>70.866666666666646</v>
      </c>
      <c r="O432" s="100">
        <f>+'Ark1'!X1754</f>
        <v>0</v>
      </c>
      <c r="Q432" s="100">
        <f>+'Ark1'!Y1754</f>
        <v>0</v>
      </c>
      <c r="R432" s="110"/>
      <c r="T432" s="110"/>
      <c r="U432" s="100">
        <f>+'Ark1'!AA1754</f>
        <v>16.692712981018619</v>
      </c>
      <c r="V432" s="10">
        <f t="shared" ref="V432:V495" si="16">+F432/D432</f>
        <v>1.125</v>
      </c>
      <c r="W432" s="1">
        <f>+'Ark1'!V1754</f>
        <v>76.778620440592292</v>
      </c>
      <c r="X432" s="39"/>
      <c r="Y432"/>
    </row>
    <row r="433" spans="1:25" ht="15.6">
      <c r="A433" s="39"/>
      <c r="B433">
        <f>+'Ark1'!C1755</f>
        <v>2006</v>
      </c>
      <c r="C433">
        <f>+'Ark1'!M1755</f>
        <v>39</v>
      </c>
      <c r="D433" s="297">
        <f>+'Ark1'!Q1755</f>
        <v>8</v>
      </c>
      <c r="F433" s="297">
        <f>+'Ark1'!R1755</f>
        <v>8</v>
      </c>
      <c r="H433" s="297">
        <f>+'Ark1'!S1755</f>
        <v>8</v>
      </c>
      <c r="I433" s="100">
        <f>+'Ark1'!AD1755</f>
        <v>6.7095237496173478E-4</v>
      </c>
      <c r="K433" s="100">
        <f>+'Ark1'!AE1755</f>
        <v>7.181847031337928E-4</v>
      </c>
      <c r="M433" s="100">
        <f>+'Ark1'!W1755</f>
        <v>80.1875</v>
      </c>
      <c r="O433" s="100">
        <f>+'Ark1'!X1755</f>
        <v>0</v>
      </c>
      <c r="Q433" s="100">
        <f>+'Ark1'!Y1755</f>
        <v>0</v>
      </c>
      <c r="R433" s="110"/>
      <c r="T433" s="110"/>
      <c r="U433" s="100">
        <f>+'Ark1'!AA1755</f>
        <v>13.043047717079007</v>
      </c>
      <c r="V433" s="10">
        <f t="shared" si="16"/>
        <v>1</v>
      </c>
      <c r="W433" s="1">
        <f>+'Ark1'!V1755</f>
        <v>86.877031419284947</v>
      </c>
      <c r="X433" s="39"/>
      <c r="Y433"/>
    </row>
    <row r="434" spans="1:25" ht="15.6">
      <c r="A434" s="39"/>
      <c r="B434">
        <f>+'Ark1'!C1756</f>
        <v>2006</v>
      </c>
      <c r="C434">
        <f>+'Ark1'!M1756</f>
        <v>40</v>
      </c>
      <c r="D434" s="297">
        <f>+'Ark1'!Q1756</f>
        <v>13</v>
      </c>
      <c r="F434" s="297">
        <f>+'Ark1'!R1756</f>
        <v>14</v>
      </c>
      <c r="H434" s="297">
        <f>+'Ark1'!S1756</f>
        <v>14</v>
      </c>
      <c r="I434" s="100">
        <f>+'Ark1'!AD1756</f>
        <v>1.1741666561830356E-3</v>
      </c>
      <c r="K434" s="100">
        <f>+'Ark1'!AE1756</f>
        <v>1.2228731897631203E-3</v>
      </c>
      <c r="M434" s="100">
        <f>+'Ark1'!W1756</f>
        <v>78.021428571428615</v>
      </c>
      <c r="O434" s="100">
        <f>+'Ark1'!X1756</f>
        <v>0</v>
      </c>
      <c r="Q434" s="100">
        <f>+'Ark1'!Y1756</f>
        <v>0</v>
      </c>
      <c r="R434" s="110"/>
      <c r="T434" s="110"/>
      <c r="U434" s="100">
        <f>+'Ark1'!AA1756</f>
        <v>12.950575198005049</v>
      </c>
      <c r="V434" s="10">
        <f t="shared" si="16"/>
        <v>1.0769230769230769</v>
      </c>
      <c r="W434" s="1">
        <f>+'Ark1'!V1756</f>
        <v>84.530258473920455</v>
      </c>
      <c r="X434" s="39"/>
      <c r="Y434"/>
    </row>
    <row r="435" spans="1:25" ht="15.6">
      <c r="A435" s="39"/>
      <c r="B435">
        <f>+'Ark1'!C1757</f>
        <v>2006</v>
      </c>
      <c r="C435">
        <f>+'Ark1'!M1757</f>
        <v>41</v>
      </c>
      <c r="D435" s="297">
        <f>+'Ark1'!Q1757</f>
        <v>12</v>
      </c>
      <c r="F435" s="297">
        <f>+'Ark1'!R1757</f>
        <v>14</v>
      </c>
      <c r="H435" s="297">
        <f>+'Ark1'!S1757</f>
        <v>14</v>
      </c>
      <c r="I435" s="100">
        <f>+'Ark1'!AD1757</f>
        <v>1.1741666561830356E-3</v>
      </c>
      <c r="K435" s="100">
        <f>+'Ark1'!AE1757</f>
        <v>1.3145634893526102E-3</v>
      </c>
      <c r="M435" s="100">
        <f>+'Ark1'!W1757</f>
        <v>83.871428571428609</v>
      </c>
      <c r="O435" s="100">
        <f>+'Ark1'!X1757</f>
        <v>0</v>
      </c>
      <c r="Q435" s="100">
        <f>+'Ark1'!Y1757</f>
        <v>0</v>
      </c>
      <c r="R435" s="110"/>
      <c r="T435" s="110"/>
      <c r="U435" s="100">
        <f>+'Ark1'!AA1757</f>
        <v>13.405352266455049</v>
      </c>
      <c r="V435" s="10">
        <f t="shared" si="16"/>
        <v>1.1666666666666667</v>
      </c>
      <c r="W435" s="1">
        <f>+'Ark1'!V1757</f>
        <v>90.868286642934564</v>
      </c>
      <c r="X435" s="39"/>
      <c r="Y435"/>
    </row>
    <row r="436" spans="1:25" ht="15.6">
      <c r="A436" s="39"/>
      <c r="B436">
        <f>+'Ark1'!C1758</f>
        <v>2006</v>
      </c>
      <c r="C436">
        <f>+'Ark1'!M1758</f>
        <v>42</v>
      </c>
      <c r="D436" s="297">
        <f>+'Ark1'!Q1758</f>
        <v>24</v>
      </c>
      <c r="F436" s="297">
        <f>+'Ark1'!R1758</f>
        <v>28</v>
      </c>
      <c r="H436" s="297">
        <f>+'Ark1'!S1758</f>
        <v>28</v>
      </c>
      <c r="I436" s="100">
        <f>+'Ark1'!AD1758</f>
        <v>2.3483333123660711E-3</v>
      </c>
      <c r="K436" s="100">
        <f>+'Ark1'!AE1758</f>
        <v>2.5700152837317756E-3</v>
      </c>
      <c r="M436" s="100">
        <f>+'Ark1'!W1758</f>
        <v>81.985714285714252</v>
      </c>
      <c r="O436" s="100">
        <f>+'Ark1'!X1758</f>
        <v>0</v>
      </c>
      <c r="Q436" s="100">
        <f>+'Ark1'!Y1758</f>
        <v>0</v>
      </c>
      <c r="R436" s="110"/>
      <c r="T436" s="110"/>
      <c r="U436" s="100">
        <f>+'Ark1'!AA1758</f>
        <v>12.297610519519491</v>
      </c>
      <c r="V436" s="10">
        <f t="shared" si="16"/>
        <v>1.1666666666666667</v>
      </c>
      <c r="W436" s="1">
        <f>+'Ark1'!V1758</f>
        <v>88.825259247794406</v>
      </c>
      <c r="X436" s="39"/>
      <c r="Y436"/>
    </row>
    <row r="437" spans="1:25" ht="15.6">
      <c r="A437" s="39"/>
      <c r="B437">
        <f>+'Ark1'!C1759</f>
        <v>2006</v>
      </c>
      <c r="C437">
        <f>+'Ark1'!M1759</f>
        <v>43</v>
      </c>
      <c r="D437" s="297">
        <f>+'Ark1'!Q1759</f>
        <v>45</v>
      </c>
      <c r="F437" s="297">
        <f>+'Ark1'!R1759</f>
        <v>54</v>
      </c>
      <c r="H437" s="297">
        <f>+'Ark1'!S1759</f>
        <v>54</v>
      </c>
      <c r="I437" s="100">
        <f>+'Ark1'!AD1759</f>
        <v>4.5289285309917104E-3</v>
      </c>
      <c r="K437" s="100">
        <f>+'Ark1'!AE1759</f>
        <v>5.0299798171626123E-3</v>
      </c>
      <c r="M437" s="100">
        <f>+'Ark1'!W1759</f>
        <v>83.201851851851856</v>
      </c>
      <c r="O437" s="100">
        <f>+'Ark1'!X1759</f>
        <v>0</v>
      </c>
      <c r="Q437" s="100">
        <f>+'Ark1'!Y1759</f>
        <v>0</v>
      </c>
      <c r="R437" s="110"/>
      <c r="T437" s="110"/>
      <c r="U437" s="100">
        <f>+'Ark1'!AA1759</f>
        <v>13.097136960826496</v>
      </c>
      <c r="V437" s="10">
        <f t="shared" si="16"/>
        <v>1.2</v>
      </c>
      <c r="W437" s="1">
        <f>+'Ark1'!V1759</f>
        <v>90.142851410457055</v>
      </c>
      <c r="X437" s="39"/>
      <c r="Y437"/>
    </row>
    <row r="438" spans="1:25" ht="15.6">
      <c r="A438" s="39"/>
      <c r="B438">
        <f>+'Ark1'!C1760</f>
        <v>2006</v>
      </c>
      <c r="C438">
        <f>+'Ark1'!M1760</f>
        <v>44</v>
      </c>
      <c r="D438" s="297">
        <f>+'Ark1'!Q1760</f>
        <v>72</v>
      </c>
      <c r="F438" s="297">
        <f>+'Ark1'!R1760</f>
        <v>78</v>
      </c>
      <c r="H438" s="297">
        <f>+'Ark1'!S1760</f>
        <v>78</v>
      </c>
      <c r="I438" s="100">
        <f>+'Ark1'!AD1760</f>
        <v>6.5417856558769132E-3</v>
      </c>
      <c r="K438" s="100">
        <f>+'Ark1'!AE1760</f>
        <v>7.2084920756630803E-3</v>
      </c>
      <c r="M438" s="100">
        <f>+'Ark1'!W1760</f>
        <v>82.548717948717979</v>
      </c>
      <c r="O438" s="100">
        <f>+'Ark1'!X1760</f>
        <v>0</v>
      </c>
      <c r="Q438" s="100">
        <f>+'Ark1'!Y1760</f>
        <v>0</v>
      </c>
      <c r="R438" s="110"/>
      <c r="T438" s="110"/>
      <c r="U438" s="100">
        <f>+'Ark1'!AA1760</f>
        <v>13.191991972499457</v>
      </c>
      <c r="V438" s="10">
        <f t="shared" si="16"/>
        <v>1.0833333333333333</v>
      </c>
      <c r="W438" s="1">
        <f>+'Ark1'!V1760</f>
        <v>89.435230713670549</v>
      </c>
      <c r="X438" s="39"/>
      <c r="Y438"/>
    </row>
    <row r="439" spans="1:25" ht="15.6">
      <c r="A439" s="39"/>
      <c r="B439">
        <f>+'Ark1'!C1761</f>
        <v>2006</v>
      </c>
      <c r="C439">
        <f>+'Ark1'!M1761</f>
        <v>45</v>
      </c>
      <c r="D439" s="297">
        <f>+'Ark1'!Q1761</f>
        <v>128</v>
      </c>
      <c r="F439" s="297">
        <f>+'Ark1'!R1761</f>
        <v>152</v>
      </c>
      <c r="H439" s="297">
        <f>+'Ark1'!S1761</f>
        <v>152</v>
      </c>
      <c r="I439" s="100">
        <f>+'Ark1'!AD1761</f>
        <v>1.2748095124272964E-2</v>
      </c>
      <c r="K439" s="100">
        <f>+'Ark1'!AE1761</f>
        <v>1.3834823519011935E-2</v>
      </c>
      <c r="M439" s="100">
        <f>+'Ark1'!W1761</f>
        <v>81.3</v>
      </c>
      <c r="O439" s="100">
        <f>+'Ark1'!X1761</f>
        <v>0</v>
      </c>
      <c r="Q439" s="100">
        <f>+'Ark1'!Y1761</f>
        <v>0</v>
      </c>
      <c r="R439" s="110"/>
      <c r="T439" s="110"/>
      <c r="U439" s="100">
        <f>+'Ark1'!AA1761</f>
        <v>10.846773713874535</v>
      </c>
      <c r="V439" s="10">
        <f t="shared" si="16"/>
        <v>1.1875</v>
      </c>
      <c r="W439" s="1">
        <f>+'Ark1'!V1761</f>
        <v>88.082340195016258</v>
      </c>
      <c r="X439" s="39"/>
      <c r="Y439"/>
    </row>
    <row r="440" spans="1:25" ht="15.6">
      <c r="A440" s="39"/>
      <c r="B440">
        <f>+'Ark1'!C1762</f>
        <v>2006</v>
      </c>
      <c r="C440">
        <f>+'Ark1'!M1762</f>
        <v>46</v>
      </c>
      <c r="D440" s="297">
        <f>+'Ark1'!Q1762</f>
        <v>245</v>
      </c>
      <c r="F440" s="297">
        <f>+'Ark1'!R1762</f>
        <v>307</v>
      </c>
      <c r="H440" s="297">
        <f>+'Ark1'!S1762</f>
        <v>307</v>
      </c>
      <c r="I440" s="100">
        <f>+'Ark1'!AD1762</f>
        <v>2.5747797389156564E-2</v>
      </c>
      <c r="K440" s="100">
        <f>+'Ark1'!AE1762</f>
        <v>2.8045364553802007E-2</v>
      </c>
      <c r="M440" s="100">
        <f>+'Ark1'!W1762</f>
        <v>81.598697068403823</v>
      </c>
      <c r="O440" s="100">
        <f>+'Ark1'!X1762</f>
        <v>0</v>
      </c>
      <c r="Q440" s="100">
        <f>+'Ark1'!Y1762</f>
        <v>0</v>
      </c>
      <c r="R440" s="110"/>
      <c r="T440" s="110"/>
      <c r="U440" s="100">
        <f>+'Ark1'!AA1762</f>
        <v>10.744115801731201</v>
      </c>
      <c r="V440" s="10">
        <f t="shared" si="16"/>
        <v>1.2530612244897958</v>
      </c>
      <c r="W440" s="1">
        <f>+'Ark1'!V1762</f>
        <v>88.405955653742055</v>
      </c>
      <c r="X440" s="39"/>
      <c r="Y440"/>
    </row>
    <row r="441" spans="1:25" ht="15.6">
      <c r="A441" s="39"/>
      <c r="B441">
        <f>+'Ark1'!C1763</f>
        <v>2006</v>
      </c>
      <c r="C441">
        <f>+'Ark1'!M1763</f>
        <v>47</v>
      </c>
      <c r="D441" s="297">
        <f>+'Ark1'!Q1763</f>
        <v>432</v>
      </c>
      <c r="F441" s="297">
        <f>+'Ark1'!R1763</f>
        <v>675</v>
      </c>
      <c r="H441" s="297">
        <f>+'Ark1'!S1763</f>
        <v>675</v>
      </c>
      <c r="I441" s="100">
        <f>+'Ark1'!AD1763</f>
        <v>5.6611606637396381E-2</v>
      </c>
      <c r="K441" s="100">
        <f>+'Ark1'!AE1763</f>
        <v>6.1734328622019392E-2</v>
      </c>
      <c r="M441" s="100">
        <f>+'Ark1'!W1763</f>
        <v>81.692740740740675</v>
      </c>
      <c r="O441" s="100">
        <f>+'Ark1'!X1763</f>
        <v>0</v>
      </c>
      <c r="Q441" s="100">
        <f>+'Ark1'!Y1763</f>
        <v>0</v>
      </c>
      <c r="R441" s="110"/>
      <c r="T441" s="110"/>
      <c r="U441" s="100">
        <f>+'Ark1'!AA1763</f>
        <v>9.8957659804685836</v>
      </c>
      <c r="V441" s="10">
        <f t="shared" si="16"/>
        <v>1.5625</v>
      </c>
      <c r="W441" s="1">
        <f>+'Ark1'!V1763</f>
        <v>88.507844789534886</v>
      </c>
      <c r="X441" s="39"/>
      <c r="Y441"/>
    </row>
    <row r="442" spans="1:25" ht="15.6">
      <c r="A442" s="39"/>
      <c r="B442">
        <f>+'Ark1'!C1764</f>
        <v>2006</v>
      </c>
      <c r="C442">
        <f>+'Ark1'!M1764</f>
        <v>48</v>
      </c>
      <c r="D442" s="297">
        <f>+'Ark1'!Q1764</f>
        <v>720</v>
      </c>
      <c r="F442" s="297">
        <f>+'Ark1'!R1764</f>
        <v>1263</v>
      </c>
      <c r="H442" s="297">
        <f>+'Ark1'!S1764</f>
        <v>1263</v>
      </c>
      <c r="I442" s="100">
        <f>+'Ark1'!AD1764</f>
        <v>0.10592660619708388</v>
      </c>
      <c r="K442" s="100">
        <f>+'Ark1'!AE1764</f>
        <v>0.11549339244323742</v>
      </c>
      <c r="M442" s="100">
        <f>+'Ark1'!W1764</f>
        <v>81.679730799683341</v>
      </c>
      <c r="O442" s="100">
        <f>+'Ark1'!X1764</f>
        <v>0</v>
      </c>
      <c r="Q442" s="100">
        <f>+'Ark1'!Y1764</f>
        <v>0</v>
      </c>
      <c r="R442" s="110"/>
      <c r="T442" s="110"/>
      <c r="U442" s="100">
        <f>+'Ark1'!AA1764</f>
        <v>9.295657518448456</v>
      </c>
      <c r="V442" s="10">
        <f t="shared" si="16"/>
        <v>1.7541666666666667</v>
      </c>
      <c r="W442" s="1">
        <f>+'Ark1'!V1764</f>
        <v>88.493749512116239</v>
      </c>
      <c r="X442" s="39"/>
      <c r="Y442"/>
    </row>
    <row r="443" spans="1:25" ht="15.6">
      <c r="A443" s="39"/>
      <c r="B443">
        <f>+'Ark1'!C1765</f>
        <v>2006</v>
      </c>
      <c r="C443">
        <f>+'Ark1'!M1765</f>
        <v>49</v>
      </c>
      <c r="D443" s="297">
        <f>+'Ark1'!Q1765</f>
        <v>1103</v>
      </c>
      <c r="F443" s="297">
        <f>+'Ark1'!R1765</f>
        <v>2701</v>
      </c>
      <c r="H443" s="297">
        <f>+'Ark1'!S1765</f>
        <v>2701</v>
      </c>
      <c r="I443" s="100">
        <f>+'Ark1'!AD1765</f>
        <v>0.22653029559645563</v>
      </c>
      <c r="K443" s="100">
        <f>+'Ark1'!AE1765</f>
        <v>0.24401083777102139</v>
      </c>
      <c r="M443" s="100">
        <f>+'Ark1'!W1765</f>
        <v>80.694705664568659</v>
      </c>
      <c r="O443" s="100">
        <f>+'Ark1'!X1765</f>
        <v>0</v>
      </c>
      <c r="Q443" s="100">
        <f>+'Ark1'!Y1765</f>
        <v>0</v>
      </c>
      <c r="R443" s="110"/>
      <c r="T443" s="110"/>
      <c r="U443" s="100">
        <f>+'Ark1'!AA1765</f>
        <v>9.133594313909299</v>
      </c>
      <c r="V443" s="10">
        <f t="shared" si="16"/>
        <v>2.4487760652765185</v>
      </c>
      <c r="W443" s="1">
        <f>+'Ark1'!V1765</f>
        <v>87.42655001578413</v>
      </c>
      <c r="X443" s="39"/>
      <c r="Y443"/>
    </row>
    <row r="444" spans="1:25" ht="15.6">
      <c r="A444" s="39"/>
      <c r="B444">
        <f>+'Ark1'!C1766</f>
        <v>2006</v>
      </c>
      <c r="C444">
        <f>+'Ark1'!M1766</f>
        <v>50</v>
      </c>
      <c r="D444" s="297">
        <f>+'Ark1'!Q1766</f>
        <v>1579</v>
      </c>
      <c r="F444" s="297">
        <f>+'Ark1'!R1766</f>
        <v>5672</v>
      </c>
      <c r="H444" s="297">
        <f>+'Ark1'!S1766</f>
        <v>5672</v>
      </c>
      <c r="I444" s="100">
        <f>+'Ark1'!AD1766</f>
        <v>0.47570523384786995</v>
      </c>
      <c r="K444" s="100">
        <f>+'Ark1'!AE1766</f>
        <v>0.50801531073506889</v>
      </c>
      <c r="M444" s="100">
        <f>+'Ark1'!W1766</f>
        <v>80.0020451339917</v>
      </c>
      <c r="O444" s="100">
        <f>+'Ark1'!X1766</f>
        <v>0</v>
      </c>
      <c r="Q444" s="100">
        <f>+'Ark1'!Y1766</f>
        <v>0</v>
      </c>
      <c r="R444" s="110"/>
      <c r="T444" s="110"/>
      <c r="U444" s="100">
        <f>+'Ark1'!AA1766</f>
        <v>8.827711491415382</v>
      </c>
      <c r="V444" s="10">
        <f t="shared" si="16"/>
        <v>3.5921469284357186</v>
      </c>
      <c r="W444" s="1">
        <f>+'Ark1'!V1766</f>
        <v>86.676105237260614</v>
      </c>
      <c r="X444" s="39"/>
      <c r="Y444"/>
    </row>
    <row r="445" spans="1:25" ht="15.6">
      <c r="A445" s="39"/>
      <c r="B445">
        <f>+'Ark1'!C1767</f>
        <v>2006</v>
      </c>
      <c r="C445">
        <f>+'Ark1'!M1767</f>
        <v>51</v>
      </c>
      <c r="D445" s="297">
        <f>+'Ark1'!Q1767</f>
        <v>2016</v>
      </c>
      <c r="F445" s="297">
        <f>+'Ark1'!R1767</f>
        <v>11422</v>
      </c>
      <c r="H445" s="297">
        <f>+'Ark1'!S1767</f>
        <v>11422</v>
      </c>
      <c r="I445" s="100">
        <f>+'Ark1'!AD1767</f>
        <v>0.95795225335161682</v>
      </c>
      <c r="K445" s="100">
        <f>+'Ark1'!AE1767</f>
        <v>1.0113850915782376</v>
      </c>
      <c r="M445" s="100">
        <f>+'Ark1'!W1767</f>
        <v>79.092426895464996</v>
      </c>
      <c r="O445" s="100">
        <f>+'Ark1'!X1767</f>
        <v>0</v>
      </c>
      <c r="Q445" s="100">
        <f>+'Ark1'!Y1767</f>
        <v>0</v>
      </c>
      <c r="R445" s="110"/>
      <c r="T445" s="110"/>
      <c r="U445" s="100">
        <f>+'Ark1'!AA1767</f>
        <v>8.542866227442298</v>
      </c>
      <c r="V445" s="10">
        <f t="shared" si="16"/>
        <v>5.6656746031746028</v>
      </c>
      <c r="W445" s="1">
        <f>+'Ark1'!V1767</f>
        <v>85.690603353699871</v>
      </c>
      <c r="X445" s="39"/>
      <c r="Y445"/>
    </row>
    <row r="446" spans="1:25" ht="15.6">
      <c r="A446" s="39"/>
      <c r="B446">
        <f>+'Ark1'!C1768</f>
        <v>2006</v>
      </c>
      <c r="C446">
        <f>+'Ark1'!M1768</f>
        <v>52</v>
      </c>
      <c r="D446" s="297">
        <f>+'Ark1'!Q1768</f>
        <v>2347</v>
      </c>
      <c r="F446" s="297">
        <f>+'Ark1'!R1768</f>
        <v>23062</v>
      </c>
      <c r="H446" s="297">
        <f>+'Ark1'!S1768</f>
        <v>23061</v>
      </c>
      <c r="I446" s="100">
        <f>+'Ark1'!AD1768</f>
        <v>1.9341879589209408</v>
      </c>
      <c r="K446" s="100">
        <f>+'Ark1'!AE1768</f>
        <v>2.0212769411345985</v>
      </c>
      <c r="M446" s="100">
        <f>+'Ark1'!W1768</f>
        <v>78.290343003339387</v>
      </c>
      <c r="O446" s="100">
        <f>+'Ark1'!X1768</f>
        <v>0</v>
      </c>
      <c r="Q446" s="100">
        <f>+'Ark1'!Y1768</f>
        <v>0</v>
      </c>
      <c r="R446" s="110"/>
      <c r="T446" s="110"/>
      <c r="U446" s="100">
        <f>+'Ark1'!AA1768</f>
        <v>8.3262831441875864</v>
      </c>
      <c r="V446" s="10">
        <f t="shared" si="16"/>
        <v>9.8261610566680861</v>
      </c>
      <c r="W446" s="1">
        <f>+'Ark1'!V1768</f>
        <v>84.823251047917097</v>
      </c>
      <c r="X446" s="39"/>
      <c r="Y446"/>
    </row>
    <row r="447" spans="1:25" ht="15.6">
      <c r="A447" s="39"/>
      <c r="B447">
        <f>+'Ark1'!C1769</f>
        <v>2006</v>
      </c>
      <c r="C447">
        <f>+'Ark1'!M1769</f>
        <v>53</v>
      </c>
      <c r="D447" s="297">
        <f>+'Ark1'!Q1769</f>
        <v>2587</v>
      </c>
      <c r="F447" s="297">
        <f>+'Ark1'!R1769</f>
        <v>43167</v>
      </c>
      <c r="H447" s="297">
        <f>+'Ark1'!S1769</f>
        <v>43167</v>
      </c>
      <c r="I447" s="100">
        <f>+'Ark1'!AD1769</f>
        <v>3.6203751462466496</v>
      </c>
      <c r="K447" s="100">
        <f>+'Ark1'!AE1769</f>
        <v>3.7467693723410926</v>
      </c>
      <c r="M447" s="100">
        <f>+'Ark1'!W1769</f>
        <v>77.529253828156413</v>
      </c>
      <c r="O447" s="100">
        <f>+'Ark1'!X1769</f>
        <v>0</v>
      </c>
      <c r="Q447" s="100">
        <f>+'Ark1'!Y1769</f>
        <v>0</v>
      </c>
      <c r="R447" s="110"/>
      <c r="T447" s="110"/>
      <c r="U447" s="100">
        <f>+'Ark1'!AA1769</f>
        <v>8.1246767179691002</v>
      </c>
      <c r="V447" s="10">
        <f t="shared" si="16"/>
        <v>16.686122922303827</v>
      </c>
      <c r="W447" s="1">
        <f>+'Ark1'!V1769</f>
        <v>83.997024732561997</v>
      </c>
      <c r="X447" s="39"/>
      <c r="Y447"/>
    </row>
    <row r="448" spans="1:25" ht="15.6">
      <c r="A448" s="39"/>
      <c r="B448">
        <f>+'Ark1'!C1770</f>
        <v>2006</v>
      </c>
      <c r="C448">
        <f>+'Ark1'!M1770</f>
        <v>54</v>
      </c>
      <c r="D448" s="297">
        <f>+'Ark1'!Q1770</f>
        <v>2758</v>
      </c>
      <c r="F448" s="297">
        <f>+'Ark1'!R1770</f>
        <v>74383</v>
      </c>
      <c r="H448" s="297">
        <f>+'Ark1'!S1770</f>
        <v>74380</v>
      </c>
      <c r="I448" s="100">
        <f>+'Ark1'!AD1770</f>
        <v>6.2384313133473395</v>
      </c>
      <c r="K448" s="100">
        <f>+'Ark1'!AE1770</f>
        <v>6.4008722736661614</v>
      </c>
      <c r="M448" s="100">
        <f>+'Ark1'!W1770</f>
        <v>76.867631083624076</v>
      </c>
      <c r="O448" s="100">
        <f>+'Ark1'!X1770</f>
        <v>0</v>
      </c>
      <c r="Q448" s="100">
        <f>+'Ark1'!Y1770</f>
        <v>0</v>
      </c>
      <c r="R448" s="110"/>
      <c r="T448" s="110"/>
      <c r="U448" s="100">
        <f>+'Ark1'!AA1770</f>
        <v>7.961814291076811</v>
      </c>
      <c r="V448" s="10">
        <f t="shared" si="16"/>
        <v>26.969905728788977</v>
      </c>
      <c r="W448" s="1">
        <f>+'Ark1'!V1770</f>
        <v>83.281908340440978</v>
      </c>
      <c r="X448" s="39"/>
      <c r="Y448"/>
    </row>
    <row r="449" spans="1:25" ht="15.6">
      <c r="A449" s="39"/>
      <c r="B449">
        <f>+'Ark1'!C1771</f>
        <v>2006</v>
      </c>
      <c r="C449">
        <f>+'Ark1'!M1771</f>
        <v>55</v>
      </c>
      <c r="D449" s="297">
        <f>+'Ark1'!Q1771</f>
        <v>2880</v>
      </c>
      <c r="F449" s="297">
        <f>+'Ark1'!R1771</f>
        <v>117060</v>
      </c>
      <c r="H449" s="297">
        <f>+'Ark1'!S1771</f>
        <v>117051</v>
      </c>
      <c r="I449" s="100">
        <f>+'Ark1'!AD1771</f>
        <v>9.8177106266275818</v>
      </c>
      <c r="K449" s="100">
        <f>+'Ark1'!AE1771</f>
        <v>9.9958740484725315</v>
      </c>
      <c r="M449" s="100">
        <f>+'Ark1'!W1771</f>
        <v>76.279204791074477</v>
      </c>
      <c r="O449" s="100">
        <f>+'Ark1'!X1771</f>
        <v>0</v>
      </c>
      <c r="Q449" s="100">
        <f>+'Ark1'!Y1771</f>
        <v>0</v>
      </c>
      <c r="R449" s="110"/>
      <c r="T449" s="110"/>
      <c r="U449" s="100">
        <f>+'Ark1'!AA1771</f>
        <v>7.9390253541130642</v>
      </c>
      <c r="V449" s="10">
        <f t="shared" si="16"/>
        <v>40.645833333333336</v>
      </c>
      <c r="W449" s="1">
        <f>+'Ark1'!V1771</f>
        <v>82.645393906649389</v>
      </c>
      <c r="X449" s="39"/>
      <c r="Y449"/>
    </row>
    <row r="450" spans="1:25" ht="15.6">
      <c r="A450" s="39"/>
      <c r="B450">
        <f>+'Ark1'!C1772</f>
        <v>2006</v>
      </c>
      <c r="C450">
        <f>+'Ark1'!M1772</f>
        <v>56</v>
      </c>
      <c r="D450" s="297">
        <f>+'Ark1'!Q1772</f>
        <v>2938</v>
      </c>
      <c r="F450" s="297">
        <f>+'Ark1'!R1772</f>
        <v>160422</v>
      </c>
      <c r="H450" s="297">
        <f>+'Ark1'!S1772</f>
        <v>160412</v>
      </c>
      <c r="I450" s="100">
        <f>+'Ark1'!AD1772</f>
        <v>13.45444023701393</v>
      </c>
      <c r="K450" s="100">
        <f>+'Ark1'!AE1772</f>
        <v>13.601777564796528</v>
      </c>
      <c r="M450" s="100">
        <f>+'Ark1'!W1772</f>
        <v>75.738957808642482</v>
      </c>
      <c r="O450" s="100">
        <f>+'Ark1'!X1772</f>
        <v>0</v>
      </c>
      <c r="Q450" s="100">
        <f>+'Ark1'!Y1772</f>
        <v>0</v>
      </c>
      <c r="R450" s="110"/>
      <c r="T450" s="110"/>
      <c r="U450" s="100">
        <f>+'Ark1'!AA1772</f>
        <v>7.9476469917117489</v>
      </c>
      <c r="V450" s="10">
        <f t="shared" si="16"/>
        <v>54.602450646698436</v>
      </c>
      <c r="W450" s="1">
        <f>+'Ark1'!V1772</f>
        <v>82.059729511786387</v>
      </c>
      <c r="X450" s="39"/>
      <c r="Y450"/>
    </row>
    <row r="451" spans="1:25" ht="15.6">
      <c r="A451" s="39"/>
      <c r="B451">
        <f>+'Ark1'!C1773</f>
        <v>2006</v>
      </c>
      <c r="C451">
        <f>+'Ark1'!M1773</f>
        <v>57</v>
      </c>
      <c r="D451" s="297">
        <f>+'Ark1'!Q1773</f>
        <v>2939</v>
      </c>
      <c r="F451" s="297">
        <f>+'Ark1'!R1773</f>
        <v>194570</v>
      </c>
      <c r="H451" s="297">
        <f>+'Ark1'!S1773</f>
        <v>194561</v>
      </c>
      <c r="I451" s="100">
        <f>+'Ark1'!AD1773</f>
        <v>16.318400449538085</v>
      </c>
      <c r="K451" s="100">
        <f>+'Ark1'!AE1773</f>
        <v>16.361686145873158</v>
      </c>
      <c r="M451" s="100">
        <f>+'Ark1'!W1773</f>
        <v>75.116056146914147</v>
      </c>
      <c r="O451" s="100">
        <f>+'Ark1'!X1773</f>
        <v>0</v>
      </c>
      <c r="Q451" s="100">
        <f>+'Ark1'!Y1773</f>
        <v>0</v>
      </c>
      <c r="R451" s="110"/>
      <c r="T451" s="110"/>
      <c r="U451" s="100">
        <f>+'Ark1'!AA1773</f>
        <v>8.0334730359307738</v>
      </c>
      <c r="V451" s="10">
        <f t="shared" si="16"/>
        <v>66.202790064647843</v>
      </c>
      <c r="W451" s="1">
        <f>+'Ark1'!V1773</f>
        <v>81.384204436399699</v>
      </c>
      <c r="X451" s="39"/>
      <c r="Y451"/>
    </row>
    <row r="452" spans="1:25" ht="15.6">
      <c r="A452" s="39"/>
      <c r="B452" s="46">
        <f>+'Ark1'!C1774</f>
        <v>2006</v>
      </c>
      <c r="C452" s="46">
        <f>+'Ark1'!M1774</f>
        <v>58</v>
      </c>
      <c r="D452" s="331">
        <f>+'Ark1'!Q1774</f>
        <v>2964</v>
      </c>
      <c r="E452" s="65"/>
      <c r="F452" s="331">
        <f>+'Ark1'!R1774</f>
        <v>200827</v>
      </c>
      <c r="G452" s="331"/>
      <c r="H452" s="331">
        <f>+'Ark1'!S1774</f>
        <v>200816</v>
      </c>
      <c r="I452" s="99">
        <f>+'Ark1'!AD1774</f>
        <v>16.843169075805037</v>
      </c>
      <c r="J452" s="99"/>
      <c r="K452" s="99">
        <f>+'Ark1'!AE1774</f>
        <v>16.733176391783189</v>
      </c>
      <c r="L452" s="99"/>
      <c r="M452" s="99">
        <f>+'Ark1'!W1774</f>
        <v>74.428726296709314</v>
      </c>
      <c r="N452" s="99"/>
      <c r="O452" s="99">
        <f>+'Ark1'!X1774</f>
        <v>0</v>
      </c>
      <c r="P452" s="99"/>
      <c r="Q452" s="99">
        <f>+'Ark1'!Y1774</f>
        <v>0</v>
      </c>
      <c r="R452" s="110"/>
      <c r="S452" s="65"/>
      <c r="T452" s="110"/>
      <c r="U452" s="99">
        <f>+'Ark1'!AA1774</f>
        <v>8.208713075995318</v>
      </c>
      <c r="V452" s="65">
        <f t="shared" si="16"/>
        <v>67.755398110661275</v>
      </c>
      <c r="W452" s="48">
        <f>+'Ark1'!V1774</f>
        <v>80.639913314027581</v>
      </c>
      <c r="X452" s="39"/>
      <c r="Y452"/>
    </row>
    <row r="453" spans="1:25" ht="15.6">
      <c r="A453" s="39"/>
      <c r="B453" s="46">
        <f>+'Ark1'!C1775</f>
        <v>2006</v>
      </c>
      <c r="C453" s="46">
        <f>+'Ark1'!M1775</f>
        <v>59</v>
      </c>
      <c r="D453" s="331">
        <f>+'Ark1'!Q1775</f>
        <v>2898</v>
      </c>
      <c r="E453" s="65"/>
      <c r="F453" s="331">
        <f>+'Ark1'!R1775</f>
        <v>168919</v>
      </c>
      <c r="G453" s="331"/>
      <c r="H453" s="331">
        <f>+'Ark1'!S1775</f>
        <v>168915</v>
      </c>
      <c r="I453" s="99">
        <f>+'Ark1'!AD1775</f>
        <v>14.167075528270161</v>
      </c>
      <c r="J453" s="99"/>
      <c r="K453" s="99">
        <f>+'Ark1'!AE1775</f>
        <v>13.98139712416692</v>
      </c>
      <c r="L453" s="99"/>
      <c r="M453" s="99">
        <f>+'Ark1'!W1775</f>
        <v>73.933772015511309</v>
      </c>
      <c r="N453" s="99"/>
      <c r="O453" s="99">
        <f>+'Ark1'!X1775</f>
        <v>0</v>
      </c>
      <c r="P453" s="99"/>
      <c r="Q453" s="99">
        <f>+'Ark1'!Y1775</f>
        <v>0</v>
      </c>
      <c r="R453" s="110"/>
      <c r="S453" s="65"/>
      <c r="T453" s="110"/>
      <c r="U453" s="99">
        <f>+'Ark1'!AA1775</f>
        <v>8.3574115291381741</v>
      </c>
      <c r="V453" s="65">
        <f t="shared" si="16"/>
        <v>58.288129744651485</v>
      </c>
      <c r="W453" s="48">
        <f>+'Ark1'!V1775</f>
        <v>80.102534469809825</v>
      </c>
      <c r="X453" s="39"/>
      <c r="Y453"/>
    </row>
    <row r="454" spans="1:25" ht="15.6">
      <c r="A454" s="39"/>
      <c r="B454" s="46">
        <f>+'Ark1'!C1776</f>
        <v>2006</v>
      </c>
      <c r="C454" s="46">
        <f>+'Ark1'!M1776</f>
        <v>60</v>
      </c>
      <c r="D454" s="331">
        <f>+'Ark1'!Q1776</f>
        <v>2801</v>
      </c>
      <c r="E454" s="65"/>
      <c r="F454" s="331">
        <f>+'Ark1'!R1776</f>
        <v>112173</v>
      </c>
      <c r="G454" s="331"/>
      <c r="H454" s="331">
        <f>+'Ark1'!S1776</f>
        <v>112168</v>
      </c>
      <c r="I454" s="99">
        <f>+'Ark1'!AD1776</f>
        <v>9.4078425945728359</v>
      </c>
      <c r="J454" s="99"/>
      <c r="K454" s="99">
        <f>+'Ark1'!AE1776</f>
        <v>9.2652161059754068</v>
      </c>
      <c r="L454" s="99"/>
      <c r="M454" s="99">
        <f>+'Ark1'!W1776</f>
        <v>73.781433207331332</v>
      </c>
      <c r="N454" s="99"/>
      <c r="O454" s="99">
        <f>+'Ark1'!X1776</f>
        <v>0</v>
      </c>
      <c r="P454" s="99"/>
      <c r="Q454" s="99">
        <f>+'Ark1'!Y1776</f>
        <v>0</v>
      </c>
      <c r="R454" s="110"/>
      <c r="S454" s="65"/>
      <c r="T454" s="110"/>
      <c r="U454" s="99">
        <f>+'Ark1'!AA1776</f>
        <v>8.4615585851260793</v>
      </c>
      <c r="V454" s="65">
        <f t="shared" si="16"/>
        <v>40.047483041770796</v>
      </c>
      <c r="W454" s="48">
        <f>+'Ark1'!V1776</f>
        <v>79.938334256858454</v>
      </c>
      <c r="X454" s="39"/>
      <c r="Y454"/>
    </row>
    <row r="455" spans="1:25" ht="15.6">
      <c r="A455" s="39"/>
      <c r="B455" s="46">
        <f>+'Ark1'!C1777</f>
        <v>2006</v>
      </c>
      <c r="C455" s="46">
        <f>+'Ark1'!M1777</f>
        <v>61</v>
      </c>
      <c r="D455" s="331">
        <f>+'Ark1'!Q1777</f>
        <v>2580</v>
      </c>
      <c r="E455" s="65"/>
      <c r="F455" s="331">
        <f>+'Ark1'!R1777</f>
        <v>50693</v>
      </c>
      <c r="G455" s="331"/>
      <c r="H455" s="331">
        <f>+'Ark1'!S1777</f>
        <v>50692</v>
      </c>
      <c r="I455" s="99">
        <f>+'Ark1'!AD1777</f>
        <v>4.2515735929919032</v>
      </c>
      <c r="J455" s="99"/>
      <c r="K455" s="99">
        <f>+'Ark1'!AE1777</f>
        <v>4.2024655711881342</v>
      </c>
      <c r="L455" s="99"/>
      <c r="M455" s="99">
        <f>+'Ark1'!W1777</f>
        <v>74.050031563165589</v>
      </c>
      <c r="N455" s="99"/>
      <c r="O455" s="99">
        <f>+'Ark1'!X1777</f>
        <v>0</v>
      </c>
      <c r="P455" s="99"/>
      <c r="Q455" s="99">
        <f>+'Ark1'!Y1777</f>
        <v>0</v>
      </c>
      <c r="R455" s="110"/>
      <c r="S455" s="65"/>
      <c r="T455" s="110"/>
      <c r="U455" s="99">
        <f>+'Ark1'!AA1777</f>
        <v>8.4603193130795358</v>
      </c>
      <c r="V455" s="65">
        <f t="shared" si="16"/>
        <v>19.648449612403102</v>
      </c>
      <c r="W455" s="48">
        <f>+'Ark1'!V1777</f>
        <v>80.228395239569622</v>
      </c>
      <c r="X455" s="39"/>
      <c r="Y455"/>
    </row>
    <row r="456" spans="1:25" ht="15.6">
      <c r="A456" s="39"/>
      <c r="B456" s="46">
        <f>+'Ark1'!C1778</f>
        <v>2006</v>
      </c>
      <c r="C456" s="46">
        <f>+'Ark1'!M1778</f>
        <v>62</v>
      </c>
      <c r="D456" s="331">
        <f>+'Ark1'!Q1778</f>
        <v>2057</v>
      </c>
      <c r="E456" s="65"/>
      <c r="F456" s="331">
        <f>+'Ark1'!R1778</f>
        <v>16057</v>
      </c>
      <c r="G456" s="331"/>
      <c r="H456" s="331">
        <f>+'Ark1'!S1778</f>
        <v>16057</v>
      </c>
      <c r="I456" s="99">
        <f>+'Ark1'!AD1778</f>
        <v>1.3466852855950719</v>
      </c>
      <c r="J456" s="99"/>
      <c r="K456" s="99">
        <f>+'Ark1'!AE1778</f>
        <v>1.345558617048767</v>
      </c>
      <c r="L456" s="99"/>
      <c r="M456" s="99">
        <f>+'Ark1'!W1778</f>
        <v>74.851192626269253</v>
      </c>
      <c r="N456" s="99"/>
      <c r="O456" s="99">
        <f>+'Ark1'!X1778</f>
        <v>0</v>
      </c>
      <c r="P456" s="99"/>
      <c r="Q456" s="99">
        <f>+'Ark1'!Y1778</f>
        <v>0</v>
      </c>
      <c r="R456" s="110"/>
      <c r="S456" s="65"/>
      <c r="T456" s="110"/>
      <c r="U456" s="99">
        <f>+'Ark1'!AA1778</f>
        <v>8.4386745835143646</v>
      </c>
      <c r="V456" s="65">
        <f t="shared" si="16"/>
        <v>7.8060281964025275</v>
      </c>
      <c r="W456" s="48">
        <f>+'Ark1'!V1778</f>
        <v>81.095549974289185</v>
      </c>
      <c r="X456" s="39"/>
      <c r="Y456"/>
    </row>
    <row r="457" spans="1:25" ht="15.6">
      <c r="A457" s="39"/>
      <c r="B457" s="46">
        <f>+'Ark1'!C1779</f>
        <v>2006</v>
      </c>
      <c r="C457" s="46">
        <f>+'Ark1'!M1779</f>
        <v>63</v>
      </c>
      <c r="D457" s="331">
        <f>+'Ark1'!Q1779</f>
        <v>1138</v>
      </c>
      <c r="E457" s="65"/>
      <c r="F457" s="331">
        <f>+'Ark1'!R1779</f>
        <v>3316</v>
      </c>
      <c r="G457" s="331"/>
      <c r="H457" s="331">
        <f>+'Ark1'!S1779</f>
        <v>3316</v>
      </c>
      <c r="I457" s="99">
        <f>+'Ark1'!AD1779</f>
        <v>0.27810975942163901</v>
      </c>
      <c r="J457" s="99"/>
      <c r="K457" s="99">
        <f>+'Ark1'!AE1779</f>
        <v>0.2816975660737206</v>
      </c>
      <c r="L457" s="99"/>
      <c r="M457" s="99">
        <f>+'Ark1'!W1779</f>
        <v>75.880307599517337</v>
      </c>
      <c r="N457" s="99"/>
      <c r="O457" s="99">
        <f>+'Ark1'!X1779</f>
        <v>0</v>
      </c>
      <c r="P457" s="99"/>
      <c r="Q457" s="99">
        <f>+'Ark1'!Y1779</f>
        <v>0</v>
      </c>
      <c r="R457" s="110"/>
      <c r="S457" s="65"/>
      <c r="T457" s="110"/>
      <c r="U457" s="99">
        <f>+'Ark1'!AA1779</f>
        <v>8.620149972638476</v>
      </c>
      <c r="V457" s="65">
        <f t="shared" si="16"/>
        <v>2.913884007029877</v>
      </c>
      <c r="W457" s="48">
        <f>+'Ark1'!V1779</f>
        <v>82.210517442597492</v>
      </c>
      <c r="X457" s="39"/>
      <c r="Y457"/>
    </row>
    <row r="458" spans="1:25" ht="15.6">
      <c r="A458" s="39"/>
      <c r="B458" s="46">
        <f>+'Ark1'!C1780</f>
        <v>2006</v>
      </c>
      <c r="C458" s="46">
        <f>+'Ark1'!M1780</f>
        <v>64</v>
      </c>
      <c r="D458" s="331">
        <f>+'Ark1'!Q1780</f>
        <v>418</v>
      </c>
      <c r="E458" s="65"/>
      <c r="F458" s="331">
        <f>+'Ark1'!R1780</f>
        <v>650</v>
      </c>
      <c r="G458" s="331"/>
      <c r="H458" s="331">
        <f>+'Ark1'!S1780</f>
        <v>650</v>
      </c>
      <c r="I458" s="99">
        <f>+'Ark1'!AD1780</f>
        <v>5.4514880465640944E-2</v>
      </c>
      <c r="J458" s="99"/>
      <c r="K458" s="99">
        <f>+'Ark1'!AE1780</f>
        <v>5.5447217700961379E-2</v>
      </c>
      <c r="L458" s="99"/>
      <c r="M458" s="99">
        <f>+'Ark1'!W1780</f>
        <v>76.19507692307694</v>
      </c>
      <c r="N458" s="99"/>
      <c r="O458" s="99">
        <f>+'Ark1'!X1780</f>
        <v>0</v>
      </c>
      <c r="P458" s="99"/>
      <c r="Q458" s="99">
        <f>+'Ark1'!Y1780</f>
        <v>0</v>
      </c>
      <c r="R458" s="110"/>
      <c r="S458" s="65"/>
      <c r="T458" s="110"/>
      <c r="U458" s="99">
        <f>+'Ark1'!AA1780</f>
        <v>8.9296794882745623</v>
      </c>
      <c r="V458" s="65">
        <f t="shared" si="16"/>
        <v>1.5550239234449761</v>
      </c>
      <c r="W458" s="48">
        <f>+'Ark1'!V1780</f>
        <v>82.551545962163388</v>
      </c>
      <c r="X458" s="39"/>
      <c r="Y458"/>
    </row>
    <row r="459" spans="1:25" ht="15.6">
      <c r="A459" s="39"/>
      <c r="B459" s="46">
        <f>+'Ark1'!C1781</f>
        <v>2006</v>
      </c>
      <c r="C459" s="46">
        <f>+'Ark1'!M1781</f>
        <v>65</v>
      </c>
      <c r="D459" s="331">
        <f>+'Ark1'!Q1781</f>
        <v>57</v>
      </c>
      <c r="E459" s="65"/>
      <c r="F459" s="331">
        <f>+'Ark1'!R1781</f>
        <v>58</v>
      </c>
      <c r="G459" s="331"/>
      <c r="H459" s="331">
        <f>+'Ark1'!S1781</f>
        <v>58</v>
      </c>
      <c r="I459" s="99">
        <f>+'Ark1'!AD1781</f>
        <v>4.8644047184725776E-3</v>
      </c>
      <c r="J459" s="99"/>
      <c r="K459" s="99">
        <f>+'Ark1'!AE1781</f>
        <v>4.7165087074549569E-3</v>
      </c>
      <c r="L459" s="99"/>
      <c r="M459" s="99">
        <f>+'Ark1'!W1781</f>
        <v>72.636206896551741</v>
      </c>
      <c r="N459" s="99"/>
      <c r="O459" s="99">
        <f>+'Ark1'!X1781</f>
        <v>0</v>
      </c>
      <c r="P459" s="99"/>
      <c r="Q459" s="99">
        <f>+'Ark1'!Y1781</f>
        <v>0</v>
      </c>
      <c r="R459" s="110"/>
      <c r="S459" s="65"/>
      <c r="T459" s="110"/>
      <c r="U459" s="99">
        <f>+'Ark1'!AA1781</f>
        <v>11.545721677774779</v>
      </c>
      <c r="V459" s="65">
        <f t="shared" si="16"/>
        <v>1.0175438596491229</v>
      </c>
      <c r="W459" s="48">
        <f>+'Ark1'!V1781</f>
        <v>78.695782119774364</v>
      </c>
      <c r="X459" s="39"/>
      <c r="Y459"/>
    </row>
    <row r="460" spans="1:25" ht="15.6">
      <c r="A460" s="39"/>
      <c r="B460" s="46">
        <f>+'Ark1'!C1782</f>
        <v>2006</v>
      </c>
      <c r="C460" s="46">
        <f>+'Ark1'!M1782</f>
        <v>66</v>
      </c>
      <c r="D460" s="331">
        <f>+'Ark1'!Q1782</f>
        <v>0</v>
      </c>
      <c r="E460" s="65"/>
      <c r="F460" s="331">
        <f>+'Ark1'!R1782</f>
        <v>0</v>
      </c>
      <c r="G460" s="331"/>
      <c r="H460" s="331">
        <f>+'Ark1'!S1782</f>
        <v>0</v>
      </c>
      <c r="I460" s="99">
        <f>+'Ark1'!AD1782</f>
        <v>0</v>
      </c>
      <c r="J460" s="99"/>
      <c r="K460" s="99">
        <f>+'Ark1'!AE1782</f>
        <v>0</v>
      </c>
      <c r="L460" s="99"/>
      <c r="M460" s="99">
        <f>+'Ark1'!W1782</f>
        <v>0</v>
      </c>
      <c r="N460" s="99"/>
      <c r="O460" s="99">
        <f>+'Ark1'!X1782</f>
        <v>0</v>
      </c>
      <c r="P460" s="99"/>
      <c r="Q460" s="99">
        <f>+'Ark1'!Y1782</f>
        <v>0</v>
      </c>
      <c r="R460" s="110"/>
      <c r="S460" s="65"/>
      <c r="T460" s="110"/>
      <c r="U460" s="99">
        <f>+'Ark1'!AA1782</f>
        <v>0</v>
      </c>
      <c r="V460" s="65" t="e">
        <f t="shared" si="16"/>
        <v>#DIV/0!</v>
      </c>
      <c r="W460" s="48">
        <f>+'Ark1'!V1782</f>
        <v>0</v>
      </c>
      <c r="X460" s="39"/>
      <c r="Y460"/>
    </row>
    <row r="461" spans="1:25" ht="15.6">
      <c r="A461" s="39"/>
      <c r="B461" s="46">
        <f>+'Ark1'!C1783</f>
        <v>2006</v>
      </c>
      <c r="C461" s="46">
        <f>+'Ark1'!M1783</f>
        <v>67</v>
      </c>
      <c r="D461" s="331">
        <f>+'Ark1'!Q1783</f>
        <v>0</v>
      </c>
      <c r="E461" s="65"/>
      <c r="F461" s="331">
        <f>+'Ark1'!R1783</f>
        <v>0</v>
      </c>
      <c r="G461" s="331"/>
      <c r="H461" s="331">
        <f>+'Ark1'!S1783</f>
        <v>0</v>
      </c>
      <c r="I461" s="99">
        <f>+'Ark1'!AD1783</f>
        <v>0</v>
      </c>
      <c r="J461" s="99"/>
      <c r="K461" s="99">
        <f>+'Ark1'!AE1783</f>
        <v>0</v>
      </c>
      <c r="L461" s="99"/>
      <c r="M461" s="99">
        <f>+'Ark1'!W1783</f>
        <v>0</v>
      </c>
      <c r="N461" s="99"/>
      <c r="O461" s="99">
        <f>+'Ark1'!X1783</f>
        <v>0</v>
      </c>
      <c r="P461" s="99"/>
      <c r="Q461" s="99">
        <f>+'Ark1'!Y1783</f>
        <v>0</v>
      </c>
      <c r="R461" s="110"/>
      <c r="S461" s="65"/>
      <c r="T461" s="110"/>
      <c r="U461" s="99">
        <f>+'Ark1'!AA1783</f>
        <v>0</v>
      </c>
      <c r="V461" s="65" t="e">
        <f t="shared" si="16"/>
        <v>#DIV/0!</v>
      </c>
      <c r="W461" s="48">
        <f>+'Ark1'!V1783</f>
        <v>0</v>
      </c>
      <c r="X461" s="39"/>
      <c r="Y461"/>
    </row>
    <row r="462" spans="1:25" ht="15.6">
      <c r="A462" s="39"/>
      <c r="B462" s="46">
        <f>+'Ark1'!C1784</f>
        <v>2006</v>
      </c>
      <c r="C462" s="46">
        <f>+'Ark1'!M1784</f>
        <v>68</v>
      </c>
      <c r="D462" s="331">
        <f>+'Ark1'!Q1784</f>
        <v>0</v>
      </c>
      <c r="E462" s="65"/>
      <c r="F462" s="331">
        <f>+'Ark1'!R1784</f>
        <v>0</v>
      </c>
      <c r="G462" s="331"/>
      <c r="H462" s="331">
        <f>+'Ark1'!S1784</f>
        <v>0</v>
      </c>
      <c r="I462" s="99">
        <f>+'Ark1'!AD1784</f>
        <v>0</v>
      </c>
      <c r="J462" s="99"/>
      <c r="K462" s="99">
        <f>+'Ark1'!AE1784</f>
        <v>0</v>
      </c>
      <c r="L462" s="99"/>
      <c r="M462" s="99">
        <f>+'Ark1'!W1784</f>
        <v>0</v>
      </c>
      <c r="N462" s="99"/>
      <c r="O462" s="99">
        <f>+'Ark1'!X1784</f>
        <v>0</v>
      </c>
      <c r="P462" s="99"/>
      <c r="Q462" s="99">
        <f>+'Ark1'!Y1784</f>
        <v>0</v>
      </c>
      <c r="R462" s="110"/>
      <c r="S462" s="65"/>
      <c r="T462" s="110"/>
      <c r="U462" s="99">
        <f>+'Ark1'!AA1784</f>
        <v>0</v>
      </c>
      <c r="V462" s="65" t="e">
        <f t="shared" si="16"/>
        <v>#DIV/0!</v>
      </c>
      <c r="W462" s="48">
        <f>+'Ark1'!V1784</f>
        <v>0</v>
      </c>
      <c r="X462" s="39"/>
      <c r="Y462"/>
    </row>
    <row r="463" spans="1:25" ht="15.6">
      <c r="A463" s="39"/>
      <c r="B463" s="46">
        <f>+'Ark1'!C1785</f>
        <v>2005</v>
      </c>
      <c r="C463" s="46">
        <f>+'Ark1'!M1785</f>
        <v>35</v>
      </c>
      <c r="D463" s="331">
        <f>+'Ark1'!Q1785</f>
        <v>12</v>
      </c>
      <c r="E463" s="65"/>
      <c r="F463" s="331">
        <f>+'Ark1'!R1785</f>
        <v>17</v>
      </c>
      <c r="G463" s="331"/>
      <c r="H463" s="331">
        <f>+'Ark1'!S1785</f>
        <v>17</v>
      </c>
      <c r="I463" s="99">
        <f>+'Ark1'!AD1785</f>
        <v>1.4715480512375722E-3</v>
      </c>
      <c r="J463" s="99"/>
      <c r="K463" s="99">
        <f>+'Ark1'!AE1785</f>
        <v>1.2088187849244049E-3</v>
      </c>
      <c r="L463" s="99"/>
      <c r="M463" s="99">
        <f>+'Ark1'!W1785</f>
        <v>61.4</v>
      </c>
      <c r="N463" s="99"/>
      <c r="O463" s="99">
        <f>+'Ark1'!X1785</f>
        <v>0</v>
      </c>
      <c r="P463" s="99"/>
      <c r="Q463" s="99">
        <f>+'Ark1'!Y1785</f>
        <v>0</v>
      </c>
      <c r="R463" s="110"/>
      <c r="S463" s="65"/>
      <c r="T463" s="110"/>
      <c r="U463" s="99">
        <f>+'Ark1'!AA1785</f>
        <v>15.547347040572548</v>
      </c>
      <c r="V463" s="65">
        <f t="shared" si="16"/>
        <v>1.4166666666666667</v>
      </c>
      <c r="W463" s="48">
        <f>+'Ark1'!V1785</f>
        <v>66.522210184181986</v>
      </c>
      <c r="X463" s="39"/>
      <c r="Y463"/>
    </row>
    <row r="464" spans="1:25" ht="15.6">
      <c r="A464" s="39"/>
      <c r="B464" s="46">
        <f>+'Ark1'!C1786</f>
        <v>2005</v>
      </c>
      <c r="C464" s="46">
        <f>+'Ark1'!M1786</f>
        <v>36</v>
      </c>
      <c r="D464" s="331">
        <f>+'Ark1'!Q1786</f>
        <v>5</v>
      </c>
      <c r="E464" s="65"/>
      <c r="F464" s="331">
        <f>+'Ark1'!R1786</f>
        <v>5</v>
      </c>
      <c r="G464" s="331"/>
      <c r="H464" s="331">
        <f>+'Ark1'!S1786</f>
        <v>5</v>
      </c>
      <c r="I464" s="99">
        <f>+'Ark1'!AD1786</f>
        <v>4.3280825036399182E-4</v>
      </c>
      <c r="J464" s="99"/>
      <c r="K464" s="99">
        <f>+'Ark1'!AE1786</f>
        <v>4.0707013115628314E-4</v>
      </c>
      <c r="L464" s="99"/>
      <c r="M464" s="99">
        <f>+'Ark1'!W1786</f>
        <v>70.3</v>
      </c>
      <c r="N464" s="99"/>
      <c r="O464" s="99">
        <f>+'Ark1'!X1786</f>
        <v>0</v>
      </c>
      <c r="P464" s="99"/>
      <c r="Q464" s="99">
        <f>+'Ark1'!Y1786</f>
        <v>0</v>
      </c>
      <c r="R464" s="110"/>
      <c r="S464" s="65"/>
      <c r="T464" s="110"/>
      <c r="U464" s="99">
        <f>+'Ark1'!AA1786</f>
        <v>12.587930727486563</v>
      </c>
      <c r="V464" s="65">
        <f t="shared" si="16"/>
        <v>1</v>
      </c>
      <c r="W464" s="48">
        <f>+'Ark1'!V1786</f>
        <v>76.164680390032501</v>
      </c>
      <c r="X464" s="39"/>
      <c r="Y464"/>
    </row>
    <row r="465" spans="1:25" ht="15.6">
      <c r="A465" s="39"/>
      <c r="B465" s="46">
        <f>+'Ark1'!C1787</f>
        <v>2005</v>
      </c>
      <c r="C465" s="46">
        <f>+'Ark1'!M1787</f>
        <v>37</v>
      </c>
      <c r="D465" s="331">
        <f>+'Ark1'!Q1787</f>
        <v>3</v>
      </c>
      <c r="E465" s="65"/>
      <c r="F465" s="331">
        <f>+'Ark1'!R1787</f>
        <v>4</v>
      </c>
      <c r="G465" s="331"/>
      <c r="H465" s="331">
        <f>+'Ark1'!S1787</f>
        <v>4</v>
      </c>
      <c r="I465" s="99">
        <f>+'Ark1'!AD1787</f>
        <v>3.4624660029119347E-4</v>
      </c>
      <c r="J465" s="99"/>
      <c r="K465" s="99">
        <f>+'Ark1'!AE1787</f>
        <v>3.3492085897694778E-4</v>
      </c>
      <c r="L465" s="99"/>
      <c r="M465" s="99">
        <f>+'Ark1'!W1787</f>
        <v>72.300000000000011</v>
      </c>
      <c r="N465" s="99"/>
      <c r="O465" s="99">
        <f>+'Ark1'!X1787</f>
        <v>0</v>
      </c>
      <c r="P465" s="99"/>
      <c r="Q465" s="99">
        <f>+'Ark1'!Y1787</f>
        <v>0</v>
      </c>
      <c r="R465" s="110"/>
      <c r="S465" s="65"/>
      <c r="T465" s="110"/>
      <c r="U465" s="99">
        <f>+'Ark1'!AA1787</f>
        <v>11.227199116431418</v>
      </c>
      <c r="V465" s="65">
        <f t="shared" si="16"/>
        <v>1.3333333333333333</v>
      </c>
      <c r="W465" s="48">
        <f>+'Ark1'!V1787</f>
        <v>78.33152762730225</v>
      </c>
      <c r="X465" s="39"/>
      <c r="Y465"/>
    </row>
    <row r="466" spans="1:25" ht="15.6">
      <c r="A466" s="39"/>
      <c r="B466" s="46">
        <f>+'Ark1'!C1788</f>
        <v>2005</v>
      </c>
      <c r="C466" s="46">
        <f>+'Ark1'!M1788</f>
        <v>38</v>
      </c>
      <c r="D466" s="331">
        <f>+'Ark1'!Q1788</f>
        <v>6</v>
      </c>
      <c r="E466" s="65"/>
      <c r="F466" s="331">
        <f>+'Ark1'!R1788</f>
        <v>8</v>
      </c>
      <c r="G466" s="331"/>
      <c r="H466" s="331">
        <f>+'Ark1'!S1788</f>
        <v>8</v>
      </c>
      <c r="I466" s="99">
        <f>+'Ark1'!AD1788</f>
        <v>6.9249320058238693E-4</v>
      </c>
      <c r="J466" s="99"/>
      <c r="K466" s="99">
        <f>+'Ark1'!AE1788</f>
        <v>6.4830116478317885E-4</v>
      </c>
      <c r="L466" s="99"/>
      <c r="M466" s="99">
        <f>+'Ark1'!W1788</f>
        <v>69.975000000000023</v>
      </c>
      <c r="N466" s="99"/>
      <c r="O466" s="99">
        <f>+'Ark1'!X1788</f>
        <v>0</v>
      </c>
      <c r="P466" s="99"/>
      <c r="Q466" s="99">
        <f>+'Ark1'!Y1788</f>
        <v>0</v>
      </c>
      <c r="R466" s="110"/>
      <c r="S466" s="65"/>
      <c r="T466" s="110"/>
      <c r="U466" s="99">
        <f>+'Ark1'!AA1788</f>
        <v>8.8722530960291177</v>
      </c>
      <c r="V466" s="65">
        <f t="shared" si="16"/>
        <v>1.3333333333333333</v>
      </c>
      <c r="W466" s="48">
        <f>+'Ark1'!V1788</f>
        <v>75.812567713976151</v>
      </c>
      <c r="X466" s="39"/>
      <c r="Y466"/>
    </row>
    <row r="467" spans="1:25" ht="15.6">
      <c r="A467" s="39"/>
      <c r="B467" s="46">
        <f>+'Ark1'!C1789</f>
        <v>2005</v>
      </c>
      <c r="C467" s="46">
        <f>+'Ark1'!M1789</f>
        <v>39</v>
      </c>
      <c r="D467" s="331">
        <f>+'Ark1'!Q1789</f>
        <v>11</v>
      </c>
      <c r="E467" s="65"/>
      <c r="F467" s="331">
        <f>+'Ark1'!R1789</f>
        <v>13</v>
      </c>
      <c r="G467" s="331"/>
      <c r="H467" s="331">
        <f>+'Ark1'!S1789</f>
        <v>13</v>
      </c>
      <c r="I467" s="99">
        <f>+'Ark1'!AD1789</f>
        <v>1.1253014509463783E-3</v>
      </c>
      <c r="J467" s="99"/>
      <c r="K467" s="99">
        <f>+'Ark1'!AE1789</f>
        <v>1.123004000518486E-3</v>
      </c>
      <c r="L467" s="99"/>
      <c r="M467" s="99">
        <f>+'Ark1'!W1789</f>
        <v>74.592307692307713</v>
      </c>
      <c r="N467" s="99"/>
      <c r="O467" s="99">
        <f>+'Ark1'!X1789</f>
        <v>0</v>
      </c>
      <c r="P467" s="99"/>
      <c r="Q467" s="99">
        <f>+'Ark1'!Y1789</f>
        <v>0</v>
      </c>
      <c r="R467" s="110"/>
      <c r="S467" s="65"/>
      <c r="T467" s="110"/>
      <c r="U467" s="99">
        <f>+'Ark1'!AA1789</f>
        <v>10.533715944415544</v>
      </c>
      <c r="V467" s="65">
        <f t="shared" si="16"/>
        <v>1.1818181818181819</v>
      </c>
      <c r="W467" s="48">
        <f>+'Ark1'!V1789</f>
        <v>80.815067922326861</v>
      </c>
      <c r="X467" s="39"/>
      <c r="Y467"/>
    </row>
    <row r="468" spans="1:25" ht="15.6">
      <c r="A468" s="39"/>
      <c r="B468" s="46">
        <f>+'Ark1'!C1790</f>
        <v>2005</v>
      </c>
      <c r="C468" s="46">
        <f>+'Ark1'!M1790</f>
        <v>40</v>
      </c>
      <c r="D468" s="331">
        <f>+'Ark1'!Q1790</f>
        <v>12</v>
      </c>
      <c r="E468" s="65"/>
      <c r="F468" s="331">
        <f>+'Ark1'!R1790</f>
        <v>18</v>
      </c>
      <c r="G468" s="331"/>
      <c r="H468" s="331">
        <f>+'Ark1'!S1790</f>
        <v>18</v>
      </c>
      <c r="I468" s="99">
        <f>+'Ark1'!AD1790</f>
        <v>1.55810970131037E-3</v>
      </c>
      <c r="J468" s="99"/>
      <c r="K468" s="99">
        <f>+'Ark1'!AE1790</f>
        <v>1.6911650427525473E-3</v>
      </c>
      <c r="L468" s="99"/>
      <c r="M468" s="99">
        <f>+'Ark1'!W1790</f>
        <v>81.12777777777778</v>
      </c>
      <c r="N468" s="99"/>
      <c r="O468" s="99">
        <f>+'Ark1'!X1790</f>
        <v>0</v>
      </c>
      <c r="P468" s="99"/>
      <c r="Q468" s="99">
        <f>+'Ark1'!Y1790</f>
        <v>0</v>
      </c>
      <c r="R468" s="110"/>
      <c r="S468" s="65"/>
      <c r="T468" s="110"/>
      <c r="U468" s="99">
        <f>+'Ark1'!AA1790</f>
        <v>14.87095624047665</v>
      </c>
      <c r="V468" s="65">
        <f t="shared" si="16"/>
        <v>1.5</v>
      </c>
      <c r="W468" s="48">
        <f>+'Ark1'!V1790</f>
        <v>87.8957505718069</v>
      </c>
      <c r="X468" s="39"/>
      <c r="Y468"/>
    </row>
    <row r="469" spans="1:25" ht="15.6">
      <c r="A469" s="39"/>
      <c r="B469" s="46">
        <f>+'Ark1'!C1791</f>
        <v>2005</v>
      </c>
      <c r="C469" s="46">
        <f>+'Ark1'!M1791</f>
        <v>41</v>
      </c>
      <c r="D469" s="331">
        <f>+'Ark1'!Q1791</f>
        <v>21</v>
      </c>
      <c r="E469" s="65"/>
      <c r="F469" s="331">
        <f>+'Ark1'!R1791</f>
        <v>22</v>
      </c>
      <c r="G469" s="331"/>
      <c r="H469" s="331">
        <f>+'Ark1'!S1791</f>
        <v>22</v>
      </c>
      <c r="I469" s="99">
        <f>+'Ark1'!AD1791</f>
        <v>1.9043563016015628E-3</v>
      </c>
      <c r="J469" s="99"/>
      <c r="K469" s="99">
        <f>+'Ark1'!AE1791</f>
        <v>1.8756494578114256E-3</v>
      </c>
      <c r="L469" s="99"/>
      <c r="M469" s="99">
        <f>+'Ark1'!W1791</f>
        <v>73.61818181818181</v>
      </c>
      <c r="N469" s="99"/>
      <c r="O469" s="99">
        <f>+'Ark1'!X1791</f>
        <v>0</v>
      </c>
      <c r="P469" s="99"/>
      <c r="Q469" s="99">
        <f>+'Ark1'!Y1791</f>
        <v>0</v>
      </c>
      <c r="R469" s="110"/>
      <c r="S469" s="65"/>
      <c r="T469" s="110"/>
      <c r="U469" s="99">
        <f>+'Ark1'!AA1791</f>
        <v>14.295633038342244</v>
      </c>
      <c r="V469" s="65">
        <f t="shared" si="16"/>
        <v>1.0476190476190477</v>
      </c>
      <c r="W469" s="48">
        <f>+'Ark1'!V1791</f>
        <v>79.759676942775499</v>
      </c>
      <c r="X469" s="39"/>
      <c r="Y469"/>
    </row>
    <row r="470" spans="1:25" ht="15.6">
      <c r="A470" s="39"/>
      <c r="B470" s="46">
        <f>+'Ark1'!C1792</f>
        <v>2005</v>
      </c>
      <c r="C470" s="46">
        <f>+'Ark1'!M1792</f>
        <v>42</v>
      </c>
      <c r="D470" s="331">
        <f>+'Ark1'!Q1792</f>
        <v>38</v>
      </c>
      <c r="E470" s="65"/>
      <c r="F470" s="331">
        <f>+'Ark1'!R1792</f>
        <v>50</v>
      </c>
      <c r="G470" s="331"/>
      <c r="H470" s="331">
        <f>+'Ark1'!S1792</f>
        <v>50</v>
      </c>
      <c r="I470" s="99">
        <f>+'Ark1'!AD1792</f>
        <v>4.3280825036399184E-3</v>
      </c>
      <c r="J470" s="99"/>
      <c r="K470" s="99">
        <f>+'Ark1'!AE1792</f>
        <v>4.5170308380141294E-3</v>
      </c>
      <c r="L470" s="99"/>
      <c r="M470" s="99">
        <f>+'Ark1'!W1792</f>
        <v>78.007999999999996</v>
      </c>
      <c r="N470" s="99"/>
      <c r="O470" s="99">
        <f>+'Ark1'!X1792</f>
        <v>0</v>
      </c>
      <c r="P470" s="99"/>
      <c r="Q470" s="99">
        <f>+'Ark1'!Y1792</f>
        <v>0</v>
      </c>
      <c r="R470" s="110"/>
      <c r="S470" s="65"/>
      <c r="T470" s="110"/>
      <c r="U470" s="99">
        <f>+'Ark1'!AA1792</f>
        <v>14.785044335408729</v>
      </c>
      <c r="V470" s="65">
        <f t="shared" si="16"/>
        <v>1.3157894736842106</v>
      </c>
      <c r="W470" s="48">
        <f>+'Ark1'!V1792</f>
        <v>84.515709642470227</v>
      </c>
      <c r="X470" s="39"/>
      <c r="Y470"/>
    </row>
    <row r="471" spans="1:25" ht="15.6">
      <c r="A471" s="39"/>
      <c r="B471" s="46">
        <f>+'Ark1'!C1793</f>
        <v>2005</v>
      </c>
      <c r="C471" s="46">
        <f>+'Ark1'!M1793</f>
        <v>43</v>
      </c>
      <c r="D471" s="331">
        <f>+'Ark1'!Q1793</f>
        <v>53</v>
      </c>
      <c r="E471" s="65"/>
      <c r="F471" s="331">
        <f>+'Ark1'!R1793</f>
        <v>60</v>
      </c>
      <c r="G471" s="331"/>
      <c r="H471" s="331">
        <f>+'Ark1'!S1793</f>
        <v>60</v>
      </c>
      <c r="I471" s="99">
        <f>+'Ark1'!AD1793</f>
        <v>5.1936990043679005E-3</v>
      </c>
      <c r="J471" s="99"/>
      <c r="K471" s="99">
        <f>+'Ark1'!AE1793</f>
        <v>5.5711282302714554E-3</v>
      </c>
      <c r="L471" s="99"/>
      <c r="M471" s="99">
        <f>+'Ark1'!W1793</f>
        <v>80.176666666666691</v>
      </c>
      <c r="N471" s="99"/>
      <c r="O471" s="99">
        <f>+'Ark1'!X1793</f>
        <v>0</v>
      </c>
      <c r="P471" s="99"/>
      <c r="Q471" s="99">
        <f>+'Ark1'!Y1793</f>
        <v>0</v>
      </c>
      <c r="R471" s="110"/>
      <c r="S471" s="65"/>
      <c r="T471" s="110"/>
      <c r="U471" s="99">
        <f>+'Ark1'!AA1793</f>
        <v>13.43024406165245</v>
      </c>
      <c r="V471" s="65">
        <f t="shared" si="16"/>
        <v>1.1320754716981132</v>
      </c>
      <c r="W471" s="48">
        <f>+'Ark1'!V1793</f>
        <v>86.86529433008306</v>
      </c>
      <c r="X471" s="39"/>
      <c r="Y471"/>
    </row>
    <row r="472" spans="1:25" ht="15.6">
      <c r="A472" s="39"/>
      <c r="B472" s="46">
        <f>+'Ark1'!C1794</f>
        <v>2005</v>
      </c>
      <c r="C472" s="46">
        <f>+'Ark1'!M1794</f>
        <v>44</v>
      </c>
      <c r="D472" s="331">
        <f>+'Ark1'!Q1794</f>
        <v>96</v>
      </c>
      <c r="E472" s="65"/>
      <c r="F472" s="331">
        <f>+'Ark1'!R1794</f>
        <v>116</v>
      </c>
      <c r="G472" s="331"/>
      <c r="H472" s="331">
        <f>+'Ark1'!S1794</f>
        <v>116</v>
      </c>
      <c r="I472" s="99">
        <f>+'Ark1'!AD1794</f>
        <v>1.0041151408444608E-2</v>
      </c>
      <c r="J472" s="99"/>
      <c r="K472" s="99">
        <f>+'Ark1'!AE1794</f>
        <v>1.0753484218639173E-2</v>
      </c>
      <c r="L472" s="99"/>
      <c r="M472" s="99">
        <f>+'Ark1'!W1794</f>
        <v>80.047413793103502</v>
      </c>
      <c r="N472" s="99"/>
      <c r="O472" s="99">
        <f>+'Ark1'!X1794</f>
        <v>0</v>
      </c>
      <c r="P472" s="99"/>
      <c r="Q472" s="99">
        <f>+'Ark1'!Y1794</f>
        <v>0</v>
      </c>
      <c r="R472" s="110"/>
      <c r="S472" s="65"/>
      <c r="T472" s="110"/>
      <c r="U472" s="99">
        <f>+'Ark1'!AA1794</f>
        <v>12.448580179439684</v>
      </c>
      <c r="V472" s="65">
        <f t="shared" si="16"/>
        <v>1.2083333333333333</v>
      </c>
      <c r="W472" s="48">
        <f>+'Ark1'!V1794</f>
        <v>86.725258714088199</v>
      </c>
      <c r="X472" s="39"/>
      <c r="Y472"/>
    </row>
    <row r="473" spans="1:25" ht="15.6">
      <c r="A473" s="39"/>
      <c r="B473" s="46">
        <f>+'Ark1'!C1795</f>
        <v>2005</v>
      </c>
      <c r="C473" s="46">
        <f>+'Ark1'!M1795</f>
        <v>45</v>
      </c>
      <c r="D473" s="331">
        <f>+'Ark1'!Q1795</f>
        <v>158</v>
      </c>
      <c r="E473" s="65"/>
      <c r="F473" s="331">
        <f>+'Ark1'!R1795</f>
        <v>205</v>
      </c>
      <c r="G473" s="331"/>
      <c r="H473" s="331">
        <f>+'Ark1'!S1795</f>
        <v>205</v>
      </c>
      <c r="I473" s="99">
        <f>+'Ark1'!AD1795</f>
        <v>1.774513826492366E-2</v>
      </c>
      <c r="J473" s="99"/>
      <c r="K473" s="99">
        <f>+'Ark1'!AE1795</f>
        <v>1.9690265977122253E-2</v>
      </c>
      <c r="L473" s="99"/>
      <c r="M473" s="99">
        <f>+'Ark1'!W1795</f>
        <v>82.938048780487804</v>
      </c>
      <c r="N473" s="99"/>
      <c r="O473" s="99">
        <f>+'Ark1'!X1795</f>
        <v>0</v>
      </c>
      <c r="P473" s="99"/>
      <c r="Q473" s="99">
        <f>+'Ark1'!Y1795</f>
        <v>0</v>
      </c>
      <c r="R473" s="110"/>
      <c r="S473" s="65"/>
      <c r="T473" s="110"/>
      <c r="U473" s="99">
        <f>+'Ark1'!AA1795</f>
        <v>12.138208816209657</v>
      </c>
      <c r="V473" s="65">
        <f t="shared" si="16"/>
        <v>1.2974683544303798</v>
      </c>
      <c r="W473" s="48">
        <f>+'Ark1'!V1795</f>
        <v>89.85704093227281</v>
      </c>
      <c r="X473" s="39"/>
      <c r="Y473"/>
    </row>
    <row r="474" spans="1:25" ht="15.6">
      <c r="A474" s="39"/>
      <c r="B474" s="46">
        <f>+'Ark1'!C1796</f>
        <v>2005</v>
      </c>
      <c r="C474" s="46">
        <f>+'Ark1'!M1796</f>
        <v>46</v>
      </c>
      <c r="D474" s="331">
        <f>+'Ark1'!Q1796</f>
        <v>261</v>
      </c>
      <c r="E474" s="65"/>
      <c r="F474" s="331">
        <f>+'Ark1'!R1796</f>
        <v>385</v>
      </c>
      <c r="G474" s="331"/>
      <c r="H474" s="331">
        <f>+'Ark1'!S1796</f>
        <v>385</v>
      </c>
      <c r="I474" s="99">
        <f>+'Ark1'!AD1796</f>
        <v>3.3326235278027361E-2</v>
      </c>
      <c r="J474" s="99"/>
      <c r="K474" s="99">
        <f>+'Ark1'!AE1796</f>
        <v>3.687487922090249E-2</v>
      </c>
      <c r="L474" s="99"/>
      <c r="M474" s="99">
        <f>+'Ark1'!W1796</f>
        <v>82.703896103896142</v>
      </c>
      <c r="N474" s="99"/>
      <c r="O474" s="99">
        <f>+'Ark1'!X1796</f>
        <v>0</v>
      </c>
      <c r="P474" s="99"/>
      <c r="Q474" s="99">
        <f>+'Ark1'!Y1796</f>
        <v>0</v>
      </c>
      <c r="R474" s="110"/>
      <c r="S474" s="65"/>
      <c r="T474" s="110"/>
      <c r="U474" s="99">
        <f>+'Ark1'!AA1796</f>
        <v>10.631805280462279</v>
      </c>
      <c r="V474" s="65">
        <f t="shared" si="16"/>
        <v>1.475095785440613</v>
      </c>
      <c r="W474" s="48">
        <f>+'Ark1'!V1796</f>
        <v>89.603354392086814</v>
      </c>
      <c r="X474" s="39"/>
      <c r="Y474"/>
    </row>
    <row r="475" spans="1:25" ht="15.6">
      <c r="A475" s="39"/>
      <c r="B475" s="46">
        <f>+'Ark1'!C1797</f>
        <v>2005</v>
      </c>
      <c r="C475" s="46">
        <f>+'Ark1'!M1797</f>
        <v>47</v>
      </c>
      <c r="D475" s="331">
        <f>+'Ark1'!Q1797</f>
        <v>478</v>
      </c>
      <c r="E475" s="65"/>
      <c r="F475" s="331">
        <f>+'Ark1'!R1797</f>
        <v>735</v>
      </c>
      <c r="G475" s="331"/>
      <c r="H475" s="331">
        <f>+'Ark1'!S1797</f>
        <v>735</v>
      </c>
      <c r="I475" s="99">
        <f>+'Ark1'!AD1797</f>
        <v>6.362281280350679E-2</v>
      </c>
      <c r="J475" s="99"/>
      <c r="K475" s="99">
        <f>+'Ark1'!AE1797</f>
        <v>6.9461451219447565E-2</v>
      </c>
      <c r="L475" s="99"/>
      <c r="M475" s="99">
        <f>+'Ark1'!W1797</f>
        <v>81.604217687074822</v>
      </c>
      <c r="N475" s="99"/>
      <c r="O475" s="99">
        <f>+'Ark1'!X1797</f>
        <v>0</v>
      </c>
      <c r="P475" s="99"/>
      <c r="Q475" s="99">
        <f>+'Ark1'!Y1797</f>
        <v>0</v>
      </c>
      <c r="R475" s="110"/>
      <c r="S475" s="65"/>
      <c r="T475" s="110"/>
      <c r="U475" s="99">
        <f>+'Ark1'!AA1797</f>
        <v>9.7649725905460123</v>
      </c>
      <c r="V475" s="65">
        <f t="shared" si="16"/>
        <v>1.5376569037656904</v>
      </c>
      <c r="W475" s="48">
        <f>+'Ark1'!V1797</f>
        <v>88.411936822399511</v>
      </c>
      <c r="X475" s="39"/>
      <c r="Y475"/>
    </row>
    <row r="476" spans="1:25" ht="15.6">
      <c r="A476" s="39"/>
      <c r="B476" s="46">
        <f>+'Ark1'!C1798</f>
        <v>2005</v>
      </c>
      <c r="C476" s="46">
        <f>+'Ark1'!M1798</f>
        <v>48</v>
      </c>
      <c r="D476" s="331">
        <f>+'Ark1'!Q1798</f>
        <v>814</v>
      </c>
      <c r="E476" s="65"/>
      <c r="F476" s="331">
        <f>+'Ark1'!R1798</f>
        <v>1524</v>
      </c>
      <c r="G476" s="331"/>
      <c r="H476" s="331">
        <f>+'Ark1'!S1798</f>
        <v>1524</v>
      </c>
      <c r="I476" s="99">
        <f>+'Ark1'!AD1798</f>
        <v>0.1319199547109447</v>
      </c>
      <c r="J476" s="99"/>
      <c r="K476" s="99">
        <f>+'Ark1'!AE1798</f>
        <v>0.14316025351396691</v>
      </c>
      <c r="L476" s="99"/>
      <c r="M476" s="99">
        <f>+'Ark1'!W1798</f>
        <v>81.113582677165311</v>
      </c>
      <c r="N476" s="99"/>
      <c r="O476" s="99">
        <f>+'Ark1'!X1798</f>
        <v>0</v>
      </c>
      <c r="P476" s="99"/>
      <c r="Q476" s="99">
        <f>+'Ark1'!Y1798</f>
        <v>0</v>
      </c>
      <c r="R476" s="110"/>
      <c r="S476" s="65"/>
      <c r="T476" s="110"/>
      <c r="U476" s="99">
        <f>+'Ark1'!AA1798</f>
        <v>9.2976872084888509</v>
      </c>
      <c r="V476" s="65">
        <f t="shared" si="16"/>
        <v>1.8722358722358723</v>
      </c>
      <c r="W476" s="48">
        <f>+'Ark1'!V1798</f>
        <v>87.880371264534531</v>
      </c>
      <c r="X476" s="39"/>
      <c r="Y476"/>
    </row>
    <row r="477" spans="1:25" ht="15.6">
      <c r="A477" s="39"/>
      <c r="B477" s="46">
        <f>+'Ark1'!C1799</f>
        <v>2005</v>
      </c>
      <c r="C477" s="46">
        <f>+'Ark1'!M1799</f>
        <v>49</v>
      </c>
      <c r="D477" s="331">
        <f>+'Ark1'!Q1799</f>
        <v>1196</v>
      </c>
      <c r="E477" s="65"/>
      <c r="F477" s="331">
        <f>+'Ark1'!R1799</f>
        <v>3127</v>
      </c>
      <c r="G477" s="331"/>
      <c r="H477" s="331">
        <f>+'Ark1'!S1799</f>
        <v>3127</v>
      </c>
      <c r="I477" s="99">
        <f>+'Ark1'!AD1799</f>
        <v>0.27067827977764042</v>
      </c>
      <c r="J477" s="99"/>
      <c r="K477" s="99">
        <f>+'Ark1'!AE1799</f>
        <v>0.29128873138827699</v>
      </c>
      <c r="L477" s="99"/>
      <c r="M477" s="99">
        <f>+'Ark1'!W1799</f>
        <v>80.43626479053421</v>
      </c>
      <c r="N477" s="99"/>
      <c r="O477" s="99">
        <f>+'Ark1'!X1799</f>
        <v>0</v>
      </c>
      <c r="P477" s="99"/>
      <c r="Q477" s="99">
        <f>+'Ark1'!Y1799</f>
        <v>0</v>
      </c>
      <c r="R477" s="110"/>
      <c r="S477" s="65"/>
      <c r="T477" s="110"/>
      <c r="U477" s="99">
        <f>+'Ark1'!AA1799</f>
        <v>9.4874954744765834</v>
      </c>
      <c r="V477" s="65">
        <f t="shared" si="16"/>
        <v>2.6145484949832776</v>
      </c>
      <c r="W477" s="48">
        <f>+'Ark1'!V1799</f>
        <v>87.146549068834318</v>
      </c>
      <c r="X477" s="39"/>
      <c r="Y477"/>
    </row>
    <row r="478" spans="1:25" ht="15.6">
      <c r="A478" s="39"/>
      <c r="B478" s="46">
        <f>+'Ark1'!C1800</f>
        <v>2005</v>
      </c>
      <c r="C478" s="46">
        <f>+'Ark1'!M1800</f>
        <v>50</v>
      </c>
      <c r="D478" s="331">
        <f>+'Ark1'!Q1800</f>
        <v>1689</v>
      </c>
      <c r="E478" s="65"/>
      <c r="F478" s="331">
        <f>+'Ark1'!R1800</f>
        <v>6557</v>
      </c>
      <c r="G478" s="331"/>
      <c r="H478" s="331">
        <f>+'Ark1'!S1800</f>
        <v>6557</v>
      </c>
      <c r="I478" s="99">
        <f>+'Ark1'!AD1800</f>
        <v>0.56758473952733879</v>
      </c>
      <c r="J478" s="99"/>
      <c r="K478" s="99">
        <f>+'Ark1'!AE1800</f>
        <v>0.60458055879331007</v>
      </c>
      <c r="L478" s="99"/>
      <c r="M478" s="99">
        <f>+'Ark1'!W1800</f>
        <v>79.61686746987931</v>
      </c>
      <c r="N478" s="99"/>
      <c r="O478" s="99">
        <f>+'Ark1'!X1800</f>
        <v>0</v>
      </c>
      <c r="P478" s="99"/>
      <c r="Q478" s="99">
        <f>+'Ark1'!Y1800</f>
        <v>0</v>
      </c>
      <c r="R478" s="110"/>
      <c r="S478" s="65"/>
      <c r="T478" s="110"/>
      <c r="U478" s="99">
        <f>+'Ark1'!AA1800</f>
        <v>8.9578093186806722</v>
      </c>
      <c r="V478" s="65">
        <f t="shared" si="16"/>
        <v>3.8821788040260508</v>
      </c>
      <c r="W478" s="48">
        <f>+'Ark1'!V1800</f>
        <v>86.258794658591057</v>
      </c>
      <c r="X478" s="39"/>
      <c r="Y478"/>
    </row>
    <row r="479" spans="1:25" ht="15.6">
      <c r="A479" s="39"/>
      <c r="B479" s="46">
        <f>+'Ark1'!C1801</f>
        <v>2005</v>
      </c>
      <c r="C479" s="46">
        <f>+'Ark1'!M1801</f>
        <v>51</v>
      </c>
      <c r="D479" s="331">
        <f>+'Ark1'!Q1801</f>
        <v>2146</v>
      </c>
      <c r="E479" s="65"/>
      <c r="F479" s="331">
        <f>+'Ark1'!R1801</f>
        <v>12882</v>
      </c>
      <c r="G479" s="331"/>
      <c r="H479" s="331">
        <f>+'Ark1'!S1801</f>
        <v>12882</v>
      </c>
      <c r="I479" s="99">
        <f>+'Ark1'!AD1801</f>
        <v>1.1150871762377883</v>
      </c>
      <c r="J479" s="99"/>
      <c r="K479" s="99">
        <f>+'Ark1'!AE1801</f>
        <v>1.1731126544271522</v>
      </c>
      <c r="L479" s="99"/>
      <c r="M479" s="99">
        <f>+'Ark1'!W1801</f>
        <v>78.634389070020177</v>
      </c>
      <c r="N479" s="99"/>
      <c r="O479" s="99">
        <f>+'Ark1'!X1801</f>
        <v>0</v>
      </c>
      <c r="P479" s="99"/>
      <c r="Q479" s="99">
        <f>+'Ark1'!Y1801</f>
        <v>0</v>
      </c>
      <c r="R479" s="110"/>
      <c r="S479" s="65"/>
      <c r="T479" s="110"/>
      <c r="U479" s="99">
        <f>+'Ark1'!AA1801</f>
        <v>8.8027542303658581</v>
      </c>
      <c r="V479" s="65">
        <f t="shared" si="16"/>
        <v>6.0027958993476238</v>
      </c>
      <c r="W479" s="48">
        <f>+'Ark1'!V1801</f>
        <v>85.19435435538449</v>
      </c>
      <c r="X479" s="39"/>
      <c r="Y479"/>
    </row>
    <row r="480" spans="1:25" ht="15.6">
      <c r="A480" s="39"/>
      <c r="B480" s="46">
        <f>+'Ark1'!C1802</f>
        <v>2005</v>
      </c>
      <c r="C480" s="46">
        <f>+'Ark1'!M1802</f>
        <v>52</v>
      </c>
      <c r="D480" s="331">
        <f>+'Ark1'!Q1802</f>
        <v>2491</v>
      </c>
      <c r="E480" s="65"/>
      <c r="F480" s="331">
        <f>+'Ark1'!R1802</f>
        <v>24835</v>
      </c>
      <c r="G480" s="331"/>
      <c r="H480" s="331">
        <f>+'Ark1'!S1802</f>
        <v>24833</v>
      </c>
      <c r="I480" s="99">
        <f>+'Ark1'!AD1802</f>
        <v>2.1497585795579472</v>
      </c>
      <c r="J480" s="99"/>
      <c r="K480" s="99">
        <f>+'Ark1'!AE1802</f>
        <v>2.2399113296331112</v>
      </c>
      <c r="L480" s="99"/>
      <c r="M480" s="99">
        <f>+'Ark1'!W1802</f>
        <v>77.885700479201319</v>
      </c>
      <c r="N480" s="99"/>
      <c r="O480" s="99">
        <f>+'Ark1'!X1802</f>
        <v>0</v>
      </c>
      <c r="P480" s="99"/>
      <c r="Q480" s="99">
        <f>+'Ark1'!Y1802</f>
        <v>0</v>
      </c>
      <c r="R480" s="110"/>
      <c r="S480" s="65"/>
      <c r="T480" s="110"/>
      <c r="U480" s="99">
        <f>+'Ark1'!AA1802</f>
        <v>8.4313038659863206</v>
      </c>
      <c r="V480" s="65">
        <f t="shared" si="16"/>
        <v>9.9698916097952637</v>
      </c>
      <c r="W480" s="48">
        <f>+'Ark1'!V1802</f>
        <v>84.386405413513316</v>
      </c>
      <c r="X480" s="39"/>
      <c r="Y480"/>
    </row>
    <row r="481" spans="1:25" ht="15.6">
      <c r="A481" s="39"/>
      <c r="B481" s="46">
        <f>+'Ark1'!C1803</f>
        <v>2005</v>
      </c>
      <c r="C481" s="46">
        <f>+'Ark1'!M1803</f>
        <v>53</v>
      </c>
      <c r="D481" s="331">
        <f>+'Ark1'!Q1803</f>
        <v>2750</v>
      </c>
      <c r="E481" s="65"/>
      <c r="F481" s="331">
        <f>+'Ark1'!R1803</f>
        <v>45643</v>
      </c>
      <c r="G481" s="331"/>
      <c r="H481" s="331">
        <f>+'Ark1'!S1803</f>
        <v>45642</v>
      </c>
      <c r="I481" s="99">
        <f>+'Ark1'!AD1803</f>
        <v>3.9509333942727354</v>
      </c>
      <c r="J481" s="99"/>
      <c r="K481" s="99">
        <f>+'Ark1'!AE1803</f>
        <v>4.0790531399123688</v>
      </c>
      <c r="L481" s="99"/>
      <c r="M481" s="99">
        <f>+'Ark1'!W1803</f>
        <v>77.170406643004398</v>
      </c>
      <c r="N481" s="99"/>
      <c r="O481" s="99">
        <f>+'Ark1'!X1803</f>
        <v>0</v>
      </c>
      <c r="P481" s="99"/>
      <c r="Q481" s="99">
        <f>+'Ark1'!Y1803</f>
        <v>0</v>
      </c>
      <c r="R481" s="110"/>
      <c r="S481" s="65"/>
      <c r="T481" s="110"/>
      <c r="U481" s="99">
        <f>+'Ark1'!AA1803</f>
        <v>8.2530773370902892</v>
      </c>
      <c r="V481" s="65">
        <f t="shared" si="16"/>
        <v>16.597454545454546</v>
      </c>
      <c r="W481" s="48">
        <f>+'Ark1'!V1803</f>
        <v>83.609128996437249</v>
      </c>
      <c r="X481" s="39"/>
      <c r="Y481"/>
    </row>
    <row r="482" spans="1:25" ht="15.6">
      <c r="A482" s="39"/>
      <c r="B482" s="46">
        <f>+'Ark1'!C1804</f>
        <v>2005</v>
      </c>
      <c r="C482" s="46">
        <f>+'Ark1'!M1804</f>
        <v>54</v>
      </c>
      <c r="D482" s="331">
        <f>+'Ark1'!Q1804</f>
        <v>2966</v>
      </c>
      <c r="E482" s="65"/>
      <c r="F482" s="331">
        <f>+'Ark1'!R1804</f>
        <v>77351</v>
      </c>
      <c r="G482" s="331"/>
      <c r="H482" s="331">
        <f>+'Ark1'!S1804</f>
        <v>77348</v>
      </c>
      <c r="I482" s="99">
        <f>+'Ark1'!AD1804</f>
        <v>6.6956301947810255</v>
      </c>
      <c r="J482" s="99"/>
      <c r="K482" s="99">
        <f>+'Ark1'!AE1804</f>
        <v>6.8412287308722819</v>
      </c>
      <c r="L482" s="99"/>
      <c r="M482" s="99">
        <f>+'Ark1'!W1804</f>
        <v>76.37322231990477</v>
      </c>
      <c r="N482" s="99"/>
      <c r="O482" s="99">
        <f>+'Ark1'!X1804</f>
        <v>0</v>
      </c>
      <c r="P482" s="99"/>
      <c r="Q482" s="99">
        <f>+'Ark1'!Y1804</f>
        <v>0</v>
      </c>
      <c r="R482" s="110"/>
      <c r="S482" s="65"/>
      <c r="T482" s="110"/>
      <c r="U482" s="99">
        <f>+'Ark1'!AA1804</f>
        <v>8.0846289713658024</v>
      </c>
      <c r="V482" s="65">
        <f t="shared" si="16"/>
        <v>26.079231287929872</v>
      </c>
      <c r="W482" s="48">
        <f>+'Ark1'!V1804</f>
        <v>82.746120290671442</v>
      </c>
      <c r="X482" s="39"/>
      <c r="Y482"/>
    </row>
    <row r="483" spans="1:25" ht="15.6">
      <c r="A483" s="39"/>
      <c r="B483" s="46">
        <f>+'Ark1'!C1805</f>
        <v>2005</v>
      </c>
      <c r="C483" s="46">
        <f>+'Ark1'!M1805</f>
        <v>55</v>
      </c>
      <c r="D483" s="331">
        <f>+'Ark1'!Q1805</f>
        <v>3092</v>
      </c>
      <c r="E483" s="65"/>
      <c r="F483" s="331">
        <f>+'Ark1'!R1805</f>
        <v>118558</v>
      </c>
      <c r="G483" s="331"/>
      <c r="H483" s="331">
        <f>+'Ark1'!S1805</f>
        <v>118554</v>
      </c>
      <c r="I483" s="99">
        <f>+'Ark1'!AD1805</f>
        <v>10.262576109330825</v>
      </c>
      <c r="J483" s="99"/>
      <c r="K483" s="99">
        <f>+'Ark1'!AE1805</f>
        <v>10.408135415739016</v>
      </c>
      <c r="L483" s="99"/>
      <c r="M483" s="99">
        <f>+'Ark1'!W1805</f>
        <v>75.807611721240491</v>
      </c>
      <c r="N483" s="99"/>
      <c r="O483" s="99">
        <f>+'Ark1'!X1805</f>
        <v>0</v>
      </c>
      <c r="P483" s="99"/>
      <c r="Q483" s="99">
        <f>+'Ark1'!Y1805</f>
        <v>0</v>
      </c>
      <c r="R483" s="110"/>
      <c r="S483" s="65"/>
      <c r="T483" s="110"/>
      <c r="U483" s="99">
        <f>+'Ark1'!AA1805</f>
        <v>8.0103133493913816</v>
      </c>
      <c r="V483" s="65">
        <f t="shared" si="16"/>
        <v>38.34346701164295</v>
      </c>
      <c r="W483" s="48">
        <f>+'Ark1'!V1805</f>
        <v>82.133063838176611</v>
      </c>
      <c r="X483" s="39"/>
      <c r="Y483"/>
    </row>
    <row r="484" spans="1:25" ht="15.6">
      <c r="A484" s="39"/>
      <c r="B484" s="46">
        <f>+'Ark1'!C1806</f>
        <v>2005</v>
      </c>
      <c r="C484" s="46">
        <f>+'Ark1'!M1806</f>
        <v>56</v>
      </c>
      <c r="D484" s="331">
        <f>+'Ark1'!Q1806</f>
        <v>3155</v>
      </c>
      <c r="E484" s="65"/>
      <c r="F484" s="331">
        <f>+'Ark1'!R1806</f>
        <v>159045</v>
      </c>
      <c r="G484" s="331"/>
      <c r="H484" s="331">
        <f>+'Ark1'!S1806</f>
        <v>159043</v>
      </c>
      <c r="I484" s="99">
        <f>+'Ark1'!AD1806</f>
        <v>13.767197635828213</v>
      </c>
      <c r="J484" s="99"/>
      <c r="K484" s="99">
        <f>+'Ark1'!AE1806</f>
        <v>13.832770452815057</v>
      </c>
      <c r="L484" s="99"/>
      <c r="M484" s="99">
        <f>+'Ark1'!W1806</f>
        <v>75.101861760656718</v>
      </c>
      <c r="N484" s="99"/>
      <c r="O484" s="99">
        <f>+'Ark1'!X1806</f>
        <v>0</v>
      </c>
      <c r="P484" s="99"/>
      <c r="Q484" s="99">
        <f>+'Ark1'!Y1806</f>
        <v>0</v>
      </c>
      <c r="R484" s="110"/>
      <c r="S484" s="65"/>
      <c r="T484" s="110"/>
      <c r="U484" s="99">
        <f>+'Ark1'!AA1806</f>
        <v>7.9249983980856253</v>
      </c>
      <c r="V484" s="65">
        <f t="shared" si="16"/>
        <v>50.410459587955629</v>
      </c>
      <c r="W484" s="48">
        <f>+'Ark1'!V1806</f>
        <v>81.367649239011612</v>
      </c>
      <c r="X484" s="39"/>
      <c r="Y484"/>
    </row>
    <row r="485" spans="1:25" ht="15.6">
      <c r="A485" s="39"/>
      <c r="B485" s="46">
        <f>+'Ark1'!C1807</f>
        <v>2005</v>
      </c>
      <c r="C485" s="46">
        <f>+'Ark1'!M1807</f>
        <v>57</v>
      </c>
      <c r="D485" s="331">
        <f>+'Ark1'!Q1807</f>
        <v>3209</v>
      </c>
      <c r="E485" s="65"/>
      <c r="F485" s="331">
        <f>+'Ark1'!R1807</f>
        <v>189423</v>
      </c>
      <c r="G485" s="331"/>
      <c r="H485" s="331">
        <f>+'Ark1'!S1807</f>
        <v>189417</v>
      </c>
      <c r="I485" s="99">
        <f>+'Ark1'!AD1807</f>
        <v>16.396767441739684</v>
      </c>
      <c r="J485" s="99"/>
      <c r="K485" s="99">
        <f>+'Ark1'!AE1807</f>
        <v>16.348291423125925</v>
      </c>
      <c r="L485" s="99"/>
      <c r="M485" s="99">
        <f>+'Ark1'!W1807</f>
        <v>74.526291198783554</v>
      </c>
      <c r="N485" s="99"/>
      <c r="O485" s="99">
        <f>+'Ark1'!X1807</f>
        <v>0</v>
      </c>
      <c r="P485" s="99"/>
      <c r="Q485" s="99">
        <f>+'Ark1'!Y1807</f>
        <v>0</v>
      </c>
      <c r="R485" s="110"/>
      <c r="S485" s="65"/>
      <c r="T485" s="110"/>
      <c r="U485" s="99">
        <f>+'Ark1'!AA1807</f>
        <v>8.0012005445748926</v>
      </c>
      <c r="V485" s="65">
        <f t="shared" si="16"/>
        <v>59.028669367404177</v>
      </c>
      <c r="W485" s="48">
        <f>+'Ark1'!V1807</f>
        <v>80.744680614364498</v>
      </c>
      <c r="X485" s="39"/>
      <c r="Y485"/>
    </row>
    <row r="486" spans="1:25" ht="15.6">
      <c r="A486" s="39"/>
      <c r="B486">
        <f>+'Ark1'!C1808</f>
        <v>2005</v>
      </c>
      <c r="C486">
        <f>+'Ark1'!M1808</f>
        <v>58</v>
      </c>
      <c r="D486" s="297">
        <f>+'Ark1'!Q1808</f>
        <v>3177</v>
      </c>
      <c r="F486" s="297">
        <f>+'Ark1'!R1808</f>
        <v>190658</v>
      </c>
      <c r="H486" s="297">
        <f>+'Ark1'!S1808</f>
        <v>190651</v>
      </c>
      <c r="I486" s="100">
        <f>+'Ark1'!AD1808</f>
        <v>16.50367107957959</v>
      </c>
      <c r="K486" s="100">
        <f>+'Ark1'!AE1808</f>
        <v>16.323679719796292</v>
      </c>
      <c r="M486" s="100">
        <f>+'Ark1'!W1808</f>
        <v>73.932445148464311</v>
      </c>
      <c r="O486" s="100">
        <f>+'Ark1'!X1808</f>
        <v>0</v>
      </c>
      <c r="Q486" s="100">
        <f>+'Ark1'!Y1808</f>
        <v>0</v>
      </c>
      <c r="R486" s="110"/>
      <c r="T486" s="110"/>
      <c r="U486" s="100">
        <f>+'Ark1'!AA1808</f>
        <v>8.1396912802890569</v>
      </c>
      <c r="V486" s="10">
        <f t="shared" si="16"/>
        <v>60.011960969468049</v>
      </c>
      <c r="W486" s="1">
        <f>+'Ark1'!V1808</f>
        <v>80.101678531766069</v>
      </c>
      <c r="X486" s="39"/>
      <c r="Y486"/>
    </row>
    <row r="487" spans="1:25" ht="15.6">
      <c r="A487" s="39"/>
      <c r="B487">
        <f>+'Ark1'!C1809</f>
        <v>2005</v>
      </c>
      <c r="C487">
        <f>+'Ark1'!M1809</f>
        <v>59</v>
      </c>
      <c r="D487" s="297">
        <f>+'Ark1'!Q1809</f>
        <v>3151</v>
      </c>
      <c r="F487" s="297">
        <f>+'Ark1'!R1809</f>
        <v>157627</v>
      </c>
      <c r="H487" s="297">
        <f>+'Ark1'!S1809</f>
        <v>157614</v>
      </c>
      <c r="I487" s="100">
        <f>+'Ark1'!AD1809</f>
        <v>13.64445321602499</v>
      </c>
      <c r="K487" s="100">
        <f>+'Ark1'!AE1809</f>
        <v>13.410090832413008</v>
      </c>
      <c r="M487" s="100">
        <f>+'Ark1'!W1809</f>
        <v>73.46712094103269</v>
      </c>
      <c r="O487" s="100">
        <f>+'Ark1'!X1809</f>
        <v>0</v>
      </c>
      <c r="Q487" s="100">
        <f>+'Ark1'!Y1809</f>
        <v>0</v>
      </c>
      <c r="R487" s="110"/>
      <c r="T487" s="110"/>
      <c r="U487" s="100">
        <f>+'Ark1'!AA1809</f>
        <v>8.3204549316813345</v>
      </c>
      <c r="V487" s="10">
        <f t="shared" si="16"/>
        <v>50.024436686766109</v>
      </c>
      <c r="W487" s="1">
        <f>+'Ark1'!V1809</f>
        <v>79.599253691917696</v>
      </c>
      <c r="X487" s="39"/>
      <c r="Y487"/>
    </row>
    <row r="488" spans="1:25" ht="15.6">
      <c r="A488" s="39"/>
      <c r="B488">
        <f>+'Ark1'!C1810</f>
        <v>2005</v>
      </c>
      <c r="C488">
        <f>+'Ark1'!M1810</f>
        <v>60</v>
      </c>
      <c r="D488" s="297">
        <f>+'Ark1'!Q1810</f>
        <v>3017</v>
      </c>
      <c r="F488" s="297">
        <f>+'Ark1'!R1810</f>
        <v>102246</v>
      </c>
      <c r="H488" s="297">
        <f>+'Ark1'!S1810</f>
        <v>102243</v>
      </c>
      <c r="I488" s="100">
        <f>+'Ark1'!AD1810</f>
        <v>8.8505824733433425</v>
      </c>
      <c r="K488" s="100">
        <f>+'Ark1'!AE1810</f>
        <v>8.6894816160956001</v>
      </c>
      <c r="M488" s="100">
        <f>+'Ark1'!W1810</f>
        <v>73.38653404145002</v>
      </c>
      <c r="O488" s="100">
        <f>+'Ark1'!X1810</f>
        <v>0</v>
      </c>
      <c r="Q488" s="100">
        <f>+'Ark1'!Y1810</f>
        <v>0</v>
      </c>
      <c r="R488" s="110"/>
      <c r="T488" s="110"/>
      <c r="U488" s="100">
        <f>+'Ark1'!AA1810</f>
        <v>8.4435188270247306</v>
      </c>
      <c r="V488" s="10">
        <f t="shared" si="16"/>
        <v>33.889956910838585</v>
      </c>
      <c r="W488" s="1">
        <f>+'Ark1'!V1810</f>
        <v>79.509521264686484</v>
      </c>
      <c r="X488" s="39"/>
      <c r="Y488"/>
    </row>
    <row r="489" spans="1:25" ht="15.6">
      <c r="A489" s="39"/>
      <c r="B489">
        <f>+'Ark1'!C1811</f>
        <v>2005</v>
      </c>
      <c r="C489">
        <f>+'Ark1'!M1811</f>
        <v>61</v>
      </c>
      <c r="D489" s="297">
        <f>+'Ark1'!Q1811</f>
        <v>2743</v>
      </c>
      <c r="F489" s="297">
        <f>+'Ark1'!R1811</f>
        <v>45898</v>
      </c>
      <c r="H489" s="297">
        <f>+'Ark1'!S1811</f>
        <v>45895</v>
      </c>
      <c r="I489" s="100">
        <f>+'Ark1'!AD1811</f>
        <v>3.973006615041299</v>
      </c>
      <c r="K489" s="100">
        <f>+'Ark1'!AE1811</f>
        <v>3.9164300701332246</v>
      </c>
      <c r="M489" s="100">
        <f>+'Ark1'!W1811</f>
        <v>73.685340451029106</v>
      </c>
      <c r="O489" s="100">
        <f>+'Ark1'!X1811</f>
        <v>0</v>
      </c>
      <c r="Q489" s="100">
        <f>+'Ark1'!Y1811</f>
        <v>0</v>
      </c>
      <c r="R489" s="110"/>
      <c r="T489" s="110"/>
      <c r="U489" s="100">
        <f>+'Ark1'!AA1811</f>
        <v>8.5204527834389747</v>
      </c>
      <c r="V489" s="10">
        <f t="shared" si="16"/>
        <v>16.732774334670069</v>
      </c>
      <c r="W489" s="1">
        <f>+'Ark1'!V1811</f>
        <v>79.835030193394886</v>
      </c>
      <c r="X489" s="39"/>
      <c r="Y489"/>
    </row>
    <row r="490" spans="1:25" ht="15.6">
      <c r="A490" s="39"/>
      <c r="B490">
        <f>+'Ark1'!C1812</f>
        <v>2005</v>
      </c>
      <c r="C490">
        <f>+'Ark1'!M1812</f>
        <v>62</v>
      </c>
      <c r="D490" s="297">
        <f>+'Ark1'!Q1812</f>
        <v>2166</v>
      </c>
      <c r="F490" s="297">
        <f>+'Ark1'!R1812</f>
        <v>14299</v>
      </c>
      <c r="H490" s="297">
        <f>+'Ark1'!S1812</f>
        <v>14299</v>
      </c>
      <c r="I490" s="100">
        <f>+'Ark1'!AD1812</f>
        <v>1.2377450343909437</v>
      </c>
      <c r="K490" s="100">
        <f>+'Ark1'!AE1812</f>
        <v>1.2334207602621521</v>
      </c>
      <c r="M490" s="100">
        <f>+'Ark1'!W1812</f>
        <v>74.483775089167011</v>
      </c>
      <c r="O490" s="100">
        <f>+'Ark1'!X1812</f>
        <v>0</v>
      </c>
      <c r="Q490" s="100">
        <f>+'Ark1'!Y1812</f>
        <v>0</v>
      </c>
      <c r="R490" s="110"/>
      <c r="T490" s="110"/>
      <c r="U490" s="100">
        <f>+'Ark1'!AA1812</f>
        <v>8.5531185645295107</v>
      </c>
      <c r="V490" s="10">
        <f t="shared" si="16"/>
        <v>6.6015697137580798</v>
      </c>
      <c r="W490" s="1">
        <f>+'Ark1'!V1812</f>
        <v>80.697481136692119</v>
      </c>
      <c r="X490" s="39"/>
      <c r="Y490"/>
    </row>
    <row r="491" spans="1:25" ht="15.6">
      <c r="A491" s="39"/>
      <c r="B491">
        <f>+'Ark1'!C1813</f>
        <v>2005</v>
      </c>
      <c r="C491">
        <f>+'Ark1'!M1813</f>
        <v>63</v>
      </c>
      <c r="D491" s="297">
        <f>+'Ark1'!Q1813</f>
        <v>1083</v>
      </c>
      <c r="F491" s="297">
        <f>+'Ark1'!R1813</f>
        <v>2918</v>
      </c>
      <c r="H491" s="297">
        <f>+'Ark1'!S1813</f>
        <v>2918</v>
      </c>
      <c r="I491" s="100">
        <f>+'Ark1'!AD1813</f>
        <v>0.25258689491242559</v>
      </c>
      <c r="K491" s="100">
        <f>+'Ark1'!AE1813</f>
        <v>0.25765999036831566</v>
      </c>
      <c r="M491" s="100">
        <f>+'Ark1'!W1813</f>
        <v>76.246127484578395</v>
      </c>
      <c r="O491" s="100">
        <f>+'Ark1'!X1813</f>
        <v>0</v>
      </c>
      <c r="Q491" s="100">
        <f>+'Ark1'!Y1813</f>
        <v>0</v>
      </c>
      <c r="R491" s="110"/>
      <c r="T491" s="110"/>
      <c r="U491" s="100">
        <f>+'Ark1'!AA1813</f>
        <v>8.7676842003667126</v>
      </c>
      <c r="V491" s="10">
        <f t="shared" si="16"/>
        <v>2.6943674976915974</v>
      </c>
      <c r="W491" s="1">
        <f>+'Ark1'!V1813</f>
        <v>82.606855346238717</v>
      </c>
      <c r="X491" s="39"/>
      <c r="Y491"/>
    </row>
    <row r="492" spans="1:25" ht="15.6">
      <c r="A492" s="39"/>
      <c r="B492">
        <f>+'Ark1'!C1814</f>
        <v>2005</v>
      </c>
      <c r="C492">
        <f>+'Ark1'!M1814</f>
        <v>64</v>
      </c>
      <c r="D492" s="297">
        <f>+'Ark1'!Q1814</f>
        <v>378</v>
      </c>
      <c r="F492" s="297">
        <f>+'Ark1'!R1814</f>
        <v>550</v>
      </c>
      <c r="H492" s="297">
        <f>+'Ark1'!S1814</f>
        <v>550</v>
      </c>
      <c r="I492" s="100">
        <f>+'Ark1'!AD1814</f>
        <v>4.7608907540039075E-2</v>
      </c>
      <c r="K492" s="100">
        <f>+'Ark1'!AE1814</f>
        <v>4.8403823353687488E-2</v>
      </c>
      <c r="M492" s="100">
        <f>+'Ark1'!W1814</f>
        <v>75.99290909090918</v>
      </c>
      <c r="O492" s="100">
        <f>+'Ark1'!X1814</f>
        <v>0</v>
      </c>
      <c r="Q492" s="100">
        <f>+'Ark1'!Y1814</f>
        <v>0</v>
      </c>
      <c r="R492" s="110"/>
      <c r="T492" s="110"/>
      <c r="U492" s="100">
        <f>+'Ark1'!AA1814</f>
        <v>9.5088229216537528</v>
      </c>
      <c r="V492" s="10">
        <f t="shared" si="16"/>
        <v>1.4550264550264551</v>
      </c>
      <c r="W492" s="1">
        <f>+'Ark1'!V1814</f>
        <v>82.332512557864746</v>
      </c>
      <c r="X492" s="39"/>
      <c r="Y492"/>
    </row>
    <row r="493" spans="1:25" ht="15.6">
      <c r="A493" s="39"/>
      <c r="B493">
        <f>+'Ark1'!C1815</f>
        <v>2005</v>
      </c>
      <c r="C493">
        <f>+'Ark1'!M1815</f>
        <v>65</v>
      </c>
      <c r="D493" s="297">
        <f>+'Ark1'!Q1815</f>
        <v>53</v>
      </c>
      <c r="F493" s="297">
        <f>+'Ark1'!R1815</f>
        <v>62</v>
      </c>
      <c r="H493" s="297">
        <f>+'Ark1'!S1815</f>
        <v>62</v>
      </c>
      <c r="I493" s="100">
        <f>+'Ark1'!AD1815</f>
        <v>5.3668223045134997E-3</v>
      </c>
      <c r="K493" s="100">
        <f>+'Ark1'!AE1815</f>
        <v>5.1433282119239991E-3</v>
      </c>
      <c r="M493" s="100">
        <f>+'Ark1'!W1815</f>
        <v>71.632258064516122</v>
      </c>
      <c r="O493" s="100">
        <f>+'Ark1'!X1815</f>
        <v>0</v>
      </c>
      <c r="Q493" s="100">
        <f>+'Ark1'!Y1815</f>
        <v>0</v>
      </c>
      <c r="R493" s="110"/>
      <c r="T493" s="110"/>
      <c r="U493" s="100">
        <f>+'Ark1'!AA1815</f>
        <v>9.6723045623215356</v>
      </c>
      <c r="V493" s="10">
        <f t="shared" si="16"/>
        <v>1.1698113207547169</v>
      </c>
      <c r="W493" s="1">
        <f>+'Ark1'!V1815</f>
        <v>77.608080243246079</v>
      </c>
      <c r="X493" s="39"/>
      <c r="Y493"/>
    </row>
    <row r="494" spans="1:25" ht="15.6">
      <c r="A494" s="39"/>
      <c r="B494">
        <f>+'Ark1'!C1816</f>
        <v>2005</v>
      </c>
      <c r="C494">
        <f>+'Ark1'!M1816</f>
        <v>66</v>
      </c>
      <c r="D494" s="297">
        <f>+'Ark1'!Q1816</f>
        <v>0</v>
      </c>
      <c r="F494" s="297">
        <f>+'Ark1'!R1816</f>
        <v>0</v>
      </c>
      <c r="H494" s="297">
        <f>+'Ark1'!S1816</f>
        <v>0</v>
      </c>
      <c r="I494" s="100">
        <f>+'Ark1'!AD1816</f>
        <v>0</v>
      </c>
      <c r="K494" s="100">
        <f>+'Ark1'!AE1816</f>
        <v>0</v>
      </c>
      <c r="M494" s="100">
        <f>+'Ark1'!W1816</f>
        <v>0</v>
      </c>
      <c r="O494" s="100">
        <f>+'Ark1'!X1816</f>
        <v>0</v>
      </c>
      <c r="Q494" s="100">
        <f>+'Ark1'!Y1816</f>
        <v>0</v>
      </c>
      <c r="R494" s="110"/>
      <c r="T494" s="110"/>
      <c r="U494" s="100">
        <f>+'Ark1'!AA1816</f>
        <v>0</v>
      </c>
      <c r="V494" s="10" t="e">
        <f t="shared" si="16"/>
        <v>#DIV/0!</v>
      </c>
      <c r="W494" s="1">
        <f>+'Ark1'!V1816</f>
        <v>0</v>
      </c>
      <c r="X494" s="39"/>
      <c r="Y494"/>
    </row>
    <row r="495" spans="1:25" ht="15.6">
      <c r="A495" s="39"/>
      <c r="B495">
        <f>+'Ark1'!C1817</f>
        <v>2005</v>
      </c>
      <c r="C495">
        <f>+'Ark1'!M1817</f>
        <v>67</v>
      </c>
      <c r="D495" s="297">
        <f>+'Ark1'!Q1817</f>
        <v>0</v>
      </c>
      <c r="F495" s="297">
        <f>+'Ark1'!R1817</f>
        <v>0</v>
      </c>
      <c r="H495" s="297">
        <f>+'Ark1'!S1817</f>
        <v>0</v>
      </c>
      <c r="I495" s="100">
        <f>+'Ark1'!AD1817</f>
        <v>0</v>
      </c>
      <c r="K495" s="100">
        <f>+'Ark1'!AE1817</f>
        <v>0</v>
      </c>
      <c r="M495" s="100">
        <f>+'Ark1'!W1817</f>
        <v>0</v>
      </c>
      <c r="O495" s="100">
        <f>+'Ark1'!X1817</f>
        <v>0</v>
      </c>
      <c r="Q495" s="100">
        <f>+'Ark1'!Y1817</f>
        <v>0</v>
      </c>
      <c r="R495" s="110"/>
      <c r="T495" s="110"/>
      <c r="U495" s="100">
        <f>+'Ark1'!AA1817</f>
        <v>0</v>
      </c>
      <c r="V495" s="10" t="e">
        <f t="shared" si="16"/>
        <v>#DIV/0!</v>
      </c>
      <c r="W495" s="1">
        <f>+'Ark1'!V1817</f>
        <v>0</v>
      </c>
      <c r="X495" s="39"/>
      <c r="Y495"/>
    </row>
    <row r="496" spans="1:25" ht="15.6">
      <c r="A496" s="39"/>
      <c r="B496">
        <f>+'Ark1'!C1818</f>
        <v>2005</v>
      </c>
      <c r="C496">
        <f>+'Ark1'!M1818</f>
        <v>68</v>
      </c>
      <c r="D496" s="297">
        <f>+'Ark1'!Q1818</f>
        <v>0</v>
      </c>
      <c r="F496" s="297">
        <f>+'Ark1'!R1818</f>
        <v>0</v>
      </c>
      <c r="H496" s="297">
        <f>+'Ark1'!S1818</f>
        <v>0</v>
      </c>
      <c r="I496" s="100">
        <f>+'Ark1'!AD1818</f>
        <v>0</v>
      </c>
      <c r="K496" s="100">
        <f>+'Ark1'!AE1818</f>
        <v>0</v>
      </c>
      <c r="M496" s="100">
        <f>+'Ark1'!W1818</f>
        <v>0</v>
      </c>
      <c r="O496" s="100">
        <f>+'Ark1'!X1818</f>
        <v>0</v>
      </c>
      <c r="Q496" s="100">
        <f>+'Ark1'!Y1818</f>
        <v>0</v>
      </c>
      <c r="R496" s="110"/>
      <c r="T496" s="110"/>
      <c r="U496" s="100">
        <f>+'Ark1'!AA1818</f>
        <v>0</v>
      </c>
      <c r="V496" s="10" t="e">
        <f t="shared" ref="V496:V559" si="17">+F496/D496</f>
        <v>#DIV/0!</v>
      </c>
      <c r="W496" s="1">
        <f>+'Ark1'!V1818</f>
        <v>0</v>
      </c>
      <c r="X496" s="39"/>
      <c r="Y496"/>
    </row>
    <row r="497" spans="1:25" ht="15.6">
      <c r="A497" s="39"/>
      <c r="B497">
        <f>+'Ark1'!C1819</f>
        <v>2004</v>
      </c>
      <c r="C497">
        <f>+'Ark1'!M1819</f>
        <v>35</v>
      </c>
      <c r="D497" s="297">
        <f>+'Ark1'!Q1819</f>
        <v>16</v>
      </c>
      <c r="F497" s="297">
        <f>+'Ark1'!R1819</f>
        <v>28</v>
      </c>
      <c r="H497" s="297">
        <f>+'Ark1'!S1819</f>
        <v>28</v>
      </c>
      <c r="I497" s="100">
        <f>+'Ark1'!AD1819</f>
        <v>2.4609002500450435E-3</v>
      </c>
      <c r="K497" s="100">
        <f>+'Ark1'!AE1819</f>
        <v>2.4593145363640441E-3</v>
      </c>
      <c r="M497" s="100">
        <f>+'Ark1'!W1819</f>
        <v>75.535714285714306</v>
      </c>
      <c r="O497" s="100">
        <f>+'Ark1'!X1819</f>
        <v>0</v>
      </c>
      <c r="Q497" s="100">
        <f>+'Ark1'!Y1819</f>
        <v>0</v>
      </c>
      <c r="R497" s="110"/>
      <c r="T497" s="110"/>
      <c r="U497" s="100">
        <f>+'Ark1'!AA1819</f>
        <v>14.809075747317751</v>
      </c>
      <c r="V497" s="10">
        <f t="shared" si="17"/>
        <v>1.75</v>
      </c>
      <c r="W497" s="1">
        <f>+'Ark1'!V1819</f>
        <v>81.837176907599485</v>
      </c>
      <c r="X497" s="39"/>
      <c r="Y497"/>
    </row>
    <row r="498" spans="1:25" ht="15.6">
      <c r="A498" s="39"/>
      <c r="B498">
        <f>+'Ark1'!C1820</f>
        <v>2004</v>
      </c>
      <c r="C498">
        <f>+'Ark1'!M1820</f>
        <v>36</v>
      </c>
      <c r="D498" s="297">
        <f>+'Ark1'!Q1820</f>
        <v>4</v>
      </c>
      <c r="F498" s="297">
        <f>+'Ark1'!R1820</f>
        <v>3</v>
      </c>
      <c r="H498" s="297">
        <f>+'Ark1'!S1820</f>
        <v>3</v>
      </c>
      <c r="I498" s="100">
        <f>+'Ark1'!AD1820</f>
        <v>2.6366788393339738E-4</v>
      </c>
      <c r="K498" s="100">
        <f>+'Ark1'!AE1820</f>
        <v>2.8093162741633704E-4</v>
      </c>
      <c r="M498" s="100">
        <f>+'Ark1'!W1820</f>
        <v>80.533333333333317</v>
      </c>
      <c r="O498" s="100">
        <f>+'Ark1'!X1820</f>
        <v>0</v>
      </c>
      <c r="Q498" s="100">
        <f>+'Ark1'!Y1820</f>
        <v>0</v>
      </c>
      <c r="R498" s="110"/>
      <c r="T498" s="110"/>
      <c r="U498" s="100">
        <f>+'Ark1'!AA1820</f>
        <v>12.63601554640106</v>
      </c>
      <c r="V498" s="10">
        <f t="shared" si="17"/>
        <v>0.75</v>
      </c>
      <c r="W498" s="1">
        <f>+'Ark1'!V1820</f>
        <v>87.251715420729511</v>
      </c>
      <c r="X498" s="39"/>
      <c r="Y498"/>
    </row>
    <row r="499" spans="1:25" ht="15.6">
      <c r="A499" s="39"/>
      <c r="B499">
        <f>+'Ark1'!C1821</f>
        <v>2004</v>
      </c>
      <c r="C499">
        <f>+'Ark1'!M1821</f>
        <v>37</v>
      </c>
      <c r="D499" s="297">
        <f>+'Ark1'!Q1821</f>
        <v>6</v>
      </c>
      <c r="F499" s="297">
        <f>+'Ark1'!R1821</f>
        <v>5</v>
      </c>
      <c r="H499" s="297">
        <f>+'Ark1'!S1821</f>
        <v>5</v>
      </c>
      <c r="I499" s="100">
        <f>+'Ark1'!AD1821</f>
        <v>4.3944647322232902E-4</v>
      </c>
      <c r="K499" s="100">
        <f>+'Ark1'!AE1821</f>
        <v>4.9511873739187251E-4</v>
      </c>
      <c r="M499" s="100">
        <f>+'Ark1'!W1821</f>
        <v>85.16</v>
      </c>
      <c r="O499" s="100">
        <f>+'Ark1'!X1821</f>
        <v>0</v>
      </c>
      <c r="Q499" s="100">
        <f>+'Ark1'!Y1821</f>
        <v>0</v>
      </c>
      <c r="R499" s="110"/>
      <c r="T499" s="110"/>
      <c r="U499" s="100">
        <f>+'Ark1'!AA1821</f>
        <v>12.60184113532627</v>
      </c>
      <c r="V499" s="10">
        <f t="shared" si="17"/>
        <v>0.83333333333333337</v>
      </c>
      <c r="W499" s="1">
        <f>+'Ark1'!V1821</f>
        <v>92.264355362946901</v>
      </c>
      <c r="X499" s="39"/>
      <c r="Y499"/>
    </row>
    <row r="500" spans="1:25" ht="15.6">
      <c r="A500" s="39"/>
      <c r="B500">
        <f>+'Ark1'!C1822</f>
        <v>2004</v>
      </c>
      <c r="C500">
        <f>+'Ark1'!M1822</f>
        <v>38</v>
      </c>
      <c r="D500" s="297">
        <f>+'Ark1'!Q1822</f>
        <v>7</v>
      </c>
      <c r="F500" s="297">
        <f>+'Ark1'!R1822</f>
        <v>8</v>
      </c>
      <c r="H500" s="297">
        <f>+'Ark1'!S1822</f>
        <v>8</v>
      </c>
      <c r="I500" s="100">
        <f>+'Ark1'!AD1822</f>
        <v>7.0311435715572645E-4</v>
      </c>
      <c r="K500" s="100">
        <f>+'Ark1'!AE1822</f>
        <v>7.0104999242263921E-4</v>
      </c>
      <c r="M500" s="100">
        <f>+'Ark1'!W1822</f>
        <v>75.362500000000011</v>
      </c>
      <c r="O500" s="100">
        <f>+'Ark1'!X1822</f>
        <v>0</v>
      </c>
      <c r="Q500" s="100">
        <f>+'Ark1'!Y1822</f>
        <v>0</v>
      </c>
      <c r="R500" s="110"/>
      <c r="T500" s="110"/>
      <c r="U500" s="100">
        <f>+'Ark1'!AA1822</f>
        <v>10.147405764529095</v>
      </c>
      <c r="V500" s="10">
        <f t="shared" si="17"/>
        <v>1.1428571428571428</v>
      </c>
      <c r="W500" s="1">
        <f>+'Ark1'!V1822</f>
        <v>81.649512459371621</v>
      </c>
      <c r="X500" s="39"/>
      <c r="Y500"/>
    </row>
    <row r="501" spans="1:25" ht="15.6">
      <c r="A501" s="39"/>
      <c r="B501">
        <f>+'Ark1'!C1823</f>
        <v>2004</v>
      </c>
      <c r="C501">
        <f>+'Ark1'!M1823</f>
        <v>39</v>
      </c>
      <c r="D501" s="297">
        <f>+'Ark1'!Q1823</f>
        <v>13</v>
      </c>
      <c r="F501" s="297">
        <f>+'Ark1'!R1823</f>
        <v>13</v>
      </c>
      <c r="H501" s="297">
        <f>+'Ark1'!S1823</f>
        <v>13</v>
      </c>
      <c r="I501" s="100">
        <f>+'Ark1'!AD1823</f>
        <v>1.1425608303780555E-3</v>
      </c>
      <c r="K501" s="100">
        <f>+'Ark1'!AE1823</f>
        <v>1.197215246638496E-3</v>
      </c>
      <c r="M501" s="100">
        <f>+'Ark1'!W1823</f>
        <v>79.199999999999989</v>
      </c>
      <c r="O501" s="100">
        <f>+'Ark1'!X1823</f>
        <v>0</v>
      </c>
      <c r="Q501" s="100">
        <f>+'Ark1'!Y1823</f>
        <v>0</v>
      </c>
      <c r="R501" s="110"/>
      <c r="T501" s="110"/>
      <c r="U501" s="100">
        <f>+'Ark1'!AA1823</f>
        <v>17.817364045740973</v>
      </c>
      <c r="V501" s="10">
        <f t="shared" si="17"/>
        <v>1</v>
      </c>
      <c r="W501" s="1">
        <f>+'Ark1'!V1823</f>
        <v>85.807150595883002</v>
      </c>
      <c r="X501" s="39"/>
      <c r="Y501"/>
    </row>
    <row r="502" spans="1:25" ht="15.6">
      <c r="A502" s="39"/>
      <c r="B502">
        <f>+'Ark1'!C1824</f>
        <v>2004</v>
      </c>
      <c r="C502">
        <f>+'Ark1'!M1824</f>
        <v>40</v>
      </c>
      <c r="D502" s="297">
        <f>+'Ark1'!Q1824</f>
        <v>18</v>
      </c>
      <c r="F502" s="297">
        <f>+'Ark1'!R1824</f>
        <v>22</v>
      </c>
      <c r="H502" s="297">
        <f>+'Ark1'!S1824</f>
        <v>22</v>
      </c>
      <c r="I502" s="100">
        <f>+'Ark1'!AD1824</f>
        <v>1.9335644821782483E-3</v>
      </c>
      <c r="K502" s="100">
        <f>+'Ark1'!AE1824</f>
        <v>2.0314054350014112E-3</v>
      </c>
      <c r="M502" s="100">
        <f>+'Ark1'!W1824</f>
        <v>79.409090909090907</v>
      </c>
      <c r="O502" s="100">
        <f>+'Ark1'!X1824</f>
        <v>0</v>
      </c>
      <c r="Q502" s="100">
        <f>+'Ark1'!Y1824</f>
        <v>0</v>
      </c>
      <c r="R502" s="110"/>
      <c r="T502" s="110"/>
      <c r="U502" s="100">
        <f>+'Ark1'!AA1824</f>
        <v>14.362764645584784</v>
      </c>
      <c r="V502" s="10">
        <f t="shared" si="17"/>
        <v>1.2222222222222223</v>
      </c>
      <c r="W502" s="1">
        <f>+'Ark1'!V1824</f>
        <v>86.033684625233889</v>
      </c>
      <c r="X502" s="39"/>
      <c r="Y502"/>
    </row>
    <row r="503" spans="1:25" ht="15.6">
      <c r="A503" s="39"/>
      <c r="B503">
        <f>+'Ark1'!C1825</f>
        <v>2004</v>
      </c>
      <c r="C503">
        <f>+'Ark1'!M1825</f>
        <v>41</v>
      </c>
      <c r="D503" s="297">
        <f>+'Ark1'!Q1825</f>
        <v>26</v>
      </c>
      <c r="F503" s="297">
        <f>+'Ark1'!R1825</f>
        <v>29</v>
      </c>
      <c r="H503" s="297">
        <f>+'Ark1'!S1825</f>
        <v>29</v>
      </c>
      <c r="I503" s="100">
        <f>+'Ark1'!AD1825</f>
        <v>2.5487895446895097E-3</v>
      </c>
      <c r="K503" s="100">
        <f>+'Ark1'!AE1825</f>
        <v>2.9161772698569205E-3</v>
      </c>
      <c r="M503" s="100">
        <f>+'Ark1'!W1825</f>
        <v>86.47931034482761</v>
      </c>
      <c r="O503" s="100">
        <f>+'Ark1'!X1825</f>
        <v>0</v>
      </c>
      <c r="Q503" s="100">
        <f>+'Ark1'!Y1825</f>
        <v>0</v>
      </c>
      <c r="R503" s="110"/>
      <c r="T503" s="110"/>
      <c r="U503" s="100">
        <f>+'Ark1'!AA1825</f>
        <v>13.813920497974944</v>
      </c>
      <c r="V503" s="10">
        <f t="shared" si="17"/>
        <v>1.1153846153846154</v>
      </c>
      <c r="W503" s="1">
        <f>+'Ark1'!V1825</f>
        <v>93.693727350842479</v>
      </c>
      <c r="X503" s="39"/>
      <c r="Y503"/>
    </row>
    <row r="504" spans="1:25" ht="15.6">
      <c r="A504" s="39"/>
      <c r="B504">
        <f>+'Ark1'!C1826</f>
        <v>2004</v>
      </c>
      <c r="C504">
        <f>+'Ark1'!M1826</f>
        <v>42</v>
      </c>
      <c r="D504" s="297">
        <f>+'Ark1'!Q1826</f>
        <v>45</v>
      </c>
      <c r="F504" s="297">
        <f>+'Ark1'!R1826</f>
        <v>50</v>
      </c>
      <c r="H504" s="297">
        <f>+'Ark1'!S1826</f>
        <v>50</v>
      </c>
      <c r="I504" s="100">
        <f>+'Ark1'!AD1826</f>
        <v>4.3944647322232905E-3</v>
      </c>
      <c r="K504" s="100">
        <f>+'Ark1'!AE1826</f>
        <v>4.7985121972640692E-3</v>
      </c>
      <c r="M504" s="100">
        <f>+'Ark1'!W1826</f>
        <v>82.53400000000002</v>
      </c>
      <c r="O504" s="100">
        <f>+'Ark1'!X1826</f>
        <v>0</v>
      </c>
      <c r="Q504" s="100">
        <f>+'Ark1'!Y1826</f>
        <v>0</v>
      </c>
      <c r="R504" s="110"/>
      <c r="T504" s="110"/>
      <c r="U504" s="100">
        <f>+'Ark1'!AA1826</f>
        <v>12.25542508442671</v>
      </c>
      <c r="V504" s="10">
        <f t="shared" si="17"/>
        <v>1.1111111111111112</v>
      </c>
      <c r="W504" s="1">
        <f>+'Ark1'!V1826</f>
        <v>89.419284940411714</v>
      </c>
      <c r="X504" s="39"/>
      <c r="Y504"/>
    </row>
    <row r="505" spans="1:25" ht="15.6">
      <c r="A505" s="39"/>
      <c r="B505">
        <f>+'Ark1'!C1827</f>
        <v>2004</v>
      </c>
      <c r="C505">
        <f>+'Ark1'!M1827</f>
        <v>43</v>
      </c>
      <c r="D505" s="297">
        <f>+'Ark1'!Q1827</f>
        <v>77</v>
      </c>
      <c r="F505" s="297">
        <f>+'Ark1'!R1827</f>
        <v>91</v>
      </c>
      <c r="H505" s="297">
        <f>+'Ark1'!S1827</f>
        <v>91</v>
      </c>
      <c r="I505" s="100">
        <f>+'Ark1'!AD1827</f>
        <v>7.9979258126463889E-3</v>
      </c>
      <c r="K505" s="100">
        <f>+'Ark1'!AE1827</f>
        <v>8.8307415200771112E-3</v>
      </c>
      <c r="M505" s="100">
        <f>+'Ark1'!W1827</f>
        <v>83.454945054945014</v>
      </c>
      <c r="O505" s="100">
        <f>+'Ark1'!X1827</f>
        <v>0</v>
      </c>
      <c r="Q505" s="100">
        <f>+'Ark1'!Y1827</f>
        <v>0</v>
      </c>
      <c r="R505" s="110"/>
      <c r="T505" s="110"/>
      <c r="U505" s="100">
        <f>+'Ark1'!AA1827</f>
        <v>12.851324502964861</v>
      </c>
      <c r="V505" s="10">
        <f t="shared" si="17"/>
        <v>1.1818181818181819</v>
      </c>
      <c r="W505" s="1">
        <f>+'Ark1'!V1827</f>
        <v>90.417058564404172</v>
      </c>
      <c r="X505" s="39"/>
      <c r="Y505"/>
    </row>
    <row r="506" spans="1:25" ht="15.6">
      <c r="A506" s="39"/>
      <c r="B506">
        <f>+'Ark1'!C1828</f>
        <v>2004</v>
      </c>
      <c r="C506">
        <f>+'Ark1'!M1828</f>
        <v>44</v>
      </c>
      <c r="D506" s="297">
        <f>+'Ark1'!Q1828</f>
        <v>139</v>
      </c>
      <c r="F506" s="297">
        <f>+'Ark1'!R1828</f>
        <v>171</v>
      </c>
      <c r="H506" s="297">
        <f>+'Ark1'!S1828</f>
        <v>171</v>
      </c>
      <c r="I506" s="100">
        <f>+'Ark1'!AD1828</f>
        <v>1.5029069384203659E-2</v>
      </c>
      <c r="K506" s="100">
        <f>+'Ark1'!AE1828</f>
        <v>1.6672408361841574E-2</v>
      </c>
      <c r="M506" s="100">
        <f>+'Ark1'!W1828</f>
        <v>83.849122807017523</v>
      </c>
      <c r="O506" s="100">
        <f>+'Ark1'!X1828</f>
        <v>0</v>
      </c>
      <c r="Q506" s="100">
        <f>+'Ark1'!Y1828</f>
        <v>0</v>
      </c>
      <c r="R506" s="110"/>
      <c r="T506" s="110"/>
      <c r="U506" s="100">
        <f>+'Ark1'!AA1828</f>
        <v>11.076999870502856</v>
      </c>
      <c r="V506" s="10">
        <f t="shared" si="17"/>
        <v>1.2302158273381294</v>
      </c>
      <c r="W506" s="1">
        <f>+'Ark1'!V1828</f>
        <v>90.844120050939921</v>
      </c>
      <c r="X506" s="39"/>
      <c r="Y506"/>
    </row>
    <row r="507" spans="1:25" ht="15.6">
      <c r="A507" s="39"/>
      <c r="B507">
        <f>+'Ark1'!C1829</f>
        <v>2004</v>
      </c>
      <c r="C507">
        <f>+'Ark1'!M1829</f>
        <v>45</v>
      </c>
      <c r="D507" s="297">
        <f>+'Ark1'!Q1829</f>
        <v>216</v>
      </c>
      <c r="F507" s="297">
        <f>+'Ark1'!R1829</f>
        <v>289</v>
      </c>
      <c r="H507" s="297">
        <f>+'Ark1'!S1829</f>
        <v>289</v>
      </c>
      <c r="I507" s="100">
        <f>+'Ark1'!AD1829</f>
        <v>2.5400006152250625E-2</v>
      </c>
      <c r="K507" s="100">
        <f>+'Ark1'!AE1829</f>
        <v>2.7970720273227501E-2</v>
      </c>
      <c r="M507" s="100">
        <f>+'Ark1'!W1829</f>
        <v>83.234256055363346</v>
      </c>
      <c r="O507" s="100">
        <f>+'Ark1'!X1829</f>
        <v>0</v>
      </c>
      <c r="Q507" s="100">
        <f>+'Ark1'!Y1829</f>
        <v>0</v>
      </c>
      <c r="R507" s="110"/>
      <c r="T507" s="110"/>
      <c r="U507" s="100">
        <f>+'Ark1'!AA1829</f>
        <v>10.64314696824775</v>
      </c>
      <c r="V507" s="10">
        <f t="shared" si="17"/>
        <v>1.337962962962963</v>
      </c>
      <c r="W507" s="1">
        <f>+'Ark1'!V1829</f>
        <v>90.17795888988438</v>
      </c>
      <c r="X507" s="39"/>
      <c r="Y507"/>
    </row>
    <row r="508" spans="1:25" ht="15.6">
      <c r="A508" s="39"/>
      <c r="B508">
        <f>+'Ark1'!C1830</f>
        <v>2004</v>
      </c>
      <c r="C508">
        <f>+'Ark1'!M1830</f>
        <v>46</v>
      </c>
      <c r="D508" s="297">
        <f>+'Ark1'!Q1830</f>
        <v>373</v>
      </c>
      <c r="F508" s="297">
        <f>+'Ark1'!R1830</f>
        <v>564</v>
      </c>
      <c r="H508" s="297">
        <f>+'Ark1'!S1830</f>
        <v>564</v>
      </c>
      <c r="I508" s="100">
        <f>+'Ark1'!AD1830</f>
        <v>4.9569562179478735E-2</v>
      </c>
      <c r="K508" s="100">
        <f>+'Ark1'!AE1830</f>
        <v>5.4464921587459698E-2</v>
      </c>
      <c r="M508" s="100">
        <f>+'Ark1'!W1830</f>
        <v>83.048936170212798</v>
      </c>
      <c r="O508" s="100">
        <f>+'Ark1'!X1830</f>
        <v>0</v>
      </c>
      <c r="Q508" s="100">
        <f>+'Ark1'!Y1830</f>
        <v>0</v>
      </c>
      <c r="R508" s="110"/>
      <c r="T508" s="110"/>
      <c r="U508" s="100">
        <f>+'Ark1'!AA1830</f>
        <v>9.5937543736402482</v>
      </c>
      <c r="V508" s="10">
        <f t="shared" si="17"/>
        <v>1.5120643431635388</v>
      </c>
      <c r="W508" s="1">
        <f>+'Ark1'!V1830</f>
        <v>89.977178949309689</v>
      </c>
      <c r="X508" s="39"/>
      <c r="Y508"/>
    </row>
    <row r="509" spans="1:25" ht="15.6">
      <c r="A509" s="39"/>
      <c r="B509">
        <f>+'Ark1'!C1831</f>
        <v>2004</v>
      </c>
      <c r="C509">
        <f>+'Ark1'!M1831</f>
        <v>47</v>
      </c>
      <c r="D509" s="297">
        <f>+'Ark1'!Q1831</f>
        <v>669</v>
      </c>
      <c r="F509" s="297">
        <f>+'Ark1'!R1831</f>
        <v>1097</v>
      </c>
      <c r="H509" s="297">
        <f>+'Ark1'!S1831</f>
        <v>1097</v>
      </c>
      <c r="I509" s="100">
        <f>+'Ark1'!AD1831</f>
        <v>9.641455622497902E-2</v>
      </c>
      <c r="K509" s="100">
        <f>+'Ark1'!AE1831</f>
        <v>0.10537180225301863</v>
      </c>
      <c r="M509" s="100">
        <f>+'Ark1'!W1831</f>
        <v>82.606472196900768</v>
      </c>
      <c r="O509" s="100">
        <f>+'Ark1'!X1831</f>
        <v>0</v>
      </c>
      <c r="Q509" s="100">
        <f>+'Ark1'!Y1831</f>
        <v>0</v>
      </c>
      <c r="R509" s="110"/>
      <c r="T509" s="110"/>
      <c r="U509" s="100">
        <f>+'Ark1'!AA1831</f>
        <v>9.4546937717984179</v>
      </c>
      <c r="V509" s="10">
        <f t="shared" si="17"/>
        <v>1.6397608370702541</v>
      </c>
      <c r="W509" s="1">
        <f>+'Ark1'!V1831</f>
        <v>89.497803030228397</v>
      </c>
      <c r="X509" s="39"/>
      <c r="Y509"/>
    </row>
    <row r="510" spans="1:25" ht="15.6">
      <c r="A510" s="39"/>
      <c r="B510">
        <f>+'Ark1'!C1832</f>
        <v>2004</v>
      </c>
      <c r="C510">
        <f>+'Ark1'!M1832</f>
        <v>48</v>
      </c>
      <c r="D510" s="297">
        <f>+'Ark1'!Q1832</f>
        <v>1055</v>
      </c>
      <c r="F510" s="297">
        <f>+'Ark1'!R1832</f>
        <v>2337</v>
      </c>
      <c r="H510" s="297">
        <f>+'Ark1'!S1832</f>
        <v>2337</v>
      </c>
      <c r="I510" s="100">
        <f>+'Ark1'!AD1832</f>
        <v>0.20539728158411671</v>
      </c>
      <c r="K510" s="100">
        <f>+'Ark1'!AE1832</f>
        <v>0.22131319186898785</v>
      </c>
      <c r="M510" s="100">
        <f>+'Ark1'!W1832</f>
        <v>81.441335044929247</v>
      </c>
      <c r="O510" s="100">
        <f>+'Ark1'!X1832</f>
        <v>0</v>
      </c>
      <c r="Q510" s="100">
        <f>+'Ark1'!Y1832</f>
        <v>0</v>
      </c>
      <c r="R510" s="110"/>
      <c r="T510" s="110"/>
      <c r="U510" s="100">
        <f>+'Ark1'!AA1832</f>
        <v>9.244702817383839</v>
      </c>
      <c r="V510" s="10">
        <f t="shared" si="17"/>
        <v>2.2151658767772511</v>
      </c>
      <c r="W510" s="1">
        <f>+'Ark1'!V1832</f>
        <v>88.235465920833505</v>
      </c>
      <c r="X510" s="39"/>
      <c r="Y510"/>
    </row>
    <row r="511" spans="1:25" ht="15.6">
      <c r="A511" s="39"/>
      <c r="B511">
        <f>+'Ark1'!C1833</f>
        <v>2004</v>
      </c>
      <c r="C511">
        <f>+'Ark1'!M1833</f>
        <v>49</v>
      </c>
      <c r="D511" s="297">
        <f>+'Ark1'!Q1833</f>
        <v>1587</v>
      </c>
      <c r="F511" s="297">
        <f>+'Ark1'!R1833</f>
        <v>4620</v>
      </c>
      <c r="H511" s="297">
        <f>+'Ark1'!S1833</f>
        <v>4620</v>
      </c>
      <c r="I511" s="100">
        <f>+'Ark1'!AD1833</f>
        <v>0.40604854125743217</v>
      </c>
      <c r="K511" s="100">
        <f>+'Ark1'!AE1833</f>
        <v>0.4327530789019175</v>
      </c>
      <c r="M511" s="100">
        <f>+'Ark1'!W1833</f>
        <v>80.555367965368148</v>
      </c>
      <c r="O511" s="100">
        <f>+'Ark1'!X1833</f>
        <v>0</v>
      </c>
      <c r="Q511" s="100">
        <f>+'Ark1'!Y1833</f>
        <v>0</v>
      </c>
      <c r="R511" s="110"/>
      <c r="T511" s="110"/>
      <c r="U511" s="100">
        <f>+'Ark1'!AA1833</f>
        <v>8.828371189046015</v>
      </c>
      <c r="V511" s="10">
        <f t="shared" si="17"/>
        <v>2.9111531190926274</v>
      </c>
      <c r="W511" s="1">
        <f>+'Ark1'!V1833</f>
        <v>87.275588261503884</v>
      </c>
      <c r="X511" s="39"/>
      <c r="Y511"/>
    </row>
    <row r="512" spans="1:25" ht="15.6">
      <c r="A512" s="39"/>
      <c r="B512">
        <f>+'Ark1'!C1834</f>
        <v>2004</v>
      </c>
      <c r="C512">
        <f>+'Ark1'!M1834</f>
        <v>50</v>
      </c>
      <c r="D512" s="297">
        <f>+'Ark1'!Q1834</f>
        <v>2071</v>
      </c>
      <c r="F512" s="297">
        <f>+'Ark1'!R1834</f>
        <v>9163</v>
      </c>
      <c r="H512" s="297">
        <f>+'Ark1'!S1834</f>
        <v>9163</v>
      </c>
      <c r="I512" s="100">
        <f>+'Ark1'!AD1834</f>
        <v>0.8053296068272402</v>
      </c>
      <c r="K512" s="100">
        <f>+'Ark1'!AE1834</f>
        <v>0.852149579858965</v>
      </c>
      <c r="M512" s="100">
        <f>+'Ark1'!W1834</f>
        <v>79.978718760231502</v>
      </c>
      <c r="O512" s="100">
        <f>+'Ark1'!X1834</f>
        <v>0</v>
      </c>
      <c r="Q512" s="100">
        <f>+'Ark1'!Y1834</f>
        <v>0</v>
      </c>
      <c r="R512" s="110"/>
      <c r="T512" s="110"/>
      <c r="U512" s="100">
        <f>+'Ark1'!AA1834</f>
        <v>8.5613913102674619</v>
      </c>
      <c r="V512" s="10">
        <f t="shared" si="17"/>
        <v>4.4244326412361179</v>
      </c>
      <c r="W512" s="1">
        <f>+'Ark1'!V1834</f>
        <v>86.650832892991701</v>
      </c>
      <c r="X512" s="39"/>
      <c r="Y512"/>
    </row>
    <row r="513" spans="1:25" ht="15.6">
      <c r="A513" s="39"/>
      <c r="B513">
        <f>+'Ark1'!C1835</f>
        <v>2004</v>
      </c>
      <c r="C513">
        <f>+'Ark1'!M1835</f>
        <v>51</v>
      </c>
      <c r="D513" s="297">
        <f>+'Ark1'!Q1835</f>
        <v>2534</v>
      </c>
      <c r="F513" s="297">
        <f>+'Ark1'!R1835</f>
        <v>17372</v>
      </c>
      <c r="H513" s="297">
        <f>+'Ark1'!S1835</f>
        <v>17372</v>
      </c>
      <c r="I513" s="100">
        <f>+'Ark1'!AD1835</f>
        <v>1.5268128265636605</v>
      </c>
      <c r="K513" s="100">
        <f>+'Ark1'!AE1835</f>
        <v>1.5967515327081891</v>
      </c>
      <c r="M513" s="100">
        <f>+'Ark1'!W1835</f>
        <v>79.046713101542309</v>
      </c>
      <c r="O513" s="100">
        <f>+'Ark1'!X1835</f>
        <v>0</v>
      </c>
      <c r="Q513" s="100">
        <f>+'Ark1'!Y1835</f>
        <v>0</v>
      </c>
      <c r="R513" s="110"/>
      <c r="T513" s="110"/>
      <c r="U513" s="100">
        <f>+'Ark1'!AA1835</f>
        <v>8.3385745820446484</v>
      </c>
      <c r="V513" s="10">
        <f t="shared" si="17"/>
        <v>6.8555643251775846</v>
      </c>
      <c r="W513" s="1">
        <f>+'Ark1'!V1835</f>
        <v>85.641075949666885</v>
      </c>
      <c r="X513" s="39"/>
      <c r="Y513"/>
    </row>
    <row r="514" spans="1:25" ht="15.6">
      <c r="A514" s="39"/>
      <c r="B514">
        <f>+'Ark1'!C1836</f>
        <v>2004</v>
      </c>
      <c r="C514">
        <f>+'Ark1'!M1836</f>
        <v>52</v>
      </c>
      <c r="D514" s="297">
        <f>+'Ark1'!Q1836</f>
        <v>2882</v>
      </c>
      <c r="F514" s="297">
        <f>+'Ark1'!R1836</f>
        <v>32409</v>
      </c>
      <c r="H514" s="297">
        <f>+'Ark1'!S1836</f>
        <v>32407</v>
      </c>
      <c r="I514" s="100">
        <f>+'Ark1'!AD1836</f>
        <v>2.8484041501324926</v>
      </c>
      <c r="K514" s="100">
        <f>+'Ark1'!AE1836</f>
        <v>2.9509625588490009</v>
      </c>
      <c r="M514" s="100">
        <f>+'Ark1'!W1836</f>
        <v>78.310710648934077</v>
      </c>
      <c r="O514" s="100">
        <f>+'Ark1'!X1836</f>
        <v>0</v>
      </c>
      <c r="Q514" s="100">
        <f>+'Ark1'!Y1836</f>
        <v>0</v>
      </c>
      <c r="R514" s="110"/>
      <c r="T514" s="110"/>
      <c r="U514" s="100">
        <f>+'Ark1'!AA1836</f>
        <v>8.0965786293379978</v>
      </c>
      <c r="V514" s="10">
        <f t="shared" si="17"/>
        <v>11.24531575294934</v>
      </c>
      <c r="W514" s="1">
        <f>+'Ark1'!V1836</f>
        <v>84.845900065528994</v>
      </c>
      <c r="X514" s="39"/>
      <c r="Y514"/>
    </row>
    <row r="515" spans="1:25" ht="15.6">
      <c r="A515" s="39"/>
      <c r="B515">
        <f>+'Ark1'!C1837</f>
        <v>2004</v>
      </c>
      <c r="C515">
        <f>+'Ark1'!M1837</f>
        <v>53</v>
      </c>
      <c r="D515" s="297">
        <f>+'Ark1'!Q1837</f>
        <v>3164</v>
      </c>
      <c r="F515" s="297">
        <f>+'Ark1'!R1837</f>
        <v>56277</v>
      </c>
      <c r="H515" s="297">
        <f>+'Ark1'!S1837</f>
        <v>56274</v>
      </c>
      <c r="I515" s="100">
        <f>+'Ark1'!AD1837</f>
        <v>4.946145834706603</v>
      </c>
      <c r="K515" s="100">
        <f>+'Ark1'!AE1837</f>
        <v>5.0767779974907636</v>
      </c>
      <c r="M515" s="100">
        <f>+'Ark1'!W1837</f>
        <v>77.584806482567274</v>
      </c>
      <c r="O515" s="100">
        <f>+'Ark1'!X1837</f>
        <v>0</v>
      </c>
      <c r="Q515" s="100">
        <f>+'Ark1'!Y1837</f>
        <v>0</v>
      </c>
      <c r="R515" s="110"/>
      <c r="T515" s="110"/>
      <c r="U515" s="100">
        <f>+'Ark1'!AA1837</f>
        <v>7.8740719329914404</v>
      </c>
      <c r="V515" s="10">
        <f t="shared" si="17"/>
        <v>17.786662452591656</v>
      </c>
      <c r="W515" s="1">
        <f>+'Ark1'!V1837</f>
        <v>84.059354610360941</v>
      </c>
      <c r="X515" s="39"/>
      <c r="Y515"/>
    </row>
    <row r="516" spans="1:25" ht="15.6">
      <c r="A516" s="39"/>
      <c r="B516">
        <f>+'Ark1'!C1838</f>
        <v>2004</v>
      </c>
      <c r="C516">
        <f>+'Ark1'!M1838</f>
        <v>54</v>
      </c>
      <c r="D516" s="297">
        <f>+'Ark1'!Q1838</f>
        <v>3338</v>
      </c>
      <c r="F516" s="297">
        <f>+'Ark1'!R1838</f>
        <v>90247</v>
      </c>
      <c r="H516" s="297">
        <f>+'Ark1'!S1838</f>
        <v>90246</v>
      </c>
      <c r="I516" s="100">
        <f>+'Ark1'!AD1838</f>
        <v>7.9317451737791069</v>
      </c>
      <c r="K516" s="100">
        <f>+'Ark1'!AE1838</f>
        <v>8.07271543080798</v>
      </c>
      <c r="M516" s="100">
        <f>+'Ark1'!W1838</f>
        <v>76.928626199498567</v>
      </c>
      <c r="O516" s="100">
        <f>+'Ark1'!X1838</f>
        <v>0</v>
      </c>
      <c r="Q516" s="100">
        <f>+'Ark1'!Y1838</f>
        <v>0</v>
      </c>
      <c r="R516" s="110"/>
      <c r="T516" s="110"/>
      <c r="U516" s="100">
        <f>+'Ark1'!AA1838</f>
        <v>7.7879235826762718</v>
      </c>
      <c r="V516" s="10">
        <f t="shared" si="17"/>
        <v>27.036249251048531</v>
      </c>
      <c r="W516" s="1">
        <f>+'Ark1'!V1838</f>
        <v>83.346752774870978</v>
      </c>
      <c r="X516" s="39"/>
      <c r="Y516"/>
    </row>
    <row r="517" spans="1:25" ht="15.6">
      <c r="A517" s="39"/>
      <c r="B517">
        <f>+'Ark1'!C1839</f>
        <v>2004</v>
      </c>
      <c r="C517">
        <f>+'Ark1'!M1839</f>
        <v>55</v>
      </c>
      <c r="D517" s="297">
        <f>+'Ark1'!Q1839</f>
        <v>3502</v>
      </c>
      <c r="F517" s="297">
        <f>+'Ark1'!R1839</f>
        <v>130335</v>
      </c>
      <c r="H517" s="297">
        <f>+'Ark1'!S1839</f>
        <v>130330</v>
      </c>
      <c r="I517" s="100">
        <f>+'Ark1'!AD1839</f>
        <v>11.455051217486456</v>
      </c>
      <c r="K517" s="100">
        <f>+'Ark1'!AE1839</f>
        <v>11.564232766597748</v>
      </c>
      <c r="M517" s="100">
        <f>+'Ark1'!W1839</f>
        <v>76.307763369908017</v>
      </c>
      <c r="O517" s="100">
        <f>+'Ark1'!X1839</f>
        <v>0</v>
      </c>
      <c r="Q517" s="100">
        <f>+'Ark1'!Y1839</f>
        <v>0</v>
      </c>
      <c r="R517" s="110"/>
      <c r="T517" s="110"/>
      <c r="U517" s="100">
        <f>+'Ark1'!AA1839</f>
        <v>7.7685602717909692</v>
      </c>
      <c r="V517" s="10">
        <f t="shared" si="17"/>
        <v>37.217304397487148</v>
      </c>
      <c r="W517" s="1">
        <f>+'Ark1'!V1839</f>
        <v>82.675214238646177</v>
      </c>
      <c r="X517" s="39"/>
      <c r="Y517"/>
    </row>
    <row r="518" spans="1:25" ht="15.6">
      <c r="A518" s="39"/>
      <c r="B518">
        <f>+'Ark1'!C1840</f>
        <v>2004</v>
      </c>
      <c r="C518">
        <f>+'Ark1'!M1840</f>
        <v>56</v>
      </c>
      <c r="D518" s="297">
        <f>+'Ark1'!Q1840</f>
        <v>3538</v>
      </c>
      <c r="F518" s="297">
        <f>+'Ark1'!R1840</f>
        <v>163951</v>
      </c>
      <c r="H518" s="297">
        <f>+'Ark1'!S1840</f>
        <v>163947</v>
      </c>
      <c r="I518" s="100">
        <f>+'Ark1'!AD1840</f>
        <v>14.409537746254822</v>
      </c>
      <c r="K518" s="100">
        <f>+'Ark1'!AE1840</f>
        <v>14.44343589938512</v>
      </c>
      <c r="M518" s="100">
        <f>+'Ark1'!W1840</f>
        <v>75.764077415261468</v>
      </c>
      <c r="O518" s="100">
        <f>+'Ark1'!X1840</f>
        <v>0</v>
      </c>
      <c r="Q518" s="100">
        <f>+'Ark1'!Y1840</f>
        <v>0</v>
      </c>
      <c r="R518" s="110"/>
      <c r="T518" s="110"/>
      <c r="U518" s="100">
        <f>+'Ark1'!AA1840</f>
        <v>7.749219625938534</v>
      </c>
      <c r="V518" s="10">
        <f t="shared" si="17"/>
        <v>46.340022611644997</v>
      </c>
      <c r="W518" s="1">
        <f>+'Ark1'!V1840</f>
        <v>82.085583494035049</v>
      </c>
      <c r="X518" s="39"/>
      <c r="Y518"/>
    </row>
    <row r="519" spans="1:25" ht="15.6">
      <c r="A519" s="39"/>
      <c r="B519">
        <f>+'Ark1'!C1841</f>
        <v>2004</v>
      </c>
      <c r="C519">
        <f>+'Ark1'!M1841</f>
        <v>57</v>
      </c>
      <c r="D519" s="297">
        <f>+'Ark1'!Q1841</f>
        <v>3548</v>
      </c>
      <c r="F519" s="297">
        <f>+'Ark1'!R1841</f>
        <v>184400</v>
      </c>
      <c r="H519" s="297">
        <f>+'Ark1'!S1841</f>
        <v>184397</v>
      </c>
      <c r="I519" s="100">
        <f>+'Ark1'!AD1841</f>
        <v>16.206785932439502</v>
      </c>
      <c r="K519" s="100">
        <f>+'Ark1'!AE1841</f>
        <v>16.124287849661709</v>
      </c>
      <c r="M519" s="100">
        <f>+'Ark1'!W1841</f>
        <v>75.200891012326139</v>
      </c>
      <c r="O519" s="100">
        <f>+'Ark1'!X1841</f>
        <v>0</v>
      </c>
      <c r="Q519" s="100">
        <f>+'Ark1'!Y1841</f>
        <v>0</v>
      </c>
      <c r="R519" s="110"/>
      <c r="T519" s="110"/>
      <c r="U519" s="100">
        <f>+'Ark1'!AA1841</f>
        <v>7.8172195593976577</v>
      </c>
      <c r="V519" s="10">
        <f t="shared" si="17"/>
        <v>51.972942502818491</v>
      </c>
      <c r="W519" s="1">
        <f>+'Ark1'!V1841</f>
        <v>81.475070119772894</v>
      </c>
      <c r="X519" s="39"/>
      <c r="Y519"/>
    </row>
    <row r="520" spans="1:25" ht="15.6">
      <c r="A520" s="39"/>
      <c r="B520" s="46">
        <f>+'Ark1'!C1842</f>
        <v>2004</v>
      </c>
      <c r="C520" s="46">
        <f>+'Ark1'!M1842</f>
        <v>58</v>
      </c>
      <c r="D520" s="331">
        <f>+'Ark1'!Q1842</f>
        <v>3527</v>
      </c>
      <c r="E520" s="65"/>
      <c r="F520" s="331">
        <f>+'Ark1'!R1842</f>
        <v>175254</v>
      </c>
      <c r="G520" s="331"/>
      <c r="H520" s="331">
        <f>+'Ark1'!S1842</f>
        <v>175241</v>
      </c>
      <c r="I520" s="99">
        <f>+'Ark1'!AD1842</f>
        <v>15.402950443621217</v>
      </c>
      <c r="J520" s="99"/>
      <c r="K520" s="99">
        <f>+'Ark1'!AE1842</f>
        <v>15.222496511697839</v>
      </c>
      <c r="L520" s="99"/>
      <c r="M520" s="99">
        <f>+'Ark1'!W1842</f>
        <v>74.704447018677115</v>
      </c>
      <c r="N520" s="99"/>
      <c r="O520" s="99">
        <f>+'Ark1'!X1842</f>
        <v>0</v>
      </c>
      <c r="P520" s="99"/>
      <c r="Q520" s="99">
        <f>+'Ark1'!Y1842</f>
        <v>0</v>
      </c>
      <c r="R520" s="110"/>
      <c r="S520" s="65"/>
      <c r="T520" s="110"/>
      <c r="U520" s="99">
        <f>+'Ark1'!AA1842</f>
        <v>7.9960756742410144</v>
      </c>
      <c r="V520" s="65">
        <f t="shared" si="17"/>
        <v>49.689254323787921</v>
      </c>
      <c r="W520" s="48">
        <f>+'Ark1'!V1842</f>
        <v>80.939563291891346</v>
      </c>
      <c r="X520" s="39"/>
      <c r="Y520"/>
    </row>
    <row r="521" spans="1:25" ht="15.6">
      <c r="A521" s="39"/>
      <c r="B521" s="46">
        <f>+'Ark1'!C1843</f>
        <v>2004</v>
      </c>
      <c r="C521" s="46">
        <f>+'Ark1'!M1843</f>
        <v>59</v>
      </c>
      <c r="D521" s="331">
        <f>+'Ark1'!Q1843</f>
        <v>3438</v>
      </c>
      <c r="E521" s="65"/>
      <c r="F521" s="331">
        <f>+'Ark1'!R1843</f>
        <v>136289</v>
      </c>
      <c r="G521" s="331"/>
      <c r="H521" s="331">
        <f>+'Ark1'!S1843</f>
        <v>136284</v>
      </c>
      <c r="I521" s="99">
        <f>+'Ark1'!AD1843</f>
        <v>11.978344077799605</v>
      </c>
      <c r="J521" s="99"/>
      <c r="K521" s="99">
        <f>+'Ark1'!AE1843</f>
        <v>11.772386939642059</v>
      </c>
      <c r="L521" s="99"/>
      <c r="M521" s="99">
        <f>+'Ark1'!W1843</f>
        <v>74.287535587448986</v>
      </c>
      <c r="N521" s="99"/>
      <c r="O521" s="99">
        <f>+'Ark1'!X1843</f>
        <v>0</v>
      </c>
      <c r="P521" s="99"/>
      <c r="Q521" s="99">
        <f>+'Ark1'!Y1843</f>
        <v>0</v>
      </c>
      <c r="R521" s="110"/>
      <c r="S521" s="65"/>
      <c r="T521" s="110"/>
      <c r="U521" s="99">
        <f>+'Ark1'!AA1843</f>
        <v>8.1151344815727509</v>
      </c>
      <c r="V521" s="65">
        <f t="shared" si="17"/>
        <v>39.641942990110529</v>
      </c>
      <c r="W521" s="48">
        <f>+'Ark1'!V1843</f>
        <v>80.486369948321268</v>
      </c>
      <c r="X521" s="39"/>
      <c r="Y521"/>
    </row>
    <row r="522" spans="1:25" ht="15.6">
      <c r="A522" s="39"/>
      <c r="B522" s="46">
        <f>+'Ark1'!C1844</f>
        <v>2004</v>
      </c>
      <c r="C522" s="46">
        <f>+'Ark1'!M1844</f>
        <v>60</v>
      </c>
      <c r="D522" s="331">
        <f>+'Ark1'!Q1844</f>
        <v>3259</v>
      </c>
      <c r="E522" s="65"/>
      <c r="F522" s="331">
        <f>+'Ark1'!R1844</f>
        <v>84188</v>
      </c>
      <c r="G522" s="331"/>
      <c r="H522" s="331">
        <f>+'Ark1'!S1844</f>
        <v>84182</v>
      </c>
      <c r="I522" s="99">
        <f>+'Ark1'!AD1844</f>
        <v>7.3992239375282898</v>
      </c>
      <c r="J522" s="99"/>
      <c r="K522" s="99">
        <f>+'Ark1'!AE1844</f>
        <v>7.2678827137897315</v>
      </c>
      <c r="L522" s="99"/>
      <c r="M522" s="99">
        <f>+'Ark1'!W1844</f>
        <v>74.248035209426661</v>
      </c>
      <c r="N522" s="99"/>
      <c r="O522" s="99">
        <f>+'Ark1'!X1844</f>
        <v>0</v>
      </c>
      <c r="P522" s="99"/>
      <c r="Q522" s="99">
        <f>+'Ark1'!Y1844</f>
        <v>0</v>
      </c>
      <c r="R522" s="110"/>
      <c r="S522" s="65"/>
      <c r="T522" s="110"/>
      <c r="U522" s="99">
        <f>+'Ark1'!AA1844</f>
        <v>8.2183903800516855</v>
      </c>
      <c r="V522" s="65">
        <f t="shared" si="17"/>
        <v>25.832463945995706</v>
      </c>
      <c r="W522" s="48">
        <f>+'Ark1'!V1844</f>
        <v>80.444898664461419</v>
      </c>
      <c r="X522" s="39"/>
      <c r="Y522"/>
    </row>
    <row r="523" spans="1:25" ht="15.6">
      <c r="A523" s="39"/>
      <c r="B523" s="46">
        <f>+'Ark1'!C1845</f>
        <v>2004</v>
      </c>
      <c r="C523" s="46">
        <f>+'Ark1'!M1845</f>
        <v>61</v>
      </c>
      <c r="D523" s="331">
        <f>+'Ark1'!Q1845</f>
        <v>2904</v>
      </c>
      <c r="E523" s="65"/>
      <c r="F523" s="331">
        <f>+'Ark1'!R1845</f>
        <v>35090</v>
      </c>
      <c r="G523" s="331"/>
      <c r="H523" s="331">
        <f>+'Ark1'!S1845</f>
        <v>35089</v>
      </c>
      <c r="I523" s="99">
        <f>+'Ark1'!AD1845</f>
        <v>3.084035349074306</v>
      </c>
      <c r="J523" s="99"/>
      <c r="K523" s="99">
        <f>+'Ark1'!AE1845</f>
        <v>3.0387198550392824</v>
      </c>
      <c r="L523" s="99"/>
      <c r="M523" s="99">
        <f>+'Ark1'!W1845</f>
        <v>74.47593547835487</v>
      </c>
      <c r="N523" s="99"/>
      <c r="O523" s="99">
        <f>+'Ark1'!X1845</f>
        <v>0</v>
      </c>
      <c r="P523" s="99"/>
      <c r="Q523" s="99">
        <f>+'Ark1'!Y1845</f>
        <v>0</v>
      </c>
      <c r="R523" s="110"/>
      <c r="S523" s="65"/>
      <c r="T523" s="110"/>
      <c r="U523" s="99">
        <f>+'Ark1'!AA1845</f>
        <v>8.3178640958613403</v>
      </c>
      <c r="V523" s="65">
        <f t="shared" si="17"/>
        <v>12.083333333333334</v>
      </c>
      <c r="W523" s="48">
        <f>+'Ark1'!V1845</f>
        <v>80.690108332172983</v>
      </c>
      <c r="X523" s="39"/>
      <c r="Y523"/>
    </row>
    <row r="524" spans="1:25" ht="15.6">
      <c r="A524" s="39"/>
      <c r="B524" s="46">
        <f>+'Ark1'!C1846</f>
        <v>2004</v>
      </c>
      <c r="C524" s="46">
        <f>+'Ark1'!M1846</f>
        <v>62</v>
      </c>
      <c r="D524" s="331">
        <f>+'Ark1'!Q1846</f>
        <v>2055</v>
      </c>
      <c r="E524" s="65"/>
      <c r="F524" s="331">
        <f>+'Ark1'!R1846</f>
        <v>10474</v>
      </c>
      <c r="G524" s="331"/>
      <c r="H524" s="331">
        <f>+'Ark1'!S1846</f>
        <v>10474</v>
      </c>
      <c r="I524" s="99">
        <f>+'Ark1'!AD1846</f>
        <v>0.92055247210613522</v>
      </c>
      <c r="J524" s="99"/>
      <c r="K524" s="99">
        <f>+'Ark1'!AE1846</f>
        <v>0.91438965633004676</v>
      </c>
      <c r="L524" s="99"/>
      <c r="M524" s="99">
        <f>+'Ark1'!W1846</f>
        <v>75.078403666221604</v>
      </c>
      <c r="N524" s="99"/>
      <c r="O524" s="99">
        <f>+'Ark1'!X1846</f>
        <v>0</v>
      </c>
      <c r="P524" s="99"/>
      <c r="Q524" s="99">
        <f>+'Ark1'!Y1846</f>
        <v>0</v>
      </c>
      <c r="R524" s="110"/>
      <c r="S524" s="65"/>
      <c r="T524" s="110"/>
      <c r="U524" s="99">
        <f>+'Ark1'!AA1846</f>
        <v>8.2978917868702649</v>
      </c>
      <c r="V524" s="65">
        <f t="shared" si="17"/>
        <v>5.0968369829683695</v>
      </c>
      <c r="W524" s="48">
        <f>+'Ark1'!V1846</f>
        <v>81.341715781387578</v>
      </c>
      <c r="X524" s="39"/>
      <c r="Y524"/>
    </row>
    <row r="525" spans="1:25" ht="15.6">
      <c r="A525" s="39"/>
      <c r="B525" s="46">
        <f>+'Ark1'!C1847</f>
        <v>2004</v>
      </c>
      <c r="C525" s="46">
        <f>+'Ark1'!M1847</f>
        <v>63</v>
      </c>
      <c r="D525" s="331">
        <f>+'Ark1'!Q1847</f>
        <v>942</v>
      </c>
      <c r="E525" s="65"/>
      <c r="F525" s="331">
        <f>+'Ark1'!R1847</f>
        <v>1997</v>
      </c>
      <c r="G525" s="331"/>
      <c r="H525" s="331">
        <f>+'Ark1'!S1847</f>
        <v>1997</v>
      </c>
      <c r="I525" s="99">
        <f>+'Ark1'!AD1847</f>
        <v>0.1755149214049983</v>
      </c>
      <c r="J525" s="99"/>
      <c r="K525" s="99">
        <f>+'Ark1'!AE1847</f>
        <v>0.17589912917358375</v>
      </c>
      <c r="L525" s="99"/>
      <c r="M525" s="99">
        <f>+'Ark1'!W1847</f>
        <v>75.749874812218309</v>
      </c>
      <c r="N525" s="99"/>
      <c r="O525" s="99">
        <f>+'Ark1'!X1847</f>
        <v>0</v>
      </c>
      <c r="P525" s="99"/>
      <c r="Q525" s="99">
        <f>+'Ark1'!Y1847</f>
        <v>0</v>
      </c>
      <c r="R525" s="110"/>
      <c r="S525" s="65"/>
      <c r="T525" s="110"/>
      <c r="U525" s="99">
        <f>+'Ark1'!AA1847</f>
        <v>8.5300479959121596</v>
      </c>
      <c r="V525" s="65">
        <f t="shared" si="17"/>
        <v>2.1199575371549892</v>
      </c>
      <c r="W525" s="48">
        <f>+'Ark1'!V1847</f>
        <v>82.069203480193138</v>
      </c>
      <c r="X525" s="39"/>
      <c r="Y525"/>
    </row>
    <row r="526" spans="1:25" ht="15.6">
      <c r="A526" s="39"/>
      <c r="B526" s="46">
        <f>+'Ark1'!C1848</f>
        <v>2004</v>
      </c>
      <c r="C526" s="46">
        <f>+'Ark1'!M1848</f>
        <v>64</v>
      </c>
      <c r="D526" s="331">
        <f>+'Ark1'!Q1848</f>
        <v>358</v>
      </c>
      <c r="E526" s="65"/>
      <c r="F526" s="331">
        <f>+'Ark1'!R1848</f>
        <v>454</v>
      </c>
      <c r="G526" s="331"/>
      <c r="H526" s="331">
        <f>+'Ark1'!S1848</f>
        <v>454</v>
      </c>
      <c r="I526" s="99">
        <f>+'Ark1'!AD1848</f>
        <v>3.9901739768587498E-2</v>
      </c>
      <c r="J526" s="99"/>
      <c r="K526" s="99">
        <f>+'Ark1'!AE1848</f>
        <v>4.0361712028500606E-2</v>
      </c>
      <c r="L526" s="99"/>
      <c r="M526" s="99">
        <f>+'Ark1'!W1848</f>
        <v>76.455726872246757</v>
      </c>
      <c r="N526" s="99"/>
      <c r="O526" s="99">
        <f>+'Ark1'!X1848</f>
        <v>0</v>
      </c>
      <c r="P526" s="99"/>
      <c r="Q526" s="99">
        <f>+'Ark1'!Y1848</f>
        <v>0</v>
      </c>
      <c r="R526" s="110"/>
      <c r="S526" s="65"/>
      <c r="T526" s="110"/>
      <c r="U526" s="99">
        <f>+'Ark1'!AA1848</f>
        <v>9.9126182334726174</v>
      </c>
      <c r="V526" s="65">
        <f t="shared" si="17"/>
        <v>1.2681564245810055</v>
      </c>
      <c r="W526" s="48">
        <f>+'Ark1'!V1848</f>
        <v>82.833940273290011</v>
      </c>
      <c r="X526" s="39"/>
      <c r="Y526"/>
    </row>
    <row r="527" spans="1:25" ht="15.6">
      <c r="A527" s="39"/>
      <c r="B527" s="46">
        <f>+'Ark1'!C1849</f>
        <v>2004</v>
      </c>
      <c r="C527" s="46">
        <f>+'Ark1'!M1849</f>
        <v>65</v>
      </c>
      <c r="D527" s="331">
        <f>+'Ark1'!Q1849</f>
        <v>48</v>
      </c>
      <c r="E527" s="65"/>
      <c r="F527" s="331">
        <f>+'Ark1'!R1849</f>
        <v>50</v>
      </c>
      <c r="G527" s="331"/>
      <c r="H527" s="331">
        <f>+'Ark1'!S1849</f>
        <v>50</v>
      </c>
      <c r="I527" s="99">
        <f>+'Ark1'!AD1849</f>
        <v>4.3944647322232905E-3</v>
      </c>
      <c r="J527" s="99"/>
      <c r="K527" s="99">
        <f>+'Ark1'!AE1849</f>
        <v>4.2932771305736741E-3</v>
      </c>
      <c r="L527" s="99"/>
      <c r="M527" s="99">
        <f>+'Ark1'!W1849</f>
        <v>73.843999999999994</v>
      </c>
      <c r="N527" s="99"/>
      <c r="O527" s="99">
        <f>+'Ark1'!X1849</f>
        <v>0</v>
      </c>
      <c r="P527" s="99"/>
      <c r="Q527" s="99">
        <f>+'Ark1'!Y1849</f>
        <v>0</v>
      </c>
      <c r="R527" s="110"/>
      <c r="S527" s="65"/>
      <c r="T527" s="110"/>
      <c r="U527" s="99">
        <f>+'Ark1'!AA1849</f>
        <v>12.718304289487731</v>
      </c>
      <c r="V527" s="65">
        <f t="shared" si="17"/>
        <v>1.0416666666666667</v>
      </c>
      <c r="W527" s="48">
        <f>+'Ark1'!V1849</f>
        <v>80.004333694474511</v>
      </c>
      <c r="X527" s="39"/>
      <c r="Y527"/>
    </row>
    <row r="528" spans="1:25" ht="15.6">
      <c r="A528" s="39"/>
      <c r="B528" s="46">
        <f>+'Ark1'!C1850</f>
        <v>2004</v>
      </c>
      <c r="C528" s="46">
        <f>+'Ark1'!M1850</f>
        <v>66</v>
      </c>
      <c r="D528" s="331">
        <f>+'Ark1'!Q1850</f>
        <v>0</v>
      </c>
      <c r="E528" s="65"/>
      <c r="F528" s="331">
        <f>+'Ark1'!R1850</f>
        <v>0</v>
      </c>
      <c r="G528" s="331"/>
      <c r="H528" s="331">
        <f>+'Ark1'!S1850</f>
        <v>0</v>
      </c>
      <c r="I528" s="99">
        <f>+'Ark1'!AD1850</f>
        <v>0</v>
      </c>
      <c r="J528" s="99"/>
      <c r="K528" s="99">
        <f>+'Ark1'!AE1850</f>
        <v>0</v>
      </c>
      <c r="L528" s="99"/>
      <c r="M528" s="99">
        <f>+'Ark1'!W1850</f>
        <v>0</v>
      </c>
      <c r="N528" s="99"/>
      <c r="O528" s="99">
        <f>+'Ark1'!X1850</f>
        <v>0</v>
      </c>
      <c r="P528" s="99"/>
      <c r="Q528" s="99">
        <f>+'Ark1'!Y1850</f>
        <v>0</v>
      </c>
      <c r="R528" s="110"/>
      <c r="S528" s="65"/>
      <c r="T528" s="110"/>
      <c r="U528" s="99">
        <f>+'Ark1'!AA1850</f>
        <v>0</v>
      </c>
      <c r="V528" s="65" t="e">
        <f t="shared" si="17"/>
        <v>#DIV/0!</v>
      </c>
      <c r="W528" s="48">
        <f>+'Ark1'!V1850</f>
        <v>0</v>
      </c>
      <c r="X528" s="39"/>
      <c r="Y528"/>
    </row>
    <row r="529" spans="1:25" ht="15.6">
      <c r="A529" s="39"/>
      <c r="B529" s="46">
        <f>+'Ark1'!C1851</f>
        <v>2004</v>
      </c>
      <c r="C529" s="46">
        <f>+'Ark1'!M1851</f>
        <v>67</v>
      </c>
      <c r="D529" s="331">
        <f>+'Ark1'!Q1851</f>
        <v>0</v>
      </c>
      <c r="E529" s="65"/>
      <c r="F529" s="331">
        <f>+'Ark1'!R1851</f>
        <v>0</v>
      </c>
      <c r="G529" s="331"/>
      <c r="H529" s="331">
        <f>+'Ark1'!S1851</f>
        <v>0</v>
      </c>
      <c r="I529" s="99">
        <f>+'Ark1'!AD1851</f>
        <v>0</v>
      </c>
      <c r="J529" s="99"/>
      <c r="K529" s="99">
        <f>+'Ark1'!AE1851</f>
        <v>0</v>
      </c>
      <c r="L529" s="99"/>
      <c r="M529" s="99">
        <f>+'Ark1'!W1851</f>
        <v>0</v>
      </c>
      <c r="N529" s="99"/>
      <c r="O529" s="99">
        <f>+'Ark1'!X1851</f>
        <v>0</v>
      </c>
      <c r="P529" s="99"/>
      <c r="Q529" s="99">
        <f>+'Ark1'!Y1851</f>
        <v>0</v>
      </c>
      <c r="R529" s="110"/>
      <c r="S529" s="65"/>
      <c r="T529" s="110"/>
      <c r="U529" s="99">
        <f>+'Ark1'!AA1851</f>
        <v>0</v>
      </c>
      <c r="V529" s="65" t="e">
        <f t="shared" si="17"/>
        <v>#DIV/0!</v>
      </c>
      <c r="W529" s="48">
        <f>+'Ark1'!V1851</f>
        <v>0</v>
      </c>
      <c r="X529" s="39"/>
      <c r="Y529"/>
    </row>
    <row r="530" spans="1:25" ht="15.6">
      <c r="A530" s="39"/>
      <c r="B530" s="46">
        <f>+'Ark1'!C1852</f>
        <v>2004</v>
      </c>
      <c r="C530" s="46">
        <f>+'Ark1'!M1852</f>
        <v>68</v>
      </c>
      <c r="D530" s="331">
        <f>+'Ark1'!Q1852</f>
        <v>0</v>
      </c>
      <c r="E530" s="65"/>
      <c r="F530" s="331">
        <f>+'Ark1'!R1852</f>
        <v>0</v>
      </c>
      <c r="G530" s="331"/>
      <c r="H530" s="331">
        <f>+'Ark1'!S1852</f>
        <v>0</v>
      </c>
      <c r="I530" s="99">
        <f>+'Ark1'!AD1852</f>
        <v>0</v>
      </c>
      <c r="J530" s="99"/>
      <c r="K530" s="99">
        <f>+'Ark1'!AE1852</f>
        <v>0</v>
      </c>
      <c r="L530" s="99"/>
      <c r="M530" s="99">
        <f>+'Ark1'!W1852</f>
        <v>0</v>
      </c>
      <c r="N530" s="99"/>
      <c r="O530" s="99">
        <f>+'Ark1'!X1852</f>
        <v>0</v>
      </c>
      <c r="P530" s="99"/>
      <c r="Q530" s="99">
        <f>+'Ark1'!Y1852</f>
        <v>0</v>
      </c>
      <c r="R530" s="110"/>
      <c r="S530" s="65"/>
      <c r="T530" s="110"/>
      <c r="U530" s="99">
        <f>+'Ark1'!AA1852</f>
        <v>0</v>
      </c>
      <c r="V530" s="65" t="e">
        <f t="shared" si="17"/>
        <v>#DIV/0!</v>
      </c>
      <c r="W530" s="48">
        <f>+'Ark1'!V1852</f>
        <v>0</v>
      </c>
      <c r="X530" s="39"/>
      <c r="Y530"/>
    </row>
    <row r="531" spans="1:25" ht="15.6">
      <c r="A531" s="39"/>
      <c r="B531" s="46">
        <f>+'Ark1'!C1853</f>
        <v>2003</v>
      </c>
      <c r="C531" s="46">
        <f>+'Ark1'!M1853</f>
        <v>35</v>
      </c>
      <c r="D531" s="331">
        <f>+'Ark1'!Q1853</f>
        <v>17</v>
      </c>
      <c r="E531" s="65"/>
      <c r="F531" s="331">
        <f>+'Ark1'!R1853</f>
        <v>28</v>
      </c>
      <c r="G531" s="331"/>
      <c r="H531" s="331">
        <f>+'Ark1'!S1853</f>
        <v>27</v>
      </c>
      <c r="I531" s="99">
        <f>+'Ark1'!AD1853</f>
        <v>2.6652781836509938E-3</v>
      </c>
      <c r="J531" s="99"/>
      <c r="K531" s="99">
        <f>+'Ark1'!AE1853</f>
        <v>2.4336207575542858E-3</v>
      </c>
      <c r="L531" s="99"/>
      <c r="M531" s="99">
        <f>+'Ark1'!W1853</f>
        <v>72.851851851851862</v>
      </c>
      <c r="N531" s="99"/>
      <c r="O531" s="99">
        <f>+'Ark1'!X1853</f>
        <v>0</v>
      </c>
      <c r="P531" s="99"/>
      <c r="Q531" s="99">
        <f>+'Ark1'!Y1853</f>
        <v>0</v>
      </c>
      <c r="R531" s="110"/>
      <c r="S531" s="65"/>
      <c r="T531" s="110"/>
      <c r="U531" s="99">
        <f>+'Ark1'!AA1853</f>
        <v>15.973296474877904</v>
      </c>
      <c r="V531" s="65">
        <f t="shared" si="17"/>
        <v>1.6470588235294117</v>
      </c>
      <c r="W531" s="48">
        <f>+'Ark1'!V1853</f>
        <v>83.050439388467524</v>
      </c>
      <c r="X531" s="39"/>
      <c r="Y531"/>
    </row>
    <row r="532" spans="1:25" ht="15.6">
      <c r="A532" s="39"/>
      <c r="B532" s="46">
        <f>+'Ark1'!C1854</f>
        <v>2003</v>
      </c>
      <c r="C532" s="46">
        <f>+'Ark1'!M1854</f>
        <v>36</v>
      </c>
      <c r="D532" s="331">
        <f>+'Ark1'!Q1854</f>
        <v>3</v>
      </c>
      <c r="E532" s="65"/>
      <c r="F532" s="331">
        <f>+'Ark1'!R1854</f>
        <v>4</v>
      </c>
      <c r="G532" s="331"/>
      <c r="H532" s="331">
        <f>+'Ark1'!S1854</f>
        <v>4</v>
      </c>
      <c r="I532" s="99">
        <f>+'Ark1'!AD1854</f>
        <v>3.8075402623585606E-4</v>
      </c>
      <c r="J532" s="99"/>
      <c r="K532" s="99">
        <f>+'Ark1'!AE1854</f>
        <v>3.883647970494613E-4</v>
      </c>
      <c r="L532" s="99"/>
      <c r="M532" s="99">
        <f>+'Ark1'!W1854</f>
        <v>78.474999999999994</v>
      </c>
      <c r="N532" s="99"/>
      <c r="O532" s="99">
        <f>+'Ark1'!X1854</f>
        <v>0</v>
      </c>
      <c r="P532" s="99"/>
      <c r="Q532" s="99">
        <f>+'Ark1'!Y1854</f>
        <v>0</v>
      </c>
      <c r="R532" s="110"/>
      <c r="S532" s="65"/>
      <c r="T532" s="110"/>
      <c r="U532" s="99">
        <f>+'Ark1'!AA1854</f>
        <v>6.5606306861459478</v>
      </c>
      <c r="V532" s="65">
        <f t="shared" si="17"/>
        <v>1.3333333333333333</v>
      </c>
      <c r="W532" s="48">
        <f>+'Ark1'!V1854</f>
        <v>85.02166847237271</v>
      </c>
      <c r="X532" s="39"/>
      <c r="Y532"/>
    </row>
    <row r="533" spans="1:25" ht="15.6">
      <c r="A533" s="39"/>
      <c r="B533" s="46">
        <f>+'Ark1'!C1855</f>
        <v>2003</v>
      </c>
      <c r="C533" s="46">
        <f>+'Ark1'!M1855</f>
        <v>37</v>
      </c>
      <c r="D533" s="331">
        <f>+'Ark1'!Q1855</f>
        <v>9</v>
      </c>
      <c r="E533" s="65"/>
      <c r="F533" s="331">
        <f>+'Ark1'!R1855</f>
        <v>9</v>
      </c>
      <c r="G533" s="331"/>
      <c r="H533" s="331">
        <f>+'Ark1'!S1855</f>
        <v>9</v>
      </c>
      <c r="I533" s="99">
        <f>+'Ark1'!AD1855</f>
        <v>8.5669655903067613E-4</v>
      </c>
      <c r="J533" s="99"/>
      <c r="K533" s="99">
        <f>+'Ark1'!AE1855</f>
        <v>8.5195284883166306E-4</v>
      </c>
      <c r="L533" s="99"/>
      <c r="M533" s="99">
        <f>+'Ark1'!W1855</f>
        <v>76.511111111111106</v>
      </c>
      <c r="N533" s="99"/>
      <c r="O533" s="99">
        <f>+'Ark1'!X1855</f>
        <v>0</v>
      </c>
      <c r="P533" s="99"/>
      <c r="Q533" s="99">
        <f>+'Ark1'!Y1855</f>
        <v>0</v>
      </c>
      <c r="R533" s="110"/>
      <c r="S533" s="65"/>
      <c r="T533" s="110"/>
      <c r="U533" s="99">
        <f>+'Ark1'!AA1855</f>
        <v>14.177951932054661</v>
      </c>
      <c r="V533" s="65">
        <f t="shared" si="17"/>
        <v>1</v>
      </c>
      <c r="W533" s="48">
        <f>+'Ark1'!V1855</f>
        <v>82.89394486577585</v>
      </c>
      <c r="X533" s="39"/>
      <c r="Y533"/>
    </row>
    <row r="534" spans="1:25" ht="15.6">
      <c r="A534" s="39"/>
      <c r="B534" s="46">
        <f>+'Ark1'!C1856</f>
        <v>2003</v>
      </c>
      <c r="C534" s="46">
        <f>+'Ark1'!M1856</f>
        <v>38</v>
      </c>
      <c r="D534" s="331">
        <f>+'Ark1'!Q1856</f>
        <v>11</v>
      </c>
      <c r="E534" s="65"/>
      <c r="F534" s="331">
        <f>+'Ark1'!R1856</f>
        <v>13</v>
      </c>
      <c r="G534" s="331"/>
      <c r="H534" s="331">
        <f>+'Ark1'!S1856</f>
        <v>13</v>
      </c>
      <c r="I534" s="99">
        <f>+'Ark1'!AD1856</f>
        <v>1.2374505852665329E-3</v>
      </c>
      <c r="J534" s="99"/>
      <c r="K534" s="99">
        <f>+'Ark1'!AE1856</f>
        <v>1.2841153961695951E-3</v>
      </c>
      <c r="L534" s="99"/>
      <c r="M534" s="99">
        <f>+'Ark1'!W1856</f>
        <v>79.838461538461559</v>
      </c>
      <c r="N534" s="99"/>
      <c r="O534" s="99">
        <f>+'Ark1'!X1856</f>
        <v>0</v>
      </c>
      <c r="P534" s="99"/>
      <c r="Q534" s="99">
        <f>+'Ark1'!Y1856</f>
        <v>0</v>
      </c>
      <c r="R534" s="110"/>
      <c r="S534" s="65"/>
      <c r="T534" s="110"/>
      <c r="U534" s="99">
        <f>+'Ark1'!AA1856</f>
        <v>16.993235688696728</v>
      </c>
      <c r="V534" s="65">
        <f t="shared" si="17"/>
        <v>1.1818181818181819</v>
      </c>
      <c r="W534" s="48">
        <f>+'Ark1'!V1856</f>
        <v>86.498874906242207</v>
      </c>
      <c r="X534" s="39"/>
      <c r="Y534"/>
    </row>
    <row r="535" spans="1:25" ht="15.6">
      <c r="A535" s="39"/>
      <c r="B535" s="46">
        <f>+'Ark1'!C1857</f>
        <v>2003</v>
      </c>
      <c r="C535" s="46">
        <f>+'Ark1'!M1857</f>
        <v>39</v>
      </c>
      <c r="D535" s="331">
        <f>+'Ark1'!Q1857</f>
        <v>16</v>
      </c>
      <c r="E535" s="65"/>
      <c r="F535" s="331">
        <f>+'Ark1'!R1857</f>
        <v>17</v>
      </c>
      <c r="G535" s="331"/>
      <c r="H535" s="331">
        <f>+'Ark1'!S1857</f>
        <v>17</v>
      </c>
      <c r="I535" s="99">
        <f>+'Ark1'!AD1857</f>
        <v>1.6182046115023887E-3</v>
      </c>
      <c r="J535" s="99"/>
      <c r="K535" s="99">
        <f>+'Ark1'!AE1857</f>
        <v>1.6080207923707701E-3</v>
      </c>
      <c r="L535" s="99"/>
      <c r="M535" s="99">
        <f>+'Ark1'!W1857</f>
        <v>76.452941176470588</v>
      </c>
      <c r="N535" s="99"/>
      <c r="O535" s="99">
        <f>+'Ark1'!X1857</f>
        <v>0</v>
      </c>
      <c r="P535" s="99"/>
      <c r="Q535" s="99">
        <f>+'Ark1'!Y1857</f>
        <v>0</v>
      </c>
      <c r="R535" s="110"/>
      <c r="S535" s="65"/>
      <c r="T535" s="110"/>
      <c r="U535" s="99">
        <f>+'Ark1'!AA1857</f>
        <v>13.258698261321747</v>
      </c>
      <c r="V535" s="65">
        <f t="shared" si="17"/>
        <v>1.0625</v>
      </c>
      <c r="W535" s="48">
        <f>+'Ark1'!V1857</f>
        <v>82.830922184691872</v>
      </c>
      <c r="X535" s="39"/>
      <c r="Y535"/>
    </row>
    <row r="536" spans="1:25" ht="15.6">
      <c r="A536" s="39"/>
      <c r="B536" s="46">
        <f>+'Ark1'!C1858</f>
        <v>2003</v>
      </c>
      <c r="C536" s="46">
        <f>+'Ark1'!M1858</f>
        <v>40</v>
      </c>
      <c r="D536" s="331">
        <f>+'Ark1'!Q1858</f>
        <v>15</v>
      </c>
      <c r="E536" s="65"/>
      <c r="F536" s="331">
        <f>+'Ark1'!R1858</f>
        <v>17</v>
      </c>
      <c r="G536" s="331"/>
      <c r="H536" s="331">
        <f>+'Ark1'!S1858</f>
        <v>17</v>
      </c>
      <c r="I536" s="99">
        <f>+'Ark1'!AD1858</f>
        <v>1.6182046115023887E-3</v>
      </c>
      <c r="J536" s="99"/>
      <c r="K536" s="99">
        <f>+'Ark1'!AE1858</f>
        <v>1.66716012750605E-3</v>
      </c>
      <c r="L536" s="99"/>
      <c r="M536" s="99">
        <f>+'Ark1'!W1858</f>
        <v>79.264705882352942</v>
      </c>
      <c r="N536" s="99"/>
      <c r="O536" s="99">
        <f>+'Ark1'!X1858</f>
        <v>0</v>
      </c>
      <c r="P536" s="99"/>
      <c r="Q536" s="99">
        <f>+'Ark1'!Y1858</f>
        <v>0</v>
      </c>
      <c r="R536" s="110"/>
      <c r="S536" s="65"/>
      <c r="T536" s="110"/>
      <c r="U536" s="99">
        <f>+'Ark1'!AA1858</f>
        <v>15.518411879649172</v>
      </c>
      <c r="V536" s="65">
        <f t="shared" si="17"/>
        <v>1.1333333333333333</v>
      </c>
      <c r="W536" s="48">
        <f>+'Ark1'!V1858</f>
        <v>85.877254477088755</v>
      </c>
      <c r="X536" s="39"/>
      <c r="Y536"/>
    </row>
    <row r="537" spans="1:25" ht="15.6">
      <c r="A537" s="39"/>
      <c r="B537" s="46">
        <f>+'Ark1'!C1859</f>
        <v>2003</v>
      </c>
      <c r="C537" s="46">
        <f>+'Ark1'!M1859</f>
        <v>41</v>
      </c>
      <c r="D537" s="331">
        <f>+'Ark1'!Q1859</f>
        <v>24</v>
      </c>
      <c r="E537" s="65"/>
      <c r="F537" s="331">
        <f>+'Ark1'!R1859</f>
        <v>28</v>
      </c>
      <c r="G537" s="331"/>
      <c r="H537" s="331">
        <f>+'Ark1'!S1859</f>
        <v>28</v>
      </c>
      <c r="I537" s="99">
        <f>+'Ark1'!AD1859</f>
        <v>2.6652781836509938E-3</v>
      </c>
      <c r="J537" s="99"/>
      <c r="K537" s="99">
        <f>+'Ark1'!AE1859</f>
        <v>2.8391829763271858E-3</v>
      </c>
      <c r="L537" s="99"/>
      <c r="M537" s="99">
        <f>+'Ark1'!W1859</f>
        <v>81.957142857142884</v>
      </c>
      <c r="N537" s="99"/>
      <c r="O537" s="99">
        <f>+'Ark1'!X1859</f>
        <v>0</v>
      </c>
      <c r="P537" s="99"/>
      <c r="Q537" s="99">
        <f>+'Ark1'!Y1859</f>
        <v>0</v>
      </c>
      <c r="R537" s="110"/>
      <c r="S537" s="65"/>
      <c r="T537" s="110"/>
      <c r="U537" s="99">
        <f>+'Ark1'!AA1859</f>
        <v>11.014063366293637</v>
      </c>
      <c r="V537" s="65">
        <f t="shared" si="17"/>
        <v>1.1666666666666667</v>
      </c>
      <c r="W537" s="48">
        <f>+'Ark1'!V1859</f>
        <v>88.794304287262065</v>
      </c>
      <c r="X537" s="39"/>
      <c r="Y537"/>
    </row>
    <row r="538" spans="1:25" ht="15.6">
      <c r="A538" s="39"/>
      <c r="B538" s="46">
        <f>+'Ark1'!C1860</f>
        <v>2003</v>
      </c>
      <c r="C538" s="46">
        <f>+'Ark1'!M1860</f>
        <v>42</v>
      </c>
      <c r="D538" s="331">
        <f>+'Ark1'!Q1860</f>
        <v>46</v>
      </c>
      <c r="E538" s="65"/>
      <c r="F538" s="331">
        <f>+'Ark1'!R1860</f>
        <v>52</v>
      </c>
      <c r="G538" s="331"/>
      <c r="H538" s="331">
        <f>+'Ark1'!S1860</f>
        <v>52</v>
      </c>
      <c r="I538" s="99">
        <f>+'Ark1'!AD1860</f>
        <v>4.9498023410661316E-3</v>
      </c>
      <c r="J538" s="99"/>
      <c r="K538" s="99">
        <f>+'Ark1'!AE1860</f>
        <v>5.4880808115705618E-3</v>
      </c>
      <c r="L538" s="99"/>
      <c r="M538" s="99">
        <f>+'Ark1'!W1860</f>
        <v>85.303846153846109</v>
      </c>
      <c r="N538" s="99"/>
      <c r="O538" s="99">
        <f>+'Ark1'!X1860</f>
        <v>0</v>
      </c>
      <c r="P538" s="99"/>
      <c r="Q538" s="99">
        <f>+'Ark1'!Y1860</f>
        <v>0</v>
      </c>
      <c r="R538" s="110"/>
      <c r="S538" s="65"/>
      <c r="T538" s="110"/>
      <c r="U538" s="99">
        <f>+'Ark1'!AA1860</f>
        <v>9.3569998795320455</v>
      </c>
      <c r="V538" s="65">
        <f t="shared" si="17"/>
        <v>1.1304347826086956</v>
      </c>
      <c r="W538" s="48">
        <f>+'Ark1'!V1860</f>
        <v>92.420201683473621</v>
      </c>
      <c r="X538" s="39"/>
      <c r="Y538"/>
    </row>
    <row r="539" spans="1:25" ht="15.6">
      <c r="A539" s="39"/>
      <c r="B539" s="46">
        <f>+'Ark1'!C1861</f>
        <v>2003</v>
      </c>
      <c r="C539" s="46">
        <f>+'Ark1'!M1861</f>
        <v>43</v>
      </c>
      <c r="D539" s="331">
        <f>+'Ark1'!Q1861</f>
        <v>95</v>
      </c>
      <c r="E539" s="65"/>
      <c r="F539" s="331">
        <f>+'Ark1'!R1861</f>
        <v>113</v>
      </c>
      <c r="G539" s="331"/>
      <c r="H539" s="331">
        <f>+'Ark1'!S1861</f>
        <v>113</v>
      </c>
      <c r="I539" s="99">
        <f>+'Ark1'!AD1861</f>
        <v>1.0756301241162938E-2</v>
      </c>
      <c r="J539" s="99"/>
      <c r="K539" s="99">
        <f>+'Ark1'!AE1861</f>
        <v>1.1600712593356389E-2</v>
      </c>
      <c r="L539" s="99"/>
      <c r="M539" s="99">
        <f>+'Ark1'!W1861</f>
        <v>82.976991150442515</v>
      </c>
      <c r="N539" s="99"/>
      <c r="O539" s="99">
        <f>+'Ark1'!X1861</f>
        <v>0</v>
      </c>
      <c r="P539" s="99"/>
      <c r="Q539" s="99">
        <f>+'Ark1'!Y1861</f>
        <v>0</v>
      </c>
      <c r="R539" s="110"/>
      <c r="S539" s="65"/>
      <c r="T539" s="110"/>
      <c r="U539" s="99">
        <f>+'Ark1'!AA1861</f>
        <v>11.150927647823382</v>
      </c>
      <c r="V539" s="65">
        <f t="shared" si="17"/>
        <v>1.1894736842105262</v>
      </c>
      <c r="W539" s="48">
        <f>+'Ark1'!V1861</f>
        <v>89.899232015647314</v>
      </c>
      <c r="X539" s="39"/>
      <c r="Y539"/>
    </row>
    <row r="540" spans="1:25" ht="15.6">
      <c r="A540" s="39"/>
      <c r="B540" s="46">
        <f>+'Ark1'!C1862</f>
        <v>2003</v>
      </c>
      <c r="C540" s="46">
        <f>+'Ark1'!M1862</f>
        <v>44</v>
      </c>
      <c r="D540" s="331">
        <f>+'Ark1'!Q1862</f>
        <v>166</v>
      </c>
      <c r="E540" s="65"/>
      <c r="F540" s="331">
        <f>+'Ark1'!R1862</f>
        <v>206</v>
      </c>
      <c r="G540" s="331"/>
      <c r="H540" s="331">
        <f>+'Ark1'!S1862</f>
        <v>206</v>
      </c>
      <c r="I540" s="99">
        <f>+'Ark1'!AD1862</f>
        <v>1.9608832351146598E-2</v>
      </c>
      <c r="J540" s="99"/>
      <c r="K540" s="99">
        <f>+'Ark1'!AE1862</f>
        <v>2.119402829849118E-2</v>
      </c>
      <c r="L540" s="99"/>
      <c r="M540" s="99">
        <f>+'Ark1'!W1862</f>
        <v>83.156796116504822</v>
      </c>
      <c r="N540" s="99"/>
      <c r="O540" s="99">
        <f>+'Ark1'!X1862</f>
        <v>0</v>
      </c>
      <c r="P540" s="99"/>
      <c r="Q540" s="99">
        <f>+'Ark1'!Y1862</f>
        <v>0</v>
      </c>
      <c r="R540" s="110"/>
      <c r="S540" s="65"/>
      <c r="T540" s="110"/>
      <c r="U540" s="99">
        <f>+'Ark1'!AA1862</f>
        <v>9.1809018438919434</v>
      </c>
      <c r="V540" s="65">
        <f t="shared" si="17"/>
        <v>1.2409638554216869</v>
      </c>
      <c r="W540" s="48">
        <f>+'Ark1'!V1862</f>
        <v>90.094036962627044</v>
      </c>
      <c r="X540" s="39"/>
      <c r="Y540"/>
    </row>
    <row r="541" spans="1:25" ht="15.6">
      <c r="A541" s="39"/>
      <c r="B541" s="46">
        <f>+'Ark1'!C1863</f>
        <v>2003</v>
      </c>
      <c r="C541" s="46">
        <f>+'Ark1'!M1863</f>
        <v>45</v>
      </c>
      <c r="D541" s="331">
        <f>+'Ark1'!Q1863</f>
        <v>303</v>
      </c>
      <c r="E541" s="65"/>
      <c r="F541" s="331">
        <f>+'Ark1'!R1863</f>
        <v>425</v>
      </c>
      <c r="G541" s="331"/>
      <c r="H541" s="331">
        <f>+'Ark1'!S1863</f>
        <v>425</v>
      </c>
      <c r="I541" s="99">
        <f>+'Ark1'!AD1863</f>
        <v>4.0455115287559719E-2</v>
      </c>
      <c r="J541" s="99"/>
      <c r="K541" s="99">
        <f>+'Ark1'!AE1863</f>
        <v>4.3760138661104259E-2</v>
      </c>
      <c r="L541" s="99"/>
      <c r="M541" s="99">
        <f>+'Ark1'!W1863</f>
        <v>83.222588235294097</v>
      </c>
      <c r="N541" s="99"/>
      <c r="O541" s="99">
        <f>+'Ark1'!X1863</f>
        <v>0</v>
      </c>
      <c r="P541" s="99"/>
      <c r="Q541" s="99">
        <f>+'Ark1'!Y1863</f>
        <v>0</v>
      </c>
      <c r="R541" s="110"/>
      <c r="S541" s="65"/>
      <c r="T541" s="110"/>
      <c r="U541" s="99">
        <f>+'Ark1'!AA1863</f>
        <v>9.2113054772462171</v>
      </c>
      <c r="V541" s="65">
        <f t="shared" si="17"/>
        <v>1.4026402640264026</v>
      </c>
      <c r="W541" s="48">
        <f>+'Ark1'!V1863</f>
        <v>90.165317698043495</v>
      </c>
      <c r="X541" s="39"/>
      <c r="Y541"/>
    </row>
    <row r="542" spans="1:25" ht="15.6">
      <c r="A542" s="39"/>
      <c r="B542" s="46">
        <f>+'Ark1'!C1864</f>
        <v>2003</v>
      </c>
      <c r="C542" s="46">
        <f>+'Ark1'!M1864</f>
        <v>46</v>
      </c>
      <c r="D542" s="331">
        <f>+'Ark1'!Q1864</f>
        <v>453</v>
      </c>
      <c r="E542" s="65"/>
      <c r="F542" s="331">
        <f>+'Ark1'!R1864</f>
        <v>744</v>
      </c>
      <c r="G542" s="331"/>
      <c r="H542" s="331">
        <f>+'Ark1'!S1864</f>
        <v>744</v>
      </c>
      <c r="I542" s="99">
        <f>+'Ark1'!AD1864</f>
        <v>7.0820248879869249E-2</v>
      </c>
      <c r="J542" s="99"/>
      <c r="K542" s="99">
        <f>+'Ark1'!AE1864</f>
        <v>7.5954454462132795E-2</v>
      </c>
      <c r="L542" s="99"/>
      <c r="M542" s="99">
        <f>+'Ark1'!W1864</f>
        <v>82.514784946236574</v>
      </c>
      <c r="N542" s="99"/>
      <c r="O542" s="99">
        <f>+'Ark1'!X1864</f>
        <v>0</v>
      </c>
      <c r="P542" s="99"/>
      <c r="Q542" s="99">
        <f>+'Ark1'!Y1864</f>
        <v>0</v>
      </c>
      <c r="R542" s="110"/>
      <c r="S542" s="65"/>
      <c r="T542" s="110"/>
      <c r="U542" s="99">
        <f>+'Ark1'!AA1864</f>
        <v>8.6609553166358211</v>
      </c>
      <c r="V542" s="65">
        <f t="shared" si="17"/>
        <v>1.6423841059602649</v>
      </c>
      <c r="W542" s="48">
        <f>+'Ark1'!V1864</f>
        <v>89.398466897330948</v>
      </c>
      <c r="X542" s="39"/>
      <c r="Y542"/>
    </row>
    <row r="543" spans="1:25" ht="15.6">
      <c r="A543" s="39"/>
      <c r="B543" s="46">
        <f>+'Ark1'!C1865</f>
        <v>2003</v>
      </c>
      <c r="C543" s="46">
        <f>+'Ark1'!M1865</f>
        <v>47</v>
      </c>
      <c r="D543" s="331">
        <f>+'Ark1'!Q1865</f>
        <v>781</v>
      </c>
      <c r="E543" s="65"/>
      <c r="F543" s="331">
        <f>+'Ark1'!R1865</f>
        <v>1494</v>
      </c>
      <c r="G543" s="331"/>
      <c r="H543" s="331">
        <f>+'Ark1'!S1865</f>
        <v>1494</v>
      </c>
      <c r="I543" s="99">
        <f>+'Ark1'!AD1865</f>
        <v>0.14221162879909224</v>
      </c>
      <c r="J543" s="99"/>
      <c r="K543" s="99">
        <f>+'Ark1'!AE1865</f>
        <v>0.15176266897838711</v>
      </c>
      <c r="L543" s="99"/>
      <c r="M543" s="99">
        <f>+'Ark1'!W1865</f>
        <v>82.104283801874146</v>
      </c>
      <c r="N543" s="99"/>
      <c r="O543" s="99">
        <f>+'Ark1'!X1865</f>
        <v>0</v>
      </c>
      <c r="P543" s="99"/>
      <c r="Q543" s="99">
        <f>+'Ark1'!Y1865</f>
        <v>0</v>
      </c>
      <c r="R543" s="110"/>
      <c r="S543" s="65"/>
      <c r="T543" s="110"/>
      <c r="U543" s="99">
        <f>+'Ark1'!AA1865</f>
        <v>8.4087316997053438</v>
      </c>
      <c r="V543" s="65">
        <f t="shared" si="17"/>
        <v>1.912932138284251</v>
      </c>
      <c r="W543" s="48">
        <f>+'Ark1'!V1865</f>
        <v>88.953720262052229</v>
      </c>
      <c r="X543" s="39"/>
      <c r="Y543"/>
    </row>
    <row r="544" spans="1:25" ht="15.6">
      <c r="A544" s="39"/>
      <c r="B544" s="46">
        <f>+'Ark1'!C1866</f>
        <v>2003</v>
      </c>
      <c r="C544" s="46">
        <f>+'Ark1'!M1866</f>
        <v>48</v>
      </c>
      <c r="D544" s="331">
        <f>+'Ark1'!Q1866</f>
        <v>1225</v>
      </c>
      <c r="E544" s="65"/>
      <c r="F544" s="331">
        <f>+'Ark1'!R1866</f>
        <v>2866</v>
      </c>
      <c r="G544" s="331"/>
      <c r="H544" s="331">
        <f>+'Ark1'!S1866</f>
        <v>2866</v>
      </c>
      <c r="I544" s="99">
        <f>+'Ark1'!AD1866</f>
        <v>0.27281025979799078</v>
      </c>
      <c r="J544" s="99"/>
      <c r="K544" s="99">
        <f>+'Ark1'!AE1866</f>
        <v>0.29008536729621959</v>
      </c>
      <c r="L544" s="99"/>
      <c r="M544" s="99">
        <f>+'Ark1'!W1866</f>
        <v>81.809002093510358</v>
      </c>
      <c r="N544" s="99"/>
      <c r="O544" s="99">
        <f>+'Ark1'!X1866</f>
        <v>0</v>
      </c>
      <c r="P544" s="99"/>
      <c r="Q544" s="99">
        <f>+'Ark1'!Y1866</f>
        <v>0</v>
      </c>
      <c r="R544" s="110"/>
      <c r="S544" s="65"/>
      <c r="T544" s="110"/>
      <c r="U544" s="99">
        <f>+'Ark1'!AA1866</f>
        <v>8.062971538457349</v>
      </c>
      <c r="V544" s="65">
        <f t="shared" si="17"/>
        <v>2.339591836734694</v>
      </c>
      <c r="W544" s="48">
        <f>+'Ark1'!V1866</f>
        <v>88.633805085059748</v>
      </c>
      <c r="X544" s="39"/>
      <c r="Y544"/>
    </row>
    <row r="545" spans="1:25" ht="15.6">
      <c r="A545" s="39"/>
      <c r="B545" s="46">
        <f>+'Ark1'!C1867</f>
        <v>2003</v>
      </c>
      <c r="C545" s="46">
        <f>+'Ark1'!M1867</f>
        <v>49</v>
      </c>
      <c r="D545" s="331">
        <f>+'Ark1'!Q1867</f>
        <v>1724</v>
      </c>
      <c r="E545" s="65"/>
      <c r="F545" s="331">
        <f>+'Ark1'!R1867</f>
        <v>5726</v>
      </c>
      <c r="G545" s="331"/>
      <c r="H545" s="331">
        <f>+'Ark1'!S1867</f>
        <v>5726</v>
      </c>
      <c r="I545" s="99">
        <f>+'Ark1'!AD1867</f>
        <v>0.54504938855662821</v>
      </c>
      <c r="J545" s="99"/>
      <c r="K545" s="99">
        <f>+'Ark1'!AE1867</f>
        <v>0.57421547777779025</v>
      </c>
      <c r="L545" s="99"/>
      <c r="M545" s="99">
        <f>+'Ark1'!W1867</f>
        <v>81.054104086622417</v>
      </c>
      <c r="N545" s="99"/>
      <c r="O545" s="99">
        <f>+'Ark1'!X1867</f>
        <v>0</v>
      </c>
      <c r="P545" s="99"/>
      <c r="Q545" s="99">
        <f>+'Ark1'!Y1867</f>
        <v>0</v>
      </c>
      <c r="R545" s="110"/>
      <c r="S545" s="65"/>
      <c r="T545" s="110"/>
      <c r="U545" s="99">
        <f>+'Ark1'!AA1867</f>
        <v>7.9822283236234384</v>
      </c>
      <c r="V545" s="65">
        <f t="shared" si="17"/>
        <v>3.3213457076566124</v>
      </c>
      <c r="W545" s="48">
        <f>+'Ark1'!V1867</f>
        <v>87.815930754736982</v>
      </c>
      <c r="X545" s="39"/>
      <c r="Y545"/>
    </row>
    <row r="546" spans="1:25" ht="15.6">
      <c r="A546" s="39"/>
      <c r="B546" s="46">
        <f>+'Ark1'!C1868</f>
        <v>2003</v>
      </c>
      <c r="C546" s="46">
        <f>+'Ark1'!M1868</f>
        <v>50</v>
      </c>
      <c r="D546" s="331">
        <f>+'Ark1'!Q1868</f>
        <v>2217</v>
      </c>
      <c r="E546" s="65"/>
      <c r="F546" s="331">
        <f>+'Ark1'!R1868</f>
        <v>10827</v>
      </c>
      <c r="G546" s="331"/>
      <c r="H546" s="331">
        <f>+'Ark1'!S1868</f>
        <v>10827</v>
      </c>
      <c r="I546" s="99">
        <f>+'Ark1'!AD1868</f>
        <v>1.0306059605139037</v>
      </c>
      <c r="J546" s="99"/>
      <c r="K546" s="99">
        <f>+'Ark1'!AE1868</f>
        <v>1.0773366904284267</v>
      </c>
      <c r="L546" s="99"/>
      <c r="M546" s="99">
        <f>+'Ark1'!W1868</f>
        <v>80.425685785536302</v>
      </c>
      <c r="N546" s="99"/>
      <c r="O546" s="99">
        <f>+'Ark1'!X1868</f>
        <v>0</v>
      </c>
      <c r="P546" s="99"/>
      <c r="Q546" s="99">
        <f>+'Ark1'!Y1868</f>
        <v>0</v>
      </c>
      <c r="R546" s="110"/>
      <c r="S546" s="65"/>
      <c r="T546" s="110"/>
      <c r="U546" s="99">
        <f>+'Ark1'!AA1868</f>
        <v>7.8876580675514898</v>
      </c>
      <c r="V546" s="65">
        <f t="shared" si="17"/>
        <v>4.8836265223274697</v>
      </c>
      <c r="W546" s="48">
        <f>+'Ark1'!V1868</f>
        <v>87.135087524957626</v>
      </c>
      <c r="X546" s="39"/>
      <c r="Y546"/>
    </row>
    <row r="547" spans="1:25" ht="15.6">
      <c r="A547" s="39"/>
      <c r="B547" s="46">
        <f>+'Ark1'!C1869</f>
        <v>2003</v>
      </c>
      <c r="C547" s="46">
        <f>+'Ark1'!M1869</f>
        <v>51</v>
      </c>
      <c r="D547" s="331">
        <f>+'Ark1'!Q1869</f>
        <v>2613</v>
      </c>
      <c r="E547" s="65"/>
      <c r="F547" s="331">
        <f>+'Ark1'!R1869</f>
        <v>19541</v>
      </c>
      <c r="G547" s="331"/>
      <c r="H547" s="331">
        <f>+'Ark1'!S1869</f>
        <v>19541</v>
      </c>
      <c r="I547" s="99">
        <f>+'Ark1'!AD1869</f>
        <v>1.8600786066687167</v>
      </c>
      <c r="J547" s="99"/>
      <c r="K547" s="99">
        <f>+'Ark1'!AE1869</f>
        <v>1.9272968653444316</v>
      </c>
      <c r="L547" s="99"/>
      <c r="M547" s="99">
        <f>+'Ark1'!W1869</f>
        <v>79.717430018935005</v>
      </c>
      <c r="N547" s="99"/>
      <c r="O547" s="99">
        <f>+'Ark1'!X1869</f>
        <v>0</v>
      </c>
      <c r="P547" s="99"/>
      <c r="Q547" s="99">
        <f>+'Ark1'!Y1869</f>
        <v>0</v>
      </c>
      <c r="R547" s="110"/>
      <c r="S547" s="65"/>
      <c r="T547" s="110"/>
      <c r="U547" s="99">
        <f>+'Ark1'!AA1869</f>
        <v>7.63807847155035</v>
      </c>
      <c r="V547" s="65">
        <f t="shared" si="17"/>
        <v>7.4783773440489858</v>
      </c>
      <c r="W547" s="48">
        <f>+'Ark1'!V1869</f>
        <v>86.367746499386499</v>
      </c>
      <c r="X547" s="39"/>
      <c r="Y547"/>
    </row>
    <row r="548" spans="1:25" ht="15.6">
      <c r="A548" s="39"/>
      <c r="B548" s="46">
        <f>+'Ark1'!C1870</f>
        <v>2003</v>
      </c>
      <c r="C548" s="46">
        <f>+'Ark1'!M1870</f>
        <v>52</v>
      </c>
      <c r="D548" s="331">
        <f>+'Ark1'!Q1870</f>
        <v>3024</v>
      </c>
      <c r="E548" s="65"/>
      <c r="F548" s="331">
        <f>+'Ark1'!R1870</f>
        <v>35638</v>
      </c>
      <c r="G548" s="331"/>
      <c r="H548" s="331">
        <f>+'Ark1'!S1870</f>
        <v>35638</v>
      </c>
      <c r="I548" s="99">
        <f>+'Ark1'!AD1870</f>
        <v>3.3923279967483597</v>
      </c>
      <c r="J548" s="99"/>
      <c r="K548" s="99">
        <f>+'Ark1'!AE1870</f>
        <v>3.4912021881534514</v>
      </c>
      <c r="L548" s="99"/>
      <c r="M548" s="99">
        <f>+'Ark1'!W1870</f>
        <v>79.179569560581598</v>
      </c>
      <c r="N548" s="99"/>
      <c r="O548" s="99">
        <f>+'Ark1'!X1870</f>
        <v>0</v>
      </c>
      <c r="P548" s="99"/>
      <c r="Q548" s="99">
        <f>+'Ark1'!Y1870</f>
        <v>0</v>
      </c>
      <c r="R548" s="110"/>
      <c r="S548" s="65"/>
      <c r="T548" s="110"/>
      <c r="U548" s="99">
        <f>+'Ark1'!AA1870</f>
        <v>7.3874987392678531</v>
      </c>
      <c r="V548" s="65">
        <f t="shared" si="17"/>
        <v>11.78505291005291</v>
      </c>
      <c r="W548" s="48">
        <f>+'Ark1'!V1870</f>
        <v>85.785015775277486</v>
      </c>
      <c r="X548" s="39"/>
      <c r="Y548"/>
    </row>
    <row r="549" spans="1:25" ht="15.6">
      <c r="A549" s="39"/>
      <c r="B549" s="46">
        <f>+'Ark1'!C1871</f>
        <v>2003</v>
      </c>
      <c r="C549" s="46">
        <f>+'Ark1'!M1871</f>
        <v>53</v>
      </c>
      <c r="D549" s="331">
        <f>+'Ark1'!Q1871</f>
        <v>3252</v>
      </c>
      <c r="E549" s="65"/>
      <c r="F549" s="331">
        <f>+'Ark1'!R1871</f>
        <v>58259</v>
      </c>
      <c r="G549" s="331"/>
      <c r="H549" s="331">
        <f>+'Ark1'!S1871</f>
        <v>58258</v>
      </c>
      <c r="I549" s="99">
        <f>+'Ark1'!AD1871</f>
        <v>5.5455872036186884</v>
      </c>
      <c r="J549" s="99"/>
      <c r="K549" s="99">
        <f>+'Ark1'!AE1871</f>
        <v>5.6662666385534992</v>
      </c>
      <c r="L549" s="99"/>
      <c r="M549" s="99">
        <f>+'Ark1'!W1871</f>
        <v>78.612733015208249</v>
      </c>
      <c r="N549" s="99"/>
      <c r="O549" s="99">
        <f>+'Ark1'!X1871</f>
        <v>0</v>
      </c>
      <c r="P549" s="99"/>
      <c r="Q549" s="99">
        <f>+'Ark1'!Y1871</f>
        <v>0</v>
      </c>
      <c r="R549" s="110"/>
      <c r="S549" s="65"/>
      <c r="T549" s="110"/>
      <c r="U549" s="99">
        <f>+'Ark1'!AA1871</f>
        <v>7.3812977983432013</v>
      </c>
      <c r="V549" s="65">
        <f t="shared" si="17"/>
        <v>17.914821648216481</v>
      </c>
      <c r="W549" s="48">
        <f>+'Ark1'!V1871</f>
        <v>85.171542568869882</v>
      </c>
      <c r="X549" s="39"/>
      <c r="Y549"/>
    </row>
    <row r="550" spans="1:25" ht="15.6">
      <c r="A550" s="39"/>
      <c r="B550" s="46">
        <f>+'Ark1'!C1872</f>
        <v>2003</v>
      </c>
      <c r="C550" s="46">
        <f>+'Ark1'!M1872</f>
        <v>54</v>
      </c>
      <c r="D550" s="331">
        <f>+'Ark1'!Q1872</f>
        <v>3451</v>
      </c>
      <c r="E550" s="65"/>
      <c r="F550" s="331">
        <f>+'Ark1'!R1872</f>
        <v>91360</v>
      </c>
      <c r="G550" s="331"/>
      <c r="H550" s="331">
        <f>+'Ark1'!S1872</f>
        <v>91358</v>
      </c>
      <c r="I550" s="99">
        <f>+'Ark1'!AD1872</f>
        <v>8.6964219592269512</v>
      </c>
      <c r="J550" s="99"/>
      <c r="K550" s="99">
        <f>+'Ark1'!AE1872</f>
        <v>8.8211946488903497</v>
      </c>
      <c r="L550" s="99"/>
      <c r="M550" s="99">
        <f>+'Ark1'!W1872</f>
        <v>78.042699052080422</v>
      </c>
      <c r="N550" s="99"/>
      <c r="O550" s="99">
        <f>+'Ark1'!X1872</f>
        <v>0</v>
      </c>
      <c r="P550" s="99"/>
      <c r="Q550" s="99">
        <f>+'Ark1'!Y1872</f>
        <v>0</v>
      </c>
      <c r="R550" s="110"/>
      <c r="S550" s="65"/>
      <c r="T550" s="110"/>
      <c r="U550" s="99">
        <f>+'Ark1'!AA1872</f>
        <v>7.2596801213206001</v>
      </c>
      <c r="V550" s="65">
        <f t="shared" si="17"/>
        <v>26.473485946102578</v>
      </c>
      <c r="W550" s="48">
        <f>+'Ark1'!V1872</f>
        <v>84.554175058858689</v>
      </c>
      <c r="X550" s="39"/>
      <c r="Y550"/>
    </row>
    <row r="551" spans="1:25" ht="15.6">
      <c r="A551" s="39"/>
      <c r="B551" s="46">
        <f>+'Ark1'!C1873</f>
        <v>2003</v>
      </c>
      <c r="C551" s="46">
        <f>+'Ark1'!M1873</f>
        <v>55</v>
      </c>
      <c r="D551" s="331">
        <f>+'Ark1'!Q1873</f>
        <v>3550</v>
      </c>
      <c r="E551" s="65"/>
      <c r="F551" s="331">
        <f>+'Ark1'!R1873</f>
        <v>126629</v>
      </c>
      <c r="G551" s="331"/>
      <c r="H551" s="331">
        <f>+'Ark1'!S1873</f>
        <v>126603</v>
      </c>
      <c r="I551" s="99">
        <f>+'Ark1'!AD1873</f>
        <v>12.053625397055056</v>
      </c>
      <c r="J551" s="99"/>
      <c r="K551" s="99">
        <f>+'Ark1'!AE1873</f>
        <v>12.152467124861252</v>
      </c>
      <c r="L551" s="99"/>
      <c r="M551" s="99">
        <f>+'Ark1'!W1873</f>
        <v>77.583955356508255</v>
      </c>
      <c r="N551" s="99"/>
      <c r="O551" s="99">
        <f>+'Ark1'!X1873</f>
        <v>0</v>
      </c>
      <c r="P551" s="99"/>
      <c r="Q551" s="99">
        <f>+'Ark1'!Y1873</f>
        <v>0</v>
      </c>
      <c r="R551" s="110"/>
      <c r="S551" s="65"/>
      <c r="T551" s="110"/>
      <c r="U551" s="99">
        <f>+'Ark1'!AA1873</f>
        <v>7.3270858494645772</v>
      </c>
      <c r="V551" s="65">
        <f t="shared" si="17"/>
        <v>35.670140845070421</v>
      </c>
      <c r="W551" s="48">
        <f>+'Ark1'!V1873</f>
        <v>84.064559769163679</v>
      </c>
      <c r="X551" s="39"/>
      <c r="Y551"/>
    </row>
    <row r="552" spans="1:25" ht="15.6">
      <c r="A552" s="39"/>
      <c r="B552" s="46">
        <f>+'Ark1'!C1874</f>
        <v>2003</v>
      </c>
      <c r="C552" s="46">
        <f>+'Ark1'!M1874</f>
        <v>56</v>
      </c>
      <c r="D552" s="331">
        <f>+'Ark1'!Q1874</f>
        <v>3587</v>
      </c>
      <c r="E552" s="65"/>
      <c r="F552" s="331">
        <f>+'Ark1'!R1874</f>
        <v>154684</v>
      </c>
      <c r="G552" s="331"/>
      <c r="H552" s="331">
        <f>+'Ark1'!S1874</f>
        <v>154681</v>
      </c>
      <c r="I552" s="99">
        <f>+'Ark1'!AD1874</f>
        <v>14.724138948566797</v>
      </c>
      <c r="J552" s="99"/>
      <c r="K552" s="99">
        <f>+'Ark1'!AE1874</f>
        <v>14.751013878637185</v>
      </c>
      <c r="L552" s="99"/>
      <c r="M552" s="99">
        <f>+'Ark1'!W1874</f>
        <v>77.079051079316997</v>
      </c>
      <c r="N552" s="99"/>
      <c r="O552" s="99">
        <f>+'Ark1'!X1874</f>
        <v>0</v>
      </c>
      <c r="P552" s="99"/>
      <c r="Q552" s="99">
        <f>+'Ark1'!Y1874</f>
        <v>0</v>
      </c>
      <c r="R552" s="110"/>
      <c r="S552" s="65"/>
      <c r="T552" s="110"/>
      <c r="U552" s="99">
        <f>+'Ark1'!AA1874</f>
        <v>7.3610609165390608</v>
      </c>
      <c r="V552" s="65">
        <f t="shared" si="17"/>
        <v>43.123501533314744</v>
      </c>
      <c r="W552" s="48">
        <f>+'Ark1'!V1874</f>
        <v>83.510026503155004</v>
      </c>
      <c r="X552" s="39"/>
      <c r="Y552"/>
    </row>
    <row r="553" spans="1:25" ht="15.6">
      <c r="A553" s="39"/>
      <c r="B553" s="46">
        <f>+'Ark1'!C1875</f>
        <v>2003</v>
      </c>
      <c r="C553" s="46">
        <f>+'Ark1'!M1875</f>
        <v>57</v>
      </c>
      <c r="D553" s="331">
        <f>+'Ark1'!Q1875</f>
        <v>3621</v>
      </c>
      <c r="E553" s="65"/>
      <c r="F553" s="331">
        <f>+'Ark1'!R1875</f>
        <v>166200</v>
      </c>
      <c r="G553" s="331"/>
      <c r="H553" s="331">
        <f>+'Ark1'!S1875</f>
        <v>166193</v>
      </c>
      <c r="I553" s="99">
        <f>+'Ark1'!AD1875</f>
        <v>15.820329790099825</v>
      </c>
      <c r="J553" s="99"/>
      <c r="K553" s="99">
        <f>+'Ark1'!AE1875</f>
        <v>15.762875778000859</v>
      </c>
      <c r="L553" s="99"/>
      <c r="M553" s="99">
        <f>+'Ark1'!W1875</f>
        <v>76.660947813685354</v>
      </c>
      <c r="N553" s="99"/>
      <c r="O553" s="99">
        <f>+'Ark1'!X1875</f>
        <v>0</v>
      </c>
      <c r="P553" s="99"/>
      <c r="Q553" s="99">
        <f>+'Ark1'!Y1875</f>
        <v>0</v>
      </c>
      <c r="R553" s="110"/>
      <c r="S553" s="65"/>
      <c r="T553" s="110"/>
      <c r="U553" s="99">
        <f>+'Ark1'!AA1875</f>
        <v>7.4959100216705101</v>
      </c>
      <c r="V553" s="65">
        <f t="shared" si="17"/>
        <v>45.898922949461472</v>
      </c>
      <c r="W553" s="48">
        <f>+'Ark1'!V1875</f>
        <v>83.058043592611554</v>
      </c>
      <c r="X553" s="39"/>
      <c r="Y553"/>
    </row>
    <row r="554" spans="1:25" ht="15.6">
      <c r="A554" s="39"/>
      <c r="B554">
        <f>+'Ark1'!C1876</f>
        <v>2003</v>
      </c>
      <c r="C554">
        <f>+'Ark1'!M1876</f>
        <v>58</v>
      </c>
      <c r="D554" s="297">
        <f>+'Ark1'!Q1876</f>
        <v>3590</v>
      </c>
      <c r="F554" s="297">
        <f>+'Ark1'!R1876</f>
        <v>152924</v>
      </c>
      <c r="H554" s="297">
        <f>+'Ark1'!S1876</f>
        <v>152916</v>
      </c>
      <c r="I554" s="100">
        <f>+'Ark1'!AD1876</f>
        <v>14.55660717702302</v>
      </c>
      <c r="K554" s="100">
        <f>+'Ark1'!AE1876</f>
        <v>14.394388098741841</v>
      </c>
      <c r="M554" s="100">
        <f>+'Ark1'!W1876</f>
        <v>76.083719820031646</v>
      </c>
      <c r="O554" s="100">
        <f>+'Ark1'!X1876</f>
        <v>0</v>
      </c>
      <c r="Q554" s="100">
        <f>+'Ark1'!Y1876</f>
        <v>0</v>
      </c>
      <c r="R554" s="110"/>
      <c r="T554" s="110"/>
      <c r="U554" s="100">
        <f>+'Ark1'!AA1876</f>
        <v>7.7290639282005085</v>
      </c>
      <c r="V554" s="10">
        <f t="shared" si="17"/>
        <v>42.597214484679668</v>
      </c>
      <c r="W554" s="1">
        <f>+'Ark1'!V1876</f>
        <v>82.432816980479302</v>
      </c>
      <c r="X554" s="39"/>
      <c r="Y554"/>
    </row>
    <row r="555" spans="1:25" ht="15.6">
      <c r="A555" s="39"/>
      <c r="B555">
        <f>+'Ark1'!C1877</f>
        <v>2003</v>
      </c>
      <c r="C555">
        <f>+'Ark1'!M1877</f>
        <v>59</v>
      </c>
      <c r="D555" s="297">
        <f>+'Ark1'!Q1877</f>
        <v>3503</v>
      </c>
      <c r="F555" s="297">
        <f>+'Ark1'!R1877</f>
        <v>115428</v>
      </c>
      <c r="H555" s="297">
        <f>+'Ark1'!S1877</f>
        <v>115419</v>
      </c>
      <c r="I555" s="100">
        <f>+'Ark1'!AD1877</f>
        <v>10.987418935088103</v>
      </c>
      <c r="K555" s="100">
        <f>+'Ark1'!AE1877</f>
        <v>10.795587086653031</v>
      </c>
      <c r="M555" s="100">
        <f>+'Ark1'!W1877</f>
        <v>75.599760004851674</v>
      </c>
      <c r="O555" s="100">
        <f>+'Ark1'!X1877</f>
        <v>0</v>
      </c>
      <c r="Q555" s="100">
        <f>+'Ark1'!Y1877</f>
        <v>0</v>
      </c>
      <c r="R555" s="110"/>
      <c r="T555" s="110"/>
      <c r="U555" s="100">
        <f>+'Ark1'!AA1877</f>
        <v>7.9163753086715491</v>
      </c>
      <c r="V555" s="10">
        <f t="shared" si="17"/>
        <v>32.951184698829572</v>
      </c>
      <c r="W555" s="1">
        <f>+'Ark1'!V1877</f>
        <v>81.909621918584449</v>
      </c>
      <c r="X555" s="39"/>
      <c r="Y555"/>
    </row>
    <row r="556" spans="1:25" ht="15.6">
      <c r="A556" s="39"/>
      <c r="B556">
        <f>+'Ark1'!C1878</f>
        <v>2003</v>
      </c>
      <c r="C556">
        <f>+'Ark1'!M1878</f>
        <v>60</v>
      </c>
      <c r="D556" s="297">
        <f>+'Ark1'!Q1878</f>
        <v>3330</v>
      </c>
      <c r="F556" s="297">
        <f>+'Ark1'!R1878</f>
        <v>67981</v>
      </c>
      <c r="H556" s="297">
        <f>+'Ark1'!S1878</f>
        <v>67977</v>
      </c>
      <c r="I556" s="100">
        <f>+'Ark1'!AD1878</f>
        <v>6.4710098643849356</v>
      </c>
      <c r="K556" s="100">
        <f>+'Ark1'!AE1878</f>
        <v>6.3473833930458836</v>
      </c>
      <c r="M556" s="100">
        <f>+'Ark1'!W1878</f>
        <v>75.471711019902713</v>
      </c>
      <c r="O556" s="100">
        <f>+'Ark1'!X1878</f>
        <v>0</v>
      </c>
      <c r="Q556" s="100">
        <f>+'Ark1'!Y1878</f>
        <v>0</v>
      </c>
      <c r="R556" s="110"/>
      <c r="T556" s="110"/>
      <c r="U556" s="100">
        <f>+'Ark1'!AA1878</f>
        <v>8.0622829105619527</v>
      </c>
      <c r="V556" s="10">
        <f t="shared" si="17"/>
        <v>20.414714714714716</v>
      </c>
      <c r="W556" s="1">
        <f>+'Ark1'!V1878</f>
        <v>81.770221783797609</v>
      </c>
      <c r="X556" s="39"/>
      <c r="Y556"/>
    </row>
    <row r="557" spans="1:25" ht="15.6">
      <c r="A557" s="39"/>
      <c r="B557">
        <f>+'Ark1'!C1879</f>
        <v>2003</v>
      </c>
      <c r="C557">
        <f>+'Ark1'!M1879</f>
        <v>61</v>
      </c>
      <c r="D557" s="297">
        <f>+'Ark1'!Q1879</f>
        <v>2895</v>
      </c>
      <c r="F557" s="297">
        <f>+'Ark1'!R1879</f>
        <v>28057</v>
      </c>
      <c r="H557" s="297">
        <f>+'Ark1'!S1879</f>
        <v>28056</v>
      </c>
      <c r="I557" s="100">
        <f>+'Ark1'!AD1879</f>
        <v>2.6707039285248539</v>
      </c>
      <c r="K557" s="100">
        <f>+'Ark1'!AE1879</f>
        <v>2.6213729287464176</v>
      </c>
      <c r="M557" s="100">
        <f>+'Ark1'!W1879</f>
        <v>75.518701881950619</v>
      </c>
      <c r="O557" s="100">
        <f>+'Ark1'!X1879</f>
        <v>0</v>
      </c>
      <c r="Q557" s="100">
        <f>+'Ark1'!Y1879</f>
        <v>0</v>
      </c>
      <c r="R557" s="110"/>
      <c r="T557" s="110"/>
      <c r="U557" s="100">
        <f>+'Ark1'!AA1879</f>
        <v>8.0489688043813423</v>
      </c>
      <c r="V557" s="10">
        <f t="shared" si="17"/>
        <v>9.6915371329879108</v>
      </c>
      <c r="W557" s="1">
        <f>+'Ark1'!V1879</f>
        <v>81.820286064613214</v>
      </c>
      <c r="X557" s="39"/>
      <c r="Y557"/>
    </row>
    <row r="558" spans="1:25" ht="15.6">
      <c r="A558" s="39"/>
      <c r="B558">
        <f>+'Ark1'!C1880</f>
        <v>2003</v>
      </c>
      <c r="C558">
        <f>+'Ark1'!M1880</f>
        <v>62</v>
      </c>
      <c r="D558" s="297">
        <f>+'Ark1'!Q1880</f>
        <v>1952</v>
      </c>
      <c r="F558" s="297">
        <f>+'Ark1'!R1880</f>
        <v>8378</v>
      </c>
      <c r="H558" s="297">
        <f>+'Ark1'!S1880</f>
        <v>8378</v>
      </c>
      <c r="I558" s="100">
        <f>+'Ark1'!AD1880</f>
        <v>0.79748930795100081</v>
      </c>
      <c r="K558" s="100">
        <f>+'Ark1'!AE1880</f>
        <v>0.78746907465906379</v>
      </c>
      <c r="M558" s="100">
        <f>+'Ark1'!W1880</f>
        <v>75.970434471234185</v>
      </c>
      <c r="O558" s="100">
        <f>+'Ark1'!X1880</f>
        <v>0</v>
      </c>
      <c r="Q558" s="100">
        <f>+'Ark1'!Y1880</f>
        <v>0</v>
      </c>
      <c r="R558" s="110"/>
      <c r="T558" s="110"/>
      <c r="U558" s="100">
        <f>+'Ark1'!AA1880</f>
        <v>8.0204590878142152</v>
      </c>
      <c r="V558" s="10">
        <f t="shared" si="17"/>
        <v>4.2920081967213113</v>
      </c>
      <c r="W558" s="1">
        <f>+'Ark1'!V1880</f>
        <v>82.308163024089254</v>
      </c>
      <c r="X558" s="39"/>
      <c r="Y558"/>
    </row>
    <row r="559" spans="1:25" ht="15.6">
      <c r="A559" s="39"/>
      <c r="B559">
        <f>+'Ark1'!C1881</f>
        <v>2003</v>
      </c>
      <c r="C559">
        <f>+'Ark1'!M1881</f>
        <v>63</v>
      </c>
      <c r="D559" s="297">
        <f>+'Ark1'!Q1881</f>
        <v>838</v>
      </c>
      <c r="F559" s="297">
        <f>+'Ark1'!R1881</f>
        <v>1717</v>
      </c>
      <c r="H559" s="297">
        <f>+'Ark1'!S1881</f>
        <v>1717</v>
      </c>
      <c r="I559" s="100">
        <f>+'Ark1'!AD1881</f>
        <v>0.16343866576174124</v>
      </c>
      <c r="K559" s="100">
        <f>+'Ark1'!AE1881</f>
        <v>0.16267882520918361</v>
      </c>
      <c r="M559" s="100">
        <f>+'Ark1'!W1881</f>
        <v>76.579440885264901</v>
      </c>
      <c r="O559" s="100">
        <f>+'Ark1'!X1881</f>
        <v>0</v>
      </c>
      <c r="Q559" s="100">
        <f>+'Ark1'!Y1881</f>
        <v>0</v>
      </c>
      <c r="R559" s="110"/>
      <c r="T559" s="110"/>
      <c r="U559" s="100">
        <f>+'Ark1'!AA1881</f>
        <v>7.9605530176424173</v>
      </c>
      <c r="V559" s="10">
        <f t="shared" si="17"/>
        <v>2.0489260143198091</v>
      </c>
      <c r="W559" s="1">
        <f>+'Ark1'!V1881</f>
        <v>82.967974956950087</v>
      </c>
      <c r="X559" s="39"/>
      <c r="Y559"/>
    </row>
    <row r="560" spans="1:25" ht="15.6">
      <c r="A560" s="39"/>
      <c r="B560">
        <f>+'Ark1'!C1882</f>
        <v>2003</v>
      </c>
      <c r="C560">
        <f>+'Ark1'!M1882</f>
        <v>64</v>
      </c>
      <c r="D560" s="297">
        <f>+'Ark1'!Q1882</f>
        <v>314</v>
      </c>
      <c r="F560" s="297">
        <f>+'Ark1'!R1882</f>
        <v>540</v>
      </c>
      <c r="H560" s="297">
        <f>+'Ark1'!S1882</f>
        <v>540</v>
      </c>
      <c r="I560" s="100">
        <f>+'Ark1'!AD1882</f>
        <v>5.1401793541840574E-2</v>
      </c>
      <c r="K560" s="100">
        <f>+'Ark1'!AE1882</f>
        <v>5.1187074118919533E-2</v>
      </c>
      <c r="M560" s="100">
        <f>+'Ark1'!W1882</f>
        <v>76.615740740740762</v>
      </c>
      <c r="O560" s="100">
        <f>+'Ark1'!X1882</f>
        <v>0</v>
      </c>
      <c r="Q560" s="100">
        <f>+'Ark1'!Y1882</f>
        <v>0</v>
      </c>
      <c r="R560" s="110"/>
      <c r="T560" s="110"/>
      <c r="U560" s="100">
        <f>+'Ark1'!AA1882</f>
        <v>8.2589767328361319</v>
      </c>
      <c r="V560" s="10">
        <f t="shared" ref="V560:V623" si="18">+F560/D560</f>
        <v>1.7197452229299364</v>
      </c>
      <c r="W560" s="1">
        <f>+'Ark1'!V1882</f>
        <v>83.007303077725595</v>
      </c>
      <c r="X560" s="39"/>
      <c r="Y560"/>
    </row>
    <row r="561" spans="1:25" ht="15.6">
      <c r="A561" s="39"/>
      <c r="B561">
        <f>+'Ark1'!C1883</f>
        <v>2003</v>
      </c>
      <c r="C561">
        <f>+'Ark1'!M1883</f>
        <v>65</v>
      </c>
      <c r="D561" s="297">
        <f>+'Ark1'!Q1883</f>
        <v>48</v>
      </c>
      <c r="F561" s="297">
        <f>+'Ark1'!R1883</f>
        <v>55</v>
      </c>
      <c r="H561" s="297">
        <f>+'Ark1'!S1883</f>
        <v>55</v>
      </c>
      <c r="I561" s="100">
        <f>+'Ark1'!AD1883</f>
        <v>5.2353678607430241E-3</v>
      </c>
      <c r="K561" s="100">
        <f>+'Ark1'!AE1883</f>
        <v>5.1463593813537408E-3</v>
      </c>
      <c r="M561" s="100">
        <f>+'Ark1'!W1883</f>
        <v>75.629090909090891</v>
      </c>
      <c r="O561" s="100">
        <f>+'Ark1'!X1883</f>
        <v>0</v>
      </c>
      <c r="Q561" s="100">
        <f>+'Ark1'!Y1883</f>
        <v>0</v>
      </c>
      <c r="R561" s="110"/>
      <c r="T561" s="110"/>
      <c r="U561" s="100">
        <f>+'Ark1'!AA1883</f>
        <v>10.813437309490528</v>
      </c>
      <c r="V561" s="10">
        <f t="shared" si="18"/>
        <v>1.1458333333333333</v>
      </c>
      <c r="W561" s="1">
        <f>+'Ark1'!V1883</f>
        <v>81.93834334679407</v>
      </c>
      <c r="X561" s="39"/>
      <c r="Y561"/>
    </row>
    <row r="562" spans="1:25" ht="15.6">
      <c r="A562" s="39"/>
      <c r="B562">
        <f>+'Ark1'!C1884</f>
        <v>2003</v>
      </c>
      <c r="C562">
        <f>+'Ark1'!M1884</f>
        <v>66</v>
      </c>
      <c r="D562" s="297">
        <f>+'Ark1'!Q1884</f>
        <v>0</v>
      </c>
      <c r="F562" s="297">
        <f>+'Ark1'!R1884</f>
        <v>0</v>
      </c>
      <c r="H562" s="297">
        <f>+'Ark1'!S1884</f>
        <v>0</v>
      </c>
      <c r="I562" s="100">
        <f>+'Ark1'!AD1884</f>
        <v>0</v>
      </c>
      <c r="K562" s="100">
        <f>+'Ark1'!AE1884</f>
        <v>0</v>
      </c>
      <c r="M562" s="100">
        <f>+'Ark1'!W1884</f>
        <v>0</v>
      </c>
      <c r="O562" s="100">
        <f>+'Ark1'!X1884</f>
        <v>0</v>
      </c>
      <c r="Q562" s="100">
        <f>+'Ark1'!Y1884</f>
        <v>0</v>
      </c>
      <c r="R562" s="110"/>
      <c r="T562" s="110"/>
      <c r="U562" s="100">
        <f>+'Ark1'!AA1884</f>
        <v>0</v>
      </c>
      <c r="V562" s="10" t="e">
        <f t="shared" si="18"/>
        <v>#DIV/0!</v>
      </c>
      <c r="W562" s="1">
        <f>+'Ark1'!V1884</f>
        <v>0</v>
      </c>
      <c r="X562" s="39"/>
      <c r="Y562"/>
    </row>
    <row r="563" spans="1:25" ht="15.6">
      <c r="A563" s="39"/>
      <c r="B563">
        <f>+'Ark1'!C1885</f>
        <v>2003</v>
      </c>
      <c r="C563">
        <f>+'Ark1'!M1885</f>
        <v>67</v>
      </c>
      <c r="D563" s="297">
        <f>+'Ark1'!Q1885</f>
        <v>0</v>
      </c>
      <c r="F563" s="297">
        <f>+'Ark1'!R1885</f>
        <v>0</v>
      </c>
      <c r="H563" s="297">
        <f>+'Ark1'!S1885</f>
        <v>0</v>
      </c>
      <c r="I563" s="100">
        <f>+'Ark1'!AD1885</f>
        <v>0</v>
      </c>
      <c r="K563" s="100">
        <f>+'Ark1'!AE1885</f>
        <v>0</v>
      </c>
      <c r="M563" s="100">
        <f>+'Ark1'!W1885</f>
        <v>0</v>
      </c>
      <c r="O563" s="100">
        <f>+'Ark1'!X1885</f>
        <v>0</v>
      </c>
      <c r="Q563" s="100">
        <f>+'Ark1'!Y1885</f>
        <v>0</v>
      </c>
      <c r="R563" s="110"/>
      <c r="T563" s="110"/>
      <c r="U563" s="100">
        <f>+'Ark1'!AA1885</f>
        <v>0</v>
      </c>
      <c r="V563" s="10" t="e">
        <f t="shared" si="18"/>
        <v>#DIV/0!</v>
      </c>
      <c r="W563" s="1">
        <f>+'Ark1'!V1885</f>
        <v>0</v>
      </c>
      <c r="X563" s="39"/>
      <c r="Y563"/>
    </row>
    <row r="564" spans="1:25" ht="15.6">
      <c r="A564" s="39"/>
      <c r="B564">
        <f>+'Ark1'!C1886</f>
        <v>2003</v>
      </c>
      <c r="C564">
        <f>+'Ark1'!M1886</f>
        <v>68</v>
      </c>
      <c r="D564" s="297">
        <f>+'Ark1'!Q1886</f>
        <v>0</v>
      </c>
      <c r="F564" s="297">
        <f>+'Ark1'!R1886</f>
        <v>0</v>
      </c>
      <c r="H564" s="297">
        <f>+'Ark1'!S1886</f>
        <v>0</v>
      </c>
      <c r="I564" s="100">
        <f>+'Ark1'!AD1886</f>
        <v>0</v>
      </c>
      <c r="K564" s="100">
        <f>+'Ark1'!AE1886</f>
        <v>0</v>
      </c>
      <c r="M564" s="100">
        <f>+'Ark1'!W1886</f>
        <v>0</v>
      </c>
      <c r="O564" s="100">
        <f>+'Ark1'!X1886</f>
        <v>0</v>
      </c>
      <c r="Q564" s="100">
        <f>+'Ark1'!Y1886</f>
        <v>0</v>
      </c>
      <c r="R564" s="110"/>
      <c r="T564" s="110"/>
      <c r="U564" s="100">
        <f>+'Ark1'!AA1886</f>
        <v>0</v>
      </c>
      <c r="V564" s="10" t="e">
        <f t="shared" si="18"/>
        <v>#DIV/0!</v>
      </c>
      <c r="W564" s="1">
        <f>+'Ark1'!V1886</f>
        <v>0</v>
      </c>
      <c r="X564" s="39"/>
      <c r="Y564"/>
    </row>
    <row r="565" spans="1:25" ht="15.6">
      <c r="A565" s="39"/>
      <c r="B565">
        <f>+'Ark1'!C1887</f>
        <v>2002</v>
      </c>
      <c r="C565">
        <f>+'Ark1'!M1887</f>
        <v>35</v>
      </c>
      <c r="D565" s="297">
        <f>+'Ark1'!Q1887</f>
        <v>17</v>
      </c>
      <c r="F565" s="297">
        <f>+'Ark1'!R1887</f>
        <v>20</v>
      </c>
      <c r="H565" s="297">
        <f>+'Ark1'!S1887</f>
        <v>20</v>
      </c>
      <c r="I565" s="100">
        <f>+'Ark1'!AD1887</f>
        <v>1.9258777789814515E-3</v>
      </c>
      <c r="K565" s="100">
        <f>+'Ark1'!AE1887</f>
        <v>1.4995908884588576E-3</v>
      </c>
      <c r="M565" s="100">
        <f>+'Ark1'!W1887</f>
        <v>59.084999999999987</v>
      </c>
      <c r="O565" s="100">
        <f>+'Ark1'!X1887</f>
        <v>0</v>
      </c>
      <c r="Q565" s="100">
        <f>+'Ark1'!Y1887</f>
        <v>0</v>
      </c>
      <c r="R565" s="110"/>
      <c r="T565" s="110"/>
      <c r="U565" s="100">
        <f>+'Ark1'!AA1887</f>
        <v>15.680825073955782</v>
      </c>
      <c r="V565" s="10">
        <f t="shared" si="18"/>
        <v>1.1764705882352942</v>
      </c>
      <c r="W565" s="1">
        <f>+'Ark1'!V1887</f>
        <v>64.014084507042256</v>
      </c>
      <c r="X565" s="39"/>
      <c r="Y565"/>
    </row>
    <row r="566" spans="1:25" ht="15.6">
      <c r="A566" s="39"/>
      <c r="B566">
        <f>+'Ark1'!C1888</f>
        <v>2002</v>
      </c>
      <c r="C566">
        <f>+'Ark1'!M1888</f>
        <v>36</v>
      </c>
      <c r="D566" s="297">
        <f>+'Ark1'!Q1888</f>
        <v>3</v>
      </c>
      <c r="F566" s="297">
        <f>+'Ark1'!R1888</f>
        <v>4</v>
      </c>
      <c r="H566" s="297">
        <f>+'Ark1'!S1888</f>
        <v>4</v>
      </c>
      <c r="I566" s="100">
        <f>+'Ark1'!AD1888</f>
        <v>3.8517555579629031E-4</v>
      </c>
      <c r="K566" s="100">
        <f>+'Ark1'!AE1888</f>
        <v>3.0570487012756105E-4</v>
      </c>
      <c r="M566" s="100">
        <f>+'Ark1'!W1888</f>
        <v>60.225000000000001</v>
      </c>
      <c r="O566" s="100">
        <f>+'Ark1'!X1888</f>
        <v>0</v>
      </c>
      <c r="Q566" s="100">
        <f>+'Ark1'!Y1888</f>
        <v>0</v>
      </c>
      <c r="R566" s="110"/>
      <c r="T566" s="110"/>
      <c r="U566" s="100">
        <f>+'Ark1'!AA1888</f>
        <v>11.442765181545973</v>
      </c>
      <c r="V566" s="10">
        <f t="shared" si="18"/>
        <v>1.3333333333333333</v>
      </c>
      <c r="W566" s="1">
        <f>+'Ark1'!V1888</f>
        <v>65.249187432286007</v>
      </c>
      <c r="X566" s="39"/>
      <c r="Y566"/>
    </row>
    <row r="567" spans="1:25" ht="15.6">
      <c r="A567" s="39"/>
      <c r="B567">
        <f>+'Ark1'!C1889</f>
        <v>2002</v>
      </c>
      <c r="C567">
        <f>+'Ark1'!M1889</f>
        <v>37</v>
      </c>
      <c r="D567" s="297">
        <f>+'Ark1'!Q1889</f>
        <v>8</v>
      </c>
      <c r="F567" s="297">
        <f>+'Ark1'!R1889</f>
        <v>8</v>
      </c>
      <c r="H567" s="297">
        <f>+'Ark1'!S1889</f>
        <v>8</v>
      </c>
      <c r="I567" s="100">
        <f>+'Ark1'!AD1889</f>
        <v>7.7035111159258062E-4</v>
      </c>
      <c r="K567" s="100">
        <f>+'Ark1'!AE1889</f>
        <v>7.6191450404561052E-4</v>
      </c>
      <c r="M567" s="100">
        <f>+'Ark1'!W1889</f>
        <v>75.05</v>
      </c>
      <c r="O567" s="100">
        <f>+'Ark1'!X1889</f>
        <v>0</v>
      </c>
      <c r="Q567" s="100">
        <f>+'Ark1'!Y1889</f>
        <v>0</v>
      </c>
      <c r="R567" s="110"/>
      <c r="T567" s="110"/>
      <c r="U567" s="100">
        <f>+'Ark1'!AA1889</f>
        <v>14.286269632062838</v>
      </c>
      <c r="V567" s="10">
        <f t="shared" si="18"/>
        <v>1</v>
      </c>
      <c r="W567" s="1">
        <f>+'Ark1'!V1889</f>
        <v>81.310942578548193</v>
      </c>
      <c r="X567" s="39"/>
      <c r="Y567"/>
    </row>
    <row r="568" spans="1:25" ht="15.6">
      <c r="A568" s="39"/>
      <c r="B568">
        <f>+'Ark1'!C1890</f>
        <v>2002</v>
      </c>
      <c r="C568">
        <f>+'Ark1'!M1890</f>
        <v>38</v>
      </c>
      <c r="D568" s="297">
        <f>+'Ark1'!Q1890</f>
        <v>13</v>
      </c>
      <c r="F568" s="297">
        <f>+'Ark1'!R1890</f>
        <v>13</v>
      </c>
      <c r="H568" s="297">
        <f>+'Ark1'!S1890</f>
        <v>13</v>
      </c>
      <c r="I568" s="100">
        <f>+'Ark1'!AD1890</f>
        <v>1.2518205563379437E-3</v>
      </c>
      <c r="K568" s="100">
        <f>+'Ark1'!AE1890</f>
        <v>1.3567001936628281E-3</v>
      </c>
      <c r="M568" s="100">
        <f>+'Ark1'!W1890</f>
        <v>82.23846153846155</v>
      </c>
      <c r="O568" s="100">
        <f>+'Ark1'!X1890</f>
        <v>0</v>
      </c>
      <c r="Q568" s="100">
        <f>+'Ark1'!Y1890</f>
        <v>0</v>
      </c>
      <c r="R568" s="110"/>
      <c r="T568" s="110"/>
      <c r="U568" s="100">
        <f>+'Ark1'!AA1890</f>
        <v>6.9726430770039443</v>
      </c>
      <c r="V568" s="10">
        <f t="shared" si="18"/>
        <v>1</v>
      </c>
      <c r="W568" s="1">
        <f>+'Ark1'!V1890</f>
        <v>89.099091590965926</v>
      </c>
      <c r="X568" s="39"/>
      <c r="Y568"/>
    </row>
    <row r="569" spans="1:25" ht="15.6">
      <c r="A569" s="39"/>
      <c r="B569">
        <f>+'Ark1'!C1891</f>
        <v>2002</v>
      </c>
      <c r="C569">
        <f>+'Ark1'!M1891</f>
        <v>39</v>
      </c>
      <c r="D569" s="297">
        <f>+'Ark1'!Q1891</f>
        <v>22</v>
      </c>
      <c r="F569" s="297">
        <f>+'Ark1'!R1891</f>
        <v>27</v>
      </c>
      <c r="H569" s="297">
        <f>+'Ark1'!S1891</f>
        <v>27</v>
      </c>
      <c r="I569" s="100">
        <f>+'Ark1'!AD1891</f>
        <v>2.59993500162496E-3</v>
      </c>
      <c r="K569" s="100">
        <f>+'Ark1'!AE1891</f>
        <v>2.6581983871158243E-3</v>
      </c>
      <c r="M569" s="100">
        <f>+'Ark1'!W1891</f>
        <v>77.581481481481475</v>
      </c>
      <c r="O569" s="100">
        <f>+'Ark1'!X1891</f>
        <v>0</v>
      </c>
      <c r="Q569" s="100">
        <f>+'Ark1'!Y1891</f>
        <v>0</v>
      </c>
      <c r="R569" s="110"/>
      <c r="T569" s="110"/>
      <c r="U569" s="100">
        <f>+'Ark1'!AA1891</f>
        <v>13.511285736363336</v>
      </c>
      <c r="V569" s="10">
        <f t="shared" si="18"/>
        <v>1.2272727272727273</v>
      </c>
      <c r="W569" s="1">
        <f>+'Ark1'!V1891</f>
        <v>84.053609405722113</v>
      </c>
      <c r="X569" s="39"/>
      <c r="Y569"/>
    </row>
    <row r="570" spans="1:25" ht="15.6">
      <c r="A570" s="39"/>
      <c r="B570">
        <f>+'Ark1'!C1892</f>
        <v>2002</v>
      </c>
      <c r="C570">
        <f>+'Ark1'!M1892</f>
        <v>40</v>
      </c>
      <c r="D570" s="297">
        <f>+'Ark1'!Q1892</f>
        <v>34</v>
      </c>
      <c r="F570" s="297">
        <f>+'Ark1'!R1892</f>
        <v>46</v>
      </c>
      <c r="H570" s="297">
        <f>+'Ark1'!S1892</f>
        <v>45</v>
      </c>
      <c r="I570" s="100">
        <f>+'Ark1'!AD1892</f>
        <v>4.4295188916573377E-3</v>
      </c>
      <c r="K570" s="100">
        <f>+'Ark1'!AE1892</f>
        <v>4.696865360382438E-3</v>
      </c>
      <c r="M570" s="100">
        <f>+'Ark1'!W1892</f>
        <v>82.248888888888899</v>
      </c>
      <c r="O570" s="100">
        <f>+'Ark1'!X1892</f>
        <v>0</v>
      </c>
      <c r="Q570" s="100">
        <f>+'Ark1'!Y1892</f>
        <v>0</v>
      </c>
      <c r="R570" s="110"/>
      <c r="T570" s="110"/>
      <c r="U570" s="100">
        <f>+'Ark1'!AA1892</f>
        <v>12.883902483714937</v>
      </c>
      <c r="V570" s="10">
        <f t="shared" si="18"/>
        <v>1.3529411764705883</v>
      </c>
      <c r="W570" s="1">
        <f>+'Ark1'!V1892</f>
        <v>90.010834236186355</v>
      </c>
      <c r="X570" s="39"/>
      <c r="Y570"/>
    </row>
    <row r="571" spans="1:25" ht="15.6">
      <c r="A571" s="39"/>
      <c r="B571">
        <f>+'Ark1'!C1893</f>
        <v>2002</v>
      </c>
      <c r="C571">
        <f>+'Ark1'!M1893</f>
        <v>41</v>
      </c>
      <c r="D571" s="297">
        <f>+'Ark1'!Q1893</f>
        <v>52</v>
      </c>
      <c r="F571" s="297">
        <f>+'Ark1'!R1893</f>
        <v>60</v>
      </c>
      <c r="H571" s="297">
        <f>+'Ark1'!S1893</f>
        <v>60</v>
      </c>
      <c r="I571" s="100">
        <f>+'Ark1'!AD1893</f>
        <v>5.777633336944356E-3</v>
      </c>
      <c r="K571" s="100">
        <f>+'Ark1'!AE1893</f>
        <v>6.1766596694556994E-3</v>
      </c>
      <c r="M571" s="100">
        <f>+'Ark1'!W1893</f>
        <v>81.121666666666684</v>
      </c>
      <c r="O571" s="100">
        <f>+'Ark1'!X1893</f>
        <v>0</v>
      </c>
      <c r="Q571" s="100">
        <f>+'Ark1'!Y1893</f>
        <v>0</v>
      </c>
      <c r="R571" s="110"/>
      <c r="T571" s="110"/>
      <c r="U571" s="100">
        <f>+'Ark1'!AA1893</f>
        <v>12.012591888884236</v>
      </c>
      <c r="V571" s="10">
        <f t="shared" si="18"/>
        <v>1.1538461538461537</v>
      </c>
      <c r="W571" s="1">
        <f>+'Ark1'!V1893</f>
        <v>87.88912964969299</v>
      </c>
      <c r="X571" s="39"/>
      <c r="Y571"/>
    </row>
    <row r="572" spans="1:25" ht="15.6">
      <c r="A572" s="39"/>
      <c r="B572">
        <f>+'Ark1'!C1894</f>
        <v>2002</v>
      </c>
      <c r="C572">
        <f>+'Ark1'!M1894</f>
        <v>42</v>
      </c>
      <c r="D572" s="297">
        <f>+'Ark1'!Q1894</f>
        <v>95</v>
      </c>
      <c r="F572" s="297">
        <f>+'Ark1'!R1894</f>
        <v>122</v>
      </c>
      <c r="H572" s="297">
        <f>+'Ark1'!S1894</f>
        <v>122</v>
      </c>
      <c r="I572" s="100">
        <f>+'Ark1'!AD1894</f>
        <v>1.1747854451786851E-2</v>
      </c>
      <c r="K572" s="100">
        <f>+'Ark1'!AE1894</f>
        <v>1.2497352144056598E-2</v>
      </c>
      <c r="M572" s="100">
        <f>+'Ark1'!W1894</f>
        <v>80.722131147540992</v>
      </c>
      <c r="O572" s="100">
        <f>+'Ark1'!X1894</f>
        <v>0</v>
      </c>
      <c r="Q572" s="100">
        <f>+'Ark1'!Y1894</f>
        <v>0</v>
      </c>
      <c r="R572" s="110"/>
      <c r="T572" s="110"/>
      <c r="U572" s="100">
        <f>+'Ark1'!AA1894</f>
        <v>10.702102691321157</v>
      </c>
      <c r="V572" s="10">
        <f t="shared" si="18"/>
        <v>1.2842105263157895</v>
      </c>
      <c r="W572" s="1">
        <f>+'Ark1'!V1894</f>
        <v>87.456263431788713</v>
      </c>
      <c r="X572" s="39"/>
      <c r="Y572"/>
    </row>
    <row r="573" spans="1:25" ht="15.6">
      <c r="A573" s="39"/>
      <c r="B573">
        <f>+'Ark1'!C1895</f>
        <v>2002</v>
      </c>
      <c r="C573">
        <f>+'Ark1'!M1895</f>
        <v>43</v>
      </c>
      <c r="D573" s="297">
        <f>+'Ark1'!Q1895</f>
        <v>148</v>
      </c>
      <c r="F573" s="297">
        <f>+'Ark1'!R1895</f>
        <v>181</v>
      </c>
      <c r="H573" s="297">
        <f>+'Ark1'!S1895</f>
        <v>181</v>
      </c>
      <c r="I573" s="100">
        <f>+'Ark1'!AD1895</f>
        <v>1.7429193899782133E-2</v>
      </c>
      <c r="K573" s="100">
        <f>+'Ark1'!AE1895</f>
        <v>1.8659671983572722E-2</v>
      </c>
      <c r="M573" s="100">
        <f>+'Ark1'!W1895</f>
        <v>81.23812154696131</v>
      </c>
      <c r="O573" s="100">
        <f>+'Ark1'!X1895</f>
        <v>0</v>
      </c>
      <c r="Q573" s="100">
        <f>+'Ark1'!Y1895</f>
        <v>0</v>
      </c>
      <c r="R573" s="110"/>
      <c r="T573" s="110"/>
      <c r="U573" s="100">
        <f>+'Ark1'!AA1895</f>
        <v>10.495973171888382</v>
      </c>
      <c r="V573" s="10">
        <f t="shared" si="18"/>
        <v>1.222972972972973</v>
      </c>
      <c r="W573" s="1">
        <f>+'Ark1'!V1895</f>
        <v>88.015299617509555</v>
      </c>
      <c r="X573" s="39"/>
      <c r="Y573"/>
    </row>
    <row r="574" spans="1:25" ht="15.6">
      <c r="A574" s="39"/>
      <c r="B574">
        <f>+'Ark1'!C1896</f>
        <v>2002</v>
      </c>
      <c r="C574">
        <f>+'Ark1'!M1896</f>
        <v>44</v>
      </c>
      <c r="D574" s="297">
        <f>+'Ark1'!Q1896</f>
        <v>256</v>
      </c>
      <c r="F574" s="297">
        <f>+'Ark1'!R1896</f>
        <v>337</v>
      </c>
      <c r="H574" s="297">
        <f>+'Ark1'!S1896</f>
        <v>337</v>
      </c>
      <c r="I574" s="100">
        <f>+'Ark1'!AD1896</f>
        <v>3.2451040575837448E-2</v>
      </c>
      <c r="K574" s="100">
        <f>+'Ark1'!AE1896</f>
        <v>3.4524853745028818E-2</v>
      </c>
      <c r="M574" s="100">
        <f>+'Ark1'!W1896</f>
        <v>80.730267062314596</v>
      </c>
      <c r="O574" s="100">
        <f>+'Ark1'!X1896</f>
        <v>0</v>
      </c>
      <c r="Q574" s="100">
        <f>+'Ark1'!Y1896</f>
        <v>0</v>
      </c>
      <c r="R574" s="110"/>
      <c r="T574" s="110"/>
      <c r="U574" s="100">
        <f>+'Ark1'!AA1896</f>
        <v>9.5404824287444168</v>
      </c>
      <c r="V574" s="10">
        <f t="shared" si="18"/>
        <v>1.31640625</v>
      </c>
      <c r="W574" s="1">
        <f>+'Ark1'!V1896</f>
        <v>87.465078074013604</v>
      </c>
      <c r="X574" s="39"/>
      <c r="Y574"/>
    </row>
    <row r="575" spans="1:25" ht="15.6">
      <c r="A575" s="39"/>
      <c r="B575">
        <f>+'Ark1'!C1897</f>
        <v>2002</v>
      </c>
      <c r="C575">
        <f>+'Ark1'!M1897</f>
        <v>45</v>
      </c>
      <c r="D575" s="297">
        <f>+'Ark1'!Q1897</f>
        <v>461</v>
      </c>
      <c r="F575" s="297">
        <f>+'Ark1'!R1897</f>
        <v>682</v>
      </c>
      <c r="H575" s="297">
        <f>+'Ark1'!S1897</f>
        <v>682</v>
      </c>
      <c r="I575" s="100">
        <f>+'Ark1'!AD1897</f>
        <v>6.5672432263267508E-2</v>
      </c>
      <c r="K575" s="100">
        <f>+'Ark1'!AE1897</f>
        <v>6.97230449914676E-2</v>
      </c>
      <c r="M575" s="100">
        <f>+'Ark1'!W1897</f>
        <v>80.561290322580575</v>
      </c>
      <c r="O575" s="100">
        <f>+'Ark1'!X1897</f>
        <v>0</v>
      </c>
      <c r="Q575" s="100">
        <f>+'Ark1'!Y1897</f>
        <v>0</v>
      </c>
      <c r="R575" s="110"/>
      <c r="T575" s="110"/>
      <c r="U575" s="100">
        <f>+'Ark1'!AA1897</f>
        <v>9.3849506772728901</v>
      </c>
      <c r="V575" s="10">
        <f t="shared" si="18"/>
        <v>1.4793926247288502</v>
      </c>
      <c r="W575" s="1">
        <f>+'Ark1'!V1897</f>
        <v>87.28200468318586</v>
      </c>
      <c r="X575" s="39"/>
      <c r="Y575"/>
    </row>
    <row r="576" spans="1:25" ht="15.6">
      <c r="A576" s="39"/>
      <c r="B576">
        <f>+'Ark1'!C1898</f>
        <v>2002</v>
      </c>
      <c r="C576">
        <f>+'Ark1'!M1898</f>
        <v>46</v>
      </c>
      <c r="D576" s="297">
        <f>+'Ark1'!Q1898</f>
        <v>696</v>
      </c>
      <c r="F576" s="297">
        <f>+'Ark1'!R1898</f>
        <v>1230</v>
      </c>
      <c r="H576" s="297">
        <f>+'Ark1'!S1898</f>
        <v>1230</v>
      </c>
      <c r="I576" s="100">
        <f>+'Ark1'!AD1898</f>
        <v>0.11844148340735929</v>
      </c>
      <c r="K576" s="100">
        <f>+'Ark1'!AE1898</f>
        <v>0.12453089022968825</v>
      </c>
      <c r="M576" s="100">
        <f>+'Ark1'!W1898</f>
        <v>79.782276422764383</v>
      </c>
      <c r="O576" s="100">
        <f>+'Ark1'!X1898</f>
        <v>0</v>
      </c>
      <c r="Q576" s="100">
        <f>+'Ark1'!Y1898</f>
        <v>0</v>
      </c>
      <c r="R576" s="110"/>
      <c r="T576" s="110"/>
      <c r="U576" s="100">
        <f>+'Ark1'!AA1898</f>
        <v>8.7043281275012134</v>
      </c>
      <c r="V576" s="10">
        <f t="shared" si="18"/>
        <v>1.7672413793103448</v>
      </c>
      <c r="W576" s="1">
        <f>+'Ark1'!V1898</f>
        <v>86.438002624880198</v>
      </c>
      <c r="X576" s="39"/>
      <c r="Y576"/>
    </row>
    <row r="577" spans="1:25" ht="15.6">
      <c r="A577" s="39"/>
      <c r="B577">
        <f>+'Ark1'!C1899</f>
        <v>2002</v>
      </c>
      <c r="C577">
        <f>+'Ark1'!M1899</f>
        <v>47</v>
      </c>
      <c r="D577" s="297">
        <f>+'Ark1'!Q1899</f>
        <v>1112</v>
      </c>
      <c r="F577" s="297">
        <f>+'Ark1'!R1899</f>
        <v>2322</v>
      </c>
      <c r="H577" s="297">
        <f>+'Ark1'!S1899</f>
        <v>2322</v>
      </c>
      <c r="I577" s="100">
        <f>+'Ark1'!AD1899</f>
        <v>0.22359441013974643</v>
      </c>
      <c r="K577" s="100">
        <f>+'Ark1'!AE1899</f>
        <v>0.23383795710955316</v>
      </c>
      <c r="M577" s="100">
        <f>+'Ark1'!W1899</f>
        <v>79.357364341085216</v>
      </c>
      <c r="O577" s="100">
        <f>+'Ark1'!X1899</f>
        <v>0</v>
      </c>
      <c r="Q577" s="100">
        <f>+'Ark1'!Y1899</f>
        <v>0</v>
      </c>
      <c r="R577" s="110"/>
      <c r="T577" s="110"/>
      <c r="U577" s="100">
        <f>+'Ark1'!AA1899</f>
        <v>8.9752957688635977</v>
      </c>
      <c r="V577" s="10">
        <f t="shared" si="18"/>
        <v>2.0881294964028778</v>
      </c>
      <c r="W577" s="1">
        <f>+'Ark1'!V1899</f>
        <v>85.977642839745954</v>
      </c>
      <c r="X577" s="39"/>
      <c r="Y577"/>
    </row>
    <row r="578" spans="1:25" ht="15.6">
      <c r="A578" s="39"/>
      <c r="B578">
        <f>+'Ark1'!C1900</f>
        <v>2002</v>
      </c>
      <c r="C578">
        <f>+'Ark1'!M1900</f>
        <v>48</v>
      </c>
      <c r="D578" s="297">
        <f>+'Ark1'!Q1900</f>
        <v>1639</v>
      </c>
      <c r="F578" s="297">
        <f>+'Ark1'!R1900</f>
        <v>4437</v>
      </c>
      <c r="H578" s="297">
        <f>+'Ark1'!S1900</f>
        <v>4437</v>
      </c>
      <c r="I578" s="100">
        <f>+'Ark1'!AD1900</f>
        <v>0.4272559852670349</v>
      </c>
      <c r="K578" s="100">
        <f>+'Ark1'!AE1900</f>
        <v>0.44361558309776405</v>
      </c>
      <c r="M578" s="100">
        <f>+'Ark1'!W1900</f>
        <v>78.786499887311322</v>
      </c>
      <c r="O578" s="100">
        <f>+'Ark1'!X1900</f>
        <v>0</v>
      </c>
      <c r="Q578" s="100">
        <f>+'Ark1'!Y1900</f>
        <v>0</v>
      </c>
      <c r="R578" s="110"/>
      <c r="T578" s="110"/>
      <c r="U578" s="100">
        <f>+'Ark1'!AA1900</f>
        <v>8.362096962911103</v>
      </c>
      <c r="V578" s="10">
        <f t="shared" si="18"/>
        <v>2.7071384990848077</v>
      </c>
      <c r="W578" s="1">
        <f>+'Ark1'!V1900</f>
        <v>85.359154807487485</v>
      </c>
      <c r="X578" s="39"/>
      <c r="Y578"/>
    </row>
    <row r="579" spans="1:25" ht="15.6">
      <c r="A579" s="39"/>
      <c r="B579">
        <f>+'Ark1'!C1901</f>
        <v>2002</v>
      </c>
      <c r="C579">
        <f>+'Ark1'!M1901</f>
        <v>49</v>
      </c>
      <c r="D579" s="297">
        <f>+'Ark1'!Q1901</f>
        <v>2184</v>
      </c>
      <c r="F579" s="297">
        <f>+'Ark1'!R1901</f>
        <v>8654</v>
      </c>
      <c r="H579" s="297">
        <f>+'Ark1'!S1901</f>
        <v>8654</v>
      </c>
      <c r="I579" s="100">
        <f>+'Ark1'!AD1901</f>
        <v>0.8333273149652739</v>
      </c>
      <c r="K579" s="100">
        <f>+'Ark1'!AE1901</f>
        <v>0.85899870596867189</v>
      </c>
      <c r="M579" s="100">
        <f>+'Ark1'!W1901</f>
        <v>78.218604113704814</v>
      </c>
      <c r="O579" s="100">
        <f>+'Ark1'!X1901</f>
        <v>0</v>
      </c>
      <c r="Q579" s="100">
        <f>+'Ark1'!Y1901</f>
        <v>0</v>
      </c>
      <c r="R579" s="110"/>
      <c r="T579" s="110"/>
      <c r="U579" s="100">
        <f>+'Ark1'!AA1901</f>
        <v>8.149059565233026</v>
      </c>
      <c r="V579" s="10">
        <f t="shared" si="18"/>
        <v>3.9624542124542126</v>
      </c>
      <c r="W579" s="1">
        <f>+'Ark1'!V1901</f>
        <v>84.743883113439551</v>
      </c>
      <c r="X579" s="39"/>
      <c r="Y579"/>
    </row>
    <row r="580" spans="1:25" ht="15.6">
      <c r="A580" s="39"/>
      <c r="B580">
        <f>+'Ark1'!C1902</f>
        <v>2002</v>
      </c>
      <c r="C580">
        <f>+'Ark1'!M1902</f>
        <v>50</v>
      </c>
      <c r="D580" s="297">
        <f>+'Ark1'!Q1902</f>
        <v>2709</v>
      </c>
      <c r="F580" s="297">
        <f>+'Ark1'!R1902</f>
        <v>16193</v>
      </c>
      <c r="H580" s="297">
        <f>+'Ark1'!S1902</f>
        <v>16193</v>
      </c>
      <c r="I580" s="100">
        <f>+'Ark1'!AD1902</f>
        <v>1.5592869437523322</v>
      </c>
      <c r="K580" s="100">
        <f>+'Ark1'!AE1902</f>
        <v>1.5982825472478064</v>
      </c>
      <c r="M580" s="100">
        <f>+'Ark1'!W1902</f>
        <v>77.778700673130814</v>
      </c>
      <c r="O580" s="100">
        <f>+'Ark1'!X1902</f>
        <v>0</v>
      </c>
      <c r="Q580" s="100">
        <f>+'Ark1'!Y1902</f>
        <v>0</v>
      </c>
      <c r="R580" s="110"/>
      <c r="T580" s="110"/>
      <c r="U580" s="100">
        <f>+'Ark1'!AA1902</f>
        <v>7.9267285572172561</v>
      </c>
      <c r="V580" s="10">
        <f t="shared" si="18"/>
        <v>5.9774824658545587</v>
      </c>
      <c r="W580" s="1">
        <f>+'Ark1'!V1902</f>
        <v>84.267281336002213</v>
      </c>
      <c r="X580" s="39"/>
      <c r="Y580"/>
    </row>
    <row r="581" spans="1:25" ht="15.6">
      <c r="A581" s="39"/>
      <c r="B581">
        <f>+'Ark1'!C1903</f>
        <v>2002</v>
      </c>
      <c r="C581">
        <f>+'Ark1'!M1903</f>
        <v>51</v>
      </c>
      <c r="D581" s="297">
        <f>+'Ark1'!Q1903</f>
        <v>3066</v>
      </c>
      <c r="F581" s="297">
        <f>+'Ark1'!R1903</f>
        <v>28434</v>
      </c>
      <c r="H581" s="297">
        <f>+'Ark1'!S1903</f>
        <v>28434</v>
      </c>
      <c r="I581" s="100">
        <f>+'Ark1'!AD1903</f>
        <v>2.7380204383779296</v>
      </c>
      <c r="K581" s="100">
        <f>+'Ark1'!AE1903</f>
        <v>2.7913256881413888</v>
      </c>
      <c r="M581" s="100">
        <f>+'Ark1'!W1903</f>
        <v>77.358313990292814</v>
      </c>
      <c r="O581" s="100">
        <f>+'Ark1'!X1903</f>
        <v>0</v>
      </c>
      <c r="Q581" s="100">
        <f>+'Ark1'!Y1903</f>
        <v>0</v>
      </c>
      <c r="R581" s="110"/>
      <c r="T581" s="110"/>
      <c r="U581" s="100">
        <f>+'Ark1'!AA1903</f>
        <v>7.6431754589143761</v>
      </c>
      <c r="V581" s="10">
        <f t="shared" si="18"/>
        <v>9.2739726027397253</v>
      </c>
      <c r="W581" s="1">
        <f>+'Ark1'!V1903</f>
        <v>83.811824474856849</v>
      </c>
      <c r="X581" s="39"/>
      <c r="Y581"/>
    </row>
    <row r="582" spans="1:25" ht="15.6">
      <c r="A582" s="39"/>
      <c r="B582">
        <f>+'Ark1'!C1904</f>
        <v>2002</v>
      </c>
      <c r="C582">
        <f>+'Ark1'!M1904</f>
        <v>52</v>
      </c>
      <c r="D582" s="297">
        <f>+'Ark1'!Q1904</f>
        <v>3360</v>
      </c>
      <c r="F582" s="297">
        <f>+'Ark1'!R1904</f>
        <v>48294</v>
      </c>
      <c r="H582" s="297">
        <f>+'Ark1'!S1904</f>
        <v>48294</v>
      </c>
      <c r="I582" s="100">
        <f>+'Ark1'!AD1904</f>
        <v>4.650417072906512</v>
      </c>
      <c r="K582" s="100">
        <f>+'Ark1'!AE1904</f>
        <v>4.714862862165778</v>
      </c>
      <c r="M582" s="100">
        <f>+'Ark1'!W1904</f>
        <v>76.932585828467097</v>
      </c>
      <c r="O582" s="100">
        <f>+'Ark1'!X1904</f>
        <v>0</v>
      </c>
      <c r="Q582" s="100">
        <f>+'Ark1'!Y1904</f>
        <v>0</v>
      </c>
      <c r="R582" s="110"/>
      <c r="T582" s="110"/>
      <c r="U582" s="100">
        <f>+'Ark1'!AA1904</f>
        <v>7.4516989831014353</v>
      </c>
      <c r="V582" s="10">
        <f t="shared" si="18"/>
        <v>14.373214285714285</v>
      </c>
      <c r="W582" s="1">
        <f>+'Ark1'!V1904</f>
        <v>83.350580529216188</v>
      </c>
      <c r="X582" s="39"/>
      <c r="Y582"/>
    </row>
    <row r="583" spans="1:25" ht="15.6">
      <c r="A583" s="39"/>
      <c r="B583">
        <f>+'Ark1'!C1905</f>
        <v>2002</v>
      </c>
      <c r="C583">
        <f>+'Ark1'!M1905</f>
        <v>53</v>
      </c>
      <c r="D583" s="297">
        <f>+'Ark1'!Q1905</f>
        <v>3564</v>
      </c>
      <c r="F583" s="297">
        <f>+'Ark1'!R1905</f>
        <v>75612</v>
      </c>
      <c r="H583" s="297">
        <f>+'Ark1'!S1905</f>
        <v>75611</v>
      </c>
      <c r="I583" s="100">
        <f>+'Ark1'!AD1905</f>
        <v>7.280973531217275</v>
      </c>
      <c r="K583" s="100">
        <f>+'Ark1'!AE1905</f>
        <v>7.357580451103229</v>
      </c>
      <c r="M583" s="100">
        <f>+'Ark1'!W1905</f>
        <v>76.680419515678949</v>
      </c>
      <c r="O583" s="100">
        <f>+'Ark1'!X1905</f>
        <v>0</v>
      </c>
      <c r="Q583" s="100">
        <f>+'Ark1'!Y1905</f>
        <v>0</v>
      </c>
      <c r="R583" s="110"/>
      <c r="T583" s="110"/>
      <c r="U583" s="100">
        <f>+'Ark1'!AA1905</f>
        <v>7.3501611467151555</v>
      </c>
      <c r="V583" s="10">
        <f t="shared" si="18"/>
        <v>21.215488215488215</v>
      </c>
      <c r="W583" s="1">
        <f>+'Ark1'!V1905</f>
        <v>83.077942149384143</v>
      </c>
      <c r="X583" s="39"/>
      <c r="Y583"/>
    </row>
    <row r="584" spans="1:25" ht="15.6">
      <c r="A584" s="39"/>
      <c r="B584">
        <f>+'Ark1'!C1906</f>
        <v>2002</v>
      </c>
      <c r="C584">
        <f>+'Ark1'!M1906</f>
        <v>54</v>
      </c>
      <c r="D584" s="297">
        <f>+'Ark1'!Q1906</f>
        <v>3689</v>
      </c>
      <c r="F584" s="297">
        <f>+'Ark1'!R1906</f>
        <v>108596</v>
      </c>
      <c r="H584" s="297">
        <f>+'Ark1'!S1906</f>
        <v>108593</v>
      </c>
      <c r="I584" s="100">
        <f>+'Ark1'!AD1906</f>
        <v>10.457131164313482</v>
      </c>
      <c r="K584" s="100">
        <f>+'Ark1'!AE1906</f>
        <v>10.517299542920837</v>
      </c>
      <c r="M584" s="100">
        <f>+'Ark1'!W1906</f>
        <v>76.319735157883102</v>
      </c>
      <c r="O584" s="100">
        <f>+'Ark1'!X1906</f>
        <v>0</v>
      </c>
      <c r="Q584" s="100">
        <f>+'Ark1'!Y1906</f>
        <v>0</v>
      </c>
      <c r="R584" s="110"/>
      <c r="T584" s="110"/>
      <c r="U584" s="100">
        <f>+'Ark1'!AA1906</f>
        <v>7.29936380623157</v>
      </c>
      <c r="V584" s="10">
        <f t="shared" si="18"/>
        <v>29.437788018433181</v>
      </c>
      <c r="W584" s="1">
        <f>+'Ark1'!V1906</f>
        <v>82.68770908069115</v>
      </c>
      <c r="X584" s="39"/>
      <c r="Y584"/>
    </row>
    <row r="585" spans="1:25" ht="15.6">
      <c r="A585" s="39"/>
      <c r="B585">
        <f>+'Ark1'!C1907</f>
        <v>2002</v>
      </c>
      <c r="C585">
        <f>+'Ark1'!M1907</f>
        <v>55</v>
      </c>
      <c r="D585" s="297">
        <f>+'Ark1'!Q1907</f>
        <v>3762</v>
      </c>
      <c r="F585" s="297">
        <f>+'Ark1'!R1907</f>
        <v>139301.5</v>
      </c>
      <c r="H585" s="297">
        <f>+'Ark1'!S1907</f>
        <v>139279.5</v>
      </c>
      <c r="I585" s="100">
        <f>+'Ark1'!AD1907</f>
        <v>13.413883171439229</v>
      </c>
      <c r="K585" s="100">
        <f>+'Ark1'!AE1907</f>
        <v>13.42764315463654</v>
      </c>
      <c r="M585" s="100">
        <f>+'Ark1'!W1907</f>
        <v>75.970858597281264</v>
      </c>
      <c r="O585" s="100">
        <f>+'Ark1'!X1907</f>
        <v>0</v>
      </c>
      <c r="Q585" s="100">
        <f>+'Ark1'!Y1907</f>
        <v>0</v>
      </c>
      <c r="R585" s="110"/>
      <c r="T585" s="110"/>
      <c r="U585" s="100">
        <f>+'Ark1'!AA1907</f>
        <v>7.3022486034144292</v>
      </c>
      <c r="V585" s="10">
        <f t="shared" si="18"/>
        <v>37.028575225943648</v>
      </c>
      <c r="W585" s="1">
        <f>+'Ark1'!V1907</f>
        <v>82.314696198250644</v>
      </c>
      <c r="X585" s="39"/>
      <c r="Y585"/>
    </row>
    <row r="586" spans="1:25" ht="15.6">
      <c r="A586" s="39"/>
      <c r="B586">
        <f>+'Ark1'!C1908</f>
        <v>2002</v>
      </c>
      <c r="C586">
        <f>+'Ark1'!M1908</f>
        <v>56</v>
      </c>
      <c r="D586" s="297">
        <f>+'Ark1'!Q1908</f>
        <v>3803</v>
      </c>
      <c r="F586" s="297">
        <f>+'Ark1'!R1908</f>
        <v>156403</v>
      </c>
      <c r="H586" s="297">
        <f>+'Ark1'!S1908</f>
        <v>156402</v>
      </c>
      <c r="I586" s="100">
        <f>+'Ark1'!AD1908</f>
        <v>15.060653113301797</v>
      </c>
      <c r="K586" s="100">
        <f>+'Ark1'!AE1908</f>
        <v>15.031583082048362</v>
      </c>
      <c r="M586" s="100">
        <f>+'Ark1'!W1908</f>
        <v>75.735040472628441</v>
      </c>
      <c r="O586" s="100">
        <f>+'Ark1'!X1908</f>
        <v>0</v>
      </c>
      <c r="Q586" s="100">
        <f>+'Ark1'!Y1908</f>
        <v>0</v>
      </c>
      <c r="R586" s="110"/>
      <c r="T586" s="110"/>
      <c r="U586" s="100">
        <f>+'Ark1'!AA1908</f>
        <v>7.3054506964542094</v>
      </c>
      <c r="V586" s="10">
        <f t="shared" si="18"/>
        <v>41.126216145148568</v>
      </c>
      <c r="W586" s="1">
        <f>+'Ark1'!V1908</f>
        <v>82.053400380605154</v>
      </c>
      <c r="X586" s="39"/>
      <c r="Y586"/>
    </row>
    <row r="587" spans="1:25" ht="15.6">
      <c r="A587" s="39"/>
      <c r="B587">
        <f>+'Ark1'!C1909</f>
        <v>2002</v>
      </c>
      <c r="C587">
        <f>+'Ark1'!M1909</f>
        <v>57</v>
      </c>
      <c r="D587" s="297">
        <f>+'Ark1'!Q1909</f>
        <v>3783</v>
      </c>
      <c r="F587" s="297">
        <f>+'Ark1'!R1909</f>
        <v>153536</v>
      </c>
      <c r="H587" s="297">
        <f>+'Ark1'!S1909</f>
        <v>153535</v>
      </c>
      <c r="I587" s="100">
        <f>+'Ark1'!AD1909</f>
        <v>14.78457853368481</v>
      </c>
      <c r="K587" s="100">
        <f>+'Ark1'!AE1909</f>
        <v>14.710705910437788</v>
      </c>
      <c r="M587" s="100">
        <f>+'Ark1'!W1909</f>
        <v>75.502366235711676</v>
      </c>
      <c r="O587" s="100">
        <f>+'Ark1'!X1909</f>
        <v>0</v>
      </c>
      <c r="Q587" s="100">
        <f>+'Ark1'!Y1909</f>
        <v>0</v>
      </c>
      <c r="R587" s="110"/>
      <c r="T587" s="110"/>
      <c r="U587" s="100">
        <f>+'Ark1'!AA1909</f>
        <v>7.3939453905694688</v>
      </c>
      <c r="V587" s="10">
        <f t="shared" si="18"/>
        <v>40.585778482685697</v>
      </c>
      <c r="W587" s="1">
        <f>+'Ark1'!V1909</f>
        <v>81.801305817072972</v>
      </c>
      <c r="X587" s="39"/>
      <c r="Y587"/>
    </row>
    <row r="588" spans="1:25" ht="15.6">
      <c r="A588" s="39"/>
      <c r="B588" s="46">
        <f>+'Ark1'!C1910</f>
        <v>2002</v>
      </c>
      <c r="C588" s="46">
        <f>+'Ark1'!M1910</f>
        <v>58</v>
      </c>
      <c r="D588" s="331">
        <f>+'Ark1'!Q1910</f>
        <v>3752</v>
      </c>
      <c r="E588" s="65"/>
      <c r="F588" s="331">
        <f>+'Ark1'!R1910</f>
        <v>128433</v>
      </c>
      <c r="G588" s="331"/>
      <c r="H588" s="331">
        <f>+'Ark1'!S1910</f>
        <v>128423</v>
      </c>
      <c r="I588" s="99">
        <f>+'Ark1'!AD1910</f>
        <v>12.367313039396238</v>
      </c>
      <c r="J588" s="99"/>
      <c r="K588" s="99">
        <f>+'Ark1'!AE1910</f>
        <v>12.271045008787141</v>
      </c>
      <c r="L588" s="99"/>
      <c r="M588" s="99">
        <f>+'Ark1'!W1910</f>
        <v>75.296221081893279</v>
      </c>
      <c r="N588" s="99"/>
      <c r="O588" s="99">
        <f>+'Ark1'!X1910</f>
        <v>0</v>
      </c>
      <c r="P588" s="99"/>
      <c r="Q588" s="99">
        <f>+'Ark1'!Y1910</f>
        <v>0</v>
      </c>
      <c r="R588" s="110"/>
      <c r="S588" s="65"/>
      <c r="T588" s="110"/>
      <c r="U588" s="99">
        <f>+'Ark1'!AA1910</f>
        <v>7.4529605147736078</v>
      </c>
      <c r="V588" s="65">
        <f t="shared" si="18"/>
        <v>34.230543710021323</v>
      </c>
      <c r="W588" s="48">
        <f>+'Ark1'!V1910</f>
        <v>81.580549900823598</v>
      </c>
      <c r="X588" s="39"/>
      <c r="Y588"/>
    </row>
    <row r="589" spans="1:25" ht="15.6">
      <c r="A589" s="39"/>
      <c r="B589" s="46">
        <f>+'Ark1'!C1911</f>
        <v>2002</v>
      </c>
      <c r="C589" s="46">
        <f>+'Ark1'!M1911</f>
        <v>59</v>
      </c>
      <c r="D589" s="331">
        <f>+'Ark1'!Q1911</f>
        <v>3547</v>
      </c>
      <c r="E589" s="65"/>
      <c r="F589" s="331">
        <f>+'Ark1'!R1911</f>
        <v>87649</v>
      </c>
      <c r="G589" s="331"/>
      <c r="H589" s="331">
        <f>+'Ark1'!S1911</f>
        <v>87646</v>
      </c>
      <c r="I589" s="99">
        <f>+'Ark1'!AD1911</f>
        <v>8.4400630724972601</v>
      </c>
      <c r="J589" s="99"/>
      <c r="K589" s="99">
        <f>+'Ark1'!AE1911</f>
        <v>8.3591173204734872</v>
      </c>
      <c r="L589" s="99"/>
      <c r="M589" s="99">
        <f>+'Ark1'!W1911</f>
        <v>75.15584510416906</v>
      </c>
      <c r="N589" s="99"/>
      <c r="O589" s="99">
        <f>+'Ark1'!X1911</f>
        <v>0</v>
      </c>
      <c r="P589" s="99"/>
      <c r="Q589" s="99">
        <f>+'Ark1'!Y1911</f>
        <v>0</v>
      </c>
      <c r="R589" s="110"/>
      <c r="S589" s="65"/>
      <c r="T589" s="110"/>
      <c r="U589" s="99">
        <f>+'Ark1'!AA1911</f>
        <v>7.554154878085126</v>
      </c>
      <c r="V589" s="65">
        <f t="shared" si="18"/>
        <v>24.710741471666196</v>
      </c>
      <c r="W589" s="48">
        <f>+'Ark1'!V1911</f>
        <v>81.426981122154487</v>
      </c>
      <c r="X589" s="39"/>
      <c r="Y589"/>
    </row>
    <row r="590" spans="1:25" ht="15.6">
      <c r="A590" s="39"/>
      <c r="B590" s="46">
        <f>+'Ark1'!C1912</f>
        <v>2002</v>
      </c>
      <c r="C590" s="46">
        <f>+'Ark1'!M1912</f>
        <v>60</v>
      </c>
      <c r="D590" s="331">
        <f>+'Ark1'!Q1912</f>
        <v>3323</v>
      </c>
      <c r="E590" s="65"/>
      <c r="F590" s="331">
        <f>+'Ark1'!R1912</f>
        <v>47875</v>
      </c>
      <c r="G590" s="331"/>
      <c r="H590" s="331">
        <f>+'Ark1'!S1912</f>
        <v>47873</v>
      </c>
      <c r="I590" s="99">
        <f>+'Ark1'!AD1912</f>
        <v>4.610069933436848</v>
      </c>
      <c r="J590" s="99"/>
      <c r="K590" s="99">
        <f>+'Ark1'!AE1912</f>
        <v>4.5752566229317004</v>
      </c>
      <c r="L590" s="99"/>
      <c r="M590" s="99">
        <f>+'Ark1'!W1912</f>
        <v>75.311146157542254</v>
      </c>
      <c r="N590" s="99"/>
      <c r="O590" s="99">
        <f>+'Ark1'!X1912</f>
        <v>0</v>
      </c>
      <c r="P590" s="99"/>
      <c r="Q590" s="99">
        <f>+'Ark1'!Y1912</f>
        <v>0</v>
      </c>
      <c r="R590" s="110"/>
      <c r="S590" s="65"/>
      <c r="T590" s="110"/>
      <c r="U590" s="99">
        <f>+'Ark1'!AA1912</f>
        <v>7.5708834710244384</v>
      </c>
      <c r="V590" s="65">
        <f t="shared" si="18"/>
        <v>14.407162202828768</v>
      </c>
      <c r="W590" s="48">
        <f>+'Ark1'!V1912</f>
        <v>81.595608043754581</v>
      </c>
      <c r="X590" s="39"/>
      <c r="Y590"/>
    </row>
    <row r="591" spans="1:25" ht="15.6">
      <c r="A591" s="39"/>
      <c r="B591" s="46">
        <f>+'Ark1'!C1913</f>
        <v>2002</v>
      </c>
      <c r="C591" s="46">
        <f>+'Ark1'!M1913</f>
        <v>61</v>
      </c>
      <c r="D591" s="331">
        <f>+'Ark1'!Q1913</f>
        <v>2794</v>
      </c>
      <c r="E591" s="65"/>
      <c r="F591" s="331">
        <f>+'Ark1'!R1913</f>
        <v>19832</v>
      </c>
      <c r="G591" s="331"/>
      <c r="H591" s="331">
        <f>+'Ark1'!S1913</f>
        <v>19831</v>
      </c>
      <c r="I591" s="99">
        <f>+'Ark1'!AD1913</f>
        <v>1.9097004056380071</v>
      </c>
      <c r="J591" s="99"/>
      <c r="K591" s="99">
        <f>+'Ark1'!AE1913</f>
        <v>1.9064841974997899</v>
      </c>
      <c r="L591" s="99"/>
      <c r="M591" s="99">
        <f>+'Ark1'!W1913</f>
        <v>75.757047047551751</v>
      </c>
      <c r="N591" s="99"/>
      <c r="O591" s="99">
        <f>+'Ark1'!X1913</f>
        <v>0</v>
      </c>
      <c r="P591" s="99"/>
      <c r="Q591" s="99">
        <f>+'Ark1'!Y1913</f>
        <v>0</v>
      </c>
      <c r="R591" s="110"/>
      <c r="S591" s="65"/>
      <c r="T591" s="110"/>
      <c r="U591" s="99">
        <f>+'Ark1'!AA1913</f>
        <v>7.6308862344207373</v>
      </c>
      <c r="V591" s="65">
        <f t="shared" si="18"/>
        <v>7.0980672870436647</v>
      </c>
      <c r="W591" s="48">
        <f>+'Ark1'!V1913</f>
        <v>82.07912111950499</v>
      </c>
      <c r="X591" s="39"/>
      <c r="Y591"/>
    </row>
    <row r="592" spans="1:25" ht="15.6">
      <c r="A592" s="39"/>
      <c r="B592" s="46">
        <f>+'Ark1'!C1914</f>
        <v>2002</v>
      </c>
      <c r="C592" s="46">
        <f>+'Ark1'!M1914</f>
        <v>62</v>
      </c>
      <c r="D592" s="331">
        <f>+'Ark1'!Q1914</f>
        <v>1938</v>
      </c>
      <c r="E592" s="65"/>
      <c r="F592" s="331">
        <f>+'Ark1'!R1914</f>
        <v>6698</v>
      </c>
      <c r="G592" s="331"/>
      <c r="H592" s="331">
        <f>+'Ark1'!S1914</f>
        <v>6698</v>
      </c>
      <c r="I592" s="99">
        <f>+'Ark1'!AD1914</f>
        <v>0.64497646818088816</v>
      </c>
      <c r="J592" s="99"/>
      <c r="K592" s="99">
        <f>+'Ark1'!AE1914</f>
        <v>0.64785410079365524</v>
      </c>
      <c r="L592" s="99"/>
      <c r="M592" s="99">
        <f>+'Ark1'!W1914</f>
        <v>76.219573006867861</v>
      </c>
      <c r="N592" s="99"/>
      <c r="O592" s="99">
        <f>+'Ark1'!X1914</f>
        <v>0</v>
      </c>
      <c r="P592" s="99"/>
      <c r="Q592" s="99">
        <f>+'Ark1'!Y1914</f>
        <v>0</v>
      </c>
      <c r="R592" s="110"/>
      <c r="S592" s="65"/>
      <c r="T592" s="110"/>
      <c r="U592" s="99">
        <f>+'Ark1'!AA1914</f>
        <v>7.6115795158413917</v>
      </c>
      <c r="V592" s="65">
        <f t="shared" si="18"/>
        <v>3.4561403508771931</v>
      </c>
      <c r="W592" s="48">
        <f>+'Ark1'!V1914</f>
        <v>82.578085597906494</v>
      </c>
      <c r="X592" s="39"/>
      <c r="Y592"/>
    </row>
    <row r="593" spans="1:25" ht="15.6">
      <c r="A593" s="39"/>
      <c r="B593" s="46">
        <f>+'Ark1'!C1915</f>
        <v>2002</v>
      </c>
      <c r="C593" s="46">
        <f>+'Ark1'!M1915</f>
        <v>63</v>
      </c>
      <c r="D593" s="331">
        <f>+'Ark1'!Q1915</f>
        <v>1003</v>
      </c>
      <c r="E593" s="65"/>
      <c r="F593" s="331">
        <f>+'Ark1'!R1915</f>
        <v>1856</v>
      </c>
      <c r="G593" s="331"/>
      <c r="H593" s="331">
        <f>+'Ark1'!S1915</f>
        <v>1856</v>
      </c>
      <c r="I593" s="99">
        <f>+'Ark1'!AD1915</f>
        <v>0.17872145788947871</v>
      </c>
      <c r="J593" s="99"/>
      <c r="K593" s="99">
        <f>+'Ark1'!AE1915</f>
        <v>0.18113476744255139</v>
      </c>
      <c r="L593" s="99"/>
      <c r="M593" s="99">
        <f>+'Ark1'!W1915</f>
        <v>76.905657327586141</v>
      </c>
      <c r="N593" s="99"/>
      <c r="O593" s="99">
        <f>+'Ark1'!X1915</f>
        <v>0</v>
      </c>
      <c r="P593" s="99"/>
      <c r="Q593" s="99">
        <f>+'Ark1'!Y1915</f>
        <v>0</v>
      </c>
      <c r="R593" s="110"/>
      <c r="S593" s="65"/>
      <c r="T593" s="110"/>
      <c r="U593" s="99">
        <f>+'Ark1'!AA1915</f>
        <v>7.8225576845050302</v>
      </c>
      <c r="V593" s="65">
        <f t="shared" si="18"/>
        <v>1.8504486540378864</v>
      </c>
      <c r="W593" s="48">
        <f>+'Ark1'!V1915</f>
        <v>83.321405555348292</v>
      </c>
      <c r="X593" s="39"/>
      <c r="Y593"/>
    </row>
    <row r="594" spans="1:25" ht="15.6">
      <c r="A594" s="39"/>
      <c r="B594" s="46">
        <f>+'Ark1'!C1916</f>
        <v>2002</v>
      </c>
      <c r="C594" s="46">
        <f>+'Ark1'!M1916</f>
        <v>64</v>
      </c>
      <c r="D594" s="331">
        <f>+'Ark1'!Q1916</f>
        <v>522</v>
      </c>
      <c r="E594" s="65"/>
      <c r="F594" s="331">
        <f>+'Ark1'!R1916</f>
        <v>841</v>
      </c>
      <c r="G594" s="331"/>
      <c r="H594" s="331">
        <f>+'Ark1'!S1916</f>
        <v>841</v>
      </c>
      <c r="I594" s="99">
        <f>+'Ark1'!AD1916</f>
        <v>8.0983160606170015E-2</v>
      </c>
      <c r="J594" s="99"/>
      <c r="K594" s="99">
        <f>+'Ark1'!AE1916</f>
        <v>8.2035121456659102E-2</v>
      </c>
      <c r="L594" s="99"/>
      <c r="M594" s="99">
        <f>+'Ark1'!W1916</f>
        <v>76.866706302021413</v>
      </c>
      <c r="N594" s="99"/>
      <c r="O594" s="99">
        <f>+'Ark1'!X1916</f>
        <v>0</v>
      </c>
      <c r="P594" s="99"/>
      <c r="Q594" s="99">
        <f>+'Ark1'!Y1916</f>
        <v>0</v>
      </c>
      <c r="R594" s="110"/>
      <c r="S594" s="65"/>
      <c r="T594" s="110"/>
      <c r="U594" s="99">
        <f>+'Ark1'!AA1916</f>
        <v>7.81538223610257</v>
      </c>
      <c r="V594" s="65">
        <f t="shared" si="18"/>
        <v>1.6111111111111112</v>
      </c>
      <c r="W594" s="48">
        <f>+'Ark1'!V1916</f>
        <v>83.27920509428094</v>
      </c>
      <c r="X594" s="39"/>
      <c r="Y594"/>
    </row>
    <row r="595" spans="1:25" ht="15.6">
      <c r="A595" s="39"/>
      <c r="B595" s="46">
        <f>+'Ark1'!C1917</f>
        <v>2002</v>
      </c>
      <c r="C595" s="46">
        <f>+'Ark1'!M1917</f>
        <v>65</v>
      </c>
      <c r="D595" s="331">
        <f>+'Ark1'!Q1917</f>
        <v>129</v>
      </c>
      <c r="E595" s="65"/>
      <c r="F595" s="331">
        <f>+'Ark1'!R1917</f>
        <v>145</v>
      </c>
      <c r="G595" s="331"/>
      <c r="H595" s="331">
        <f>+'Ark1'!S1917</f>
        <v>145</v>
      </c>
      <c r="I595" s="99">
        <f>+'Ark1'!AD1917</f>
        <v>1.3962613897615524E-2</v>
      </c>
      <c r="J595" s="99"/>
      <c r="K595" s="99">
        <f>+'Ark1'!AE1917</f>
        <v>1.394592877025258E-2</v>
      </c>
      <c r="L595" s="99"/>
      <c r="M595" s="99">
        <f>+'Ark1'!W1917</f>
        <v>75.790344827586239</v>
      </c>
      <c r="N595" s="99"/>
      <c r="O595" s="99">
        <f>+'Ark1'!X1917</f>
        <v>0</v>
      </c>
      <c r="P595" s="99"/>
      <c r="Q595" s="99">
        <f>+'Ark1'!Y1917</f>
        <v>0</v>
      </c>
      <c r="R595" s="110"/>
      <c r="S595" s="65"/>
      <c r="T595" s="110"/>
      <c r="U595" s="99">
        <f>+'Ark1'!AA1917</f>
        <v>8.3676085170664507</v>
      </c>
      <c r="V595" s="65">
        <f t="shared" si="18"/>
        <v>1.124031007751938</v>
      </c>
      <c r="W595" s="48">
        <f>+'Ark1'!V1917</f>
        <v>82.113049650689305</v>
      </c>
      <c r="X595" s="39"/>
      <c r="Y595"/>
    </row>
    <row r="596" spans="1:25" ht="15.6">
      <c r="A596" s="39"/>
      <c r="B596" s="46">
        <f>+'Ark1'!C1918</f>
        <v>2002</v>
      </c>
      <c r="C596" s="46">
        <f>+'Ark1'!M1918</f>
        <v>66</v>
      </c>
      <c r="D596" s="331">
        <f>+'Ark1'!Q1918</f>
        <v>0</v>
      </c>
      <c r="E596" s="65"/>
      <c r="F596" s="331">
        <f>+'Ark1'!R1918</f>
        <v>0</v>
      </c>
      <c r="G596" s="331"/>
      <c r="H596" s="331">
        <f>+'Ark1'!S1918</f>
        <v>0</v>
      </c>
      <c r="I596" s="99">
        <f>+'Ark1'!AD1918</f>
        <v>0</v>
      </c>
      <c r="J596" s="99"/>
      <c r="K596" s="99">
        <f>+'Ark1'!AE1918</f>
        <v>0</v>
      </c>
      <c r="L596" s="99"/>
      <c r="M596" s="99">
        <f>+'Ark1'!W1918</f>
        <v>0</v>
      </c>
      <c r="N596" s="99"/>
      <c r="O596" s="99">
        <f>+'Ark1'!X1918</f>
        <v>0</v>
      </c>
      <c r="P596" s="99"/>
      <c r="Q596" s="99">
        <f>+'Ark1'!Y1918</f>
        <v>0</v>
      </c>
      <c r="R596" s="110"/>
      <c r="S596" s="65"/>
      <c r="T596" s="110"/>
      <c r="U596" s="99">
        <f>+'Ark1'!AA1918</f>
        <v>0</v>
      </c>
      <c r="V596" s="65" t="e">
        <f t="shared" si="18"/>
        <v>#DIV/0!</v>
      </c>
      <c r="W596" s="48">
        <f>+'Ark1'!V1918</f>
        <v>0</v>
      </c>
      <c r="X596" s="39"/>
      <c r="Y596"/>
    </row>
    <row r="597" spans="1:25" ht="15.6">
      <c r="A597" s="39"/>
      <c r="B597" s="46">
        <f>+'Ark1'!C1919</f>
        <v>2002</v>
      </c>
      <c r="C597" s="46">
        <f>+'Ark1'!M1919</f>
        <v>67</v>
      </c>
      <c r="D597" s="331">
        <f>+'Ark1'!Q1919</f>
        <v>0</v>
      </c>
      <c r="E597" s="65"/>
      <c r="F597" s="331">
        <f>+'Ark1'!R1919</f>
        <v>0</v>
      </c>
      <c r="G597" s="331"/>
      <c r="H597" s="331">
        <f>+'Ark1'!S1919</f>
        <v>0</v>
      </c>
      <c r="I597" s="99">
        <f>+'Ark1'!AD1919</f>
        <v>0</v>
      </c>
      <c r="J597" s="99"/>
      <c r="K597" s="99">
        <f>+'Ark1'!AE1919</f>
        <v>0</v>
      </c>
      <c r="L597" s="99"/>
      <c r="M597" s="99">
        <f>+'Ark1'!W1919</f>
        <v>0</v>
      </c>
      <c r="N597" s="99"/>
      <c r="O597" s="99">
        <f>+'Ark1'!X1919</f>
        <v>0</v>
      </c>
      <c r="P597" s="99"/>
      <c r="Q597" s="99">
        <f>+'Ark1'!Y1919</f>
        <v>0</v>
      </c>
      <c r="R597" s="110"/>
      <c r="S597" s="65"/>
      <c r="T597" s="110"/>
      <c r="U597" s="99">
        <f>+'Ark1'!AA1919</f>
        <v>0</v>
      </c>
      <c r="V597" s="65" t="e">
        <f t="shared" si="18"/>
        <v>#DIV/0!</v>
      </c>
      <c r="W597" s="48">
        <f>+'Ark1'!V1919</f>
        <v>0</v>
      </c>
      <c r="X597" s="39"/>
      <c r="Y597"/>
    </row>
    <row r="598" spans="1:25" ht="15.6">
      <c r="A598" s="39"/>
      <c r="B598" s="46">
        <f>+'Ark1'!C1920</f>
        <v>2002</v>
      </c>
      <c r="C598" s="46">
        <f>+'Ark1'!M1920</f>
        <v>68</v>
      </c>
      <c r="D598" s="331">
        <f>+'Ark1'!Q1920</f>
        <v>0</v>
      </c>
      <c r="E598" s="65"/>
      <c r="F598" s="331">
        <f>+'Ark1'!R1920</f>
        <v>0</v>
      </c>
      <c r="G598" s="331"/>
      <c r="H598" s="331">
        <f>+'Ark1'!S1920</f>
        <v>0</v>
      </c>
      <c r="I598" s="99">
        <f>+'Ark1'!AD1920</f>
        <v>0</v>
      </c>
      <c r="J598" s="99"/>
      <c r="K598" s="99">
        <f>+'Ark1'!AE1920</f>
        <v>0</v>
      </c>
      <c r="L598" s="99"/>
      <c r="M598" s="99">
        <f>+'Ark1'!W1920</f>
        <v>0</v>
      </c>
      <c r="N598" s="99"/>
      <c r="O598" s="99">
        <f>+'Ark1'!X1920</f>
        <v>0</v>
      </c>
      <c r="P598" s="99"/>
      <c r="Q598" s="99">
        <f>+'Ark1'!Y1920</f>
        <v>0</v>
      </c>
      <c r="R598" s="110"/>
      <c r="S598" s="65"/>
      <c r="T598" s="110"/>
      <c r="U598" s="99">
        <f>+'Ark1'!AA1920</f>
        <v>0</v>
      </c>
      <c r="V598" s="65" t="e">
        <f t="shared" si="18"/>
        <v>#DIV/0!</v>
      </c>
      <c r="W598" s="48">
        <f>+'Ark1'!V1920</f>
        <v>0</v>
      </c>
      <c r="X598" s="39"/>
      <c r="Y598"/>
    </row>
    <row r="599" spans="1:25" ht="15.6">
      <c r="A599" s="39"/>
      <c r="B599" s="46">
        <f>+'Ark1'!C1921</f>
        <v>2001</v>
      </c>
      <c r="C599" s="46">
        <f>+'Ark1'!M1921</f>
        <v>35</v>
      </c>
      <c r="D599" s="331">
        <f>+'Ark1'!Q1921</f>
        <v>31</v>
      </c>
      <c r="E599" s="65"/>
      <c r="F599" s="331">
        <f>+'Ark1'!R1921</f>
        <v>36</v>
      </c>
      <c r="G599" s="331"/>
      <c r="H599" s="331">
        <f>+'Ark1'!S1921</f>
        <v>36</v>
      </c>
      <c r="I599" s="99">
        <f>+'Ark1'!AD1921</f>
        <v>3.484630504784543E-3</v>
      </c>
      <c r="J599" s="99"/>
      <c r="K599" s="99">
        <f>+'Ark1'!AE1921</f>
        <v>3.1037529101993651E-3</v>
      </c>
      <c r="L599" s="99"/>
      <c r="M599" s="99">
        <f>+'Ark1'!W1921</f>
        <v>65.774005555555561</v>
      </c>
      <c r="N599" s="99"/>
      <c r="O599" s="99">
        <f>+'Ark1'!X1921</f>
        <v>0</v>
      </c>
      <c r="P599" s="99"/>
      <c r="Q599" s="99">
        <f>+'Ark1'!Y1921</f>
        <v>0</v>
      </c>
      <c r="R599" s="110"/>
      <c r="S599" s="65"/>
      <c r="T599" s="110"/>
      <c r="U599" s="99">
        <f>+'Ark1'!AA1921</f>
        <v>15.633588701662411</v>
      </c>
      <c r="V599" s="65">
        <f t="shared" si="18"/>
        <v>1.1612903225806452</v>
      </c>
      <c r="W599" s="48">
        <f>+'Ark1'!V1921</f>
        <v>71.261111111111077</v>
      </c>
      <c r="X599" s="39"/>
      <c r="Y599"/>
    </row>
    <row r="600" spans="1:25" ht="15.6">
      <c r="A600" s="39"/>
      <c r="B600" s="46">
        <f>+'Ark1'!C1922</f>
        <v>2001</v>
      </c>
      <c r="C600" s="46">
        <f>+'Ark1'!M1922</f>
        <v>36</v>
      </c>
      <c r="D600" s="331">
        <f>+'Ark1'!Q1922</f>
        <v>11</v>
      </c>
      <c r="E600" s="65"/>
      <c r="F600" s="331">
        <f>+'Ark1'!R1922</f>
        <v>11</v>
      </c>
      <c r="G600" s="331"/>
      <c r="H600" s="331">
        <f>+'Ark1'!S1922</f>
        <v>11</v>
      </c>
      <c r="I600" s="99">
        <f>+'Ark1'!AD1922</f>
        <v>1.0647482097952772E-3</v>
      </c>
      <c r="J600" s="99"/>
      <c r="K600" s="99">
        <f>+'Ark1'!AE1922</f>
        <v>1.0790665083834155E-3</v>
      </c>
      <c r="L600" s="99"/>
      <c r="M600" s="99">
        <f>+'Ark1'!W1922</f>
        <v>74.838518181818188</v>
      </c>
      <c r="N600" s="99"/>
      <c r="O600" s="99">
        <f>+'Ark1'!X1922</f>
        <v>0</v>
      </c>
      <c r="P600" s="99"/>
      <c r="Q600" s="99">
        <f>+'Ark1'!Y1922</f>
        <v>0</v>
      </c>
      <c r="R600" s="110"/>
      <c r="S600" s="65"/>
      <c r="T600" s="110"/>
      <c r="U600" s="99">
        <f>+'Ark1'!AA1922</f>
        <v>11.153402662442444</v>
      </c>
      <c r="V600" s="65">
        <f t="shared" si="18"/>
        <v>1</v>
      </c>
      <c r="W600" s="48">
        <f>+'Ark1'!V1922</f>
        <v>81.081818181818221</v>
      </c>
      <c r="X600" s="39"/>
      <c r="Y600"/>
    </row>
    <row r="601" spans="1:25" ht="15.6">
      <c r="A601" s="39"/>
      <c r="B601" s="46">
        <f>+'Ark1'!C1923</f>
        <v>2001</v>
      </c>
      <c r="C601" s="46">
        <f>+'Ark1'!M1923</f>
        <v>37</v>
      </c>
      <c r="D601" s="331">
        <f>+'Ark1'!Q1923</f>
        <v>6</v>
      </c>
      <c r="E601" s="65"/>
      <c r="F601" s="331">
        <f>+'Ark1'!R1923</f>
        <v>6</v>
      </c>
      <c r="G601" s="331"/>
      <c r="H601" s="331">
        <f>+'Ark1'!S1923</f>
        <v>6</v>
      </c>
      <c r="I601" s="99">
        <f>+'Ark1'!AD1923</f>
        <v>5.807717507974238E-4</v>
      </c>
      <c r="J601" s="99"/>
      <c r="K601" s="99">
        <f>+'Ark1'!AE1923</f>
        <v>5.8181756237423951E-4</v>
      </c>
      <c r="L601" s="99"/>
      <c r="M601" s="99">
        <f>+'Ark1'!W1923</f>
        <v>73.978449999999995</v>
      </c>
      <c r="N601" s="99"/>
      <c r="O601" s="99">
        <f>+'Ark1'!X1923</f>
        <v>0</v>
      </c>
      <c r="P601" s="99"/>
      <c r="Q601" s="99">
        <f>+'Ark1'!Y1923</f>
        <v>0</v>
      </c>
      <c r="R601" s="110"/>
      <c r="S601" s="65"/>
      <c r="T601" s="110"/>
      <c r="U601" s="99">
        <f>+'Ark1'!AA1923</f>
        <v>13.350331686859628</v>
      </c>
      <c r="V601" s="65">
        <f t="shared" si="18"/>
        <v>1</v>
      </c>
      <c r="W601" s="48">
        <f>+'Ark1'!V1923</f>
        <v>80.149999999999977</v>
      </c>
      <c r="X601" s="39"/>
      <c r="Y601"/>
    </row>
    <row r="602" spans="1:25" ht="15.6">
      <c r="A602" s="39"/>
      <c r="B602" s="46">
        <f>+'Ark1'!C1924</f>
        <v>2001</v>
      </c>
      <c r="C602" s="46">
        <f>+'Ark1'!M1924</f>
        <v>38</v>
      </c>
      <c r="D602" s="331">
        <f>+'Ark1'!Q1924</f>
        <v>14</v>
      </c>
      <c r="E602" s="65"/>
      <c r="F602" s="331">
        <f>+'Ark1'!R1924</f>
        <v>15</v>
      </c>
      <c r="G602" s="331"/>
      <c r="H602" s="331">
        <f>+'Ark1'!S1924</f>
        <v>15</v>
      </c>
      <c r="I602" s="99">
        <f>+'Ark1'!AD1924</f>
        <v>1.4519293769935597E-3</v>
      </c>
      <c r="J602" s="99"/>
      <c r="K602" s="99">
        <f>+'Ark1'!AE1924</f>
        <v>1.3734233662034453E-3</v>
      </c>
      <c r="L602" s="99"/>
      <c r="M602" s="99">
        <f>+'Ark1'!W1924</f>
        <v>69.852640000000022</v>
      </c>
      <c r="N602" s="99"/>
      <c r="O602" s="99">
        <f>+'Ark1'!X1924</f>
        <v>0</v>
      </c>
      <c r="P602" s="99"/>
      <c r="Q602" s="99">
        <f>+'Ark1'!Y1924</f>
        <v>0</v>
      </c>
      <c r="R602" s="110"/>
      <c r="S602" s="65"/>
      <c r="T602" s="110"/>
      <c r="U602" s="99">
        <f>+'Ark1'!AA1924</f>
        <v>12.48434755496122</v>
      </c>
      <c r="V602" s="65">
        <f t="shared" si="18"/>
        <v>1.0714285714285714</v>
      </c>
      <c r="W602" s="48">
        <f>+'Ark1'!V1924</f>
        <v>75.680000000000021</v>
      </c>
      <c r="X602" s="39"/>
      <c r="Y602"/>
    </row>
    <row r="603" spans="1:25" ht="15.6">
      <c r="A603" s="39"/>
      <c r="B603" s="46">
        <f>+'Ark1'!C1925</f>
        <v>2001</v>
      </c>
      <c r="C603" s="46">
        <f>+'Ark1'!M1925</f>
        <v>39</v>
      </c>
      <c r="D603" s="331">
        <f>+'Ark1'!Q1925</f>
        <v>19</v>
      </c>
      <c r="E603" s="65"/>
      <c r="F603" s="331">
        <f>+'Ark1'!R1925</f>
        <v>20</v>
      </c>
      <c r="G603" s="331"/>
      <c r="H603" s="331">
        <f>+'Ark1'!S1925</f>
        <v>20</v>
      </c>
      <c r="I603" s="99">
        <f>+'Ark1'!AD1925</f>
        <v>1.9359058359914123E-3</v>
      </c>
      <c r="J603" s="99"/>
      <c r="K603" s="99">
        <f>+'Ark1'!AE1925</f>
        <v>1.8693414756174619E-3</v>
      </c>
      <c r="L603" s="99"/>
      <c r="M603" s="99">
        <f>+'Ark1'!W1925</f>
        <v>71.306365</v>
      </c>
      <c r="N603" s="99"/>
      <c r="O603" s="99">
        <f>+'Ark1'!X1925</f>
        <v>0</v>
      </c>
      <c r="P603" s="99"/>
      <c r="Q603" s="99">
        <f>+'Ark1'!Y1925</f>
        <v>0</v>
      </c>
      <c r="R603" s="110"/>
      <c r="S603" s="65"/>
      <c r="T603" s="110"/>
      <c r="U603" s="99">
        <f>+'Ark1'!AA1925</f>
        <v>16.271484118797371</v>
      </c>
      <c r="V603" s="65">
        <f t="shared" si="18"/>
        <v>1.0526315789473684</v>
      </c>
      <c r="W603" s="48">
        <f>+'Ark1'!V1925</f>
        <v>77.254999999999995</v>
      </c>
      <c r="X603" s="39"/>
      <c r="Y603"/>
    </row>
    <row r="604" spans="1:25" ht="15.6">
      <c r="A604" s="39"/>
      <c r="B604" s="46">
        <f>+'Ark1'!C1926</f>
        <v>2001</v>
      </c>
      <c r="C604" s="46">
        <f>+'Ark1'!M1926</f>
        <v>40</v>
      </c>
      <c r="D604" s="331">
        <f>+'Ark1'!Q1926</f>
        <v>40</v>
      </c>
      <c r="E604" s="65"/>
      <c r="F604" s="331">
        <f>+'Ark1'!R1926</f>
        <v>43</v>
      </c>
      <c r="G604" s="331"/>
      <c r="H604" s="331">
        <f>+'Ark1'!S1926</f>
        <v>40</v>
      </c>
      <c r="I604" s="99">
        <f>+'Ark1'!AD1926</f>
        <v>4.162197547381538E-3</v>
      </c>
      <c r="J604" s="99"/>
      <c r="K604" s="99">
        <f>+'Ark1'!AE1926</f>
        <v>3.8807195114818286E-3</v>
      </c>
      <c r="L604" s="99"/>
      <c r="M604" s="99">
        <f>+'Ark1'!W1926</f>
        <v>74.015370000000004</v>
      </c>
      <c r="N604" s="99"/>
      <c r="O604" s="99">
        <f>+'Ark1'!X1926</f>
        <v>0</v>
      </c>
      <c r="P604" s="99"/>
      <c r="Q604" s="99">
        <f>+'Ark1'!Y1926</f>
        <v>0</v>
      </c>
      <c r="R604" s="110"/>
      <c r="S604" s="65"/>
      <c r="T604" s="110"/>
      <c r="U604" s="99">
        <f>+'Ark1'!AA1926</f>
        <v>16.281649362091674</v>
      </c>
      <c r="V604" s="65">
        <f t="shared" si="18"/>
        <v>1.075</v>
      </c>
      <c r="W604" s="48">
        <f>+'Ark1'!V1926</f>
        <v>83.24</v>
      </c>
      <c r="X604" s="39"/>
      <c r="Y604"/>
    </row>
    <row r="605" spans="1:25" ht="15.6">
      <c r="A605" s="39"/>
      <c r="B605" s="46">
        <f>+'Ark1'!C1927</f>
        <v>2001</v>
      </c>
      <c r="C605" s="46">
        <f>+'Ark1'!M1927</f>
        <v>41</v>
      </c>
      <c r="D605" s="331">
        <f>+'Ark1'!Q1927</f>
        <v>60</v>
      </c>
      <c r="E605" s="65"/>
      <c r="F605" s="331">
        <f>+'Ark1'!R1927</f>
        <v>71</v>
      </c>
      <c r="G605" s="331"/>
      <c r="H605" s="331">
        <f>+'Ark1'!S1927</f>
        <v>71</v>
      </c>
      <c r="I605" s="99">
        <f>+'Ark1'!AD1927</f>
        <v>6.8724657177695186E-3</v>
      </c>
      <c r="J605" s="99"/>
      <c r="K605" s="99">
        <f>+'Ark1'!AE1927</f>
        <v>7.1830090446498148E-3</v>
      </c>
      <c r="L605" s="99"/>
      <c r="M605" s="99">
        <f>+'Ark1'!W1927</f>
        <v>77.182299999999984</v>
      </c>
      <c r="N605" s="99"/>
      <c r="O605" s="99">
        <f>+'Ark1'!X1927</f>
        <v>0</v>
      </c>
      <c r="P605" s="99"/>
      <c r="Q605" s="99">
        <f>+'Ark1'!Y1927</f>
        <v>0</v>
      </c>
      <c r="R605" s="110"/>
      <c r="S605" s="65"/>
      <c r="T605" s="110"/>
      <c r="U605" s="99">
        <f>+'Ark1'!AA1927</f>
        <v>10.038150326628887</v>
      </c>
      <c r="V605" s="65">
        <f t="shared" si="18"/>
        <v>1.1833333333333333</v>
      </c>
      <c r="W605" s="48">
        <f>+'Ark1'!V1927</f>
        <v>83.621126760563371</v>
      </c>
      <c r="X605" s="39"/>
      <c r="Y605"/>
    </row>
    <row r="606" spans="1:25" ht="15.6">
      <c r="A606" s="39"/>
      <c r="B606" s="46">
        <f>+'Ark1'!C1928</f>
        <v>2001</v>
      </c>
      <c r="C606" s="46">
        <f>+'Ark1'!M1928</f>
        <v>42</v>
      </c>
      <c r="D606" s="331">
        <f>+'Ark1'!Q1928</f>
        <v>123</v>
      </c>
      <c r="E606" s="65"/>
      <c r="F606" s="331">
        <f>+'Ark1'!R1928</f>
        <v>165</v>
      </c>
      <c r="G606" s="331"/>
      <c r="H606" s="331">
        <f>+'Ark1'!S1928</f>
        <v>165</v>
      </c>
      <c r="I606" s="99">
        <f>+'Ark1'!AD1928</f>
        <v>1.5971223146929153E-2</v>
      </c>
      <c r="J606" s="99"/>
      <c r="K606" s="99">
        <f>+'Ark1'!AE1928</f>
        <v>1.6832663225853178E-2</v>
      </c>
      <c r="L606" s="99"/>
      <c r="M606" s="99">
        <f>+'Ark1'!W1928</f>
        <v>77.828478787878751</v>
      </c>
      <c r="N606" s="99"/>
      <c r="O606" s="99">
        <f>+'Ark1'!X1928</f>
        <v>0</v>
      </c>
      <c r="P606" s="99"/>
      <c r="Q606" s="99">
        <f>+'Ark1'!Y1928</f>
        <v>0</v>
      </c>
      <c r="R606" s="110"/>
      <c r="S606" s="65"/>
      <c r="T606" s="110"/>
      <c r="U606" s="99">
        <f>+'Ark1'!AA1928</f>
        <v>8.4983209384888685</v>
      </c>
      <c r="V606" s="65">
        <f t="shared" si="18"/>
        <v>1.3414634146341464</v>
      </c>
      <c r="W606" s="48">
        <f>+'Ark1'!V1928</f>
        <v>84.32121212121217</v>
      </c>
      <c r="X606" s="39"/>
      <c r="Y606"/>
    </row>
    <row r="607" spans="1:25" ht="15.6">
      <c r="A607" s="39"/>
      <c r="B607" s="46">
        <f>+'Ark1'!C1929</f>
        <v>2001</v>
      </c>
      <c r="C607" s="46">
        <f>+'Ark1'!M1929</f>
        <v>43</v>
      </c>
      <c r="D607" s="331">
        <f>+'Ark1'!Q1929</f>
        <v>194</v>
      </c>
      <c r="E607" s="65"/>
      <c r="F607" s="331">
        <f>+'Ark1'!R1929</f>
        <v>248</v>
      </c>
      <c r="G607" s="331"/>
      <c r="H607" s="331">
        <f>+'Ark1'!S1929</f>
        <v>248</v>
      </c>
      <c r="I607" s="99">
        <f>+'Ark1'!AD1929</f>
        <v>2.4005232366293518E-2</v>
      </c>
      <c r="J607" s="99"/>
      <c r="K607" s="99">
        <f>+'Ark1'!AE1929</f>
        <v>2.5162611445239489E-2</v>
      </c>
      <c r="L607" s="99"/>
      <c r="M607" s="99">
        <f>+'Ark1'!W1929</f>
        <v>77.405831854838695</v>
      </c>
      <c r="N607" s="99"/>
      <c r="O607" s="99">
        <f>+'Ark1'!X1929</f>
        <v>0</v>
      </c>
      <c r="P607" s="99"/>
      <c r="Q607" s="99">
        <f>+'Ark1'!Y1929</f>
        <v>0</v>
      </c>
      <c r="R607" s="110"/>
      <c r="S607" s="65"/>
      <c r="T607" s="110"/>
      <c r="U607" s="99">
        <f>+'Ark1'!AA1929</f>
        <v>8.8199789224380982</v>
      </c>
      <c r="V607" s="65">
        <f t="shared" si="18"/>
        <v>1.2783505154639174</v>
      </c>
      <c r="W607" s="48">
        <f>+'Ark1'!V1929</f>
        <v>83.8633064516129</v>
      </c>
      <c r="X607" s="39"/>
      <c r="Y607"/>
    </row>
    <row r="608" spans="1:25" ht="15.6">
      <c r="A608" s="39"/>
      <c r="B608" s="46">
        <f>+'Ark1'!C1930</f>
        <v>2001</v>
      </c>
      <c r="C608" s="46">
        <f>+'Ark1'!M1930</f>
        <v>44</v>
      </c>
      <c r="D608" s="331">
        <f>+'Ark1'!Q1930</f>
        <v>362</v>
      </c>
      <c r="E608" s="65"/>
      <c r="F608" s="331">
        <f>+'Ark1'!R1930</f>
        <v>512</v>
      </c>
      <c r="G608" s="331"/>
      <c r="H608" s="331">
        <f>+'Ark1'!S1930</f>
        <v>512</v>
      </c>
      <c r="I608" s="99">
        <f>+'Ark1'!AD1930</f>
        <v>4.9559189401380162E-2</v>
      </c>
      <c r="J608" s="99"/>
      <c r="K608" s="99">
        <f>+'Ark1'!AE1930</f>
        <v>5.1842013653524512E-2</v>
      </c>
      <c r="L608" s="99"/>
      <c r="M608" s="99">
        <f>+'Ark1'!W1930</f>
        <v>77.246987695312541</v>
      </c>
      <c r="N608" s="99"/>
      <c r="O608" s="99">
        <f>+'Ark1'!X1930</f>
        <v>0</v>
      </c>
      <c r="P608" s="99"/>
      <c r="Q608" s="99">
        <f>+'Ark1'!Y1930</f>
        <v>0</v>
      </c>
      <c r="R608" s="110"/>
      <c r="S608" s="65"/>
      <c r="T608" s="110"/>
      <c r="U608" s="99">
        <f>+'Ark1'!AA1930</f>
        <v>8.471003318454482</v>
      </c>
      <c r="V608" s="65">
        <f t="shared" si="18"/>
        <v>1.4143646408839778</v>
      </c>
      <c r="W608" s="48">
        <f>+'Ark1'!V1930</f>
        <v>83.691210937500145</v>
      </c>
      <c r="X608" s="39"/>
      <c r="Y608"/>
    </row>
    <row r="609" spans="1:25" ht="15.6">
      <c r="A609" s="39"/>
      <c r="B609" s="46">
        <f>+'Ark1'!C1931</f>
        <v>2001</v>
      </c>
      <c r="C609" s="46">
        <f>+'Ark1'!M1931</f>
        <v>45</v>
      </c>
      <c r="D609" s="331">
        <f>+'Ark1'!Q1931</f>
        <v>613</v>
      </c>
      <c r="E609" s="65"/>
      <c r="F609" s="331">
        <f>+'Ark1'!R1931</f>
        <v>993</v>
      </c>
      <c r="G609" s="331"/>
      <c r="H609" s="331">
        <f>+'Ark1'!S1931</f>
        <v>993</v>
      </c>
      <c r="I609" s="99">
        <f>+'Ark1'!AD1931</f>
        <v>9.611772475697361E-2</v>
      </c>
      <c r="J609" s="99"/>
      <c r="K609" s="99">
        <f>+'Ark1'!AE1931</f>
        <v>9.9389659584763035E-2</v>
      </c>
      <c r="L609" s="99"/>
      <c r="M609" s="99">
        <f>+'Ark1'!W1931</f>
        <v>76.359241591138002</v>
      </c>
      <c r="N609" s="99"/>
      <c r="O609" s="99">
        <f>+'Ark1'!X1931</f>
        <v>0</v>
      </c>
      <c r="P609" s="99"/>
      <c r="Q609" s="99">
        <f>+'Ark1'!Y1931</f>
        <v>0</v>
      </c>
      <c r="R609" s="110"/>
      <c r="S609" s="65"/>
      <c r="T609" s="110"/>
      <c r="U609" s="99">
        <f>+'Ark1'!AA1931</f>
        <v>7.7852945729867056</v>
      </c>
      <c r="V609" s="65">
        <f t="shared" si="18"/>
        <v>1.6199021207177815</v>
      </c>
      <c r="W609" s="48">
        <f>+'Ark1'!V1931</f>
        <v>82.729405840886116</v>
      </c>
      <c r="X609" s="39"/>
      <c r="Y609"/>
    </row>
    <row r="610" spans="1:25" ht="15.6">
      <c r="A610" s="39"/>
      <c r="B610" s="46">
        <f>+'Ark1'!C1932</f>
        <v>2001</v>
      </c>
      <c r="C610" s="46">
        <f>+'Ark1'!M1932</f>
        <v>46</v>
      </c>
      <c r="D610" s="331">
        <f>+'Ark1'!Q1932</f>
        <v>999</v>
      </c>
      <c r="E610" s="65"/>
      <c r="F610" s="331">
        <f>+'Ark1'!R1932</f>
        <v>2019</v>
      </c>
      <c r="G610" s="331"/>
      <c r="H610" s="331">
        <f>+'Ark1'!S1932</f>
        <v>2019</v>
      </c>
      <c r="I610" s="99">
        <f>+'Ark1'!AD1932</f>
        <v>0.19542969414333311</v>
      </c>
      <c r="J610" s="99"/>
      <c r="K610" s="99">
        <f>+'Ark1'!AE1932</f>
        <v>0.20187496607500913</v>
      </c>
      <c r="L610" s="99"/>
      <c r="M610" s="99">
        <f>+'Ark1'!W1932</f>
        <v>76.280898415056939</v>
      </c>
      <c r="N610" s="99"/>
      <c r="O610" s="99">
        <f>+'Ark1'!X1932</f>
        <v>0</v>
      </c>
      <c r="P610" s="99"/>
      <c r="Q610" s="99">
        <f>+'Ark1'!Y1932</f>
        <v>0</v>
      </c>
      <c r="R610" s="110"/>
      <c r="S610" s="65"/>
      <c r="T610" s="110"/>
      <c r="U610" s="99">
        <f>+'Ark1'!AA1932</f>
        <v>7.9436305182410996</v>
      </c>
      <c r="V610" s="65">
        <f t="shared" si="18"/>
        <v>2.0210210210210211</v>
      </c>
      <c r="W610" s="48">
        <f>+'Ark1'!V1932</f>
        <v>82.64452699356093</v>
      </c>
      <c r="X610" s="39"/>
      <c r="Y610"/>
    </row>
    <row r="611" spans="1:25" ht="15.6">
      <c r="A611" s="39"/>
      <c r="B611" s="46">
        <f>+'Ark1'!C1933</f>
        <v>2001</v>
      </c>
      <c r="C611" s="46">
        <f>+'Ark1'!M1933</f>
        <v>47</v>
      </c>
      <c r="D611" s="331">
        <f>+'Ark1'!Q1933</f>
        <v>1452</v>
      </c>
      <c r="E611" s="65"/>
      <c r="F611" s="331">
        <f>+'Ark1'!R1933</f>
        <v>3658</v>
      </c>
      <c r="G611" s="331"/>
      <c r="H611" s="331">
        <f>+'Ark1'!S1933</f>
        <v>3658</v>
      </c>
      <c r="I611" s="99">
        <f>+'Ark1'!AD1933</f>
        <v>0.35407717740282951</v>
      </c>
      <c r="J611" s="99"/>
      <c r="K611" s="99">
        <f>+'Ark1'!AE1933</f>
        <v>0.36440653087249536</v>
      </c>
      <c r="L611" s="99"/>
      <c r="M611" s="99">
        <f>+'Ark1'!W1933</f>
        <v>75.999739256424078</v>
      </c>
      <c r="N611" s="99"/>
      <c r="O611" s="99">
        <f>+'Ark1'!X1933</f>
        <v>0</v>
      </c>
      <c r="P611" s="99"/>
      <c r="Q611" s="99">
        <f>+'Ark1'!Y1933</f>
        <v>0</v>
      </c>
      <c r="R611" s="110"/>
      <c r="S611" s="65"/>
      <c r="T611" s="110"/>
      <c r="U611" s="99">
        <f>+'Ark1'!AA1933</f>
        <v>7.8500884669885567</v>
      </c>
      <c r="V611" s="65">
        <f t="shared" si="18"/>
        <v>2.5192837465564737</v>
      </c>
      <c r="W611" s="48">
        <f>+'Ark1'!V1933</f>
        <v>82.339912520502949</v>
      </c>
      <c r="X611" s="39"/>
      <c r="Y611"/>
    </row>
    <row r="612" spans="1:25" ht="15.6">
      <c r="A612" s="39"/>
      <c r="B612" s="46">
        <f>+'Ark1'!C1934</f>
        <v>2001</v>
      </c>
      <c r="C612" s="46">
        <f>+'Ark1'!M1934</f>
        <v>48</v>
      </c>
      <c r="D612" s="331">
        <f>+'Ark1'!Q1934</f>
        <v>2011</v>
      </c>
      <c r="E612" s="65"/>
      <c r="F612" s="331">
        <f>+'Ark1'!R1934</f>
        <v>6923</v>
      </c>
      <c r="G612" s="331"/>
      <c r="H612" s="331">
        <f>+'Ark1'!S1934</f>
        <v>6923</v>
      </c>
      <c r="I612" s="99">
        <f>+'Ark1'!AD1934</f>
        <v>0.67011380512842766</v>
      </c>
      <c r="J612" s="99"/>
      <c r="K612" s="99">
        <f>+'Ark1'!AE1934</f>
        <v>0.68642289156057212</v>
      </c>
      <c r="L612" s="99"/>
      <c r="M612" s="99">
        <f>+'Ark1'!W1934</f>
        <v>75.642709793442066</v>
      </c>
      <c r="N612" s="99"/>
      <c r="O612" s="99">
        <f>+'Ark1'!X1934</f>
        <v>0</v>
      </c>
      <c r="P612" s="99"/>
      <c r="Q612" s="99">
        <f>+'Ark1'!Y1934</f>
        <v>0</v>
      </c>
      <c r="R612" s="110"/>
      <c r="S612" s="65"/>
      <c r="T612" s="110"/>
      <c r="U612" s="99">
        <f>+'Ark1'!AA1934</f>
        <v>7.274748954778528</v>
      </c>
      <c r="V612" s="65">
        <f t="shared" si="18"/>
        <v>3.4425658876181005</v>
      </c>
      <c r="W612" s="48">
        <f>+'Ark1'!V1934</f>
        <v>81.953098367759594</v>
      </c>
      <c r="X612" s="39"/>
      <c r="Y612"/>
    </row>
    <row r="613" spans="1:25" ht="15.6">
      <c r="A613" s="39"/>
      <c r="B613" s="46">
        <f>+'Ark1'!C1935</f>
        <v>2001</v>
      </c>
      <c r="C613" s="46">
        <f>+'Ark1'!M1935</f>
        <v>49</v>
      </c>
      <c r="D613" s="331">
        <f>+'Ark1'!Q1935</f>
        <v>2484</v>
      </c>
      <c r="E613" s="65"/>
      <c r="F613" s="331">
        <f>+'Ark1'!R1935</f>
        <v>12536</v>
      </c>
      <c r="G613" s="331"/>
      <c r="H613" s="331">
        <f>+'Ark1'!S1935</f>
        <v>12536</v>
      </c>
      <c r="I613" s="99">
        <f>+'Ark1'!AD1935</f>
        <v>1.2134257779994175</v>
      </c>
      <c r="J613" s="99"/>
      <c r="K613" s="99">
        <f>+'Ark1'!AE1935</f>
        <v>1.238444111435518</v>
      </c>
      <c r="L613" s="99"/>
      <c r="M613" s="99">
        <f>+'Ark1'!W1935</f>
        <v>75.368015603062972</v>
      </c>
      <c r="N613" s="99"/>
      <c r="O613" s="99">
        <f>+'Ark1'!X1935</f>
        <v>0</v>
      </c>
      <c r="P613" s="99"/>
      <c r="Q613" s="99">
        <f>+'Ark1'!Y1935</f>
        <v>0</v>
      </c>
      <c r="R613" s="110"/>
      <c r="S613" s="65"/>
      <c r="T613" s="110"/>
      <c r="U613" s="99">
        <f>+'Ark1'!AA1935</f>
        <v>7.2095558653567773</v>
      </c>
      <c r="V613" s="65">
        <f t="shared" si="18"/>
        <v>5.0466988727858295</v>
      </c>
      <c r="W613" s="48">
        <f>+'Ark1'!V1935</f>
        <v>81.655488194001379</v>
      </c>
      <c r="X613" s="39"/>
      <c r="Y613"/>
    </row>
    <row r="614" spans="1:25" ht="15.6">
      <c r="A614" s="39"/>
      <c r="B614" s="46">
        <f>+'Ark1'!C1936</f>
        <v>2001</v>
      </c>
      <c r="C614" s="46">
        <f>+'Ark1'!M1936</f>
        <v>50</v>
      </c>
      <c r="D614" s="331">
        <f>+'Ark1'!Q1936</f>
        <v>2982</v>
      </c>
      <c r="E614" s="65"/>
      <c r="F614" s="331">
        <f>+'Ark1'!R1936</f>
        <v>23032</v>
      </c>
      <c r="G614" s="331"/>
      <c r="H614" s="331">
        <f>+'Ark1'!S1936</f>
        <v>23017</v>
      </c>
      <c r="I614" s="99">
        <f>+'Ark1'!AD1936</f>
        <v>2.229389160727711</v>
      </c>
      <c r="J614" s="99"/>
      <c r="K614" s="99">
        <f>+'Ark1'!AE1936</f>
        <v>2.2609395388170856</v>
      </c>
      <c r="L614" s="99"/>
      <c r="M614" s="99">
        <f>+'Ark1'!W1936</f>
        <v>74.939343246296076</v>
      </c>
      <c r="N614" s="99"/>
      <c r="O614" s="99">
        <f>+'Ark1'!X1936</f>
        <v>0</v>
      </c>
      <c r="P614" s="99"/>
      <c r="Q614" s="99">
        <f>+'Ark1'!Y1936</f>
        <v>0</v>
      </c>
      <c r="R614" s="110"/>
      <c r="S614" s="65"/>
      <c r="T614" s="110"/>
      <c r="U614" s="99">
        <f>+'Ark1'!AA1936</f>
        <v>7.1417077655060561</v>
      </c>
      <c r="V614" s="65">
        <f t="shared" si="18"/>
        <v>7.7236753856472165</v>
      </c>
      <c r="W614" s="48">
        <f>+'Ark1'!V1936</f>
        <v>81.214519702828085</v>
      </c>
      <c r="X614" s="39"/>
      <c r="Y614"/>
    </row>
    <row r="615" spans="1:25" ht="15.6">
      <c r="A615" s="39"/>
      <c r="B615" s="46">
        <f>+'Ark1'!C1937</f>
        <v>2001</v>
      </c>
      <c r="C615" s="46">
        <f>+'Ark1'!M1937</f>
        <v>51</v>
      </c>
      <c r="D615" s="331">
        <f>+'Ark1'!Q1937</f>
        <v>3286</v>
      </c>
      <c r="E615" s="65"/>
      <c r="F615" s="331">
        <f>+'Ark1'!R1937</f>
        <v>38637</v>
      </c>
      <c r="G615" s="331"/>
      <c r="H615" s="331">
        <f>+'Ark1'!S1937</f>
        <v>38634</v>
      </c>
      <c r="I615" s="99">
        <f>+'Ark1'!AD1937</f>
        <v>3.7398796892600097</v>
      </c>
      <c r="J615" s="99"/>
      <c r="K615" s="99">
        <f>+'Ark1'!AE1937</f>
        <v>3.7814317213891688</v>
      </c>
      <c r="L615" s="99"/>
      <c r="M615" s="99">
        <f>+'Ark1'!W1937</f>
        <v>74.671734474814983</v>
      </c>
      <c r="N615" s="99"/>
      <c r="O615" s="99">
        <f>+'Ark1'!X1937</f>
        <v>0</v>
      </c>
      <c r="P615" s="99"/>
      <c r="Q615" s="99">
        <f>+'Ark1'!Y1937</f>
        <v>0</v>
      </c>
      <c r="R615" s="110"/>
      <c r="S615" s="65"/>
      <c r="T615" s="110"/>
      <c r="U615" s="99">
        <f>+'Ark1'!AA1937</f>
        <v>6.9870477554301029</v>
      </c>
      <c r="V615" s="65">
        <f t="shared" si="18"/>
        <v>11.758064516129032</v>
      </c>
      <c r="W615" s="48">
        <f>+'Ark1'!V1937</f>
        <v>80.902829114251745</v>
      </c>
      <c r="X615" s="39"/>
      <c r="Y615"/>
    </row>
    <row r="616" spans="1:25" ht="15.6">
      <c r="A616" s="39"/>
      <c r="B616" s="46">
        <f>+'Ark1'!C1938</f>
        <v>2001</v>
      </c>
      <c r="C616" s="46">
        <f>+'Ark1'!M1938</f>
        <v>52</v>
      </c>
      <c r="D616" s="331">
        <f>+'Ark1'!Q1938</f>
        <v>3566</v>
      </c>
      <c r="E616" s="65"/>
      <c r="F616" s="331">
        <f>+'Ark1'!R1938</f>
        <v>61636</v>
      </c>
      <c r="G616" s="331"/>
      <c r="H616" s="331">
        <f>+'Ark1'!S1938</f>
        <v>61630</v>
      </c>
      <c r="I616" s="99">
        <f>+'Ark1'!AD1938</f>
        <v>5.9660746053583358</v>
      </c>
      <c r="J616" s="99"/>
      <c r="K616" s="99">
        <f>+'Ark1'!AE1938</f>
        <v>6.0113207856937985</v>
      </c>
      <c r="L616" s="99"/>
      <c r="M616" s="99">
        <f>+'Ark1'!W1938</f>
        <v>74.412755721240288</v>
      </c>
      <c r="N616" s="99"/>
      <c r="O616" s="99">
        <f>+'Ark1'!X1938</f>
        <v>0</v>
      </c>
      <c r="P616" s="99"/>
      <c r="Q616" s="99">
        <f>+'Ark1'!Y1938</f>
        <v>0</v>
      </c>
      <c r="R616" s="110"/>
      <c r="S616" s="65"/>
      <c r="T616" s="110"/>
      <c r="U616" s="99">
        <f>+'Ark1'!AA1938</f>
        <v>6.852741794114336</v>
      </c>
      <c r="V616" s="65">
        <f t="shared" si="18"/>
        <v>17.28435221536736</v>
      </c>
      <c r="W616" s="48">
        <f>+'Ark1'!V1938</f>
        <v>80.623233814700313</v>
      </c>
      <c r="X616" s="39"/>
      <c r="Y616"/>
    </row>
    <row r="617" spans="1:25" ht="15.6">
      <c r="A617" s="39"/>
      <c r="B617" s="46">
        <f>+'Ark1'!C1939</f>
        <v>2001</v>
      </c>
      <c r="C617" s="46">
        <f>+'Ark1'!M1939</f>
        <v>53</v>
      </c>
      <c r="D617" s="331">
        <f>+'Ark1'!Q1939</f>
        <v>3736</v>
      </c>
      <c r="E617" s="65"/>
      <c r="F617" s="331">
        <f>+'Ark1'!R1939</f>
        <v>89622</v>
      </c>
      <c r="G617" s="331"/>
      <c r="H617" s="331">
        <f>+'Ark1'!S1939</f>
        <v>89617</v>
      </c>
      <c r="I617" s="99">
        <f>+'Ark1'!AD1939</f>
        <v>8.6749876416611222</v>
      </c>
      <c r="J617" s="99"/>
      <c r="K617" s="99">
        <f>+'Ark1'!AE1939</f>
        <v>8.7111223234765625</v>
      </c>
      <c r="L617" s="99"/>
      <c r="M617" s="99">
        <f>+'Ark1'!W1939</f>
        <v>74.157206643828019</v>
      </c>
      <c r="N617" s="99"/>
      <c r="O617" s="99">
        <f>+'Ark1'!X1939</f>
        <v>0</v>
      </c>
      <c r="P617" s="99"/>
      <c r="Q617" s="99">
        <f>+'Ark1'!Y1939</f>
        <v>0</v>
      </c>
      <c r="R617" s="110"/>
      <c r="S617" s="65"/>
      <c r="T617" s="110"/>
      <c r="U617" s="99">
        <f>+'Ark1'!AA1939</f>
        <v>6.8465531823399655</v>
      </c>
      <c r="V617" s="65">
        <f t="shared" si="18"/>
        <v>23.988758029978587</v>
      </c>
      <c r="W617" s="48">
        <f>+'Ark1'!V1939</f>
        <v>80.345650936764812</v>
      </c>
      <c r="X617" s="39"/>
      <c r="Y617"/>
    </row>
    <row r="618" spans="1:25" ht="15.6">
      <c r="A618" s="39"/>
      <c r="B618" s="46">
        <f>+'Ark1'!C1940</f>
        <v>2001</v>
      </c>
      <c r="C618" s="46">
        <f>+'Ark1'!M1940</f>
        <v>54</v>
      </c>
      <c r="D618" s="331">
        <f>+'Ark1'!Q1940</f>
        <v>3875</v>
      </c>
      <c r="E618" s="65"/>
      <c r="F618" s="331">
        <f>+'Ark1'!R1940</f>
        <v>119516</v>
      </c>
      <c r="G618" s="331"/>
      <c r="H618" s="331">
        <f>+'Ark1'!S1940</f>
        <v>119512</v>
      </c>
      <c r="I618" s="99">
        <f>+'Ark1'!AD1940</f>
        <v>11.568586094717482</v>
      </c>
      <c r="J618" s="99"/>
      <c r="K618" s="99">
        <f>+'Ark1'!AE1940</f>
        <v>11.590056160759785</v>
      </c>
      <c r="L618" s="99"/>
      <c r="M618" s="99">
        <f>+'Ark1'!W1940</f>
        <v>73.984999938917611</v>
      </c>
      <c r="N618" s="99"/>
      <c r="O618" s="99">
        <f>+'Ark1'!X1940</f>
        <v>0</v>
      </c>
      <c r="P618" s="99"/>
      <c r="Q618" s="99">
        <f>+'Ark1'!Y1940</f>
        <v>0</v>
      </c>
      <c r="R618" s="110"/>
      <c r="S618" s="65"/>
      <c r="T618" s="110"/>
      <c r="U618" s="99">
        <f>+'Ark1'!AA1940</f>
        <v>6.855121562655957</v>
      </c>
      <c r="V618" s="65">
        <f t="shared" si="18"/>
        <v>30.842838709677419</v>
      </c>
      <c r="W618" s="48">
        <f>+'Ark1'!V1940</f>
        <v>80.158452707677981</v>
      </c>
      <c r="X618" s="39"/>
      <c r="Y618"/>
    </row>
    <row r="619" spans="1:25" ht="15.6">
      <c r="A619" s="39"/>
      <c r="B619" s="46">
        <f>+'Ark1'!C1941</f>
        <v>2001</v>
      </c>
      <c r="C619" s="46">
        <f>+'Ark1'!M1941</f>
        <v>55</v>
      </c>
      <c r="D619" s="331">
        <f>+'Ark1'!Q1941</f>
        <v>3967</v>
      </c>
      <c r="E619" s="65"/>
      <c r="F619" s="331">
        <f>+'Ark1'!R1941</f>
        <v>142768</v>
      </c>
      <c r="G619" s="331"/>
      <c r="H619" s="331">
        <f>+'Ark1'!S1941</f>
        <v>142758</v>
      </c>
      <c r="I619" s="99">
        <f>+'Ark1'!AD1941</f>
        <v>13.819270219641101</v>
      </c>
      <c r="J619" s="99"/>
      <c r="K619" s="99">
        <f>+'Ark1'!AE1941</f>
        <v>13.794694778403978</v>
      </c>
      <c r="L619" s="99"/>
      <c r="M619" s="99">
        <f>+'Ark1'!W1941</f>
        <v>73.719315218761977</v>
      </c>
      <c r="N619" s="99"/>
      <c r="O619" s="99">
        <f>+'Ark1'!X1941</f>
        <v>0</v>
      </c>
      <c r="P619" s="99"/>
      <c r="Q619" s="99">
        <f>+'Ark1'!Y1941</f>
        <v>0</v>
      </c>
      <c r="R619" s="110"/>
      <c r="S619" s="65"/>
      <c r="T619" s="110"/>
      <c r="U619" s="99">
        <f>+'Ark1'!AA1941</f>
        <v>6.9071301337380389</v>
      </c>
      <c r="V619" s="65">
        <f t="shared" si="18"/>
        <v>35.988908495084445</v>
      </c>
      <c r="W619" s="48">
        <f>+'Ark1'!V1941</f>
        <v>79.871196710516799</v>
      </c>
      <c r="X619" s="39"/>
      <c r="Y619"/>
    </row>
    <row r="620" spans="1:25" ht="15.6">
      <c r="A620" s="39"/>
      <c r="B620" s="46">
        <f>+'Ark1'!C1942</f>
        <v>2001</v>
      </c>
      <c r="C620" s="46">
        <f>+'Ark1'!M1942</f>
        <v>56</v>
      </c>
      <c r="D620" s="331">
        <f>+'Ark1'!Q1942</f>
        <v>3924</v>
      </c>
      <c r="E620" s="65"/>
      <c r="F620" s="331">
        <f>+'Ark1'!R1942</f>
        <v>149816</v>
      </c>
      <c r="G620" s="331"/>
      <c r="H620" s="331">
        <f>+'Ark1'!S1942</f>
        <v>149816</v>
      </c>
      <c r="I620" s="99">
        <f>+'Ark1'!AD1942</f>
        <v>14.501483436244474</v>
      </c>
      <c r="J620" s="99"/>
      <c r="K620" s="99">
        <f>+'Ark1'!AE1942</f>
        <v>14.455643642756044</v>
      </c>
      <c r="L620" s="99"/>
      <c r="M620" s="99">
        <f>+'Ark1'!W1942</f>
        <v>73.612045812196484</v>
      </c>
      <c r="N620" s="99"/>
      <c r="O620" s="99">
        <f>+'Ark1'!X1942</f>
        <v>0</v>
      </c>
      <c r="P620" s="99"/>
      <c r="Q620" s="99">
        <f>+'Ark1'!Y1942</f>
        <v>0</v>
      </c>
      <c r="R620" s="110"/>
      <c r="S620" s="65"/>
      <c r="T620" s="110"/>
      <c r="U620" s="99">
        <f>+'Ark1'!AA1942</f>
        <v>6.9498633387300783</v>
      </c>
      <c r="V620" s="65">
        <f t="shared" si="18"/>
        <v>38.179408766564727</v>
      </c>
      <c r="W620" s="48">
        <f>+'Ark1'!V1942</f>
        <v>79.753029048966496</v>
      </c>
      <c r="X620" s="39"/>
      <c r="Y620"/>
    </row>
    <row r="621" spans="1:25" ht="15.6">
      <c r="A621" s="39"/>
      <c r="B621" s="46">
        <f>+'Ark1'!C1943</f>
        <v>2001</v>
      </c>
      <c r="C621" s="46">
        <f>+'Ark1'!M1943</f>
        <v>57</v>
      </c>
      <c r="D621" s="331">
        <f>+'Ark1'!Q1943</f>
        <v>3883</v>
      </c>
      <c r="E621" s="65"/>
      <c r="F621" s="331">
        <f>+'Ark1'!R1943</f>
        <v>137982.6</v>
      </c>
      <c r="G621" s="331"/>
      <c r="H621" s="331">
        <f>+'Ark1'!S1943</f>
        <v>137808</v>
      </c>
      <c r="I621" s="99">
        <f>+'Ark1'!AD1943</f>
        <v>13.356066030263436</v>
      </c>
      <c r="J621" s="99"/>
      <c r="K621" s="99">
        <f>+'Ark1'!AE1943</f>
        <v>13.278448986894938</v>
      </c>
      <c r="L621" s="99"/>
      <c r="M621" s="99">
        <f>+'Ark1'!W1943</f>
        <v>73.509348082840091</v>
      </c>
      <c r="N621" s="99"/>
      <c r="O621" s="99">
        <f>+'Ark1'!X1943</f>
        <v>0</v>
      </c>
      <c r="P621" s="99"/>
      <c r="Q621" s="99">
        <f>+'Ark1'!Y1943</f>
        <v>0</v>
      </c>
      <c r="R621" s="110"/>
      <c r="S621" s="65"/>
      <c r="T621" s="110"/>
      <c r="U621" s="99">
        <f>+'Ark1'!AA1943</f>
        <v>7.0360792282894824</v>
      </c>
      <c r="V621" s="65">
        <f t="shared" si="18"/>
        <v>35.53505021890291</v>
      </c>
      <c r="W621" s="48">
        <f>+'Ark1'!V1943</f>
        <v>79.642981539533622</v>
      </c>
      <c r="X621" s="39"/>
    </row>
    <row r="622" spans="1:25" ht="15.6">
      <c r="A622" s="39"/>
      <c r="B622">
        <f>+'Ark1'!C1944</f>
        <v>2001</v>
      </c>
      <c r="C622">
        <f>+'Ark1'!M1944</f>
        <v>58</v>
      </c>
      <c r="D622" s="297">
        <f>+'Ark1'!Q1944</f>
        <v>3793</v>
      </c>
      <c r="F622" s="297">
        <f>+'Ark1'!R1944</f>
        <v>109369</v>
      </c>
      <c r="H622" s="297">
        <f>+'Ark1'!S1944</f>
        <v>109367</v>
      </c>
      <c r="I622" s="100">
        <f>+'Ark1'!AD1944</f>
        <v>10.586404268827245</v>
      </c>
      <c r="K622" s="100">
        <f>+'Ark1'!AE1944</f>
        <v>10.540362304897906</v>
      </c>
      <c r="M622" s="100">
        <f>+'Ark1'!W1944</f>
        <v>73.525653208005949</v>
      </c>
      <c r="O622" s="100">
        <f>+'Ark1'!X1944</f>
        <v>0</v>
      </c>
      <c r="Q622" s="100">
        <f>+'Ark1'!Y1944</f>
        <v>0</v>
      </c>
      <c r="R622" s="110"/>
      <c r="T622" s="110"/>
      <c r="U622" s="100">
        <f>+'Ark1'!AA1944</f>
        <v>7.0181390571252633</v>
      </c>
      <c r="V622" s="10">
        <f t="shared" si="18"/>
        <v>28.834431848141314</v>
      </c>
      <c r="W622" s="1">
        <f>+'Ark1'!V1944</f>
        <v>79.660180858943008</v>
      </c>
      <c r="X622" s="39"/>
    </row>
    <row r="623" spans="1:25" ht="15.6">
      <c r="A623" s="39"/>
      <c r="B623">
        <f>+'Ark1'!C1945</f>
        <v>2001</v>
      </c>
      <c r="C623">
        <f>+'Ark1'!M1945</f>
        <v>59</v>
      </c>
      <c r="D623" s="297">
        <f>+'Ark1'!Q1945</f>
        <v>3633</v>
      </c>
      <c r="F623" s="297">
        <f>+'Ark1'!R1945</f>
        <v>70771</v>
      </c>
      <c r="H623" s="297">
        <f>+'Ark1'!S1945</f>
        <v>70768</v>
      </c>
      <c r="I623" s="100">
        <f>+'Ark1'!AD1945</f>
        <v>6.8502995959474156</v>
      </c>
      <c r="K623" s="100">
        <f>+'Ark1'!AE1945</f>
        <v>6.8359220212267111</v>
      </c>
      <c r="M623" s="100">
        <f>+'Ark1'!W1945</f>
        <v>73.693609654080944</v>
      </c>
      <c r="O623" s="100">
        <f>+'Ark1'!X1945</f>
        <v>0</v>
      </c>
      <c r="Q623" s="100">
        <f>+'Ark1'!Y1945</f>
        <v>0</v>
      </c>
      <c r="R623" s="110"/>
      <c r="T623" s="110"/>
      <c r="U623" s="100">
        <f>+'Ark1'!AA1945</f>
        <v>7.0708190099042003</v>
      </c>
      <c r="V623" s="10">
        <f t="shared" si="18"/>
        <v>19.480044040737681</v>
      </c>
      <c r="W623" s="1">
        <f>+'Ark1'!V1945</f>
        <v>79.843153685281351</v>
      </c>
      <c r="X623" s="39"/>
    </row>
    <row r="624" spans="1:25" ht="15.6">
      <c r="A624" s="39"/>
      <c r="B624">
        <f>+'Ark1'!C1946</f>
        <v>2001</v>
      </c>
      <c r="C624">
        <f>+'Ark1'!M1946</f>
        <v>60</v>
      </c>
      <c r="D624" s="297">
        <f>+'Ark1'!Q1946</f>
        <v>3323</v>
      </c>
      <c r="F624" s="297">
        <f>+'Ark1'!R1946</f>
        <v>37936</v>
      </c>
      <c r="H624" s="297">
        <f>+'Ark1'!S1946</f>
        <v>37936</v>
      </c>
      <c r="I624" s="100">
        <f>+'Ark1'!AD1946</f>
        <v>3.6720261897085118</v>
      </c>
      <c r="K624" s="100">
        <f>+'Ark1'!AE1946</f>
        <v>3.6834843257181289</v>
      </c>
      <c r="M624" s="100">
        <f>+'Ark1'!W1946</f>
        <v>74.075900756537493</v>
      </c>
      <c r="O624" s="100">
        <f>+'Ark1'!X1946</f>
        <v>0</v>
      </c>
      <c r="Q624" s="100">
        <f>+'Ark1'!Y1946</f>
        <v>0</v>
      </c>
      <c r="R624" s="110"/>
      <c r="T624" s="110"/>
      <c r="U624" s="100">
        <f>+'Ark1'!AA1946</f>
        <v>7.061874399027162</v>
      </c>
      <c r="V624" s="10">
        <f t="shared" ref="V624:V655" si="19">+F624/D624</f>
        <v>11.416190189587722</v>
      </c>
      <c r="W624" s="1">
        <f>+'Ark1'!V1946</f>
        <v>80.255580451285951</v>
      </c>
      <c r="X624" s="39"/>
    </row>
    <row r="625" spans="1:24" ht="15.6">
      <c r="A625" s="39"/>
      <c r="B625">
        <f>+'Ark1'!C1947</f>
        <v>2001</v>
      </c>
      <c r="C625">
        <f>+'Ark1'!M1947</f>
        <v>61</v>
      </c>
      <c r="D625" s="297">
        <f>+'Ark1'!Q1947</f>
        <v>2800</v>
      </c>
      <c r="F625" s="297">
        <f>+'Ark1'!R1947</f>
        <v>15793</v>
      </c>
      <c r="H625" s="297">
        <f>+'Ark1'!S1947</f>
        <v>15793</v>
      </c>
      <c r="I625" s="100">
        <f>+'Ark1'!AD1947</f>
        <v>1.5286880433906187</v>
      </c>
      <c r="K625" s="100">
        <f>+'Ark1'!AE1947</f>
        <v>1.5447158283068576</v>
      </c>
      <c r="M625" s="100">
        <f>+'Ark1'!W1947</f>
        <v>74.619719635281356</v>
      </c>
      <c r="O625" s="100">
        <f>+'Ark1'!X1947</f>
        <v>0</v>
      </c>
      <c r="Q625" s="100">
        <f>+'Ark1'!Y1947</f>
        <v>0</v>
      </c>
      <c r="R625" s="110"/>
      <c r="T625" s="110"/>
      <c r="U625" s="100">
        <f>+'Ark1'!AA1947</f>
        <v>7.0733794803914067</v>
      </c>
      <c r="V625" s="10">
        <f t="shared" si="19"/>
        <v>5.6403571428571428</v>
      </c>
      <c r="W625" s="1">
        <f>+'Ark1'!V1947</f>
        <v>80.844766668777211</v>
      </c>
      <c r="X625" s="39"/>
    </row>
    <row r="626" spans="1:24" ht="15.6">
      <c r="A626" s="39"/>
      <c r="B626">
        <f>+'Ark1'!C1948</f>
        <v>2001</v>
      </c>
      <c r="C626">
        <f>+'Ark1'!M1948</f>
        <v>62</v>
      </c>
      <c r="D626" s="297">
        <f>+'Ark1'!Q1948</f>
        <v>1924</v>
      </c>
      <c r="F626" s="297">
        <f>+'Ark1'!R1948</f>
        <v>5463</v>
      </c>
      <c r="H626" s="297">
        <f>+'Ark1'!S1948</f>
        <v>5462</v>
      </c>
      <c r="I626" s="100">
        <f>+'Ark1'!AD1948</f>
        <v>0.52879267910105443</v>
      </c>
      <c r="K626" s="100">
        <f>+'Ark1'!AE1948</f>
        <v>0.53823254289765987</v>
      </c>
      <c r="M626" s="100">
        <f>+'Ark1'!W1948</f>
        <v>75.17750507140272</v>
      </c>
      <c r="O626" s="100">
        <f>+'Ark1'!X1948</f>
        <v>0</v>
      </c>
      <c r="Q626" s="100">
        <f>+'Ark1'!Y1948</f>
        <v>0</v>
      </c>
      <c r="R626" s="110"/>
      <c r="T626" s="110"/>
      <c r="U626" s="100">
        <f>+'Ark1'!AA1948</f>
        <v>7.0872076751662476</v>
      </c>
      <c r="V626" s="10">
        <f t="shared" si="19"/>
        <v>2.8393970893970892</v>
      </c>
      <c r="W626" s="1">
        <f>+'Ark1'!V1948</f>
        <v>81.45660930062256</v>
      </c>
      <c r="X626" s="39"/>
    </row>
    <row r="627" spans="1:24" ht="15.6">
      <c r="A627" s="39"/>
      <c r="B627">
        <f>+'Ark1'!C1949</f>
        <v>2001</v>
      </c>
      <c r="C627">
        <f>+'Ark1'!M1949</f>
        <v>63</v>
      </c>
      <c r="D627" s="297">
        <f>+'Ark1'!Q1949</f>
        <v>984</v>
      </c>
      <c r="F627" s="297">
        <f>+'Ark1'!R1949</f>
        <v>1679</v>
      </c>
      <c r="H627" s="297">
        <f>+'Ark1'!S1949</f>
        <v>1679</v>
      </c>
      <c r="I627" s="100">
        <f>+'Ark1'!AD1949</f>
        <v>0.16251929493147904</v>
      </c>
      <c r="K627" s="100">
        <f>+'Ark1'!AE1949</f>
        <v>0.16681105134693669</v>
      </c>
      <c r="M627" s="100">
        <f>+'Ark1'!W1949</f>
        <v>75.795561584276442</v>
      </c>
      <c r="O627" s="100">
        <f>+'Ark1'!X1949</f>
        <v>0</v>
      </c>
      <c r="Q627" s="100">
        <f>+'Ark1'!Y1949</f>
        <v>0</v>
      </c>
      <c r="R627" s="110"/>
      <c r="T627" s="110"/>
      <c r="U627" s="100">
        <f>+'Ark1'!AA1949</f>
        <v>7.2632477978110543</v>
      </c>
      <c r="V627" s="10">
        <f t="shared" si="19"/>
        <v>1.7063008130081301</v>
      </c>
      <c r="W627" s="1">
        <f>+'Ark1'!V1949</f>
        <v>82.118701608100224</v>
      </c>
      <c r="X627" s="39"/>
    </row>
    <row r="628" spans="1:24" ht="15.6">
      <c r="A628" s="39"/>
      <c r="B628">
        <f>+'Ark1'!C1950</f>
        <v>2001</v>
      </c>
      <c r="C628">
        <f>+'Ark1'!M1950</f>
        <v>64</v>
      </c>
      <c r="D628" s="297">
        <f>+'Ark1'!Q1950</f>
        <v>575</v>
      </c>
      <c r="F628" s="297">
        <f>+'Ark1'!R1950</f>
        <v>822</v>
      </c>
      <c r="H628" s="297">
        <f>+'Ark1'!S1950</f>
        <v>822</v>
      </c>
      <c r="I628" s="100">
        <f>+'Ark1'!AD1950</f>
        <v>7.956572985924705E-2</v>
      </c>
      <c r="K628" s="100">
        <f>+'Ark1'!AE1950</f>
        <v>8.1768294198560812E-2</v>
      </c>
      <c r="M628" s="100">
        <f>+'Ark1'!W1950</f>
        <v>75.889688807785859</v>
      </c>
      <c r="O628" s="100">
        <f>+'Ark1'!X1950</f>
        <v>0</v>
      </c>
      <c r="Q628" s="100">
        <f>+'Ark1'!Y1950</f>
        <v>0</v>
      </c>
      <c r="R628" s="110"/>
      <c r="T628" s="110"/>
      <c r="U628" s="100">
        <f>+'Ark1'!AA1950</f>
        <v>7.4578572056507522</v>
      </c>
      <c r="V628" s="10">
        <f t="shared" si="19"/>
        <v>1.4295652173913043</v>
      </c>
      <c r="W628" s="1">
        <f>+'Ark1'!V1950</f>
        <v>82.220681265206807</v>
      </c>
      <c r="X628" s="39"/>
    </row>
    <row r="629" spans="1:24" ht="15.6">
      <c r="A629" s="39"/>
      <c r="B629">
        <f>+'Ark1'!C1951</f>
        <v>2001</v>
      </c>
      <c r="C629">
        <f>+'Ark1'!M1951</f>
        <v>65</v>
      </c>
      <c r="D629" s="297">
        <f>+'Ark1'!Q1951</f>
        <v>186</v>
      </c>
      <c r="F629" s="297">
        <f>+'Ark1'!R1951</f>
        <v>221</v>
      </c>
      <c r="H629" s="297">
        <f>+'Ark1'!S1951</f>
        <v>221</v>
      </c>
      <c r="I629" s="100">
        <f>+'Ark1'!AD1951</f>
        <v>2.1391759487705112E-2</v>
      </c>
      <c r="K629" s="100">
        <f>+'Ark1'!AE1951</f>
        <v>2.1599114983985424E-2</v>
      </c>
      <c r="M629" s="100">
        <f>+'Ark1'!W1951</f>
        <v>74.561276470588282</v>
      </c>
      <c r="O629" s="100">
        <f>+'Ark1'!X1951</f>
        <v>0</v>
      </c>
      <c r="Q629" s="100">
        <f>+'Ark1'!Y1951</f>
        <v>0</v>
      </c>
      <c r="R629" s="110"/>
      <c r="T629" s="110"/>
      <c r="U629" s="100">
        <f>+'Ark1'!AA1951</f>
        <v>8.7461480420556885</v>
      </c>
      <c r="V629" s="10">
        <f t="shared" si="19"/>
        <v>1.1881720430107527</v>
      </c>
      <c r="W629" s="1">
        <f>+'Ark1'!V1951</f>
        <v>80.781447963800929</v>
      </c>
      <c r="X629" s="39"/>
    </row>
    <row r="630" spans="1:24" ht="15.6">
      <c r="A630" s="39"/>
      <c r="B630">
        <f>+'Ark1'!C1952</f>
        <v>2001</v>
      </c>
      <c r="C630">
        <f>+'Ark1'!M1952</f>
        <v>66</v>
      </c>
      <c r="D630" s="297">
        <f>+'Ark1'!Q1952</f>
        <v>0</v>
      </c>
      <c r="F630" s="297">
        <f>+'Ark1'!R1952</f>
        <v>0</v>
      </c>
      <c r="H630" s="297">
        <f>+'Ark1'!S1952</f>
        <v>0</v>
      </c>
      <c r="I630" s="100">
        <f>+'Ark1'!AD1952</f>
        <v>0</v>
      </c>
      <c r="K630" s="100">
        <f>+'Ark1'!AE1952</f>
        <v>0</v>
      </c>
      <c r="M630" s="100">
        <f>+'Ark1'!W1952</f>
        <v>0</v>
      </c>
      <c r="O630" s="100">
        <f>+'Ark1'!X1952</f>
        <v>0</v>
      </c>
      <c r="Q630" s="100">
        <f>+'Ark1'!Y1952</f>
        <v>0</v>
      </c>
      <c r="R630" s="110"/>
      <c r="T630" s="110"/>
      <c r="U630" s="100">
        <f>+'Ark1'!AA1952</f>
        <v>0</v>
      </c>
      <c r="V630" s="10" t="e">
        <f t="shared" si="19"/>
        <v>#DIV/0!</v>
      </c>
      <c r="W630" s="1">
        <f>+'Ark1'!V1952</f>
        <v>0</v>
      </c>
      <c r="X630" s="39"/>
    </row>
    <row r="631" spans="1:24" ht="15.6">
      <c r="A631" s="39"/>
      <c r="B631">
        <f>+'Ark1'!C1953</f>
        <v>2001</v>
      </c>
      <c r="C631">
        <f>+'Ark1'!M1953</f>
        <v>67</v>
      </c>
      <c r="D631" s="297">
        <f>+'Ark1'!Q1953</f>
        <v>0</v>
      </c>
      <c r="F631" s="297">
        <f>+'Ark1'!R1953</f>
        <v>0</v>
      </c>
      <c r="H631" s="297">
        <f>+'Ark1'!S1953</f>
        <v>0</v>
      </c>
      <c r="I631" s="100">
        <f>+'Ark1'!AD1953</f>
        <v>0</v>
      </c>
      <c r="K631" s="100">
        <f>+'Ark1'!AE1953</f>
        <v>0</v>
      </c>
      <c r="M631" s="100">
        <f>+'Ark1'!W1953</f>
        <v>0</v>
      </c>
      <c r="O631" s="100">
        <f>+'Ark1'!X1953</f>
        <v>0</v>
      </c>
      <c r="Q631" s="100">
        <f>+'Ark1'!Y1953</f>
        <v>0</v>
      </c>
      <c r="R631" s="110"/>
      <c r="T631" s="110"/>
      <c r="U631" s="100">
        <f>+'Ark1'!AA1953</f>
        <v>0</v>
      </c>
      <c r="V631" s="10" t="e">
        <f t="shared" si="19"/>
        <v>#DIV/0!</v>
      </c>
      <c r="W631" s="1">
        <f>+'Ark1'!V1953</f>
        <v>0</v>
      </c>
      <c r="X631" s="39"/>
    </row>
    <row r="632" spans="1:24" ht="15.6">
      <c r="A632" s="39"/>
      <c r="B632">
        <f>+'Ark1'!C1954</f>
        <v>2001</v>
      </c>
      <c r="C632">
        <f>+'Ark1'!M1954</f>
        <v>68</v>
      </c>
      <c r="D632" s="297">
        <f>+'Ark1'!Q1954</f>
        <v>0</v>
      </c>
      <c r="F632" s="297">
        <f>+'Ark1'!R1954</f>
        <v>0</v>
      </c>
      <c r="H632" s="297">
        <f>+'Ark1'!S1954</f>
        <v>0</v>
      </c>
      <c r="I632" s="100">
        <f>+'Ark1'!AD1954</f>
        <v>0</v>
      </c>
      <c r="K632" s="100">
        <f>+'Ark1'!AE1954</f>
        <v>0</v>
      </c>
      <c r="M632" s="100">
        <f>+'Ark1'!W1954</f>
        <v>0</v>
      </c>
      <c r="O632" s="100">
        <f>+'Ark1'!X1954</f>
        <v>0</v>
      </c>
      <c r="Q632" s="100">
        <f>+'Ark1'!Y1954</f>
        <v>0</v>
      </c>
      <c r="R632" s="110"/>
      <c r="T632" s="110"/>
      <c r="U632" s="100">
        <f>+'Ark1'!AA1954</f>
        <v>0</v>
      </c>
      <c r="V632" s="10" t="e">
        <f t="shared" si="19"/>
        <v>#DIV/0!</v>
      </c>
      <c r="W632" s="1">
        <f>+'Ark1'!V1954</f>
        <v>0</v>
      </c>
      <c r="X632" s="39"/>
    </row>
    <row r="633" spans="1:24" ht="15.6">
      <c r="A633" s="39"/>
      <c r="B633">
        <f>+'Ark1'!C1955</f>
        <v>2000</v>
      </c>
      <c r="C633">
        <f>+'Ark1'!M1955</f>
        <v>35</v>
      </c>
      <c r="D633" s="297">
        <f>+'Ark1'!Q1955</f>
        <v>24</v>
      </c>
      <c r="F633" s="297">
        <f>+'Ark1'!R1955</f>
        <v>29</v>
      </c>
      <c r="H633" s="297">
        <f>+'Ark1'!S1955</f>
        <v>29</v>
      </c>
      <c r="I633" s="100">
        <f>+'Ark1'!AD1955</f>
        <v>2.7719371945940543E-3</v>
      </c>
      <c r="K633" s="100">
        <f>+'Ark1'!AE1955</f>
        <v>2.481723188041299E-3</v>
      </c>
      <c r="M633" s="100">
        <f>+'Ark1'!W1955</f>
        <v>60.704755172413805</v>
      </c>
      <c r="O633" s="100">
        <f>+'Ark1'!X1955</f>
        <v>0</v>
      </c>
      <c r="Q633" s="100">
        <f>+'Ark1'!Y1955</f>
        <v>0</v>
      </c>
      <c r="R633" s="110"/>
      <c r="T633" s="110"/>
      <c r="U633" s="100">
        <f>+'Ark1'!AA1955</f>
        <v>12.650572311562001</v>
      </c>
      <c r="V633" s="10">
        <f t="shared" si="19"/>
        <v>1.2083333333333333</v>
      </c>
      <c r="W633" s="1">
        <f>+'Ark1'!V1955</f>
        <v>65.768965517241398</v>
      </c>
      <c r="X633" s="39"/>
    </row>
    <row r="634" spans="1:24" ht="15.6">
      <c r="A634" s="39"/>
      <c r="B634">
        <f>+'Ark1'!C1956</f>
        <v>2000</v>
      </c>
      <c r="C634">
        <f>+'Ark1'!M1956</f>
        <v>36</v>
      </c>
      <c r="D634" s="297">
        <f>+'Ark1'!Q1956</f>
        <v>9</v>
      </c>
      <c r="F634" s="297">
        <f>+'Ark1'!R1956</f>
        <v>9</v>
      </c>
      <c r="H634" s="297">
        <f>+'Ark1'!S1956</f>
        <v>9</v>
      </c>
      <c r="I634" s="100">
        <f>+'Ark1'!AD1956</f>
        <v>8.6025637073608571E-4</v>
      </c>
      <c r="K634" s="100">
        <f>+'Ark1'!AE1956</f>
        <v>8.4406953918229443E-4</v>
      </c>
      <c r="M634" s="100">
        <f>+'Ark1'!W1956</f>
        <v>66.527788888888878</v>
      </c>
      <c r="O634" s="100">
        <f>+'Ark1'!X1956</f>
        <v>0</v>
      </c>
      <c r="Q634" s="100">
        <f>+'Ark1'!Y1956</f>
        <v>0</v>
      </c>
      <c r="R634" s="110"/>
      <c r="T634" s="110"/>
      <c r="U634" s="100">
        <f>+'Ark1'!AA1956</f>
        <v>13.664195260236728</v>
      </c>
      <c r="V634" s="10">
        <f t="shared" si="19"/>
        <v>1</v>
      </c>
      <c r="W634" s="1">
        <f>+'Ark1'!V1956</f>
        <v>72.077777777777783</v>
      </c>
      <c r="X634" s="39"/>
    </row>
    <row r="635" spans="1:24" ht="15.6">
      <c r="A635" s="39"/>
      <c r="B635">
        <f>+'Ark1'!C1957</f>
        <v>2000</v>
      </c>
      <c r="C635">
        <f>+'Ark1'!M1957</f>
        <v>37</v>
      </c>
      <c r="D635" s="297">
        <f>+'Ark1'!Q1957</f>
        <v>14</v>
      </c>
      <c r="F635" s="297">
        <f>+'Ark1'!R1957</f>
        <v>14</v>
      </c>
      <c r="H635" s="297">
        <f>+'Ark1'!S1957</f>
        <v>14</v>
      </c>
      <c r="I635" s="100">
        <f>+'Ark1'!AD1957</f>
        <v>1.3381765767005781E-3</v>
      </c>
      <c r="K635" s="100">
        <f>+'Ark1'!AE1957</f>
        <v>1.4133317919836727E-3</v>
      </c>
      <c r="M635" s="100">
        <f>+'Ark1'!W1957</f>
        <v>71.61161428571431</v>
      </c>
      <c r="O635" s="100">
        <f>+'Ark1'!X1957</f>
        <v>0</v>
      </c>
      <c r="Q635" s="100">
        <f>+'Ark1'!Y1957</f>
        <v>0</v>
      </c>
      <c r="R635" s="110"/>
      <c r="T635" s="110"/>
      <c r="U635" s="100">
        <f>+'Ark1'!AA1957</f>
        <v>13.235817110124023</v>
      </c>
      <c r="V635" s="10">
        <f t="shared" si="19"/>
        <v>1</v>
      </c>
      <c r="W635" s="1">
        <f>+'Ark1'!V1957</f>
        <v>77.585714285714261</v>
      </c>
      <c r="X635" s="39"/>
    </row>
    <row r="636" spans="1:24" ht="15.6">
      <c r="A636" s="39"/>
      <c r="B636">
        <f>+'Ark1'!C1958</f>
        <v>2000</v>
      </c>
      <c r="C636">
        <f>+'Ark1'!M1958</f>
        <v>38</v>
      </c>
      <c r="D636" s="297">
        <f>+'Ark1'!Q1958</f>
        <v>26</v>
      </c>
      <c r="F636" s="297">
        <f>+'Ark1'!R1958</f>
        <v>30</v>
      </c>
      <c r="H636" s="297">
        <f>+'Ark1'!S1958</f>
        <v>30</v>
      </c>
      <c r="I636" s="100">
        <f>+'Ark1'!AD1958</f>
        <v>2.8675212357869525E-3</v>
      </c>
      <c r="K636" s="100">
        <f>+'Ark1'!AE1958</f>
        <v>2.9478025913634793E-3</v>
      </c>
      <c r="M636" s="100">
        <f>+'Ark1'!W1958</f>
        <v>69.701883333333356</v>
      </c>
      <c r="O636" s="100">
        <f>+'Ark1'!X1958</f>
        <v>0</v>
      </c>
      <c r="Q636" s="100">
        <f>+'Ark1'!Y1958</f>
        <v>0</v>
      </c>
      <c r="R636" s="110"/>
      <c r="T636" s="110"/>
      <c r="U636" s="100">
        <f>+'Ark1'!AA1958</f>
        <v>14.775998769582998</v>
      </c>
      <c r="V636" s="10">
        <f t="shared" si="19"/>
        <v>1.1538461538461537</v>
      </c>
      <c r="W636" s="1">
        <f>+'Ark1'!V1958</f>
        <v>75.516666666666652</v>
      </c>
      <c r="X636" s="39"/>
    </row>
    <row r="637" spans="1:24" ht="15.6">
      <c r="A637" s="39"/>
      <c r="B637">
        <f>+'Ark1'!C1959</f>
        <v>2000</v>
      </c>
      <c r="C637">
        <f>+'Ark1'!M1959</f>
        <v>39</v>
      </c>
      <c r="D637" s="297">
        <f>+'Ark1'!Q1959</f>
        <v>42</v>
      </c>
      <c r="F637" s="297">
        <f>+'Ark1'!R1959</f>
        <v>44</v>
      </c>
      <c r="H637" s="297">
        <f>+'Ark1'!S1959</f>
        <v>44</v>
      </c>
      <c r="I637" s="100">
        <f>+'Ark1'!AD1959</f>
        <v>4.2056978124875299E-3</v>
      </c>
      <c r="K637" s="100">
        <f>+'Ark1'!AE1959</f>
        <v>4.2596430559905633E-3</v>
      </c>
      <c r="M637" s="100">
        <f>+'Ark1'!W1959</f>
        <v>68.673297727272754</v>
      </c>
      <c r="O637" s="100">
        <f>+'Ark1'!X1959</f>
        <v>0</v>
      </c>
      <c r="Q637" s="100">
        <f>+'Ark1'!Y1959</f>
        <v>0</v>
      </c>
      <c r="R637" s="110"/>
      <c r="T637" s="110"/>
      <c r="U637" s="100">
        <f>+'Ark1'!AA1959</f>
        <v>13.304820798671644</v>
      </c>
      <c r="V637" s="10">
        <f t="shared" si="19"/>
        <v>1.0476190476190477</v>
      </c>
      <c r="W637" s="1">
        <f>+'Ark1'!V1959</f>
        <v>74.402272727272717</v>
      </c>
      <c r="X637" s="39"/>
    </row>
    <row r="638" spans="1:24" ht="15.6">
      <c r="A638" s="39"/>
      <c r="B638">
        <f>+'Ark1'!C1960</f>
        <v>2000</v>
      </c>
      <c r="C638">
        <f>+'Ark1'!M1960</f>
        <v>40</v>
      </c>
      <c r="D638" s="297">
        <f>+'Ark1'!Q1960</f>
        <v>65</v>
      </c>
      <c r="F638" s="297">
        <f>+'Ark1'!R1960</f>
        <v>73</v>
      </c>
      <c r="H638" s="297">
        <f>+'Ark1'!S1960</f>
        <v>73</v>
      </c>
      <c r="I638" s="100">
        <f>+'Ark1'!AD1960</f>
        <v>6.9776350070815804E-3</v>
      </c>
      <c r="K638" s="100">
        <f>+'Ark1'!AE1960</f>
        <v>7.0945040163982488E-3</v>
      </c>
      <c r="M638" s="100">
        <f>+'Ark1'!W1960</f>
        <v>68.939249315068523</v>
      </c>
      <c r="O638" s="100">
        <f>+'Ark1'!X1960</f>
        <v>0</v>
      </c>
      <c r="Q638" s="100">
        <f>+'Ark1'!Y1960</f>
        <v>0</v>
      </c>
      <c r="R638" s="110"/>
      <c r="T638" s="110"/>
      <c r="U638" s="100">
        <f>+'Ark1'!AA1960</f>
        <v>11.85672218068281</v>
      </c>
      <c r="V638" s="10">
        <f t="shared" si="19"/>
        <v>1.1230769230769231</v>
      </c>
      <c r="W638" s="1">
        <f>+'Ark1'!V1960</f>
        <v>74.690410958904124</v>
      </c>
      <c r="X638" s="39"/>
    </row>
    <row r="639" spans="1:24" ht="15.6">
      <c r="A639" s="39"/>
      <c r="B639">
        <f>+'Ark1'!C1961</f>
        <v>2000</v>
      </c>
      <c r="C639">
        <f>+'Ark1'!M1961</f>
        <v>41</v>
      </c>
      <c r="D639" s="297">
        <f>+'Ark1'!Q1961</f>
        <v>95</v>
      </c>
      <c r="F639" s="297">
        <f>+'Ark1'!R1961</f>
        <v>103</v>
      </c>
      <c r="H639" s="297">
        <f>+'Ark1'!S1961</f>
        <v>103</v>
      </c>
      <c r="I639" s="100">
        <f>+'Ark1'!AD1961</f>
        <v>9.8451562428685368E-3</v>
      </c>
      <c r="K639" s="100">
        <f>+'Ark1'!AE1961</f>
        <v>1.0170471937821005E-2</v>
      </c>
      <c r="M639" s="100">
        <f>+'Ark1'!W1961</f>
        <v>70.044050485436884</v>
      </c>
      <c r="O639" s="100">
        <f>+'Ark1'!X1961</f>
        <v>0</v>
      </c>
      <c r="Q639" s="100">
        <f>+'Ark1'!Y1961</f>
        <v>0</v>
      </c>
      <c r="R639" s="110"/>
      <c r="T639" s="110"/>
      <c r="U639" s="100">
        <f>+'Ark1'!AA1961</f>
        <v>11.256645225328498</v>
      </c>
      <c r="V639" s="10">
        <f t="shared" si="19"/>
        <v>1.0842105263157895</v>
      </c>
      <c r="W639" s="1">
        <f>+'Ark1'!V1961</f>
        <v>75.887378640776689</v>
      </c>
      <c r="X639" s="39"/>
    </row>
    <row r="640" spans="1:24" ht="15.6">
      <c r="A640" s="39"/>
      <c r="B640">
        <f>+'Ark1'!C1962</f>
        <v>2000</v>
      </c>
      <c r="C640">
        <f>+'Ark1'!M1962</f>
        <v>42</v>
      </c>
      <c r="D640" s="297">
        <f>+'Ark1'!Q1962</f>
        <v>164</v>
      </c>
      <c r="F640" s="297">
        <f>+'Ark1'!R1962</f>
        <v>206</v>
      </c>
      <c r="H640" s="297">
        <f>+'Ark1'!S1962</f>
        <v>206</v>
      </c>
      <c r="I640" s="100">
        <f>+'Ark1'!AD1962</f>
        <v>1.9690312485737077E-2</v>
      </c>
      <c r="K640" s="100">
        <f>+'Ark1'!AE1962</f>
        <v>2.0666496825701219E-2</v>
      </c>
      <c r="M640" s="100">
        <f>+'Ark1'!W1962</f>
        <v>71.165092233009716</v>
      </c>
      <c r="O640" s="100">
        <f>+'Ark1'!X1962</f>
        <v>0</v>
      </c>
      <c r="Q640" s="100">
        <f>+'Ark1'!Y1962</f>
        <v>0</v>
      </c>
      <c r="R640" s="110"/>
      <c r="T640" s="110"/>
      <c r="U640" s="100">
        <f>+'Ark1'!AA1962</f>
        <v>9.1531922223802553</v>
      </c>
      <c r="V640" s="10">
        <f t="shared" si="19"/>
        <v>1.2560975609756098</v>
      </c>
      <c r="W640" s="1">
        <f>+'Ark1'!V1962</f>
        <v>77.101941747572795</v>
      </c>
      <c r="X640" s="39"/>
    </row>
    <row r="641" spans="1:24" ht="15.6">
      <c r="A641" s="39"/>
      <c r="B641">
        <f>+'Ark1'!C1963</f>
        <v>2000</v>
      </c>
      <c r="C641">
        <f>+'Ark1'!M1963</f>
        <v>43</v>
      </c>
      <c r="D641" s="297">
        <f>+'Ark1'!Q1963</f>
        <v>293</v>
      </c>
      <c r="F641" s="297">
        <f>+'Ark1'!R1963</f>
        <v>386</v>
      </c>
      <c r="H641" s="297">
        <f>+'Ark1'!S1963</f>
        <v>386</v>
      </c>
      <c r="I641" s="100">
        <f>+'Ark1'!AD1963</f>
        <v>3.6895439900458793E-2</v>
      </c>
      <c r="K641" s="100">
        <f>+'Ark1'!AE1963</f>
        <v>3.7984950902412176E-2</v>
      </c>
      <c r="M641" s="100">
        <f>+'Ark1'!W1963</f>
        <v>69.80582046632118</v>
      </c>
      <c r="O641" s="100">
        <f>+'Ark1'!X1963</f>
        <v>0</v>
      </c>
      <c r="Q641" s="100">
        <f>+'Ark1'!Y1963</f>
        <v>0</v>
      </c>
      <c r="R641" s="110"/>
      <c r="T641" s="110"/>
      <c r="U641" s="100">
        <f>+'Ark1'!AA1963</f>
        <v>8.215849733061436</v>
      </c>
      <c r="V641" s="10">
        <f t="shared" si="19"/>
        <v>1.31740614334471</v>
      </c>
      <c r="W641" s="1">
        <f>+'Ark1'!V1963</f>
        <v>75.629274611398998</v>
      </c>
      <c r="X641" s="39"/>
    </row>
    <row r="642" spans="1:24" ht="15.6">
      <c r="A642" s="39"/>
      <c r="B642">
        <f>+'Ark1'!C1964</f>
        <v>2000</v>
      </c>
      <c r="C642">
        <f>+'Ark1'!M1964</f>
        <v>44</v>
      </c>
      <c r="D642" s="297">
        <f>+'Ark1'!Q1964</f>
        <v>507</v>
      </c>
      <c r="F642" s="297">
        <f>+'Ark1'!R1964</f>
        <v>787</v>
      </c>
      <c r="H642" s="297">
        <f>+'Ark1'!S1964</f>
        <v>787</v>
      </c>
      <c r="I642" s="100">
        <f>+'Ark1'!AD1964</f>
        <v>7.5224640418811051E-2</v>
      </c>
      <c r="K642" s="100">
        <f>+'Ark1'!AE1964</f>
        <v>7.7477308250242502E-2</v>
      </c>
      <c r="M642" s="100">
        <f>+'Ark1'!W1964</f>
        <v>69.834039263024138</v>
      </c>
      <c r="O642" s="100">
        <f>+'Ark1'!X1964</f>
        <v>0</v>
      </c>
      <c r="Q642" s="100">
        <f>+'Ark1'!Y1964</f>
        <v>0</v>
      </c>
      <c r="R642" s="110"/>
      <c r="T642" s="110"/>
      <c r="U642" s="100">
        <f>+'Ark1'!AA1964</f>
        <v>7.7417882193232499</v>
      </c>
      <c r="V642" s="10">
        <f t="shared" si="19"/>
        <v>1.5522682445759368</v>
      </c>
      <c r="W642" s="1">
        <f>+'Ark1'!V1964</f>
        <v>75.659847522236348</v>
      </c>
      <c r="X642" s="39"/>
    </row>
    <row r="643" spans="1:24" ht="15.6">
      <c r="A643" s="39"/>
      <c r="B643">
        <f>+'Ark1'!C1965</f>
        <v>2000</v>
      </c>
      <c r="C643">
        <f>+'Ark1'!M1965</f>
        <v>45</v>
      </c>
      <c r="D643" s="297">
        <f>+'Ark1'!Q1965</f>
        <v>780</v>
      </c>
      <c r="F643" s="297">
        <f>+'Ark1'!R1965</f>
        <v>1359</v>
      </c>
      <c r="H643" s="297">
        <f>+'Ark1'!S1965</f>
        <v>1357</v>
      </c>
      <c r="I643" s="100">
        <f>+'Ark1'!AD1965</f>
        <v>0.12989871198114888</v>
      </c>
      <c r="K643" s="100">
        <f>+'Ark1'!AE1965</f>
        <v>0.13385548036265471</v>
      </c>
      <c r="M643" s="100">
        <f>+'Ark1'!W1965</f>
        <v>69.971902210759055</v>
      </c>
      <c r="O643" s="100">
        <f>+'Ark1'!X1965</f>
        <v>0</v>
      </c>
      <c r="Q643" s="100">
        <f>+'Ark1'!Y1965</f>
        <v>0</v>
      </c>
      <c r="R643" s="110"/>
      <c r="T643" s="110"/>
      <c r="U643" s="100">
        <f>+'Ark1'!AA1965</f>
        <v>7.7312833145619138</v>
      </c>
      <c r="V643" s="10">
        <f t="shared" si="19"/>
        <v>1.7423076923076923</v>
      </c>
      <c r="W643" s="1">
        <f>+'Ark1'!V1965</f>
        <v>75.878924097273426</v>
      </c>
      <c r="X643" s="39"/>
    </row>
    <row r="644" spans="1:24" ht="15.6">
      <c r="A644" s="39"/>
      <c r="B644">
        <f>+'Ark1'!C1966</f>
        <v>2000</v>
      </c>
      <c r="C644">
        <f>+'Ark1'!M1966</f>
        <v>46</v>
      </c>
      <c r="D644" s="297">
        <f>+'Ark1'!Q1966</f>
        <v>1261</v>
      </c>
      <c r="F644" s="297">
        <f>+'Ark1'!R1966</f>
        <v>2676</v>
      </c>
      <c r="H644" s="297">
        <f>+'Ark1'!S1966</f>
        <v>2676</v>
      </c>
      <c r="I644" s="100">
        <f>+'Ark1'!AD1966</f>
        <v>0.25578289423219608</v>
      </c>
      <c r="K644" s="100">
        <f>+'Ark1'!AE1966</f>
        <v>0.26316349867430272</v>
      </c>
      <c r="M644" s="100">
        <f>+'Ark1'!W1966</f>
        <v>69.760070964125617</v>
      </c>
      <c r="O644" s="100">
        <f>+'Ark1'!X1966</f>
        <v>0</v>
      </c>
      <c r="Q644" s="100">
        <f>+'Ark1'!Y1966</f>
        <v>0</v>
      </c>
      <c r="R644" s="110"/>
      <c r="T644" s="110"/>
      <c r="U644" s="100">
        <f>+'Ark1'!AA1966</f>
        <v>7.5113837149233502</v>
      </c>
      <c r="V644" s="10">
        <f t="shared" si="19"/>
        <v>2.1221252973830294</v>
      </c>
      <c r="W644" s="1">
        <f>+'Ark1'!V1966</f>
        <v>75.579708520179437</v>
      </c>
      <c r="X644" s="39"/>
    </row>
    <row r="645" spans="1:24" ht="15.6">
      <c r="A645" s="39"/>
      <c r="B645">
        <f>+'Ark1'!C1967</f>
        <v>2000</v>
      </c>
      <c r="C645">
        <f>+'Ark1'!M1967</f>
        <v>47</v>
      </c>
      <c r="D645" s="297">
        <f>+'Ark1'!Q1967</f>
        <v>1781</v>
      </c>
      <c r="F645" s="297">
        <f>+'Ark1'!R1967</f>
        <v>4848</v>
      </c>
      <c r="H645" s="297">
        <f>+'Ark1'!S1967</f>
        <v>4848</v>
      </c>
      <c r="I645" s="100">
        <f>+'Ark1'!AD1967</f>
        <v>0.46339143170317154</v>
      </c>
      <c r="K645" s="100">
        <f>+'Ark1'!AE1967</f>
        <v>0.4742529683357164</v>
      </c>
      <c r="M645" s="100">
        <f>+'Ark1'!W1967</f>
        <v>69.392864913366324</v>
      </c>
      <c r="O645" s="100">
        <f>+'Ark1'!X1967</f>
        <v>0</v>
      </c>
      <c r="Q645" s="100">
        <f>+'Ark1'!Y1967</f>
        <v>0</v>
      </c>
      <c r="R645" s="110"/>
      <c r="T645" s="110"/>
      <c r="U645" s="100">
        <f>+'Ark1'!AA1967</f>
        <v>7.3973652199065212</v>
      </c>
      <c r="V645" s="10">
        <f t="shared" si="19"/>
        <v>2.7220662549129702</v>
      </c>
      <c r="W645" s="1">
        <f>+'Ark1'!V1967</f>
        <v>75.181868811881301</v>
      </c>
      <c r="X645" s="39"/>
    </row>
    <row r="646" spans="1:24" ht="15.6">
      <c r="A646" s="39"/>
      <c r="B646">
        <f>+'Ark1'!C1968</f>
        <v>2000</v>
      </c>
      <c r="C646">
        <f>+'Ark1'!M1968</f>
        <v>48</v>
      </c>
      <c r="D646" s="297">
        <f>+'Ark1'!Q1968</f>
        <v>2388</v>
      </c>
      <c r="F646" s="297">
        <f>+'Ark1'!R1968</f>
        <v>9130</v>
      </c>
      <c r="H646" s="297">
        <f>+'Ark1'!S1968</f>
        <v>9129</v>
      </c>
      <c r="I646" s="100">
        <f>+'Ark1'!AD1968</f>
        <v>0.87268229609116221</v>
      </c>
      <c r="K646" s="100">
        <f>+'Ark1'!AE1968</f>
        <v>0.89055230687743547</v>
      </c>
      <c r="M646" s="100">
        <f>+'Ark1'!W1968</f>
        <v>69.199602081279181</v>
      </c>
      <c r="O646" s="100">
        <f>+'Ark1'!X1968</f>
        <v>0</v>
      </c>
      <c r="Q646" s="100">
        <f>+'Ark1'!Y1968</f>
        <v>0</v>
      </c>
      <c r="R646" s="110"/>
      <c r="T646" s="110"/>
      <c r="U646" s="100">
        <f>+'Ark1'!AA1968</f>
        <v>7.2075490187996483</v>
      </c>
      <c r="V646" s="10">
        <f t="shared" si="19"/>
        <v>3.8232830820770518</v>
      </c>
      <c r="W646" s="1">
        <f>+'Ark1'!V1968</f>
        <v>74.977105926169571</v>
      </c>
      <c r="X646" s="39"/>
    </row>
    <row r="647" spans="1:24" ht="15.6">
      <c r="A647" s="39"/>
      <c r="B647">
        <f>+'Ark1'!C1969</f>
        <v>2000</v>
      </c>
      <c r="C647">
        <f>+'Ark1'!M1969</f>
        <v>49</v>
      </c>
      <c r="D647" s="297">
        <f>+'Ark1'!Q1969</f>
        <v>3022</v>
      </c>
      <c r="F647" s="297">
        <f>+'Ark1'!R1969</f>
        <v>16911</v>
      </c>
      <c r="H647" s="297">
        <f>+'Ark1'!S1969</f>
        <v>16911</v>
      </c>
      <c r="I647" s="100">
        <f>+'Ark1'!AD1969</f>
        <v>1.6164217206131044</v>
      </c>
      <c r="K647" s="100">
        <f>+'Ark1'!AE1969</f>
        <v>1.6366186975541404</v>
      </c>
      <c r="M647" s="100">
        <f>+'Ark1'!W1969</f>
        <v>68.650798048607442</v>
      </c>
      <c r="O647" s="100">
        <f>+'Ark1'!X1969</f>
        <v>0</v>
      </c>
      <c r="Q647" s="100">
        <f>+'Ark1'!Y1969</f>
        <v>0</v>
      </c>
      <c r="R647" s="110"/>
      <c r="T647" s="110"/>
      <c r="U647" s="100">
        <f>+'Ark1'!AA1969</f>
        <v>6.7834103831580004</v>
      </c>
      <c r="V647" s="10">
        <f t="shared" si="19"/>
        <v>5.5959629384513567</v>
      </c>
      <c r="W647" s="1">
        <f>+'Ark1'!V1969</f>
        <v>74.377896043995264</v>
      </c>
      <c r="X647" s="39"/>
    </row>
    <row r="648" spans="1:24" ht="15.6">
      <c r="A648" s="39"/>
      <c r="B648">
        <f>+'Ark1'!C1970</f>
        <v>2000</v>
      </c>
      <c r="C648">
        <f>+'Ark1'!M1970</f>
        <v>50</v>
      </c>
      <c r="D648" s="297">
        <f>+'Ark1'!Q1970</f>
        <v>3526</v>
      </c>
      <c r="F648" s="297">
        <f>+'Ark1'!R1970</f>
        <v>29793.5</v>
      </c>
      <c r="H648" s="297">
        <f>+'Ark1'!S1970</f>
        <v>29785.5</v>
      </c>
      <c r="I648" s="100">
        <f>+'Ark1'!AD1970</f>
        <v>2.8477831312806181</v>
      </c>
      <c r="K648" s="100">
        <f>+'Ark1'!AE1970</f>
        <v>2.8744800517976179</v>
      </c>
      <c r="M648" s="100">
        <f>+'Ark1'!W1970</f>
        <v>68.457616706115246</v>
      </c>
      <c r="O648" s="100">
        <f>+'Ark1'!X1970</f>
        <v>0</v>
      </c>
      <c r="Q648" s="100">
        <f>+'Ark1'!Y1970</f>
        <v>0</v>
      </c>
      <c r="R648" s="110"/>
      <c r="T648" s="110"/>
      <c r="U648" s="100">
        <f>+'Ark1'!AA1970</f>
        <v>6.707653902219282</v>
      </c>
      <c r="V648" s="10">
        <f t="shared" si="19"/>
        <v>8.4496596710153149</v>
      </c>
      <c r="W648" s="1">
        <f>+'Ark1'!V1970</f>
        <v>74.180913531752012</v>
      </c>
      <c r="X648" s="39"/>
    </row>
    <row r="649" spans="1:24" ht="15.6">
      <c r="A649" s="39"/>
      <c r="B649">
        <f>+'Ark1'!C1971</f>
        <v>2000</v>
      </c>
      <c r="C649">
        <f>+'Ark1'!M1971</f>
        <v>51</v>
      </c>
      <c r="D649" s="297">
        <f>+'Ark1'!Q1971</f>
        <v>3907</v>
      </c>
      <c r="F649" s="297">
        <f>+'Ark1'!R1971</f>
        <v>49259.5</v>
      </c>
      <c r="H649" s="297">
        <f>+'Ark1'!S1971</f>
        <v>49258.5</v>
      </c>
      <c r="I649" s="100">
        <f>+'Ark1'!AD1971</f>
        <v>4.7084220771415772</v>
      </c>
      <c r="K649" s="100">
        <f>+'Ark1'!AE1971</f>
        <v>4.7369771969311216</v>
      </c>
      <c r="M649" s="100">
        <f>+'Ark1'!W1971</f>
        <v>68.216193613284588</v>
      </c>
      <c r="O649" s="100">
        <f>+'Ark1'!X1971</f>
        <v>0</v>
      </c>
      <c r="Q649" s="100">
        <f>+'Ark1'!Y1971</f>
        <v>0</v>
      </c>
      <c r="R649" s="110"/>
      <c r="T649" s="110"/>
      <c r="U649" s="100">
        <f>+'Ark1'!AA1971</f>
        <v>6.5636240444385745</v>
      </c>
      <c r="V649" s="10">
        <f t="shared" si="19"/>
        <v>12.608011261837728</v>
      </c>
      <c r="W649" s="1">
        <f>+'Ark1'!V1971</f>
        <v>73.907887978724148</v>
      </c>
      <c r="X649" s="39"/>
    </row>
    <row r="650" spans="1:24" ht="15.6">
      <c r="A650" s="39"/>
      <c r="B650">
        <f>+'Ark1'!C1972</f>
        <v>2000</v>
      </c>
      <c r="C650">
        <f>+'Ark1'!M1972</f>
        <v>52</v>
      </c>
      <c r="D650" s="297">
        <f>+'Ark1'!Q1972</f>
        <v>4228</v>
      </c>
      <c r="F650" s="297">
        <f>+'Ark1'!R1972</f>
        <v>76209</v>
      </c>
      <c r="H650" s="297">
        <f>+'Ark1'!S1972</f>
        <v>76204</v>
      </c>
      <c r="I650" s="100">
        <f>+'Ark1'!AD1972</f>
        <v>7.2843641952695917</v>
      </c>
      <c r="K650" s="100">
        <f>+'Ark1'!AE1972</f>
        <v>7.3137777206743024</v>
      </c>
      <c r="M650" s="100">
        <f>+'Ark1'!W1972</f>
        <v>68.081851830612777</v>
      </c>
      <c r="O650" s="100">
        <f>+'Ark1'!X1972</f>
        <v>0</v>
      </c>
      <c r="Q650" s="100">
        <f>+'Ark1'!Y1972</f>
        <v>0</v>
      </c>
      <c r="R650" s="110"/>
      <c r="T650" s="110"/>
      <c r="U650" s="100">
        <f>+'Ark1'!AA1972</f>
        <v>6.52238727222701</v>
      </c>
      <c r="V650" s="10">
        <f t="shared" si="19"/>
        <v>18.024834437086092</v>
      </c>
      <c r="W650" s="1">
        <f>+'Ark1'!V1972</f>
        <v>73.763971707522501</v>
      </c>
      <c r="X650" s="39"/>
    </row>
    <row r="651" spans="1:24" ht="15.6">
      <c r="A651" s="39"/>
      <c r="B651">
        <f>+'Ark1'!C1973</f>
        <v>2000</v>
      </c>
      <c r="C651">
        <f>+'Ark1'!M1973</f>
        <v>53</v>
      </c>
      <c r="D651" s="297">
        <f>+'Ark1'!Q1973</f>
        <v>4418</v>
      </c>
      <c r="F651" s="297">
        <f>+'Ark1'!R1973</f>
        <v>106935.5</v>
      </c>
      <c r="H651" s="297">
        <f>+'Ark1'!S1973</f>
        <v>106931.5</v>
      </c>
      <c r="I651" s="100">
        <f>+'Ark1'!AD1973</f>
        <v>10.221327236983186</v>
      </c>
      <c r="K651" s="100">
        <f>+'Ark1'!AE1973</f>
        <v>10.248402053531663</v>
      </c>
      <c r="M651" s="100">
        <f>+'Ark1'!W1973</f>
        <v>67.985745948573921</v>
      </c>
      <c r="O651" s="100">
        <f>+'Ark1'!X1973</f>
        <v>0</v>
      </c>
      <c r="Q651" s="100">
        <f>+'Ark1'!Y1973</f>
        <v>0</v>
      </c>
      <c r="R651" s="110"/>
      <c r="T651" s="110"/>
      <c r="U651" s="100">
        <f>+'Ark1'!AA1973</f>
        <v>6.516296511902131</v>
      </c>
      <c r="V651" s="10">
        <f t="shared" si="19"/>
        <v>24.2045043005885</v>
      </c>
      <c r="W651" s="1">
        <f>+'Ark1'!V1973</f>
        <v>73.658717964304145</v>
      </c>
      <c r="X651" s="39"/>
    </row>
    <row r="652" spans="1:24" ht="15.6">
      <c r="A652" s="39"/>
      <c r="B652">
        <f>+'Ark1'!C1974</f>
        <v>2000</v>
      </c>
      <c r="C652">
        <f>+'Ark1'!M1974</f>
        <v>54</v>
      </c>
      <c r="D652" s="297">
        <f>+'Ark1'!Q1974</f>
        <v>4605</v>
      </c>
      <c r="F652" s="297">
        <f>+'Ark1'!R1974</f>
        <v>135816.25</v>
      </c>
      <c r="H652" s="297">
        <f>+'Ark1'!S1974</f>
        <v>135811.25</v>
      </c>
      <c r="I652" s="100">
        <f>+'Ark1'!AD1974</f>
        <v>12.981866034664984</v>
      </c>
      <c r="K652" s="100">
        <f>+'Ark1'!AE1974</f>
        <v>12.983551818441324</v>
      </c>
      <c r="M652" s="100">
        <f>+'Ark1'!W1974</f>
        <v>67.814902294176889</v>
      </c>
      <c r="O652" s="100">
        <f>+'Ark1'!X1974</f>
        <v>0</v>
      </c>
      <c r="Q652" s="100">
        <f>+'Ark1'!Y1974</f>
        <v>0</v>
      </c>
      <c r="R652" s="110"/>
      <c r="T652" s="110"/>
      <c r="U652" s="100">
        <f>+'Ark1'!AA1974</f>
        <v>6.5098090414546412</v>
      </c>
      <c r="V652" s="10">
        <f t="shared" si="19"/>
        <v>29.493213897937025</v>
      </c>
      <c r="W652" s="1">
        <f>+'Ark1'!V1974</f>
        <v>73.473655532954453</v>
      </c>
      <c r="X652" s="39"/>
    </row>
    <row r="653" spans="1:24" ht="15.6">
      <c r="A653" s="39"/>
      <c r="B653">
        <f>+'Ark1'!C1975</f>
        <v>2000</v>
      </c>
      <c r="C653">
        <f>+'Ark1'!M1975</f>
        <v>55</v>
      </c>
      <c r="D653" s="297">
        <f>+'Ark1'!Q1975</f>
        <v>4669</v>
      </c>
      <c r="F653" s="297">
        <f>+'Ark1'!R1975</f>
        <v>153383</v>
      </c>
      <c r="H653" s="297">
        <f>+'Ark1'!S1975</f>
        <v>153372</v>
      </c>
      <c r="I653" s="100">
        <f>+'Ark1'!AD1975</f>
        <v>14.66096699029033</v>
      </c>
      <c r="K653" s="100">
        <f>+'Ark1'!AE1975</f>
        <v>14.624789932795364</v>
      </c>
      <c r="M653" s="100">
        <f>+'Ark1'!W1975</f>
        <v>67.64114134001079</v>
      </c>
      <c r="O653" s="100">
        <f>+'Ark1'!X1975</f>
        <v>0</v>
      </c>
      <c r="Q653" s="100">
        <f>+'Ark1'!Y1975</f>
        <v>0</v>
      </c>
      <c r="R653" s="110"/>
      <c r="T653" s="110"/>
      <c r="U653" s="100">
        <f>+'Ark1'!AA1975</f>
        <v>6.5569267460849598</v>
      </c>
      <c r="V653" s="10">
        <f t="shared" si="19"/>
        <v>32.851360034268581</v>
      </c>
      <c r="W653" s="1">
        <f>+'Ark1'!V1975</f>
        <v>73.286957854106063</v>
      </c>
      <c r="X653" s="39"/>
    </row>
    <row r="654" spans="1:24" ht="15.6">
      <c r="A654" s="39"/>
      <c r="B654">
        <f>+'Ark1'!C1976</f>
        <v>2000</v>
      </c>
      <c r="C654">
        <f>+'Ark1'!M1976</f>
        <v>56</v>
      </c>
      <c r="D654" s="297">
        <f>+'Ark1'!Q1976</f>
        <v>4599</v>
      </c>
      <c r="F654" s="297">
        <f>+'Ark1'!R1976</f>
        <v>150002.5</v>
      </c>
      <c r="H654" s="297">
        <f>+'Ark1'!S1976</f>
        <v>149993.5</v>
      </c>
      <c r="I654" s="100">
        <f>+'Ark1'!AD1976</f>
        <v>14.337845139037745</v>
      </c>
      <c r="K654" s="100">
        <f>+'Ark1'!AE1976</f>
        <v>14.30328362412169</v>
      </c>
      <c r="M654" s="100">
        <f>+'Ark1'!W1976</f>
        <v>67.644218313460712</v>
      </c>
      <c r="O654" s="100">
        <f>+'Ark1'!X1976</f>
        <v>0</v>
      </c>
      <c r="Q654" s="100">
        <f>+'Ark1'!Y1976</f>
        <v>0</v>
      </c>
      <c r="R654" s="110"/>
      <c r="T654" s="110"/>
      <c r="U654" s="100">
        <f>+'Ark1'!AA1976</f>
        <v>6.5648165588581611</v>
      </c>
      <c r="V654" s="10">
        <f t="shared" si="19"/>
        <v>32.61632963687758</v>
      </c>
      <c r="W654" s="1">
        <f>+'Ark1'!V1976</f>
        <v>73.28961254987631</v>
      </c>
      <c r="X654" s="39"/>
    </row>
    <row r="655" spans="1:24" ht="15.6">
      <c r="A655" s="39"/>
      <c r="B655">
        <f>+'Ark1'!C1977</f>
        <v>2000</v>
      </c>
      <c r="C655">
        <f>+'Ark1'!M1977</f>
        <v>57</v>
      </c>
      <c r="D655" s="297">
        <f>+'Ark1'!Q1977</f>
        <v>4541</v>
      </c>
      <c r="F655" s="297">
        <f>+'Ark1'!R1977</f>
        <v>127654</v>
      </c>
      <c r="H655" s="297">
        <f>+'Ark1'!S1977</f>
        <v>127652</v>
      </c>
      <c r="I655" s="100">
        <f>+'Ark1'!AD1977</f>
        <v>12.20168519443825</v>
      </c>
      <c r="K655" s="100">
        <f>+'Ark1'!AE1977</f>
        <v>12.175587818966141</v>
      </c>
      <c r="M655" s="100">
        <f>+'Ark1'!W1977</f>
        <v>67.659640387146638</v>
      </c>
      <c r="O655" s="100">
        <f>+'Ark1'!X1977</f>
        <v>0</v>
      </c>
      <c r="Q655" s="100">
        <f>+'Ark1'!Y1977</f>
        <v>0</v>
      </c>
      <c r="R655" s="110"/>
      <c r="T655" s="110"/>
      <c r="U655" s="100">
        <f>+'Ark1'!AA1977</f>
        <v>6.6617249882526357</v>
      </c>
      <c r="V655" s="10">
        <f t="shared" si="19"/>
        <v>28.111429200616605</v>
      </c>
      <c r="W655" s="1">
        <f>+'Ark1'!V1977</f>
        <v>73.304697928743892</v>
      </c>
      <c r="X655" s="39"/>
    </row>
    <row r="656" spans="1:24">
      <c r="A656" s="39"/>
      <c r="B656" s="39"/>
      <c r="C656" s="39"/>
      <c r="D656" s="303"/>
      <c r="E656" s="39"/>
      <c r="F656" s="303"/>
      <c r="G656" s="303"/>
      <c r="H656" s="303"/>
      <c r="I656" s="39"/>
      <c r="J656" s="39"/>
      <c r="K656" s="115"/>
      <c r="L656" s="39"/>
      <c r="M656" s="39"/>
      <c r="N656" s="39"/>
      <c r="O656" s="39"/>
      <c r="P656" s="39"/>
      <c r="Q656" s="39"/>
      <c r="R656" s="39"/>
      <c r="S656" s="64"/>
      <c r="T656" s="39"/>
      <c r="U656" s="115"/>
      <c r="V656" s="64"/>
      <c r="W656" s="39"/>
      <c r="X656" s="39"/>
    </row>
    <row r="657" spans="1:24">
      <c r="A657" s="39"/>
      <c r="B657" s="39"/>
      <c r="C657" s="39"/>
      <c r="D657" s="303"/>
      <c r="E657" s="39"/>
      <c r="F657" s="303"/>
      <c r="G657" s="303"/>
      <c r="H657" s="303"/>
      <c r="I657" s="39"/>
      <c r="J657" s="39"/>
      <c r="K657" s="115"/>
      <c r="L657" s="39"/>
      <c r="M657" s="39"/>
      <c r="N657" s="39"/>
      <c r="O657" s="39"/>
      <c r="P657" s="39"/>
      <c r="Q657" s="39"/>
      <c r="R657" s="39"/>
      <c r="S657" s="64"/>
      <c r="T657" s="39"/>
      <c r="U657" s="115"/>
      <c r="V657" s="64"/>
      <c r="W657" s="39"/>
      <c r="X657" s="39"/>
    </row>
  </sheetData>
  <mergeCells count="1">
    <mergeCell ref="P4:S4"/>
  </mergeCells>
  <conditionalFormatting sqref="J10:J30">
    <cfRule type="cellIs" dxfId="86" priority="11" operator="lessThan">
      <formula>0</formula>
    </cfRule>
    <cfRule type="cellIs" dxfId="85" priority="12" operator="greaterThan">
      <formula>0</formula>
    </cfRule>
  </conditionalFormatting>
  <conditionalFormatting sqref="L10:L30">
    <cfRule type="cellIs" dxfId="84" priority="9" operator="lessThan">
      <formula>0</formula>
    </cfRule>
    <cfRule type="cellIs" dxfId="83" priority="10" operator="greaterThan">
      <formula>0</formula>
    </cfRule>
  </conditionalFormatting>
  <conditionalFormatting sqref="E10:E30">
    <cfRule type="cellIs" dxfId="82" priority="7" operator="lessThan">
      <formula>0</formula>
    </cfRule>
    <cfRule type="cellIs" dxfId="81" priority="8" operator="greaterThan">
      <formula>0</formula>
    </cfRule>
  </conditionalFormatting>
  <conditionalFormatting sqref="G10:G30">
    <cfRule type="cellIs" dxfId="80" priority="5" operator="lessThan">
      <formula>0</formula>
    </cfRule>
    <cfRule type="cellIs" dxfId="79" priority="6" operator="greaterThan">
      <formula>0</formula>
    </cfRule>
  </conditionalFormatting>
  <conditionalFormatting sqref="N10:N30">
    <cfRule type="cellIs" dxfId="78" priority="3" operator="lessThan">
      <formula>0</formula>
    </cfRule>
    <cfRule type="cellIs" dxfId="77" priority="4" operator="greaterThan">
      <formula>0</formula>
    </cfRule>
  </conditionalFormatting>
  <conditionalFormatting sqref="P10:P30">
    <cfRule type="cellIs" dxfId="76" priority="1" operator="lessThan">
      <formula>0</formula>
    </cfRule>
    <cfRule type="cellIs" dxfId="7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F6CB1C-6C50-49E7-9060-61265A754740}">
  <dimension ref="X1:AX66"/>
  <sheetViews>
    <sheetView zoomScale="82" zoomScaleNormal="82" workbookViewId="0">
      <selection activeCell="A41" sqref="A41"/>
    </sheetView>
  </sheetViews>
  <sheetFormatPr baseColWidth="10" defaultRowHeight="15"/>
  <cols>
    <col min="25" max="25" width="1.90625" customWidth="1"/>
    <col min="26" max="26" width="6" customWidth="1"/>
    <col min="27" max="27" width="5.08984375" customWidth="1"/>
    <col min="28" max="28" width="6.36328125" customWidth="1"/>
    <col min="29" max="29" width="5.08984375" style="10" customWidth="1"/>
    <col min="30" max="30" width="6.54296875" customWidth="1"/>
    <col min="31" max="31" width="6.36328125" style="10" customWidth="1"/>
    <col min="32" max="32" width="6.54296875" customWidth="1"/>
    <col min="33" max="33" width="5.6328125" style="100" customWidth="1"/>
    <col min="34" max="34" width="5.08984375" style="100" customWidth="1"/>
    <col min="35" max="35" width="5.36328125" customWidth="1"/>
    <col min="36" max="36" width="5.08984375" style="100" customWidth="1"/>
    <col min="37" max="37" width="7.1796875" style="100" customWidth="1"/>
    <col min="38" max="38" width="5.08984375" style="100" customWidth="1"/>
    <col min="39" max="39" width="5.453125" style="100" customWidth="1"/>
    <col min="40" max="40" width="5.08984375" style="100" customWidth="1"/>
    <col min="41" max="41" width="7.6328125" style="100" customWidth="1"/>
    <col min="42" max="42" width="7" style="100" customWidth="1"/>
    <col min="43" max="43" width="6.54296875" style="10" customWidth="1"/>
    <col min="44" max="44" width="6.90625" customWidth="1"/>
    <col min="45" max="45" width="2.6328125" style="10" customWidth="1"/>
    <col min="46" max="46" width="10.90625" style="100"/>
    <col min="48" max="48" width="14" customWidth="1"/>
    <col min="49" max="49" width="12.54296875" customWidth="1"/>
    <col min="50" max="50" width="10.90625" customWidth="1"/>
  </cols>
  <sheetData>
    <row r="1" spans="24:50">
      <c r="X1" s="100"/>
      <c r="Y1" s="100"/>
      <c r="Z1" s="100"/>
      <c r="AA1" s="100"/>
      <c r="AB1" s="100"/>
      <c r="AC1" s="100"/>
      <c r="AD1" s="100"/>
      <c r="AE1" s="100"/>
      <c r="AF1" s="100"/>
      <c r="AI1" s="100"/>
      <c r="AQ1" s="100"/>
      <c r="AR1" s="100"/>
      <c r="AS1" s="100"/>
    </row>
    <row r="2" spans="24:50" s="165" customFormat="1" ht="31.8">
      <c r="X2" s="202"/>
      <c r="Y2" s="202"/>
      <c r="Z2" s="202"/>
      <c r="AA2" s="202"/>
      <c r="AB2" s="202"/>
      <c r="AC2" s="202"/>
      <c r="AD2" s="202"/>
      <c r="AE2" s="202"/>
      <c r="AF2" s="202"/>
      <c r="AG2" s="202"/>
      <c r="AH2" s="202"/>
      <c r="AI2" s="202"/>
      <c r="AJ2" s="202"/>
      <c r="AK2" s="202"/>
      <c r="AL2" s="202"/>
      <c r="AM2" s="202"/>
      <c r="AN2" s="202"/>
      <c r="AO2" s="202"/>
      <c r="AP2" s="202"/>
      <c r="AQ2" s="202"/>
      <c r="AR2" s="202"/>
      <c r="AS2" s="202"/>
      <c r="AT2" s="202"/>
      <c r="AU2" s="202"/>
      <c r="AV2" s="203"/>
    </row>
    <row r="3" spans="24:50" ht="13.5" customHeight="1">
      <c r="X3" s="100"/>
      <c r="Y3" s="100"/>
      <c r="Z3" s="100"/>
      <c r="AA3" s="100"/>
      <c r="AB3" s="100"/>
      <c r="AC3" s="100"/>
      <c r="AD3" s="100"/>
      <c r="AE3" s="100"/>
      <c r="AF3" s="100"/>
      <c r="AI3" s="100"/>
      <c r="AQ3" s="100"/>
      <c r="AR3" s="100"/>
      <c r="AS3" s="100"/>
    </row>
    <row r="4" spans="24:50" ht="13.5" customHeight="1">
      <c r="X4" s="100"/>
      <c r="Y4" s="100"/>
      <c r="Z4" s="100"/>
      <c r="AA4" s="100"/>
      <c r="AB4" s="100"/>
      <c r="AC4" s="100"/>
      <c r="AD4" s="100"/>
      <c r="AE4" s="100"/>
      <c r="AF4" s="100"/>
      <c r="AI4" s="100"/>
      <c r="AQ4" s="100"/>
      <c r="AR4" s="100"/>
      <c r="AS4" s="100"/>
    </row>
    <row r="5" spans="24:50" s="191" customFormat="1" ht="19.8"/>
    <row r="6" spans="24:50" ht="15.6">
      <c r="AC6"/>
      <c r="AE6"/>
      <c r="AG6"/>
      <c r="AH6"/>
      <c r="AJ6"/>
      <c r="AK6"/>
      <c r="AL6"/>
      <c r="AM6"/>
      <c r="AN6"/>
      <c r="AO6"/>
      <c r="AP6"/>
      <c r="AQ6"/>
      <c r="AS6"/>
      <c r="AT6"/>
      <c r="AW6" s="5"/>
      <c r="AX6" s="5"/>
    </row>
    <row r="7" spans="24:50" ht="15.6">
      <c r="AC7"/>
      <c r="AE7"/>
      <c r="AG7"/>
      <c r="AH7"/>
      <c r="AJ7"/>
      <c r="AK7"/>
      <c r="AL7"/>
      <c r="AM7"/>
      <c r="AN7"/>
      <c r="AO7"/>
      <c r="AP7"/>
      <c r="AQ7"/>
      <c r="AS7"/>
      <c r="AT7"/>
      <c r="AW7" s="5"/>
      <c r="AX7" s="5"/>
    </row>
    <row r="8" spans="24:50" ht="15.75" customHeight="1">
      <c r="AE8" s="100"/>
      <c r="AF8" s="100"/>
      <c r="AI8" s="100"/>
      <c r="AQ8" s="100"/>
      <c r="AR8" s="100"/>
      <c r="AS8" s="100"/>
      <c r="AW8" s="5"/>
      <c r="AX8" s="5"/>
    </row>
    <row r="9" spans="24:50" ht="18" customHeight="1"/>
    <row r="16" spans="24:50">
      <c r="AU16" s="4"/>
    </row>
    <row r="23" spans="47:47">
      <c r="AU23" s="4"/>
    </row>
    <row r="24" spans="47:47">
      <c r="AU24" s="10"/>
    </row>
    <row r="25" spans="47:47">
      <c r="AU25" s="10"/>
    </row>
    <row r="26" spans="47:47">
      <c r="AU26" s="10"/>
    </row>
    <row r="27" spans="47:47">
      <c r="AU27" s="10"/>
    </row>
    <row r="28" spans="47:47">
      <c r="AU28" s="10"/>
    </row>
    <row r="29" spans="47:47">
      <c r="AU29" s="10"/>
    </row>
    <row r="30" spans="47:47">
      <c r="AU30" s="10"/>
    </row>
    <row r="31" spans="47:47">
      <c r="AU31" s="10"/>
    </row>
    <row r="32" spans="47:47">
      <c r="AU32" s="10"/>
    </row>
    <row r="33" spans="47:47">
      <c r="AU33" s="10"/>
    </row>
    <row r="34" spans="47:47" ht="16.5" customHeight="1">
      <c r="AU34" s="10"/>
    </row>
    <row r="35" spans="47:47" ht="16.5" customHeight="1">
      <c r="AU35" s="10"/>
    </row>
    <row r="36" spans="47:47">
      <c r="AU36" s="10"/>
    </row>
    <row r="37" spans="47:47" ht="17.25" customHeight="1">
      <c r="AU37" s="10"/>
    </row>
    <row r="38" spans="47:47">
      <c r="AU38" s="10"/>
    </row>
    <row r="39" spans="47:47">
      <c r="AU39" s="10"/>
    </row>
    <row r="40" spans="47:47">
      <c r="AU40" s="10"/>
    </row>
    <row r="63" ht="0.6" customHeight="1"/>
    <row r="64" hidden="1"/>
    <row r="65" hidden="1"/>
    <row r="66" hidden="1"/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T239"/>
  <sheetViews>
    <sheetView zoomScale="89" zoomScaleNormal="89" workbookViewId="0">
      <pane xSplit="9" ySplit="11" topLeftCell="J12" activePane="bottomRight" state="frozen"/>
      <selection pane="topRight" activeCell="J1" sqref="J1"/>
      <selection pane="bottomLeft" activeCell="A13" sqref="A13"/>
      <selection pane="bottomRight" activeCell="F24" sqref="F24"/>
    </sheetView>
  </sheetViews>
  <sheetFormatPr baseColWidth="10" defaultRowHeight="15"/>
  <cols>
    <col min="1" max="1" width="1.90625" customWidth="1"/>
    <col min="2" max="2" width="6.08984375" customWidth="1"/>
    <col min="3" max="3" width="5.7265625" customWidth="1"/>
    <col min="4" max="4" width="8.90625" customWidth="1"/>
    <col min="5" max="5" width="6.453125" style="297" customWidth="1"/>
    <col min="6" max="6" width="4.54296875" customWidth="1"/>
    <col min="7" max="7" width="8.81640625" style="297" customWidth="1"/>
    <col min="8" max="8" width="6.81640625" style="297" customWidth="1"/>
    <col min="9" max="9" width="5.08984375" style="100" customWidth="1"/>
    <col min="10" max="10" width="5.36328125" customWidth="1"/>
    <col min="11" max="11" width="5.81640625" style="100" customWidth="1"/>
    <col min="12" max="12" width="5.36328125" customWidth="1"/>
    <col min="13" max="13" width="6.90625" customWidth="1"/>
    <col min="14" max="14" width="5.36328125" customWidth="1"/>
    <col min="15" max="15" width="5.6328125" style="100" customWidth="1"/>
    <col min="16" max="16" width="5.36328125" customWidth="1"/>
    <col min="17" max="17" width="4.36328125" customWidth="1"/>
    <col min="18" max="18" width="4.6328125" customWidth="1"/>
    <col min="19" max="19" width="7.36328125" customWidth="1"/>
    <col min="20" max="20" width="2.54296875" customWidth="1"/>
    <col min="21" max="21" width="6.1796875" style="10" customWidth="1"/>
    <col min="22" max="22" width="1.81640625" customWidth="1"/>
    <col min="23" max="23" width="6.453125" customWidth="1"/>
    <col min="24" max="24" width="6.08984375" customWidth="1"/>
    <col min="25" max="25" width="7.81640625" customWidth="1"/>
    <col min="26" max="26" width="6.81640625" style="100" customWidth="1"/>
    <col min="27" max="27" width="6.1796875" style="297" customWidth="1"/>
    <col min="28" max="28" width="6" style="10" customWidth="1"/>
    <col min="29" max="29" width="7.6328125" style="10" customWidth="1"/>
    <col min="30" max="30" width="5.453125" style="1" customWidth="1"/>
    <col min="31" max="31" width="11.08984375" style="1" customWidth="1"/>
    <col min="32" max="32" width="7.08984375" style="1" customWidth="1"/>
    <col min="33" max="33" width="6.1796875" style="1" customWidth="1"/>
    <col min="34" max="34" width="5.54296875" style="1" customWidth="1"/>
    <col min="35" max="35" width="5.81640625" style="1" customWidth="1"/>
    <col min="36" max="36" width="7.36328125" style="1" customWidth="1"/>
    <col min="37" max="37" width="5.81640625" style="1" customWidth="1"/>
    <col min="38" max="38" width="4.36328125" style="1" customWidth="1"/>
    <col min="39" max="39" width="10.90625" style="1"/>
    <col min="41" max="41" width="14" customWidth="1"/>
    <col min="42" max="42" width="12.54296875" customWidth="1"/>
    <col min="43" max="43" width="10.90625" customWidth="1"/>
  </cols>
  <sheetData>
    <row r="1" spans="1:46">
      <c r="A1" s="39"/>
      <c r="B1" s="39"/>
      <c r="C1" s="39"/>
      <c r="D1" s="39"/>
      <c r="E1" s="303"/>
      <c r="F1" s="39"/>
      <c r="G1" s="303"/>
      <c r="H1" s="303"/>
      <c r="I1" s="115"/>
      <c r="J1" s="39"/>
      <c r="K1" s="115"/>
      <c r="L1" s="39"/>
      <c r="M1" s="39"/>
      <c r="N1" s="39"/>
      <c r="O1" s="115"/>
      <c r="P1" s="39"/>
      <c r="Q1" s="39"/>
      <c r="R1" s="39"/>
      <c r="S1" s="39"/>
      <c r="T1" s="39"/>
      <c r="U1" s="64"/>
      <c r="V1" s="39"/>
      <c r="W1" s="39"/>
      <c r="X1" s="39"/>
      <c r="Y1" s="39"/>
      <c r="Z1" s="115"/>
      <c r="AA1" s="303"/>
      <c r="AB1" s="64"/>
      <c r="AC1" s="39"/>
      <c r="AD1"/>
      <c r="AE1"/>
      <c r="AF1"/>
      <c r="AG1"/>
      <c r="AH1"/>
      <c r="AI1"/>
      <c r="AJ1"/>
      <c r="AK1"/>
      <c r="AL1"/>
      <c r="AM1"/>
    </row>
    <row r="2" spans="1:46" s="165" customFormat="1" ht="31.8">
      <c r="A2" s="164"/>
      <c r="B2" s="164"/>
      <c r="C2" s="140" t="s">
        <v>461</v>
      </c>
      <c r="D2" s="164"/>
      <c r="E2" s="341"/>
      <c r="F2" s="164"/>
      <c r="G2" s="341"/>
      <c r="H2" s="341"/>
      <c r="I2" s="166"/>
      <c r="J2" s="164"/>
      <c r="K2" s="166"/>
      <c r="L2" s="164"/>
      <c r="M2" s="140" t="s">
        <v>429</v>
      </c>
      <c r="N2" s="164"/>
      <c r="O2" s="178"/>
      <c r="P2" s="164"/>
      <c r="Q2" s="140"/>
      <c r="R2" s="164"/>
      <c r="S2" s="140"/>
      <c r="T2" s="140"/>
      <c r="U2" s="175"/>
      <c r="V2" s="140"/>
      <c r="W2" s="140"/>
      <c r="X2" s="140" t="str">
        <f>+År!B2</f>
        <v>GRIS</v>
      </c>
      <c r="Y2" s="164"/>
      <c r="Z2" s="166"/>
      <c r="AA2" s="341"/>
      <c r="AB2" s="172"/>
      <c r="AC2" s="164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</row>
    <row r="3" spans="1:46" ht="16.2">
      <c r="A3" s="39"/>
      <c r="B3" s="39"/>
      <c r="C3" s="39"/>
      <c r="D3" s="39"/>
      <c r="E3" s="303"/>
      <c r="F3" s="39"/>
      <c r="G3" s="303"/>
      <c r="H3" s="303"/>
      <c r="I3" s="115"/>
      <c r="J3" s="39"/>
      <c r="K3" s="115"/>
      <c r="L3" s="39"/>
      <c r="M3" s="39"/>
      <c r="N3" s="39"/>
      <c r="O3" s="115"/>
      <c r="P3" s="39"/>
      <c r="Q3" s="39"/>
      <c r="R3" s="39"/>
      <c r="S3" s="39"/>
      <c r="T3" s="39"/>
      <c r="U3" s="64"/>
      <c r="V3" s="39"/>
      <c r="W3" s="39"/>
      <c r="X3" s="39"/>
      <c r="Y3" s="39"/>
      <c r="Z3" s="115"/>
      <c r="AA3" s="303"/>
      <c r="AB3" s="173"/>
      <c r="AC3" s="39"/>
      <c r="AD3"/>
      <c r="AE3"/>
      <c r="AF3"/>
      <c r="AG3"/>
      <c r="AH3"/>
      <c r="AI3"/>
      <c r="AJ3"/>
      <c r="AK3"/>
      <c r="AL3"/>
      <c r="AM3"/>
    </row>
    <row r="4" spans="1:46" s="160" customFormat="1" ht="21.75" customHeight="1">
      <c r="A4" s="158"/>
      <c r="B4" s="158"/>
      <c r="C4" s="158"/>
      <c r="D4" s="133"/>
      <c r="E4" s="317"/>
      <c r="F4" s="133"/>
      <c r="G4" s="342" t="s">
        <v>5</v>
      </c>
      <c r="H4" s="324">
        <f>+År!O2</f>
        <v>45</v>
      </c>
      <c r="I4" s="133"/>
      <c r="J4" s="39"/>
      <c r="K4" s="169"/>
      <c r="L4" s="39"/>
      <c r="M4" s="170"/>
      <c r="N4" s="39"/>
      <c r="O4" s="174" t="s">
        <v>366</v>
      </c>
      <c r="P4" s="39"/>
      <c r="Q4" s="167"/>
      <c r="R4" s="39"/>
      <c r="S4" s="167"/>
      <c r="T4" s="167"/>
      <c r="U4" s="251"/>
      <c r="V4" s="167"/>
      <c r="W4" s="405">
        <f>SUM(G12:G34)</f>
        <v>1273147</v>
      </c>
      <c r="X4" s="406"/>
      <c r="Y4" s="407"/>
      <c r="Z4" s="173"/>
      <c r="AA4" s="346"/>
      <c r="AB4" s="173"/>
      <c r="AC4" s="39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 s="171"/>
    </row>
    <row r="5" spans="1:46" s="160" customFormat="1" ht="21.75" customHeight="1">
      <c r="A5" s="158"/>
      <c r="B5" s="158"/>
      <c r="C5" s="158"/>
      <c r="D5" s="133"/>
      <c r="E5" s="317"/>
      <c r="F5" s="133"/>
      <c r="G5" s="342"/>
      <c r="H5" s="317"/>
      <c r="I5" s="133"/>
      <c r="J5" s="133"/>
      <c r="K5" s="169"/>
      <c r="L5" s="133"/>
      <c r="M5" s="170"/>
      <c r="N5" s="133"/>
      <c r="O5" s="174"/>
      <c r="P5" s="133"/>
      <c r="Q5" s="167"/>
      <c r="R5" s="133"/>
      <c r="S5" s="167"/>
      <c r="T5" s="167"/>
      <c r="U5" s="251"/>
      <c r="V5" s="167"/>
      <c r="W5" s="167"/>
      <c r="X5" s="167"/>
      <c r="Y5" s="167"/>
      <c r="Z5" s="174"/>
      <c r="AA5" s="342"/>
      <c r="AB5" s="173"/>
      <c r="AC5" s="39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 s="171"/>
    </row>
    <row r="6" spans="1:46" s="160" customFormat="1" ht="21.75" customHeight="1">
      <c r="A6" s="158"/>
      <c r="B6" s="158"/>
      <c r="C6" s="158"/>
      <c r="D6" s="133"/>
      <c r="E6" s="328" t="s">
        <v>483</v>
      </c>
      <c r="F6" s="162"/>
      <c r="G6" s="328"/>
      <c r="H6" s="328"/>
      <c r="I6" s="162"/>
      <c r="J6" s="162"/>
      <c r="K6" s="215">
        <f>SUM(I31:I34)</f>
        <v>0.38460062541653323</v>
      </c>
      <c r="L6" s="216" t="s">
        <v>357</v>
      </c>
      <c r="M6" s="133"/>
      <c r="N6" s="162" t="s">
        <v>486</v>
      </c>
      <c r="O6" s="151"/>
      <c r="P6" s="167"/>
      <c r="Q6" s="167"/>
      <c r="R6" s="167"/>
      <c r="S6" s="167"/>
      <c r="T6" s="167"/>
      <c r="U6" s="251"/>
      <c r="V6" s="167"/>
      <c r="W6" s="167"/>
      <c r="X6" s="419">
        <f>SUM(AA30:AA34)</f>
        <v>1222.9196006343966</v>
      </c>
      <c r="Y6" s="402"/>
      <c r="Z6" s="39"/>
      <c r="AA6" s="303"/>
      <c r="AB6" s="39"/>
      <c r="AC6" s="39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 s="171"/>
    </row>
    <row r="7" spans="1:46" s="160" customFormat="1" ht="12.6" customHeight="1">
      <c r="A7" s="158"/>
      <c r="B7" s="158"/>
      <c r="C7" s="158"/>
      <c r="D7" s="420"/>
      <c r="E7" s="400"/>
      <c r="F7" s="162"/>
      <c r="G7" s="328"/>
      <c r="H7" s="328"/>
      <c r="I7" s="162"/>
      <c r="J7" s="162"/>
      <c r="K7" s="151"/>
      <c r="L7" s="167"/>
      <c r="M7" s="133"/>
      <c r="N7" s="167"/>
      <c r="O7" s="151"/>
      <c r="P7" s="167"/>
      <c r="Q7" s="167"/>
      <c r="R7" s="167"/>
      <c r="S7" s="167"/>
      <c r="T7" s="167"/>
      <c r="U7" s="251"/>
      <c r="V7" s="167"/>
      <c r="W7" s="174"/>
      <c r="X7" s="173"/>
      <c r="Y7" s="39"/>
      <c r="Z7" s="39"/>
      <c r="AA7" s="303"/>
      <c r="AB7" s="39"/>
      <c r="AC7" s="39"/>
      <c r="AD7"/>
      <c r="AE7"/>
      <c r="AF7"/>
      <c r="AG7"/>
      <c r="AH7"/>
      <c r="AI7"/>
      <c r="AJ7"/>
      <c r="AK7"/>
      <c r="AL7"/>
      <c r="AM7"/>
      <c r="AN7"/>
      <c r="AO7"/>
      <c r="AP7"/>
      <c r="AQ7" s="171"/>
    </row>
    <row r="8" spans="1:46" ht="15" customHeight="1">
      <c r="A8" s="44"/>
      <c r="B8" s="44"/>
      <c r="C8" s="39"/>
      <c r="D8" s="56"/>
      <c r="E8" s="303"/>
      <c r="F8" s="39"/>
      <c r="G8" s="303"/>
      <c r="H8" s="303"/>
      <c r="I8" s="143"/>
      <c r="J8" s="39"/>
      <c r="K8" s="146"/>
      <c r="L8" s="39"/>
      <c r="M8" s="44"/>
      <c r="N8" s="39"/>
      <c r="O8" s="115"/>
      <c r="P8" s="39"/>
      <c r="Q8" s="44"/>
      <c r="R8" s="39"/>
      <c r="S8" s="44" t="s">
        <v>472</v>
      </c>
      <c r="T8" s="44"/>
      <c r="U8" s="85"/>
      <c r="V8" s="44"/>
      <c r="W8" s="39"/>
      <c r="X8" s="39"/>
      <c r="Y8" s="39"/>
      <c r="Z8" s="115"/>
      <c r="AA8" s="303"/>
      <c r="AB8" s="74" t="s">
        <v>3</v>
      </c>
      <c r="AC8" s="39"/>
      <c r="AD8"/>
      <c r="AE8"/>
      <c r="AF8"/>
      <c r="AG8"/>
      <c r="AH8"/>
      <c r="AI8"/>
      <c r="AJ8"/>
      <c r="AK8"/>
      <c r="AL8"/>
      <c r="AM8"/>
    </row>
    <row r="9" spans="1:46" ht="18.75" customHeight="1">
      <c r="A9" s="39"/>
      <c r="B9" s="39"/>
      <c r="C9" s="39"/>
      <c r="D9" s="39"/>
      <c r="E9" s="304" t="s">
        <v>3</v>
      </c>
      <c r="F9" s="39"/>
      <c r="G9" s="303"/>
      <c r="H9" s="303"/>
      <c r="I9" s="143"/>
      <c r="J9" s="39"/>
      <c r="K9" s="146"/>
      <c r="L9" s="39"/>
      <c r="M9" s="44"/>
      <c r="N9" s="39"/>
      <c r="O9" s="98" t="s">
        <v>14</v>
      </c>
      <c r="P9" s="39"/>
      <c r="Q9" s="44"/>
      <c r="R9" s="39"/>
      <c r="S9" s="44" t="s">
        <v>473</v>
      </c>
      <c r="T9" s="44"/>
      <c r="U9" s="85"/>
      <c r="V9" s="44"/>
      <c r="W9" s="80" t="s">
        <v>388</v>
      </c>
      <c r="X9" s="39"/>
      <c r="Y9" s="39"/>
      <c r="Z9" s="98" t="s">
        <v>14</v>
      </c>
      <c r="AA9" s="303"/>
      <c r="AB9" s="74" t="s">
        <v>8</v>
      </c>
      <c r="AC9" s="39"/>
      <c r="AD9"/>
      <c r="AE9"/>
      <c r="AF9"/>
      <c r="AG9"/>
      <c r="AH9"/>
      <c r="AI9"/>
      <c r="AJ9"/>
      <c r="AK9"/>
      <c r="AL9"/>
      <c r="AM9"/>
    </row>
    <row r="10" spans="1:46" ht="15.6">
      <c r="A10" s="39"/>
      <c r="B10" s="39"/>
      <c r="C10" s="39"/>
      <c r="D10" s="39"/>
      <c r="E10" s="304" t="s">
        <v>436</v>
      </c>
      <c r="F10" s="39"/>
      <c r="G10" s="304" t="s">
        <v>3</v>
      </c>
      <c r="H10" s="303"/>
      <c r="I10" s="98" t="s">
        <v>3</v>
      </c>
      <c r="J10" s="39"/>
      <c r="K10" s="98" t="s">
        <v>1</v>
      </c>
      <c r="L10" s="39"/>
      <c r="M10" s="80" t="s">
        <v>14</v>
      </c>
      <c r="N10" s="39"/>
      <c r="O10" s="98" t="s">
        <v>392</v>
      </c>
      <c r="P10" s="39"/>
      <c r="Q10" s="44" t="s">
        <v>357</v>
      </c>
      <c r="R10" s="39"/>
      <c r="S10" s="44" t="s">
        <v>470</v>
      </c>
      <c r="T10" s="44"/>
      <c r="U10" s="85" t="s">
        <v>357</v>
      </c>
      <c r="V10" s="44"/>
      <c r="W10" s="80" t="s">
        <v>392</v>
      </c>
      <c r="X10" s="80" t="s">
        <v>388</v>
      </c>
      <c r="Y10" s="80" t="s">
        <v>14</v>
      </c>
      <c r="Z10" s="98" t="s">
        <v>518</v>
      </c>
      <c r="AA10" s="329" t="s">
        <v>484</v>
      </c>
      <c r="AB10" s="74" t="s">
        <v>435</v>
      </c>
      <c r="AC10" s="39"/>
      <c r="AD10"/>
      <c r="AE10"/>
      <c r="AF10"/>
      <c r="AG10"/>
      <c r="AH10"/>
      <c r="AI10"/>
      <c r="AJ10"/>
      <c r="AK10"/>
      <c r="AL10"/>
      <c r="AM10"/>
    </row>
    <row r="11" spans="1:46" ht="15.6">
      <c r="A11" s="39"/>
      <c r="B11" s="44" t="s">
        <v>58</v>
      </c>
      <c r="C11" s="44" t="s">
        <v>375</v>
      </c>
      <c r="D11" s="42"/>
      <c r="E11" s="304" t="s">
        <v>432</v>
      </c>
      <c r="F11" s="110" t="s">
        <v>437</v>
      </c>
      <c r="G11" s="304" t="s">
        <v>8</v>
      </c>
      <c r="H11" s="326" t="s">
        <v>437</v>
      </c>
      <c r="I11" s="98" t="s">
        <v>357</v>
      </c>
      <c r="J11" s="110" t="s">
        <v>437</v>
      </c>
      <c r="K11" s="98" t="s">
        <v>357</v>
      </c>
      <c r="L11" s="110" t="s">
        <v>437</v>
      </c>
      <c r="M11" s="80" t="s">
        <v>386</v>
      </c>
      <c r="N11" s="110" t="s">
        <v>437</v>
      </c>
      <c r="O11" s="98" t="s">
        <v>389</v>
      </c>
      <c r="P11" s="110" t="s">
        <v>437</v>
      </c>
      <c r="Q11" s="44" t="s">
        <v>469</v>
      </c>
      <c r="R11" s="110" t="s">
        <v>437</v>
      </c>
      <c r="S11" s="44" t="s">
        <v>471</v>
      </c>
      <c r="T11" s="44"/>
      <c r="U11" s="85" t="s">
        <v>416</v>
      </c>
      <c r="V11" s="44"/>
      <c r="W11" s="80" t="s">
        <v>389</v>
      </c>
      <c r="X11" s="80" t="s">
        <v>390</v>
      </c>
      <c r="Y11" s="80" t="s">
        <v>26</v>
      </c>
      <c r="Z11" s="98" t="s">
        <v>395</v>
      </c>
      <c r="AA11" s="329" t="s">
        <v>485</v>
      </c>
      <c r="AB11" s="74" t="s">
        <v>464</v>
      </c>
      <c r="AC11" s="39"/>
      <c r="AD11"/>
      <c r="AE11"/>
      <c r="AF11"/>
      <c r="AG11"/>
      <c r="AH11"/>
      <c r="AI11"/>
      <c r="AJ11"/>
      <c r="AK11"/>
      <c r="AL11"/>
      <c r="AM11"/>
    </row>
    <row r="12" spans="1:46" ht="15.6">
      <c r="A12" s="39"/>
      <c r="B12" s="46">
        <f>+'Ark1'!C2125</f>
        <v>2024</v>
      </c>
      <c r="C12" s="46">
        <f>+'Ark1'!N2125</f>
        <v>40</v>
      </c>
      <c r="D12" s="47" t="s">
        <v>519</v>
      </c>
      <c r="E12" s="331">
        <f>+'Ark1'!Q2125</f>
        <v>1068</v>
      </c>
      <c r="F12" s="46">
        <f t="shared" ref="F12:F34" si="0">+E12-E36</f>
        <v>-4</v>
      </c>
      <c r="G12" s="302">
        <f>+'Ark1'!R2125</f>
        <v>7785</v>
      </c>
      <c r="H12" s="331">
        <f t="shared" ref="H12:H34" si="1">+G12-G36</f>
        <v>-742</v>
      </c>
      <c r="I12" s="99">
        <f>+'Ark1'!AD2125</f>
        <v>0.60967539581912245</v>
      </c>
      <c r="J12" s="99">
        <f t="shared" ref="J12:J34" si="2">+I12-I36</f>
        <v>-5.6594337547965945E-2</v>
      </c>
      <c r="K12" s="99">
        <f>+'Ark1'!AE2125</f>
        <v>0.36113615463871346</v>
      </c>
      <c r="L12" s="99">
        <f t="shared" ref="L12:L34" si="3">+K12-K36</f>
        <v>-2.4199797356049602E-2</v>
      </c>
      <c r="M12" s="235">
        <f>+'Ark1'!U2125</f>
        <v>62.509145940255294</v>
      </c>
      <c r="N12" s="48">
        <f t="shared" ref="N12:N34" si="4">+M12-M36</f>
        <v>-0.1268257996561033</v>
      </c>
      <c r="O12" s="99">
        <f>+'Ark1'!W2125</f>
        <v>49.67411501513353</v>
      </c>
      <c r="P12" s="48">
        <f t="shared" ref="P12:P34" si="5">+O12-O36</f>
        <v>0.14900424995568073</v>
      </c>
      <c r="Q12" s="99">
        <f>+'Ark1'!X2125</f>
        <v>1.2331406551059727</v>
      </c>
      <c r="R12" s="99">
        <f t="shared" ref="R12:R34" si="6">+Q12-Q36</f>
        <v>-0.30315581493038213</v>
      </c>
      <c r="S12" s="99">
        <f>+'Ark1'!Y2125</f>
        <v>2.4662813102119454</v>
      </c>
      <c r="T12" s="44"/>
      <c r="U12" s="273">
        <f>+'Ark1'!Z2125</f>
        <v>0</v>
      </c>
      <c r="V12" s="44"/>
      <c r="W12" s="48">
        <f>+'Ark1'!AA2125</f>
        <v>4.0944073312345095</v>
      </c>
      <c r="X12" s="48">
        <f>+'Ark1'!AB2125</f>
        <v>2.7065816453250058</v>
      </c>
      <c r="Y12" s="48">
        <f>+'Ark1'!T2125</f>
        <v>1.30815671162492</v>
      </c>
      <c r="Z12" s="99">
        <f>+'Ark1'!V2125</f>
        <v>55.111331436236952</v>
      </c>
      <c r="AA12" s="331">
        <f>+(G12*O12)/1000</f>
        <v>386.71298539281457</v>
      </c>
      <c r="AB12" s="65">
        <f>+G12/E12</f>
        <v>7.2893258426966296</v>
      </c>
      <c r="AC12" s="39"/>
      <c r="AD12"/>
      <c r="AE12"/>
      <c r="AF12"/>
      <c r="AG12"/>
      <c r="AH12"/>
      <c r="AI12"/>
      <c r="AJ12"/>
      <c r="AK12"/>
      <c r="AL12"/>
      <c r="AM12"/>
    </row>
    <row r="13" spans="1:46" ht="15.6">
      <c r="A13" s="39"/>
      <c r="B13" s="46">
        <f>+'Ark1'!C2126</f>
        <v>2024</v>
      </c>
      <c r="C13" s="46">
        <f>+'Ark1'!N2126</f>
        <v>55</v>
      </c>
      <c r="D13" s="47" t="s">
        <v>413</v>
      </c>
      <c r="E13" s="331">
        <f>+'Ark1'!Q2126</f>
        <v>1380</v>
      </c>
      <c r="F13" s="46">
        <f t="shared" si="0"/>
        <v>4</v>
      </c>
      <c r="G13" s="302">
        <f>+'Ark1'!R2126</f>
        <v>21067</v>
      </c>
      <c r="H13" s="331">
        <f t="shared" si="1"/>
        <v>2507</v>
      </c>
      <c r="I13" s="99">
        <f>+'Ark1'!AD2126</f>
        <v>1.6498434892384661</v>
      </c>
      <c r="J13" s="99">
        <f t="shared" si="2"/>
        <v>0.19963048920408588</v>
      </c>
      <c r="K13" s="99">
        <f>+'Ark1'!AE2126</f>
        <v>1.1978745313180847</v>
      </c>
      <c r="L13" s="99">
        <f t="shared" si="3"/>
        <v>0.17417369834424368</v>
      </c>
      <c r="M13" s="235">
        <f>+'Ark1'!U2126</f>
        <v>62.388415509813328</v>
      </c>
      <c r="N13" s="48">
        <f t="shared" si="4"/>
        <v>-0.17375430664547054</v>
      </c>
      <c r="O13" s="99">
        <f>+'Ark1'!W2126</f>
        <v>59.936103398755151</v>
      </c>
      <c r="P13" s="48">
        <f t="shared" si="5"/>
        <v>9.4787566283969227E-2</v>
      </c>
      <c r="Q13" s="99">
        <f>+'Ark1'!X2126</f>
        <v>2.1218018702235719</v>
      </c>
      <c r="R13" s="99">
        <f t="shared" si="6"/>
        <v>0.24141393918908949</v>
      </c>
      <c r="S13" s="99">
        <f>+'Ark1'!Y2126</f>
        <v>4.2436037404471438</v>
      </c>
      <c r="T13" s="44"/>
      <c r="U13" s="273">
        <f>+'Ark1'!Z2126</f>
        <v>0</v>
      </c>
      <c r="V13" s="44"/>
      <c r="W13" s="48">
        <f>+'Ark1'!AA2126</f>
        <v>2.196933661173897</v>
      </c>
      <c r="X13" s="48">
        <f>+'Ark1'!AB2126</f>
        <v>2.2287171880107151</v>
      </c>
      <c r="Y13" s="48">
        <f>+'Ark1'!T2126</f>
        <v>1.3824464802772107</v>
      </c>
      <c r="Z13" s="99">
        <f>+'Ark1'!V2126</f>
        <v>65.483456396218557</v>
      </c>
      <c r="AA13" s="331">
        <f t="shared" ref="AA13:AA34" si="7">+(G13*O13)/1000</f>
        <v>1262.6738903015748</v>
      </c>
      <c r="AB13" s="65">
        <f t="shared" ref="AB13:AB36" si="8">+G13/E13</f>
        <v>15.265942028985508</v>
      </c>
      <c r="AC13" s="39"/>
      <c r="AD13"/>
      <c r="AE13"/>
      <c r="AF13"/>
      <c r="AG13"/>
      <c r="AH13"/>
      <c r="AI13"/>
      <c r="AJ13"/>
      <c r="AK13"/>
      <c r="AL13"/>
      <c r="AM13"/>
    </row>
    <row r="14" spans="1:46" ht="15.6">
      <c r="A14" s="39"/>
      <c r="B14" s="46">
        <f>+'Ark1'!C2127</f>
        <v>2024</v>
      </c>
      <c r="C14" s="46">
        <f>+'Ark1'!N2127</f>
        <v>63</v>
      </c>
      <c r="D14" s="47" t="s">
        <v>412</v>
      </c>
      <c r="E14" s="331">
        <f>+'Ark1'!Q2127</f>
        <v>1268</v>
      </c>
      <c r="F14" s="46">
        <f t="shared" si="0"/>
        <v>54</v>
      </c>
      <c r="G14" s="302">
        <f>+'Ark1'!R2127</f>
        <v>12214</v>
      </c>
      <c r="H14" s="331">
        <f t="shared" si="1"/>
        <v>2536</v>
      </c>
      <c r="I14" s="99">
        <f>+'Ark1'!AD2127</f>
        <v>0.95652861715282789</v>
      </c>
      <c r="J14" s="99">
        <f t="shared" si="2"/>
        <v>0.2003237995702456</v>
      </c>
      <c r="K14" s="99">
        <f>+'Ark1'!AE2127</f>
        <v>0.74670739018785437</v>
      </c>
      <c r="L14" s="99">
        <f t="shared" si="3"/>
        <v>0.17064447055335719</v>
      </c>
      <c r="M14" s="235">
        <f>+'Ark1'!U2127</f>
        <v>62.201067761806989</v>
      </c>
      <c r="N14" s="48">
        <f t="shared" si="4"/>
        <v>-0.11319426141026412</v>
      </c>
      <c r="O14" s="99">
        <f>+'Ark1'!W2127</f>
        <v>64.10576591375775</v>
      </c>
      <c r="P14" s="48">
        <f t="shared" si="5"/>
        <v>2.067055720713995E-2</v>
      </c>
      <c r="Q14" s="99">
        <f>+'Ark1'!X2127</f>
        <v>2.2351400032749296</v>
      </c>
      <c r="R14" s="99">
        <f t="shared" si="6"/>
        <v>0.23059360939189499</v>
      </c>
      <c r="S14" s="99">
        <f>+'Ark1'!Y2127</f>
        <v>4.4702800065498591</v>
      </c>
      <c r="T14" s="44"/>
      <c r="U14" s="273">
        <f>+'Ark1'!Z2127</f>
        <v>0</v>
      </c>
      <c r="V14" s="44"/>
      <c r="W14" s="48">
        <f>+'Ark1'!AA2127</f>
        <v>0.57171202481522321</v>
      </c>
      <c r="X14" s="48">
        <f>+'Ark1'!AB2127</f>
        <v>2.1607243845629278</v>
      </c>
      <c r="Y14" s="48">
        <f>+'Ark1'!T2127</f>
        <v>1.4513672834452267</v>
      </c>
      <c r="Z14" s="99">
        <f>+'Ark1'!V2127</f>
        <v>69.676276582256023</v>
      </c>
      <c r="AA14" s="331">
        <f t="shared" si="7"/>
        <v>782.98782487063716</v>
      </c>
      <c r="AB14" s="65">
        <f t="shared" si="8"/>
        <v>9.6324921135646679</v>
      </c>
      <c r="AC14" s="39"/>
      <c r="AD14"/>
      <c r="AE14" s="100">
        <f>SUM(G12:G14)</f>
        <v>41066</v>
      </c>
      <c r="AF14"/>
      <c r="AG14"/>
      <c r="AH14"/>
      <c r="AI14"/>
      <c r="AJ14"/>
      <c r="AK14"/>
      <c r="AL14"/>
      <c r="AM14"/>
    </row>
    <row r="15" spans="1:46" ht="15.6">
      <c r="A15" s="39"/>
      <c r="B15" s="46">
        <f>+'Ark1'!C2128</f>
        <v>2024</v>
      </c>
      <c r="C15" s="46">
        <f>+'Ark1'!N2128</f>
        <v>65</v>
      </c>
      <c r="D15" s="47" t="s">
        <v>411</v>
      </c>
      <c r="E15" s="331">
        <f>+'Ark1'!Q2128</f>
        <v>1352</v>
      </c>
      <c r="F15" s="46">
        <f t="shared" si="0"/>
        <v>77</v>
      </c>
      <c r="G15" s="302">
        <f>+'Ark1'!R2128</f>
        <v>16974</v>
      </c>
      <c r="H15" s="331">
        <f t="shared" si="1"/>
        <v>3151</v>
      </c>
      <c r="I15" s="99">
        <f>+'Ark1'!AD2128</f>
        <v>1.3293038109998441</v>
      </c>
      <c r="J15" s="99">
        <f t="shared" si="2"/>
        <v>0.2492232991746699</v>
      </c>
      <c r="K15" s="99">
        <f>+'Ark1'!AE2128</f>
        <v>1.0703392043958939</v>
      </c>
      <c r="L15" s="99">
        <f t="shared" si="3"/>
        <v>0.22096277959538013</v>
      </c>
      <c r="M15" s="235">
        <f>+'Ark1'!U2128</f>
        <v>61.983816667651055</v>
      </c>
      <c r="N15" s="48">
        <f t="shared" si="4"/>
        <v>-0.148269746731998</v>
      </c>
      <c r="O15" s="99">
        <f>+'Ark1'!W2128</f>
        <v>66.077626838343917</v>
      </c>
      <c r="P15" s="48">
        <f t="shared" si="5"/>
        <v>-1.2165825132953501E-2</v>
      </c>
      <c r="Q15" s="99">
        <f>+'Ark1'!X2128</f>
        <v>2.3388712147991044</v>
      </c>
      <c r="R15" s="99">
        <f t="shared" si="6"/>
        <v>0.1758096507392044</v>
      </c>
      <c r="S15" s="99">
        <f>+'Ark1'!Y2128</f>
        <v>4.6777424295982089</v>
      </c>
      <c r="T15" s="44"/>
      <c r="U15" s="273">
        <f>+'Ark1'!Z2128</f>
        <v>0</v>
      </c>
      <c r="V15" s="44"/>
      <c r="W15" s="48">
        <f>+'Ark1'!AA2128</f>
        <v>0.56762543327844917</v>
      </c>
      <c r="X15" s="48">
        <f>+'Ark1'!AB2128</f>
        <v>2.1445540397091065</v>
      </c>
      <c r="Y15" s="48">
        <f>+'Ark1'!T2128</f>
        <v>1.6564746082243436</v>
      </c>
      <c r="Z15" s="99">
        <f>+'Ark1'!V2128</f>
        <v>71.771948254957323</v>
      </c>
      <c r="AA15" s="331">
        <f t="shared" si="7"/>
        <v>1121.6016379540497</v>
      </c>
      <c r="AB15" s="65">
        <f t="shared" si="8"/>
        <v>12.554733727810651</v>
      </c>
      <c r="AC15" s="39"/>
      <c r="AD15"/>
      <c r="AE15"/>
      <c r="AF15"/>
      <c r="AG15"/>
      <c r="AH15"/>
      <c r="AI15"/>
      <c r="AJ15"/>
      <c r="AK15"/>
      <c r="AL15"/>
      <c r="AM15"/>
    </row>
    <row r="16" spans="1:46" ht="15.6">
      <c r="A16" s="39"/>
      <c r="B16" s="46">
        <f>+'Ark1'!C2129</f>
        <v>2024</v>
      </c>
      <c r="C16" s="46">
        <f>+'Ark1'!N2129</f>
        <v>67</v>
      </c>
      <c r="D16" s="47" t="s">
        <v>410</v>
      </c>
      <c r="E16" s="331">
        <f>+'Ark1'!Q2129</f>
        <v>1396</v>
      </c>
      <c r="F16" s="46">
        <f t="shared" si="0"/>
        <v>35</v>
      </c>
      <c r="G16" s="302">
        <f>+'Ark1'!R2129</f>
        <v>25044</v>
      </c>
      <c r="H16" s="331">
        <f t="shared" si="1"/>
        <v>5575</v>
      </c>
      <c r="I16" s="99">
        <f>+'Ark1'!AD2129</f>
        <v>1.9612987299799751</v>
      </c>
      <c r="J16" s="99">
        <f t="shared" si="2"/>
        <v>0.4400596729934807</v>
      </c>
      <c r="K16" s="99">
        <f>+'Ark1'!AE2129</f>
        <v>1.6260420526838448</v>
      </c>
      <c r="L16" s="99">
        <f t="shared" si="3"/>
        <v>0.39570102087603698</v>
      </c>
      <c r="M16" s="235">
        <f>+'Ark1'!U2129</f>
        <v>61.799711526904112</v>
      </c>
      <c r="N16" s="48">
        <f t="shared" si="4"/>
        <v>-0.20869616897456922</v>
      </c>
      <c r="O16" s="99">
        <f>+'Ark1'!W2129</f>
        <v>68.095781080972884</v>
      </c>
      <c r="P16" s="48">
        <f t="shared" si="5"/>
        <v>-1.8677061081461943E-2</v>
      </c>
      <c r="Q16" s="99">
        <f>+'Ark1'!X2129</f>
        <v>2.4197412553905124</v>
      </c>
      <c r="R16" s="99">
        <f t="shared" si="6"/>
        <v>0.34978388726682885</v>
      </c>
      <c r="S16" s="99">
        <f>+'Ark1'!Y2129</f>
        <v>4.8394825107810249</v>
      </c>
      <c r="T16" s="44"/>
      <c r="U16" s="273">
        <f>+'Ark1'!Z2129</f>
        <v>0</v>
      </c>
      <c r="V16" s="44"/>
      <c r="W16" s="48">
        <f>+'Ark1'!AA2129</f>
        <v>0.57166930243786795</v>
      </c>
      <c r="X16" s="48">
        <f>+'Ark1'!AB2129</f>
        <v>2.1751850178532375</v>
      </c>
      <c r="Y16" s="48">
        <f>+'Ark1'!T2129</f>
        <v>1.9089602299952089</v>
      </c>
      <c r="Z16" s="99">
        <f>+'Ark1'!V2129</f>
        <v>74.026560655898436</v>
      </c>
      <c r="AA16" s="331">
        <f t="shared" si="7"/>
        <v>1705.3907413918848</v>
      </c>
      <c r="AB16" s="65">
        <f t="shared" si="8"/>
        <v>17.939828080229226</v>
      </c>
      <c r="AC16" s="39"/>
      <c r="AD16"/>
      <c r="AE16"/>
      <c r="AF16"/>
      <c r="AG16"/>
      <c r="AH16"/>
      <c r="AI16"/>
      <c r="AJ16"/>
      <c r="AK16"/>
      <c r="AL16"/>
      <c r="AM16"/>
    </row>
    <row r="17" spans="1:40" ht="15.6">
      <c r="A17" s="39"/>
      <c r="B17" s="46">
        <f>+'Ark1'!C2130</f>
        <v>2024</v>
      </c>
      <c r="C17" s="46">
        <f>+'Ark1'!N2130</f>
        <v>69</v>
      </c>
      <c r="D17" s="47" t="s">
        <v>409</v>
      </c>
      <c r="E17" s="331">
        <f>+'Ark1'!Q2130</f>
        <v>1452</v>
      </c>
      <c r="F17" s="46">
        <f t="shared" si="0"/>
        <v>41</v>
      </c>
      <c r="G17" s="302">
        <f>+'Ark1'!R2130</f>
        <v>34278</v>
      </c>
      <c r="H17" s="331">
        <f t="shared" si="1"/>
        <v>8251</v>
      </c>
      <c r="I17" s="99">
        <f>+'Ark1'!AD2130</f>
        <v>2.6844512803966447</v>
      </c>
      <c r="J17" s="99">
        <f t="shared" si="2"/>
        <v>0.65079321186782924</v>
      </c>
      <c r="K17" s="99">
        <f>+'Ark1'!AE2130</f>
        <v>2.2934303603528359</v>
      </c>
      <c r="L17" s="99">
        <f t="shared" si="3"/>
        <v>0.59618406790359546</v>
      </c>
      <c r="M17" s="235">
        <f>+'Ark1'!U2130</f>
        <v>61.605374740474318</v>
      </c>
      <c r="N17" s="48">
        <f t="shared" si="4"/>
        <v>-0.23913041575162453</v>
      </c>
      <c r="O17" s="99">
        <f>+'Ark1'!W2130</f>
        <v>70.099216305524109</v>
      </c>
      <c r="P17" s="48">
        <f t="shared" si="5"/>
        <v>2.7025299354619392E-3</v>
      </c>
      <c r="Q17" s="99">
        <f>+'Ark1'!X2130</f>
        <v>2.2900986055195753</v>
      </c>
      <c r="R17" s="99">
        <f t="shared" si="6"/>
        <v>0.18459278464125672</v>
      </c>
      <c r="S17" s="99">
        <f>+'Ark1'!Y2130</f>
        <v>4.5801972110391507</v>
      </c>
      <c r="T17" s="44"/>
      <c r="U17" s="273">
        <f>+'Ark1'!Z2130</f>
        <v>0</v>
      </c>
      <c r="V17" s="44"/>
      <c r="W17" s="48">
        <f>+'Ark1'!AA2130</f>
        <v>0.57318043159269028</v>
      </c>
      <c r="X17" s="48">
        <f>+'Ark1'!AB2130</f>
        <v>2.2071265908181705</v>
      </c>
      <c r="Y17" s="48">
        <f>+'Ark1'!T2130</f>
        <v>2.1937977711651797</v>
      </c>
      <c r="Z17" s="99">
        <f>+'Ark1'!V2130</f>
        <v>76.127473246197482</v>
      </c>
      <c r="AA17" s="331">
        <f t="shared" si="7"/>
        <v>2402.8609365207553</v>
      </c>
      <c r="AB17" s="65">
        <f t="shared" si="8"/>
        <v>23.607438016528924</v>
      </c>
      <c r="AC17" s="39"/>
      <c r="AD17"/>
      <c r="AE17"/>
      <c r="AF17"/>
      <c r="AG17"/>
      <c r="AH17"/>
      <c r="AI17"/>
      <c r="AJ17"/>
      <c r="AK17"/>
      <c r="AL17"/>
      <c r="AM17" s="4"/>
      <c r="AN17" s="4"/>
    </row>
    <row r="18" spans="1:40" ht="15.6">
      <c r="A18" s="39"/>
      <c r="B18" s="46">
        <f>+'Ark1'!C2131</f>
        <v>2024</v>
      </c>
      <c r="C18" s="46">
        <f>+'Ark1'!N2131</f>
        <v>71</v>
      </c>
      <c r="D18" s="47" t="s">
        <v>408</v>
      </c>
      <c r="E18" s="331">
        <f>+'Ark1'!Q2131</f>
        <v>1476</v>
      </c>
      <c r="F18" s="46">
        <f t="shared" si="0"/>
        <v>21</v>
      </c>
      <c r="G18" s="302">
        <f>+'Ark1'!R2131</f>
        <v>49154</v>
      </c>
      <c r="H18" s="331">
        <f t="shared" si="1"/>
        <v>12423</v>
      </c>
      <c r="I18" s="99">
        <f>+'Ark1'!AD2131</f>
        <v>3.8494520752849266</v>
      </c>
      <c r="J18" s="99">
        <f t="shared" si="2"/>
        <v>0.97942116449490246</v>
      </c>
      <c r="K18" s="99">
        <f>+'Ark1'!AE2131</f>
        <v>3.3820287376776599</v>
      </c>
      <c r="L18" s="99">
        <f t="shared" si="3"/>
        <v>0.92732687674260061</v>
      </c>
      <c r="M18" s="235">
        <f>+'Ark1'!U2131</f>
        <v>61.425328846742147</v>
      </c>
      <c r="N18" s="48">
        <f t="shared" si="4"/>
        <v>-0.24824160469424328</v>
      </c>
      <c r="O18" s="99">
        <f>+'Ark1'!W2131</f>
        <v>72.091942490058003</v>
      </c>
      <c r="P18" s="48">
        <f t="shared" si="5"/>
        <v>8.4568539428175882E-3</v>
      </c>
      <c r="Q18" s="99">
        <f>+'Ark1'!X2131</f>
        <v>2.6325426211498559</v>
      </c>
      <c r="R18" s="99">
        <f t="shared" si="6"/>
        <v>0.67234551244059082</v>
      </c>
      <c r="S18" s="99">
        <f>+'Ark1'!Y2131</f>
        <v>5.2650852422997119</v>
      </c>
      <c r="T18" s="44"/>
      <c r="U18" s="273">
        <f>+'Ark1'!Z2131</f>
        <v>0</v>
      </c>
      <c r="V18" s="44"/>
      <c r="W18" s="48">
        <f>+'Ark1'!AA2131</f>
        <v>0.57225235125266627</v>
      </c>
      <c r="X18" s="48">
        <f>+'Ark1'!AB2131</f>
        <v>2.2394050724380321</v>
      </c>
      <c r="Y18" s="48">
        <f>+'Ark1'!T2131</f>
        <v>2.4936729462505594</v>
      </c>
      <c r="Z18" s="99">
        <f>+'Ark1'!V2131</f>
        <v>78.291843412091552</v>
      </c>
      <c r="AA18" s="331">
        <f t="shared" si="7"/>
        <v>3543.6073411563107</v>
      </c>
      <c r="AB18" s="65">
        <f t="shared" si="8"/>
        <v>33.302168021680217</v>
      </c>
      <c r="AC18" s="39"/>
      <c r="AD18"/>
      <c r="AE18"/>
      <c r="AF18"/>
      <c r="AG18"/>
      <c r="AH18"/>
      <c r="AI18"/>
      <c r="AJ18"/>
      <c r="AK18"/>
      <c r="AL18"/>
      <c r="AM18"/>
    </row>
    <row r="19" spans="1:40" ht="15.6">
      <c r="A19" s="39"/>
      <c r="B19" s="46">
        <f>+'Ark1'!C2132</f>
        <v>2024</v>
      </c>
      <c r="C19" s="46">
        <f>+'Ark1'!N2132</f>
        <v>73</v>
      </c>
      <c r="D19" s="47" t="s">
        <v>407</v>
      </c>
      <c r="E19" s="331">
        <f>+'Ark1'!Q2132</f>
        <v>1489</v>
      </c>
      <c r="F19" s="46">
        <f t="shared" si="0"/>
        <v>33</v>
      </c>
      <c r="G19" s="302">
        <f>+'Ark1'!R2132</f>
        <v>62348</v>
      </c>
      <c r="H19" s="331">
        <f t="shared" si="1"/>
        <v>14976</v>
      </c>
      <c r="I19" s="99">
        <f>+'Ark1'!AD2132</f>
        <v>4.8827285264650806</v>
      </c>
      <c r="J19" s="99">
        <f t="shared" si="2"/>
        <v>1.1812473714204335</v>
      </c>
      <c r="K19" s="99">
        <f>+'Ark1'!AE2132</f>
        <v>4.413087261527072</v>
      </c>
      <c r="L19" s="99">
        <f t="shared" si="3"/>
        <v>1.1469103946406474</v>
      </c>
      <c r="M19" s="235">
        <f>+'Ark1'!U2132</f>
        <v>61.253855545559695</v>
      </c>
      <c r="N19" s="48">
        <f t="shared" si="4"/>
        <v>-0.24291005565795132</v>
      </c>
      <c r="O19" s="99">
        <f>+'Ark1'!W2132</f>
        <v>74.102477188021098</v>
      </c>
      <c r="P19" s="48">
        <f t="shared" si="5"/>
        <v>-5.7187362117190332E-3</v>
      </c>
      <c r="Q19" s="99">
        <f>+'Ark1'!X2132</f>
        <v>2.527747481875922</v>
      </c>
      <c r="R19" s="99">
        <f t="shared" si="6"/>
        <v>0.64900054275576635</v>
      </c>
      <c r="S19" s="99">
        <f>+'Ark1'!Y2132</f>
        <v>5.055494963751844</v>
      </c>
      <c r="T19" s="44"/>
      <c r="U19" s="273">
        <f>+'Ark1'!Z2132</f>
        <v>0</v>
      </c>
      <c r="V19" s="44"/>
      <c r="W19" s="48">
        <f>+'Ark1'!AA2132</f>
        <v>0.56781244201926484</v>
      </c>
      <c r="X19" s="48">
        <f>+'Ark1'!AB2132</f>
        <v>2.2510852695053218</v>
      </c>
      <c r="Y19" s="48">
        <f>+'Ark1'!T2132</f>
        <v>2.7844036697247705</v>
      </c>
      <c r="Z19" s="99">
        <f>+'Ark1'!V2132</f>
        <v>80.41333477817598</v>
      </c>
      <c r="AA19" s="331">
        <f t="shared" si="7"/>
        <v>4620.1412477187396</v>
      </c>
      <c r="AB19" s="65">
        <f t="shared" si="8"/>
        <v>41.872397582269983</v>
      </c>
      <c r="AC19" s="39"/>
      <c r="AD19"/>
      <c r="AE19"/>
      <c r="AF19"/>
      <c r="AG19"/>
      <c r="AH19"/>
      <c r="AI19"/>
      <c r="AJ19"/>
      <c r="AK19"/>
      <c r="AL19"/>
      <c r="AM19"/>
    </row>
    <row r="20" spans="1:40" ht="15.6">
      <c r="A20" s="39"/>
      <c r="B20" s="46">
        <f>+'Ark1'!C2133</f>
        <v>2024</v>
      </c>
      <c r="C20" s="46">
        <f>+'Ark1'!N2133</f>
        <v>75</v>
      </c>
      <c r="D20" s="47" t="s">
        <v>406</v>
      </c>
      <c r="E20" s="331">
        <f>+'Ark1'!Q2133</f>
        <v>1525</v>
      </c>
      <c r="F20" s="46">
        <f t="shared" si="0"/>
        <v>26</v>
      </c>
      <c r="G20" s="302">
        <f>+'Ark1'!R2133</f>
        <v>83705</v>
      </c>
      <c r="H20" s="331">
        <f t="shared" si="1"/>
        <v>19978</v>
      </c>
      <c r="I20" s="99">
        <f>+'Ark1'!AD2133</f>
        <v>6.555283109446326</v>
      </c>
      <c r="J20" s="99">
        <f t="shared" si="2"/>
        <v>1.5758798845976774</v>
      </c>
      <c r="K20" s="99">
        <f>+'Ark1'!AE2133</f>
        <v>6.074602348919794</v>
      </c>
      <c r="L20" s="99">
        <f t="shared" si="3"/>
        <v>1.5682161747866949</v>
      </c>
      <c r="M20" s="235">
        <f>+'Ark1'!U2133</f>
        <v>61.060013179176899</v>
      </c>
      <c r="N20" s="48">
        <f t="shared" si="4"/>
        <v>-0.23621902407963091</v>
      </c>
      <c r="O20" s="99">
        <f>+'Ark1'!W2133</f>
        <v>76.072741867848791</v>
      </c>
      <c r="P20" s="48">
        <f t="shared" si="5"/>
        <v>-1.8515899790116919E-2</v>
      </c>
      <c r="Q20" s="99">
        <f>+'Ark1'!X2133</f>
        <v>2.403679589032913</v>
      </c>
      <c r="R20" s="99">
        <f t="shared" si="6"/>
        <v>0.37471227533542173</v>
      </c>
      <c r="S20" s="99">
        <f>+'Ark1'!Y2133</f>
        <v>4.807359178065826</v>
      </c>
      <c r="T20" s="44"/>
      <c r="U20" s="273">
        <f>+'Ark1'!Z2133</f>
        <v>0</v>
      </c>
      <c r="V20" s="44"/>
      <c r="W20" s="48">
        <f>+'Ark1'!AA2133</f>
        <v>0.580175031746061</v>
      </c>
      <c r="X20" s="48">
        <f>+'Ark1'!AB2133</f>
        <v>2.3061036636578609</v>
      </c>
      <c r="Y20" s="48">
        <f>+'Ark1'!T2133</f>
        <v>3.154172391135535</v>
      </c>
      <c r="Z20" s="99">
        <f>+'Ark1'!V2133</f>
        <v>82.656417378419121</v>
      </c>
      <c r="AA20" s="331">
        <f t="shared" si="7"/>
        <v>6367.6688580482833</v>
      </c>
      <c r="AB20" s="65">
        <f t="shared" si="8"/>
        <v>54.888524590163932</v>
      </c>
      <c r="AC20" s="39"/>
      <c r="AD20"/>
      <c r="AE20"/>
      <c r="AF20"/>
      <c r="AG20"/>
      <c r="AH20"/>
      <c r="AI20"/>
      <c r="AJ20"/>
      <c r="AK20"/>
      <c r="AL20"/>
      <c r="AM20"/>
    </row>
    <row r="21" spans="1:40" ht="15.6">
      <c r="A21" s="39"/>
      <c r="B21" s="46">
        <f>+'Ark1'!C2134</f>
        <v>2024</v>
      </c>
      <c r="C21" s="46">
        <f>+'Ark1'!N2134</f>
        <v>77</v>
      </c>
      <c r="D21" s="47" t="s">
        <v>405</v>
      </c>
      <c r="E21" s="331">
        <f>+'Ark1'!Q2134</f>
        <v>1544</v>
      </c>
      <c r="F21" s="46">
        <f t="shared" si="0"/>
        <v>34</v>
      </c>
      <c r="G21" s="302">
        <f>+'Ark1'!R2134</f>
        <v>104006</v>
      </c>
      <c r="H21" s="331">
        <f t="shared" si="1"/>
        <v>24279</v>
      </c>
      <c r="I21" s="99">
        <f>+'Ark1'!AD2134</f>
        <v>8.1451379855573123</v>
      </c>
      <c r="J21" s="99">
        <f t="shared" si="2"/>
        <v>1.9155511399893683</v>
      </c>
      <c r="K21" s="99">
        <f>+'Ark1'!AE2134</f>
        <v>7.7608287219900687</v>
      </c>
      <c r="L21" s="99">
        <f t="shared" si="3"/>
        <v>1.9655657891952734</v>
      </c>
      <c r="M21" s="235">
        <f>+'Ark1'!U2134</f>
        <v>60.877620189298739</v>
      </c>
      <c r="N21" s="48">
        <f t="shared" si="4"/>
        <v>-0.24542717621434917</v>
      </c>
      <c r="O21" s="99">
        <f>+'Ark1'!W2134</f>
        <v>78.10663701050386</v>
      </c>
      <c r="P21" s="48">
        <f t="shared" si="5"/>
        <v>-3.1707160658811517E-5</v>
      </c>
      <c r="Q21" s="99">
        <f>+'Ark1'!X2134</f>
        <v>2.2219871930465547</v>
      </c>
      <c r="R21" s="99">
        <f t="shared" si="6"/>
        <v>0.42711218207160218</v>
      </c>
      <c r="S21" s="99">
        <f>+'Ark1'!Y2134</f>
        <v>4.4439743860931094</v>
      </c>
      <c r="T21" s="44"/>
      <c r="U21" s="273">
        <f>+'Ark1'!Z2134</f>
        <v>0</v>
      </c>
      <c r="V21" s="44"/>
      <c r="W21" s="48">
        <f>+'Ark1'!AA2134</f>
        <v>0.58972440559251027</v>
      </c>
      <c r="X21" s="48">
        <f>+'Ark1'!AB2134</f>
        <v>2.3317995794203341</v>
      </c>
      <c r="Y21" s="48">
        <f>+'Ark1'!T2134</f>
        <v>3.4939426571543946</v>
      </c>
      <c r="Z21" s="99">
        <f>+'Ark1'!V2134</f>
        <v>84.743979530736823</v>
      </c>
      <c r="AA21" s="331">
        <f t="shared" si="7"/>
        <v>8123.5588889144638</v>
      </c>
      <c r="AB21" s="65">
        <f t="shared" si="8"/>
        <v>67.361398963730565</v>
      </c>
      <c r="AC21" s="39"/>
      <c r="AD21"/>
      <c r="AE21"/>
      <c r="AF21"/>
      <c r="AG21"/>
      <c r="AH21"/>
      <c r="AI21"/>
      <c r="AJ21"/>
      <c r="AK21"/>
      <c r="AL21"/>
      <c r="AM21"/>
    </row>
    <row r="22" spans="1:40" ht="15.6">
      <c r="A22" s="39"/>
      <c r="B22" s="46">
        <f>+'Ark1'!C2135</f>
        <v>2024</v>
      </c>
      <c r="C22" s="46">
        <f>+'Ark1'!N2135</f>
        <v>79</v>
      </c>
      <c r="D22" s="47" t="s">
        <v>404</v>
      </c>
      <c r="E22" s="331">
        <f>+'Ark1'!Q2135</f>
        <v>1531</v>
      </c>
      <c r="F22" s="46">
        <f t="shared" si="0"/>
        <v>-6</v>
      </c>
      <c r="G22" s="302">
        <f>+'Ark1'!R2135</f>
        <v>115779</v>
      </c>
      <c r="H22" s="331">
        <f t="shared" si="1"/>
        <v>20508</v>
      </c>
      <c r="I22" s="99">
        <f>+'Ark1'!AD2135</f>
        <v>9.0671300773978398</v>
      </c>
      <c r="J22" s="99">
        <f t="shared" si="2"/>
        <v>1.6229898443011068</v>
      </c>
      <c r="K22" s="99">
        <f>+'Ark1'!AE2135</f>
        <v>8.8476152266566057</v>
      </c>
      <c r="L22" s="99">
        <f t="shared" si="3"/>
        <v>1.7507333785440808</v>
      </c>
      <c r="M22" s="235">
        <f>+'Ark1'!U2135</f>
        <v>60.698921937914008</v>
      </c>
      <c r="N22" s="48">
        <f t="shared" si="4"/>
        <v>-0.2316270458194154</v>
      </c>
      <c r="O22" s="99">
        <f>+'Ark1'!W2135</f>
        <v>80.078561371606554</v>
      </c>
      <c r="P22" s="48">
        <f t="shared" si="5"/>
        <v>-1.502978745232042E-2</v>
      </c>
      <c r="Q22" s="99">
        <f>+'Ark1'!X2135</f>
        <v>2.1005536409884344</v>
      </c>
      <c r="R22" s="99">
        <f t="shared" si="6"/>
        <v>0.31826942018672044</v>
      </c>
      <c r="S22" s="99">
        <f>+'Ark1'!Y2135</f>
        <v>4.2011072819768689</v>
      </c>
      <c r="T22" s="44"/>
      <c r="U22" s="273">
        <f>+'Ark1'!Z2135</f>
        <v>0</v>
      </c>
      <c r="V22" s="44"/>
      <c r="W22" s="48">
        <f>+'Ark1'!AA2135</f>
        <v>0.56416543858961021</v>
      </c>
      <c r="X22" s="48">
        <f>+'Ark1'!AB2135</f>
        <v>2.3717892793603967</v>
      </c>
      <c r="Y22" s="48">
        <f>+'Ark1'!T2135</f>
        <v>3.8708487722298504</v>
      </c>
      <c r="Z22" s="99">
        <f>+'Ark1'!V2135</f>
        <v>86.97897223781969</v>
      </c>
      <c r="AA22" s="331">
        <f t="shared" si="7"/>
        <v>9271.4157570432344</v>
      </c>
      <c r="AB22" s="65">
        <f t="shared" si="8"/>
        <v>75.623122142390599</v>
      </c>
      <c r="AC22" s="39"/>
      <c r="AD22"/>
      <c r="AE22"/>
      <c r="AF22"/>
      <c r="AG22"/>
      <c r="AH22"/>
      <c r="AI22"/>
      <c r="AJ22"/>
      <c r="AK22"/>
      <c r="AL22"/>
      <c r="AM22"/>
    </row>
    <row r="23" spans="1:40" ht="15.6">
      <c r="A23" s="39"/>
      <c r="B23" s="46">
        <f>+'Ark1'!C2136</f>
        <v>2024</v>
      </c>
      <c r="C23" s="46">
        <f>+'Ark1'!N2136</f>
        <v>81</v>
      </c>
      <c r="D23" s="47" t="s">
        <v>403</v>
      </c>
      <c r="E23" s="331">
        <f>+'Ark1'!Q2136</f>
        <v>1529</v>
      </c>
      <c r="F23" s="46">
        <f t="shared" si="0"/>
        <v>3</v>
      </c>
      <c r="G23" s="302">
        <f>+'Ark1'!R2136</f>
        <v>133174</v>
      </c>
      <c r="H23" s="331">
        <f t="shared" si="1"/>
        <v>20341</v>
      </c>
      <c r="I23" s="99">
        <f>+'Ark1'!AD2136</f>
        <v>10.429404131382892</v>
      </c>
      <c r="J23" s="99">
        <f t="shared" si="2"/>
        <v>1.6130311015941423</v>
      </c>
      <c r="K23" s="99">
        <f>+'Ark1'!AE2136</f>
        <v>10.443439061855283</v>
      </c>
      <c r="L23" s="99">
        <f t="shared" si="3"/>
        <v>1.8235457745668846</v>
      </c>
      <c r="M23" s="235">
        <f>+'Ark1'!U2136</f>
        <v>60.530913382393841</v>
      </c>
      <c r="N23" s="48">
        <f t="shared" si="4"/>
        <v>-0.23197257543796468</v>
      </c>
      <c r="O23" s="99">
        <f>+'Ark1'!W2136</f>
        <v>82.05400163869011</v>
      </c>
      <c r="P23" s="48">
        <f t="shared" si="5"/>
        <v>-9.892133649955781E-3</v>
      </c>
      <c r="Q23" s="99">
        <f>+'Ark1'!X2136</f>
        <v>2.0063976451859968</v>
      </c>
      <c r="R23" s="99">
        <f t="shared" si="6"/>
        <v>0.23475282496496197</v>
      </c>
      <c r="S23" s="99">
        <f>+'Ark1'!Y2136</f>
        <v>4.0127952903719937</v>
      </c>
      <c r="T23" s="44"/>
      <c r="U23" s="273">
        <f>+'Ark1'!Z2136</f>
        <v>0</v>
      </c>
      <c r="V23" s="44"/>
      <c r="W23" s="48">
        <f>+'Ark1'!AA2136</f>
        <v>0.58423736221431444</v>
      </c>
      <c r="X23" s="48">
        <f>+'Ark1'!AB2136</f>
        <v>2.4023682917000162</v>
      </c>
      <c r="Y23" s="48">
        <f>+'Ark1'!T2136</f>
        <v>4.2213870575337529</v>
      </c>
      <c r="Z23" s="99">
        <f>+'Ark1'!V2136</f>
        <v>88.993404474564812</v>
      </c>
      <c r="AA23" s="331">
        <f t="shared" si="7"/>
        <v>10927.459614230916</v>
      </c>
      <c r="AB23" s="65">
        <f t="shared" si="8"/>
        <v>87.098757357750159</v>
      </c>
      <c r="AC23" s="39"/>
      <c r="AD23"/>
      <c r="AE23"/>
      <c r="AF23"/>
      <c r="AG23"/>
      <c r="AH23"/>
      <c r="AI23"/>
      <c r="AJ23"/>
      <c r="AK23"/>
      <c r="AL23"/>
      <c r="AM23"/>
    </row>
    <row r="24" spans="1:40" ht="15.6">
      <c r="A24" s="39"/>
      <c r="B24" s="46">
        <f>+'Ark1'!C2137</f>
        <v>2024</v>
      </c>
      <c r="C24" s="46">
        <f>+'Ark1'!N2137</f>
        <v>83</v>
      </c>
      <c r="D24" s="47" t="s">
        <v>402</v>
      </c>
      <c r="E24" s="331">
        <f>+'Ark1'!Q2137</f>
        <v>1554</v>
      </c>
      <c r="F24" s="46">
        <f t="shared" si="0"/>
        <v>14</v>
      </c>
      <c r="G24" s="302">
        <f>+'Ark1'!R2137</f>
        <v>135149</v>
      </c>
      <c r="H24" s="331">
        <f t="shared" si="1"/>
        <v>11818</v>
      </c>
      <c r="I24" s="99">
        <f>+'Ark1'!AD2137</f>
        <v>10.584074511182862</v>
      </c>
      <c r="J24" s="99">
        <f t="shared" si="2"/>
        <v>0.94742475324966335</v>
      </c>
      <c r="K24" s="99">
        <f>+'Ark1'!AE2137</f>
        <v>10.853796436774475</v>
      </c>
      <c r="L24" s="99">
        <f t="shared" si="3"/>
        <v>1.2070189994502023</v>
      </c>
      <c r="M24" s="235">
        <f>+'Ark1'!U2137</f>
        <v>60.36873263438671</v>
      </c>
      <c r="N24" s="48">
        <f t="shared" si="4"/>
        <v>-0.21604250830575467</v>
      </c>
      <c r="O24" s="99">
        <f>+'Ark1'!W2137</f>
        <v>84.057433705033247</v>
      </c>
      <c r="P24" s="48">
        <f t="shared" si="5"/>
        <v>-7.0023858012291385E-3</v>
      </c>
      <c r="Q24" s="99">
        <f>+'Ark1'!X2137</f>
        <v>1.834271803712938</v>
      </c>
      <c r="R24" s="99">
        <f t="shared" si="6"/>
        <v>0.16721323774006791</v>
      </c>
      <c r="S24" s="99">
        <f>+'Ark1'!Y2137</f>
        <v>3.6685436074258759</v>
      </c>
      <c r="T24" s="44"/>
      <c r="U24" s="273">
        <f>+'Ark1'!Z2137</f>
        <v>0</v>
      </c>
      <c r="V24" s="44"/>
      <c r="W24" s="48">
        <f>+'Ark1'!AA2137</f>
        <v>0.59025572653809177</v>
      </c>
      <c r="X24" s="48">
        <f>+'Ark1'!AB2137</f>
        <v>2.4325763840807872</v>
      </c>
      <c r="Y24" s="48">
        <f>+'Ark1'!T2137</f>
        <v>4.5497709934960655</v>
      </c>
      <c r="Z24" s="99">
        <f>+'Ark1'!V2137</f>
        <v>91.193061529256994</v>
      </c>
      <c r="AA24" s="331">
        <f t="shared" si="7"/>
        <v>11360.278107801538</v>
      </c>
      <c r="AB24" s="65">
        <f t="shared" si="8"/>
        <v>86.968468468468473</v>
      </c>
      <c r="AC24" s="39"/>
      <c r="AD24"/>
      <c r="AE24"/>
      <c r="AF24"/>
      <c r="AG24"/>
      <c r="AH24"/>
      <c r="AI24"/>
      <c r="AJ24"/>
      <c r="AK24"/>
      <c r="AL24"/>
      <c r="AM24"/>
    </row>
    <row r="25" spans="1:40" ht="15.6">
      <c r="A25" s="39"/>
      <c r="B25" s="46">
        <f>+'Ark1'!C2138</f>
        <v>2024</v>
      </c>
      <c r="C25" s="46">
        <f>+'Ark1'!N2138</f>
        <v>85</v>
      </c>
      <c r="D25" s="47" t="s">
        <v>401</v>
      </c>
      <c r="E25" s="331">
        <f>+'Ark1'!Q2138</f>
        <v>1540</v>
      </c>
      <c r="F25" s="46">
        <f t="shared" si="0"/>
        <v>16</v>
      </c>
      <c r="G25" s="302">
        <f>+'Ark1'!R2138</f>
        <v>121460</v>
      </c>
      <c r="H25" s="331">
        <f t="shared" si="1"/>
        <v>-5295</v>
      </c>
      <c r="I25" s="99">
        <f>+'Ark1'!AD2138</f>
        <v>9.5120325724072767</v>
      </c>
      <c r="J25" s="99">
        <f t="shared" si="2"/>
        <v>-0.39215648035984429</v>
      </c>
      <c r="K25" s="99">
        <f>+'Ark1'!AE2138</f>
        <v>9.9774029771462249</v>
      </c>
      <c r="L25" s="99">
        <f t="shared" si="3"/>
        <v>-0.17122634971765827</v>
      </c>
      <c r="M25" s="235">
        <f>+'Ark1'!U2138</f>
        <v>60.19202501051727</v>
      </c>
      <c r="N25" s="48">
        <f t="shared" si="4"/>
        <v>-0.20892758859334037</v>
      </c>
      <c r="O25" s="99">
        <f>+'Ark1'!W2138</f>
        <v>86.02538089071065</v>
      </c>
      <c r="P25" s="48">
        <f t="shared" si="5"/>
        <v>-1.3482151447036017E-2</v>
      </c>
      <c r="Q25" s="99">
        <f>+'Ark1'!X2138</f>
        <v>1.7215544212086289</v>
      </c>
      <c r="R25" s="99">
        <f t="shared" si="6"/>
        <v>7.5859971285548999E-2</v>
      </c>
      <c r="S25" s="99">
        <f>+'Ark1'!Y2138</f>
        <v>3.4431088424172578</v>
      </c>
      <c r="T25" s="44"/>
      <c r="U25" s="273">
        <f>+'Ark1'!Z2138</f>
        <v>0</v>
      </c>
      <c r="V25" s="44"/>
      <c r="W25" s="48">
        <f>+'Ark1'!AA2138</f>
        <v>0.55300877310486718</v>
      </c>
      <c r="X25" s="48">
        <f>+'Ark1'!AB2138</f>
        <v>2.4559316176088473</v>
      </c>
      <c r="Y25" s="48">
        <f>+'Ark1'!T2138</f>
        <v>4.9522147208957676</v>
      </c>
      <c r="Z25" s="99">
        <f>+'Ark1'!V2138</f>
        <v>93.378025186916943</v>
      </c>
      <c r="AA25" s="331">
        <f t="shared" si="7"/>
        <v>10448.642762985715</v>
      </c>
      <c r="AB25" s="65">
        <f t="shared" si="8"/>
        <v>78.870129870129873</v>
      </c>
      <c r="AC25" s="39"/>
      <c r="AD25"/>
      <c r="AE25"/>
      <c r="AF25"/>
      <c r="AG25"/>
      <c r="AH25"/>
      <c r="AI25"/>
      <c r="AJ25"/>
      <c r="AK25"/>
      <c r="AL25"/>
      <c r="AM25" s="4"/>
      <c r="AN25" s="4"/>
    </row>
    <row r="26" spans="1:40" ht="15.6">
      <c r="A26" s="39"/>
      <c r="B26" s="46">
        <f>+'Ark1'!C2139</f>
        <v>2024</v>
      </c>
      <c r="C26" s="46">
        <f>+'Ark1'!N2139</f>
        <v>87</v>
      </c>
      <c r="D26" s="47" t="s">
        <v>400</v>
      </c>
      <c r="E26" s="331">
        <f>+'Ark1'!Q2139</f>
        <v>1581</v>
      </c>
      <c r="F26" s="46">
        <f t="shared" si="0"/>
        <v>14</v>
      </c>
      <c r="G26" s="302">
        <f>+'Ark1'!R2139</f>
        <v>145163</v>
      </c>
      <c r="H26" s="331">
        <f t="shared" si="1"/>
        <v>-28306</v>
      </c>
      <c r="I26" s="99">
        <f>+'Ark1'!AD2139</f>
        <v>11.368312072355979</v>
      </c>
      <c r="J26" s="99">
        <f t="shared" si="2"/>
        <v>-2.1859443340537119</v>
      </c>
      <c r="K26" s="99">
        <f>+'Ark1'!AE2139</f>
        <v>12.26645276050497</v>
      </c>
      <c r="L26" s="99">
        <f t="shared" si="3"/>
        <v>-2.0206580367397571</v>
      </c>
      <c r="M26" s="235">
        <f>+'Ark1'!U2139</f>
        <v>60.005167869513024</v>
      </c>
      <c r="N26" s="48">
        <f t="shared" si="4"/>
        <v>-0.17812419612283037</v>
      </c>
      <c r="O26" s="99">
        <f>+'Ark1'!W2139</f>
        <v>88.463542371010305</v>
      </c>
      <c r="P26" s="48">
        <f t="shared" si="5"/>
        <v>-4.2519651741471876E-2</v>
      </c>
      <c r="Q26" s="99">
        <f>+'Ark1'!X2139</f>
        <v>1.8482671204094705</v>
      </c>
      <c r="R26" s="99">
        <f t="shared" si="6"/>
        <v>0.14075742127014279</v>
      </c>
      <c r="S26" s="99">
        <f>+'Ark1'!Y2139</f>
        <v>3.696534240818941</v>
      </c>
      <c r="T26" s="44"/>
      <c r="U26" s="273">
        <f>+'Ark1'!Z2139</f>
        <v>0</v>
      </c>
      <c r="V26" s="44"/>
      <c r="W26" s="48">
        <f>+'Ark1'!AA2139</f>
        <v>0.86466037283770447</v>
      </c>
      <c r="X26" s="48">
        <f>+'Ark1'!AB2139</f>
        <v>2.5284983785981088</v>
      </c>
      <c r="Y26" s="48">
        <f>+'Ark1'!T2139</f>
        <v>5.3507574244125564</v>
      </c>
      <c r="Z26" s="99">
        <f>+'Ark1'!V2139</f>
        <v>95.992647888250431</v>
      </c>
      <c r="AA26" s="331">
        <f t="shared" si="7"/>
        <v>12841.633201202969</v>
      </c>
      <c r="AB26" s="65">
        <f t="shared" si="8"/>
        <v>91.817204301075265</v>
      </c>
      <c r="AC26" s="39"/>
      <c r="AD26"/>
      <c r="AE26"/>
      <c r="AF26"/>
      <c r="AG26"/>
      <c r="AH26"/>
      <c r="AI26"/>
      <c r="AJ26"/>
      <c r="AK26"/>
      <c r="AL26"/>
      <c r="AM26" s="10"/>
      <c r="AN26" s="10"/>
    </row>
    <row r="27" spans="1:40" ht="15.6">
      <c r="A27" s="39"/>
      <c r="B27" s="46">
        <f>+'Ark1'!C2140</f>
        <v>2024</v>
      </c>
      <c r="C27" s="46">
        <f>+'Ark1'!N2140</f>
        <v>90</v>
      </c>
      <c r="D27" s="47" t="s">
        <v>399</v>
      </c>
      <c r="E27" s="331">
        <f>+'Ark1'!Q2140</f>
        <v>1639</v>
      </c>
      <c r="F27" s="46">
        <f t="shared" si="0"/>
        <v>3</v>
      </c>
      <c r="G27" s="302">
        <f>+'Ark1'!R2140</f>
        <v>129286</v>
      </c>
      <c r="H27" s="331">
        <f t="shared" si="1"/>
        <v>-60062</v>
      </c>
      <c r="I27" s="99">
        <f>+'Ark1'!AD2140</f>
        <v>10.124918846996923</v>
      </c>
      <c r="J27" s="99">
        <f t="shared" si="2"/>
        <v>-4.6700666665003734</v>
      </c>
      <c r="K27" s="99">
        <f>+'Ark1'!AE2140</f>
        <v>11.37909749234124</v>
      </c>
      <c r="L27" s="99">
        <f t="shared" si="3"/>
        <v>-4.8730173818660081</v>
      </c>
      <c r="M27" s="235">
        <f>+'Ark1'!U2140</f>
        <v>59.688744031747994</v>
      </c>
      <c r="N27" s="48">
        <f t="shared" si="4"/>
        <v>-0.17569842637617938</v>
      </c>
      <c r="O27" s="99">
        <f>+'Ark1'!W2140</f>
        <v>92.189160259193258</v>
      </c>
      <c r="P27" s="48">
        <f t="shared" si="5"/>
        <v>-6.997308225183474E-2</v>
      </c>
      <c r="Q27" s="99">
        <f>+'Ark1'!X2140</f>
        <v>2.1069566697090174</v>
      </c>
      <c r="R27" s="99">
        <f t="shared" si="6"/>
        <v>0.17242342932623012</v>
      </c>
      <c r="S27" s="99">
        <f>+'Ark1'!Y2140</f>
        <v>4.2139133394180348</v>
      </c>
      <c r="T27" s="44"/>
      <c r="U27" s="273">
        <f>+'Ark1'!Z2140</f>
        <v>0</v>
      </c>
      <c r="V27" s="44"/>
      <c r="W27" s="48">
        <f>+'Ark1'!AA2140</f>
        <v>1.4045524717882705</v>
      </c>
      <c r="X27" s="48">
        <f>+'Ark1'!AB2140</f>
        <v>2.6149162013861518</v>
      </c>
      <c r="Y27" s="48">
        <f>+'Ark1'!T2140</f>
        <v>5.979015515987812</v>
      </c>
      <c r="Z27" s="99">
        <f>+'Ark1'!V2140</f>
        <v>100.0866186333424</v>
      </c>
      <c r="AA27" s="331">
        <f t="shared" si="7"/>
        <v>11918.767773270059</v>
      </c>
      <c r="AB27" s="65">
        <f t="shared" si="8"/>
        <v>78.881025015253201</v>
      </c>
      <c r="AC27" s="39"/>
      <c r="AD27"/>
      <c r="AE27"/>
      <c r="AF27"/>
      <c r="AG27"/>
      <c r="AH27"/>
      <c r="AI27"/>
      <c r="AJ27"/>
      <c r="AK27"/>
      <c r="AL27"/>
      <c r="AM27" s="10"/>
      <c r="AN27" s="10"/>
    </row>
    <row r="28" spans="1:40" ht="15.6">
      <c r="A28" s="39"/>
      <c r="B28" s="46">
        <f>+'Ark1'!C2141</f>
        <v>2024</v>
      </c>
      <c r="C28" s="46">
        <f>+'Ark1'!N2141</f>
        <v>95</v>
      </c>
      <c r="D28" s="47" t="s">
        <v>398</v>
      </c>
      <c r="E28" s="331">
        <f>+'Ark1'!Q2141</f>
        <v>1574</v>
      </c>
      <c r="F28" s="46">
        <f t="shared" si="0"/>
        <v>-6</v>
      </c>
      <c r="G28" s="302">
        <f>+'Ark1'!R2141</f>
        <v>48926</v>
      </c>
      <c r="H28" s="331">
        <f t="shared" si="1"/>
        <v>-33228</v>
      </c>
      <c r="I28" s="99">
        <f>+'Ark1'!AD2141</f>
        <v>3.8315964567561194</v>
      </c>
      <c r="J28" s="99">
        <f t="shared" si="2"/>
        <v>-2.5876276167796801</v>
      </c>
      <c r="K28" s="99">
        <f>+'Ark1'!AE2141</f>
        <v>4.5293368922731592</v>
      </c>
      <c r="L28" s="99">
        <f t="shared" si="3"/>
        <v>-2.8886346771856664</v>
      </c>
      <c r="M28" s="235">
        <f>+'Ark1'!U2141</f>
        <v>59.250646100832753</v>
      </c>
      <c r="N28" s="48">
        <f t="shared" si="4"/>
        <v>-0.16716036337496831</v>
      </c>
      <c r="O28" s="99">
        <f>+'Ark1'!W2141</f>
        <v>97.104640644871978</v>
      </c>
      <c r="P28" s="48">
        <f t="shared" si="5"/>
        <v>-3.8674915346646799E-2</v>
      </c>
      <c r="Q28" s="99">
        <f>+'Ark1'!X2141</f>
        <v>2.910517925029636</v>
      </c>
      <c r="R28" s="99">
        <f t="shared" si="6"/>
        <v>0.54788190000346626</v>
      </c>
      <c r="S28" s="99">
        <f>+'Ark1'!Y2141</f>
        <v>5.821035850059272</v>
      </c>
      <c r="T28" s="44"/>
      <c r="U28" s="273">
        <f>+'Ark1'!Z2141</f>
        <v>0</v>
      </c>
      <c r="V28" s="44"/>
      <c r="W28" s="48">
        <f>+'Ark1'!AA2141</f>
        <v>1.391031955292493</v>
      </c>
      <c r="X28" s="48">
        <f>+'Ark1'!AB2141</f>
        <v>2.7567454094733526</v>
      </c>
      <c r="Y28" s="48">
        <f>+'Ark1'!T2141</f>
        <v>6.8600130809794395</v>
      </c>
      <c r="Z28" s="99">
        <f>+'Ark1'!V2141</f>
        <v>105.57267051588951</v>
      </c>
      <c r="AA28" s="331">
        <f t="shared" si="7"/>
        <v>4750.9416481910066</v>
      </c>
      <c r="AB28" s="65">
        <f t="shared" si="8"/>
        <v>31.083862770012708</v>
      </c>
      <c r="AC28" s="39"/>
      <c r="AD28"/>
      <c r="AE28"/>
      <c r="AF28"/>
      <c r="AG28"/>
      <c r="AH28"/>
      <c r="AI28"/>
      <c r="AJ28"/>
      <c r="AK28"/>
      <c r="AL28"/>
      <c r="AM28" s="10"/>
      <c r="AN28" s="10"/>
    </row>
    <row r="29" spans="1:40" ht="15.6">
      <c r="A29" s="39"/>
      <c r="B29" s="46">
        <f>+'Ark1'!C2142</f>
        <v>2024</v>
      </c>
      <c r="C29" s="46">
        <f>+'Ark1'!N2142</f>
        <v>100</v>
      </c>
      <c r="D29" s="47" t="s">
        <v>457</v>
      </c>
      <c r="E29" s="331">
        <f>+'Ark1'!Q2142</f>
        <v>1372</v>
      </c>
      <c r="F29" s="46">
        <f t="shared" si="0"/>
        <v>-101</v>
      </c>
      <c r="G29" s="302">
        <f>+'Ark1'!R2142</f>
        <v>16603</v>
      </c>
      <c r="H29" s="331">
        <f t="shared" si="1"/>
        <v>-14014</v>
      </c>
      <c r="I29" s="99">
        <f>+'Ark1'!AD2142</f>
        <v>1.3002492738323561</v>
      </c>
      <c r="J29" s="99">
        <f t="shared" si="2"/>
        <v>-1.092055220890306</v>
      </c>
      <c r="K29" s="99">
        <f>+'Ark1'!AE2142</f>
        <v>1.6163223619572964</v>
      </c>
      <c r="L29" s="99">
        <f t="shared" si="3"/>
        <v>-1.2863128540442812</v>
      </c>
      <c r="M29" s="235">
        <f>+'Ark1'!U2142</f>
        <v>58.761829938961768</v>
      </c>
      <c r="N29" s="48">
        <f t="shared" si="4"/>
        <v>-0.18681826683865665</v>
      </c>
      <c r="O29" s="99">
        <f>+'Ark1'!W2142</f>
        <v>102.09966761346476</v>
      </c>
      <c r="P29" s="48">
        <f t="shared" si="5"/>
        <v>4.8978281127460832E-3</v>
      </c>
      <c r="Q29" s="99">
        <f>+'Ark1'!X2142</f>
        <v>4.0293922785038827</v>
      </c>
      <c r="R29" s="99">
        <f t="shared" si="6"/>
        <v>0.85468541630314565</v>
      </c>
      <c r="S29" s="99">
        <f>+'Ark1'!Y2142</f>
        <v>8.0587845570077654</v>
      </c>
      <c r="T29" s="44"/>
      <c r="U29" s="273">
        <f>+'Ark1'!Z2142</f>
        <v>0</v>
      </c>
      <c r="V29" s="44"/>
      <c r="W29" s="48">
        <f>+'Ark1'!AA2142</f>
        <v>1.4186288792547752</v>
      </c>
      <c r="X29" s="48">
        <f>+'Ark1'!AB2142</f>
        <v>2.9543000096698551</v>
      </c>
      <c r="Y29" s="48">
        <f>+'Ark1'!T2142</f>
        <v>7.6753598747214369</v>
      </c>
      <c r="Z29" s="99">
        <f>+'Ark1'!V2142</f>
        <v>110.99417981453828</v>
      </c>
      <c r="AA29" s="331">
        <f t="shared" si="7"/>
        <v>1695.1607813863554</v>
      </c>
      <c r="AB29" s="65">
        <f t="shared" si="8"/>
        <v>12.10131195335277</v>
      </c>
      <c r="AC29" s="39"/>
      <c r="AD29"/>
      <c r="AE29"/>
      <c r="AF29"/>
      <c r="AG29"/>
      <c r="AH29"/>
      <c r="AI29"/>
      <c r="AJ29"/>
      <c r="AK29"/>
      <c r="AL29"/>
      <c r="AM29" s="10"/>
      <c r="AN29" s="10"/>
    </row>
    <row r="30" spans="1:40" ht="15.6">
      <c r="A30" s="39"/>
      <c r="B30" s="46">
        <f>+'Ark1'!C2143</f>
        <v>2024</v>
      </c>
      <c r="C30" s="46">
        <f>+'Ark1'!N2143</f>
        <v>105</v>
      </c>
      <c r="D30" s="47" t="s">
        <v>458</v>
      </c>
      <c r="E30" s="331">
        <f>+'Ark1'!Q2143</f>
        <v>1081</v>
      </c>
      <c r="F30" s="46">
        <f t="shared" si="0"/>
        <v>-138</v>
      </c>
      <c r="G30" s="302">
        <f>+'Ark1'!R2143</f>
        <v>6121</v>
      </c>
      <c r="H30" s="331">
        <f t="shared" si="1"/>
        <v>-4575</v>
      </c>
      <c r="I30" s="99">
        <f>+'Ark1'!AD2143</f>
        <v>0.47936070620537569</v>
      </c>
      <c r="J30" s="99">
        <f t="shared" si="2"/>
        <v>-0.35638704424547202</v>
      </c>
      <c r="K30" s="99">
        <f>+'Ark1'!AE2143</f>
        <v>0.62313862012455468</v>
      </c>
      <c r="L30" s="99">
        <f t="shared" si="3"/>
        <v>-0.43929908611887647</v>
      </c>
      <c r="M30" s="235">
        <f>+'Ark1'!U2143</f>
        <v>58.281671602500815</v>
      </c>
      <c r="N30" s="48">
        <f t="shared" si="4"/>
        <v>-0.20574151040543853</v>
      </c>
      <c r="O30" s="99">
        <f>+'Ark1'!W2143</f>
        <v>107.16169792694984</v>
      </c>
      <c r="P30" s="48">
        <f t="shared" si="5"/>
        <v>4.888560307216494E-2</v>
      </c>
      <c r="Q30" s="99">
        <f>+'Ark1'!X2143</f>
        <v>4.721450743342591</v>
      </c>
      <c r="R30" s="99">
        <f t="shared" si="6"/>
        <v>0.40207901559390002</v>
      </c>
      <c r="S30" s="99">
        <f>+'Ark1'!Y2143</f>
        <v>9.4429014866851819</v>
      </c>
      <c r="T30" s="44"/>
      <c r="U30" s="273">
        <f>+'Ark1'!Z2143</f>
        <v>0</v>
      </c>
      <c r="V30" s="44"/>
      <c r="W30" s="48">
        <f>+'Ark1'!AA2143</f>
        <v>1.4282639877261865</v>
      </c>
      <c r="X30" s="48">
        <f>+'Ark1'!AB2143</f>
        <v>3.2794036081418114</v>
      </c>
      <c r="Y30" s="48">
        <f>+'Ark1'!T2143</f>
        <v>8.1561836301257955</v>
      </c>
      <c r="Z30" s="99">
        <f>+'Ark1'!V2143</f>
        <v>116.92688084871337</v>
      </c>
      <c r="AA30" s="331">
        <f t="shared" si="7"/>
        <v>655.93675301086</v>
      </c>
      <c r="AB30" s="65">
        <f t="shared" si="8"/>
        <v>5.6623496762257171</v>
      </c>
      <c r="AC30" s="39"/>
      <c r="AD30"/>
      <c r="AE30"/>
      <c r="AF30"/>
      <c r="AG30"/>
      <c r="AH30"/>
      <c r="AI30"/>
      <c r="AJ30"/>
      <c r="AK30"/>
      <c r="AL30"/>
      <c r="AM30" s="10"/>
      <c r="AN30" s="10"/>
    </row>
    <row r="31" spans="1:40" ht="15.6">
      <c r="A31" s="39"/>
      <c r="B31" s="46">
        <f>+'Ark1'!C2144</f>
        <v>2024</v>
      </c>
      <c r="C31" s="46">
        <f>+'Ark1'!N2144</f>
        <v>110</v>
      </c>
      <c r="D31" s="47" t="s">
        <v>459</v>
      </c>
      <c r="E31" s="331">
        <f>+'Ark1'!Q2144</f>
        <v>711</v>
      </c>
      <c r="F31" s="46">
        <f t="shared" si="0"/>
        <v>-194</v>
      </c>
      <c r="G31" s="302">
        <f>+'Ark1'!R2144</f>
        <v>2597</v>
      </c>
      <c r="H31" s="331">
        <f t="shared" si="1"/>
        <v>-1540</v>
      </c>
      <c r="I31" s="99">
        <f>+'Ark1'!AD2144</f>
        <v>0.20338176017241635</v>
      </c>
      <c r="J31" s="99">
        <f t="shared" si="2"/>
        <v>-0.11986884225981606</v>
      </c>
      <c r="K31" s="99">
        <f>+'Ark1'!AE2144</f>
        <v>0.27614812952175177</v>
      </c>
      <c r="L31" s="99">
        <f t="shared" si="3"/>
        <v>-0.15353864757815272</v>
      </c>
      <c r="M31" s="235">
        <f>+'Ark1'!U2144</f>
        <v>58.164074650077744</v>
      </c>
      <c r="N31" s="48">
        <f t="shared" si="4"/>
        <v>0.13001967561898908</v>
      </c>
      <c r="O31" s="99">
        <f>+'Ark1'!W2144</f>
        <v>112.22426127527206</v>
      </c>
      <c r="P31" s="48">
        <f t="shared" si="5"/>
        <v>4.0777937884570292E-2</v>
      </c>
      <c r="Q31" s="99">
        <f>+'Ark1'!X2144</f>
        <v>5.9299191374663076</v>
      </c>
      <c r="R31" s="99">
        <f t="shared" si="6"/>
        <v>0.70874437314433525</v>
      </c>
      <c r="S31" s="99">
        <f>+'Ark1'!Y2144</f>
        <v>11.859838274932615</v>
      </c>
      <c r="T31" s="44"/>
      <c r="U31" s="273">
        <f>+'Ark1'!Z2144</f>
        <v>0</v>
      </c>
      <c r="V31" s="44"/>
      <c r="W31" s="48">
        <f>+'Ark1'!AA2144</f>
        <v>1.4185597827009853</v>
      </c>
      <c r="X31" s="48">
        <f>+'Ark1'!AB2144</f>
        <v>3.3594161263267974</v>
      </c>
      <c r="Y31" s="48">
        <f>+'Ark1'!T2144</f>
        <v>8.1016557566422804</v>
      </c>
      <c r="Z31" s="99">
        <f>+'Ark1'!V2144</f>
        <v>122.77620141232678</v>
      </c>
      <c r="AA31" s="331">
        <f t="shared" si="7"/>
        <v>291.44640653188156</v>
      </c>
      <c r="AB31" s="65">
        <f t="shared" si="8"/>
        <v>3.6526019690576654</v>
      </c>
      <c r="AC31" s="39"/>
      <c r="AD31"/>
      <c r="AE31"/>
      <c r="AF31"/>
      <c r="AG31"/>
      <c r="AH31"/>
      <c r="AI31"/>
      <c r="AJ31"/>
      <c r="AK31"/>
      <c r="AL31"/>
      <c r="AM31" s="10"/>
      <c r="AN31" s="10"/>
    </row>
    <row r="32" spans="1:40" ht="15.6">
      <c r="A32" s="39"/>
      <c r="B32" s="46">
        <f>+'Ark1'!C2145</f>
        <v>2024</v>
      </c>
      <c r="C32" s="46">
        <f>+'Ark1'!N2145</f>
        <v>115</v>
      </c>
      <c r="D32" s="47" t="s">
        <v>460</v>
      </c>
      <c r="E32" s="331">
        <f>+'Ark1'!Q2145</f>
        <v>512</v>
      </c>
      <c r="F32" s="46">
        <f t="shared" si="0"/>
        <v>-122</v>
      </c>
      <c r="G32" s="302">
        <f>+'Ark1'!R2145</f>
        <v>1498</v>
      </c>
      <c r="H32" s="331">
        <f t="shared" si="1"/>
        <v>-505</v>
      </c>
      <c r="I32" s="99">
        <f>+'Ark1'!AD2145</f>
        <v>0.11731454629891404</v>
      </c>
      <c r="J32" s="99">
        <f t="shared" si="2"/>
        <v>-3.9192815719882493E-2</v>
      </c>
      <c r="K32" s="99">
        <f>+'Ark1'!AE2145</f>
        <v>0.16643666839613172</v>
      </c>
      <c r="L32" s="99">
        <f t="shared" si="3"/>
        <v>-5.0462374063432847E-2</v>
      </c>
      <c r="M32" s="235">
        <f>+'Ark1'!U2145</f>
        <v>57.987188132164547</v>
      </c>
      <c r="N32" s="48">
        <f t="shared" si="4"/>
        <v>0.21741483241643067</v>
      </c>
      <c r="O32" s="99">
        <f>+'Ark1'!W2145</f>
        <v>117.30687795010144</v>
      </c>
      <c r="P32" s="48">
        <f t="shared" si="5"/>
        <v>2.753286193987492E-2</v>
      </c>
      <c r="Q32" s="99">
        <f>+'Ark1'!X2145</f>
        <v>4.6728971962616805</v>
      </c>
      <c r="R32" s="99">
        <f t="shared" si="6"/>
        <v>0.67888820974146125</v>
      </c>
      <c r="S32" s="99">
        <f>+'Ark1'!Y2145</f>
        <v>9.3457943925233611</v>
      </c>
      <c r="T32" s="44"/>
      <c r="U32" s="273">
        <f>+'Ark1'!Z2145</f>
        <v>0</v>
      </c>
      <c r="V32" s="44"/>
      <c r="W32" s="48">
        <f>+'Ark1'!AA2145</f>
        <v>1.4686634225325259</v>
      </c>
      <c r="X32" s="48">
        <f>+'Ark1'!AB2145</f>
        <v>3.3806354837683528</v>
      </c>
      <c r="Y32" s="48">
        <f>+'Ark1'!T2145</f>
        <v>8.4118825100133527</v>
      </c>
      <c r="Z32" s="99">
        <f>+'Ark1'!V2145</f>
        <v>128.37211035286941</v>
      </c>
      <c r="AA32" s="331">
        <f t="shared" si="7"/>
        <v>175.72570316925197</v>
      </c>
      <c r="AB32" s="65">
        <f t="shared" si="8"/>
        <v>2.92578125</v>
      </c>
      <c r="AC32" s="39"/>
      <c r="AD32"/>
      <c r="AE32"/>
      <c r="AF32"/>
      <c r="AG32"/>
      <c r="AH32"/>
      <c r="AI32"/>
      <c r="AJ32"/>
      <c r="AK32"/>
      <c r="AL32"/>
      <c r="AM32" s="10"/>
      <c r="AN32" s="10"/>
    </row>
    <row r="33" spans="1:40" ht="15.6">
      <c r="A33" s="39"/>
      <c r="B33" s="46">
        <f>+'Ark1'!C2146</f>
        <v>2024</v>
      </c>
      <c r="C33" s="46">
        <f>+'Ark1'!N2146</f>
        <v>120</v>
      </c>
      <c r="D33" s="47" t="s">
        <v>462</v>
      </c>
      <c r="E33" s="331">
        <f>+'Ark1'!Q2146</f>
        <v>329</v>
      </c>
      <c r="F33" s="46">
        <f t="shared" si="0"/>
        <v>-101</v>
      </c>
      <c r="G33" s="302">
        <f>+'Ark1'!R2146</f>
        <v>802</v>
      </c>
      <c r="H33" s="331">
        <f t="shared" si="1"/>
        <v>-287</v>
      </c>
      <c r="I33" s="99">
        <f>+'Ark1'!AD2146</f>
        <v>6.2807921316241022E-2</v>
      </c>
      <c r="J33" s="99">
        <f t="shared" si="2"/>
        <v>-2.2282701368965874E-2</v>
      </c>
      <c r="K33" s="99">
        <f>+'Ark1'!AE2146</f>
        <v>9.3421598529130498E-2</v>
      </c>
      <c r="L33" s="99">
        <f t="shared" si="3"/>
        <v>-3.0000091401892318E-2</v>
      </c>
      <c r="M33" s="235">
        <f>+'Ark1'!U2146</f>
        <v>57.31038798498124</v>
      </c>
      <c r="N33" s="48">
        <f t="shared" si="4"/>
        <v>-0.33753828229986738</v>
      </c>
      <c r="O33" s="99">
        <f>+'Ark1'!W2146</f>
        <v>122.21264080100109</v>
      </c>
      <c r="P33" s="48">
        <f t="shared" si="5"/>
        <v>0.12093573187686957</v>
      </c>
      <c r="Q33" s="99">
        <f>+'Ark1'!X2146</f>
        <v>3.7406483790523688</v>
      </c>
      <c r="R33" s="99">
        <f t="shared" si="6"/>
        <v>-1.0343745777887716</v>
      </c>
      <c r="S33" s="99">
        <f>+'Ark1'!Y2146</f>
        <v>7.4812967581047376</v>
      </c>
      <c r="T33" s="44"/>
      <c r="U33" s="273">
        <f>+'Ark1'!Z2146</f>
        <v>0</v>
      </c>
      <c r="V33" s="44"/>
      <c r="W33" s="48">
        <f>+'Ark1'!AA2146</f>
        <v>1.4047934779912128</v>
      </c>
      <c r="X33" s="48">
        <f>+'Ark1'!AB2146</f>
        <v>3.5801258848461033</v>
      </c>
      <c r="Y33" s="48">
        <f>+'Ark1'!T2146</f>
        <v>9.2094763092269289</v>
      </c>
      <c r="Z33" s="99">
        <f>+'Ark1'!V2146</f>
        <v>132.90109386462251</v>
      </c>
      <c r="AA33" s="331">
        <f t="shared" si="7"/>
        <v>98.014537922402866</v>
      </c>
      <c r="AB33" s="65">
        <f t="shared" si="8"/>
        <v>2.4376899696048633</v>
      </c>
      <c r="AC33" s="39"/>
      <c r="AD33"/>
      <c r="AE33"/>
      <c r="AF33"/>
      <c r="AG33"/>
      <c r="AH33"/>
      <c r="AI33"/>
      <c r="AJ33"/>
      <c r="AK33"/>
      <c r="AL33"/>
      <c r="AM33" s="10"/>
      <c r="AN33" s="10"/>
    </row>
    <row r="34" spans="1:40" ht="15.6">
      <c r="A34" s="39"/>
      <c r="B34" s="46">
        <f>+'Ark1'!C2147</f>
        <v>2024</v>
      </c>
      <c r="C34" s="46">
        <f>+'Ark1'!N2147</f>
        <v>125</v>
      </c>
      <c r="D34" s="47" t="s">
        <v>463</v>
      </c>
      <c r="E34" s="331">
        <f>+'Ark1'!Q2147</f>
        <v>11</v>
      </c>
      <c r="F34" s="46">
        <f t="shared" si="0"/>
        <v>2</v>
      </c>
      <c r="G34" s="302">
        <f>+'Ark1'!R2147</f>
        <v>14</v>
      </c>
      <c r="H34" s="331">
        <f t="shared" si="1"/>
        <v>4</v>
      </c>
      <c r="I34" s="99">
        <f>+'Ark1'!AD2147</f>
        <v>1.0963976289618132E-3</v>
      </c>
      <c r="J34" s="99">
        <f t="shared" si="2"/>
        <v>3.150328660122551E-4</v>
      </c>
      <c r="K34" s="99">
        <f>+'Ark1'!AE2147</f>
        <v>7.3648226482827324E-4</v>
      </c>
      <c r="L34" s="99">
        <f t="shared" si="3"/>
        <v>-1.5045331446893128E-3</v>
      </c>
      <c r="M34" s="235">
        <f>+'Ark1'!U2147</f>
        <v>61.16666666666665</v>
      </c>
      <c r="N34" s="48">
        <f t="shared" si="4"/>
        <v>1.9666666666666472</v>
      </c>
      <c r="O34" s="99">
        <f>+'Ark1'!W2147</f>
        <v>128.30000000000001</v>
      </c>
      <c r="P34" s="48">
        <f t="shared" si="5"/>
        <v>-352.76</v>
      </c>
      <c r="Q34" s="99">
        <f>+'Ark1'!X2147</f>
        <v>21.428571428571423</v>
      </c>
      <c r="R34" s="99">
        <f t="shared" si="6"/>
        <v>11.428571428571423</v>
      </c>
      <c r="S34" s="99">
        <f>+'Ark1'!Y2147</f>
        <v>42.857142857142847</v>
      </c>
      <c r="T34" s="44"/>
      <c r="U34" s="273">
        <f>+'Ark1'!Z2147</f>
        <v>0</v>
      </c>
      <c r="V34" s="44"/>
      <c r="W34" s="48">
        <f>+'Ark1'!AA2147</f>
        <v>4.2677082062072005</v>
      </c>
      <c r="X34" s="48">
        <f>+'Ark1'!AB2147</f>
        <v>1.8633899812499335</v>
      </c>
      <c r="Y34" s="48">
        <f>+'Ark1'!T2147</f>
        <v>0</v>
      </c>
      <c r="Z34" s="99">
        <f>+'Ark1'!V2147</f>
        <v>385.03069700252809</v>
      </c>
      <c r="AA34" s="331">
        <f t="shared" si="7"/>
        <v>1.7962000000000002</v>
      </c>
      <c r="AB34" s="65">
        <f t="shared" si="8"/>
        <v>1.2727272727272727</v>
      </c>
      <c r="AC34" s="39"/>
      <c r="AD34"/>
      <c r="AE34"/>
      <c r="AF34"/>
      <c r="AG34"/>
      <c r="AH34"/>
      <c r="AI34"/>
      <c r="AJ34"/>
      <c r="AK34"/>
      <c r="AL34"/>
      <c r="AM34" s="10"/>
      <c r="AN34" s="10"/>
    </row>
    <row r="35" spans="1:40" ht="15.6">
      <c r="A35" s="39"/>
      <c r="B35" s="39"/>
      <c r="C35" s="39"/>
      <c r="D35" s="39"/>
      <c r="E35" s="303"/>
      <c r="F35" s="39"/>
      <c r="G35" s="303"/>
      <c r="H35" s="303"/>
      <c r="I35" s="39"/>
      <c r="J35" s="39"/>
      <c r="K35" s="39"/>
      <c r="L35" s="39"/>
      <c r="M35" s="39"/>
      <c r="N35" s="39"/>
      <c r="O35" s="115"/>
      <c r="P35" s="39"/>
      <c r="Q35" s="39"/>
      <c r="R35" s="39"/>
      <c r="S35" s="39"/>
      <c r="T35" s="44"/>
      <c r="U35" s="64"/>
      <c r="V35" s="44"/>
      <c r="W35" s="39"/>
      <c r="X35" s="39"/>
      <c r="Y35" s="39"/>
      <c r="Z35" s="39"/>
      <c r="AA35" s="303"/>
      <c r="AB35" s="39"/>
      <c r="AC35" s="39"/>
      <c r="AD35"/>
      <c r="AE35"/>
      <c r="AF35"/>
      <c r="AG35"/>
      <c r="AH35"/>
      <c r="AI35"/>
      <c r="AJ35"/>
      <c r="AK35"/>
      <c r="AL35"/>
      <c r="AM35" s="10"/>
      <c r="AN35" s="10"/>
    </row>
    <row r="36" spans="1:40" ht="15.6">
      <c r="A36" s="39"/>
      <c r="B36">
        <f>+'Ark1'!C2148</f>
        <v>2023</v>
      </c>
      <c r="C36">
        <f>+'Ark1'!N2148</f>
        <v>40</v>
      </c>
      <c r="D36" s="3" t="s">
        <v>519</v>
      </c>
      <c r="E36" s="297">
        <f>+'Ark1'!Q2148</f>
        <v>1072</v>
      </c>
      <c r="G36" s="297">
        <f>+'Ark1'!R2148</f>
        <v>8527</v>
      </c>
      <c r="I36" s="100">
        <f>+'Ark1'!AD2148</f>
        <v>0.66626973336708839</v>
      </c>
      <c r="K36" s="100">
        <f>+'Ark1'!AE2148</f>
        <v>0.38533595199476306</v>
      </c>
      <c r="M36" s="1">
        <f>+'Ark1'!U2148</f>
        <v>62.635971739911398</v>
      </c>
      <c r="O36" s="100">
        <f>+'Ark1'!W2148</f>
        <v>49.52511076517785</v>
      </c>
      <c r="Q36" s="100">
        <f>+'Ark1'!X2148</f>
        <v>1.5362964700363548</v>
      </c>
      <c r="S36" s="100">
        <f>+'Ark1'!Y2148</f>
        <v>3.0725929400727097</v>
      </c>
      <c r="T36" s="44"/>
      <c r="V36" s="44"/>
      <c r="W36" s="1">
        <f>+'Ark1'!AA2148</f>
        <v>4.1216608504096257</v>
      </c>
      <c r="X36" s="1">
        <f>+'Ark1'!AB2148</f>
        <v>2.745182346467117</v>
      </c>
      <c r="Y36" s="1">
        <f>+'Ark1'!T2148</f>
        <v>1.2310308432039403</v>
      </c>
      <c r="Z36" s="100">
        <f>+'Ark1'!V2148</f>
        <v>54.771234927781826</v>
      </c>
      <c r="AA36" s="297">
        <f>+(G36*O36)/1000</f>
        <v>422.30061949467154</v>
      </c>
      <c r="AB36" s="10">
        <f t="shared" si="8"/>
        <v>7.9542910447761193</v>
      </c>
      <c r="AC36" s="39"/>
      <c r="AD36"/>
      <c r="AE36"/>
      <c r="AF36"/>
      <c r="AG36"/>
      <c r="AH36"/>
      <c r="AI36"/>
      <c r="AJ36"/>
      <c r="AK36"/>
      <c r="AL36"/>
      <c r="AM36" s="10"/>
      <c r="AN36" s="10"/>
    </row>
    <row r="37" spans="1:40" ht="16.5" customHeight="1">
      <c r="A37" s="39"/>
      <c r="B37">
        <f>+'Ark1'!C2149</f>
        <v>2023</v>
      </c>
      <c r="C37">
        <f>+'Ark1'!N2149</f>
        <v>55</v>
      </c>
      <c r="D37" s="3" t="s">
        <v>413</v>
      </c>
      <c r="E37" s="297">
        <f>+'Ark1'!Q2149</f>
        <v>1376</v>
      </c>
      <c r="G37" s="297">
        <f>+'Ark1'!R2149</f>
        <v>18560</v>
      </c>
      <c r="I37" s="100">
        <f>+'Ark1'!AD2149</f>
        <v>1.4502130000343803</v>
      </c>
      <c r="K37" s="100">
        <f>+'Ark1'!AE2149</f>
        <v>1.0237008329738411</v>
      </c>
      <c r="M37" s="1">
        <f>+'Ark1'!U2149</f>
        <v>62.562169816458798</v>
      </c>
      <c r="O37" s="100">
        <f>+'Ark1'!W2149</f>
        <v>59.841315832471182</v>
      </c>
      <c r="Q37" s="100">
        <f>+'Ark1'!X2149</f>
        <v>1.8803879310344824</v>
      </c>
      <c r="S37" s="100">
        <f>+'Ark1'!Y2149</f>
        <v>3.7607758620689649</v>
      </c>
      <c r="T37" s="44"/>
      <c r="V37" s="44"/>
      <c r="W37" s="1">
        <f>+'Ark1'!AA2149</f>
        <v>2.2335907187702913</v>
      </c>
      <c r="X37" s="1">
        <f>+'Ark1'!AB2149</f>
        <v>2.2843607827459982</v>
      </c>
      <c r="Y37" s="1">
        <f>+'Ark1'!T2149</f>
        <v>1.1524784482758621</v>
      </c>
      <c r="Z37" s="100">
        <f>+'Ark1'!V2149</f>
        <v>65.541824217246699</v>
      </c>
      <c r="AA37" s="297">
        <f t="shared" ref="AA37:AA58" si="9">+(G37*O37)/1000</f>
        <v>1110.6548218506653</v>
      </c>
      <c r="AB37" s="10">
        <f t="shared" ref="AB37:AB59" si="10">+G37/E37</f>
        <v>13.488372093023257</v>
      </c>
      <c r="AC37" s="39"/>
      <c r="AD37"/>
      <c r="AE37"/>
      <c r="AF37" s="100"/>
      <c r="AG37"/>
      <c r="AH37"/>
      <c r="AI37"/>
      <c r="AJ37"/>
      <c r="AK37"/>
      <c r="AL37"/>
      <c r="AM37" s="10"/>
      <c r="AN37" s="10"/>
    </row>
    <row r="38" spans="1:40" ht="16.5" customHeight="1">
      <c r="A38" s="39"/>
      <c r="B38">
        <f>+'Ark1'!C2150</f>
        <v>2023</v>
      </c>
      <c r="C38">
        <f>+'Ark1'!N2150</f>
        <v>63</v>
      </c>
      <c r="D38" s="3" t="s">
        <v>412</v>
      </c>
      <c r="E38" s="297">
        <f>+'Ark1'!Q2150</f>
        <v>1214</v>
      </c>
      <c r="G38" s="297">
        <f>+'Ark1'!R2150</f>
        <v>9678</v>
      </c>
      <c r="I38" s="100">
        <f>+'Ark1'!AD2150</f>
        <v>0.75620481758258229</v>
      </c>
      <c r="K38" s="100">
        <f>+'Ark1'!AE2150</f>
        <v>0.57606291963449718</v>
      </c>
      <c r="M38" s="1">
        <f>+'Ark1'!U2150</f>
        <v>62.314262023217253</v>
      </c>
      <c r="O38" s="100">
        <f>+'Ark1'!W2150</f>
        <v>64.08509535655061</v>
      </c>
      <c r="Q38" s="100">
        <f>+'Ark1'!X2150</f>
        <v>2.0045463938830346</v>
      </c>
      <c r="S38" s="100">
        <f>+'Ark1'!Y2150</f>
        <v>4.0090927877660691</v>
      </c>
      <c r="T38" s="44"/>
      <c r="V38" s="44"/>
      <c r="W38" s="1">
        <f>+'Ark1'!AA2150</f>
        <v>0.57682193081184108</v>
      </c>
      <c r="X38" s="1">
        <f>+'Ark1'!AB2150</f>
        <v>2.1472811868013726</v>
      </c>
      <c r="Y38" s="1">
        <f>+'Ark1'!T2150</f>
        <v>1.3803471791692501</v>
      </c>
      <c r="Z38" s="100">
        <f>+'Ark1'!V2150</f>
        <v>69.647653750030386</v>
      </c>
      <c r="AA38" s="297">
        <f t="shared" si="9"/>
        <v>620.21555286069679</v>
      </c>
      <c r="AB38" s="10">
        <f t="shared" si="10"/>
        <v>7.9719934102141679</v>
      </c>
      <c r="AC38" s="39"/>
      <c r="AD38"/>
      <c r="AE38"/>
      <c r="AF38"/>
      <c r="AG38"/>
      <c r="AH38"/>
      <c r="AI38"/>
      <c r="AJ38"/>
      <c r="AK38"/>
      <c r="AL38"/>
      <c r="AM38" s="10"/>
      <c r="AN38" s="10"/>
    </row>
    <row r="39" spans="1:40" ht="15.6">
      <c r="A39" s="39"/>
      <c r="B39">
        <f>+'Ark1'!C2151</f>
        <v>2023</v>
      </c>
      <c r="C39">
        <f>+'Ark1'!N2151</f>
        <v>65</v>
      </c>
      <c r="D39" s="3" t="s">
        <v>411</v>
      </c>
      <c r="E39" s="297">
        <f>+'Ark1'!Q2151</f>
        <v>1275</v>
      </c>
      <c r="G39" s="297">
        <f>+'Ark1'!R2151</f>
        <v>13823</v>
      </c>
      <c r="I39" s="100">
        <f>+'Ark1'!AD2151</f>
        <v>1.0800805118251742</v>
      </c>
      <c r="K39" s="100">
        <f>+'Ark1'!AE2151</f>
        <v>0.84937642480051379</v>
      </c>
      <c r="M39" s="1">
        <f>+'Ark1'!U2151</f>
        <v>62.132086414383053</v>
      </c>
      <c r="O39" s="100">
        <f>+'Ark1'!W2151</f>
        <v>66.089792663476871</v>
      </c>
      <c r="Q39" s="100">
        <f>+'Ark1'!X2151</f>
        <v>2.1630615640599</v>
      </c>
      <c r="S39" s="100">
        <f>+'Ark1'!Y2151</f>
        <v>4.3261231281198</v>
      </c>
      <c r="T39" s="44"/>
      <c r="V39" s="44"/>
      <c r="W39" s="1">
        <f>+'Ark1'!AA2151</f>
        <v>0.56424202215150943</v>
      </c>
      <c r="X39" s="1">
        <f>+'Ark1'!AB2151</f>
        <v>2.2047462634498562</v>
      </c>
      <c r="Y39" s="1">
        <f>+'Ark1'!T2151</f>
        <v>1.5461911307241551</v>
      </c>
      <c r="Z39" s="100">
        <f>+'Ark1'!V2151</f>
        <v>71.754107922314219</v>
      </c>
      <c r="AA39" s="297">
        <f t="shared" si="9"/>
        <v>913.55920398724083</v>
      </c>
      <c r="AB39" s="10">
        <f t="shared" si="10"/>
        <v>10.841568627450981</v>
      </c>
      <c r="AC39" s="39"/>
      <c r="AD39"/>
      <c r="AE39"/>
      <c r="AF39"/>
      <c r="AG39"/>
      <c r="AH39"/>
      <c r="AI39"/>
      <c r="AJ39"/>
      <c r="AK39"/>
      <c r="AL39"/>
      <c r="AM39" s="10"/>
      <c r="AN39" s="10"/>
    </row>
    <row r="40" spans="1:40" ht="17.25" customHeight="1">
      <c r="A40" s="39"/>
      <c r="B40">
        <f>+'Ark1'!C2152</f>
        <v>2023</v>
      </c>
      <c r="C40">
        <f>+'Ark1'!N2152</f>
        <v>67</v>
      </c>
      <c r="D40" s="3" t="s">
        <v>410</v>
      </c>
      <c r="E40" s="297">
        <f>+'Ark1'!Q2152</f>
        <v>1361</v>
      </c>
      <c r="G40" s="297">
        <f>+'Ark1'!R2152</f>
        <v>19469</v>
      </c>
      <c r="I40" s="100">
        <f>+'Ark1'!AD2152</f>
        <v>1.5212390569864944</v>
      </c>
      <c r="K40" s="100">
        <f>+'Ark1'!AE2152</f>
        <v>1.2303410318078079</v>
      </c>
      <c r="M40" s="1">
        <f>+'Ark1'!U2152</f>
        <v>62.008407695878681</v>
      </c>
      <c r="O40" s="100">
        <f>+'Ark1'!W2152</f>
        <v>68.114458142054346</v>
      </c>
      <c r="Q40" s="100">
        <f>+'Ark1'!X2152</f>
        <v>2.0699573681236836</v>
      </c>
      <c r="S40" s="100">
        <f>+'Ark1'!Y2152</f>
        <v>4.1399147362473672</v>
      </c>
      <c r="T40" s="44"/>
      <c r="V40" s="44"/>
      <c r="W40" s="1">
        <f>+'Ark1'!AA2152</f>
        <v>0.57359305673935701</v>
      </c>
      <c r="X40" s="1">
        <f>+'Ark1'!AB2152</f>
        <v>2.1862712066701242</v>
      </c>
      <c r="Y40" s="1">
        <f>+'Ark1'!T2152</f>
        <v>1.7007550464841541</v>
      </c>
      <c r="Z40" s="100">
        <f>+'Ark1'!V2152</f>
        <v>74.106527583991266</v>
      </c>
      <c r="AA40" s="297">
        <f t="shared" si="9"/>
        <v>1326.1203855676561</v>
      </c>
      <c r="AB40" s="10">
        <f t="shared" si="10"/>
        <v>14.304922850844967</v>
      </c>
      <c r="AC40" s="39"/>
      <c r="AD40"/>
      <c r="AE40" s="10">
        <f>SUM(G36:G38)</f>
        <v>36765</v>
      </c>
      <c r="AF40"/>
      <c r="AG40"/>
      <c r="AH40"/>
      <c r="AI40"/>
      <c r="AJ40"/>
      <c r="AK40"/>
      <c r="AL40"/>
      <c r="AM40" s="10"/>
      <c r="AN40" s="10"/>
    </row>
    <row r="41" spans="1:40" ht="15.6">
      <c r="A41" s="39"/>
      <c r="B41">
        <f>+'Ark1'!C2153</f>
        <v>2023</v>
      </c>
      <c r="C41">
        <f>+'Ark1'!N2153</f>
        <v>69</v>
      </c>
      <c r="D41" s="3" t="s">
        <v>409</v>
      </c>
      <c r="E41" s="297">
        <f>+'Ark1'!Q2153</f>
        <v>1411</v>
      </c>
      <c r="G41" s="297">
        <f>+'Ark1'!R2153</f>
        <v>26027</v>
      </c>
      <c r="I41" s="100">
        <f>+'Ark1'!AD2153</f>
        <v>2.0336580685288155</v>
      </c>
      <c r="K41" s="100">
        <f>+'Ark1'!AE2153</f>
        <v>1.6972462924492404</v>
      </c>
      <c r="M41" s="1">
        <f>+'Ark1'!U2153</f>
        <v>61.844505156225942</v>
      </c>
      <c r="O41" s="100">
        <f>+'Ark1'!W2153</f>
        <v>70.096513775588647</v>
      </c>
      <c r="Q41" s="100">
        <f>+'Ark1'!X2153</f>
        <v>2.1055058208783186</v>
      </c>
      <c r="S41" s="100">
        <f>+'Ark1'!Y2153</f>
        <v>4.2110116417566372</v>
      </c>
      <c r="T41" s="44"/>
      <c r="V41" s="44"/>
      <c r="W41" s="1">
        <f>+'Ark1'!AA2153</f>
        <v>0.57610051384334171</v>
      </c>
      <c r="X41" s="1">
        <f>+'Ark1'!AB2153</f>
        <v>2.1981340588396487</v>
      </c>
      <c r="Y41" s="1">
        <f>+'Ark1'!T2153</f>
        <v>1.8995658354785403</v>
      </c>
      <c r="Z41" s="100">
        <f>+'Ark1'!V2153</f>
        <v>76.058284922235856</v>
      </c>
      <c r="AA41" s="297">
        <f t="shared" si="9"/>
        <v>1824.4019640372458</v>
      </c>
      <c r="AB41" s="10">
        <f t="shared" si="10"/>
        <v>18.445783132530121</v>
      </c>
      <c r="AC41" s="39"/>
      <c r="AD41"/>
      <c r="AE41"/>
      <c r="AF41"/>
      <c r="AG41"/>
      <c r="AH41"/>
      <c r="AI41"/>
      <c r="AJ41"/>
      <c r="AK41"/>
      <c r="AL41"/>
      <c r="AM41" s="10"/>
      <c r="AN41" s="10"/>
    </row>
    <row r="42" spans="1:40" ht="15.6">
      <c r="A42" s="39"/>
      <c r="B42">
        <f>+'Ark1'!C2154</f>
        <v>2023</v>
      </c>
      <c r="C42">
        <f>+'Ark1'!N2154</f>
        <v>71</v>
      </c>
      <c r="D42" s="3" t="s">
        <v>408</v>
      </c>
      <c r="E42" s="297">
        <f>+'Ark1'!Q2154</f>
        <v>1455</v>
      </c>
      <c r="G42" s="297">
        <f>+'Ark1'!R2154</f>
        <v>36731</v>
      </c>
      <c r="I42" s="100">
        <f>+'Ark1'!AD2154</f>
        <v>2.8700309107900241</v>
      </c>
      <c r="K42" s="100">
        <f>+'Ark1'!AE2154</f>
        <v>2.4547018609350593</v>
      </c>
      <c r="M42" s="1">
        <f>+'Ark1'!U2154</f>
        <v>61.67357045143639</v>
      </c>
      <c r="O42" s="100">
        <f>+'Ark1'!W2154</f>
        <v>72.083485636115185</v>
      </c>
      <c r="Q42" s="100">
        <f>+'Ark1'!X2154</f>
        <v>1.9601971087092651</v>
      </c>
      <c r="S42" s="100">
        <f>+'Ark1'!Y2154</f>
        <v>3.9203942174185302</v>
      </c>
      <c r="T42" s="44"/>
      <c r="V42" s="44"/>
      <c r="W42" s="1">
        <f>+'Ark1'!AA2154</f>
        <v>0.5849328401216749</v>
      </c>
      <c r="X42" s="1">
        <f>+'Ark1'!AB2154</f>
        <v>2.2344423007800112</v>
      </c>
      <c r="Y42" s="1">
        <f>+'Ark1'!T2154</f>
        <v>2.1459530097193111</v>
      </c>
      <c r="Z42" s="100">
        <f>+'Ark1'!V2154</f>
        <v>78.482385844055457</v>
      </c>
      <c r="AA42" s="297">
        <f t="shared" si="9"/>
        <v>2647.6985109001466</v>
      </c>
      <c r="AB42" s="10">
        <f t="shared" si="10"/>
        <v>25.244673539518899</v>
      </c>
      <c r="AC42" s="39"/>
      <c r="AD42"/>
      <c r="AE42"/>
      <c r="AF42"/>
      <c r="AG42"/>
      <c r="AH42"/>
      <c r="AI42"/>
      <c r="AJ42"/>
      <c r="AK42"/>
      <c r="AL42"/>
      <c r="AM42" s="10"/>
      <c r="AN42" s="10"/>
    </row>
    <row r="43" spans="1:40" ht="15.6">
      <c r="A43" s="39"/>
      <c r="B43">
        <f>+'Ark1'!C2155</f>
        <v>2023</v>
      </c>
      <c r="C43">
        <f>+'Ark1'!N2155</f>
        <v>73</v>
      </c>
      <c r="D43" s="3" t="s">
        <v>407</v>
      </c>
      <c r="E43" s="297">
        <f>+'Ark1'!Q2155</f>
        <v>1456</v>
      </c>
      <c r="G43" s="297">
        <f>+'Ark1'!R2155</f>
        <v>47372</v>
      </c>
      <c r="I43" s="100">
        <f>+'Ark1'!AD2155</f>
        <v>3.7014811550446471</v>
      </c>
      <c r="K43" s="100">
        <f>+'Ark1'!AE2155</f>
        <v>3.2661768668864246</v>
      </c>
      <c r="M43" s="1">
        <f>+'Ark1'!U2155</f>
        <v>61.496765601217646</v>
      </c>
      <c r="O43" s="100">
        <f>+'Ark1'!W2155</f>
        <v>74.108195924232817</v>
      </c>
      <c r="Q43" s="100">
        <f>+'Ark1'!X2155</f>
        <v>1.8787469391201557</v>
      </c>
      <c r="S43" s="100">
        <f>+'Ark1'!Y2155</f>
        <v>3.7574938782403113</v>
      </c>
      <c r="T43" s="44"/>
      <c r="V43" s="44"/>
      <c r="W43" s="1">
        <f>+'Ark1'!AA2155</f>
        <v>0.57271986411019682</v>
      </c>
      <c r="X43" s="1">
        <f>+'Ark1'!AB2155</f>
        <v>2.2545381687818598</v>
      </c>
      <c r="Y43" s="1">
        <f>+'Ark1'!T2155</f>
        <v>2.4122899603141095</v>
      </c>
      <c r="Z43" s="100">
        <f>+'Ark1'!V2155</f>
        <v>80.406245837300602</v>
      </c>
      <c r="AA43" s="297">
        <f t="shared" si="9"/>
        <v>3510.6534573227573</v>
      </c>
      <c r="AB43" s="10">
        <f t="shared" si="10"/>
        <v>32.535714285714285</v>
      </c>
      <c r="AC43" s="39"/>
      <c r="AD43"/>
      <c r="AE43"/>
      <c r="AF43"/>
      <c r="AG43"/>
      <c r="AH43"/>
      <c r="AI43"/>
      <c r="AJ43"/>
      <c r="AK43"/>
      <c r="AL43"/>
      <c r="AM43" s="10"/>
      <c r="AN43" s="10"/>
    </row>
    <row r="44" spans="1:40" ht="15.6">
      <c r="A44" s="39"/>
      <c r="B44">
        <f>+'Ark1'!C2156</f>
        <v>2023</v>
      </c>
      <c r="C44">
        <f>+'Ark1'!N2156</f>
        <v>75</v>
      </c>
      <c r="D44" s="3" t="s">
        <v>406</v>
      </c>
      <c r="E44" s="297">
        <f>+'Ark1'!Q2156</f>
        <v>1499</v>
      </c>
      <c r="G44" s="297">
        <f>+'Ark1'!R2156</f>
        <v>63727</v>
      </c>
      <c r="I44" s="100">
        <f>+'Ark1'!AD2156</f>
        <v>4.9794032248486486</v>
      </c>
      <c r="K44" s="100">
        <f>+'Ark1'!AE2156</f>
        <v>4.5063861741330991</v>
      </c>
      <c r="M44" s="1">
        <f>+'Ark1'!U2156</f>
        <v>61.29623220325653</v>
      </c>
      <c r="O44" s="100">
        <f>+'Ark1'!W2156</f>
        <v>76.091257767638908</v>
      </c>
      <c r="Q44" s="100">
        <f>+'Ark1'!X2156</f>
        <v>2.0289673136974913</v>
      </c>
      <c r="S44" s="100">
        <f>+'Ark1'!Y2156</f>
        <v>4.0579346273949826</v>
      </c>
      <c r="T44" s="44"/>
      <c r="V44" s="44"/>
      <c r="W44" s="1">
        <f>+'Ark1'!AA2156</f>
        <v>0.57140453077150588</v>
      </c>
      <c r="X44" s="1">
        <f>+'Ark1'!AB2156</f>
        <v>2.288442528560434</v>
      </c>
      <c r="Y44" s="1">
        <f>+'Ark1'!T2156</f>
        <v>2.7250772827843774</v>
      </c>
      <c r="Z44" s="100">
        <f>+'Ark1'!V2156</f>
        <v>82.649727090251744</v>
      </c>
      <c r="AA44" s="297">
        <f t="shared" si="9"/>
        <v>4849.067583758324</v>
      </c>
      <c r="AB44" s="10">
        <f t="shared" si="10"/>
        <v>42.513008672448301</v>
      </c>
      <c r="AC44" s="39"/>
      <c r="AD44"/>
      <c r="AE44"/>
      <c r="AF44"/>
      <c r="AG44"/>
      <c r="AH44"/>
      <c r="AI44"/>
      <c r="AJ44"/>
      <c r="AK44"/>
      <c r="AL44"/>
      <c r="AM44"/>
    </row>
    <row r="45" spans="1:40" ht="15.6">
      <c r="A45" s="39"/>
      <c r="B45">
        <f>+'Ark1'!C2157</f>
        <v>2023</v>
      </c>
      <c r="C45">
        <f>+'Ark1'!N2157</f>
        <v>77</v>
      </c>
      <c r="D45" s="3" t="s">
        <v>405</v>
      </c>
      <c r="E45" s="297">
        <f>+'Ark1'!Q2157</f>
        <v>1510</v>
      </c>
      <c r="G45" s="297">
        <f>+'Ark1'!R2157</f>
        <v>79727</v>
      </c>
      <c r="I45" s="100">
        <f>+'Ark1'!AD2157</f>
        <v>6.229586845567944</v>
      </c>
      <c r="K45" s="100">
        <f>+'Ark1'!AE2157</f>
        <v>5.7952629327947953</v>
      </c>
      <c r="M45" s="1">
        <f>+'Ark1'!U2157</f>
        <v>61.123047365513088</v>
      </c>
      <c r="O45" s="100">
        <f>+'Ark1'!W2157</f>
        <v>78.106668717664519</v>
      </c>
      <c r="Q45" s="100">
        <f>+'Ark1'!X2157</f>
        <v>1.7948750109749525</v>
      </c>
      <c r="S45" s="100">
        <f>+'Ark1'!Y2157</f>
        <v>3.589750021949905</v>
      </c>
      <c r="T45" s="44"/>
      <c r="V45" s="44"/>
      <c r="W45" s="1">
        <f>+'Ark1'!AA2157</f>
        <v>0.58479742440163585</v>
      </c>
      <c r="X45" s="1">
        <f>+'Ark1'!AB2157</f>
        <v>2.3240192736344576</v>
      </c>
      <c r="Y45" s="1">
        <f>+'Ark1'!T2157</f>
        <v>3.0862568515057625</v>
      </c>
      <c r="Z45" s="100">
        <f>+'Ark1'!V2157</f>
        <v>84.719145731716083</v>
      </c>
      <c r="AA45" s="297">
        <f t="shared" si="9"/>
        <v>6227.2103768532388</v>
      </c>
      <c r="AB45" s="10">
        <f t="shared" si="10"/>
        <v>52.799337748344371</v>
      </c>
      <c r="AC45" s="39"/>
      <c r="AD45"/>
      <c r="AE45"/>
      <c r="AF45"/>
      <c r="AG45"/>
      <c r="AH45"/>
      <c r="AI45"/>
      <c r="AJ45"/>
      <c r="AK45"/>
      <c r="AL45"/>
      <c r="AM45"/>
    </row>
    <row r="46" spans="1:40" ht="15.6">
      <c r="A46" s="39"/>
      <c r="B46">
        <f>+'Ark1'!C2158</f>
        <v>2023</v>
      </c>
      <c r="C46">
        <f>+'Ark1'!N2158</f>
        <v>79</v>
      </c>
      <c r="D46" s="3" t="s">
        <v>404</v>
      </c>
      <c r="E46" s="297">
        <f>+'Ark1'!Q2158</f>
        <v>1537</v>
      </c>
      <c r="G46" s="297">
        <f>+'Ark1'!R2158</f>
        <v>95271</v>
      </c>
      <c r="I46" s="100">
        <f>+'Ark1'!AD2158</f>
        <v>7.444140233096733</v>
      </c>
      <c r="K46" s="100">
        <f>+'Ark1'!AE2158</f>
        <v>7.0968818481125249</v>
      </c>
      <c r="M46" s="1">
        <f>+'Ark1'!U2158</f>
        <v>60.930548983733424</v>
      </c>
      <c r="O46" s="100">
        <f>+'Ark1'!W2158</f>
        <v>80.093591159058874</v>
      </c>
      <c r="Q46" s="100">
        <f>+'Ark1'!X2158</f>
        <v>1.782284220801714</v>
      </c>
      <c r="S46" s="100">
        <f>+'Ark1'!Y2158</f>
        <v>3.564568441603428</v>
      </c>
      <c r="T46" s="44"/>
      <c r="V46" s="44"/>
      <c r="W46" s="1">
        <f>+'Ark1'!AA2158</f>
        <v>0.57267832322054524</v>
      </c>
      <c r="X46" s="1">
        <f>+'Ark1'!AB2158</f>
        <v>2.3568090771609338</v>
      </c>
      <c r="Y46" s="1">
        <f>+'Ark1'!T2158</f>
        <v>3.4224685371204258</v>
      </c>
      <c r="Z46" s="100">
        <f>+'Ark1'!V2158</f>
        <v>86.928991819317929</v>
      </c>
      <c r="AA46" s="297">
        <f t="shared" si="9"/>
        <v>7630.5965233146981</v>
      </c>
      <c r="AB46" s="10">
        <f t="shared" si="10"/>
        <v>61.985035783994796</v>
      </c>
      <c r="AC46" s="39"/>
      <c r="AD46"/>
      <c r="AE46"/>
      <c r="AF46"/>
      <c r="AG46"/>
      <c r="AH46"/>
      <c r="AI46"/>
      <c r="AJ46"/>
      <c r="AK46"/>
      <c r="AL46"/>
      <c r="AM46"/>
    </row>
    <row r="47" spans="1:40" ht="15.6">
      <c r="A47" s="39"/>
      <c r="B47">
        <f>+'Ark1'!C2159</f>
        <v>2023</v>
      </c>
      <c r="C47">
        <f>+'Ark1'!N2159</f>
        <v>81</v>
      </c>
      <c r="D47" s="3" t="s">
        <v>403</v>
      </c>
      <c r="E47" s="297">
        <f>+'Ark1'!Q2159</f>
        <v>1526</v>
      </c>
      <c r="G47" s="297">
        <f>+'Ark1'!R2159</f>
        <v>112833</v>
      </c>
      <c r="I47" s="100">
        <f>+'Ark1'!AD2159</f>
        <v>8.8163730297887497</v>
      </c>
      <c r="K47" s="100">
        <f>+'Ark1'!AE2159</f>
        <v>8.6198932872883987</v>
      </c>
      <c r="M47" s="1">
        <f>+'Ark1'!U2159</f>
        <v>60.762885957831806</v>
      </c>
      <c r="O47" s="100">
        <f>+'Ark1'!W2159</f>
        <v>82.063893772340066</v>
      </c>
      <c r="Q47" s="100">
        <f>+'Ark1'!X2159</f>
        <v>1.7716448202210349</v>
      </c>
      <c r="S47" s="100">
        <f>+'Ark1'!Y2159</f>
        <v>3.5432896404420697</v>
      </c>
      <c r="T47" s="44"/>
      <c r="V47" s="44"/>
      <c r="W47" s="1">
        <f>+'Ark1'!AA2159</f>
        <v>0.58162287131217361</v>
      </c>
      <c r="X47" s="1">
        <f>+'Ark1'!AB2159</f>
        <v>2.3713016647045295</v>
      </c>
      <c r="Y47" s="1">
        <f>+'Ark1'!T2159</f>
        <v>3.7467762090877672</v>
      </c>
      <c r="Z47" s="100">
        <f>+'Ark1'!V2159</f>
        <v>88.984122206270115</v>
      </c>
      <c r="AA47" s="297">
        <f t="shared" si="9"/>
        <v>9259.5153260144452</v>
      </c>
      <c r="AB47" s="10">
        <f t="shared" si="10"/>
        <v>73.940366972477065</v>
      </c>
      <c r="AC47" s="39"/>
      <c r="AD47"/>
      <c r="AE47"/>
      <c r="AF47"/>
      <c r="AG47"/>
      <c r="AH47"/>
      <c r="AI47"/>
      <c r="AJ47"/>
      <c r="AK47"/>
      <c r="AL47"/>
      <c r="AM47"/>
    </row>
    <row r="48" spans="1:40" ht="15.6">
      <c r="A48" s="39"/>
      <c r="B48">
        <f>+'Ark1'!C2160</f>
        <v>2023</v>
      </c>
      <c r="C48">
        <f>+'Ark1'!N2160</f>
        <v>83</v>
      </c>
      <c r="D48" s="3" t="s">
        <v>402</v>
      </c>
      <c r="E48" s="297">
        <f>+'Ark1'!Q2160</f>
        <v>1540</v>
      </c>
      <c r="G48" s="297">
        <f>+'Ark1'!R2160</f>
        <v>123331</v>
      </c>
      <c r="I48" s="100">
        <f>+'Ark1'!AD2160</f>
        <v>9.6366497579331991</v>
      </c>
      <c r="K48" s="100">
        <f>+'Ark1'!AE2160</f>
        <v>9.646777437324273</v>
      </c>
      <c r="M48" s="1">
        <f>+'Ark1'!U2160</f>
        <v>60.584775142692465</v>
      </c>
      <c r="O48" s="100">
        <f>+'Ark1'!W2160</f>
        <v>84.064436090834477</v>
      </c>
      <c r="Q48" s="100">
        <f>+'Ark1'!X2160</f>
        <v>1.6670585659728701</v>
      </c>
      <c r="S48" s="100">
        <f>+'Ark1'!Y2160</f>
        <v>3.3341171319457401</v>
      </c>
      <c r="T48" s="44"/>
      <c r="V48" s="44"/>
      <c r="W48" s="1">
        <f>+'Ark1'!AA2160</f>
        <v>0.585132130571414</v>
      </c>
      <c r="X48" s="1">
        <f>+'Ark1'!AB2160</f>
        <v>2.4129801721976558</v>
      </c>
      <c r="Y48" s="1">
        <f>+'Ark1'!T2160</f>
        <v>4.1047911717248704</v>
      </c>
      <c r="Z48" s="100">
        <f>+'Ark1'!V2160</f>
        <v>91.198963881550426</v>
      </c>
      <c r="AA48" s="297">
        <f t="shared" si="9"/>
        <v>10367.750967518708</v>
      </c>
      <c r="AB48" s="10">
        <f t="shared" si="10"/>
        <v>80.085064935064935</v>
      </c>
      <c r="AC48" s="39"/>
      <c r="AD48"/>
      <c r="AE48"/>
      <c r="AF48"/>
      <c r="AG48"/>
      <c r="AH48"/>
      <c r="AI48"/>
      <c r="AJ48"/>
      <c r="AK48"/>
      <c r="AL48"/>
      <c r="AM48"/>
    </row>
    <row r="49" spans="1:39" ht="15.6">
      <c r="A49" s="39"/>
      <c r="B49">
        <f>+'Ark1'!C2161</f>
        <v>2023</v>
      </c>
      <c r="C49">
        <f>+'Ark1'!N2161</f>
        <v>85</v>
      </c>
      <c r="D49" s="3" t="s">
        <v>401</v>
      </c>
      <c r="E49" s="297">
        <f>+'Ark1'!Q2161</f>
        <v>1524</v>
      </c>
      <c r="G49" s="297">
        <f>+'Ark1'!R2161</f>
        <v>126755</v>
      </c>
      <c r="I49" s="100">
        <f>+'Ark1'!AD2161</f>
        <v>9.904189052767121</v>
      </c>
      <c r="K49" s="100">
        <f>+'Ark1'!AE2161</f>
        <v>10.148629326863883</v>
      </c>
      <c r="M49" s="1">
        <f>+'Ark1'!U2161</f>
        <v>60.40095259911061</v>
      </c>
      <c r="O49" s="100">
        <f>+'Ark1'!W2161</f>
        <v>86.038863042157686</v>
      </c>
      <c r="Q49" s="100">
        <f>+'Ark1'!X2161</f>
        <v>1.6456944499230799</v>
      </c>
      <c r="S49" s="100">
        <f>+'Ark1'!Y2161</f>
        <v>3.2913888998461598</v>
      </c>
      <c r="T49" s="44"/>
      <c r="V49" s="44"/>
      <c r="W49" s="1">
        <f>+'Ark1'!AA2161</f>
        <v>0.55778724422082204</v>
      </c>
      <c r="X49" s="1">
        <f>+'Ark1'!AB2161</f>
        <v>2.4420847433433996</v>
      </c>
      <c r="Y49" s="1">
        <f>+'Ark1'!T2161</f>
        <v>4.4836968955859726</v>
      </c>
      <c r="Z49" s="100">
        <f>+'Ark1'!V2161</f>
        <v>93.329902119610011</v>
      </c>
      <c r="AA49" s="297">
        <f t="shared" si="9"/>
        <v>10905.856084908697</v>
      </c>
      <c r="AB49" s="10">
        <f t="shared" si="10"/>
        <v>83.172572178477694</v>
      </c>
      <c r="AC49" s="39"/>
      <c r="AD49"/>
      <c r="AE49"/>
      <c r="AF49"/>
      <c r="AG49"/>
      <c r="AH49"/>
      <c r="AI49"/>
      <c r="AJ49"/>
      <c r="AK49"/>
      <c r="AL49"/>
      <c r="AM49"/>
    </row>
    <row r="50" spans="1:39" ht="15.6">
      <c r="A50" s="39"/>
      <c r="B50">
        <f>+'Ark1'!C2162</f>
        <v>2023</v>
      </c>
      <c r="C50">
        <f>+'Ark1'!N2162</f>
        <v>87</v>
      </c>
      <c r="D50" s="3" t="s">
        <v>400</v>
      </c>
      <c r="E50" s="297">
        <f>+'Ark1'!Q2162</f>
        <v>1567</v>
      </c>
      <c r="G50" s="297">
        <f>+'Ark1'!R2162</f>
        <v>173469</v>
      </c>
      <c r="I50" s="100">
        <f>+'Ark1'!AD2162</f>
        <v>13.55425640640969</v>
      </c>
      <c r="K50" s="100">
        <f>+'Ark1'!AE2162</f>
        <v>14.287110797244727</v>
      </c>
      <c r="M50" s="1">
        <f>+'Ark1'!U2162</f>
        <v>60.183292065635854</v>
      </c>
      <c r="O50" s="100">
        <f>+'Ark1'!W2162</f>
        <v>88.506062022751777</v>
      </c>
      <c r="Q50" s="100">
        <f>+'Ark1'!X2162</f>
        <v>1.7075096991393277</v>
      </c>
      <c r="S50" s="100">
        <f>+'Ark1'!Y2162</f>
        <v>3.4150193982786554</v>
      </c>
      <c r="T50" s="44"/>
      <c r="V50" s="44"/>
      <c r="W50" s="1">
        <f>+'Ark1'!AA2162</f>
        <v>0.86678953887053645</v>
      </c>
      <c r="X50" s="1">
        <f>+'Ark1'!AB2162</f>
        <v>2.4905111352156406</v>
      </c>
      <c r="Y50" s="1">
        <f>+'Ark1'!T2162</f>
        <v>4.9514091855028868</v>
      </c>
      <c r="Z50" s="100">
        <f>+'Ark1'!V2162</f>
        <v>96.005803897429573</v>
      </c>
      <c r="AA50" s="297">
        <f t="shared" si="9"/>
        <v>15353.058073024727</v>
      </c>
      <c r="AB50" s="10">
        <f t="shared" si="10"/>
        <v>110.70134014039566</v>
      </c>
      <c r="AC50" s="39"/>
      <c r="AD50"/>
      <c r="AE50"/>
      <c r="AF50"/>
      <c r="AG50"/>
      <c r="AH50"/>
      <c r="AI50"/>
      <c r="AJ50"/>
      <c r="AK50"/>
      <c r="AL50"/>
      <c r="AM50"/>
    </row>
    <row r="51" spans="1:39" ht="15.6">
      <c r="A51" s="39"/>
      <c r="B51">
        <f>+'Ark1'!C2163</f>
        <v>2023</v>
      </c>
      <c r="C51">
        <f>+'Ark1'!N2163</f>
        <v>90</v>
      </c>
      <c r="D51" s="3" t="s">
        <v>399</v>
      </c>
      <c r="E51" s="297">
        <f>+'Ark1'!Q2163</f>
        <v>1636</v>
      </c>
      <c r="G51" s="297">
        <f>+'Ark1'!R2163</f>
        <v>189348</v>
      </c>
      <c r="I51" s="100">
        <f>+'Ark1'!AD2163</f>
        <v>14.794985513497297</v>
      </c>
      <c r="K51" s="100">
        <f>+'Ark1'!AE2163</f>
        <v>16.252114874207248</v>
      </c>
      <c r="M51" s="1">
        <f>+'Ark1'!U2163</f>
        <v>59.864442458124174</v>
      </c>
      <c r="O51" s="100">
        <f>+'Ark1'!W2163</f>
        <v>92.259133341445093</v>
      </c>
      <c r="Q51" s="100">
        <f>+'Ark1'!X2163</f>
        <v>1.9345332403827873</v>
      </c>
      <c r="S51" s="100">
        <f>+'Ark1'!Y2163</f>
        <v>3.8690664807655746</v>
      </c>
      <c r="T51" s="44"/>
      <c r="V51" s="44"/>
      <c r="W51" s="1">
        <f>+'Ark1'!AA2163</f>
        <v>1.4137425659337399</v>
      </c>
      <c r="X51" s="1">
        <f>+'Ark1'!AB2163</f>
        <v>2.5842619867870447</v>
      </c>
      <c r="Y51" s="1">
        <f>+'Ark1'!T2163</f>
        <v>5.6075427255635137</v>
      </c>
      <c r="Z51" s="100">
        <f>+'Ark1'!V2163</f>
        <v>100.10246542006242</v>
      </c>
      <c r="AA51" s="297">
        <f t="shared" si="9"/>
        <v>17469.082379935946</v>
      </c>
      <c r="AB51" s="10">
        <f t="shared" si="10"/>
        <v>115.73838630806846</v>
      </c>
      <c r="AC51" s="39"/>
      <c r="AD51"/>
      <c r="AE51"/>
      <c r="AF51"/>
      <c r="AG51"/>
      <c r="AH51"/>
      <c r="AI51"/>
      <c r="AJ51"/>
      <c r="AK51"/>
      <c r="AL51"/>
      <c r="AM51"/>
    </row>
    <row r="52" spans="1:39" ht="15.6">
      <c r="A52" s="39"/>
      <c r="B52">
        <f>+'Ark1'!C2164</f>
        <v>2023</v>
      </c>
      <c r="C52">
        <f>+'Ark1'!N2164</f>
        <v>95</v>
      </c>
      <c r="D52" s="3" t="s">
        <v>398</v>
      </c>
      <c r="E52" s="297">
        <f>+'Ark1'!Q2164</f>
        <v>1580</v>
      </c>
      <c r="G52" s="297">
        <f>+'Ark1'!R2164</f>
        <v>82154</v>
      </c>
      <c r="I52" s="100">
        <f>+'Ark1'!AD2164</f>
        <v>6.4192240735357995</v>
      </c>
      <c r="K52" s="100">
        <f>+'Ark1'!AE2164</f>
        <v>7.4179715694588255</v>
      </c>
      <c r="M52" s="1">
        <f>+'Ark1'!U2164</f>
        <v>59.417806464207722</v>
      </c>
      <c r="O52" s="100">
        <f>+'Ark1'!W2164</f>
        <v>97.143315560218625</v>
      </c>
      <c r="Q52" s="100">
        <f>+'Ark1'!X2164</f>
        <v>2.3626360250261698</v>
      </c>
      <c r="S52" s="100">
        <f>+'Ark1'!Y2164</f>
        <v>4.7252720500523395</v>
      </c>
      <c r="T52" s="44"/>
      <c r="V52" s="44"/>
      <c r="W52" s="1">
        <f>+'Ark1'!AA2164</f>
        <v>1.4060615849243012</v>
      </c>
      <c r="X52" s="1">
        <f>+'Ark1'!AB2164</f>
        <v>2.7185295966754439</v>
      </c>
      <c r="Y52" s="1">
        <f>+'Ark1'!T2164</f>
        <v>6.5066825717554817</v>
      </c>
      <c r="Z52" s="100">
        <f>+'Ark1'!V2164</f>
        <v>105.49848028684032</v>
      </c>
      <c r="AA52" s="297">
        <f t="shared" si="9"/>
        <v>7980.7119465342003</v>
      </c>
      <c r="AB52" s="10">
        <f t="shared" si="10"/>
        <v>51.996202531645572</v>
      </c>
      <c r="AC52" s="39"/>
      <c r="AD52"/>
      <c r="AE52"/>
      <c r="AF52"/>
      <c r="AG52"/>
      <c r="AH52"/>
      <c r="AI52"/>
      <c r="AJ52"/>
      <c r="AK52"/>
      <c r="AL52"/>
      <c r="AM52"/>
    </row>
    <row r="53" spans="1:39" ht="15.6">
      <c r="A53" s="39"/>
      <c r="B53">
        <f>+'Ark1'!C2165</f>
        <v>2023</v>
      </c>
      <c r="C53">
        <f>+'Ark1'!N2165</f>
        <v>100</v>
      </c>
      <c r="D53" s="3" t="s">
        <v>457</v>
      </c>
      <c r="E53" s="297">
        <f>+'Ark1'!Q2165</f>
        <v>1473</v>
      </c>
      <c r="G53" s="297">
        <f>+'Ark1'!R2165</f>
        <v>30617</v>
      </c>
      <c r="I53" s="100">
        <f>+'Ark1'!AD2165</f>
        <v>2.3923044947226622</v>
      </c>
      <c r="K53" s="100">
        <f>+'Ark1'!AE2165</f>
        <v>2.9026352160015776</v>
      </c>
      <c r="M53" s="1">
        <f>+'Ark1'!U2165</f>
        <v>58.948648205800424</v>
      </c>
      <c r="O53" s="100">
        <f>+'Ark1'!W2165</f>
        <v>102.09476978535201</v>
      </c>
      <c r="Q53" s="100">
        <f>+'Ark1'!X2165</f>
        <v>3.1747068622007371</v>
      </c>
      <c r="S53" s="100">
        <f>+'Ark1'!Y2165</f>
        <v>6.3494137244014741</v>
      </c>
      <c r="T53" s="44"/>
      <c r="V53" s="44"/>
      <c r="W53" s="1">
        <f>+'Ark1'!AA2165</f>
        <v>1.416454938551273</v>
      </c>
      <c r="X53" s="1">
        <f>+'Ark1'!AB2165</f>
        <v>2.8601835432906224</v>
      </c>
      <c r="Y53" s="1">
        <f>+'Ark1'!T2165</f>
        <v>7.3949766469608402</v>
      </c>
      <c r="Z53" s="100">
        <f>+'Ark1'!V2165</f>
        <v>110.98225496616362</v>
      </c>
      <c r="AA53" s="297">
        <f t="shared" si="9"/>
        <v>3125.835566518123</v>
      </c>
      <c r="AB53" s="10">
        <f t="shared" si="10"/>
        <v>20.785471826205026</v>
      </c>
      <c r="AC53" s="39"/>
      <c r="AD53"/>
      <c r="AE53"/>
      <c r="AF53"/>
      <c r="AG53"/>
      <c r="AH53"/>
      <c r="AI53"/>
      <c r="AJ53"/>
      <c r="AK53"/>
      <c r="AL53"/>
      <c r="AM53"/>
    </row>
    <row r="54" spans="1:39" ht="15.6">
      <c r="A54" s="39"/>
      <c r="B54">
        <f>+'Ark1'!C2166</f>
        <v>2023</v>
      </c>
      <c r="C54">
        <f>+'Ark1'!N2166</f>
        <v>105</v>
      </c>
      <c r="D54" s="3" t="s">
        <v>458</v>
      </c>
      <c r="E54" s="297">
        <f>+'Ark1'!Q2166</f>
        <v>1219</v>
      </c>
      <c r="G54" s="297">
        <f>+'Ark1'!R2166</f>
        <v>10696</v>
      </c>
      <c r="I54" s="100">
        <f>+'Ark1'!AD2166</f>
        <v>0.8357477504508477</v>
      </c>
      <c r="K54" s="100">
        <f>+'Ark1'!AE2166</f>
        <v>1.0624377062434311</v>
      </c>
      <c r="M54" s="1">
        <f>+'Ark1'!U2166</f>
        <v>58.487413112906253</v>
      </c>
      <c r="O54" s="100">
        <f>+'Ark1'!W2166</f>
        <v>107.11281232387768</v>
      </c>
      <c r="Q54" s="1">
        <f>+'Ark1'!X2166</f>
        <v>4.3193717277486909</v>
      </c>
      <c r="S54" s="1">
        <f>+'Ark1'!Y2166</f>
        <v>8.6387434554973819</v>
      </c>
      <c r="T54" s="44"/>
      <c r="V54" s="44"/>
      <c r="W54" s="1">
        <f>+'Ark1'!AA2166</f>
        <v>1.3918171665980279</v>
      </c>
      <c r="X54" s="1">
        <f>+'Ark1'!AB2166</f>
        <v>3.0912877362396403</v>
      </c>
      <c r="Y54" s="1">
        <f>+'Ark1'!T2166</f>
        <v>7.9943904263276</v>
      </c>
      <c r="Z54" s="100">
        <f>+'Ark1'!V2166</f>
        <v>116.59528988552984</v>
      </c>
      <c r="AA54" s="297">
        <f t="shared" si="9"/>
        <v>1145.6786406161957</v>
      </c>
      <c r="AB54" s="10">
        <f t="shared" si="10"/>
        <v>8.7744052502050867</v>
      </c>
      <c r="AC54" s="39"/>
      <c r="AD54"/>
      <c r="AE54"/>
      <c r="AF54"/>
      <c r="AG54"/>
      <c r="AH54"/>
      <c r="AI54"/>
      <c r="AJ54"/>
      <c r="AK54"/>
      <c r="AL54"/>
      <c r="AM54"/>
    </row>
    <row r="55" spans="1:39" ht="15.6">
      <c r="A55" s="39"/>
      <c r="B55">
        <f>+'Ark1'!C2167</f>
        <v>2023</v>
      </c>
      <c r="C55">
        <f>+'Ark1'!N2167</f>
        <v>110</v>
      </c>
      <c r="D55" s="3" t="s">
        <v>459</v>
      </c>
      <c r="E55" s="297">
        <f>+'Ark1'!Q2167</f>
        <v>905</v>
      </c>
      <c r="G55" s="297">
        <f>+'Ark1'!R2167</f>
        <v>4137</v>
      </c>
      <c r="I55" s="100">
        <f>+'Ark1'!AD2167</f>
        <v>0.32325060243223241</v>
      </c>
      <c r="K55" s="100">
        <f>+'Ark1'!AE2167</f>
        <v>0.42968677709990449</v>
      </c>
      <c r="M55" s="1">
        <f>+'Ark1'!U2167</f>
        <v>58.034054974458755</v>
      </c>
      <c r="O55" s="100">
        <f>+'Ark1'!W2167</f>
        <v>112.18348333738749</v>
      </c>
      <c r="Q55" s="1">
        <f>+'Ark1'!X2167</f>
        <v>5.2211747643219724</v>
      </c>
      <c r="S55" s="1">
        <f>+'Ark1'!Y2167</f>
        <v>10.442349528643945</v>
      </c>
      <c r="T55" s="44"/>
      <c r="V55" s="44"/>
      <c r="W55" s="1">
        <f>+'Ark1'!AA2167</f>
        <v>1.4236328045092588</v>
      </c>
      <c r="X55" s="1">
        <f>+'Ark1'!AB2167</f>
        <v>3.2687619589443084</v>
      </c>
      <c r="Y55" s="1">
        <f>+'Ark1'!T2167</f>
        <v>8.5661107082426877</v>
      </c>
      <c r="Z55" s="100">
        <f>+'Ark1'!V2167</f>
        <v>122.31341381748578</v>
      </c>
      <c r="AA55" s="297">
        <f t="shared" si="9"/>
        <v>464.10307056677203</v>
      </c>
      <c r="AB55" s="10">
        <f t="shared" si="10"/>
        <v>4.5712707182320438</v>
      </c>
      <c r="AC55" s="39"/>
      <c r="AD55"/>
      <c r="AE55"/>
      <c r="AF55"/>
      <c r="AG55"/>
      <c r="AH55"/>
      <c r="AI55"/>
      <c r="AJ55"/>
      <c r="AK55"/>
      <c r="AL55"/>
      <c r="AM55"/>
    </row>
    <row r="56" spans="1:39" ht="15.6">
      <c r="A56" s="39"/>
      <c r="B56">
        <f>+'Ark1'!C2168</f>
        <v>2023</v>
      </c>
      <c r="C56">
        <f>+'Ark1'!N2168</f>
        <v>115</v>
      </c>
      <c r="D56" s="3" t="s">
        <v>460</v>
      </c>
      <c r="E56" s="297">
        <f>+'Ark1'!Q2168</f>
        <v>634</v>
      </c>
      <c r="G56" s="297">
        <f>+'Ark1'!R2168</f>
        <v>2003</v>
      </c>
      <c r="I56" s="100">
        <f>+'Ark1'!AD2168</f>
        <v>0.15650736201879653</v>
      </c>
      <c r="K56" s="100">
        <f>+'Ark1'!AE2168</f>
        <v>0.21689904245956457</v>
      </c>
      <c r="M56" s="1">
        <f>+'Ark1'!U2168</f>
        <v>57.769773299748117</v>
      </c>
      <c r="O56" s="100">
        <f>+'Ark1'!W2168</f>
        <v>117.27934508816156</v>
      </c>
      <c r="Q56" s="1">
        <f>+'Ark1'!X2168</f>
        <v>3.9940089865202193</v>
      </c>
      <c r="S56" s="1">
        <f>+'Ark1'!Y2168</f>
        <v>7.9880179730404386</v>
      </c>
      <c r="T56" s="44"/>
      <c r="V56" s="44"/>
      <c r="W56" s="1">
        <f>+'Ark1'!AA2168</f>
        <v>1.4542655314521455</v>
      </c>
      <c r="X56" s="1">
        <f>+'Ark1'!AB2168</f>
        <v>3.5369076987552215</v>
      </c>
      <c r="Y56" s="1">
        <f>+'Ark1'!T2168</f>
        <v>8.6130803794308513</v>
      </c>
      <c r="Z56" s="100">
        <f>+'Ark1'!V2168</f>
        <v>128.2166083109789</v>
      </c>
      <c r="AA56" s="297">
        <f t="shared" si="9"/>
        <v>234.9105282115876</v>
      </c>
      <c r="AB56" s="10">
        <f t="shared" si="10"/>
        <v>3.1593059936908516</v>
      </c>
      <c r="AC56" s="39"/>
      <c r="AD56"/>
      <c r="AE56"/>
      <c r="AF56"/>
      <c r="AG56"/>
      <c r="AH56"/>
      <c r="AI56"/>
      <c r="AJ56"/>
      <c r="AK56"/>
      <c r="AL56"/>
      <c r="AM56"/>
    </row>
    <row r="57" spans="1:39" ht="15.6">
      <c r="A57" s="39"/>
      <c r="B57">
        <f>+'Ark1'!C2169</f>
        <v>2023</v>
      </c>
      <c r="C57">
        <f>+'Ark1'!N2169</f>
        <v>120</v>
      </c>
      <c r="D57" s="3" t="s">
        <v>462</v>
      </c>
      <c r="E57" s="297">
        <f>+'Ark1'!Q2169</f>
        <v>430</v>
      </c>
      <c r="G57" s="297">
        <f>+'Ark1'!R2169</f>
        <v>1089</v>
      </c>
      <c r="I57" s="100">
        <f>+'Ark1'!AD2169</f>
        <v>8.5090622685206896E-2</v>
      </c>
      <c r="K57" s="100">
        <f>+'Ark1'!AE2169</f>
        <v>0.12342168993102282</v>
      </c>
      <c r="M57" s="1">
        <f>+'Ark1'!U2169</f>
        <v>57.647926267281107</v>
      </c>
      <c r="O57" s="100">
        <f>+'Ark1'!W2169</f>
        <v>122.09170506912422</v>
      </c>
      <c r="Q57" s="1">
        <f>+'Ark1'!X2169</f>
        <v>4.7750229568411404</v>
      </c>
      <c r="S57" s="1">
        <f>+'Ark1'!Y2169</f>
        <v>9.5500459136822808</v>
      </c>
      <c r="T57" s="44"/>
      <c r="V57" s="44"/>
      <c r="W57" s="1">
        <f>+'Ark1'!AA2169</f>
        <v>1.3678282917368565</v>
      </c>
      <c r="X57" s="1">
        <f>+'Ark1'!AB2169</f>
        <v>3.5905030691387143</v>
      </c>
      <c r="Y57" s="1">
        <f>+'Ark1'!T2169</f>
        <v>8.6280991735537178</v>
      </c>
      <c r="Z57" s="100">
        <f>+'Ark1'!V2169</f>
        <v>132.76173168040498</v>
      </c>
      <c r="AA57" s="297">
        <f t="shared" si="9"/>
        <v>132.95786682027628</v>
      </c>
      <c r="AB57" s="10">
        <f t="shared" si="10"/>
        <v>2.5325581395348835</v>
      </c>
      <c r="AC57" s="39"/>
      <c r="AD57"/>
      <c r="AE57"/>
      <c r="AF57"/>
      <c r="AG57"/>
      <c r="AH57"/>
      <c r="AI57"/>
      <c r="AJ57"/>
      <c r="AK57"/>
      <c r="AL57"/>
      <c r="AM57"/>
    </row>
    <row r="58" spans="1:39" ht="15.6">
      <c r="A58" s="39"/>
      <c r="B58">
        <f>+'Ark1'!C2170</f>
        <v>2023</v>
      </c>
      <c r="C58">
        <f>+'Ark1'!N2170</f>
        <v>125</v>
      </c>
      <c r="D58" s="3" t="s">
        <v>463</v>
      </c>
      <c r="E58" s="297">
        <f>+'Ark1'!Q2170</f>
        <v>9</v>
      </c>
      <c r="G58" s="297">
        <f>+'Ark1'!R2170</f>
        <v>10</v>
      </c>
      <c r="I58" s="100">
        <f>+'Ark1'!AD2170</f>
        <v>7.8136476294955813E-4</v>
      </c>
      <c r="K58" s="100">
        <f>+'Ark1'!AE2170</f>
        <v>2.2410154095175859E-3</v>
      </c>
      <c r="M58" s="1">
        <f>+'Ark1'!U2170</f>
        <v>59.2</v>
      </c>
      <c r="O58" s="100">
        <f>+'Ark1'!W2170</f>
        <v>481.06</v>
      </c>
      <c r="Q58" s="1">
        <f>+'Ark1'!X2170</f>
        <v>10</v>
      </c>
      <c r="S58" s="1">
        <f>+'Ark1'!Y2170</f>
        <v>20</v>
      </c>
      <c r="T58" s="44"/>
      <c r="V58" s="44"/>
      <c r="W58" s="1">
        <f>+'Ark1'!AA2170</f>
        <v>410.14964391060977</v>
      </c>
      <c r="X58" s="1">
        <f>+'Ark1'!AB2170</f>
        <v>3.4871191548325191</v>
      </c>
      <c r="Y58" s="1">
        <f>+'Ark1'!T2170</f>
        <v>2.8</v>
      </c>
      <c r="Z58" s="100">
        <f>+'Ark1'!V2170</f>
        <v>684.26868905742162</v>
      </c>
      <c r="AA58" s="297">
        <f t="shared" si="9"/>
        <v>4.8106</v>
      </c>
      <c r="AB58" s="10">
        <f t="shared" si="10"/>
        <v>1.1111111111111112</v>
      </c>
      <c r="AC58" s="39"/>
      <c r="AD58"/>
      <c r="AE58"/>
      <c r="AF58"/>
      <c r="AG58"/>
      <c r="AH58"/>
      <c r="AI58"/>
      <c r="AJ58"/>
      <c r="AK58"/>
      <c r="AL58"/>
      <c r="AM58"/>
    </row>
    <row r="59" spans="1:39" ht="15.6">
      <c r="A59" s="39"/>
      <c r="B59" s="46">
        <f>+'Ark1'!C2171</f>
        <v>2022</v>
      </c>
      <c r="C59" s="46">
        <f>+'Ark1'!N2171</f>
        <v>40</v>
      </c>
      <c r="D59" s="47" t="s">
        <v>519</v>
      </c>
      <c r="E59" s="331">
        <f>+'Ark1'!Q2171</f>
        <v>1084</v>
      </c>
      <c r="F59" s="46"/>
      <c r="G59" s="331">
        <f>+'Ark1'!R2171</f>
        <v>7603</v>
      </c>
      <c r="H59" s="331"/>
      <c r="I59" s="99">
        <f>+'Ark1'!AD2171</f>
        <v>0.59340626748784597</v>
      </c>
      <c r="J59" s="46"/>
      <c r="K59" s="99">
        <f>+'Ark1'!AE2171</f>
        <v>0.33758782617584426</v>
      </c>
      <c r="L59" s="46"/>
      <c r="M59" s="48">
        <f>+'Ark1'!U2171</f>
        <v>62.979413347685693</v>
      </c>
      <c r="N59" s="46"/>
      <c r="O59" s="99">
        <f>+'Ark1'!W2171</f>
        <v>49.421377825618919</v>
      </c>
      <c r="P59" s="46"/>
      <c r="Q59" s="48">
        <f>+'Ark1'!X2171</f>
        <v>1.6309351571747996</v>
      </c>
      <c r="R59" s="46"/>
      <c r="S59" s="48">
        <f>+'Ark1'!Y2171</f>
        <v>3.2618703143495993</v>
      </c>
      <c r="T59" s="44"/>
      <c r="U59" s="65"/>
      <c r="V59" s="44"/>
      <c r="W59" s="48">
        <f>+'Ark1'!AA2171</f>
        <v>4.1247552116286004</v>
      </c>
      <c r="X59" s="48">
        <f>+'Ark1'!AB2171</f>
        <v>2.4653642233539377</v>
      </c>
      <c r="Y59" s="48">
        <f>+'Ark1'!T2171</f>
        <v>0.75864790214389088</v>
      </c>
      <c r="Z59" s="99">
        <f>+'Ark1'!V2171</f>
        <v>54.734390652934565</v>
      </c>
      <c r="AA59" s="331">
        <f>+(G59*O59)/1000</f>
        <v>375.75073560818066</v>
      </c>
      <c r="AB59" s="65">
        <f t="shared" si="10"/>
        <v>7.0138376383763834</v>
      </c>
      <c r="AC59" s="39"/>
      <c r="AD59"/>
      <c r="AE59"/>
      <c r="AF59"/>
      <c r="AG59"/>
      <c r="AH59"/>
      <c r="AI59"/>
      <c r="AJ59"/>
      <c r="AK59"/>
      <c r="AL59"/>
      <c r="AM59"/>
    </row>
    <row r="60" spans="1:39" ht="15.6">
      <c r="A60" s="39"/>
      <c r="B60" s="46">
        <f>+'Ark1'!C2172</f>
        <v>2022</v>
      </c>
      <c r="C60" s="46">
        <f>+'Ark1'!N2172</f>
        <v>55</v>
      </c>
      <c r="D60" s="47" t="s">
        <v>413</v>
      </c>
      <c r="E60" s="331">
        <f>+'Ark1'!Q2172</f>
        <v>1360</v>
      </c>
      <c r="F60" s="46"/>
      <c r="G60" s="331">
        <f>+'Ark1'!R2172</f>
        <v>16764</v>
      </c>
      <c r="H60" s="331"/>
      <c r="I60" s="99">
        <f>+'Ark1'!AD2172</f>
        <v>1.3084128196983096</v>
      </c>
      <c r="J60" s="46"/>
      <c r="K60" s="99">
        <f>+'Ark1'!AE2172</f>
        <v>0.91513224966267492</v>
      </c>
      <c r="L60" s="46"/>
      <c r="M60" s="48">
        <f>+'Ark1'!U2172</f>
        <v>62.846052077695603</v>
      </c>
      <c r="N60" s="46"/>
      <c r="O60" s="99">
        <f>+'Ark1'!W2172</f>
        <v>59.875823561248239</v>
      </c>
      <c r="P60" s="46"/>
      <c r="Q60" s="48">
        <f>+'Ark1'!X2172</f>
        <v>2.2250059651634451</v>
      </c>
      <c r="R60" s="46"/>
      <c r="S60" s="48">
        <f>+'Ark1'!Y2172</f>
        <v>4.4500119303268901</v>
      </c>
      <c r="T60" s="44"/>
      <c r="U60" s="65"/>
      <c r="V60" s="44"/>
      <c r="W60" s="48">
        <f>+'Ark1'!AA2172</f>
        <v>2.2277639663460298</v>
      </c>
      <c r="X60" s="48">
        <f>+'Ark1'!AB2172</f>
        <v>2.16319418074711</v>
      </c>
      <c r="Y60" s="48">
        <f>+'Ark1'!T2172</f>
        <v>0.88093533762825105</v>
      </c>
      <c r="Z60" s="99">
        <f>+'Ark1'!V2172</f>
        <v>65.392683890294037</v>
      </c>
      <c r="AA60" s="331">
        <f t="shared" ref="AA60:AA76" si="11">+(G60*O60)/1000</f>
        <v>1003.7583061807655</v>
      </c>
      <c r="AB60" s="65">
        <f t="shared" ref="AB60:AB76" si="12">+G60/E60</f>
        <v>12.326470588235294</v>
      </c>
      <c r="AC60" s="39"/>
      <c r="AD60"/>
      <c r="AE60"/>
      <c r="AF60"/>
      <c r="AG60"/>
      <c r="AH60"/>
      <c r="AI60"/>
      <c r="AJ60"/>
      <c r="AK60"/>
      <c r="AL60"/>
      <c r="AM60"/>
    </row>
    <row r="61" spans="1:39" ht="15.6">
      <c r="A61" s="39"/>
      <c r="B61" s="46">
        <f>+'Ark1'!C2173</f>
        <v>2022</v>
      </c>
      <c r="C61" s="46">
        <f>+'Ark1'!N2173</f>
        <v>63</v>
      </c>
      <c r="D61" s="47" t="s">
        <v>412</v>
      </c>
      <c r="E61" s="331">
        <f>+'Ark1'!Q2173</f>
        <v>1181</v>
      </c>
      <c r="F61" s="46"/>
      <c r="G61" s="331">
        <f>+'Ark1'!R2173</f>
        <v>8555</v>
      </c>
      <c r="H61" s="331"/>
      <c r="I61" s="99">
        <f>+'Ark1'!AD2173</f>
        <v>0.66770888048908594</v>
      </c>
      <c r="J61" s="46"/>
      <c r="K61" s="99">
        <f>+'Ark1'!AE2173</f>
        <v>0.50102853651829526</v>
      </c>
      <c r="L61" s="46"/>
      <c r="M61" s="48">
        <f>+'Ark1'!U2173</f>
        <v>62.645620223397998</v>
      </c>
      <c r="N61" s="46"/>
      <c r="O61" s="99">
        <f>+'Ark1'!W2173</f>
        <v>64.094670194003726</v>
      </c>
      <c r="P61" s="46"/>
      <c r="Q61" s="48">
        <f>+'Ark1'!X2173</f>
        <v>2.1741671537112794</v>
      </c>
      <c r="R61" s="46"/>
      <c r="S61" s="48">
        <f>+'Ark1'!Y2173</f>
        <v>4.3483343074225589</v>
      </c>
      <c r="T61" s="44"/>
      <c r="U61" s="65"/>
      <c r="V61" s="44"/>
      <c r="W61" s="48">
        <f>+'Ark1'!AA2173</f>
        <v>0.57281990666525151</v>
      </c>
      <c r="X61" s="48">
        <f>+'Ark1'!AB2173</f>
        <v>2.0827078243568673</v>
      </c>
      <c r="Y61" s="48">
        <f>+'Ark1'!T2173</f>
        <v>1.0016364699006428</v>
      </c>
      <c r="Z61" s="99">
        <f>+'Ark1'!V2173</f>
        <v>69.850651869432468</v>
      </c>
      <c r="AA61" s="331">
        <f t="shared" si="11"/>
        <v>548.32990350970181</v>
      </c>
      <c r="AB61" s="65">
        <f t="shared" si="12"/>
        <v>7.2438611346316684</v>
      </c>
      <c r="AC61" s="39"/>
      <c r="AD61"/>
      <c r="AE61"/>
      <c r="AF61"/>
      <c r="AG61"/>
      <c r="AH61"/>
      <c r="AI61"/>
      <c r="AJ61"/>
      <c r="AK61"/>
      <c r="AL61"/>
      <c r="AM61"/>
    </row>
    <row r="62" spans="1:39" ht="15.6">
      <c r="A62" s="39"/>
      <c r="B62" s="46">
        <f>+'Ark1'!C2174</f>
        <v>2022</v>
      </c>
      <c r="C62" s="46">
        <f>+'Ark1'!N2174</f>
        <v>65</v>
      </c>
      <c r="D62" s="47" t="s">
        <v>411</v>
      </c>
      <c r="E62" s="331">
        <f>+'Ark1'!Q2174</f>
        <v>1269</v>
      </c>
      <c r="F62" s="46"/>
      <c r="G62" s="331">
        <f>+'Ark1'!R2174</f>
        <v>12098</v>
      </c>
      <c r="H62" s="331"/>
      <c r="I62" s="99">
        <f>+'Ark1'!AD2174</f>
        <v>0.9442363572363488</v>
      </c>
      <c r="J62" s="46"/>
      <c r="K62" s="99">
        <f>+'Ark1'!AE2174</f>
        <v>0.73159978886906973</v>
      </c>
      <c r="L62" s="46"/>
      <c r="M62" s="48">
        <f>+'Ark1'!U2174</f>
        <v>62.391362126245866</v>
      </c>
      <c r="N62" s="46"/>
      <c r="O62" s="99">
        <f>+'Ark1'!W2174</f>
        <v>66.112085548173042</v>
      </c>
      <c r="P62" s="46"/>
      <c r="Q62" s="48">
        <f>+'Ark1'!X2174</f>
        <v>2.4962803769218058</v>
      </c>
      <c r="R62" s="46"/>
      <c r="S62" s="48">
        <f>+'Ark1'!Y2174</f>
        <v>4.9925607538436116</v>
      </c>
      <c r="T62" s="44"/>
      <c r="U62" s="65"/>
      <c r="V62" s="44"/>
      <c r="W62" s="48">
        <f>+'Ark1'!AA2174</f>
        <v>0.56973249041391905</v>
      </c>
      <c r="X62" s="48">
        <f>+'Ark1'!AB2174</f>
        <v>2.1001878902879798</v>
      </c>
      <c r="Y62" s="48">
        <f>+'Ark1'!T2174</f>
        <v>1.2286328318730373</v>
      </c>
      <c r="Z62" s="99">
        <f>+'Ark1'!V2174</f>
        <v>71.972377196993378</v>
      </c>
      <c r="AA62" s="331">
        <f t="shared" si="11"/>
        <v>799.8240109617974</v>
      </c>
      <c r="AB62" s="65">
        <f t="shared" si="12"/>
        <v>9.5334909377462562</v>
      </c>
      <c r="AC62" s="39"/>
      <c r="AD62"/>
      <c r="AE62"/>
      <c r="AF62"/>
      <c r="AG62"/>
      <c r="AH62"/>
      <c r="AI62"/>
      <c r="AJ62"/>
      <c r="AK62"/>
      <c r="AL62"/>
      <c r="AM62"/>
    </row>
    <row r="63" spans="1:39" ht="15.6">
      <c r="A63" s="39"/>
      <c r="B63" s="46">
        <f>+'Ark1'!C2175</f>
        <v>2022</v>
      </c>
      <c r="C63" s="46">
        <f>+'Ark1'!N2175</f>
        <v>67</v>
      </c>
      <c r="D63" s="47" t="s">
        <v>410</v>
      </c>
      <c r="E63" s="331">
        <f>+'Ark1'!Q2175</f>
        <v>1367</v>
      </c>
      <c r="F63" s="46"/>
      <c r="G63" s="331">
        <f>+'Ark1'!R2175</f>
        <v>16552</v>
      </c>
      <c r="H63" s="331"/>
      <c r="I63" s="99">
        <f>+'Ark1'!AD2175</f>
        <v>1.2918664394921513</v>
      </c>
      <c r="J63" s="46"/>
      <c r="K63" s="99">
        <f>+'Ark1'!AE2175</f>
        <v>1.0326171250352099</v>
      </c>
      <c r="L63" s="46"/>
      <c r="M63" s="48">
        <f>+'Ark1'!U2175</f>
        <v>62.272369059165847</v>
      </c>
      <c r="N63" s="46"/>
      <c r="O63" s="99">
        <f>+'Ark1'!W2175</f>
        <v>68.107423011639213</v>
      </c>
      <c r="P63" s="46"/>
      <c r="Q63" s="48">
        <f>+'Ark1'!X2175</f>
        <v>2.3078782020299657</v>
      </c>
      <c r="R63" s="46"/>
      <c r="S63" s="48">
        <f>+'Ark1'!Y2175</f>
        <v>4.6157564040599315</v>
      </c>
      <c r="T63" s="44"/>
      <c r="U63" s="65"/>
      <c r="V63" s="44"/>
      <c r="W63" s="48">
        <f>+'Ark1'!AA2175</f>
        <v>0.57501505226129679</v>
      </c>
      <c r="X63" s="48">
        <f>+'Ark1'!AB2175</f>
        <v>2.1181065203146074</v>
      </c>
      <c r="Y63" s="48">
        <f>+'Ark1'!T2175</f>
        <v>1.3726437892701795</v>
      </c>
      <c r="Z63" s="99">
        <f>+'Ark1'!V2175</f>
        <v>74.040310373019437</v>
      </c>
      <c r="AA63" s="331">
        <f t="shared" si="11"/>
        <v>1127.3140656886521</v>
      </c>
      <c r="AB63" s="65">
        <f t="shared" si="12"/>
        <v>12.108266276517922</v>
      </c>
      <c r="AC63" s="39"/>
      <c r="AD63"/>
      <c r="AE63"/>
      <c r="AF63"/>
      <c r="AG63"/>
      <c r="AH63"/>
      <c r="AI63"/>
      <c r="AJ63"/>
      <c r="AK63"/>
      <c r="AL63"/>
      <c r="AM63"/>
    </row>
    <row r="64" spans="1:39" ht="15.6">
      <c r="A64" s="39"/>
      <c r="B64" s="46">
        <f>+'Ark1'!C2176</f>
        <v>2022</v>
      </c>
      <c r="C64" s="46">
        <f>+'Ark1'!N2176</f>
        <v>69</v>
      </c>
      <c r="D64" s="47" t="s">
        <v>409</v>
      </c>
      <c r="E64" s="331">
        <f>+'Ark1'!Q2176</f>
        <v>1428</v>
      </c>
      <c r="F64" s="46"/>
      <c r="G64" s="331">
        <f>+'Ark1'!R2176</f>
        <v>22580</v>
      </c>
      <c r="H64" s="331"/>
      <c r="I64" s="99">
        <f>+'Ark1'!AD2176</f>
        <v>1.7623455898823561</v>
      </c>
      <c r="J64" s="46"/>
      <c r="K64" s="99">
        <f>+'Ark1'!AE2176</f>
        <v>1.450156718708641</v>
      </c>
      <c r="L64" s="46"/>
      <c r="M64" s="48">
        <f>+'Ark1'!U2176</f>
        <v>62.096907491335642</v>
      </c>
      <c r="N64" s="46"/>
      <c r="O64" s="99">
        <f>+'Ark1'!W2176</f>
        <v>70.105226606238418</v>
      </c>
      <c r="P64" s="46"/>
      <c r="Q64" s="48">
        <f>+'Ark1'!X2176</f>
        <v>2.4800708591674043</v>
      </c>
      <c r="R64" s="46"/>
      <c r="S64" s="48">
        <f>+'Ark1'!Y2176</f>
        <v>4.9601417183348087</v>
      </c>
      <c r="T64" s="44"/>
      <c r="U64" s="65"/>
      <c r="V64" s="44"/>
      <c r="W64" s="48">
        <f>+'Ark1'!AA2176</f>
        <v>0.57238776801347246</v>
      </c>
      <c r="X64" s="48">
        <f>+'Ark1'!AB2176</f>
        <v>2.1314823788841775</v>
      </c>
      <c r="Y64" s="48">
        <f>+'Ark1'!T2176</f>
        <v>1.515544729849424</v>
      </c>
      <c r="Z64" s="99">
        <f>+'Ark1'!V2176</f>
        <v>76.203323269327427</v>
      </c>
      <c r="AA64" s="331">
        <f t="shared" si="11"/>
        <v>1582.9760167688635</v>
      </c>
      <c r="AB64" s="65">
        <f t="shared" si="12"/>
        <v>15.812324929971989</v>
      </c>
      <c r="AC64" s="39"/>
      <c r="AD64"/>
      <c r="AE64"/>
      <c r="AF64"/>
      <c r="AG64"/>
      <c r="AH64"/>
      <c r="AI64"/>
      <c r="AJ64"/>
      <c r="AK64"/>
      <c r="AL64"/>
      <c r="AM64"/>
    </row>
    <row r="65" spans="1:39" ht="15.6">
      <c r="A65" s="39"/>
      <c r="B65" s="46">
        <f>+'Ark1'!C2177</f>
        <v>2022</v>
      </c>
      <c r="C65" s="46">
        <f>+'Ark1'!N2177</f>
        <v>71</v>
      </c>
      <c r="D65" s="47" t="s">
        <v>408</v>
      </c>
      <c r="E65" s="331">
        <f>+'Ark1'!Q2177</f>
        <v>1480</v>
      </c>
      <c r="F65" s="46"/>
      <c r="G65" s="331">
        <f>+'Ark1'!R2177</f>
        <v>31901</v>
      </c>
      <c r="H65" s="331"/>
      <c r="I65" s="99">
        <f>+'Ark1'!AD2177</f>
        <v>2.4898399762106762</v>
      </c>
      <c r="J65" s="46"/>
      <c r="K65" s="99">
        <f>+'Ark1'!AE2177</f>
        <v>2.1085833679930381</v>
      </c>
      <c r="L65" s="46"/>
      <c r="M65" s="48">
        <f>+'Ark1'!U2177</f>
        <v>61.930541593365184</v>
      </c>
      <c r="N65" s="46"/>
      <c r="O65" s="99">
        <f>+'Ark1'!W2177</f>
        <v>72.071012503142114</v>
      </c>
      <c r="P65" s="46"/>
      <c r="Q65" s="48">
        <f>+'Ark1'!X2177</f>
        <v>2.1880191843515875</v>
      </c>
      <c r="R65" s="46"/>
      <c r="S65" s="48">
        <f>+'Ark1'!Y2177</f>
        <v>4.376038368703175</v>
      </c>
      <c r="T65" s="44"/>
      <c r="U65" s="65"/>
      <c r="V65" s="44"/>
      <c r="W65" s="48">
        <f>+'Ark1'!AA2177</f>
        <v>0.58620002403159843</v>
      </c>
      <c r="X65" s="48">
        <f>+'Ark1'!AB2177</f>
        <v>2.1402906436797871</v>
      </c>
      <c r="Y65" s="48">
        <f>+'Ark1'!T2177</f>
        <v>1.7202282060123504</v>
      </c>
      <c r="Z65" s="99">
        <f>+'Ark1'!V2177</f>
        <v>78.252781667676516</v>
      </c>
      <c r="AA65" s="331">
        <f t="shared" si="11"/>
        <v>2299.1373698627367</v>
      </c>
      <c r="AB65" s="65">
        <f t="shared" si="12"/>
        <v>21.554729729729729</v>
      </c>
      <c r="AC65" s="39"/>
      <c r="AD65"/>
      <c r="AE65"/>
      <c r="AF65"/>
      <c r="AG65"/>
      <c r="AH65"/>
      <c r="AI65"/>
      <c r="AJ65"/>
      <c r="AK65"/>
      <c r="AL65"/>
      <c r="AM65"/>
    </row>
    <row r="66" spans="1:39" ht="15.6">
      <c r="A66" s="39"/>
      <c r="B66" s="46">
        <f>+'Ark1'!C2178</f>
        <v>2022</v>
      </c>
      <c r="C66" s="46">
        <f>+'Ark1'!N2178</f>
        <v>73</v>
      </c>
      <c r="D66" s="47" t="s">
        <v>407</v>
      </c>
      <c r="E66" s="331">
        <f>+'Ark1'!Q2178</f>
        <v>1518</v>
      </c>
      <c r="F66" s="46"/>
      <c r="G66" s="331">
        <f>+'Ark1'!R2178</f>
        <v>42073</v>
      </c>
      <c r="H66" s="331"/>
      <c r="I66" s="99">
        <f>+'Ark1'!AD2178</f>
        <v>3.2837540302533395</v>
      </c>
      <c r="J66" s="46"/>
      <c r="K66" s="99">
        <f>+'Ark1'!AE2178</f>
        <v>2.8568225931452047</v>
      </c>
      <c r="L66" s="46"/>
      <c r="M66" s="48">
        <f>+'Ark1'!U2178</f>
        <v>61.743783526046002</v>
      </c>
      <c r="N66" s="46"/>
      <c r="O66" s="99">
        <f>+'Ark1'!W2178</f>
        <v>74.103180116818734</v>
      </c>
      <c r="P66" s="46"/>
      <c r="Q66" s="48">
        <f>+'Ark1'!X2178</f>
        <v>1.9442397737266179</v>
      </c>
      <c r="R66" s="46"/>
      <c r="S66" s="48">
        <f>+'Ark1'!Y2178</f>
        <v>3.8884795474532359</v>
      </c>
      <c r="T66" s="44"/>
      <c r="U66" s="65"/>
      <c r="V66" s="44"/>
      <c r="W66" s="48">
        <f>+'Ark1'!AA2178</f>
        <v>0.57963405482811725</v>
      </c>
      <c r="X66" s="48">
        <f>+'Ark1'!AB2178</f>
        <v>2.1844356812562129</v>
      </c>
      <c r="Y66" s="48">
        <f>+'Ark1'!T2178</f>
        <v>2.0128110664796903</v>
      </c>
      <c r="Z66" s="99">
        <f>+'Ark1'!V2178</f>
        <v>80.531031001101994</v>
      </c>
      <c r="AA66" s="331">
        <f t="shared" si="11"/>
        <v>3117.7430970549144</v>
      </c>
      <c r="AB66" s="65">
        <f t="shared" si="12"/>
        <v>27.716073781291172</v>
      </c>
      <c r="AC66" s="39"/>
      <c r="AD66"/>
      <c r="AE66"/>
      <c r="AF66"/>
      <c r="AG66"/>
      <c r="AH66"/>
      <c r="AI66"/>
      <c r="AJ66"/>
      <c r="AK66"/>
      <c r="AL66"/>
      <c r="AM66"/>
    </row>
    <row r="67" spans="1:39" ht="15.6">
      <c r="A67" s="39"/>
      <c r="B67" s="46">
        <f>+'Ark1'!C2179</f>
        <v>2022</v>
      </c>
      <c r="C67" s="46">
        <f>+'Ark1'!N2179</f>
        <v>75</v>
      </c>
      <c r="D67" s="47" t="s">
        <v>406</v>
      </c>
      <c r="E67" s="331">
        <f>+'Ark1'!Q2179</f>
        <v>1541</v>
      </c>
      <c r="F67" s="46"/>
      <c r="G67" s="331">
        <f>+'Ark1'!R2179</f>
        <v>56842</v>
      </c>
      <c r="H67" s="331"/>
      <c r="I67" s="99">
        <f>+'Ark1'!AD2179</f>
        <v>4.4364591682946388</v>
      </c>
      <c r="J67" s="46"/>
      <c r="K67" s="99">
        <f>+'Ark1'!AE2179</f>
        <v>3.9679591580146112</v>
      </c>
      <c r="L67" s="46"/>
      <c r="M67" s="48">
        <f>+'Ark1'!U2179</f>
        <v>61.541259825866291</v>
      </c>
      <c r="N67" s="46"/>
      <c r="O67" s="99">
        <f>+'Ark1'!W2179</f>
        <v>76.08988772956414</v>
      </c>
      <c r="P67" s="46"/>
      <c r="Q67" s="48">
        <f>+'Ark1'!X2179</f>
        <v>2.0425037824144123</v>
      </c>
      <c r="R67" s="46"/>
      <c r="S67" s="48">
        <f>+'Ark1'!Y2179</f>
        <v>4.0850075648288247</v>
      </c>
      <c r="T67" s="44"/>
      <c r="U67" s="65"/>
      <c r="V67" s="44"/>
      <c r="W67" s="48">
        <f>+'Ark1'!AA2179</f>
        <v>0.56563557503297357</v>
      </c>
      <c r="X67" s="48">
        <f>+'Ark1'!AB2179</f>
        <v>2.1967529880326846</v>
      </c>
      <c r="Y67" s="48">
        <f>+'Ark1'!T2179</f>
        <v>2.2936560993631474</v>
      </c>
      <c r="Z67" s="99">
        <f>+'Ark1'!V2179</f>
        <v>82.588553716735859</v>
      </c>
      <c r="AA67" s="331">
        <f t="shared" si="11"/>
        <v>4325.1013983238854</v>
      </c>
      <c r="AB67" s="65">
        <f t="shared" si="12"/>
        <v>36.886437378325759</v>
      </c>
      <c r="AC67" s="39"/>
      <c r="AD67"/>
      <c r="AE67"/>
      <c r="AF67"/>
      <c r="AG67"/>
      <c r="AH67"/>
      <c r="AI67"/>
      <c r="AJ67"/>
      <c r="AK67"/>
      <c r="AL67"/>
      <c r="AM67"/>
    </row>
    <row r="68" spans="1:39" ht="15.6">
      <c r="A68" s="39"/>
      <c r="B68" s="46">
        <f>+'Ark1'!C2180</f>
        <v>2022</v>
      </c>
      <c r="C68" s="46">
        <f>+'Ark1'!N2180</f>
        <v>77</v>
      </c>
      <c r="D68" s="47" t="s">
        <v>405</v>
      </c>
      <c r="E68" s="331">
        <f>+'Ark1'!Q2180</f>
        <v>1554</v>
      </c>
      <c r="F68" s="46"/>
      <c r="G68" s="331">
        <f>+'Ark1'!R2180</f>
        <v>71161</v>
      </c>
      <c r="H68" s="331"/>
      <c r="I68" s="99">
        <f>+'Ark1'!AD2180</f>
        <v>5.5540422728794683</v>
      </c>
      <c r="J68" s="46"/>
      <c r="K68" s="99">
        <f>+'Ark1'!AE2180</f>
        <v>5.0997527519129617</v>
      </c>
      <c r="L68" s="46"/>
      <c r="M68" s="48">
        <f>+'Ark1'!U2180</f>
        <v>61.323729362253133</v>
      </c>
      <c r="N68" s="46"/>
      <c r="O68" s="99">
        <f>+'Ark1'!W2180</f>
        <v>78.097503202106353</v>
      </c>
      <c r="P68" s="46"/>
      <c r="Q68" s="48">
        <f>+'Ark1'!X2180</f>
        <v>1.8704065429097401</v>
      </c>
      <c r="R68" s="46"/>
      <c r="S68" s="48">
        <f>+'Ark1'!Y2180</f>
        <v>3.7408130858194801</v>
      </c>
      <c r="T68" s="44"/>
      <c r="U68" s="65"/>
      <c r="V68" s="44"/>
      <c r="W68" s="48">
        <f>+'Ark1'!AA2180</f>
        <v>0.57849735417929748</v>
      </c>
      <c r="X68" s="48">
        <f>+'Ark1'!AB2180</f>
        <v>2.2426023904287913</v>
      </c>
      <c r="Y68" s="48">
        <f>+'Ark1'!T2180</f>
        <v>2.6749764618260001</v>
      </c>
      <c r="Z68" s="99">
        <f>+'Ark1'!V2180</f>
        <v>84.748457222731062</v>
      </c>
      <c r="AA68" s="331">
        <f t="shared" si="11"/>
        <v>5557.4964253650905</v>
      </c>
      <c r="AB68" s="65">
        <f t="shared" si="12"/>
        <v>45.79214929214929</v>
      </c>
      <c r="AC68" s="39"/>
      <c r="AD68"/>
      <c r="AE68"/>
      <c r="AF68"/>
      <c r="AG68"/>
      <c r="AH68"/>
      <c r="AI68"/>
      <c r="AJ68"/>
      <c r="AK68"/>
      <c r="AL68"/>
      <c r="AM68"/>
    </row>
    <row r="69" spans="1:39" ht="15.6">
      <c r="A69" s="39"/>
      <c r="B69" s="46">
        <f>+'Ark1'!C2181</f>
        <v>2022</v>
      </c>
      <c r="C69" s="46">
        <f>+'Ark1'!N2181</f>
        <v>79</v>
      </c>
      <c r="D69" s="47" t="s">
        <v>404</v>
      </c>
      <c r="E69" s="331">
        <f>+'Ark1'!Q2181</f>
        <v>1577</v>
      </c>
      <c r="F69" s="46"/>
      <c r="G69" s="331">
        <f>+'Ark1'!R2181</f>
        <v>88013</v>
      </c>
      <c r="H69" s="331"/>
      <c r="I69" s="99">
        <f>+'Ark1'!AD2181</f>
        <v>6.8693234013425997</v>
      </c>
      <c r="J69" s="46"/>
      <c r="K69" s="99">
        <f>+'Ark1'!AE2181</f>
        <v>6.4696513462704948</v>
      </c>
      <c r="L69" s="46"/>
      <c r="M69" s="48">
        <f>+'Ark1'!U2181</f>
        <v>61.15169549385525</v>
      </c>
      <c r="N69" s="46"/>
      <c r="O69" s="99">
        <f>+'Ark1'!W2181</f>
        <v>80.098540282202137</v>
      </c>
      <c r="P69" s="46"/>
      <c r="Q69" s="48">
        <f>+'Ark1'!X2181</f>
        <v>1.8372285912308404</v>
      </c>
      <c r="R69" s="46"/>
      <c r="S69" s="48">
        <f>+'Ark1'!Y2181</f>
        <v>3.6744571824616807</v>
      </c>
      <c r="T69" s="44"/>
      <c r="U69" s="65"/>
      <c r="V69" s="44"/>
      <c r="W69" s="48">
        <f>+'Ark1'!AA2181</f>
        <v>0.57889376021930306</v>
      </c>
      <c r="X69" s="48">
        <f>+'Ark1'!AB2181</f>
        <v>2.2677729430444122</v>
      </c>
      <c r="Y69" s="48">
        <f>+'Ark1'!T2181</f>
        <v>2.9798552486564494</v>
      </c>
      <c r="Z69" s="99">
        <f>+'Ark1'!V2181</f>
        <v>86.911963201076645</v>
      </c>
      <c r="AA69" s="331">
        <f t="shared" si="11"/>
        <v>7049.7128258574567</v>
      </c>
      <c r="AB69" s="65">
        <f t="shared" si="12"/>
        <v>55.810399492707674</v>
      </c>
      <c r="AC69" s="39"/>
      <c r="AD69"/>
      <c r="AE69"/>
      <c r="AF69"/>
      <c r="AG69"/>
      <c r="AH69"/>
      <c r="AI69"/>
      <c r="AJ69"/>
      <c r="AK69"/>
      <c r="AL69"/>
      <c r="AM69"/>
    </row>
    <row r="70" spans="1:39" ht="15.6">
      <c r="A70" s="39"/>
      <c r="B70" s="46">
        <f>+'Ark1'!C2182</f>
        <v>2022</v>
      </c>
      <c r="C70" s="46">
        <f>+'Ark1'!N2182</f>
        <v>81</v>
      </c>
      <c r="D70" s="47" t="s">
        <v>403</v>
      </c>
      <c r="E70" s="331">
        <f>+'Ark1'!Q2182</f>
        <v>1592</v>
      </c>
      <c r="F70" s="46"/>
      <c r="G70" s="331">
        <f>+'Ark1'!R2182</f>
        <v>103659</v>
      </c>
      <c r="H70" s="331"/>
      <c r="I70" s="99">
        <f>+'Ark1'!AD2182</f>
        <v>8.0904774801423933</v>
      </c>
      <c r="J70" s="46"/>
      <c r="K70" s="99">
        <f>+'Ark1'!AE2182</f>
        <v>7.8079402313005852</v>
      </c>
      <c r="L70" s="46"/>
      <c r="M70" s="48">
        <f>+'Ark1'!U2182</f>
        <v>60.957097590664048</v>
      </c>
      <c r="N70" s="46"/>
      <c r="O70" s="99">
        <f>+'Ark1'!W2182</f>
        <v>82.067492126667418</v>
      </c>
      <c r="P70" s="46"/>
      <c r="Q70" s="48">
        <f>+'Ark1'!X2182</f>
        <v>1.693051254594391</v>
      </c>
      <c r="R70" s="46"/>
      <c r="S70" s="48">
        <f>+'Ark1'!Y2182</f>
        <v>3.386102509188782</v>
      </c>
      <c r="T70" s="44"/>
      <c r="U70" s="65"/>
      <c r="V70" s="44"/>
      <c r="W70" s="48">
        <f>+'Ark1'!AA2182</f>
        <v>0.57606267525893395</v>
      </c>
      <c r="X70" s="48">
        <f>+'Ark1'!AB2182</f>
        <v>2.3205968706275297</v>
      </c>
      <c r="Y70" s="48">
        <f>+'Ark1'!T2182</f>
        <v>3.3465979799149128</v>
      </c>
      <c r="Z70" s="99">
        <f>+'Ark1'!V2182</f>
        <v>89.038357972983761</v>
      </c>
      <c r="AA70" s="331">
        <f t="shared" si="11"/>
        <v>8507.0341663582185</v>
      </c>
      <c r="AB70" s="65">
        <f t="shared" si="12"/>
        <v>65.11243718592965</v>
      </c>
      <c r="AC70" s="39"/>
      <c r="AD70"/>
      <c r="AE70"/>
      <c r="AF70"/>
      <c r="AG70"/>
      <c r="AH70"/>
      <c r="AI70"/>
      <c r="AJ70"/>
      <c r="AK70"/>
      <c r="AL70"/>
      <c r="AM70"/>
    </row>
    <row r="71" spans="1:39" ht="15.6">
      <c r="A71" s="39"/>
      <c r="B71" s="46">
        <f>+'Ark1'!C2183</f>
        <v>2022</v>
      </c>
      <c r="C71" s="46">
        <f>+'Ark1'!N2183</f>
        <v>83</v>
      </c>
      <c r="D71" s="47" t="s">
        <v>402</v>
      </c>
      <c r="E71" s="331">
        <f>+'Ark1'!Q2183</f>
        <v>1597</v>
      </c>
      <c r="F71" s="46"/>
      <c r="G71" s="331">
        <f>+'Ark1'!R2183</f>
        <v>117562</v>
      </c>
      <c r="H71" s="331"/>
      <c r="I71" s="99">
        <f>+'Ark1'!AD2183</f>
        <v>9.1755922160207977</v>
      </c>
      <c r="J71" s="46"/>
      <c r="K71" s="99">
        <f>+'Ark1'!AE2183</f>
        <v>9.0695413103373355</v>
      </c>
      <c r="L71" s="46"/>
      <c r="M71" s="48">
        <f>+'Ark1'!U2183</f>
        <v>60.768403745069477</v>
      </c>
      <c r="N71" s="46"/>
      <c r="O71" s="99">
        <f>+'Ark1'!W2183</f>
        <v>84.066175701349124</v>
      </c>
      <c r="P71" s="46"/>
      <c r="Q71" s="48">
        <f>+'Ark1'!X2183</f>
        <v>1.6450893996359373</v>
      </c>
      <c r="R71" s="46"/>
      <c r="S71" s="48">
        <f>+'Ark1'!Y2183</f>
        <v>3.2901787992718745</v>
      </c>
      <c r="T71" s="44"/>
      <c r="U71" s="65"/>
      <c r="V71" s="44"/>
      <c r="W71" s="48">
        <f>+'Ark1'!AA2183</f>
        <v>0.58521227300285539</v>
      </c>
      <c r="X71" s="48">
        <f>+'Ark1'!AB2183</f>
        <v>2.3336559279990876</v>
      </c>
      <c r="Y71" s="48">
        <f>+'Ark1'!T2183</f>
        <v>3.7202837651622129</v>
      </c>
      <c r="Z71" s="99">
        <f>+'Ark1'!V2183</f>
        <v>91.219855376827326</v>
      </c>
      <c r="AA71" s="331">
        <f t="shared" si="11"/>
        <v>9882.9877478020062</v>
      </c>
      <c r="AB71" s="65">
        <f t="shared" si="12"/>
        <v>73.614276768941764</v>
      </c>
      <c r="AC71" s="39"/>
      <c r="AD71"/>
      <c r="AE71"/>
      <c r="AF71"/>
      <c r="AG71"/>
      <c r="AH71"/>
      <c r="AI71"/>
      <c r="AJ71"/>
      <c r="AK71"/>
      <c r="AL71"/>
      <c r="AM71"/>
    </row>
    <row r="72" spans="1:39" ht="15.6">
      <c r="A72" s="39"/>
      <c r="B72" s="46">
        <f>+'Ark1'!C2184</f>
        <v>2022</v>
      </c>
      <c r="C72" s="46">
        <f>+'Ark1'!N2184</f>
        <v>85</v>
      </c>
      <c r="D72" s="47" t="s">
        <v>401</v>
      </c>
      <c r="E72" s="331">
        <f>+'Ark1'!Q2184</f>
        <v>1591</v>
      </c>
      <c r="F72" s="46"/>
      <c r="G72" s="331">
        <f>+'Ark1'!R2184</f>
        <v>124947</v>
      </c>
      <c r="H72" s="331"/>
      <c r="I72" s="99">
        <f>+'Ark1'!AD2184</f>
        <v>9.7519838095230647</v>
      </c>
      <c r="J72" s="46"/>
      <c r="K72" s="99">
        <f>+'Ark1'!AE2184</f>
        <v>9.8680670387332885</v>
      </c>
      <c r="L72" s="46"/>
      <c r="M72" s="48">
        <f>+'Ark1'!U2184</f>
        <v>60.597526767968205</v>
      </c>
      <c r="N72" s="46"/>
      <c r="O72" s="99">
        <f>+'Ark1'!W2184</f>
        <v>86.046816054370538</v>
      </c>
      <c r="P72" s="46"/>
      <c r="Q72" s="48">
        <f>+'Ark1'!X2184</f>
        <v>1.7519428237572729</v>
      </c>
      <c r="R72" s="46"/>
      <c r="S72" s="48">
        <f>+'Ark1'!Y2184</f>
        <v>3.5038856475145459</v>
      </c>
      <c r="T72" s="44"/>
      <c r="U72" s="65"/>
      <c r="V72" s="44"/>
      <c r="W72" s="48">
        <f>+'Ark1'!AA2184</f>
        <v>0.56230848078961859</v>
      </c>
      <c r="X72" s="48">
        <f>+'Ark1'!AB2184</f>
        <v>2.3767246916693279</v>
      </c>
      <c r="Y72" s="48">
        <f>+'Ark1'!T2184</f>
        <v>4.0770166550617457</v>
      </c>
      <c r="Z72" s="99">
        <f>+'Ark1'!V2184</f>
        <v>93.352875091057683</v>
      </c>
      <c r="AA72" s="331">
        <f t="shared" si="11"/>
        <v>10751.291525545435</v>
      </c>
      <c r="AB72" s="65">
        <f t="shared" si="12"/>
        <v>78.533626649905713</v>
      </c>
      <c r="AC72" s="39"/>
      <c r="AD72"/>
      <c r="AE72"/>
      <c r="AF72"/>
      <c r="AG72"/>
      <c r="AH72"/>
      <c r="AI72"/>
      <c r="AJ72"/>
      <c r="AK72"/>
      <c r="AL72"/>
      <c r="AM72"/>
    </row>
    <row r="73" spans="1:39" ht="15.6">
      <c r="A73" s="39"/>
      <c r="B73" s="46">
        <f>+'Ark1'!C2185</f>
        <v>2022</v>
      </c>
      <c r="C73" s="46">
        <f>+'Ark1'!N2185</f>
        <v>87</v>
      </c>
      <c r="D73" s="47" t="s">
        <v>400</v>
      </c>
      <c r="E73" s="331">
        <f>+'Ark1'!Q2185</f>
        <v>1662</v>
      </c>
      <c r="F73" s="46"/>
      <c r="G73" s="331">
        <f>+'Ark1'!R2185</f>
        <v>176803</v>
      </c>
      <c r="H73" s="331"/>
      <c r="I73" s="99">
        <f>+'Ark1'!AD2185</f>
        <v>13.79929084712003</v>
      </c>
      <c r="J73" s="46"/>
      <c r="K73" s="99">
        <f>+'Ark1'!AE2185</f>
        <v>14.366287493186038</v>
      </c>
      <c r="L73" s="46"/>
      <c r="M73" s="48">
        <f>+'Ark1'!U2185</f>
        <v>60.374630483288207</v>
      </c>
      <c r="N73" s="46"/>
      <c r="O73" s="99">
        <f>+'Ark1'!W2185</f>
        <v>88.51806152382305</v>
      </c>
      <c r="P73" s="46"/>
      <c r="Q73" s="48">
        <f>+'Ark1'!X2185</f>
        <v>1.6515556862722918</v>
      </c>
      <c r="R73" s="46"/>
      <c r="S73" s="48">
        <f>+'Ark1'!Y2185</f>
        <v>3.3031113725445835</v>
      </c>
      <c r="T73" s="44"/>
      <c r="U73" s="65"/>
      <c r="V73" s="44"/>
      <c r="W73" s="48">
        <f>+'Ark1'!AA2185</f>
        <v>0.86227340603408287</v>
      </c>
      <c r="X73" s="48">
        <f>+'Ark1'!AB2185</f>
        <v>2.4273616387464556</v>
      </c>
      <c r="Y73" s="48">
        <f>+'Ark1'!T2185</f>
        <v>4.5294536857406253</v>
      </c>
      <c r="Z73" s="99">
        <f>+'Ark1'!V2185</f>
        <v>96.022872778144674</v>
      </c>
      <c r="AA73" s="331">
        <f t="shared" si="11"/>
        <v>15650.258831596486</v>
      </c>
      <c r="AB73" s="65">
        <f t="shared" si="12"/>
        <v>106.37966305655836</v>
      </c>
      <c r="AC73" s="39"/>
      <c r="AD73"/>
      <c r="AE73"/>
      <c r="AF73"/>
      <c r="AG73"/>
      <c r="AH73"/>
      <c r="AI73"/>
      <c r="AJ73"/>
      <c r="AK73"/>
      <c r="AL73"/>
      <c r="AM73"/>
    </row>
    <row r="74" spans="1:39" ht="15.6">
      <c r="A74" s="39"/>
      <c r="B74" s="46">
        <f>+'Ark1'!C2186</f>
        <v>2022</v>
      </c>
      <c r="C74" s="46">
        <f>+'Ark1'!N2186</f>
        <v>90</v>
      </c>
      <c r="D74" s="47" t="s">
        <v>399</v>
      </c>
      <c r="E74" s="331">
        <f>+'Ark1'!Q2186</f>
        <v>1721</v>
      </c>
      <c r="F74" s="46"/>
      <c r="G74" s="331">
        <f>+'Ark1'!R2186</f>
        <v>214203</v>
      </c>
      <c r="H74" s="331"/>
      <c r="I74" s="99">
        <f>+'Ark1'!AD2186</f>
        <v>16.718322072168753</v>
      </c>
      <c r="J74" s="46"/>
      <c r="K74" s="99">
        <f>+'Ark1'!AE2186</f>
        <v>18.142445533272888</v>
      </c>
      <c r="L74" s="46"/>
      <c r="M74" s="48">
        <f>+'Ark1'!U2186</f>
        <v>60.027128883236394</v>
      </c>
      <c r="N74" s="46"/>
      <c r="O74" s="99">
        <f>+'Ark1'!W2186</f>
        <v>92.29619405427529</v>
      </c>
      <c r="P74" s="46"/>
      <c r="Q74" s="48">
        <f>+'Ark1'!X2186</f>
        <v>1.8412440535379984</v>
      </c>
      <c r="R74" s="46"/>
      <c r="S74" s="48">
        <f>+'Ark1'!Y2186</f>
        <v>3.6824881070759967</v>
      </c>
      <c r="T74" s="44"/>
      <c r="U74" s="65"/>
      <c r="V74" s="44"/>
      <c r="W74" s="48">
        <f>+'Ark1'!AA2186</f>
        <v>1.4272276704670741</v>
      </c>
      <c r="X74" s="48">
        <f>+'Ark1'!AB2186</f>
        <v>2.5009757370001764</v>
      </c>
      <c r="Y74" s="48">
        <f>+'Ark1'!T2186</f>
        <v>5.2675359355377847</v>
      </c>
      <c r="Z74" s="99">
        <f>+'Ark1'!V2186</f>
        <v>100.1525489107492</v>
      </c>
      <c r="AA74" s="331">
        <f t="shared" si="11"/>
        <v>19770.12165500793</v>
      </c>
      <c r="AB74" s="65">
        <f t="shared" si="12"/>
        <v>124.46426496223125</v>
      </c>
      <c r="AC74" s="39"/>
      <c r="AD74"/>
      <c r="AE74"/>
      <c r="AF74"/>
      <c r="AG74"/>
      <c r="AH74"/>
      <c r="AI74"/>
      <c r="AJ74"/>
      <c r="AK74"/>
      <c r="AL74"/>
      <c r="AM74"/>
    </row>
    <row r="75" spans="1:39" ht="15.6">
      <c r="A75" s="39"/>
      <c r="B75" s="46">
        <f>+'Ark1'!C2187</f>
        <v>2022</v>
      </c>
      <c r="C75" s="46">
        <f>+'Ark1'!N2187</f>
        <v>95</v>
      </c>
      <c r="D75" s="47" t="s">
        <v>398</v>
      </c>
      <c r="E75" s="331">
        <f>+'Ark1'!Q2187</f>
        <v>1686</v>
      </c>
      <c r="F75" s="46"/>
      <c r="G75" s="331">
        <f>+'Ark1'!R2187</f>
        <v>102388</v>
      </c>
      <c r="H75" s="331"/>
      <c r="I75" s="99">
        <f>+'Ark1'!AD2187</f>
        <v>7.9912772478686751</v>
      </c>
      <c r="J75" s="46"/>
      <c r="K75" s="99">
        <f>+'Ark1'!AE2187</f>
        <v>9.1232405142231876</v>
      </c>
      <c r="L75" s="46"/>
      <c r="M75" s="48">
        <f>+'Ark1'!U2187</f>
        <v>59.590646996054801</v>
      </c>
      <c r="N75" s="46"/>
      <c r="O75" s="99">
        <f>+'Ark1'!W2187</f>
        <v>97.173708602139214</v>
      </c>
      <c r="P75" s="46"/>
      <c r="Q75" s="48">
        <f>+'Ark1'!X2187</f>
        <v>2.2512403797319998</v>
      </c>
      <c r="R75" s="46"/>
      <c r="S75" s="48">
        <f>+'Ark1'!Y2187</f>
        <v>4.5024807594639995</v>
      </c>
      <c r="T75" s="44"/>
      <c r="U75" s="65"/>
      <c r="V75" s="44"/>
      <c r="W75" s="48">
        <f>+'Ark1'!AA2187</f>
        <v>1.4068512924882988</v>
      </c>
      <c r="X75" s="48">
        <f>+'Ark1'!AB2187</f>
        <v>2.6323579179151166</v>
      </c>
      <c r="Y75" s="48">
        <f>+'Ark1'!T2187</f>
        <v>6.1964585693635952</v>
      </c>
      <c r="Z75" s="99">
        <f>+'Ark1'!V2187</f>
        <v>105.52711938746384</v>
      </c>
      <c r="AA75" s="331">
        <f t="shared" si="11"/>
        <v>9949.4216763558288</v>
      </c>
      <c r="AB75" s="65">
        <f t="shared" si="12"/>
        <v>60.728351126927642</v>
      </c>
      <c r="AC75" s="39"/>
      <c r="AD75"/>
      <c r="AE75"/>
      <c r="AF75"/>
      <c r="AG75"/>
      <c r="AH75"/>
      <c r="AI75"/>
      <c r="AJ75"/>
      <c r="AK75"/>
      <c r="AL75"/>
      <c r="AM75"/>
    </row>
    <row r="76" spans="1:39" ht="15.6">
      <c r="A76" s="39"/>
      <c r="B76" s="46">
        <f>+'Ark1'!C2188</f>
        <v>2022</v>
      </c>
      <c r="C76" s="46">
        <f>+'Ark1'!N2188</f>
        <v>100</v>
      </c>
      <c r="D76" s="47" t="s">
        <v>457</v>
      </c>
      <c r="E76" s="331">
        <f>+'Ark1'!Q2188</f>
        <v>1597</v>
      </c>
      <c r="F76" s="46"/>
      <c r="G76" s="331">
        <f>+'Ark1'!R2188</f>
        <v>40035</v>
      </c>
      <c r="H76" s="331"/>
      <c r="I76" s="99">
        <f>+'Ark1'!AD2188</f>
        <v>3.1246902431771559</v>
      </c>
      <c r="J76" s="46"/>
      <c r="K76" s="99">
        <f>+'Ark1'!AE2188</f>
        <v>3.7434561371434945</v>
      </c>
      <c r="L76" s="46"/>
      <c r="M76" s="48">
        <f>+'Ark1'!U2188</f>
        <v>59.105434673618767</v>
      </c>
      <c r="N76" s="46"/>
      <c r="O76" s="99">
        <f>+'Ark1'!W2188</f>
        <v>102.09881730672876</v>
      </c>
      <c r="P76" s="46"/>
      <c r="Q76" s="48">
        <f>+'Ark1'!X2188</f>
        <v>2.9174472336705377</v>
      </c>
      <c r="R76" s="46"/>
      <c r="S76" s="48">
        <f>+'Ark1'!Y2188</f>
        <v>5.8348944673410754</v>
      </c>
      <c r="T76" s="44"/>
      <c r="U76" s="65"/>
      <c r="V76" s="44"/>
      <c r="W76" s="48">
        <f>+'Ark1'!AA2188</f>
        <v>1.4139628780919</v>
      </c>
      <c r="X76" s="48">
        <f>+'Ark1'!AB2188</f>
        <v>2.7932291873671966</v>
      </c>
      <c r="Y76" s="48">
        <f>+'Ark1'!T2188</f>
        <v>7.1057075059323109</v>
      </c>
      <c r="Z76" s="99">
        <f>+'Ark1'!V2188</f>
        <v>111.01377511262952</v>
      </c>
      <c r="AA76" s="331">
        <f t="shared" si="11"/>
        <v>4087.5261508748863</v>
      </c>
      <c r="AB76" s="65">
        <f t="shared" si="12"/>
        <v>25.068879148403255</v>
      </c>
      <c r="AC76" s="39"/>
      <c r="AD76"/>
      <c r="AE76"/>
      <c r="AF76"/>
      <c r="AG76"/>
      <c r="AH76"/>
      <c r="AI76"/>
      <c r="AJ76"/>
      <c r="AK76"/>
      <c r="AL76"/>
      <c r="AM76"/>
    </row>
    <row r="77" spans="1:39" ht="15.6">
      <c r="A77" s="39"/>
      <c r="B77" s="46">
        <f>+'Ark1'!C2189</f>
        <v>2022</v>
      </c>
      <c r="C77" s="46">
        <f>+'Ark1'!N2189</f>
        <v>105</v>
      </c>
      <c r="D77" s="47" t="s">
        <v>457</v>
      </c>
      <c r="E77" s="331">
        <f>+'Ark1'!Q2189</f>
        <v>1386</v>
      </c>
      <c r="F77" s="46"/>
      <c r="G77" s="331">
        <f>+'Ark1'!R2189</f>
        <v>14228</v>
      </c>
      <c r="H77" s="331"/>
      <c r="I77" s="99">
        <f>+'Ark1'!AD2189</f>
        <v>1.1104806489302999</v>
      </c>
      <c r="J77" s="46"/>
      <c r="K77" s="99">
        <f>+'Ark1'!AE2189</f>
        <v>1.3944461495447875</v>
      </c>
      <c r="L77" s="46"/>
      <c r="M77" s="48">
        <f>+'Ark1'!U2189</f>
        <v>58.631062477938578</v>
      </c>
      <c r="N77" s="46"/>
      <c r="O77" s="99">
        <f>+'Ark1'!W2189</f>
        <v>107.10726791387223</v>
      </c>
      <c r="P77" s="46"/>
      <c r="Q77" s="48">
        <f>+'Ark1'!X2189</f>
        <v>3.668822041045825</v>
      </c>
      <c r="R77" s="46"/>
      <c r="S77" s="48">
        <f>+'Ark1'!Y2189</f>
        <v>7.33764408209165</v>
      </c>
      <c r="T77" s="44"/>
      <c r="U77" s="65"/>
      <c r="V77" s="44"/>
      <c r="W77" s="48">
        <f>+'Ark1'!AA2189</f>
        <v>1.4093345273367022</v>
      </c>
      <c r="X77" s="48">
        <f>+'Ark1'!AB2189</f>
        <v>2.9856218870146902</v>
      </c>
      <c r="Y77" s="48">
        <f>+'Ark1'!T2189</f>
        <v>7.8483272420579153</v>
      </c>
      <c r="Z77" s="99">
        <f>+'Ark1'!V2189</f>
        <v>116.56032313788477</v>
      </c>
      <c r="AA77" s="331">
        <f>+(G77*O77)/1000</f>
        <v>1523.9222078785742</v>
      </c>
      <c r="AB77" s="65">
        <f>+G77/E77</f>
        <v>10.265512265512266</v>
      </c>
      <c r="AC77" s="39"/>
      <c r="AD77"/>
      <c r="AE77"/>
      <c r="AF77"/>
      <c r="AG77"/>
      <c r="AH77"/>
      <c r="AI77"/>
      <c r="AJ77"/>
      <c r="AK77"/>
      <c r="AL77"/>
      <c r="AM77"/>
    </row>
    <row r="78" spans="1:39" ht="15.6">
      <c r="A78" s="39"/>
      <c r="B78" s="46">
        <f>+'Ark1'!C2190</f>
        <v>2022</v>
      </c>
      <c r="C78" s="46">
        <f>+'Ark1'!N2190</f>
        <v>110</v>
      </c>
      <c r="D78" s="47" t="s">
        <v>457</v>
      </c>
      <c r="E78" s="331">
        <f>+'Ark1'!Q2190</f>
        <v>1040</v>
      </c>
      <c r="F78" s="46"/>
      <c r="G78" s="331">
        <f>+'Ark1'!R2190</f>
        <v>5481</v>
      </c>
      <c r="H78" s="331"/>
      <c r="I78" s="99">
        <f>+'Ark1'!AD2190</f>
        <v>0.42778636749978755</v>
      </c>
      <c r="J78" s="46"/>
      <c r="K78" s="99">
        <f>+'Ark1'!AE2190</f>
        <v>0.56165098985468509</v>
      </c>
      <c r="L78" s="46"/>
      <c r="M78" s="48">
        <f>+'Ark1'!U2190</f>
        <v>58.242657856093992</v>
      </c>
      <c r="N78" s="46"/>
      <c r="O78" s="99">
        <f>+'Ark1'!W2190</f>
        <v>112.16650881057264</v>
      </c>
      <c r="P78" s="46"/>
      <c r="Q78" s="48">
        <f>+'Ark1'!X2190</f>
        <v>4.0138660828316004</v>
      </c>
      <c r="R78" s="46"/>
      <c r="S78" s="48">
        <f>+'Ark1'!Y2190</f>
        <v>8.0277321656632008</v>
      </c>
      <c r="T78" s="44"/>
      <c r="U78" s="65"/>
      <c r="V78" s="44"/>
      <c r="W78" s="48">
        <f>+'Ark1'!AA2190</f>
        <v>1.4462052474560299</v>
      </c>
      <c r="X78" s="48">
        <f>+'Ark1'!AB2190</f>
        <v>3.1803708696084279</v>
      </c>
      <c r="Y78" s="48">
        <f>+'Ark1'!T2190</f>
        <v>8.3703703703703702</v>
      </c>
      <c r="Z78" s="99">
        <f>+'Ark1'!V2190</f>
        <v>122.25900188207108</v>
      </c>
      <c r="AA78" s="331">
        <f>+(G78*O78)/1000</f>
        <v>614.78463479074856</v>
      </c>
      <c r="AB78" s="65">
        <f>+G78/E78</f>
        <v>5.2701923076923078</v>
      </c>
      <c r="AC78" s="39"/>
      <c r="AD78" s="4"/>
      <c r="AE78" s="12"/>
      <c r="AG78" s="5"/>
      <c r="AH78" s="5"/>
      <c r="AI78"/>
      <c r="AJ78"/>
      <c r="AK78"/>
      <c r="AL78"/>
      <c r="AM78"/>
    </row>
    <row r="79" spans="1:39" ht="15.6">
      <c r="A79" s="39"/>
      <c r="B79" s="46">
        <f>+'Ark1'!C2191</f>
        <v>2022</v>
      </c>
      <c r="C79" s="46">
        <f>+'Ark1'!N2191</f>
        <v>115</v>
      </c>
      <c r="D79" s="47" t="s">
        <v>457</v>
      </c>
      <c r="E79" s="331">
        <f>+'Ark1'!Q2191</f>
        <v>738</v>
      </c>
      <c r="F79" s="46"/>
      <c r="G79" s="331">
        <f>+'Ark1'!R2191</f>
        <v>2626</v>
      </c>
      <c r="H79" s="331"/>
      <c r="I79" s="99">
        <f>+'Ark1'!AD2191</f>
        <v>0.20495657745930329</v>
      </c>
      <c r="J79" s="46"/>
      <c r="K79" s="99">
        <f>+'Ark1'!AE2191</f>
        <v>0.28026437990573316</v>
      </c>
      <c r="L79" s="46"/>
      <c r="M79" s="48">
        <f>+'Ark1'!U2191</f>
        <v>57.934230769230787</v>
      </c>
      <c r="N79" s="46"/>
      <c r="O79" s="99">
        <f>+'Ark1'!W2191</f>
        <v>117.28118076923076</v>
      </c>
      <c r="P79" s="46"/>
      <c r="Q79" s="48">
        <f>+'Ark1'!X2191</f>
        <v>3.7319116527037313</v>
      </c>
      <c r="R79" s="46"/>
      <c r="S79" s="48">
        <f>+'Ark1'!Y2191</f>
        <v>7.4638233054074625</v>
      </c>
      <c r="T79" s="44"/>
      <c r="U79" s="65"/>
      <c r="V79" s="44"/>
      <c r="W79" s="48">
        <f>+'Ark1'!AA2191</f>
        <v>1.449482782439705</v>
      </c>
      <c r="X79" s="48">
        <f>+'Ark1'!AB2191</f>
        <v>3.4693023828528435</v>
      </c>
      <c r="Y79" s="48">
        <f>+'Ark1'!T2191</f>
        <v>8.403655750190401</v>
      </c>
      <c r="Z79" s="99">
        <f>+'Ark1'!V2191</f>
        <v>128.33526543878688</v>
      </c>
      <c r="AA79" s="331">
        <f>+(G79*O79)/1000</f>
        <v>307.98038069999996</v>
      </c>
      <c r="AB79" s="65">
        <f>+G79/E79</f>
        <v>3.5582655826558267</v>
      </c>
      <c r="AC79" s="39"/>
      <c r="AD79" s="4"/>
      <c r="AE79" s="12"/>
      <c r="AG79" s="5"/>
      <c r="AH79" s="5"/>
      <c r="AI79"/>
      <c r="AJ79"/>
      <c r="AK79"/>
      <c r="AL79"/>
      <c r="AM79"/>
    </row>
    <row r="80" spans="1:39" ht="15.6">
      <c r="A80" s="39"/>
      <c r="B80" s="46">
        <f>+'Ark1'!C2192</f>
        <v>2022</v>
      </c>
      <c r="C80" s="46">
        <f>+'Ark1'!N2192</f>
        <v>120</v>
      </c>
      <c r="D80" s="47" t="s">
        <v>457</v>
      </c>
      <c r="E80" s="331">
        <f>+'Ark1'!Q2192</f>
        <v>520</v>
      </c>
      <c r="F80" s="46"/>
      <c r="G80" s="331">
        <f>+'Ark1'!R2192</f>
        <v>1457</v>
      </c>
      <c r="H80" s="331"/>
      <c r="I80" s="99">
        <f>+'Ark1'!AD2192</f>
        <v>0.11371733943572164</v>
      </c>
      <c r="J80" s="46"/>
      <c r="K80" s="99">
        <f>+'Ark1'!AE2192</f>
        <v>0.16198158150943359</v>
      </c>
      <c r="L80" s="46"/>
      <c r="M80" s="48">
        <f>+'Ark1'!U2192</f>
        <v>57.505898681471209</v>
      </c>
      <c r="N80" s="46"/>
      <c r="O80" s="99">
        <f>+'Ark1'!W2192</f>
        <v>122.30252602359469</v>
      </c>
      <c r="P80" s="46"/>
      <c r="Q80" s="48">
        <f>+'Ark1'!X2192</f>
        <v>2.7453671928620458</v>
      </c>
      <c r="R80" s="46"/>
      <c r="S80" s="48">
        <f>+'Ark1'!Y2192</f>
        <v>5.4907343857240916</v>
      </c>
      <c r="T80" s="44"/>
      <c r="U80" s="65"/>
      <c r="V80" s="44"/>
      <c r="W80" s="48">
        <f>+'Ark1'!AA2192</f>
        <v>1.4498406443521243</v>
      </c>
      <c r="X80" s="48">
        <f>+'Ark1'!AB2192</f>
        <v>3.5648254477228138</v>
      </c>
      <c r="Y80" s="48">
        <f>+'Ark1'!T2192</f>
        <v>8.6781056966369245</v>
      </c>
      <c r="Z80" s="99">
        <f>+'Ark1'!V2192</f>
        <v>133.97795409622131</v>
      </c>
      <c r="AA80" s="331">
        <f>+(G80*O80)/1000</f>
        <v>178.19478041637748</v>
      </c>
      <c r="AB80" s="65">
        <f>+G80/E80</f>
        <v>2.8019230769230767</v>
      </c>
      <c r="AC80" s="39"/>
      <c r="AD80" s="4"/>
      <c r="AE80" s="12"/>
      <c r="AG80" s="5"/>
      <c r="AH80" s="5"/>
      <c r="AI80"/>
      <c r="AJ80"/>
      <c r="AK80"/>
      <c r="AL80"/>
      <c r="AM80"/>
    </row>
    <row r="81" spans="1:39" ht="15.6">
      <c r="A81" s="39"/>
      <c r="B81" s="46">
        <f>+'Ark1'!C2193</f>
        <v>2022</v>
      </c>
      <c r="C81" s="46">
        <f>+'Ark1'!N2193</f>
        <v>125</v>
      </c>
      <c r="D81" s="47" t="s">
        <v>457</v>
      </c>
      <c r="E81" s="331">
        <f>+'Ark1'!Q2193</f>
        <v>37</v>
      </c>
      <c r="F81" s="46"/>
      <c r="G81" s="331">
        <f>+'Ark1'!R2193</f>
        <v>64</v>
      </c>
      <c r="H81" s="331"/>
      <c r="I81" s="99">
        <f>+'Ark1'!AD2193</f>
        <v>4.9951336471421989E-3</v>
      </c>
      <c r="J81" s="46"/>
      <c r="K81" s="99">
        <f>+'Ark1'!AE2193</f>
        <v>7.5640694592000865E-3</v>
      </c>
      <c r="L81" s="46"/>
      <c r="M81" s="48">
        <f>+'Ark1'!U2193</f>
        <v>56.690909090909081</v>
      </c>
      <c r="N81" s="46"/>
      <c r="O81" s="99">
        <f>+'Ark1'!W2193</f>
        <v>149.63272727272729</v>
      </c>
      <c r="P81" s="46"/>
      <c r="Q81" s="48">
        <f>+'Ark1'!X2193</f>
        <v>0</v>
      </c>
      <c r="R81" s="46"/>
      <c r="S81" s="48">
        <f>+'Ark1'!Y2193</f>
        <v>0</v>
      </c>
      <c r="T81" s="44"/>
      <c r="U81" s="65"/>
      <c r="V81" s="44"/>
      <c r="W81" s="48">
        <f>+'Ark1'!AA2193</f>
        <v>96.236880200595621</v>
      </c>
      <c r="X81" s="48">
        <f>+'Ark1'!AB2193</f>
        <v>4.3269671397064204</v>
      </c>
      <c r="Y81" s="48">
        <f>+'Ark1'!T2193</f>
        <v>7.828125</v>
      </c>
      <c r="Z81" s="99">
        <f>+'Ark1'!V2193</f>
        <v>188.73790997734665</v>
      </c>
      <c r="AA81" s="331">
        <f>+(G81*O81)/1000</f>
        <v>9.5764945454545476</v>
      </c>
      <c r="AB81" s="65">
        <f>+G81/E81</f>
        <v>1.7297297297297298</v>
      </c>
      <c r="AC81" s="39"/>
      <c r="AD81" s="4"/>
      <c r="AE81" s="12"/>
      <c r="AG81" s="5"/>
      <c r="AH81" s="5"/>
      <c r="AI81"/>
      <c r="AJ81"/>
      <c r="AK81"/>
      <c r="AL81"/>
      <c r="AM81"/>
    </row>
    <row r="82" spans="1:39" ht="15.6">
      <c r="A82" s="39"/>
      <c r="B82">
        <f>+'Ark1'!C2194</f>
        <v>2021</v>
      </c>
      <c r="C82">
        <f>+'Ark1'!N2194</f>
        <v>40</v>
      </c>
      <c r="D82" s="3" t="str">
        <f>+D59</f>
        <v>&lt;=55kg</v>
      </c>
      <c r="E82" s="297">
        <f>+'Ark1'!Q2194</f>
        <v>1106</v>
      </c>
      <c r="G82" s="297">
        <f>+'Ark1'!R2194</f>
        <v>8619</v>
      </c>
      <c r="I82" s="100">
        <f>+'Ark1'!AD2194</f>
        <v>0.66150884203387605</v>
      </c>
      <c r="K82" s="100">
        <f>+'Ark1'!AE2194</f>
        <v>0.38783845806551975</v>
      </c>
      <c r="M82" s="1">
        <f>+'Ark1'!U2194</f>
        <v>63.496507566938291</v>
      </c>
      <c r="O82" s="100">
        <f>+'Ark1'!W2194</f>
        <v>49.53320139697324</v>
      </c>
      <c r="Q82" s="1">
        <f>+'Ark1'!X2194</f>
        <v>1.357466063348417</v>
      </c>
      <c r="S82" s="1">
        <f>+'Ark1'!Y2194</f>
        <v>2.714932126696834</v>
      </c>
      <c r="T82" s="44"/>
      <c r="V82" s="44"/>
      <c r="W82" s="1">
        <f>+'Ark1'!AA2194</f>
        <v>4.1678338575577154</v>
      </c>
      <c r="X82" s="1">
        <f>+'Ark1'!AB2194</f>
        <v>2.4971554300430849</v>
      </c>
      <c r="Y82" s="1">
        <f>+'Ark1'!T2194</f>
        <v>16.753451676528599</v>
      </c>
      <c r="Z82" s="100">
        <f>+'Ark1'!V2194</f>
        <v>53.813971498012648</v>
      </c>
      <c r="AA82" s="297">
        <f t="shared" ref="AA82:AA94" si="13">+(G82*O82)/1000</f>
        <v>426.92666284051234</v>
      </c>
      <c r="AB82" s="10">
        <f t="shared" ref="AB82:AB113" si="14">+G82/E82</f>
        <v>7.7929475587703436</v>
      </c>
      <c r="AC82" s="39"/>
      <c r="AD82" s="4"/>
      <c r="AE82" s="12"/>
      <c r="AG82" s="5"/>
      <c r="AH82" s="5"/>
      <c r="AI82"/>
      <c r="AJ82"/>
      <c r="AK82"/>
      <c r="AL82"/>
      <c r="AM82"/>
    </row>
    <row r="83" spans="1:39" ht="15.6">
      <c r="A83" s="39"/>
      <c r="B83">
        <f>+'Ark1'!C2195</f>
        <v>2021</v>
      </c>
      <c r="C83">
        <f>+'Ark1'!N2195</f>
        <v>55</v>
      </c>
      <c r="D83" s="3" t="str">
        <f t="shared" ref="D83:D104" si="15">+D60</f>
        <v>&gt; 55 kg</v>
      </c>
      <c r="E83" s="297">
        <f>+'Ark1'!Q2195</f>
        <v>1404</v>
      </c>
      <c r="G83" s="297">
        <f>+'Ark1'!R2195</f>
        <v>19514</v>
      </c>
      <c r="I83" s="100">
        <f>+'Ark1'!AD2195</f>
        <v>1.49770084040481</v>
      </c>
      <c r="K83" s="100">
        <f>+'Ark1'!AE2195</f>
        <v>1.0634909449336163</v>
      </c>
      <c r="M83" s="1">
        <f>+'Ark1'!U2195</f>
        <v>63.093681135653135</v>
      </c>
      <c r="O83" s="100">
        <f>+'Ark1'!W2195</f>
        <v>59.792738174550145</v>
      </c>
      <c r="Q83" s="1">
        <f>+'Ark1'!X2195</f>
        <v>2.0703084964640777</v>
      </c>
      <c r="S83" s="1">
        <f>+'Ark1'!Y2195</f>
        <v>4.1406169929281553</v>
      </c>
      <c r="T83" s="44"/>
      <c r="V83" s="44"/>
      <c r="W83" s="1">
        <f>+'Ark1'!AA2195</f>
        <v>2.2188214058974975</v>
      </c>
      <c r="X83" s="1">
        <f>+'Ark1'!AB2195</f>
        <v>2.3052411532556913</v>
      </c>
      <c r="Y83" s="1">
        <f>+'Ark1'!T2195</f>
        <v>16.783437532028291</v>
      </c>
      <c r="Z83" s="100">
        <f>+'Ark1'!V2195</f>
        <v>64.784172831635942</v>
      </c>
      <c r="AA83" s="297">
        <f t="shared" si="13"/>
        <v>1166.7954927381716</v>
      </c>
      <c r="AB83" s="10">
        <f t="shared" si="14"/>
        <v>13.898860398860398</v>
      </c>
      <c r="AC83" s="39"/>
      <c r="AD83" s="4"/>
      <c r="AE83" s="12"/>
      <c r="AG83" s="5"/>
      <c r="AH83" s="5"/>
      <c r="AI83"/>
      <c r="AJ83"/>
      <c r="AK83"/>
      <c r="AL83"/>
      <c r="AM83"/>
    </row>
    <row r="84" spans="1:39" ht="15.6">
      <c r="A84" s="39"/>
      <c r="B84">
        <f>+'Ark1'!C2196</f>
        <v>2021</v>
      </c>
      <c r="C84">
        <f>+'Ark1'!N2196</f>
        <v>63</v>
      </c>
      <c r="D84" s="3" t="str">
        <f t="shared" si="15"/>
        <v>&gt; 63 kg</v>
      </c>
      <c r="E84" s="297">
        <f>+'Ark1'!Q2196</f>
        <v>1251</v>
      </c>
      <c r="G84" s="297">
        <f>+'Ark1'!R2196</f>
        <v>9837</v>
      </c>
      <c r="I84" s="100">
        <f>+'Ark1'!AD2196</f>
        <v>0.75499042569755614</v>
      </c>
      <c r="K84" s="100">
        <f>+'Ark1'!AE2196</f>
        <v>0.57434805183414916</v>
      </c>
      <c r="M84" s="1">
        <f>+'Ark1'!U2196</f>
        <v>62.785075233834895</v>
      </c>
      <c r="O84" s="100">
        <f>+'Ark1'!W2196</f>
        <v>64.061237291581719</v>
      </c>
      <c r="Q84" s="1">
        <f>+'Ark1'!X2196</f>
        <v>2.2059571007420966</v>
      </c>
      <c r="S84" s="1">
        <f>+'Ark1'!Y2196</f>
        <v>4.4119142014841932</v>
      </c>
      <c r="T84" s="44"/>
      <c r="V84" s="44"/>
      <c r="W84" s="1">
        <f>+'Ark1'!AA2196</f>
        <v>0.57700299529373045</v>
      </c>
      <c r="X84" s="1">
        <f>+'Ark1'!AB2196</f>
        <v>2.3015291220726755</v>
      </c>
      <c r="Y84" s="1">
        <f>+'Ark1'!T2196</f>
        <v>16.73721663108671</v>
      </c>
      <c r="Z84" s="100">
        <f>+'Ark1'!V2196</f>
        <v>69.412485014256262</v>
      </c>
      <c r="AA84" s="297">
        <f t="shared" si="13"/>
        <v>630.17039123728944</v>
      </c>
      <c r="AB84" s="10">
        <f t="shared" si="14"/>
        <v>7.8633093525179856</v>
      </c>
      <c r="AC84" s="39"/>
      <c r="AD84" s="4"/>
      <c r="AE84" s="12"/>
      <c r="AG84" s="5"/>
      <c r="AH84" s="5"/>
      <c r="AI84"/>
      <c r="AJ84"/>
      <c r="AK84"/>
      <c r="AL84"/>
      <c r="AM84"/>
    </row>
    <row r="85" spans="1:39" ht="15.6">
      <c r="A85" s="39"/>
      <c r="B85">
        <f>+'Ark1'!C2197</f>
        <v>2021</v>
      </c>
      <c r="C85">
        <f>+'Ark1'!N2197</f>
        <v>65</v>
      </c>
      <c r="D85" s="3" t="str">
        <f t="shared" si="15"/>
        <v>&gt; 65 kg</v>
      </c>
      <c r="E85" s="297">
        <f>+'Ark1'!Q2197</f>
        <v>1322</v>
      </c>
      <c r="G85" s="297">
        <f>+'Ark1'!R2197</f>
        <v>13772</v>
      </c>
      <c r="I85" s="100">
        <f>+'Ark1'!AD2197</f>
        <v>1.0570019459903168</v>
      </c>
      <c r="K85" s="100">
        <f>+'Ark1'!AE2197</f>
        <v>0.82929060597874171</v>
      </c>
      <c r="M85" s="1">
        <f>+'Ark1'!U2197</f>
        <v>62.392011619462593</v>
      </c>
      <c r="O85" s="100">
        <f>+'Ark1'!W2197</f>
        <v>66.071093681917716</v>
      </c>
      <c r="Q85" s="1">
        <f>+'Ark1'!X2197</f>
        <v>1.9096717978507112</v>
      </c>
      <c r="S85" s="1">
        <f>+'Ark1'!Y2197</f>
        <v>3.8193435957014223</v>
      </c>
      <c r="T85" s="44"/>
      <c r="V85" s="44"/>
      <c r="W85" s="1">
        <f>+'Ark1'!AA2197</f>
        <v>0.57410262324141115</v>
      </c>
      <c r="X85" s="1">
        <f>+'Ark1'!AB2197</f>
        <v>2.3603158411264138</v>
      </c>
      <c r="Y85" s="1">
        <f>+'Ark1'!T2197</f>
        <v>16.670636073191989</v>
      </c>
      <c r="Z85" s="100">
        <f>+'Ark1'!V2197</f>
        <v>71.593318022205551</v>
      </c>
      <c r="AA85" s="297">
        <f t="shared" si="13"/>
        <v>909.93110218737081</v>
      </c>
      <c r="AB85" s="10">
        <f t="shared" si="14"/>
        <v>10.417549167927383</v>
      </c>
      <c r="AC85" s="39"/>
      <c r="AD85" s="4"/>
      <c r="AE85" s="12"/>
      <c r="AG85" s="5"/>
      <c r="AH85" s="5"/>
      <c r="AI85"/>
      <c r="AJ85"/>
      <c r="AK85"/>
      <c r="AL85"/>
      <c r="AM85"/>
    </row>
    <row r="86" spans="1:39" ht="15.6">
      <c r="A86" s="39"/>
      <c r="B86">
        <f>+'Ark1'!C2198</f>
        <v>2021</v>
      </c>
      <c r="C86">
        <f>+'Ark1'!N2198</f>
        <v>67</v>
      </c>
      <c r="D86" s="3" t="str">
        <f t="shared" si="15"/>
        <v>&gt; 67 kg</v>
      </c>
      <c r="E86" s="297">
        <f>+'Ark1'!Q2198</f>
        <v>1435</v>
      </c>
      <c r="G86" s="297">
        <f>+'Ark1'!R2198</f>
        <v>19638</v>
      </c>
      <c r="I86" s="100">
        <f>+'Ark1'!AD2198</f>
        <v>1.5072178489222947</v>
      </c>
      <c r="K86" s="100">
        <f>+'Ark1'!AE2198</f>
        <v>1.2185592136982857</v>
      </c>
      <c r="M86" s="1">
        <f>+'Ark1'!U2198</f>
        <v>62.215704246868327</v>
      </c>
      <c r="O86" s="100">
        <f>+'Ark1'!W2198</f>
        <v>68.075066198187599</v>
      </c>
      <c r="Q86" s="1">
        <f>+'Ark1'!X2198</f>
        <v>2.0776046440574394</v>
      </c>
      <c r="S86" s="1">
        <f>+'Ark1'!Y2198</f>
        <v>4.1552092881148788</v>
      </c>
      <c r="T86" s="44"/>
      <c r="V86" s="44"/>
      <c r="W86" s="1">
        <f>+'Ark1'!AA2198</f>
        <v>0.58835741653122386</v>
      </c>
      <c r="X86" s="1">
        <f>+'Ark1'!AB2198</f>
        <v>2.3904905982772351</v>
      </c>
      <c r="Y86" s="1">
        <f>+'Ark1'!T2198</f>
        <v>16.612435074854876</v>
      </c>
      <c r="Z86" s="100">
        <f>+'Ark1'!V2198</f>
        <v>73.754134559248754</v>
      </c>
      <c r="AA86" s="297">
        <f t="shared" si="13"/>
        <v>1336.858150000008</v>
      </c>
      <c r="AB86" s="10">
        <f t="shared" si="14"/>
        <v>13.685017421602787</v>
      </c>
      <c r="AC86" s="39"/>
      <c r="AD86" s="4"/>
      <c r="AE86" s="12"/>
      <c r="AG86" s="5"/>
      <c r="AH86" s="5"/>
      <c r="AI86"/>
      <c r="AJ86"/>
      <c r="AK86"/>
      <c r="AL86"/>
      <c r="AM86"/>
    </row>
    <row r="87" spans="1:39" ht="15.6">
      <c r="A87" s="39"/>
      <c r="B87">
        <f>+'Ark1'!C2199</f>
        <v>2021</v>
      </c>
      <c r="C87">
        <f>+'Ark1'!N2199</f>
        <v>69</v>
      </c>
      <c r="D87" s="3" t="str">
        <f t="shared" si="15"/>
        <v>&gt; 69 kg</v>
      </c>
      <c r="E87" s="297">
        <f>+'Ark1'!Q2199</f>
        <v>1468</v>
      </c>
      <c r="G87" s="297">
        <f>+'Ark1'!R2199</f>
        <v>26382</v>
      </c>
      <c r="I87" s="100">
        <f>+'Ark1'!AD2199</f>
        <v>2.0248203121635595</v>
      </c>
      <c r="K87" s="100">
        <f>+'Ark1'!AE2199</f>
        <v>1.6852614208342955</v>
      </c>
      <c r="M87" s="1">
        <f>+'Ark1'!U2199</f>
        <v>62.044691255069928</v>
      </c>
      <c r="O87" s="100">
        <f>+'Ark1'!W2199</f>
        <v>70.083327773776944</v>
      </c>
      <c r="Q87" s="1">
        <f>+'Ark1'!X2199</f>
        <v>1.9066029868849976</v>
      </c>
      <c r="S87" s="1">
        <f>+'Ark1'!Y2199</f>
        <v>3.8132059737699953</v>
      </c>
      <c r="T87" s="44"/>
      <c r="V87" s="44"/>
      <c r="W87" s="1">
        <f>+'Ark1'!AA2199</f>
        <v>0.56597881365074598</v>
      </c>
      <c r="X87" s="1">
        <f>+'Ark1'!AB2199</f>
        <v>2.3885832484575995</v>
      </c>
      <c r="Y87" s="1">
        <f>+'Ark1'!T2199</f>
        <v>16.575657645364263</v>
      </c>
      <c r="Z87" s="100">
        <f>+'Ark1'!V2199</f>
        <v>75.932802026868842</v>
      </c>
      <c r="AA87" s="297">
        <f t="shared" si="13"/>
        <v>1848.9383533277833</v>
      </c>
      <c r="AB87" s="10">
        <f t="shared" si="14"/>
        <v>17.971389645776568</v>
      </c>
      <c r="AC87" s="39"/>
      <c r="AD87" s="4"/>
      <c r="AE87" s="5"/>
      <c r="AG87" s="5"/>
      <c r="AH87" s="5"/>
      <c r="AI87"/>
      <c r="AJ87"/>
      <c r="AK87"/>
      <c r="AL87"/>
      <c r="AM87"/>
    </row>
    <row r="88" spans="1:39" ht="15.6">
      <c r="A88" s="39"/>
      <c r="B88">
        <f>+'Ark1'!C2200</f>
        <v>2021</v>
      </c>
      <c r="C88">
        <f>+'Ark1'!N2200</f>
        <v>71</v>
      </c>
      <c r="D88" s="3" t="str">
        <f t="shared" si="15"/>
        <v>&gt; 71 kg</v>
      </c>
      <c r="E88" s="297">
        <f>+'Ark1'!Q2200</f>
        <v>1535</v>
      </c>
      <c r="G88" s="297">
        <f>+'Ark1'!R2200</f>
        <v>35097</v>
      </c>
      <c r="I88" s="100">
        <f>+'Ark1'!AD2200</f>
        <v>2.6936971607916167</v>
      </c>
      <c r="K88" s="100">
        <f>+'Ark1'!AE2200</f>
        <v>2.3050566278009632</v>
      </c>
      <c r="M88" s="1">
        <f>+'Ark1'!U2200</f>
        <v>61.814309322999762</v>
      </c>
      <c r="O88" s="100">
        <f>+'Ark1'!W2200</f>
        <v>72.054758661956072</v>
      </c>
      <c r="Q88" s="1">
        <f>+'Ark1'!X2200</f>
        <v>1.8862010998091003</v>
      </c>
      <c r="S88" s="1">
        <f>+'Ark1'!Y2200</f>
        <v>3.7724021996182007</v>
      </c>
      <c r="T88" s="44"/>
      <c r="V88" s="44"/>
      <c r="W88" s="1">
        <f>+'Ark1'!AA2200</f>
        <v>0.5675950717962075</v>
      </c>
      <c r="X88" s="1">
        <f>+'Ark1'!AB2200</f>
        <v>2.4041273459356352</v>
      </c>
      <c r="Y88" s="1">
        <f>+'Ark1'!T2200</f>
        <v>16.514573895204716</v>
      </c>
      <c r="Z88" s="100">
        <f>+'Ark1'!V2200</f>
        <v>78.0680500301184</v>
      </c>
      <c r="AA88" s="297">
        <f t="shared" si="13"/>
        <v>2528.9058647586721</v>
      </c>
      <c r="AB88" s="10">
        <f t="shared" si="14"/>
        <v>22.864495114006516</v>
      </c>
      <c r="AC88" s="39"/>
      <c r="AD88" s="12"/>
      <c r="AE88" s="12"/>
      <c r="AG88"/>
      <c r="AH88"/>
      <c r="AI88"/>
      <c r="AJ88"/>
      <c r="AK88"/>
      <c r="AL88"/>
      <c r="AM88"/>
    </row>
    <row r="89" spans="1:39" ht="15.6">
      <c r="A89" s="39"/>
      <c r="B89">
        <f>+'Ark1'!C2201</f>
        <v>2021</v>
      </c>
      <c r="C89">
        <f>+'Ark1'!N2201</f>
        <v>73</v>
      </c>
      <c r="D89" s="3" t="str">
        <f t="shared" si="15"/>
        <v>&gt; 73 kg</v>
      </c>
      <c r="E89" s="297">
        <f>+'Ark1'!Q2201</f>
        <v>1547</v>
      </c>
      <c r="G89" s="297">
        <f>+'Ark1'!R2201</f>
        <v>48918</v>
      </c>
      <c r="I89" s="100">
        <f>+'Ark1'!AD2201</f>
        <v>3.7544598601477137</v>
      </c>
      <c r="K89" s="100">
        <f>+'Ark1'!AE2201</f>
        <v>3.3025751326134452</v>
      </c>
      <c r="M89" s="1">
        <f>+'Ark1'!U2201</f>
        <v>61.627287037226317</v>
      </c>
      <c r="O89" s="100">
        <f>+'Ark1'!W2201</f>
        <v>74.068164441810239</v>
      </c>
      <c r="Q89" s="1">
        <f>+'Ark1'!X2201</f>
        <v>1.8295923790833637</v>
      </c>
      <c r="S89" s="1">
        <f>+'Ark1'!Y2201</f>
        <v>3.6591847581667274</v>
      </c>
      <c r="T89" s="44"/>
      <c r="V89" s="44"/>
      <c r="W89" s="1">
        <f>+'Ark1'!AA2201</f>
        <v>0.59081487927856102</v>
      </c>
      <c r="X89" s="1">
        <f>+'Ark1'!AB2201</f>
        <v>2.3977365002616118</v>
      </c>
      <c r="Y89" s="1">
        <f>+'Ark1'!T2201</f>
        <v>16.463633018520788</v>
      </c>
      <c r="Z89" s="100">
        <f>+'Ark1'!V2201</f>
        <v>80.248837712169319</v>
      </c>
      <c r="AA89" s="297">
        <f t="shared" si="13"/>
        <v>3623.2664681644733</v>
      </c>
      <c r="AB89" s="10">
        <f t="shared" si="14"/>
        <v>31.621202327084681</v>
      </c>
      <c r="AC89" s="39"/>
      <c r="AD89" s="5"/>
      <c r="AE89" s="5"/>
      <c r="AG89"/>
      <c r="AH89" s="5"/>
      <c r="AI89"/>
      <c r="AJ89"/>
      <c r="AK89"/>
      <c r="AL89"/>
      <c r="AM89"/>
    </row>
    <row r="90" spans="1:39" ht="15.6">
      <c r="A90" s="39"/>
      <c r="B90">
        <f>+'Ark1'!C2202</f>
        <v>2021</v>
      </c>
      <c r="C90">
        <f>+'Ark1'!N2202</f>
        <v>75</v>
      </c>
      <c r="D90" s="3" t="str">
        <f t="shared" si="15"/>
        <v>&gt; 75 kg</v>
      </c>
      <c r="E90" s="297">
        <f>+'Ark1'!Q2202</f>
        <v>1583</v>
      </c>
      <c r="G90" s="297">
        <f>+'Ark1'!R2202</f>
        <v>61127</v>
      </c>
      <c r="I90" s="100">
        <f>+'Ark1'!AD2202</f>
        <v>4.6915014487765081</v>
      </c>
      <c r="K90" s="100">
        <f>+'Ark1'!AE2202</f>
        <v>4.2382849828745606</v>
      </c>
      <c r="M90" s="1">
        <f>+'Ark1'!U2202</f>
        <v>61.41675937438648</v>
      </c>
      <c r="O90" s="100">
        <f>+'Ark1'!W2202</f>
        <v>76.070641482888817</v>
      </c>
      <c r="Q90" s="1">
        <f>+'Ark1'!X2202</f>
        <v>1.742274281414105</v>
      </c>
      <c r="S90" s="1">
        <f>+'Ark1'!Y2202</f>
        <v>3.48454856282821</v>
      </c>
      <c r="T90" s="44"/>
      <c r="V90" s="44"/>
      <c r="W90" s="1">
        <f>+'Ark1'!AA2202</f>
        <v>0.56641835661938844</v>
      </c>
      <c r="X90" s="1">
        <f>+'Ark1'!AB2202</f>
        <v>2.4134432509688528</v>
      </c>
      <c r="Y90" s="1">
        <f>+'Ark1'!T2202</f>
        <v>16.392854221538755</v>
      </c>
      <c r="Z90" s="100">
        <f>+'Ark1'!V2202</f>
        <v>82.420795784965136</v>
      </c>
      <c r="AA90" s="297">
        <f t="shared" si="13"/>
        <v>4649.9701019245449</v>
      </c>
      <c r="AB90" s="10">
        <f t="shared" si="14"/>
        <v>38.614655716993049</v>
      </c>
      <c r="AC90" s="39"/>
      <c r="AD90" s="12"/>
      <c r="AE90" s="12"/>
      <c r="AG90"/>
      <c r="AH90"/>
      <c r="AI90"/>
      <c r="AJ90"/>
      <c r="AK90"/>
      <c r="AL90"/>
      <c r="AM90"/>
    </row>
    <row r="91" spans="1:39" ht="15.6">
      <c r="A91" s="39"/>
      <c r="B91">
        <f>+'Ark1'!C2203</f>
        <v>2021</v>
      </c>
      <c r="C91">
        <f>+'Ark1'!N2203</f>
        <v>77</v>
      </c>
      <c r="D91" s="3" t="str">
        <f t="shared" si="15"/>
        <v>&gt; 77 kg</v>
      </c>
      <c r="E91" s="297">
        <f>+'Ark1'!Q2203</f>
        <v>1600</v>
      </c>
      <c r="G91" s="297">
        <f>+'Ark1'!R2203</f>
        <v>79827.88</v>
      </c>
      <c r="I91" s="100">
        <f>+'Ark1'!AD2203</f>
        <v>6.1267952733286002</v>
      </c>
      <c r="K91" s="100">
        <f>+'Ark1'!AE2203</f>
        <v>5.6805680163898158</v>
      </c>
      <c r="M91" s="1">
        <f>+'Ark1'!U2203</f>
        <v>61.22504086240469</v>
      </c>
      <c r="O91" s="100">
        <f>+'Ark1'!W2203</f>
        <v>78.067526313784626</v>
      </c>
      <c r="Q91" s="1">
        <f>+'Ark1'!X2203</f>
        <v>1.678611532712631</v>
      </c>
      <c r="S91" s="1">
        <f>+'Ark1'!Y2203</f>
        <v>3.3572230654252619</v>
      </c>
      <c r="T91" s="44"/>
      <c r="V91" s="44"/>
      <c r="W91" s="1">
        <f>+'Ark1'!AA2203</f>
        <v>0.58247478580558676</v>
      </c>
      <c r="X91" s="1">
        <f>+'Ark1'!AB2203</f>
        <v>2.4142262887971113</v>
      </c>
      <c r="Y91" s="1">
        <f>+'Ark1'!T2203</f>
        <v>16.32584956533983</v>
      </c>
      <c r="Z91" s="100">
        <f>+'Ark1'!V2203</f>
        <v>84.579118146499141</v>
      </c>
      <c r="AA91" s="297">
        <f t="shared" si="13"/>
        <v>6231.9651224736426</v>
      </c>
      <c r="AB91" s="10">
        <f t="shared" si="14"/>
        <v>49.892425000000003</v>
      </c>
      <c r="AC91" s="39"/>
      <c r="AD91" s="12"/>
      <c r="AE91" s="12"/>
      <c r="AG91"/>
      <c r="AH91"/>
      <c r="AI91"/>
      <c r="AJ91"/>
      <c r="AK91"/>
      <c r="AL91"/>
      <c r="AM91"/>
    </row>
    <row r="92" spans="1:39" ht="15.6">
      <c r="A92" s="39"/>
      <c r="B92">
        <f>+'Ark1'!C2204</f>
        <v>2021</v>
      </c>
      <c r="C92">
        <f>+'Ark1'!N2204</f>
        <v>79</v>
      </c>
      <c r="D92" s="3" t="str">
        <f t="shared" si="15"/>
        <v>&gt; 79 kg</v>
      </c>
      <c r="E92" s="297">
        <f>+'Ark1'!Q2204</f>
        <v>1626</v>
      </c>
      <c r="G92" s="297">
        <f>+'Ark1'!R2204</f>
        <v>94024</v>
      </c>
      <c r="I92" s="100">
        <f>+'Ark1'!AD2204</f>
        <v>7.2163484584514626</v>
      </c>
      <c r="K92" s="100">
        <f>+'Ark1'!AE2204</f>
        <v>6.8608547047806452</v>
      </c>
      <c r="M92" s="1">
        <f>+'Ark1'!U2204</f>
        <v>61.013082183767473</v>
      </c>
      <c r="O92" s="100">
        <f>+'Ark1'!W2204</f>
        <v>80.055660756638758</v>
      </c>
      <c r="Q92" s="1">
        <f>+'Ark1'!X2204</f>
        <v>1.686803369352506</v>
      </c>
      <c r="S92" s="1">
        <f>+'Ark1'!Y2204</f>
        <v>3.3736067387050119</v>
      </c>
      <c r="T92" s="44"/>
      <c r="V92" s="44"/>
      <c r="W92" s="1">
        <f>+'Ark1'!AA2204</f>
        <v>0.56784789164144178</v>
      </c>
      <c r="X92" s="1">
        <f>+'Ark1'!AB2204</f>
        <v>2.4461960211365006</v>
      </c>
      <c r="Y92" s="1">
        <f>+'Ark1'!T2204</f>
        <v>16.239800476474095</v>
      </c>
      <c r="Z92" s="100">
        <f>+'Ark1'!V2204</f>
        <v>86.73693918890595</v>
      </c>
      <c r="AA92" s="297">
        <f t="shared" si="13"/>
        <v>7527.1534469822027</v>
      </c>
      <c r="AB92" s="10">
        <f t="shared" si="14"/>
        <v>57.825338253382533</v>
      </c>
      <c r="AC92" s="39"/>
      <c r="AD92" s="2"/>
      <c r="AE92" s="5"/>
      <c r="AG92"/>
      <c r="AH92" s="2"/>
      <c r="AI92"/>
      <c r="AJ92"/>
      <c r="AK92"/>
      <c r="AL92"/>
      <c r="AM92"/>
    </row>
    <row r="93" spans="1:39" ht="15.6">
      <c r="A93" s="39"/>
      <c r="B93">
        <f>+'Ark1'!C2205</f>
        <v>2021</v>
      </c>
      <c r="C93">
        <f>+'Ark1'!N2205</f>
        <v>81</v>
      </c>
      <c r="D93" s="3" t="str">
        <f t="shared" si="15"/>
        <v>&gt; 81 kg</v>
      </c>
      <c r="E93" s="297">
        <f>+'Ark1'!Q2205</f>
        <v>1628</v>
      </c>
      <c r="G93" s="297">
        <f>+'Ark1'!R2205</f>
        <v>109911</v>
      </c>
      <c r="I93" s="100">
        <f>+'Ark1'!AD2205</f>
        <v>8.4356767997198432</v>
      </c>
      <c r="K93" s="100">
        <f>+'Ark1'!AE2205</f>
        <v>8.2187601301316136</v>
      </c>
      <c r="M93" s="1">
        <f>+'Ark1'!U2205</f>
        <v>60.846341396846761</v>
      </c>
      <c r="O93" s="100">
        <f>+'Ark1'!W2205</f>
        <v>82.029908478059596</v>
      </c>
      <c r="Q93" s="1">
        <f>+'Ark1'!X2205</f>
        <v>1.5494354523205141</v>
      </c>
      <c r="S93" s="1">
        <f>+'Ark1'!Y2205</f>
        <v>3.0988709046410281</v>
      </c>
      <c r="T93" s="44"/>
      <c r="V93" s="44"/>
      <c r="W93" s="1">
        <f>+'Ark1'!AA2205</f>
        <v>0.56970139392608243</v>
      </c>
      <c r="X93" s="1">
        <f>+'Ark1'!AB2205</f>
        <v>2.4582036496977113</v>
      </c>
      <c r="Y93" s="1">
        <f>+'Ark1'!T2205</f>
        <v>16.173103692987961</v>
      </c>
      <c r="Z93" s="100">
        <f>+'Ark1'!V2205</f>
        <v>88.86669526975669</v>
      </c>
      <c r="AA93" s="297">
        <f t="shared" si="13"/>
        <v>9015.9892707320087</v>
      </c>
      <c r="AB93" s="10">
        <f t="shared" si="14"/>
        <v>67.512899262899268</v>
      </c>
      <c r="AC93" s="39"/>
      <c r="AD93" s="4"/>
      <c r="AE93" s="4"/>
      <c r="AG93" s="4"/>
      <c r="AH93" s="4"/>
      <c r="AI93"/>
      <c r="AJ93"/>
      <c r="AK93"/>
      <c r="AL93"/>
      <c r="AM93"/>
    </row>
    <row r="94" spans="1:39" ht="15.6">
      <c r="A94" s="39"/>
      <c r="B94">
        <f>+'Ark1'!C2206</f>
        <v>2021</v>
      </c>
      <c r="C94">
        <f>+'Ark1'!N2206</f>
        <v>83</v>
      </c>
      <c r="D94" s="3" t="str">
        <f t="shared" si="15"/>
        <v>&gt; 83 kg</v>
      </c>
      <c r="E94" s="297">
        <f>+'Ark1'!Q2206</f>
        <v>1636</v>
      </c>
      <c r="G94" s="297">
        <f>+'Ark1'!R2206</f>
        <v>126237</v>
      </c>
      <c r="I94" s="100">
        <f>+'Ark1'!AD2206</f>
        <v>9.6886984211428739</v>
      </c>
      <c r="K94" s="100">
        <f>+'Ark1'!AE2206</f>
        <v>9.6695253086068398</v>
      </c>
      <c r="M94" s="1">
        <f>+'Ark1'!U2206</f>
        <v>60.688718850498226</v>
      </c>
      <c r="O94" s="100">
        <f>+'Ark1'!W2206</f>
        <v>84.028423950064763</v>
      </c>
      <c r="Q94" s="1">
        <f>+'Ark1'!X2206</f>
        <v>1.6247217535270959</v>
      </c>
      <c r="S94" s="1">
        <f>+'Ark1'!Y2206</f>
        <v>3.2494435070541918</v>
      </c>
      <c r="T94" s="44"/>
      <c r="V94" s="44"/>
      <c r="W94" s="1">
        <f>+'Ark1'!AA2206</f>
        <v>0.59499103525648611</v>
      </c>
      <c r="X94" s="1">
        <f>+'Ark1'!AB2206</f>
        <v>2.4585038521231226</v>
      </c>
      <c r="Y94" s="1">
        <f>+'Ark1'!T2206</f>
        <v>16.109104303809499</v>
      </c>
      <c r="Z94" s="100">
        <f>+'Ark1'!V2206</f>
        <v>91.031884146324813</v>
      </c>
      <c r="AA94" s="297">
        <f t="shared" si="13"/>
        <v>10607.496154184324</v>
      </c>
      <c r="AB94" s="10">
        <f t="shared" si="14"/>
        <v>77.161980440097793</v>
      </c>
      <c r="AC94" s="39"/>
      <c r="AD94" s="4"/>
      <c r="AE94" s="12"/>
      <c r="AH94" s="5"/>
      <c r="AI94"/>
      <c r="AJ94"/>
      <c r="AK94"/>
      <c r="AL94"/>
      <c r="AM94"/>
    </row>
    <row r="95" spans="1:39" ht="15.6">
      <c r="A95" s="39"/>
      <c r="B95">
        <f>+'Ark1'!C2207</f>
        <v>2021</v>
      </c>
      <c r="C95">
        <f>+'Ark1'!N2207</f>
        <v>85</v>
      </c>
      <c r="D95" s="3" t="str">
        <f t="shared" si="15"/>
        <v>&gt; 85 kg</v>
      </c>
      <c r="E95" s="297">
        <f>+'Ark1'!Q2207</f>
        <v>1633</v>
      </c>
      <c r="G95" s="297">
        <f>+'Ark1'!R2207</f>
        <v>124039</v>
      </c>
      <c r="I95" s="100">
        <f>+'Ark1'!AD2207</f>
        <v>9.5200017701635833</v>
      </c>
      <c r="K95" s="100">
        <f>+'Ark1'!AE2207</f>
        <v>9.7259288107153292</v>
      </c>
      <c r="M95" s="1">
        <f>+'Ark1'!U2207</f>
        <v>60.533568733675153</v>
      </c>
      <c r="O95" s="100">
        <f>+'Ark1'!W2207</f>
        <v>86.018925703784234</v>
      </c>
      <c r="Q95" s="1">
        <f>+'Ark1'!X2207</f>
        <v>1.5212957215069456</v>
      </c>
      <c r="S95" s="1">
        <f>+'Ark1'!Y2207</f>
        <v>3.0425914430138912</v>
      </c>
      <c r="T95" s="44"/>
      <c r="V95" s="44"/>
      <c r="W95" s="1">
        <f>+'Ark1'!AA2207</f>
        <v>0.56173181516502391</v>
      </c>
      <c r="X95" s="1">
        <f>+'Ark1'!AB2207</f>
        <v>2.4699040092636473</v>
      </c>
      <c r="Y95" s="1">
        <f>+'Ark1'!T2207</f>
        <v>16.037423713509462</v>
      </c>
      <c r="Z95" s="100">
        <f>+'Ark1'!V2207</f>
        <v>93.191168527100643</v>
      </c>
      <c r="AA95" s="297">
        <f t="shared" ref="AA95:AA104" si="16">+(G95*O95)/1000</f>
        <v>10669.701525371693</v>
      </c>
      <c r="AB95" s="10">
        <f t="shared" ref="AB95:AB104" si="17">+G95/E95</f>
        <v>75.957746478873233</v>
      </c>
      <c r="AC95" s="39"/>
      <c r="AD95" s="4"/>
      <c r="AE95" s="12"/>
      <c r="AH95" s="5"/>
      <c r="AI95"/>
      <c r="AJ95"/>
      <c r="AK95"/>
      <c r="AL95"/>
      <c r="AM95"/>
    </row>
    <row r="96" spans="1:39" ht="15.6">
      <c r="A96" s="39"/>
      <c r="B96">
        <f>+'Ark1'!C2208</f>
        <v>2021</v>
      </c>
      <c r="C96">
        <f>+'Ark1'!N2208</f>
        <v>87</v>
      </c>
      <c r="D96" s="3" t="str">
        <f t="shared" si="15"/>
        <v>&gt; 87 kg</v>
      </c>
      <c r="E96" s="297">
        <f>+'Ark1'!Q2208</f>
        <v>1703</v>
      </c>
      <c r="G96" s="297">
        <f>+'Ark1'!R2208</f>
        <v>178130.76</v>
      </c>
      <c r="I96" s="100">
        <f>+'Ark1'!AD2208</f>
        <v>13.671548065693733</v>
      </c>
      <c r="K96" s="100">
        <f>+'Ark1'!AE2208</f>
        <v>14.365806331910925</v>
      </c>
      <c r="M96" s="1">
        <f>+'Ark1'!U2208</f>
        <v>60.341283676917143</v>
      </c>
      <c r="O96" s="100">
        <f>+'Ark1'!W2208</f>
        <v>88.46942554232038</v>
      </c>
      <c r="Q96" s="1">
        <f>+'Ark1'!X2208</f>
        <v>1.5365117175719676</v>
      </c>
      <c r="S96" s="1">
        <f>+'Ark1'!Y2208</f>
        <v>3.0730234351439352</v>
      </c>
      <c r="T96" s="44"/>
      <c r="V96" s="44"/>
      <c r="W96" s="1">
        <f>+'Ark1'!AA2208</f>
        <v>0.86633790303985314</v>
      </c>
      <c r="X96" s="1">
        <f>+'Ark1'!AB2208</f>
        <v>2.5109539263352598</v>
      </c>
      <c r="Y96" s="1">
        <f>+'Ark1'!T2208</f>
        <v>15.939713500352218</v>
      </c>
      <c r="Z96" s="100">
        <f>+'Ark1'!V2208</f>
        <v>95.841821239571175</v>
      </c>
      <c r="AA96" s="297">
        <f t="shared" si="16"/>
        <v>15759.126008616942</v>
      </c>
      <c r="AB96" s="10">
        <f t="shared" si="17"/>
        <v>104.59821491485614</v>
      </c>
      <c r="AC96" s="39"/>
      <c r="AD96" s="4"/>
      <c r="AE96" s="12"/>
      <c r="AH96" s="5"/>
      <c r="AI96"/>
      <c r="AJ96"/>
      <c r="AK96"/>
      <c r="AL96"/>
      <c r="AM96"/>
    </row>
    <row r="97" spans="1:39" ht="15.6">
      <c r="A97" s="39"/>
      <c r="B97">
        <f>+'Ark1'!C2209</f>
        <v>2021</v>
      </c>
      <c r="C97">
        <f>+'Ark1'!N2209</f>
        <v>90</v>
      </c>
      <c r="D97" s="3" t="str">
        <f t="shared" si="15"/>
        <v>&gt; 90 kg</v>
      </c>
      <c r="E97" s="297">
        <f>+'Ark1'!Q2209</f>
        <v>1740</v>
      </c>
      <c r="G97" s="297">
        <f>+'Ark1'!R2209</f>
        <v>201818</v>
      </c>
      <c r="I97" s="100">
        <f>+'Ark1'!AD2209</f>
        <v>15.489545362755862</v>
      </c>
      <c r="K97" s="100">
        <f>+'Ark1'!AE2209</f>
        <v>16.971909703433781</v>
      </c>
      <c r="M97" s="1">
        <f>+'Ark1'!U2209</f>
        <v>60.076883057683354</v>
      </c>
      <c r="O97" s="100">
        <f>+'Ark1'!W2209</f>
        <v>92.255504840803681</v>
      </c>
      <c r="Q97" s="1">
        <f>+'Ark1'!X2209</f>
        <v>1.7461276992141437</v>
      </c>
      <c r="S97" s="1">
        <f>+'Ark1'!Y2209</f>
        <v>3.4922553984282874</v>
      </c>
      <c r="T97" s="44"/>
      <c r="V97" s="44"/>
      <c r="W97" s="1">
        <f>+'Ark1'!AA2209</f>
        <v>1.4201282502688919</v>
      </c>
      <c r="X97" s="1">
        <f>+'Ark1'!AB2209</f>
        <v>2.5525406643346833</v>
      </c>
      <c r="Y97" s="1">
        <f>+'Ark1'!T2209</f>
        <v>15.808495773419621</v>
      </c>
      <c r="Z97" s="100">
        <f>+'Ark1'!V2209</f>
        <v>99.947877020398323</v>
      </c>
      <c r="AA97" s="297">
        <f t="shared" si="16"/>
        <v>18618.821475961315</v>
      </c>
      <c r="AB97" s="10">
        <f t="shared" si="17"/>
        <v>115.98735632183909</v>
      </c>
      <c r="AC97" s="39"/>
      <c r="AD97" s="4"/>
      <c r="AE97" s="12"/>
      <c r="AH97" s="5"/>
      <c r="AI97"/>
      <c r="AJ97"/>
      <c r="AK97"/>
      <c r="AL97"/>
      <c r="AM97"/>
    </row>
    <row r="98" spans="1:39" ht="15.6">
      <c r="A98" s="39"/>
      <c r="B98">
        <f>+'Ark1'!C2210</f>
        <v>2021</v>
      </c>
      <c r="C98">
        <f>+'Ark1'!N2210</f>
        <v>95</v>
      </c>
      <c r="D98" s="3" t="str">
        <f t="shared" si="15"/>
        <v>&gt; 95 kg</v>
      </c>
      <c r="E98" s="297">
        <f>+'Ark1'!Q2210</f>
        <v>1736</v>
      </c>
      <c r="G98" s="297">
        <f>+'Ark1'!R2210</f>
        <v>89751.9</v>
      </c>
      <c r="I98" s="100">
        <f>+'Ark1'!AD2210</f>
        <v>6.8884644900035088</v>
      </c>
      <c r="K98" s="100">
        <f>+'Ark1'!AE2210</f>
        <v>7.9475449305368224</v>
      </c>
      <c r="M98" s="1">
        <f>+'Ark1'!U2210</f>
        <v>59.719896072526382</v>
      </c>
      <c r="O98" s="100">
        <f>+'Ark1'!W2210</f>
        <v>97.14344810143929</v>
      </c>
      <c r="Q98" s="1">
        <f>+'Ark1'!X2210</f>
        <v>2.243963637538593</v>
      </c>
      <c r="S98" s="1">
        <f>+'Ark1'!Y2210</f>
        <v>4.4879272750771859</v>
      </c>
      <c r="T98" s="44"/>
      <c r="V98" s="44"/>
      <c r="W98" s="1">
        <f>+'Ark1'!AA2210</f>
        <v>1.4015986810783923</v>
      </c>
      <c r="X98" s="1">
        <f>+'Ark1'!AB2210</f>
        <v>2.6501141573685638</v>
      </c>
      <c r="Y98" s="1">
        <f>+'Ark1'!T2210</f>
        <v>15.613581439501562</v>
      </c>
      <c r="Z98" s="100">
        <f>+'Ark1'!V2210</f>
        <v>105.24403652611718</v>
      </c>
      <c r="AA98" s="297">
        <f t="shared" si="16"/>
        <v>8718.8090396555672</v>
      </c>
      <c r="AB98" s="10">
        <f t="shared" si="17"/>
        <v>51.700403225806447</v>
      </c>
      <c r="AC98" s="39"/>
      <c r="AD98" s="4"/>
      <c r="AE98" s="12"/>
      <c r="AH98" s="5"/>
      <c r="AI98"/>
      <c r="AJ98"/>
      <c r="AK98"/>
      <c r="AL98"/>
      <c r="AM98"/>
    </row>
    <row r="99" spans="1:39" ht="15.6">
      <c r="A99" s="39"/>
      <c r="B99">
        <f>+'Ark1'!C2211</f>
        <v>2021</v>
      </c>
      <c r="C99">
        <f>+'Ark1'!N2211</f>
        <v>100</v>
      </c>
      <c r="D99" s="3" t="str">
        <f t="shared" si="15"/>
        <v>&gt; 100 kg</v>
      </c>
      <c r="E99" s="297">
        <f>+'Ark1'!Q2211</f>
        <v>1623</v>
      </c>
      <c r="G99" s="297">
        <f>+'Ark1'!R2211</f>
        <v>32859</v>
      </c>
      <c r="I99" s="100">
        <f>+'Ark1'!AD2211</f>
        <v>2.5219305070647557</v>
      </c>
      <c r="K99" s="100">
        <f>+'Ark1'!AE2211</f>
        <v>3.0573788780454554</v>
      </c>
      <c r="M99" s="1">
        <f>+'Ark1'!U2211</f>
        <v>59.396268906540058</v>
      </c>
      <c r="O99" s="100">
        <f>+'Ark1'!W2211</f>
        <v>102.07834231108838</v>
      </c>
      <c r="Q99" s="1">
        <f>+'Ark1'!X2211</f>
        <v>2.7268023981253244</v>
      </c>
      <c r="S99" s="1">
        <f>+'Ark1'!Y2211</f>
        <v>5.4536047962506489</v>
      </c>
      <c r="T99" s="44"/>
      <c r="V99" s="44"/>
      <c r="W99" s="1">
        <f>+'Ark1'!AA2211</f>
        <v>1.399243262099533</v>
      </c>
      <c r="X99" s="1">
        <f>+'Ark1'!AB2211</f>
        <v>2.7606199718631226</v>
      </c>
      <c r="Y99" s="1">
        <f>+'Ark1'!T2211</f>
        <v>15.424723819957997</v>
      </c>
      <c r="Z99" s="100">
        <f>+'Ark1'!V2211</f>
        <v>110.59408701092772</v>
      </c>
      <c r="AA99" s="297">
        <f t="shared" si="16"/>
        <v>3354.1922500000533</v>
      </c>
      <c r="AB99" s="10">
        <f t="shared" si="17"/>
        <v>20.245841035120147</v>
      </c>
      <c r="AC99" s="39"/>
      <c r="AD99" s="4"/>
      <c r="AE99" s="12"/>
      <c r="AG99" s="12"/>
      <c r="AH99" s="5"/>
      <c r="AI99"/>
      <c r="AJ99"/>
      <c r="AK99"/>
      <c r="AL99"/>
      <c r="AM99"/>
    </row>
    <row r="100" spans="1:39" ht="15.6">
      <c r="A100" s="39"/>
      <c r="B100">
        <f>+'Ark1'!C2212</f>
        <v>2021</v>
      </c>
      <c r="C100">
        <f>+'Ark1'!N2212</f>
        <v>105</v>
      </c>
      <c r="D100" s="3" t="str">
        <f t="shared" si="15"/>
        <v>&gt; 100 kg</v>
      </c>
      <c r="E100" s="297">
        <f>+'Ark1'!Q2212</f>
        <v>1391</v>
      </c>
      <c r="G100" s="297">
        <f>+'Ark1'!R2212</f>
        <v>10981</v>
      </c>
      <c r="I100" s="100">
        <f>+'Ark1'!AD2212</f>
        <v>0.84279250427822172</v>
      </c>
      <c r="K100" s="100">
        <f>+'Ark1'!AE2212</f>
        <v>1.071719252663321</v>
      </c>
      <c r="M100" s="1">
        <f>+'Ark1'!U2212</f>
        <v>59.080313239847023</v>
      </c>
      <c r="O100" s="100">
        <f>+'Ark1'!W2212</f>
        <v>107.0627226370424</v>
      </c>
      <c r="Q100" s="1">
        <f>+'Ark1'!X2212</f>
        <v>3.1235770876969302</v>
      </c>
      <c r="S100" s="1">
        <f>+'Ark1'!Y2212</f>
        <v>6.2471541753938604</v>
      </c>
      <c r="T100" s="44"/>
      <c r="V100" s="44"/>
      <c r="W100" s="1">
        <f>+'Ark1'!AA2212</f>
        <v>1.3832175674396339</v>
      </c>
      <c r="X100" s="1">
        <f>+'Ark1'!AB2212</f>
        <v>2.9689580133101159</v>
      </c>
      <c r="Y100" s="1">
        <f>+'Ark1'!T2212</f>
        <v>15.252891357799836</v>
      </c>
      <c r="Z100" s="100">
        <f>+'Ark1'!V2212</f>
        <v>115.98365334548222</v>
      </c>
      <c r="AA100" s="297">
        <f t="shared" si="16"/>
        <v>1175.6557572773625</v>
      </c>
      <c r="AB100" s="10">
        <f t="shared" si="17"/>
        <v>7.8943206326383892</v>
      </c>
      <c r="AC100" s="39"/>
      <c r="AD100" s="4"/>
      <c r="AE100" s="12"/>
      <c r="AG100" s="12"/>
      <c r="AH100" s="5"/>
      <c r="AI100"/>
      <c r="AJ100"/>
      <c r="AK100"/>
      <c r="AL100"/>
      <c r="AM100"/>
    </row>
    <row r="101" spans="1:39" ht="15.6">
      <c r="A101" s="39"/>
      <c r="B101">
        <f>+'Ark1'!C2213</f>
        <v>2021</v>
      </c>
      <c r="C101">
        <f>+'Ark1'!N2213</f>
        <v>110</v>
      </c>
      <c r="D101" s="3" t="str">
        <f t="shared" si="15"/>
        <v>&gt; 100 kg</v>
      </c>
      <c r="E101" s="297">
        <f>+'Ark1'!Q2213</f>
        <v>1027</v>
      </c>
      <c r="G101" s="297">
        <f>+'Ark1'!R2213</f>
        <v>4348</v>
      </c>
      <c r="I101" s="100">
        <f>+'Ark1'!AD2213</f>
        <v>0.33370929866147958</v>
      </c>
      <c r="K101" s="100">
        <f>+'Ark1'!AE2213</f>
        <v>0.44454950355719774</v>
      </c>
      <c r="M101" s="1">
        <f>+'Ark1'!U2213</f>
        <v>58.752759889604398</v>
      </c>
      <c r="O101" s="100">
        <f>+'Ark1'!W2213</f>
        <v>112.16807957681658</v>
      </c>
      <c r="Q101" s="1">
        <f>+'Ark1'!X2213</f>
        <v>3.3578656853725857</v>
      </c>
      <c r="S101" s="1">
        <f>+'Ark1'!Y2213</f>
        <v>6.7157313707451713</v>
      </c>
      <c r="T101" s="44"/>
      <c r="V101" s="44"/>
      <c r="W101" s="1">
        <f>+'Ark1'!AA2213</f>
        <v>1.3982641743341337</v>
      </c>
      <c r="X101" s="1">
        <f>+'Ark1'!AB2213</f>
        <v>3.2384256030808225</v>
      </c>
      <c r="Y101" s="1">
        <f>+'Ark1'!T2213</f>
        <v>15.041858325666976</v>
      </c>
      <c r="Z101" s="100">
        <f>+'Ark1'!V2213</f>
        <v>121.52554667044043</v>
      </c>
      <c r="AA101" s="297">
        <f t="shared" si="16"/>
        <v>487.70680999999848</v>
      </c>
      <c r="AB101" s="10">
        <f t="shared" si="17"/>
        <v>4.2336903602726386</v>
      </c>
      <c r="AC101" s="39"/>
      <c r="AD101" s="4"/>
      <c r="AE101" s="12"/>
      <c r="AG101" s="12"/>
      <c r="AH101" s="5"/>
      <c r="AI101"/>
      <c r="AJ101"/>
      <c r="AK101"/>
      <c r="AL101"/>
      <c r="AM101"/>
    </row>
    <row r="102" spans="1:39" ht="15.6">
      <c r="A102" s="39"/>
      <c r="B102">
        <f>+'Ark1'!C2214</f>
        <v>2021</v>
      </c>
      <c r="C102">
        <f>+'Ark1'!N2214</f>
        <v>115</v>
      </c>
      <c r="D102" s="3" t="str">
        <f t="shared" si="15"/>
        <v>&gt; 100 kg</v>
      </c>
      <c r="E102" s="297">
        <f>+'Ark1'!Q2214</f>
        <v>689</v>
      </c>
      <c r="G102" s="297">
        <f>+'Ark1'!R2214</f>
        <v>2137.89</v>
      </c>
      <c r="I102" s="100">
        <f>+'Ark1'!AD2214</f>
        <v>0.16408320435036583</v>
      </c>
      <c r="K102" s="100">
        <f>+'Ark1'!AE2214</f>
        <v>0.2285877268967122</v>
      </c>
      <c r="M102" s="1">
        <f>+'Ark1'!U2214</f>
        <v>58.597009200660466</v>
      </c>
      <c r="O102" s="100">
        <f>+'Ark1'!W2214</f>
        <v>117.30222322009084</v>
      </c>
      <c r="Q102" s="1">
        <f>+'Ark1'!X2214</f>
        <v>4.0694329455678249</v>
      </c>
      <c r="S102" s="1">
        <f>+'Ark1'!Y2214</f>
        <v>8.1388658911356497</v>
      </c>
      <c r="T102" s="44"/>
      <c r="V102" s="44"/>
      <c r="W102" s="1">
        <f>+'Ark1'!AA2214</f>
        <v>1.4570310656205547</v>
      </c>
      <c r="X102" s="1">
        <f>+'Ark1'!AB2214</f>
        <v>3.4634516152885739</v>
      </c>
      <c r="Y102" s="1">
        <f>+'Ark1'!T2214</f>
        <v>14.927395703240109</v>
      </c>
      <c r="Z102" s="100">
        <f>+'Ark1'!V2214</f>
        <v>127.0879991550282</v>
      </c>
      <c r="AA102" s="297">
        <f t="shared" si="16"/>
        <v>250.77924999999999</v>
      </c>
      <c r="AB102" s="10">
        <f t="shared" si="17"/>
        <v>3.1028882438316399</v>
      </c>
      <c r="AC102" s="39"/>
      <c r="AD102" s="4"/>
      <c r="AE102" s="12"/>
      <c r="AG102" s="12"/>
      <c r="AH102" s="5"/>
      <c r="AI102"/>
      <c r="AJ102"/>
      <c r="AK102"/>
      <c r="AL102"/>
      <c r="AM102"/>
    </row>
    <row r="103" spans="1:39" ht="15.6">
      <c r="A103" s="39"/>
      <c r="B103">
        <f>+'Ark1'!C2215</f>
        <v>2021</v>
      </c>
      <c r="C103">
        <f>+'Ark1'!N2215</f>
        <v>120</v>
      </c>
      <c r="D103" s="3" t="str">
        <f t="shared" si="15"/>
        <v>&gt; 100 kg</v>
      </c>
      <c r="E103" s="297">
        <f>+'Ark1'!Q2215</f>
        <v>482</v>
      </c>
      <c r="G103" s="297">
        <f>+'Ark1'!R2215</f>
        <v>1338</v>
      </c>
      <c r="I103" s="100">
        <f>+'Ark1'!AD2215</f>
        <v>0.10269159190640748</v>
      </c>
      <c r="K103" s="100">
        <f>+'Ark1'!AE2215</f>
        <v>0.14917198576286864</v>
      </c>
      <c r="M103" s="1">
        <f>+'Ark1'!U2215</f>
        <v>58.136023916292977</v>
      </c>
      <c r="O103" s="100">
        <f>+'Ark1'!W2215</f>
        <v>122.31221973094188</v>
      </c>
      <c r="Q103" s="1">
        <f>+'Ark1'!X2215</f>
        <v>3.9611360239162927</v>
      </c>
      <c r="S103" s="1">
        <f>+'Ark1'!Y2215</f>
        <v>7.9222720478325854</v>
      </c>
      <c r="T103" s="44"/>
      <c r="V103" s="44"/>
      <c r="W103" s="1">
        <f>+'Ark1'!AA2215</f>
        <v>1.4128624665259419</v>
      </c>
      <c r="X103" s="1">
        <f>+'Ark1'!AB2215</f>
        <v>3.6368447172220222</v>
      </c>
      <c r="Y103" s="1">
        <f>+'Ark1'!T2215</f>
        <v>14.625560538116588</v>
      </c>
      <c r="Z103" s="100">
        <f>+'Ark1'!V2215</f>
        <v>132.5159477041621</v>
      </c>
      <c r="AA103" s="297">
        <f t="shared" si="16"/>
        <v>163.65375000000023</v>
      </c>
      <c r="AB103" s="10">
        <f t="shared" si="17"/>
        <v>2.7759336099585061</v>
      </c>
      <c r="AC103" s="39"/>
      <c r="AD103" s="4"/>
      <c r="AE103" s="12"/>
      <c r="AG103" s="5"/>
      <c r="AH103" s="5"/>
      <c r="AI103"/>
      <c r="AJ103"/>
      <c r="AK103"/>
      <c r="AL103"/>
      <c r="AM103"/>
    </row>
    <row r="104" spans="1:39" ht="15.6">
      <c r="A104" s="39"/>
      <c r="B104">
        <f>+'Ark1'!C2216</f>
        <v>2021</v>
      </c>
      <c r="C104">
        <f>+'Ark1'!N2216</f>
        <v>125</v>
      </c>
      <c r="D104" s="3" t="str">
        <f t="shared" si="15"/>
        <v>&gt; 100 kg</v>
      </c>
      <c r="E104" s="297">
        <f>+'Ark1'!Q2216</f>
        <v>22</v>
      </c>
      <c r="G104" s="297">
        <f>+'Ark1'!R2216</f>
        <v>20</v>
      </c>
      <c r="I104" s="100">
        <f>+'Ark1'!AD2216</f>
        <v>1.5350013737878544E-3</v>
      </c>
      <c r="K104" s="100">
        <f>+'Ark1'!AE2216</f>
        <v>2.4125930731010918E-3</v>
      </c>
      <c r="M104" s="1">
        <f>+'Ark1'!U2216</f>
        <v>57.65</v>
      </c>
      <c r="O104" s="100">
        <f>+'Ark1'!W2216</f>
        <v>132.34050000000002</v>
      </c>
      <c r="Q104" s="1">
        <f>+'Ark1'!X2216</f>
        <v>5</v>
      </c>
      <c r="S104" s="1">
        <f>+'Ark1'!Y2216</f>
        <v>10</v>
      </c>
      <c r="T104" s="44"/>
      <c r="V104" s="44"/>
      <c r="W104" s="1">
        <f>+'Ark1'!AA2216</f>
        <v>17.607534885667476</v>
      </c>
      <c r="X104" s="1">
        <f>+'Ark1'!AB2216</f>
        <v>4.1626313793080625</v>
      </c>
      <c r="Y104" s="1">
        <f>+'Ark1'!T2216</f>
        <v>14.45</v>
      </c>
      <c r="Z104" s="100">
        <f>+'Ark1'!V2216</f>
        <v>143.38082340195021</v>
      </c>
      <c r="AA104" s="297">
        <f t="shared" si="16"/>
        <v>2.6468100000000003</v>
      </c>
      <c r="AB104" s="10">
        <f t="shared" si="17"/>
        <v>0.90909090909090906</v>
      </c>
      <c r="AC104" s="39"/>
      <c r="AD104" s="4"/>
      <c r="AE104" s="12"/>
      <c r="AG104" s="5"/>
      <c r="AH104" s="5"/>
      <c r="AI104"/>
      <c r="AJ104"/>
      <c r="AK104"/>
      <c r="AL104"/>
      <c r="AM104"/>
    </row>
    <row r="105" spans="1:39" ht="15.6">
      <c r="A105" s="39"/>
      <c r="B105" s="46">
        <f>+'Ark1'!C2217</f>
        <v>2020</v>
      </c>
      <c r="C105" s="46">
        <f>+'Ark1'!N2217</f>
        <v>40</v>
      </c>
      <c r="D105" s="47" t="s">
        <v>404</v>
      </c>
      <c r="E105" s="331">
        <f>+'Ark1'!Q2217</f>
        <v>1245</v>
      </c>
      <c r="F105" s="46"/>
      <c r="G105" s="331">
        <f>+'Ark1'!R2217</f>
        <v>12594</v>
      </c>
      <c r="H105" s="331"/>
      <c r="I105" s="99">
        <f>+'Ark1'!AD2217</f>
        <v>0.98401359973364622</v>
      </c>
      <c r="J105" s="46"/>
      <c r="K105" s="99">
        <f>+'Ark1'!AE2217</f>
        <v>0.5976089898174165</v>
      </c>
      <c r="L105" s="46"/>
      <c r="M105" s="48">
        <f>+'Ark1'!U2217</f>
        <v>64.16571383198351</v>
      </c>
      <c r="N105" s="46"/>
      <c r="O105" s="99">
        <f>+'Ark1'!W2217</f>
        <v>49.515870255677342</v>
      </c>
      <c r="P105" s="46"/>
      <c r="Q105" s="48">
        <f>+'Ark1'!X2217</f>
        <v>1.357789423535017</v>
      </c>
      <c r="R105" s="46"/>
      <c r="S105" s="48">
        <f>+'Ark1'!Y2217</f>
        <v>2.7155788470700339</v>
      </c>
      <c r="T105" s="44"/>
      <c r="U105" s="65"/>
      <c r="V105" s="44"/>
      <c r="W105" s="48">
        <f>+'Ark1'!AA2217</f>
        <v>4.127379764664262</v>
      </c>
      <c r="X105" s="48">
        <f>+'Ark1'!AB2217</f>
        <v>2.8345566476906425</v>
      </c>
      <c r="Y105" s="48">
        <f>+'Ark1'!T2217</f>
        <v>16.83007781483246</v>
      </c>
      <c r="Z105" s="99">
        <f>+'Ark1'!V2217</f>
        <v>53.646663332261475</v>
      </c>
      <c r="AA105" s="331">
        <f t="shared" ref="AA105:AA112" si="18">+(G105*O105)/1000</f>
        <v>623.60287000000051</v>
      </c>
      <c r="AB105" s="65">
        <f t="shared" si="14"/>
        <v>10.11566265060241</v>
      </c>
      <c r="AC105" s="39"/>
      <c r="AD105" s="4"/>
      <c r="AE105" s="12"/>
      <c r="AG105" s="5"/>
      <c r="AH105" s="5"/>
      <c r="AI105"/>
      <c r="AJ105"/>
      <c r="AK105"/>
      <c r="AL105"/>
      <c r="AM105"/>
    </row>
    <row r="106" spans="1:39" ht="15.6">
      <c r="A106" s="39"/>
      <c r="B106" s="46">
        <f>+'Ark1'!C2218</f>
        <v>2020</v>
      </c>
      <c r="C106" s="46">
        <f>+'Ark1'!N2218</f>
        <v>55</v>
      </c>
      <c r="D106" s="47" t="s">
        <v>403</v>
      </c>
      <c r="E106" s="331">
        <f>+'Ark1'!Q2218</f>
        <v>1528</v>
      </c>
      <c r="F106" s="46"/>
      <c r="G106" s="331">
        <f>+'Ark1'!R2218</f>
        <v>27739</v>
      </c>
      <c r="H106" s="331"/>
      <c r="I106" s="99">
        <f>+'Ark1'!AD2218</f>
        <v>2.1673458188829287</v>
      </c>
      <c r="J106" s="46"/>
      <c r="K106" s="99">
        <f>+'Ark1'!AE2218</f>
        <v>1.5903276831388979</v>
      </c>
      <c r="L106" s="46"/>
      <c r="M106" s="48">
        <f>+'Ark1'!U2218</f>
        <v>63.239229965031193</v>
      </c>
      <c r="N106" s="46"/>
      <c r="O106" s="99">
        <f>+'Ark1'!W2218</f>
        <v>59.825564007354203</v>
      </c>
      <c r="P106" s="46"/>
      <c r="Q106" s="48">
        <f>+'Ark1'!X2218</f>
        <v>1.7736760517682681</v>
      </c>
      <c r="R106" s="46"/>
      <c r="S106" s="48">
        <f>+'Ark1'!Y2218</f>
        <v>3.5473521035365363</v>
      </c>
      <c r="T106" s="44"/>
      <c r="U106" s="65"/>
      <c r="V106" s="44"/>
      <c r="W106" s="48">
        <f>+'Ark1'!AA2218</f>
        <v>2.2287952780622282</v>
      </c>
      <c r="X106" s="48">
        <f>+'Ark1'!AB2218</f>
        <v>2.6713087843941619</v>
      </c>
      <c r="Y106" s="48">
        <f>+'Ark1'!T2218</f>
        <v>16.736760517682683</v>
      </c>
      <c r="Z106" s="99">
        <f>+'Ark1'!V2218</f>
        <v>64.816429043721072</v>
      </c>
      <c r="AA106" s="331">
        <f t="shared" si="18"/>
        <v>1659.5013199999983</v>
      </c>
      <c r="AB106" s="65">
        <f t="shared" si="14"/>
        <v>18.153795811518325</v>
      </c>
      <c r="AC106" s="39"/>
      <c r="AD106" s="4"/>
      <c r="AE106" s="12"/>
      <c r="AG106" s="5"/>
      <c r="AH106" s="5"/>
      <c r="AI106"/>
      <c r="AJ106"/>
      <c r="AK106"/>
      <c r="AL106"/>
      <c r="AM106"/>
    </row>
    <row r="107" spans="1:39" ht="15.6">
      <c r="A107" s="39"/>
      <c r="B107" s="46">
        <f>+'Ark1'!C2219</f>
        <v>2020</v>
      </c>
      <c r="C107" s="46">
        <f>+'Ark1'!N2219</f>
        <v>63</v>
      </c>
      <c r="D107" s="47" t="s">
        <v>402</v>
      </c>
      <c r="E107" s="331">
        <f>+'Ark1'!Q2219</f>
        <v>1397</v>
      </c>
      <c r="F107" s="46"/>
      <c r="G107" s="331">
        <f>+'Ark1'!R2219</f>
        <v>14399</v>
      </c>
      <c r="H107" s="331"/>
      <c r="I107" s="99">
        <f>+'Ark1'!AD2219</f>
        <v>1.1250446103354588</v>
      </c>
      <c r="J107" s="46"/>
      <c r="K107" s="99">
        <f>+'Ark1'!AE2219</f>
        <v>0.88434449801785153</v>
      </c>
      <c r="L107" s="46"/>
      <c r="M107" s="48">
        <f>+'Ark1'!U2219</f>
        <v>62.751927217167854</v>
      </c>
      <c r="N107" s="46"/>
      <c r="O107" s="99">
        <f>+'Ark1'!W2219</f>
        <v>64.08850336828894</v>
      </c>
      <c r="P107" s="46"/>
      <c r="Q107" s="48">
        <f>+'Ark1'!X2219</f>
        <v>1.6737273421765402</v>
      </c>
      <c r="R107" s="46"/>
      <c r="S107" s="48">
        <f>+'Ark1'!Y2219</f>
        <v>3.3474546843530804</v>
      </c>
      <c r="T107" s="44"/>
      <c r="U107" s="65"/>
      <c r="V107" s="44"/>
      <c r="W107" s="48">
        <f>+'Ark1'!AA2219</f>
        <v>0.57355540844636721</v>
      </c>
      <c r="X107" s="48">
        <f>+'Ark1'!AB2219</f>
        <v>2.6587506591806278</v>
      </c>
      <c r="Y107" s="48">
        <f>+'Ark1'!T2219</f>
        <v>16.672546704632261</v>
      </c>
      <c r="Z107" s="99">
        <f>+'Ark1'!V2219</f>
        <v>69.434998232166919</v>
      </c>
      <c r="AA107" s="331">
        <f t="shared" si="18"/>
        <v>922.81035999999244</v>
      </c>
      <c r="AB107" s="65">
        <f t="shared" si="14"/>
        <v>10.307086614173228</v>
      </c>
      <c r="AC107" s="39"/>
      <c r="AD107" s="4"/>
      <c r="AE107" s="12"/>
      <c r="AG107" s="5"/>
      <c r="AH107" s="5"/>
      <c r="AI107"/>
      <c r="AJ107"/>
      <c r="AK107"/>
      <c r="AL107"/>
      <c r="AM107"/>
    </row>
    <row r="108" spans="1:39" ht="15.6">
      <c r="A108" s="39"/>
      <c r="B108" s="46">
        <f>+'Ark1'!C2220</f>
        <v>2020</v>
      </c>
      <c r="C108" s="46">
        <f>+'Ark1'!N2220</f>
        <v>65</v>
      </c>
      <c r="D108" s="47" t="s">
        <v>401</v>
      </c>
      <c r="E108" s="331">
        <f>+'Ark1'!Q2220</f>
        <v>1457</v>
      </c>
      <c r="F108" s="46"/>
      <c r="G108" s="331">
        <f>+'Ark1'!R2220</f>
        <v>19887</v>
      </c>
      <c r="H108" s="331"/>
      <c r="I108" s="99">
        <f>+'Ark1'!AD2220</f>
        <v>1.553841389384073</v>
      </c>
      <c r="J108" s="46"/>
      <c r="K108" s="99">
        <f>+'Ark1'!AE2220</f>
        <v>1.2596546424074084</v>
      </c>
      <c r="L108" s="46"/>
      <c r="M108" s="48">
        <f>+'Ark1'!U2220</f>
        <v>62.43510836224668</v>
      </c>
      <c r="N108" s="46"/>
      <c r="O108" s="99">
        <f>+'Ark1'!W2220</f>
        <v>66.095699200482898</v>
      </c>
      <c r="P108" s="46"/>
      <c r="Q108" s="48">
        <f>+'Ark1'!X2220</f>
        <v>1.5286367979081812</v>
      </c>
      <c r="R108" s="46"/>
      <c r="S108" s="48">
        <f>+'Ark1'!Y2220</f>
        <v>3.0572735958163624</v>
      </c>
      <c r="T108" s="44"/>
      <c r="U108" s="65"/>
      <c r="V108" s="44"/>
      <c r="W108" s="48">
        <f>+'Ark1'!AA2220</f>
        <v>0.57819682027906605</v>
      </c>
      <c r="X108" s="48">
        <f>+'Ark1'!AB2220</f>
        <v>2.6651892310159639</v>
      </c>
      <c r="Y108" s="48">
        <f>+'Ark1'!T2220</f>
        <v>16.596922612762107</v>
      </c>
      <c r="Z108" s="99">
        <f>+'Ark1'!V2220</f>
        <v>71.609641603990042</v>
      </c>
      <c r="AA108" s="331">
        <f t="shared" si="18"/>
        <v>1314.4451700000034</v>
      </c>
      <c r="AB108" s="65">
        <f t="shared" si="14"/>
        <v>13.649279341111873</v>
      </c>
      <c r="AC108" s="39"/>
      <c r="AD108" s="4"/>
      <c r="AE108" s="12"/>
      <c r="AG108" s="5"/>
      <c r="AH108" s="5"/>
      <c r="AI108"/>
      <c r="AJ108"/>
      <c r="AK108"/>
      <c r="AL108"/>
      <c r="AM108"/>
    </row>
    <row r="109" spans="1:39" ht="15.6">
      <c r="A109" s="39"/>
      <c r="B109" s="46">
        <f>+'Ark1'!C2221</f>
        <v>2020</v>
      </c>
      <c r="C109" s="46">
        <f>+'Ark1'!N2221</f>
        <v>67</v>
      </c>
      <c r="D109" s="47" t="s">
        <v>400</v>
      </c>
      <c r="E109" s="331">
        <f>+'Ark1'!Q2221</f>
        <v>1506</v>
      </c>
      <c r="F109" s="46"/>
      <c r="G109" s="331">
        <f>+'Ark1'!R2221</f>
        <v>27689</v>
      </c>
      <c r="H109" s="331"/>
      <c r="I109" s="99">
        <f>+'Ark1'!AD2221</f>
        <v>2.1634391426889725</v>
      </c>
      <c r="J109" s="46"/>
      <c r="K109" s="99">
        <f>+'Ark1'!AE2221</f>
        <v>1.8068609316666997</v>
      </c>
      <c r="L109" s="46"/>
      <c r="M109" s="48">
        <f>+'Ark1'!U2221</f>
        <v>62.191483982809075</v>
      </c>
      <c r="N109" s="46"/>
      <c r="O109" s="99">
        <f>+'Ark1'!W2221</f>
        <v>68.093936220160302</v>
      </c>
      <c r="P109" s="46"/>
      <c r="Q109" s="48">
        <f>+'Ark1'!X2221</f>
        <v>1.4446169959189572</v>
      </c>
      <c r="R109" s="46"/>
      <c r="S109" s="48">
        <f>+'Ark1'!Y2221</f>
        <v>2.8892339918379144</v>
      </c>
      <c r="T109" s="44"/>
      <c r="U109" s="65"/>
      <c r="V109" s="44"/>
      <c r="W109" s="48">
        <f>+'Ark1'!AA2221</f>
        <v>0.57658410352517331</v>
      </c>
      <c r="X109" s="48">
        <f>+'Ark1'!AB2221</f>
        <v>2.5748693941818277</v>
      </c>
      <c r="Y109" s="48">
        <f>+'Ark1'!T2221</f>
        <v>16.554480118458596</v>
      </c>
      <c r="Z109" s="99">
        <f>+'Ark1'!V2221</f>
        <v>73.774578786737152</v>
      </c>
      <c r="AA109" s="331">
        <f t="shared" si="18"/>
        <v>1885.4530000000186</v>
      </c>
      <c r="AB109" s="65">
        <f t="shared" si="14"/>
        <v>18.385790172642761</v>
      </c>
      <c r="AC109" s="39"/>
      <c r="AD109" s="4"/>
      <c r="AE109" s="12"/>
      <c r="AG109" s="5"/>
      <c r="AH109" s="5"/>
      <c r="AI109"/>
      <c r="AJ109"/>
      <c r="AK109"/>
      <c r="AL109"/>
      <c r="AM109"/>
    </row>
    <row r="110" spans="1:39" ht="15.6">
      <c r="A110" s="39"/>
      <c r="B110" s="46">
        <f>+'Ark1'!C2222</f>
        <v>2020</v>
      </c>
      <c r="C110" s="46">
        <f>+'Ark1'!N2222</f>
        <v>69</v>
      </c>
      <c r="D110" s="47" t="s">
        <v>399</v>
      </c>
      <c r="E110" s="331">
        <f>+'Ark1'!Q2222</f>
        <v>1530</v>
      </c>
      <c r="F110" s="46"/>
      <c r="G110" s="331">
        <f>+'Ark1'!R2222</f>
        <v>36892</v>
      </c>
      <c r="H110" s="331"/>
      <c r="I110" s="99">
        <f>+'Ark1'!AD2222</f>
        <v>2.8825019629485196</v>
      </c>
      <c r="J110" s="46"/>
      <c r="K110" s="99">
        <f>+'Ark1'!AE2222</f>
        <v>2.4781430218464902</v>
      </c>
      <c r="L110" s="46"/>
      <c r="M110" s="48">
        <f>+'Ark1'!U2222</f>
        <v>61.974194947414077</v>
      </c>
      <c r="N110" s="46"/>
      <c r="O110" s="99">
        <f>+'Ark1'!W2222</f>
        <v>70.094695055839509</v>
      </c>
      <c r="P110" s="46"/>
      <c r="Q110" s="48">
        <f>+'Ark1'!X2222</f>
        <v>1.4013878347609239</v>
      </c>
      <c r="R110" s="46"/>
      <c r="S110" s="48">
        <f>+'Ark1'!Y2222</f>
        <v>2.8027756695218478</v>
      </c>
      <c r="T110" s="44"/>
      <c r="U110" s="65"/>
      <c r="V110" s="44"/>
      <c r="W110" s="48">
        <f>+'Ark1'!AA2222</f>
        <v>0.57074324792508835</v>
      </c>
      <c r="X110" s="48">
        <f>+'Ark1'!AB2222</f>
        <v>2.5692587603488763</v>
      </c>
      <c r="Y110" s="48">
        <f>+'Ark1'!T2222</f>
        <v>16.502331128699989</v>
      </c>
      <c r="Z110" s="99">
        <f>+'Ark1'!V2222</f>
        <v>75.942248164504988</v>
      </c>
      <c r="AA110" s="331">
        <f t="shared" si="18"/>
        <v>2585.9334900000308</v>
      </c>
      <c r="AB110" s="65">
        <f t="shared" si="14"/>
        <v>24.112418300653594</v>
      </c>
      <c r="AC110" s="39"/>
      <c r="AD110" s="4"/>
      <c r="AE110" s="12"/>
      <c r="AG110" s="5"/>
      <c r="AH110" s="5"/>
      <c r="AI110"/>
      <c r="AJ110"/>
      <c r="AK110"/>
      <c r="AL110"/>
      <c r="AM110"/>
    </row>
    <row r="111" spans="1:39" ht="15.6">
      <c r="A111" s="39"/>
      <c r="B111" s="46">
        <f>+'Ark1'!C2223</f>
        <v>2020</v>
      </c>
      <c r="C111" s="46">
        <f>+'Ark1'!N2223</f>
        <v>71</v>
      </c>
      <c r="D111" s="47" t="s">
        <v>398</v>
      </c>
      <c r="E111" s="331">
        <f>+'Ark1'!Q2223</f>
        <v>1566</v>
      </c>
      <c r="F111" s="46"/>
      <c r="G111" s="331">
        <f>+'Ark1'!R2223</f>
        <v>50871</v>
      </c>
      <c r="H111" s="331"/>
      <c r="I111" s="99">
        <f>+'Ark1'!AD2223</f>
        <v>3.9747304932547487</v>
      </c>
      <c r="J111" s="46"/>
      <c r="K111" s="99">
        <f>+'Ark1'!AE2223</f>
        <v>3.5133957930202246</v>
      </c>
      <c r="L111" s="46"/>
      <c r="M111" s="48">
        <f>+'Ark1'!U2223</f>
        <v>61.733816909437607</v>
      </c>
      <c r="N111" s="46"/>
      <c r="O111" s="99">
        <f>+'Ark1'!W2223</f>
        <v>72.068882074265986</v>
      </c>
      <c r="P111" s="46"/>
      <c r="Q111" s="48">
        <f>+'Ark1'!X2223</f>
        <v>1.338680191071534</v>
      </c>
      <c r="R111" s="46"/>
      <c r="S111" s="48">
        <f>+'Ark1'!Y2223</f>
        <v>2.677360382143068</v>
      </c>
      <c r="T111" s="44"/>
      <c r="U111" s="65"/>
      <c r="V111" s="44"/>
      <c r="W111" s="48">
        <f>+'Ark1'!AA2223</f>
        <v>0.57131329912314244</v>
      </c>
      <c r="X111" s="48">
        <f>+'Ark1'!AB2223</f>
        <v>2.5517798811855159</v>
      </c>
      <c r="Y111" s="48">
        <f>+'Ark1'!T2223</f>
        <v>16.441469599575395</v>
      </c>
      <c r="Z111" s="99">
        <f>+'Ark1'!V2223</f>
        <v>78.081129007876811</v>
      </c>
      <c r="AA111" s="331">
        <f t="shared" si="18"/>
        <v>3666.2160999999846</v>
      </c>
      <c r="AB111" s="65">
        <f t="shared" si="14"/>
        <v>32.484674329501914</v>
      </c>
      <c r="AC111" s="39"/>
      <c r="AD111" s="4"/>
      <c r="AE111" s="5"/>
      <c r="AG111" s="5"/>
      <c r="AH111" s="5"/>
      <c r="AI111"/>
      <c r="AJ111"/>
      <c r="AK111"/>
      <c r="AL111"/>
      <c r="AM111"/>
    </row>
    <row r="112" spans="1:39" ht="15.6">
      <c r="A112" s="39"/>
      <c r="B112" s="46">
        <f>+'Ark1'!C2224</f>
        <v>2020</v>
      </c>
      <c r="C112" s="46">
        <f>+'Ark1'!N2224</f>
        <v>73</v>
      </c>
      <c r="D112" s="47" t="s">
        <v>457</v>
      </c>
      <c r="E112" s="331">
        <f>+'Ark1'!Q2224</f>
        <v>1599</v>
      </c>
      <c r="F112" s="46"/>
      <c r="G112" s="331">
        <f>+'Ark1'!R2224</f>
        <v>66578</v>
      </c>
      <c r="H112" s="331"/>
      <c r="I112" s="99">
        <f>+'Ark1'!AD2224</f>
        <v>5.201973752824097</v>
      </c>
      <c r="J112" s="46"/>
      <c r="K112" s="99">
        <f>+'Ark1'!AE2224</f>
        <v>4.7268507390342567</v>
      </c>
      <c r="L112" s="46"/>
      <c r="M112" s="48">
        <f>+'Ark1'!U2224</f>
        <v>61.495974646279535</v>
      </c>
      <c r="N112" s="46"/>
      <c r="O112" s="99">
        <f>+'Ark1'!W2224</f>
        <v>74.085314217910863</v>
      </c>
      <c r="P112" s="46"/>
      <c r="Q112" s="48">
        <f>+'Ark1'!X2224</f>
        <v>1.2601760341253867</v>
      </c>
      <c r="R112" s="46"/>
      <c r="S112" s="48">
        <f>+'Ark1'!Y2224</f>
        <v>2.5203520682507734</v>
      </c>
      <c r="T112" s="44"/>
      <c r="U112" s="65"/>
      <c r="V112" s="44"/>
      <c r="W112" s="48">
        <f>+'Ark1'!AA2224</f>
        <v>0.58456885545066906</v>
      </c>
      <c r="X112" s="48">
        <f>+'Ark1'!AB2224</f>
        <v>2.5627614834038832</v>
      </c>
      <c r="Y112" s="48">
        <f>+'Ark1'!T2224</f>
        <v>16.371248760851937</v>
      </c>
      <c r="Z112" s="99">
        <f>+'Ark1'!V2224</f>
        <v>80.265779217669547</v>
      </c>
      <c r="AA112" s="331">
        <f t="shared" si="18"/>
        <v>4932.4520500000699</v>
      </c>
      <c r="AB112" s="65">
        <f t="shared" si="14"/>
        <v>41.637273295809884</v>
      </c>
      <c r="AC112" s="39"/>
      <c r="AD112" s="12"/>
      <c r="AE112" s="12"/>
      <c r="AG112"/>
      <c r="AH112"/>
      <c r="AI112"/>
      <c r="AJ112"/>
      <c r="AK112"/>
      <c r="AL112"/>
      <c r="AM112"/>
    </row>
    <row r="113" spans="1:39" ht="15.6">
      <c r="A113" s="39"/>
      <c r="B113">
        <f>+'Ark1'!C2225</f>
        <v>2020</v>
      </c>
      <c r="C113">
        <f>+'Ark1'!N2225</f>
        <v>75</v>
      </c>
      <c r="D113" s="3" t="s">
        <v>519</v>
      </c>
      <c r="E113" s="297">
        <f>+'Ark1'!Q2225</f>
        <v>1586</v>
      </c>
      <c r="G113" s="297">
        <f>+'Ark1'!R2225</f>
        <v>83717.570000000007</v>
      </c>
      <c r="I113" s="100">
        <f>+'Ark1'!AD2225</f>
        <v>6.541148754696958</v>
      </c>
      <c r="K113" s="100">
        <f>+'Ark1'!AE2225</f>
        <v>6.1024867898456812</v>
      </c>
      <c r="M113" s="1">
        <f>+'Ark1'!U2225</f>
        <v>61.265270719157293</v>
      </c>
      <c r="O113" s="100">
        <f>+'Ark1'!W2225</f>
        <v>76.064360324841374</v>
      </c>
      <c r="Q113" s="1">
        <f>+'Ark1'!X2225</f>
        <v>1.2709398994739098</v>
      </c>
      <c r="S113" s="1">
        <f>+'Ark1'!Y2225</f>
        <v>2.5418797989478197</v>
      </c>
      <c r="T113" s="44"/>
      <c r="V113" s="44"/>
      <c r="W113" s="1">
        <f>+'Ark1'!AA2225</f>
        <v>0.57317148166890042</v>
      </c>
      <c r="X113" s="1">
        <f>+'Ark1'!AB2225</f>
        <v>2.5789510471467403</v>
      </c>
      <c r="Y113" s="1">
        <f>+'Ark1'!T2225</f>
        <v>16.29263355350615</v>
      </c>
      <c r="Z113" s="100">
        <f>+'Ark1'!V2225</f>
        <v>82.409924512286864</v>
      </c>
      <c r="AA113" s="297">
        <f>+(G113*O113)/1000</f>
        <v>6367.9234100001304</v>
      </c>
      <c r="AB113" s="10">
        <f t="shared" si="14"/>
        <v>52.785353089533423</v>
      </c>
      <c r="AC113" s="39"/>
      <c r="AD113" s="5"/>
      <c r="AE113" s="5"/>
      <c r="AG113"/>
      <c r="AH113" s="5"/>
      <c r="AI113"/>
      <c r="AJ113"/>
      <c r="AK113"/>
      <c r="AL113"/>
      <c r="AM113"/>
    </row>
    <row r="114" spans="1:39" ht="15.6">
      <c r="A114" s="39"/>
      <c r="B114">
        <f>+'Ark1'!C2226</f>
        <v>2020</v>
      </c>
      <c r="C114">
        <f>+'Ark1'!N2226</f>
        <v>77</v>
      </c>
      <c r="D114" s="3" t="s">
        <v>413</v>
      </c>
      <c r="E114" s="297">
        <f>+'Ark1'!Q2226</f>
        <v>1606</v>
      </c>
      <c r="G114" s="297">
        <f>+'Ark1'!R2226</f>
        <v>102460</v>
      </c>
      <c r="I114" s="100">
        <f>+'Ark1'!AD2226</f>
        <v>8.0055608566547054</v>
      </c>
      <c r="K114" s="100">
        <f>+'Ark1'!AE2226</f>
        <v>7.6664522946264304</v>
      </c>
      <c r="M114" s="1">
        <f>+'Ark1'!U2226</f>
        <v>61.089020105406973</v>
      </c>
      <c r="O114" s="100">
        <f>+'Ark1'!W2226</f>
        <v>78.078429533475372</v>
      </c>
      <c r="Q114" s="1">
        <f>+'Ark1'!X2226</f>
        <v>1.1887565879367556</v>
      </c>
      <c r="S114" s="1">
        <f>+'Ark1'!Y2226</f>
        <v>2.3775131758735113</v>
      </c>
      <c r="T114" s="44"/>
      <c r="V114" s="44"/>
      <c r="W114" s="1">
        <f>+'Ark1'!AA2226</f>
        <v>0.58266525021667881</v>
      </c>
      <c r="X114" s="1">
        <f>+'Ark1'!AB2226</f>
        <v>2.6070166278745752</v>
      </c>
      <c r="Y114" s="1">
        <f>+'Ark1'!T2226</f>
        <v>16.236043333983989</v>
      </c>
      <c r="Z114" s="100">
        <f>+'Ark1'!V2226</f>
        <v>84.592014662488253</v>
      </c>
      <c r="AA114" s="297">
        <f t="shared" ref="AA114:AA130" si="19">+(G114*O114)/1000</f>
        <v>7999.9158899998865</v>
      </c>
      <c r="AB114" s="10">
        <f t="shared" ref="AB114:AB177" si="20">+G114/E114</f>
        <v>63.798256537982567</v>
      </c>
      <c r="AC114" s="39"/>
      <c r="AD114" s="5"/>
      <c r="AE114" s="5"/>
      <c r="AG114"/>
      <c r="AH114" s="5"/>
      <c r="AI114"/>
      <c r="AJ114"/>
      <c r="AK114"/>
      <c r="AL114"/>
      <c r="AM114"/>
    </row>
    <row r="115" spans="1:39" ht="15.6">
      <c r="A115" s="39"/>
      <c r="B115">
        <f>+'Ark1'!C2227</f>
        <v>2020</v>
      </c>
      <c r="C115">
        <f>+'Ark1'!N2227</f>
        <v>79</v>
      </c>
      <c r="D115" s="3" t="s">
        <v>412</v>
      </c>
      <c r="E115" s="297">
        <f>+'Ark1'!Q2227</f>
        <v>1611</v>
      </c>
      <c r="G115" s="297">
        <f>+'Ark1'!R2227</f>
        <v>115830</v>
      </c>
      <c r="I115" s="100">
        <f>+'Ark1'!AD2227</f>
        <v>9.0502060709185468</v>
      </c>
      <c r="K115" s="100">
        <f>+'Ark1'!AE2227</f>
        <v>8.8872954592285627</v>
      </c>
      <c r="M115" s="1">
        <f>+'Ark1'!U2227</f>
        <v>60.90895277561944</v>
      </c>
      <c r="O115" s="100">
        <f>+'Ark1'!W2227</f>
        <v>80.064416990416902</v>
      </c>
      <c r="Q115" s="1">
        <f>+'Ark1'!X2227</f>
        <v>1.2078045411378748</v>
      </c>
      <c r="S115" s="1">
        <f>+'Ark1'!Y2227</f>
        <v>2.4156090822757497</v>
      </c>
      <c r="T115" s="44"/>
      <c r="V115" s="44"/>
      <c r="W115" s="1">
        <f>+'Ark1'!AA2227</f>
        <v>0.57311589248255035</v>
      </c>
      <c r="X115" s="1">
        <f>+'Ark1'!AB2227</f>
        <v>2.5610221859101352</v>
      </c>
      <c r="Y115" s="1">
        <f>+'Ark1'!T2227</f>
        <v>16.172416472416465</v>
      </c>
      <c r="Z115" s="100">
        <f>+'Ark1'!V2227</f>
        <v>86.743680379653242</v>
      </c>
      <c r="AA115" s="297">
        <f t="shared" si="19"/>
        <v>9273.8614199999902</v>
      </c>
      <c r="AB115" s="10">
        <f t="shared" si="20"/>
        <v>71.899441340782118</v>
      </c>
      <c r="AC115" s="39"/>
      <c r="AD115" s="12"/>
      <c r="AE115" s="12"/>
      <c r="AG115"/>
      <c r="AH115"/>
      <c r="AI115"/>
      <c r="AJ115"/>
      <c r="AK115"/>
      <c r="AL115"/>
      <c r="AM115"/>
    </row>
    <row r="116" spans="1:39" ht="15.6">
      <c r="A116" s="39"/>
      <c r="B116">
        <f>+'Ark1'!C2228</f>
        <v>2020</v>
      </c>
      <c r="C116">
        <f>+'Ark1'!N2228</f>
        <v>81</v>
      </c>
      <c r="D116" s="3" t="s">
        <v>411</v>
      </c>
      <c r="E116" s="297">
        <f>+'Ark1'!Q2228</f>
        <v>1630</v>
      </c>
      <c r="G116" s="297">
        <f>+'Ark1'!R2228</f>
        <v>125465</v>
      </c>
      <c r="I116" s="100">
        <f>+'Ark1'!AD2228</f>
        <v>9.803022573493875</v>
      </c>
      <c r="K116" s="100">
        <f>+'Ark1'!AE2228</f>
        <v>9.8643076691015281</v>
      </c>
      <c r="M116" s="1">
        <f>+'Ark1'!U2228</f>
        <v>60.755756585501949</v>
      </c>
      <c r="O116" s="100">
        <f>+'Ark1'!W2228</f>
        <v>82.041766309328494</v>
      </c>
      <c r="Q116" s="1">
        <f>+'Ark1'!X2228</f>
        <v>1.1612800382576811</v>
      </c>
      <c r="S116" s="1">
        <f>+'Ark1'!Y2228</f>
        <v>2.3225600765153622</v>
      </c>
      <c r="T116" s="44"/>
      <c r="V116" s="44"/>
      <c r="W116" s="1">
        <f>+'Ark1'!AA2228</f>
        <v>0.57289105365248738</v>
      </c>
      <c r="X116" s="1">
        <f>+'Ark1'!AB2228</f>
        <v>2.5615033096611439</v>
      </c>
      <c r="Y116" s="1">
        <f>+'Ark1'!T2228</f>
        <v>16.109767664288849</v>
      </c>
      <c r="Z116" s="100">
        <f>+'Ark1'!V2228</f>
        <v>88.88598733405081</v>
      </c>
      <c r="AA116" s="297">
        <f t="shared" si="19"/>
        <v>10293.370209999901</v>
      </c>
      <c r="AB116" s="10">
        <f t="shared" si="20"/>
        <v>76.972392638036808</v>
      </c>
      <c r="AC116" s="39"/>
      <c r="AD116" s="12"/>
      <c r="AE116" s="12"/>
      <c r="AG116"/>
      <c r="AH116"/>
      <c r="AI116"/>
      <c r="AJ116"/>
      <c r="AK116"/>
      <c r="AL116"/>
      <c r="AM116"/>
    </row>
    <row r="117" spans="1:39" ht="15.6">
      <c r="A117" s="39"/>
      <c r="B117">
        <f>+'Ark1'!C2229</f>
        <v>2020</v>
      </c>
      <c r="C117">
        <f>+'Ark1'!N2229</f>
        <v>83</v>
      </c>
      <c r="D117" s="3" t="s">
        <v>410</v>
      </c>
      <c r="E117" s="297">
        <f>+'Ark1'!Q2229</f>
        <v>1616</v>
      </c>
      <c r="G117" s="297">
        <f>+'Ark1'!R2229</f>
        <v>127783</v>
      </c>
      <c r="I117" s="100">
        <f>+'Ark1'!AD2229</f>
        <v>9.9841360818456764</v>
      </c>
      <c r="K117" s="100">
        <f>+'Ark1'!AE2229</f>
        <v>10.289772980868335</v>
      </c>
      <c r="M117" s="1">
        <f>+'Ark1'!U2229</f>
        <v>60.621459818598701</v>
      </c>
      <c r="O117" s="100">
        <f>+'Ark1'!W2229</f>
        <v>84.027936110437125</v>
      </c>
      <c r="Q117" s="1">
        <f>+'Ark1'!X2229</f>
        <v>1.1926469092132759</v>
      </c>
      <c r="S117" s="1">
        <f>+'Ark1'!Y2229</f>
        <v>2.3852938184265517</v>
      </c>
      <c r="T117" s="44"/>
      <c r="V117" s="44"/>
      <c r="W117" s="1">
        <f>+'Ark1'!AA2229</f>
        <v>0.58674323662441397</v>
      </c>
      <c r="X117" s="1">
        <f>+'Ark1'!AB2229</f>
        <v>2.5710574732135232</v>
      </c>
      <c r="Y117" s="1">
        <f>+'Ark1'!T2229</f>
        <v>16.059428875515525</v>
      </c>
      <c r="Z117" s="100">
        <f>+'Ark1'!V2229</f>
        <v>91.037850607192382</v>
      </c>
      <c r="AA117" s="297">
        <f t="shared" si="19"/>
        <v>10737.341759999987</v>
      </c>
      <c r="AB117" s="10">
        <f t="shared" si="20"/>
        <v>79.073638613861391</v>
      </c>
      <c r="AC117" s="39"/>
      <c r="AD117" s="12"/>
      <c r="AE117" s="12"/>
      <c r="AG117"/>
      <c r="AH117"/>
      <c r="AI117"/>
      <c r="AJ117"/>
      <c r="AK117"/>
      <c r="AL117"/>
      <c r="AM117"/>
    </row>
    <row r="118" spans="1:39" ht="15.6">
      <c r="A118" s="39"/>
      <c r="B118">
        <f>+'Ark1'!C2230</f>
        <v>2020</v>
      </c>
      <c r="C118">
        <f>+'Ark1'!N2230</f>
        <v>85</v>
      </c>
      <c r="D118" s="3" t="s">
        <v>409</v>
      </c>
      <c r="E118" s="297">
        <f>+'Ark1'!Q2230</f>
        <v>1605</v>
      </c>
      <c r="G118" s="297">
        <f>+'Ark1'!R2230</f>
        <v>114983</v>
      </c>
      <c r="I118" s="100">
        <f>+'Ark1'!AD2230</f>
        <v>8.9840269761929346</v>
      </c>
      <c r="K118" s="100">
        <f>+'Ark1'!AE2230</f>
        <v>9.4778180426919558</v>
      </c>
      <c r="M118" s="1">
        <f>+'Ark1'!U2230</f>
        <v>60.490107233243187</v>
      </c>
      <c r="O118" s="100">
        <f>+'Ark1'!W2230</f>
        <v>86.013320664795387</v>
      </c>
      <c r="Q118" s="1">
        <f>+'Ark1'!X2230</f>
        <v>1.1645199725176765</v>
      </c>
      <c r="S118" s="1">
        <f>+'Ark1'!Y2230</f>
        <v>2.3290399450353529</v>
      </c>
      <c r="T118" s="44"/>
      <c r="V118" s="44"/>
      <c r="W118" s="1">
        <f>+'Ark1'!AA2230</f>
        <v>0.56216106276846756</v>
      </c>
      <c r="X118" s="1">
        <f>+'Ark1'!AB2230</f>
        <v>2.5718897560142282</v>
      </c>
      <c r="Y118" s="1">
        <f>+'Ark1'!T2230</f>
        <v>16.004009288329577</v>
      </c>
      <c r="Z118" s="100">
        <f>+'Ark1'!V2230</f>
        <v>93.188863125453679</v>
      </c>
      <c r="AA118" s="297">
        <f t="shared" si="19"/>
        <v>9890.0696500001686</v>
      </c>
      <c r="AB118" s="10">
        <f t="shared" si="20"/>
        <v>71.640498442367601</v>
      </c>
      <c r="AC118" s="39"/>
      <c r="AD118" s="12"/>
      <c r="AE118" s="12"/>
      <c r="AG118"/>
      <c r="AH118"/>
      <c r="AI118"/>
      <c r="AJ118"/>
      <c r="AK118"/>
      <c r="AL118"/>
      <c r="AM118"/>
    </row>
    <row r="119" spans="1:39" ht="15.6">
      <c r="A119" s="39"/>
      <c r="B119">
        <f>+'Ark1'!C2231</f>
        <v>2020</v>
      </c>
      <c r="C119">
        <f>+'Ark1'!N2231</f>
        <v>87</v>
      </c>
      <c r="D119" s="3" t="s">
        <v>408</v>
      </c>
      <c r="E119" s="297">
        <f>+'Ark1'!Q2231</f>
        <v>1691</v>
      </c>
      <c r="G119" s="297">
        <f>+'Ark1'!R2231</f>
        <v>137553.79</v>
      </c>
      <c r="I119" s="100">
        <f>+'Ark1'!AD2231</f>
        <v>10.747562335628553</v>
      </c>
      <c r="K119" s="100">
        <f>+'Ark1'!AE2231</f>
        <v>11.658740202206038</v>
      </c>
      <c r="M119" s="1">
        <f>+'Ark1'!U2231</f>
        <v>60.344561207655566</v>
      </c>
      <c r="O119" s="100">
        <f>+'Ark1'!W2231</f>
        <v>88.444340355869983</v>
      </c>
      <c r="Q119" s="1">
        <f>+'Ark1'!X2231</f>
        <v>1.3652840826850352</v>
      </c>
      <c r="S119" s="1">
        <f>+'Ark1'!Y2231</f>
        <v>2.7305681653700704</v>
      </c>
      <c r="T119" s="44"/>
      <c r="V119" s="44"/>
      <c r="W119" s="1">
        <f>+'Ark1'!AA2231</f>
        <v>0.86393790668392323</v>
      </c>
      <c r="X119" s="1">
        <f>+'Ark1'!AB2231</f>
        <v>2.5879560779596997</v>
      </c>
      <c r="Y119" s="1">
        <f>+'Ark1'!T2231</f>
        <v>15.933624438846801</v>
      </c>
      <c r="Z119" s="100">
        <f>+'Ark1'!V2231</f>
        <v>95.822687276134971</v>
      </c>
      <c r="AA119" s="297">
        <f t="shared" si="19"/>
        <v>12165.854219999865</v>
      </c>
      <c r="AB119" s="10">
        <f t="shared" si="20"/>
        <v>81.344642223536368</v>
      </c>
      <c r="AC119" s="39"/>
      <c r="AD119" s="12"/>
      <c r="AE119" s="12"/>
      <c r="AG119"/>
      <c r="AH119"/>
      <c r="AI119"/>
      <c r="AJ119"/>
      <c r="AK119"/>
      <c r="AL119"/>
      <c r="AM119"/>
    </row>
    <row r="120" spans="1:39" ht="15.6">
      <c r="A120" s="39"/>
      <c r="B120">
        <f>+'Ark1'!C2232</f>
        <v>2020</v>
      </c>
      <c r="C120">
        <f>+'Ark1'!N2232</f>
        <v>90</v>
      </c>
      <c r="D120" s="3" t="s">
        <v>407</v>
      </c>
      <c r="E120" s="297">
        <f>+'Ark1'!Q2232</f>
        <v>1736</v>
      </c>
      <c r="G120" s="297">
        <f>+'Ark1'!R2232</f>
        <v>128806</v>
      </c>
      <c r="I120" s="100">
        <f>+'Ark1'!AD2232</f>
        <v>10.064066676774019</v>
      </c>
      <c r="K120" s="100">
        <f>+'Ark1'!AE2232</f>
        <v>11.379317502659628</v>
      </c>
      <c r="M120" s="1">
        <f>+'Ark1'!U2232</f>
        <v>60.103294877567826</v>
      </c>
      <c r="O120" s="100">
        <f>+'Ark1'!W2232</f>
        <v>92.187301989038119</v>
      </c>
      <c r="Q120" s="1">
        <f>+'Ark1'!X2232</f>
        <v>1.5752371783923105</v>
      </c>
      <c r="S120" s="1">
        <f>+'Ark1'!Y2232</f>
        <v>3.150474356784621</v>
      </c>
      <c r="T120" s="44"/>
      <c r="V120" s="44"/>
      <c r="W120" s="1">
        <f>+'Ark1'!AA2232</f>
        <v>1.4126911013023244</v>
      </c>
      <c r="X120" s="1">
        <f>+'Ark1'!AB2232</f>
        <v>2.6562190132022607</v>
      </c>
      <c r="Y120" s="1">
        <f>+'Ark1'!T2232</f>
        <v>15.812446625157216</v>
      </c>
      <c r="Z120" s="100">
        <f>+'Ark1'!V2232</f>
        <v>99.877900313149908</v>
      </c>
      <c r="AA120" s="297">
        <f t="shared" si="19"/>
        <v>11874.277620000044</v>
      </c>
      <c r="AB120" s="10">
        <f t="shared" si="20"/>
        <v>74.197004608294932</v>
      </c>
      <c r="AC120" s="39"/>
      <c r="AD120" s="12"/>
      <c r="AE120" s="12"/>
      <c r="AG120"/>
      <c r="AH120"/>
      <c r="AI120"/>
      <c r="AJ120"/>
      <c r="AK120"/>
      <c r="AL120"/>
      <c r="AM120"/>
    </row>
    <row r="121" spans="1:39" ht="15.6">
      <c r="A121" s="39"/>
      <c r="B121">
        <f>+'Ark1'!C2233</f>
        <v>2020</v>
      </c>
      <c r="C121">
        <f>+'Ark1'!N2233</f>
        <v>95</v>
      </c>
      <c r="D121" s="3" t="s">
        <v>406</v>
      </c>
      <c r="E121" s="297">
        <f>+'Ark1'!Q2233</f>
        <v>1678</v>
      </c>
      <c r="G121" s="297">
        <f>+'Ark1'!R2233</f>
        <v>50421</v>
      </c>
      <c r="I121" s="100">
        <f>+'Ark1'!AD2233</f>
        <v>3.9395704075091431</v>
      </c>
      <c r="K121" s="100">
        <f>+'Ark1'!AE2233</f>
        <v>4.6927025256960562</v>
      </c>
      <c r="M121" s="1">
        <f>+'Ark1'!U2233</f>
        <v>59.829812974752578</v>
      </c>
      <c r="O121" s="100">
        <f>+'Ark1'!W2233</f>
        <v>97.118631324249279</v>
      </c>
      <c r="Q121" s="1">
        <f>+'Ark1'!X2233</f>
        <v>2.0864322405346978</v>
      </c>
      <c r="S121" s="1">
        <f>+'Ark1'!Y2233</f>
        <v>4.1728644810693956</v>
      </c>
      <c r="T121" s="44"/>
      <c r="V121" s="44"/>
      <c r="W121" s="1">
        <f>+'Ark1'!AA2233</f>
        <v>1.4012408252553428</v>
      </c>
      <c r="X121" s="1">
        <f>+'Ark1'!AB2233</f>
        <v>2.768937743269634</v>
      </c>
      <c r="Y121" s="1">
        <f>+'Ark1'!T2233</f>
        <v>15.672100910334979</v>
      </c>
      <c r="Z121" s="100">
        <f>+'Ark1'!V2233</f>
        <v>105.22061898618756</v>
      </c>
      <c r="AA121" s="297">
        <f t="shared" si="19"/>
        <v>4896.8185099999728</v>
      </c>
      <c r="AB121" s="10">
        <f t="shared" si="20"/>
        <v>30.048271752085817</v>
      </c>
      <c r="AC121" s="39"/>
      <c r="AD121" s="12"/>
      <c r="AE121" s="12"/>
      <c r="AG121"/>
      <c r="AH121"/>
      <c r="AI121"/>
      <c r="AJ121"/>
      <c r="AK121"/>
      <c r="AL121"/>
      <c r="AM121"/>
    </row>
    <row r="122" spans="1:39" ht="15.6">
      <c r="A122" s="39"/>
      <c r="B122">
        <f>+'Ark1'!C2234</f>
        <v>2020</v>
      </c>
      <c r="C122">
        <f>+'Ark1'!N2234</f>
        <v>100</v>
      </c>
      <c r="D122" s="3" t="s">
        <v>405</v>
      </c>
      <c r="E122" s="297">
        <f>+'Ark1'!Q2234</f>
        <v>1490</v>
      </c>
      <c r="G122" s="297">
        <f>+'Ark1'!R2234</f>
        <v>17674</v>
      </c>
      <c r="I122" s="100">
        <f>+'Ark1'!AD2234</f>
        <v>1.3809319010395791</v>
      </c>
      <c r="K122" s="100">
        <f>+'Ark1'!AE2234</f>
        <v>1.7287245483477158</v>
      </c>
      <c r="M122" s="1">
        <f>+'Ark1'!U2234</f>
        <v>59.577684734638446</v>
      </c>
      <c r="O122" s="100">
        <f>+'Ark1'!W2234</f>
        <v>102.06619667307868</v>
      </c>
      <c r="Q122" s="1">
        <f>+'Ark1'!X2234</f>
        <v>2.6479574516238542</v>
      </c>
      <c r="S122" s="1">
        <f>+'Ark1'!Y2234</f>
        <v>5.2959149032477084</v>
      </c>
      <c r="T122" s="44"/>
      <c r="V122" s="44"/>
      <c r="W122" s="1">
        <f>+'Ark1'!AA2234</f>
        <v>1.4029484976022459</v>
      </c>
      <c r="X122" s="1">
        <f>+'Ark1'!AB2234</f>
        <v>2.9361759616886558</v>
      </c>
      <c r="Y122" s="1">
        <f>+'Ark1'!T2234</f>
        <v>15.513239787258115</v>
      </c>
      <c r="Z122" s="100">
        <f>+'Ark1'!V2234</f>
        <v>110.58092813984835</v>
      </c>
      <c r="AA122" s="297">
        <f t="shared" si="19"/>
        <v>1803.9179599999925</v>
      </c>
      <c r="AB122" s="10">
        <f t="shared" si="20"/>
        <v>11.861744966442952</v>
      </c>
      <c r="AC122" s="39"/>
      <c r="AD122" s="12"/>
      <c r="AE122" s="12"/>
      <c r="AG122"/>
      <c r="AH122"/>
      <c r="AI122"/>
      <c r="AJ122"/>
      <c r="AK122"/>
      <c r="AL122"/>
      <c r="AM122"/>
    </row>
    <row r="123" spans="1:39" ht="15.6">
      <c r="A123" s="39"/>
      <c r="B123">
        <f>+'Ark1'!C2235</f>
        <v>2020</v>
      </c>
      <c r="C123">
        <f>+'Ark1'!N2235</f>
        <v>105</v>
      </c>
      <c r="D123" s="3" t="s">
        <v>404</v>
      </c>
      <c r="E123" s="297">
        <f>+'Ark1'!Q2235</f>
        <v>1138</v>
      </c>
      <c r="G123" s="297">
        <f>+'Ark1'!R2235</f>
        <v>6133</v>
      </c>
      <c r="I123" s="100">
        <f>+'Ark1'!AD2235</f>
        <v>0.4791929019506469</v>
      </c>
      <c r="K123" s="100">
        <f>+'Ark1'!AE2235</f>
        <v>0.6295449771717978</v>
      </c>
      <c r="M123" s="1">
        <f>+'Ark1'!U2235</f>
        <v>59.386107940648941</v>
      </c>
      <c r="O123" s="100">
        <f>+'Ark1'!W2235</f>
        <v>107.11364095874822</v>
      </c>
      <c r="Q123" s="1">
        <f>+'Ark1'!X2235</f>
        <v>3.3425729659220607</v>
      </c>
      <c r="S123" s="1">
        <f>+'Ark1'!Y2235</f>
        <v>6.6851459318441213</v>
      </c>
      <c r="T123" s="44"/>
      <c r="V123" s="44"/>
      <c r="W123" s="1">
        <f>+'Ark1'!AA2235</f>
        <v>1.4163037876320557</v>
      </c>
      <c r="X123" s="1">
        <f>+'Ark1'!AB2235</f>
        <v>3.0714545044582522</v>
      </c>
      <c r="Y123" s="1">
        <f>+'Ark1'!T2235</f>
        <v>15.39067340616338</v>
      </c>
      <c r="Z123" s="100">
        <f>+'Ark1'!V2235</f>
        <v>116.04944849268438</v>
      </c>
      <c r="AA123" s="297">
        <f t="shared" si="19"/>
        <v>656.92796000000283</v>
      </c>
      <c r="AB123" s="10">
        <f t="shared" si="20"/>
        <v>5.3892794376098418</v>
      </c>
      <c r="AC123" s="39"/>
      <c r="AD123" s="12"/>
      <c r="AE123" s="12"/>
      <c r="AG123"/>
      <c r="AH123"/>
      <c r="AI123"/>
      <c r="AJ123"/>
      <c r="AK123"/>
      <c r="AL123"/>
      <c r="AM123"/>
    </row>
    <row r="124" spans="1:39" ht="15.6">
      <c r="A124" s="39"/>
      <c r="B124">
        <f>+'Ark1'!C2236</f>
        <v>2020</v>
      </c>
      <c r="C124">
        <f>+'Ark1'!N2236</f>
        <v>110</v>
      </c>
      <c r="D124" s="3" t="s">
        <v>403</v>
      </c>
      <c r="E124" s="297">
        <f>+'Ark1'!Q2236</f>
        <v>796</v>
      </c>
      <c r="G124" s="297">
        <f>+'Ark1'!R2236</f>
        <v>2662</v>
      </c>
      <c r="I124" s="100">
        <f>+'Ark1'!AD2236</f>
        <v>0.20799144056621924</v>
      </c>
      <c r="K124" s="100">
        <f>+'Ark1'!AE2236</f>
        <v>0.28635018825695679</v>
      </c>
      <c r="M124" s="1">
        <f>+'Ark1'!U2236</f>
        <v>59.308039068369645</v>
      </c>
      <c r="O124" s="100">
        <f>+'Ark1'!W2236</f>
        <v>112.248463561232</v>
      </c>
      <c r="Q124" s="1">
        <f>+'Ark1'!X2236</f>
        <v>3.1930879038317048</v>
      </c>
      <c r="S124" s="1">
        <f>+'Ark1'!Y2236</f>
        <v>6.3861758076634096</v>
      </c>
      <c r="T124" s="44"/>
      <c r="V124" s="44"/>
      <c r="W124" s="1">
        <f>+'Ark1'!AA2236</f>
        <v>1.4468167104317493</v>
      </c>
      <c r="X124" s="1">
        <f>+'Ark1'!AB2236</f>
        <v>3.2723489200453311</v>
      </c>
      <c r="Y124" s="1">
        <f>+'Ark1'!T2236</f>
        <v>15.33546205860255</v>
      </c>
      <c r="Z124" s="100">
        <f>+'Ark1'!V2236</f>
        <v>121.6126365777166</v>
      </c>
      <c r="AA124" s="297">
        <f t="shared" si="19"/>
        <v>298.80540999999954</v>
      </c>
      <c r="AB124" s="10">
        <f t="shared" si="20"/>
        <v>3.3442211055276383</v>
      </c>
      <c r="AC124" s="39"/>
      <c r="AD124" s="12"/>
      <c r="AE124" s="12"/>
      <c r="AG124"/>
      <c r="AH124"/>
      <c r="AI124"/>
      <c r="AJ124"/>
      <c r="AK124"/>
      <c r="AL124"/>
      <c r="AM124"/>
    </row>
    <row r="125" spans="1:39" ht="15.6">
      <c r="A125" s="39"/>
      <c r="B125">
        <f>+'Ark1'!C2237</f>
        <v>2020</v>
      </c>
      <c r="C125">
        <f>+'Ark1'!N2237</f>
        <v>115</v>
      </c>
      <c r="D125" s="3" t="s">
        <v>402</v>
      </c>
      <c r="E125" s="297">
        <f>+'Ark1'!Q2237</f>
        <v>538</v>
      </c>
      <c r="G125" s="297">
        <f>+'Ark1'!R2237</f>
        <v>1492</v>
      </c>
      <c r="I125" s="100">
        <f>+'Ark1'!AD2237</f>
        <v>0.11657521762764804</v>
      </c>
      <c r="K125" s="100">
        <f>+'Ark1'!AE2237</f>
        <v>0.16781581481458635</v>
      </c>
      <c r="M125" s="1">
        <f>+'Ark1'!U2237</f>
        <v>59.403485254691695</v>
      </c>
      <c r="O125" s="100">
        <f>+'Ark1'!W2237</f>
        <v>117.3694436997318</v>
      </c>
      <c r="Q125" s="1">
        <f>+'Ark1'!X2237</f>
        <v>2.6809651474530831</v>
      </c>
      <c r="S125" s="1">
        <f>+'Ark1'!Y2237</f>
        <v>5.3619302949061662</v>
      </c>
      <c r="T125" s="44"/>
      <c r="V125" s="44"/>
      <c r="W125" s="1">
        <f>+'Ark1'!AA2237</f>
        <v>1.4496715071984705</v>
      </c>
      <c r="X125" s="1">
        <f>+'Ark1'!AB2237</f>
        <v>3.3740356458293577</v>
      </c>
      <c r="Y125" s="1">
        <f>+'Ark1'!T2237</f>
        <v>15.403485254691695</v>
      </c>
      <c r="Z125" s="100">
        <f>+'Ark1'!V2237</f>
        <v>127.16082741032719</v>
      </c>
      <c r="AA125" s="297">
        <f t="shared" si="19"/>
        <v>175.11520999999985</v>
      </c>
      <c r="AB125" s="10">
        <f t="shared" si="20"/>
        <v>2.7732342007434942</v>
      </c>
      <c r="AC125" s="39"/>
      <c r="AD125" s="12"/>
      <c r="AE125" s="12"/>
      <c r="AG125"/>
      <c r="AH125"/>
      <c r="AI125"/>
      <c r="AJ125"/>
      <c r="AK125"/>
      <c r="AL125"/>
      <c r="AM125"/>
    </row>
    <row r="126" spans="1:39" ht="15.6">
      <c r="A126" s="39"/>
      <c r="B126">
        <f>+'Ark1'!C2238</f>
        <v>2020</v>
      </c>
      <c r="C126">
        <f>+'Ark1'!N2238</f>
        <v>120</v>
      </c>
      <c r="D126" s="3" t="s">
        <v>401</v>
      </c>
      <c r="E126" s="297">
        <f>+'Ark1'!Q2238</f>
        <v>402</v>
      </c>
      <c r="G126" s="297">
        <f>+'Ark1'!R2238</f>
        <v>973</v>
      </c>
      <c r="I126" s="100">
        <f>+'Ark1'!AD2238</f>
        <v>7.602391873438441E-2</v>
      </c>
      <c r="K126" s="100">
        <f>+'Ark1'!AE2238</f>
        <v>0.11406351020137109</v>
      </c>
      <c r="M126" s="1">
        <f>+'Ark1'!U2238</f>
        <v>59.142857142857153</v>
      </c>
      <c r="O126" s="100">
        <f>+'Ark1'!W2238</f>
        <v>122.32771839671128</v>
      </c>
      <c r="Q126" s="1">
        <f>+'Ark1'!X2238</f>
        <v>2.466598150051388</v>
      </c>
      <c r="S126" s="1">
        <f>+'Ark1'!Y2238</f>
        <v>4.9331963001027761</v>
      </c>
      <c r="T126" s="44"/>
      <c r="V126" s="44"/>
      <c r="W126" s="1">
        <f>+'Ark1'!AA2238</f>
        <v>1.4078591383296579</v>
      </c>
      <c r="X126" s="1">
        <f>+'Ark1'!AB2238</f>
        <v>3.57436672563894</v>
      </c>
      <c r="Y126" s="1">
        <f>+'Ark1'!T2238</f>
        <v>15.29188078108942</v>
      </c>
      <c r="Z126" s="100">
        <f>+'Ark1'!V2238</f>
        <v>132.53273932471438</v>
      </c>
      <c r="AA126" s="297">
        <f t="shared" si="19"/>
        <v>119.02487000000006</v>
      </c>
      <c r="AB126" s="10">
        <f t="shared" si="20"/>
        <v>2.4203980099502487</v>
      </c>
      <c r="AC126" s="39"/>
      <c r="AD126" s="12"/>
      <c r="AE126" s="12"/>
      <c r="AG126"/>
      <c r="AH126"/>
      <c r="AI126"/>
      <c r="AJ126"/>
      <c r="AK126"/>
      <c r="AL126"/>
      <c r="AM126"/>
    </row>
    <row r="127" spans="1:39" ht="15.6">
      <c r="A127" s="39"/>
      <c r="B127">
        <f>+'Ark1'!C2239</f>
        <v>2020</v>
      </c>
      <c r="C127">
        <f>+'Ark1'!N2239</f>
        <v>125</v>
      </c>
      <c r="D127" s="3" t="s">
        <v>400</v>
      </c>
      <c r="E127" s="297">
        <f>+'Ark1'!Q2239</f>
        <v>12</v>
      </c>
      <c r="G127" s="297">
        <f>+'Ark1'!R2239</f>
        <v>12</v>
      </c>
      <c r="I127" s="100">
        <f>+'Ark1'!AD2239</f>
        <v>9.3760228654944818E-4</v>
      </c>
      <c r="K127" s="100">
        <f>+'Ark1'!AE2239</f>
        <v>1.536229445394966E-3</v>
      </c>
      <c r="M127" s="1">
        <f>+'Ark1'!U2239</f>
        <v>60.25</v>
      </c>
      <c r="O127" s="100">
        <f>+'Ark1'!W2239</f>
        <v>133.58750000000001</v>
      </c>
      <c r="Q127" s="1">
        <f>+'Ark1'!X2239</f>
        <v>0</v>
      </c>
      <c r="S127" s="1">
        <f>+'Ark1'!Y2239</f>
        <v>0</v>
      </c>
      <c r="T127" s="44"/>
      <c r="V127" s="44"/>
      <c r="W127" s="1">
        <f>+'Ark1'!AA2239</f>
        <v>291.81297689687739</v>
      </c>
      <c r="X127" s="1">
        <f>+'Ark1'!AB2239</f>
        <v>1.5877132402714711</v>
      </c>
      <c r="Y127" s="1">
        <f>+'Ark1'!T2239</f>
        <v>15.5</v>
      </c>
      <c r="Z127" s="100">
        <f>+'Ark1'!V2239</f>
        <v>144.73185265438789</v>
      </c>
      <c r="AA127" s="297">
        <f t="shared" si="19"/>
        <v>1.6030500000000001</v>
      </c>
      <c r="AB127" s="10">
        <f t="shared" si="20"/>
        <v>1</v>
      </c>
      <c r="AC127" s="39"/>
      <c r="AD127" s="12"/>
      <c r="AE127" s="12"/>
      <c r="AG127"/>
      <c r="AH127"/>
      <c r="AI127"/>
      <c r="AJ127"/>
      <c r="AK127"/>
      <c r="AL127"/>
      <c r="AM127"/>
    </row>
    <row r="128" spans="1:39" ht="15.6">
      <c r="A128" s="39"/>
      <c r="B128">
        <f>+'Ark1'!C2240</f>
        <v>2019</v>
      </c>
      <c r="C128">
        <f>+'Ark1'!N2240</f>
        <v>40</v>
      </c>
      <c r="D128" s="3" t="s">
        <v>399</v>
      </c>
      <c r="E128" s="297">
        <f>+'Ark1'!Q2240</f>
        <v>1405</v>
      </c>
      <c r="G128" s="297">
        <f>+'Ark1'!R2240</f>
        <v>16877</v>
      </c>
      <c r="I128" s="100">
        <f>+'Ark1'!AD2240</f>
        <v>1.2656262889110528</v>
      </c>
      <c r="K128" s="100">
        <f>+'Ark1'!AE2240</f>
        <v>0.79535298404921251</v>
      </c>
      <c r="M128" s="1">
        <f>+'Ark1'!U2240</f>
        <v>63.6523775643306</v>
      </c>
      <c r="O128" s="100">
        <f>+'Ark1'!W2240</f>
        <v>49.530767816909936</v>
      </c>
      <c r="Q128" s="1">
        <f>+'Ark1'!X2240</f>
        <v>0.84138176216152138</v>
      </c>
      <c r="S128" s="1">
        <f>+'Ark1'!Y2240</f>
        <v>1.6827635243230428</v>
      </c>
      <c r="T128" s="44"/>
      <c r="V128" s="44"/>
      <c r="W128" s="1">
        <f>+'Ark1'!AA2240</f>
        <v>4.1433136152993653</v>
      </c>
      <c r="X128" s="1">
        <f>+'Ark1'!AB2240</f>
        <v>3.0771425794697782</v>
      </c>
      <c r="Y128" s="1">
        <f>+'Ark1'!T2240</f>
        <v>16.702316762457787</v>
      </c>
      <c r="Z128" s="100">
        <f>+'Ark1'!V2240</f>
        <v>53.69346344694732</v>
      </c>
      <c r="AA128" s="297">
        <f t="shared" si="19"/>
        <v>835.93076844598897</v>
      </c>
      <c r="AB128" s="10">
        <f t="shared" si="20"/>
        <v>12.012099644128114</v>
      </c>
      <c r="AC128" s="39"/>
      <c r="AD128" s="12"/>
      <c r="AE128" s="12"/>
      <c r="AG128"/>
      <c r="AH128"/>
      <c r="AI128"/>
      <c r="AJ128"/>
      <c r="AK128"/>
      <c r="AL128"/>
      <c r="AM128"/>
    </row>
    <row r="129" spans="1:39" ht="15.6">
      <c r="A129" s="39"/>
      <c r="B129">
        <f>+'Ark1'!C2241</f>
        <v>2019</v>
      </c>
      <c r="C129">
        <f>+'Ark1'!N2241</f>
        <v>55</v>
      </c>
      <c r="D129" s="3" t="s">
        <v>398</v>
      </c>
      <c r="E129" s="297">
        <f>+'Ark1'!Q2241</f>
        <v>1657</v>
      </c>
      <c r="G129" s="297">
        <f>+'Ark1'!R2241</f>
        <v>39090</v>
      </c>
      <c r="I129" s="100">
        <f>+'Ark1'!AD2241</f>
        <v>2.9314055598467181</v>
      </c>
      <c r="K129" s="100">
        <f>+'Ark1'!AE2241</f>
        <v>2.2279480276169688</v>
      </c>
      <c r="M129" s="1">
        <f>+'Ark1'!U2241</f>
        <v>62.828915046059365</v>
      </c>
      <c r="O129" s="100">
        <f>+'Ark1'!W2241</f>
        <v>59.879441658136813</v>
      </c>
      <c r="Q129" s="1">
        <f>+'Ark1'!X2241</f>
        <v>1.2790995139421848</v>
      </c>
      <c r="S129" s="1">
        <f>+'Ark1'!Y2241</f>
        <v>2.5581990278843696</v>
      </c>
      <c r="T129" s="44"/>
      <c r="V129" s="44"/>
      <c r="W129" s="1">
        <f>+'Ark1'!AA2241</f>
        <v>2.2152528616506095</v>
      </c>
      <c r="X129" s="1">
        <f>+'Ark1'!AB2241</f>
        <v>2.9096956387714488</v>
      </c>
      <c r="Y129" s="1">
        <f>+'Ark1'!T2241</f>
        <v>16.59002302379125</v>
      </c>
      <c r="Z129" s="100">
        <f>+'Ark1'!V2241</f>
        <v>64.891166937060405</v>
      </c>
      <c r="AA129" s="297">
        <f t="shared" si="19"/>
        <v>2340.6873744165678</v>
      </c>
      <c r="AB129" s="10">
        <f t="shared" si="20"/>
        <v>23.590826795413399</v>
      </c>
      <c r="AC129" s="39"/>
      <c r="AD129" s="12"/>
      <c r="AE129" s="12"/>
      <c r="AG129"/>
      <c r="AH129"/>
      <c r="AI129"/>
      <c r="AJ129"/>
      <c r="AK129"/>
      <c r="AL129"/>
      <c r="AM129"/>
    </row>
    <row r="130" spans="1:39" ht="15.6">
      <c r="A130" s="39"/>
      <c r="B130">
        <f>+'Ark1'!C2242</f>
        <v>2019</v>
      </c>
      <c r="C130">
        <f>+'Ark1'!N2242</f>
        <v>63</v>
      </c>
      <c r="D130" s="3" t="s">
        <v>457</v>
      </c>
      <c r="E130" s="297">
        <f>+'Ark1'!Q2242</f>
        <v>1536</v>
      </c>
      <c r="G130" s="297">
        <f>+'Ark1'!R2242</f>
        <v>20850</v>
      </c>
      <c r="I130" s="100">
        <f>+'Ark1'!AD2242</f>
        <v>1.5635662809619872</v>
      </c>
      <c r="K130" s="100">
        <f>+'Ark1'!AE2242</f>
        <v>1.2722212759804863</v>
      </c>
      <c r="M130" s="1">
        <f>+'Ark1'!U2242</f>
        <v>62.340465339409938</v>
      </c>
      <c r="O130" s="100">
        <f>+'Ark1'!W2242</f>
        <v>64.10442312305085</v>
      </c>
      <c r="Q130" s="1">
        <f>+'Ark1'!X2242</f>
        <v>1.6306954436450842</v>
      </c>
      <c r="S130" s="1">
        <f>+'Ark1'!Y2242</f>
        <v>3.2613908872901685</v>
      </c>
      <c r="T130" s="44"/>
      <c r="V130" s="44"/>
      <c r="W130" s="1">
        <f>+'Ark1'!AA2242</f>
        <v>0.57415597372668481</v>
      </c>
      <c r="X130" s="1">
        <f>+'Ark1'!AB2242</f>
        <v>2.8103970135495846</v>
      </c>
      <c r="Y130" s="1">
        <f>+'Ark1'!T2242</f>
        <v>16.511702637889684</v>
      </c>
      <c r="Z130" s="100">
        <f>+'Ark1'!V2242</f>
        <v>69.468994048056913</v>
      </c>
      <c r="AA130" s="297">
        <f t="shared" si="19"/>
        <v>1336.5772221156103</v>
      </c>
      <c r="AB130" s="10">
        <f t="shared" si="20"/>
        <v>13.57421875</v>
      </c>
      <c r="AC130" s="39"/>
      <c r="AD130" s="12"/>
      <c r="AE130" s="12"/>
      <c r="AG130"/>
      <c r="AH130"/>
      <c r="AI130"/>
      <c r="AJ130"/>
      <c r="AK130"/>
      <c r="AL130"/>
      <c r="AM130"/>
    </row>
    <row r="131" spans="1:39" ht="15.6">
      <c r="A131" s="39"/>
      <c r="B131" s="46">
        <f>+'Ark1'!C2243</f>
        <v>2019</v>
      </c>
      <c r="C131" s="46">
        <f>+'Ark1'!N2243</f>
        <v>65</v>
      </c>
      <c r="D131" s="47" t="s">
        <v>519</v>
      </c>
      <c r="E131" s="331">
        <f>+'Ark1'!Q2243</f>
        <v>1588</v>
      </c>
      <c r="F131" s="46"/>
      <c r="G131" s="331">
        <f>+'Ark1'!R2243</f>
        <v>28890</v>
      </c>
      <c r="H131" s="331"/>
      <c r="I131" s="99">
        <f>+'Ark1'!AD2243</f>
        <v>2.1664954367861782</v>
      </c>
      <c r="J131" s="46"/>
      <c r="K131" s="99">
        <f>+'Ark1'!AE2243</f>
        <v>1.8178883884533079</v>
      </c>
      <c r="L131" s="46"/>
      <c r="M131" s="48">
        <f>+'Ark1'!U2243</f>
        <v>62.049818244763728</v>
      </c>
      <c r="N131" s="46"/>
      <c r="O131" s="99">
        <f>+'Ark1'!W2243</f>
        <v>66.103139345680916</v>
      </c>
      <c r="P131" s="46"/>
      <c r="Q131" s="48">
        <f>+'Ark1'!X2243</f>
        <v>1.4468674281758396</v>
      </c>
      <c r="R131" s="46"/>
      <c r="S131" s="48">
        <f>+'Ark1'!Y2243</f>
        <v>2.8937348563516792</v>
      </c>
      <c r="T131" s="44"/>
      <c r="U131" s="65"/>
      <c r="V131" s="44"/>
      <c r="W131" s="48">
        <f>+'Ark1'!AA2243</f>
        <v>0.57433773741769878</v>
      </c>
      <c r="X131" s="48">
        <f>+'Ark1'!AB2243</f>
        <v>2.8399783961916305</v>
      </c>
      <c r="Y131" s="48">
        <f>+'Ark1'!T2243</f>
        <v>16.431498788508133</v>
      </c>
      <c r="Z131" s="99">
        <f>+'Ark1'!V2243</f>
        <v>71.630079005345493</v>
      </c>
      <c r="AA131" s="331">
        <f>+(G131*O131)/1000</f>
        <v>1909.7196956967216</v>
      </c>
      <c r="AB131" s="65">
        <f t="shared" si="20"/>
        <v>18.192695214105793</v>
      </c>
      <c r="AC131" s="39"/>
      <c r="AD131" s="12"/>
      <c r="AE131" s="12"/>
      <c r="AG131"/>
      <c r="AH131"/>
      <c r="AI131"/>
      <c r="AJ131"/>
      <c r="AK131"/>
      <c r="AL131"/>
      <c r="AM131"/>
    </row>
    <row r="132" spans="1:39" ht="15.6">
      <c r="A132" s="39"/>
      <c r="B132" s="46">
        <f>+'Ark1'!C2244</f>
        <v>2019</v>
      </c>
      <c r="C132" s="46">
        <f>+'Ark1'!N2244</f>
        <v>67</v>
      </c>
      <c r="D132" s="47" t="s">
        <v>413</v>
      </c>
      <c r="E132" s="331">
        <f>+'Ark1'!Q2244</f>
        <v>1627</v>
      </c>
      <c r="F132" s="46"/>
      <c r="G132" s="331">
        <f>+'Ark1'!R2244</f>
        <v>38941</v>
      </c>
      <c r="H132" s="331"/>
      <c r="I132" s="99">
        <f>+'Ark1'!AD2244</f>
        <v>2.9202318727549503</v>
      </c>
      <c r="J132" s="46"/>
      <c r="K132" s="99">
        <f>+'Ark1'!AE2244</f>
        <v>2.5245700459070002</v>
      </c>
      <c r="L132" s="46"/>
      <c r="M132" s="48">
        <f>+'Ark1'!U2244</f>
        <v>61.786073868598145</v>
      </c>
      <c r="N132" s="46"/>
      <c r="O132" s="99">
        <f>+'Ark1'!W2244</f>
        <v>68.106042019828649</v>
      </c>
      <c r="P132" s="46"/>
      <c r="Q132" s="48">
        <f>+'Ark1'!X2244</f>
        <v>1.4380729822038472</v>
      </c>
      <c r="R132" s="46"/>
      <c r="S132" s="48">
        <f>+'Ark1'!Y2244</f>
        <v>2.8761459644076943</v>
      </c>
      <c r="T132" s="44"/>
      <c r="U132" s="65"/>
      <c r="V132" s="44"/>
      <c r="W132" s="48">
        <f>+'Ark1'!AA2244</f>
        <v>0.56572478613439803</v>
      </c>
      <c r="X132" s="48">
        <f>+'Ark1'!AB2244</f>
        <v>2.7755047376674997</v>
      </c>
      <c r="Y132" s="48">
        <f>+'Ark1'!T2244</f>
        <v>16.369969954546622</v>
      </c>
      <c r="Z132" s="99">
        <f>+'Ark1'!V2244</f>
        <v>73.800937731609721</v>
      </c>
      <c r="AA132" s="331">
        <f t="shared" ref="AA132:AA148" si="21">+(G132*O132)/1000</f>
        <v>2652.1173822941473</v>
      </c>
      <c r="AB132" s="65">
        <f t="shared" si="20"/>
        <v>23.934234787953287</v>
      </c>
      <c r="AC132" s="39"/>
      <c r="AD132" s="12"/>
      <c r="AE132" s="12"/>
      <c r="AG132"/>
      <c r="AH132"/>
      <c r="AI132"/>
      <c r="AJ132"/>
      <c r="AK132"/>
      <c r="AL132"/>
      <c r="AM132"/>
    </row>
    <row r="133" spans="1:39" ht="15.6">
      <c r="A133" s="39"/>
      <c r="B133" s="46">
        <f>+'Ark1'!C2245</f>
        <v>2019</v>
      </c>
      <c r="C133" s="46">
        <f>+'Ark1'!N2245</f>
        <v>69</v>
      </c>
      <c r="D133" s="47" t="s">
        <v>412</v>
      </c>
      <c r="E133" s="331">
        <f>+'Ark1'!Q2245</f>
        <v>1659</v>
      </c>
      <c r="F133" s="46"/>
      <c r="G133" s="331">
        <f>+'Ark1'!R2245</f>
        <v>50716</v>
      </c>
      <c r="H133" s="331"/>
      <c r="I133" s="99">
        <f>+'Ark1'!AD2245</f>
        <v>3.8032531177586639</v>
      </c>
      <c r="J133" s="46"/>
      <c r="K133" s="99">
        <f>+'Ark1'!AE2245</f>
        <v>3.3844177606556127</v>
      </c>
      <c r="L133" s="46"/>
      <c r="M133" s="48">
        <f>+'Ark1'!U2245</f>
        <v>61.571256729309205</v>
      </c>
      <c r="N133" s="46"/>
      <c r="O133" s="99">
        <f>+'Ark1'!W2245</f>
        <v>70.098549624342041</v>
      </c>
      <c r="P133" s="46"/>
      <c r="Q133" s="48">
        <f>+'Ark1'!X2245</f>
        <v>1.417698556668507</v>
      </c>
      <c r="R133" s="46"/>
      <c r="S133" s="48">
        <f>+'Ark1'!Y2245</f>
        <v>2.8353971133370139</v>
      </c>
      <c r="T133" s="44"/>
      <c r="U133" s="65"/>
      <c r="V133" s="44"/>
      <c r="W133" s="48">
        <f>+'Ark1'!AA2245</f>
        <v>0.57422461822756077</v>
      </c>
      <c r="X133" s="48">
        <f>+'Ark1'!AB2245</f>
        <v>2.7612220231205278</v>
      </c>
      <c r="Y133" s="48">
        <f>+'Ark1'!T2245</f>
        <v>16.303908036911427</v>
      </c>
      <c r="Z133" s="99">
        <f>+'Ark1'!V2245</f>
        <v>75.953935470971345</v>
      </c>
      <c r="AA133" s="331">
        <f t="shared" si="21"/>
        <v>3555.1180427481308</v>
      </c>
      <c r="AB133" s="65">
        <f t="shared" si="20"/>
        <v>30.57022302591923</v>
      </c>
      <c r="AC133" s="39"/>
      <c r="AD133" s="12"/>
      <c r="AE133" s="12"/>
      <c r="AG133"/>
      <c r="AH133"/>
      <c r="AI133"/>
      <c r="AJ133"/>
      <c r="AK133"/>
      <c r="AL133"/>
      <c r="AM133"/>
    </row>
    <row r="134" spans="1:39" ht="15.6">
      <c r="A134" s="39"/>
      <c r="B134" s="46">
        <f>+'Ark1'!C2246</f>
        <v>2019</v>
      </c>
      <c r="C134" s="46">
        <f>+'Ark1'!N2246</f>
        <v>71</v>
      </c>
      <c r="D134" s="47" t="s">
        <v>411</v>
      </c>
      <c r="E134" s="331">
        <f>+'Ark1'!Q2246</f>
        <v>1683</v>
      </c>
      <c r="F134" s="46"/>
      <c r="G134" s="331">
        <f>+'Ark1'!R2246</f>
        <v>68458</v>
      </c>
      <c r="H134" s="331"/>
      <c r="I134" s="99">
        <f>+'Ark1'!AD2246</f>
        <v>5.133746784752792</v>
      </c>
      <c r="J134" s="46"/>
      <c r="K134" s="99">
        <f>+'Ark1'!AE2246</f>
        <v>4.6962184632510686</v>
      </c>
      <c r="L134" s="46"/>
      <c r="M134" s="48">
        <f>+'Ark1'!U2246</f>
        <v>61.281621203044885</v>
      </c>
      <c r="N134" s="46"/>
      <c r="O134" s="99">
        <f>+'Ark1'!W2246</f>
        <v>72.068668088773052</v>
      </c>
      <c r="P134" s="46"/>
      <c r="Q134" s="48">
        <f>+'Ark1'!X2246</f>
        <v>1.3205176896783428</v>
      </c>
      <c r="R134" s="46"/>
      <c r="S134" s="48">
        <f>+'Ark1'!Y2246</f>
        <v>2.6410353793566856</v>
      </c>
      <c r="T134" s="44"/>
      <c r="U134" s="65"/>
      <c r="V134" s="44"/>
      <c r="W134" s="48">
        <f>+'Ark1'!AA2246</f>
        <v>0.57623783421071639</v>
      </c>
      <c r="X134" s="48">
        <f>+'Ark1'!AB2246</f>
        <v>2.7318883458860057</v>
      </c>
      <c r="Y134" s="48">
        <f>+'Ark1'!T2246</f>
        <v>16.214306582137951</v>
      </c>
      <c r="Z134" s="99">
        <f>+'Ark1'!V2246</f>
        <v>78.098012582583578</v>
      </c>
      <c r="AA134" s="331">
        <f t="shared" si="21"/>
        <v>4933.6768800212258</v>
      </c>
      <c r="AB134" s="65">
        <f t="shared" si="20"/>
        <v>40.676173499702912</v>
      </c>
      <c r="AC134" s="39"/>
      <c r="AD134" s="12"/>
      <c r="AE134" s="12"/>
      <c r="AG134"/>
      <c r="AH134"/>
      <c r="AI134"/>
      <c r="AJ134"/>
      <c r="AK134"/>
      <c r="AL134"/>
      <c r="AM134"/>
    </row>
    <row r="135" spans="1:39" ht="15.6">
      <c r="A135" s="39"/>
      <c r="B135" s="46">
        <f>+'Ark1'!C2247</f>
        <v>2019</v>
      </c>
      <c r="C135" s="46">
        <f>+'Ark1'!N2247</f>
        <v>73</v>
      </c>
      <c r="D135" s="47" t="s">
        <v>410</v>
      </c>
      <c r="E135" s="331">
        <f>+'Ark1'!Q2247</f>
        <v>1701</v>
      </c>
      <c r="F135" s="46"/>
      <c r="G135" s="331">
        <f>+'Ark1'!R2247</f>
        <v>86088</v>
      </c>
      <c r="H135" s="331"/>
      <c r="I135" s="99">
        <f>+'Ark1'!AD2247</f>
        <v>6.4558414386309604</v>
      </c>
      <c r="J135" s="46"/>
      <c r="K135" s="99">
        <f>+'Ark1'!AE2247</f>
        <v>6.0712879431434343</v>
      </c>
      <c r="L135" s="46"/>
      <c r="M135" s="48">
        <f>+'Ark1'!U2247</f>
        <v>61.090574279971648</v>
      </c>
      <c r="N135" s="46"/>
      <c r="O135" s="99">
        <f>+'Ark1'!W2247</f>
        <v>74.08685034796035</v>
      </c>
      <c r="P135" s="46"/>
      <c r="Q135" s="48">
        <f>+'Ark1'!X2247</f>
        <v>1.2638230647709316</v>
      </c>
      <c r="R135" s="46"/>
      <c r="S135" s="48">
        <f>+'Ark1'!Y2247</f>
        <v>2.5276461295418633</v>
      </c>
      <c r="T135" s="44"/>
      <c r="U135" s="65"/>
      <c r="V135" s="44"/>
      <c r="W135" s="48">
        <f>+'Ark1'!AA2247</f>
        <v>0.58218441503764251</v>
      </c>
      <c r="X135" s="48">
        <f>+'Ark1'!AB2247</f>
        <v>2.6775000172634842</v>
      </c>
      <c r="Y135" s="48">
        <f>+'Ark1'!T2247</f>
        <v>16.155085493913205</v>
      </c>
      <c r="Z135" s="99">
        <f>+'Ark1'!V2247</f>
        <v>80.281456772961519</v>
      </c>
      <c r="AA135" s="331">
        <f t="shared" si="21"/>
        <v>6377.9887727552104</v>
      </c>
      <c r="AB135" s="65">
        <f t="shared" si="20"/>
        <v>50.610229276895943</v>
      </c>
      <c r="AC135" s="39"/>
      <c r="AD135" s="12"/>
      <c r="AE135" s="12"/>
      <c r="AG135"/>
      <c r="AH135"/>
      <c r="AI135"/>
      <c r="AJ135"/>
      <c r="AK135"/>
      <c r="AL135"/>
      <c r="AM135"/>
    </row>
    <row r="136" spans="1:39" ht="15.6">
      <c r="A136" s="39"/>
      <c r="B136" s="46">
        <f>+'Ark1'!C2248</f>
        <v>2019</v>
      </c>
      <c r="C136" s="46">
        <f>+'Ark1'!N2248</f>
        <v>75</v>
      </c>
      <c r="D136" s="47" t="s">
        <v>409</v>
      </c>
      <c r="E136" s="331">
        <f>+'Ark1'!Q2248</f>
        <v>1702</v>
      </c>
      <c r="F136" s="46"/>
      <c r="G136" s="331">
        <f>+'Ark1'!R2248</f>
        <v>107782</v>
      </c>
      <c r="H136" s="331"/>
      <c r="I136" s="99">
        <f>+'Ark1'!AD2248</f>
        <v>8.0827002827167806</v>
      </c>
      <c r="J136" s="46"/>
      <c r="K136" s="99">
        <f>+'Ark1'!AE2248</f>
        <v>7.8046361688251986</v>
      </c>
      <c r="L136" s="46"/>
      <c r="M136" s="48">
        <f>+'Ark1'!U2248</f>
        <v>60.876404702912879</v>
      </c>
      <c r="N136" s="46"/>
      <c r="O136" s="99">
        <f>+'Ark1'!W2248</f>
        <v>76.069442016276227</v>
      </c>
      <c r="P136" s="46"/>
      <c r="Q136" s="48">
        <f>+'Ark1'!X2248</f>
        <v>1.2172719006884267</v>
      </c>
      <c r="R136" s="46"/>
      <c r="S136" s="48">
        <f>+'Ark1'!Y2248</f>
        <v>2.4345438013768534</v>
      </c>
      <c r="T136" s="44"/>
      <c r="U136" s="65"/>
      <c r="V136" s="44"/>
      <c r="W136" s="48">
        <f>+'Ark1'!AA2248</f>
        <v>0.57572735677066156</v>
      </c>
      <c r="X136" s="48">
        <f>+'Ark1'!AB2248</f>
        <v>2.6366442491929685</v>
      </c>
      <c r="Y136" s="48">
        <f>+'Ark1'!T2248</f>
        <v>16.0817854558275</v>
      </c>
      <c r="Z136" s="99">
        <f>+'Ark1'!V2248</f>
        <v>82.429967877529634</v>
      </c>
      <c r="AA136" s="331">
        <f t="shared" si="21"/>
        <v>8198.9165993982842</v>
      </c>
      <c r="AB136" s="65">
        <f t="shared" si="20"/>
        <v>63.326674500587544</v>
      </c>
      <c r="AC136" s="39"/>
      <c r="AD136" s="12"/>
      <c r="AE136" s="12"/>
      <c r="AG136"/>
      <c r="AH136"/>
      <c r="AI136"/>
      <c r="AJ136"/>
      <c r="AK136"/>
      <c r="AL136"/>
      <c r="AM136"/>
    </row>
    <row r="137" spans="1:39" ht="15.6">
      <c r="A137" s="39"/>
      <c r="B137" s="46">
        <f>+'Ark1'!C2249</f>
        <v>2019</v>
      </c>
      <c r="C137" s="46">
        <f>+'Ark1'!N2249</f>
        <v>77</v>
      </c>
      <c r="D137" s="47" t="s">
        <v>408</v>
      </c>
      <c r="E137" s="331">
        <f>+'Ark1'!Q2249</f>
        <v>1701</v>
      </c>
      <c r="F137" s="46"/>
      <c r="G137" s="331">
        <f>+'Ark1'!R2249</f>
        <v>122691</v>
      </c>
      <c r="H137" s="331"/>
      <c r="I137" s="99">
        <f>+'Ark1'!AD2249</f>
        <v>9.2007439125902728</v>
      </c>
      <c r="J137" s="46"/>
      <c r="K137" s="99">
        <f>+'Ark1'!AE2249</f>
        <v>9.1198136844069051</v>
      </c>
      <c r="L137" s="46"/>
      <c r="M137" s="48">
        <f>+'Ark1'!U2249</f>
        <v>60.708967147631846</v>
      </c>
      <c r="N137" s="46"/>
      <c r="O137" s="99">
        <f>+'Ark1'!W2249</f>
        <v>78.086299502731706</v>
      </c>
      <c r="P137" s="46"/>
      <c r="Q137" s="48">
        <f>+'Ark1'!X2249</f>
        <v>1.1769404438793389</v>
      </c>
      <c r="R137" s="46"/>
      <c r="S137" s="48">
        <f>+'Ark1'!Y2249</f>
        <v>2.3538808877586779</v>
      </c>
      <c r="T137" s="44"/>
      <c r="U137" s="65"/>
      <c r="V137" s="44"/>
      <c r="W137" s="48">
        <f>+'Ark1'!AA2249</f>
        <v>0.57921698524266485</v>
      </c>
      <c r="X137" s="48">
        <f>+'Ark1'!AB2249</f>
        <v>2.6031423031232928</v>
      </c>
      <c r="Y137" s="48">
        <f>+'Ark1'!T2249</f>
        <v>16.02071056556716</v>
      </c>
      <c r="Z137" s="99">
        <f>+'Ark1'!V2249</f>
        <v>84.615017203442989</v>
      </c>
      <c r="AA137" s="331">
        <f t="shared" si="21"/>
        <v>9580.4861722896567</v>
      </c>
      <c r="AB137" s="65">
        <f t="shared" si="20"/>
        <v>72.128747795414469</v>
      </c>
      <c r="AC137" s="39"/>
      <c r="AD137" s="12"/>
      <c r="AE137" s="12"/>
      <c r="AG137"/>
      <c r="AH137"/>
      <c r="AI137"/>
      <c r="AJ137"/>
      <c r="AK137"/>
      <c r="AL137"/>
      <c r="AM137"/>
    </row>
    <row r="138" spans="1:39" ht="15.6">
      <c r="A138" s="39"/>
      <c r="B138" s="46">
        <f>+'Ark1'!C2250</f>
        <v>2019</v>
      </c>
      <c r="C138" s="46">
        <f>+'Ark1'!N2250</f>
        <v>79</v>
      </c>
      <c r="D138" s="47" t="s">
        <v>407</v>
      </c>
      <c r="E138" s="331">
        <f>+'Ark1'!Q2250</f>
        <v>1729</v>
      </c>
      <c r="F138" s="46"/>
      <c r="G138" s="331">
        <f>+'Ark1'!R2250</f>
        <v>132995</v>
      </c>
      <c r="H138" s="331"/>
      <c r="I138" s="99">
        <f>+'Ark1'!AD2250</f>
        <v>9.9734531192584868</v>
      </c>
      <c r="J138" s="46"/>
      <c r="K138" s="99">
        <f>+'Ark1'!AE2250</f>
        <v>10.136535964065498</v>
      </c>
      <c r="L138" s="46"/>
      <c r="M138" s="48">
        <f>+'Ark1'!U2250</f>
        <v>60.567022636684953</v>
      </c>
      <c r="N138" s="46"/>
      <c r="O138" s="99">
        <f>+'Ark1'!W2250</f>
        <v>80.068766563887692</v>
      </c>
      <c r="P138" s="46"/>
      <c r="Q138" s="48">
        <f>+'Ark1'!X2250</f>
        <v>1.111319974435129</v>
      </c>
      <c r="R138" s="46"/>
      <c r="S138" s="48">
        <f>+'Ark1'!Y2250</f>
        <v>2.222639948870258</v>
      </c>
      <c r="T138" s="44"/>
      <c r="U138" s="65"/>
      <c r="V138" s="44"/>
      <c r="W138" s="48">
        <f>+'Ark1'!AA2250</f>
        <v>0.58010734412713449</v>
      </c>
      <c r="X138" s="48">
        <f>+'Ark1'!AB2250</f>
        <v>2.5561413736296483</v>
      </c>
      <c r="Y138" s="48">
        <f>+'Ark1'!T2250</f>
        <v>15.965998721756455</v>
      </c>
      <c r="Z138" s="99">
        <f>+'Ark1'!V2250</f>
        <v>86.764693214803614</v>
      </c>
      <c r="AA138" s="331">
        <f t="shared" si="21"/>
        <v>10648.745609164243</v>
      </c>
      <c r="AB138" s="65">
        <f t="shared" si="20"/>
        <v>76.920185078079811</v>
      </c>
      <c r="AC138" s="39"/>
      <c r="AD138" s="12"/>
      <c r="AE138" s="12"/>
      <c r="AG138"/>
      <c r="AH138"/>
      <c r="AI138"/>
      <c r="AJ138"/>
      <c r="AK138"/>
      <c r="AL138"/>
      <c r="AM138"/>
    </row>
    <row r="139" spans="1:39" ht="15.6">
      <c r="A139" s="39"/>
      <c r="B139" s="46">
        <f>+'Ark1'!C2251</f>
        <v>2019</v>
      </c>
      <c r="C139" s="46">
        <f>+'Ark1'!N2251</f>
        <v>81</v>
      </c>
      <c r="D139" s="47" t="s">
        <v>406</v>
      </c>
      <c r="E139" s="331">
        <f>+'Ark1'!Q2251</f>
        <v>1718</v>
      </c>
      <c r="F139" s="46"/>
      <c r="G139" s="331">
        <f>+'Ark1'!R2251</f>
        <v>132629</v>
      </c>
      <c r="H139" s="331"/>
      <c r="I139" s="99">
        <f>+'Ark1'!AD2251</f>
        <v>9.9460063442545508</v>
      </c>
      <c r="J139" s="46"/>
      <c r="K139" s="99">
        <f>+'Ark1'!AE2251</f>
        <v>10.357958138114736</v>
      </c>
      <c r="L139" s="46"/>
      <c r="M139" s="48">
        <f>+'Ark1'!U2251</f>
        <v>60.449938540197721</v>
      </c>
      <c r="N139" s="46"/>
      <c r="O139" s="99">
        <f>+'Ark1'!W2251</f>
        <v>82.041755186378481</v>
      </c>
      <c r="P139" s="46"/>
      <c r="Q139" s="48">
        <f>+'Ark1'!X2251</f>
        <v>1.1083548846783131</v>
      </c>
      <c r="R139" s="46"/>
      <c r="S139" s="48">
        <f>+'Ark1'!Y2251</f>
        <v>2.2167097693566262</v>
      </c>
      <c r="T139" s="44"/>
      <c r="U139" s="65"/>
      <c r="V139" s="44"/>
      <c r="W139" s="48">
        <f>+'Ark1'!AA2251</f>
        <v>0.5714966415102668</v>
      </c>
      <c r="X139" s="48">
        <f>+'Ark1'!AB2251</f>
        <v>2.5168288421878127</v>
      </c>
      <c r="Y139" s="48">
        <f>+'Ark1'!T2251</f>
        <v>15.922656432605228</v>
      </c>
      <c r="Z139" s="99">
        <f>+'Ark1'!V2251</f>
        <v>88.900674996926497</v>
      </c>
      <c r="AA139" s="331">
        <f t="shared" si="21"/>
        <v>10881.115948614191</v>
      </c>
      <c r="AB139" s="65">
        <f t="shared" si="20"/>
        <v>77.199650756693828</v>
      </c>
      <c r="AC139" s="39"/>
      <c r="AD139" s="12"/>
      <c r="AE139" s="12"/>
      <c r="AG139"/>
      <c r="AH139"/>
      <c r="AI139"/>
      <c r="AJ139"/>
      <c r="AK139"/>
      <c r="AL139"/>
      <c r="AM139"/>
    </row>
    <row r="140" spans="1:39" ht="15.6">
      <c r="A140" s="39"/>
      <c r="B140" s="46">
        <f>+'Ark1'!C2252</f>
        <v>2019</v>
      </c>
      <c r="C140" s="46">
        <f>+'Ark1'!N2252</f>
        <v>83</v>
      </c>
      <c r="D140" s="47" t="s">
        <v>405</v>
      </c>
      <c r="E140" s="331">
        <f>+'Ark1'!Q2252</f>
        <v>1703</v>
      </c>
      <c r="F140" s="46"/>
      <c r="G140" s="331">
        <f>+'Ark1'!R2252</f>
        <v>120783</v>
      </c>
      <c r="H140" s="331"/>
      <c r="I140" s="99">
        <f>+'Ark1'!AD2252</f>
        <v>9.057660724864828</v>
      </c>
      <c r="J140" s="46"/>
      <c r="K140" s="99">
        <f>+'Ark1'!AE2252</f>
        <v>9.6599611408111183</v>
      </c>
      <c r="L140" s="46"/>
      <c r="M140" s="48">
        <f>+'Ark1'!U2252</f>
        <v>60.362885795440405</v>
      </c>
      <c r="N140" s="46"/>
      <c r="O140" s="99">
        <f>+'Ark1'!W2252</f>
        <v>84.021475856470943</v>
      </c>
      <c r="P140" s="46"/>
      <c r="Q140" s="48">
        <f>+'Ark1'!X2252</f>
        <v>1.0614076484273449</v>
      </c>
      <c r="R140" s="46"/>
      <c r="S140" s="48">
        <f>+'Ark1'!Y2252</f>
        <v>2.1228152968546898</v>
      </c>
      <c r="T140" s="44"/>
      <c r="U140" s="65"/>
      <c r="V140" s="44"/>
      <c r="W140" s="48">
        <f>+'Ark1'!AA2252</f>
        <v>0.58203220976374359</v>
      </c>
      <c r="X140" s="48">
        <f>+'Ark1'!AB2252</f>
        <v>2.4862982033865957</v>
      </c>
      <c r="Y140" s="48">
        <f>+'Ark1'!T2252</f>
        <v>15.886912893370752</v>
      </c>
      <c r="Z140" s="99">
        <f>+'Ark1'!V2252</f>
        <v>91.050389951132317</v>
      </c>
      <c r="AA140" s="331">
        <f t="shared" si="21"/>
        <v>10148.36591837213</v>
      </c>
      <c r="AB140" s="65">
        <f t="shared" si="20"/>
        <v>70.92366412213741</v>
      </c>
      <c r="AC140" s="39"/>
      <c r="AD140" s="12"/>
      <c r="AE140" s="12"/>
      <c r="AG140"/>
      <c r="AH140"/>
      <c r="AI140"/>
      <c r="AJ140"/>
      <c r="AK140"/>
      <c r="AL140"/>
      <c r="AM140"/>
    </row>
    <row r="141" spans="1:39" ht="15.6">
      <c r="A141" s="39"/>
      <c r="B141" s="46">
        <f>+'Ark1'!C2253</f>
        <v>2019</v>
      </c>
      <c r="C141" s="46">
        <f>+'Ark1'!N2253</f>
        <v>85</v>
      </c>
      <c r="D141" s="47" t="s">
        <v>404</v>
      </c>
      <c r="E141" s="331">
        <f>+'Ark1'!Q2253</f>
        <v>1694</v>
      </c>
      <c r="F141" s="46"/>
      <c r="G141" s="331">
        <f>+'Ark1'!R2253</f>
        <v>102163</v>
      </c>
      <c r="H141" s="331"/>
      <c r="I141" s="99">
        <f>+'Ark1'!AD2253</f>
        <v>7.6613247943366636</v>
      </c>
      <c r="J141" s="46"/>
      <c r="K141" s="99">
        <f>+'Ark1'!AE2253</f>
        <v>8.3649906250232924</v>
      </c>
      <c r="L141" s="46"/>
      <c r="M141" s="48">
        <f>+'Ark1'!U2253</f>
        <v>60.258717572197746</v>
      </c>
      <c r="N141" s="46"/>
      <c r="O141" s="99">
        <f>+'Ark1'!W2253</f>
        <v>86.01106578560794</v>
      </c>
      <c r="P141" s="46"/>
      <c r="Q141" s="48">
        <f>+'Ark1'!X2253</f>
        <v>1.1912336168671629</v>
      </c>
      <c r="R141" s="46"/>
      <c r="S141" s="48">
        <f>+'Ark1'!Y2253</f>
        <v>2.3824672337343258</v>
      </c>
      <c r="T141" s="44"/>
      <c r="U141" s="65"/>
      <c r="V141" s="44"/>
      <c r="W141" s="48">
        <f>+'Ark1'!AA2253</f>
        <v>0.56337274590145026</v>
      </c>
      <c r="X141" s="48">
        <f>+'Ark1'!AB2253</f>
        <v>2.4722138918761982</v>
      </c>
      <c r="Y141" s="48">
        <f>+'Ark1'!T2253</f>
        <v>15.838738095005036</v>
      </c>
      <c r="Z141" s="99">
        <f>+'Ark1'!V2253</f>
        <v>93.198277870845502</v>
      </c>
      <c r="AA141" s="331">
        <f t="shared" si="21"/>
        <v>8787.1485138550652</v>
      </c>
      <c r="AB141" s="65">
        <f t="shared" si="20"/>
        <v>60.308736717827628</v>
      </c>
      <c r="AC141" s="39"/>
      <c r="AD141" s="12"/>
      <c r="AE141" s="12"/>
      <c r="AG141"/>
      <c r="AH141"/>
      <c r="AI141"/>
      <c r="AJ141"/>
      <c r="AK141"/>
      <c r="AL141"/>
      <c r="AM141"/>
    </row>
    <row r="142" spans="1:39" ht="15.6">
      <c r="A142" s="39"/>
      <c r="B142" s="46">
        <f>+'Ark1'!C2254</f>
        <v>2019</v>
      </c>
      <c r="C142" s="46">
        <f>+'Ark1'!N2254</f>
        <v>87</v>
      </c>
      <c r="D142" s="47" t="s">
        <v>403</v>
      </c>
      <c r="E142" s="331">
        <f>+'Ark1'!Q2254</f>
        <v>1729</v>
      </c>
      <c r="F142" s="46"/>
      <c r="G142" s="331">
        <f>+'Ark1'!R2254</f>
        <v>107326</v>
      </c>
      <c r="H142" s="331"/>
      <c r="I142" s="99">
        <f>+'Ark1'!AD2254</f>
        <v>8.0485043007446624</v>
      </c>
      <c r="J142" s="46"/>
      <c r="K142" s="99">
        <f>+'Ark1'!AE2254</f>
        <v>9.036434781303802</v>
      </c>
      <c r="L142" s="46"/>
      <c r="M142" s="48">
        <f>+'Ark1'!U2254</f>
        <v>60.155880461826627</v>
      </c>
      <c r="N142" s="46"/>
      <c r="O142" s="99">
        <f>+'Ark1'!W2254</f>
        <v>88.44474294819814</v>
      </c>
      <c r="P142" s="46"/>
      <c r="Q142" s="48">
        <f>+'Ark1'!X2254</f>
        <v>1.1907645864003129</v>
      </c>
      <c r="R142" s="46"/>
      <c r="S142" s="48">
        <f>+'Ark1'!Y2254</f>
        <v>2.3815291728006258</v>
      </c>
      <c r="T142" s="44"/>
      <c r="U142" s="65"/>
      <c r="V142" s="44"/>
      <c r="W142" s="48">
        <f>+'Ark1'!AA2254</f>
        <v>0.85936272771887601</v>
      </c>
      <c r="X142" s="48">
        <f>+'Ark1'!AB2254</f>
        <v>2.4553155911291018</v>
      </c>
      <c r="Y142" s="48">
        <f>+'Ark1'!T2254</f>
        <v>15.799340327600023</v>
      </c>
      <c r="Z142" s="99">
        <f>+'Ark1'!V2254</f>
        <v>95.834699336745089</v>
      </c>
      <c r="AA142" s="331">
        <f t="shared" si="21"/>
        <v>9492.4204816583133</v>
      </c>
      <c r="AB142" s="65">
        <f t="shared" si="20"/>
        <v>62.074031231925971</v>
      </c>
      <c r="AC142" s="39"/>
      <c r="AD142" s="12"/>
      <c r="AE142" s="12"/>
      <c r="AG142"/>
      <c r="AH142"/>
      <c r="AI142"/>
      <c r="AJ142"/>
      <c r="AK142"/>
      <c r="AL142"/>
      <c r="AM142"/>
    </row>
    <row r="143" spans="1:39" ht="15.6">
      <c r="A143" s="39"/>
      <c r="B143" s="46">
        <f>+'Ark1'!C2255</f>
        <v>2019</v>
      </c>
      <c r="C143" s="46">
        <f>+'Ark1'!N2255</f>
        <v>90</v>
      </c>
      <c r="D143" s="47" t="s">
        <v>402</v>
      </c>
      <c r="E143" s="331">
        <f>+'Ark1'!Q2255</f>
        <v>1775</v>
      </c>
      <c r="F143" s="46"/>
      <c r="G143" s="331">
        <f>+'Ark1'!R2255</f>
        <v>90276</v>
      </c>
      <c r="H143" s="331"/>
      <c r="I143" s="99">
        <f>+'Ark1'!AD2255</f>
        <v>6.7699045362169938</v>
      </c>
      <c r="J143" s="46"/>
      <c r="K143" s="99">
        <f>+'Ark1'!AE2255</f>
        <v>7.9184642180506852</v>
      </c>
      <c r="L143" s="46"/>
      <c r="M143" s="48">
        <f>+'Ark1'!U2255</f>
        <v>59.991148481726412</v>
      </c>
      <c r="N143" s="46"/>
      <c r="O143" s="99">
        <f>+'Ark1'!W2255</f>
        <v>92.138087008542399</v>
      </c>
      <c r="P143" s="46"/>
      <c r="Q143" s="48">
        <f>+'Ark1'!X2255</f>
        <v>1.467721210509991</v>
      </c>
      <c r="R143" s="46"/>
      <c r="S143" s="48">
        <f>+'Ark1'!Y2255</f>
        <v>2.9354424210199821</v>
      </c>
      <c r="T143" s="44"/>
      <c r="U143" s="65"/>
      <c r="V143" s="44"/>
      <c r="W143" s="48">
        <f>+'Ark1'!AA2255</f>
        <v>1.3996031520786136</v>
      </c>
      <c r="X143" s="48">
        <f>+'Ark1'!AB2255</f>
        <v>2.4560838087571795</v>
      </c>
      <c r="Y143" s="48">
        <f>+'Ark1'!T2255</f>
        <v>15.712249102751558</v>
      </c>
      <c r="Z143" s="99">
        <f>+'Ark1'!V2255</f>
        <v>99.834431838009365</v>
      </c>
      <c r="AA143" s="331">
        <f t="shared" si="21"/>
        <v>8317.8579427831737</v>
      </c>
      <c r="AB143" s="65">
        <f t="shared" si="20"/>
        <v>50.859718309859154</v>
      </c>
      <c r="AC143" s="39"/>
      <c r="AD143" s="12"/>
      <c r="AE143" s="12"/>
      <c r="AG143"/>
      <c r="AH143"/>
      <c r="AI143"/>
      <c r="AJ143"/>
      <c r="AK143"/>
      <c r="AL143"/>
      <c r="AM143"/>
    </row>
    <row r="144" spans="1:39" ht="15.6">
      <c r="A144" s="39"/>
      <c r="B144" s="46">
        <f>+'Ark1'!C2256</f>
        <v>2019</v>
      </c>
      <c r="C144" s="46">
        <f>+'Ark1'!N2256</f>
        <v>95</v>
      </c>
      <c r="D144" s="47" t="s">
        <v>401</v>
      </c>
      <c r="E144" s="331">
        <f>+'Ark1'!Q2256</f>
        <v>1666</v>
      </c>
      <c r="F144" s="46"/>
      <c r="G144" s="331">
        <f>+'Ark1'!R2256</f>
        <v>31357</v>
      </c>
      <c r="H144" s="331"/>
      <c r="I144" s="99">
        <f>+'Ark1'!AD2256</f>
        <v>2.3514986989028785</v>
      </c>
      <c r="J144" s="46"/>
      <c r="K144" s="99">
        <f>+'Ark1'!AE2256</f>
        <v>2.8983990993752538</v>
      </c>
      <c r="L144" s="46"/>
      <c r="M144" s="48">
        <f>+'Ark1'!U2256</f>
        <v>59.796428001913561</v>
      </c>
      <c r="N144" s="46"/>
      <c r="O144" s="99">
        <f>+'Ark1'!W2256</f>
        <v>97.090921384149411</v>
      </c>
      <c r="P144" s="46"/>
      <c r="Q144" s="48">
        <f>+'Ark1'!X2256</f>
        <v>2.1781420416493926</v>
      </c>
      <c r="R144" s="46"/>
      <c r="S144" s="48">
        <f>+'Ark1'!Y2256</f>
        <v>4.3562840832987852</v>
      </c>
      <c r="T144" s="44"/>
      <c r="U144" s="65"/>
      <c r="V144" s="44"/>
      <c r="W144" s="48">
        <f>+'Ark1'!AA2256</f>
        <v>1.3885340191528357</v>
      </c>
      <c r="X144" s="48">
        <f>+'Ark1'!AB2256</f>
        <v>2.5076734409226713</v>
      </c>
      <c r="Y144" s="48">
        <f>+'Ark1'!T2256</f>
        <v>15.607296616385497</v>
      </c>
      <c r="Z144" s="99">
        <f>+'Ark1'!V2256</f>
        <v>105.19724788632443</v>
      </c>
      <c r="AA144" s="331">
        <f t="shared" si="21"/>
        <v>3044.4800218427731</v>
      </c>
      <c r="AB144" s="65">
        <f t="shared" si="20"/>
        <v>18.82172869147659</v>
      </c>
      <c r="AC144" s="39"/>
      <c r="AD144" s="12"/>
      <c r="AE144" s="12"/>
      <c r="AG144"/>
      <c r="AH144"/>
      <c r="AI144"/>
      <c r="AJ144"/>
      <c r="AK144"/>
      <c r="AL144"/>
      <c r="AM144"/>
    </row>
    <row r="145" spans="1:39" ht="15.6">
      <c r="A145" s="39"/>
      <c r="B145" s="46">
        <f>+'Ark1'!C2257</f>
        <v>2019</v>
      </c>
      <c r="C145" s="46">
        <f>+'Ark1'!N2257</f>
        <v>100</v>
      </c>
      <c r="D145" s="47" t="s">
        <v>400</v>
      </c>
      <c r="E145" s="331">
        <f>+'Ark1'!Q2257</f>
        <v>1344</v>
      </c>
      <c r="F145" s="46"/>
      <c r="G145" s="331">
        <f>+'Ark1'!R2257</f>
        <v>10532</v>
      </c>
      <c r="H145" s="331"/>
      <c r="I145" s="99">
        <f>+'Ark1'!AD2257</f>
        <v>0.78980719765427598</v>
      </c>
      <c r="J145" s="46"/>
      <c r="K145" s="99">
        <f>+'Ark1'!AE2257</f>
        <v>1.0238857183006012</v>
      </c>
      <c r="L145" s="46"/>
      <c r="M145" s="48">
        <f>+'Ark1'!U2257</f>
        <v>59.620774781617904</v>
      </c>
      <c r="N145" s="46"/>
      <c r="O145" s="99">
        <f>+'Ark1'!W2257</f>
        <v>102.10990600075944</v>
      </c>
      <c r="P145" s="46"/>
      <c r="Q145" s="48">
        <f>+'Ark1'!X2257</f>
        <v>2.9149259399924046</v>
      </c>
      <c r="R145" s="46"/>
      <c r="S145" s="48">
        <f>+'Ark1'!Y2257</f>
        <v>5.8298518799848091</v>
      </c>
      <c r="T145" s="44"/>
      <c r="U145" s="65"/>
      <c r="V145" s="44"/>
      <c r="W145" s="48">
        <f>+'Ark1'!AA2257</f>
        <v>1.413706062686384</v>
      </c>
      <c r="X145" s="48">
        <f>+'Ark1'!AB2257</f>
        <v>2.6019175215604298</v>
      </c>
      <c r="Y145" s="48">
        <f>+'Ark1'!T2257</f>
        <v>15.499430307633878</v>
      </c>
      <c r="Z145" s="99">
        <f>+'Ark1'!V2257</f>
        <v>110.6282838578126</v>
      </c>
      <c r="AA145" s="331">
        <f t="shared" si="21"/>
        <v>1075.4215299999985</v>
      </c>
      <c r="AB145" s="65">
        <f t="shared" si="20"/>
        <v>7.8363095238095237</v>
      </c>
      <c r="AC145" s="39"/>
      <c r="AD145" s="12"/>
      <c r="AE145" s="12"/>
      <c r="AG145"/>
      <c r="AH145"/>
      <c r="AI145"/>
      <c r="AJ145"/>
      <c r="AK145"/>
      <c r="AL145"/>
      <c r="AM145"/>
    </row>
    <row r="146" spans="1:39" ht="15.6">
      <c r="A146" s="39"/>
      <c r="B146" s="46">
        <f>+'Ark1'!C2258</f>
        <v>2019</v>
      </c>
      <c r="C146" s="46">
        <f>+'Ark1'!N2258</f>
        <v>105</v>
      </c>
      <c r="D146" s="47" t="s">
        <v>399</v>
      </c>
      <c r="E146" s="331">
        <f>+'Ark1'!Q2258</f>
        <v>957</v>
      </c>
      <c r="F146" s="46"/>
      <c r="G146" s="331">
        <f>+'Ark1'!R2258</f>
        <v>4138</v>
      </c>
      <c r="H146" s="331"/>
      <c r="I146" s="99">
        <f>+'Ark1'!AD2258</f>
        <v>0.31031353815926632</v>
      </c>
      <c r="J146" s="46"/>
      <c r="K146" s="99">
        <f>+'Ark1'!AE2258</f>
        <v>0.42250301002831425</v>
      </c>
      <c r="L146" s="46"/>
      <c r="M146" s="48">
        <f>+'Ark1'!U2258</f>
        <v>58.864185596906729</v>
      </c>
      <c r="N146" s="46"/>
      <c r="O146" s="99">
        <f>+'Ark1'!W2258</f>
        <v>107.24240937651049</v>
      </c>
      <c r="P146" s="46"/>
      <c r="Q146" s="48">
        <f>+'Ark1'!X2258</f>
        <v>3.8666022232962782</v>
      </c>
      <c r="R146" s="46"/>
      <c r="S146" s="48">
        <f>+'Ark1'!Y2258</f>
        <v>7.7332044465925565</v>
      </c>
      <c r="T146" s="44"/>
      <c r="U146" s="65"/>
      <c r="V146" s="44"/>
      <c r="W146" s="48">
        <f>+'Ark1'!AA2258</f>
        <v>1.4326308474553575</v>
      </c>
      <c r="X146" s="48">
        <f>+'Ark1'!AB2258</f>
        <v>2.8988786479481914</v>
      </c>
      <c r="Y146" s="48">
        <f>+'Ark1'!T2258</f>
        <v>15.074432092798451</v>
      </c>
      <c r="Z146" s="99">
        <f>+'Ark1'!V2258</f>
        <v>116.18895923782244</v>
      </c>
      <c r="AA146" s="331">
        <f t="shared" si="21"/>
        <v>443.76909000000046</v>
      </c>
      <c r="AB146" s="65">
        <f t="shared" si="20"/>
        <v>4.3239289446185998</v>
      </c>
      <c r="AC146" s="39"/>
      <c r="AD146" s="12"/>
      <c r="AE146" s="12"/>
      <c r="AG146"/>
      <c r="AH146"/>
      <c r="AI146"/>
      <c r="AJ146"/>
      <c r="AK146"/>
      <c r="AL146"/>
      <c r="AM146"/>
    </row>
    <row r="147" spans="1:39" ht="15.6">
      <c r="A147" s="39"/>
      <c r="B147" s="46">
        <f>+'Ark1'!C2259</f>
        <v>2019</v>
      </c>
      <c r="C147" s="46">
        <f>+'Ark1'!N2259</f>
        <v>110</v>
      </c>
      <c r="D147" s="47" t="s">
        <v>398</v>
      </c>
      <c r="E147" s="331">
        <f>+'Ark1'!Q2259</f>
        <v>624</v>
      </c>
      <c r="F147" s="46"/>
      <c r="G147" s="331">
        <f>+'Ark1'!R2259</f>
        <v>2044</v>
      </c>
      <c r="H147" s="331"/>
      <c r="I147" s="99">
        <f>+'Ark1'!AD2259</f>
        <v>0.15328198936624943</v>
      </c>
      <c r="J147" s="46"/>
      <c r="K147" s="99">
        <f>+'Ark1'!AE2259</f>
        <v>0.21849892174039329</v>
      </c>
      <c r="L147" s="46"/>
      <c r="M147" s="48">
        <f>+'Ark1'!U2259</f>
        <v>58.58365949119375</v>
      </c>
      <c r="N147" s="46"/>
      <c r="O147" s="99">
        <f>+'Ark1'!W2259</f>
        <v>112.27825342465763</v>
      </c>
      <c r="P147" s="46"/>
      <c r="Q147" s="48">
        <f>+'Ark1'!X2259</f>
        <v>4.1095890410958908</v>
      </c>
      <c r="R147" s="46"/>
      <c r="S147" s="48">
        <f>+'Ark1'!Y2259</f>
        <v>8.2191780821917817</v>
      </c>
      <c r="T147" s="44"/>
      <c r="U147" s="65"/>
      <c r="V147" s="44"/>
      <c r="W147" s="48">
        <f>+'Ark1'!AA2259</f>
        <v>1.4533512566076221</v>
      </c>
      <c r="X147" s="48">
        <f>+'Ark1'!AB2259</f>
        <v>3.0806744238202741</v>
      </c>
      <c r="Y147" s="48">
        <f>+'Ark1'!T2259</f>
        <v>14.921722113502938</v>
      </c>
      <c r="Z147" s="99">
        <f>+'Ark1'!V2259</f>
        <v>121.64491161934797</v>
      </c>
      <c r="AA147" s="331">
        <f t="shared" si="21"/>
        <v>229.49675000000019</v>
      </c>
      <c r="AB147" s="65">
        <f t="shared" si="20"/>
        <v>3.2756410256410255</v>
      </c>
      <c r="AC147" s="39"/>
      <c r="AD147" s="12"/>
      <c r="AE147" s="12"/>
      <c r="AG147"/>
      <c r="AH147"/>
      <c r="AI147"/>
      <c r="AJ147"/>
      <c r="AK147"/>
      <c r="AL147"/>
      <c r="AM147"/>
    </row>
    <row r="148" spans="1:39" ht="15.6">
      <c r="A148" s="39"/>
      <c r="B148" s="46">
        <f>+'Ark1'!C2260</f>
        <v>2019</v>
      </c>
      <c r="C148" s="46">
        <f>+'Ark1'!N2260</f>
        <v>115</v>
      </c>
      <c r="D148" s="47" t="s">
        <v>457</v>
      </c>
      <c r="E148" s="331">
        <f>+'Ark1'!Q2260</f>
        <v>475</v>
      </c>
      <c r="F148" s="46"/>
      <c r="G148" s="331">
        <f>+'Ark1'!R2260</f>
        <v>1305</v>
      </c>
      <c r="H148" s="331"/>
      <c r="I148" s="99">
        <f>+'Ark1'!AD2260</f>
        <v>9.7863501038627967E-2</v>
      </c>
      <c r="J148" s="46"/>
      <c r="K148" s="99">
        <f>+'Ark1'!AE2260</f>
        <v>0.14580565265258061</v>
      </c>
      <c r="L148" s="46"/>
      <c r="M148" s="48">
        <f>+'Ark1'!U2260</f>
        <v>58.573946360153265</v>
      </c>
      <c r="N148" s="46"/>
      <c r="O148" s="99">
        <f>+'Ark1'!W2260</f>
        <v>117.3521609195402</v>
      </c>
      <c r="P148" s="46"/>
      <c r="Q148" s="48">
        <f>+'Ark1'!X2260</f>
        <v>2.298850574712644</v>
      </c>
      <c r="R148" s="46"/>
      <c r="S148" s="48">
        <f>+'Ark1'!Y2260</f>
        <v>4.597701149425288</v>
      </c>
      <c r="T148" s="44"/>
      <c r="U148" s="65"/>
      <c r="V148" s="44"/>
      <c r="W148" s="48">
        <f>+'Ark1'!AA2260</f>
        <v>1.4822042987741511</v>
      </c>
      <c r="X148" s="48">
        <f>+'Ark1'!AB2260</f>
        <v>3.3117825386533313</v>
      </c>
      <c r="Y148" s="48">
        <f>+'Ark1'!T2260</f>
        <v>14.91954022988506</v>
      </c>
      <c r="Z148" s="99">
        <f>+'Ark1'!V2260</f>
        <v>127.14210283807238</v>
      </c>
      <c r="AA148" s="331">
        <f t="shared" si="21"/>
        <v>153.14456999999996</v>
      </c>
      <c r="AB148" s="65">
        <f t="shared" si="20"/>
        <v>2.7473684210526317</v>
      </c>
      <c r="AC148" s="39"/>
      <c r="AD148" s="12"/>
      <c r="AE148" s="12"/>
      <c r="AG148"/>
      <c r="AH148"/>
      <c r="AI148"/>
      <c r="AJ148"/>
      <c r="AK148"/>
      <c r="AL148"/>
      <c r="AM148"/>
    </row>
    <row r="149" spans="1:39" ht="15.6">
      <c r="A149" s="39"/>
      <c r="B149">
        <f>+'Ark1'!C2261</f>
        <v>2019</v>
      </c>
      <c r="C149">
        <f>+'Ark1'!N2261</f>
        <v>120</v>
      </c>
      <c r="D149" s="3" t="s">
        <v>519</v>
      </c>
      <c r="E149" s="297">
        <f>+'Ark1'!Q2261</f>
        <v>334</v>
      </c>
      <c r="G149" s="297">
        <f>+'Ark1'!R2261</f>
        <v>864</v>
      </c>
      <c r="I149" s="100">
        <f>+'Ark1'!AD2261</f>
        <v>6.4792386894539908E-2</v>
      </c>
      <c r="K149" s="100">
        <f>+'Ark1'!AE2261</f>
        <v>0.10075911518159882</v>
      </c>
      <c r="M149" s="1">
        <f>+'Ark1'!U2261</f>
        <v>58.535879629629619</v>
      </c>
      <c r="O149" s="100">
        <f>+'Ark1'!W2261</f>
        <v>122.48921296296309</v>
      </c>
      <c r="Q149" s="1">
        <f>+'Ark1'!X2261</f>
        <v>2.6620370370370368</v>
      </c>
      <c r="S149" s="1">
        <f>+'Ark1'!Y2261</f>
        <v>5.3240740740740735</v>
      </c>
      <c r="T149" s="44"/>
      <c r="V149" s="44"/>
      <c r="W149" s="1">
        <f>+'Ark1'!AA2261</f>
        <v>1.4434062500776661</v>
      </c>
      <c r="X149" s="1">
        <f>+'Ark1'!AB2261</f>
        <v>3.1682904702741301</v>
      </c>
      <c r="Y149" s="1">
        <f>+'Ark1'!T2261</f>
        <v>14.96875</v>
      </c>
      <c r="Z149" s="100">
        <f>+'Ark1'!V2261</f>
        <v>132.70770635207268</v>
      </c>
      <c r="AA149" s="297">
        <f>+(G149*O149)/1000</f>
        <v>105.83068000000011</v>
      </c>
      <c r="AB149" s="10">
        <f t="shared" si="20"/>
        <v>2.5868263473053892</v>
      </c>
      <c r="AC149" s="39"/>
      <c r="AD149" s="12"/>
      <c r="AE149" s="12"/>
      <c r="AG149"/>
      <c r="AH149"/>
      <c r="AI149"/>
      <c r="AJ149"/>
      <c r="AK149"/>
      <c r="AL149"/>
      <c r="AM149"/>
    </row>
    <row r="150" spans="1:39" ht="15.6">
      <c r="A150" s="39"/>
      <c r="B150">
        <f>+'Ark1'!C2262</f>
        <v>2019</v>
      </c>
      <c r="C150">
        <f>+'Ark1'!N2262</f>
        <v>125</v>
      </c>
      <c r="D150" s="3" t="s">
        <v>413</v>
      </c>
      <c r="E150" s="297">
        <f>+'Ark1'!Q2262</f>
        <v>5</v>
      </c>
      <c r="G150" s="297">
        <f>+'Ark1'!R2262</f>
        <v>2</v>
      </c>
      <c r="I150" s="100">
        <f>+'Ark1'!AD2262</f>
        <v>1.499823770706942E-4</v>
      </c>
      <c r="K150" s="100">
        <f>+'Ark1'!AE2262</f>
        <v>2.6991425505329126E-4</v>
      </c>
      <c r="M150" s="1">
        <f>+'Ark1'!U2262</f>
        <v>62.5</v>
      </c>
      <c r="O150" s="100">
        <f>+'Ark1'!W2262</f>
        <v>141.75</v>
      </c>
      <c r="Q150" s="1">
        <f>+'Ark1'!X2262</f>
        <v>0</v>
      </c>
      <c r="S150" s="1">
        <f>+'Ark1'!Y2262</f>
        <v>0</v>
      </c>
      <c r="T150" s="44"/>
      <c r="V150" s="44"/>
      <c r="W150" s="1">
        <f>+'Ark1'!AA2262</f>
        <v>15.950000000000122</v>
      </c>
      <c r="X150" s="1">
        <f>+'Ark1'!AB2262</f>
        <v>0.5</v>
      </c>
      <c r="Y150" s="1">
        <f>+'Ark1'!T2262</f>
        <v>17</v>
      </c>
      <c r="Z150" s="100">
        <f>+'Ark1'!V2262</f>
        <v>153.57529794149511</v>
      </c>
      <c r="AA150" s="297">
        <f t="shared" ref="AA150:AA166" si="22">+(G150*O150)/1000</f>
        <v>0.28349999999999997</v>
      </c>
      <c r="AB150" s="10">
        <f t="shared" si="20"/>
        <v>0.4</v>
      </c>
      <c r="AC150" s="39"/>
      <c r="AD150" s="12"/>
      <c r="AE150" s="12"/>
      <c r="AG150"/>
      <c r="AH150"/>
      <c r="AI150"/>
      <c r="AJ150"/>
      <c r="AK150"/>
      <c r="AL150"/>
      <c r="AM150"/>
    </row>
    <row r="151" spans="1:39" ht="15.6">
      <c r="A151" s="39"/>
      <c r="B151">
        <f>+'Ark1'!C2263</f>
        <v>2018</v>
      </c>
      <c r="C151">
        <f>+'Ark1'!N2263</f>
        <v>40</v>
      </c>
      <c r="D151" s="3" t="s">
        <v>412</v>
      </c>
      <c r="E151" s="297">
        <f>+'Ark1'!Q2263</f>
        <v>1484</v>
      </c>
      <c r="G151" s="297">
        <f>+'Ark1'!R2263</f>
        <v>19364</v>
      </c>
      <c r="I151" s="100">
        <f>+'Ark1'!AD2263</f>
        <v>1.3700248690219718</v>
      </c>
      <c r="K151" s="100">
        <f>+'Ark1'!AE2263</f>
        <v>0.87119827473466227</v>
      </c>
      <c r="M151" s="1">
        <f>+'Ark1'!U2263</f>
        <v>62.77282608695652</v>
      </c>
      <c r="O151" s="100">
        <f>+'Ark1'!W2263</f>
        <v>49.51233436853019</v>
      </c>
      <c r="Q151" s="1">
        <f>+'Ark1'!X2263</f>
        <v>1.1361288989878124</v>
      </c>
      <c r="S151" s="1">
        <f>+'Ark1'!Y2263</f>
        <v>2.2722577979756249</v>
      </c>
      <c r="T151" s="44"/>
      <c r="V151" s="44"/>
      <c r="W151" s="1">
        <f>+'Ark1'!AA2263</f>
        <v>4.1595809153435699</v>
      </c>
      <c r="X151" s="1">
        <f>+'Ark1'!AB2263</f>
        <v>3.1889101126897024</v>
      </c>
      <c r="Y151" s="1">
        <f>+'Ark1'!T2263</f>
        <v>16.5071782689527</v>
      </c>
      <c r="Z151" s="100">
        <f>+'Ark1'!V2263</f>
        <v>53.752318818149071</v>
      </c>
      <c r="AA151" s="297">
        <f t="shared" si="22"/>
        <v>958.7568427122186</v>
      </c>
      <c r="AB151" s="10">
        <f t="shared" si="20"/>
        <v>13.048517520215633</v>
      </c>
      <c r="AC151" s="39"/>
      <c r="AD151" s="12"/>
      <c r="AE151" s="12"/>
      <c r="AG151"/>
      <c r="AH151"/>
      <c r="AI151"/>
      <c r="AJ151"/>
      <c r="AK151"/>
      <c r="AL151"/>
      <c r="AM151"/>
    </row>
    <row r="152" spans="1:39" ht="15.6">
      <c r="A152" s="39"/>
      <c r="B152">
        <f>+'Ark1'!C2264</f>
        <v>2018</v>
      </c>
      <c r="C152">
        <f>+'Ark1'!N2264</f>
        <v>55</v>
      </c>
      <c r="D152" s="3" t="s">
        <v>411</v>
      </c>
      <c r="E152" s="297">
        <f>+'Ark1'!Q2264</f>
        <v>1761</v>
      </c>
      <c r="G152" s="297">
        <f>+'Ark1'!R2264</f>
        <v>44531</v>
      </c>
      <c r="I152" s="100">
        <f>+'Ark1'!AD2264</f>
        <v>3.1506185417484724</v>
      </c>
      <c r="K152" s="100">
        <f>+'Ark1'!AE2264</f>
        <v>2.4271694646011439</v>
      </c>
      <c r="M152" s="1">
        <f>+'Ark1'!U2264</f>
        <v>62.078303645634449</v>
      </c>
      <c r="O152" s="100">
        <f>+'Ark1'!W2264</f>
        <v>59.862964127676008</v>
      </c>
      <c r="Q152" s="1">
        <f>+'Ark1'!X2264</f>
        <v>1.7920100604073561</v>
      </c>
      <c r="S152" s="1">
        <f>+'Ark1'!Y2264</f>
        <v>3.5840201208147122</v>
      </c>
      <c r="T152" s="44"/>
      <c r="V152" s="44"/>
      <c r="W152" s="1">
        <f>+'Ark1'!AA2264</f>
        <v>2.2148621007753952</v>
      </c>
      <c r="X152" s="1">
        <f>+'Ark1'!AB2264</f>
        <v>3.0271539788837365</v>
      </c>
      <c r="Y152" s="1">
        <f>+'Ark1'!T2264</f>
        <v>16.383800049403781</v>
      </c>
      <c r="Z152" s="100">
        <f>+'Ark1'!V2264</f>
        <v>64.87451752556278</v>
      </c>
      <c r="AA152" s="297">
        <f t="shared" si="22"/>
        <v>2665.7576555695405</v>
      </c>
      <c r="AB152" s="10">
        <f t="shared" si="20"/>
        <v>25.28733674048836</v>
      </c>
      <c r="AC152" s="39"/>
      <c r="AD152" s="12"/>
      <c r="AE152" s="12"/>
      <c r="AG152"/>
      <c r="AH152"/>
      <c r="AI152"/>
      <c r="AJ152"/>
      <c r="AK152"/>
      <c r="AL152"/>
      <c r="AM152"/>
    </row>
    <row r="153" spans="1:39" ht="15.6">
      <c r="A153" s="39"/>
      <c r="B153">
        <f>+'Ark1'!C2265</f>
        <v>2018</v>
      </c>
      <c r="C153">
        <f>+'Ark1'!N2265</f>
        <v>63</v>
      </c>
      <c r="D153" s="3" t="s">
        <v>410</v>
      </c>
      <c r="E153" s="297">
        <f>+'Ark1'!Q2265</f>
        <v>1636</v>
      </c>
      <c r="G153" s="297">
        <f>+'Ark1'!R2265</f>
        <v>23212</v>
      </c>
      <c r="I153" s="100">
        <f>+'Ark1'!AD2265</f>
        <v>1.6422752148181161</v>
      </c>
      <c r="K153" s="100">
        <f>+'Ark1'!AE2265</f>
        <v>1.3549626275562765</v>
      </c>
      <c r="M153" s="1">
        <f>+'Ark1'!U2265</f>
        <v>61.571096173733203</v>
      </c>
      <c r="O153" s="100">
        <f>+'Ark1'!W2265</f>
        <v>64.105179248535123</v>
      </c>
      <c r="Q153" s="1">
        <f>+'Ark1'!X2265</f>
        <v>1.78356022746855</v>
      </c>
      <c r="S153" s="1">
        <f>+'Ark1'!Y2265</f>
        <v>3.5671204549371001</v>
      </c>
      <c r="T153" s="44"/>
      <c r="V153" s="44"/>
      <c r="W153" s="1">
        <f>+'Ark1'!AA2265</f>
        <v>0.5717525328482761</v>
      </c>
      <c r="X153" s="1">
        <f>+'Ark1'!AB2265</f>
        <v>2.9695592458311193</v>
      </c>
      <c r="Y153" s="1">
        <f>+'Ark1'!T2265</f>
        <v>16.233801481992074</v>
      </c>
      <c r="Z153" s="100">
        <f>+'Ark1'!V2265</f>
        <v>69.465067524441977</v>
      </c>
      <c r="AA153" s="297">
        <f t="shared" si="22"/>
        <v>1488.0094207169973</v>
      </c>
      <c r="AB153" s="10">
        <f t="shared" si="20"/>
        <v>14.188264058679707</v>
      </c>
      <c r="AC153" s="39"/>
      <c r="AD153" s="12"/>
      <c r="AE153" s="12"/>
      <c r="AG153"/>
      <c r="AH153"/>
      <c r="AI153"/>
      <c r="AJ153"/>
      <c r="AK153"/>
      <c r="AL153"/>
      <c r="AM153"/>
    </row>
    <row r="154" spans="1:39" ht="15.6">
      <c r="A154" s="39"/>
      <c r="B154">
        <f>+'Ark1'!C2266</f>
        <v>2018</v>
      </c>
      <c r="C154">
        <f>+'Ark1'!N2266</f>
        <v>65</v>
      </c>
      <c r="D154" s="3" t="s">
        <v>409</v>
      </c>
      <c r="E154" s="297">
        <f>+'Ark1'!Q2266</f>
        <v>1702</v>
      </c>
      <c r="G154" s="297">
        <f>+'Ark1'!R2266</f>
        <v>32481</v>
      </c>
      <c r="I154" s="100">
        <f>+'Ark1'!AD2266</f>
        <v>2.2980674329013975</v>
      </c>
      <c r="K154" s="100">
        <f>+'Ark1'!AE2266</f>
        <v>1.9550926939248277</v>
      </c>
      <c r="M154" s="1">
        <f>+'Ark1'!U2266</f>
        <v>61.36267898383371</v>
      </c>
      <c r="O154" s="100">
        <f>+'Ark1'!W2266</f>
        <v>66.103082371054569</v>
      </c>
      <c r="Q154" s="1">
        <f>+'Ark1'!X2266</f>
        <v>1.6255657153412757</v>
      </c>
      <c r="S154" s="1">
        <f>+'Ark1'!Y2266</f>
        <v>3.2511314306825514</v>
      </c>
      <c r="T154" s="44"/>
      <c r="V154" s="44"/>
      <c r="W154" s="1">
        <f>+'Ark1'!AA2266</f>
        <v>0.57408229679808243</v>
      </c>
      <c r="X154" s="1">
        <f>+'Ark1'!AB2266</f>
        <v>2.9225800181318888</v>
      </c>
      <c r="Y154" s="1">
        <f>+'Ark1'!T2266</f>
        <v>16.1741633570395</v>
      </c>
      <c r="Z154" s="100">
        <f>+'Ark1'!V2266</f>
        <v>71.63082527855093</v>
      </c>
      <c r="AA154" s="297">
        <f t="shared" si="22"/>
        <v>2147.0942184942232</v>
      </c>
      <c r="AB154" s="10">
        <f t="shared" si="20"/>
        <v>19.084018801410107</v>
      </c>
      <c r="AC154" s="39"/>
      <c r="AD154" s="12"/>
      <c r="AE154" s="12"/>
      <c r="AG154"/>
      <c r="AH154"/>
      <c r="AI154"/>
      <c r="AJ154"/>
      <c r="AK154"/>
      <c r="AL154"/>
      <c r="AM154"/>
    </row>
    <row r="155" spans="1:39" ht="15.6">
      <c r="A155" s="39"/>
      <c r="B155">
        <f>+'Ark1'!C2267</f>
        <v>2018</v>
      </c>
      <c r="C155">
        <f>+'Ark1'!N2267</f>
        <v>67</v>
      </c>
      <c r="D155" s="3" t="s">
        <v>408</v>
      </c>
      <c r="E155" s="297">
        <f>+'Ark1'!Q2267</f>
        <v>1741</v>
      </c>
      <c r="G155" s="297">
        <f>+'Ark1'!R2267</f>
        <v>43292</v>
      </c>
      <c r="I155" s="100">
        <f>+'Ark1'!AD2267</f>
        <v>3.0629578924653593</v>
      </c>
      <c r="K155" s="100">
        <f>+'Ark1'!AE2267</f>
        <v>2.6852518247619295</v>
      </c>
      <c r="M155" s="1">
        <f>+'Ark1'!U2267</f>
        <v>61.081102307639014</v>
      </c>
      <c r="O155" s="100">
        <f>+'Ark1'!W2267</f>
        <v>68.106869788177988</v>
      </c>
      <c r="Q155" s="1">
        <f>+'Ark1'!X2267</f>
        <v>1.7901690843573876</v>
      </c>
      <c r="S155" s="1">
        <f>+'Ark1'!Y2267</f>
        <v>3.5803381687147753</v>
      </c>
      <c r="T155" s="44"/>
      <c r="V155" s="44"/>
      <c r="W155" s="1">
        <f>+'Ark1'!AA2267</f>
        <v>0.5707607830402105</v>
      </c>
      <c r="X155" s="1">
        <f>+'Ark1'!AB2267</f>
        <v>2.8639919162233598</v>
      </c>
      <c r="Y155" s="1">
        <f>+'Ark1'!T2267</f>
        <v>16.091725953986877</v>
      </c>
      <c r="Z155" s="100">
        <f>+'Ark1'!V2267</f>
        <v>73.790295626667614</v>
      </c>
      <c r="AA155" s="297">
        <f t="shared" si="22"/>
        <v>2948.4826068698012</v>
      </c>
      <c r="AB155" s="10">
        <f t="shared" si="20"/>
        <v>24.866168868466399</v>
      </c>
      <c r="AC155" s="39"/>
      <c r="AD155" s="12"/>
      <c r="AE155" s="12"/>
      <c r="AG155"/>
      <c r="AH155"/>
      <c r="AI155"/>
      <c r="AJ155"/>
      <c r="AK155"/>
      <c r="AL155"/>
      <c r="AM155"/>
    </row>
    <row r="156" spans="1:39" ht="15.6">
      <c r="A156" s="39"/>
      <c r="B156">
        <f>+'Ark1'!C2268</f>
        <v>2018</v>
      </c>
      <c r="C156">
        <f>+'Ark1'!N2268</f>
        <v>69</v>
      </c>
      <c r="D156" s="3" t="s">
        <v>407</v>
      </c>
      <c r="E156" s="297">
        <f>+'Ark1'!Q2268</f>
        <v>1764</v>
      </c>
      <c r="G156" s="297">
        <f>+'Ark1'!R2268</f>
        <v>56644</v>
      </c>
      <c r="I156" s="100">
        <f>+'Ark1'!AD2268</f>
        <v>4.0076269717455375</v>
      </c>
      <c r="K156" s="100">
        <f>+'Ark1'!AE2268</f>
        <v>3.6160882801918799</v>
      </c>
      <c r="M156" s="1">
        <f>+'Ark1'!U2268</f>
        <v>60.8332685992726</v>
      </c>
      <c r="O156" s="100">
        <f>+'Ark1'!W2268</f>
        <v>70.097731365417587</v>
      </c>
      <c r="Q156" s="1">
        <f>+'Ark1'!X2268</f>
        <v>1.6541910881999862</v>
      </c>
      <c r="S156" s="1">
        <f>+'Ark1'!Y2268</f>
        <v>3.3083821763999723</v>
      </c>
      <c r="T156" s="44"/>
      <c r="V156" s="44"/>
      <c r="W156" s="1">
        <f>+'Ark1'!AA2268</f>
        <v>0.57551555200181981</v>
      </c>
      <c r="X156" s="1">
        <f>+'Ark1'!AB2268</f>
        <v>2.84049625838224</v>
      </c>
      <c r="Y156" s="1">
        <f>+'Ark1'!T2268</f>
        <v>15.994403643810465</v>
      </c>
      <c r="Z156" s="100">
        <f>+'Ark1'!V2268</f>
        <v>75.948219458831005</v>
      </c>
      <c r="AA156" s="297">
        <f t="shared" si="22"/>
        <v>3970.6158954627135</v>
      </c>
      <c r="AB156" s="10">
        <f t="shared" si="20"/>
        <v>32.111111111111114</v>
      </c>
      <c r="AC156" s="39"/>
      <c r="AD156" s="12"/>
      <c r="AE156" s="12"/>
      <c r="AG156"/>
      <c r="AH156"/>
      <c r="AI156"/>
      <c r="AJ156"/>
      <c r="AK156"/>
      <c r="AL156"/>
      <c r="AM156"/>
    </row>
    <row r="157" spans="1:39" ht="15.6">
      <c r="A157" s="39"/>
      <c r="B157">
        <f>+'Ark1'!C2269</f>
        <v>2018</v>
      </c>
      <c r="C157">
        <f>+'Ark1'!N2269</f>
        <v>71</v>
      </c>
      <c r="D157" s="3" t="s">
        <v>406</v>
      </c>
      <c r="E157" s="297">
        <f>+'Ark1'!Q2269</f>
        <v>1783</v>
      </c>
      <c r="G157" s="297">
        <f>+'Ark1'!R2269</f>
        <v>76719</v>
      </c>
      <c r="I157" s="100">
        <f>+'Ark1'!AD2269</f>
        <v>5.4279558937459527</v>
      </c>
      <c r="K157" s="100">
        <f>+'Ark1'!AE2269</f>
        <v>5.034947820062694</v>
      </c>
      <c r="M157" s="1">
        <f>+'Ark1'!U2269</f>
        <v>60.609411457993879</v>
      </c>
      <c r="O157" s="100">
        <f>+'Ark1'!W2269</f>
        <v>72.063973147363143</v>
      </c>
      <c r="Q157" s="1">
        <f>+'Ark1'!X2269</f>
        <v>1.5445978180111837</v>
      </c>
      <c r="S157" s="1">
        <f>+'Ark1'!Y2269</f>
        <v>3.0891956360223674</v>
      </c>
      <c r="T157" s="44"/>
      <c r="V157" s="44"/>
      <c r="W157" s="1">
        <f>+'Ark1'!AA2269</f>
        <v>0.58053984670402148</v>
      </c>
      <c r="X157" s="1">
        <f>+'Ark1'!AB2269</f>
        <v>2.7790765913304094</v>
      </c>
      <c r="Y157" s="1">
        <f>+'Ark1'!T2269</f>
        <v>15.922587624969044</v>
      </c>
      <c r="Z157" s="100">
        <f>+'Ark1'!V2269</f>
        <v>78.079873663897146</v>
      </c>
      <c r="AA157" s="297">
        <f t="shared" si="22"/>
        <v>5528.6759558925523</v>
      </c>
      <c r="AB157" s="10">
        <f t="shared" si="20"/>
        <v>43.028042624789677</v>
      </c>
      <c r="AC157" s="39"/>
      <c r="AD157" s="12"/>
      <c r="AE157" s="12"/>
      <c r="AG157"/>
      <c r="AH157"/>
      <c r="AI157"/>
      <c r="AJ157"/>
      <c r="AK157"/>
      <c r="AL157"/>
      <c r="AM157"/>
    </row>
    <row r="158" spans="1:39" ht="15.6">
      <c r="A158" s="39"/>
      <c r="B158">
        <f>+'Ark1'!C2270</f>
        <v>2018</v>
      </c>
      <c r="C158">
        <f>+'Ark1'!N2270</f>
        <v>73</v>
      </c>
      <c r="D158" s="3" t="s">
        <v>405</v>
      </c>
      <c r="E158" s="297">
        <f>+'Ark1'!Q2270</f>
        <v>1783</v>
      </c>
      <c r="G158" s="297">
        <f>+'Ark1'!R2270</f>
        <v>93801</v>
      </c>
      <c r="I158" s="100">
        <f>+'Ark1'!AD2270</f>
        <v>6.636526685557218</v>
      </c>
      <c r="K158" s="100">
        <f>+'Ark1'!AE2270</f>
        <v>6.3284527818765905</v>
      </c>
      <c r="M158" s="1">
        <f>+'Ark1'!U2270</f>
        <v>60.400727102146149</v>
      </c>
      <c r="O158" s="100">
        <f>+'Ark1'!W2270</f>
        <v>74.081900273996496</v>
      </c>
      <c r="Q158" s="1">
        <f>+'Ark1'!X2270</f>
        <v>1.4658692338034778</v>
      </c>
      <c r="S158" s="1">
        <f>+'Ark1'!Y2270</f>
        <v>2.9317384676069556</v>
      </c>
      <c r="T158" s="44"/>
      <c r="V158" s="44"/>
      <c r="W158" s="1">
        <f>+'Ark1'!AA2270</f>
        <v>0.57980173240698196</v>
      </c>
      <c r="X158" s="1">
        <f>+'Ark1'!AB2270</f>
        <v>2.7237233202249445</v>
      </c>
      <c r="Y158" s="1">
        <f>+'Ark1'!T2270</f>
        <v>15.834788541699981</v>
      </c>
      <c r="Z158" s="100">
        <f>+'Ark1'!V2270</f>
        <v>80.265507571151247</v>
      </c>
      <c r="AA158" s="297">
        <f t="shared" si="22"/>
        <v>6948.9563276011449</v>
      </c>
      <c r="AB158" s="10">
        <f t="shared" si="20"/>
        <v>52.608524957936062</v>
      </c>
      <c r="AC158" s="39"/>
      <c r="AD158" s="12"/>
      <c r="AE158" s="12"/>
      <c r="AG158"/>
      <c r="AH158"/>
      <c r="AI158"/>
      <c r="AJ158"/>
      <c r="AK158"/>
      <c r="AL158"/>
      <c r="AM158"/>
    </row>
    <row r="159" spans="1:39" ht="15.6">
      <c r="A159" s="39"/>
      <c r="B159">
        <f>+'Ark1'!C2271</f>
        <v>2018</v>
      </c>
      <c r="C159">
        <f>+'Ark1'!N2271</f>
        <v>75</v>
      </c>
      <c r="D159" s="3" t="s">
        <v>404</v>
      </c>
      <c r="E159" s="297">
        <f>+'Ark1'!Q2271</f>
        <v>1809</v>
      </c>
      <c r="G159" s="297">
        <f>+'Ark1'!R2271</f>
        <v>116421</v>
      </c>
      <c r="I159" s="100">
        <f>+'Ark1'!AD2271</f>
        <v>8.2369172317913133</v>
      </c>
      <c r="K159" s="100">
        <f>+'Ark1'!AE2271</f>
        <v>8.0650843196587019</v>
      </c>
      <c r="M159" s="1">
        <f>+'Ark1'!U2271</f>
        <v>60.224520473813989</v>
      </c>
      <c r="O159" s="100">
        <f>+'Ark1'!W2271</f>
        <v>76.066954138999151</v>
      </c>
      <c r="Q159" s="1">
        <f>+'Ark1'!X2271</f>
        <v>1.4396028207969356</v>
      </c>
      <c r="S159" s="1">
        <f>+'Ark1'!Y2271</f>
        <v>2.8792056415938712</v>
      </c>
      <c r="T159" s="44"/>
      <c r="V159" s="44"/>
      <c r="W159" s="1">
        <f>+'Ark1'!AA2271</f>
        <v>0.57326259697684001</v>
      </c>
      <c r="X159" s="1">
        <f>+'Ark1'!AB2271</f>
        <v>2.6701195670953406</v>
      </c>
      <c r="Y159" s="1">
        <f>+'Ark1'!T2271</f>
        <v>15.753231805258499</v>
      </c>
      <c r="Z159" s="100">
        <f>+'Ark1'!V2271</f>
        <v>82.415571303713776</v>
      </c>
      <c r="AA159" s="297">
        <f t="shared" si="22"/>
        <v>8855.7908678164204</v>
      </c>
      <c r="AB159" s="10">
        <f t="shared" si="20"/>
        <v>64.356550580431175</v>
      </c>
      <c r="AC159" s="39"/>
      <c r="AD159" s="12"/>
      <c r="AE159" s="12"/>
      <c r="AG159"/>
      <c r="AH159"/>
      <c r="AI159"/>
      <c r="AJ159"/>
      <c r="AK159"/>
      <c r="AL159"/>
      <c r="AM159"/>
    </row>
    <row r="160" spans="1:39" ht="15.6">
      <c r="A160" s="39"/>
      <c r="B160">
        <f>+'Ark1'!C2272</f>
        <v>2018</v>
      </c>
      <c r="C160">
        <f>+'Ark1'!N2272</f>
        <v>77</v>
      </c>
      <c r="D160" s="3" t="s">
        <v>403</v>
      </c>
      <c r="E160" s="297">
        <f>+'Ark1'!Q2272</f>
        <v>1833</v>
      </c>
      <c r="G160" s="297">
        <f>+'Ark1'!R2272</f>
        <v>128464</v>
      </c>
      <c r="I160" s="100">
        <f>+'Ark1'!AD2272</f>
        <v>9.088973082732835</v>
      </c>
      <c r="K160" s="100">
        <f>+'Ark1'!AE2272</f>
        <v>9.1350857801714174</v>
      </c>
      <c r="M160" s="1">
        <f>+'Ark1'!U2272</f>
        <v>60.067468472676325</v>
      </c>
      <c r="O160" s="100">
        <f>+'Ark1'!W2272</f>
        <v>78.081514790597694</v>
      </c>
      <c r="Q160" s="1">
        <f>+'Ark1'!X2272</f>
        <v>1.3529082077469179</v>
      </c>
      <c r="S160" s="1">
        <f>+'Ark1'!Y2272</f>
        <v>2.7058164154938358</v>
      </c>
      <c r="T160" s="44"/>
      <c r="V160" s="44"/>
      <c r="W160" s="1">
        <f>+'Ark1'!AA2272</f>
        <v>0.57653453254217235</v>
      </c>
      <c r="X160" s="1">
        <f>+'Ark1'!AB2272</f>
        <v>2.6005608006487964</v>
      </c>
      <c r="Y160" s="1">
        <f>+'Ark1'!T2272</f>
        <v>15.692147216340764</v>
      </c>
      <c r="Z160" s="100">
        <f>+'Ark1'!V2272</f>
        <v>84.597990378226413</v>
      </c>
      <c r="AA160" s="297">
        <f t="shared" si="22"/>
        <v>10030.663716059342</v>
      </c>
      <c r="AB160" s="10">
        <f t="shared" si="20"/>
        <v>70.08401527550464</v>
      </c>
      <c r="AC160" s="39"/>
      <c r="AD160" s="12"/>
      <c r="AE160" s="12"/>
      <c r="AG160"/>
      <c r="AH160"/>
      <c r="AI160"/>
      <c r="AJ160"/>
      <c r="AK160"/>
      <c r="AL160"/>
      <c r="AM160"/>
    </row>
    <row r="161" spans="1:39" ht="15.6">
      <c r="A161" s="39"/>
      <c r="B161">
        <f>+'Ark1'!C2273</f>
        <v>2018</v>
      </c>
      <c r="C161">
        <f>+'Ark1'!N2273</f>
        <v>79</v>
      </c>
      <c r="D161" s="3" t="s">
        <v>402</v>
      </c>
      <c r="E161" s="297">
        <f>+'Ark1'!Q2273</f>
        <v>1827</v>
      </c>
      <c r="G161" s="297">
        <f>+'Ark1'!R2273</f>
        <v>136721</v>
      </c>
      <c r="I161" s="100">
        <f>+'Ark1'!AD2273</f>
        <v>9.6731651578988345</v>
      </c>
      <c r="K161" s="100">
        <f>+'Ark1'!AE2273</f>
        <v>9.9699234158152503</v>
      </c>
      <c r="M161" s="1">
        <f>+'Ark1'!U2273</f>
        <v>59.942758923346993</v>
      </c>
      <c r="O161" s="100">
        <f>+'Ark1'!W2273</f>
        <v>80.068794616735701</v>
      </c>
      <c r="Q161" s="1">
        <f>+'Ark1'!X2273</f>
        <v>1.3172811784583203</v>
      </c>
      <c r="S161" s="1">
        <f>+'Ark1'!Y2273</f>
        <v>2.6345623569166405</v>
      </c>
      <c r="T161" s="44"/>
      <c r="V161" s="44"/>
      <c r="W161" s="1">
        <f>+'Ark1'!AA2273</f>
        <v>0.58120154841096316</v>
      </c>
      <c r="X161" s="1">
        <f>+'Ark1'!AB2273</f>
        <v>2.5303887849440758</v>
      </c>
      <c r="Y161" s="1">
        <f>+'Ark1'!T2273</f>
        <v>15.63807315628177</v>
      </c>
      <c r="Z161" s="100">
        <f>+'Ark1'!V2273</f>
        <v>86.749065079595809</v>
      </c>
      <c r="AA161" s="297">
        <f t="shared" si="22"/>
        <v>10947.085668794722</v>
      </c>
      <c r="AB161" s="10">
        <f t="shared" si="20"/>
        <v>74.833607006020799</v>
      </c>
      <c r="AC161" s="39"/>
      <c r="AD161" s="12"/>
      <c r="AE161" s="12"/>
      <c r="AG161"/>
      <c r="AH161"/>
      <c r="AI161"/>
      <c r="AJ161"/>
      <c r="AK161"/>
      <c r="AL161"/>
      <c r="AM161"/>
    </row>
    <row r="162" spans="1:39" ht="15.6">
      <c r="A162" s="39"/>
      <c r="B162">
        <f>+'Ark1'!C2274</f>
        <v>2018</v>
      </c>
      <c r="C162">
        <f>+'Ark1'!N2274</f>
        <v>81</v>
      </c>
      <c r="D162" s="3" t="s">
        <v>401</v>
      </c>
      <c r="E162" s="297">
        <f>+'Ark1'!Q2274</f>
        <v>1847</v>
      </c>
      <c r="G162" s="297">
        <f>+'Ark1'!R2274</f>
        <v>132573</v>
      </c>
      <c r="I162" s="100">
        <f>+'Ark1'!AD2274</f>
        <v>9.379689473293217</v>
      </c>
      <c r="K162" s="100">
        <f>+'Ark1'!AE2274</f>
        <v>9.9051744110938849</v>
      </c>
      <c r="M162" s="1">
        <f>+'Ark1'!U2274</f>
        <v>59.853378694386201</v>
      </c>
      <c r="O162" s="100">
        <f>+'Ark1'!W2274</f>
        <v>82.041481224446557</v>
      </c>
      <c r="Q162" s="1">
        <f>+'Ark1'!X2274</f>
        <v>1.3879145829090382</v>
      </c>
      <c r="S162" s="1">
        <f>+'Ark1'!Y2274</f>
        <v>2.7758291658180765</v>
      </c>
      <c r="T162" s="44"/>
      <c r="V162" s="44"/>
      <c r="W162" s="1">
        <f>+'Ark1'!AA2274</f>
        <v>0.571964923499518</v>
      </c>
      <c r="X162" s="1">
        <f>+'Ark1'!AB2274</f>
        <v>2.4832451869358456</v>
      </c>
      <c r="Y162" s="1">
        <f>+'Ark1'!T2274</f>
        <v>15.589169740444889</v>
      </c>
      <c r="Z162" s="100">
        <f>+'Ark1'!V2274</f>
        <v>88.890381861590086</v>
      </c>
      <c r="AA162" s="297">
        <f t="shared" si="22"/>
        <v>10876.485290368553</v>
      </c>
      <c r="AB162" s="10">
        <f t="shared" si="20"/>
        <v>71.777476989713051</v>
      </c>
      <c r="AC162" s="39"/>
      <c r="AD162" s="12"/>
      <c r="AE162" s="12"/>
      <c r="AG162"/>
      <c r="AH162"/>
      <c r="AI162"/>
      <c r="AJ162"/>
      <c r="AK162"/>
      <c r="AL162"/>
      <c r="AM162"/>
    </row>
    <row r="163" spans="1:39" ht="15.6">
      <c r="A163" s="39"/>
      <c r="B163">
        <f>+'Ark1'!C2275</f>
        <v>2018</v>
      </c>
      <c r="C163">
        <f>+'Ark1'!N2275</f>
        <v>83</v>
      </c>
      <c r="D163" s="3" t="s">
        <v>400</v>
      </c>
      <c r="E163" s="297">
        <f>+'Ark1'!Q2275</f>
        <v>1822</v>
      </c>
      <c r="G163" s="297">
        <f>+'Ark1'!R2275</f>
        <v>119749</v>
      </c>
      <c r="I163" s="100">
        <f>+'Ark1'!AD2275</f>
        <v>8.4723769903177057</v>
      </c>
      <c r="K163" s="100">
        <f>+'Ark1'!AE2275</f>
        <v>9.1636521052463049</v>
      </c>
      <c r="M163" s="1">
        <f>+'Ark1'!U2275</f>
        <v>59.776794214420519</v>
      </c>
      <c r="O163" s="100">
        <f>+'Ark1'!W2275</f>
        <v>84.025498137725407</v>
      </c>
      <c r="Q163" s="1">
        <f>+'Ark1'!X2275</f>
        <v>1.3803873101236752</v>
      </c>
      <c r="S163" s="1">
        <f>+'Ark1'!Y2275</f>
        <v>2.7607746202473504</v>
      </c>
      <c r="T163" s="44"/>
      <c r="V163" s="44"/>
      <c r="W163" s="1">
        <f>+'Ark1'!AA2275</f>
        <v>0.58299891400763026</v>
      </c>
      <c r="X163" s="1">
        <f>+'Ark1'!AB2275</f>
        <v>2.4347928088315558</v>
      </c>
      <c r="Y163" s="1">
        <f>+'Ark1'!T2275</f>
        <v>15.559361664815572</v>
      </c>
      <c r="Z163" s="100">
        <f>+'Ark1'!V2275</f>
        <v>91.037490170378362</v>
      </c>
      <c r="AA163" s="297">
        <f t="shared" si="22"/>
        <v>10061.96937649448</v>
      </c>
      <c r="AB163" s="10">
        <f t="shared" si="20"/>
        <v>65.723929747530192</v>
      </c>
      <c r="AC163" s="39"/>
      <c r="AD163" s="12"/>
      <c r="AE163" s="12"/>
      <c r="AG163"/>
      <c r="AH163"/>
      <c r="AI163"/>
      <c r="AJ163"/>
      <c r="AK163"/>
      <c r="AL163"/>
      <c r="AM163"/>
    </row>
    <row r="164" spans="1:39" ht="15.6">
      <c r="A164" s="39"/>
      <c r="B164">
        <f>+'Ark1'!C2276</f>
        <v>2018</v>
      </c>
      <c r="C164">
        <f>+'Ark1'!N2276</f>
        <v>85</v>
      </c>
      <c r="D164" s="3" t="s">
        <v>399</v>
      </c>
      <c r="E164" s="297">
        <f>+'Ark1'!Q2276</f>
        <v>1812</v>
      </c>
      <c r="G164" s="297">
        <f>+'Ark1'!R2276</f>
        <v>101746</v>
      </c>
      <c r="I164" s="100">
        <f>+'Ark1'!AD2276</f>
        <v>7.1986444083613677</v>
      </c>
      <c r="K164" s="100">
        <f>+'Ark1'!AE2276</f>
        <v>7.9699836668356685</v>
      </c>
      <c r="M164" s="1">
        <f>+'Ark1'!U2276</f>
        <v>59.707887365472509</v>
      </c>
      <c r="O164" s="100">
        <f>+'Ark1'!W2276</f>
        <v>86.009787213130309</v>
      </c>
      <c r="Q164" s="1">
        <f>+'Ark1'!X2276</f>
        <v>1.4673795530045413</v>
      </c>
      <c r="S164" s="1">
        <f>+'Ark1'!Y2276</f>
        <v>2.9347591060090825</v>
      </c>
      <c r="T164" s="44"/>
      <c r="V164" s="44"/>
      <c r="W164" s="1">
        <f>+'Ark1'!AA2276</f>
        <v>0.56473801683546987</v>
      </c>
      <c r="X164" s="1">
        <f>+'Ark1'!AB2276</f>
        <v>2.3918282760742562</v>
      </c>
      <c r="Y164" s="1">
        <f>+'Ark1'!T2276</f>
        <v>15.522408743341265</v>
      </c>
      <c r="Z164" s="100">
        <f>+'Ark1'!V2276</f>
        <v>93.18595172953529</v>
      </c>
      <c r="AA164" s="297">
        <f t="shared" si="22"/>
        <v>8751.1518097871558</v>
      </c>
      <c r="AB164" s="10">
        <f t="shared" si="20"/>
        <v>56.151214128035321</v>
      </c>
      <c r="AC164" s="39"/>
      <c r="AD164" s="12"/>
      <c r="AE164" s="12"/>
      <c r="AG164"/>
      <c r="AH164"/>
      <c r="AI164"/>
      <c r="AJ164"/>
      <c r="AK164"/>
      <c r="AL164"/>
      <c r="AM164"/>
    </row>
    <row r="165" spans="1:39" ht="15.6">
      <c r="A165" s="39"/>
      <c r="B165">
        <f>+'Ark1'!C2277</f>
        <v>2018</v>
      </c>
      <c r="C165">
        <f>+'Ark1'!N2277</f>
        <v>87</v>
      </c>
      <c r="D165" s="3" t="s">
        <v>398</v>
      </c>
      <c r="E165" s="297">
        <f>+'Ark1'!Q2277</f>
        <v>1830</v>
      </c>
      <c r="G165" s="297">
        <f>+'Ark1'!R2277</f>
        <v>108141</v>
      </c>
      <c r="I165" s="100">
        <f>+'Ark1'!AD2277</f>
        <v>7.6510978806499201</v>
      </c>
      <c r="K165" s="100">
        <f>+'Ark1'!AE2277</f>
        <v>8.7115492330396389</v>
      </c>
      <c r="M165" s="1">
        <f>+'Ark1'!U2277</f>
        <v>59.616939622885774</v>
      </c>
      <c r="O165" s="100">
        <f>+'Ark1'!W2277</f>
        <v>88.455450030979236</v>
      </c>
      <c r="Q165" s="1">
        <f>+'Ark1'!X2277</f>
        <v>1.627504831654969</v>
      </c>
      <c r="S165" s="1">
        <f>+'Ark1'!Y2277</f>
        <v>3.2550096633099379</v>
      </c>
      <c r="T165" s="44"/>
      <c r="V165" s="44"/>
      <c r="W165" s="1">
        <f>+'Ark1'!AA2277</f>
        <v>0.85886344444683982</v>
      </c>
      <c r="X165" s="1">
        <f>+'Ark1'!AB2277</f>
        <v>2.3375891303184062</v>
      </c>
      <c r="Y165" s="1">
        <f>+'Ark1'!T2277</f>
        <v>15.466640774544349</v>
      </c>
      <c r="Z165" s="100">
        <f>+'Ark1'!V2277</f>
        <v>95.838291523197569</v>
      </c>
      <c r="AA165" s="297">
        <f t="shared" si="22"/>
        <v>9565.6608218001256</v>
      </c>
      <c r="AB165" s="10">
        <f t="shared" si="20"/>
        <v>59.093442622950818</v>
      </c>
      <c r="AC165" s="39"/>
      <c r="AD165" s="12"/>
      <c r="AE165" s="12"/>
      <c r="AG165"/>
      <c r="AH165"/>
      <c r="AI165"/>
      <c r="AJ165"/>
      <c r="AK165"/>
      <c r="AL165"/>
      <c r="AM165"/>
    </row>
    <row r="166" spans="1:39" ht="15.6">
      <c r="A166" s="39"/>
      <c r="B166">
        <f>+'Ark1'!C2278</f>
        <v>2018</v>
      </c>
      <c r="C166">
        <f>+'Ark1'!N2278</f>
        <v>90</v>
      </c>
      <c r="D166" s="3" t="s">
        <v>457</v>
      </c>
      <c r="E166" s="297">
        <f>+'Ark1'!Q2278</f>
        <v>1891</v>
      </c>
      <c r="G166" s="297">
        <f>+'Ark1'!R2278</f>
        <v>91422</v>
      </c>
      <c r="I166" s="100">
        <f>+'Ark1'!AD2278</f>
        <v>6.4682097487981158</v>
      </c>
      <c r="K166" s="100">
        <f>+'Ark1'!AE2278</f>
        <v>7.6723031444885859</v>
      </c>
      <c r="M166" s="1">
        <f>+'Ark1'!U2278</f>
        <v>59.517671381222719</v>
      </c>
      <c r="O166" s="100">
        <f>+'Ark1'!W2278</f>
        <v>92.149462365591603</v>
      </c>
      <c r="Q166" s="1">
        <f>+'Ark1'!X2278</f>
        <v>2.1581238651528074</v>
      </c>
      <c r="S166" s="1">
        <f>+'Ark1'!Y2278</f>
        <v>4.3162477303056148</v>
      </c>
      <c r="T166" s="44"/>
      <c r="V166" s="44"/>
      <c r="W166" s="1">
        <f>+'Ark1'!AA2278</f>
        <v>1.4046802499785844</v>
      </c>
      <c r="X166" s="1">
        <f>+'Ark1'!AB2278</f>
        <v>2.2823680239227722</v>
      </c>
      <c r="Y166" s="1">
        <f>+'Ark1'!T2278</f>
        <v>15.416125221500298</v>
      </c>
      <c r="Z166" s="100">
        <f>+'Ark1'!V2278</f>
        <v>99.840196230996895</v>
      </c>
      <c r="AA166" s="297">
        <f t="shared" si="22"/>
        <v>8424.4881483871159</v>
      </c>
      <c r="AB166" s="10">
        <f t="shared" si="20"/>
        <v>48.345848757271284</v>
      </c>
      <c r="AC166" s="39"/>
      <c r="AD166" s="12"/>
      <c r="AE166" s="12"/>
      <c r="AG166"/>
      <c r="AH166"/>
      <c r="AI166"/>
      <c r="AJ166"/>
      <c r="AK166"/>
      <c r="AL166"/>
      <c r="AM166"/>
    </row>
    <row r="167" spans="1:39" ht="15.6">
      <c r="A167" s="39"/>
      <c r="B167" s="46">
        <f>+'Ark1'!C2279</f>
        <v>2018</v>
      </c>
      <c r="C167" s="46">
        <f>+'Ark1'!N2279</f>
        <v>95</v>
      </c>
      <c r="D167" s="47" t="s">
        <v>519</v>
      </c>
      <c r="E167" s="331">
        <f>+'Ark1'!Q2279</f>
        <v>1777</v>
      </c>
      <c r="F167" s="46"/>
      <c r="G167" s="331">
        <f>+'Ark1'!R2279</f>
        <v>34001</v>
      </c>
      <c r="H167" s="331"/>
      <c r="I167" s="99">
        <f>+'Ark1'!AD2279</f>
        <v>2.405609149536049</v>
      </c>
      <c r="J167" s="46"/>
      <c r="K167" s="99">
        <f>+'Ark1'!AE2279</f>
        <v>3.0068164353382261</v>
      </c>
      <c r="L167" s="46"/>
      <c r="M167" s="48">
        <f>+'Ark1'!U2279</f>
        <v>59.42619334725449</v>
      </c>
      <c r="N167" s="46"/>
      <c r="O167" s="99">
        <f>+'Ark1'!W2279</f>
        <v>97.099891179672412</v>
      </c>
      <c r="P167" s="46"/>
      <c r="Q167" s="48">
        <f>+'Ark1'!X2279</f>
        <v>3.1557895356018935</v>
      </c>
      <c r="R167" s="46"/>
      <c r="S167" s="48">
        <f>+'Ark1'!Y2279</f>
        <v>6.3115790712037869</v>
      </c>
      <c r="T167" s="44"/>
      <c r="U167" s="65"/>
      <c r="V167" s="44"/>
      <c r="W167" s="48">
        <f>+'Ark1'!AA2279</f>
        <v>1.4026655518950077</v>
      </c>
      <c r="X167" s="48">
        <f>+'Ark1'!AB2279</f>
        <v>2.2281756414970473</v>
      </c>
      <c r="Y167" s="48">
        <f>+'Ark1'!T2279</f>
        <v>15.354636628334459</v>
      </c>
      <c r="Z167" s="99">
        <f>+'Ark1'!V2279</f>
        <v>105.20031547093632</v>
      </c>
      <c r="AA167" s="331">
        <f>+(G167*O167)/1000</f>
        <v>3301.4934000000417</v>
      </c>
      <c r="AB167" s="65">
        <f t="shared" si="20"/>
        <v>19.133933595948228</v>
      </c>
      <c r="AC167" s="39"/>
      <c r="AD167" s="12"/>
      <c r="AE167" s="12"/>
      <c r="AG167"/>
      <c r="AH167"/>
      <c r="AI167"/>
      <c r="AJ167"/>
      <c r="AK167"/>
      <c r="AL167"/>
      <c r="AM167"/>
    </row>
    <row r="168" spans="1:39" ht="15.6">
      <c r="A168" s="39"/>
      <c r="B168" s="46">
        <f>+'Ark1'!C2280</f>
        <v>2018</v>
      </c>
      <c r="C168" s="46">
        <f>+'Ark1'!N2280</f>
        <v>100</v>
      </c>
      <c r="D168" s="47" t="s">
        <v>413</v>
      </c>
      <c r="E168" s="331">
        <f>+'Ark1'!Q2280</f>
        <v>1462</v>
      </c>
      <c r="F168" s="46"/>
      <c r="G168" s="331">
        <f>+'Ark1'!R2280</f>
        <v>12001</v>
      </c>
      <c r="H168" s="331"/>
      <c r="I168" s="99">
        <f>+'Ark1'!AD2280</f>
        <v>0.84908430350819486</v>
      </c>
      <c r="J168" s="46"/>
      <c r="K168" s="99">
        <f>+'Ark1'!AE2280</f>
        <v>1.1157960630882502</v>
      </c>
      <c r="L168" s="46"/>
      <c r="M168" s="48">
        <f>+'Ark1'!U2280</f>
        <v>59.357976329388237</v>
      </c>
      <c r="N168" s="46"/>
      <c r="O168" s="99">
        <f>+'Ark1'!W2280</f>
        <v>102.11263543923968</v>
      </c>
      <c r="P168" s="46"/>
      <c r="Q168" s="48">
        <f>+'Ark1'!X2280</f>
        <v>4.2163153070577444</v>
      </c>
      <c r="R168" s="46"/>
      <c r="S168" s="48">
        <f>+'Ark1'!Y2280</f>
        <v>8.4326306141154888</v>
      </c>
      <c r="T168" s="44"/>
      <c r="U168" s="65"/>
      <c r="V168" s="44"/>
      <c r="W168" s="48">
        <f>+'Ark1'!AA2280</f>
        <v>1.4301840010062661</v>
      </c>
      <c r="X168" s="48">
        <f>+'Ark1'!AB2280</f>
        <v>2.2448008435593243</v>
      </c>
      <c r="Y168" s="48">
        <f>+'Ark1'!T2280</f>
        <v>15.318390134155488</v>
      </c>
      <c r="Z168" s="99">
        <f>+'Ark1'!V2280</f>
        <v>110.65887290352138</v>
      </c>
      <c r="AA168" s="331">
        <f t="shared" ref="AA168:AA184" si="23">+(G168*O168)/1000</f>
        <v>1225.4537379063154</v>
      </c>
      <c r="AB168" s="65">
        <f t="shared" si="20"/>
        <v>8.2086183310533514</v>
      </c>
      <c r="AC168" s="39"/>
      <c r="AD168" s="12"/>
      <c r="AE168" s="12"/>
      <c r="AG168"/>
      <c r="AH168"/>
      <c r="AI168"/>
      <c r="AJ168"/>
      <c r="AK168"/>
      <c r="AL168"/>
      <c r="AM168"/>
    </row>
    <row r="169" spans="1:39" ht="15.6">
      <c r="A169" s="39"/>
      <c r="B169" s="46">
        <f>+'Ark1'!C2281</f>
        <v>2018</v>
      </c>
      <c r="C169" s="46">
        <f>+'Ark1'!N2281</f>
        <v>105</v>
      </c>
      <c r="D169" s="47" t="s">
        <v>412</v>
      </c>
      <c r="E169" s="331">
        <f>+'Ark1'!Q2281</f>
        <v>1070</v>
      </c>
      <c r="F169" s="46"/>
      <c r="G169" s="331">
        <f>+'Ark1'!R2281</f>
        <v>4860</v>
      </c>
      <c r="H169" s="331"/>
      <c r="I169" s="99">
        <f>+'Ark1'!AD2281</f>
        <v>0.34385048871342599</v>
      </c>
      <c r="J169" s="46"/>
      <c r="K169" s="99">
        <f>+'Ark1'!AE2281</f>
        <v>0.4745216638633305</v>
      </c>
      <c r="L169" s="46"/>
      <c r="M169" s="48">
        <f>+'Ark1'!U2281</f>
        <v>57.906584362139903</v>
      </c>
      <c r="N169" s="46"/>
      <c r="O169" s="99">
        <f>+'Ark1'!W2281</f>
        <v>107.2070370370372</v>
      </c>
      <c r="P169" s="46"/>
      <c r="Q169" s="48">
        <f>+'Ark1'!X2281</f>
        <v>5.5761316872427988</v>
      </c>
      <c r="R169" s="46"/>
      <c r="S169" s="48">
        <f>+'Ark1'!Y2281</f>
        <v>11.152263374485598</v>
      </c>
      <c r="T169" s="44"/>
      <c r="U169" s="65"/>
      <c r="V169" s="44"/>
      <c r="W169" s="48">
        <f>+'Ark1'!AA2281</f>
        <v>1.4244643302662037</v>
      </c>
      <c r="X169" s="48">
        <f>+'Ark1'!AB2281</f>
        <v>2.8199607919965257</v>
      </c>
      <c r="Y169" s="48">
        <f>+'Ark1'!T2281</f>
        <v>14.529629629629628</v>
      </c>
      <c r="Z169" s="99">
        <f>+'Ark1'!V2281</f>
        <v>116.15063600979062</v>
      </c>
      <c r="AA169" s="331">
        <f t="shared" si="23"/>
        <v>521.02620000000081</v>
      </c>
      <c r="AB169" s="65">
        <f t="shared" si="20"/>
        <v>4.5420560747663554</v>
      </c>
      <c r="AC169" s="39"/>
      <c r="AD169" s="12"/>
      <c r="AE169" s="12"/>
      <c r="AG169"/>
      <c r="AH169"/>
      <c r="AI169"/>
      <c r="AJ169"/>
      <c r="AK169"/>
      <c r="AL169"/>
      <c r="AM169"/>
    </row>
    <row r="170" spans="1:39" ht="15.6">
      <c r="A170" s="39"/>
      <c r="B170" s="46">
        <f>+'Ark1'!C2282</f>
        <v>2018</v>
      </c>
      <c r="C170" s="46">
        <f>+'Ark1'!N2282</f>
        <v>110</v>
      </c>
      <c r="D170" s="47" t="s">
        <v>411</v>
      </c>
      <c r="E170" s="331">
        <f>+'Ark1'!Q2282</f>
        <v>711</v>
      </c>
      <c r="F170" s="46"/>
      <c r="G170" s="331">
        <f>+'Ark1'!R2282</f>
        <v>2550</v>
      </c>
      <c r="H170" s="331"/>
      <c r="I170" s="99">
        <f>+'Ark1'!AD2282</f>
        <v>0.18041537988050141</v>
      </c>
      <c r="J170" s="46"/>
      <c r="K170" s="99">
        <f>+'Ark1'!AE2282</f>
        <v>0.26094200632131082</v>
      </c>
      <c r="L170" s="46"/>
      <c r="M170" s="48">
        <f>+'Ark1'!U2282</f>
        <v>57.169019607843154</v>
      </c>
      <c r="N170" s="46"/>
      <c r="O170" s="99">
        <f>+'Ark1'!W2282</f>
        <v>112.35886274509824</v>
      </c>
      <c r="P170" s="46"/>
      <c r="Q170" s="48">
        <f>+'Ark1'!X2282</f>
        <v>4.8235294117647056</v>
      </c>
      <c r="R170" s="46"/>
      <c r="S170" s="48">
        <f>+'Ark1'!Y2282</f>
        <v>9.6470588235294112</v>
      </c>
      <c r="T170" s="44"/>
      <c r="U170" s="65"/>
      <c r="V170" s="44"/>
      <c r="W170" s="48">
        <f>+'Ark1'!AA2282</f>
        <v>1.4727052208053557</v>
      </c>
      <c r="X170" s="48">
        <f>+'Ark1'!AB2282</f>
        <v>3.000271396156641</v>
      </c>
      <c r="Y170" s="48">
        <f>+'Ark1'!T2282</f>
        <v>14.091764705882351</v>
      </c>
      <c r="Z170" s="99">
        <f>+'Ark1'!V2282</f>
        <v>121.73224566099516</v>
      </c>
      <c r="AA170" s="331">
        <f t="shared" si="23"/>
        <v>286.51510000000047</v>
      </c>
      <c r="AB170" s="65">
        <f t="shared" si="20"/>
        <v>3.5864978902953588</v>
      </c>
      <c r="AC170" s="39"/>
      <c r="AD170" s="12"/>
      <c r="AE170" s="12"/>
      <c r="AG170"/>
      <c r="AH170"/>
      <c r="AI170"/>
      <c r="AJ170"/>
      <c r="AK170"/>
      <c r="AL170"/>
      <c r="AM170"/>
    </row>
    <row r="171" spans="1:39" ht="15.6">
      <c r="A171" s="39"/>
      <c r="B171" s="46">
        <f>+'Ark1'!C2283</f>
        <v>2018</v>
      </c>
      <c r="C171" s="46">
        <f>+'Ark1'!N2283</f>
        <v>115</v>
      </c>
      <c r="D171" s="47" t="s">
        <v>410</v>
      </c>
      <c r="E171" s="331">
        <f>+'Ark1'!Q2283</f>
        <v>518</v>
      </c>
      <c r="F171" s="46"/>
      <c r="G171" s="331">
        <f>+'Ark1'!R2283</f>
        <v>1573</v>
      </c>
      <c r="H171" s="331"/>
      <c r="I171" s="99">
        <f>+'Ark1'!AD2283</f>
        <v>0.1112915264909916</v>
      </c>
      <c r="J171" s="46"/>
      <c r="K171" s="99">
        <f>+'Ark1'!AE2283</f>
        <v>0.16808387929236421</v>
      </c>
      <c r="L171" s="46"/>
      <c r="M171" s="48">
        <f>+'Ark1'!U2283</f>
        <v>57.181818181818173</v>
      </c>
      <c r="N171" s="46"/>
      <c r="O171" s="99">
        <f>+'Ark1'!W2283</f>
        <v>117.32778130959979</v>
      </c>
      <c r="P171" s="46"/>
      <c r="Q171" s="48">
        <f>+'Ark1'!X2283</f>
        <v>3.8143674507310874</v>
      </c>
      <c r="R171" s="46"/>
      <c r="S171" s="48">
        <f>+'Ark1'!Y2283</f>
        <v>7.6287349014621748</v>
      </c>
      <c r="T171" s="44"/>
      <c r="U171" s="65"/>
      <c r="V171" s="44"/>
      <c r="W171" s="48">
        <f>+'Ark1'!AA2283</f>
        <v>1.4672383157040598</v>
      </c>
      <c r="X171" s="48">
        <f>+'Ark1'!AB2283</f>
        <v>3.1725138686320076</v>
      </c>
      <c r="Y171" s="48">
        <f>+'Ark1'!T2283</f>
        <v>14.108709472345829</v>
      </c>
      <c r="Z171" s="99">
        <f>+'Ark1'!V2283</f>
        <v>127.1156893928497</v>
      </c>
      <c r="AA171" s="331">
        <f t="shared" si="23"/>
        <v>184.55660000000046</v>
      </c>
      <c r="AB171" s="65">
        <f t="shared" si="20"/>
        <v>3.0366795366795367</v>
      </c>
      <c r="AC171" s="39"/>
      <c r="AD171" s="12"/>
      <c r="AE171" s="12"/>
      <c r="AG171"/>
      <c r="AH171"/>
      <c r="AI171"/>
      <c r="AJ171"/>
      <c r="AK171"/>
      <c r="AL171"/>
      <c r="AM171"/>
    </row>
    <row r="172" spans="1:39" ht="15.6">
      <c r="A172" s="39"/>
      <c r="B172" s="46">
        <f>+'Ark1'!C2284</f>
        <v>2018</v>
      </c>
      <c r="C172" s="46">
        <f>+'Ark1'!N2284</f>
        <v>120</v>
      </c>
      <c r="D172" s="47" t="s">
        <v>409</v>
      </c>
      <c r="E172" s="331">
        <f>+'Ark1'!Q2284</f>
        <v>350</v>
      </c>
      <c r="F172" s="46"/>
      <c r="G172" s="331">
        <f>+'Ark1'!R2284</f>
        <v>951</v>
      </c>
      <c r="H172" s="331"/>
      <c r="I172" s="99">
        <f>+'Ark1'!AD2284</f>
        <v>6.7284324026022246E-2</v>
      </c>
      <c r="J172" s="46"/>
      <c r="K172" s="99">
        <f>+'Ark1'!AE2284</f>
        <v>0.106013464756378</v>
      </c>
      <c r="L172" s="46"/>
      <c r="M172" s="48">
        <f>+'Ark1'!U2284</f>
        <v>57.0073606729758</v>
      </c>
      <c r="N172" s="46"/>
      <c r="O172" s="99">
        <f>+'Ark1'!W2284</f>
        <v>122.40073606729759</v>
      </c>
      <c r="P172" s="46"/>
      <c r="Q172" s="48">
        <f>+'Ark1'!X2284</f>
        <v>3.8906414300736074</v>
      </c>
      <c r="R172" s="46"/>
      <c r="S172" s="48">
        <f>+'Ark1'!Y2284</f>
        <v>7.7812828601472148</v>
      </c>
      <c r="T172" s="44"/>
      <c r="U172" s="65"/>
      <c r="V172" s="44"/>
      <c r="W172" s="48">
        <f>+'Ark1'!AA2284</f>
        <v>1.463617475418294</v>
      </c>
      <c r="X172" s="48">
        <f>+'Ark1'!AB2284</f>
        <v>3.3616486859561805</v>
      </c>
      <c r="Y172" s="48">
        <f>+'Ark1'!T2284</f>
        <v>14</v>
      </c>
      <c r="Z172" s="99">
        <f>+'Ark1'!V2284</f>
        <v>132.61184839360527</v>
      </c>
      <c r="AA172" s="331">
        <f t="shared" si="23"/>
        <v>116.40310000000001</v>
      </c>
      <c r="AB172" s="65">
        <f t="shared" si="20"/>
        <v>2.7171428571428571</v>
      </c>
      <c r="AC172" s="39"/>
      <c r="AD172" s="12"/>
      <c r="AE172" s="12"/>
      <c r="AG172"/>
      <c r="AH172"/>
      <c r="AI172"/>
      <c r="AJ172"/>
      <c r="AK172"/>
      <c r="AL172"/>
      <c r="AM172"/>
    </row>
    <row r="173" spans="1:39" ht="15.6">
      <c r="A173" s="39"/>
      <c r="B173" s="46">
        <f>+'Ark1'!C2285</f>
        <v>2018</v>
      </c>
      <c r="C173" s="46">
        <f>+'Ark1'!N2285</f>
        <v>125</v>
      </c>
      <c r="D173" s="47" t="s">
        <v>408</v>
      </c>
      <c r="E173" s="331">
        <f>+'Ark1'!Q2285</f>
        <v>4</v>
      </c>
      <c r="F173" s="46"/>
      <c r="G173" s="331">
        <f>+'Ark1'!R2285</f>
        <v>3</v>
      </c>
      <c r="H173" s="331"/>
      <c r="I173" s="99">
        <f>+'Ark1'!AD2285</f>
        <v>2.1225338809470747E-4</v>
      </c>
      <c r="J173" s="46"/>
      <c r="K173" s="99">
        <f>+'Ark1'!AE2285</f>
        <v>3.4325954262969698E-4</v>
      </c>
      <c r="L173" s="46"/>
      <c r="M173" s="48">
        <f>+'Ark1'!U2285</f>
        <v>56</v>
      </c>
      <c r="N173" s="46"/>
      <c r="O173" s="99">
        <f>+'Ark1'!W2285</f>
        <v>125.63333333333335</v>
      </c>
      <c r="P173" s="46"/>
      <c r="Q173" s="48">
        <f>+'Ark1'!X2285</f>
        <v>0</v>
      </c>
      <c r="R173" s="46"/>
      <c r="S173" s="48">
        <f>+'Ark1'!Y2285</f>
        <v>0</v>
      </c>
      <c r="T173" s="44"/>
      <c r="U173" s="65"/>
      <c r="V173" s="44"/>
      <c r="W173" s="48">
        <f>+'Ark1'!AA2285</f>
        <v>0.30912061651662803</v>
      </c>
      <c r="X173" s="48">
        <f>+'Ark1'!AB2285</f>
        <v>3.5590260840104375</v>
      </c>
      <c r="Y173" s="48">
        <f>+'Ark1'!T2285</f>
        <v>13</v>
      </c>
      <c r="Z173" s="99">
        <f>+'Ark1'!V2285</f>
        <v>136.1141206211629</v>
      </c>
      <c r="AA173" s="331">
        <f t="shared" si="23"/>
        <v>0.37690000000000007</v>
      </c>
      <c r="AB173" s="65">
        <f t="shared" si="20"/>
        <v>0.75</v>
      </c>
      <c r="AC173" s="39"/>
      <c r="AD173"/>
      <c r="AE173"/>
      <c r="AG173"/>
      <c r="AH173"/>
      <c r="AI173"/>
      <c r="AJ173"/>
      <c r="AK173"/>
      <c r="AL173"/>
      <c r="AM173"/>
    </row>
    <row r="174" spans="1:39" ht="15.6">
      <c r="A174" s="39"/>
      <c r="B174" s="46">
        <f>+'Ark1'!C2286</f>
        <v>2017</v>
      </c>
      <c r="C174" s="46">
        <f>+'Ark1'!N2286</f>
        <v>40</v>
      </c>
      <c r="D174" s="47" t="s">
        <v>407</v>
      </c>
      <c r="E174" s="331">
        <f>+'Ark1'!Q2286</f>
        <v>1446</v>
      </c>
      <c r="F174" s="46"/>
      <c r="G174" s="331">
        <f>+'Ark1'!R2286</f>
        <v>12997</v>
      </c>
      <c r="H174" s="331"/>
      <c r="I174" s="99">
        <f>+'Ark1'!AD2286</f>
        <v>0.95940768736758975</v>
      </c>
      <c r="J174" s="46"/>
      <c r="K174" s="99">
        <f>+'Ark1'!AE2286</f>
        <v>0.58694218758248651</v>
      </c>
      <c r="L174" s="46"/>
      <c r="M174" s="48">
        <f>+'Ark1'!U2286</f>
        <v>63.087426629595285</v>
      </c>
      <c r="N174" s="46"/>
      <c r="O174" s="99">
        <f>+'Ark1'!W2286</f>
        <v>49.747621254247925</v>
      </c>
      <c r="P174" s="46"/>
      <c r="Q174" s="48">
        <f>+'Ark1'!X2286</f>
        <v>2.8160344694929602</v>
      </c>
      <c r="R174" s="46"/>
      <c r="S174" s="48">
        <f>+'Ark1'!Y2286</f>
        <v>5.6320689389859204</v>
      </c>
      <c r="T174" s="44"/>
      <c r="U174" s="65"/>
      <c r="V174" s="44"/>
      <c r="W174" s="48">
        <f>+'Ark1'!AA2286</f>
        <v>4.073654559680886</v>
      </c>
      <c r="X174" s="48">
        <f>+'Ark1'!AB2286</f>
        <v>3.2365908001105206</v>
      </c>
      <c r="Y174" s="48">
        <f>+'Ark1'!T2286</f>
        <v>16.513195352773721</v>
      </c>
      <c r="Z174" s="99">
        <f>+'Ark1'!V2286</f>
        <v>54.084552226741678</v>
      </c>
      <c r="AA174" s="331">
        <f t="shared" si="23"/>
        <v>646.56983344146022</v>
      </c>
      <c r="AB174" s="65">
        <f t="shared" si="20"/>
        <v>8.9882434301521439</v>
      </c>
      <c r="AC174" s="39"/>
      <c r="AD174"/>
      <c r="AE174"/>
      <c r="AG174"/>
      <c r="AH174"/>
      <c r="AI174"/>
      <c r="AJ174"/>
      <c r="AK174"/>
      <c r="AL174"/>
      <c r="AM174"/>
    </row>
    <row r="175" spans="1:39" ht="15.6">
      <c r="A175" s="39"/>
      <c r="B175" s="46">
        <f>+'Ark1'!C2287</f>
        <v>2017</v>
      </c>
      <c r="C175" s="46">
        <f>+'Ark1'!N2287</f>
        <v>55</v>
      </c>
      <c r="D175" s="47" t="s">
        <v>406</v>
      </c>
      <c r="E175" s="331">
        <f>+'Ark1'!Q2287</f>
        <v>1771</v>
      </c>
      <c r="F175" s="46"/>
      <c r="G175" s="331">
        <f>+'Ark1'!R2287</f>
        <v>33126</v>
      </c>
      <c r="H175" s="331"/>
      <c r="I175" s="99">
        <f>+'Ark1'!AD2287</f>
        <v>2.445282684599428</v>
      </c>
      <c r="J175" s="46"/>
      <c r="K175" s="99">
        <f>+'Ark1'!AE2287</f>
        <v>1.80711905154085</v>
      </c>
      <c r="L175" s="46"/>
      <c r="M175" s="48">
        <f>+'Ark1'!U2287</f>
        <v>62.308860835950703</v>
      </c>
      <c r="N175" s="46"/>
      <c r="O175" s="99">
        <f>+'Ark1'!W2287</f>
        <v>59.893685068856911</v>
      </c>
      <c r="P175" s="46"/>
      <c r="Q175" s="48">
        <f>+'Ark1'!X2287</f>
        <v>3.0851898810601943</v>
      </c>
      <c r="R175" s="46"/>
      <c r="S175" s="48">
        <f>+'Ark1'!Y2287</f>
        <v>6.1703797621203886</v>
      </c>
      <c r="T175" s="44"/>
      <c r="U175" s="65"/>
      <c r="V175" s="44"/>
      <c r="W175" s="48">
        <f>+'Ark1'!AA2287</f>
        <v>2.2110352555213244</v>
      </c>
      <c r="X175" s="48">
        <f>+'Ark1'!AB2287</f>
        <v>3.10747273767221</v>
      </c>
      <c r="Y175" s="48">
        <f>+'Ark1'!T2287</f>
        <v>16.414991245547302</v>
      </c>
      <c r="Z175" s="99">
        <f>+'Ark1'!V2287</f>
        <v>64.917060113389766</v>
      </c>
      <c r="AA175" s="331">
        <f t="shared" si="23"/>
        <v>1984.038211590954</v>
      </c>
      <c r="AB175" s="65">
        <f t="shared" si="20"/>
        <v>18.704686617730097</v>
      </c>
      <c r="AC175" s="39"/>
      <c r="AD175"/>
      <c r="AE175"/>
      <c r="AG175"/>
      <c r="AH175"/>
      <c r="AI175"/>
      <c r="AJ175"/>
      <c r="AK175"/>
      <c r="AL175"/>
      <c r="AM175"/>
    </row>
    <row r="176" spans="1:39" ht="15.6">
      <c r="A176" s="39"/>
      <c r="B176" s="46">
        <f>+'Ark1'!C2288</f>
        <v>2017</v>
      </c>
      <c r="C176" s="46">
        <f>+'Ark1'!N2288</f>
        <v>63</v>
      </c>
      <c r="D176" s="47" t="s">
        <v>405</v>
      </c>
      <c r="E176" s="331">
        <f>+'Ark1'!Q2288</f>
        <v>1591</v>
      </c>
      <c r="F176" s="46"/>
      <c r="G176" s="331">
        <f>+'Ark1'!R2288</f>
        <v>17431</v>
      </c>
      <c r="H176" s="331"/>
      <c r="I176" s="99">
        <f>+'Ark1'!AD2288</f>
        <v>1.2867150418176851</v>
      </c>
      <c r="J176" s="46"/>
      <c r="K176" s="99">
        <f>+'Ark1'!AE2288</f>
        <v>1.0179806044676563</v>
      </c>
      <c r="L176" s="46"/>
      <c r="M176" s="48">
        <f>+'Ark1'!U2288</f>
        <v>61.797601285435547</v>
      </c>
      <c r="N176" s="46"/>
      <c r="O176" s="99">
        <f>+'Ark1'!W2288</f>
        <v>64.109365316193646</v>
      </c>
      <c r="P176" s="46"/>
      <c r="Q176" s="48">
        <f>+'Ark1'!X2288</f>
        <v>3.0004015833859219</v>
      </c>
      <c r="R176" s="46"/>
      <c r="S176" s="48">
        <f>+'Ark1'!Y2288</f>
        <v>6.0008031667718438</v>
      </c>
      <c r="T176" s="44"/>
      <c r="U176" s="65"/>
      <c r="V176" s="44"/>
      <c r="W176" s="48">
        <f>+'Ark1'!AA2288</f>
        <v>0.57569520854259959</v>
      </c>
      <c r="X176" s="48">
        <f>+'Ark1'!AB2288</f>
        <v>3.027961241310432</v>
      </c>
      <c r="Y176" s="48">
        <f>+'Ark1'!T2288</f>
        <v>16.289254775973841</v>
      </c>
      <c r="Z176" s="99">
        <f>+'Ark1'!V2288</f>
        <v>69.477464776298604</v>
      </c>
      <c r="AA176" s="331">
        <f t="shared" si="23"/>
        <v>1117.4903468265716</v>
      </c>
      <c r="AB176" s="65">
        <f t="shared" si="20"/>
        <v>10.95600251414205</v>
      </c>
      <c r="AC176" s="39"/>
      <c r="AD176"/>
      <c r="AE176"/>
      <c r="AG176"/>
      <c r="AH176"/>
      <c r="AI176"/>
      <c r="AJ176"/>
      <c r="AK176"/>
      <c r="AL176"/>
      <c r="AM176"/>
    </row>
    <row r="177" spans="1:39" ht="15.6">
      <c r="A177" s="39"/>
      <c r="B177" s="46">
        <f>+'Ark1'!C2289</f>
        <v>2017</v>
      </c>
      <c r="C177" s="46">
        <f>+'Ark1'!N2289</f>
        <v>65</v>
      </c>
      <c r="D177" s="47" t="s">
        <v>404</v>
      </c>
      <c r="E177" s="331">
        <f>+'Ark1'!Q2289</f>
        <v>1674</v>
      </c>
      <c r="F177" s="46"/>
      <c r="G177" s="331">
        <f>+'Ark1'!R2289</f>
        <v>24594</v>
      </c>
      <c r="H177" s="331"/>
      <c r="I177" s="99">
        <f>+'Ark1'!AD2289</f>
        <v>1.8154706980932904</v>
      </c>
      <c r="J177" s="46"/>
      <c r="K177" s="99">
        <f>+'Ark1'!AE2289</f>
        <v>1.4813175433087125</v>
      </c>
      <c r="L177" s="46"/>
      <c r="M177" s="48">
        <f>+'Ark1'!U2289</f>
        <v>61.488471391972659</v>
      </c>
      <c r="N177" s="46"/>
      <c r="O177" s="99">
        <f>+'Ark1'!W2289</f>
        <v>66.107641006872896</v>
      </c>
      <c r="P177" s="46"/>
      <c r="Q177" s="48">
        <f>+'Ark1'!X2289</f>
        <v>2.6307229405546071</v>
      </c>
      <c r="R177" s="46"/>
      <c r="S177" s="48">
        <f>+'Ark1'!Y2289</f>
        <v>5.2614458811092142</v>
      </c>
      <c r="T177" s="44"/>
      <c r="U177" s="65"/>
      <c r="V177" s="44"/>
      <c r="W177" s="48">
        <f>+'Ark1'!AA2289</f>
        <v>0.56843896768022606</v>
      </c>
      <c r="X177" s="48">
        <f>+'Ark1'!AB2289</f>
        <v>3.015369260414213</v>
      </c>
      <c r="Y177" s="48">
        <f>+'Ark1'!T2289</f>
        <v>16.201878506952912</v>
      </c>
      <c r="Z177" s="99">
        <f>+'Ark1'!V2289</f>
        <v>71.63128985214577</v>
      </c>
      <c r="AA177" s="331">
        <f t="shared" si="23"/>
        <v>1625.8513229230321</v>
      </c>
      <c r="AB177" s="65">
        <f t="shared" si="20"/>
        <v>14.691756272401435</v>
      </c>
      <c r="AC177" s="39"/>
      <c r="AD177"/>
      <c r="AE177"/>
      <c r="AG177"/>
      <c r="AH177"/>
      <c r="AI177"/>
      <c r="AJ177"/>
      <c r="AK177"/>
      <c r="AL177"/>
      <c r="AM177"/>
    </row>
    <row r="178" spans="1:39" ht="15.6">
      <c r="A178" s="39"/>
      <c r="B178" s="46">
        <f>+'Ark1'!C2290</f>
        <v>2017</v>
      </c>
      <c r="C178" s="46">
        <f>+'Ark1'!N2290</f>
        <v>67</v>
      </c>
      <c r="D178" s="47" t="s">
        <v>403</v>
      </c>
      <c r="E178" s="331">
        <f>+'Ark1'!Q2290</f>
        <v>1737</v>
      </c>
      <c r="F178" s="46"/>
      <c r="G178" s="331">
        <f>+'Ark1'!R2290</f>
        <v>33476</v>
      </c>
      <c r="H178" s="331"/>
      <c r="I178" s="99">
        <f>+'Ark1'!AD2290</f>
        <v>2.4711188537599016</v>
      </c>
      <c r="J178" s="46"/>
      <c r="K178" s="99">
        <f>+'Ark1'!AE2290</f>
        <v>2.0771133581080936</v>
      </c>
      <c r="L178" s="46"/>
      <c r="M178" s="48">
        <f>+'Ark1'!U2290</f>
        <v>61.248125242747498</v>
      </c>
      <c r="N178" s="46"/>
      <c r="O178" s="99">
        <f>+'Ark1'!W2290</f>
        <v>68.103776403453722</v>
      </c>
      <c r="P178" s="46"/>
      <c r="Q178" s="48">
        <f>+'Ark1'!X2290</f>
        <v>2.7392758991516306</v>
      </c>
      <c r="R178" s="46"/>
      <c r="S178" s="48">
        <f>+'Ark1'!Y2290</f>
        <v>5.4785517983032612</v>
      </c>
      <c r="T178" s="44"/>
      <c r="U178" s="65"/>
      <c r="V178" s="44"/>
      <c r="W178" s="48">
        <f>+'Ark1'!AA2290</f>
        <v>0.57047506974891005</v>
      </c>
      <c r="X178" s="48">
        <f>+'Ark1'!AB2290</f>
        <v>2.9445916415414382</v>
      </c>
      <c r="Y178" s="48">
        <f>+'Ark1'!T2290</f>
        <v>16.138098936551557</v>
      </c>
      <c r="Z178" s="99">
        <f>+'Ark1'!V2290</f>
        <v>73.796258289667108</v>
      </c>
      <c r="AA178" s="331">
        <f t="shared" si="23"/>
        <v>2279.8420188820169</v>
      </c>
      <c r="AB178" s="65">
        <f t="shared" ref="AB178:AB237" si="24">+G178/E178</f>
        <v>19.272308578008062</v>
      </c>
      <c r="AC178" s="39"/>
      <c r="AD178"/>
      <c r="AE178"/>
      <c r="AG178"/>
      <c r="AH178"/>
      <c r="AI178"/>
      <c r="AJ178"/>
      <c r="AK178"/>
      <c r="AL178"/>
      <c r="AM178"/>
    </row>
    <row r="179" spans="1:39" ht="15.6">
      <c r="A179" s="39"/>
      <c r="B179" s="46">
        <f>+'Ark1'!C2291</f>
        <v>2017</v>
      </c>
      <c r="C179" s="46">
        <f>+'Ark1'!N2291</f>
        <v>69</v>
      </c>
      <c r="D179" s="47" t="s">
        <v>402</v>
      </c>
      <c r="E179" s="331">
        <f>+'Ark1'!Q2291</f>
        <v>1802</v>
      </c>
      <c r="F179" s="46"/>
      <c r="G179" s="331">
        <f>+'Ark1'!R2291</f>
        <v>44315</v>
      </c>
      <c r="H179" s="331"/>
      <c r="I179" s="99">
        <f>+'Ark1'!AD2291</f>
        <v>3.271228103846636</v>
      </c>
      <c r="J179" s="46"/>
      <c r="K179" s="99">
        <f>+'Ark1'!AE2291</f>
        <v>2.830348521199749</v>
      </c>
      <c r="L179" s="46"/>
      <c r="M179" s="48">
        <f>+'Ark1'!U2291</f>
        <v>60.993568043331059</v>
      </c>
      <c r="N179" s="46"/>
      <c r="O179" s="99">
        <f>+'Ark1'!W2291</f>
        <v>70.099972918077015</v>
      </c>
      <c r="P179" s="46"/>
      <c r="Q179" s="48">
        <f>+'Ark1'!X2291</f>
        <v>2.498025499266614</v>
      </c>
      <c r="R179" s="46"/>
      <c r="S179" s="48">
        <f>+'Ark1'!Y2291</f>
        <v>4.996050998533228</v>
      </c>
      <c r="T179" s="44"/>
      <c r="U179" s="65"/>
      <c r="V179" s="44"/>
      <c r="W179" s="48">
        <f>+'Ark1'!AA2291</f>
        <v>0.57498638465789342</v>
      </c>
      <c r="X179" s="48">
        <f>+'Ark1'!AB2291</f>
        <v>2.9059242164278003</v>
      </c>
      <c r="Y179" s="48">
        <f>+'Ark1'!T2291</f>
        <v>16.047861897777278</v>
      </c>
      <c r="Z179" s="99">
        <f>+'Ark1'!V2291</f>
        <v>75.956519283396133</v>
      </c>
      <c r="AA179" s="331">
        <f t="shared" si="23"/>
        <v>3106.4802998645828</v>
      </c>
      <c r="AB179" s="65">
        <f t="shared" si="24"/>
        <v>24.592119866814649</v>
      </c>
      <c r="AC179" s="39"/>
      <c r="AD179"/>
      <c r="AE179"/>
      <c r="AG179"/>
      <c r="AH179"/>
      <c r="AI179"/>
      <c r="AJ179"/>
      <c r="AK179"/>
      <c r="AL179"/>
      <c r="AM179"/>
    </row>
    <row r="180" spans="1:39" ht="15.6">
      <c r="A180" s="39"/>
      <c r="B180" s="46">
        <f>+'Ark1'!C2292</f>
        <v>2017</v>
      </c>
      <c r="C180" s="46">
        <f>+'Ark1'!N2292</f>
        <v>71</v>
      </c>
      <c r="D180" s="47" t="s">
        <v>401</v>
      </c>
      <c r="E180" s="331">
        <f>+'Ark1'!Q2292</f>
        <v>1845</v>
      </c>
      <c r="F180" s="46"/>
      <c r="G180" s="331">
        <f>+'Ark1'!R2292</f>
        <v>60903</v>
      </c>
      <c r="H180" s="331"/>
      <c r="I180" s="99">
        <f>+'Ark1'!AD2292</f>
        <v>4.4957148868006716</v>
      </c>
      <c r="J180" s="46"/>
      <c r="K180" s="99">
        <f>+'Ark1'!AE2292</f>
        <v>3.999097477298871</v>
      </c>
      <c r="L180" s="46"/>
      <c r="M180" s="48">
        <f>+'Ark1'!U2292</f>
        <v>60.707895428271129</v>
      </c>
      <c r="N180" s="46"/>
      <c r="O180" s="99">
        <f>+'Ark1'!W2292</f>
        <v>72.069732002101063</v>
      </c>
      <c r="P180" s="46"/>
      <c r="Q180" s="48">
        <f>+'Ark1'!X2292</f>
        <v>2.4826363233338258</v>
      </c>
      <c r="R180" s="46"/>
      <c r="S180" s="48">
        <f>+'Ark1'!Y2292</f>
        <v>4.9652726466676516</v>
      </c>
      <c r="T180" s="44"/>
      <c r="U180" s="65"/>
      <c r="V180" s="44"/>
      <c r="W180" s="48">
        <f>+'Ark1'!AA2292</f>
        <v>0.58157764841293202</v>
      </c>
      <c r="X180" s="48">
        <f>+'Ark1'!AB2292</f>
        <v>2.8857595958753262</v>
      </c>
      <c r="Y180" s="48">
        <f>+'Ark1'!T2292</f>
        <v>15.931743920660724</v>
      </c>
      <c r="Z180" s="99">
        <f>+'Ark1'!V2292</f>
        <v>78.090998901775052</v>
      </c>
      <c r="AA180" s="331">
        <f t="shared" si="23"/>
        <v>4389.2628881239616</v>
      </c>
      <c r="AB180" s="65">
        <f t="shared" si="24"/>
        <v>33.009756097560974</v>
      </c>
      <c r="AC180" s="39"/>
      <c r="AD180"/>
      <c r="AE180"/>
      <c r="AG180"/>
      <c r="AH180"/>
      <c r="AI180"/>
      <c r="AJ180"/>
      <c r="AK180"/>
      <c r="AL180"/>
      <c r="AM180"/>
    </row>
    <row r="181" spans="1:39" ht="15.6">
      <c r="A181" s="39"/>
      <c r="B181" s="46">
        <f>+'Ark1'!C2293</f>
        <v>2017</v>
      </c>
      <c r="C181" s="46">
        <f>+'Ark1'!N2293</f>
        <v>73</v>
      </c>
      <c r="D181" s="47" t="s">
        <v>400</v>
      </c>
      <c r="E181" s="331">
        <f>+'Ark1'!Q2293</f>
        <v>1856</v>
      </c>
      <c r="F181" s="46"/>
      <c r="G181" s="331">
        <f>+'Ark1'!R2293</f>
        <v>76102</v>
      </c>
      <c r="H181" s="331"/>
      <c r="I181" s="99">
        <f>+'Ark1'!AD2293</f>
        <v>5.617668987000715</v>
      </c>
      <c r="J181" s="46"/>
      <c r="K181" s="99">
        <f>+'Ark1'!AE2293</f>
        <v>5.1370428488991164</v>
      </c>
      <c r="L181" s="46"/>
      <c r="M181" s="48">
        <f>+'Ark1'!U2293</f>
        <v>60.460760092514711</v>
      </c>
      <c r="N181" s="46"/>
      <c r="O181" s="99">
        <f>+'Ark1'!W2293</f>
        <v>74.085129310345181</v>
      </c>
      <c r="P181" s="46"/>
      <c r="Q181" s="48">
        <f>+'Ark1'!X2293</f>
        <v>2.1642006780373704</v>
      </c>
      <c r="R181" s="46"/>
      <c r="S181" s="48">
        <f>+'Ark1'!Y2293</f>
        <v>4.3284013560747407</v>
      </c>
      <c r="T181" s="44"/>
      <c r="U181" s="65"/>
      <c r="V181" s="44"/>
      <c r="W181" s="48">
        <f>+'Ark1'!AA2293</f>
        <v>0.57937724313095695</v>
      </c>
      <c r="X181" s="48">
        <f>+'Ark1'!AB2293</f>
        <v>2.8260724741512719</v>
      </c>
      <c r="Y181" s="48">
        <f>+'Ark1'!T2293</f>
        <v>15.833210690914822</v>
      </c>
      <c r="Z181" s="99">
        <f>+'Ark1'!V2293</f>
        <v>80.271928849412603</v>
      </c>
      <c r="AA181" s="331">
        <f t="shared" si="23"/>
        <v>5638.0265107758896</v>
      </c>
      <c r="AB181" s="65">
        <f t="shared" si="24"/>
        <v>41.00323275862069</v>
      </c>
      <c r="AC181" s="39"/>
      <c r="AD181"/>
      <c r="AE181"/>
      <c r="AG181"/>
      <c r="AH181"/>
      <c r="AI181"/>
      <c r="AJ181"/>
      <c r="AK181"/>
      <c r="AL181"/>
      <c r="AM181"/>
    </row>
    <row r="182" spans="1:39" ht="15.6">
      <c r="A182" s="39"/>
      <c r="B182" s="46">
        <f>+'Ark1'!C2294</f>
        <v>2017</v>
      </c>
      <c r="C182" s="46">
        <f>+'Ark1'!N2294</f>
        <v>75</v>
      </c>
      <c r="D182" s="47" t="s">
        <v>399</v>
      </c>
      <c r="E182" s="331">
        <f>+'Ark1'!Q2294</f>
        <v>1879</v>
      </c>
      <c r="F182" s="46"/>
      <c r="G182" s="331">
        <f>+'Ark1'!R2294</f>
        <v>98674</v>
      </c>
      <c r="H182" s="331"/>
      <c r="I182" s="99">
        <f>+'Ark1'!AD2294</f>
        <v>7.2838804449726497</v>
      </c>
      <c r="J182" s="46"/>
      <c r="K182" s="99">
        <f>+'Ark1'!AE2294</f>
        <v>6.8400489740818404</v>
      </c>
      <c r="L182" s="46"/>
      <c r="M182" s="48">
        <f>+'Ark1'!U2294</f>
        <v>60.267016661936999</v>
      </c>
      <c r="N182" s="46"/>
      <c r="O182" s="99">
        <f>+'Ark1'!W2294</f>
        <v>76.078610086350182</v>
      </c>
      <c r="P182" s="46"/>
      <c r="Q182" s="48">
        <f>+'Ark1'!X2294</f>
        <v>2.214362446034416</v>
      </c>
      <c r="R182" s="46"/>
      <c r="S182" s="48">
        <f>+'Ark1'!Y2294</f>
        <v>4.428724892068832</v>
      </c>
      <c r="T182" s="44"/>
      <c r="U182" s="65"/>
      <c r="V182" s="44"/>
      <c r="W182" s="48">
        <f>+'Ark1'!AA2294</f>
        <v>0.57142984959234677</v>
      </c>
      <c r="X182" s="48">
        <f>+'Ark1'!AB2294</f>
        <v>2.7730196114127819</v>
      </c>
      <c r="Y182" s="48">
        <f>+'Ark1'!T2294</f>
        <v>15.753288606927867</v>
      </c>
      <c r="Z182" s="99">
        <f>+'Ark1'!V2294</f>
        <v>82.43036575463006</v>
      </c>
      <c r="AA182" s="331">
        <f t="shared" si="23"/>
        <v>7506.9807716605183</v>
      </c>
      <c r="AB182" s="65">
        <f t="shared" si="24"/>
        <v>52.514103246407664</v>
      </c>
      <c r="AC182" s="39"/>
      <c r="AD182"/>
      <c r="AE182"/>
      <c r="AG182"/>
      <c r="AH182"/>
      <c r="AI182"/>
      <c r="AJ182"/>
      <c r="AK182"/>
      <c r="AL182"/>
      <c r="AM182"/>
    </row>
    <row r="183" spans="1:39" ht="15.6">
      <c r="A183" s="39"/>
      <c r="B183" s="46">
        <f>+'Ark1'!C2295</f>
        <v>2017</v>
      </c>
      <c r="C183" s="46">
        <f>+'Ark1'!N2295</f>
        <v>77</v>
      </c>
      <c r="D183" s="47" t="s">
        <v>398</v>
      </c>
      <c r="E183" s="331">
        <f>+'Ark1'!Q2295</f>
        <v>1893</v>
      </c>
      <c r="F183" s="46"/>
      <c r="G183" s="331">
        <f>+'Ark1'!R2295</f>
        <v>112717</v>
      </c>
      <c r="H183" s="331"/>
      <c r="I183" s="99">
        <f>+'Ark1'!AD2295</f>
        <v>8.3205013693169647</v>
      </c>
      <c r="J183" s="46"/>
      <c r="K183" s="99">
        <f>+'Ark1'!AE2295</f>
        <v>8.0192742470379113</v>
      </c>
      <c r="L183" s="46"/>
      <c r="M183" s="48">
        <f>+'Ark1'!U2295</f>
        <v>60.065981155845741</v>
      </c>
      <c r="N183" s="46"/>
      <c r="O183" s="99">
        <f>+'Ark1'!W2295</f>
        <v>78.079475486631054</v>
      </c>
      <c r="P183" s="46"/>
      <c r="Q183" s="48">
        <f>+'Ark1'!X2295</f>
        <v>2.037846997347339</v>
      </c>
      <c r="R183" s="46"/>
      <c r="S183" s="48">
        <f>+'Ark1'!Y2295</f>
        <v>4.075693994694678</v>
      </c>
      <c r="T183" s="44"/>
      <c r="U183" s="65"/>
      <c r="V183" s="44"/>
      <c r="W183" s="48">
        <f>+'Ark1'!AA2295</f>
        <v>0.57728007923508995</v>
      </c>
      <c r="X183" s="48">
        <f>+'Ark1'!AB2295</f>
        <v>2.7235742477101521</v>
      </c>
      <c r="Y183" s="48">
        <f>+'Ark1'!T2295</f>
        <v>15.666997879645484</v>
      </c>
      <c r="Z183" s="99">
        <f>+'Ark1'!V2295</f>
        <v>84.595394231759897</v>
      </c>
      <c r="AA183" s="331">
        <f t="shared" si="23"/>
        <v>8800.8842384265918</v>
      </c>
      <c r="AB183" s="65">
        <f t="shared" si="24"/>
        <v>59.544109878499739</v>
      </c>
      <c r="AC183" s="39"/>
      <c r="AD183"/>
      <c r="AE183"/>
      <c r="AG183"/>
      <c r="AH183"/>
      <c r="AI183"/>
      <c r="AJ183"/>
      <c r="AK183"/>
      <c r="AL183"/>
      <c r="AM183"/>
    </row>
    <row r="184" spans="1:39" ht="15.6">
      <c r="A184" s="39"/>
      <c r="B184" s="46">
        <f>+'Ark1'!C2296</f>
        <v>2017</v>
      </c>
      <c r="C184" s="46">
        <f>+'Ark1'!N2296</f>
        <v>79</v>
      </c>
      <c r="D184" s="47" t="s">
        <v>457</v>
      </c>
      <c r="E184" s="331">
        <f>+'Ark1'!Q2296</f>
        <v>1897</v>
      </c>
      <c r="F184" s="46"/>
      <c r="G184" s="331">
        <f>+'Ark1'!R2296</f>
        <v>127379</v>
      </c>
      <c r="H184" s="331"/>
      <c r="I184" s="99">
        <f>+'Ark1'!AD2296</f>
        <v>9.4028154042622312</v>
      </c>
      <c r="J184" s="46"/>
      <c r="K184" s="99">
        <f>+'Ark1'!AE2296</f>
        <v>9.2950653175659674</v>
      </c>
      <c r="L184" s="46"/>
      <c r="M184" s="48">
        <f>+'Ark1'!U2296</f>
        <v>59.891289499509327</v>
      </c>
      <c r="N184" s="46"/>
      <c r="O184" s="99">
        <f>+'Ark1'!W2296</f>
        <v>80.084401177626745</v>
      </c>
      <c r="P184" s="46"/>
      <c r="Q184" s="48">
        <f>+'Ark1'!X2296</f>
        <v>1.782868447703311</v>
      </c>
      <c r="R184" s="46"/>
      <c r="S184" s="48">
        <f>+'Ark1'!Y2296</f>
        <v>3.565736895406622</v>
      </c>
      <c r="T184" s="44"/>
      <c r="U184" s="65"/>
      <c r="V184" s="44"/>
      <c r="W184" s="48">
        <f>+'Ark1'!AA2296</f>
        <v>0.58212089999317196</v>
      </c>
      <c r="X184" s="48">
        <f>+'Ark1'!AB2296</f>
        <v>2.6603292655932678</v>
      </c>
      <c r="Y184" s="48">
        <f>+'Ark1'!T2296</f>
        <v>15.584091569253962</v>
      </c>
      <c r="Z184" s="99">
        <f>+'Ark1'!V2296</f>
        <v>86.768047615358498</v>
      </c>
      <c r="AA184" s="331">
        <f t="shared" si="23"/>
        <v>10201.070937604918</v>
      </c>
      <c r="AB184" s="65">
        <f t="shared" si="24"/>
        <v>67.147601476014756</v>
      </c>
      <c r="AC184" s="39"/>
      <c r="AD184"/>
      <c r="AE184"/>
      <c r="AG184"/>
      <c r="AH184"/>
      <c r="AI184"/>
      <c r="AJ184"/>
      <c r="AK184"/>
      <c r="AL184"/>
      <c r="AM184"/>
    </row>
    <row r="185" spans="1:39" ht="15.6">
      <c r="A185" s="39"/>
      <c r="B185">
        <f>+'Ark1'!C2297</f>
        <v>2017</v>
      </c>
      <c r="C185">
        <f>+'Ark1'!N2297</f>
        <v>81</v>
      </c>
      <c r="D185" s="3" t="s">
        <v>519</v>
      </c>
      <c r="E185" s="297">
        <f>+'Ark1'!Q2297</f>
        <v>1884</v>
      </c>
      <c r="G185" s="297">
        <f>+'Ark1'!R2297</f>
        <v>128953</v>
      </c>
      <c r="I185" s="100">
        <f>+'Ark1'!AD2297</f>
        <v>9.5190043478581838</v>
      </c>
      <c r="K185" s="100">
        <f>+'Ark1'!AE2297</f>
        <v>9.6410512151070868</v>
      </c>
      <c r="M185" s="1">
        <f>+'Ark1'!U2297</f>
        <v>59.797046940310643</v>
      </c>
      <c r="O185" s="100">
        <f>+'Ark1'!W2297</f>
        <v>82.050146179556577</v>
      </c>
      <c r="Q185" s="1">
        <f>+'Ark1'!X2297</f>
        <v>1.9247322667948783</v>
      </c>
      <c r="S185" s="1">
        <f>+'Ark1'!Y2297</f>
        <v>3.8494645335897566</v>
      </c>
      <c r="T185" s="44"/>
      <c r="V185" s="44"/>
      <c r="W185" s="1">
        <f>+'Ark1'!AA2297</f>
        <v>0.57298052372224173</v>
      </c>
      <c r="X185" s="1">
        <f>+'Ark1'!AB2297</f>
        <v>2.6018526906991526</v>
      </c>
      <c r="Y185" s="1">
        <f>+'Ark1'!T2297</f>
        <v>15.54735446247858</v>
      </c>
      <c r="Z185" s="100">
        <f>+'Ark1'!V2297</f>
        <v>88.896455945081627</v>
      </c>
      <c r="AA185" s="297">
        <f>+(G185*O185)/1000</f>
        <v>10580.612500292358</v>
      </c>
      <c r="AB185" s="10">
        <f t="shared" si="24"/>
        <v>68.446390658174096</v>
      </c>
      <c r="AC185" s="39"/>
      <c r="AD185"/>
      <c r="AE185"/>
      <c r="AG185"/>
      <c r="AH185"/>
      <c r="AI185"/>
      <c r="AJ185"/>
      <c r="AK185"/>
      <c r="AL185"/>
      <c r="AM185"/>
    </row>
    <row r="186" spans="1:39" ht="15.6">
      <c r="A186" s="39"/>
      <c r="B186">
        <f>+'Ark1'!C2298</f>
        <v>2017</v>
      </c>
      <c r="C186">
        <f>+'Ark1'!N2298</f>
        <v>83</v>
      </c>
      <c r="D186" s="3" t="s">
        <v>413</v>
      </c>
      <c r="E186" s="297">
        <f>+'Ark1'!Q2298</f>
        <v>1910</v>
      </c>
      <c r="G186" s="297">
        <f>+'Ark1'!R2298</f>
        <v>124892</v>
      </c>
      <c r="I186" s="100">
        <f>+'Ark1'!AD2298</f>
        <v>9.2192309679705318</v>
      </c>
      <c r="K186" s="100">
        <f>+'Ark1'!AE2298</f>
        <v>9.563300297974914</v>
      </c>
      <c r="M186" s="1">
        <f>+'Ark1'!U2298</f>
        <v>59.694184435778958</v>
      </c>
      <c r="O186" s="100">
        <f>+'Ark1'!W2298</f>
        <v>84.035596809966449</v>
      </c>
      <c r="Q186" s="1">
        <f>+'Ark1'!X2298</f>
        <v>1.8487973609198345</v>
      </c>
      <c r="S186" s="1">
        <f>+'Ark1'!Y2298</f>
        <v>3.697594721839669</v>
      </c>
      <c r="T186" s="44"/>
      <c r="V186" s="44"/>
      <c r="W186" s="1">
        <f>+'Ark1'!AA2298</f>
        <v>0.58335364955878799</v>
      </c>
      <c r="X186" s="1">
        <f>+'Ark1'!AB2298</f>
        <v>2.5586522546164248</v>
      </c>
      <c r="Y186" s="1">
        <f>+'Ark1'!T2298</f>
        <v>15.495388015245172</v>
      </c>
      <c r="Z186" s="100">
        <f>+'Ark1'!V2298</f>
        <v>91.048324368163819</v>
      </c>
      <c r="AA186" s="297">
        <f t="shared" ref="AA186:AA202" si="25">+(G186*O186)/1000</f>
        <v>10495.37375679033</v>
      </c>
      <c r="AB186" s="10">
        <f t="shared" si="24"/>
        <v>65.388481675392669</v>
      </c>
      <c r="AC186" s="39"/>
      <c r="AD186"/>
      <c r="AE186"/>
      <c r="AG186"/>
      <c r="AH186"/>
      <c r="AI186"/>
      <c r="AJ186"/>
      <c r="AK186"/>
      <c r="AL186"/>
      <c r="AM186"/>
    </row>
    <row r="187" spans="1:39" ht="15.6">
      <c r="A187" s="39"/>
      <c r="B187">
        <f>+'Ark1'!C2299</f>
        <v>2017</v>
      </c>
      <c r="C187">
        <f>+'Ark1'!N2299</f>
        <v>85</v>
      </c>
      <c r="D187" s="3" t="s">
        <v>412</v>
      </c>
      <c r="E187" s="297">
        <f>+'Ark1'!Q2299</f>
        <v>1893</v>
      </c>
      <c r="G187" s="297">
        <f>+'Ark1'!R2299</f>
        <v>114781</v>
      </c>
      <c r="I187" s="100">
        <f>+'Ark1'!AD2299</f>
        <v>8.4728609497375782</v>
      </c>
      <c r="K187" s="100">
        <f>+'Ark1'!AE2299</f>
        <v>8.996862745812269</v>
      </c>
      <c r="M187" s="1">
        <f>+'Ark1'!U2299</f>
        <v>59.603641749433706</v>
      </c>
      <c r="O187" s="100">
        <f>+'Ark1'!W2299</f>
        <v>86.02101411395617</v>
      </c>
      <c r="Q187" s="1">
        <f>+'Ark1'!X2299</f>
        <v>1.8818445561547652</v>
      </c>
      <c r="S187" s="1">
        <f>+'Ark1'!Y2299</f>
        <v>3.7636891123095304</v>
      </c>
      <c r="T187" s="44"/>
      <c r="V187" s="44"/>
      <c r="W187" s="1">
        <f>+'Ark1'!AA2299</f>
        <v>0.56584614608060468</v>
      </c>
      <c r="X187" s="1">
        <f>+'Ark1'!AB2299</f>
        <v>2.5051020907348538</v>
      </c>
      <c r="Y187" s="1">
        <f>+'Ark1'!T2299</f>
        <v>15.449124855158949</v>
      </c>
      <c r="Z187" s="100">
        <f>+'Ark1'!V2299</f>
        <v>93.19800921145918</v>
      </c>
      <c r="AA187" s="297">
        <f t="shared" si="25"/>
        <v>9873.5780210140038</v>
      </c>
      <c r="AB187" s="10">
        <f t="shared" si="24"/>
        <v>60.634442683571052</v>
      </c>
      <c r="AC187" s="39"/>
      <c r="AD187"/>
      <c r="AE187"/>
      <c r="AG187"/>
      <c r="AH187"/>
      <c r="AI187"/>
      <c r="AJ187"/>
      <c r="AK187"/>
      <c r="AL187"/>
      <c r="AM187"/>
    </row>
    <row r="188" spans="1:39" ht="15.6">
      <c r="A188" s="39"/>
      <c r="B188">
        <f>+'Ark1'!C2300</f>
        <v>2017</v>
      </c>
      <c r="C188">
        <f>+'Ark1'!N2300</f>
        <v>87</v>
      </c>
      <c r="D188" s="3" t="s">
        <v>411</v>
      </c>
      <c r="E188" s="297">
        <f>+'Ark1'!Q2300</f>
        <v>1945</v>
      </c>
      <c r="G188" s="297">
        <f>+'Ark1'!R2300</f>
        <v>131463</v>
      </c>
      <c r="I188" s="100">
        <f>+'Ark1'!AD2300</f>
        <v>9.7042865895518524</v>
      </c>
      <c r="K188" s="100">
        <f>+'Ark1'!AE2300</f>
        <v>10.597649264792876</v>
      </c>
      <c r="M188" s="1">
        <f>+'Ark1'!U2300</f>
        <v>59.522729347329999</v>
      </c>
      <c r="O188" s="100">
        <f>+'Ark1'!W2300</f>
        <v>88.469912520918257</v>
      </c>
      <c r="Q188" s="1">
        <f>+'Ark1'!X2300</f>
        <v>2.0051269178400002</v>
      </c>
      <c r="S188" s="1">
        <f>+'Ark1'!Y2300</f>
        <v>4.0102538356800004</v>
      </c>
      <c r="T188" s="44"/>
      <c r="V188" s="44"/>
      <c r="W188" s="1">
        <f>+'Ark1'!AA2300</f>
        <v>0.86162955174597444</v>
      </c>
      <c r="X188" s="1">
        <f>+'Ark1'!AB2300</f>
        <v>2.4527717358987391</v>
      </c>
      <c r="Y188" s="1">
        <f>+'Ark1'!T2300</f>
        <v>15.40916455580658</v>
      </c>
      <c r="Z188" s="100">
        <f>+'Ark1'!V2300</f>
        <v>95.852574280780019</v>
      </c>
      <c r="AA188" s="297">
        <f t="shared" si="25"/>
        <v>11630.520109737476</v>
      </c>
      <c r="AB188" s="10">
        <f t="shared" si="24"/>
        <v>67.590231362467861</v>
      </c>
      <c r="AC188" s="39"/>
      <c r="AD188"/>
      <c r="AE188"/>
      <c r="AG188"/>
      <c r="AH188"/>
      <c r="AI188"/>
      <c r="AJ188"/>
      <c r="AK188"/>
      <c r="AL188"/>
      <c r="AM188"/>
    </row>
    <row r="189" spans="1:39" ht="15.6">
      <c r="A189" s="39"/>
      <c r="B189">
        <f>+'Ark1'!C2301</f>
        <v>2017</v>
      </c>
      <c r="C189">
        <f>+'Ark1'!N2301</f>
        <v>90</v>
      </c>
      <c r="D189" s="3" t="s">
        <v>410</v>
      </c>
      <c r="E189" s="297">
        <f>+'Ark1'!Q2301</f>
        <v>2029</v>
      </c>
      <c r="G189" s="297">
        <f>+'Ark1'!R2301</f>
        <v>125489</v>
      </c>
      <c r="I189" s="100">
        <f>+'Ark1'!AD2301</f>
        <v>9.2633000907956795</v>
      </c>
      <c r="K189" s="100">
        <f>+'Ark1'!AE2301</f>
        <v>10.542065037159162</v>
      </c>
      <c r="M189" s="1">
        <f>+'Ark1'!U2301</f>
        <v>59.42768683954673</v>
      </c>
      <c r="O189" s="100">
        <f>+'Ark1'!W2301</f>
        <v>92.1985185126141</v>
      </c>
      <c r="Q189" s="1">
        <f>+'Ark1'!X2301</f>
        <v>2.4902581102726127</v>
      </c>
      <c r="S189" s="1">
        <f>+'Ark1'!Y2301</f>
        <v>4.9805162205452254</v>
      </c>
      <c r="T189" s="44"/>
      <c r="V189" s="44"/>
      <c r="W189" s="1">
        <f>+'Ark1'!AA2301</f>
        <v>1.4139004813338496</v>
      </c>
      <c r="X189" s="1">
        <f>+'Ark1'!AB2301</f>
        <v>2.3859963365209516</v>
      </c>
      <c r="Y189" s="1">
        <f>+'Ark1'!T2301</f>
        <v>15.360159057766021</v>
      </c>
      <c r="Z189" s="100">
        <f>+'Ark1'!V2301</f>
        <v>99.89565522452672</v>
      </c>
      <c r="AA189" s="297">
        <f t="shared" si="25"/>
        <v>11569.899889629431</v>
      </c>
      <c r="AB189" s="10">
        <f t="shared" si="24"/>
        <v>61.847708230655492</v>
      </c>
      <c r="AC189" s="39"/>
      <c r="AD189"/>
      <c r="AE189"/>
      <c r="AG189"/>
      <c r="AH189"/>
      <c r="AI189"/>
      <c r="AJ189"/>
      <c r="AK189"/>
      <c r="AL189"/>
      <c r="AM189"/>
    </row>
    <row r="190" spans="1:39" ht="15.6">
      <c r="A190" s="39"/>
      <c r="B190">
        <f>+'Ark1'!C2302</f>
        <v>2017</v>
      </c>
      <c r="C190">
        <f>+'Ark1'!N2302</f>
        <v>95</v>
      </c>
      <c r="D190" s="3" t="s">
        <v>409</v>
      </c>
      <c r="E190" s="297">
        <f>+'Ark1'!Q2302</f>
        <v>1859</v>
      </c>
      <c r="G190" s="297">
        <f>+'Ark1'!R2302</f>
        <v>50070</v>
      </c>
      <c r="I190" s="100">
        <f>+'Ark1'!AD2302</f>
        <v>3.696048542470971</v>
      </c>
      <c r="K190" s="100">
        <f>+'Ark1'!AE2302</f>
        <v>4.4306551038409108</v>
      </c>
      <c r="M190" s="1">
        <f>+'Ark1'!U2302</f>
        <v>59.317967564112791</v>
      </c>
      <c r="O190" s="100">
        <f>+'Ark1'!W2302</f>
        <v>97.115239274587097</v>
      </c>
      <c r="Q190" s="1">
        <f>+'Ark1'!X2302</f>
        <v>3.638905532254844</v>
      </c>
      <c r="S190" s="1">
        <f>+'Ark1'!Y2302</f>
        <v>7.2778110645096881</v>
      </c>
      <c r="T190" s="44"/>
      <c r="V190" s="44"/>
      <c r="W190" s="1">
        <f>+'Ark1'!AA2302</f>
        <v>1.4028102994319103</v>
      </c>
      <c r="X190" s="1">
        <f>+'Ark1'!AB2302</f>
        <v>2.3334254003100465</v>
      </c>
      <c r="Y190" s="1">
        <f>+'Ark1'!T2302</f>
        <v>15.29316956261234</v>
      </c>
      <c r="Z190" s="100">
        <f>+'Ark1'!V2302</f>
        <v>105.22113760605409</v>
      </c>
      <c r="AA190" s="297">
        <f t="shared" si="25"/>
        <v>4862.5600304785758</v>
      </c>
      <c r="AB190" s="10">
        <f t="shared" si="24"/>
        <v>26.933835395373858</v>
      </c>
      <c r="AC190" s="39"/>
      <c r="AD190"/>
      <c r="AE190"/>
      <c r="AG190"/>
      <c r="AH190"/>
      <c r="AI190"/>
      <c r="AJ190"/>
      <c r="AK190"/>
      <c r="AL190"/>
      <c r="AM190"/>
    </row>
    <row r="191" spans="1:39" ht="15.6">
      <c r="A191" s="39"/>
      <c r="B191">
        <f>+'Ark1'!C2303</f>
        <v>2017</v>
      </c>
      <c r="C191">
        <f>+'Ark1'!N2303</f>
        <v>100</v>
      </c>
      <c r="D191" s="3" t="s">
        <v>408</v>
      </c>
      <c r="E191" s="297">
        <f>+'Ark1'!Q2303</f>
        <v>1595</v>
      </c>
      <c r="G191" s="297">
        <f>+'Ark1'!R2303</f>
        <v>18041</v>
      </c>
      <c r="I191" s="100">
        <f>+'Ark1'!AD2303</f>
        <v>1.3317437937830798</v>
      </c>
      <c r="K191" s="100">
        <f>+'Ark1'!AE2303</f>
        <v>1.6788716237954171</v>
      </c>
      <c r="M191" s="1">
        <f>+'Ark1'!U2303</f>
        <v>59.246494096779543</v>
      </c>
      <c r="O191" s="100">
        <f>+'Ark1'!W2303</f>
        <v>102.12605731389635</v>
      </c>
      <c r="Q191" s="1">
        <f>+'Ark1'!X2303</f>
        <v>5.2380688431905087</v>
      </c>
      <c r="S191" s="1">
        <f>+'Ark1'!Y2303</f>
        <v>10.476137686381017</v>
      </c>
      <c r="T191" s="44"/>
      <c r="V191" s="44"/>
      <c r="W191" s="1">
        <f>+'Ark1'!AA2303</f>
        <v>1.4198791444654144</v>
      </c>
      <c r="X191" s="1">
        <f>+'Ark1'!AB2303</f>
        <v>2.3300006643381224</v>
      </c>
      <c r="Y191" s="1">
        <f>+'Ark1'!T2303</f>
        <v>15.265617205254697</v>
      </c>
      <c r="Z191" s="100">
        <f>+'Ark1'!V2303</f>
        <v>110.6457825719378</v>
      </c>
      <c r="AA191" s="297">
        <f t="shared" si="25"/>
        <v>1842.4562000000042</v>
      </c>
      <c r="AB191" s="10">
        <f t="shared" si="24"/>
        <v>11.310971786833855</v>
      </c>
      <c r="AC191" s="39"/>
      <c r="AD191"/>
      <c r="AE191"/>
      <c r="AG191"/>
      <c r="AH191"/>
      <c r="AI191"/>
      <c r="AJ191"/>
      <c r="AK191"/>
      <c r="AL191"/>
      <c r="AM191"/>
    </row>
    <row r="192" spans="1:39" ht="15.6">
      <c r="A192" s="39"/>
      <c r="B192">
        <f>+'Ark1'!C2304</f>
        <v>2017</v>
      </c>
      <c r="C192">
        <f>+'Ark1'!N2304</f>
        <v>105</v>
      </c>
      <c r="D192" s="3" t="s">
        <v>407</v>
      </c>
      <c r="E192" s="297">
        <f>+'Ark1'!Q2304</f>
        <v>1176</v>
      </c>
      <c r="G192" s="297">
        <f>+'Ark1'!R2304</f>
        <v>7362</v>
      </c>
      <c r="I192" s="100">
        <f>+'Ark1'!AD2304</f>
        <v>0.54344536388398812</v>
      </c>
      <c r="K192" s="100">
        <f>+'Ark1'!AE2304</f>
        <v>0.71905534900279056</v>
      </c>
      <c r="M192" s="1">
        <f>+'Ark1'!U2304</f>
        <v>57.773431132844337</v>
      </c>
      <c r="O192" s="100">
        <f>+'Ark1'!W2304</f>
        <v>107.1880059766371</v>
      </c>
      <c r="Q192" s="1">
        <f>+'Ark1'!X2304</f>
        <v>5.8951371909807122</v>
      </c>
      <c r="S192" s="1">
        <f>+'Ark1'!Y2304</f>
        <v>11.790274381961423</v>
      </c>
      <c r="T192" s="44"/>
      <c r="V192" s="44"/>
      <c r="W192" s="1">
        <f>+'Ark1'!AA2304</f>
        <v>1.431174381285653</v>
      </c>
      <c r="X192" s="1">
        <f>+'Ark1'!AB2304</f>
        <v>3.0086826072075881</v>
      </c>
      <c r="Y192" s="1">
        <f>+'Ark1'!T2304</f>
        <v>14.444580277098613</v>
      </c>
      <c r="Z192" s="100">
        <f>+'Ark1'!V2304</f>
        <v>116.13001730946488</v>
      </c>
      <c r="AA192" s="297">
        <f t="shared" si="25"/>
        <v>789.1181000000023</v>
      </c>
      <c r="AB192" s="10">
        <f t="shared" si="24"/>
        <v>6.2602040816326534</v>
      </c>
      <c r="AC192" s="39"/>
      <c r="AD192"/>
      <c r="AE192"/>
      <c r="AG192"/>
      <c r="AH192"/>
      <c r="AI192"/>
      <c r="AJ192"/>
      <c r="AK192"/>
      <c r="AL192"/>
      <c r="AM192"/>
    </row>
    <row r="193" spans="1:39" ht="15.6">
      <c r="A193" s="39"/>
      <c r="B193">
        <f>+'Ark1'!C2305</f>
        <v>2017</v>
      </c>
      <c r="C193">
        <f>+'Ark1'!N2305</f>
        <v>110</v>
      </c>
      <c r="D193" s="3" t="s">
        <v>406</v>
      </c>
      <c r="E193" s="297">
        <f>+'Ark1'!Q2305</f>
        <v>808</v>
      </c>
      <c r="G193" s="297">
        <f>+'Ark1'!R2305</f>
        <v>3813</v>
      </c>
      <c r="I193" s="100">
        <f>+'Ark1'!AD2305</f>
        <v>0.28146660859680073</v>
      </c>
      <c r="K193" s="100">
        <f>+'Ark1'!AE2305</f>
        <v>0.39017794726863758</v>
      </c>
      <c r="M193" s="1">
        <f>+'Ark1'!U2305</f>
        <v>57.030422239706247</v>
      </c>
      <c r="O193" s="100">
        <f>+'Ark1'!W2305</f>
        <v>112.29892473118258</v>
      </c>
      <c r="Q193" s="1">
        <f>+'Ark1'!X2305</f>
        <v>4.930500917912406</v>
      </c>
      <c r="S193" s="1">
        <f>+'Ark1'!Y2305</f>
        <v>9.8610018358248119</v>
      </c>
      <c r="T193" s="44"/>
      <c r="V193" s="44"/>
      <c r="W193" s="1">
        <f>+'Ark1'!AA2305</f>
        <v>1.4554766115178919</v>
      </c>
      <c r="X193" s="1">
        <f>+'Ark1'!AB2305</f>
        <v>3.1818093240170318</v>
      </c>
      <c r="Y193" s="1">
        <f>+'Ark1'!T2305</f>
        <v>14.040125885129816</v>
      </c>
      <c r="Z193" s="100">
        <f>+'Ark1'!V2305</f>
        <v>121.66730740106476</v>
      </c>
      <c r="AA193" s="297">
        <f t="shared" si="25"/>
        <v>428.19579999999917</v>
      </c>
      <c r="AB193" s="10">
        <f t="shared" si="24"/>
        <v>4.7190594059405937</v>
      </c>
      <c r="AC193" s="39"/>
      <c r="AD193"/>
      <c r="AE193"/>
      <c r="AG193"/>
      <c r="AH193"/>
      <c r="AI193"/>
      <c r="AJ193"/>
      <c r="AK193"/>
      <c r="AL193"/>
      <c r="AM193"/>
    </row>
    <row r="194" spans="1:39" ht="15.6">
      <c r="A194" s="39"/>
      <c r="B194">
        <f>+'Ark1'!C2306</f>
        <v>2017</v>
      </c>
      <c r="C194">
        <f>+'Ark1'!N2306</f>
        <v>115</v>
      </c>
      <c r="D194" s="3" t="s">
        <v>405</v>
      </c>
      <c r="E194" s="297">
        <f>+'Ark1'!Q2306</f>
        <v>531</v>
      </c>
      <c r="G194" s="297">
        <f>+'Ark1'!R2306</f>
        <v>2047</v>
      </c>
      <c r="I194" s="100">
        <f>+'Ark1'!AD2306</f>
        <v>0.15110468077567565</v>
      </c>
      <c r="K194" s="100">
        <f>+'Ark1'!AE2306</f>
        <v>0.21871064386188613</v>
      </c>
      <c r="M194" s="1">
        <f>+'Ark1'!U2306</f>
        <v>57.02296042989741</v>
      </c>
      <c r="O194" s="100">
        <f>+'Ark1'!W2306</f>
        <v>117.2551050317539</v>
      </c>
      <c r="Q194" s="1">
        <f>+'Ark1'!X2306</f>
        <v>3.3707865168539315</v>
      </c>
      <c r="S194" s="1">
        <f>+'Ark1'!Y2306</f>
        <v>6.741573033707863</v>
      </c>
      <c r="T194" s="44"/>
      <c r="V194" s="44"/>
      <c r="W194" s="1">
        <f>+'Ark1'!AA2306</f>
        <v>1.4530940243002772</v>
      </c>
      <c r="X194" s="1">
        <f>+'Ark1'!AB2306</f>
        <v>3.248983972541641</v>
      </c>
      <c r="Y194" s="1">
        <f>+'Ark1'!T2306</f>
        <v>14.030776746458232</v>
      </c>
      <c r="Z194" s="100">
        <f>+'Ark1'!V2306</f>
        <v>127.03695019691683</v>
      </c>
      <c r="AA194" s="297">
        <f t="shared" si="25"/>
        <v>240.02120000000025</v>
      </c>
      <c r="AB194" s="10">
        <f t="shared" si="24"/>
        <v>3.8549905838041432</v>
      </c>
      <c r="AC194" s="39"/>
      <c r="AD194"/>
      <c r="AE194"/>
      <c r="AG194"/>
      <c r="AH194"/>
      <c r="AI194"/>
      <c r="AJ194"/>
      <c r="AK194"/>
      <c r="AL194"/>
      <c r="AM194"/>
    </row>
    <row r="195" spans="1:39" ht="15.6">
      <c r="A195" s="39"/>
      <c r="B195">
        <f>+'Ark1'!C2307</f>
        <v>2017</v>
      </c>
      <c r="C195">
        <f>+'Ark1'!N2307</f>
        <v>120</v>
      </c>
      <c r="D195" s="3" t="s">
        <v>404</v>
      </c>
      <c r="E195" s="297">
        <f>+'Ark1'!Q2307</f>
        <v>413</v>
      </c>
      <c r="G195" s="297">
        <f>+'Ark1'!R2307</f>
        <v>1150</v>
      </c>
      <c r="I195" s="100">
        <f>+'Ark1'!AD2307</f>
        <v>8.489027009869414E-2</v>
      </c>
      <c r="K195" s="100">
        <f>+'Ark1'!AE2307</f>
        <v>0.12813124797844097</v>
      </c>
      <c r="M195" s="1">
        <f>+'Ark1'!U2307</f>
        <v>57.232173913043482</v>
      </c>
      <c r="O195" s="100">
        <f>+'Ark1'!W2307</f>
        <v>122.27478260869576</v>
      </c>
      <c r="Q195" s="1">
        <f>+'Ark1'!X2307</f>
        <v>3.9130434782608696</v>
      </c>
      <c r="S195" s="1">
        <f>+'Ark1'!Y2307</f>
        <v>7.8260869565217392</v>
      </c>
      <c r="T195" s="44"/>
      <c r="V195" s="44"/>
      <c r="W195" s="1">
        <f>+'Ark1'!AA2307</f>
        <v>1.451873960156377</v>
      </c>
      <c r="X195" s="1">
        <f>+'Ark1'!AB2307</f>
        <v>3.4075376249436871</v>
      </c>
      <c r="Y195" s="1">
        <f>+'Ark1'!T2307</f>
        <v>14.16173913043478</v>
      </c>
      <c r="Z195" s="100">
        <f>+'Ark1'!V2307</f>
        <v>132.47538744170703</v>
      </c>
      <c r="AA195" s="297">
        <f t="shared" si="25"/>
        <v>140.61600000000013</v>
      </c>
      <c r="AB195" s="10">
        <f t="shared" si="24"/>
        <v>2.7845036319612593</v>
      </c>
      <c r="AC195" s="39"/>
      <c r="AD195"/>
      <c r="AE195"/>
      <c r="AG195"/>
      <c r="AH195"/>
      <c r="AI195"/>
      <c r="AJ195"/>
      <c r="AK195"/>
      <c r="AL195"/>
      <c r="AM195"/>
    </row>
    <row r="196" spans="1:39" ht="15.6">
      <c r="A196" s="39"/>
      <c r="B196">
        <f>+'Ark1'!C2308</f>
        <v>2017</v>
      </c>
      <c r="C196">
        <f>+'Ark1'!N2308</f>
        <v>125</v>
      </c>
      <c r="D196" s="3" t="s">
        <v>403</v>
      </c>
      <c r="E196" s="297">
        <f>+'Ark1'!Q2308</f>
        <v>5</v>
      </c>
      <c r="G196" s="297">
        <f>+'Ark1'!R2308</f>
        <v>3</v>
      </c>
      <c r="I196" s="100">
        <f>+'Ark1'!AD2308</f>
        <v>2.2145287851833256E-4</v>
      </c>
      <c r="K196" s="100">
        <f>+'Ark1'!AE2308</f>
        <v>3.9391775118820038E-4</v>
      </c>
      <c r="M196" s="1">
        <f>+'Ark1'!U2308</f>
        <v>56.33333333333335</v>
      </c>
      <c r="O196" s="100">
        <f>+'Ark1'!W2308</f>
        <v>144.10000000000002</v>
      </c>
      <c r="Q196" s="1">
        <f>+'Ark1'!X2308</f>
        <v>0</v>
      </c>
      <c r="S196" s="1">
        <f>+'Ark1'!Y2308</f>
        <v>0</v>
      </c>
      <c r="T196" s="44"/>
      <c r="V196" s="44"/>
      <c r="W196" s="1">
        <f>+'Ark1'!AA2308</f>
        <v>6.9756720106378447</v>
      </c>
      <c r="X196" s="1">
        <f>+'Ark1'!AB2308</f>
        <v>2.4944382578492541</v>
      </c>
      <c r="Y196" s="1">
        <f>+'Ark1'!T2308</f>
        <v>13</v>
      </c>
      <c r="Z196" s="100">
        <f>+'Ark1'!V2308</f>
        <v>156.1213434452871</v>
      </c>
      <c r="AA196" s="297">
        <f t="shared" si="25"/>
        <v>0.43230000000000007</v>
      </c>
      <c r="AB196" s="10">
        <f t="shared" si="24"/>
        <v>0.6</v>
      </c>
      <c r="AC196" s="39"/>
      <c r="AD196"/>
      <c r="AE196"/>
      <c r="AG196"/>
      <c r="AH196"/>
      <c r="AI196"/>
      <c r="AJ196"/>
      <c r="AK196"/>
      <c r="AL196"/>
      <c r="AM196"/>
    </row>
    <row r="197" spans="1:39" ht="15.6">
      <c r="A197" s="39"/>
      <c r="B197">
        <f>+'Ark1'!C2309</f>
        <v>2016</v>
      </c>
      <c r="C197">
        <f>+'Ark1'!N2309</f>
        <v>40</v>
      </c>
      <c r="D197" s="3" t="s">
        <v>402</v>
      </c>
      <c r="E197" s="297">
        <f>+'Ark1'!Q2309</f>
        <v>1432</v>
      </c>
      <c r="G197" s="297">
        <f>+'Ark1'!R2309</f>
        <v>15543</v>
      </c>
      <c r="I197" s="100">
        <f>+'Ark1'!AD2309</f>
        <v>1.142388431911467</v>
      </c>
      <c r="K197" s="100">
        <f>+'Ark1'!AE2309</f>
        <v>0.69575833341615856</v>
      </c>
      <c r="M197" s="1">
        <f>+'Ark1'!U2309</f>
        <v>63.188193318196561</v>
      </c>
      <c r="O197" s="100">
        <f>+'Ark1'!W2309</f>
        <v>49.767868958806446</v>
      </c>
      <c r="Q197" s="1">
        <f>+'Ark1'!X2309</f>
        <v>3.1782796114006304</v>
      </c>
      <c r="S197" s="1">
        <f>+'Ark1'!Y2309</f>
        <v>6.3565592228012608</v>
      </c>
      <c r="T197" s="44"/>
      <c r="V197" s="44"/>
      <c r="W197" s="1">
        <f>+'Ark1'!AA2309</f>
        <v>4.0559214208983194</v>
      </c>
      <c r="X197" s="1">
        <f>+'Ark1'!AB2309</f>
        <v>3.1942318592335699</v>
      </c>
      <c r="Y197" s="1">
        <f>+'Ark1'!T2309</f>
        <v>16.465482854017889</v>
      </c>
      <c r="Z197" s="100">
        <f>+'Ark1'!V2309</f>
        <v>54.311122856302561</v>
      </c>
      <c r="AA197" s="297">
        <f t="shared" si="25"/>
        <v>773.54198722672857</v>
      </c>
      <c r="AB197" s="10">
        <f t="shared" si="24"/>
        <v>10.854050279329609</v>
      </c>
      <c r="AC197" s="39"/>
      <c r="AD197"/>
      <c r="AE197"/>
      <c r="AG197"/>
      <c r="AH197"/>
      <c r="AI197"/>
      <c r="AJ197"/>
      <c r="AK197"/>
      <c r="AL197"/>
      <c r="AM197"/>
    </row>
    <row r="198" spans="1:39" ht="15.6">
      <c r="A198" s="39"/>
      <c r="B198">
        <f>+'Ark1'!C2310</f>
        <v>2016</v>
      </c>
      <c r="C198">
        <f>+'Ark1'!N2310</f>
        <v>55</v>
      </c>
      <c r="D198" s="3" t="s">
        <v>401</v>
      </c>
      <c r="E198" s="297">
        <f>+'Ark1'!Q2310</f>
        <v>1746</v>
      </c>
      <c r="G198" s="297">
        <f>+'Ark1'!R2310</f>
        <v>36259.5</v>
      </c>
      <c r="I198" s="100">
        <f>+'Ark1'!AD2310</f>
        <v>2.6650217684419881</v>
      </c>
      <c r="K198" s="100">
        <f>+'Ark1'!AE2310</f>
        <v>1.9682073309639587</v>
      </c>
      <c r="M198" s="1">
        <f>+'Ark1'!U2310</f>
        <v>62.382363082185165</v>
      </c>
      <c r="O198" s="100">
        <f>+'Ark1'!W2310</f>
        <v>59.862529135118066</v>
      </c>
      <c r="Q198" s="1">
        <f>+'Ark1'!X2310</f>
        <v>3.998951998786525</v>
      </c>
      <c r="S198" s="1">
        <f>+'Ark1'!Y2310</f>
        <v>7.9979039975730499</v>
      </c>
      <c r="T198" s="44"/>
      <c r="V198" s="44"/>
      <c r="W198" s="1">
        <f>+'Ark1'!AA2310</f>
        <v>2.2277221587010998</v>
      </c>
      <c r="X198" s="1">
        <f>+'Ark1'!AB2310</f>
        <v>3.1476099608745418</v>
      </c>
      <c r="Y198" s="1">
        <f>+'Ark1'!T2310</f>
        <v>16.434493029412987</v>
      </c>
      <c r="Z198" s="100">
        <f>+'Ark1'!V2310</f>
        <v>64.867245380171155</v>
      </c>
      <c r="AA198" s="297">
        <f t="shared" si="25"/>
        <v>2170.5853751748136</v>
      </c>
      <c r="AB198" s="10">
        <f t="shared" si="24"/>
        <v>20.767182130584192</v>
      </c>
      <c r="AC198" s="39"/>
      <c r="AD198"/>
      <c r="AE198"/>
      <c r="AG198"/>
      <c r="AH198"/>
      <c r="AI198"/>
      <c r="AJ198"/>
      <c r="AK198"/>
      <c r="AL198"/>
      <c r="AM198"/>
    </row>
    <row r="199" spans="1:39" ht="15.6">
      <c r="A199" s="39"/>
      <c r="B199">
        <f>+'Ark1'!C2311</f>
        <v>2016</v>
      </c>
      <c r="C199">
        <f>+'Ark1'!N2311</f>
        <v>63</v>
      </c>
      <c r="D199" s="3" t="s">
        <v>400</v>
      </c>
      <c r="E199" s="297">
        <f>+'Ark1'!Q2311</f>
        <v>1584</v>
      </c>
      <c r="G199" s="297">
        <f>+'Ark1'!R2311</f>
        <v>18371</v>
      </c>
      <c r="I199" s="100">
        <f>+'Ark1'!AD2311</f>
        <v>1.3502424166921156</v>
      </c>
      <c r="K199" s="100">
        <f>+'Ark1'!AE2311</f>
        <v>1.0679875367709375</v>
      </c>
      <c r="M199" s="1">
        <f>+'Ark1'!U2311</f>
        <v>61.935598018400562</v>
      </c>
      <c r="O199" s="100">
        <f>+'Ark1'!W2311</f>
        <v>64.108383689912785</v>
      </c>
      <c r="Q199" s="1">
        <f>+'Ark1'!X2311</f>
        <v>3.7613630177997934</v>
      </c>
      <c r="S199" s="1">
        <f>+'Ark1'!Y2311</f>
        <v>7.5227260355995869</v>
      </c>
      <c r="T199" s="44"/>
      <c r="V199" s="44"/>
      <c r="W199" s="1">
        <f>+'Ark1'!AA2311</f>
        <v>0.57464761068774894</v>
      </c>
      <c r="X199" s="1">
        <f>+'Ark1'!AB2311</f>
        <v>3.068393208241599</v>
      </c>
      <c r="Y199" s="1">
        <f>+'Ark1'!T2311</f>
        <v>16.331772902944859</v>
      </c>
      <c r="Z199" s="100">
        <f>+'Ark1'!V2311</f>
        <v>69.464004047990727</v>
      </c>
      <c r="AA199" s="297">
        <f t="shared" si="25"/>
        <v>1177.7351167673878</v>
      </c>
      <c r="AB199" s="10">
        <f t="shared" si="24"/>
        <v>11.597853535353535</v>
      </c>
      <c r="AC199" s="39"/>
      <c r="AD199"/>
      <c r="AE199"/>
      <c r="AG199"/>
      <c r="AH199"/>
      <c r="AI199"/>
      <c r="AJ199"/>
      <c r="AK199"/>
      <c r="AL199"/>
      <c r="AM199"/>
    </row>
    <row r="200" spans="1:39" ht="15.6">
      <c r="A200" s="39"/>
      <c r="B200">
        <f>+'Ark1'!C2312</f>
        <v>2016</v>
      </c>
      <c r="C200">
        <f>+'Ark1'!N2312</f>
        <v>65</v>
      </c>
      <c r="D200" s="3" t="s">
        <v>399</v>
      </c>
      <c r="E200" s="297">
        <f>+'Ark1'!Q2312</f>
        <v>1651</v>
      </c>
      <c r="G200" s="297">
        <f>+'Ark1'!R2312</f>
        <v>25494</v>
      </c>
      <c r="I200" s="100">
        <f>+'Ark1'!AD2312</f>
        <v>1.8737728033938703</v>
      </c>
      <c r="K200" s="100">
        <f>+'Ark1'!AE2312</f>
        <v>1.5282857449137284</v>
      </c>
      <c r="M200" s="1">
        <f>+'Ark1'!U2312</f>
        <v>61.650190263230186</v>
      </c>
      <c r="O200" s="100">
        <f>+'Ark1'!W2312</f>
        <v>66.10766937350401</v>
      </c>
      <c r="Q200" s="1">
        <f>+'Ark1'!X2312</f>
        <v>3.6479171569781128</v>
      </c>
      <c r="S200" s="1">
        <f>+'Ark1'!Y2312</f>
        <v>7.2958343139562256</v>
      </c>
      <c r="T200" s="44"/>
      <c r="V200" s="44"/>
      <c r="W200" s="1">
        <f>+'Ark1'!AA2312</f>
        <v>0.56721771100789597</v>
      </c>
      <c r="X200" s="1">
        <f>+'Ark1'!AB2312</f>
        <v>3.0561016074279048</v>
      </c>
      <c r="Y200" s="1">
        <f>+'Ark1'!T2312</f>
        <v>16.251745508747156</v>
      </c>
      <c r="Z200" s="100">
        <f>+'Ark1'!V2312</f>
        <v>71.631000306740731</v>
      </c>
      <c r="AA200" s="297">
        <f t="shared" si="25"/>
        <v>1685.3489230081113</v>
      </c>
      <c r="AB200" s="10">
        <f t="shared" si="24"/>
        <v>15.441550575408844</v>
      </c>
      <c r="AC200" s="39"/>
      <c r="AD200"/>
      <c r="AE200"/>
      <c r="AG200"/>
      <c r="AH200"/>
      <c r="AI200"/>
      <c r="AJ200"/>
      <c r="AK200"/>
      <c r="AL200"/>
      <c r="AM200"/>
    </row>
    <row r="201" spans="1:39" ht="15.6">
      <c r="A201" s="39"/>
      <c r="B201">
        <f>+'Ark1'!C2313</f>
        <v>2016</v>
      </c>
      <c r="C201">
        <f>+'Ark1'!N2313</f>
        <v>67</v>
      </c>
      <c r="D201" s="3" t="s">
        <v>398</v>
      </c>
      <c r="E201" s="297">
        <f>+'Ark1'!Q2313</f>
        <v>1728</v>
      </c>
      <c r="G201" s="297">
        <f>+'Ark1'!R2313</f>
        <v>34091</v>
      </c>
      <c r="I201" s="100">
        <f>+'Ark1'!AD2313</f>
        <v>2.5056400972974209</v>
      </c>
      <c r="K201" s="100">
        <f>+'Ark1'!AE2313</f>
        <v>2.1050437020233903</v>
      </c>
      <c r="M201" s="1">
        <f>+'Ark1'!U2313</f>
        <v>61.396109611547949</v>
      </c>
      <c r="O201" s="100">
        <f>+'Ark1'!W2313</f>
        <v>68.099624457223399</v>
      </c>
      <c r="Q201" s="1">
        <f>+'Ark1'!X2313</f>
        <v>3.4055909184242186</v>
      </c>
      <c r="S201" s="1">
        <f>+'Ark1'!Y2313</f>
        <v>6.8111818368484371</v>
      </c>
      <c r="T201" s="44"/>
      <c r="V201" s="44"/>
      <c r="W201" s="1">
        <f>+'Ark1'!AA2313</f>
        <v>0.57491051307956142</v>
      </c>
      <c r="X201" s="1">
        <f>+'Ark1'!AB2313</f>
        <v>3.0290379862853056</v>
      </c>
      <c r="Y201" s="1">
        <f>+'Ark1'!T2313</f>
        <v>16.168402217594089</v>
      </c>
      <c r="Z201" s="100">
        <f>+'Ark1'!V2313</f>
        <v>73.795922965413936</v>
      </c>
      <c r="AA201" s="297">
        <f t="shared" si="25"/>
        <v>2321.5842973712029</v>
      </c>
      <c r="AB201" s="10">
        <f t="shared" si="24"/>
        <v>19.728587962962962</v>
      </c>
      <c r="AC201" s="39"/>
      <c r="AD201"/>
      <c r="AE201"/>
      <c r="AG201"/>
      <c r="AH201"/>
      <c r="AI201"/>
      <c r="AJ201"/>
      <c r="AK201"/>
      <c r="AL201"/>
      <c r="AM201"/>
    </row>
    <row r="202" spans="1:39" ht="15.6">
      <c r="A202" s="39"/>
      <c r="B202">
        <f>+'Ark1'!C2314</f>
        <v>2016</v>
      </c>
      <c r="C202">
        <f>+'Ark1'!N2314</f>
        <v>69</v>
      </c>
      <c r="D202" s="3" t="s">
        <v>457</v>
      </c>
      <c r="E202" s="297">
        <f>+'Ark1'!Q2314</f>
        <v>1757</v>
      </c>
      <c r="G202" s="297">
        <f>+'Ark1'!R2314</f>
        <v>44500</v>
      </c>
      <c r="I202" s="100">
        <f>+'Ark1'!AD2314</f>
        <v>3.270686818507385</v>
      </c>
      <c r="K202" s="100">
        <f>+'Ark1'!AE2314</f>
        <v>2.8289666860952001</v>
      </c>
      <c r="M202" s="1">
        <f>+'Ark1'!U2314</f>
        <v>61.121895858147752</v>
      </c>
      <c r="O202" s="100">
        <f>+'Ark1'!W2314</f>
        <v>70.102137222734086</v>
      </c>
      <c r="Q202" s="1">
        <f>+'Ark1'!X2314</f>
        <v>3.4247191011235958</v>
      </c>
      <c r="S202" s="1">
        <f>+'Ark1'!Y2314</f>
        <v>6.8494382022471916</v>
      </c>
      <c r="T202" s="44"/>
      <c r="V202" s="44"/>
      <c r="W202" s="1">
        <f>+'Ark1'!AA2314</f>
        <v>0.57428091132201398</v>
      </c>
      <c r="X202" s="1">
        <f>+'Ark1'!AB2314</f>
        <v>2.9930170089946562</v>
      </c>
      <c r="Y202" s="1">
        <f>+'Ark1'!T2314</f>
        <v>16.071820224719101</v>
      </c>
      <c r="Z202" s="100">
        <f>+'Ark1'!V2314</f>
        <v>75.955424314214554</v>
      </c>
      <c r="AA202" s="297">
        <f t="shared" si="25"/>
        <v>3119.5451064116664</v>
      </c>
      <c r="AB202" s="10">
        <f t="shared" si="24"/>
        <v>25.327262379055206</v>
      </c>
      <c r="AC202" s="39"/>
      <c r="AD202"/>
      <c r="AE202"/>
      <c r="AG202"/>
      <c r="AH202"/>
      <c r="AI202"/>
      <c r="AJ202"/>
      <c r="AK202"/>
      <c r="AL202"/>
      <c r="AM202"/>
    </row>
    <row r="203" spans="1:39" ht="15.6">
      <c r="A203" s="39"/>
      <c r="B203" s="46">
        <f>+'Ark1'!C2315</f>
        <v>2016</v>
      </c>
      <c r="C203" s="46">
        <f>+'Ark1'!N2315</f>
        <v>71</v>
      </c>
      <c r="D203" s="47" t="s">
        <v>519</v>
      </c>
      <c r="E203" s="331">
        <f>+'Ark1'!Q2315</f>
        <v>1792</v>
      </c>
      <c r="F203" s="46"/>
      <c r="G203" s="331">
        <f>+'Ark1'!R2315</f>
        <v>59535</v>
      </c>
      <c r="H203" s="331"/>
      <c r="I203" s="99">
        <f>+'Ark1'!AD2315</f>
        <v>4.3757379716817324</v>
      </c>
      <c r="J203" s="46"/>
      <c r="K203" s="99">
        <f>+'Ark1'!AE2315</f>
        <v>3.8905197626275991</v>
      </c>
      <c r="L203" s="46"/>
      <c r="M203" s="48">
        <f>+'Ark1'!U2315</f>
        <v>60.853260321832899</v>
      </c>
      <c r="N203" s="46"/>
      <c r="O203" s="99">
        <f>+'Ark1'!W2315</f>
        <v>72.057090066180095</v>
      </c>
      <c r="P203" s="46"/>
      <c r="Q203" s="48">
        <f>+'Ark1'!X2315</f>
        <v>3.2384311749391115</v>
      </c>
      <c r="R203" s="46"/>
      <c r="S203" s="48">
        <f>+'Ark1'!Y2315</f>
        <v>6.476862349878223</v>
      </c>
      <c r="T203" s="44"/>
      <c r="U203" s="65"/>
      <c r="V203" s="44"/>
      <c r="W203" s="48">
        <f>+'Ark1'!AA2315</f>
        <v>0.58201107771750005</v>
      </c>
      <c r="X203" s="48">
        <f>+'Ark1'!AB2315</f>
        <v>2.9647713832349112</v>
      </c>
      <c r="Y203" s="48">
        <f>+'Ark1'!T2315</f>
        <v>15.971478961955151</v>
      </c>
      <c r="Z203" s="99">
        <f>+'Ark1'!V2315</f>
        <v>78.069678111412401</v>
      </c>
      <c r="AA203" s="331">
        <f>+(G203*O203)/1000</f>
        <v>4289.9188570900315</v>
      </c>
      <c r="AB203" s="65">
        <f t="shared" si="24"/>
        <v>33.22265625</v>
      </c>
      <c r="AC203" s="39"/>
      <c r="AD203"/>
      <c r="AE203"/>
      <c r="AG203"/>
      <c r="AH203"/>
      <c r="AI203"/>
      <c r="AJ203"/>
      <c r="AK203"/>
      <c r="AL203"/>
      <c r="AM203"/>
    </row>
    <row r="204" spans="1:39" ht="15.6">
      <c r="A204" s="39"/>
      <c r="B204" s="46">
        <f>+'Ark1'!C2316</f>
        <v>2016</v>
      </c>
      <c r="C204" s="46">
        <f>+'Ark1'!N2316</f>
        <v>73</v>
      </c>
      <c r="D204" s="47" t="s">
        <v>413</v>
      </c>
      <c r="E204" s="331">
        <f>+'Ark1'!Q2316</f>
        <v>1827</v>
      </c>
      <c r="F204" s="46"/>
      <c r="G204" s="331">
        <f>+'Ark1'!R2316</f>
        <v>73316</v>
      </c>
      <c r="H204" s="331"/>
      <c r="I204" s="99">
        <f>+'Ark1'!AD2316</f>
        <v>5.3886219052963442</v>
      </c>
      <c r="J204" s="46"/>
      <c r="K204" s="99">
        <f>+'Ark1'!AE2316</f>
        <v>4.9255467997264208</v>
      </c>
      <c r="L204" s="46"/>
      <c r="M204" s="48">
        <f>+'Ark1'!U2316</f>
        <v>60.655777283701397</v>
      </c>
      <c r="N204" s="46"/>
      <c r="O204" s="99">
        <f>+'Ark1'!W2316</f>
        <v>74.081132950500262</v>
      </c>
      <c r="P204" s="46"/>
      <c r="Q204" s="48">
        <f>+'Ark1'!X2316</f>
        <v>3.048447814938076</v>
      </c>
      <c r="R204" s="46"/>
      <c r="S204" s="48">
        <f>+'Ark1'!Y2316</f>
        <v>6.0968956298761521</v>
      </c>
      <c r="T204" s="44"/>
      <c r="U204" s="65"/>
      <c r="V204" s="44"/>
      <c r="W204" s="48">
        <f>+'Ark1'!AA2316</f>
        <v>0.57578054608148199</v>
      </c>
      <c r="X204" s="48">
        <f>+'Ark1'!AB2316</f>
        <v>2.9129407081568286</v>
      </c>
      <c r="Y204" s="48">
        <f>+'Ark1'!T2316</f>
        <v>15.896516449342576</v>
      </c>
      <c r="Z204" s="99">
        <f>+'Ark1'!V2316</f>
        <v>80.264554984926377</v>
      </c>
      <c r="AA204" s="331">
        <f t="shared" ref="AA204:AA220" si="26">+(G204*O204)/1000</f>
        <v>5431.3323433988771</v>
      </c>
      <c r="AB204" s="65">
        <f t="shared" si="24"/>
        <v>40.129173508483852</v>
      </c>
      <c r="AC204" s="39"/>
      <c r="AD204"/>
      <c r="AE204"/>
      <c r="AG204"/>
      <c r="AH204"/>
      <c r="AI204"/>
      <c r="AJ204"/>
      <c r="AK204"/>
      <c r="AL204"/>
      <c r="AM204"/>
    </row>
    <row r="205" spans="1:39" ht="15.6">
      <c r="A205" s="39"/>
      <c r="B205" s="46">
        <f>+'Ark1'!C2317</f>
        <v>2016</v>
      </c>
      <c r="C205" s="46">
        <f>+'Ark1'!N2317</f>
        <v>75</v>
      </c>
      <c r="D205" s="47" t="s">
        <v>412</v>
      </c>
      <c r="E205" s="331">
        <f>+'Ark1'!Q2317</f>
        <v>1821</v>
      </c>
      <c r="F205" s="46"/>
      <c r="G205" s="331">
        <f>+'Ark1'!R2317</f>
        <v>94251</v>
      </c>
      <c r="H205" s="331"/>
      <c r="I205" s="99">
        <f>+'Ark1'!AD2317</f>
        <v>6.9273146815986353</v>
      </c>
      <c r="J205" s="46"/>
      <c r="K205" s="99">
        <f>+'Ark1'!AE2317</f>
        <v>6.5023389012204955</v>
      </c>
      <c r="L205" s="46"/>
      <c r="M205" s="48">
        <f>+'Ark1'!U2317</f>
        <v>60.428588101730512</v>
      </c>
      <c r="N205" s="46"/>
      <c r="O205" s="99">
        <f>+'Ark1'!W2317</f>
        <v>76.072380608812324</v>
      </c>
      <c r="P205" s="46"/>
      <c r="Q205" s="48">
        <f>+'Ark1'!X2317</f>
        <v>2.947448833434128</v>
      </c>
      <c r="R205" s="46"/>
      <c r="S205" s="48">
        <f>+'Ark1'!Y2317</f>
        <v>5.894897666868256</v>
      </c>
      <c r="T205" s="44"/>
      <c r="U205" s="65"/>
      <c r="V205" s="44"/>
      <c r="W205" s="48">
        <f>+'Ark1'!AA2317</f>
        <v>0.57504685213842621</v>
      </c>
      <c r="X205" s="48">
        <f>+'Ark1'!AB2317</f>
        <v>2.8581676557623261</v>
      </c>
      <c r="Y205" s="48">
        <f>+'Ark1'!T2317</f>
        <v>15.812458223254923</v>
      </c>
      <c r="Z205" s="99">
        <f>+'Ark1'!V2317</f>
        <v>82.420343924955702</v>
      </c>
      <c r="AA205" s="331">
        <f t="shared" si="26"/>
        <v>7169.89794476117</v>
      </c>
      <c r="AB205" s="65">
        <f t="shared" si="24"/>
        <v>51.757825370675455</v>
      </c>
      <c r="AC205" s="39"/>
      <c r="AD205"/>
      <c r="AE205"/>
      <c r="AG205"/>
      <c r="AH205"/>
      <c r="AI205"/>
      <c r="AJ205"/>
      <c r="AK205"/>
      <c r="AL205"/>
      <c r="AM205"/>
    </row>
    <row r="206" spans="1:39" ht="15.6">
      <c r="A206" s="39"/>
      <c r="B206" s="46">
        <f>+'Ark1'!C2318</f>
        <v>2016</v>
      </c>
      <c r="C206" s="46">
        <f>+'Ark1'!N2318</f>
        <v>77</v>
      </c>
      <c r="D206" s="47" t="s">
        <v>411</v>
      </c>
      <c r="E206" s="331">
        <f>+'Ark1'!Q2318</f>
        <v>1839</v>
      </c>
      <c r="F206" s="46"/>
      <c r="G206" s="331">
        <f>+'Ark1'!R2318</f>
        <v>106212</v>
      </c>
      <c r="H206" s="331"/>
      <c r="I206" s="99">
        <f>+'Ark1'!AD2318</f>
        <v>7.806431199265309</v>
      </c>
      <c r="J206" s="46"/>
      <c r="K206" s="99">
        <f>+'Ark1'!AE2318</f>
        <v>7.5211316434109676</v>
      </c>
      <c r="L206" s="46"/>
      <c r="M206" s="48">
        <f>+'Ark1'!U2318</f>
        <v>60.256894295317821</v>
      </c>
      <c r="N206" s="46"/>
      <c r="O206" s="99">
        <f>+'Ark1'!W2318</f>
        <v>78.081446366195863</v>
      </c>
      <c r="P206" s="46"/>
      <c r="Q206" s="48">
        <f>+'Ark1'!X2318</f>
        <v>2.888562497646217</v>
      </c>
      <c r="R206" s="46"/>
      <c r="S206" s="48">
        <f>+'Ark1'!Y2318</f>
        <v>5.777124995292434</v>
      </c>
      <c r="T206" s="44"/>
      <c r="U206" s="65"/>
      <c r="V206" s="44"/>
      <c r="W206" s="48">
        <f>+'Ark1'!AA2318</f>
        <v>0.57644343543691789</v>
      </c>
      <c r="X206" s="48">
        <f>+'Ark1'!AB2318</f>
        <v>2.7972234856764122</v>
      </c>
      <c r="Y206" s="48">
        <f>+'Ark1'!T2318</f>
        <v>15.740679019319845</v>
      </c>
      <c r="Z206" s="99">
        <f>+'Ark1'!V2318</f>
        <v>84.596088003362098</v>
      </c>
      <c r="AA206" s="331">
        <f t="shared" si="26"/>
        <v>8293.1865814463945</v>
      </c>
      <c r="AB206" s="65">
        <f t="shared" si="24"/>
        <v>57.755301794453509</v>
      </c>
      <c r="AC206" s="39"/>
      <c r="AD206"/>
      <c r="AE206"/>
      <c r="AG206"/>
      <c r="AH206"/>
      <c r="AI206"/>
      <c r="AJ206"/>
      <c r="AK206"/>
      <c r="AL206"/>
      <c r="AM206"/>
    </row>
    <row r="207" spans="1:39" ht="15.6">
      <c r="A207" s="39"/>
      <c r="B207" s="46">
        <f>+'Ark1'!C2319</f>
        <v>2016</v>
      </c>
      <c r="C207" s="46">
        <f>+'Ark1'!N2319</f>
        <v>79</v>
      </c>
      <c r="D207" s="47" t="s">
        <v>410</v>
      </c>
      <c r="E207" s="331">
        <f>+'Ark1'!Q2319</f>
        <v>1877</v>
      </c>
      <c r="F207" s="46"/>
      <c r="G207" s="331">
        <f>+'Ark1'!R2319</f>
        <v>119981</v>
      </c>
      <c r="H207" s="331"/>
      <c r="I207" s="99">
        <f>+'Ark1'!AD2319</f>
        <v>8.8184331499176256</v>
      </c>
      <c r="J207" s="46"/>
      <c r="K207" s="99">
        <f>+'Ark1'!AE2319</f>
        <v>8.7141909792727432</v>
      </c>
      <c r="L207" s="46"/>
      <c r="M207" s="48">
        <f>+'Ark1'!U2319</f>
        <v>60.078904817469592</v>
      </c>
      <c r="N207" s="46"/>
      <c r="O207" s="99">
        <f>+'Ark1'!W2319</f>
        <v>80.085220036672879</v>
      </c>
      <c r="P207" s="46"/>
      <c r="Q207" s="48">
        <f>+'Ark1'!X2319</f>
        <v>2.6504196497778807</v>
      </c>
      <c r="R207" s="46"/>
      <c r="S207" s="48">
        <f>+'Ark1'!Y2319</f>
        <v>5.3008392995557614</v>
      </c>
      <c r="T207" s="44"/>
      <c r="U207" s="65"/>
      <c r="V207" s="44"/>
      <c r="W207" s="48">
        <f>+'Ark1'!AA2319</f>
        <v>0.58134441767442324</v>
      </c>
      <c r="X207" s="48">
        <f>+'Ark1'!AB2319</f>
        <v>2.7437270406853145</v>
      </c>
      <c r="Y207" s="48">
        <f>+'Ark1'!T2319</f>
        <v>15.665238662788273</v>
      </c>
      <c r="Z207" s="99">
        <f>+'Ark1'!V2319</f>
        <v>86.766946712141589</v>
      </c>
      <c r="AA207" s="331">
        <f t="shared" si="26"/>
        <v>9608.7047852200485</v>
      </c>
      <c r="AB207" s="65">
        <f t="shared" si="24"/>
        <v>63.921683537559936</v>
      </c>
      <c r="AC207" s="39"/>
      <c r="AD207"/>
      <c r="AE207"/>
      <c r="AG207"/>
      <c r="AH207"/>
      <c r="AI207"/>
      <c r="AJ207"/>
      <c r="AK207"/>
      <c r="AL207"/>
      <c r="AM207"/>
    </row>
    <row r="208" spans="1:39" ht="15.6">
      <c r="A208" s="39"/>
      <c r="B208" s="46">
        <f>+'Ark1'!C2320</f>
        <v>2016</v>
      </c>
      <c r="C208" s="46">
        <f>+'Ark1'!N2320</f>
        <v>81</v>
      </c>
      <c r="D208" s="47" t="s">
        <v>409</v>
      </c>
      <c r="E208" s="331">
        <f>+'Ark1'!Q2320</f>
        <v>1852</v>
      </c>
      <c r="F208" s="46"/>
      <c r="G208" s="331">
        <f>+'Ark1'!R2320</f>
        <v>122064</v>
      </c>
      <c r="H208" s="331"/>
      <c r="I208" s="99">
        <f>+'Ark1'!AD2320</f>
        <v>8.9715306924558504</v>
      </c>
      <c r="J208" s="46"/>
      <c r="K208" s="99">
        <f>+'Ark1'!AE2320</f>
        <v>9.0830260590397884</v>
      </c>
      <c r="L208" s="46"/>
      <c r="M208" s="48">
        <f>+'Ark1'!U2320</f>
        <v>59.970310413475005</v>
      </c>
      <c r="N208" s="46"/>
      <c r="O208" s="99">
        <f>+'Ark1'!W2320</f>
        <v>82.050395287679507</v>
      </c>
      <c r="P208" s="46"/>
      <c r="Q208" s="48">
        <f>+'Ark1'!X2320</f>
        <v>2.6551645038668243</v>
      </c>
      <c r="R208" s="46"/>
      <c r="S208" s="48">
        <f>+'Ark1'!Y2320</f>
        <v>5.3103290077336487</v>
      </c>
      <c r="T208" s="44"/>
      <c r="U208" s="65"/>
      <c r="V208" s="44"/>
      <c r="W208" s="48">
        <f>+'Ark1'!AA2320</f>
        <v>0.57212772735800477</v>
      </c>
      <c r="X208" s="48">
        <f>+'Ark1'!AB2320</f>
        <v>2.6985236356142481</v>
      </c>
      <c r="Y208" s="48">
        <f>+'Ark1'!T2320</f>
        <v>15.614800432559973</v>
      </c>
      <c r="Z208" s="99">
        <f>+'Ark1'!V2320</f>
        <v>88.896072875852553</v>
      </c>
      <c r="AA208" s="331">
        <f t="shared" si="26"/>
        <v>10015.399450395313</v>
      </c>
      <c r="AB208" s="65">
        <f t="shared" si="24"/>
        <v>65.909287257019443</v>
      </c>
      <c r="AC208" s="39"/>
      <c r="AD208"/>
      <c r="AE208"/>
      <c r="AG208"/>
      <c r="AH208"/>
      <c r="AI208"/>
      <c r="AJ208"/>
      <c r="AK208"/>
      <c r="AL208"/>
      <c r="AM208"/>
    </row>
    <row r="209" spans="1:39" ht="15.6">
      <c r="A209" s="39"/>
      <c r="B209" s="46">
        <f>+'Ark1'!C2321</f>
        <v>2016</v>
      </c>
      <c r="C209" s="46">
        <f>+'Ark1'!N2321</f>
        <v>83</v>
      </c>
      <c r="D209" s="47" t="s">
        <v>408</v>
      </c>
      <c r="E209" s="331">
        <f>+'Ark1'!Q2321</f>
        <v>1858</v>
      </c>
      <c r="F209" s="46"/>
      <c r="G209" s="331">
        <f>+'Ark1'!R2321</f>
        <v>119969</v>
      </c>
      <c r="H209" s="331"/>
      <c r="I209" s="99">
        <f>+'Ark1'!AD2321</f>
        <v>8.8175511669553348</v>
      </c>
      <c r="J209" s="46"/>
      <c r="K209" s="99">
        <f>+'Ark1'!AE2321</f>
        <v>9.1437411937968101</v>
      </c>
      <c r="L209" s="46"/>
      <c r="M209" s="48">
        <f>+'Ark1'!U2321</f>
        <v>59.869580801387023</v>
      </c>
      <c r="N209" s="46"/>
      <c r="O209" s="99">
        <f>+'Ark1'!W2321</f>
        <v>84.041981544925747</v>
      </c>
      <c r="P209" s="46"/>
      <c r="Q209" s="48">
        <f>+'Ark1'!X2321</f>
        <v>2.6440163708958142</v>
      </c>
      <c r="R209" s="46"/>
      <c r="S209" s="48">
        <f>+'Ark1'!Y2321</f>
        <v>5.2880327417916284</v>
      </c>
      <c r="T209" s="44"/>
      <c r="U209" s="65"/>
      <c r="V209" s="44"/>
      <c r="W209" s="48">
        <f>+'Ark1'!AA2321</f>
        <v>0.58105669428082485</v>
      </c>
      <c r="X209" s="48">
        <f>+'Ark1'!AB2321</f>
        <v>2.6500805299138745</v>
      </c>
      <c r="Y209" s="48">
        <f>+'Ark1'!T2321</f>
        <v>15.571956088656236</v>
      </c>
      <c r="Z209" s="99">
        <f>+'Ark1'!V2321</f>
        <v>91.054580457444445</v>
      </c>
      <c r="AA209" s="331">
        <f t="shared" si="26"/>
        <v>10082.432483963197</v>
      </c>
      <c r="AB209" s="65">
        <f t="shared" si="24"/>
        <v>64.568891280947255</v>
      </c>
      <c r="AC209" s="39"/>
      <c r="AD209"/>
      <c r="AE209"/>
      <c r="AG209"/>
      <c r="AH209"/>
      <c r="AI209"/>
      <c r="AJ209"/>
      <c r="AK209"/>
      <c r="AL209"/>
      <c r="AM209"/>
    </row>
    <row r="210" spans="1:39" ht="15.6">
      <c r="A210" s="39"/>
      <c r="B210" s="46">
        <f>+'Ark1'!C2322</f>
        <v>2016</v>
      </c>
      <c r="C210" s="46">
        <f>+'Ark1'!N2322</f>
        <v>85</v>
      </c>
      <c r="D210" s="47" t="s">
        <v>407</v>
      </c>
      <c r="E210" s="331">
        <f>+'Ark1'!Q2322</f>
        <v>1853</v>
      </c>
      <c r="F210" s="46"/>
      <c r="G210" s="331">
        <f>+'Ark1'!R2322</f>
        <v>112753</v>
      </c>
      <c r="H210" s="331"/>
      <c r="I210" s="99">
        <f>+'Ark1'!AD2322</f>
        <v>8.2871854122958002</v>
      </c>
      <c r="J210" s="46"/>
      <c r="K210" s="99">
        <f>+'Ark1'!AE2322</f>
        <v>8.7968405413558504</v>
      </c>
      <c r="L210" s="46"/>
      <c r="M210" s="48">
        <f>+'Ark1'!U2322</f>
        <v>59.764977694211133</v>
      </c>
      <c r="N210" s="46"/>
      <c r="O210" s="99">
        <f>+'Ark1'!W2322</f>
        <v>86.028128353628986</v>
      </c>
      <c r="P210" s="46"/>
      <c r="Q210" s="48">
        <f>+'Ark1'!X2322</f>
        <v>2.6775340789158597</v>
      </c>
      <c r="R210" s="46"/>
      <c r="S210" s="48">
        <f>+'Ark1'!Y2322</f>
        <v>5.3550681578317194</v>
      </c>
      <c r="T210" s="44"/>
      <c r="U210" s="65"/>
      <c r="V210" s="44"/>
      <c r="W210" s="48">
        <f>+'Ark1'!AA2322</f>
        <v>0.56566191405569155</v>
      </c>
      <c r="X210" s="48">
        <f>+'Ark1'!AB2322</f>
        <v>2.6079196161658595</v>
      </c>
      <c r="Y210" s="48">
        <f>+'Ark1'!T2322</f>
        <v>15.519941819729851</v>
      </c>
      <c r="Z210" s="99">
        <f>+'Ark1'!V2322</f>
        <v>93.20655406764736</v>
      </c>
      <c r="AA210" s="331">
        <f t="shared" si="26"/>
        <v>9699.9295562567277</v>
      </c>
      <c r="AB210" s="65">
        <f t="shared" si="24"/>
        <v>60.848893685914732</v>
      </c>
      <c r="AC210" s="39"/>
      <c r="AD210"/>
      <c r="AE210"/>
      <c r="AG210"/>
      <c r="AH210"/>
      <c r="AI210"/>
      <c r="AJ210"/>
      <c r="AK210"/>
      <c r="AL210"/>
      <c r="AM210"/>
    </row>
    <row r="211" spans="1:39" ht="15.6">
      <c r="A211" s="39"/>
      <c r="B211" s="46">
        <f>+'Ark1'!C2323</f>
        <v>2016</v>
      </c>
      <c r="C211" s="46">
        <f>+'Ark1'!N2323</f>
        <v>87</v>
      </c>
      <c r="D211" s="47" t="s">
        <v>406</v>
      </c>
      <c r="E211" s="331">
        <f>+'Ark1'!Q2323</f>
        <v>1903</v>
      </c>
      <c r="F211" s="46"/>
      <c r="G211" s="331">
        <f>+'Ark1'!R2323</f>
        <v>134760</v>
      </c>
      <c r="H211" s="331"/>
      <c r="I211" s="99">
        <f>+'Ark1'!AD2323</f>
        <v>9.9046686665630315</v>
      </c>
      <c r="J211" s="46"/>
      <c r="K211" s="99">
        <f>+'Ark1'!AE2323</f>
        <v>10.814424230973112</v>
      </c>
      <c r="L211" s="46"/>
      <c r="M211" s="48">
        <f>+'Ark1'!U2323</f>
        <v>59.727780045267345</v>
      </c>
      <c r="N211" s="46"/>
      <c r="O211" s="99">
        <f>+'Ark1'!W2323</f>
        <v>88.489689436384992</v>
      </c>
      <c r="P211" s="46"/>
      <c r="Q211" s="48">
        <f>+'Ark1'!X2323</f>
        <v>2.7478480261205114</v>
      </c>
      <c r="R211" s="46"/>
      <c r="S211" s="48">
        <f>+'Ark1'!Y2323</f>
        <v>5.4956960522410228</v>
      </c>
      <c r="T211" s="44"/>
      <c r="U211" s="65"/>
      <c r="V211" s="44"/>
      <c r="W211" s="48">
        <f>+'Ark1'!AA2323</f>
        <v>0.86375511932847759</v>
      </c>
      <c r="X211" s="48">
        <f>+'Ark1'!AB2323</f>
        <v>2.5556115267562327</v>
      </c>
      <c r="Y211" s="48">
        <f>+'Ark1'!T2323</f>
        <v>15.505743544078362</v>
      </c>
      <c r="Z211" s="99">
        <f>+'Ark1'!V2323</f>
        <v>95.875386063380603</v>
      </c>
      <c r="AA211" s="331">
        <f t="shared" si="26"/>
        <v>11924.870548447241</v>
      </c>
      <c r="AB211" s="65">
        <f t="shared" si="24"/>
        <v>70.814503415659487</v>
      </c>
      <c r="AC211" s="39"/>
      <c r="AD211"/>
      <c r="AE211"/>
      <c r="AG211"/>
      <c r="AH211"/>
      <c r="AI211"/>
      <c r="AJ211"/>
      <c r="AK211"/>
      <c r="AL211"/>
      <c r="AM211"/>
    </row>
    <row r="212" spans="1:39" ht="15.6">
      <c r="A212" s="39"/>
      <c r="B212" s="46">
        <f>+'Ark1'!C2324</f>
        <v>2016</v>
      </c>
      <c r="C212" s="46">
        <f>+'Ark1'!N2324</f>
        <v>90</v>
      </c>
      <c r="D212" s="47" t="s">
        <v>405</v>
      </c>
      <c r="E212" s="331">
        <f>+'Ark1'!Q2324</f>
        <v>1968</v>
      </c>
      <c r="F212" s="46"/>
      <c r="G212" s="331">
        <f>+'Ark1'!R2324</f>
        <v>138097</v>
      </c>
      <c r="H212" s="331"/>
      <c r="I212" s="99">
        <f>+'Ark1'!AD2324</f>
        <v>10.149933428660992</v>
      </c>
      <c r="J212" s="46"/>
      <c r="K212" s="99">
        <f>+'Ark1'!AE2324</f>
        <v>11.550240115266501</v>
      </c>
      <c r="L212" s="46"/>
      <c r="M212" s="48">
        <f>+'Ark1'!U2324</f>
        <v>59.628064941271887</v>
      </c>
      <c r="N212" s="46"/>
      <c r="O212" s="99">
        <f>+'Ark1'!W2324</f>
        <v>92.225360261849289</v>
      </c>
      <c r="P212" s="46"/>
      <c r="Q212" s="48">
        <f>+'Ark1'!X2324</f>
        <v>3.2346828678392745</v>
      </c>
      <c r="R212" s="46"/>
      <c r="S212" s="48">
        <f>+'Ark1'!Y2324</f>
        <v>6.469365735678549</v>
      </c>
      <c r="T212" s="44"/>
      <c r="U212" s="65"/>
      <c r="V212" s="44"/>
      <c r="W212" s="48">
        <f>+'Ark1'!AA2324</f>
        <v>1.4170868034407731</v>
      </c>
      <c r="X212" s="48">
        <f>+'Ark1'!AB2324</f>
        <v>2.499118084938766</v>
      </c>
      <c r="Y212" s="48">
        <f>+'Ark1'!T2324</f>
        <v>15.458699320043163</v>
      </c>
      <c r="Z212" s="99">
        <f>+'Ark1'!V2324</f>
        <v>99.921328730170714</v>
      </c>
      <c r="AA212" s="331">
        <f t="shared" si="26"/>
        <v>12736.045576080602</v>
      </c>
      <c r="AB212" s="65">
        <f t="shared" si="24"/>
        <v>70.171239837398375</v>
      </c>
      <c r="AC212" s="39"/>
      <c r="AD212"/>
      <c r="AE212"/>
      <c r="AG212"/>
      <c r="AH212"/>
      <c r="AI212"/>
      <c r="AJ212"/>
      <c r="AK212"/>
      <c r="AL212"/>
      <c r="AM212"/>
    </row>
    <row r="213" spans="1:39" ht="15.6">
      <c r="A213" s="39"/>
      <c r="B213" s="46">
        <f>+'Ark1'!C2325</f>
        <v>2016</v>
      </c>
      <c r="C213" s="46">
        <f>+'Ark1'!N2325</f>
        <v>95</v>
      </c>
      <c r="D213" s="47" t="s">
        <v>404</v>
      </c>
      <c r="E213" s="331">
        <f>+'Ark1'!Q2325</f>
        <v>1860</v>
      </c>
      <c r="F213" s="46"/>
      <c r="G213" s="331">
        <f>+'Ark1'!R2325</f>
        <v>58343</v>
      </c>
      <c r="H213" s="331"/>
      <c r="I213" s="99">
        <f>+'Ark1'!AD2325</f>
        <v>4.2881276640938486</v>
      </c>
      <c r="J213" s="46"/>
      <c r="K213" s="99">
        <f>+'Ark1'!AE2325</f>
        <v>5.1396740533651561</v>
      </c>
      <c r="L213" s="46"/>
      <c r="M213" s="48">
        <f>+'Ark1'!U2325</f>
        <v>59.532893383613285</v>
      </c>
      <c r="N213" s="46"/>
      <c r="O213" s="99">
        <f>+'Ark1'!W2325</f>
        <v>97.14116558107618</v>
      </c>
      <c r="P213" s="46"/>
      <c r="Q213" s="48">
        <f>+'Ark1'!X2325</f>
        <v>4.0296179490255888</v>
      </c>
      <c r="R213" s="46"/>
      <c r="S213" s="48">
        <f>+'Ark1'!Y2325</f>
        <v>8.0592358980511776</v>
      </c>
      <c r="T213" s="44"/>
      <c r="U213" s="65"/>
      <c r="V213" s="44"/>
      <c r="W213" s="48">
        <f>+'Ark1'!AA2325</f>
        <v>1.412067322478074</v>
      </c>
      <c r="X213" s="48">
        <f>+'Ark1'!AB2325</f>
        <v>2.4461841496534671</v>
      </c>
      <c r="Y213" s="48">
        <f>+'Ark1'!T2325</f>
        <v>15.40530997720378</v>
      </c>
      <c r="Z213" s="99">
        <f>+'Ark1'!V2325</f>
        <v>105.25043353658914</v>
      </c>
      <c r="AA213" s="331">
        <f t="shared" si="26"/>
        <v>5667.507023496727</v>
      </c>
      <c r="AB213" s="65">
        <f t="shared" si="24"/>
        <v>31.367204301075269</v>
      </c>
      <c r="AC213" s="39"/>
      <c r="AD213"/>
      <c r="AE213"/>
      <c r="AG213"/>
      <c r="AH213"/>
      <c r="AI213"/>
      <c r="AJ213"/>
      <c r="AK213"/>
      <c r="AL213"/>
      <c r="AM213"/>
    </row>
    <row r="214" spans="1:39" ht="15.6">
      <c r="A214" s="39"/>
      <c r="B214" s="46">
        <f>+'Ark1'!C2326</f>
        <v>2016</v>
      </c>
      <c r="C214" s="46">
        <f>+'Ark1'!N2326</f>
        <v>100</v>
      </c>
      <c r="D214" s="47" t="s">
        <v>403</v>
      </c>
      <c r="E214" s="331">
        <f>+'Ark1'!Q2326</f>
        <v>1625</v>
      </c>
      <c r="F214" s="46"/>
      <c r="G214" s="331">
        <f>+'Ark1'!R2326</f>
        <v>21933</v>
      </c>
      <c r="H214" s="331"/>
      <c r="I214" s="99">
        <f>+'Ark1'!AD2326</f>
        <v>1.6120443593330887</v>
      </c>
      <c r="J214" s="46"/>
      <c r="K214" s="99">
        <f>+'Ark1'!AE2326</f>
        <v>2.0310824614854619</v>
      </c>
      <c r="L214" s="46"/>
      <c r="M214" s="48">
        <f>+'Ark1'!U2326</f>
        <v>59.453376499019633</v>
      </c>
      <c r="N214" s="46"/>
      <c r="O214" s="99">
        <f>+'Ark1'!W2326</f>
        <v>102.11822990287706</v>
      </c>
      <c r="P214" s="46"/>
      <c r="Q214" s="48">
        <f>+'Ark1'!X2326</f>
        <v>5.466648429307436</v>
      </c>
      <c r="R214" s="46"/>
      <c r="S214" s="48">
        <f>+'Ark1'!Y2326</f>
        <v>10.933296858614872</v>
      </c>
      <c r="T214" s="44"/>
      <c r="U214" s="65"/>
      <c r="V214" s="44"/>
      <c r="W214" s="48">
        <f>+'Ark1'!AA2326</f>
        <v>1.4165680610505902</v>
      </c>
      <c r="X214" s="48">
        <f>+'Ark1'!AB2326</f>
        <v>2.4222258053101111</v>
      </c>
      <c r="Y214" s="48">
        <f>+'Ark1'!T2326</f>
        <v>15.353303241690604</v>
      </c>
      <c r="Z214" s="99">
        <f>+'Ark1'!V2326</f>
        <v>110.64740477039462</v>
      </c>
      <c r="AA214" s="331">
        <f t="shared" si="26"/>
        <v>2239.7591364598029</v>
      </c>
      <c r="AB214" s="65">
        <f t="shared" si="24"/>
        <v>13.49723076923077</v>
      </c>
      <c r="AC214" s="39"/>
      <c r="AD214"/>
      <c r="AE214"/>
      <c r="AG214"/>
      <c r="AH214"/>
      <c r="AI214"/>
      <c r="AJ214"/>
      <c r="AK214"/>
      <c r="AL214"/>
      <c r="AM214"/>
    </row>
    <row r="215" spans="1:39" ht="15.6">
      <c r="A215" s="39"/>
      <c r="B215" s="46">
        <f>+'Ark1'!C2327</f>
        <v>2016</v>
      </c>
      <c r="C215" s="46">
        <f>+'Ark1'!N2327</f>
        <v>105</v>
      </c>
      <c r="D215" s="47" t="s">
        <v>402</v>
      </c>
      <c r="E215" s="331">
        <f>+'Ark1'!Q2327</f>
        <v>1241</v>
      </c>
      <c r="F215" s="46"/>
      <c r="G215" s="331">
        <f>+'Ark1'!R2327</f>
        <v>8707</v>
      </c>
      <c r="H215" s="331"/>
      <c r="I215" s="99">
        <f>+'Ark1'!AD2327</f>
        <v>0.63995213772457915</v>
      </c>
      <c r="J215" s="46"/>
      <c r="K215" s="99">
        <f>+'Ark1'!AE2327</f>
        <v>0.84643193644347425</v>
      </c>
      <c r="L215" s="46"/>
      <c r="M215" s="48">
        <f>+'Ark1'!U2327</f>
        <v>58.197542207419311</v>
      </c>
      <c r="N215" s="46"/>
      <c r="O215" s="99">
        <f>+'Ark1'!W2327</f>
        <v>107.19083496037641</v>
      </c>
      <c r="P215" s="46"/>
      <c r="Q215" s="48">
        <f>+'Ark1'!X2327</f>
        <v>5.1108303663718866</v>
      </c>
      <c r="R215" s="46"/>
      <c r="S215" s="48">
        <f>+'Ark1'!Y2327</f>
        <v>10.221660732743771</v>
      </c>
      <c r="T215" s="44"/>
      <c r="U215" s="65"/>
      <c r="V215" s="44"/>
      <c r="W215" s="48">
        <f>+'Ark1'!AA2327</f>
        <v>1.4387422179379221</v>
      </c>
      <c r="X215" s="48">
        <f>+'Ark1'!AB2327</f>
        <v>3.0043081390600905</v>
      </c>
      <c r="Y215" s="48">
        <f>+'Ark1'!T2327</f>
        <v>14.693235327897092</v>
      </c>
      <c r="Z215" s="99">
        <f>+'Ark1'!V2327</f>
        <v>116.13308229726502</v>
      </c>
      <c r="AA215" s="331">
        <f t="shared" si="26"/>
        <v>933.31059999999741</v>
      </c>
      <c r="AB215" s="65">
        <f t="shared" si="24"/>
        <v>7.0161160354552781</v>
      </c>
      <c r="AC215" s="39"/>
      <c r="AD215"/>
      <c r="AE215"/>
      <c r="AG215"/>
      <c r="AH215"/>
      <c r="AI215"/>
      <c r="AJ215"/>
      <c r="AK215"/>
      <c r="AL215"/>
      <c r="AM215"/>
    </row>
    <row r="216" spans="1:39" ht="15.6">
      <c r="A216" s="39"/>
      <c r="B216" s="46">
        <f>+'Ark1'!C2328</f>
        <v>2016</v>
      </c>
      <c r="C216" s="46">
        <f>+'Ark1'!N2328</f>
        <v>110</v>
      </c>
      <c r="D216" s="47" t="s">
        <v>401</v>
      </c>
      <c r="E216" s="331">
        <f>+'Ark1'!Q2328</f>
        <v>847</v>
      </c>
      <c r="F216" s="46"/>
      <c r="G216" s="331">
        <f>+'Ark1'!R2328</f>
        <v>4464</v>
      </c>
      <c r="H216" s="331"/>
      <c r="I216" s="99">
        <f>+'Ark1'!AD2328</f>
        <v>0.32809766197341494</v>
      </c>
      <c r="J216" s="46"/>
      <c r="K216" s="99">
        <f>+'Ark1'!AE2328</f>
        <v>0.4545169069712045</v>
      </c>
      <c r="L216" s="46"/>
      <c r="M216" s="48">
        <f>+'Ark1'!U2328</f>
        <v>57.545698924731184</v>
      </c>
      <c r="N216" s="46"/>
      <c r="O216" s="99">
        <f>+'Ark1'!W2328</f>
        <v>112.26904121863762</v>
      </c>
      <c r="P216" s="46"/>
      <c r="Q216" s="48">
        <f>+'Ark1'!X2328</f>
        <v>3.9426523297491025</v>
      </c>
      <c r="R216" s="46"/>
      <c r="S216" s="48">
        <f>+'Ark1'!Y2328</f>
        <v>7.885304659498205</v>
      </c>
      <c r="T216" s="44"/>
      <c r="U216" s="65"/>
      <c r="V216" s="44"/>
      <c r="W216" s="48">
        <f>+'Ark1'!AA2328</f>
        <v>1.440814240557635</v>
      </c>
      <c r="X216" s="48">
        <f>+'Ark1'!AB2328</f>
        <v>3.2782641063420122</v>
      </c>
      <c r="Y216" s="48">
        <f>+'Ark1'!T2328</f>
        <v>14.309811827956988</v>
      </c>
      <c r="Z216" s="99">
        <f>+'Ark1'!V2328</f>
        <v>121.63493089776622</v>
      </c>
      <c r="AA216" s="331">
        <f t="shared" si="26"/>
        <v>501.16899999999839</v>
      </c>
      <c r="AB216" s="65">
        <f t="shared" si="24"/>
        <v>5.2703659976387245</v>
      </c>
      <c r="AC216" s="39"/>
      <c r="AD216"/>
      <c r="AE216"/>
      <c r="AG216"/>
      <c r="AH216"/>
      <c r="AI216"/>
      <c r="AJ216"/>
      <c r="AK216"/>
      <c r="AL216"/>
      <c r="AM216"/>
    </row>
    <row r="217" spans="1:39" ht="15.6">
      <c r="A217" s="39"/>
      <c r="B217" s="46">
        <f>+'Ark1'!C2329</f>
        <v>2016</v>
      </c>
      <c r="C217" s="46">
        <f>+'Ark1'!N2329</f>
        <v>115</v>
      </c>
      <c r="D217" s="47" t="s">
        <v>400</v>
      </c>
      <c r="E217" s="331">
        <f>+'Ark1'!Q2329</f>
        <v>556</v>
      </c>
      <c r="F217" s="46"/>
      <c r="G217" s="331">
        <f>+'Ark1'!R2329</f>
        <v>2365</v>
      </c>
      <c r="H217" s="331"/>
      <c r="I217" s="99">
        <f>+'Ark1'!AD2329</f>
        <v>0.17382414215213401</v>
      </c>
      <c r="J217" s="46"/>
      <c r="K217" s="99">
        <f>+'Ark1'!AE2329</f>
        <v>0.2514392147368002</v>
      </c>
      <c r="L217" s="46"/>
      <c r="M217" s="48">
        <f>+'Ark1'!U2329</f>
        <v>57.451162790697666</v>
      </c>
      <c r="N217" s="46"/>
      <c r="O217" s="99">
        <f>+'Ark1'!W2329</f>
        <v>117.2292600422833</v>
      </c>
      <c r="P217" s="46"/>
      <c r="Q217" s="48">
        <f>+'Ark1'!X2329</f>
        <v>2.5369978858350954</v>
      </c>
      <c r="R217" s="46"/>
      <c r="S217" s="48">
        <f>+'Ark1'!Y2329</f>
        <v>5.0739957716701909</v>
      </c>
      <c r="T217" s="44"/>
      <c r="U217" s="65"/>
      <c r="V217" s="44"/>
      <c r="W217" s="48">
        <f>+'Ark1'!AA2329</f>
        <v>1.4486583725458644</v>
      </c>
      <c r="X217" s="48">
        <f>+'Ark1'!AB2329</f>
        <v>3.3825575036137638</v>
      </c>
      <c r="Y217" s="48">
        <f>+'Ark1'!T2329</f>
        <v>14.235940803382663</v>
      </c>
      <c r="Z217" s="99">
        <f>+'Ark1'!V2329</f>
        <v>127.00894912490102</v>
      </c>
      <c r="AA217" s="331">
        <f t="shared" si="26"/>
        <v>277.24720000000002</v>
      </c>
      <c r="AB217" s="65">
        <f t="shared" si="24"/>
        <v>4.2535971223021587</v>
      </c>
      <c r="AC217" s="39"/>
      <c r="AD217"/>
      <c r="AE217"/>
      <c r="AG217"/>
      <c r="AH217"/>
      <c r="AI217"/>
      <c r="AJ217"/>
      <c r="AK217"/>
      <c r="AL217"/>
      <c r="AM217"/>
    </row>
    <row r="218" spans="1:39" ht="15.6">
      <c r="A218" s="39"/>
      <c r="B218" s="46">
        <f>+'Ark1'!C2330</f>
        <v>2016</v>
      </c>
      <c r="C218" s="46">
        <f>+'Ark1'!N2330</f>
        <v>120</v>
      </c>
      <c r="D218" s="47" t="s">
        <v>399</v>
      </c>
      <c r="E218" s="331">
        <f>+'Ark1'!Q2330</f>
        <v>418</v>
      </c>
      <c r="F218" s="46"/>
      <c r="G218" s="331">
        <f>+'Ark1'!R2330</f>
        <v>1249</v>
      </c>
      <c r="H218" s="331"/>
      <c r="I218" s="99">
        <f>+'Ark1'!AD2330</f>
        <v>9.1799726658780292E-2</v>
      </c>
      <c r="J218" s="46"/>
      <c r="K218" s="99">
        <f>+'Ark1'!AE2330</f>
        <v>0.13857719142727618</v>
      </c>
      <c r="L218" s="46"/>
      <c r="M218" s="48">
        <f>+'Ark1'!U2330</f>
        <v>57.508406725380311</v>
      </c>
      <c r="N218" s="46"/>
      <c r="O218" s="99">
        <f>+'Ark1'!W2330</f>
        <v>122.33859087269821</v>
      </c>
      <c r="P218" s="46"/>
      <c r="Q218" s="48">
        <f>+'Ark1'!X2330</f>
        <v>2.1617293835068057</v>
      </c>
      <c r="R218" s="46"/>
      <c r="S218" s="48">
        <f>+'Ark1'!Y2330</f>
        <v>4.3234587670136113</v>
      </c>
      <c r="T218" s="44"/>
      <c r="U218" s="65"/>
      <c r="V218" s="44"/>
      <c r="W218" s="48">
        <f>+'Ark1'!AA2330</f>
        <v>1.4637766392413285</v>
      </c>
      <c r="X218" s="48">
        <f>+'Ark1'!AB2330</f>
        <v>3.5015908233461461</v>
      </c>
      <c r="Y218" s="48">
        <f>+'Ark1'!T2330</f>
        <v>14.295436349079262</v>
      </c>
      <c r="Z218" s="99">
        <f>+'Ark1'!V2330</f>
        <v>132.5445188219914</v>
      </c>
      <c r="AA218" s="331">
        <f t="shared" si="26"/>
        <v>152.80090000000004</v>
      </c>
      <c r="AB218" s="65">
        <f t="shared" si="24"/>
        <v>2.9880382775119618</v>
      </c>
      <c r="AC218" s="39"/>
      <c r="AD218"/>
      <c r="AE218"/>
      <c r="AG218"/>
      <c r="AH218"/>
      <c r="AI218"/>
      <c r="AJ218"/>
      <c r="AK218"/>
      <c r="AL218"/>
      <c r="AM218"/>
    </row>
    <row r="219" spans="1:39" ht="15.6">
      <c r="A219" s="39"/>
      <c r="B219" s="46">
        <f>+'Ark1'!C2331</f>
        <v>2016</v>
      </c>
      <c r="C219" s="46">
        <f>+'Ark1'!N2331</f>
        <v>125</v>
      </c>
      <c r="D219" s="47" t="s">
        <v>398</v>
      </c>
      <c r="E219" s="331">
        <f>+'Ark1'!Q2331</f>
        <v>4</v>
      </c>
      <c r="F219" s="46"/>
      <c r="G219" s="331">
        <f>+'Ark1'!R2331</f>
        <v>3</v>
      </c>
      <c r="H219" s="331"/>
      <c r="I219" s="99">
        <f>+'Ark1'!AD2331</f>
        <v>2.2049574057353145E-4</v>
      </c>
      <c r="J219" s="46"/>
      <c r="K219" s="99">
        <f>+'Ark1'!AE2331</f>
        <v>3.739204155568845E-4</v>
      </c>
      <c r="L219" s="46"/>
      <c r="M219" s="48">
        <f>+'Ark1'!U2331</f>
        <v>63.66666666666665</v>
      </c>
      <c r="N219" s="46"/>
      <c r="O219" s="99">
        <f>+'Ark1'!W2331</f>
        <v>137.43333333333331</v>
      </c>
      <c r="P219" s="46"/>
      <c r="Q219" s="48">
        <f>+'Ark1'!X2331</f>
        <v>0</v>
      </c>
      <c r="R219" s="46"/>
      <c r="S219" s="48">
        <f>+'Ark1'!Y2331</f>
        <v>0</v>
      </c>
      <c r="T219" s="44"/>
      <c r="U219" s="65"/>
      <c r="V219" s="44"/>
      <c r="W219" s="48">
        <f>+'Ark1'!AA2331</f>
        <v>7.5825823804006225</v>
      </c>
      <c r="X219" s="48">
        <f>+'Ark1'!AB2331</f>
        <v>1.2472191289248089</v>
      </c>
      <c r="Y219" s="48">
        <f>+'Ark1'!T2331</f>
        <v>17</v>
      </c>
      <c r="Z219" s="99">
        <f>+'Ark1'!V2331</f>
        <v>148.89851932105447</v>
      </c>
      <c r="AA219" s="331">
        <f t="shared" si="26"/>
        <v>0.41229999999999994</v>
      </c>
      <c r="AB219" s="65">
        <f t="shared" si="24"/>
        <v>0.75</v>
      </c>
      <c r="AC219" s="39"/>
      <c r="AD219"/>
      <c r="AE219"/>
      <c r="AG219"/>
      <c r="AH219"/>
      <c r="AI219"/>
      <c r="AJ219"/>
      <c r="AK219"/>
      <c r="AL219"/>
      <c r="AM219"/>
    </row>
    <row r="220" spans="1:39" ht="15.6">
      <c r="A220" s="39"/>
      <c r="B220" s="46">
        <f>+'Ark1'!C2332</f>
        <v>2015</v>
      </c>
      <c r="C220" s="46">
        <f>+'Ark1'!N2332</f>
        <v>40</v>
      </c>
      <c r="D220" s="47" t="s">
        <v>457</v>
      </c>
      <c r="E220" s="331">
        <f>+'Ark1'!Q2332</f>
        <v>1432</v>
      </c>
      <c r="F220" s="46"/>
      <c r="G220" s="331">
        <f>+'Ark1'!R2332</f>
        <v>13082</v>
      </c>
      <c r="H220" s="331"/>
      <c r="I220" s="99">
        <f>+'Ark1'!AD2332</f>
        <v>1.0185942900478777</v>
      </c>
      <c r="J220" s="46"/>
      <c r="K220" s="99">
        <f>+'Ark1'!AE2332</f>
        <v>0.620690980780365</v>
      </c>
      <c r="L220" s="46"/>
      <c r="M220" s="48">
        <f>+'Ark1'!U2332</f>
        <v>63.861660995978987</v>
      </c>
      <c r="N220" s="46"/>
      <c r="O220" s="99">
        <f>+'Ark1'!W2332</f>
        <v>50.016091865140737</v>
      </c>
      <c r="P220" s="46"/>
      <c r="Q220" s="48">
        <f>+'Ark1'!X2332</f>
        <v>2.4613973398562901</v>
      </c>
      <c r="R220" s="46"/>
      <c r="S220" s="48">
        <f>+'Ark1'!Y2332</f>
        <v>4.9227946797125801</v>
      </c>
      <c r="T220" s="44"/>
      <c r="U220" s="65"/>
      <c r="V220" s="44"/>
      <c r="W220" s="48">
        <f>+'Ark1'!AA2332</f>
        <v>3.9319167295588007</v>
      </c>
      <c r="X220" s="48">
        <f>+'Ark1'!AB2332</f>
        <v>3.0845081452525558</v>
      </c>
      <c r="Y220" s="48">
        <f>+'Ark1'!T2332</f>
        <v>16.537532487387249</v>
      </c>
      <c r="Z220" s="99">
        <f>+'Ark1'!V2332</f>
        <v>54.738780298915323</v>
      </c>
      <c r="AA220" s="331">
        <f t="shared" si="26"/>
        <v>654.31051377977121</v>
      </c>
      <c r="AB220" s="65">
        <f t="shared" si="24"/>
        <v>9.1354748603351954</v>
      </c>
      <c r="AC220" s="39"/>
      <c r="AD220"/>
      <c r="AE220"/>
      <c r="AG220"/>
      <c r="AH220"/>
      <c r="AI220"/>
      <c r="AJ220"/>
      <c r="AK220"/>
      <c r="AL220"/>
      <c r="AM220"/>
    </row>
    <row r="221" spans="1:39" ht="15.6">
      <c r="A221" s="39"/>
      <c r="B221">
        <f>+'Ark1'!C2333</f>
        <v>2015</v>
      </c>
      <c r="C221">
        <f>+'Ark1'!N2333</f>
        <v>55</v>
      </c>
      <c r="D221" s="3" t="s">
        <v>519</v>
      </c>
      <c r="E221" s="297">
        <f>+'Ark1'!Q2333</f>
        <v>1709</v>
      </c>
      <c r="G221" s="297">
        <f>+'Ark1'!R2333</f>
        <v>33839</v>
      </c>
      <c r="I221" s="100">
        <f>+'Ark1'!AD2333</f>
        <v>2.6347815457063239</v>
      </c>
      <c r="K221" s="100">
        <f>+'Ark1'!AE2333</f>
        <v>1.9427877651046188</v>
      </c>
      <c r="M221" s="1">
        <f>+'Ark1'!U2333</f>
        <v>62.956016671100478</v>
      </c>
      <c r="O221" s="100">
        <f>+'Ark1'!W2333</f>
        <v>59.842611805740141</v>
      </c>
      <c r="Q221" s="1">
        <f>+'Ark1'!X2333</f>
        <v>3.0438251721386567</v>
      </c>
      <c r="S221" s="1">
        <f>+'Ark1'!Y2333</f>
        <v>6.0876503442773133</v>
      </c>
      <c r="T221" s="44"/>
      <c r="V221" s="44"/>
      <c r="W221" s="1">
        <f>+'Ark1'!AA2333</f>
        <v>2.2339633793878049</v>
      </c>
      <c r="X221" s="1">
        <f>+'Ark1'!AB2333</f>
        <v>3.0228678884874025</v>
      </c>
      <c r="Y221" s="1">
        <f>+'Ark1'!T2333</f>
        <v>16.584650846656224</v>
      </c>
      <c r="Z221" s="100">
        <f>+'Ark1'!V2333</f>
        <v>64.849899345138965</v>
      </c>
      <c r="AA221" s="297">
        <f>+(G221*O221)/1000</f>
        <v>2025.0141408944407</v>
      </c>
      <c r="AB221" s="10">
        <f t="shared" si="24"/>
        <v>19.800468110005852</v>
      </c>
      <c r="AC221" s="39"/>
      <c r="AD221"/>
      <c r="AE221"/>
      <c r="AG221"/>
      <c r="AH221"/>
      <c r="AI221"/>
      <c r="AJ221"/>
      <c r="AK221"/>
      <c r="AL221"/>
      <c r="AM221"/>
    </row>
    <row r="222" spans="1:39" ht="15.6">
      <c r="A222" s="39"/>
      <c r="B222">
        <f>+'Ark1'!C2334</f>
        <v>2015</v>
      </c>
      <c r="C222">
        <f>+'Ark1'!N2334</f>
        <v>63</v>
      </c>
      <c r="D222" s="3" t="s">
        <v>413</v>
      </c>
      <c r="E222" s="297">
        <f>+'Ark1'!Q2334</f>
        <v>1560</v>
      </c>
      <c r="G222" s="297">
        <f>+'Ark1'!R2334</f>
        <v>17383</v>
      </c>
      <c r="I222" s="100">
        <f>+'Ark1'!AD2334</f>
        <v>1.3534799376167452</v>
      </c>
      <c r="K222" s="100">
        <f>+'Ark1'!AE2334</f>
        <v>1.0693541598559138</v>
      </c>
      <c r="M222" s="1">
        <f>+'Ark1'!U2334</f>
        <v>62.415060691480178</v>
      </c>
      <c r="O222" s="100">
        <f>+'Ark1'!W2334</f>
        <v>64.105729735948756</v>
      </c>
      <c r="Q222" s="1">
        <f>+'Ark1'!X2334</f>
        <v>3.2963239947074721</v>
      </c>
      <c r="S222" s="1">
        <f>+'Ark1'!Y2334</f>
        <v>6.5926479894149441</v>
      </c>
      <c r="T222" s="44"/>
      <c r="V222" s="44"/>
      <c r="W222" s="1">
        <f>+'Ark1'!AA2334</f>
        <v>0.57434506164053989</v>
      </c>
      <c r="X222" s="1">
        <f>+'Ark1'!AB2334</f>
        <v>3.0519513451610343</v>
      </c>
      <c r="Y222" s="1">
        <f>+'Ark1'!T2334</f>
        <v>16.459126733015012</v>
      </c>
      <c r="Z222" s="100">
        <f>+'Ark1'!V2334</f>
        <v>69.453661685752209</v>
      </c>
      <c r="AA222" s="297">
        <f t="shared" ref="AA222:AA237" si="27">+(G222*O222)/1000</f>
        <v>1114.3498999999974</v>
      </c>
      <c r="AB222" s="10">
        <f t="shared" si="24"/>
        <v>11.142948717948718</v>
      </c>
      <c r="AC222" s="39"/>
      <c r="AD222"/>
      <c r="AE222"/>
      <c r="AG222"/>
      <c r="AH222"/>
      <c r="AI222"/>
      <c r="AJ222"/>
      <c r="AK222"/>
      <c r="AL222"/>
      <c r="AM222"/>
    </row>
    <row r="223" spans="1:39" ht="15.6">
      <c r="A223" s="39"/>
      <c r="B223">
        <f>+'Ark1'!C2335</f>
        <v>2015</v>
      </c>
      <c r="C223">
        <f>+'Ark1'!N2335</f>
        <v>65</v>
      </c>
      <c r="D223" s="3" t="s">
        <v>412</v>
      </c>
      <c r="E223" s="297">
        <f>+'Ark1'!Q2335</f>
        <v>1642</v>
      </c>
      <c r="G223" s="297">
        <f>+'Ark1'!R2335</f>
        <v>23997</v>
      </c>
      <c r="I223" s="100">
        <f>+'Ark1'!AD2335</f>
        <v>1.8684610287631036</v>
      </c>
      <c r="K223" s="100">
        <f>+'Ark1'!AE2335</f>
        <v>1.5219925711338598</v>
      </c>
      <c r="M223" s="1">
        <f>+'Ark1'!U2335</f>
        <v>62.160033340279249</v>
      </c>
      <c r="O223" s="100">
        <f>+'Ark1'!W2335</f>
        <v>66.098528860179584</v>
      </c>
      <c r="Q223" s="1">
        <f>+'Ark1'!X2335</f>
        <v>2.9378672334041753</v>
      </c>
      <c r="S223" s="1">
        <f>+'Ark1'!Y2335</f>
        <v>5.8757344668083507</v>
      </c>
      <c r="T223" s="44"/>
      <c r="V223" s="44"/>
      <c r="W223" s="1">
        <f>+'Ark1'!AA2335</f>
        <v>0.56825143392437405</v>
      </c>
      <c r="X223" s="1">
        <f>+'Ark1'!AB2335</f>
        <v>2.9795263875655502</v>
      </c>
      <c r="Y223" s="1">
        <f>+'Ark1'!T2335</f>
        <v>16.40709255323582</v>
      </c>
      <c r="Z223" s="100">
        <f>+'Ark1'!V2335</f>
        <v>71.61867191093026</v>
      </c>
      <c r="AA223" s="297">
        <f t="shared" si="27"/>
        <v>1586.1663970577295</v>
      </c>
      <c r="AB223" s="10">
        <f t="shared" si="24"/>
        <v>14.614494518879415</v>
      </c>
      <c r="AC223" s="39"/>
      <c r="AD223"/>
      <c r="AE223"/>
      <c r="AG223"/>
      <c r="AH223"/>
      <c r="AI223"/>
      <c r="AJ223"/>
      <c r="AK223"/>
      <c r="AL223"/>
      <c r="AM223"/>
    </row>
    <row r="224" spans="1:39" ht="15.6">
      <c r="A224" s="39"/>
      <c r="B224">
        <f>+'Ark1'!C2336</f>
        <v>2015</v>
      </c>
      <c r="C224">
        <f>+'Ark1'!N2336</f>
        <v>67</v>
      </c>
      <c r="D224" s="3" t="s">
        <v>411</v>
      </c>
      <c r="E224" s="297">
        <f>+'Ark1'!Q2336</f>
        <v>1708</v>
      </c>
      <c r="G224" s="297">
        <f>+'Ark1'!R2336</f>
        <v>31644</v>
      </c>
      <c r="I224" s="100">
        <f>+'Ark1'!AD2336</f>
        <v>2.4638738506554838</v>
      </c>
      <c r="K224" s="100">
        <f>+'Ark1'!AE2336</f>
        <v>2.0678415169733437</v>
      </c>
      <c r="M224" s="1">
        <f>+'Ark1'!U2336</f>
        <v>61.887775741103603</v>
      </c>
      <c r="O224" s="100">
        <f>+'Ark1'!W2336</f>
        <v>68.100976550154769</v>
      </c>
      <c r="Q224" s="1">
        <f>+'Ark1'!X2336</f>
        <v>3.0685121982050316</v>
      </c>
      <c r="S224" s="1">
        <f>+'Ark1'!Y2336</f>
        <v>6.1370243964100633</v>
      </c>
      <c r="T224" s="44"/>
      <c r="V224" s="44"/>
      <c r="W224" s="1">
        <f>+'Ark1'!AA2336</f>
        <v>0.57331466981684021</v>
      </c>
      <c r="X224" s="1">
        <f>+'Ark1'!AB2336</f>
        <v>2.9990332579291072</v>
      </c>
      <c r="Y224" s="1">
        <f>+'Ark1'!T2336</f>
        <v>16.329067121729238</v>
      </c>
      <c r="Z224" s="100">
        <f>+'Ark1'!V2336</f>
        <v>73.78683227710718</v>
      </c>
      <c r="AA224" s="297">
        <f t="shared" si="27"/>
        <v>2154.9873019530974</v>
      </c>
      <c r="AB224" s="10">
        <f t="shared" si="24"/>
        <v>18.526932084309134</v>
      </c>
      <c r="AC224" s="39"/>
      <c r="AD224"/>
      <c r="AE224"/>
      <c r="AG224"/>
      <c r="AH224"/>
      <c r="AI224"/>
      <c r="AJ224"/>
      <c r="AK224"/>
      <c r="AL224"/>
      <c r="AM224"/>
    </row>
    <row r="225" spans="1:39" ht="15.6">
      <c r="A225" s="39"/>
      <c r="B225">
        <f>+'Ark1'!C2337</f>
        <v>2015</v>
      </c>
      <c r="C225">
        <f>+'Ark1'!N2337</f>
        <v>69</v>
      </c>
      <c r="D225" s="3" t="s">
        <v>410</v>
      </c>
      <c r="E225" s="297">
        <f>+'Ark1'!Q2337</f>
        <v>1738</v>
      </c>
      <c r="G225" s="297">
        <f>+'Ark1'!R2337</f>
        <v>41142</v>
      </c>
      <c r="I225" s="100">
        <f>+'Ark1'!AD2337</f>
        <v>3.2034097447752461</v>
      </c>
      <c r="K225" s="100">
        <f>+'Ark1'!AE2337</f>
        <v>2.7675801700271263</v>
      </c>
      <c r="M225" s="1">
        <f>+'Ark1'!U2337</f>
        <v>61.628642959578045</v>
      </c>
      <c r="O225" s="100">
        <f>+'Ark1'!W2337</f>
        <v>70.101188595317907</v>
      </c>
      <c r="Q225" s="1">
        <f>+'Ark1'!X2337</f>
        <v>3.013951679548879</v>
      </c>
      <c r="S225" s="1">
        <f>+'Ark1'!Y2337</f>
        <v>6.027903359097758</v>
      </c>
      <c r="T225" s="44"/>
      <c r="V225" s="44"/>
      <c r="W225" s="1">
        <f>+'Ark1'!AA2337</f>
        <v>0.57328262756468196</v>
      </c>
      <c r="X225" s="1">
        <f>+'Ark1'!AB2337</f>
        <v>2.9541780107536257</v>
      </c>
      <c r="Y225" s="1">
        <f>+'Ark1'!T2337</f>
        <v>16.260001944484955</v>
      </c>
      <c r="Z225" s="100">
        <f>+'Ark1'!V2337</f>
        <v>75.951137360419906</v>
      </c>
      <c r="AA225" s="297">
        <f t="shared" si="27"/>
        <v>2884.1031011885693</v>
      </c>
      <c r="AB225" s="10">
        <f t="shared" si="24"/>
        <v>23.672036823935557</v>
      </c>
      <c r="AC225" s="39"/>
      <c r="AD225"/>
      <c r="AE225"/>
      <c r="AG225"/>
      <c r="AH225"/>
      <c r="AI225"/>
      <c r="AJ225"/>
      <c r="AK225"/>
      <c r="AL225"/>
      <c r="AM225"/>
    </row>
    <row r="226" spans="1:39" ht="15.6">
      <c r="A226" s="39"/>
      <c r="B226">
        <f>+'Ark1'!C2338</f>
        <v>2015</v>
      </c>
      <c r="C226">
        <f>+'Ark1'!N2338</f>
        <v>71</v>
      </c>
      <c r="D226" s="3" t="s">
        <v>409</v>
      </c>
      <c r="E226" s="297">
        <f>+'Ark1'!Q2338</f>
        <v>1775</v>
      </c>
      <c r="G226" s="297">
        <f>+'Ark1'!R2338</f>
        <v>55204</v>
      </c>
      <c r="I226" s="100">
        <f>+'Ark1'!AD2338</f>
        <v>4.2983090649597173</v>
      </c>
      <c r="K226" s="100">
        <f>+'Ark1'!AE2338</f>
        <v>3.8175583236143487</v>
      </c>
      <c r="M226" s="1">
        <f>+'Ark1'!U2338</f>
        <v>61.352843142582806</v>
      </c>
      <c r="O226" s="100">
        <f>+'Ark1'!W2338</f>
        <v>72.064771842109252</v>
      </c>
      <c r="Q226" s="1">
        <f>+'Ark1'!X2338</f>
        <v>2.782407071951309</v>
      </c>
      <c r="S226" s="1">
        <f>+'Ark1'!Y2338</f>
        <v>5.564814143902618</v>
      </c>
      <c r="T226" s="44"/>
      <c r="V226" s="44"/>
      <c r="W226" s="1">
        <f>+'Ark1'!AA2338</f>
        <v>0.57855670042249074</v>
      </c>
      <c r="X226" s="1">
        <f>+'Ark1'!AB2338</f>
        <v>2.9291253020674617</v>
      </c>
      <c r="Y226" s="1">
        <f>+'Ark1'!T2338</f>
        <v>16.1759473951163</v>
      </c>
      <c r="Z226" s="100">
        <f>+'Ark1'!V2338</f>
        <v>78.078088969722558</v>
      </c>
      <c r="AA226" s="297">
        <f t="shared" si="27"/>
        <v>3978.2636647717991</v>
      </c>
      <c r="AB226" s="10">
        <f t="shared" si="24"/>
        <v>31.100845070422537</v>
      </c>
      <c r="AC226" s="39"/>
      <c r="AD226"/>
      <c r="AE226"/>
      <c r="AG226"/>
      <c r="AH226"/>
      <c r="AI226"/>
      <c r="AJ226"/>
      <c r="AK226"/>
      <c r="AL226"/>
      <c r="AM226"/>
    </row>
    <row r="227" spans="1:39" ht="15.6">
      <c r="A227" s="39"/>
      <c r="B227">
        <f>+'Ark1'!C2339</f>
        <v>2015</v>
      </c>
      <c r="C227">
        <f>+'Ark1'!N2339</f>
        <v>73</v>
      </c>
      <c r="D227" s="3" t="s">
        <v>408</v>
      </c>
      <c r="E227" s="297">
        <f>+'Ark1'!Q2339</f>
        <v>1796</v>
      </c>
      <c r="G227" s="297">
        <f>+'Ark1'!R2339</f>
        <v>67712</v>
      </c>
      <c r="I227" s="100">
        <f>+'Ark1'!AD2339</f>
        <v>5.2722104087847317</v>
      </c>
      <c r="K227" s="100">
        <f>+'Ark1'!AE2339</f>
        <v>4.813650465384324</v>
      </c>
      <c r="M227" s="1">
        <f>+'Ark1'!U2339</f>
        <v>61.11789812585841</v>
      </c>
      <c r="O227" s="100">
        <f>+'Ark1'!W2339</f>
        <v>74.082450414261189</v>
      </c>
      <c r="Q227" s="1">
        <f>+'Ark1'!X2339</f>
        <v>2.7159144612476367</v>
      </c>
      <c r="S227" s="1">
        <f>+'Ark1'!Y2339</f>
        <v>5.4318289224952734</v>
      </c>
      <c r="T227" s="44"/>
      <c r="V227" s="44"/>
      <c r="W227" s="1">
        <f>+'Ark1'!AA2339</f>
        <v>0.57672043232148196</v>
      </c>
      <c r="X227" s="1">
        <f>+'Ark1'!AB2339</f>
        <v>2.8981413791463475</v>
      </c>
      <c r="Y227" s="1">
        <f>+'Ark1'!T2339</f>
        <v>16.085893194706998</v>
      </c>
      <c r="Z227" s="100">
        <f>+'Ark1'!V2339</f>
        <v>80.263860557200388</v>
      </c>
      <c r="AA227" s="297">
        <f t="shared" si="27"/>
        <v>5016.2708824504543</v>
      </c>
      <c r="AB227" s="10">
        <f t="shared" si="24"/>
        <v>37.701559020044542</v>
      </c>
      <c r="AC227" s="39"/>
      <c r="AD227"/>
      <c r="AE227"/>
      <c r="AG227"/>
      <c r="AH227"/>
      <c r="AI227"/>
      <c r="AJ227"/>
      <c r="AK227"/>
      <c r="AL227"/>
      <c r="AM227"/>
    </row>
    <row r="228" spans="1:39" ht="15.6">
      <c r="A228" s="39"/>
      <c r="B228">
        <f>+'Ark1'!C2340</f>
        <v>2015</v>
      </c>
      <c r="C228">
        <f>+'Ark1'!N2340</f>
        <v>75</v>
      </c>
      <c r="D228" s="3" t="s">
        <v>407</v>
      </c>
      <c r="E228" s="297">
        <f>+'Ark1'!Q2340</f>
        <v>1827</v>
      </c>
      <c r="G228" s="297">
        <f>+'Ark1'!R2340</f>
        <v>86640</v>
      </c>
      <c r="I228" s="100">
        <f>+'Ark1'!AD2340</f>
        <v>6.7459875622800878</v>
      </c>
      <c r="K228" s="100">
        <f>+'Ark1'!AE2340</f>
        <v>6.3248105407619093</v>
      </c>
      <c r="M228" s="1">
        <f>+'Ark1'!U2340</f>
        <v>60.889508310249319</v>
      </c>
      <c r="O228" s="100">
        <f>+'Ark1'!W2340</f>
        <v>76.072745844875314</v>
      </c>
      <c r="Q228" s="1">
        <f>+'Ark1'!X2340</f>
        <v>2.6350415512465366</v>
      </c>
      <c r="S228" s="1">
        <f>+'Ark1'!Y2340</f>
        <v>5.2700831024930732</v>
      </c>
      <c r="T228" s="44"/>
      <c r="V228" s="44"/>
      <c r="W228" s="1">
        <f>+'Ark1'!AA2340</f>
        <v>0.57703686715788782</v>
      </c>
      <c r="X228" s="1">
        <f>+'Ark1'!AB2340</f>
        <v>2.8652873254222606</v>
      </c>
      <c r="Y228" s="1">
        <f>+'Ark1'!T2340</f>
        <v>16.007236842105272</v>
      </c>
      <c r="Z228" s="100">
        <f>+'Ark1'!V2340</f>
        <v>82.419009582752139</v>
      </c>
      <c r="AA228" s="297">
        <f t="shared" si="27"/>
        <v>6590.9426999999978</v>
      </c>
      <c r="AB228" s="10">
        <f t="shared" si="24"/>
        <v>47.422003284072247</v>
      </c>
      <c r="AC228" s="39"/>
      <c r="AD228"/>
      <c r="AE228"/>
      <c r="AG228"/>
      <c r="AH228"/>
      <c r="AI228"/>
      <c r="AJ228"/>
      <c r="AK228"/>
      <c r="AL228"/>
      <c r="AM228"/>
    </row>
    <row r="229" spans="1:39" ht="15.6">
      <c r="A229" s="39"/>
      <c r="B229">
        <f>+'Ark1'!C2341</f>
        <v>2015</v>
      </c>
      <c r="C229">
        <f>+'Ark1'!N2341</f>
        <v>77</v>
      </c>
      <c r="D229" s="3" t="s">
        <v>406</v>
      </c>
      <c r="E229" s="297">
        <f>+'Ark1'!Q2341</f>
        <v>1805</v>
      </c>
      <c r="G229" s="297">
        <f>+'Ark1'!R2341</f>
        <v>97624</v>
      </c>
      <c r="I229" s="100">
        <f>+'Ark1'!AD2341</f>
        <v>7.6012267980151362</v>
      </c>
      <c r="K229" s="100">
        <f>+'Ark1'!AE2341</f>
        <v>7.3147852008144625</v>
      </c>
      <c r="M229" s="1">
        <f>+'Ark1'!U2341</f>
        <v>60.671682612525849</v>
      </c>
      <c r="O229" s="100">
        <f>+'Ark1'!W2341</f>
        <v>78.08253272827983</v>
      </c>
      <c r="Q229" s="1">
        <f>+'Ark1'!X2341</f>
        <v>2.4194870113906406</v>
      </c>
      <c r="S229" s="1">
        <f>+'Ark1'!Y2341</f>
        <v>4.8389740227812812</v>
      </c>
      <c r="T229" s="44"/>
      <c r="V229" s="44"/>
      <c r="W229" s="1">
        <f>+'Ark1'!AA2341</f>
        <v>0.5764267329849555</v>
      </c>
      <c r="X229" s="1">
        <f>+'Ark1'!AB2341</f>
        <v>2.8192350896820551</v>
      </c>
      <c r="Y229" s="1">
        <f>+'Ark1'!T2341</f>
        <v>15.924332131443093</v>
      </c>
      <c r="Z229" s="100">
        <f>+'Ark1'!V2341</f>
        <v>84.598181483743758</v>
      </c>
      <c r="AA229" s="297">
        <f t="shared" si="27"/>
        <v>7622.7291750655904</v>
      </c>
      <c r="AB229" s="10">
        <f t="shared" si="24"/>
        <v>54.085318559556789</v>
      </c>
      <c r="AC229" s="39"/>
      <c r="AD229"/>
      <c r="AE229"/>
      <c r="AG229"/>
      <c r="AH229"/>
      <c r="AI229"/>
      <c r="AJ229"/>
      <c r="AK229"/>
      <c r="AL229"/>
      <c r="AM229"/>
    </row>
    <row r="230" spans="1:39" ht="15.6">
      <c r="A230" s="39"/>
      <c r="B230">
        <f>+'Ark1'!C2342</f>
        <v>2015</v>
      </c>
      <c r="C230">
        <f>+'Ark1'!N2342</f>
        <v>79</v>
      </c>
      <c r="D230" s="3" t="s">
        <v>405</v>
      </c>
      <c r="E230" s="297">
        <f>+'Ark1'!Q2342</f>
        <v>1834</v>
      </c>
      <c r="G230" s="297">
        <f>+'Ark1'!R2342</f>
        <v>111159</v>
      </c>
      <c r="I230" s="100">
        <f>+'Ark1'!AD2342</f>
        <v>8.6550926989322754</v>
      </c>
      <c r="K230" s="100">
        <f>+'Ark1'!AE2342</f>
        <v>8.5424108821345595</v>
      </c>
      <c r="M230" s="1">
        <f>+'Ark1'!U2342</f>
        <v>60.509378626627203</v>
      </c>
      <c r="O230" s="100">
        <f>+'Ark1'!W2342</f>
        <v>80.083612368092986</v>
      </c>
      <c r="Q230" s="1">
        <f>+'Ark1'!X2342</f>
        <v>2.2958105056720552</v>
      </c>
      <c r="S230" s="1">
        <f>+'Ark1'!Y2342</f>
        <v>4.5916210113441105</v>
      </c>
      <c r="T230" s="44"/>
      <c r="V230" s="44"/>
      <c r="W230" s="1">
        <f>+'Ark1'!AA2342</f>
        <v>0.58169327653360148</v>
      </c>
      <c r="X230" s="1">
        <f>+'Ark1'!AB2342</f>
        <v>2.7832822143115781</v>
      </c>
      <c r="Y230" s="1">
        <f>+'Ark1'!T2342</f>
        <v>15.861108862080444</v>
      </c>
      <c r="Z230" s="100">
        <f>+'Ark1'!V2342</f>
        <v>86.766029768389274</v>
      </c>
      <c r="AA230" s="297">
        <f t="shared" si="27"/>
        <v>8902.0142672248476</v>
      </c>
      <c r="AB230" s="10">
        <f t="shared" si="24"/>
        <v>60.610141766630313</v>
      </c>
      <c r="AC230" s="39"/>
      <c r="AD230"/>
      <c r="AE230"/>
      <c r="AG230"/>
      <c r="AH230"/>
      <c r="AI230"/>
      <c r="AJ230"/>
      <c r="AK230"/>
      <c r="AL230"/>
      <c r="AM230"/>
    </row>
    <row r="231" spans="1:39" ht="15.6">
      <c r="A231" s="39"/>
      <c r="B231">
        <f>+'Ark1'!C2343</f>
        <v>2015</v>
      </c>
      <c r="C231">
        <f>+'Ark1'!N2343</f>
        <v>81</v>
      </c>
      <c r="D231" s="3" t="s">
        <v>404</v>
      </c>
      <c r="E231" s="297">
        <f>+'Ark1'!Q2343</f>
        <v>1820</v>
      </c>
      <c r="G231" s="297">
        <f>+'Ark1'!R2343</f>
        <v>115682</v>
      </c>
      <c r="I231" s="100">
        <f>+'Ark1'!AD2343</f>
        <v>9.0072637716953512</v>
      </c>
      <c r="K231" s="100">
        <f>+'Ark1'!AE2343</f>
        <v>9.1083988293239031</v>
      </c>
      <c r="M231" s="1">
        <f>+'Ark1'!U2343</f>
        <v>60.348334615617361</v>
      </c>
      <c r="O231" s="100">
        <f>+'Ark1'!W2343</f>
        <v>82.051689589294682</v>
      </c>
      <c r="Q231" s="1">
        <f>+'Ark1'!X2343</f>
        <v>2.215556439204025</v>
      </c>
      <c r="S231" s="1">
        <f>+'Ark1'!Y2343</f>
        <v>4.43111287840805</v>
      </c>
      <c r="T231" s="44"/>
      <c r="V231" s="44"/>
      <c r="W231" s="1">
        <f>+'Ark1'!AA2343</f>
        <v>0.57216644010190798</v>
      </c>
      <c r="X231" s="1">
        <f>+'Ark1'!AB2343</f>
        <v>2.7415789159928128</v>
      </c>
      <c r="Y231" s="1">
        <f>+'Ark1'!T2343</f>
        <v>15.793917809166501</v>
      </c>
      <c r="Z231" s="100">
        <f>+'Ark1'!V2343</f>
        <v>88.899034938248988</v>
      </c>
      <c r="AA231" s="297">
        <f t="shared" si="27"/>
        <v>9491.9035550687877</v>
      </c>
      <c r="AB231" s="10">
        <f t="shared" si="24"/>
        <v>63.561538461538461</v>
      </c>
      <c r="AC231" s="39"/>
      <c r="AD231"/>
      <c r="AE231"/>
      <c r="AG231"/>
      <c r="AH231"/>
      <c r="AI231"/>
      <c r="AJ231"/>
      <c r="AK231"/>
      <c r="AL231"/>
      <c r="AM231"/>
    </row>
    <row r="232" spans="1:39" ht="15.6">
      <c r="A232" s="39"/>
      <c r="B232">
        <f>+'Ark1'!C2344</f>
        <v>2015</v>
      </c>
      <c r="C232">
        <f>+'Ark1'!N2344</f>
        <v>83</v>
      </c>
      <c r="D232" s="3" t="s">
        <v>403</v>
      </c>
      <c r="E232" s="297">
        <f>+'Ark1'!Q2344</f>
        <v>1835</v>
      </c>
      <c r="G232" s="297">
        <f>+'Ark1'!R2344</f>
        <v>116083</v>
      </c>
      <c r="I232" s="100">
        <f>+'Ark1'!AD2344</f>
        <v>9.0384865442308353</v>
      </c>
      <c r="K232" s="100">
        <f>+'Ark1'!AE2344</f>
        <v>9.3617829607873997</v>
      </c>
      <c r="M232" s="1">
        <f>+'Ark1'!U2344</f>
        <v>60.235960476555547</v>
      </c>
      <c r="O232" s="100">
        <f>+'Ark1'!W2344</f>
        <v>84.040757905981465</v>
      </c>
      <c r="Q232" s="1">
        <f>+'Ark1'!X2344</f>
        <v>2.0666247426410411</v>
      </c>
      <c r="S232" s="1">
        <f>+'Ark1'!Y2344</f>
        <v>4.1332494852820822</v>
      </c>
      <c r="T232" s="44"/>
      <c r="V232" s="44"/>
      <c r="W232" s="1">
        <f>+'Ark1'!AA2344</f>
        <v>0.58233422800089918</v>
      </c>
      <c r="X232" s="1">
        <f>+'Ark1'!AB2344</f>
        <v>2.691539302450753</v>
      </c>
      <c r="Y232" s="1">
        <f>+'Ark1'!T2344</f>
        <v>15.746457276259228</v>
      </c>
      <c r="Z232" s="100">
        <f>+'Ark1'!V2344</f>
        <v>91.051742043321696</v>
      </c>
      <c r="AA232" s="297">
        <f t="shared" si="27"/>
        <v>9755.7033000000465</v>
      </c>
      <c r="AB232" s="10">
        <f t="shared" si="24"/>
        <v>63.260490463215255</v>
      </c>
      <c r="AC232" s="39"/>
      <c r="AD232"/>
      <c r="AE232"/>
      <c r="AG232"/>
      <c r="AH232"/>
      <c r="AI232"/>
      <c r="AJ232"/>
      <c r="AK232"/>
      <c r="AL232"/>
      <c r="AM232"/>
    </row>
    <row r="233" spans="1:39" ht="15.6">
      <c r="A233" s="39"/>
      <c r="B233">
        <f>+'Ark1'!C2345</f>
        <v>2015</v>
      </c>
      <c r="C233">
        <f>+'Ark1'!N2345</f>
        <v>85</v>
      </c>
      <c r="D233" s="3" t="s">
        <v>402</v>
      </c>
      <c r="E233" s="297">
        <f>+'Ark1'!Q2345</f>
        <v>1829</v>
      </c>
      <c r="G233" s="297">
        <f>+'Ark1'!R2345</f>
        <v>110696</v>
      </c>
      <c r="I233" s="100">
        <f>+'Ark1'!AD2345</f>
        <v>8.619042465306519</v>
      </c>
      <c r="K233" s="100">
        <f>+'Ark1'!AE2345</f>
        <v>9.1383574459013825</v>
      </c>
      <c r="M233" s="1">
        <f>+'Ark1'!U2345</f>
        <v>60.145625366999397</v>
      </c>
      <c r="O233" s="100">
        <f>+'Ark1'!W2345</f>
        <v>86.028064501557466</v>
      </c>
      <c r="Q233" s="1">
        <f>+'Ark1'!X2345</f>
        <v>1.9783912697839128</v>
      </c>
      <c r="S233" s="1">
        <f>+'Ark1'!Y2345</f>
        <v>3.9567825395678256</v>
      </c>
      <c r="T233" s="44"/>
      <c r="V233" s="44"/>
      <c r="W233" s="1">
        <f>+'Ark1'!AA2345</f>
        <v>0.56903279203002355</v>
      </c>
      <c r="X233" s="1">
        <f>+'Ark1'!AB2345</f>
        <v>2.6476141334608552</v>
      </c>
      <c r="Y233" s="1">
        <f>+'Ark1'!T2345</f>
        <v>15.711254245862545</v>
      </c>
      <c r="Z233" s="100">
        <f>+'Ark1'!V2345</f>
        <v>93.205680626056179</v>
      </c>
      <c r="AA233" s="297">
        <f t="shared" si="27"/>
        <v>9522.9626280644043</v>
      </c>
      <c r="AB233" s="10">
        <f t="shared" si="24"/>
        <v>60.522689994532534</v>
      </c>
      <c r="AC233" s="39"/>
      <c r="AD233"/>
      <c r="AE233"/>
      <c r="AG233"/>
      <c r="AH233"/>
      <c r="AI233"/>
      <c r="AJ233"/>
      <c r="AK233"/>
      <c r="AL233"/>
      <c r="AM233"/>
    </row>
    <row r="234" spans="1:39" ht="15.6">
      <c r="A234" s="39"/>
      <c r="B234">
        <f>+'Ark1'!C2346</f>
        <v>2015</v>
      </c>
      <c r="C234">
        <f>+'Ark1'!N2346</f>
        <v>87</v>
      </c>
      <c r="D234" s="3" t="s">
        <v>401</v>
      </c>
      <c r="E234" s="297">
        <f>+'Ark1'!Q2346</f>
        <v>1853</v>
      </c>
      <c r="G234" s="297">
        <f>+'Ark1'!R2346</f>
        <v>134454</v>
      </c>
      <c r="I234" s="100">
        <f>+'Ark1'!AD2346</f>
        <v>10.468894410189368</v>
      </c>
      <c r="K234" s="100">
        <f>+'Ark1'!AE2346</f>
        <v>11.417868442240508</v>
      </c>
      <c r="M234" s="1">
        <f>+'Ark1'!U2346</f>
        <v>60.039620087466162</v>
      </c>
      <c r="O234" s="100">
        <f>+'Ark1'!W2346</f>
        <v>88.494806324932611</v>
      </c>
      <c r="Q234" s="1">
        <f>+'Ark1'!X2346</f>
        <v>2.0787778719859578</v>
      </c>
      <c r="S234" s="1">
        <f>+'Ark1'!Y2346</f>
        <v>4.1575557439719155</v>
      </c>
      <c r="T234" s="44"/>
      <c r="V234" s="44"/>
      <c r="W234" s="1">
        <f>+'Ark1'!AA2346</f>
        <v>0.86278064337191884</v>
      </c>
      <c r="X234" s="1">
        <f>+'Ark1'!AB2346</f>
        <v>2.6134166006889945</v>
      </c>
      <c r="Y234" s="1">
        <f>+'Ark1'!T2346</f>
        <v>15.658329242714981</v>
      </c>
      <c r="Z234" s="100">
        <f>+'Ark1'!V2346</f>
        <v>95.878791188945911</v>
      </c>
      <c r="AA234" s="297">
        <f t="shared" si="27"/>
        <v>11898.48068961249</v>
      </c>
      <c r="AB234" s="10">
        <f t="shared" si="24"/>
        <v>72.560172692930379</v>
      </c>
      <c r="AC234" s="39"/>
      <c r="AD234"/>
      <c r="AE234"/>
      <c r="AG234"/>
      <c r="AH234"/>
      <c r="AI234"/>
      <c r="AJ234"/>
      <c r="AK234"/>
      <c r="AL234"/>
      <c r="AM234"/>
    </row>
    <row r="235" spans="1:39" ht="15.6">
      <c r="A235" s="39"/>
      <c r="B235">
        <f>+'Ark1'!C2347</f>
        <v>2015</v>
      </c>
      <c r="C235">
        <f>+'Ark1'!N2347</f>
        <v>90</v>
      </c>
      <c r="D235" s="3" t="s">
        <v>400</v>
      </c>
      <c r="E235" s="297">
        <f>+'Ark1'!Q2347</f>
        <v>1891</v>
      </c>
      <c r="G235" s="297">
        <f>+'Ark1'!R2347</f>
        <v>140843</v>
      </c>
      <c r="I235" s="100">
        <f>+'Ark1'!AD2347</f>
        <v>10.966356489314572</v>
      </c>
      <c r="K235" s="100">
        <f>+'Ark1'!AE2347</f>
        <v>12.465025212557222</v>
      </c>
      <c r="M235" s="1">
        <f>+'Ark1'!U2347</f>
        <v>59.916085604328515</v>
      </c>
      <c r="O235" s="100">
        <f>+'Ark1'!W2347</f>
        <v>92.232857122568817</v>
      </c>
      <c r="Q235" s="1">
        <f>+'Ark1'!X2347</f>
        <v>2.1648218228807963</v>
      </c>
      <c r="S235" s="1">
        <f>+'Ark1'!Y2347</f>
        <v>4.3296436457615926</v>
      </c>
      <c r="T235" s="44"/>
      <c r="V235" s="44"/>
      <c r="W235" s="1">
        <f>+'Ark1'!AA2347</f>
        <v>1.4134730864530396</v>
      </c>
      <c r="X235" s="1">
        <f>+'Ark1'!AB2347</f>
        <v>2.562562403599201</v>
      </c>
      <c r="Y235" s="1">
        <f>+'Ark1'!T2347</f>
        <v>15.59836839601542</v>
      </c>
      <c r="Z235" s="100">
        <f>+'Ark1'!V2347</f>
        <v>99.933674786838893</v>
      </c>
      <c r="AA235" s="297">
        <f t="shared" si="27"/>
        <v>12990.352295713959</v>
      </c>
      <c r="AB235" s="10">
        <f t="shared" si="24"/>
        <v>74.480698043363304</v>
      </c>
      <c r="AC235" s="39"/>
      <c r="AD235"/>
      <c r="AE235"/>
      <c r="AG235"/>
      <c r="AH235"/>
      <c r="AI235"/>
      <c r="AJ235"/>
      <c r="AK235"/>
      <c r="AL235"/>
      <c r="AM235"/>
    </row>
    <row r="236" spans="1:39" ht="15.6">
      <c r="A236" s="39"/>
      <c r="B236">
        <f>+'Ark1'!C2348</f>
        <v>2015</v>
      </c>
      <c r="C236">
        <f>+'Ark1'!N2348</f>
        <v>95</v>
      </c>
      <c r="D236" s="3" t="s">
        <v>399</v>
      </c>
      <c r="E236" s="297">
        <f>+'Ark1'!Q2348</f>
        <v>1816</v>
      </c>
      <c r="G236" s="297">
        <f>+'Ark1'!R2348</f>
        <v>58720</v>
      </c>
      <c r="I236" s="100">
        <f>+'Ark1'!AD2348</f>
        <v>4.5720728261436596</v>
      </c>
      <c r="K236" s="100">
        <f>+'Ark1'!AE2348</f>
        <v>5.4717112198451474</v>
      </c>
      <c r="M236" s="1">
        <f>+'Ark1'!U2348</f>
        <v>59.760524523160754</v>
      </c>
      <c r="O236" s="100">
        <f>+'Ark1'!W2348</f>
        <v>97.104003746592994</v>
      </c>
      <c r="Q236" s="1">
        <f>+'Ark1'!X2348</f>
        <v>2.6992506811989099</v>
      </c>
      <c r="S236" s="1">
        <f>+'Ark1'!Y2348</f>
        <v>5.3985013623978197</v>
      </c>
      <c r="T236" s="44"/>
      <c r="V236" s="44"/>
      <c r="W236" s="1">
        <f>+'Ark1'!AA2348</f>
        <v>1.4068777435426685</v>
      </c>
      <c r="X236" s="1">
        <f>+'Ark1'!AB2348</f>
        <v>2.5080269495994112</v>
      </c>
      <c r="Y236" s="1">
        <f>+'Ark1'!T2348</f>
        <v>15.524420980926427</v>
      </c>
      <c r="Z236" s="100">
        <f>+'Ark1'!V2348</f>
        <v>105.20477112307344</v>
      </c>
      <c r="AA236" s="297">
        <f t="shared" si="27"/>
        <v>5701.9470999999412</v>
      </c>
      <c r="AB236" s="10">
        <f t="shared" si="24"/>
        <v>32.334801762114537</v>
      </c>
      <c r="AC236" s="39"/>
      <c r="AD236"/>
      <c r="AE236"/>
      <c r="AG236"/>
      <c r="AH236"/>
      <c r="AI236"/>
      <c r="AJ236"/>
      <c r="AK236"/>
      <c r="AL236"/>
      <c r="AM236"/>
    </row>
    <row r="237" spans="1:39" ht="15.6">
      <c r="A237" s="39"/>
      <c r="B237">
        <f>+'Ark1'!C2349</f>
        <v>2015</v>
      </c>
      <c r="C237">
        <f>+'Ark1'!N2349</f>
        <v>100</v>
      </c>
      <c r="D237" s="3" t="s">
        <v>398</v>
      </c>
      <c r="E237" s="297">
        <f>+'Ark1'!Q2349</f>
        <v>1557</v>
      </c>
      <c r="G237" s="297">
        <f>+'Ark1'!R2349</f>
        <v>20359</v>
      </c>
      <c r="I237" s="100">
        <f>+'Ark1'!AD2349</f>
        <v>1.5851980699499111</v>
      </c>
      <c r="K237" s="100">
        <f>+'Ark1'!AE2349</f>
        <v>1.9946798752997392</v>
      </c>
      <c r="M237" s="1">
        <f>+'Ark1'!U2349</f>
        <v>59.595117638390889</v>
      </c>
      <c r="O237" s="100">
        <f>+'Ark1'!W2349</f>
        <v>102.0978928238131</v>
      </c>
      <c r="Q237" s="1">
        <f>+'Ark1'!X2349</f>
        <v>3.344958003831231</v>
      </c>
      <c r="S237" s="1">
        <f>+'Ark1'!Y2349</f>
        <v>6.689916007662462</v>
      </c>
      <c r="T237" s="44"/>
      <c r="V237" s="44"/>
      <c r="W237" s="1">
        <f>+'Ark1'!AA2349</f>
        <v>1.4042734311743221</v>
      </c>
      <c r="X237" s="1">
        <f>+'Ark1'!AB2349</f>
        <v>2.476070997471838</v>
      </c>
      <c r="Y237" s="1">
        <f>+'Ark1'!T2349</f>
        <v>15.432585097499878</v>
      </c>
      <c r="Z237" s="100">
        <f>+'Ark1'!V2349</f>
        <v>110.6152684981754</v>
      </c>
      <c r="AA237" s="297">
        <f t="shared" si="27"/>
        <v>2078.6110000000108</v>
      </c>
      <c r="AB237" s="10">
        <f t="shared" si="24"/>
        <v>13.075786769428388</v>
      </c>
      <c r="AC237" s="39"/>
      <c r="AD237"/>
      <c r="AE237"/>
      <c r="AG237"/>
      <c r="AH237"/>
      <c r="AI237"/>
      <c r="AJ237"/>
      <c r="AK237"/>
      <c r="AL237"/>
      <c r="AM237"/>
    </row>
    <row r="238" spans="1:39" ht="15.6">
      <c r="A238" s="39"/>
      <c r="B238" s="39"/>
      <c r="C238" s="39"/>
      <c r="D238" s="39"/>
      <c r="E238" s="303"/>
      <c r="F238" s="39"/>
      <c r="G238" s="303"/>
      <c r="H238" s="303"/>
      <c r="I238" s="39"/>
      <c r="J238" s="39"/>
      <c r="K238" s="39"/>
      <c r="L238" s="39"/>
      <c r="M238" s="39"/>
      <c r="N238" s="39"/>
      <c r="O238" s="115"/>
      <c r="P238" s="39"/>
      <c r="Q238" s="39"/>
      <c r="R238" s="39"/>
      <c r="S238" s="39"/>
      <c r="T238" s="44"/>
      <c r="U238" s="64"/>
      <c r="V238" s="44"/>
      <c r="W238" s="39"/>
      <c r="X238" s="39"/>
      <c r="Y238" s="39"/>
      <c r="Z238" s="39"/>
      <c r="AA238" s="303"/>
      <c r="AB238" s="39"/>
      <c r="AC238" s="39"/>
    </row>
    <row r="239" spans="1:39" ht="15.6">
      <c r="A239" s="39"/>
      <c r="B239" s="39"/>
      <c r="C239" s="39"/>
      <c r="D239" s="39"/>
      <c r="E239" s="303"/>
      <c r="F239" s="39"/>
      <c r="G239" s="303"/>
      <c r="H239" s="303"/>
      <c r="I239" s="39"/>
      <c r="J239" s="39"/>
      <c r="K239" s="39"/>
      <c r="L239" s="39"/>
      <c r="M239" s="39"/>
      <c r="N239" s="39"/>
      <c r="O239" s="115"/>
      <c r="P239" s="39"/>
      <c r="Q239" s="39"/>
      <c r="R239" s="39"/>
      <c r="S239" s="39"/>
      <c r="T239" s="44"/>
      <c r="U239" s="64"/>
      <c r="V239" s="39"/>
      <c r="W239" s="39"/>
      <c r="X239" s="39"/>
      <c r="Y239" s="39"/>
      <c r="Z239" s="39"/>
      <c r="AA239" s="303"/>
      <c r="AB239" s="39"/>
      <c r="AC239" s="39"/>
    </row>
  </sheetData>
  <mergeCells count="3">
    <mergeCell ref="X6:Y6"/>
    <mergeCell ref="D7:E7"/>
    <mergeCell ref="W4:Y4"/>
  </mergeCells>
  <conditionalFormatting sqref="AE113:AE114">
    <cfRule type="cellIs" dxfId="74" priority="16" stopIfTrue="1" operator="lessThan">
      <formula>0</formula>
    </cfRule>
  </conditionalFormatting>
  <conditionalFormatting sqref="AE89">
    <cfRule type="cellIs" dxfId="73" priority="17" stopIfTrue="1" operator="greaterThan">
      <formula>0</formula>
    </cfRule>
  </conditionalFormatting>
  <conditionalFormatting sqref="AE89">
    <cfRule type="cellIs" dxfId="72" priority="15" operator="lessThan">
      <formula>0</formula>
    </cfRule>
  </conditionalFormatting>
  <conditionalFormatting sqref="F12:F34">
    <cfRule type="cellIs" dxfId="71" priority="13" operator="lessThan">
      <formula>0</formula>
    </cfRule>
    <cfRule type="cellIs" dxfId="70" priority="14" operator="greaterThan">
      <formula>0</formula>
    </cfRule>
  </conditionalFormatting>
  <conditionalFormatting sqref="H12:H34">
    <cfRule type="cellIs" dxfId="69" priority="11" operator="lessThan">
      <formula>0</formula>
    </cfRule>
    <cfRule type="cellIs" dxfId="68" priority="12" operator="greaterThan">
      <formula>0</formula>
    </cfRule>
  </conditionalFormatting>
  <conditionalFormatting sqref="N12:N34">
    <cfRule type="cellIs" dxfId="67" priority="9" operator="lessThan">
      <formula>0</formula>
    </cfRule>
    <cfRule type="cellIs" dxfId="66" priority="10" operator="greaterThan">
      <formula>0</formula>
    </cfRule>
  </conditionalFormatting>
  <conditionalFormatting sqref="P12:P34">
    <cfRule type="cellIs" dxfId="65" priority="7" operator="lessThan">
      <formula>0</formula>
    </cfRule>
    <cfRule type="cellIs" dxfId="64" priority="8" operator="greaterThan">
      <formula>0</formula>
    </cfRule>
  </conditionalFormatting>
  <conditionalFormatting sqref="L12:L34">
    <cfRule type="cellIs" dxfId="63" priority="5" operator="lessThan">
      <formula>0</formula>
    </cfRule>
    <cfRule type="cellIs" dxfId="62" priority="6" operator="greaterThan">
      <formula>0</formula>
    </cfRule>
  </conditionalFormatting>
  <conditionalFormatting sqref="J12:J34">
    <cfRule type="cellIs" dxfId="61" priority="3" operator="lessThan">
      <formula>0</formula>
    </cfRule>
    <cfRule type="cellIs" dxfId="60" priority="4" operator="greaterThan">
      <formula>0</formula>
    </cfRule>
  </conditionalFormatting>
  <conditionalFormatting sqref="R12:R34">
    <cfRule type="cellIs" dxfId="59" priority="1" operator="lessThan">
      <formula>0</formula>
    </cfRule>
    <cfRule type="cellIs" dxfId="58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6E678-F3F8-4EFF-82B6-CC9034D4ABF7}">
  <dimension ref="A1:AM420"/>
  <sheetViews>
    <sheetView zoomScale="88" zoomScaleNormal="88" workbookViewId="0">
      <selection activeCell="Q15" sqref="Q15"/>
    </sheetView>
  </sheetViews>
  <sheetFormatPr baseColWidth="10" defaultRowHeight="15"/>
  <cols>
    <col min="24" max="24" width="6.08984375" customWidth="1"/>
    <col min="25" max="25" width="8" customWidth="1"/>
    <col min="26" max="27" width="6.453125" customWidth="1"/>
    <col min="28" max="28" width="6.90625" customWidth="1"/>
    <col min="29" max="29" width="7.36328125" customWidth="1"/>
    <col min="30" max="30" width="6" style="10" customWidth="1"/>
    <col min="31" max="31" width="1.6328125" style="10" customWidth="1"/>
    <col min="32" max="32" width="10.90625" style="1"/>
    <col min="34" max="34" width="14" customWidth="1"/>
    <col min="35" max="35" width="12.54296875" customWidth="1"/>
    <col min="36" max="36" width="10.90625" customWidth="1"/>
  </cols>
  <sheetData>
    <row r="1" spans="1:39">
      <c r="AD1"/>
      <c r="AE1"/>
      <c r="AF1"/>
    </row>
    <row r="2" spans="1:39" s="165" customFormat="1" ht="31.8">
      <c r="A2" s="176" t="s">
        <v>531</v>
      </c>
      <c r="AG2"/>
      <c r="AH2"/>
      <c r="AI2"/>
      <c r="AJ2"/>
      <c r="AK2"/>
      <c r="AL2"/>
    </row>
    <row r="3" spans="1:39">
      <c r="AD3"/>
      <c r="AE3"/>
      <c r="AF3"/>
    </row>
    <row r="4" spans="1:39" s="160" customFormat="1" ht="21.75" customHeight="1">
      <c r="AG4"/>
      <c r="AH4"/>
      <c r="AI4"/>
      <c r="AJ4"/>
      <c r="AK4" s="171"/>
    </row>
    <row r="5" spans="1:39" s="160" customFormat="1" ht="21.75" customHeight="1">
      <c r="AG5"/>
      <c r="AH5"/>
      <c r="AI5"/>
      <c r="AJ5"/>
      <c r="AK5"/>
      <c r="AL5"/>
      <c r="AM5" s="171"/>
    </row>
    <row r="6" spans="1:39" s="160" customFormat="1" ht="21.75" customHeight="1">
      <c r="AG6"/>
      <c r="AH6"/>
      <c r="AI6"/>
      <c r="AJ6"/>
      <c r="AK6" s="171"/>
    </row>
    <row r="7" spans="1:39" s="160" customFormat="1" ht="21.75" customHeight="1">
      <c r="AH7"/>
      <c r="AI7"/>
      <c r="AJ7"/>
      <c r="AK7" s="171"/>
    </row>
    <row r="8" spans="1:39" s="160" customFormat="1" ht="21.75" customHeight="1">
      <c r="X8" s="158"/>
      <c r="Y8" s="420"/>
      <c r="Z8" s="400"/>
      <c r="AA8" s="162"/>
      <c r="AB8" s="133"/>
      <c r="AC8" s="133"/>
      <c r="AD8" s="39"/>
      <c r="AE8" s="39"/>
      <c r="AF8"/>
      <c r="AG8"/>
      <c r="AH8"/>
      <c r="AI8"/>
      <c r="AJ8" s="171"/>
    </row>
    <row r="9" spans="1:39" ht="15" customHeight="1">
      <c r="X9" s="44"/>
      <c r="Y9" s="56"/>
      <c r="Z9" s="39"/>
      <c r="AA9" s="39"/>
      <c r="AB9" s="44"/>
      <c r="AC9" s="39"/>
      <c r="AD9" s="74" t="s">
        <v>3</v>
      </c>
      <c r="AE9" s="39"/>
      <c r="AF9"/>
    </row>
    <row r="10" spans="1:39" ht="18.75" customHeight="1">
      <c r="X10" s="39"/>
      <c r="Y10" s="39"/>
      <c r="Z10" s="34" t="s">
        <v>3</v>
      </c>
      <c r="AA10" s="39"/>
      <c r="AB10" s="44"/>
      <c r="AC10" s="80" t="s">
        <v>14</v>
      </c>
      <c r="AD10" s="74" t="s">
        <v>8</v>
      </c>
      <c r="AE10" s="39"/>
      <c r="AF10"/>
    </row>
    <row r="11" spans="1:39" ht="15.6">
      <c r="X11" s="39"/>
      <c r="Y11" s="39"/>
      <c r="Z11" s="34" t="s">
        <v>436</v>
      </c>
      <c r="AA11" s="74" t="s">
        <v>3</v>
      </c>
      <c r="AB11" s="80" t="s">
        <v>14</v>
      </c>
      <c r="AC11" s="80" t="s">
        <v>392</v>
      </c>
      <c r="AD11" s="74" t="s">
        <v>435</v>
      </c>
      <c r="AE11" s="39"/>
      <c r="AF11"/>
    </row>
    <row r="12" spans="1:39" ht="15.6">
      <c r="X12" s="44" t="s">
        <v>58</v>
      </c>
      <c r="Y12" s="42"/>
      <c r="Z12" s="34" t="s">
        <v>432</v>
      </c>
      <c r="AA12" s="74" t="s">
        <v>8</v>
      </c>
      <c r="AB12" s="80" t="s">
        <v>386</v>
      </c>
      <c r="AC12" s="80" t="s">
        <v>389</v>
      </c>
      <c r="AD12" s="74" t="s">
        <v>464</v>
      </c>
      <c r="AE12" s="39"/>
      <c r="AF12"/>
    </row>
    <row r="13" spans="1:39" ht="15.6">
      <c r="X13" s="46">
        <f>+'Ark1'!C2125</f>
        <v>2024</v>
      </c>
      <c r="Y13" s="47" t="s">
        <v>519</v>
      </c>
      <c r="Z13" s="46">
        <f>+'Ark1'!Q2125</f>
        <v>1068</v>
      </c>
      <c r="AA13" s="234">
        <f>+'Ark1'!R2125</f>
        <v>7785</v>
      </c>
      <c r="AB13" s="235">
        <f>+'Ark1'!U2125</f>
        <v>62.509145940255294</v>
      </c>
      <c r="AC13" s="48">
        <f>+'Ark1'!W2125</f>
        <v>49.67411501513353</v>
      </c>
      <c r="AD13" s="65">
        <f t="shared" ref="AD13:AD76" si="0">+AA13/Z13</f>
        <v>7.2893258426966296</v>
      </c>
      <c r="AE13" s="39"/>
      <c r="AF13"/>
    </row>
    <row r="14" spans="1:39" ht="15.6">
      <c r="X14" s="46">
        <f>+'Ark1'!C2126</f>
        <v>2024</v>
      </c>
      <c r="Y14" s="47" t="s">
        <v>413</v>
      </c>
      <c r="Z14" s="46">
        <f>+'Ark1'!Q2126</f>
        <v>1380</v>
      </c>
      <c r="AA14" s="234">
        <f>+'Ark1'!R2126</f>
        <v>21067</v>
      </c>
      <c r="AB14" s="235">
        <f>+'Ark1'!U2126</f>
        <v>62.388415509813328</v>
      </c>
      <c r="AC14" s="48">
        <f>+'Ark1'!W2126</f>
        <v>59.936103398755151</v>
      </c>
      <c r="AD14" s="65">
        <f t="shared" si="0"/>
        <v>15.265942028985508</v>
      </c>
      <c r="AE14" s="39"/>
      <c r="AF14"/>
    </row>
    <row r="15" spans="1:39" ht="15.6">
      <c r="X15" s="46">
        <f>+'Ark1'!C2127</f>
        <v>2024</v>
      </c>
      <c r="Y15" s="47" t="s">
        <v>412</v>
      </c>
      <c r="Z15" s="46">
        <f>+'Ark1'!Q2127</f>
        <v>1268</v>
      </c>
      <c r="AA15" s="234">
        <f>+'Ark1'!R2127</f>
        <v>12214</v>
      </c>
      <c r="AB15" s="235">
        <f>+'Ark1'!U2127</f>
        <v>62.201067761806989</v>
      </c>
      <c r="AC15" s="48">
        <f>+'Ark1'!W2127</f>
        <v>64.10576591375775</v>
      </c>
      <c r="AD15" s="65">
        <f t="shared" si="0"/>
        <v>9.6324921135646679</v>
      </c>
      <c r="AE15" s="39"/>
      <c r="AF15"/>
    </row>
    <row r="16" spans="1:39" ht="15.6">
      <c r="X16" s="46">
        <f>+'Ark1'!C2128</f>
        <v>2024</v>
      </c>
      <c r="Y16" s="47" t="s">
        <v>411</v>
      </c>
      <c r="Z16" s="46">
        <f>+'Ark1'!Q2128</f>
        <v>1352</v>
      </c>
      <c r="AA16" s="234">
        <f>+'Ark1'!R2128</f>
        <v>16974</v>
      </c>
      <c r="AB16" s="235">
        <f>+'Ark1'!U2128</f>
        <v>61.983816667651055</v>
      </c>
      <c r="AC16" s="48">
        <f>+'Ark1'!W2128</f>
        <v>66.077626838343917</v>
      </c>
      <c r="AD16" s="65">
        <f t="shared" si="0"/>
        <v>12.554733727810651</v>
      </c>
      <c r="AE16" s="39"/>
      <c r="AF16"/>
    </row>
    <row r="17" spans="13:33" ht="15.6">
      <c r="X17" s="46">
        <f>+'Ark1'!C2129</f>
        <v>2024</v>
      </c>
      <c r="Y17" s="47" t="s">
        <v>410</v>
      </c>
      <c r="Z17" s="46">
        <f>+'Ark1'!Q2129</f>
        <v>1396</v>
      </c>
      <c r="AA17" s="234">
        <f>+'Ark1'!R2129</f>
        <v>25044</v>
      </c>
      <c r="AB17" s="235">
        <f>+'Ark1'!U2129</f>
        <v>61.799711526904112</v>
      </c>
      <c r="AC17" s="48">
        <f>+'Ark1'!W2129</f>
        <v>68.095781080972884</v>
      </c>
      <c r="AD17" s="65">
        <f t="shared" si="0"/>
        <v>17.939828080229226</v>
      </c>
      <c r="AE17" s="39"/>
      <c r="AF17"/>
    </row>
    <row r="18" spans="13:33" ht="15.6">
      <c r="X18" s="46">
        <f>+'Ark1'!C2130</f>
        <v>2024</v>
      </c>
      <c r="Y18" s="47" t="s">
        <v>409</v>
      </c>
      <c r="Z18" s="46">
        <f>+'Ark1'!Q2130</f>
        <v>1452</v>
      </c>
      <c r="AA18" s="234">
        <f>+'Ark1'!R2130</f>
        <v>34278</v>
      </c>
      <c r="AB18" s="235">
        <f>+'Ark1'!U2130</f>
        <v>61.605374740474318</v>
      </c>
      <c r="AC18" s="48">
        <f>+'Ark1'!W2130</f>
        <v>70.099216305524109</v>
      </c>
      <c r="AD18" s="65">
        <f t="shared" si="0"/>
        <v>23.607438016528924</v>
      </c>
      <c r="AE18" s="39"/>
      <c r="AF18" s="4"/>
      <c r="AG18" s="4"/>
    </row>
    <row r="19" spans="13:33" ht="15.6">
      <c r="X19" s="46">
        <f>+'Ark1'!C2131</f>
        <v>2024</v>
      </c>
      <c r="Y19" s="47" t="s">
        <v>408</v>
      </c>
      <c r="Z19" s="46">
        <f>+'Ark1'!Q2131</f>
        <v>1476</v>
      </c>
      <c r="AA19" s="234">
        <f>+'Ark1'!R2131</f>
        <v>49154</v>
      </c>
      <c r="AB19" s="235">
        <f>+'Ark1'!U2131</f>
        <v>61.425328846742147</v>
      </c>
      <c r="AC19" s="48">
        <f>+'Ark1'!W2131</f>
        <v>72.091942490058003</v>
      </c>
      <c r="AD19" s="65">
        <f t="shared" si="0"/>
        <v>33.302168021680217</v>
      </c>
      <c r="AE19" s="39"/>
      <c r="AF19"/>
    </row>
    <row r="20" spans="13:33" ht="15.6">
      <c r="X20" s="46">
        <f>+'Ark1'!C2132</f>
        <v>2024</v>
      </c>
      <c r="Y20" s="47" t="s">
        <v>407</v>
      </c>
      <c r="Z20" s="46">
        <f>+'Ark1'!Q2132</f>
        <v>1489</v>
      </c>
      <c r="AA20" s="234">
        <f>+'Ark1'!R2132</f>
        <v>62348</v>
      </c>
      <c r="AB20" s="235">
        <f>+'Ark1'!U2132</f>
        <v>61.253855545559695</v>
      </c>
      <c r="AC20" s="48">
        <f>+'Ark1'!W2132</f>
        <v>74.102477188021098</v>
      </c>
      <c r="AD20" s="65">
        <f t="shared" si="0"/>
        <v>41.872397582269983</v>
      </c>
      <c r="AE20" s="39"/>
      <c r="AF20"/>
    </row>
    <row r="21" spans="13:33" ht="15.6">
      <c r="X21" s="46">
        <f>+'Ark1'!C2133</f>
        <v>2024</v>
      </c>
      <c r="Y21" s="47" t="s">
        <v>406</v>
      </c>
      <c r="Z21" s="46">
        <f>+'Ark1'!Q2133</f>
        <v>1525</v>
      </c>
      <c r="AA21" s="234">
        <f>+'Ark1'!R2133</f>
        <v>83705</v>
      </c>
      <c r="AB21" s="235">
        <f>+'Ark1'!U2133</f>
        <v>61.060013179176899</v>
      </c>
      <c r="AC21" s="48">
        <f>+'Ark1'!W2133</f>
        <v>76.072741867848791</v>
      </c>
      <c r="AD21" s="65">
        <f t="shared" si="0"/>
        <v>54.888524590163932</v>
      </c>
      <c r="AE21" s="39"/>
      <c r="AF21"/>
    </row>
    <row r="22" spans="13:33" ht="15.6">
      <c r="X22" s="46">
        <f>+'Ark1'!C2134</f>
        <v>2024</v>
      </c>
      <c r="Y22" s="47" t="s">
        <v>405</v>
      </c>
      <c r="Z22" s="46">
        <f>+'Ark1'!Q2134</f>
        <v>1544</v>
      </c>
      <c r="AA22" s="234">
        <f>+'Ark1'!R2134</f>
        <v>104006</v>
      </c>
      <c r="AB22" s="235">
        <f>+'Ark1'!U2134</f>
        <v>60.877620189298739</v>
      </c>
      <c r="AC22" s="48">
        <f>+'Ark1'!W2134</f>
        <v>78.10663701050386</v>
      </c>
      <c r="AD22" s="65">
        <f t="shared" si="0"/>
        <v>67.361398963730565</v>
      </c>
      <c r="AE22" s="39"/>
      <c r="AF22"/>
    </row>
    <row r="23" spans="13:33" ht="15.6">
      <c r="X23" s="46">
        <f>+'Ark1'!C2135</f>
        <v>2024</v>
      </c>
      <c r="Y23" s="47" t="s">
        <v>404</v>
      </c>
      <c r="Z23" s="46">
        <f>+'Ark1'!Q2135</f>
        <v>1531</v>
      </c>
      <c r="AA23" s="234">
        <f>+'Ark1'!R2135</f>
        <v>115779</v>
      </c>
      <c r="AB23" s="235">
        <f>+'Ark1'!U2135</f>
        <v>60.698921937914008</v>
      </c>
      <c r="AC23" s="48">
        <f>+'Ark1'!W2135</f>
        <v>80.078561371606554</v>
      </c>
      <c r="AD23" s="65">
        <f t="shared" si="0"/>
        <v>75.623122142390599</v>
      </c>
      <c r="AE23" s="39"/>
      <c r="AF23"/>
    </row>
    <row r="24" spans="13:33" ht="15.6">
      <c r="X24" s="46">
        <f>+'Ark1'!C2136</f>
        <v>2024</v>
      </c>
      <c r="Y24" s="47" t="s">
        <v>403</v>
      </c>
      <c r="Z24" s="46">
        <f>+'Ark1'!Q2136</f>
        <v>1529</v>
      </c>
      <c r="AA24" s="234">
        <f>+'Ark1'!R2136</f>
        <v>133174</v>
      </c>
      <c r="AB24" s="235">
        <f>+'Ark1'!U2136</f>
        <v>60.530913382393841</v>
      </c>
      <c r="AC24" s="48">
        <f>+'Ark1'!W2136</f>
        <v>82.05400163869011</v>
      </c>
      <c r="AD24" s="65">
        <f t="shared" si="0"/>
        <v>87.098757357750159</v>
      </c>
      <c r="AE24" s="39"/>
      <c r="AF24"/>
    </row>
    <row r="25" spans="13:33" ht="15.6">
      <c r="X25" s="46">
        <f>+'Ark1'!C2137</f>
        <v>2024</v>
      </c>
      <c r="Y25" s="47" t="s">
        <v>402</v>
      </c>
      <c r="Z25" s="46">
        <f>+'Ark1'!Q2137</f>
        <v>1554</v>
      </c>
      <c r="AA25" s="234">
        <f>+'Ark1'!R2137</f>
        <v>135149</v>
      </c>
      <c r="AB25" s="235">
        <f>+'Ark1'!U2137</f>
        <v>60.36873263438671</v>
      </c>
      <c r="AC25" s="48">
        <f>+'Ark1'!W2137</f>
        <v>84.057433705033247</v>
      </c>
      <c r="AD25" s="65">
        <f t="shared" si="0"/>
        <v>86.968468468468473</v>
      </c>
      <c r="AE25" s="39"/>
      <c r="AF25"/>
    </row>
    <row r="26" spans="13:33" ht="15.6">
      <c r="X26" s="46">
        <f>+'Ark1'!C2138</f>
        <v>2024</v>
      </c>
      <c r="Y26" s="47" t="s">
        <v>401</v>
      </c>
      <c r="Z26" s="46">
        <f>+'Ark1'!Q2138</f>
        <v>1540</v>
      </c>
      <c r="AA26" s="234">
        <f>+'Ark1'!R2138</f>
        <v>121460</v>
      </c>
      <c r="AB26" s="235">
        <f>+'Ark1'!U2138</f>
        <v>60.19202501051727</v>
      </c>
      <c r="AC26" s="48">
        <f>+'Ark1'!W2138</f>
        <v>86.02538089071065</v>
      </c>
      <c r="AD26" s="65">
        <f t="shared" si="0"/>
        <v>78.870129870129873</v>
      </c>
      <c r="AE26" s="39"/>
      <c r="AF26" s="4"/>
      <c r="AG26" s="4"/>
    </row>
    <row r="27" spans="13:33" ht="15.6">
      <c r="M27" s="3"/>
      <c r="X27" s="46">
        <f>+'Ark1'!C2139</f>
        <v>2024</v>
      </c>
      <c r="Y27" s="47" t="s">
        <v>400</v>
      </c>
      <c r="Z27" s="46">
        <f>+'Ark1'!Q2139</f>
        <v>1581</v>
      </c>
      <c r="AA27" s="234">
        <f>+'Ark1'!R2139</f>
        <v>145163</v>
      </c>
      <c r="AB27" s="235">
        <f>+'Ark1'!U2139</f>
        <v>60.005167869513024</v>
      </c>
      <c r="AC27" s="48">
        <f>+'Ark1'!W2139</f>
        <v>88.463542371010305</v>
      </c>
      <c r="AD27" s="65">
        <f t="shared" si="0"/>
        <v>91.817204301075265</v>
      </c>
      <c r="AE27" s="39"/>
      <c r="AF27" s="10"/>
      <c r="AG27" s="10"/>
    </row>
    <row r="28" spans="13:33" ht="15.6">
      <c r="X28" s="46">
        <f>+'Ark1'!C2140</f>
        <v>2024</v>
      </c>
      <c r="Y28" s="47" t="s">
        <v>399</v>
      </c>
      <c r="Z28" s="46">
        <f>+'Ark1'!Q2140</f>
        <v>1639</v>
      </c>
      <c r="AA28" s="234">
        <f>+'Ark1'!R2140</f>
        <v>129286</v>
      </c>
      <c r="AB28" s="235">
        <f>+'Ark1'!U2140</f>
        <v>59.688744031747994</v>
      </c>
      <c r="AC28" s="48">
        <f>+'Ark1'!W2140</f>
        <v>92.189160259193258</v>
      </c>
      <c r="AD28" s="65">
        <f t="shared" si="0"/>
        <v>78.881025015253201</v>
      </c>
      <c r="AE28" s="39"/>
      <c r="AF28" s="10"/>
      <c r="AG28" s="10"/>
    </row>
    <row r="29" spans="13:33" ht="15.6">
      <c r="X29" s="46">
        <f>+'Ark1'!C2141</f>
        <v>2024</v>
      </c>
      <c r="Y29" s="47" t="s">
        <v>398</v>
      </c>
      <c r="Z29" s="46">
        <f>+'Ark1'!Q2141</f>
        <v>1574</v>
      </c>
      <c r="AA29" s="234">
        <f>+'Ark1'!R2141</f>
        <v>48926</v>
      </c>
      <c r="AB29" s="235">
        <f>+'Ark1'!U2141</f>
        <v>59.250646100832753</v>
      </c>
      <c r="AC29" s="48">
        <f>+'Ark1'!W2141</f>
        <v>97.104640644871978</v>
      </c>
      <c r="AD29" s="65">
        <f t="shared" si="0"/>
        <v>31.083862770012708</v>
      </c>
      <c r="AE29" s="39"/>
      <c r="AF29" s="10"/>
      <c r="AG29" s="10"/>
    </row>
    <row r="30" spans="13:33" ht="15.6">
      <c r="X30" s="46">
        <f>+'Ark1'!C2142</f>
        <v>2024</v>
      </c>
      <c r="Y30" s="47" t="s">
        <v>457</v>
      </c>
      <c r="Z30" s="46">
        <f>+'Ark1'!Q2142</f>
        <v>1372</v>
      </c>
      <c r="AA30" s="234">
        <f>+'Ark1'!R2142</f>
        <v>16603</v>
      </c>
      <c r="AB30" s="235">
        <f>+'Ark1'!U2142</f>
        <v>58.761829938961768</v>
      </c>
      <c r="AC30" s="48">
        <f>+'Ark1'!W2142</f>
        <v>102.09966761346476</v>
      </c>
      <c r="AD30" s="65">
        <f t="shared" si="0"/>
        <v>12.10131195335277</v>
      </c>
      <c r="AE30" s="39"/>
      <c r="AF30" s="10"/>
      <c r="AG30" s="10"/>
    </row>
    <row r="31" spans="13:33" ht="15.6">
      <c r="X31" s="46">
        <f>+'Ark1'!C2143</f>
        <v>2024</v>
      </c>
      <c r="Y31" s="47" t="s">
        <v>458</v>
      </c>
      <c r="Z31" s="46">
        <f>+'Ark1'!Q2143</f>
        <v>1081</v>
      </c>
      <c r="AA31" s="234">
        <f>+'Ark1'!R2143</f>
        <v>6121</v>
      </c>
      <c r="AB31" s="235">
        <f>+'Ark1'!U2143</f>
        <v>58.281671602500815</v>
      </c>
      <c r="AC31" s="48">
        <f>+'Ark1'!W2143</f>
        <v>107.16169792694984</v>
      </c>
      <c r="AD31" s="65">
        <f t="shared" si="0"/>
        <v>5.6623496762257171</v>
      </c>
      <c r="AE31" s="39"/>
      <c r="AF31" s="10"/>
      <c r="AG31" s="10"/>
    </row>
    <row r="32" spans="13:33" ht="15.6">
      <c r="X32" s="46">
        <f>+'Ark1'!C2144</f>
        <v>2024</v>
      </c>
      <c r="Y32" s="47" t="s">
        <v>459</v>
      </c>
      <c r="Z32" s="46">
        <f>+'Ark1'!Q2144</f>
        <v>711</v>
      </c>
      <c r="AA32" s="234">
        <f>+'Ark1'!R2144</f>
        <v>2597</v>
      </c>
      <c r="AB32" s="235">
        <f>+'Ark1'!U2144</f>
        <v>58.164074650077744</v>
      </c>
      <c r="AC32" s="48">
        <f>+'Ark1'!W2144</f>
        <v>112.22426127527206</v>
      </c>
      <c r="AD32" s="65">
        <f t="shared" si="0"/>
        <v>3.6526019690576654</v>
      </c>
      <c r="AE32" s="39"/>
      <c r="AF32" s="10"/>
      <c r="AG32" s="10"/>
    </row>
    <row r="33" spans="24:33" ht="15.6">
      <c r="X33" s="46">
        <f>+'Ark1'!C2145</f>
        <v>2024</v>
      </c>
      <c r="Y33" s="47" t="s">
        <v>460</v>
      </c>
      <c r="Z33" s="46">
        <f>+'Ark1'!Q2145</f>
        <v>512</v>
      </c>
      <c r="AA33" s="234">
        <f>+'Ark1'!R2145</f>
        <v>1498</v>
      </c>
      <c r="AB33" s="235">
        <f>+'Ark1'!U2145</f>
        <v>57.987188132164547</v>
      </c>
      <c r="AC33" s="48">
        <f>+'Ark1'!W2145</f>
        <v>117.30687795010144</v>
      </c>
      <c r="AD33" s="65">
        <f t="shared" si="0"/>
        <v>2.92578125</v>
      </c>
      <c r="AE33" s="39"/>
      <c r="AF33" s="10"/>
      <c r="AG33" s="10"/>
    </row>
    <row r="34" spans="24:33" ht="15.6">
      <c r="X34" s="46">
        <f>+'Ark1'!C2146</f>
        <v>2024</v>
      </c>
      <c r="Y34" s="47" t="s">
        <v>462</v>
      </c>
      <c r="Z34" s="46">
        <f>+'Ark1'!Q2146</f>
        <v>329</v>
      </c>
      <c r="AA34" s="234">
        <f>+'Ark1'!R2146</f>
        <v>802</v>
      </c>
      <c r="AB34" s="235">
        <f>+'Ark1'!U2146</f>
        <v>57.31038798498124</v>
      </c>
      <c r="AC34" s="48">
        <f>+'Ark1'!W2146</f>
        <v>122.21264080100109</v>
      </c>
      <c r="AD34" s="65">
        <f t="shared" si="0"/>
        <v>2.4376899696048633</v>
      </c>
      <c r="AE34" s="39"/>
      <c r="AF34" s="10"/>
      <c r="AG34" s="10"/>
    </row>
    <row r="35" spans="24:33" ht="15.6">
      <c r="X35" s="46">
        <f>+'Ark1'!C2147</f>
        <v>2024</v>
      </c>
      <c r="Y35" s="47" t="s">
        <v>463</v>
      </c>
      <c r="Z35" s="46">
        <f>+'Ark1'!Q2147</f>
        <v>11</v>
      </c>
      <c r="AA35" s="234">
        <f>+'Ark1'!R2147</f>
        <v>14</v>
      </c>
      <c r="AB35" s="235">
        <f>+'Ark1'!U2147</f>
        <v>61.16666666666665</v>
      </c>
      <c r="AC35" s="48">
        <f>+'Ark1'!W2147</f>
        <v>128.30000000000001</v>
      </c>
      <c r="AD35" s="65">
        <f t="shared" si="0"/>
        <v>1.2727272727272727</v>
      </c>
      <c r="AE35" s="39"/>
      <c r="AF35" s="10"/>
      <c r="AG35" s="10"/>
    </row>
    <row r="36" spans="24:33">
      <c r="X36">
        <f>+'Ark1'!C2148</f>
        <v>2023</v>
      </c>
      <c r="Y36" s="3" t="s">
        <v>519</v>
      </c>
      <c r="Z36">
        <f>+'Ark1'!Q2148</f>
        <v>1072</v>
      </c>
      <c r="AA36" s="10">
        <f>+'Ark1'!R2148</f>
        <v>8527</v>
      </c>
      <c r="AB36" s="1">
        <f>+'Ark1'!U2148</f>
        <v>62.635971739911398</v>
      </c>
      <c r="AC36" s="1">
        <f>+'Ark1'!W2148</f>
        <v>49.52511076517785</v>
      </c>
      <c r="AD36" s="10">
        <f t="shared" si="0"/>
        <v>7.9542910447761193</v>
      </c>
      <c r="AE36" s="39"/>
      <c r="AF36" s="10"/>
      <c r="AG36" s="10"/>
    </row>
    <row r="37" spans="24:33" ht="16.5" customHeight="1">
      <c r="X37">
        <f>+'Ark1'!C2149</f>
        <v>2023</v>
      </c>
      <c r="Y37" s="3" t="s">
        <v>413</v>
      </c>
      <c r="Z37">
        <f>+'Ark1'!Q2149</f>
        <v>1376</v>
      </c>
      <c r="AA37" s="10">
        <f>+'Ark1'!R2149</f>
        <v>18560</v>
      </c>
      <c r="AB37" s="1">
        <f>+'Ark1'!U2149</f>
        <v>62.562169816458798</v>
      </c>
      <c r="AC37" s="1">
        <f>+'Ark1'!W2149</f>
        <v>59.841315832471182</v>
      </c>
      <c r="AD37" s="10">
        <f t="shared" si="0"/>
        <v>13.488372093023257</v>
      </c>
      <c r="AE37" s="39"/>
      <c r="AF37" s="10"/>
      <c r="AG37" s="10"/>
    </row>
    <row r="38" spans="24:33" ht="16.5" customHeight="1">
      <c r="X38">
        <f>+'Ark1'!C2150</f>
        <v>2023</v>
      </c>
      <c r="Y38" s="3" t="s">
        <v>412</v>
      </c>
      <c r="Z38">
        <f>+'Ark1'!Q2150</f>
        <v>1214</v>
      </c>
      <c r="AA38" s="10">
        <f>+'Ark1'!R2150</f>
        <v>9678</v>
      </c>
      <c r="AB38" s="1">
        <f>+'Ark1'!U2150</f>
        <v>62.314262023217253</v>
      </c>
      <c r="AC38" s="1">
        <f>+'Ark1'!W2150</f>
        <v>64.08509535655061</v>
      </c>
      <c r="AD38" s="10">
        <f t="shared" si="0"/>
        <v>7.9719934102141679</v>
      </c>
      <c r="AE38" s="39"/>
      <c r="AF38" s="10"/>
      <c r="AG38" s="10"/>
    </row>
    <row r="39" spans="24:33">
      <c r="X39">
        <f>+'Ark1'!C2151</f>
        <v>2023</v>
      </c>
      <c r="Y39" s="3" t="s">
        <v>411</v>
      </c>
      <c r="Z39">
        <f>+'Ark1'!Q2151</f>
        <v>1275</v>
      </c>
      <c r="AA39" s="10">
        <f>+'Ark1'!R2151</f>
        <v>13823</v>
      </c>
      <c r="AB39" s="1">
        <f>+'Ark1'!U2151</f>
        <v>62.132086414383053</v>
      </c>
      <c r="AC39" s="1">
        <f>+'Ark1'!W2151</f>
        <v>66.089792663476871</v>
      </c>
      <c r="AD39" s="10">
        <f t="shared" si="0"/>
        <v>10.841568627450981</v>
      </c>
      <c r="AE39" s="39"/>
      <c r="AF39" s="10"/>
      <c r="AG39" s="10"/>
    </row>
    <row r="40" spans="24:33" ht="17.25" customHeight="1">
      <c r="X40">
        <f>+'Ark1'!C2152</f>
        <v>2023</v>
      </c>
      <c r="Y40" s="3" t="s">
        <v>410</v>
      </c>
      <c r="Z40">
        <f>+'Ark1'!Q2152</f>
        <v>1361</v>
      </c>
      <c r="AA40" s="10">
        <f>+'Ark1'!R2152</f>
        <v>19469</v>
      </c>
      <c r="AB40" s="1">
        <f>+'Ark1'!U2152</f>
        <v>62.008407695878681</v>
      </c>
      <c r="AC40" s="1">
        <f>+'Ark1'!W2152</f>
        <v>68.114458142054346</v>
      </c>
      <c r="AD40" s="10">
        <f t="shared" si="0"/>
        <v>14.304922850844967</v>
      </c>
      <c r="AE40" s="39"/>
      <c r="AF40" s="10"/>
      <c r="AG40" s="10"/>
    </row>
    <row r="41" spans="24:33">
      <c r="X41">
        <f>+'Ark1'!C2153</f>
        <v>2023</v>
      </c>
      <c r="Y41" s="3" t="s">
        <v>409</v>
      </c>
      <c r="Z41">
        <f>+'Ark1'!Q2153</f>
        <v>1411</v>
      </c>
      <c r="AA41" s="10">
        <f>+'Ark1'!R2153</f>
        <v>26027</v>
      </c>
      <c r="AB41" s="1">
        <f>+'Ark1'!U2153</f>
        <v>61.844505156225942</v>
      </c>
      <c r="AC41" s="1">
        <f>+'Ark1'!W2153</f>
        <v>70.096513775588647</v>
      </c>
      <c r="AD41" s="10">
        <f t="shared" si="0"/>
        <v>18.445783132530121</v>
      </c>
      <c r="AE41" s="39"/>
      <c r="AF41" s="10"/>
      <c r="AG41" s="10"/>
    </row>
    <row r="42" spans="24:33">
      <c r="X42">
        <f>+'Ark1'!C2154</f>
        <v>2023</v>
      </c>
      <c r="Y42" s="3" t="s">
        <v>408</v>
      </c>
      <c r="Z42">
        <f>+'Ark1'!Q2154</f>
        <v>1455</v>
      </c>
      <c r="AA42" s="10">
        <f>+'Ark1'!R2154</f>
        <v>36731</v>
      </c>
      <c r="AB42" s="1">
        <f>+'Ark1'!U2154</f>
        <v>61.67357045143639</v>
      </c>
      <c r="AC42" s="1">
        <f>+'Ark1'!W2154</f>
        <v>72.083485636115185</v>
      </c>
      <c r="AD42" s="10">
        <f t="shared" si="0"/>
        <v>25.244673539518899</v>
      </c>
      <c r="AE42" s="39"/>
      <c r="AF42" s="10"/>
      <c r="AG42" s="10"/>
    </row>
    <row r="43" spans="24:33">
      <c r="X43">
        <f>+'Ark1'!C2155</f>
        <v>2023</v>
      </c>
      <c r="Y43" s="3" t="s">
        <v>407</v>
      </c>
      <c r="Z43">
        <f>+'Ark1'!Q2155</f>
        <v>1456</v>
      </c>
      <c r="AA43" s="10">
        <f>+'Ark1'!R2155</f>
        <v>47372</v>
      </c>
      <c r="AB43" s="1">
        <f>+'Ark1'!U2155</f>
        <v>61.496765601217646</v>
      </c>
      <c r="AC43" s="1">
        <f>+'Ark1'!W2155</f>
        <v>74.108195924232817</v>
      </c>
      <c r="AD43" s="10">
        <f t="shared" si="0"/>
        <v>32.535714285714285</v>
      </c>
      <c r="AE43" s="39"/>
      <c r="AF43" s="10"/>
      <c r="AG43" s="10"/>
    </row>
    <row r="44" spans="24:33">
      <c r="X44">
        <f>+'Ark1'!C2156</f>
        <v>2023</v>
      </c>
      <c r="Y44" s="3" t="s">
        <v>406</v>
      </c>
      <c r="Z44">
        <f>+'Ark1'!Q2156</f>
        <v>1499</v>
      </c>
      <c r="AA44" s="10">
        <f>+'Ark1'!R2156</f>
        <v>63727</v>
      </c>
      <c r="AB44" s="1">
        <f>+'Ark1'!U2156</f>
        <v>61.29623220325653</v>
      </c>
      <c r="AC44" s="1">
        <f>+'Ark1'!W2156</f>
        <v>76.091257767638908</v>
      </c>
      <c r="AD44" s="10">
        <f t="shared" si="0"/>
        <v>42.513008672448301</v>
      </c>
      <c r="AE44" s="39"/>
      <c r="AF44"/>
    </row>
    <row r="45" spans="24:33">
      <c r="X45">
        <f>+'Ark1'!C2157</f>
        <v>2023</v>
      </c>
      <c r="Y45" s="3" t="s">
        <v>405</v>
      </c>
      <c r="Z45">
        <f>+'Ark1'!Q2157</f>
        <v>1510</v>
      </c>
      <c r="AA45" s="10">
        <f>+'Ark1'!R2157</f>
        <v>79727</v>
      </c>
      <c r="AB45" s="1">
        <f>+'Ark1'!U2157</f>
        <v>61.123047365513088</v>
      </c>
      <c r="AC45" s="1">
        <f>+'Ark1'!W2157</f>
        <v>78.106668717664519</v>
      </c>
      <c r="AD45" s="10">
        <f t="shared" si="0"/>
        <v>52.799337748344371</v>
      </c>
      <c r="AE45" s="39"/>
      <c r="AF45"/>
    </row>
    <row r="46" spans="24:33">
      <c r="X46">
        <f>+'Ark1'!C2158</f>
        <v>2023</v>
      </c>
      <c r="Y46" s="3" t="s">
        <v>404</v>
      </c>
      <c r="Z46">
        <f>+'Ark1'!Q2158</f>
        <v>1537</v>
      </c>
      <c r="AA46" s="10">
        <f>+'Ark1'!R2158</f>
        <v>95271</v>
      </c>
      <c r="AB46" s="1">
        <f>+'Ark1'!U2158</f>
        <v>60.930548983733424</v>
      </c>
      <c r="AC46" s="1">
        <f>+'Ark1'!W2158</f>
        <v>80.093591159058874</v>
      </c>
      <c r="AD46" s="10">
        <f t="shared" si="0"/>
        <v>61.985035783994796</v>
      </c>
      <c r="AE46" s="39"/>
      <c r="AF46"/>
    </row>
    <row r="47" spans="24:33">
      <c r="X47">
        <f>+'Ark1'!C2159</f>
        <v>2023</v>
      </c>
      <c r="Y47" s="3" t="s">
        <v>403</v>
      </c>
      <c r="Z47">
        <f>+'Ark1'!Q2159</f>
        <v>1526</v>
      </c>
      <c r="AA47" s="10">
        <f>+'Ark1'!R2159</f>
        <v>112833</v>
      </c>
      <c r="AB47" s="1">
        <f>+'Ark1'!U2159</f>
        <v>60.762885957831806</v>
      </c>
      <c r="AC47" s="1">
        <f>+'Ark1'!W2159</f>
        <v>82.063893772340066</v>
      </c>
      <c r="AD47" s="10">
        <f t="shared" si="0"/>
        <v>73.940366972477065</v>
      </c>
      <c r="AE47" s="39"/>
      <c r="AF47"/>
    </row>
    <row r="48" spans="24:33">
      <c r="X48">
        <f>+'Ark1'!C2160</f>
        <v>2023</v>
      </c>
      <c r="Y48" s="3" t="s">
        <v>402</v>
      </c>
      <c r="Z48">
        <f>+'Ark1'!Q2160</f>
        <v>1540</v>
      </c>
      <c r="AA48" s="10">
        <f>+'Ark1'!R2160</f>
        <v>123331</v>
      </c>
      <c r="AB48" s="1">
        <f>+'Ark1'!U2160</f>
        <v>60.584775142692465</v>
      </c>
      <c r="AC48" s="1">
        <f>+'Ark1'!W2160</f>
        <v>84.064436090834477</v>
      </c>
      <c r="AD48" s="10">
        <f t="shared" si="0"/>
        <v>80.085064935064935</v>
      </c>
      <c r="AE48" s="39"/>
      <c r="AF48"/>
    </row>
    <row r="49" spans="24:32">
      <c r="X49">
        <f>+'Ark1'!C2161</f>
        <v>2023</v>
      </c>
      <c r="Y49" s="3" t="s">
        <v>401</v>
      </c>
      <c r="Z49">
        <f>+'Ark1'!Q2161</f>
        <v>1524</v>
      </c>
      <c r="AA49" s="10">
        <f>+'Ark1'!R2161</f>
        <v>126755</v>
      </c>
      <c r="AB49" s="1">
        <f>+'Ark1'!U2161</f>
        <v>60.40095259911061</v>
      </c>
      <c r="AC49" s="1">
        <f>+'Ark1'!W2161</f>
        <v>86.038863042157686</v>
      </c>
      <c r="AD49" s="10">
        <f t="shared" si="0"/>
        <v>83.172572178477694</v>
      </c>
      <c r="AE49" s="39"/>
      <c r="AF49"/>
    </row>
    <row r="50" spans="24:32">
      <c r="X50">
        <f>+'Ark1'!C2162</f>
        <v>2023</v>
      </c>
      <c r="Y50" s="3" t="s">
        <v>400</v>
      </c>
      <c r="Z50">
        <f>+'Ark1'!Q2162</f>
        <v>1567</v>
      </c>
      <c r="AA50" s="10">
        <f>+'Ark1'!R2162</f>
        <v>173469</v>
      </c>
      <c r="AB50" s="1">
        <f>+'Ark1'!U2162</f>
        <v>60.183292065635854</v>
      </c>
      <c r="AC50" s="1">
        <f>+'Ark1'!W2162</f>
        <v>88.506062022751777</v>
      </c>
      <c r="AD50" s="10">
        <f t="shared" si="0"/>
        <v>110.70134014039566</v>
      </c>
      <c r="AE50" s="39"/>
      <c r="AF50"/>
    </row>
    <row r="51" spans="24:32">
      <c r="X51">
        <f>+'Ark1'!C2163</f>
        <v>2023</v>
      </c>
      <c r="Y51" s="3" t="s">
        <v>399</v>
      </c>
      <c r="Z51">
        <f>+'Ark1'!Q2163</f>
        <v>1636</v>
      </c>
      <c r="AA51" s="10">
        <f>+'Ark1'!R2163</f>
        <v>189348</v>
      </c>
      <c r="AB51" s="1">
        <f>+'Ark1'!U2163</f>
        <v>59.864442458124174</v>
      </c>
      <c r="AC51" s="1">
        <f>+'Ark1'!W2163</f>
        <v>92.259133341445093</v>
      </c>
      <c r="AD51" s="10">
        <f t="shared" si="0"/>
        <v>115.73838630806846</v>
      </c>
      <c r="AE51" s="39"/>
      <c r="AF51"/>
    </row>
    <row r="52" spans="24:32">
      <c r="X52">
        <f>+'Ark1'!C2164</f>
        <v>2023</v>
      </c>
      <c r="Y52" s="3" t="s">
        <v>398</v>
      </c>
      <c r="Z52">
        <f>+'Ark1'!Q2164</f>
        <v>1580</v>
      </c>
      <c r="AA52" s="10">
        <f>+'Ark1'!R2164</f>
        <v>82154</v>
      </c>
      <c r="AB52" s="1">
        <f>+'Ark1'!U2164</f>
        <v>59.417806464207722</v>
      </c>
      <c r="AC52" s="1">
        <f>+'Ark1'!W2164</f>
        <v>97.143315560218625</v>
      </c>
      <c r="AD52" s="10">
        <f t="shared" si="0"/>
        <v>51.996202531645572</v>
      </c>
      <c r="AE52" s="39"/>
      <c r="AF52"/>
    </row>
    <row r="53" spans="24:32">
      <c r="X53">
        <f>+'Ark1'!C2165</f>
        <v>2023</v>
      </c>
      <c r="Y53" s="3" t="s">
        <v>457</v>
      </c>
      <c r="Z53">
        <f>+'Ark1'!Q2165</f>
        <v>1473</v>
      </c>
      <c r="AA53" s="10">
        <f>+'Ark1'!R2165</f>
        <v>30617</v>
      </c>
      <c r="AB53" s="1">
        <f>+'Ark1'!U2165</f>
        <v>58.948648205800424</v>
      </c>
      <c r="AC53" s="1">
        <f>+'Ark1'!W2165</f>
        <v>102.09476978535201</v>
      </c>
      <c r="AD53" s="10">
        <f t="shared" si="0"/>
        <v>20.785471826205026</v>
      </c>
      <c r="AE53" s="39"/>
      <c r="AF53"/>
    </row>
    <row r="54" spans="24:32">
      <c r="X54">
        <f>+'Ark1'!C2166</f>
        <v>2023</v>
      </c>
      <c r="Y54" s="3" t="s">
        <v>458</v>
      </c>
      <c r="Z54">
        <f>+'Ark1'!Q2166</f>
        <v>1219</v>
      </c>
      <c r="AA54" s="10">
        <f>+'Ark1'!R2166</f>
        <v>10696</v>
      </c>
      <c r="AB54" s="1">
        <f>+'Ark1'!U2166</f>
        <v>58.487413112906253</v>
      </c>
      <c r="AC54" s="1">
        <f>+'Ark1'!W2166</f>
        <v>107.11281232387768</v>
      </c>
      <c r="AD54" s="10">
        <f t="shared" si="0"/>
        <v>8.7744052502050867</v>
      </c>
      <c r="AE54" s="39"/>
      <c r="AF54"/>
    </row>
    <row r="55" spans="24:32">
      <c r="X55">
        <f>+'Ark1'!C2167</f>
        <v>2023</v>
      </c>
      <c r="Y55" s="3" t="s">
        <v>459</v>
      </c>
      <c r="Z55">
        <f>+'Ark1'!Q2167</f>
        <v>905</v>
      </c>
      <c r="AA55" s="10">
        <f>+'Ark1'!R2167</f>
        <v>4137</v>
      </c>
      <c r="AB55" s="1">
        <f>+'Ark1'!U2167</f>
        <v>58.034054974458755</v>
      </c>
      <c r="AC55" s="1">
        <f>+'Ark1'!W2167</f>
        <v>112.18348333738749</v>
      </c>
      <c r="AD55" s="10">
        <f t="shared" si="0"/>
        <v>4.5712707182320438</v>
      </c>
      <c r="AE55" s="39"/>
      <c r="AF55"/>
    </row>
    <row r="56" spans="24:32">
      <c r="X56">
        <f>+'Ark1'!C2168</f>
        <v>2023</v>
      </c>
      <c r="Y56" s="3" t="s">
        <v>460</v>
      </c>
      <c r="Z56">
        <f>+'Ark1'!Q2168</f>
        <v>634</v>
      </c>
      <c r="AA56" s="10">
        <f>+'Ark1'!R2168</f>
        <v>2003</v>
      </c>
      <c r="AB56" s="1">
        <f>+'Ark1'!U2168</f>
        <v>57.769773299748117</v>
      </c>
      <c r="AC56" s="1">
        <f>+'Ark1'!W2168</f>
        <v>117.27934508816156</v>
      </c>
      <c r="AD56" s="10">
        <f t="shared" si="0"/>
        <v>3.1593059936908516</v>
      </c>
      <c r="AE56" s="39"/>
      <c r="AF56"/>
    </row>
    <row r="57" spans="24:32">
      <c r="X57">
        <f>+'Ark1'!C2169</f>
        <v>2023</v>
      </c>
      <c r="Y57" s="3" t="s">
        <v>462</v>
      </c>
      <c r="Z57">
        <f>+'Ark1'!Q2169</f>
        <v>430</v>
      </c>
      <c r="AA57" s="10">
        <f>+'Ark1'!R2169</f>
        <v>1089</v>
      </c>
      <c r="AB57" s="1">
        <f>+'Ark1'!U2169</f>
        <v>57.647926267281107</v>
      </c>
      <c r="AC57" s="1">
        <f>+'Ark1'!W2169</f>
        <v>122.09170506912422</v>
      </c>
      <c r="AD57" s="10">
        <f t="shared" si="0"/>
        <v>2.5325581395348835</v>
      </c>
      <c r="AE57" s="39"/>
      <c r="AF57"/>
    </row>
    <row r="58" spans="24:32">
      <c r="X58">
        <f>+'Ark1'!C2170</f>
        <v>2023</v>
      </c>
      <c r="Y58" s="3" t="s">
        <v>463</v>
      </c>
      <c r="Z58">
        <f>+'Ark1'!Q2170</f>
        <v>9</v>
      </c>
      <c r="AA58" s="10">
        <f>+'Ark1'!R2170</f>
        <v>10</v>
      </c>
      <c r="AB58" s="1">
        <f>+'Ark1'!U2170</f>
        <v>59.2</v>
      </c>
      <c r="AC58" s="1">
        <f>+'Ark1'!W2170</f>
        <v>481.06</v>
      </c>
      <c r="AD58" s="10">
        <f t="shared" si="0"/>
        <v>1.1111111111111112</v>
      </c>
      <c r="AE58" s="39"/>
      <c r="AF58"/>
    </row>
    <row r="59" spans="24:32">
      <c r="X59" s="46">
        <f>+'Ark1'!C2171</f>
        <v>2022</v>
      </c>
      <c r="Y59" s="47" t="s">
        <v>519</v>
      </c>
      <c r="Z59" s="46">
        <f>+'Ark1'!Q2171</f>
        <v>1084</v>
      </c>
      <c r="AA59" s="65">
        <f>+'Ark1'!R2171</f>
        <v>7603</v>
      </c>
      <c r="AB59" s="48">
        <f>+'Ark1'!U2171</f>
        <v>62.979413347685693</v>
      </c>
      <c r="AC59" s="48">
        <f>+'Ark1'!W2171</f>
        <v>49.421377825618919</v>
      </c>
      <c r="AD59" s="65">
        <f t="shared" si="0"/>
        <v>7.0138376383763834</v>
      </c>
      <c r="AE59" s="39"/>
      <c r="AF59"/>
    </row>
    <row r="60" spans="24:32">
      <c r="X60" s="46">
        <f>+'Ark1'!C2172</f>
        <v>2022</v>
      </c>
      <c r="Y60" s="47" t="s">
        <v>413</v>
      </c>
      <c r="Z60" s="46">
        <f>+'Ark1'!Q2172</f>
        <v>1360</v>
      </c>
      <c r="AA60" s="65">
        <f>+'Ark1'!R2172</f>
        <v>16764</v>
      </c>
      <c r="AB60" s="48">
        <f>+'Ark1'!U2172</f>
        <v>62.846052077695603</v>
      </c>
      <c r="AC60" s="48">
        <f>+'Ark1'!W2172</f>
        <v>59.875823561248239</v>
      </c>
      <c r="AD60" s="65">
        <f t="shared" si="0"/>
        <v>12.326470588235294</v>
      </c>
      <c r="AE60" s="39"/>
      <c r="AF60"/>
    </row>
    <row r="61" spans="24:32">
      <c r="X61" s="46">
        <f>+'Ark1'!C2173</f>
        <v>2022</v>
      </c>
      <c r="Y61" s="47" t="s">
        <v>412</v>
      </c>
      <c r="Z61" s="46">
        <f>+'Ark1'!Q2173</f>
        <v>1181</v>
      </c>
      <c r="AA61" s="65">
        <f>+'Ark1'!R2173</f>
        <v>8555</v>
      </c>
      <c r="AB61" s="48">
        <f>+'Ark1'!U2173</f>
        <v>62.645620223397998</v>
      </c>
      <c r="AC61" s="48">
        <f>+'Ark1'!W2173</f>
        <v>64.094670194003726</v>
      </c>
      <c r="AD61" s="65">
        <f t="shared" si="0"/>
        <v>7.2438611346316684</v>
      </c>
      <c r="AE61" s="39"/>
      <c r="AF61"/>
    </row>
    <row r="62" spans="24:32">
      <c r="X62" s="46">
        <f>+'Ark1'!C2174</f>
        <v>2022</v>
      </c>
      <c r="Y62" s="47" t="s">
        <v>411</v>
      </c>
      <c r="Z62" s="46">
        <f>+'Ark1'!Q2174</f>
        <v>1269</v>
      </c>
      <c r="AA62" s="65">
        <f>+'Ark1'!R2174</f>
        <v>12098</v>
      </c>
      <c r="AB62" s="48">
        <f>+'Ark1'!U2174</f>
        <v>62.391362126245866</v>
      </c>
      <c r="AC62" s="48">
        <f>+'Ark1'!W2174</f>
        <v>66.112085548173042</v>
      </c>
      <c r="AD62" s="65">
        <f t="shared" si="0"/>
        <v>9.5334909377462562</v>
      </c>
      <c r="AE62" s="39"/>
      <c r="AF62"/>
    </row>
    <row r="63" spans="24:32">
      <c r="X63" s="46">
        <f>+'Ark1'!C2175</f>
        <v>2022</v>
      </c>
      <c r="Y63" s="47" t="s">
        <v>410</v>
      </c>
      <c r="Z63" s="46">
        <f>+'Ark1'!Q2175</f>
        <v>1367</v>
      </c>
      <c r="AA63" s="65">
        <f>+'Ark1'!R2175</f>
        <v>16552</v>
      </c>
      <c r="AB63" s="48">
        <f>+'Ark1'!U2175</f>
        <v>62.272369059165847</v>
      </c>
      <c r="AC63" s="48">
        <f>+'Ark1'!W2175</f>
        <v>68.107423011639213</v>
      </c>
      <c r="AD63" s="65">
        <f t="shared" si="0"/>
        <v>12.108266276517922</v>
      </c>
      <c r="AE63" s="39"/>
      <c r="AF63"/>
    </row>
    <row r="64" spans="24:32">
      <c r="X64" s="46">
        <f>+'Ark1'!C2176</f>
        <v>2022</v>
      </c>
      <c r="Y64" s="47" t="s">
        <v>409</v>
      </c>
      <c r="Z64" s="46">
        <f>+'Ark1'!Q2176</f>
        <v>1428</v>
      </c>
      <c r="AA64" s="65">
        <f>+'Ark1'!R2176</f>
        <v>22580</v>
      </c>
      <c r="AB64" s="48">
        <f>+'Ark1'!U2176</f>
        <v>62.096907491335642</v>
      </c>
      <c r="AC64" s="48">
        <f>+'Ark1'!W2176</f>
        <v>70.105226606238418</v>
      </c>
      <c r="AD64" s="65">
        <f t="shared" si="0"/>
        <v>15.812324929971989</v>
      </c>
      <c r="AE64" s="39"/>
      <c r="AF64"/>
    </row>
    <row r="65" spans="24:32">
      <c r="X65" s="46">
        <f>+'Ark1'!C2177</f>
        <v>2022</v>
      </c>
      <c r="Y65" s="47" t="s">
        <v>408</v>
      </c>
      <c r="Z65" s="46">
        <f>+'Ark1'!Q2177</f>
        <v>1480</v>
      </c>
      <c r="AA65" s="65">
        <f>+'Ark1'!R2177</f>
        <v>31901</v>
      </c>
      <c r="AB65" s="48">
        <f>+'Ark1'!U2177</f>
        <v>61.930541593365184</v>
      </c>
      <c r="AC65" s="48">
        <f>+'Ark1'!W2177</f>
        <v>72.071012503142114</v>
      </c>
      <c r="AD65" s="65">
        <f t="shared" si="0"/>
        <v>21.554729729729729</v>
      </c>
      <c r="AE65" s="39"/>
      <c r="AF65"/>
    </row>
    <row r="66" spans="24:32">
      <c r="X66" s="46">
        <f>+'Ark1'!C2178</f>
        <v>2022</v>
      </c>
      <c r="Y66" s="47" t="s">
        <v>407</v>
      </c>
      <c r="Z66" s="46">
        <f>+'Ark1'!Q2178</f>
        <v>1518</v>
      </c>
      <c r="AA66" s="65">
        <f>+'Ark1'!R2178</f>
        <v>42073</v>
      </c>
      <c r="AB66" s="48">
        <f>+'Ark1'!U2178</f>
        <v>61.743783526046002</v>
      </c>
      <c r="AC66" s="48">
        <f>+'Ark1'!W2178</f>
        <v>74.103180116818734</v>
      </c>
      <c r="AD66" s="65">
        <f t="shared" si="0"/>
        <v>27.716073781291172</v>
      </c>
      <c r="AE66" s="39"/>
      <c r="AF66"/>
    </row>
    <row r="67" spans="24:32">
      <c r="X67" s="46">
        <f>+'Ark1'!C2179</f>
        <v>2022</v>
      </c>
      <c r="Y67" s="47" t="s">
        <v>406</v>
      </c>
      <c r="Z67" s="46">
        <f>+'Ark1'!Q2179</f>
        <v>1541</v>
      </c>
      <c r="AA67" s="65">
        <f>+'Ark1'!R2179</f>
        <v>56842</v>
      </c>
      <c r="AB67" s="48">
        <f>+'Ark1'!U2179</f>
        <v>61.541259825866291</v>
      </c>
      <c r="AC67" s="48">
        <f>+'Ark1'!W2179</f>
        <v>76.08988772956414</v>
      </c>
      <c r="AD67" s="65">
        <f t="shared" si="0"/>
        <v>36.886437378325759</v>
      </c>
      <c r="AE67" s="39"/>
      <c r="AF67"/>
    </row>
    <row r="68" spans="24:32">
      <c r="X68" s="46">
        <f>+'Ark1'!C2180</f>
        <v>2022</v>
      </c>
      <c r="Y68" s="47" t="s">
        <v>405</v>
      </c>
      <c r="Z68" s="46">
        <f>+'Ark1'!Q2180</f>
        <v>1554</v>
      </c>
      <c r="AA68" s="65">
        <f>+'Ark1'!R2180</f>
        <v>71161</v>
      </c>
      <c r="AB68" s="48">
        <f>+'Ark1'!U2180</f>
        <v>61.323729362253133</v>
      </c>
      <c r="AC68" s="48">
        <f>+'Ark1'!W2180</f>
        <v>78.097503202106353</v>
      </c>
      <c r="AD68" s="65">
        <f t="shared" si="0"/>
        <v>45.79214929214929</v>
      </c>
      <c r="AE68" s="39"/>
      <c r="AF68"/>
    </row>
    <row r="69" spans="24:32">
      <c r="X69" s="46">
        <f>+'Ark1'!C2181</f>
        <v>2022</v>
      </c>
      <c r="Y69" s="47" t="s">
        <v>404</v>
      </c>
      <c r="Z69" s="46">
        <f>+'Ark1'!Q2181</f>
        <v>1577</v>
      </c>
      <c r="AA69" s="65">
        <f>+'Ark1'!R2181</f>
        <v>88013</v>
      </c>
      <c r="AB69" s="48">
        <f>+'Ark1'!U2181</f>
        <v>61.15169549385525</v>
      </c>
      <c r="AC69" s="48">
        <f>+'Ark1'!W2181</f>
        <v>80.098540282202137</v>
      </c>
      <c r="AD69" s="65">
        <f t="shared" si="0"/>
        <v>55.810399492707674</v>
      </c>
      <c r="AE69" s="39"/>
      <c r="AF69"/>
    </row>
    <row r="70" spans="24:32">
      <c r="X70" s="46">
        <f>+'Ark1'!C2182</f>
        <v>2022</v>
      </c>
      <c r="Y70" s="47" t="s">
        <v>403</v>
      </c>
      <c r="Z70" s="46">
        <f>+'Ark1'!Q2182</f>
        <v>1592</v>
      </c>
      <c r="AA70" s="65">
        <f>+'Ark1'!R2182</f>
        <v>103659</v>
      </c>
      <c r="AB70" s="48">
        <f>+'Ark1'!U2182</f>
        <v>60.957097590664048</v>
      </c>
      <c r="AC70" s="48">
        <f>+'Ark1'!W2182</f>
        <v>82.067492126667418</v>
      </c>
      <c r="AD70" s="65">
        <f t="shared" si="0"/>
        <v>65.11243718592965</v>
      </c>
      <c r="AE70" s="39"/>
      <c r="AF70"/>
    </row>
    <row r="71" spans="24:32">
      <c r="X71" s="46">
        <f>+'Ark1'!C2183</f>
        <v>2022</v>
      </c>
      <c r="Y71" s="47" t="s">
        <v>402</v>
      </c>
      <c r="Z71" s="46">
        <f>+'Ark1'!Q2183</f>
        <v>1597</v>
      </c>
      <c r="AA71" s="65">
        <f>+'Ark1'!R2183</f>
        <v>117562</v>
      </c>
      <c r="AB71" s="48">
        <f>+'Ark1'!U2183</f>
        <v>60.768403745069477</v>
      </c>
      <c r="AC71" s="48">
        <f>+'Ark1'!W2183</f>
        <v>84.066175701349124</v>
      </c>
      <c r="AD71" s="65">
        <f t="shared" si="0"/>
        <v>73.614276768941764</v>
      </c>
      <c r="AE71" s="39"/>
      <c r="AF71"/>
    </row>
    <row r="72" spans="24:32">
      <c r="X72" s="46">
        <f>+'Ark1'!C2184</f>
        <v>2022</v>
      </c>
      <c r="Y72" s="47" t="s">
        <v>401</v>
      </c>
      <c r="Z72" s="46">
        <f>+'Ark1'!Q2184</f>
        <v>1591</v>
      </c>
      <c r="AA72" s="65">
        <f>+'Ark1'!R2184</f>
        <v>124947</v>
      </c>
      <c r="AB72" s="48">
        <f>+'Ark1'!U2184</f>
        <v>60.597526767968205</v>
      </c>
      <c r="AC72" s="48">
        <f>+'Ark1'!W2184</f>
        <v>86.046816054370538</v>
      </c>
      <c r="AD72" s="65">
        <f t="shared" si="0"/>
        <v>78.533626649905713</v>
      </c>
      <c r="AE72" s="39"/>
      <c r="AF72"/>
    </row>
    <row r="73" spans="24:32">
      <c r="X73" s="46">
        <f>+'Ark1'!C2185</f>
        <v>2022</v>
      </c>
      <c r="Y73" s="47" t="s">
        <v>400</v>
      </c>
      <c r="Z73" s="46">
        <f>+'Ark1'!Q2185</f>
        <v>1662</v>
      </c>
      <c r="AA73" s="65">
        <f>+'Ark1'!R2185</f>
        <v>176803</v>
      </c>
      <c r="AB73" s="48">
        <f>+'Ark1'!U2185</f>
        <v>60.374630483288207</v>
      </c>
      <c r="AC73" s="48">
        <f>+'Ark1'!W2185</f>
        <v>88.51806152382305</v>
      </c>
      <c r="AD73" s="65">
        <f t="shared" si="0"/>
        <v>106.37966305655836</v>
      </c>
      <c r="AE73" s="39"/>
      <c r="AF73"/>
    </row>
    <row r="74" spans="24:32">
      <c r="X74" s="46">
        <f>+'Ark1'!C2186</f>
        <v>2022</v>
      </c>
      <c r="Y74" s="47" t="s">
        <v>399</v>
      </c>
      <c r="Z74" s="46">
        <f>+'Ark1'!Q2186</f>
        <v>1721</v>
      </c>
      <c r="AA74" s="65">
        <f>+'Ark1'!R2186</f>
        <v>214203</v>
      </c>
      <c r="AB74" s="48">
        <f>+'Ark1'!U2186</f>
        <v>60.027128883236394</v>
      </c>
      <c r="AC74" s="48">
        <f>+'Ark1'!W2186</f>
        <v>92.29619405427529</v>
      </c>
      <c r="AD74" s="65">
        <f t="shared" si="0"/>
        <v>124.46426496223125</v>
      </c>
      <c r="AE74" s="39"/>
      <c r="AF74"/>
    </row>
    <row r="75" spans="24:32">
      <c r="X75" s="46">
        <f>+'Ark1'!C2187</f>
        <v>2022</v>
      </c>
      <c r="Y75" s="47" t="s">
        <v>398</v>
      </c>
      <c r="Z75" s="46">
        <f>+'Ark1'!Q2187</f>
        <v>1686</v>
      </c>
      <c r="AA75" s="65">
        <f>+'Ark1'!R2187</f>
        <v>102388</v>
      </c>
      <c r="AB75" s="48">
        <f>+'Ark1'!U2187</f>
        <v>59.590646996054801</v>
      </c>
      <c r="AC75" s="48">
        <f>+'Ark1'!W2187</f>
        <v>97.173708602139214</v>
      </c>
      <c r="AD75" s="65">
        <f t="shared" si="0"/>
        <v>60.728351126927642</v>
      </c>
      <c r="AE75" s="39"/>
      <c r="AF75"/>
    </row>
    <row r="76" spans="24:32">
      <c r="X76" s="46">
        <f>+'Ark1'!C2188</f>
        <v>2022</v>
      </c>
      <c r="Y76" s="47" t="s">
        <v>457</v>
      </c>
      <c r="Z76" s="46">
        <f>+'Ark1'!Q2188</f>
        <v>1597</v>
      </c>
      <c r="AA76" s="65">
        <f>+'Ark1'!R2188</f>
        <v>40035</v>
      </c>
      <c r="AB76" s="48">
        <f>+'Ark1'!U2188</f>
        <v>59.105434673618767</v>
      </c>
      <c r="AC76" s="48">
        <f>+'Ark1'!W2188</f>
        <v>102.09881730672876</v>
      </c>
      <c r="AD76" s="65">
        <f t="shared" si="0"/>
        <v>25.068879148403255</v>
      </c>
      <c r="AE76" s="39"/>
      <c r="AF76"/>
    </row>
    <row r="77" spans="24:32">
      <c r="X77">
        <f>+'Ark1'!C2189</f>
        <v>2022</v>
      </c>
      <c r="Y77" s="3" t="s">
        <v>519</v>
      </c>
      <c r="Z77">
        <f>+'Ark1'!Q2189</f>
        <v>1386</v>
      </c>
      <c r="AA77" s="10">
        <f>+'Ark1'!R2189</f>
        <v>14228</v>
      </c>
      <c r="AB77" s="1">
        <f>+'Ark1'!U2189</f>
        <v>58.631062477938578</v>
      </c>
      <c r="AC77" s="1">
        <f>+'Ark1'!W2189</f>
        <v>107.10726791387223</v>
      </c>
      <c r="AD77" s="10">
        <f t="shared" ref="AD77:AD140" si="1">+AA77/Z77</f>
        <v>10.265512265512266</v>
      </c>
      <c r="AE77" s="39"/>
      <c r="AF77"/>
    </row>
    <row r="78" spans="24:32">
      <c r="X78">
        <f>+'Ark1'!C2190</f>
        <v>2022</v>
      </c>
      <c r="Y78" s="3" t="s">
        <v>413</v>
      </c>
      <c r="Z78">
        <f>+'Ark1'!Q2190</f>
        <v>1040</v>
      </c>
      <c r="AA78" s="10">
        <f>+'Ark1'!R2190</f>
        <v>5481</v>
      </c>
      <c r="AB78" s="1">
        <f>+'Ark1'!U2190</f>
        <v>58.242657856093992</v>
      </c>
      <c r="AC78" s="1">
        <f>+'Ark1'!W2190</f>
        <v>112.16650881057264</v>
      </c>
      <c r="AD78" s="10">
        <f t="shared" si="1"/>
        <v>5.2701923076923078</v>
      </c>
      <c r="AE78" s="39"/>
      <c r="AF78"/>
    </row>
    <row r="79" spans="24:32">
      <c r="X79">
        <f>+'Ark1'!C2191</f>
        <v>2022</v>
      </c>
      <c r="Y79" s="3" t="s">
        <v>412</v>
      </c>
      <c r="Z79">
        <f>+'Ark1'!Q2191</f>
        <v>738</v>
      </c>
      <c r="AA79" s="10">
        <f>+'Ark1'!R2191</f>
        <v>2626</v>
      </c>
      <c r="AB79" s="1">
        <f>+'Ark1'!U2191</f>
        <v>57.934230769230787</v>
      </c>
      <c r="AC79" s="1">
        <f>+'Ark1'!W2191</f>
        <v>117.28118076923076</v>
      </c>
      <c r="AD79" s="10">
        <f t="shared" si="1"/>
        <v>3.5582655826558267</v>
      </c>
      <c r="AE79" s="39"/>
      <c r="AF79"/>
    </row>
    <row r="80" spans="24:32">
      <c r="X80">
        <f>+'Ark1'!C2192</f>
        <v>2022</v>
      </c>
      <c r="Y80" s="3" t="s">
        <v>411</v>
      </c>
      <c r="Z80">
        <f>+'Ark1'!Q2192</f>
        <v>520</v>
      </c>
      <c r="AA80" s="10">
        <f>+'Ark1'!R2192</f>
        <v>1457</v>
      </c>
      <c r="AB80" s="1">
        <f>+'Ark1'!U2192</f>
        <v>57.505898681471209</v>
      </c>
      <c r="AC80" s="1">
        <f>+'Ark1'!W2192</f>
        <v>122.30252602359469</v>
      </c>
      <c r="AD80" s="10">
        <f t="shared" si="1"/>
        <v>2.8019230769230767</v>
      </c>
      <c r="AE80" s="39"/>
      <c r="AF80"/>
    </row>
    <row r="81" spans="24:32">
      <c r="X81">
        <f>+'Ark1'!C2193</f>
        <v>2022</v>
      </c>
      <c r="Y81" s="3" t="s">
        <v>410</v>
      </c>
      <c r="Z81">
        <f>+'Ark1'!Q2193</f>
        <v>37</v>
      </c>
      <c r="AA81" s="10">
        <f>+'Ark1'!R2193</f>
        <v>64</v>
      </c>
      <c r="AB81" s="1">
        <f>+'Ark1'!U2193</f>
        <v>56.690909090909081</v>
      </c>
      <c r="AC81" s="1">
        <f>+'Ark1'!W2193</f>
        <v>149.63272727272729</v>
      </c>
      <c r="AD81" s="10">
        <f t="shared" si="1"/>
        <v>1.7297297297297298</v>
      </c>
      <c r="AE81" s="39"/>
      <c r="AF81"/>
    </row>
    <row r="82" spans="24:32">
      <c r="X82">
        <f>+'Ark1'!C2194</f>
        <v>2021</v>
      </c>
      <c r="Y82" s="3" t="s">
        <v>409</v>
      </c>
      <c r="Z82">
        <f>+'Ark1'!Q2194</f>
        <v>1106</v>
      </c>
      <c r="AA82" s="10">
        <f>+'Ark1'!R2194</f>
        <v>8619</v>
      </c>
      <c r="AB82" s="1">
        <f>+'Ark1'!U2194</f>
        <v>63.496507566938291</v>
      </c>
      <c r="AC82" s="1">
        <f>+'Ark1'!W2194</f>
        <v>49.53320139697324</v>
      </c>
      <c r="AD82" s="10">
        <f t="shared" si="1"/>
        <v>7.7929475587703436</v>
      </c>
      <c r="AE82" s="39"/>
      <c r="AF82"/>
    </row>
    <row r="83" spans="24:32">
      <c r="X83">
        <f>+'Ark1'!C2195</f>
        <v>2021</v>
      </c>
      <c r="Y83" s="3" t="s">
        <v>408</v>
      </c>
      <c r="Z83">
        <f>+'Ark1'!Q2195</f>
        <v>1404</v>
      </c>
      <c r="AA83" s="10">
        <f>+'Ark1'!R2195</f>
        <v>19514</v>
      </c>
      <c r="AB83" s="1">
        <f>+'Ark1'!U2195</f>
        <v>63.093681135653135</v>
      </c>
      <c r="AC83" s="1">
        <f>+'Ark1'!W2195</f>
        <v>59.792738174550145</v>
      </c>
      <c r="AD83" s="10">
        <f t="shared" si="1"/>
        <v>13.898860398860398</v>
      </c>
      <c r="AE83" s="39"/>
      <c r="AF83"/>
    </row>
    <row r="84" spans="24:32">
      <c r="X84">
        <f>+'Ark1'!C2196</f>
        <v>2021</v>
      </c>
      <c r="Y84" s="3" t="s">
        <v>407</v>
      </c>
      <c r="Z84">
        <f>+'Ark1'!Q2196</f>
        <v>1251</v>
      </c>
      <c r="AA84" s="10">
        <f>+'Ark1'!R2196</f>
        <v>9837</v>
      </c>
      <c r="AB84" s="1">
        <f>+'Ark1'!U2196</f>
        <v>62.785075233834895</v>
      </c>
      <c r="AC84" s="1">
        <f>+'Ark1'!W2196</f>
        <v>64.061237291581719</v>
      </c>
      <c r="AD84" s="10">
        <f t="shared" si="1"/>
        <v>7.8633093525179856</v>
      </c>
      <c r="AE84" s="39"/>
      <c r="AF84"/>
    </row>
    <row r="85" spans="24:32">
      <c r="X85">
        <f>+'Ark1'!C2197</f>
        <v>2021</v>
      </c>
      <c r="Y85" s="3" t="s">
        <v>406</v>
      </c>
      <c r="Z85">
        <f>+'Ark1'!Q2197</f>
        <v>1322</v>
      </c>
      <c r="AA85" s="10">
        <f>+'Ark1'!R2197</f>
        <v>13772</v>
      </c>
      <c r="AB85" s="1">
        <f>+'Ark1'!U2197</f>
        <v>62.392011619462593</v>
      </c>
      <c r="AC85" s="1">
        <f>+'Ark1'!W2197</f>
        <v>66.071093681917716</v>
      </c>
      <c r="AD85" s="10">
        <f t="shared" si="1"/>
        <v>10.417549167927383</v>
      </c>
      <c r="AE85" s="39"/>
      <c r="AF85"/>
    </row>
    <row r="86" spans="24:32">
      <c r="X86">
        <f>+'Ark1'!C2198</f>
        <v>2021</v>
      </c>
      <c r="Y86" s="3" t="s">
        <v>405</v>
      </c>
      <c r="Z86">
        <f>+'Ark1'!Q2198</f>
        <v>1435</v>
      </c>
      <c r="AA86" s="10">
        <f>+'Ark1'!R2198</f>
        <v>19638</v>
      </c>
      <c r="AB86" s="1">
        <f>+'Ark1'!U2198</f>
        <v>62.215704246868327</v>
      </c>
      <c r="AC86" s="1">
        <f>+'Ark1'!W2198</f>
        <v>68.075066198187599</v>
      </c>
      <c r="AD86" s="10">
        <f t="shared" si="1"/>
        <v>13.685017421602787</v>
      </c>
      <c r="AE86" s="39"/>
      <c r="AF86"/>
    </row>
    <row r="87" spans="24:32">
      <c r="X87">
        <f>+'Ark1'!C2199</f>
        <v>2021</v>
      </c>
      <c r="Y87" s="3" t="s">
        <v>404</v>
      </c>
      <c r="Z87">
        <f>+'Ark1'!Q2199</f>
        <v>1468</v>
      </c>
      <c r="AA87" s="10">
        <f>+'Ark1'!R2199</f>
        <v>26382</v>
      </c>
      <c r="AB87" s="1">
        <f>+'Ark1'!U2199</f>
        <v>62.044691255069928</v>
      </c>
      <c r="AC87" s="1">
        <f>+'Ark1'!W2199</f>
        <v>70.083327773776944</v>
      </c>
      <c r="AD87" s="10">
        <f t="shared" si="1"/>
        <v>17.971389645776568</v>
      </c>
      <c r="AE87" s="39"/>
      <c r="AF87"/>
    </row>
    <row r="88" spans="24:32">
      <c r="X88">
        <f>+'Ark1'!C2200</f>
        <v>2021</v>
      </c>
      <c r="Y88" s="3" t="s">
        <v>403</v>
      </c>
      <c r="Z88">
        <f>+'Ark1'!Q2200</f>
        <v>1535</v>
      </c>
      <c r="AA88" s="10">
        <f>+'Ark1'!R2200</f>
        <v>35097</v>
      </c>
      <c r="AB88" s="1">
        <f>+'Ark1'!U2200</f>
        <v>61.814309322999762</v>
      </c>
      <c r="AC88" s="1">
        <f>+'Ark1'!W2200</f>
        <v>72.054758661956072</v>
      </c>
      <c r="AD88" s="10">
        <f t="shared" si="1"/>
        <v>22.864495114006516</v>
      </c>
      <c r="AE88" s="39"/>
      <c r="AF88"/>
    </row>
    <row r="89" spans="24:32">
      <c r="X89">
        <f>+'Ark1'!C2201</f>
        <v>2021</v>
      </c>
      <c r="Y89" s="3" t="s">
        <v>402</v>
      </c>
      <c r="Z89">
        <f>+'Ark1'!Q2201</f>
        <v>1547</v>
      </c>
      <c r="AA89" s="10">
        <f>+'Ark1'!R2201</f>
        <v>48918</v>
      </c>
      <c r="AB89" s="1">
        <f>+'Ark1'!U2201</f>
        <v>61.627287037226317</v>
      </c>
      <c r="AC89" s="1">
        <f>+'Ark1'!W2201</f>
        <v>74.068164441810239</v>
      </c>
      <c r="AD89" s="10">
        <f t="shared" si="1"/>
        <v>31.621202327084681</v>
      </c>
      <c r="AE89" s="39"/>
      <c r="AF89"/>
    </row>
    <row r="90" spans="24:32">
      <c r="X90">
        <f>+'Ark1'!C2202</f>
        <v>2021</v>
      </c>
      <c r="Y90" s="3" t="s">
        <v>401</v>
      </c>
      <c r="Z90">
        <f>+'Ark1'!Q2202</f>
        <v>1583</v>
      </c>
      <c r="AA90" s="10">
        <f>+'Ark1'!R2202</f>
        <v>61127</v>
      </c>
      <c r="AB90" s="1">
        <f>+'Ark1'!U2202</f>
        <v>61.41675937438648</v>
      </c>
      <c r="AC90" s="1">
        <f>+'Ark1'!W2202</f>
        <v>76.070641482888817</v>
      </c>
      <c r="AD90" s="10">
        <f t="shared" si="1"/>
        <v>38.614655716993049</v>
      </c>
      <c r="AE90" s="39"/>
      <c r="AF90"/>
    </row>
    <row r="91" spans="24:32">
      <c r="X91">
        <f>+'Ark1'!C2203</f>
        <v>2021</v>
      </c>
      <c r="Y91" s="3" t="s">
        <v>400</v>
      </c>
      <c r="Z91">
        <f>+'Ark1'!Q2203</f>
        <v>1600</v>
      </c>
      <c r="AA91" s="10">
        <f>+'Ark1'!R2203</f>
        <v>79827.88</v>
      </c>
      <c r="AB91" s="1">
        <f>+'Ark1'!U2203</f>
        <v>61.22504086240469</v>
      </c>
      <c r="AC91" s="1">
        <f>+'Ark1'!W2203</f>
        <v>78.067526313784626</v>
      </c>
      <c r="AD91" s="10">
        <f t="shared" si="1"/>
        <v>49.892425000000003</v>
      </c>
      <c r="AE91" s="39"/>
      <c r="AF91"/>
    </row>
    <row r="92" spans="24:32">
      <c r="X92">
        <f>+'Ark1'!C2204</f>
        <v>2021</v>
      </c>
      <c r="Y92" s="3" t="s">
        <v>399</v>
      </c>
      <c r="Z92">
        <f>+'Ark1'!Q2204</f>
        <v>1626</v>
      </c>
      <c r="AA92" s="10">
        <f>+'Ark1'!R2204</f>
        <v>94024</v>
      </c>
      <c r="AB92" s="1">
        <f>+'Ark1'!U2204</f>
        <v>61.013082183767473</v>
      </c>
      <c r="AC92" s="1">
        <f>+'Ark1'!W2204</f>
        <v>80.055660756638758</v>
      </c>
      <c r="AD92" s="10">
        <f t="shared" si="1"/>
        <v>57.825338253382533</v>
      </c>
      <c r="AE92" s="39"/>
      <c r="AF92"/>
    </row>
    <row r="93" spans="24:32">
      <c r="X93">
        <f>+'Ark1'!C2205</f>
        <v>2021</v>
      </c>
      <c r="Y93" s="3" t="s">
        <v>398</v>
      </c>
      <c r="Z93">
        <f>+'Ark1'!Q2205</f>
        <v>1628</v>
      </c>
      <c r="AA93" s="10">
        <f>+'Ark1'!R2205</f>
        <v>109911</v>
      </c>
      <c r="AB93" s="1">
        <f>+'Ark1'!U2205</f>
        <v>60.846341396846761</v>
      </c>
      <c r="AC93" s="1">
        <f>+'Ark1'!W2205</f>
        <v>82.029908478059596</v>
      </c>
      <c r="AD93" s="10">
        <f t="shared" si="1"/>
        <v>67.512899262899268</v>
      </c>
      <c r="AE93" s="39"/>
      <c r="AF93"/>
    </row>
    <row r="94" spans="24:32">
      <c r="X94">
        <f>+'Ark1'!C2206</f>
        <v>2021</v>
      </c>
      <c r="Y94" s="3" t="s">
        <v>457</v>
      </c>
      <c r="Z94">
        <f>+'Ark1'!Q2206</f>
        <v>1636</v>
      </c>
      <c r="AA94" s="10">
        <f>+'Ark1'!R2206</f>
        <v>126237</v>
      </c>
      <c r="AB94" s="1">
        <f>+'Ark1'!U2206</f>
        <v>60.688718850498226</v>
      </c>
      <c r="AC94" s="1">
        <f>+'Ark1'!W2206</f>
        <v>84.028423950064763</v>
      </c>
      <c r="AD94" s="10">
        <f t="shared" si="1"/>
        <v>77.161980440097793</v>
      </c>
      <c r="AE94" s="39"/>
      <c r="AF94"/>
    </row>
    <row r="95" spans="24:32">
      <c r="X95" s="46">
        <f>+'Ark1'!C2207</f>
        <v>2021</v>
      </c>
      <c r="Y95" s="47" t="s">
        <v>519</v>
      </c>
      <c r="Z95" s="46">
        <f>+'Ark1'!Q2207</f>
        <v>1633</v>
      </c>
      <c r="AA95" s="65">
        <f>+'Ark1'!R2207</f>
        <v>124039</v>
      </c>
      <c r="AB95" s="48">
        <f>+'Ark1'!U2207</f>
        <v>60.533568733675153</v>
      </c>
      <c r="AC95" s="48">
        <f>+'Ark1'!W2207</f>
        <v>86.018925703784234</v>
      </c>
      <c r="AD95" s="65">
        <f t="shared" si="1"/>
        <v>75.957746478873233</v>
      </c>
      <c r="AE95" s="39"/>
      <c r="AF95"/>
    </row>
    <row r="96" spans="24:32">
      <c r="X96" s="46">
        <f>+'Ark1'!C2208</f>
        <v>2021</v>
      </c>
      <c r="Y96" s="47" t="s">
        <v>413</v>
      </c>
      <c r="Z96" s="46">
        <f>+'Ark1'!Q2208</f>
        <v>1703</v>
      </c>
      <c r="AA96" s="65">
        <f>+'Ark1'!R2208</f>
        <v>178130.76</v>
      </c>
      <c r="AB96" s="48">
        <f>+'Ark1'!U2208</f>
        <v>60.341283676917143</v>
      </c>
      <c r="AC96" s="48">
        <f>+'Ark1'!W2208</f>
        <v>88.46942554232038</v>
      </c>
      <c r="AD96" s="65">
        <f t="shared" si="1"/>
        <v>104.59821491485614</v>
      </c>
      <c r="AE96" s="39"/>
      <c r="AF96"/>
    </row>
    <row r="97" spans="24:32">
      <c r="X97" s="46">
        <f>+'Ark1'!C2209</f>
        <v>2021</v>
      </c>
      <c r="Y97" s="47" t="s">
        <v>412</v>
      </c>
      <c r="Z97" s="46">
        <f>+'Ark1'!Q2209</f>
        <v>1740</v>
      </c>
      <c r="AA97" s="65">
        <f>+'Ark1'!R2209</f>
        <v>201818</v>
      </c>
      <c r="AB97" s="48">
        <f>+'Ark1'!U2209</f>
        <v>60.076883057683354</v>
      </c>
      <c r="AC97" s="48">
        <f>+'Ark1'!W2209</f>
        <v>92.255504840803681</v>
      </c>
      <c r="AD97" s="65">
        <f t="shared" si="1"/>
        <v>115.98735632183909</v>
      </c>
      <c r="AE97" s="39"/>
      <c r="AF97"/>
    </row>
    <row r="98" spans="24:32">
      <c r="X98" s="46">
        <f>+'Ark1'!C2210</f>
        <v>2021</v>
      </c>
      <c r="Y98" s="47" t="s">
        <v>411</v>
      </c>
      <c r="Z98" s="46">
        <f>+'Ark1'!Q2210</f>
        <v>1736</v>
      </c>
      <c r="AA98" s="65">
        <f>+'Ark1'!R2210</f>
        <v>89751.9</v>
      </c>
      <c r="AB98" s="48">
        <f>+'Ark1'!U2210</f>
        <v>59.719896072526382</v>
      </c>
      <c r="AC98" s="48">
        <f>+'Ark1'!W2210</f>
        <v>97.14344810143929</v>
      </c>
      <c r="AD98" s="65">
        <f t="shared" si="1"/>
        <v>51.700403225806447</v>
      </c>
      <c r="AE98" s="39"/>
      <c r="AF98"/>
    </row>
    <row r="99" spans="24:32">
      <c r="X99" s="46">
        <f>+'Ark1'!C2211</f>
        <v>2021</v>
      </c>
      <c r="Y99" s="47" t="s">
        <v>410</v>
      </c>
      <c r="Z99" s="46">
        <f>+'Ark1'!Q2211</f>
        <v>1623</v>
      </c>
      <c r="AA99" s="65">
        <f>+'Ark1'!R2211</f>
        <v>32859</v>
      </c>
      <c r="AB99" s="48">
        <f>+'Ark1'!U2211</f>
        <v>59.396268906540058</v>
      </c>
      <c r="AC99" s="48">
        <f>+'Ark1'!W2211</f>
        <v>102.07834231108838</v>
      </c>
      <c r="AD99" s="65">
        <f t="shared" si="1"/>
        <v>20.245841035120147</v>
      </c>
      <c r="AE99" s="39"/>
      <c r="AF99"/>
    </row>
    <row r="100" spans="24:32">
      <c r="X100" s="46">
        <f>+'Ark1'!C2212</f>
        <v>2021</v>
      </c>
      <c r="Y100" s="47" t="s">
        <v>409</v>
      </c>
      <c r="Z100" s="46">
        <f>+'Ark1'!Q2212</f>
        <v>1391</v>
      </c>
      <c r="AA100" s="65">
        <f>+'Ark1'!R2212</f>
        <v>10981</v>
      </c>
      <c r="AB100" s="48">
        <f>+'Ark1'!U2212</f>
        <v>59.080313239847023</v>
      </c>
      <c r="AC100" s="48">
        <f>+'Ark1'!W2212</f>
        <v>107.0627226370424</v>
      </c>
      <c r="AD100" s="65">
        <f t="shared" si="1"/>
        <v>7.8943206326383892</v>
      </c>
      <c r="AE100" s="39"/>
      <c r="AF100"/>
    </row>
    <row r="101" spans="24:32">
      <c r="X101" s="46">
        <f>+'Ark1'!C2213</f>
        <v>2021</v>
      </c>
      <c r="Y101" s="47" t="s">
        <v>408</v>
      </c>
      <c r="Z101" s="46">
        <f>+'Ark1'!Q2213</f>
        <v>1027</v>
      </c>
      <c r="AA101" s="65">
        <f>+'Ark1'!R2213</f>
        <v>4348</v>
      </c>
      <c r="AB101" s="48">
        <f>+'Ark1'!U2213</f>
        <v>58.752759889604398</v>
      </c>
      <c r="AC101" s="48">
        <f>+'Ark1'!W2213</f>
        <v>112.16807957681658</v>
      </c>
      <c r="AD101" s="65">
        <f t="shared" si="1"/>
        <v>4.2336903602726386</v>
      </c>
      <c r="AE101" s="39"/>
      <c r="AF101"/>
    </row>
    <row r="102" spans="24:32">
      <c r="X102" s="46">
        <f>+'Ark1'!C2214</f>
        <v>2021</v>
      </c>
      <c r="Y102" s="47" t="s">
        <v>407</v>
      </c>
      <c r="Z102" s="46">
        <f>+'Ark1'!Q2214</f>
        <v>689</v>
      </c>
      <c r="AA102" s="65">
        <f>+'Ark1'!R2214</f>
        <v>2137.89</v>
      </c>
      <c r="AB102" s="48">
        <f>+'Ark1'!U2214</f>
        <v>58.597009200660466</v>
      </c>
      <c r="AC102" s="48">
        <f>+'Ark1'!W2214</f>
        <v>117.30222322009084</v>
      </c>
      <c r="AD102" s="65">
        <f t="shared" si="1"/>
        <v>3.1028882438316399</v>
      </c>
      <c r="AE102" s="39"/>
      <c r="AF102"/>
    </row>
    <row r="103" spans="24:32">
      <c r="X103" s="46">
        <f>+'Ark1'!C2215</f>
        <v>2021</v>
      </c>
      <c r="Y103" s="47" t="s">
        <v>406</v>
      </c>
      <c r="Z103" s="46">
        <f>+'Ark1'!Q2215</f>
        <v>482</v>
      </c>
      <c r="AA103" s="65">
        <f>+'Ark1'!R2215</f>
        <v>1338</v>
      </c>
      <c r="AB103" s="48">
        <f>+'Ark1'!U2215</f>
        <v>58.136023916292977</v>
      </c>
      <c r="AC103" s="48">
        <f>+'Ark1'!W2215</f>
        <v>122.31221973094188</v>
      </c>
      <c r="AD103" s="65">
        <f t="shared" si="1"/>
        <v>2.7759336099585061</v>
      </c>
      <c r="AE103" s="39"/>
      <c r="AF103"/>
    </row>
    <row r="104" spans="24:32">
      <c r="X104" s="46">
        <f>+'Ark1'!C2216</f>
        <v>2021</v>
      </c>
      <c r="Y104" s="47" t="s">
        <v>405</v>
      </c>
      <c r="Z104" s="46">
        <f>+'Ark1'!Q2216</f>
        <v>22</v>
      </c>
      <c r="AA104" s="65">
        <f>+'Ark1'!R2216</f>
        <v>20</v>
      </c>
      <c r="AB104" s="48">
        <f>+'Ark1'!U2216</f>
        <v>57.65</v>
      </c>
      <c r="AC104" s="48">
        <f>+'Ark1'!W2216</f>
        <v>132.34050000000002</v>
      </c>
      <c r="AD104" s="65">
        <f t="shared" si="1"/>
        <v>0.90909090909090906</v>
      </c>
      <c r="AE104" s="39"/>
      <c r="AF104"/>
    </row>
    <row r="105" spans="24:32">
      <c r="X105" s="46">
        <f>+'Ark1'!C2217</f>
        <v>2020</v>
      </c>
      <c r="Y105" s="47" t="s">
        <v>404</v>
      </c>
      <c r="Z105" s="46">
        <f>+'Ark1'!Q2217</f>
        <v>1245</v>
      </c>
      <c r="AA105" s="65">
        <f>+'Ark1'!R2217</f>
        <v>12594</v>
      </c>
      <c r="AB105" s="48">
        <f>+'Ark1'!U2217</f>
        <v>64.16571383198351</v>
      </c>
      <c r="AC105" s="48">
        <f>+'Ark1'!W2217</f>
        <v>49.515870255677342</v>
      </c>
      <c r="AD105" s="65">
        <f t="shared" si="1"/>
        <v>10.11566265060241</v>
      </c>
      <c r="AE105" s="39"/>
      <c r="AF105"/>
    </row>
    <row r="106" spans="24:32">
      <c r="X106" s="46">
        <f>+'Ark1'!C2218</f>
        <v>2020</v>
      </c>
      <c r="Y106" s="47" t="s">
        <v>403</v>
      </c>
      <c r="Z106" s="46">
        <f>+'Ark1'!Q2218</f>
        <v>1528</v>
      </c>
      <c r="AA106" s="65">
        <f>+'Ark1'!R2218</f>
        <v>27739</v>
      </c>
      <c r="AB106" s="48">
        <f>+'Ark1'!U2218</f>
        <v>63.239229965031193</v>
      </c>
      <c r="AC106" s="48">
        <f>+'Ark1'!W2218</f>
        <v>59.825564007354203</v>
      </c>
      <c r="AD106" s="65">
        <f t="shared" si="1"/>
        <v>18.153795811518325</v>
      </c>
      <c r="AE106" s="39"/>
      <c r="AF106"/>
    </row>
    <row r="107" spans="24:32">
      <c r="X107" s="46">
        <f>+'Ark1'!C2219</f>
        <v>2020</v>
      </c>
      <c r="Y107" s="47" t="s">
        <v>402</v>
      </c>
      <c r="Z107" s="46">
        <f>+'Ark1'!Q2219</f>
        <v>1397</v>
      </c>
      <c r="AA107" s="65">
        <f>+'Ark1'!R2219</f>
        <v>14399</v>
      </c>
      <c r="AB107" s="48">
        <f>+'Ark1'!U2219</f>
        <v>62.751927217167854</v>
      </c>
      <c r="AC107" s="48">
        <f>+'Ark1'!W2219</f>
        <v>64.08850336828894</v>
      </c>
      <c r="AD107" s="65">
        <f t="shared" si="1"/>
        <v>10.307086614173228</v>
      </c>
      <c r="AE107" s="39"/>
      <c r="AF107"/>
    </row>
    <row r="108" spans="24:32">
      <c r="X108" s="46">
        <f>+'Ark1'!C2220</f>
        <v>2020</v>
      </c>
      <c r="Y108" s="47" t="s">
        <v>401</v>
      </c>
      <c r="Z108" s="46">
        <f>+'Ark1'!Q2220</f>
        <v>1457</v>
      </c>
      <c r="AA108" s="65">
        <f>+'Ark1'!R2220</f>
        <v>19887</v>
      </c>
      <c r="AB108" s="48">
        <f>+'Ark1'!U2220</f>
        <v>62.43510836224668</v>
      </c>
      <c r="AC108" s="48">
        <f>+'Ark1'!W2220</f>
        <v>66.095699200482898</v>
      </c>
      <c r="AD108" s="65">
        <f t="shared" si="1"/>
        <v>13.649279341111873</v>
      </c>
      <c r="AE108" s="39"/>
      <c r="AF108"/>
    </row>
    <row r="109" spans="24:32">
      <c r="X109" s="46">
        <f>+'Ark1'!C2221</f>
        <v>2020</v>
      </c>
      <c r="Y109" s="47" t="s">
        <v>400</v>
      </c>
      <c r="Z109" s="46">
        <f>+'Ark1'!Q2221</f>
        <v>1506</v>
      </c>
      <c r="AA109" s="65">
        <f>+'Ark1'!R2221</f>
        <v>27689</v>
      </c>
      <c r="AB109" s="48">
        <f>+'Ark1'!U2221</f>
        <v>62.191483982809075</v>
      </c>
      <c r="AC109" s="48">
        <f>+'Ark1'!W2221</f>
        <v>68.093936220160302</v>
      </c>
      <c r="AD109" s="65">
        <f t="shared" si="1"/>
        <v>18.385790172642761</v>
      </c>
      <c r="AE109" s="39"/>
      <c r="AF109"/>
    </row>
    <row r="110" spans="24:32">
      <c r="X110" s="46">
        <f>+'Ark1'!C2222</f>
        <v>2020</v>
      </c>
      <c r="Y110" s="47" t="s">
        <v>399</v>
      </c>
      <c r="Z110" s="46">
        <f>+'Ark1'!Q2222</f>
        <v>1530</v>
      </c>
      <c r="AA110" s="65">
        <f>+'Ark1'!R2222</f>
        <v>36892</v>
      </c>
      <c r="AB110" s="48">
        <f>+'Ark1'!U2222</f>
        <v>61.974194947414077</v>
      </c>
      <c r="AC110" s="48">
        <f>+'Ark1'!W2222</f>
        <v>70.094695055839509</v>
      </c>
      <c r="AD110" s="65">
        <f t="shared" si="1"/>
        <v>24.112418300653594</v>
      </c>
      <c r="AE110" s="39"/>
      <c r="AF110"/>
    </row>
    <row r="111" spans="24:32">
      <c r="X111" s="46">
        <f>+'Ark1'!C2223</f>
        <v>2020</v>
      </c>
      <c r="Y111" s="47" t="s">
        <v>398</v>
      </c>
      <c r="Z111" s="46">
        <f>+'Ark1'!Q2223</f>
        <v>1566</v>
      </c>
      <c r="AA111" s="65">
        <f>+'Ark1'!R2223</f>
        <v>50871</v>
      </c>
      <c r="AB111" s="48">
        <f>+'Ark1'!U2223</f>
        <v>61.733816909437607</v>
      </c>
      <c r="AC111" s="48">
        <f>+'Ark1'!W2223</f>
        <v>72.068882074265986</v>
      </c>
      <c r="AD111" s="65">
        <f t="shared" si="1"/>
        <v>32.484674329501914</v>
      </c>
      <c r="AE111" s="39"/>
      <c r="AF111"/>
    </row>
    <row r="112" spans="24:32">
      <c r="X112" s="46">
        <f>+'Ark1'!C2224</f>
        <v>2020</v>
      </c>
      <c r="Y112" s="47" t="s">
        <v>457</v>
      </c>
      <c r="Z112" s="46">
        <f>+'Ark1'!Q2224</f>
        <v>1599</v>
      </c>
      <c r="AA112" s="65">
        <f>+'Ark1'!R2224</f>
        <v>66578</v>
      </c>
      <c r="AB112" s="48">
        <f>+'Ark1'!U2224</f>
        <v>61.495974646279535</v>
      </c>
      <c r="AC112" s="48">
        <f>+'Ark1'!W2224</f>
        <v>74.085314217910863</v>
      </c>
      <c r="AD112" s="65">
        <f t="shared" si="1"/>
        <v>41.637273295809884</v>
      </c>
      <c r="AE112" s="39"/>
      <c r="AF112"/>
    </row>
    <row r="113" spans="24:32">
      <c r="X113">
        <f>+'Ark1'!C2225</f>
        <v>2020</v>
      </c>
      <c r="Y113" s="3" t="s">
        <v>519</v>
      </c>
      <c r="Z113">
        <f>+'Ark1'!Q2225</f>
        <v>1586</v>
      </c>
      <c r="AA113" s="10">
        <f>+'Ark1'!R2225</f>
        <v>83717.570000000007</v>
      </c>
      <c r="AB113" s="1">
        <f>+'Ark1'!U2225</f>
        <v>61.265270719157293</v>
      </c>
      <c r="AC113" s="1">
        <f>+'Ark1'!W2225</f>
        <v>76.064360324841374</v>
      </c>
      <c r="AD113" s="10">
        <f t="shared" si="1"/>
        <v>52.785353089533423</v>
      </c>
      <c r="AE113" s="39"/>
      <c r="AF113"/>
    </row>
    <row r="114" spans="24:32">
      <c r="X114">
        <f>+'Ark1'!C2226</f>
        <v>2020</v>
      </c>
      <c r="Y114" s="3" t="s">
        <v>413</v>
      </c>
      <c r="Z114">
        <f>+'Ark1'!Q2226</f>
        <v>1606</v>
      </c>
      <c r="AA114" s="10">
        <f>+'Ark1'!R2226</f>
        <v>102460</v>
      </c>
      <c r="AB114" s="1">
        <f>+'Ark1'!U2226</f>
        <v>61.089020105406973</v>
      </c>
      <c r="AC114" s="1">
        <f>+'Ark1'!W2226</f>
        <v>78.078429533475372</v>
      </c>
      <c r="AD114" s="10">
        <f t="shared" si="1"/>
        <v>63.798256537982567</v>
      </c>
      <c r="AE114" s="39"/>
      <c r="AF114"/>
    </row>
    <row r="115" spans="24:32">
      <c r="X115">
        <f>+'Ark1'!C2227</f>
        <v>2020</v>
      </c>
      <c r="Y115" s="3" t="s">
        <v>412</v>
      </c>
      <c r="Z115">
        <f>+'Ark1'!Q2227</f>
        <v>1611</v>
      </c>
      <c r="AA115" s="10">
        <f>+'Ark1'!R2227</f>
        <v>115830</v>
      </c>
      <c r="AB115" s="1">
        <f>+'Ark1'!U2227</f>
        <v>60.90895277561944</v>
      </c>
      <c r="AC115" s="1">
        <f>+'Ark1'!W2227</f>
        <v>80.064416990416902</v>
      </c>
      <c r="AD115" s="10">
        <f t="shared" si="1"/>
        <v>71.899441340782118</v>
      </c>
      <c r="AE115" s="39"/>
      <c r="AF115"/>
    </row>
    <row r="116" spans="24:32">
      <c r="X116">
        <f>+'Ark1'!C2228</f>
        <v>2020</v>
      </c>
      <c r="Y116" s="3" t="s">
        <v>411</v>
      </c>
      <c r="Z116">
        <f>+'Ark1'!Q2228</f>
        <v>1630</v>
      </c>
      <c r="AA116" s="10">
        <f>+'Ark1'!R2228</f>
        <v>125465</v>
      </c>
      <c r="AB116" s="1">
        <f>+'Ark1'!U2228</f>
        <v>60.755756585501949</v>
      </c>
      <c r="AC116" s="1">
        <f>+'Ark1'!W2228</f>
        <v>82.041766309328494</v>
      </c>
      <c r="AD116" s="10">
        <f t="shared" si="1"/>
        <v>76.972392638036808</v>
      </c>
      <c r="AE116" s="39"/>
      <c r="AF116"/>
    </row>
    <row r="117" spans="24:32">
      <c r="X117">
        <f>+'Ark1'!C2229</f>
        <v>2020</v>
      </c>
      <c r="Y117" s="3" t="s">
        <v>410</v>
      </c>
      <c r="Z117">
        <f>+'Ark1'!Q2229</f>
        <v>1616</v>
      </c>
      <c r="AA117" s="10">
        <f>+'Ark1'!R2229</f>
        <v>127783</v>
      </c>
      <c r="AB117" s="1">
        <f>+'Ark1'!U2229</f>
        <v>60.621459818598701</v>
      </c>
      <c r="AC117" s="1">
        <f>+'Ark1'!W2229</f>
        <v>84.027936110437125</v>
      </c>
      <c r="AD117" s="10">
        <f t="shared" si="1"/>
        <v>79.073638613861391</v>
      </c>
      <c r="AE117" s="39"/>
      <c r="AF117"/>
    </row>
    <row r="118" spans="24:32">
      <c r="X118">
        <f>+'Ark1'!C2230</f>
        <v>2020</v>
      </c>
      <c r="Y118" s="3" t="s">
        <v>409</v>
      </c>
      <c r="Z118">
        <f>+'Ark1'!Q2230</f>
        <v>1605</v>
      </c>
      <c r="AA118" s="10">
        <f>+'Ark1'!R2230</f>
        <v>114983</v>
      </c>
      <c r="AB118" s="1">
        <f>+'Ark1'!U2230</f>
        <v>60.490107233243187</v>
      </c>
      <c r="AC118" s="1">
        <f>+'Ark1'!W2230</f>
        <v>86.013320664795387</v>
      </c>
      <c r="AD118" s="10">
        <f t="shared" si="1"/>
        <v>71.640498442367601</v>
      </c>
      <c r="AE118" s="39"/>
      <c r="AF118"/>
    </row>
    <row r="119" spans="24:32">
      <c r="X119">
        <f>+'Ark1'!C2231</f>
        <v>2020</v>
      </c>
      <c r="Y119" s="3" t="s">
        <v>408</v>
      </c>
      <c r="Z119">
        <f>+'Ark1'!Q2231</f>
        <v>1691</v>
      </c>
      <c r="AA119" s="10">
        <f>+'Ark1'!R2231</f>
        <v>137553.79</v>
      </c>
      <c r="AB119" s="1">
        <f>+'Ark1'!U2231</f>
        <v>60.344561207655566</v>
      </c>
      <c r="AC119" s="1">
        <f>+'Ark1'!W2231</f>
        <v>88.444340355869983</v>
      </c>
      <c r="AD119" s="10">
        <f t="shared" si="1"/>
        <v>81.344642223536368</v>
      </c>
      <c r="AE119" s="39"/>
      <c r="AF119"/>
    </row>
    <row r="120" spans="24:32">
      <c r="X120">
        <f>+'Ark1'!C2232</f>
        <v>2020</v>
      </c>
      <c r="Y120" s="3" t="s">
        <v>407</v>
      </c>
      <c r="Z120">
        <f>+'Ark1'!Q2232</f>
        <v>1736</v>
      </c>
      <c r="AA120" s="10">
        <f>+'Ark1'!R2232</f>
        <v>128806</v>
      </c>
      <c r="AB120" s="1">
        <f>+'Ark1'!U2232</f>
        <v>60.103294877567826</v>
      </c>
      <c r="AC120" s="1">
        <f>+'Ark1'!W2232</f>
        <v>92.187301989038119</v>
      </c>
      <c r="AD120" s="10">
        <f t="shared" si="1"/>
        <v>74.197004608294932</v>
      </c>
      <c r="AE120" s="39"/>
      <c r="AF120"/>
    </row>
    <row r="121" spans="24:32">
      <c r="X121">
        <f>+'Ark1'!C2233</f>
        <v>2020</v>
      </c>
      <c r="Y121" s="3" t="s">
        <v>406</v>
      </c>
      <c r="Z121">
        <f>+'Ark1'!Q2233</f>
        <v>1678</v>
      </c>
      <c r="AA121" s="10">
        <f>+'Ark1'!R2233</f>
        <v>50421</v>
      </c>
      <c r="AB121" s="1">
        <f>+'Ark1'!U2233</f>
        <v>59.829812974752578</v>
      </c>
      <c r="AC121" s="1">
        <f>+'Ark1'!W2233</f>
        <v>97.118631324249279</v>
      </c>
      <c r="AD121" s="10">
        <f t="shared" si="1"/>
        <v>30.048271752085817</v>
      </c>
      <c r="AE121" s="39"/>
      <c r="AF121"/>
    </row>
    <row r="122" spans="24:32">
      <c r="X122">
        <f>+'Ark1'!C2234</f>
        <v>2020</v>
      </c>
      <c r="Y122" s="3" t="s">
        <v>405</v>
      </c>
      <c r="Z122">
        <f>+'Ark1'!Q2234</f>
        <v>1490</v>
      </c>
      <c r="AA122" s="10">
        <f>+'Ark1'!R2234</f>
        <v>17674</v>
      </c>
      <c r="AB122" s="1">
        <f>+'Ark1'!U2234</f>
        <v>59.577684734638446</v>
      </c>
      <c r="AC122" s="1">
        <f>+'Ark1'!W2234</f>
        <v>102.06619667307868</v>
      </c>
      <c r="AD122" s="10">
        <f t="shared" si="1"/>
        <v>11.861744966442952</v>
      </c>
      <c r="AE122" s="39"/>
      <c r="AF122"/>
    </row>
    <row r="123" spans="24:32">
      <c r="X123">
        <f>+'Ark1'!C2235</f>
        <v>2020</v>
      </c>
      <c r="Y123" s="3" t="s">
        <v>404</v>
      </c>
      <c r="Z123">
        <f>+'Ark1'!Q2235</f>
        <v>1138</v>
      </c>
      <c r="AA123" s="10">
        <f>+'Ark1'!R2235</f>
        <v>6133</v>
      </c>
      <c r="AB123" s="1">
        <f>+'Ark1'!U2235</f>
        <v>59.386107940648941</v>
      </c>
      <c r="AC123" s="1">
        <f>+'Ark1'!W2235</f>
        <v>107.11364095874822</v>
      </c>
      <c r="AD123" s="10">
        <f t="shared" si="1"/>
        <v>5.3892794376098418</v>
      </c>
      <c r="AE123" s="39"/>
      <c r="AF123"/>
    </row>
    <row r="124" spans="24:32">
      <c r="X124">
        <f>+'Ark1'!C2236</f>
        <v>2020</v>
      </c>
      <c r="Y124" s="3" t="s">
        <v>403</v>
      </c>
      <c r="Z124">
        <f>+'Ark1'!Q2236</f>
        <v>796</v>
      </c>
      <c r="AA124" s="10">
        <f>+'Ark1'!R2236</f>
        <v>2662</v>
      </c>
      <c r="AB124" s="1">
        <f>+'Ark1'!U2236</f>
        <v>59.308039068369645</v>
      </c>
      <c r="AC124" s="1">
        <f>+'Ark1'!W2236</f>
        <v>112.248463561232</v>
      </c>
      <c r="AD124" s="10">
        <f t="shared" si="1"/>
        <v>3.3442211055276383</v>
      </c>
      <c r="AE124" s="39"/>
      <c r="AF124"/>
    </row>
    <row r="125" spans="24:32">
      <c r="X125">
        <f>+'Ark1'!C2237</f>
        <v>2020</v>
      </c>
      <c r="Y125" s="3" t="s">
        <v>402</v>
      </c>
      <c r="Z125">
        <f>+'Ark1'!Q2237</f>
        <v>538</v>
      </c>
      <c r="AA125" s="10">
        <f>+'Ark1'!R2237</f>
        <v>1492</v>
      </c>
      <c r="AB125" s="1">
        <f>+'Ark1'!U2237</f>
        <v>59.403485254691695</v>
      </c>
      <c r="AC125" s="1">
        <f>+'Ark1'!W2237</f>
        <v>117.3694436997318</v>
      </c>
      <c r="AD125" s="10">
        <f t="shared" si="1"/>
        <v>2.7732342007434942</v>
      </c>
      <c r="AE125" s="39"/>
      <c r="AF125"/>
    </row>
    <row r="126" spans="24:32">
      <c r="X126">
        <f>+'Ark1'!C2238</f>
        <v>2020</v>
      </c>
      <c r="Y126" s="3" t="s">
        <v>401</v>
      </c>
      <c r="Z126">
        <f>+'Ark1'!Q2238</f>
        <v>402</v>
      </c>
      <c r="AA126" s="10">
        <f>+'Ark1'!R2238</f>
        <v>973</v>
      </c>
      <c r="AB126" s="1">
        <f>+'Ark1'!U2238</f>
        <v>59.142857142857153</v>
      </c>
      <c r="AC126" s="1">
        <f>+'Ark1'!W2238</f>
        <v>122.32771839671128</v>
      </c>
      <c r="AD126" s="10">
        <f t="shared" si="1"/>
        <v>2.4203980099502487</v>
      </c>
      <c r="AE126" s="39"/>
      <c r="AF126"/>
    </row>
    <row r="127" spans="24:32">
      <c r="X127">
        <f>+'Ark1'!C2239</f>
        <v>2020</v>
      </c>
      <c r="Y127" s="3" t="s">
        <v>400</v>
      </c>
      <c r="Z127">
        <f>+'Ark1'!Q2239</f>
        <v>12</v>
      </c>
      <c r="AA127" s="10">
        <f>+'Ark1'!R2239</f>
        <v>12</v>
      </c>
      <c r="AB127" s="1">
        <f>+'Ark1'!U2239</f>
        <v>60.25</v>
      </c>
      <c r="AC127" s="1">
        <f>+'Ark1'!W2239</f>
        <v>133.58750000000001</v>
      </c>
      <c r="AD127" s="10">
        <f t="shared" si="1"/>
        <v>1</v>
      </c>
      <c r="AE127" s="39"/>
      <c r="AF127"/>
    </row>
    <row r="128" spans="24:32">
      <c r="X128">
        <f>+'Ark1'!C2240</f>
        <v>2019</v>
      </c>
      <c r="Y128" s="3" t="s">
        <v>399</v>
      </c>
      <c r="Z128">
        <f>+'Ark1'!Q2240</f>
        <v>1405</v>
      </c>
      <c r="AA128" s="10">
        <f>+'Ark1'!R2240</f>
        <v>16877</v>
      </c>
      <c r="AB128" s="1">
        <f>+'Ark1'!U2240</f>
        <v>63.6523775643306</v>
      </c>
      <c r="AC128" s="1">
        <f>+'Ark1'!W2240</f>
        <v>49.530767816909936</v>
      </c>
      <c r="AD128" s="10">
        <f t="shared" si="1"/>
        <v>12.012099644128114</v>
      </c>
      <c r="AE128" s="39"/>
      <c r="AF128"/>
    </row>
    <row r="129" spans="24:32">
      <c r="X129">
        <f>+'Ark1'!C2241</f>
        <v>2019</v>
      </c>
      <c r="Y129" s="3" t="s">
        <v>398</v>
      </c>
      <c r="Z129">
        <f>+'Ark1'!Q2241</f>
        <v>1657</v>
      </c>
      <c r="AA129" s="10">
        <f>+'Ark1'!R2241</f>
        <v>39090</v>
      </c>
      <c r="AB129" s="1">
        <f>+'Ark1'!U2241</f>
        <v>62.828915046059365</v>
      </c>
      <c r="AC129" s="1">
        <f>+'Ark1'!W2241</f>
        <v>59.879441658136813</v>
      </c>
      <c r="AD129" s="10">
        <f t="shared" si="1"/>
        <v>23.590826795413399</v>
      </c>
      <c r="AE129" s="39"/>
      <c r="AF129"/>
    </row>
    <row r="130" spans="24:32">
      <c r="X130">
        <f>+'Ark1'!C2242</f>
        <v>2019</v>
      </c>
      <c r="Y130" s="3" t="s">
        <v>457</v>
      </c>
      <c r="Z130">
        <f>+'Ark1'!Q2242</f>
        <v>1536</v>
      </c>
      <c r="AA130" s="10">
        <f>+'Ark1'!R2242</f>
        <v>20850</v>
      </c>
      <c r="AB130" s="1">
        <f>+'Ark1'!U2242</f>
        <v>62.340465339409938</v>
      </c>
      <c r="AC130" s="1">
        <f>+'Ark1'!W2242</f>
        <v>64.10442312305085</v>
      </c>
      <c r="AD130" s="10">
        <f t="shared" si="1"/>
        <v>13.57421875</v>
      </c>
      <c r="AE130" s="39"/>
      <c r="AF130"/>
    </row>
    <row r="131" spans="24:32">
      <c r="X131" s="46">
        <f>+'Ark1'!C2243</f>
        <v>2019</v>
      </c>
      <c r="Y131" s="47" t="s">
        <v>519</v>
      </c>
      <c r="Z131" s="46">
        <f>+'Ark1'!Q2243</f>
        <v>1588</v>
      </c>
      <c r="AA131" s="65">
        <f>+'Ark1'!R2243</f>
        <v>28890</v>
      </c>
      <c r="AB131" s="48">
        <f>+'Ark1'!U2243</f>
        <v>62.049818244763728</v>
      </c>
      <c r="AC131" s="48">
        <f>+'Ark1'!W2243</f>
        <v>66.103139345680916</v>
      </c>
      <c r="AD131" s="65">
        <f t="shared" si="1"/>
        <v>18.192695214105793</v>
      </c>
      <c r="AE131" s="39"/>
      <c r="AF131"/>
    </row>
    <row r="132" spans="24:32">
      <c r="X132" s="46">
        <f>+'Ark1'!C2244</f>
        <v>2019</v>
      </c>
      <c r="Y132" s="47" t="s">
        <v>413</v>
      </c>
      <c r="Z132" s="46">
        <f>+'Ark1'!Q2244</f>
        <v>1627</v>
      </c>
      <c r="AA132" s="65">
        <f>+'Ark1'!R2244</f>
        <v>38941</v>
      </c>
      <c r="AB132" s="48">
        <f>+'Ark1'!U2244</f>
        <v>61.786073868598145</v>
      </c>
      <c r="AC132" s="48">
        <f>+'Ark1'!W2244</f>
        <v>68.106042019828649</v>
      </c>
      <c r="AD132" s="65">
        <f t="shared" si="1"/>
        <v>23.934234787953287</v>
      </c>
      <c r="AE132" s="39"/>
      <c r="AF132"/>
    </row>
    <row r="133" spans="24:32">
      <c r="X133" s="46">
        <f>+'Ark1'!C2245</f>
        <v>2019</v>
      </c>
      <c r="Y133" s="47" t="s">
        <v>412</v>
      </c>
      <c r="Z133" s="46">
        <f>+'Ark1'!Q2245</f>
        <v>1659</v>
      </c>
      <c r="AA133" s="65">
        <f>+'Ark1'!R2245</f>
        <v>50716</v>
      </c>
      <c r="AB133" s="48">
        <f>+'Ark1'!U2245</f>
        <v>61.571256729309205</v>
      </c>
      <c r="AC133" s="48">
        <f>+'Ark1'!W2245</f>
        <v>70.098549624342041</v>
      </c>
      <c r="AD133" s="65">
        <f t="shared" si="1"/>
        <v>30.57022302591923</v>
      </c>
      <c r="AE133" s="39"/>
      <c r="AF133"/>
    </row>
    <row r="134" spans="24:32">
      <c r="X134" s="46">
        <f>+'Ark1'!C2246</f>
        <v>2019</v>
      </c>
      <c r="Y134" s="47" t="s">
        <v>411</v>
      </c>
      <c r="Z134" s="46">
        <f>+'Ark1'!Q2246</f>
        <v>1683</v>
      </c>
      <c r="AA134" s="65">
        <f>+'Ark1'!R2246</f>
        <v>68458</v>
      </c>
      <c r="AB134" s="48">
        <f>+'Ark1'!U2246</f>
        <v>61.281621203044885</v>
      </c>
      <c r="AC134" s="48">
        <f>+'Ark1'!W2246</f>
        <v>72.068668088773052</v>
      </c>
      <c r="AD134" s="65">
        <f t="shared" si="1"/>
        <v>40.676173499702912</v>
      </c>
      <c r="AE134" s="39"/>
      <c r="AF134"/>
    </row>
    <row r="135" spans="24:32">
      <c r="X135" s="46">
        <f>+'Ark1'!C2247</f>
        <v>2019</v>
      </c>
      <c r="Y135" s="47" t="s">
        <v>410</v>
      </c>
      <c r="Z135" s="46">
        <f>+'Ark1'!Q2247</f>
        <v>1701</v>
      </c>
      <c r="AA135" s="65">
        <f>+'Ark1'!R2247</f>
        <v>86088</v>
      </c>
      <c r="AB135" s="48">
        <f>+'Ark1'!U2247</f>
        <v>61.090574279971648</v>
      </c>
      <c r="AC135" s="48">
        <f>+'Ark1'!W2247</f>
        <v>74.08685034796035</v>
      </c>
      <c r="AD135" s="65">
        <f t="shared" si="1"/>
        <v>50.610229276895943</v>
      </c>
      <c r="AE135" s="39"/>
      <c r="AF135"/>
    </row>
    <row r="136" spans="24:32">
      <c r="X136" s="46">
        <f>+'Ark1'!C2248</f>
        <v>2019</v>
      </c>
      <c r="Y136" s="47" t="s">
        <v>409</v>
      </c>
      <c r="Z136" s="46">
        <f>+'Ark1'!Q2248</f>
        <v>1702</v>
      </c>
      <c r="AA136" s="65">
        <f>+'Ark1'!R2248</f>
        <v>107782</v>
      </c>
      <c r="AB136" s="48">
        <f>+'Ark1'!U2248</f>
        <v>60.876404702912879</v>
      </c>
      <c r="AC136" s="48">
        <f>+'Ark1'!W2248</f>
        <v>76.069442016276227</v>
      </c>
      <c r="AD136" s="65">
        <f t="shared" si="1"/>
        <v>63.326674500587544</v>
      </c>
      <c r="AE136" s="39"/>
      <c r="AF136"/>
    </row>
    <row r="137" spans="24:32">
      <c r="X137" s="46">
        <f>+'Ark1'!C2249</f>
        <v>2019</v>
      </c>
      <c r="Y137" s="47" t="s">
        <v>408</v>
      </c>
      <c r="Z137" s="46">
        <f>+'Ark1'!Q2249</f>
        <v>1701</v>
      </c>
      <c r="AA137" s="65">
        <f>+'Ark1'!R2249</f>
        <v>122691</v>
      </c>
      <c r="AB137" s="48">
        <f>+'Ark1'!U2249</f>
        <v>60.708967147631846</v>
      </c>
      <c r="AC137" s="48">
        <f>+'Ark1'!W2249</f>
        <v>78.086299502731706</v>
      </c>
      <c r="AD137" s="65">
        <f t="shared" si="1"/>
        <v>72.128747795414469</v>
      </c>
      <c r="AE137" s="39"/>
      <c r="AF137"/>
    </row>
    <row r="138" spans="24:32">
      <c r="X138" s="46">
        <f>+'Ark1'!C2250</f>
        <v>2019</v>
      </c>
      <c r="Y138" s="47" t="s">
        <v>407</v>
      </c>
      <c r="Z138" s="46">
        <f>+'Ark1'!Q2250</f>
        <v>1729</v>
      </c>
      <c r="AA138" s="65">
        <f>+'Ark1'!R2250</f>
        <v>132995</v>
      </c>
      <c r="AB138" s="48">
        <f>+'Ark1'!U2250</f>
        <v>60.567022636684953</v>
      </c>
      <c r="AC138" s="48">
        <f>+'Ark1'!W2250</f>
        <v>80.068766563887692</v>
      </c>
      <c r="AD138" s="65">
        <f t="shared" si="1"/>
        <v>76.920185078079811</v>
      </c>
      <c r="AE138" s="39"/>
      <c r="AF138"/>
    </row>
    <row r="139" spans="24:32">
      <c r="X139" s="46">
        <f>+'Ark1'!C2251</f>
        <v>2019</v>
      </c>
      <c r="Y139" s="47" t="s">
        <v>406</v>
      </c>
      <c r="Z139" s="46">
        <f>+'Ark1'!Q2251</f>
        <v>1718</v>
      </c>
      <c r="AA139" s="65">
        <f>+'Ark1'!R2251</f>
        <v>132629</v>
      </c>
      <c r="AB139" s="48">
        <f>+'Ark1'!U2251</f>
        <v>60.449938540197721</v>
      </c>
      <c r="AC139" s="48">
        <f>+'Ark1'!W2251</f>
        <v>82.041755186378481</v>
      </c>
      <c r="AD139" s="65">
        <f t="shared" si="1"/>
        <v>77.199650756693828</v>
      </c>
      <c r="AE139" s="39"/>
      <c r="AF139"/>
    </row>
    <row r="140" spans="24:32">
      <c r="X140" s="46">
        <f>+'Ark1'!C2252</f>
        <v>2019</v>
      </c>
      <c r="Y140" s="47" t="s">
        <v>405</v>
      </c>
      <c r="Z140" s="46">
        <f>+'Ark1'!Q2252</f>
        <v>1703</v>
      </c>
      <c r="AA140" s="65">
        <f>+'Ark1'!R2252</f>
        <v>120783</v>
      </c>
      <c r="AB140" s="48">
        <f>+'Ark1'!U2252</f>
        <v>60.362885795440405</v>
      </c>
      <c r="AC140" s="48">
        <f>+'Ark1'!W2252</f>
        <v>84.021475856470943</v>
      </c>
      <c r="AD140" s="65">
        <f t="shared" si="1"/>
        <v>70.92366412213741</v>
      </c>
      <c r="AE140" s="39"/>
      <c r="AF140"/>
    </row>
    <row r="141" spans="24:32">
      <c r="X141" s="46">
        <f>+'Ark1'!C2253</f>
        <v>2019</v>
      </c>
      <c r="Y141" s="47" t="s">
        <v>404</v>
      </c>
      <c r="Z141" s="46">
        <f>+'Ark1'!Q2253</f>
        <v>1694</v>
      </c>
      <c r="AA141" s="65">
        <f>+'Ark1'!R2253</f>
        <v>102163</v>
      </c>
      <c r="AB141" s="48">
        <f>+'Ark1'!U2253</f>
        <v>60.258717572197746</v>
      </c>
      <c r="AC141" s="48">
        <f>+'Ark1'!W2253</f>
        <v>86.01106578560794</v>
      </c>
      <c r="AD141" s="65">
        <f t="shared" ref="AD141:AD204" si="2">+AA141/Z141</f>
        <v>60.308736717827628</v>
      </c>
      <c r="AE141" s="39"/>
      <c r="AF141"/>
    </row>
    <row r="142" spans="24:32">
      <c r="X142" s="46">
        <f>+'Ark1'!C2254</f>
        <v>2019</v>
      </c>
      <c r="Y142" s="47" t="s">
        <v>403</v>
      </c>
      <c r="Z142" s="46">
        <f>+'Ark1'!Q2254</f>
        <v>1729</v>
      </c>
      <c r="AA142" s="65">
        <f>+'Ark1'!R2254</f>
        <v>107326</v>
      </c>
      <c r="AB142" s="48">
        <f>+'Ark1'!U2254</f>
        <v>60.155880461826627</v>
      </c>
      <c r="AC142" s="48">
        <f>+'Ark1'!W2254</f>
        <v>88.44474294819814</v>
      </c>
      <c r="AD142" s="65">
        <f t="shared" si="2"/>
        <v>62.074031231925971</v>
      </c>
      <c r="AE142" s="39"/>
      <c r="AF142"/>
    </row>
    <row r="143" spans="24:32">
      <c r="X143" s="46">
        <f>+'Ark1'!C2255</f>
        <v>2019</v>
      </c>
      <c r="Y143" s="47" t="s">
        <v>402</v>
      </c>
      <c r="Z143" s="46">
        <f>+'Ark1'!Q2255</f>
        <v>1775</v>
      </c>
      <c r="AA143" s="65">
        <f>+'Ark1'!R2255</f>
        <v>90276</v>
      </c>
      <c r="AB143" s="48">
        <f>+'Ark1'!U2255</f>
        <v>59.991148481726412</v>
      </c>
      <c r="AC143" s="48">
        <f>+'Ark1'!W2255</f>
        <v>92.138087008542399</v>
      </c>
      <c r="AD143" s="65">
        <f t="shared" si="2"/>
        <v>50.859718309859154</v>
      </c>
      <c r="AE143" s="39"/>
      <c r="AF143"/>
    </row>
    <row r="144" spans="24:32">
      <c r="X144" s="46">
        <f>+'Ark1'!C2256</f>
        <v>2019</v>
      </c>
      <c r="Y144" s="47" t="s">
        <v>401</v>
      </c>
      <c r="Z144" s="46">
        <f>+'Ark1'!Q2256</f>
        <v>1666</v>
      </c>
      <c r="AA144" s="65">
        <f>+'Ark1'!R2256</f>
        <v>31357</v>
      </c>
      <c r="AB144" s="48">
        <f>+'Ark1'!U2256</f>
        <v>59.796428001913561</v>
      </c>
      <c r="AC144" s="48">
        <f>+'Ark1'!W2256</f>
        <v>97.090921384149411</v>
      </c>
      <c r="AD144" s="65">
        <f t="shared" si="2"/>
        <v>18.82172869147659</v>
      </c>
      <c r="AE144" s="39"/>
      <c r="AF144"/>
    </row>
    <row r="145" spans="24:32">
      <c r="X145" s="46">
        <f>+'Ark1'!C2257</f>
        <v>2019</v>
      </c>
      <c r="Y145" s="47" t="s">
        <v>400</v>
      </c>
      <c r="Z145" s="46">
        <f>+'Ark1'!Q2257</f>
        <v>1344</v>
      </c>
      <c r="AA145" s="65">
        <f>+'Ark1'!R2257</f>
        <v>10532</v>
      </c>
      <c r="AB145" s="48">
        <f>+'Ark1'!U2257</f>
        <v>59.620774781617904</v>
      </c>
      <c r="AC145" s="48">
        <f>+'Ark1'!W2257</f>
        <v>102.10990600075944</v>
      </c>
      <c r="AD145" s="65">
        <f t="shared" si="2"/>
        <v>7.8363095238095237</v>
      </c>
      <c r="AE145" s="39"/>
      <c r="AF145"/>
    </row>
    <row r="146" spans="24:32">
      <c r="X146" s="46">
        <f>+'Ark1'!C2258</f>
        <v>2019</v>
      </c>
      <c r="Y146" s="47" t="s">
        <v>399</v>
      </c>
      <c r="Z146" s="46">
        <f>+'Ark1'!Q2258</f>
        <v>957</v>
      </c>
      <c r="AA146" s="65">
        <f>+'Ark1'!R2258</f>
        <v>4138</v>
      </c>
      <c r="AB146" s="48">
        <f>+'Ark1'!U2258</f>
        <v>58.864185596906729</v>
      </c>
      <c r="AC146" s="48">
        <f>+'Ark1'!W2258</f>
        <v>107.24240937651049</v>
      </c>
      <c r="AD146" s="65">
        <f t="shared" si="2"/>
        <v>4.3239289446185998</v>
      </c>
      <c r="AE146" s="39"/>
      <c r="AF146"/>
    </row>
    <row r="147" spans="24:32">
      <c r="X147" s="46">
        <f>+'Ark1'!C2259</f>
        <v>2019</v>
      </c>
      <c r="Y147" s="47" t="s">
        <v>398</v>
      </c>
      <c r="Z147" s="46">
        <f>+'Ark1'!Q2259</f>
        <v>624</v>
      </c>
      <c r="AA147" s="65">
        <f>+'Ark1'!R2259</f>
        <v>2044</v>
      </c>
      <c r="AB147" s="48">
        <f>+'Ark1'!U2259</f>
        <v>58.58365949119375</v>
      </c>
      <c r="AC147" s="48">
        <f>+'Ark1'!W2259</f>
        <v>112.27825342465763</v>
      </c>
      <c r="AD147" s="65">
        <f t="shared" si="2"/>
        <v>3.2756410256410255</v>
      </c>
      <c r="AE147" s="39"/>
      <c r="AF147"/>
    </row>
    <row r="148" spans="24:32">
      <c r="X148" s="46">
        <f>+'Ark1'!C2260</f>
        <v>2019</v>
      </c>
      <c r="Y148" s="47" t="s">
        <v>457</v>
      </c>
      <c r="Z148" s="46">
        <f>+'Ark1'!Q2260</f>
        <v>475</v>
      </c>
      <c r="AA148" s="65">
        <f>+'Ark1'!R2260</f>
        <v>1305</v>
      </c>
      <c r="AB148" s="48">
        <f>+'Ark1'!U2260</f>
        <v>58.573946360153265</v>
      </c>
      <c r="AC148" s="48">
        <f>+'Ark1'!W2260</f>
        <v>117.3521609195402</v>
      </c>
      <c r="AD148" s="65">
        <f t="shared" si="2"/>
        <v>2.7473684210526317</v>
      </c>
      <c r="AE148" s="39"/>
      <c r="AF148"/>
    </row>
    <row r="149" spans="24:32">
      <c r="X149">
        <f>+'Ark1'!C2261</f>
        <v>2019</v>
      </c>
      <c r="Y149" s="3" t="s">
        <v>519</v>
      </c>
      <c r="Z149">
        <f>+'Ark1'!Q2261</f>
        <v>334</v>
      </c>
      <c r="AA149" s="10">
        <f>+'Ark1'!R2261</f>
        <v>864</v>
      </c>
      <c r="AB149" s="1">
        <f>+'Ark1'!U2261</f>
        <v>58.535879629629619</v>
      </c>
      <c r="AC149" s="1">
        <f>+'Ark1'!W2261</f>
        <v>122.48921296296309</v>
      </c>
      <c r="AD149" s="10">
        <f t="shared" si="2"/>
        <v>2.5868263473053892</v>
      </c>
      <c r="AE149" s="39"/>
      <c r="AF149"/>
    </row>
    <row r="150" spans="24:32">
      <c r="X150">
        <f>+'Ark1'!C2262</f>
        <v>2019</v>
      </c>
      <c r="Y150" s="3" t="s">
        <v>413</v>
      </c>
      <c r="Z150">
        <f>+'Ark1'!Q2262</f>
        <v>5</v>
      </c>
      <c r="AA150" s="10">
        <f>+'Ark1'!R2262</f>
        <v>2</v>
      </c>
      <c r="AB150" s="1">
        <f>+'Ark1'!U2262</f>
        <v>62.5</v>
      </c>
      <c r="AC150" s="1">
        <f>+'Ark1'!W2262</f>
        <v>141.75</v>
      </c>
      <c r="AD150" s="10">
        <f t="shared" si="2"/>
        <v>0.4</v>
      </c>
      <c r="AE150" s="39"/>
      <c r="AF150"/>
    </row>
    <row r="151" spans="24:32">
      <c r="X151">
        <f>+'Ark1'!C2263</f>
        <v>2018</v>
      </c>
      <c r="Y151" s="3" t="s">
        <v>412</v>
      </c>
      <c r="Z151">
        <f>+'Ark1'!Q2263</f>
        <v>1484</v>
      </c>
      <c r="AA151" s="10">
        <f>+'Ark1'!R2263</f>
        <v>19364</v>
      </c>
      <c r="AB151" s="1">
        <f>+'Ark1'!U2263</f>
        <v>62.77282608695652</v>
      </c>
      <c r="AC151" s="1">
        <f>+'Ark1'!W2263</f>
        <v>49.51233436853019</v>
      </c>
      <c r="AD151" s="10">
        <f t="shared" si="2"/>
        <v>13.048517520215633</v>
      </c>
      <c r="AE151" s="39"/>
      <c r="AF151"/>
    </row>
    <row r="152" spans="24:32">
      <c r="X152">
        <f>+'Ark1'!C2264</f>
        <v>2018</v>
      </c>
      <c r="Y152" s="3" t="s">
        <v>411</v>
      </c>
      <c r="Z152">
        <f>+'Ark1'!Q2264</f>
        <v>1761</v>
      </c>
      <c r="AA152" s="10">
        <f>+'Ark1'!R2264</f>
        <v>44531</v>
      </c>
      <c r="AB152" s="1">
        <f>+'Ark1'!U2264</f>
        <v>62.078303645634449</v>
      </c>
      <c r="AC152" s="1">
        <f>+'Ark1'!W2264</f>
        <v>59.862964127676008</v>
      </c>
      <c r="AD152" s="10">
        <f t="shared" si="2"/>
        <v>25.28733674048836</v>
      </c>
      <c r="AE152" s="39"/>
      <c r="AF152"/>
    </row>
    <row r="153" spans="24:32">
      <c r="X153">
        <f>+'Ark1'!C2265</f>
        <v>2018</v>
      </c>
      <c r="Y153" s="3" t="s">
        <v>410</v>
      </c>
      <c r="Z153">
        <f>+'Ark1'!Q2265</f>
        <v>1636</v>
      </c>
      <c r="AA153" s="10">
        <f>+'Ark1'!R2265</f>
        <v>23212</v>
      </c>
      <c r="AB153" s="1">
        <f>+'Ark1'!U2265</f>
        <v>61.571096173733203</v>
      </c>
      <c r="AC153" s="1">
        <f>+'Ark1'!W2265</f>
        <v>64.105179248535123</v>
      </c>
      <c r="AD153" s="10">
        <f t="shared" si="2"/>
        <v>14.188264058679707</v>
      </c>
      <c r="AE153" s="39"/>
      <c r="AF153"/>
    </row>
    <row r="154" spans="24:32">
      <c r="X154">
        <f>+'Ark1'!C2266</f>
        <v>2018</v>
      </c>
      <c r="Y154" s="3" t="s">
        <v>409</v>
      </c>
      <c r="Z154">
        <f>+'Ark1'!Q2266</f>
        <v>1702</v>
      </c>
      <c r="AA154" s="10">
        <f>+'Ark1'!R2266</f>
        <v>32481</v>
      </c>
      <c r="AB154" s="1">
        <f>+'Ark1'!U2266</f>
        <v>61.36267898383371</v>
      </c>
      <c r="AC154" s="1">
        <f>+'Ark1'!W2266</f>
        <v>66.103082371054569</v>
      </c>
      <c r="AD154" s="10">
        <f t="shared" si="2"/>
        <v>19.084018801410107</v>
      </c>
      <c r="AE154" s="39"/>
      <c r="AF154"/>
    </row>
    <row r="155" spans="24:32">
      <c r="X155">
        <f>+'Ark1'!C2267</f>
        <v>2018</v>
      </c>
      <c r="Y155" s="3" t="s">
        <v>408</v>
      </c>
      <c r="Z155">
        <f>+'Ark1'!Q2267</f>
        <v>1741</v>
      </c>
      <c r="AA155" s="10">
        <f>+'Ark1'!R2267</f>
        <v>43292</v>
      </c>
      <c r="AB155" s="1">
        <f>+'Ark1'!U2267</f>
        <v>61.081102307639014</v>
      </c>
      <c r="AC155" s="1">
        <f>+'Ark1'!W2267</f>
        <v>68.106869788177988</v>
      </c>
      <c r="AD155" s="10">
        <f t="shared" si="2"/>
        <v>24.866168868466399</v>
      </c>
      <c r="AE155" s="39"/>
      <c r="AF155"/>
    </row>
    <row r="156" spans="24:32">
      <c r="X156">
        <f>+'Ark1'!C2268</f>
        <v>2018</v>
      </c>
      <c r="Y156" s="3" t="s">
        <v>407</v>
      </c>
      <c r="Z156">
        <f>+'Ark1'!Q2268</f>
        <v>1764</v>
      </c>
      <c r="AA156" s="10">
        <f>+'Ark1'!R2268</f>
        <v>56644</v>
      </c>
      <c r="AB156" s="1">
        <f>+'Ark1'!U2268</f>
        <v>60.8332685992726</v>
      </c>
      <c r="AC156" s="1">
        <f>+'Ark1'!W2268</f>
        <v>70.097731365417587</v>
      </c>
      <c r="AD156" s="10">
        <f t="shared" si="2"/>
        <v>32.111111111111114</v>
      </c>
      <c r="AE156" s="39"/>
      <c r="AF156"/>
    </row>
    <row r="157" spans="24:32">
      <c r="X157">
        <f>+'Ark1'!C2269</f>
        <v>2018</v>
      </c>
      <c r="Y157" s="3" t="s">
        <v>406</v>
      </c>
      <c r="Z157">
        <f>+'Ark1'!Q2269</f>
        <v>1783</v>
      </c>
      <c r="AA157" s="10">
        <f>+'Ark1'!R2269</f>
        <v>76719</v>
      </c>
      <c r="AB157" s="1">
        <f>+'Ark1'!U2269</f>
        <v>60.609411457993879</v>
      </c>
      <c r="AC157" s="1">
        <f>+'Ark1'!W2269</f>
        <v>72.063973147363143</v>
      </c>
      <c r="AD157" s="10">
        <f t="shared" si="2"/>
        <v>43.028042624789677</v>
      </c>
      <c r="AE157" s="39"/>
      <c r="AF157"/>
    </row>
    <row r="158" spans="24:32">
      <c r="X158">
        <f>+'Ark1'!C2270</f>
        <v>2018</v>
      </c>
      <c r="Y158" s="3" t="s">
        <v>405</v>
      </c>
      <c r="Z158">
        <f>+'Ark1'!Q2270</f>
        <v>1783</v>
      </c>
      <c r="AA158" s="10">
        <f>+'Ark1'!R2270</f>
        <v>93801</v>
      </c>
      <c r="AB158" s="1">
        <f>+'Ark1'!U2270</f>
        <v>60.400727102146149</v>
      </c>
      <c r="AC158" s="1">
        <f>+'Ark1'!W2270</f>
        <v>74.081900273996496</v>
      </c>
      <c r="AD158" s="10">
        <f t="shared" si="2"/>
        <v>52.608524957936062</v>
      </c>
      <c r="AE158" s="39"/>
      <c r="AF158"/>
    </row>
    <row r="159" spans="24:32">
      <c r="X159">
        <f>+'Ark1'!C2271</f>
        <v>2018</v>
      </c>
      <c r="Y159" s="3" t="s">
        <v>404</v>
      </c>
      <c r="Z159">
        <f>+'Ark1'!Q2271</f>
        <v>1809</v>
      </c>
      <c r="AA159" s="10">
        <f>+'Ark1'!R2271</f>
        <v>116421</v>
      </c>
      <c r="AB159" s="1">
        <f>+'Ark1'!U2271</f>
        <v>60.224520473813989</v>
      </c>
      <c r="AC159" s="1">
        <f>+'Ark1'!W2271</f>
        <v>76.066954138999151</v>
      </c>
      <c r="AD159" s="10">
        <f t="shared" si="2"/>
        <v>64.356550580431175</v>
      </c>
      <c r="AE159" s="39"/>
      <c r="AF159"/>
    </row>
    <row r="160" spans="24:32">
      <c r="X160">
        <f>+'Ark1'!C2272</f>
        <v>2018</v>
      </c>
      <c r="Y160" s="3" t="s">
        <v>403</v>
      </c>
      <c r="Z160">
        <f>+'Ark1'!Q2272</f>
        <v>1833</v>
      </c>
      <c r="AA160" s="10">
        <f>+'Ark1'!R2272</f>
        <v>128464</v>
      </c>
      <c r="AB160" s="1">
        <f>+'Ark1'!U2272</f>
        <v>60.067468472676325</v>
      </c>
      <c r="AC160" s="1">
        <f>+'Ark1'!W2272</f>
        <v>78.081514790597694</v>
      </c>
      <c r="AD160" s="10">
        <f t="shared" si="2"/>
        <v>70.08401527550464</v>
      </c>
      <c r="AE160" s="39"/>
      <c r="AF160"/>
    </row>
    <row r="161" spans="24:32">
      <c r="X161">
        <f>+'Ark1'!C2273</f>
        <v>2018</v>
      </c>
      <c r="Y161" s="3" t="s">
        <v>402</v>
      </c>
      <c r="Z161">
        <f>+'Ark1'!Q2273</f>
        <v>1827</v>
      </c>
      <c r="AA161" s="10">
        <f>+'Ark1'!R2273</f>
        <v>136721</v>
      </c>
      <c r="AB161" s="1">
        <f>+'Ark1'!U2273</f>
        <v>59.942758923346993</v>
      </c>
      <c r="AC161" s="1">
        <f>+'Ark1'!W2273</f>
        <v>80.068794616735701</v>
      </c>
      <c r="AD161" s="10">
        <f t="shared" si="2"/>
        <v>74.833607006020799</v>
      </c>
      <c r="AE161" s="39"/>
      <c r="AF161"/>
    </row>
    <row r="162" spans="24:32">
      <c r="X162">
        <f>+'Ark1'!C2274</f>
        <v>2018</v>
      </c>
      <c r="Y162" s="3" t="s">
        <v>401</v>
      </c>
      <c r="Z162">
        <f>+'Ark1'!Q2274</f>
        <v>1847</v>
      </c>
      <c r="AA162" s="10">
        <f>+'Ark1'!R2274</f>
        <v>132573</v>
      </c>
      <c r="AB162" s="1">
        <f>+'Ark1'!U2274</f>
        <v>59.853378694386201</v>
      </c>
      <c r="AC162" s="1">
        <f>+'Ark1'!W2274</f>
        <v>82.041481224446557</v>
      </c>
      <c r="AD162" s="10">
        <f t="shared" si="2"/>
        <v>71.777476989713051</v>
      </c>
      <c r="AE162" s="39"/>
      <c r="AF162"/>
    </row>
    <row r="163" spans="24:32">
      <c r="X163">
        <f>+'Ark1'!C2275</f>
        <v>2018</v>
      </c>
      <c r="Y163" s="3" t="s">
        <v>400</v>
      </c>
      <c r="Z163">
        <f>+'Ark1'!Q2275</f>
        <v>1822</v>
      </c>
      <c r="AA163" s="10">
        <f>+'Ark1'!R2275</f>
        <v>119749</v>
      </c>
      <c r="AB163" s="1">
        <f>+'Ark1'!U2275</f>
        <v>59.776794214420519</v>
      </c>
      <c r="AC163" s="1">
        <f>+'Ark1'!W2275</f>
        <v>84.025498137725407</v>
      </c>
      <c r="AD163" s="10">
        <f t="shared" si="2"/>
        <v>65.723929747530192</v>
      </c>
      <c r="AE163" s="39"/>
      <c r="AF163"/>
    </row>
    <row r="164" spans="24:32">
      <c r="X164">
        <f>+'Ark1'!C2276</f>
        <v>2018</v>
      </c>
      <c r="Y164" s="3" t="s">
        <v>399</v>
      </c>
      <c r="Z164">
        <f>+'Ark1'!Q2276</f>
        <v>1812</v>
      </c>
      <c r="AA164" s="10">
        <f>+'Ark1'!R2276</f>
        <v>101746</v>
      </c>
      <c r="AB164" s="1">
        <f>+'Ark1'!U2276</f>
        <v>59.707887365472509</v>
      </c>
      <c r="AC164" s="1">
        <f>+'Ark1'!W2276</f>
        <v>86.009787213130309</v>
      </c>
      <c r="AD164" s="10">
        <f t="shared" si="2"/>
        <v>56.151214128035321</v>
      </c>
      <c r="AE164" s="39"/>
      <c r="AF164"/>
    </row>
    <row r="165" spans="24:32">
      <c r="X165">
        <f>+'Ark1'!C2277</f>
        <v>2018</v>
      </c>
      <c r="Y165" s="3" t="s">
        <v>398</v>
      </c>
      <c r="Z165">
        <f>+'Ark1'!Q2277</f>
        <v>1830</v>
      </c>
      <c r="AA165" s="10">
        <f>+'Ark1'!R2277</f>
        <v>108141</v>
      </c>
      <c r="AB165" s="1">
        <f>+'Ark1'!U2277</f>
        <v>59.616939622885774</v>
      </c>
      <c r="AC165" s="1">
        <f>+'Ark1'!W2277</f>
        <v>88.455450030979236</v>
      </c>
      <c r="AD165" s="10">
        <f t="shared" si="2"/>
        <v>59.093442622950818</v>
      </c>
      <c r="AE165" s="39"/>
      <c r="AF165"/>
    </row>
    <row r="166" spans="24:32">
      <c r="X166">
        <f>+'Ark1'!C2278</f>
        <v>2018</v>
      </c>
      <c r="Y166" s="3" t="s">
        <v>457</v>
      </c>
      <c r="Z166">
        <f>+'Ark1'!Q2278</f>
        <v>1891</v>
      </c>
      <c r="AA166" s="10">
        <f>+'Ark1'!R2278</f>
        <v>91422</v>
      </c>
      <c r="AB166" s="1">
        <f>+'Ark1'!U2278</f>
        <v>59.517671381222719</v>
      </c>
      <c r="AC166" s="1">
        <f>+'Ark1'!W2278</f>
        <v>92.149462365591603</v>
      </c>
      <c r="AD166" s="10">
        <f t="shared" si="2"/>
        <v>48.345848757271284</v>
      </c>
      <c r="AE166" s="39"/>
      <c r="AF166"/>
    </row>
    <row r="167" spans="24:32">
      <c r="X167" s="46">
        <f>+'Ark1'!C2279</f>
        <v>2018</v>
      </c>
      <c r="Y167" s="47" t="s">
        <v>519</v>
      </c>
      <c r="Z167" s="46">
        <f>+'Ark1'!Q2279</f>
        <v>1777</v>
      </c>
      <c r="AA167" s="65">
        <f>+'Ark1'!R2279</f>
        <v>34001</v>
      </c>
      <c r="AB167" s="48">
        <f>+'Ark1'!U2279</f>
        <v>59.42619334725449</v>
      </c>
      <c r="AC167" s="48">
        <f>+'Ark1'!W2279</f>
        <v>97.099891179672412</v>
      </c>
      <c r="AD167" s="65">
        <f t="shared" si="2"/>
        <v>19.133933595948228</v>
      </c>
      <c r="AE167" s="39"/>
      <c r="AF167"/>
    </row>
    <row r="168" spans="24:32">
      <c r="X168" s="46">
        <f>+'Ark1'!C2280</f>
        <v>2018</v>
      </c>
      <c r="Y168" s="47" t="s">
        <v>413</v>
      </c>
      <c r="Z168" s="46">
        <f>+'Ark1'!Q2280</f>
        <v>1462</v>
      </c>
      <c r="AA168" s="65">
        <f>+'Ark1'!R2280</f>
        <v>12001</v>
      </c>
      <c r="AB168" s="48">
        <f>+'Ark1'!U2280</f>
        <v>59.357976329388237</v>
      </c>
      <c r="AC168" s="48">
        <f>+'Ark1'!W2280</f>
        <v>102.11263543923968</v>
      </c>
      <c r="AD168" s="65">
        <f t="shared" si="2"/>
        <v>8.2086183310533514</v>
      </c>
      <c r="AE168" s="39"/>
      <c r="AF168"/>
    </row>
    <row r="169" spans="24:32">
      <c r="X169" s="46">
        <f>+'Ark1'!C2281</f>
        <v>2018</v>
      </c>
      <c r="Y169" s="47" t="s">
        <v>412</v>
      </c>
      <c r="Z169" s="46">
        <f>+'Ark1'!Q2281</f>
        <v>1070</v>
      </c>
      <c r="AA169" s="65">
        <f>+'Ark1'!R2281</f>
        <v>4860</v>
      </c>
      <c r="AB169" s="48">
        <f>+'Ark1'!U2281</f>
        <v>57.906584362139903</v>
      </c>
      <c r="AC169" s="48">
        <f>+'Ark1'!W2281</f>
        <v>107.2070370370372</v>
      </c>
      <c r="AD169" s="65">
        <f t="shared" si="2"/>
        <v>4.5420560747663554</v>
      </c>
      <c r="AE169" s="39"/>
      <c r="AF169"/>
    </row>
    <row r="170" spans="24:32">
      <c r="X170" s="46">
        <f>+'Ark1'!C2282</f>
        <v>2018</v>
      </c>
      <c r="Y170" s="47" t="s">
        <v>411</v>
      </c>
      <c r="Z170" s="46">
        <f>+'Ark1'!Q2282</f>
        <v>711</v>
      </c>
      <c r="AA170" s="65">
        <f>+'Ark1'!R2282</f>
        <v>2550</v>
      </c>
      <c r="AB170" s="48">
        <f>+'Ark1'!U2282</f>
        <v>57.169019607843154</v>
      </c>
      <c r="AC170" s="48">
        <f>+'Ark1'!W2282</f>
        <v>112.35886274509824</v>
      </c>
      <c r="AD170" s="65">
        <f t="shared" si="2"/>
        <v>3.5864978902953588</v>
      </c>
      <c r="AE170" s="39"/>
      <c r="AF170"/>
    </row>
    <row r="171" spans="24:32">
      <c r="X171" s="46">
        <f>+'Ark1'!C2283</f>
        <v>2018</v>
      </c>
      <c r="Y171" s="47" t="s">
        <v>410</v>
      </c>
      <c r="Z171" s="46">
        <f>+'Ark1'!Q2283</f>
        <v>518</v>
      </c>
      <c r="AA171" s="65">
        <f>+'Ark1'!R2283</f>
        <v>1573</v>
      </c>
      <c r="AB171" s="48">
        <f>+'Ark1'!U2283</f>
        <v>57.181818181818173</v>
      </c>
      <c r="AC171" s="48">
        <f>+'Ark1'!W2283</f>
        <v>117.32778130959979</v>
      </c>
      <c r="AD171" s="65">
        <f t="shared" si="2"/>
        <v>3.0366795366795367</v>
      </c>
      <c r="AE171" s="39"/>
      <c r="AF171"/>
    </row>
    <row r="172" spans="24:32">
      <c r="X172" s="46">
        <f>+'Ark1'!C2284</f>
        <v>2018</v>
      </c>
      <c r="Y172" s="47" t="s">
        <v>409</v>
      </c>
      <c r="Z172" s="46">
        <f>+'Ark1'!Q2284</f>
        <v>350</v>
      </c>
      <c r="AA172" s="65">
        <f>+'Ark1'!R2284</f>
        <v>951</v>
      </c>
      <c r="AB172" s="48">
        <f>+'Ark1'!U2284</f>
        <v>57.0073606729758</v>
      </c>
      <c r="AC172" s="48">
        <f>+'Ark1'!W2284</f>
        <v>122.40073606729759</v>
      </c>
      <c r="AD172" s="65">
        <f t="shared" si="2"/>
        <v>2.7171428571428571</v>
      </c>
      <c r="AE172" s="39"/>
      <c r="AF172"/>
    </row>
    <row r="173" spans="24:32">
      <c r="X173" s="46">
        <f>+'Ark1'!C2285</f>
        <v>2018</v>
      </c>
      <c r="Y173" s="47" t="s">
        <v>408</v>
      </c>
      <c r="Z173" s="46">
        <f>+'Ark1'!Q2285</f>
        <v>4</v>
      </c>
      <c r="AA173" s="65">
        <f>+'Ark1'!R2285</f>
        <v>3</v>
      </c>
      <c r="AB173" s="48">
        <f>+'Ark1'!U2285</f>
        <v>56</v>
      </c>
      <c r="AC173" s="48">
        <f>+'Ark1'!W2285</f>
        <v>125.63333333333335</v>
      </c>
      <c r="AD173" s="65">
        <f t="shared" si="2"/>
        <v>0.75</v>
      </c>
      <c r="AE173" s="39"/>
      <c r="AF173"/>
    </row>
    <row r="174" spans="24:32">
      <c r="X174" s="46">
        <f>+'Ark1'!C2286</f>
        <v>2017</v>
      </c>
      <c r="Y174" s="47" t="s">
        <v>407</v>
      </c>
      <c r="Z174" s="46">
        <f>+'Ark1'!Q2286</f>
        <v>1446</v>
      </c>
      <c r="AA174" s="65">
        <f>+'Ark1'!R2286</f>
        <v>12997</v>
      </c>
      <c r="AB174" s="48">
        <f>+'Ark1'!U2286</f>
        <v>63.087426629595285</v>
      </c>
      <c r="AC174" s="48">
        <f>+'Ark1'!W2286</f>
        <v>49.747621254247925</v>
      </c>
      <c r="AD174" s="65">
        <f t="shared" si="2"/>
        <v>8.9882434301521439</v>
      </c>
      <c r="AE174" s="39"/>
      <c r="AF174"/>
    </row>
    <row r="175" spans="24:32">
      <c r="X175" s="46">
        <f>+'Ark1'!C2287</f>
        <v>2017</v>
      </c>
      <c r="Y175" s="47" t="s">
        <v>406</v>
      </c>
      <c r="Z175" s="46">
        <f>+'Ark1'!Q2287</f>
        <v>1771</v>
      </c>
      <c r="AA175" s="65">
        <f>+'Ark1'!R2287</f>
        <v>33126</v>
      </c>
      <c r="AB175" s="48">
        <f>+'Ark1'!U2287</f>
        <v>62.308860835950703</v>
      </c>
      <c r="AC175" s="48">
        <f>+'Ark1'!W2287</f>
        <v>59.893685068856911</v>
      </c>
      <c r="AD175" s="65">
        <f t="shared" si="2"/>
        <v>18.704686617730097</v>
      </c>
      <c r="AE175" s="39"/>
      <c r="AF175"/>
    </row>
    <row r="176" spans="24:32">
      <c r="X176" s="46">
        <f>+'Ark1'!C2288</f>
        <v>2017</v>
      </c>
      <c r="Y176" s="47" t="s">
        <v>405</v>
      </c>
      <c r="Z176" s="46">
        <f>+'Ark1'!Q2288</f>
        <v>1591</v>
      </c>
      <c r="AA176" s="65">
        <f>+'Ark1'!R2288</f>
        <v>17431</v>
      </c>
      <c r="AB176" s="48">
        <f>+'Ark1'!U2288</f>
        <v>61.797601285435547</v>
      </c>
      <c r="AC176" s="48">
        <f>+'Ark1'!W2288</f>
        <v>64.109365316193646</v>
      </c>
      <c r="AD176" s="65">
        <f t="shared" si="2"/>
        <v>10.95600251414205</v>
      </c>
      <c r="AE176" s="39"/>
      <c r="AF176"/>
    </row>
    <row r="177" spans="24:32">
      <c r="X177" s="46">
        <f>+'Ark1'!C2289</f>
        <v>2017</v>
      </c>
      <c r="Y177" s="47" t="s">
        <v>404</v>
      </c>
      <c r="Z177" s="46">
        <f>+'Ark1'!Q2289</f>
        <v>1674</v>
      </c>
      <c r="AA177" s="65">
        <f>+'Ark1'!R2289</f>
        <v>24594</v>
      </c>
      <c r="AB177" s="48">
        <f>+'Ark1'!U2289</f>
        <v>61.488471391972659</v>
      </c>
      <c r="AC177" s="48">
        <f>+'Ark1'!W2289</f>
        <v>66.107641006872896</v>
      </c>
      <c r="AD177" s="65">
        <f t="shared" si="2"/>
        <v>14.691756272401435</v>
      </c>
      <c r="AE177" s="39"/>
      <c r="AF177"/>
    </row>
    <row r="178" spans="24:32">
      <c r="X178" s="46">
        <f>+'Ark1'!C2290</f>
        <v>2017</v>
      </c>
      <c r="Y178" s="47" t="s">
        <v>403</v>
      </c>
      <c r="Z178" s="46">
        <f>+'Ark1'!Q2290</f>
        <v>1737</v>
      </c>
      <c r="AA178" s="65">
        <f>+'Ark1'!R2290</f>
        <v>33476</v>
      </c>
      <c r="AB178" s="48">
        <f>+'Ark1'!U2290</f>
        <v>61.248125242747498</v>
      </c>
      <c r="AC178" s="48">
        <f>+'Ark1'!W2290</f>
        <v>68.103776403453722</v>
      </c>
      <c r="AD178" s="65">
        <f t="shared" si="2"/>
        <v>19.272308578008062</v>
      </c>
      <c r="AE178" s="39"/>
      <c r="AF178"/>
    </row>
    <row r="179" spans="24:32">
      <c r="X179" s="46">
        <f>+'Ark1'!C2291</f>
        <v>2017</v>
      </c>
      <c r="Y179" s="47" t="s">
        <v>402</v>
      </c>
      <c r="Z179" s="46">
        <f>+'Ark1'!Q2291</f>
        <v>1802</v>
      </c>
      <c r="AA179" s="65">
        <f>+'Ark1'!R2291</f>
        <v>44315</v>
      </c>
      <c r="AB179" s="48">
        <f>+'Ark1'!U2291</f>
        <v>60.993568043331059</v>
      </c>
      <c r="AC179" s="48">
        <f>+'Ark1'!W2291</f>
        <v>70.099972918077015</v>
      </c>
      <c r="AD179" s="65">
        <f t="shared" si="2"/>
        <v>24.592119866814649</v>
      </c>
      <c r="AE179" s="39"/>
      <c r="AF179"/>
    </row>
    <row r="180" spans="24:32">
      <c r="X180" s="46">
        <f>+'Ark1'!C2292</f>
        <v>2017</v>
      </c>
      <c r="Y180" s="47" t="s">
        <v>401</v>
      </c>
      <c r="Z180" s="46">
        <f>+'Ark1'!Q2292</f>
        <v>1845</v>
      </c>
      <c r="AA180" s="65">
        <f>+'Ark1'!R2292</f>
        <v>60903</v>
      </c>
      <c r="AB180" s="48">
        <f>+'Ark1'!U2292</f>
        <v>60.707895428271129</v>
      </c>
      <c r="AC180" s="48">
        <f>+'Ark1'!W2292</f>
        <v>72.069732002101063</v>
      </c>
      <c r="AD180" s="65">
        <f t="shared" si="2"/>
        <v>33.009756097560974</v>
      </c>
      <c r="AE180" s="39"/>
      <c r="AF180"/>
    </row>
    <row r="181" spans="24:32">
      <c r="X181" s="46">
        <f>+'Ark1'!C2293</f>
        <v>2017</v>
      </c>
      <c r="Y181" s="47" t="s">
        <v>400</v>
      </c>
      <c r="Z181" s="46">
        <f>+'Ark1'!Q2293</f>
        <v>1856</v>
      </c>
      <c r="AA181" s="65">
        <f>+'Ark1'!R2293</f>
        <v>76102</v>
      </c>
      <c r="AB181" s="48">
        <f>+'Ark1'!U2293</f>
        <v>60.460760092514711</v>
      </c>
      <c r="AC181" s="48">
        <f>+'Ark1'!W2293</f>
        <v>74.085129310345181</v>
      </c>
      <c r="AD181" s="65">
        <f t="shared" si="2"/>
        <v>41.00323275862069</v>
      </c>
      <c r="AE181" s="39"/>
      <c r="AF181"/>
    </row>
    <row r="182" spans="24:32">
      <c r="X182" s="46">
        <f>+'Ark1'!C2294</f>
        <v>2017</v>
      </c>
      <c r="Y182" s="47" t="s">
        <v>399</v>
      </c>
      <c r="Z182" s="46">
        <f>+'Ark1'!Q2294</f>
        <v>1879</v>
      </c>
      <c r="AA182" s="65">
        <f>+'Ark1'!R2294</f>
        <v>98674</v>
      </c>
      <c r="AB182" s="48">
        <f>+'Ark1'!U2294</f>
        <v>60.267016661936999</v>
      </c>
      <c r="AC182" s="48">
        <f>+'Ark1'!W2294</f>
        <v>76.078610086350182</v>
      </c>
      <c r="AD182" s="65">
        <f t="shared" si="2"/>
        <v>52.514103246407664</v>
      </c>
      <c r="AE182" s="39"/>
      <c r="AF182"/>
    </row>
    <row r="183" spans="24:32">
      <c r="X183" s="46">
        <f>+'Ark1'!C2295</f>
        <v>2017</v>
      </c>
      <c r="Y183" s="47" t="s">
        <v>398</v>
      </c>
      <c r="Z183" s="46">
        <f>+'Ark1'!Q2295</f>
        <v>1893</v>
      </c>
      <c r="AA183" s="65">
        <f>+'Ark1'!R2295</f>
        <v>112717</v>
      </c>
      <c r="AB183" s="48">
        <f>+'Ark1'!U2295</f>
        <v>60.065981155845741</v>
      </c>
      <c r="AC183" s="48">
        <f>+'Ark1'!W2295</f>
        <v>78.079475486631054</v>
      </c>
      <c r="AD183" s="65">
        <f t="shared" si="2"/>
        <v>59.544109878499739</v>
      </c>
      <c r="AE183" s="39"/>
      <c r="AF183"/>
    </row>
    <row r="184" spans="24:32">
      <c r="X184" s="46">
        <f>+'Ark1'!C2296</f>
        <v>2017</v>
      </c>
      <c r="Y184" s="47" t="s">
        <v>457</v>
      </c>
      <c r="Z184" s="46">
        <f>+'Ark1'!Q2296</f>
        <v>1897</v>
      </c>
      <c r="AA184" s="65">
        <f>+'Ark1'!R2296</f>
        <v>127379</v>
      </c>
      <c r="AB184" s="48">
        <f>+'Ark1'!U2296</f>
        <v>59.891289499509327</v>
      </c>
      <c r="AC184" s="48">
        <f>+'Ark1'!W2296</f>
        <v>80.084401177626745</v>
      </c>
      <c r="AD184" s="65">
        <f t="shared" si="2"/>
        <v>67.147601476014756</v>
      </c>
      <c r="AE184" s="39"/>
      <c r="AF184"/>
    </row>
    <row r="185" spans="24:32">
      <c r="X185">
        <f>+'Ark1'!C2297</f>
        <v>2017</v>
      </c>
      <c r="Y185" s="3" t="s">
        <v>519</v>
      </c>
      <c r="Z185">
        <f>+'Ark1'!Q2297</f>
        <v>1884</v>
      </c>
      <c r="AA185" s="10">
        <f>+'Ark1'!R2297</f>
        <v>128953</v>
      </c>
      <c r="AB185" s="1">
        <f>+'Ark1'!U2297</f>
        <v>59.797046940310643</v>
      </c>
      <c r="AC185" s="1">
        <f>+'Ark1'!W2297</f>
        <v>82.050146179556577</v>
      </c>
      <c r="AD185" s="10">
        <f t="shared" si="2"/>
        <v>68.446390658174096</v>
      </c>
      <c r="AE185" s="39"/>
      <c r="AF185"/>
    </row>
    <row r="186" spans="24:32">
      <c r="X186">
        <f>+'Ark1'!C2298</f>
        <v>2017</v>
      </c>
      <c r="Y186" s="3" t="s">
        <v>413</v>
      </c>
      <c r="Z186">
        <f>+'Ark1'!Q2298</f>
        <v>1910</v>
      </c>
      <c r="AA186" s="10">
        <f>+'Ark1'!R2298</f>
        <v>124892</v>
      </c>
      <c r="AB186" s="1">
        <f>+'Ark1'!U2298</f>
        <v>59.694184435778958</v>
      </c>
      <c r="AC186" s="1">
        <f>+'Ark1'!W2298</f>
        <v>84.035596809966449</v>
      </c>
      <c r="AD186" s="10">
        <f t="shared" si="2"/>
        <v>65.388481675392669</v>
      </c>
      <c r="AE186" s="39"/>
      <c r="AF186"/>
    </row>
    <row r="187" spans="24:32">
      <c r="X187">
        <f>+'Ark1'!C2299</f>
        <v>2017</v>
      </c>
      <c r="Y187" s="3" t="s">
        <v>412</v>
      </c>
      <c r="Z187">
        <f>+'Ark1'!Q2299</f>
        <v>1893</v>
      </c>
      <c r="AA187" s="10">
        <f>+'Ark1'!R2299</f>
        <v>114781</v>
      </c>
      <c r="AB187" s="1">
        <f>+'Ark1'!U2299</f>
        <v>59.603641749433706</v>
      </c>
      <c r="AC187" s="1">
        <f>+'Ark1'!W2299</f>
        <v>86.02101411395617</v>
      </c>
      <c r="AD187" s="10">
        <f t="shared" si="2"/>
        <v>60.634442683571052</v>
      </c>
      <c r="AE187" s="39"/>
      <c r="AF187"/>
    </row>
    <row r="188" spans="24:32">
      <c r="X188">
        <f>+'Ark1'!C2300</f>
        <v>2017</v>
      </c>
      <c r="Y188" s="3" t="s">
        <v>411</v>
      </c>
      <c r="Z188">
        <f>+'Ark1'!Q2300</f>
        <v>1945</v>
      </c>
      <c r="AA188" s="10">
        <f>+'Ark1'!R2300</f>
        <v>131463</v>
      </c>
      <c r="AB188" s="1">
        <f>+'Ark1'!U2300</f>
        <v>59.522729347329999</v>
      </c>
      <c r="AC188" s="1">
        <f>+'Ark1'!W2300</f>
        <v>88.469912520918257</v>
      </c>
      <c r="AD188" s="10">
        <f t="shared" si="2"/>
        <v>67.590231362467861</v>
      </c>
      <c r="AE188" s="39"/>
      <c r="AF188"/>
    </row>
    <row r="189" spans="24:32">
      <c r="X189">
        <f>+'Ark1'!C2301</f>
        <v>2017</v>
      </c>
      <c r="Y189" s="3" t="s">
        <v>410</v>
      </c>
      <c r="Z189">
        <f>+'Ark1'!Q2301</f>
        <v>2029</v>
      </c>
      <c r="AA189" s="10">
        <f>+'Ark1'!R2301</f>
        <v>125489</v>
      </c>
      <c r="AB189" s="1">
        <f>+'Ark1'!U2301</f>
        <v>59.42768683954673</v>
      </c>
      <c r="AC189" s="1">
        <f>+'Ark1'!W2301</f>
        <v>92.1985185126141</v>
      </c>
      <c r="AD189" s="10">
        <f t="shared" si="2"/>
        <v>61.847708230655492</v>
      </c>
      <c r="AE189" s="39"/>
      <c r="AF189"/>
    </row>
    <row r="190" spans="24:32">
      <c r="X190">
        <f>+'Ark1'!C2302</f>
        <v>2017</v>
      </c>
      <c r="Y190" s="3" t="s">
        <v>409</v>
      </c>
      <c r="Z190">
        <f>+'Ark1'!Q2302</f>
        <v>1859</v>
      </c>
      <c r="AA190" s="10">
        <f>+'Ark1'!R2302</f>
        <v>50070</v>
      </c>
      <c r="AB190" s="1">
        <f>+'Ark1'!U2302</f>
        <v>59.317967564112791</v>
      </c>
      <c r="AC190" s="1">
        <f>+'Ark1'!W2302</f>
        <v>97.115239274587097</v>
      </c>
      <c r="AD190" s="10">
        <f t="shared" si="2"/>
        <v>26.933835395373858</v>
      </c>
      <c r="AE190" s="39"/>
      <c r="AF190"/>
    </row>
    <row r="191" spans="24:32">
      <c r="X191">
        <f>+'Ark1'!C2303</f>
        <v>2017</v>
      </c>
      <c r="Y191" s="3" t="s">
        <v>408</v>
      </c>
      <c r="Z191">
        <f>+'Ark1'!Q2303</f>
        <v>1595</v>
      </c>
      <c r="AA191" s="10">
        <f>+'Ark1'!R2303</f>
        <v>18041</v>
      </c>
      <c r="AB191" s="1">
        <f>+'Ark1'!U2303</f>
        <v>59.246494096779543</v>
      </c>
      <c r="AC191" s="1">
        <f>+'Ark1'!W2303</f>
        <v>102.12605731389635</v>
      </c>
      <c r="AD191" s="10">
        <f t="shared" si="2"/>
        <v>11.310971786833855</v>
      </c>
      <c r="AE191" s="39"/>
      <c r="AF191"/>
    </row>
    <row r="192" spans="24:32">
      <c r="X192">
        <f>+'Ark1'!C2304</f>
        <v>2017</v>
      </c>
      <c r="Y192" s="3" t="s">
        <v>407</v>
      </c>
      <c r="Z192">
        <f>+'Ark1'!Q2304</f>
        <v>1176</v>
      </c>
      <c r="AA192" s="10">
        <f>+'Ark1'!R2304</f>
        <v>7362</v>
      </c>
      <c r="AB192" s="1">
        <f>+'Ark1'!U2304</f>
        <v>57.773431132844337</v>
      </c>
      <c r="AC192" s="1">
        <f>+'Ark1'!W2304</f>
        <v>107.1880059766371</v>
      </c>
      <c r="AD192" s="10">
        <f t="shared" si="2"/>
        <v>6.2602040816326534</v>
      </c>
      <c r="AE192" s="39"/>
      <c r="AF192"/>
    </row>
    <row r="193" spans="24:32">
      <c r="X193">
        <f>+'Ark1'!C2305</f>
        <v>2017</v>
      </c>
      <c r="Y193" s="3" t="s">
        <v>406</v>
      </c>
      <c r="Z193">
        <f>+'Ark1'!Q2305</f>
        <v>808</v>
      </c>
      <c r="AA193" s="10">
        <f>+'Ark1'!R2305</f>
        <v>3813</v>
      </c>
      <c r="AB193" s="1">
        <f>+'Ark1'!U2305</f>
        <v>57.030422239706247</v>
      </c>
      <c r="AC193" s="1">
        <f>+'Ark1'!W2305</f>
        <v>112.29892473118258</v>
      </c>
      <c r="AD193" s="10">
        <f t="shared" si="2"/>
        <v>4.7190594059405937</v>
      </c>
      <c r="AE193" s="39"/>
      <c r="AF193"/>
    </row>
    <row r="194" spans="24:32">
      <c r="X194">
        <f>+'Ark1'!C2306</f>
        <v>2017</v>
      </c>
      <c r="Y194" s="3" t="s">
        <v>405</v>
      </c>
      <c r="Z194">
        <f>+'Ark1'!Q2306</f>
        <v>531</v>
      </c>
      <c r="AA194" s="10">
        <f>+'Ark1'!R2306</f>
        <v>2047</v>
      </c>
      <c r="AB194" s="1">
        <f>+'Ark1'!U2306</f>
        <v>57.02296042989741</v>
      </c>
      <c r="AC194" s="1">
        <f>+'Ark1'!W2306</f>
        <v>117.2551050317539</v>
      </c>
      <c r="AD194" s="10">
        <f t="shared" si="2"/>
        <v>3.8549905838041432</v>
      </c>
      <c r="AE194" s="39"/>
      <c r="AF194"/>
    </row>
    <row r="195" spans="24:32">
      <c r="X195">
        <f>+'Ark1'!C2307</f>
        <v>2017</v>
      </c>
      <c r="Y195" s="3" t="s">
        <v>404</v>
      </c>
      <c r="Z195">
        <f>+'Ark1'!Q2307</f>
        <v>413</v>
      </c>
      <c r="AA195" s="10">
        <f>+'Ark1'!R2307</f>
        <v>1150</v>
      </c>
      <c r="AB195" s="1">
        <f>+'Ark1'!U2307</f>
        <v>57.232173913043482</v>
      </c>
      <c r="AC195" s="1">
        <f>+'Ark1'!W2307</f>
        <v>122.27478260869576</v>
      </c>
      <c r="AD195" s="10">
        <f t="shared" si="2"/>
        <v>2.7845036319612593</v>
      </c>
      <c r="AE195" s="39"/>
      <c r="AF195"/>
    </row>
    <row r="196" spans="24:32">
      <c r="X196">
        <f>+'Ark1'!C2308</f>
        <v>2017</v>
      </c>
      <c r="Y196" s="3" t="s">
        <v>403</v>
      </c>
      <c r="Z196">
        <f>+'Ark1'!Q2308</f>
        <v>5</v>
      </c>
      <c r="AA196" s="10">
        <f>+'Ark1'!R2308</f>
        <v>3</v>
      </c>
      <c r="AB196" s="1">
        <f>+'Ark1'!U2308</f>
        <v>56.33333333333335</v>
      </c>
      <c r="AC196" s="1">
        <f>+'Ark1'!W2308</f>
        <v>144.10000000000002</v>
      </c>
      <c r="AD196" s="10">
        <f t="shared" si="2"/>
        <v>0.6</v>
      </c>
      <c r="AE196" s="39"/>
      <c r="AF196"/>
    </row>
    <row r="197" spans="24:32">
      <c r="X197">
        <f>+'Ark1'!C2309</f>
        <v>2016</v>
      </c>
      <c r="Y197" s="3" t="s">
        <v>402</v>
      </c>
      <c r="Z197">
        <f>+'Ark1'!Q2309</f>
        <v>1432</v>
      </c>
      <c r="AA197" s="10">
        <f>+'Ark1'!R2309</f>
        <v>15543</v>
      </c>
      <c r="AB197" s="1">
        <f>+'Ark1'!U2309</f>
        <v>63.188193318196561</v>
      </c>
      <c r="AC197" s="1">
        <f>+'Ark1'!W2309</f>
        <v>49.767868958806446</v>
      </c>
      <c r="AD197" s="10">
        <f t="shared" si="2"/>
        <v>10.854050279329609</v>
      </c>
      <c r="AE197" s="39"/>
      <c r="AF197"/>
    </row>
    <row r="198" spans="24:32">
      <c r="X198">
        <f>+'Ark1'!C2310</f>
        <v>2016</v>
      </c>
      <c r="Y198" s="3" t="s">
        <v>401</v>
      </c>
      <c r="Z198">
        <f>+'Ark1'!Q2310</f>
        <v>1746</v>
      </c>
      <c r="AA198" s="10">
        <f>+'Ark1'!R2310</f>
        <v>36259.5</v>
      </c>
      <c r="AB198" s="1">
        <f>+'Ark1'!U2310</f>
        <v>62.382363082185165</v>
      </c>
      <c r="AC198" s="1">
        <f>+'Ark1'!W2310</f>
        <v>59.862529135118066</v>
      </c>
      <c r="AD198" s="10">
        <f t="shared" si="2"/>
        <v>20.767182130584192</v>
      </c>
      <c r="AE198" s="39"/>
      <c r="AF198"/>
    </row>
    <row r="199" spans="24:32">
      <c r="X199">
        <f>+'Ark1'!C2311</f>
        <v>2016</v>
      </c>
      <c r="Y199" s="3" t="s">
        <v>400</v>
      </c>
      <c r="Z199">
        <f>+'Ark1'!Q2311</f>
        <v>1584</v>
      </c>
      <c r="AA199" s="10">
        <f>+'Ark1'!R2311</f>
        <v>18371</v>
      </c>
      <c r="AB199" s="1">
        <f>+'Ark1'!U2311</f>
        <v>61.935598018400562</v>
      </c>
      <c r="AC199" s="1">
        <f>+'Ark1'!W2311</f>
        <v>64.108383689912785</v>
      </c>
      <c r="AD199" s="10">
        <f t="shared" si="2"/>
        <v>11.597853535353535</v>
      </c>
      <c r="AE199" s="39"/>
      <c r="AF199"/>
    </row>
    <row r="200" spans="24:32">
      <c r="X200">
        <f>+'Ark1'!C2312</f>
        <v>2016</v>
      </c>
      <c r="Y200" s="3" t="s">
        <v>399</v>
      </c>
      <c r="Z200">
        <f>+'Ark1'!Q2312</f>
        <v>1651</v>
      </c>
      <c r="AA200" s="10">
        <f>+'Ark1'!R2312</f>
        <v>25494</v>
      </c>
      <c r="AB200" s="1">
        <f>+'Ark1'!U2312</f>
        <v>61.650190263230186</v>
      </c>
      <c r="AC200" s="1">
        <f>+'Ark1'!W2312</f>
        <v>66.10766937350401</v>
      </c>
      <c r="AD200" s="10">
        <f t="shared" si="2"/>
        <v>15.441550575408844</v>
      </c>
      <c r="AE200" s="39"/>
      <c r="AF200"/>
    </row>
    <row r="201" spans="24:32">
      <c r="X201">
        <f>+'Ark1'!C2313</f>
        <v>2016</v>
      </c>
      <c r="Y201" s="3" t="s">
        <v>398</v>
      </c>
      <c r="Z201">
        <f>+'Ark1'!Q2313</f>
        <v>1728</v>
      </c>
      <c r="AA201" s="10">
        <f>+'Ark1'!R2313</f>
        <v>34091</v>
      </c>
      <c r="AB201" s="1">
        <f>+'Ark1'!U2313</f>
        <v>61.396109611547949</v>
      </c>
      <c r="AC201" s="1">
        <f>+'Ark1'!W2313</f>
        <v>68.099624457223399</v>
      </c>
      <c r="AD201" s="10">
        <f t="shared" si="2"/>
        <v>19.728587962962962</v>
      </c>
      <c r="AE201" s="39"/>
      <c r="AF201"/>
    </row>
    <row r="202" spans="24:32">
      <c r="X202">
        <f>+'Ark1'!C2314</f>
        <v>2016</v>
      </c>
      <c r="Y202" s="3" t="s">
        <v>457</v>
      </c>
      <c r="Z202">
        <f>+'Ark1'!Q2314</f>
        <v>1757</v>
      </c>
      <c r="AA202" s="10">
        <f>+'Ark1'!R2314</f>
        <v>44500</v>
      </c>
      <c r="AB202" s="1">
        <f>+'Ark1'!U2314</f>
        <v>61.121895858147752</v>
      </c>
      <c r="AC202" s="1">
        <f>+'Ark1'!W2314</f>
        <v>70.102137222734086</v>
      </c>
      <c r="AD202" s="10">
        <f t="shared" si="2"/>
        <v>25.327262379055206</v>
      </c>
      <c r="AE202" s="39"/>
      <c r="AF202"/>
    </row>
    <row r="203" spans="24:32">
      <c r="X203" s="46">
        <f>+'Ark1'!C2315</f>
        <v>2016</v>
      </c>
      <c r="Y203" s="47" t="s">
        <v>519</v>
      </c>
      <c r="Z203" s="46">
        <f>+'Ark1'!Q2315</f>
        <v>1792</v>
      </c>
      <c r="AA203" s="65">
        <f>+'Ark1'!R2315</f>
        <v>59535</v>
      </c>
      <c r="AB203" s="48">
        <f>+'Ark1'!U2315</f>
        <v>60.853260321832899</v>
      </c>
      <c r="AC203" s="48">
        <f>+'Ark1'!W2315</f>
        <v>72.057090066180095</v>
      </c>
      <c r="AD203" s="65">
        <f t="shared" si="2"/>
        <v>33.22265625</v>
      </c>
      <c r="AE203" s="39"/>
      <c r="AF203"/>
    </row>
    <row r="204" spans="24:32">
      <c r="X204" s="46">
        <f>+'Ark1'!C2316</f>
        <v>2016</v>
      </c>
      <c r="Y204" s="47" t="s">
        <v>413</v>
      </c>
      <c r="Z204" s="46">
        <f>+'Ark1'!Q2316</f>
        <v>1827</v>
      </c>
      <c r="AA204" s="65">
        <f>+'Ark1'!R2316</f>
        <v>73316</v>
      </c>
      <c r="AB204" s="48">
        <f>+'Ark1'!U2316</f>
        <v>60.655777283701397</v>
      </c>
      <c r="AC204" s="48">
        <f>+'Ark1'!W2316</f>
        <v>74.081132950500262</v>
      </c>
      <c r="AD204" s="65">
        <f t="shared" si="2"/>
        <v>40.129173508483852</v>
      </c>
      <c r="AE204" s="39"/>
      <c r="AF204"/>
    </row>
    <row r="205" spans="24:32">
      <c r="X205" s="46">
        <f>+'Ark1'!C2317</f>
        <v>2016</v>
      </c>
      <c r="Y205" s="47" t="s">
        <v>412</v>
      </c>
      <c r="Z205" s="46">
        <f>+'Ark1'!Q2317</f>
        <v>1821</v>
      </c>
      <c r="AA205" s="65">
        <f>+'Ark1'!R2317</f>
        <v>94251</v>
      </c>
      <c r="AB205" s="48">
        <f>+'Ark1'!U2317</f>
        <v>60.428588101730512</v>
      </c>
      <c r="AC205" s="48">
        <f>+'Ark1'!W2317</f>
        <v>76.072380608812324</v>
      </c>
      <c r="AD205" s="65">
        <f t="shared" ref="AD205:AD268" si="3">+AA205/Z205</f>
        <v>51.757825370675455</v>
      </c>
      <c r="AE205" s="39"/>
      <c r="AF205"/>
    </row>
    <row r="206" spans="24:32">
      <c r="X206" s="46">
        <f>+'Ark1'!C2318</f>
        <v>2016</v>
      </c>
      <c r="Y206" s="47" t="s">
        <v>411</v>
      </c>
      <c r="Z206" s="46">
        <f>+'Ark1'!Q2318</f>
        <v>1839</v>
      </c>
      <c r="AA206" s="65">
        <f>+'Ark1'!R2318</f>
        <v>106212</v>
      </c>
      <c r="AB206" s="48">
        <f>+'Ark1'!U2318</f>
        <v>60.256894295317821</v>
      </c>
      <c r="AC206" s="48">
        <f>+'Ark1'!W2318</f>
        <v>78.081446366195863</v>
      </c>
      <c r="AD206" s="65">
        <f t="shared" si="3"/>
        <v>57.755301794453509</v>
      </c>
      <c r="AE206" s="39"/>
      <c r="AF206"/>
    </row>
    <row r="207" spans="24:32">
      <c r="X207" s="46">
        <f>+'Ark1'!C2319</f>
        <v>2016</v>
      </c>
      <c r="Y207" s="47" t="s">
        <v>410</v>
      </c>
      <c r="Z207" s="46">
        <f>+'Ark1'!Q2319</f>
        <v>1877</v>
      </c>
      <c r="AA207" s="65">
        <f>+'Ark1'!R2319</f>
        <v>119981</v>
      </c>
      <c r="AB207" s="48">
        <f>+'Ark1'!U2319</f>
        <v>60.078904817469592</v>
      </c>
      <c r="AC207" s="48">
        <f>+'Ark1'!W2319</f>
        <v>80.085220036672879</v>
      </c>
      <c r="AD207" s="65">
        <f t="shared" si="3"/>
        <v>63.921683537559936</v>
      </c>
      <c r="AE207" s="39"/>
      <c r="AF207"/>
    </row>
    <row r="208" spans="24:32">
      <c r="X208" s="46">
        <f>+'Ark1'!C2320</f>
        <v>2016</v>
      </c>
      <c r="Y208" s="47" t="s">
        <v>409</v>
      </c>
      <c r="Z208" s="46">
        <f>+'Ark1'!Q2320</f>
        <v>1852</v>
      </c>
      <c r="AA208" s="65">
        <f>+'Ark1'!R2320</f>
        <v>122064</v>
      </c>
      <c r="AB208" s="48">
        <f>+'Ark1'!U2320</f>
        <v>59.970310413475005</v>
      </c>
      <c r="AC208" s="48">
        <f>+'Ark1'!W2320</f>
        <v>82.050395287679507</v>
      </c>
      <c r="AD208" s="65">
        <f t="shared" si="3"/>
        <v>65.909287257019443</v>
      </c>
      <c r="AE208" s="39"/>
      <c r="AF208"/>
    </row>
    <row r="209" spans="24:32">
      <c r="X209" s="46">
        <f>+'Ark1'!C2321</f>
        <v>2016</v>
      </c>
      <c r="Y209" s="47" t="s">
        <v>408</v>
      </c>
      <c r="Z209" s="46">
        <f>+'Ark1'!Q2321</f>
        <v>1858</v>
      </c>
      <c r="AA209" s="65">
        <f>+'Ark1'!R2321</f>
        <v>119969</v>
      </c>
      <c r="AB209" s="48">
        <f>+'Ark1'!U2321</f>
        <v>59.869580801387023</v>
      </c>
      <c r="AC209" s="48">
        <f>+'Ark1'!W2321</f>
        <v>84.041981544925747</v>
      </c>
      <c r="AD209" s="65">
        <f t="shared" si="3"/>
        <v>64.568891280947255</v>
      </c>
      <c r="AE209" s="39"/>
      <c r="AF209"/>
    </row>
    <row r="210" spans="24:32">
      <c r="X210" s="46">
        <f>+'Ark1'!C2322</f>
        <v>2016</v>
      </c>
      <c r="Y210" s="47" t="s">
        <v>407</v>
      </c>
      <c r="Z210" s="46">
        <f>+'Ark1'!Q2322</f>
        <v>1853</v>
      </c>
      <c r="AA210" s="65">
        <f>+'Ark1'!R2322</f>
        <v>112753</v>
      </c>
      <c r="AB210" s="48">
        <f>+'Ark1'!U2322</f>
        <v>59.764977694211133</v>
      </c>
      <c r="AC210" s="48">
        <f>+'Ark1'!W2322</f>
        <v>86.028128353628986</v>
      </c>
      <c r="AD210" s="65">
        <f t="shared" si="3"/>
        <v>60.848893685914732</v>
      </c>
      <c r="AE210" s="39"/>
      <c r="AF210"/>
    </row>
    <row r="211" spans="24:32">
      <c r="X211" s="46">
        <f>+'Ark1'!C2323</f>
        <v>2016</v>
      </c>
      <c r="Y211" s="47" t="s">
        <v>406</v>
      </c>
      <c r="Z211" s="46">
        <f>+'Ark1'!Q2323</f>
        <v>1903</v>
      </c>
      <c r="AA211" s="65">
        <f>+'Ark1'!R2323</f>
        <v>134760</v>
      </c>
      <c r="AB211" s="48">
        <f>+'Ark1'!U2323</f>
        <v>59.727780045267345</v>
      </c>
      <c r="AC211" s="48">
        <f>+'Ark1'!W2323</f>
        <v>88.489689436384992</v>
      </c>
      <c r="AD211" s="65">
        <f t="shared" si="3"/>
        <v>70.814503415659487</v>
      </c>
      <c r="AE211" s="39"/>
      <c r="AF211"/>
    </row>
    <row r="212" spans="24:32">
      <c r="X212" s="46">
        <f>+'Ark1'!C2324</f>
        <v>2016</v>
      </c>
      <c r="Y212" s="47" t="s">
        <v>405</v>
      </c>
      <c r="Z212" s="46">
        <f>+'Ark1'!Q2324</f>
        <v>1968</v>
      </c>
      <c r="AA212" s="65">
        <f>+'Ark1'!R2324</f>
        <v>138097</v>
      </c>
      <c r="AB212" s="48">
        <f>+'Ark1'!U2324</f>
        <v>59.628064941271887</v>
      </c>
      <c r="AC212" s="48">
        <f>+'Ark1'!W2324</f>
        <v>92.225360261849289</v>
      </c>
      <c r="AD212" s="65">
        <f t="shared" si="3"/>
        <v>70.171239837398375</v>
      </c>
      <c r="AE212" s="39"/>
      <c r="AF212"/>
    </row>
    <row r="213" spans="24:32">
      <c r="X213" s="46">
        <f>+'Ark1'!C2325</f>
        <v>2016</v>
      </c>
      <c r="Y213" s="47" t="s">
        <v>404</v>
      </c>
      <c r="Z213" s="46">
        <f>+'Ark1'!Q2325</f>
        <v>1860</v>
      </c>
      <c r="AA213" s="65">
        <f>+'Ark1'!R2325</f>
        <v>58343</v>
      </c>
      <c r="AB213" s="48">
        <f>+'Ark1'!U2325</f>
        <v>59.532893383613285</v>
      </c>
      <c r="AC213" s="48">
        <f>+'Ark1'!W2325</f>
        <v>97.14116558107618</v>
      </c>
      <c r="AD213" s="65">
        <f t="shared" si="3"/>
        <v>31.367204301075269</v>
      </c>
      <c r="AE213" s="39"/>
      <c r="AF213"/>
    </row>
    <row r="214" spans="24:32">
      <c r="X214" s="46">
        <f>+'Ark1'!C2326</f>
        <v>2016</v>
      </c>
      <c r="Y214" s="47" t="s">
        <v>403</v>
      </c>
      <c r="Z214" s="46">
        <f>+'Ark1'!Q2326</f>
        <v>1625</v>
      </c>
      <c r="AA214" s="65">
        <f>+'Ark1'!R2326</f>
        <v>21933</v>
      </c>
      <c r="AB214" s="48">
        <f>+'Ark1'!U2326</f>
        <v>59.453376499019633</v>
      </c>
      <c r="AC214" s="48">
        <f>+'Ark1'!W2326</f>
        <v>102.11822990287706</v>
      </c>
      <c r="AD214" s="65">
        <f t="shared" si="3"/>
        <v>13.49723076923077</v>
      </c>
      <c r="AE214" s="39"/>
      <c r="AF214"/>
    </row>
    <row r="215" spans="24:32">
      <c r="X215" s="46">
        <f>+'Ark1'!C2327</f>
        <v>2016</v>
      </c>
      <c r="Y215" s="47" t="s">
        <v>402</v>
      </c>
      <c r="Z215" s="46">
        <f>+'Ark1'!Q2327</f>
        <v>1241</v>
      </c>
      <c r="AA215" s="65">
        <f>+'Ark1'!R2327</f>
        <v>8707</v>
      </c>
      <c r="AB215" s="48">
        <f>+'Ark1'!U2327</f>
        <v>58.197542207419311</v>
      </c>
      <c r="AC215" s="48">
        <f>+'Ark1'!W2327</f>
        <v>107.19083496037641</v>
      </c>
      <c r="AD215" s="65">
        <f t="shared" si="3"/>
        <v>7.0161160354552781</v>
      </c>
      <c r="AE215" s="39"/>
      <c r="AF215"/>
    </row>
    <row r="216" spans="24:32">
      <c r="X216" s="46">
        <f>+'Ark1'!C2328</f>
        <v>2016</v>
      </c>
      <c r="Y216" s="47" t="s">
        <v>401</v>
      </c>
      <c r="Z216" s="46">
        <f>+'Ark1'!Q2328</f>
        <v>847</v>
      </c>
      <c r="AA216" s="65">
        <f>+'Ark1'!R2328</f>
        <v>4464</v>
      </c>
      <c r="AB216" s="48">
        <f>+'Ark1'!U2328</f>
        <v>57.545698924731184</v>
      </c>
      <c r="AC216" s="48">
        <f>+'Ark1'!W2328</f>
        <v>112.26904121863762</v>
      </c>
      <c r="AD216" s="65">
        <f t="shared" si="3"/>
        <v>5.2703659976387245</v>
      </c>
      <c r="AE216" s="39"/>
      <c r="AF216"/>
    </row>
    <row r="217" spans="24:32">
      <c r="X217" s="46">
        <f>+'Ark1'!C2329</f>
        <v>2016</v>
      </c>
      <c r="Y217" s="47" t="s">
        <v>400</v>
      </c>
      <c r="Z217" s="46">
        <f>+'Ark1'!Q2329</f>
        <v>556</v>
      </c>
      <c r="AA217" s="65">
        <f>+'Ark1'!R2329</f>
        <v>2365</v>
      </c>
      <c r="AB217" s="48">
        <f>+'Ark1'!U2329</f>
        <v>57.451162790697666</v>
      </c>
      <c r="AC217" s="48">
        <f>+'Ark1'!W2329</f>
        <v>117.2292600422833</v>
      </c>
      <c r="AD217" s="65">
        <f t="shared" si="3"/>
        <v>4.2535971223021587</v>
      </c>
      <c r="AE217" s="39"/>
      <c r="AF217"/>
    </row>
    <row r="218" spans="24:32">
      <c r="X218" s="46">
        <f>+'Ark1'!C2330</f>
        <v>2016</v>
      </c>
      <c r="Y218" s="47" t="s">
        <v>399</v>
      </c>
      <c r="Z218" s="46">
        <f>+'Ark1'!Q2330</f>
        <v>418</v>
      </c>
      <c r="AA218" s="65">
        <f>+'Ark1'!R2330</f>
        <v>1249</v>
      </c>
      <c r="AB218" s="48">
        <f>+'Ark1'!U2330</f>
        <v>57.508406725380311</v>
      </c>
      <c r="AC218" s="48">
        <f>+'Ark1'!W2330</f>
        <v>122.33859087269821</v>
      </c>
      <c r="AD218" s="65">
        <f t="shared" si="3"/>
        <v>2.9880382775119618</v>
      </c>
      <c r="AE218" s="39"/>
      <c r="AF218"/>
    </row>
    <row r="219" spans="24:32">
      <c r="X219" s="46">
        <f>+'Ark1'!C2331</f>
        <v>2016</v>
      </c>
      <c r="Y219" s="47" t="s">
        <v>398</v>
      </c>
      <c r="Z219" s="46">
        <f>+'Ark1'!Q2331</f>
        <v>4</v>
      </c>
      <c r="AA219" s="65">
        <f>+'Ark1'!R2331</f>
        <v>3</v>
      </c>
      <c r="AB219" s="48">
        <f>+'Ark1'!U2331</f>
        <v>63.66666666666665</v>
      </c>
      <c r="AC219" s="48">
        <f>+'Ark1'!W2331</f>
        <v>137.43333333333331</v>
      </c>
      <c r="AD219" s="65">
        <f t="shared" si="3"/>
        <v>0.75</v>
      </c>
      <c r="AE219" s="39"/>
      <c r="AF219"/>
    </row>
    <row r="220" spans="24:32">
      <c r="X220" s="46">
        <f>+'Ark1'!C2332</f>
        <v>2015</v>
      </c>
      <c r="Y220" s="47" t="s">
        <v>457</v>
      </c>
      <c r="Z220" s="46">
        <f>+'Ark1'!Q2332</f>
        <v>1432</v>
      </c>
      <c r="AA220" s="65">
        <f>+'Ark1'!R2332</f>
        <v>13082</v>
      </c>
      <c r="AB220" s="48">
        <f>+'Ark1'!U2332</f>
        <v>63.861660995978987</v>
      </c>
      <c r="AC220" s="48">
        <f>+'Ark1'!W2332</f>
        <v>50.016091865140737</v>
      </c>
      <c r="AD220" s="65">
        <f t="shared" si="3"/>
        <v>9.1354748603351954</v>
      </c>
      <c r="AE220" s="39"/>
      <c r="AF220"/>
    </row>
    <row r="221" spans="24:32">
      <c r="X221">
        <f>+'Ark1'!C2333</f>
        <v>2015</v>
      </c>
      <c r="Y221" s="3" t="s">
        <v>519</v>
      </c>
      <c r="Z221">
        <f>+'Ark1'!Q2333</f>
        <v>1709</v>
      </c>
      <c r="AA221" s="10">
        <f>+'Ark1'!R2333</f>
        <v>33839</v>
      </c>
      <c r="AB221" s="1">
        <f>+'Ark1'!U2333</f>
        <v>62.956016671100478</v>
      </c>
      <c r="AC221" s="1">
        <f>+'Ark1'!W2333</f>
        <v>59.842611805740141</v>
      </c>
      <c r="AD221" s="10">
        <f t="shared" si="3"/>
        <v>19.800468110005852</v>
      </c>
      <c r="AE221" s="39"/>
      <c r="AF221"/>
    </row>
    <row r="222" spans="24:32">
      <c r="X222">
        <f>+'Ark1'!C2334</f>
        <v>2015</v>
      </c>
      <c r="Y222" s="3" t="s">
        <v>413</v>
      </c>
      <c r="Z222">
        <f>+'Ark1'!Q2334</f>
        <v>1560</v>
      </c>
      <c r="AA222" s="10">
        <f>+'Ark1'!R2334</f>
        <v>17383</v>
      </c>
      <c r="AB222" s="1">
        <f>+'Ark1'!U2334</f>
        <v>62.415060691480178</v>
      </c>
      <c r="AC222" s="1">
        <f>+'Ark1'!W2334</f>
        <v>64.105729735948756</v>
      </c>
      <c r="AD222" s="10">
        <f t="shared" si="3"/>
        <v>11.142948717948718</v>
      </c>
      <c r="AE222" s="39"/>
      <c r="AF222"/>
    </row>
    <row r="223" spans="24:32">
      <c r="X223">
        <f>+'Ark1'!C2335</f>
        <v>2015</v>
      </c>
      <c r="Y223" s="3" t="s">
        <v>412</v>
      </c>
      <c r="Z223">
        <f>+'Ark1'!Q2335</f>
        <v>1642</v>
      </c>
      <c r="AA223" s="10">
        <f>+'Ark1'!R2335</f>
        <v>23997</v>
      </c>
      <c r="AB223" s="1">
        <f>+'Ark1'!U2335</f>
        <v>62.160033340279249</v>
      </c>
      <c r="AC223" s="1">
        <f>+'Ark1'!W2335</f>
        <v>66.098528860179584</v>
      </c>
      <c r="AD223" s="10">
        <f t="shared" si="3"/>
        <v>14.614494518879415</v>
      </c>
      <c r="AE223" s="39"/>
      <c r="AF223"/>
    </row>
    <row r="224" spans="24:32">
      <c r="X224">
        <f>+'Ark1'!C2336</f>
        <v>2015</v>
      </c>
      <c r="Y224" s="3" t="s">
        <v>411</v>
      </c>
      <c r="Z224">
        <f>+'Ark1'!Q2336</f>
        <v>1708</v>
      </c>
      <c r="AA224" s="10">
        <f>+'Ark1'!R2336</f>
        <v>31644</v>
      </c>
      <c r="AB224" s="1">
        <f>+'Ark1'!U2336</f>
        <v>61.887775741103603</v>
      </c>
      <c r="AC224" s="1">
        <f>+'Ark1'!W2336</f>
        <v>68.100976550154769</v>
      </c>
      <c r="AD224" s="10">
        <f t="shared" si="3"/>
        <v>18.526932084309134</v>
      </c>
      <c r="AE224" s="39"/>
      <c r="AF224"/>
    </row>
    <row r="225" spans="24:32">
      <c r="X225">
        <f>+'Ark1'!C2337</f>
        <v>2015</v>
      </c>
      <c r="Y225" s="3" t="s">
        <v>410</v>
      </c>
      <c r="Z225">
        <f>+'Ark1'!Q2337</f>
        <v>1738</v>
      </c>
      <c r="AA225" s="10">
        <f>+'Ark1'!R2337</f>
        <v>41142</v>
      </c>
      <c r="AB225" s="1">
        <f>+'Ark1'!U2337</f>
        <v>61.628642959578045</v>
      </c>
      <c r="AC225" s="1">
        <f>+'Ark1'!W2337</f>
        <v>70.101188595317907</v>
      </c>
      <c r="AD225" s="10">
        <f t="shared" si="3"/>
        <v>23.672036823935557</v>
      </c>
      <c r="AE225" s="39"/>
      <c r="AF225"/>
    </row>
    <row r="226" spans="24:32">
      <c r="X226">
        <f>+'Ark1'!C2338</f>
        <v>2015</v>
      </c>
      <c r="Y226" s="3" t="s">
        <v>409</v>
      </c>
      <c r="Z226">
        <f>+'Ark1'!Q2338</f>
        <v>1775</v>
      </c>
      <c r="AA226" s="10">
        <f>+'Ark1'!R2338</f>
        <v>55204</v>
      </c>
      <c r="AB226" s="1">
        <f>+'Ark1'!U2338</f>
        <v>61.352843142582806</v>
      </c>
      <c r="AC226" s="1">
        <f>+'Ark1'!W2338</f>
        <v>72.064771842109252</v>
      </c>
      <c r="AD226" s="10">
        <f t="shared" si="3"/>
        <v>31.100845070422537</v>
      </c>
      <c r="AE226" s="39"/>
      <c r="AF226"/>
    </row>
    <row r="227" spans="24:32">
      <c r="X227">
        <f>+'Ark1'!C2339</f>
        <v>2015</v>
      </c>
      <c r="Y227" s="3" t="s">
        <v>408</v>
      </c>
      <c r="Z227">
        <f>+'Ark1'!Q2339</f>
        <v>1796</v>
      </c>
      <c r="AA227" s="10">
        <f>+'Ark1'!R2339</f>
        <v>67712</v>
      </c>
      <c r="AB227" s="1">
        <f>+'Ark1'!U2339</f>
        <v>61.11789812585841</v>
      </c>
      <c r="AC227" s="1">
        <f>+'Ark1'!W2339</f>
        <v>74.082450414261189</v>
      </c>
      <c r="AD227" s="10">
        <f t="shared" si="3"/>
        <v>37.701559020044542</v>
      </c>
      <c r="AE227" s="39"/>
      <c r="AF227"/>
    </row>
    <row r="228" spans="24:32">
      <c r="X228">
        <f>+'Ark1'!C2340</f>
        <v>2015</v>
      </c>
      <c r="Y228" s="3" t="s">
        <v>407</v>
      </c>
      <c r="Z228">
        <f>+'Ark1'!Q2340</f>
        <v>1827</v>
      </c>
      <c r="AA228" s="10">
        <f>+'Ark1'!R2340</f>
        <v>86640</v>
      </c>
      <c r="AB228" s="1">
        <f>+'Ark1'!U2340</f>
        <v>60.889508310249319</v>
      </c>
      <c r="AC228" s="1">
        <f>+'Ark1'!W2340</f>
        <v>76.072745844875314</v>
      </c>
      <c r="AD228" s="10">
        <f t="shared" si="3"/>
        <v>47.422003284072247</v>
      </c>
      <c r="AE228" s="39"/>
      <c r="AF228"/>
    </row>
    <row r="229" spans="24:32">
      <c r="X229">
        <f>+'Ark1'!C2341</f>
        <v>2015</v>
      </c>
      <c r="Y229" s="3" t="s">
        <v>406</v>
      </c>
      <c r="Z229">
        <f>+'Ark1'!Q2341</f>
        <v>1805</v>
      </c>
      <c r="AA229" s="10">
        <f>+'Ark1'!R2341</f>
        <v>97624</v>
      </c>
      <c r="AB229" s="1">
        <f>+'Ark1'!U2341</f>
        <v>60.671682612525849</v>
      </c>
      <c r="AC229" s="1">
        <f>+'Ark1'!W2341</f>
        <v>78.08253272827983</v>
      </c>
      <c r="AD229" s="10">
        <f t="shared" si="3"/>
        <v>54.085318559556789</v>
      </c>
      <c r="AE229" s="39"/>
      <c r="AF229"/>
    </row>
    <row r="230" spans="24:32">
      <c r="X230">
        <f>+'Ark1'!C2342</f>
        <v>2015</v>
      </c>
      <c r="Y230" s="3" t="s">
        <v>405</v>
      </c>
      <c r="Z230">
        <f>+'Ark1'!Q2342</f>
        <v>1834</v>
      </c>
      <c r="AA230" s="10">
        <f>+'Ark1'!R2342</f>
        <v>111159</v>
      </c>
      <c r="AB230" s="1">
        <f>+'Ark1'!U2342</f>
        <v>60.509378626627203</v>
      </c>
      <c r="AC230" s="1">
        <f>+'Ark1'!W2342</f>
        <v>80.083612368092986</v>
      </c>
      <c r="AD230" s="10">
        <f t="shared" si="3"/>
        <v>60.610141766630313</v>
      </c>
      <c r="AE230" s="39"/>
      <c r="AF230"/>
    </row>
    <row r="231" spans="24:32">
      <c r="X231">
        <f>+'Ark1'!C2343</f>
        <v>2015</v>
      </c>
      <c r="Y231" s="3" t="s">
        <v>404</v>
      </c>
      <c r="Z231">
        <f>+'Ark1'!Q2343</f>
        <v>1820</v>
      </c>
      <c r="AA231" s="10">
        <f>+'Ark1'!R2343</f>
        <v>115682</v>
      </c>
      <c r="AB231" s="1">
        <f>+'Ark1'!U2343</f>
        <v>60.348334615617361</v>
      </c>
      <c r="AC231" s="1">
        <f>+'Ark1'!W2343</f>
        <v>82.051689589294682</v>
      </c>
      <c r="AD231" s="10">
        <f t="shared" si="3"/>
        <v>63.561538461538461</v>
      </c>
      <c r="AE231" s="39"/>
      <c r="AF231"/>
    </row>
    <row r="232" spans="24:32">
      <c r="X232">
        <f>+'Ark1'!C2344</f>
        <v>2015</v>
      </c>
      <c r="Y232" s="3" t="s">
        <v>403</v>
      </c>
      <c r="Z232">
        <f>+'Ark1'!Q2344</f>
        <v>1835</v>
      </c>
      <c r="AA232" s="10">
        <f>+'Ark1'!R2344</f>
        <v>116083</v>
      </c>
      <c r="AB232" s="1">
        <f>+'Ark1'!U2344</f>
        <v>60.235960476555547</v>
      </c>
      <c r="AC232" s="1">
        <f>+'Ark1'!W2344</f>
        <v>84.040757905981465</v>
      </c>
      <c r="AD232" s="10">
        <f t="shared" si="3"/>
        <v>63.260490463215255</v>
      </c>
      <c r="AE232" s="39"/>
      <c r="AF232"/>
    </row>
    <row r="233" spans="24:32">
      <c r="X233">
        <f>+'Ark1'!C2345</f>
        <v>2015</v>
      </c>
      <c r="Y233" s="3" t="s">
        <v>402</v>
      </c>
      <c r="Z233">
        <f>+'Ark1'!Q2345</f>
        <v>1829</v>
      </c>
      <c r="AA233" s="10">
        <f>+'Ark1'!R2345</f>
        <v>110696</v>
      </c>
      <c r="AB233" s="1">
        <f>+'Ark1'!U2345</f>
        <v>60.145625366999397</v>
      </c>
      <c r="AC233" s="1">
        <f>+'Ark1'!W2345</f>
        <v>86.028064501557466</v>
      </c>
      <c r="AD233" s="10">
        <f t="shared" si="3"/>
        <v>60.522689994532534</v>
      </c>
      <c r="AE233" s="39"/>
      <c r="AF233"/>
    </row>
    <row r="234" spans="24:32">
      <c r="X234">
        <f>+'Ark1'!C2346</f>
        <v>2015</v>
      </c>
      <c r="Y234" s="3" t="s">
        <v>401</v>
      </c>
      <c r="Z234">
        <f>+'Ark1'!Q2346</f>
        <v>1853</v>
      </c>
      <c r="AA234" s="10">
        <f>+'Ark1'!R2346</f>
        <v>134454</v>
      </c>
      <c r="AB234" s="1">
        <f>+'Ark1'!U2346</f>
        <v>60.039620087466162</v>
      </c>
      <c r="AC234" s="1">
        <f>+'Ark1'!W2346</f>
        <v>88.494806324932611</v>
      </c>
      <c r="AD234" s="10">
        <f t="shared" si="3"/>
        <v>72.560172692930379</v>
      </c>
      <c r="AE234" s="39"/>
      <c r="AF234"/>
    </row>
    <row r="235" spans="24:32">
      <c r="X235">
        <f>+'Ark1'!C2347</f>
        <v>2015</v>
      </c>
      <c r="Y235" s="3" t="s">
        <v>400</v>
      </c>
      <c r="Z235">
        <f>+'Ark1'!Q2347</f>
        <v>1891</v>
      </c>
      <c r="AA235" s="10">
        <f>+'Ark1'!R2347</f>
        <v>140843</v>
      </c>
      <c r="AB235" s="1">
        <f>+'Ark1'!U2347</f>
        <v>59.916085604328515</v>
      </c>
      <c r="AC235" s="1">
        <f>+'Ark1'!W2347</f>
        <v>92.232857122568817</v>
      </c>
      <c r="AD235" s="10">
        <f t="shared" si="3"/>
        <v>74.480698043363304</v>
      </c>
      <c r="AE235" s="39"/>
      <c r="AF235"/>
    </row>
    <row r="236" spans="24:32">
      <c r="X236">
        <f>+'Ark1'!C2348</f>
        <v>2015</v>
      </c>
      <c r="Y236" s="3" t="s">
        <v>399</v>
      </c>
      <c r="Z236">
        <f>+'Ark1'!Q2348</f>
        <v>1816</v>
      </c>
      <c r="AA236" s="10">
        <f>+'Ark1'!R2348</f>
        <v>58720</v>
      </c>
      <c r="AB236" s="1">
        <f>+'Ark1'!U2348</f>
        <v>59.760524523160754</v>
      </c>
      <c r="AC236" s="1">
        <f>+'Ark1'!W2348</f>
        <v>97.104003746592994</v>
      </c>
      <c r="AD236" s="10">
        <f t="shared" si="3"/>
        <v>32.334801762114537</v>
      </c>
      <c r="AE236" s="39"/>
      <c r="AF236"/>
    </row>
    <row r="237" spans="24:32">
      <c r="X237">
        <f>+'Ark1'!C2349</f>
        <v>2015</v>
      </c>
      <c r="Y237" s="3" t="s">
        <v>398</v>
      </c>
      <c r="Z237">
        <f>+'Ark1'!Q2349</f>
        <v>1557</v>
      </c>
      <c r="AA237" s="10">
        <f>+'Ark1'!R2349</f>
        <v>20359</v>
      </c>
      <c r="AB237" s="1">
        <f>+'Ark1'!U2349</f>
        <v>59.595117638390889</v>
      </c>
      <c r="AC237" s="1">
        <f>+'Ark1'!W2349</f>
        <v>102.0978928238131</v>
      </c>
      <c r="AD237" s="10">
        <f t="shared" si="3"/>
        <v>13.075786769428388</v>
      </c>
      <c r="AE237" s="39"/>
      <c r="AF237"/>
    </row>
    <row r="238" spans="24:32">
      <c r="X238" t="e">
        <f>+'Ark1'!#REF!</f>
        <v>#REF!</v>
      </c>
      <c r="Y238" s="3" t="s">
        <v>457</v>
      </c>
      <c r="Z238" t="e">
        <f>+'Ark1'!#REF!</f>
        <v>#REF!</v>
      </c>
      <c r="AA238" s="10" t="e">
        <f>+'Ark1'!#REF!</f>
        <v>#REF!</v>
      </c>
      <c r="AB238" s="1" t="e">
        <f>+'Ark1'!#REF!</f>
        <v>#REF!</v>
      </c>
      <c r="AC238" s="1" t="e">
        <f>+'Ark1'!#REF!</f>
        <v>#REF!</v>
      </c>
      <c r="AD238" s="10" t="e">
        <f t="shared" si="3"/>
        <v>#REF!</v>
      </c>
      <c r="AE238" s="39"/>
      <c r="AF238"/>
    </row>
    <row r="239" spans="24:32">
      <c r="X239" s="46" t="e">
        <f>+'Ark1'!#REF!</f>
        <v>#REF!</v>
      </c>
      <c r="Y239" s="47" t="s">
        <v>519</v>
      </c>
      <c r="Z239" s="46" t="e">
        <f>+'Ark1'!#REF!</f>
        <v>#REF!</v>
      </c>
      <c r="AA239" s="65" t="e">
        <f>+'Ark1'!#REF!</f>
        <v>#REF!</v>
      </c>
      <c r="AB239" s="48" t="e">
        <f>+'Ark1'!#REF!</f>
        <v>#REF!</v>
      </c>
      <c r="AC239" s="48" t="e">
        <f>+'Ark1'!#REF!</f>
        <v>#REF!</v>
      </c>
      <c r="AD239" s="65" t="e">
        <f t="shared" si="3"/>
        <v>#REF!</v>
      </c>
      <c r="AE239" s="39"/>
      <c r="AF239"/>
    </row>
    <row r="240" spans="24:32">
      <c r="X240" s="46" t="e">
        <f>+'Ark1'!#REF!</f>
        <v>#REF!</v>
      </c>
      <c r="Y240" s="47" t="s">
        <v>413</v>
      </c>
      <c r="Z240" s="46" t="e">
        <f>+'Ark1'!#REF!</f>
        <v>#REF!</v>
      </c>
      <c r="AA240" s="65" t="e">
        <f>+'Ark1'!#REF!</f>
        <v>#REF!</v>
      </c>
      <c r="AB240" s="48" t="e">
        <f>+'Ark1'!#REF!</f>
        <v>#REF!</v>
      </c>
      <c r="AC240" s="48" t="e">
        <f>+'Ark1'!#REF!</f>
        <v>#REF!</v>
      </c>
      <c r="AD240" s="65" t="e">
        <f t="shared" si="3"/>
        <v>#REF!</v>
      </c>
      <c r="AE240" s="39"/>
      <c r="AF240"/>
    </row>
    <row r="241" spans="24:32">
      <c r="X241" s="46" t="e">
        <f>+'Ark1'!#REF!</f>
        <v>#REF!</v>
      </c>
      <c r="Y241" s="47" t="s">
        <v>412</v>
      </c>
      <c r="Z241" s="46" t="e">
        <f>+'Ark1'!#REF!</f>
        <v>#REF!</v>
      </c>
      <c r="AA241" s="65" t="e">
        <f>+'Ark1'!#REF!</f>
        <v>#REF!</v>
      </c>
      <c r="AB241" s="48" t="e">
        <f>+'Ark1'!#REF!</f>
        <v>#REF!</v>
      </c>
      <c r="AC241" s="48" t="e">
        <f>+'Ark1'!#REF!</f>
        <v>#REF!</v>
      </c>
      <c r="AD241" s="65" t="e">
        <f t="shared" si="3"/>
        <v>#REF!</v>
      </c>
      <c r="AE241" s="39"/>
      <c r="AF241"/>
    </row>
    <row r="242" spans="24:32">
      <c r="X242" s="46" t="e">
        <f>+'Ark1'!#REF!</f>
        <v>#REF!</v>
      </c>
      <c r="Y242" s="47" t="s">
        <v>411</v>
      </c>
      <c r="Z242" s="46" t="e">
        <f>+'Ark1'!#REF!</f>
        <v>#REF!</v>
      </c>
      <c r="AA242" s="65" t="e">
        <f>+'Ark1'!#REF!</f>
        <v>#REF!</v>
      </c>
      <c r="AB242" s="48" t="e">
        <f>+'Ark1'!#REF!</f>
        <v>#REF!</v>
      </c>
      <c r="AC242" s="48" t="e">
        <f>+'Ark1'!#REF!</f>
        <v>#REF!</v>
      </c>
      <c r="AD242" s="65" t="e">
        <f t="shared" si="3"/>
        <v>#REF!</v>
      </c>
      <c r="AE242" s="39"/>
      <c r="AF242"/>
    </row>
    <row r="243" spans="24:32">
      <c r="X243" s="46" t="e">
        <f>+'Ark1'!#REF!</f>
        <v>#REF!</v>
      </c>
      <c r="Y243" s="47" t="s">
        <v>410</v>
      </c>
      <c r="Z243" s="46" t="e">
        <f>+'Ark1'!#REF!</f>
        <v>#REF!</v>
      </c>
      <c r="AA243" s="65" t="e">
        <f>+'Ark1'!#REF!</f>
        <v>#REF!</v>
      </c>
      <c r="AB243" s="48" t="e">
        <f>+'Ark1'!#REF!</f>
        <v>#REF!</v>
      </c>
      <c r="AC243" s="48" t="e">
        <f>+'Ark1'!#REF!</f>
        <v>#REF!</v>
      </c>
      <c r="AD243" s="65" t="e">
        <f t="shared" si="3"/>
        <v>#REF!</v>
      </c>
      <c r="AE243" s="39"/>
      <c r="AF243"/>
    </row>
    <row r="244" spans="24:32">
      <c r="X244" s="46" t="e">
        <f>+'Ark1'!#REF!</f>
        <v>#REF!</v>
      </c>
      <c r="Y244" s="47" t="s">
        <v>409</v>
      </c>
      <c r="Z244" s="46" t="e">
        <f>+'Ark1'!#REF!</f>
        <v>#REF!</v>
      </c>
      <c r="AA244" s="65" t="e">
        <f>+'Ark1'!#REF!</f>
        <v>#REF!</v>
      </c>
      <c r="AB244" s="48" t="e">
        <f>+'Ark1'!#REF!</f>
        <v>#REF!</v>
      </c>
      <c r="AC244" s="48" t="e">
        <f>+'Ark1'!#REF!</f>
        <v>#REF!</v>
      </c>
      <c r="AD244" s="65" t="e">
        <f t="shared" si="3"/>
        <v>#REF!</v>
      </c>
      <c r="AE244" s="39"/>
      <c r="AF244"/>
    </row>
    <row r="245" spans="24:32">
      <c r="X245" s="46" t="e">
        <f>+'Ark1'!#REF!</f>
        <v>#REF!</v>
      </c>
      <c r="Y245" s="47" t="s">
        <v>408</v>
      </c>
      <c r="Z245" s="46" t="e">
        <f>+'Ark1'!#REF!</f>
        <v>#REF!</v>
      </c>
      <c r="AA245" s="65" t="e">
        <f>+'Ark1'!#REF!</f>
        <v>#REF!</v>
      </c>
      <c r="AB245" s="48" t="e">
        <f>+'Ark1'!#REF!</f>
        <v>#REF!</v>
      </c>
      <c r="AC245" s="48" t="e">
        <f>+'Ark1'!#REF!</f>
        <v>#REF!</v>
      </c>
      <c r="AD245" s="65" t="e">
        <f t="shared" si="3"/>
        <v>#REF!</v>
      </c>
      <c r="AE245" s="39"/>
      <c r="AF245"/>
    </row>
    <row r="246" spans="24:32">
      <c r="X246" s="46" t="e">
        <f>+'Ark1'!#REF!</f>
        <v>#REF!</v>
      </c>
      <c r="Y246" s="47" t="s">
        <v>407</v>
      </c>
      <c r="Z246" s="46" t="e">
        <f>+'Ark1'!#REF!</f>
        <v>#REF!</v>
      </c>
      <c r="AA246" s="65" t="e">
        <f>+'Ark1'!#REF!</f>
        <v>#REF!</v>
      </c>
      <c r="AB246" s="48" t="e">
        <f>+'Ark1'!#REF!</f>
        <v>#REF!</v>
      </c>
      <c r="AC246" s="48" t="e">
        <f>+'Ark1'!#REF!</f>
        <v>#REF!</v>
      </c>
      <c r="AD246" s="65" t="e">
        <f t="shared" si="3"/>
        <v>#REF!</v>
      </c>
      <c r="AE246" s="39"/>
      <c r="AF246"/>
    </row>
    <row r="247" spans="24:32">
      <c r="X247" s="46" t="e">
        <f>+'Ark1'!#REF!</f>
        <v>#REF!</v>
      </c>
      <c r="Y247" s="47" t="s">
        <v>406</v>
      </c>
      <c r="Z247" s="46" t="e">
        <f>+'Ark1'!#REF!</f>
        <v>#REF!</v>
      </c>
      <c r="AA247" s="65" t="e">
        <f>+'Ark1'!#REF!</f>
        <v>#REF!</v>
      </c>
      <c r="AB247" s="48" t="e">
        <f>+'Ark1'!#REF!</f>
        <v>#REF!</v>
      </c>
      <c r="AC247" s="48" t="e">
        <f>+'Ark1'!#REF!</f>
        <v>#REF!</v>
      </c>
      <c r="AD247" s="65" t="e">
        <f t="shared" si="3"/>
        <v>#REF!</v>
      </c>
      <c r="AE247" s="39"/>
      <c r="AF247"/>
    </row>
    <row r="248" spans="24:32">
      <c r="X248" s="46" t="e">
        <f>+'Ark1'!#REF!</f>
        <v>#REF!</v>
      </c>
      <c r="Y248" s="47" t="s">
        <v>405</v>
      </c>
      <c r="Z248" s="46" t="e">
        <f>+'Ark1'!#REF!</f>
        <v>#REF!</v>
      </c>
      <c r="AA248" s="65" t="e">
        <f>+'Ark1'!#REF!</f>
        <v>#REF!</v>
      </c>
      <c r="AB248" s="48" t="e">
        <f>+'Ark1'!#REF!</f>
        <v>#REF!</v>
      </c>
      <c r="AC248" s="48" t="e">
        <f>+'Ark1'!#REF!</f>
        <v>#REF!</v>
      </c>
      <c r="AD248" s="65" t="e">
        <f t="shared" si="3"/>
        <v>#REF!</v>
      </c>
      <c r="AE248" s="39"/>
      <c r="AF248"/>
    </row>
    <row r="249" spans="24:32">
      <c r="X249" s="46" t="e">
        <f>+'Ark1'!#REF!</f>
        <v>#REF!</v>
      </c>
      <c r="Y249" s="47" t="s">
        <v>404</v>
      </c>
      <c r="Z249" s="46" t="e">
        <f>+'Ark1'!#REF!</f>
        <v>#REF!</v>
      </c>
      <c r="AA249" s="65" t="e">
        <f>+'Ark1'!#REF!</f>
        <v>#REF!</v>
      </c>
      <c r="AB249" s="48" t="e">
        <f>+'Ark1'!#REF!</f>
        <v>#REF!</v>
      </c>
      <c r="AC249" s="48" t="e">
        <f>+'Ark1'!#REF!</f>
        <v>#REF!</v>
      </c>
      <c r="AD249" s="65" t="e">
        <f t="shared" si="3"/>
        <v>#REF!</v>
      </c>
      <c r="AE249" s="39"/>
      <c r="AF249"/>
    </row>
    <row r="250" spans="24:32">
      <c r="X250" s="46" t="e">
        <f>+'Ark1'!#REF!</f>
        <v>#REF!</v>
      </c>
      <c r="Y250" s="47" t="s">
        <v>403</v>
      </c>
      <c r="Z250" s="46" t="e">
        <f>+'Ark1'!#REF!</f>
        <v>#REF!</v>
      </c>
      <c r="AA250" s="65" t="e">
        <f>+'Ark1'!#REF!</f>
        <v>#REF!</v>
      </c>
      <c r="AB250" s="48" t="e">
        <f>+'Ark1'!#REF!</f>
        <v>#REF!</v>
      </c>
      <c r="AC250" s="48" t="e">
        <f>+'Ark1'!#REF!</f>
        <v>#REF!</v>
      </c>
      <c r="AD250" s="65" t="e">
        <f t="shared" si="3"/>
        <v>#REF!</v>
      </c>
      <c r="AE250" s="39"/>
      <c r="AF250"/>
    </row>
    <row r="251" spans="24:32">
      <c r="X251" s="46" t="e">
        <f>+'Ark1'!#REF!</f>
        <v>#REF!</v>
      </c>
      <c r="Y251" s="47" t="s">
        <v>402</v>
      </c>
      <c r="Z251" s="46" t="e">
        <f>+'Ark1'!#REF!</f>
        <v>#REF!</v>
      </c>
      <c r="AA251" s="65" t="e">
        <f>+'Ark1'!#REF!</f>
        <v>#REF!</v>
      </c>
      <c r="AB251" s="48" t="e">
        <f>+'Ark1'!#REF!</f>
        <v>#REF!</v>
      </c>
      <c r="AC251" s="48" t="e">
        <f>+'Ark1'!#REF!</f>
        <v>#REF!</v>
      </c>
      <c r="AD251" s="65" t="e">
        <f t="shared" si="3"/>
        <v>#REF!</v>
      </c>
      <c r="AE251" s="39"/>
      <c r="AF251"/>
    </row>
    <row r="252" spans="24:32">
      <c r="X252" s="46" t="e">
        <f>+'Ark1'!#REF!</f>
        <v>#REF!</v>
      </c>
      <c r="Y252" s="47" t="s">
        <v>401</v>
      </c>
      <c r="Z252" s="46" t="e">
        <f>+'Ark1'!#REF!</f>
        <v>#REF!</v>
      </c>
      <c r="AA252" s="65" t="e">
        <f>+'Ark1'!#REF!</f>
        <v>#REF!</v>
      </c>
      <c r="AB252" s="48" t="e">
        <f>+'Ark1'!#REF!</f>
        <v>#REF!</v>
      </c>
      <c r="AC252" s="48" t="e">
        <f>+'Ark1'!#REF!</f>
        <v>#REF!</v>
      </c>
      <c r="AD252" s="65" t="e">
        <f t="shared" si="3"/>
        <v>#REF!</v>
      </c>
      <c r="AE252" s="39"/>
      <c r="AF252"/>
    </row>
    <row r="253" spans="24:32">
      <c r="X253" s="46" t="e">
        <f>+'Ark1'!#REF!</f>
        <v>#REF!</v>
      </c>
      <c r="Y253" s="47" t="s">
        <v>400</v>
      </c>
      <c r="Z253" s="46" t="e">
        <f>+'Ark1'!#REF!</f>
        <v>#REF!</v>
      </c>
      <c r="AA253" s="65" t="e">
        <f>+'Ark1'!#REF!</f>
        <v>#REF!</v>
      </c>
      <c r="AB253" s="48" t="e">
        <f>+'Ark1'!#REF!</f>
        <v>#REF!</v>
      </c>
      <c r="AC253" s="48" t="e">
        <f>+'Ark1'!#REF!</f>
        <v>#REF!</v>
      </c>
      <c r="AD253" s="65" t="e">
        <f t="shared" si="3"/>
        <v>#REF!</v>
      </c>
      <c r="AE253" s="39"/>
      <c r="AF253"/>
    </row>
    <row r="254" spans="24:32">
      <c r="X254" s="46" t="e">
        <f>+'Ark1'!#REF!</f>
        <v>#REF!</v>
      </c>
      <c r="Y254" s="47" t="s">
        <v>399</v>
      </c>
      <c r="Z254" s="46" t="e">
        <f>+'Ark1'!#REF!</f>
        <v>#REF!</v>
      </c>
      <c r="AA254" s="65" t="e">
        <f>+'Ark1'!#REF!</f>
        <v>#REF!</v>
      </c>
      <c r="AB254" s="48" t="e">
        <f>+'Ark1'!#REF!</f>
        <v>#REF!</v>
      </c>
      <c r="AC254" s="48" t="e">
        <f>+'Ark1'!#REF!</f>
        <v>#REF!</v>
      </c>
      <c r="AD254" s="65" t="e">
        <f t="shared" si="3"/>
        <v>#REF!</v>
      </c>
      <c r="AE254" s="39"/>
      <c r="AF254"/>
    </row>
    <row r="255" spans="24:32">
      <c r="X255" s="46" t="e">
        <f>+'Ark1'!#REF!</f>
        <v>#REF!</v>
      </c>
      <c r="Y255" s="47" t="s">
        <v>398</v>
      </c>
      <c r="Z255" s="46" t="e">
        <f>+'Ark1'!#REF!</f>
        <v>#REF!</v>
      </c>
      <c r="AA255" s="65" t="e">
        <f>+'Ark1'!#REF!</f>
        <v>#REF!</v>
      </c>
      <c r="AB255" s="48" t="e">
        <f>+'Ark1'!#REF!</f>
        <v>#REF!</v>
      </c>
      <c r="AC255" s="48" t="e">
        <f>+'Ark1'!#REF!</f>
        <v>#REF!</v>
      </c>
      <c r="AD255" s="65" t="e">
        <f t="shared" si="3"/>
        <v>#REF!</v>
      </c>
      <c r="AE255" s="39"/>
      <c r="AF255"/>
    </row>
    <row r="256" spans="24:32">
      <c r="X256" s="46" t="e">
        <f>+'Ark1'!#REF!</f>
        <v>#REF!</v>
      </c>
      <c r="Y256" s="47" t="s">
        <v>457</v>
      </c>
      <c r="Z256" s="46" t="e">
        <f>+'Ark1'!#REF!</f>
        <v>#REF!</v>
      </c>
      <c r="AA256" s="65" t="e">
        <f>+'Ark1'!#REF!</f>
        <v>#REF!</v>
      </c>
      <c r="AB256" s="48" t="e">
        <f>+'Ark1'!#REF!</f>
        <v>#REF!</v>
      </c>
      <c r="AC256" s="48" t="e">
        <f>+'Ark1'!#REF!</f>
        <v>#REF!</v>
      </c>
      <c r="AD256" s="65" t="e">
        <f t="shared" si="3"/>
        <v>#REF!</v>
      </c>
      <c r="AE256" s="39"/>
      <c r="AF256"/>
    </row>
    <row r="257" spans="24:32">
      <c r="X257" t="e">
        <f>+'Ark1'!#REF!</f>
        <v>#REF!</v>
      </c>
      <c r="Y257" s="3" t="s">
        <v>519</v>
      </c>
      <c r="Z257" t="e">
        <f>+'Ark1'!#REF!</f>
        <v>#REF!</v>
      </c>
      <c r="AA257" s="10" t="e">
        <f>+'Ark1'!#REF!</f>
        <v>#REF!</v>
      </c>
      <c r="AB257" s="1" t="e">
        <f>+'Ark1'!#REF!</f>
        <v>#REF!</v>
      </c>
      <c r="AC257" s="1" t="e">
        <f>+'Ark1'!#REF!</f>
        <v>#REF!</v>
      </c>
      <c r="AD257" s="10" t="e">
        <f t="shared" si="3"/>
        <v>#REF!</v>
      </c>
      <c r="AE257" s="39"/>
      <c r="AF257"/>
    </row>
    <row r="258" spans="24:32">
      <c r="X258" t="e">
        <f>+'Ark1'!#REF!</f>
        <v>#REF!</v>
      </c>
      <c r="Y258" s="3" t="s">
        <v>413</v>
      </c>
      <c r="Z258" t="e">
        <f>+'Ark1'!#REF!</f>
        <v>#REF!</v>
      </c>
      <c r="AA258" s="10" t="e">
        <f>+'Ark1'!#REF!</f>
        <v>#REF!</v>
      </c>
      <c r="AB258" s="1" t="e">
        <f>+'Ark1'!#REF!</f>
        <v>#REF!</v>
      </c>
      <c r="AC258" s="1" t="e">
        <f>+'Ark1'!#REF!</f>
        <v>#REF!</v>
      </c>
      <c r="AD258" s="10" t="e">
        <f t="shared" si="3"/>
        <v>#REF!</v>
      </c>
      <c r="AE258" s="39"/>
      <c r="AF258"/>
    </row>
    <row r="259" spans="24:32">
      <c r="X259" t="e">
        <f>+'Ark1'!#REF!</f>
        <v>#REF!</v>
      </c>
      <c r="Y259" s="3" t="s">
        <v>412</v>
      </c>
      <c r="Z259" t="e">
        <f>+'Ark1'!#REF!</f>
        <v>#REF!</v>
      </c>
      <c r="AA259" s="10" t="e">
        <f>+'Ark1'!#REF!</f>
        <v>#REF!</v>
      </c>
      <c r="AB259" s="1" t="e">
        <f>+'Ark1'!#REF!</f>
        <v>#REF!</v>
      </c>
      <c r="AC259" s="1" t="e">
        <f>+'Ark1'!#REF!</f>
        <v>#REF!</v>
      </c>
      <c r="AD259" s="10" t="e">
        <f t="shared" si="3"/>
        <v>#REF!</v>
      </c>
      <c r="AE259" s="39"/>
      <c r="AF259"/>
    </row>
    <row r="260" spans="24:32">
      <c r="X260" t="e">
        <f>+'Ark1'!#REF!</f>
        <v>#REF!</v>
      </c>
      <c r="Y260" s="3" t="s">
        <v>411</v>
      </c>
      <c r="Z260" t="e">
        <f>+'Ark1'!#REF!</f>
        <v>#REF!</v>
      </c>
      <c r="AA260" s="10" t="e">
        <f>+'Ark1'!#REF!</f>
        <v>#REF!</v>
      </c>
      <c r="AB260" s="1" t="e">
        <f>+'Ark1'!#REF!</f>
        <v>#REF!</v>
      </c>
      <c r="AC260" s="1" t="e">
        <f>+'Ark1'!#REF!</f>
        <v>#REF!</v>
      </c>
      <c r="AD260" s="10" t="e">
        <f t="shared" si="3"/>
        <v>#REF!</v>
      </c>
      <c r="AE260" s="39"/>
      <c r="AF260"/>
    </row>
    <row r="261" spans="24:32">
      <c r="X261" t="e">
        <f>+'Ark1'!#REF!</f>
        <v>#REF!</v>
      </c>
      <c r="Y261" s="3" t="s">
        <v>410</v>
      </c>
      <c r="Z261" t="e">
        <f>+'Ark1'!#REF!</f>
        <v>#REF!</v>
      </c>
      <c r="AA261" s="10" t="e">
        <f>+'Ark1'!#REF!</f>
        <v>#REF!</v>
      </c>
      <c r="AB261" s="1" t="e">
        <f>+'Ark1'!#REF!</f>
        <v>#REF!</v>
      </c>
      <c r="AC261" s="1" t="e">
        <f>+'Ark1'!#REF!</f>
        <v>#REF!</v>
      </c>
      <c r="AD261" s="10" t="e">
        <f t="shared" si="3"/>
        <v>#REF!</v>
      </c>
      <c r="AE261" s="39"/>
      <c r="AF261"/>
    </row>
    <row r="262" spans="24:32">
      <c r="X262" t="e">
        <f>+'Ark1'!#REF!</f>
        <v>#REF!</v>
      </c>
      <c r="Y262" s="3" t="s">
        <v>409</v>
      </c>
      <c r="Z262" t="e">
        <f>+'Ark1'!#REF!</f>
        <v>#REF!</v>
      </c>
      <c r="AA262" s="10" t="e">
        <f>+'Ark1'!#REF!</f>
        <v>#REF!</v>
      </c>
      <c r="AB262" s="1" t="e">
        <f>+'Ark1'!#REF!</f>
        <v>#REF!</v>
      </c>
      <c r="AC262" s="1" t="e">
        <f>+'Ark1'!#REF!</f>
        <v>#REF!</v>
      </c>
      <c r="AD262" s="10" t="e">
        <f t="shared" si="3"/>
        <v>#REF!</v>
      </c>
      <c r="AE262" s="39"/>
      <c r="AF262"/>
    </row>
    <row r="263" spans="24:32">
      <c r="X263" t="e">
        <f>+'Ark1'!#REF!</f>
        <v>#REF!</v>
      </c>
      <c r="Y263" s="3" t="s">
        <v>408</v>
      </c>
      <c r="Z263" t="e">
        <f>+'Ark1'!#REF!</f>
        <v>#REF!</v>
      </c>
      <c r="AA263" s="10" t="e">
        <f>+'Ark1'!#REF!</f>
        <v>#REF!</v>
      </c>
      <c r="AB263" s="1" t="e">
        <f>+'Ark1'!#REF!</f>
        <v>#REF!</v>
      </c>
      <c r="AC263" s="1" t="e">
        <f>+'Ark1'!#REF!</f>
        <v>#REF!</v>
      </c>
      <c r="AD263" s="10" t="e">
        <f t="shared" si="3"/>
        <v>#REF!</v>
      </c>
      <c r="AE263" s="39"/>
      <c r="AF263"/>
    </row>
    <row r="264" spans="24:32">
      <c r="X264" t="e">
        <f>+'Ark1'!#REF!</f>
        <v>#REF!</v>
      </c>
      <c r="Y264" s="3" t="s">
        <v>407</v>
      </c>
      <c r="Z264" t="e">
        <f>+'Ark1'!#REF!</f>
        <v>#REF!</v>
      </c>
      <c r="AA264" s="10" t="e">
        <f>+'Ark1'!#REF!</f>
        <v>#REF!</v>
      </c>
      <c r="AB264" s="1" t="e">
        <f>+'Ark1'!#REF!</f>
        <v>#REF!</v>
      </c>
      <c r="AC264" s="1" t="e">
        <f>+'Ark1'!#REF!</f>
        <v>#REF!</v>
      </c>
      <c r="AD264" s="10" t="e">
        <f t="shared" si="3"/>
        <v>#REF!</v>
      </c>
      <c r="AE264" s="39"/>
      <c r="AF264"/>
    </row>
    <row r="265" spans="24:32">
      <c r="X265" t="e">
        <f>+'Ark1'!#REF!</f>
        <v>#REF!</v>
      </c>
      <c r="Y265" s="3" t="s">
        <v>406</v>
      </c>
      <c r="Z265" t="e">
        <f>+'Ark1'!#REF!</f>
        <v>#REF!</v>
      </c>
      <c r="AA265" s="10" t="e">
        <f>+'Ark1'!#REF!</f>
        <v>#REF!</v>
      </c>
      <c r="AB265" s="1" t="e">
        <f>+'Ark1'!#REF!</f>
        <v>#REF!</v>
      </c>
      <c r="AC265" s="1" t="e">
        <f>+'Ark1'!#REF!</f>
        <v>#REF!</v>
      </c>
      <c r="AD265" s="10" t="e">
        <f t="shared" si="3"/>
        <v>#REF!</v>
      </c>
      <c r="AE265" s="39"/>
      <c r="AF265"/>
    </row>
    <row r="266" spans="24:32">
      <c r="X266" t="e">
        <f>+'Ark1'!#REF!</f>
        <v>#REF!</v>
      </c>
      <c r="Y266" s="3" t="s">
        <v>405</v>
      </c>
      <c r="Z266" t="e">
        <f>+'Ark1'!#REF!</f>
        <v>#REF!</v>
      </c>
      <c r="AA266" s="10" t="e">
        <f>+'Ark1'!#REF!</f>
        <v>#REF!</v>
      </c>
      <c r="AB266" s="1" t="e">
        <f>+'Ark1'!#REF!</f>
        <v>#REF!</v>
      </c>
      <c r="AC266" s="1" t="e">
        <f>+'Ark1'!#REF!</f>
        <v>#REF!</v>
      </c>
      <c r="AD266" s="10" t="e">
        <f t="shared" si="3"/>
        <v>#REF!</v>
      </c>
      <c r="AE266" s="39"/>
      <c r="AF266"/>
    </row>
    <row r="267" spans="24:32">
      <c r="X267" t="e">
        <f>+'Ark1'!#REF!</f>
        <v>#REF!</v>
      </c>
      <c r="Y267" s="3" t="s">
        <v>404</v>
      </c>
      <c r="Z267" t="e">
        <f>+'Ark1'!#REF!</f>
        <v>#REF!</v>
      </c>
      <c r="AA267" s="10" t="e">
        <f>+'Ark1'!#REF!</f>
        <v>#REF!</v>
      </c>
      <c r="AB267" s="1" t="e">
        <f>+'Ark1'!#REF!</f>
        <v>#REF!</v>
      </c>
      <c r="AC267" s="1" t="e">
        <f>+'Ark1'!#REF!</f>
        <v>#REF!</v>
      </c>
      <c r="AD267" s="10" t="e">
        <f t="shared" si="3"/>
        <v>#REF!</v>
      </c>
      <c r="AE267" s="39"/>
      <c r="AF267"/>
    </row>
    <row r="268" spans="24:32">
      <c r="X268" t="e">
        <f>+'Ark1'!#REF!</f>
        <v>#REF!</v>
      </c>
      <c r="Y268" s="3" t="s">
        <v>403</v>
      </c>
      <c r="Z268" t="e">
        <f>+'Ark1'!#REF!</f>
        <v>#REF!</v>
      </c>
      <c r="AA268" s="10" t="e">
        <f>+'Ark1'!#REF!</f>
        <v>#REF!</v>
      </c>
      <c r="AB268" s="1" t="e">
        <f>+'Ark1'!#REF!</f>
        <v>#REF!</v>
      </c>
      <c r="AC268" s="1" t="e">
        <f>+'Ark1'!#REF!</f>
        <v>#REF!</v>
      </c>
      <c r="AD268" s="10" t="e">
        <f t="shared" si="3"/>
        <v>#REF!</v>
      </c>
      <c r="AE268" s="39"/>
      <c r="AF268"/>
    </row>
    <row r="269" spans="24:32">
      <c r="X269" t="e">
        <f>+'Ark1'!#REF!</f>
        <v>#REF!</v>
      </c>
      <c r="Y269" s="3" t="s">
        <v>402</v>
      </c>
      <c r="Z269" t="e">
        <f>+'Ark1'!#REF!</f>
        <v>#REF!</v>
      </c>
      <c r="AA269" s="10" t="e">
        <f>+'Ark1'!#REF!</f>
        <v>#REF!</v>
      </c>
      <c r="AB269" s="1" t="e">
        <f>+'Ark1'!#REF!</f>
        <v>#REF!</v>
      </c>
      <c r="AC269" s="1" t="e">
        <f>+'Ark1'!#REF!</f>
        <v>#REF!</v>
      </c>
      <c r="AD269" s="10" t="e">
        <f t="shared" ref="AD269:AD332" si="4">+AA269/Z269</f>
        <v>#REF!</v>
      </c>
      <c r="AE269" s="39"/>
      <c r="AF269"/>
    </row>
    <row r="270" spans="24:32">
      <c r="X270" t="e">
        <f>+'Ark1'!#REF!</f>
        <v>#REF!</v>
      </c>
      <c r="Y270" s="3" t="s">
        <v>401</v>
      </c>
      <c r="Z270" t="e">
        <f>+'Ark1'!#REF!</f>
        <v>#REF!</v>
      </c>
      <c r="AA270" s="10" t="e">
        <f>+'Ark1'!#REF!</f>
        <v>#REF!</v>
      </c>
      <c r="AB270" s="1" t="e">
        <f>+'Ark1'!#REF!</f>
        <v>#REF!</v>
      </c>
      <c r="AC270" s="1" t="e">
        <f>+'Ark1'!#REF!</f>
        <v>#REF!</v>
      </c>
      <c r="AD270" s="10" t="e">
        <f t="shared" si="4"/>
        <v>#REF!</v>
      </c>
      <c r="AE270" s="39"/>
      <c r="AF270"/>
    </row>
    <row r="271" spans="24:32">
      <c r="X271" t="e">
        <f>+'Ark1'!#REF!</f>
        <v>#REF!</v>
      </c>
      <c r="Y271" s="3" t="s">
        <v>400</v>
      </c>
      <c r="Z271" t="e">
        <f>+'Ark1'!#REF!</f>
        <v>#REF!</v>
      </c>
      <c r="AA271" s="10" t="e">
        <f>+'Ark1'!#REF!</f>
        <v>#REF!</v>
      </c>
      <c r="AB271" s="1" t="e">
        <f>+'Ark1'!#REF!</f>
        <v>#REF!</v>
      </c>
      <c r="AC271" s="1" t="e">
        <f>+'Ark1'!#REF!</f>
        <v>#REF!</v>
      </c>
      <c r="AD271" s="10" t="e">
        <f t="shared" si="4"/>
        <v>#REF!</v>
      </c>
      <c r="AE271" s="39"/>
      <c r="AF271"/>
    </row>
    <row r="272" spans="24:32">
      <c r="X272" t="e">
        <f>+'Ark1'!#REF!</f>
        <v>#REF!</v>
      </c>
      <c r="Y272" s="3" t="s">
        <v>399</v>
      </c>
      <c r="Z272" t="e">
        <f>+'Ark1'!#REF!</f>
        <v>#REF!</v>
      </c>
      <c r="AA272" s="10" t="e">
        <f>+'Ark1'!#REF!</f>
        <v>#REF!</v>
      </c>
      <c r="AB272" s="1" t="e">
        <f>+'Ark1'!#REF!</f>
        <v>#REF!</v>
      </c>
      <c r="AC272" s="1" t="e">
        <f>+'Ark1'!#REF!</f>
        <v>#REF!</v>
      </c>
      <c r="AD272" s="10" t="e">
        <f t="shared" si="4"/>
        <v>#REF!</v>
      </c>
      <c r="AE272" s="39"/>
      <c r="AF272"/>
    </row>
    <row r="273" spans="24:32">
      <c r="X273" t="e">
        <f>+'Ark1'!#REF!</f>
        <v>#REF!</v>
      </c>
      <c r="Y273" s="3" t="s">
        <v>398</v>
      </c>
      <c r="Z273" t="e">
        <f>+'Ark1'!#REF!</f>
        <v>#REF!</v>
      </c>
      <c r="AA273" s="10" t="e">
        <f>+'Ark1'!#REF!</f>
        <v>#REF!</v>
      </c>
      <c r="AB273" s="1" t="e">
        <f>+'Ark1'!#REF!</f>
        <v>#REF!</v>
      </c>
      <c r="AC273" s="1" t="e">
        <f>+'Ark1'!#REF!</f>
        <v>#REF!</v>
      </c>
      <c r="AD273" s="10" t="e">
        <f t="shared" si="4"/>
        <v>#REF!</v>
      </c>
      <c r="AE273" s="39"/>
      <c r="AF273"/>
    </row>
    <row r="274" spans="24:32">
      <c r="X274" t="e">
        <f>+'Ark1'!#REF!</f>
        <v>#REF!</v>
      </c>
      <c r="Y274" s="3" t="s">
        <v>457</v>
      </c>
      <c r="Z274" t="e">
        <f>+'Ark1'!#REF!</f>
        <v>#REF!</v>
      </c>
      <c r="AA274" s="10" t="e">
        <f>+'Ark1'!#REF!</f>
        <v>#REF!</v>
      </c>
      <c r="AB274" s="1" t="e">
        <f>+'Ark1'!#REF!</f>
        <v>#REF!</v>
      </c>
      <c r="AC274" s="1" t="e">
        <f>+'Ark1'!#REF!</f>
        <v>#REF!</v>
      </c>
      <c r="AD274" s="10" t="e">
        <f t="shared" si="4"/>
        <v>#REF!</v>
      </c>
      <c r="AE274" s="39"/>
      <c r="AF274"/>
    </row>
    <row r="275" spans="24:32">
      <c r="X275" s="46" t="e">
        <f>+'Ark1'!#REF!</f>
        <v>#REF!</v>
      </c>
      <c r="Y275" s="47" t="s">
        <v>519</v>
      </c>
      <c r="Z275" s="46" t="e">
        <f>+'Ark1'!#REF!</f>
        <v>#REF!</v>
      </c>
      <c r="AA275" s="65" t="e">
        <f>+'Ark1'!#REF!</f>
        <v>#REF!</v>
      </c>
      <c r="AB275" s="48" t="e">
        <f>+'Ark1'!#REF!</f>
        <v>#REF!</v>
      </c>
      <c r="AC275" s="48" t="e">
        <f>+'Ark1'!#REF!</f>
        <v>#REF!</v>
      </c>
      <c r="AD275" s="65" t="e">
        <f t="shared" si="4"/>
        <v>#REF!</v>
      </c>
      <c r="AE275" s="39"/>
      <c r="AF275"/>
    </row>
    <row r="276" spans="24:32">
      <c r="X276" s="46" t="e">
        <f>+'Ark1'!#REF!</f>
        <v>#REF!</v>
      </c>
      <c r="Y276" s="47" t="s">
        <v>413</v>
      </c>
      <c r="Z276" s="46" t="e">
        <f>+'Ark1'!#REF!</f>
        <v>#REF!</v>
      </c>
      <c r="AA276" s="65" t="e">
        <f>+'Ark1'!#REF!</f>
        <v>#REF!</v>
      </c>
      <c r="AB276" s="48" t="e">
        <f>+'Ark1'!#REF!</f>
        <v>#REF!</v>
      </c>
      <c r="AC276" s="48" t="e">
        <f>+'Ark1'!#REF!</f>
        <v>#REF!</v>
      </c>
      <c r="AD276" s="65" t="e">
        <f t="shared" si="4"/>
        <v>#REF!</v>
      </c>
      <c r="AE276" s="39"/>
      <c r="AF276"/>
    </row>
    <row r="277" spans="24:32">
      <c r="X277" s="46" t="e">
        <f>+'Ark1'!#REF!</f>
        <v>#REF!</v>
      </c>
      <c r="Y277" s="47" t="s">
        <v>412</v>
      </c>
      <c r="Z277" s="46" t="e">
        <f>+'Ark1'!#REF!</f>
        <v>#REF!</v>
      </c>
      <c r="AA277" s="65" t="e">
        <f>+'Ark1'!#REF!</f>
        <v>#REF!</v>
      </c>
      <c r="AB277" s="48" t="e">
        <f>+'Ark1'!#REF!</f>
        <v>#REF!</v>
      </c>
      <c r="AC277" s="48" t="e">
        <f>+'Ark1'!#REF!</f>
        <v>#REF!</v>
      </c>
      <c r="AD277" s="65" t="e">
        <f t="shared" si="4"/>
        <v>#REF!</v>
      </c>
      <c r="AE277" s="39"/>
      <c r="AF277"/>
    </row>
    <row r="278" spans="24:32">
      <c r="X278" s="46" t="e">
        <f>+'Ark1'!#REF!</f>
        <v>#REF!</v>
      </c>
      <c r="Y278" s="47" t="s">
        <v>411</v>
      </c>
      <c r="Z278" s="46" t="e">
        <f>+'Ark1'!#REF!</f>
        <v>#REF!</v>
      </c>
      <c r="AA278" s="65" t="e">
        <f>+'Ark1'!#REF!</f>
        <v>#REF!</v>
      </c>
      <c r="AB278" s="48" t="e">
        <f>+'Ark1'!#REF!</f>
        <v>#REF!</v>
      </c>
      <c r="AC278" s="48" t="e">
        <f>+'Ark1'!#REF!</f>
        <v>#REF!</v>
      </c>
      <c r="AD278" s="65" t="e">
        <f t="shared" si="4"/>
        <v>#REF!</v>
      </c>
      <c r="AE278" s="39"/>
      <c r="AF278"/>
    </row>
    <row r="279" spans="24:32">
      <c r="X279" s="46" t="e">
        <f>+'Ark1'!#REF!</f>
        <v>#REF!</v>
      </c>
      <c r="Y279" s="47" t="s">
        <v>410</v>
      </c>
      <c r="Z279" s="46" t="e">
        <f>+'Ark1'!#REF!</f>
        <v>#REF!</v>
      </c>
      <c r="AA279" s="65" t="e">
        <f>+'Ark1'!#REF!</f>
        <v>#REF!</v>
      </c>
      <c r="AB279" s="48" t="e">
        <f>+'Ark1'!#REF!</f>
        <v>#REF!</v>
      </c>
      <c r="AC279" s="48" t="e">
        <f>+'Ark1'!#REF!</f>
        <v>#REF!</v>
      </c>
      <c r="AD279" s="65" t="e">
        <f t="shared" si="4"/>
        <v>#REF!</v>
      </c>
      <c r="AE279" s="39"/>
      <c r="AF279"/>
    </row>
    <row r="280" spans="24:32">
      <c r="X280" s="46" t="e">
        <f>+'Ark1'!#REF!</f>
        <v>#REF!</v>
      </c>
      <c r="Y280" s="47" t="s">
        <v>409</v>
      </c>
      <c r="Z280" s="46" t="e">
        <f>+'Ark1'!#REF!</f>
        <v>#REF!</v>
      </c>
      <c r="AA280" s="65" t="e">
        <f>+'Ark1'!#REF!</f>
        <v>#REF!</v>
      </c>
      <c r="AB280" s="48" t="e">
        <f>+'Ark1'!#REF!</f>
        <v>#REF!</v>
      </c>
      <c r="AC280" s="48" t="e">
        <f>+'Ark1'!#REF!</f>
        <v>#REF!</v>
      </c>
      <c r="AD280" s="65" t="e">
        <f t="shared" si="4"/>
        <v>#REF!</v>
      </c>
      <c r="AE280" s="39"/>
      <c r="AF280"/>
    </row>
    <row r="281" spans="24:32">
      <c r="X281" s="46" t="e">
        <f>+'Ark1'!#REF!</f>
        <v>#REF!</v>
      </c>
      <c r="Y281" s="47" t="s">
        <v>408</v>
      </c>
      <c r="Z281" s="46" t="e">
        <f>+'Ark1'!#REF!</f>
        <v>#REF!</v>
      </c>
      <c r="AA281" s="65" t="e">
        <f>+'Ark1'!#REF!</f>
        <v>#REF!</v>
      </c>
      <c r="AB281" s="48" t="e">
        <f>+'Ark1'!#REF!</f>
        <v>#REF!</v>
      </c>
      <c r="AC281" s="48" t="e">
        <f>+'Ark1'!#REF!</f>
        <v>#REF!</v>
      </c>
      <c r="AD281" s="65" t="e">
        <f t="shared" si="4"/>
        <v>#REF!</v>
      </c>
      <c r="AE281" s="39"/>
      <c r="AF281"/>
    </row>
    <row r="282" spans="24:32">
      <c r="X282" s="46" t="e">
        <f>+'Ark1'!#REF!</f>
        <v>#REF!</v>
      </c>
      <c r="Y282" s="47" t="s">
        <v>407</v>
      </c>
      <c r="Z282" s="46" t="e">
        <f>+'Ark1'!#REF!</f>
        <v>#REF!</v>
      </c>
      <c r="AA282" s="65" t="e">
        <f>+'Ark1'!#REF!</f>
        <v>#REF!</v>
      </c>
      <c r="AB282" s="48" t="e">
        <f>+'Ark1'!#REF!</f>
        <v>#REF!</v>
      </c>
      <c r="AC282" s="48" t="e">
        <f>+'Ark1'!#REF!</f>
        <v>#REF!</v>
      </c>
      <c r="AD282" s="65" t="e">
        <f t="shared" si="4"/>
        <v>#REF!</v>
      </c>
      <c r="AE282" s="39"/>
      <c r="AF282"/>
    </row>
    <row r="283" spans="24:32">
      <c r="X283" s="46" t="e">
        <f>+'Ark1'!#REF!</f>
        <v>#REF!</v>
      </c>
      <c r="Y283" s="47" t="s">
        <v>406</v>
      </c>
      <c r="Z283" s="46" t="e">
        <f>+'Ark1'!#REF!</f>
        <v>#REF!</v>
      </c>
      <c r="AA283" s="65" t="e">
        <f>+'Ark1'!#REF!</f>
        <v>#REF!</v>
      </c>
      <c r="AB283" s="48" t="e">
        <f>+'Ark1'!#REF!</f>
        <v>#REF!</v>
      </c>
      <c r="AC283" s="48" t="e">
        <f>+'Ark1'!#REF!</f>
        <v>#REF!</v>
      </c>
      <c r="AD283" s="65" t="e">
        <f t="shared" si="4"/>
        <v>#REF!</v>
      </c>
      <c r="AE283" s="39"/>
      <c r="AF283"/>
    </row>
    <row r="284" spans="24:32">
      <c r="X284" s="46" t="e">
        <f>+'Ark1'!#REF!</f>
        <v>#REF!</v>
      </c>
      <c r="Y284" s="47" t="s">
        <v>405</v>
      </c>
      <c r="Z284" s="46" t="e">
        <f>+'Ark1'!#REF!</f>
        <v>#REF!</v>
      </c>
      <c r="AA284" s="65" t="e">
        <f>+'Ark1'!#REF!</f>
        <v>#REF!</v>
      </c>
      <c r="AB284" s="48" t="e">
        <f>+'Ark1'!#REF!</f>
        <v>#REF!</v>
      </c>
      <c r="AC284" s="48" t="e">
        <f>+'Ark1'!#REF!</f>
        <v>#REF!</v>
      </c>
      <c r="AD284" s="65" t="e">
        <f t="shared" si="4"/>
        <v>#REF!</v>
      </c>
      <c r="AE284" s="39"/>
      <c r="AF284"/>
    </row>
    <row r="285" spans="24:32">
      <c r="X285" s="46" t="e">
        <f>+'Ark1'!#REF!</f>
        <v>#REF!</v>
      </c>
      <c r="Y285" s="47" t="s">
        <v>404</v>
      </c>
      <c r="Z285" s="46" t="e">
        <f>+'Ark1'!#REF!</f>
        <v>#REF!</v>
      </c>
      <c r="AA285" s="65" t="e">
        <f>+'Ark1'!#REF!</f>
        <v>#REF!</v>
      </c>
      <c r="AB285" s="48" t="e">
        <f>+'Ark1'!#REF!</f>
        <v>#REF!</v>
      </c>
      <c r="AC285" s="48" t="e">
        <f>+'Ark1'!#REF!</f>
        <v>#REF!</v>
      </c>
      <c r="AD285" s="65" t="e">
        <f t="shared" si="4"/>
        <v>#REF!</v>
      </c>
      <c r="AE285" s="39"/>
      <c r="AF285"/>
    </row>
    <row r="286" spans="24:32">
      <c r="X286" s="46" t="e">
        <f>+'Ark1'!#REF!</f>
        <v>#REF!</v>
      </c>
      <c r="Y286" s="47" t="s">
        <v>403</v>
      </c>
      <c r="Z286" s="46" t="e">
        <f>+'Ark1'!#REF!</f>
        <v>#REF!</v>
      </c>
      <c r="AA286" s="65" t="e">
        <f>+'Ark1'!#REF!</f>
        <v>#REF!</v>
      </c>
      <c r="AB286" s="48" t="e">
        <f>+'Ark1'!#REF!</f>
        <v>#REF!</v>
      </c>
      <c r="AC286" s="48" t="e">
        <f>+'Ark1'!#REF!</f>
        <v>#REF!</v>
      </c>
      <c r="AD286" s="65" t="e">
        <f t="shared" si="4"/>
        <v>#REF!</v>
      </c>
      <c r="AE286" s="39"/>
      <c r="AF286"/>
    </row>
    <row r="287" spans="24:32">
      <c r="X287" s="46" t="e">
        <f>+'Ark1'!#REF!</f>
        <v>#REF!</v>
      </c>
      <c r="Y287" s="47" t="s">
        <v>402</v>
      </c>
      <c r="Z287" s="46" t="e">
        <f>+'Ark1'!#REF!</f>
        <v>#REF!</v>
      </c>
      <c r="AA287" s="65" t="e">
        <f>+'Ark1'!#REF!</f>
        <v>#REF!</v>
      </c>
      <c r="AB287" s="48" t="e">
        <f>+'Ark1'!#REF!</f>
        <v>#REF!</v>
      </c>
      <c r="AC287" s="48" t="e">
        <f>+'Ark1'!#REF!</f>
        <v>#REF!</v>
      </c>
      <c r="AD287" s="65" t="e">
        <f t="shared" si="4"/>
        <v>#REF!</v>
      </c>
      <c r="AE287" s="39"/>
      <c r="AF287"/>
    </row>
    <row r="288" spans="24:32">
      <c r="X288" s="46" t="e">
        <f>+'Ark1'!#REF!</f>
        <v>#REF!</v>
      </c>
      <c r="Y288" s="47" t="s">
        <v>401</v>
      </c>
      <c r="Z288" s="46" t="e">
        <f>+'Ark1'!#REF!</f>
        <v>#REF!</v>
      </c>
      <c r="AA288" s="65" t="e">
        <f>+'Ark1'!#REF!</f>
        <v>#REF!</v>
      </c>
      <c r="AB288" s="48" t="e">
        <f>+'Ark1'!#REF!</f>
        <v>#REF!</v>
      </c>
      <c r="AC288" s="48" t="e">
        <f>+'Ark1'!#REF!</f>
        <v>#REF!</v>
      </c>
      <c r="AD288" s="65" t="e">
        <f t="shared" si="4"/>
        <v>#REF!</v>
      </c>
      <c r="AE288" s="39"/>
      <c r="AF288"/>
    </row>
    <row r="289" spans="24:32">
      <c r="X289" s="46" t="e">
        <f>+'Ark1'!#REF!</f>
        <v>#REF!</v>
      </c>
      <c r="Y289" s="47" t="s">
        <v>400</v>
      </c>
      <c r="Z289" s="46" t="e">
        <f>+'Ark1'!#REF!</f>
        <v>#REF!</v>
      </c>
      <c r="AA289" s="65" t="e">
        <f>+'Ark1'!#REF!</f>
        <v>#REF!</v>
      </c>
      <c r="AB289" s="48" t="e">
        <f>+'Ark1'!#REF!</f>
        <v>#REF!</v>
      </c>
      <c r="AC289" s="48" t="e">
        <f>+'Ark1'!#REF!</f>
        <v>#REF!</v>
      </c>
      <c r="AD289" s="65" t="e">
        <f t="shared" si="4"/>
        <v>#REF!</v>
      </c>
      <c r="AE289" s="39"/>
      <c r="AF289"/>
    </row>
    <row r="290" spans="24:32">
      <c r="X290" s="46" t="e">
        <f>+'Ark1'!#REF!</f>
        <v>#REF!</v>
      </c>
      <c r="Y290" s="47" t="s">
        <v>399</v>
      </c>
      <c r="Z290" s="46" t="e">
        <f>+'Ark1'!#REF!</f>
        <v>#REF!</v>
      </c>
      <c r="AA290" s="65" t="e">
        <f>+'Ark1'!#REF!</f>
        <v>#REF!</v>
      </c>
      <c r="AB290" s="48" t="e">
        <f>+'Ark1'!#REF!</f>
        <v>#REF!</v>
      </c>
      <c r="AC290" s="48" t="e">
        <f>+'Ark1'!#REF!</f>
        <v>#REF!</v>
      </c>
      <c r="AD290" s="65" t="e">
        <f t="shared" si="4"/>
        <v>#REF!</v>
      </c>
      <c r="AE290" s="39"/>
      <c r="AF290"/>
    </row>
    <row r="291" spans="24:32">
      <c r="X291" s="46" t="e">
        <f>+'Ark1'!#REF!</f>
        <v>#REF!</v>
      </c>
      <c r="Y291" s="47" t="s">
        <v>398</v>
      </c>
      <c r="Z291" s="46" t="e">
        <f>+'Ark1'!#REF!</f>
        <v>#REF!</v>
      </c>
      <c r="AA291" s="65" t="e">
        <f>+'Ark1'!#REF!</f>
        <v>#REF!</v>
      </c>
      <c r="AB291" s="48" t="e">
        <f>+'Ark1'!#REF!</f>
        <v>#REF!</v>
      </c>
      <c r="AC291" s="48" t="e">
        <f>+'Ark1'!#REF!</f>
        <v>#REF!</v>
      </c>
      <c r="AD291" s="65" t="e">
        <f t="shared" si="4"/>
        <v>#REF!</v>
      </c>
      <c r="AE291" s="39"/>
      <c r="AF291"/>
    </row>
    <row r="292" spans="24:32">
      <c r="X292" s="46" t="e">
        <f>+'Ark1'!#REF!</f>
        <v>#REF!</v>
      </c>
      <c r="Y292" s="47" t="s">
        <v>457</v>
      </c>
      <c r="Z292" s="46" t="e">
        <f>+'Ark1'!#REF!</f>
        <v>#REF!</v>
      </c>
      <c r="AA292" s="65" t="e">
        <f>+'Ark1'!#REF!</f>
        <v>#REF!</v>
      </c>
      <c r="AB292" s="48" t="e">
        <f>+'Ark1'!#REF!</f>
        <v>#REF!</v>
      </c>
      <c r="AC292" s="48" t="e">
        <f>+'Ark1'!#REF!</f>
        <v>#REF!</v>
      </c>
      <c r="AD292" s="65" t="e">
        <f t="shared" si="4"/>
        <v>#REF!</v>
      </c>
      <c r="AE292" s="39"/>
      <c r="AF292"/>
    </row>
    <row r="293" spans="24:32">
      <c r="X293" t="e">
        <f>+'Ark1'!#REF!</f>
        <v>#REF!</v>
      </c>
      <c r="Y293" s="3" t="s">
        <v>519</v>
      </c>
      <c r="Z293" t="e">
        <f>+'Ark1'!#REF!</f>
        <v>#REF!</v>
      </c>
      <c r="AA293" s="10" t="e">
        <f>+'Ark1'!#REF!</f>
        <v>#REF!</v>
      </c>
      <c r="AB293" s="1" t="e">
        <f>+'Ark1'!#REF!</f>
        <v>#REF!</v>
      </c>
      <c r="AC293" s="1" t="e">
        <f>+'Ark1'!#REF!</f>
        <v>#REF!</v>
      </c>
      <c r="AD293" s="10" t="e">
        <f t="shared" si="4"/>
        <v>#REF!</v>
      </c>
      <c r="AE293" s="39"/>
      <c r="AF293"/>
    </row>
    <row r="294" spans="24:32">
      <c r="X294" t="e">
        <f>+'Ark1'!#REF!</f>
        <v>#REF!</v>
      </c>
      <c r="Y294" s="3" t="s">
        <v>413</v>
      </c>
      <c r="Z294" t="e">
        <f>+'Ark1'!#REF!</f>
        <v>#REF!</v>
      </c>
      <c r="AA294" s="10" t="e">
        <f>+'Ark1'!#REF!</f>
        <v>#REF!</v>
      </c>
      <c r="AB294" s="1" t="e">
        <f>+'Ark1'!#REF!</f>
        <v>#REF!</v>
      </c>
      <c r="AC294" s="1" t="e">
        <f>+'Ark1'!#REF!</f>
        <v>#REF!</v>
      </c>
      <c r="AD294" s="10" t="e">
        <f t="shared" si="4"/>
        <v>#REF!</v>
      </c>
      <c r="AE294" s="39"/>
      <c r="AF294"/>
    </row>
    <row r="295" spans="24:32">
      <c r="X295" t="e">
        <f>+'Ark1'!#REF!</f>
        <v>#REF!</v>
      </c>
      <c r="Y295" s="3" t="s">
        <v>412</v>
      </c>
      <c r="Z295" t="e">
        <f>+'Ark1'!#REF!</f>
        <v>#REF!</v>
      </c>
      <c r="AA295" s="10" t="e">
        <f>+'Ark1'!#REF!</f>
        <v>#REF!</v>
      </c>
      <c r="AB295" s="1" t="e">
        <f>+'Ark1'!#REF!</f>
        <v>#REF!</v>
      </c>
      <c r="AC295" s="1" t="e">
        <f>+'Ark1'!#REF!</f>
        <v>#REF!</v>
      </c>
      <c r="AD295" s="10" t="e">
        <f t="shared" si="4"/>
        <v>#REF!</v>
      </c>
      <c r="AE295" s="39"/>
      <c r="AF295"/>
    </row>
    <row r="296" spans="24:32">
      <c r="X296" t="e">
        <f>+'Ark1'!#REF!</f>
        <v>#REF!</v>
      </c>
      <c r="Y296" s="3" t="s">
        <v>411</v>
      </c>
      <c r="Z296" t="e">
        <f>+'Ark1'!#REF!</f>
        <v>#REF!</v>
      </c>
      <c r="AA296" s="10" t="e">
        <f>+'Ark1'!#REF!</f>
        <v>#REF!</v>
      </c>
      <c r="AB296" s="1" t="e">
        <f>+'Ark1'!#REF!</f>
        <v>#REF!</v>
      </c>
      <c r="AC296" s="1" t="e">
        <f>+'Ark1'!#REF!</f>
        <v>#REF!</v>
      </c>
      <c r="AD296" s="10" t="e">
        <f t="shared" si="4"/>
        <v>#REF!</v>
      </c>
      <c r="AE296" s="39"/>
      <c r="AF296"/>
    </row>
    <row r="297" spans="24:32">
      <c r="X297" t="e">
        <f>+'Ark1'!#REF!</f>
        <v>#REF!</v>
      </c>
      <c r="Y297" s="3" t="s">
        <v>410</v>
      </c>
      <c r="Z297" t="e">
        <f>+'Ark1'!#REF!</f>
        <v>#REF!</v>
      </c>
      <c r="AA297" s="10" t="e">
        <f>+'Ark1'!#REF!</f>
        <v>#REF!</v>
      </c>
      <c r="AB297" s="1" t="e">
        <f>+'Ark1'!#REF!</f>
        <v>#REF!</v>
      </c>
      <c r="AC297" s="1" t="e">
        <f>+'Ark1'!#REF!</f>
        <v>#REF!</v>
      </c>
      <c r="AD297" s="10" t="e">
        <f t="shared" si="4"/>
        <v>#REF!</v>
      </c>
      <c r="AE297" s="39"/>
      <c r="AF297"/>
    </row>
    <row r="298" spans="24:32">
      <c r="X298" t="e">
        <f>+'Ark1'!#REF!</f>
        <v>#REF!</v>
      </c>
      <c r="Y298" s="3" t="s">
        <v>409</v>
      </c>
      <c r="Z298" t="e">
        <f>+'Ark1'!#REF!</f>
        <v>#REF!</v>
      </c>
      <c r="AA298" s="10" t="e">
        <f>+'Ark1'!#REF!</f>
        <v>#REF!</v>
      </c>
      <c r="AB298" s="1" t="e">
        <f>+'Ark1'!#REF!</f>
        <v>#REF!</v>
      </c>
      <c r="AC298" s="1" t="e">
        <f>+'Ark1'!#REF!</f>
        <v>#REF!</v>
      </c>
      <c r="AD298" s="10" t="e">
        <f t="shared" si="4"/>
        <v>#REF!</v>
      </c>
      <c r="AE298" s="39"/>
      <c r="AF298"/>
    </row>
    <row r="299" spans="24:32">
      <c r="X299" t="e">
        <f>+'Ark1'!#REF!</f>
        <v>#REF!</v>
      </c>
      <c r="Y299" s="3" t="s">
        <v>408</v>
      </c>
      <c r="Z299" t="e">
        <f>+'Ark1'!#REF!</f>
        <v>#REF!</v>
      </c>
      <c r="AA299" s="10" t="e">
        <f>+'Ark1'!#REF!</f>
        <v>#REF!</v>
      </c>
      <c r="AB299" s="1" t="e">
        <f>+'Ark1'!#REF!</f>
        <v>#REF!</v>
      </c>
      <c r="AC299" s="1" t="e">
        <f>+'Ark1'!#REF!</f>
        <v>#REF!</v>
      </c>
      <c r="AD299" s="10" t="e">
        <f t="shared" si="4"/>
        <v>#REF!</v>
      </c>
      <c r="AE299" s="39"/>
      <c r="AF299"/>
    </row>
    <row r="300" spans="24:32">
      <c r="X300" t="e">
        <f>+'Ark1'!#REF!</f>
        <v>#REF!</v>
      </c>
      <c r="Y300" s="3" t="s">
        <v>407</v>
      </c>
      <c r="Z300" t="e">
        <f>+'Ark1'!#REF!</f>
        <v>#REF!</v>
      </c>
      <c r="AA300" s="10" t="e">
        <f>+'Ark1'!#REF!</f>
        <v>#REF!</v>
      </c>
      <c r="AB300" s="1" t="e">
        <f>+'Ark1'!#REF!</f>
        <v>#REF!</v>
      </c>
      <c r="AC300" s="1" t="e">
        <f>+'Ark1'!#REF!</f>
        <v>#REF!</v>
      </c>
      <c r="AD300" s="10" t="e">
        <f t="shared" si="4"/>
        <v>#REF!</v>
      </c>
      <c r="AE300" s="39"/>
      <c r="AF300"/>
    </row>
    <row r="301" spans="24:32">
      <c r="X301" t="e">
        <f>+'Ark1'!#REF!</f>
        <v>#REF!</v>
      </c>
      <c r="Y301" s="3" t="s">
        <v>406</v>
      </c>
      <c r="Z301" t="e">
        <f>+'Ark1'!#REF!</f>
        <v>#REF!</v>
      </c>
      <c r="AA301" s="10" t="e">
        <f>+'Ark1'!#REF!</f>
        <v>#REF!</v>
      </c>
      <c r="AB301" s="1" t="e">
        <f>+'Ark1'!#REF!</f>
        <v>#REF!</v>
      </c>
      <c r="AC301" s="1" t="e">
        <f>+'Ark1'!#REF!</f>
        <v>#REF!</v>
      </c>
      <c r="AD301" s="10" t="e">
        <f t="shared" si="4"/>
        <v>#REF!</v>
      </c>
      <c r="AE301" s="39"/>
      <c r="AF301"/>
    </row>
    <row r="302" spans="24:32">
      <c r="X302" t="e">
        <f>+'Ark1'!#REF!</f>
        <v>#REF!</v>
      </c>
      <c r="Y302" s="3" t="s">
        <v>405</v>
      </c>
      <c r="Z302" t="e">
        <f>+'Ark1'!#REF!</f>
        <v>#REF!</v>
      </c>
      <c r="AA302" s="10" t="e">
        <f>+'Ark1'!#REF!</f>
        <v>#REF!</v>
      </c>
      <c r="AB302" s="1" t="e">
        <f>+'Ark1'!#REF!</f>
        <v>#REF!</v>
      </c>
      <c r="AC302" s="1" t="e">
        <f>+'Ark1'!#REF!</f>
        <v>#REF!</v>
      </c>
      <c r="AD302" s="10" t="e">
        <f t="shared" si="4"/>
        <v>#REF!</v>
      </c>
      <c r="AE302" s="39"/>
      <c r="AF302"/>
    </row>
    <row r="303" spans="24:32">
      <c r="X303" t="e">
        <f>+'Ark1'!#REF!</f>
        <v>#REF!</v>
      </c>
      <c r="Y303" s="3" t="s">
        <v>404</v>
      </c>
      <c r="Z303" t="e">
        <f>+'Ark1'!#REF!</f>
        <v>#REF!</v>
      </c>
      <c r="AA303" s="10" t="e">
        <f>+'Ark1'!#REF!</f>
        <v>#REF!</v>
      </c>
      <c r="AB303" s="1" t="e">
        <f>+'Ark1'!#REF!</f>
        <v>#REF!</v>
      </c>
      <c r="AC303" s="1" t="e">
        <f>+'Ark1'!#REF!</f>
        <v>#REF!</v>
      </c>
      <c r="AD303" s="10" t="e">
        <f t="shared" si="4"/>
        <v>#REF!</v>
      </c>
      <c r="AE303" s="39"/>
      <c r="AF303"/>
    </row>
    <row r="304" spans="24:32">
      <c r="X304" t="e">
        <f>+'Ark1'!#REF!</f>
        <v>#REF!</v>
      </c>
      <c r="Y304" s="3" t="s">
        <v>403</v>
      </c>
      <c r="Z304" t="e">
        <f>+'Ark1'!#REF!</f>
        <v>#REF!</v>
      </c>
      <c r="AA304" s="10" t="e">
        <f>+'Ark1'!#REF!</f>
        <v>#REF!</v>
      </c>
      <c r="AB304" s="1" t="e">
        <f>+'Ark1'!#REF!</f>
        <v>#REF!</v>
      </c>
      <c r="AC304" s="1" t="e">
        <f>+'Ark1'!#REF!</f>
        <v>#REF!</v>
      </c>
      <c r="AD304" s="10" t="e">
        <f t="shared" si="4"/>
        <v>#REF!</v>
      </c>
      <c r="AE304" s="39"/>
      <c r="AF304"/>
    </row>
    <row r="305" spans="24:32">
      <c r="X305" t="e">
        <f>+'Ark1'!#REF!</f>
        <v>#REF!</v>
      </c>
      <c r="Y305" s="3" t="s">
        <v>402</v>
      </c>
      <c r="Z305" t="e">
        <f>+'Ark1'!#REF!</f>
        <v>#REF!</v>
      </c>
      <c r="AA305" s="10" t="e">
        <f>+'Ark1'!#REF!</f>
        <v>#REF!</v>
      </c>
      <c r="AB305" s="1" t="e">
        <f>+'Ark1'!#REF!</f>
        <v>#REF!</v>
      </c>
      <c r="AC305" s="1" t="e">
        <f>+'Ark1'!#REF!</f>
        <v>#REF!</v>
      </c>
      <c r="AD305" s="10" t="e">
        <f t="shared" si="4"/>
        <v>#REF!</v>
      </c>
      <c r="AE305" s="39"/>
      <c r="AF305"/>
    </row>
    <row r="306" spans="24:32">
      <c r="X306" t="e">
        <f>+'Ark1'!#REF!</f>
        <v>#REF!</v>
      </c>
      <c r="Y306" s="3" t="s">
        <v>401</v>
      </c>
      <c r="Z306" t="e">
        <f>+'Ark1'!#REF!</f>
        <v>#REF!</v>
      </c>
      <c r="AA306" s="10" t="e">
        <f>+'Ark1'!#REF!</f>
        <v>#REF!</v>
      </c>
      <c r="AB306" s="1" t="e">
        <f>+'Ark1'!#REF!</f>
        <v>#REF!</v>
      </c>
      <c r="AC306" s="1" t="e">
        <f>+'Ark1'!#REF!</f>
        <v>#REF!</v>
      </c>
      <c r="AD306" s="10" t="e">
        <f t="shared" si="4"/>
        <v>#REF!</v>
      </c>
      <c r="AE306" s="39"/>
      <c r="AF306"/>
    </row>
    <row r="307" spans="24:32">
      <c r="X307" t="e">
        <f>+'Ark1'!#REF!</f>
        <v>#REF!</v>
      </c>
      <c r="Y307" s="3" t="s">
        <v>400</v>
      </c>
      <c r="Z307" t="e">
        <f>+'Ark1'!#REF!</f>
        <v>#REF!</v>
      </c>
      <c r="AA307" s="10" t="e">
        <f>+'Ark1'!#REF!</f>
        <v>#REF!</v>
      </c>
      <c r="AB307" s="1" t="e">
        <f>+'Ark1'!#REF!</f>
        <v>#REF!</v>
      </c>
      <c r="AC307" s="1" t="e">
        <f>+'Ark1'!#REF!</f>
        <v>#REF!</v>
      </c>
      <c r="AD307" s="10" t="e">
        <f t="shared" si="4"/>
        <v>#REF!</v>
      </c>
      <c r="AE307" s="39"/>
      <c r="AF307"/>
    </row>
    <row r="308" spans="24:32">
      <c r="X308" t="e">
        <f>+'Ark1'!#REF!</f>
        <v>#REF!</v>
      </c>
      <c r="Y308" s="3" t="s">
        <v>399</v>
      </c>
      <c r="Z308" t="e">
        <f>+'Ark1'!#REF!</f>
        <v>#REF!</v>
      </c>
      <c r="AA308" s="10" t="e">
        <f>+'Ark1'!#REF!</f>
        <v>#REF!</v>
      </c>
      <c r="AB308" s="1" t="e">
        <f>+'Ark1'!#REF!</f>
        <v>#REF!</v>
      </c>
      <c r="AC308" s="1" t="e">
        <f>+'Ark1'!#REF!</f>
        <v>#REF!</v>
      </c>
      <c r="AD308" s="10" t="e">
        <f t="shared" si="4"/>
        <v>#REF!</v>
      </c>
      <c r="AE308" s="39"/>
      <c r="AF308"/>
    </row>
    <row r="309" spans="24:32">
      <c r="X309" t="e">
        <f>+'Ark1'!#REF!</f>
        <v>#REF!</v>
      </c>
      <c r="Y309" s="3" t="s">
        <v>398</v>
      </c>
      <c r="Z309" t="e">
        <f>+'Ark1'!#REF!</f>
        <v>#REF!</v>
      </c>
      <c r="AA309" s="10" t="e">
        <f>+'Ark1'!#REF!</f>
        <v>#REF!</v>
      </c>
      <c r="AB309" s="1" t="e">
        <f>+'Ark1'!#REF!</f>
        <v>#REF!</v>
      </c>
      <c r="AC309" s="1" t="e">
        <f>+'Ark1'!#REF!</f>
        <v>#REF!</v>
      </c>
      <c r="AD309" s="10" t="e">
        <f t="shared" si="4"/>
        <v>#REF!</v>
      </c>
      <c r="AE309" s="39"/>
      <c r="AF309"/>
    </row>
    <row r="310" spans="24:32">
      <c r="X310" t="e">
        <f>+'Ark1'!#REF!</f>
        <v>#REF!</v>
      </c>
      <c r="Y310" s="3" t="s">
        <v>457</v>
      </c>
      <c r="Z310" t="e">
        <f>+'Ark1'!#REF!</f>
        <v>#REF!</v>
      </c>
      <c r="AA310" s="10" t="e">
        <f>+'Ark1'!#REF!</f>
        <v>#REF!</v>
      </c>
      <c r="AB310" s="1" t="e">
        <f>+'Ark1'!#REF!</f>
        <v>#REF!</v>
      </c>
      <c r="AC310" s="1" t="e">
        <f>+'Ark1'!#REF!</f>
        <v>#REF!</v>
      </c>
      <c r="AD310" s="10" t="e">
        <f t="shared" si="4"/>
        <v>#REF!</v>
      </c>
      <c r="AE310" s="39"/>
      <c r="AF310"/>
    </row>
    <row r="311" spans="24:32">
      <c r="X311" s="46" t="e">
        <f>+'Ark1'!#REF!</f>
        <v>#REF!</v>
      </c>
      <c r="Y311" s="47" t="s">
        <v>519</v>
      </c>
      <c r="Z311" s="46" t="e">
        <f>+'Ark1'!#REF!</f>
        <v>#REF!</v>
      </c>
      <c r="AA311" s="65" t="e">
        <f>+'Ark1'!#REF!</f>
        <v>#REF!</v>
      </c>
      <c r="AB311" s="48" t="e">
        <f>+'Ark1'!#REF!</f>
        <v>#REF!</v>
      </c>
      <c r="AC311" s="48" t="e">
        <f>+'Ark1'!#REF!</f>
        <v>#REF!</v>
      </c>
      <c r="AD311" s="65" t="e">
        <f t="shared" si="4"/>
        <v>#REF!</v>
      </c>
      <c r="AE311" s="39"/>
      <c r="AF311"/>
    </row>
    <row r="312" spans="24:32">
      <c r="X312" s="46" t="e">
        <f>+'Ark1'!#REF!</f>
        <v>#REF!</v>
      </c>
      <c r="Y312" s="47" t="s">
        <v>413</v>
      </c>
      <c r="Z312" s="46" t="e">
        <f>+'Ark1'!#REF!</f>
        <v>#REF!</v>
      </c>
      <c r="AA312" s="65" t="e">
        <f>+'Ark1'!#REF!</f>
        <v>#REF!</v>
      </c>
      <c r="AB312" s="48" t="e">
        <f>+'Ark1'!#REF!</f>
        <v>#REF!</v>
      </c>
      <c r="AC312" s="48" t="e">
        <f>+'Ark1'!#REF!</f>
        <v>#REF!</v>
      </c>
      <c r="AD312" s="65" t="e">
        <f t="shared" si="4"/>
        <v>#REF!</v>
      </c>
      <c r="AE312" s="39"/>
      <c r="AF312"/>
    </row>
    <row r="313" spans="24:32">
      <c r="X313" s="46" t="e">
        <f>+'Ark1'!#REF!</f>
        <v>#REF!</v>
      </c>
      <c r="Y313" s="47" t="s">
        <v>412</v>
      </c>
      <c r="Z313" s="46" t="e">
        <f>+'Ark1'!#REF!</f>
        <v>#REF!</v>
      </c>
      <c r="AA313" s="65" t="e">
        <f>+'Ark1'!#REF!</f>
        <v>#REF!</v>
      </c>
      <c r="AB313" s="48" t="e">
        <f>+'Ark1'!#REF!</f>
        <v>#REF!</v>
      </c>
      <c r="AC313" s="48" t="e">
        <f>+'Ark1'!#REF!</f>
        <v>#REF!</v>
      </c>
      <c r="AD313" s="65" t="e">
        <f t="shared" si="4"/>
        <v>#REF!</v>
      </c>
      <c r="AE313" s="39"/>
      <c r="AF313"/>
    </row>
    <row r="314" spans="24:32">
      <c r="X314" s="46" t="e">
        <f>+'Ark1'!#REF!</f>
        <v>#REF!</v>
      </c>
      <c r="Y314" s="47" t="s">
        <v>411</v>
      </c>
      <c r="Z314" s="46" t="e">
        <f>+'Ark1'!#REF!</f>
        <v>#REF!</v>
      </c>
      <c r="AA314" s="65" t="e">
        <f>+'Ark1'!#REF!</f>
        <v>#REF!</v>
      </c>
      <c r="AB314" s="48" t="e">
        <f>+'Ark1'!#REF!</f>
        <v>#REF!</v>
      </c>
      <c r="AC314" s="48" t="e">
        <f>+'Ark1'!#REF!</f>
        <v>#REF!</v>
      </c>
      <c r="AD314" s="65" t="e">
        <f t="shared" si="4"/>
        <v>#REF!</v>
      </c>
      <c r="AE314" s="39"/>
      <c r="AF314"/>
    </row>
    <row r="315" spans="24:32">
      <c r="X315" s="46" t="e">
        <f>+'Ark1'!#REF!</f>
        <v>#REF!</v>
      </c>
      <c r="Y315" s="47" t="s">
        <v>410</v>
      </c>
      <c r="Z315" s="46" t="e">
        <f>+'Ark1'!#REF!</f>
        <v>#REF!</v>
      </c>
      <c r="AA315" s="65" t="e">
        <f>+'Ark1'!#REF!</f>
        <v>#REF!</v>
      </c>
      <c r="AB315" s="48" t="e">
        <f>+'Ark1'!#REF!</f>
        <v>#REF!</v>
      </c>
      <c r="AC315" s="48" t="e">
        <f>+'Ark1'!#REF!</f>
        <v>#REF!</v>
      </c>
      <c r="AD315" s="65" t="e">
        <f t="shared" si="4"/>
        <v>#REF!</v>
      </c>
      <c r="AE315" s="39"/>
      <c r="AF315"/>
    </row>
    <row r="316" spans="24:32">
      <c r="X316" s="46" t="e">
        <f>+'Ark1'!#REF!</f>
        <v>#REF!</v>
      </c>
      <c r="Y316" s="47" t="s">
        <v>409</v>
      </c>
      <c r="Z316" s="46" t="e">
        <f>+'Ark1'!#REF!</f>
        <v>#REF!</v>
      </c>
      <c r="AA316" s="65" t="e">
        <f>+'Ark1'!#REF!</f>
        <v>#REF!</v>
      </c>
      <c r="AB316" s="48" t="e">
        <f>+'Ark1'!#REF!</f>
        <v>#REF!</v>
      </c>
      <c r="AC316" s="48" t="e">
        <f>+'Ark1'!#REF!</f>
        <v>#REF!</v>
      </c>
      <c r="AD316" s="65" t="e">
        <f t="shared" si="4"/>
        <v>#REF!</v>
      </c>
      <c r="AE316" s="39"/>
      <c r="AF316"/>
    </row>
    <row r="317" spans="24:32">
      <c r="X317" s="46" t="e">
        <f>+'Ark1'!#REF!</f>
        <v>#REF!</v>
      </c>
      <c r="Y317" s="47" t="s">
        <v>408</v>
      </c>
      <c r="Z317" s="46" t="e">
        <f>+'Ark1'!#REF!</f>
        <v>#REF!</v>
      </c>
      <c r="AA317" s="65" t="e">
        <f>+'Ark1'!#REF!</f>
        <v>#REF!</v>
      </c>
      <c r="AB317" s="48" t="e">
        <f>+'Ark1'!#REF!</f>
        <v>#REF!</v>
      </c>
      <c r="AC317" s="48" t="e">
        <f>+'Ark1'!#REF!</f>
        <v>#REF!</v>
      </c>
      <c r="AD317" s="65" t="e">
        <f t="shared" si="4"/>
        <v>#REF!</v>
      </c>
      <c r="AE317" s="39"/>
      <c r="AF317"/>
    </row>
    <row r="318" spans="24:32">
      <c r="X318" s="46" t="e">
        <f>+'Ark1'!#REF!</f>
        <v>#REF!</v>
      </c>
      <c r="Y318" s="47" t="s">
        <v>407</v>
      </c>
      <c r="Z318" s="46" t="e">
        <f>+'Ark1'!#REF!</f>
        <v>#REF!</v>
      </c>
      <c r="AA318" s="65" t="e">
        <f>+'Ark1'!#REF!</f>
        <v>#REF!</v>
      </c>
      <c r="AB318" s="48" t="e">
        <f>+'Ark1'!#REF!</f>
        <v>#REF!</v>
      </c>
      <c r="AC318" s="48" t="e">
        <f>+'Ark1'!#REF!</f>
        <v>#REF!</v>
      </c>
      <c r="AD318" s="65" t="e">
        <f t="shared" si="4"/>
        <v>#REF!</v>
      </c>
      <c r="AE318" s="39"/>
      <c r="AF318"/>
    </row>
    <row r="319" spans="24:32">
      <c r="X319" s="46" t="e">
        <f>+'Ark1'!#REF!</f>
        <v>#REF!</v>
      </c>
      <c r="Y319" s="47" t="s">
        <v>406</v>
      </c>
      <c r="Z319" s="46" t="e">
        <f>+'Ark1'!#REF!</f>
        <v>#REF!</v>
      </c>
      <c r="AA319" s="65" t="e">
        <f>+'Ark1'!#REF!</f>
        <v>#REF!</v>
      </c>
      <c r="AB319" s="48" t="e">
        <f>+'Ark1'!#REF!</f>
        <v>#REF!</v>
      </c>
      <c r="AC319" s="48" t="e">
        <f>+'Ark1'!#REF!</f>
        <v>#REF!</v>
      </c>
      <c r="AD319" s="65" t="e">
        <f t="shared" si="4"/>
        <v>#REF!</v>
      </c>
      <c r="AE319" s="39"/>
      <c r="AF319"/>
    </row>
    <row r="320" spans="24:32">
      <c r="X320" s="46" t="e">
        <f>+'Ark1'!#REF!</f>
        <v>#REF!</v>
      </c>
      <c r="Y320" s="47" t="s">
        <v>405</v>
      </c>
      <c r="Z320" s="46" t="e">
        <f>+'Ark1'!#REF!</f>
        <v>#REF!</v>
      </c>
      <c r="AA320" s="65" t="e">
        <f>+'Ark1'!#REF!</f>
        <v>#REF!</v>
      </c>
      <c r="AB320" s="48" t="e">
        <f>+'Ark1'!#REF!</f>
        <v>#REF!</v>
      </c>
      <c r="AC320" s="48" t="e">
        <f>+'Ark1'!#REF!</f>
        <v>#REF!</v>
      </c>
      <c r="AD320" s="65" t="e">
        <f t="shared" si="4"/>
        <v>#REF!</v>
      </c>
      <c r="AE320" s="39"/>
      <c r="AF320"/>
    </row>
    <row r="321" spans="24:32">
      <c r="X321" s="46" t="e">
        <f>+'Ark1'!#REF!</f>
        <v>#REF!</v>
      </c>
      <c r="Y321" s="47" t="s">
        <v>404</v>
      </c>
      <c r="Z321" s="46" t="e">
        <f>+'Ark1'!#REF!</f>
        <v>#REF!</v>
      </c>
      <c r="AA321" s="65" t="e">
        <f>+'Ark1'!#REF!</f>
        <v>#REF!</v>
      </c>
      <c r="AB321" s="48" t="e">
        <f>+'Ark1'!#REF!</f>
        <v>#REF!</v>
      </c>
      <c r="AC321" s="48" t="e">
        <f>+'Ark1'!#REF!</f>
        <v>#REF!</v>
      </c>
      <c r="AD321" s="65" t="e">
        <f t="shared" si="4"/>
        <v>#REF!</v>
      </c>
      <c r="AE321" s="39"/>
      <c r="AF321"/>
    </row>
    <row r="322" spans="24:32">
      <c r="X322" s="46" t="e">
        <f>+'Ark1'!#REF!</f>
        <v>#REF!</v>
      </c>
      <c r="Y322" s="47" t="s">
        <v>403</v>
      </c>
      <c r="Z322" s="46" t="e">
        <f>+'Ark1'!#REF!</f>
        <v>#REF!</v>
      </c>
      <c r="AA322" s="65" t="e">
        <f>+'Ark1'!#REF!</f>
        <v>#REF!</v>
      </c>
      <c r="AB322" s="48" t="e">
        <f>+'Ark1'!#REF!</f>
        <v>#REF!</v>
      </c>
      <c r="AC322" s="48" t="e">
        <f>+'Ark1'!#REF!</f>
        <v>#REF!</v>
      </c>
      <c r="AD322" s="65" t="e">
        <f t="shared" si="4"/>
        <v>#REF!</v>
      </c>
      <c r="AE322" s="39"/>
      <c r="AF322"/>
    </row>
    <row r="323" spans="24:32">
      <c r="X323" s="46" t="e">
        <f>+'Ark1'!#REF!</f>
        <v>#REF!</v>
      </c>
      <c r="Y323" s="47" t="s">
        <v>402</v>
      </c>
      <c r="Z323" s="46" t="e">
        <f>+'Ark1'!#REF!</f>
        <v>#REF!</v>
      </c>
      <c r="AA323" s="65" t="e">
        <f>+'Ark1'!#REF!</f>
        <v>#REF!</v>
      </c>
      <c r="AB323" s="48" t="e">
        <f>+'Ark1'!#REF!</f>
        <v>#REF!</v>
      </c>
      <c r="AC323" s="48" t="e">
        <f>+'Ark1'!#REF!</f>
        <v>#REF!</v>
      </c>
      <c r="AD323" s="65" t="e">
        <f t="shared" si="4"/>
        <v>#REF!</v>
      </c>
      <c r="AE323" s="39"/>
      <c r="AF323"/>
    </row>
    <row r="324" spans="24:32">
      <c r="X324" s="46" t="e">
        <f>+'Ark1'!#REF!</f>
        <v>#REF!</v>
      </c>
      <c r="Y324" s="47" t="s">
        <v>401</v>
      </c>
      <c r="Z324" s="46" t="e">
        <f>+'Ark1'!#REF!</f>
        <v>#REF!</v>
      </c>
      <c r="AA324" s="65" t="e">
        <f>+'Ark1'!#REF!</f>
        <v>#REF!</v>
      </c>
      <c r="AB324" s="48" t="e">
        <f>+'Ark1'!#REF!</f>
        <v>#REF!</v>
      </c>
      <c r="AC324" s="48" t="e">
        <f>+'Ark1'!#REF!</f>
        <v>#REF!</v>
      </c>
      <c r="AD324" s="65" t="e">
        <f t="shared" si="4"/>
        <v>#REF!</v>
      </c>
      <c r="AE324" s="39"/>
      <c r="AF324"/>
    </row>
    <row r="325" spans="24:32">
      <c r="X325" s="46" t="e">
        <f>+'Ark1'!#REF!</f>
        <v>#REF!</v>
      </c>
      <c r="Y325" s="47" t="s">
        <v>400</v>
      </c>
      <c r="Z325" s="46" t="e">
        <f>+'Ark1'!#REF!</f>
        <v>#REF!</v>
      </c>
      <c r="AA325" s="65" t="e">
        <f>+'Ark1'!#REF!</f>
        <v>#REF!</v>
      </c>
      <c r="AB325" s="48" t="e">
        <f>+'Ark1'!#REF!</f>
        <v>#REF!</v>
      </c>
      <c r="AC325" s="48" t="e">
        <f>+'Ark1'!#REF!</f>
        <v>#REF!</v>
      </c>
      <c r="AD325" s="65" t="e">
        <f t="shared" si="4"/>
        <v>#REF!</v>
      </c>
      <c r="AE325" s="39"/>
      <c r="AF325"/>
    </row>
    <row r="326" spans="24:32">
      <c r="X326" s="46" t="e">
        <f>+'Ark1'!#REF!</f>
        <v>#REF!</v>
      </c>
      <c r="Y326" s="47" t="s">
        <v>399</v>
      </c>
      <c r="Z326" s="46" t="e">
        <f>+'Ark1'!#REF!</f>
        <v>#REF!</v>
      </c>
      <c r="AA326" s="65" t="e">
        <f>+'Ark1'!#REF!</f>
        <v>#REF!</v>
      </c>
      <c r="AB326" s="48" t="e">
        <f>+'Ark1'!#REF!</f>
        <v>#REF!</v>
      </c>
      <c r="AC326" s="48" t="e">
        <f>+'Ark1'!#REF!</f>
        <v>#REF!</v>
      </c>
      <c r="AD326" s="65" t="e">
        <f t="shared" si="4"/>
        <v>#REF!</v>
      </c>
      <c r="AE326" s="39"/>
      <c r="AF326"/>
    </row>
    <row r="327" spans="24:32">
      <c r="X327" s="46" t="e">
        <f>+'Ark1'!#REF!</f>
        <v>#REF!</v>
      </c>
      <c r="Y327" s="47" t="s">
        <v>398</v>
      </c>
      <c r="Z327" s="46" t="e">
        <f>+'Ark1'!#REF!</f>
        <v>#REF!</v>
      </c>
      <c r="AA327" s="65" t="e">
        <f>+'Ark1'!#REF!</f>
        <v>#REF!</v>
      </c>
      <c r="AB327" s="48" t="e">
        <f>+'Ark1'!#REF!</f>
        <v>#REF!</v>
      </c>
      <c r="AC327" s="48" t="e">
        <f>+'Ark1'!#REF!</f>
        <v>#REF!</v>
      </c>
      <c r="AD327" s="65" t="e">
        <f t="shared" si="4"/>
        <v>#REF!</v>
      </c>
      <c r="AE327" s="39"/>
      <c r="AF327"/>
    </row>
    <row r="328" spans="24:32">
      <c r="X328" s="46" t="e">
        <f>+'Ark1'!#REF!</f>
        <v>#REF!</v>
      </c>
      <c r="Y328" s="47" t="s">
        <v>457</v>
      </c>
      <c r="Z328" s="46" t="e">
        <f>+'Ark1'!#REF!</f>
        <v>#REF!</v>
      </c>
      <c r="AA328" s="65" t="e">
        <f>+'Ark1'!#REF!</f>
        <v>#REF!</v>
      </c>
      <c r="AB328" s="48" t="e">
        <f>+'Ark1'!#REF!</f>
        <v>#REF!</v>
      </c>
      <c r="AC328" s="48" t="e">
        <f>+'Ark1'!#REF!</f>
        <v>#REF!</v>
      </c>
      <c r="AD328" s="65" t="e">
        <f t="shared" si="4"/>
        <v>#REF!</v>
      </c>
      <c r="AE328" s="39"/>
      <c r="AF328"/>
    </row>
    <row r="329" spans="24:32">
      <c r="X329" t="e">
        <f>+'Ark1'!#REF!</f>
        <v>#REF!</v>
      </c>
      <c r="Y329" s="3" t="s">
        <v>519</v>
      </c>
      <c r="Z329" t="e">
        <f>+'Ark1'!#REF!</f>
        <v>#REF!</v>
      </c>
      <c r="AA329" s="10" t="e">
        <f>+'Ark1'!#REF!</f>
        <v>#REF!</v>
      </c>
      <c r="AB329" s="1" t="e">
        <f>+'Ark1'!#REF!</f>
        <v>#REF!</v>
      </c>
      <c r="AC329" s="1" t="e">
        <f>+'Ark1'!#REF!</f>
        <v>#REF!</v>
      </c>
      <c r="AD329" s="10" t="e">
        <f t="shared" si="4"/>
        <v>#REF!</v>
      </c>
      <c r="AE329" s="39"/>
      <c r="AF329"/>
    </row>
    <row r="330" spans="24:32">
      <c r="X330" t="e">
        <f>+'Ark1'!#REF!</f>
        <v>#REF!</v>
      </c>
      <c r="Y330" s="3" t="s">
        <v>413</v>
      </c>
      <c r="Z330" t="e">
        <f>+'Ark1'!#REF!</f>
        <v>#REF!</v>
      </c>
      <c r="AA330" s="10" t="e">
        <f>+'Ark1'!#REF!</f>
        <v>#REF!</v>
      </c>
      <c r="AB330" s="1" t="e">
        <f>+'Ark1'!#REF!</f>
        <v>#REF!</v>
      </c>
      <c r="AC330" s="1" t="e">
        <f>+'Ark1'!#REF!</f>
        <v>#REF!</v>
      </c>
      <c r="AD330" s="10" t="e">
        <f t="shared" si="4"/>
        <v>#REF!</v>
      </c>
      <c r="AE330" s="39"/>
      <c r="AF330"/>
    </row>
    <row r="331" spans="24:32">
      <c r="X331" t="e">
        <f>+'Ark1'!#REF!</f>
        <v>#REF!</v>
      </c>
      <c r="Y331" s="3" t="s">
        <v>412</v>
      </c>
      <c r="Z331" t="e">
        <f>+'Ark1'!#REF!</f>
        <v>#REF!</v>
      </c>
      <c r="AA331" s="10" t="e">
        <f>+'Ark1'!#REF!</f>
        <v>#REF!</v>
      </c>
      <c r="AB331" s="1" t="e">
        <f>+'Ark1'!#REF!</f>
        <v>#REF!</v>
      </c>
      <c r="AC331" s="1" t="e">
        <f>+'Ark1'!#REF!</f>
        <v>#REF!</v>
      </c>
      <c r="AD331" s="10" t="e">
        <f t="shared" si="4"/>
        <v>#REF!</v>
      </c>
      <c r="AE331" s="39"/>
      <c r="AF331"/>
    </row>
    <row r="332" spans="24:32">
      <c r="X332" t="e">
        <f>+'Ark1'!#REF!</f>
        <v>#REF!</v>
      </c>
      <c r="Y332" s="3" t="s">
        <v>411</v>
      </c>
      <c r="Z332" t="e">
        <f>+'Ark1'!#REF!</f>
        <v>#REF!</v>
      </c>
      <c r="AA332" s="10" t="e">
        <f>+'Ark1'!#REF!</f>
        <v>#REF!</v>
      </c>
      <c r="AB332" s="1" t="e">
        <f>+'Ark1'!#REF!</f>
        <v>#REF!</v>
      </c>
      <c r="AC332" s="1" t="e">
        <f>+'Ark1'!#REF!</f>
        <v>#REF!</v>
      </c>
      <c r="AD332" s="10" t="e">
        <f t="shared" si="4"/>
        <v>#REF!</v>
      </c>
      <c r="AE332" s="39"/>
      <c r="AF332"/>
    </row>
    <row r="333" spans="24:32">
      <c r="X333" t="e">
        <f>+'Ark1'!#REF!</f>
        <v>#REF!</v>
      </c>
      <c r="Y333" s="3" t="s">
        <v>410</v>
      </c>
      <c r="Z333" t="e">
        <f>+'Ark1'!#REF!</f>
        <v>#REF!</v>
      </c>
      <c r="AA333" s="10" t="e">
        <f>+'Ark1'!#REF!</f>
        <v>#REF!</v>
      </c>
      <c r="AB333" s="1" t="e">
        <f>+'Ark1'!#REF!</f>
        <v>#REF!</v>
      </c>
      <c r="AC333" s="1" t="e">
        <f>+'Ark1'!#REF!</f>
        <v>#REF!</v>
      </c>
      <c r="AD333" s="10" t="e">
        <f t="shared" ref="AD333:AD396" si="5">+AA333/Z333</f>
        <v>#REF!</v>
      </c>
      <c r="AE333" s="39"/>
      <c r="AF333"/>
    </row>
    <row r="334" spans="24:32">
      <c r="X334" t="e">
        <f>+'Ark1'!#REF!</f>
        <v>#REF!</v>
      </c>
      <c r="Y334" s="3" t="s">
        <v>409</v>
      </c>
      <c r="Z334" t="e">
        <f>+'Ark1'!#REF!</f>
        <v>#REF!</v>
      </c>
      <c r="AA334" s="10" t="e">
        <f>+'Ark1'!#REF!</f>
        <v>#REF!</v>
      </c>
      <c r="AB334" s="1" t="e">
        <f>+'Ark1'!#REF!</f>
        <v>#REF!</v>
      </c>
      <c r="AC334" s="1" t="e">
        <f>+'Ark1'!#REF!</f>
        <v>#REF!</v>
      </c>
      <c r="AD334" s="10" t="e">
        <f t="shared" si="5"/>
        <v>#REF!</v>
      </c>
      <c r="AE334" s="39"/>
      <c r="AF334"/>
    </row>
    <row r="335" spans="24:32">
      <c r="X335" t="e">
        <f>+'Ark1'!#REF!</f>
        <v>#REF!</v>
      </c>
      <c r="Y335" s="3" t="s">
        <v>408</v>
      </c>
      <c r="Z335" t="e">
        <f>+'Ark1'!#REF!</f>
        <v>#REF!</v>
      </c>
      <c r="AA335" s="10" t="e">
        <f>+'Ark1'!#REF!</f>
        <v>#REF!</v>
      </c>
      <c r="AB335" s="1" t="e">
        <f>+'Ark1'!#REF!</f>
        <v>#REF!</v>
      </c>
      <c r="AC335" s="1" t="e">
        <f>+'Ark1'!#REF!</f>
        <v>#REF!</v>
      </c>
      <c r="AD335" s="10" t="e">
        <f t="shared" si="5"/>
        <v>#REF!</v>
      </c>
      <c r="AE335" s="39"/>
      <c r="AF335"/>
    </row>
    <row r="336" spans="24:32">
      <c r="X336" t="e">
        <f>+'Ark1'!#REF!</f>
        <v>#REF!</v>
      </c>
      <c r="Y336" s="3" t="s">
        <v>407</v>
      </c>
      <c r="Z336" t="e">
        <f>+'Ark1'!#REF!</f>
        <v>#REF!</v>
      </c>
      <c r="AA336" s="10" t="e">
        <f>+'Ark1'!#REF!</f>
        <v>#REF!</v>
      </c>
      <c r="AB336" s="1" t="e">
        <f>+'Ark1'!#REF!</f>
        <v>#REF!</v>
      </c>
      <c r="AC336" s="1" t="e">
        <f>+'Ark1'!#REF!</f>
        <v>#REF!</v>
      </c>
      <c r="AD336" s="10" t="e">
        <f t="shared" si="5"/>
        <v>#REF!</v>
      </c>
      <c r="AE336" s="39"/>
      <c r="AF336"/>
    </row>
    <row r="337" spans="24:32">
      <c r="X337" t="e">
        <f>+'Ark1'!#REF!</f>
        <v>#REF!</v>
      </c>
      <c r="Y337" s="3" t="s">
        <v>406</v>
      </c>
      <c r="Z337" t="e">
        <f>+'Ark1'!#REF!</f>
        <v>#REF!</v>
      </c>
      <c r="AA337" s="10" t="e">
        <f>+'Ark1'!#REF!</f>
        <v>#REF!</v>
      </c>
      <c r="AB337" s="1" t="e">
        <f>+'Ark1'!#REF!</f>
        <v>#REF!</v>
      </c>
      <c r="AC337" s="1" t="e">
        <f>+'Ark1'!#REF!</f>
        <v>#REF!</v>
      </c>
      <c r="AD337" s="10" t="e">
        <f t="shared" si="5"/>
        <v>#REF!</v>
      </c>
      <c r="AE337" s="39"/>
      <c r="AF337"/>
    </row>
    <row r="338" spans="24:32">
      <c r="X338" t="e">
        <f>+'Ark1'!#REF!</f>
        <v>#REF!</v>
      </c>
      <c r="Y338" s="3" t="s">
        <v>405</v>
      </c>
      <c r="Z338" t="e">
        <f>+'Ark1'!#REF!</f>
        <v>#REF!</v>
      </c>
      <c r="AA338" s="10" t="e">
        <f>+'Ark1'!#REF!</f>
        <v>#REF!</v>
      </c>
      <c r="AB338" s="1" t="e">
        <f>+'Ark1'!#REF!</f>
        <v>#REF!</v>
      </c>
      <c r="AC338" s="1" t="e">
        <f>+'Ark1'!#REF!</f>
        <v>#REF!</v>
      </c>
      <c r="AD338" s="10" t="e">
        <f t="shared" si="5"/>
        <v>#REF!</v>
      </c>
      <c r="AE338" s="39"/>
      <c r="AF338"/>
    </row>
    <row r="339" spans="24:32">
      <c r="X339" t="e">
        <f>+'Ark1'!#REF!</f>
        <v>#REF!</v>
      </c>
      <c r="Y339" s="3" t="s">
        <v>404</v>
      </c>
      <c r="Z339" t="e">
        <f>+'Ark1'!#REF!</f>
        <v>#REF!</v>
      </c>
      <c r="AA339" s="10" t="e">
        <f>+'Ark1'!#REF!</f>
        <v>#REF!</v>
      </c>
      <c r="AB339" s="1" t="e">
        <f>+'Ark1'!#REF!</f>
        <v>#REF!</v>
      </c>
      <c r="AC339" s="1" t="e">
        <f>+'Ark1'!#REF!</f>
        <v>#REF!</v>
      </c>
      <c r="AD339" s="10" t="e">
        <f t="shared" si="5"/>
        <v>#REF!</v>
      </c>
      <c r="AE339" s="39"/>
      <c r="AF339"/>
    </row>
    <row r="340" spans="24:32">
      <c r="X340" t="e">
        <f>+'Ark1'!#REF!</f>
        <v>#REF!</v>
      </c>
      <c r="Y340" s="3" t="s">
        <v>403</v>
      </c>
      <c r="Z340" t="e">
        <f>+'Ark1'!#REF!</f>
        <v>#REF!</v>
      </c>
      <c r="AA340" s="10" t="e">
        <f>+'Ark1'!#REF!</f>
        <v>#REF!</v>
      </c>
      <c r="AB340" s="1" t="e">
        <f>+'Ark1'!#REF!</f>
        <v>#REF!</v>
      </c>
      <c r="AC340" s="1" t="e">
        <f>+'Ark1'!#REF!</f>
        <v>#REF!</v>
      </c>
      <c r="AD340" s="10" t="e">
        <f t="shared" si="5"/>
        <v>#REF!</v>
      </c>
      <c r="AE340" s="39"/>
      <c r="AF340"/>
    </row>
    <row r="341" spans="24:32">
      <c r="X341" t="e">
        <f>+'Ark1'!#REF!</f>
        <v>#REF!</v>
      </c>
      <c r="Y341" s="3" t="s">
        <v>402</v>
      </c>
      <c r="Z341" t="e">
        <f>+'Ark1'!#REF!</f>
        <v>#REF!</v>
      </c>
      <c r="AA341" s="10" t="e">
        <f>+'Ark1'!#REF!</f>
        <v>#REF!</v>
      </c>
      <c r="AB341" s="1" t="e">
        <f>+'Ark1'!#REF!</f>
        <v>#REF!</v>
      </c>
      <c r="AC341" s="1" t="e">
        <f>+'Ark1'!#REF!</f>
        <v>#REF!</v>
      </c>
      <c r="AD341" s="10" t="e">
        <f t="shared" si="5"/>
        <v>#REF!</v>
      </c>
      <c r="AE341" s="39"/>
      <c r="AF341"/>
    </row>
    <row r="342" spans="24:32">
      <c r="X342" t="e">
        <f>+'Ark1'!#REF!</f>
        <v>#REF!</v>
      </c>
      <c r="Y342" s="3" t="s">
        <v>401</v>
      </c>
      <c r="Z342" t="e">
        <f>+'Ark1'!#REF!</f>
        <v>#REF!</v>
      </c>
      <c r="AA342" s="10" t="e">
        <f>+'Ark1'!#REF!</f>
        <v>#REF!</v>
      </c>
      <c r="AB342" s="1" t="e">
        <f>+'Ark1'!#REF!</f>
        <v>#REF!</v>
      </c>
      <c r="AC342" s="1" t="e">
        <f>+'Ark1'!#REF!</f>
        <v>#REF!</v>
      </c>
      <c r="AD342" s="10" t="e">
        <f t="shared" si="5"/>
        <v>#REF!</v>
      </c>
      <c r="AE342" s="39"/>
      <c r="AF342"/>
    </row>
    <row r="343" spans="24:32">
      <c r="X343" t="e">
        <f>+'Ark1'!#REF!</f>
        <v>#REF!</v>
      </c>
      <c r="Y343" s="3" t="s">
        <v>400</v>
      </c>
      <c r="Z343" t="e">
        <f>+'Ark1'!#REF!</f>
        <v>#REF!</v>
      </c>
      <c r="AA343" s="10" t="e">
        <f>+'Ark1'!#REF!</f>
        <v>#REF!</v>
      </c>
      <c r="AB343" s="1" t="e">
        <f>+'Ark1'!#REF!</f>
        <v>#REF!</v>
      </c>
      <c r="AC343" s="1" t="e">
        <f>+'Ark1'!#REF!</f>
        <v>#REF!</v>
      </c>
      <c r="AD343" s="10" t="e">
        <f t="shared" si="5"/>
        <v>#REF!</v>
      </c>
      <c r="AE343" s="39"/>
      <c r="AF343"/>
    </row>
    <row r="344" spans="24:32">
      <c r="X344" t="e">
        <f>+'Ark1'!#REF!</f>
        <v>#REF!</v>
      </c>
      <c r="Y344" s="3" t="s">
        <v>399</v>
      </c>
      <c r="Z344" t="e">
        <f>+'Ark1'!#REF!</f>
        <v>#REF!</v>
      </c>
      <c r="AA344" s="10" t="e">
        <f>+'Ark1'!#REF!</f>
        <v>#REF!</v>
      </c>
      <c r="AB344" s="1" t="e">
        <f>+'Ark1'!#REF!</f>
        <v>#REF!</v>
      </c>
      <c r="AC344" s="1" t="e">
        <f>+'Ark1'!#REF!</f>
        <v>#REF!</v>
      </c>
      <c r="AD344" s="10" t="e">
        <f t="shared" si="5"/>
        <v>#REF!</v>
      </c>
      <c r="AE344" s="39"/>
      <c r="AF344"/>
    </row>
    <row r="345" spans="24:32">
      <c r="X345" t="e">
        <f>+'Ark1'!#REF!</f>
        <v>#REF!</v>
      </c>
      <c r="Y345" s="3" t="s">
        <v>398</v>
      </c>
      <c r="Z345" t="e">
        <f>+'Ark1'!#REF!</f>
        <v>#REF!</v>
      </c>
      <c r="AA345" s="10" t="e">
        <f>+'Ark1'!#REF!</f>
        <v>#REF!</v>
      </c>
      <c r="AB345" s="1" t="e">
        <f>+'Ark1'!#REF!</f>
        <v>#REF!</v>
      </c>
      <c r="AC345" s="1" t="e">
        <f>+'Ark1'!#REF!</f>
        <v>#REF!</v>
      </c>
      <c r="AD345" s="10" t="e">
        <f t="shared" si="5"/>
        <v>#REF!</v>
      </c>
      <c r="AE345" s="39"/>
      <c r="AF345"/>
    </row>
    <row r="346" spans="24:32">
      <c r="X346" t="e">
        <f>+'Ark1'!#REF!</f>
        <v>#REF!</v>
      </c>
      <c r="Y346" s="3" t="s">
        <v>457</v>
      </c>
      <c r="Z346" t="e">
        <f>+'Ark1'!#REF!</f>
        <v>#REF!</v>
      </c>
      <c r="AA346" s="10" t="e">
        <f>+'Ark1'!#REF!</f>
        <v>#REF!</v>
      </c>
      <c r="AB346" s="1" t="e">
        <f>+'Ark1'!#REF!</f>
        <v>#REF!</v>
      </c>
      <c r="AC346" s="1" t="e">
        <f>+'Ark1'!#REF!</f>
        <v>#REF!</v>
      </c>
      <c r="AD346" s="10" t="e">
        <f t="shared" si="5"/>
        <v>#REF!</v>
      </c>
      <c r="AE346" s="39"/>
      <c r="AF346"/>
    </row>
    <row r="347" spans="24:32">
      <c r="X347" s="46" t="e">
        <f>+'Ark1'!#REF!</f>
        <v>#REF!</v>
      </c>
      <c r="Y347" s="47" t="s">
        <v>519</v>
      </c>
      <c r="Z347" s="46" t="e">
        <f>+'Ark1'!#REF!</f>
        <v>#REF!</v>
      </c>
      <c r="AA347" s="65" t="e">
        <f>+'Ark1'!#REF!</f>
        <v>#REF!</v>
      </c>
      <c r="AB347" s="48" t="e">
        <f>+'Ark1'!#REF!</f>
        <v>#REF!</v>
      </c>
      <c r="AC347" s="48" t="e">
        <f>+'Ark1'!#REF!</f>
        <v>#REF!</v>
      </c>
      <c r="AD347" s="65" t="e">
        <f t="shared" si="5"/>
        <v>#REF!</v>
      </c>
      <c r="AE347" s="39"/>
      <c r="AF347"/>
    </row>
    <row r="348" spans="24:32">
      <c r="X348" s="46" t="e">
        <f>+'Ark1'!#REF!</f>
        <v>#REF!</v>
      </c>
      <c r="Y348" s="47" t="s">
        <v>413</v>
      </c>
      <c r="Z348" s="46" t="e">
        <f>+'Ark1'!#REF!</f>
        <v>#REF!</v>
      </c>
      <c r="AA348" s="65" t="e">
        <f>+'Ark1'!#REF!</f>
        <v>#REF!</v>
      </c>
      <c r="AB348" s="48" t="e">
        <f>+'Ark1'!#REF!</f>
        <v>#REF!</v>
      </c>
      <c r="AC348" s="48" t="e">
        <f>+'Ark1'!#REF!</f>
        <v>#REF!</v>
      </c>
      <c r="AD348" s="65" t="e">
        <f t="shared" si="5"/>
        <v>#REF!</v>
      </c>
      <c r="AE348" s="39"/>
      <c r="AF348"/>
    </row>
    <row r="349" spans="24:32">
      <c r="X349" s="46" t="e">
        <f>+'Ark1'!#REF!</f>
        <v>#REF!</v>
      </c>
      <c r="Y349" s="47" t="s">
        <v>412</v>
      </c>
      <c r="Z349" s="46" t="e">
        <f>+'Ark1'!#REF!</f>
        <v>#REF!</v>
      </c>
      <c r="AA349" s="65" t="e">
        <f>+'Ark1'!#REF!</f>
        <v>#REF!</v>
      </c>
      <c r="AB349" s="48" t="e">
        <f>+'Ark1'!#REF!</f>
        <v>#REF!</v>
      </c>
      <c r="AC349" s="48" t="e">
        <f>+'Ark1'!#REF!</f>
        <v>#REF!</v>
      </c>
      <c r="AD349" s="65" t="e">
        <f t="shared" si="5"/>
        <v>#REF!</v>
      </c>
      <c r="AE349" s="39"/>
      <c r="AF349"/>
    </row>
    <row r="350" spans="24:32">
      <c r="X350" s="46" t="e">
        <f>+'Ark1'!#REF!</f>
        <v>#REF!</v>
      </c>
      <c r="Y350" s="47" t="s">
        <v>411</v>
      </c>
      <c r="Z350" s="46" t="e">
        <f>+'Ark1'!#REF!</f>
        <v>#REF!</v>
      </c>
      <c r="AA350" s="65" t="e">
        <f>+'Ark1'!#REF!</f>
        <v>#REF!</v>
      </c>
      <c r="AB350" s="48" t="e">
        <f>+'Ark1'!#REF!</f>
        <v>#REF!</v>
      </c>
      <c r="AC350" s="48" t="e">
        <f>+'Ark1'!#REF!</f>
        <v>#REF!</v>
      </c>
      <c r="AD350" s="65" t="e">
        <f t="shared" si="5"/>
        <v>#REF!</v>
      </c>
      <c r="AE350" s="39"/>
      <c r="AF350"/>
    </row>
    <row r="351" spans="24:32">
      <c r="X351" s="46" t="e">
        <f>+'Ark1'!#REF!</f>
        <v>#REF!</v>
      </c>
      <c r="Y351" s="47" t="s">
        <v>410</v>
      </c>
      <c r="Z351" s="46" t="e">
        <f>+'Ark1'!#REF!</f>
        <v>#REF!</v>
      </c>
      <c r="AA351" s="65" t="e">
        <f>+'Ark1'!#REF!</f>
        <v>#REF!</v>
      </c>
      <c r="AB351" s="48" t="e">
        <f>+'Ark1'!#REF!</f>
        <v>#REF!</v>
      </c>
      <c r="AC351" s="48" t="e">
        <f>+'Ark1'!#REF!</f>
        <v>#REF!</v>
      </c>
      <c r="AD351" s="65" t="e">
        <f t="shared" si="5"/>
        <v>#REF!</v>
      </c>
      <c r="AE351" s="39"/>
      <c r="AF351"/>
    </row>
    <row r="352" spans="24:32">
      <c r="X352" s="46" t="e">
        <f>+'Ark1'!#REF!</f>
        <v>#REF!</v>
      </c>
      <c r="Y352" s="47" t="s">
        <v>409</v>
      </c>
      <c r="Z352" s="46" t="e">
        <f>+'Ark1'!#REF!</f>
        <v>#REF!</v>
      </c>
      <c r="AA352" s="65" t="e">
        <f>+'Ark1'!#REF!</f>
        <v>#REF!</v>
      </c>
      <c r="AB352" s="48" t="e">
        <f>+'Ark1'!#REF!</f>
        <v>#REF!</v>
      </c>
      <c r="AC352" s="48" t="e">
        <f>+'Ark1'!#REF!</f>
        <v>#REF!</v>
      </c>
      <c r="AD352" s="65" t="e">
        <f t="shared" si="5"/>
        <v>#REF!</v>
      </c>
      <c r="AE352" s="39"/>
      <c r="AF352"/>
    </row>
    <row r="353" spans="24:33">
      <c r="X353" s="46" t="e">
        <f>+'Ark1'!#REF!</f>
        <v>#REF!</v>
      </c>
      <c r="Y353" s="47" t="s">
        <v>408</v>
      </c>
      <c r="Z353" s="46" t="e">
        <f>+'Ark1'!#REF!</f>
        <v>#REF!</v>
      </c>
      <c r="AA353" s="65" t="e">
        <f>+'Ark1'!#REF!</f>
        <v>#REF!</v>
      </c>
      <c r="AB353" s="48" t="e">
        <f>+'Ark1'!#REF!</f>
        <v>#REF!</v>
      </c>
      <c r="AC353" s="48" t="e">
        <f>+'Ark1'!#REF!</f>
        <v>#REF!</v>
      </c>
      <c r="AD353" s="65" t="e">
        <f t="shared" si="5"/>
        <v>#REF!</v>
      </c>
      <c r="AE353" s="39"/>
      <c r="AF353"/>
    </row>
    <row r="354" spans="24:33">
      <c r="X354" s="46" t="e">
        <f>+'Ark1'!#REF!</f>
        <v>#REF!</v>
      </c>
      <c r="Y354" s="47" t="s">
        <v>407</v>
      </c>
      <c r="Z354" s="46" t="e">
        <f>+'Ark1'!#REF!</f>
        <v>#REF!</v>
      </c>
      <c r="AA354" s="65" t="e">
        <f>+'Ark1'!#REF!</f>
        <v>#REF!</v>
      </c>
      <c r="AB354" s="48" t="e">
        <f>+'Ark1'!#REF!</f>
        <v>#REF!</v>
      </c>
      <c r="AC354" s="48" t="e">
        <f>+'Ark1'!#REF!</f>
        <v>#REF!</v>
      </c>
      <c r="AD354" s="65" t="e">
        <f t="shared" si="5"/>
        <v>#REF!</v>
      </c>
      <c r="AE354" s="39"/>
      <c r="AF354"/>
    </row>
    <row r="355" spans="24:33">
      <c r="X355" s="46" t="e">
        <f>+'Ark1'!#REF!</f>
        <v>#REF!</v>
      </c>
      <c r="Y355" s="47" t="s">
        <v>406</v>
      </c>
      <c r="Z355" s="46" t="e">
        <f>+'Ark1'!#REF!</f>
        <v>#REF!</v>
      </c>
      <c r="AA355" s="65" t="e">
        <f>+'Ark1'!#REF!</f>
        <v>#REF!</v>
      </c>
      <c r="AB355" s="48" t="e">
        <f>+'Ark1'!#REF!</f>
        <v>#REF!</v>
      </c>
      <c r="AC355" s="48" t="e">
        <f>+'Ark1'!#REF!</f>
        <v>#REF!</v>
      </c>
      <c r="AD355" s="65" t="e">
        <f t="shared" si="5"/>
        <v>#REF!</v>
      </c>
      <c r="AE355" s="39"/>
      <c r="AF355"/>
    </row>
    <row r="356" spans="24:33">
      <c r="X356" s="46" t="e">
        <f>+'Ark1'!#REF!</f>
        <v>#REF!</v>
      </c>
      <c r="Y356" s="47" t="s">
        <v>405</v>
      </c>
      <c r="Z356" s="46" t="e">
        <f>+'Ark1'!#REF!</f>
        <v>#REF!</v>
      </c>
      <c r="AA356" s="65" t="e">
        <f>+'Ark1'!#REF!</f>
        <v>#REF!</v>
      </c>
      <c r="AB356" s="48" t="e">
        <f>+'Ark1'!#REF!</f>
        <v>#REF!</v>
      </c>
      <c r="AC356" s="48" t="e">
        <f>+'Ark1'!#REF!</f>
        <v>#REF!</v>
      </c>
      <c r="AD356" s="65" t="e">
        <f t="shared" si="5"/>
        <v>#REF!</v>
      </c>
      <c r="AE356" s="39"/>
      <c r="AG356" s="32"/>
    </row>
    <row r="357" spans="24:33">
      <c r="X357" s="46" t="e">
        <f>+'Ark1'!#REF!</f>
        <v>#REF!</v>
      </c>
      <c r="Y357" s="47" t="s">
        <v>404</v>
      </c>
      <c r="Z357" s="46" t="e">
        <f>+'Ark1'!#REF!</f>
        <v>#REF!</v>
      </c>
      <c r="AA357" s="65" t="e">
        <f>+'Ark1'!#REF!</f>
        <v>#REF!</v>
      </c>
      <c r="AB357" s="48" t="e">
        <f>+'Ark1'!#REF!</f>
        <v>#REF!</v>
      </c>
      <c r="AC357" s="48" t="e">
        <f>+'Ark1'!#REF!</f>
        <v>#REF!</v>
      </c>
      <c r="AD357" s="65" t="e">
        <f t="shared" si="5"/>
        <v>#REF!</v>
      </c>
      <c r="AE357" s="39"/>
      <c r="AG357" s="32"/>
    </row>
    <row r="358" spans="24:33">
      <c r="X358" s="46" t="e">
        <f>+'Ark1'!#REF!</f>
        <v>#REF!</v>
      </c>
      <c r="Y358" s="47" t="s">
        <v>403</v>
      </c>
      <c r="Z358" s="46" t="e">
        <f>+'Ark1'!#REF!</f>
        <v>#REF!</v>
      </c>
      <c r="AA358" s="65" t="e">
        <f>+'Ark1'!#REF!</f>
        <v>#REF!</v>
      </c>
      <c r="AB358" s="48" t="e">
        <f>+'Ark1'!#REF!</f>
        <v>#REF!</v>
      </c>
      <c r="AC358" s="48" t="e">
        <f>+'Ark1'!#REF!</f>
        <v>#REF!</v>
      </c>
      <c r="AD358" s="65" t="e">
        <f t="shared" si="5"/>
        <v>#REF!</v>
      </c>
      <c r="AE358" s="39"/>
    </row>
    <row r="359" spans="24:33">
      <c r="X359" s="46" t="e">
        <f>+'Ark1'!#REF!</f>
        <v>#REF!</v>
      </c>
      <c r="Y359" s="47" t="s">
        <v>402</v>
      </c>
      <c r="Z359" s="46" t="e">
        <f>+'Ark1'!#REF!</f>
        <v>#REF!</v>
      </c>
      <c r="AA359" s="65" t="e">
        <f>+'Ark1'!#REF!</f>
        <v>#REF!</v>
      </c>
      <c r="AB359" s="48" t="e">
        <f>+'Ark1'!#REF!</f>
        <v>#REF!</v>
      </c>
      <c r="AC359" s="48" t="e">
        <f>+'Ark1'!#REF!</f>
        <v>#REF!</v>
      </c>
      <c r="AD359" s="65" t="e">
        <f t="shared" si="5"/>
        <v>#REF!</v>
      </c>
      <c r="AE359" s="39"/>
    </row>
    <row r="360" spans="24:33">
      <c r="X360" s="46" t="e">
        <f>+'Ark1'!#REF!</f>
        <v>#REF!</v>
      </c>
      <c r="Y360" s="47" t="s">
        <v>401</v>
      </c>
      <c r="Z360" s="46" t="e">
        <f>+'Ark1'!#REF!</f>
        <v>#REF!</v>
      </c>
      <c r="AA360" s="65" t="e">
        <f>+'Ark1'!#REF!</f>
        <v>#REF!</v>
      </c>
      <c r="AB360" s="48" t="e">
        <f>+'Ark1'!#REF!</f>
        <v>#REF!</v>
      </c>
      <c r="AC360" s="48" t="e">
        <f>+'Ark1'!#REF!</f>
        <v>#REF!</v>
      </c>
      <c r="AD360" s="65" t="e">
        <f t="shared" si="5"/>
        <v>#REF!</v>
      </c>
      <c r="AE360" s="39"/>
    </row>
    <row r="361" spans="24:33">
      <c r="X361" s="46" t="e">
        <f>+'Ark1'!#REF!</f>
        <v>#REF!</v>
      </c>
      <c r="Y361" s="47" t="s">
        <v>400</v>
      </c>
      <c r="Z361" s="46" t="e">
        <f>+'Ark1'!#REF!</f>
        <v>#REF!</v>
      </c>
      <c r="AA361" s="65" t="e">
        <f>+'Ark1'!#REF!</f>
        <v>#REF!</v>
      </c>
      <c r="AB361" s="48" t="e">
        <f>+'Ark1'!#REF!</f>
        <v>#REF!</v>
      </c>
      <c r="AC361" s="48" t="e">
        <f>+'Ark1'!#REF!</f>
        <v>#REF!</v>
      </c>
      <c r="AD361" s="65" t="e">
        <f t="shared" si="5"/>
        <v>#REF!</v>
      </c>
      <c r="AE361" s="39"/>
    </row>
    <row r="362" spans="24:33">
      <c r="X362" s="46" t="e">
        <f>+'Ark1'!#REF!</f>
        <v>#REF!</v>
      </c>
      <c r="Y362" s="47" t="s">
        <v>399</v>
      </c>
      <c r="Z362" s="46" t="e">
        <f>+'Ark1'!#REF!</f>
        <v>#REF!</v>
      </c>
      <c r="AA362" s="65" t="e">
        <f>+'Ark1'!#REF!</f>
        <v>#REF!</v>
      </c>
      <c r="AB362" s="48" t="e">
        <f>+'Ark1'!#REF!</f>
        <v>#REF!</v>
      </c>
      <c r="AC362" s="48" t="e">
        <f>+'Ark1'!#REF!</f>
        <v>#REF!</v>
      </c>
      <c r="AD362" s="65" t="e">
        <f t="shared" si="5"/>
        <v>#REF!</v>
      </c>
      <c r="AE362" s="39"/>
    </row>
    <row r="363" spans="24:33">
      <c r="X363" s="46" t="e">
        <f>+'Ark1'!#REF!</f>
        <v>#REF!</v>
      </c>
      <c r="Y363" s="47" t="s">
        <v>398</v>
      </c>
      <c r="Z363" s="46" t="e">
        <f>+'Ark1'!#REF!</f>
        <v>#REF!</v>
      </c>
      <c r="AA363" s="65" t="e">
        <f>+'Ark1'!#REF!</f>
        <v>#REF!</v>
      </c>
      <c r="AB363" s="48" t="e">
        <f>+'Ark1'!#REF!</f>
        <v>#REF!</v>
      </c>
      <c r="AC363" s="48" t="e">
        <f>+'Ark1'!#REF!</f>
        <v>#REF!</v>
      </c>
      <c r="AD363" s="65" t="e">
        <f t="shared" si="5"/>
        <v>#REF!</v>
      </c>
      <c r="AE363" s="39"/>
    </row>
    <row r="364" spans="24:33">
      <c r="X364" s="46" t="e">
        <f>+'Ark1'!#REF!</f>
        <v>#REF!</v>
      </c>
      <c r="Y364" s="47" t="s">
        <v>457</v>
      </c>
      <c r="Z364" s="46" t="e">
        <f>+'Ark1'!#REF!</f>
        <v>#REF!</v>
      </c>
      <c r="AA364" s="65" t="e">
        <f>+'Ark1'!#REF!</f>
        <v>#REF!</v>
      </c>
      <c r="AB364" s="48" t="e">
        <f>+'Ark1'!#REF!</f>
        <v>#REF!</v>
      </c>
      <c r="AC364" s="48" t="e">
        <f>+'Ark1'!#REF!</f>
        <v>#REF!</v>
      </c>
      <c r="AD364" s="65" t="e">
        <f t="shared" si="5"/>
        <v>#REF!</v>
      </c>
      <c r="AE364" s="39"/>
    </row>
    <row r="365" spans="24:33">
      <c r="X365" t="e">
        <f>+'Ark1'!#REF!</f>
        <v>#REF!</v>
      </c>
      <c r="Y365" s="3" t="s">
        <v>519</v>
      </c>
      <c r="Z365" t="e">
        <f>+'Ark1'!#REF!</f>
        <v>#REF!</v>
      </c>
      <c r="AA365" s="10" t="e">
        <f>+'Ark1'!#REF!</f>
        <v>#REF!</v>
      </c>
      <c r="AB365" s="1" t="e">
        <f>+'Ark1'!#REF!</f>
        <v>#REF!</v>
      </c>
      <c r="AC365" s="1" t="e">
        <f>+'Ark1'!#REF!</f>
        <v>#REF!</v>
      </c>
      <c r="AD365" s="10" t="e">
        <f t="shared" si="5"/>
        <v>#REF!</v>
      </c>
      <c r="AE365" s="39"/>
    </row>
    <row r="366" spans="24:33">
      <c r="X366" t="e">
        <f>+'Ark1'!#REF!</f>
        <v>#REF!</v>
      </c>
      <c r="Y366" s="3" t="s">
        <v>413</v>
      </c>
      <c r="Z366" t="e">
        <f>+'Ark1'!#REF!</f>
        <v>#REF!</v>
      </c>
      <c r="AA366" s="10" t="e">
        <f>+'Ark1'!#REF!</f>
        <v>#REF!</v>
      </c>
      <c r="AB366" s="1" t="e">
        <f>+'Ark1'!#REF!</f>
        <v>#REF!</v>
      </c>
      <c r="AC366" s="1" t="e">
        <f>+'Ark1'!#REF!</f>
        <v>#REF!</v>
      </c>
      <c r="AD366" s="10" t="e">
        <f t="shared" si="5"/>
        <v>#REF!</v>
      </c>
      <c r="AE366" s="39"/>
    </row>
    <row r="367" spans="24:33">
      <c r="X367" t="e">
        <f>+'Ark1'!#REF!</f>
        <v>#REF!</v>
      </c>
      <c r="Y367" s="3" t="s">
        <v>412</v>
      </c>
      <c r="Z367" t="e">
        <f>+'Ark1'!#REF!</f>
        <v>#REF!</v>
      </c>
      <c r="AA367" s="10" t="e">
        <f>+'Ark1'!#REF!</f>
        <v>#REF!</v>
      </c>
      <c r="AB367" s="1" t="e">
        <f>+'Ark1'!#REF!</f>
        <v>#REF!</v>
      </c>
      <c r="AC367" s="1" t="e">
        <f>+'Ark1'!#REF!</f>
        <v>#REF!</v>
      </c>
      <c r="AD367" s="10" t="e">
        <f t="shared" si="5"/>
        <v>#REF!</v>
      </c>
      <c r="AE367" s="39"/>
    </row>
    <row r="368" spans="24:33">
      <c r="X368" t="e">
        <f>+'Ark1'!#REF!</f>
        <v>#REF!</v>
      </c>
      <c r="Y368" s="3" t="s">
        <v>411</v>
      </c>
      <c r="Z368" t="e">
        <f>+'Ark1'!#REF!</f>
        <v>#REF!</v>
      </c>
      <c r="AA368" s="10" t="e">
        <f>+'Ark1'!#REF!</f>
        <v>#REF!</v>
      </c>
      <c r="AB368" s="1" t="e">
        <f>+'Ark1'!#REF!</f>
        <v>#REF!</v>
      </c>
      <c r="AC368" s="1" t="e">
        <f>+'Ark1'!#REF!</f>
        <v>#REF!</v>
      </c>
      <c r="AD368" s="10" t="e">
        <f t="shared" si="5"/>
        <v>#REF!</v>
      </c>
      <c r="AE368" s="39"/>
    </row>
    <row r="369" spans="24:31">
      <c r="X369" t="e">
        <f>+'Ark1'!#REF!</f>
        <v>#REF!</v>
      </c>
      <c r="Y369" s="3" t="s">
        <v>410</v>
      </c>
      <c r="Z369" t="e">
        <f>+'Ark1'!#REF!</f>
        <v>#REF!</v>
      </c>
      <c r="AA369" s="10" t="e">
        <f>+'Ark1'!#REF!</f>
        <v>#REF!</v>
      </c>
      <c r="AB369" s="1" t="e">
        <f>+'Ark1'!#REF!</f>
        <v>#REF!</v>
      </c>
      <c r="AC369" s="1" t="e">
        <f>+'Ark1'!#REF!</f>
        <v>#REF!</v>
      </c>
      <c r="AD369" s="10" t="e">
        <f t="shared" si="5"/>
        <v>#REF!</v>
      </c>
      <c r="AE369" s="39"/>
    </row>
    <row r="370" spans="24:31">
      <c r="X370" t="e">
        <f>+'Ark1'!#REF!</f>
        <v>#REF!</v>
      </c>
      <c r="Y370" s="3" t="s">
        <v>409</v>
      </c>
      <c r="Z370" t="e">
        <f>+'Ark1'!#REF!</f>
        <v>#REF!</v>
      </c>
      <c r="AA370" s="10" t="e">
        <f>+'Ark1'!#REF!</f>
        <v>#REF!</v>
      </c>
      <c r="AB370" s="1" t="e">
        <f>+'Ark1'!#REF!</f>
        <v>#REF!</v>
      </c>
      <c r="AC370" s="1" t="e">
        <f>+'Ark1'!#REF!</f>
        <v>#REF!</v>
      </c>
      <c r="AD370" s="10" t="e">
        <f t="shared" si="5"/>
        <v>#REF!</v>
      </c>
      <c r="AE370" s="39"/>
    </row>
    <row r="371" spans="24:31">
      <c r="X371" t="e">
        <f>+'Ark1'!#REF!</f>
        <v>#REF!</v>
      </c>
      <c r="Y371" s="3" t="s">
        <v>408</v>
      </c>
      <c r="Z371" t="e">
        <f>+'Ark1'!#REF!</f>
        <v>#REF!</v>
      </c>
      <c r="AA371" s="10" t="e">
        <f>+'Ark1'!#REF!</f>
        <v>#REF!</v>
      </c>
      <c r="AB371" s="1" t="e">
        <f>+'Ark1'!#REF!</f>
        <v>#REF!</v>
      </c>
      <c r="AC371" s="1" t="e">
        <f>+'Ark1'!#REF!</f>
        <v>#REF!</v>
      </c>
      <c r="AD371" s="10" t="e">
        <f t="shared" si="5"/>
        <v>#REF!</v>
      </c>
      <c r="AE371" s="39"/>
    </row>
    <row r="372" spans="24:31">
      <c r="X372" t="e">
        <f>+'Ark1'!#REF!</f>
        <v>#REF!</v>
      </c>
      <c r="Y372" s="3" t="s">
        <v>407</v>
      </c>
      <c r="Z372" t="e">
        <f>+'Ark1'!#REF!</f>
        <v>#REF!</v>
      </c>
      <c r="AA372" s="10" t="e">
        <f>+'Ark1'!#REF!</f>
        <v>#REF!</v>
      </c>
      <c r="AB372" s="1" t="e">
        <f>+'Ark1'!#REF!</f>
        <v>#REF!</v>
      </c>
      <c r="AC372" s="1" t="e">
        <f>+'Ark1'!#REF!</f>
        <v>#REF!</v>
      </c>
      <c r="AD372" s="10" t="e">
        <f t="shared" si="5"/>
        <v>#REF!</v>
      </c>
      <c r="AE372" s="39"/>
    </row>
    <row r="373" spans="24:31">
      <c r="X373" t="e">
        <f>+'Ark1'!#REF!</f>
        <v>#REF!</v>
      </c>
      <c r="Y373" s="3" t="s">
        <v>406</v>
      </c>
      <c r="Z373" t="e">
        <f>+'Ark1'!#REF!</f>
        <v>#REF!</v>
      </c>
      <c r="AA373" s="10" t="e">
        <f>+'Ark1'!#REF!</f>
        <v>#REF!</v>
      </c>
      <c r="AB373" s="1" t="e">
        <f>+'Ark1'!#REF!</f>
        <v>#REF!</v>
      </c>
      <c r="AC373" s="1" t="e">
        <f>+'Ark1'!#REF!</f>
        <v>#REF!</v>
      </c>
      <c r="AD373" s="10" t="e">
        <f t="shared" si="5"/>
        <v>#REF!</v>
      </c>
      <c r="AE373" s="39"/>
    </row>
    <row r="374" spans="24:31">
      <c r="X374" t="e">
        <f>+'Ark1'!#REF!</f>
        <v>#REF!</v>
      </c>
      <c r="Y374" s="3" t="s">
        <v>405</v>
      </c>
      <c r="Z374" t="e">
        <f>+'Ark1'!#REF!</f>
        <v>#REF!</v>
      </c>
      <c r="AA374" s="10" t="e">
        <f>+'Ark1'!#REF!</f>
        <v>#REF!</v>
      </c>
      <c r="AB374" s="1" t="e">
        <f>+'Ark1'!#REF!</f>
        <v>#REF!</v>
      </c>
      <c r="AC374" s="1" t="e">
        <f>+'Ark1'!#REF!</f>
        <v>#REF!</v>
      </c>
      <c r="AD374" s="10" t="e">
        <f t="shared" si="5"/>
        <v>#REF!</v>
      </c>
      <c r="AE374" s="39"/>
    </row>
    <row r="375" spans="24:31">
      <c r="X375" t="e">
        <f>+'Ark1'!#REF!</f>
        <v>#REF!</v>
      </c>
      <c r="Y375" s="3" t="s">
        <v>404</v>
      </c>
      <c r="Z375" t="e">
        <f>+'Ark1'!#REF!</f>
        <v>#REF!</v>
      </c>
      <c r="AA375" s="10" t="e">
        <f>+'Ark1'!#REF!</f>
        <v>#REF!</v>
      </c>
      <c r="AB375" s="1" t="e">
        <f>+'Ark1'!#REF!</f>
        <v>#REF!</v>
      </c>
      <c r="AC375" s="1" t="e">
        <f>+'Ark1'!#REF!</f>
        <v>#REF!</v>
      </c>
      <c r="AD375" s="10" t="e">
        <f t="shared" si="5"/>
        <v>#REF!</v>
      </c>
      <c r="AE375" s="39"/>
    </row>
    <row r="376" spans="24:31">
      <c r="X376" t="e">
        <f>+'Ark1'!#REF!</f>
        <v>#REF!</v>
      </c>
      <c r="Y376" s="3" t="s">
        <v>403</v>
      </c>
      <c r="Z376" t="e">
        <f>+'Ark1'!#REF!</f>
        <v>#REF!</v>
      </c>
      <c r="AA376" s="10" t="e">
        <f>+'Ark1'!#REF!</f>
        <v>#REF!</v>
      </c>
      <c r="AB376" s="1" t="e">
        <f>+'Ark1'!#REF!</f>
        <v>#REF!</v>
      </c>
      <c r="AC376" s="1" t="e">
        <f>+'Ark1'!#REF!</f>
        <v>#REF!</v>
      </c>
      <c r="AD376" s="10" t="e">
        <f t="shared" si="5"/>
        <v>#REF!</v>
      </c>
      <c r="AE376" s="39"/>
    </row>
    <row r="377" spans="24:31">
      <c r="X377" t="e">
        <f>+'Ark1'!#REF!</f>
        <v>#REF!</v>
      </c>
      <c r="Y377" s="3" t="s">
        <v>402</v>
      </c>
      <c r="Z377" t="e">
        <f>+'Ark1'!#REF!</f>
        <v>#REF!</v>
      </c>
      <c r="AA377" s="10" t="e">
        <f>+'Ark1'!#REF!</f>
        <v>#REF!</v>
      </c>
      <c r="AB377" s="1" t="e">
        <f>+'Ark1'!#REF!</f>
        <v>#REF!</v>
      </c>
      <c r="AC377" s="1" t="e">
        <f>+'Ark1'!#REF!</f>
        <v>#REF!</v>
      </c>
      <c r="AD377" s="10" t="e">
        <f t="shared" si="5"/>
        <v>#REF!</v>
      </c>
      <c r="AE377" s="39"/>
    </row>
    <row r="378" spans="24:31">
      <c r="X378" t="e">
        <f>+'Ark1'!#REF!</f>
        <v>#REF!</v>
      </c>
      <c r="Y378" s="3" t="s">
        <v>401</v>
      </c>
      <c r="Z378" t="e">
        <f>+'Ark1'!#REF!</f>
        <v>#REF!</v>
      </c>
      <c r="AA378" s="10" t="e">
        <f>+'Ark1'!#REF!</f>
        <v>#REF!</v>
      </c>
      <c r="AB378" s="1" t="e">
        <f>+'Ark1'!#REF!</f>
        <v>#REF!</v>
      </c>
      <c r="AC378" s="1" t="e">
        <f>+'Ark1'!#REF!</f>
        <v>#REF!</v>
      </c>
      <c r="AD378" s="10" t="e">
        <f t="shared" si="5"/>
        <v>#REF!</v>
      </c>
      <c r="AE378" s="39"/>
    </row>
    <row r="379" spans="24:31">
      <c r="X379" t="e">
        <f>+'Ark1'!#REF!</f>
        <v>#REF!</v>
      </c>
      <c r="Y379" s="3" t="s">
        <v>400</v>
      </c>
      <c r="Z379" t="e">
        <f>+'Ark1'!#REF!</f>
        <v>#REF!</v>
      </c>
      <c r="AA379" s="10" t="e">
        <f>+'Ark1'!#REF!</f>
        <v>#REF!</v>
      </c>
      <c r="AB379" s="1" t="e">
        <f>+'Ark1'!#REF!</f>
        <v>#REF!</v>
      </c>
      <c r="AC379" s="1" t="e">
        <f>+'Ark1'!#REF!</f>
        <v>#REF!</v>
      </c>
      <c r="AD379" s="10" t="e">
        <f t="shared" si="5"/>
        <v>#REF!</v>
      </c>
      <c r="AE379" s="39"/>
    </row>
    <row r="380" spans="24:31">
      <c r="X380" t="e">
        <f>+'Ark1'!#REF!</f>
        <v>#REF!</v>
      </c>
      <c r="Y380" s="3" t="s">
        <v>399</v>
      </c>
      <c r="Z380" t="e">
        <f>+'Ark1'!#REF!</f>
        <v>#REF!</v>
      </c>
      <c r="AA380" s="10" t="e">
        <f>+'Ark1'!#REF!</f>
        <v>#REF!</v>
      </c>
      <c r="AB380" s="1" t="e">
        <f>+'Ark1'!#REF!</f>
        <v>#REF!</v>
      </c>
      <c r="AC380" s="1" t="e">
        <f>+'Ark1'!#REF!</f>
        <v>#REF!</v>
      </c>
      <c r="AD380" s="10" t="e">
        <f t="shared" si="5"/>
        <v>#REF!</v>
      </c>
      <c r="AE380" s="39"/>
    </row>
    <row r="381" spans="24:31">
      <c r="X381" t="e">
        <f>+'Ark1'!#REF!</f>
        <v>#REF!</v>
      </c>
      <c r="Y381" s="3" t="s">
        <v>398</v>
      </c>
      <c r="Z381" t="e">
        <f>+'Ark1'!#REF!</f>
        <v>#REF!</v>
      </c>
      <c r="AA381" s="10" t="e">
        <f>+'Ark1'!#REF!</f>
        <v>#REF!</v>
      </c>
      <c r="AB381" s="1" t="e">
        <f>+'Ark1'!#REF!</f>
        <v>#REF!</v>
      </c>
      <c r="AC381" s="1" t="e">
        <f>+'Ark1'!#REF!</f>
        <v>#REF!</v>
      </c>
      <c r="AD381" s="10" t="e">
        <f t="shared" si="5"/>
        <v>#REF!</v>
      </c>
      <c r="AE381" s="39"/>
    </row>
    <row r="382" spans="24:31">
      <c r="X382" t="e">
        <f>+'Ark1'!#REF!</f>
        <v>#REF!</v>
      </c>
      <c r="Y382" s="3" t="s">
        <v>457</v>
      </c>
      <c r="Z382" t="e">
        <f>+'Ark1'!#REF!</f>
        <v>#REF!</v>
      </c>
      <c r="AA382" s="10" t="e">
        <f>+'Ark1'!#REF!</f>
        <v>#REF!</v>
      </c>
      <c r="AB382" s="1" t="e">
        <f>+'Ark1'!#REF!</f>
        <v>#REF!</v>
      </c>
      <c r="AC382" s="1" t="e">
        <f>+'Ark1'!#REF!</f>
        <v>#REF!</v>
      </c>
      <c r="AD382" s="10" t="e">
        <f t="shared" si="5"/>
        <v>#REF!</v>
      </c>
      <c r="AE382" s="39"/>
    </row>
    <row r="383" spans="24:31">
      <c r="X383" s="46" t="e">
        <f>+'Ark1'!#REF!</f>
        <v>#REF!</v>
      </c>
      <c r="Y383" s="47" t="s">
        <v>519</v>
      </c>
      <c r="Z383" s="46" t="e">
        <f>+'Ark1'!#REF!</f>
        <v>#REF!</v>
      </c>
      <c r="AA383" s="65" t="e">
        <f>+'Ark1'!#REF!</f>
        <v>#REF!</v>
      </c>
      <c r="AB383" s="48" t="e">
        <f>+'Ark1'!#REF!</f>
        <v>#REF!</v>
      </c>
      <c r="AC383" s="48" t="e">
        <f>+'Ark1'!#REF!</f>
        <v>#REF!</v>
      </c>
      <c r="AD383" s="65" t="e">
        <f t="shared" si="5"/>
        <v>#REF!</v>
      </c>
      <c r="AE383" s="39"/>
    </row>
    <row r="384" spans="24:31">
      <c r="X384" s="46" t="e">
        <f>+'Ark1'!#REF!</f>
        <v>#REF!</v>
      </c>
      <c r="Y384" s="47" t="s">
        <v>413</v>
      </c>
      <c r="Z384" s="46" t="e">
        <f>+'Ark1'!#REF!</f>
        <v>#REF!</v>
      </c>
      <c r="AA384" s="65" t="e">
        <f>+'Ark1'!#REF!</f>
        <v>#REF!</v>
      </c>
      <c r="AB384" s="48" t="e">
        <f>+'Ark1'!#REF!</f>
        <v>#REF!</v>
      </c>
      <c r="AC384" s="48" t="e">
        <f>+'Ark1'!#REF!</f>
        <v>#REF!</v>
      </c>
      <c r="AD384" s="65" t="e">
        <f t="shared" si="5"/>
        <v>#REF!</v>
      </c>
      <c r="AE384" s="39"/>
    </row>
    <row r="385" spans="24:31">
      <c r="X385" s="46" t="e">
        <f>+'Ark1'!#REF!</f>
        <v>#REF!</v>
      </c>
      <c r="Y385" s="47" t="s">
        <v>412</v>
      </c>
      <c r="Z385" s="46" t="e">
        <f>+'Ark1'!#REF!</f>
        <v>#REF!</v>
      </c>
      <c r="AA385" s="65" t="e">
        <f>+'Ark1'!#REF!</f>
        <v>#REF!</v>
      </c>
      <c r="AB385" s="48" t="e">
        <f>+'Ark1'!#REF!</f>
        <v>#REF!</v>
      </c>
      <c r="AC385" s="48" t="e">
        <f>+'Ark1'!#REF!</f>
        <v>#REF!</v>
      </c>
      <c r="AD385" s="65" t="e">
        <f t="shared" si="5"/>
        <v>#REF!</v>
      </c>
      <c r="AE385" s="39"/>
    </row>
    <row r="386" spans="24:31">
      <c r="X386" s="46" t="e">
        <f>+'Ark1'!#REF!</f>
        <v>#REF!</v>
      </c>
      <c r="Y386" s="47" t="s">
        <v>411</v>
      </c>
      <c r="Z386" s="46" t="e">
        <f>+'Ark1'!#REF!</f>
        <v>#REF!</v>
      </c>
      <c r="AA386" s="65" t="e">
        <f>+'Ark1'!#REF!</f>
        <v>#REF!</v>
      </c>
      <c r="AB386" s="48" t="e">
        <f>+'Ark1'!#REF!</f>
        <v>#REF!</v>
      </c>
      <c r="AC386" s="48" t="e">
        <f>+'Ark1'!#REF!</f>
        <v>#REF!</v>
      </c>
      <c r="AD386" s="65" t="e">
        <f t="shared" si="5"/>
        <v>#REF!</v>
      </c>
      <c r="AE386" s="39"/>
    </row>
    <row r="387" spans="24:31">
      <c r="X387" s="46" t="e">
        <f>+'Ark1'!#REF!</f>
        <v>#REF!</v>
      </c>
      <c r="Y387" s="47" t="s">
        <v>410</v>
      </c>
      <c r="Z387" s="46" t="e">
        <f>+'Ark1'!#REF!</f>
        <v>#REF!</v>
      </c>
      <c r="AA387" s="65" t="e">
        <f>+'Ark1'!#REF!</f>
        <v>#REF!</v>
      </c>
      <c r="AB387" s="48" t="e">
        <f>+'Ark1'!#REF!</f>
        <v>#REF!</v>
      </c>
      <c r="AC387" s="48" t="e">
        <f>+'Ark1'!#REF!</f>
        <v>#REF!</v>
      </c>
      <c r="AD387" s="65" t="e">
        <f t="shared" si="5"/>
        <v>#REF!</v>
      </c>
      <c r="AE387" s="39"/>
    </row>
    <row r="388" spans="24:31">
      <c r="X388" s="46" t="e">
        <f>+'Ark1'!#REF!</f>
        <v>#REF!</v>
      </c>
      <c r="Y388" s="47" t="s">
        <v>409</v>
      </c>
      <c r="Z388" s="46" t="e">
        <f>+'Ark1'!#REF!</f>
        <v>#REF!</v>
      </c>
      <c r="AA388" s="65" t="e">
        <f>+'Ark1'!#REF!</f>
        <v>#REF!</v>
      </c>
      <c r="AB388" s="48" t="e">
        <f>+'Ark1'!#REF!</f>
        <v>#REF!</v>
      </c>
      <c r="AC388" s="48" t="e">
        <f>+'Ark1'!#REF!</f>
        <v>#REF!</v>
      </c>
      <c r="AD388" s="65" t="e">
        <f t="shared" si="5"/>
        <v>#REF!</v>
      </c>
      <c r="AE388" s="39"/>
    </row>
    <row r="389" spans="24:31">
      <c r="X389" s="46" t="e">
        <f>+'Ark1'!#REF!</f>
        <v>#REF!</v>
      </c>
      <c r="Y389" s="47" t="s">
        <v>408</v>
      </c>
      <c r="Z389" s="46" t="e">
        <f>+'Ark1'!#REF!</f>
        <v>#REF!</v>
      </c>
      <c r="AA389" s="65" t="e">
        <f>+'Ark1'!#REF!</f>
        <v>#REF!</v>
      </c>
      <c r="AB389" s="48" t="e">
        <f>+'Ark1'!#REF!</f>
        <v>#REF!</v>
      </c>
      <c r="AC389" s="48" t="e">
        <f>+'Ark1'!#REF!</f>
        <v>#REF!</v>
      </c>
      <c r="AD389" s="65" t="e">
        <f t="shared" si="5"/>
        <v>#REF!</v>
      </c>
      <c r="AE389" s="39"/>
    </row>
    <row r="390" spans="24:31">
      <c r="X390" s="46" t="e">
        <f>+'Ark1'!#REF!</f>
        <v>#REF!</v>
      </c>
      <c r="Y390" s="47" t="s">
        <v>407</v>
      </c>
      <c r="Z390" s="46" t="e">
        <f>+'Ark1'!#REF!</f>
        <v>#REF!</v>
      </c>
      <c r="AA390" s="65" t="e">
        <f>+'Ark1'!#REF!</f>
        <v>#REF!</v>
      </c>
      <c r="AB390" s="48" t="e">
        <f>+'Ark1'!#REF!</f>
        <v>#REF!</v>
      </c>
      <c r="AC390" s="48" t="e">
        <f>+'Ark1'!#REF!</f>
        <v>#REF!</v>
      </c>
      <c r="AD390" s="65" t="e">
        <f t="shared" si="5"/>
        <v>#REF!</v>
      </c>
      <c r="AE390" s="39"/>
    </row>
    <row r="391" spans="24:31">
      <c r="X391" s="46" t="e">
        <f>+'Ark1'!#REF!</f>
        <v>#REF!</v>
      </c>
      <c r="Y391" s="47" t="s">
        <v>406</v>
      </c>
      <c r="Z391" s="46" t="e">
        <f>+'Ark1'!#REF!</f>
        <v>#REF!</v>
      </c>
      <c r="AA391" s="65" t="e">
        <f>+'Ark1'!#REF!</f>
        <v>#REF!</v>
      </c>
      <c r="AB391" s="48" t="e">
        <f>+'Ark1'!#REF!</f>
        <v>#REF!</v>
      </c>
      <c r="AC391" s="48" t="e">
        <f>+'Ark1'!#REF!</f>
        <v>#REF!</v>
      </c>
      <c r="AD391" s="65" t="e">
        <f t="shared" si="5"/>
        <v>#REF!</v>
      </c>
      <c r="AE391" s="39"/>
    </row>
    <row r="392" spans="24:31">
      <c r="X392" s="46" t="e">
        <f>+'Ark1'!#REF!</f>
        <v>#REF!</v>
      </c>
      <c r="Y392" s="47" t="s">
        <v>405</v>
      </c>
      <c r="Z392" s="46" t="e">
        <f>+'Ark1'!#REF!</f>
        <v>#REF!</v>
      </c>
      <c r="AA392" s="65" t="e">
        <f>+'Ark1'!#REF!</f>
        <v>#REF!</v>
      </c>
      <c r="AB392" s="48" t="e">
        <f>+'Ark1'!#REF!</f>
        <v>#REF!</v>
      </c>
      <c r="AC392" s="48" t="e">
        <f>+'Ark1'!#REF!</f>
        <v>#REF!</v>
      </c>
      <c r="AD392" s="65" t="e">
        <f t="shared" si="5"/>
        <v>#REF!</v>
      </c>
      <c r="AE392" s="39"/>
    </row>
    <row r="393" spans="24:31">
      <c r="X393" s="46" t="e">
        <f>+'Ark1'!#REF!</f>
        <v>#REF!</v>
      </c>
      <c r="Y393" s="47" t="s">
        <v>404</v>
      </c>
      <c r="Z393" s="46" t="e">
        <f>+'Ark1'!#REF!</f>
        <v>#REF!</v>
      </c>
      <c r="AA393" s="65" t="e">
        <f>+'Ark1'!#REF!</f>
        <v>#REF!</v>
      </c>
      <c r="AB393" s="48" t="e">
        <f>+'Ark1'!#REF!</f>
        <v>#REF!</v>
      </c>
      <c r="AC393" s="48" t="e">
        <f>+'Ark1'!#REF!</f>
        <v>#REF!</v>
      </c>
      <c r="AD393" s="65" t="e">
        <f t="shared" si="5"/>
        <v>#REF!</v>
      </c>
      <c r="AE393" s="39"/>
    </row>
    <row r="394" spans="24:31">
      <c r="X394" s="46" t="e">
        <f>+'Ark1'!#REF!</f>
        <v>#REF!</v>
      </c>
      <c r="Y394" s="47" t="s">
        <v>403</v>
      </c>
      <c r="Z394" s="46" t="e">
        <f>+'Ark1'!#REF!</f>
        <v>#REF!</v>
      </c>
      <c r="AA394" s="65" t="e">
        <f>+'Ark1'!#REF!</f>
        <v>#REF!</v>
      </c>
      <c r="AB394" s="48" t="e">
        <f>+'Ark1'!#REF!</f>
        <v>#REF!</v>
      </c>
      <c r="AC394" s="48" t="e">
        <f>+'Ark1'!#REF!</f>
        <v>#REF!</v>
      </c>
      <c r="AD394" s="65" t="e">
        <f t="shared" si="5"/>
        <v>#REF!</v>
      </c>
      <c r="AE394" s="39"/>
    </row>
    <row r="395" spans="24:31">
      <c r="X395" s="46" t="e">
        <f>+'Ark1'!#REF!</f>
        <v>#REF!</v>
      </c>
      <c r="Y395" s="47" t="s">
        <v>402</v>
      </c>
      <c r="Z395" s="46" t="e">
        <f>+'Ark1'!#REF!</f>
        <v>#REF!</v>
      </c>
      <c r="AA395" s="65" t="e">
        <f>+'Ark1'!#REF!</f>
        <v>#REF!</v>
      </c>
      <c r="AB395" s="48" t="e">
        <f>+'Ark1'!#REF!</f>
        <v>#REF!</v>
      </c>
      <c r="AC395" s="48" t="e">
        <f>+'Ark1'!#REF!</f>
        <v>#REF!</v>
      </c>
      <c r="AD395" s="65" t="e">
        <f t="shared" si="5"/>
        <v>#REF!</v>
      </c>
      <c r="AE395" s="39"/>
    </row>
    <row r="396" spans="24:31">
      <c r="X396" s="46" t="e">
        <f>+'Ark1'!#REF!</f>
        <v>#REF!</v>
      </c>
      <c r="Y396" s="47" t="s">
        <v>401</v>
      </c>
      <c r="Z396" s="46" t="e">
        <f>+'Ark1'!#REF!</f>
        <v>#REF!</v>
      </c>
      <c r="AA396" s="65" t="e">
        <f>+'Ark1'!#REF!</f>
        <v>#REF!</v>
      </c>
      <c r="AB396" s="48" t="e">
        <f>+'Ark1'!#REF!</f>
        <v>#REF!</v>
      </c>
      <c r="AC396" s="48" t="e">
        <f>+'Ark1'!#REF!</f>
        <v>#REF!</v>
      </c>
      <c r="AD396" s="65" t="e">
        <f t="shared" si="5"/>
        <v>#REF!</v>
      </c>
      <c r="AE396" s="39"/>
    </row>
    <row r="397" spans="24:31">
      <c r="X397" s="46" t="e">
        <f>+'Ark1'!#REF!</f>
        <v>#REF!</v>
      </c>
      <c r="Y397" s="47" t="s">
        <v>400</v>
      </c>
      <c r="Z397" s="46" t="e">
        <f>+'Ark1'!#REF!</f>
        <v>#REF!</v>
      </c>
      <c r="AA397" s="65" t="e">
        <f>+'Ark1'!#REF!</f>
        <v>#REF!</v>
      </c>
      <c r="AB397" s="48" t="e">
        <f>+'Ark1'!#REF!</f>
        <v>#REF!</v>
      </c>
      <c r="AC397" s="48" t="e">
        <f>+'Ark1'!#REF!</f>
        <v>#REF!</v>
      </c>
      <c r="AD397" s="65" t="e">
        <f t="shared" ref="AD397:AD418" si="6">+AA397/Z397</f>
        <v>#REF!</v>
      </c>
      <c r="AE397" s="39"/>
    </row>
    <row r="398" spans="24:31">
      <c r="X398" s="46" t="e">
        <f>+'Ark1'!#REF!</f>
        <v>#REF!</v>
      </c>
      <c r="Y398" s="47" t="s">
        <v>399</v>
      </c>
      <c r="Z398" s="46" t="e">
        <f>+'Ark1'!#REF!</f>
        <v>#REF!</v>
      </c>
      <c r="AA398" s="65" t="e">
        <f>+'Ark1'!#REF!</f>
        <v>#REF!</v>
      </c>
      <c r="AB398" s="48" t="e">
        <f>+'Ark1'!#REF!</f>
        <v>#REF!</v>
      </c>
      <c r="AC398" s="48" t="e">
        <f>+'Ark1'!#REF!</f>
        <v>#REF!</v>
      </c>
      <c r="AD398" s="65" t="e">
        <f t="shared" si="6"/>
        <v>#REF!</v>
      </c>
      <c r="AE398" s="39"/>
    </row>
    <row r="399" spans="24:31">
      <c r="X399" s="46" t="e">
        <f>+'Ark1'!#REF!</f>
        <v>#REF!</v>
      </c>
      <c r="Y399" s="47" t="s">
        <v>398</v>
      </c>
      <c r="Z399" s="46" t="e">
        <f>+'Ark1'!#REF!</f>
        <v>#REF!</v>
      </c>
      <c r="AA399" s="65" t="e">
        <f>+'Ark1'!#REF!</f>
        <v>#REF!</v>
      </c>
      <c r="AB399" s="48" t="e">
        <f>+'Ark1'!#REF!</f>
        <v>#REF!</v>
      </c>
      <c r="AC399" s="48" t="e">
        <f>+'Ark1'!#REF!</f>
        <v>#REF!</v>
      </c>
      <c r="AD399" s="65" t="e">
        <f t="shared" si="6"/>
        <v>#REF!</v>
      </c>
      <c r="AE399" s="39"/>
    </row>
    <row r="400" spans="24:31">
      <c r="X400" s="46" t="e">
        <f>+'Ark1'!#REF!</f>
        <v>#REF!</v>
      </c>
      <c r="Y400" s="47" t="s">
        <v>457</v>
      </c>
      <c r="Z400" s="46" t="e">
        <f>+'Ark1'!#REF!</f>
        <v>#REF!</v>
      </c>
      <c r="AA400" s="65" t="e">
        <f>+'Ark1'!#REF!</f>
        <v>#REF!</v>
      </c>
      <c r="AB400" s="48" t="e">
        <f>+'Ark1'!#REF!</f>
        <v>#REF!</v>
      </c>
      <c r="AC400" s="48" t="e">
        <f>+'Ark1'!#REF!</f>
        <v>#REF!</v>
      </c>
      <c r="AD400" s="65" t="e">
        <f t="shared" si="6"/>
        <v>#REF!</v>
      </c>
      <c r="AE400" s="39"/>
    </row>
    <row r="401" spans="24:31">
      <c r="X401" t="e">
        <f>+'Ark1'!#REF!</f>
        <v>#REF!</v>
      </c>
      <c r="Y401" s="3" t="s">
        <v>519</v>
      </c>
      <c r="Z401" t="e">
        <f>+'Ark1'!#REF!</f>
        <v>#REF!</v>
      </c>
      <c r="AA401" s="10" t="e">
        <f>+'Ark1'!#REF!</f>
        <v>#REF!</v>
      </c>
      <c r="AB401" s="1" t="e">
        <f>+'Ark1'!#REF!</f>
        <v>#REF!</v>
      </c>
      <c r="AC401" s="1" t="e">
        <f>+'Ark1'!#REF!</f>
        <v>#REF!</v>
      </c>
      <c r="AD401" s="10" t="e">
        <f t="shared" si="6"/>
        <v>#REF!</v>
      </c>
      <c r="AE401" s="39"/>
    </row>
    <row r="402" spans="24:31">
      <c r="X402" t="e">
        <f>+'Ark1'!#REF!</f>
        <v>#REF!</v>
      </c>
      <c r="Y402" s="3" t="s">
        <v>413</v>
      </c>
      <c r="Z402" t="e">
        <f>+'Ark1'!#REF!</f>
        <v>#REF!</v>
      </c>
      <c r="AA402" s="10" t="e">
        <f>+'Ark1'!#REF!</f>
        <v>#REF!</v>
      </c>
      <c r="AB402" s="1" t="e">
        <f>+'Ark1'!#REF!</f>
        <v>#REF!</v>
      </c>
      <c r="AC402" s="1" t="e">
        <f>+'Ark1'!#REF!</f>
        <v>#REF!</v>
      </c>
      <c r="AD402" s="10" t="e">
        <f t="shared" si="6"/>
        <v>#REF!</v>
      </c>
      <c r="AE402" s="39"/>
    </row>
    <row r="403" spans="24:31">
      <c r="X403" t="e">
        <f>+'Ark1'!#REF!</f>
        <v>#REF!</v>
      </c>
      <c r="Y403" s="3" t="s">
        <v>412</v>
      </c>
      <c r="Z403" t="e">
        <f>+'Ark1'!#REF!</f>
        <v>#REF!</v>
      </c>
      <c r="AA403" s="10" t="e">
        <f>+'Ark1'!#REF!</f>
        <v>#REF!</v>
      </c>
      <c r="AB403" s="1" t="e">
        <f>+'Ark1'!#REF!</f>
        <v>#REF!</v>
      </c>
      <c r="AC403" s="1" t="e">
        <f>+'Ark1'!#REF!</f>
        <v>#REF!</v>
      </c>
      <c r="AD403" s="10" t="e">
        <f t="shared" si="6"/>
        <v>#REF!</v>
      </c>
      <c r="AE403" s="39"/>
    </row>
    <row r="404" spans="24:31">
      <c r="X404" t="e">
        <f>+'Ark1'!#REF!</f>
        <v>#REF!</v>
      </c>
      <c r="Y404" s="3" t="s">
        <v>411</v>
      </c>
      <c r="Z404" t="e">
        <f>+'Ark1'!#REF!</f>
        <v>#REF!</v>
      </c>
      <c r="AA404" s="10" t="e">
        <f>+'Ark1'!#REF!</f>
        <v>#REF!</v>
      </c>
      <c r="AB404" s="1" t="e">
        <f>+'Ark1'!#REF!</f>
        <v>#REF!</v>
      </c>
      <c r="AC404" s="1" t="e">
        <f>+'Ark1'!#REF!</f>
        <v>#REF!</v>
      </c>
      <c r="AD404" s="10" t="e">
        <f t="shared" si="6"/>
        <v>#REF!</v>
      </c>
      <c r="AE404" s="39"/>
    </row>
    <row r="405" spans="24:31">
      <c r="X405" t="e">
        <f>+'Ark1'!#REF!</f>
        <v>#REF!</v>
      </c>
      <c r="Y405" s="3" t="s">
        <v>410</v>
      </c>
      <c r="Z405" t="e">
        <f>+'Ark1'!#REF!</f>
        <v>#REF!</v>
      </c>
      <c r="AA405" s="10" t="e">
        <f>+'Ark1'!#REF!</f>
        <v>#REF!</v>
      </c>
      <c r="AB405" s="1" t="e">
        <f>+'Ark1'!#REF!</f>
        <v>#REF!</v>
      </c>
      <c r="AC405" s="1" t="e">
        <f>+'Ark1'!#REF!</f>
        <v>#REF!</v>
      </c>
      <c r="AD405" s="10" t="e">
        <f t="shared" si="6"/>
        <v>#REF!</v>
      </c>
      <c r="AE405" s="39"/>
    </row>
    <row r="406" spans="24:31">
      <c r="X406" t="e">
        <f>+'Ark1'!#REF!</f>
        <v>#REF!</v>
      </c>
      <c r="Y406" s="3" t="s">
        <v>409</v>
      </c>
      <c r="Z406" t="e">
        <f>+'Ark1'!#REF!</f>
        <v>#REF!</v>
      </c>
      <c r="AA406" s="10" t="e">
        <f>+'Ark1'!#REF!</f>
        <v>#REF!</v>
      </c>
      <c r="AB406" s="1" t="e">
        <f>+'Ark1'!#REF!</f>
        <v>#REF!</v>
      </c>
      <c r="AC406" s="1" t="e">
        <f>+'Ark1'!#REF!</f>
        <v>#REF!</v>
      </c>
      <c r="AD406" s="10" t="e">
        <f t="shared" si="6"/>
        <v>#REF!</v>
      </c>
      <c r="AE406" s="39"/>
    </row>
    <row r="407" spans="24:31">
      <c r="X407" t="e">
        <f>+'Ark1'!#REF!</f>
        <v>#REF!</v>
      </c>
      <c r="Y407" s="3" t="s">
        <v>408</v>
      </c>
      <c r="Z407" t="e">
        <f>+'Ark1'!#REF!</f>
        <v>#REF!</v>
      </c>
      <c r="AA407" s="10" t="e">
        <f>+'Ark1'!#REF!</f>
        <v>#REF!</v>
      </c>
      <c r="AB407" s="1" t="e">
        <f>+'Ark1'!#REF!</f>
        <v>#REF!</v>
      </c>
      <c r="AC407" s="1" t="e">
        <f>+'Ark1'!#REF!</f>
        <v>#REF!</v>
      </c>
      <c r="AD407" s="10" t="e">
        <f t="shared" si="6"/>
        <v>#REF!</v>
      </c>
      <c r="AE407" s="39"/>
    </row>
    <row r="408" spans="24:31">
      <c r="X408" t="e">
        <f>+'Ark1'!#REF!</f>
        <v>#REF!</v>
      </c>
      <c r="Y408" s="3" t="s">
        <v>407</v>
      </c>
      <c r="Z408" t="e">
        <f>+'Ark1'!#REF!</f>
        <v>#REF!</v>
      </c>
      <c r="AA408" s="10" t="e">
        <f>+'Ark1'!#REF!</f>
        <v>#REF!</v>
      </c>
      <c r="AB408" s="1" t="e">
        <f>+'Ark1'!#REF!</f>
        <v>#REF!</v>
      </c>
      <c r="AC408" s="1" t="e">
        <f>+'Ark1'!#REF!</f>
        <v>#REF!</v>
      </c>
      <c r="AD408" s="10" t="e">
        <f t="shared" si="6"/>
        <v>#REF!</v>
      </c>
      <c r="AE408" s="39"/>
    </row>
    <row r="409" spans="24:31">
      <c r="X409" t="e">
        <f>+'Ark1'!#REF!</f>
        <v>#REF!</v>
      </c>
      <c r="Y409" s="3" t="s">
        <v>406</v>
      </c>
      <c r="Z409" t="e">
        <f>+'Ark1'!#REF!</f>
        <v>#REF!</v>
      </c>
      <c r="AA409" s="10" t="e">
        <f>+'Ark1'!#REF!</f>
        <v>#REF!</v>
      </c>
      <c r="AB409" s="1" t="e">
        <f>+'Ark1'!#REF!</f>
        <v>#REF!</v>
      </c>
      <c r="AC409" s="1" t="e">
        <f>+'Ark1'!#REF!</f>
        <v>#REF!</v>
      </c>
      <c r="AD409" s="10" t="e">
        <f t="shared" si="6"/>
        <v>#REF!</v>
      </c>
      <c r="AE409" s="39"/>
    </row>
    <row r="410" spans="24:31">
      <c r="X410" t="e">
        <f>+'Ark1'!#REF!</f>
        <v>#REF!</v>
      </c>
      <c r="Y410" s="3" t="s">
        <v>405</v>
      </c>
      <c r="Z410" t="e">
        <f>+'Ark1'!#REF!</f>
        <v>#REF!</v>
      </c>
      <c r="AA410" s="10" t="e">
        <f>+'Ark1'!#REF!</f>
        <v>#REF!</v>
      </c>
      <c r="AB410" s="1" t="e">
        <f>+'Ark1'!#REF!</f>
        <v>#REF!</v>
      </c>
      <c r="AC410" s="1" t="e">
        <f>+'Ark1'!#REF!</f>
        <v>#REF!</v>
      </c>
      <c r="AD410" s="10" t="e">
        <f t="shared" si="6"/>
        <v>#REF!</v>
      </c>
      <c r="AE410" s="39"/>
    </row>
    <row r="411" spans="24:31">
      <c r="X411" t="e">
        <f>+'Ark1'!#REF!</f>
        <v>#REF!</v>
      </c>
      <c r="Y411" s="3" t="s">
        <v>404</v>
      </c>
      <c r="Z411" t="e">
        <f>+'Ark1'!#REF!</f>
        <v>#REF!</v>
      </c>
      <c r="AA411" s="10" t="e">
        <f>+'Ark1'!#REF!</f>
        <v>#REF!</v>
      </c>
      <c r="AB411" s="1" t="e">
        <f>+'Ark1'!#REF!</f>
        <v>#REF!</v>
      </c>
      <c r="AC411" s="1" t="e">
        <f>+'Ark1'!#REF!</f>
        <v>#REF!</v>
      </c>
      <c r="AD411" s="10" t="e">
        <f t="shared" si="6"/>
        <v>#REF!</v>
      </c>
      <c r="AE411" s="39"/>
    </row>
    <row r="412" spans="24:31">
      <c r="X412" t="e">
        <f>+'Ark1'!#REF!</f>
        <v>#REF!</v>
      </c>
      <c r="Y412" s="3" t="s">
        <v>403</v>
      </c>
      <c r="Z412" t="e">
        <f>+'Ark1'!#REF!</f>
        <v>#REF!</v>
      </c>
      <c r="AA412" s="10" t="e">
        <f>+'Ark1'!#REF!</f>
        <v>#REF!</v>
      </c>
      <c r="AB412" s="1" t="e">
        <f>+'Ark1'!#REF!</f>
        <v>#REF!</v>
      </c>
      <c r="AC412" s="1" t="e">
        <f>+'Ark1'!#REF!</f>
        <v>#REF!</v>
      </c>
      <c r="AD412" s="10" t="e">
        <f t="shared" si="6"/>
        <v>#REF!</v>
      </c>
      <c r="AE412" s="39"/>
    </row>
    <row r="413" spans="24:31">
      <c r="X413" t="e">
        <f>+'Ark1'!#REF!</f>
        <v>#REF!</v>
      </c>
      <c r="Y413" s="3" t="s">
        <v>402</v>
      </c>
      <c r="Z413" t="e">
        <f>+'Ark1'!#REF!</f>
        <v>#REF!</v>
      </c>
      <c r="AA413" s="10" t="e">
        <f>+'Ark1'!#REF!</f>
        <v>#REF!</v>
      </c>
      <c r="AB413" s="1" t="e">
        <f>+'Ark1'!#REF!</f>
        <v>#REF!</v>
      </c>
      <c r="AC413" s="1" t="e">
        <f>+'Ark1'!#REF!</f>
        <v>#REF!</v>
      </c>
      <c r="AD413" s="10" t="e">
        <f t="shared" si="6"/>
        <v>#REF!</v>
      </c>
      <c r="AE413" s="39"/>
    </row>
    <row r="414" spans="24:31">
      <c r="X414" t="e">
        <f>+'Ark1'!#REF!</f>
        <v>#REF!</v>
      </c>
      <c r="Y414" s="3" t="s">
        <v>401</v>
      </c>
      <c r="Z414" t="e">
        <f>+'Ark1'!#REF!</f>
        <v>#REF!</v>
      </c>
      <c r="AA414" s="10" t="e">
        <f>+'Ark1'!#REF!</f>
        <v>#REF!</v>
      </c>
      <c r="AB414" s="1" t="e">
        <f>+'Ark1'!#REF!</f>
        <v>#REF!</v>
      </c>
      <c r="AC414" s="1" t="e">
        <f>+'Ark1'!#REF!</f>
        <v>#REF!</v>
      </c>
      <c r="AD414" s="10" t="e">
        <f t="shared" si="6"/>
        <v>#REF!</v>
      </c>
      <c r="AE414" s="39"/>
    </row>
    <row r="415" spans="24:31">
      <c r="X415" t="e">
        <f>+'Ark1'!#REF!</f>
        <v>#REF!</v>
      </c>
      <c r="Y415" s="3" t="s">
        <v>400</v>
      </c>
      <c r="Z415" t="e">
        <f>+'Ark1'!#REF!</f>
        <v>#REF!</v>
      </c>
      <c r="AA415" s="10" t="e">
        <f>+'Ark1'!#REF!</f>
        <v>#REF!</v>
      </c>
      <c r="AB415" s="1" t="e">
        <f>+'Ark1'!#REF!</f>
        <v>#REF!</v>
      </c>
      <c r="AC415" s="1" t="e">
        <f>+'Ark1'!#REF!</f>
        <v>#REF!</v>
      </c>
      <c r="AD415" s="10" t="e">
        <f t="shared" si="6"/>
        <v>#REF!</v>
      </c>
      <c r="AE415" s="39"/>
    </row>
    <row r="416" spans="24:31">
      <c r="X416" t="e">
        <f>+'Ark1'!#REF!</f>
        <v>#REF!</v>
      </c>
      <c r="Y416" s="3" t="s">
        <v>399</v>
      </c>
      <c r="Z416" t="e">
        <f>+'Ark1'!#REF!</f>
        <v>#REF!</v>
      </c>
      <c r="AA416" s="10" t="e">
        <f>+'Ark1'!#REF!</f>
        <v>#REF!</v>
      </c>
      <c r="AB416" s="1" t="e">
        <f>+'Ark1'!#REF!</f>
        <v>#REF!</v>
      </c>
      <c r="AC416" s="1" t="e">
        <f>+'Ark1'!#REF!</f>
        <v>#REF!</v>
      </c>
      <c r="AD416" s="10" t="e">
        <f t="shared" si="6"/>
        <v>#REF!</v>
      </c>
      <c r="AE416" s="39"/>
    </row>
    <row r="417" spans="24:31">
      <c r="X417" t="e">
        <f>+'Ark1'!#REF!</f>
        <v>#REF!</v>
      </c>
      <c r="Y417" s="3" t="s">
        <v>398</v>
      </c>
      <c r="Z417" t="e">
        <f>+'Ark1'!#REF!</f>
        <v>#REF!</v>
      </c>
      <c r="AA417" s="10" t="e">
        <f>+'Ark1'!#REF!</f>
        <v>#REF!</v>
      </c>
      <c r="AB417" s="1" t="e">
        <f>+'Ark1'!#REF!</f>
        <v>#REF!</v>
      </c>
      <c r="AC417" s="1" t="e">
        <f>+'Ark1'!#REF!</f>
        <v>#REF!</v>
      </c>
      <c r="AD417" s="10" t="e">
        <f t="shared" si="6"/>
        <v>#REF!</v>
      </c>
      <c r="AE417" s="39"/>
    </row>
    <row r="418" spans="24:31">
      <c r="X418" t="e">
        <f>+'Ark1'!#REF!</f>
        <v>#REF!</v>
      </c>
      <c r="Y418" s="3" t="s">
        <v>457</v>
      </c>
      <c r="Z418" t="e">
        <f>+'Ark1'!#REF!</f>
        <v>#REF!</v>
      </c>
      <c r="AA418" s="10" t="e">
        <f>+'Ark1'!#REF!</f>
        <v>#REF!</v>
      </c>
      <c r="AB418" s="1" t="e">
        <f>+'Ark1'!#REF!</f>
        <v>#REF!</v>
      </c>
      <c r="AC418" s="1" t="e">
        <f>+'Ark1'!#REF!</f>
        <v>#REF!</v>
      </c>
      <c r="AD418" s="10" t="e">
        <f t="shared" si="6"/>
        <v>#REF!</v>
      </c>
      <c r="AE418" s="39"/>
    </row>
    <row r="419" spans="24:31">
      <c r="X419" s="39"/>
      <c r="Y419" s="39"/>
      <c r="Z419" s="39"/>
      <c r="AA419" s="39"/>
      <c r="AB419" s="39"/>
      <c r="AC419" s="39"/>
      <c r="AD419" s="39"/>
      <c r="AE419" s="39"/>
    </row>
    <row r="420" spans="24:31">
      <c r="X420" s="39"/>
      <c r="Y420" s="39"/>
      <c r="Z420" s="39"/>
      <c r="AA420" s="39"/>
      <c r="AB420" s="39"/>
      <c r="AC420" s="39"/>
      <c r="AD420" s="39"/>
      <c r="AE420" s="39"/>
    </row>
  </sheetData>
  <mergeCells count="1">
    <mergeCell ref="Y8:Z8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9DB2A-CE10-48CF-A790-C6D6261A58D2}">
  <dimension ref="A1:AZ251"/>
  <sheetViews>
    <sheetView zoomScale="95" zoomScaleNormal="95" workbookViewId="0">
      <pane xSplit="4" ySplit="10" topLeftCell="E11" activePane="bottomRight" state="frozen"/>
      <selection pane="topRight" activeCell="E1" sqref="E1"/>
      <selection pane="bottomLeft" activeCell="A11" sqref="A11"/>
      <selection pane="bottomRight" activeCell="A21" sqref="A21"/>
    </sheetView>
  </sheetViews>
  <sheetFormatPr baseColWidth="10" defaultRowHeight="15"/>
  <cols>
    <col min="1" max="1" width="2.453125" customWidth="1"/>
    <col min="2" max="2" width="5.08984375" customWidth="1"/>
    <col min="3" max="3" width="2.36328125" customWidth="1"/>
    <col min="4" max="4" width="16.1796875" customWidth="1"/>
    <col min="5" max="5" width="6.90625" customWidth="1"/>
    <col min="6" max="6" width="5.36328125" customWidth="1"/>
    <col min="7" max="7" width="7.81640625" style="297" customWidth="1"/>
    <col min="8" max="8" width="7.6328125" style="297" customWidth="1"/>
    <col min="9" max="9" width="8.6328125" style="297" customWidth="1"/>
    <col min="10" max="10" width="5.81640625" customWidth="1"/>
    <col min="11" max="11" width="5.1796875" customWidth="1"/>
    <col min="12" max="12" width="6.7265625" customWidth="1"/>
    <col min="13" max="13" width="7.08984375" customWidth="1"/>
    <col min="14" max="14" width="5.36328125" customWidth="1"/>
    <col min="15" max="15" width="7.453125" style="100" customWidth="1"/>
    <col min="16" max="16" width="5.36328125" customWidth="1"/>
    <col min="17" max="17" width="5.81640625" customWidth="1"/>
    <col min="18" max="18" width="4.6328125" customWidth="1"/>
    <col min="19" max="19" width="6.90625" customWidth="1"/>
    <col min="20" max="20" width="1.54296875" customWidth="1"/>
    <col min="21" max="21" width="6.1796875" customWidth="1"/>
    <col min="22" max="22" width="6.81640625" customWidth="1"/>
    <col min="23" max="24" width="7.08984375" style="10" customWidth="1"/>
    <col min="25" max="25" width="6.54296875" style="10" customWidth="1"/>
    <col min="26" max="26" width="6.81640625" customWidth="1"/>
    <col min="27" max="27" width="6.90625" style="100" customWidth="1"/>
    <col min="28" max="28" width="11.1796875" style="10" customWidth="1"/>
    <col min="29" max="30" width="5.1796875" style="100" customWidth="1"/>
    <col min="31" max="31" width="6.36328125" style="1" customWidth="1"/>
    <col min="32" max="32" width="7.54296875" style="1" customWidth="1"/>
    <col min="33" max="33" width="5.6328125" style="1" customWidth="1"/>
    <col min="34" max="34" width="5.1796875" style="100" customWidth="1"/>
    <col min="35" max="35" width="7.54296875" style="10" customWidth="1"/>
    <col min="37" max="37" width="14" customWidth="1"/>
    <col min="38" max="38" width="12.54296875" customWidth="1"/>
    <col min="39" max="39" width="10.90625" customWidth="1"/>
  </cols>
  <sheetData>
    <row r="1" spans="1:43" ht="15.6">
      <c r="A1" s="39"/>
      <c r="B1" s="39"/>
      <c r="C1" s="39"/>
      <c r="D1" s="39"/>
      <c r="E1" s="39"/>
      <c r="F1" s="39"/>
      <c r="G1" s="303"/>
      <c r="H1" s="303"/>
      <c r="I1" s="303"/>
      <c r="J1" s="39"/>
      <c r="K1" s="39"/>
      <c r="L1" s="39"/>
      <c r="M1" s="39"/>
      <c r="N1" s="39"/>
      <c r="O1" s="115"/>
      <c r="P1" s="39"/>
      <c r="Q1" s="39"/>
      <c r="R1" s="39"/>
      <c r="S1" s="39"/>
      <c r="T1" s="39"/>
      <c r="U1" s="39"/>
      <c r="V1" s="39"/>
      <c r="W1" s="64"/>
      <c r="X1" s="64"/>
      <c r="Y1" s="39"/>
      <c r="Z1" s="39"/>
      <c r="AA1" s="115"/>
      <c r="AB1" s="39"/>
      <c r="AC1" s="4"/>
      <c r="AD1" s="51"/>
      <c r="AE1"/>
      <c r="AF1" s="12"/>
      <c r="AG1" s="12"/>
      <c r="AH1" s="10"/>
      <c r="AI1"/>
      <c r="AL1" s="5"/>
      <c r="AM1" s="5"/>
      <c r="AN1" s="4"/>
      <c r="AO1" s="4"/>
    </row>
    <row r="2" spans="1:43" s="176" customFormat="1" ht="31.8">
      <c r="A2" s="140"/>
      <c r="B2" s="140"/>
      <c r="C2" s="140"/>
      <c r="D2" s="140" t="s">
        <v>374</v>
      </c>
      <c r="E2" s="140"/>
      <c r="F2" s="140"/>
      <c r="G2" s="316"/>
      <c r="H2" s="316"/>
      <c r="I2" s="316"/>
      <c r="J2" s="140"/>
      <c r="K2" s="140"/>
      <c r="L2" s="140" t="s">
        <v>429</v>
      </c>
      <c r="M2" s="140"/>
      <c r="N2" s="140"/>
      <c r="O2" s="140"/>
      <c r="P2" s="421" t="str">
        <f>+År!B2</f>
        <v>GRIS</v>
      </c>
      <c r="Q2" s="400"/>
      <c r="R2" s="400"/>
      <c r="S2" s="140"/>
      <c r="T2" s="140"/>
      <c r="U2" s="140"/>
      <c r="V2" s="140"/>
      <c r="W2" s="140"/>
      <c r="X2" s="140"/>
      <c r="Y2" s="140"/>
      <c r="Z2" s="140"/>
      <c r="AA2" s="175"/>
      <c r="AB2" s="140"/>
      <c r="AC2" s="4"/>
      <c r="AD2" s="51"/>
      <c r="AE2"/>
      <c r="AF2" s="12"/>
      <c r="AG2" s="12"/>
      <c r="AH2" s="10"/>
      <c r="AI2"/>
      <c r="AJ2"/>
      <c r="AK2"/>
      <c r="AL2"/>
      <c r="AM2"/>
      <c r="AN2"/>
      <c r="AP2" s="185"/>
      <c r="AQ2" s="185"/>
    </row>
    <row r="3" spans="1:43" s="176" customFormat="1" ht="31.8">
      <c r="A3" s="140"/>
      <c r="B3" s="140"/>
      <c r="C3" s="140"/>
      <c r="D3" s="140"/>
      <c r="E3" s="140"/>
      <c r="F3" s="140"/>
      <c r="G3" s="316"/>
      <c r="H3" s="316"/>
      <c r="I3" s="316"/>
      <c r="J3" s="140"/>
      <c r="K3" s="140"/>
      <c r="L3" s="140"/>
      <c r="M3" s="140"/>
      <c r="N3" s="140"/>
      <c r="O3" s="178"/>
      <c r="P3" s="140"/>
      <c r="Q3" s="140"/>
      <c r="R3" s="140"/>
      <c r="S3" s="140"/>
      <c r="T3" s="140"/>
      <c r="U3" s="140"/>
      <c r="V3" s="140"/>
      <c r="W3" s="175"/>
      <c r="X3" s="175"/>
      <c r="Y3" s="140"/>
      <c r="Z3" s="140"/>
      <c r="AA3" s="178"/>
      <c r="AB3" s="140"/>
      <c r="AC3" s="4"/>
      <c r="AD3" s="51"/>
      <c r="AE3"/>
      <c r="AF3" s="12"/>
      <c r="AG3" s="12"/>
      <c r="AH3" s="10"/>
      <c r="AI3"/>
      <c r="AJ3"/>
      <c r="AK3"/>
      <c r="AM3" s="185"/>
      <c r="AN3" s="185"/>
    </row>
    <row r="4" spans="1:43" ht="15.6">
      <c r="A4" s="39"/>
      <c r="B4" s="39"/>
      <c r="C4" s="39"/>
      <c r="D4" s="39"/>
      <c r="E4" s="39"/>
      <c r="F4" s="39"/>
      <c r="G4" s="303"/>
      <c r="H4" s="303"/>
      <c r="I4" s="303"/>
      <c r="J4" s="39"/>
      <c r="K4" s="39"/>
      <c r="L4" s="39"/>
      <c r="M4" s="39"/>
      <c r="N4" s="39"/>
      <c r="O4" s="115"/>
      <c r="P4" s="39"/>
      <c r="Q4" s="39"/>
      <c r="R4" s="39"/>
      <c r="S4" s="39"/>
      <c r="T4" s="39"/>
      <c r="U4" s="39"/>
      <c r="V4" s="39"/>
      <c r="W4" s="64"/>
      <c r="X4" s="64"/>
      <c r="Y4" s="39"/>
      <c r="Z4" s="39"/>
      <c r="AA4" s="115"/>
      <c r="AB4" s="39"/>
      <c r="AC4" s="4"/>
      <c r="AD4" s="51"/>
      <c r="AE4"/>
      <c r="AF4" s="12"/>
      <c r="AG4" s="12"/>
      <c r="AH4" s="10"/>
      <c r="AI4"/>
      <c r="AL4" s="5"/>
      <c r="AM4" s="5"/>
      <c r="AN4" s="4"/>
      <c r="AO4" s="4"/>
    </row>
    <row r="5" spans="1:43" s="191" customFormat="1" ht="20.399999999999999">
      <c r="A5" s="150"/>
      <c r="B5" s="150"/>
      <c r="C5" s="150"/>
      <c r="D5" s="133"/>
      <c r="E5" s="133"/>
      <c r="F5" s="133"/>
      <c r="G5" s="317" t="s">
        <v>5</v>
      </c>
      <c r="H5" s="317"/>
      <c r="I5" s="324">
        <f>+År!O2</f>
        <v>45</v>
      </c>
      <c r="J5" s="133"/>
      <c r="K5" s="133"/>
      <c r="L5" s="133"/>
      <c r="M5" s="133" t="s">
        <v>366</v>
      </c>
      <c r="N5" s="133"/>
      <c r="O5" s="151"/>
      <c r="P5" s="133"/>
      <c r="Q5" s="133"/>
      <c r="R5" s="405">
        <f>SUM(G11:G17)</f>
        <v>1276909</v>
      </c>
      <c r="S5" s="410"/>
      <c r="T5" s="407"/>
      <c r="U5" s="407"/>
      <c r="V5" s="133"/>
      <c r="W5" s="133"/>
      <c r="X5" s="133"/>
      <c r="Y5" s="151"/>
      <c r="Z5" s="151"/>
      <c r="AA5" s="151"/>
      <c r="AB5" s="151"/>
      <c r="AC5" s="12"/>
      <c r="AD5" s="12"/>
      <c r="AE5" s="10"/>
      <c r="AF5" s="205"/>
      <c r="AG5" s="205"/>
      <c r="AH5" s="205"/>
      <c r="AI5" s="205"/>
      <c r="AJ5" s="149"/>
      <c r="AK5" s="149"/>
      <c r="AL5" s="149"/>
      <c r="AM5" s="206"/>
      <c r="AN5" s="207"/>
    </row>
    <row r="6" spans="1:43" ht="18.75" customHeight="1">
      <c r="A6" s="44"/>
      <c r="B6" s="44"/>
      <c r="C6" s="39"/>
      <c r="D6" s="56"/>
      <c r="E6" s="56"/>
      <c r="F6" s="56"/>
      <c r="G6" s="318"/>
      <c r="H6" s="318"/>
      <c r="I6" s="318"/>
      <c r="J6" s="69"/>
      <c r="K6" s="56"/>
      <c r="L6" s="56"/>
      <c r="M6" s="44"/>
      <c r="N6" s="56"/>
      <c r="O6" s="125"/>
      <c r="P6" s="56"/>
      <c r="Q6" s="56"/>
      <c r="R6" s="56"/>
      <c r="S6" s="56"/>
      <c r="T6" s="39"/>
      <c r="U6" s="44"/>
      <c r="V6" s="44"/>
      <c r="W6" s="186"/>
      <c r="X6" s="186"/>
      <c r="Y6" s="39"/>
      <c r="Z6" s="56"/>
      <c r="AA6" s="125"/>
      <c r="AB6" s="39"/>
      <c r="AC6" s="4"/>
      <c r="AD6" s="51"/>
      <c r="AE6"/>
      <c r="AF6" s="12"/>
      <c r="AG6" s="12"/>
      <c r="AH6" s="10"/>
      <c r="AI6"/>
      <c r="AL6" s="5"/>
      <c r="AM6" s="5"/>
      <c r="AN6" s="4"/>
      <c r="AO6" s="4"/>
    </row>
    <row r="7" spans="1:43" ht="17.25" customHeight="1">
      <c r="A7" s="44"/>
      <c r="B7" s="44"/>
      <c r="C7" s="39"/>
      <c r="D7" s="56"/>
      <c r="E7" s="56"/>
      <c r="F7" s="56"/>
      <c r="G7" s="318"/>
      <c r="H7" s="318"/>
      <c r="I7" s="318"/>
      <c r="J7" s="69"/>
      <c r="K7" s="56"/>
      <c r="L7" s="56"/>
      <c r="M7" s="44"/>
      <c r="N7" s="56"/>
      <c r="O7" s="125"/>
      <c r="P7" s="56"/>
      <c r="Q7" s="56"/>
      <c r="R7" s="56"/>
      <c r="S7" s="44" t="s">
        <v>472</v>
      </c>
      <c r="T7" s="39"/>
      <c r="U7" s="44"/>
      <c r="V7" s="56"/>
      <c r="W7" s="85" t="s">
        <v>455</v>
      </c>
      <c r="X7" s="85" t="s">
        <v>3</v>
      </c>
      <c r="Y7" s="85" t="s">
        <v>3</v>
      </c>
      <c r="Z7" s="56"/>
      <c r="AA7" s="115"/>
      <c r="AB7" s="39"/>
      <c r="AC7" s="4"/>
      <c r="AD7" s="51"/>
      <c r="AE7"/>
      <c r="AF7" s="12"/>
      <c r="AG7" s="12"/>
      <c r="AH7" s="10"/>
      <c r="AI7"/>
    </row>
    <row r="8" spans="1:43" ht="18" customHeight="1">
      <c r="A8" s="39"/>
      <c r="B8" s="39"/>
      <c r="C8" s="39"/>
      <c r="D8" s="39"/>
      <c r="E8" s="74" t="s">
        <v>3</v>
      </c>
      <c r="F8" s="56"/>
      <c r="G8" s="303"/>
      <c r="H8" s="318"/>
      <c r="I8" s="304" t="s">
        <v>3</v>
      </c>
      <c r="J8" s="69"/>
      <c r="K8" s="56"/>
      <c r="L8" s="56"/>
      <c r="M8" s="44"/>
      <c r="N8" s="56"/>
      <c r="O8" s="98" t="s">
        <v>14</v>
      </c>
      <c r="P8" s="56"/>
      <c r="Q8" s="56"/>
      <c r="R8" s="56"/>
      <c r="S8" s="44" t="s">
        <v>473</v>
      </c>
      <c r="T8" s="39"/>
      <c r="U8" s="80" t="s">
        <v>388</v>
      </c>
      <c r="V8" s="56"/>
      <c r="W8" s="74" t="s">
        <v>456</v>
      </c>
      <c r="X8" s="74" t="s">
        <v>591</v>
      </c>
      <c r="Y8" s="74" t="s">
        <v>8</v>
      </c>
      <c r="Z8" s="56"/>
      <c r="AA8" s="98" t="s">
        <v>14</v>
      </c>
      <c r="AB8" s="39"/>
      <c r="AC8" s="4"/>
      <c r="AD8" s="51"/>
      <c r="AE8"/>
      <c r="AF8" s="12"/>
      <c r="AG8" s="12"/>
      <c r="AH8" s="10"/>
      <c r="AI8"/>
    </row>
    <row r="9" spans="1:43" ht="21">
      <c r="A9" s="39"/>
      <c r="B9" s="39"/>
      <c r="C9" s="39"/>
      <c r="D9" s="39"/>
      <c r="E9" s="74" t="s">
        <v>436</v>
      </c>
      <c r="F9" s="56"/>
      <c r="G9" s="304" t="s">
        <v>3</v>
      </c>
      <c r="H9" s="318"/>
      <c r="I9" s="304" t="s">
        <v>394</v>
      </c>
      <c r="J9" s="98" t="s">
        <v>3</v>
      </c>
      <c r="K9" s="56"/>
      <c r="L9" s="98" t="s">
        <v>1</v>
      </c>
      <c r="M9" s="80" t="s">
        <v>14</v>
      </c>
      <c r="N9" s="56"/>
      <c r="O9" s="98" t="s">
        <v>392</v>
      </c>
      <c r="P9" s="56"/>
      <c r="Q9" s="44" t="s">
        <v>357</v>
      </c>
      <c r="R9" s="56"/>
      <c r="S9" s="44" t="s">
        <v>470</v>
      </c>
      <c r="T9" s="39"/>
      <c r="U9" s="80" t="s">
        <v>392</v>
      </c>
      <c r="V9" s="80" t="s">
        <v>388</v>
      </c>
      <c r="W9" s="74" t="s">
        <v>454</v>
      </c>
      <c r="X9" s="74" t="s">
        <v>436</v>
      </c>
      <c r="Y9" s="74" t="s">
        <v>435</v>
      </c>
      <c r="Z9" s="80" t="s">
        <v>14</v>
      </c>
      <c r="AA9" s="98" t="s">
        <v>392</v>
      </c>
      <c r="AB9" s="39"/>
      <c r="AC9" s="4"/>
      <c r="AD9" s="51"/>
      <c r="AE9"/>
      <c r="AF9" s="12"/>
      <c r="AG9" s="12"/>
      <c r="AH9" s="10"/>
      <c r="AI9"/>
    </row>
    <row r="10" spans="1:43" ht="15.6">
      <c r="A10" s="39"/>
      <c r="B10" s="44" t="s">
        <v>58</v>
      </c>
      <c r="C10" s="44" t="s">
        <v>374</v>
      </c>
      <c r="D10" s="42"/>
      <c r="E10" s="74" t="s">
        <v>432</v>
      </c>
      <c r="F10" s="111" t="s">
        <v>437</v>
      </c>
      <c r="G10" s="304" t="s">
        <v>8</v>
      </c>
      <c r="H10" s="326" t="s">
        <v>437</v>
      </c>
      <c r="I10" s="304" t="s">
        <v>386</v>
      </c>
      <c r="J10" s="98" t="s">
        <v>357</v>
      </c>
      <c r="K10" s="111" t="s">
        <v>437</v>
      </c>
      <c r="L10" s="98" t="s">
        <v>357</v>
      </c>
      <c r="M10" s="80" t="s">
        <v>386</v>
      </c>
      <c r="N10" s="111" t="s">
        <v>437</v>
      </c>
      <c r="O10" s="98" t="s">
        <v>389</v>
      </c>
      <c r="P10" s="111" t="s">
        <v>437</v>
      </c>
      <c r="Q10" s="44" t="s">
        <v>469</v>
      </c>
      <c r="R10" s="111" t="s">
        <v>437</v>
      </c>
      <c r="S10" s="44" t="s">
        <v>471</v>
      </c>
      <c r="T10" s="39"/>
      <c r="U10" s="80" t="s">
        <v>389</v>
      </c>
      <c r="V10" s="80" t="s">
        <v>390</v>
      </c>
      <c r="W10" s="74" t="s">
        <v>386</v>
      </c>
      <c r="X10" s="74" t="s">
        <v>432</v>
      </c>
      <c r="Y10" s="74" t="s">
        <v>464</v>
      </c>
      <c r="Z10" s="80" t="s">
        <v>26</v>
      </c>
      <c r="AA10" s="98" t="s">
        <v>395</v>
      </c>
      <c r="AB10" s="39"/>
      <c r="AC10" s="4"/>
      <c r="AD10" s="51"/>
      <c r="AE10"/>
      <c r="AF10" s="12"/>
      <c r="AG10" s="12"/>
      <c r="AH10" s="10"/>
      <c r="AI10"/>
    </row>
    <row r="11" spans="1:43" ht="15.6">
      <c r="A11" s="39"/>
      <c r="B11" s="59">
        <f>+'Ark1'!C2350</f>
        <v>2024</v>
      </c>
      <c r="C11" s="59">
        <f>+'Ark1'!K2350</f>
        <v>0</v>
      </c>
      <c r="D11" s="59" t="s">
        <v>414</v>
      </c>
      <c r="E11" s="78">
        <f>+'Ark1'!Q2350</f>
        <v>1947</v>
      </c>
      <c r="F11" s="78">
        <f>+E11-E19</f>
        <v>-32</v>
      </c>
      <c r="G11" s="319">
        <f>+'Ark1'!R2350</f>
        <v>1151613</v>
      </c>
      <c r="H11" s="327">
        <f>+G11-G19</f>
        <v>35233</v>
      </c>
      <c r="I11" s="319">
        <f>+'Ark1'!S2350</f>
        <v>1145787</v>
      </c>
      <c r="J11" s="104">
        <f>+'Ark1'!AD2350</f>
        <v>90.187554477257194</v>
      </c>
      <c r="K11" s="104">
        <f>+J11-J19</f>
        <v>2.9575550710943901</v>
      </c>
      <c r="L11" s="104">
        <f>+'Ark1'!AE2350</f>
        <v>90.088756828164165</v>
      </c>
      <c r="M11" s="96">
        <f>+'Ark1'!U2350</f>
        <v>60.509673263878895</v>
      </c>
      <c r="N11" s="60">
        <f>+M11-M19</f>
        <v>-2.0737088121514091E-2</v>
      </c>
      <c r="O11" s="107">
        <f>+'Ark1'!W2350</f>
        <v>82.183061781987519</v>
      </c>
      <c r="P11" s="104">
        <f>+O11-O19</f>
        <v>-2.0450134897325682</v>
      </c>
      <c r="Q11" s="104">
        <f>+'Ark1'!X2350</f>
        <v>2.3888233286703087</v>
      </c>
      <c r="R11" s="104">
        <f>+Q11-Q19</f>
        <v>0.20014205526877893</v>
      </c>
      <c r="S11" s="104">
        <f>+'Ark1'!Y2350</f>
        <v>4.7776466573406173</v>
      </c>
      <c r="T11" s="39"/>
      <c r="U11" s="60">
        <f>+'Ark1'!AA2350</f>
        <v>8.8619184842088945</v>
      </c>
      <c r="V11" s="60">
        <f>+'Ark1'!AB2350</f>
        <v>2.533782741452387</v>
      </c>
      <c r="W11" s="78">
        <f>+'Ark1'!AC2350</f>
        <v>-28.919015528239104</v>
      </c>
      <c r="X11" s="273">
        <f>+'Ark1'!AP2350</f>
        <v>807</v>
      </c>
      <c r="Y11" s="78">
        <f t="shared" ref="Y11:Y17" si="0">+G11/E11</f>
        <v>591.4807395993837</v>
      </c>
      <c r="Z11" s="60">
        <f>+'Ark1'!T2350</f>
        <v>4.2947448491811047</v>
      </c>
      <c r="AA11" s="104">
        <f>+'Ark1'!V2350</f>
        <v>89.299395364380132</v>
      </c>
      <c r="AB11" s="39"/>
      <c r="AC11" s="4"/>
      <c r="AD11" s="51"/>
      <c r="AE11"/>
      <c r="AF11" s="12"/>
      <c r="AG11" s="12"/>
      <c r="AH11" s="10"/>
    </row>
    <row r="12" spans="1:43" ht="15.6">
      <c r="A12" s="39"/>
      <c r="B12" s="59">
        <f>+'Ark1'!C2351</f>
        <v>2024</v>
      </c>
      <c r="C12" s="59">
        <f>+'Ark1'!K2351</f>
        <v>1</v>
      </c>
      <c r="D12" s="59" t="s">
        <v>415</v>
      </c>
      <c r="E12" s="78">
        <f>+'Ark1'!Q2351</f>
        <v>286</v>
      </c>
      <c r="F12" s="78">
        <f t="shared" ref="F12:F17" si="1">+E12-E20</f>
        <v>-35</v>
      </c>
      <c r="G12" s="319">
        <f>+'Ark1'!R2351</f>
        <v>52476</v>
      </c>
      <c r="H12" s="327">
        <f t="shared" ref="H12:H17" si="2">+G12-G20</f>
        <v>-19280</v>
      </c>
      <c r="I12" s="319">
        <f>+'Ark1'!S2351</f>
        <v>52338</v>
      </c>
      <c r="J12" s="104">
        <f>+'Ark1'!AD2351</f>
        <v>4.1096115698142945</v>
      </c>
      <c r="K12" s="104">
        <f t="shared" ref="K12:K17" si="3">+J12-J20</f>
        <v>-1.4971494232065554</v>
      </c>
      <c r="L12" s="104">
        <f>+'Ark1'!AE2351</f>
        <v>4.1261757087161008</v>
      </c>
      <c r="M12" s="96">
        <f>+'Ark1'!U2351</f>
        <v>60.845274943635609</v>
      </c>
      <c r="N12" s="60">
        <f t="shared" ref="N12:N17" si="4">+M12-M20</f>
        <v>-1.0410268949172519E-2</v>
      </c>
      <c r="O12" s="107">
        <f>+'Ark1'!W2351</f>
        <v>82.403604455653053</v>
      </c>
      <c r="P12" s="104">
        <f t="shared" ref="P12:P17" si="5">+O12-O20</f>
        <v>-2.2081456350754252</v>
      </c>
      <c r="Q12" s="104">
        <f>+'Ark1'!X2351</f>
        <v>0</v>
      </c>
      <c r="R12" s="104">
        <f t="shared" ref="R12:R17" si="6">+Q12-Q20</f>
        <v>-2.7872233680807166E-3</v>
      </c>
      <c r="S12" s="104">
        <f>+'Ark1'!Y2351</f>
        <v>0</v>
      </c>
      <c r="T12" s="39"/>
      <c r="U12" s="60">
        <f>+'Ark1'!AA2351</f>
        <v>8.6015156761586535</v>
      </c>
      <c r="V12" s="60">
        <f>+'Ark1'!AB2351</f>
        <v>2.7336060189041671</v>
      </c>
      <c r="W12" s="78">
        <f>+'Ark1'!AC2351</f>
        <v>-32.128915817644376</v>
      </c>
      <c r="X12" s="273">
        <f>+'Ark1'!AP2351</f>
        <v>128</v>
      </c>
      <c r="Y12" s="78">
        <f t="shared" si="0"/>
        <v>183.48251748251749</v>
      </c>
      <c r="Z12" s="60">
        <f>+'Ark1'!T2351</f>
        <v>3.9357801661712024</v>
      </c>
      <c r="AA12" s="104">
        <f>+'Ark1'!V2351</f>
        <v>89.409590019237683</v>
      </c>
      <c r="AB12" s="39"/>
      <c r="AC12" s="4"/>
      <c r="AD12" s="51"/>
      <c r="AE12"/>
      <c r="AF12" s="12"/>
      <c r="AG12" s="12"/>
      <c r="AH12" s="10"/>
    </row>
    <row r="13" spans="1:43" ht="15.6">
      <c r="A13" s="39"/>
      <c r="B13" s="59">
        <f>+'Ark1'!C2352</f>
        <v>2024</v>
      </c>
      <c r="C13" s="59">
        <f>+'Ark1'!K2352</f>
        <v>3</v>
      </c>
      <c r="D13" s="59" t="s">
        <v>590</v>
      </c>
      <c r="E13" s="78">
        <f>+'Ark1'!Q2352</f>
        <v>158</v>
      </c>
      <c r="F13" s="78">
        <f t="shared" si="1"/>
        <v>-44</v>
      </c>
      <c r="G13" s="319">
        <f>+'Ark1'!R2352</f>
        <v>16486</v>
      </c>
      <c r="H13" s="327">
        <f t="shared" si="2"/>
        <v>-10473</v>
      </c>
      <c r="I13" s="319">
        <f>+'Ark1'!S2352</f>
        <v>16479</v>
      </c>
      <c r="J13" s="104">
        <f>+'Ark1'!AD2352</f>
        <v>1.2910865222188899</v>
      </c>
      <c r="K13" s="104">
        <f t="shared" si="3"/>
        <v>-0.8153947422168244</v>
      </c>
      <c r="L13" s="104">
        <f>+'Ark1'!AE2352</f>
        <v>1.3301098358633261</v>
      </c>
      <c r="M13" s="96">
        <f>+'Ark1'!U2352</f>
        <v>60.21038897991383</v>
      </c>
      <c r="N13" s="60">
        <f t="shared" si="4"/>
        <v>-0.35721506957997207</v>
      </c>
      <c r="O13" s="107">
        <f>+'Ark1'!W2352</f>
        <v>84.366933673160304</v>
      </c>
      <c r="P13" s="104">
        <f t="shared" si="5"/>
        <v>-0.50683460580494</v>
      </c>
      <c r="Q13" s="104">
        <f>+'Ark1'!X2352</f>
        <v>1.8197258279752517E-2</v>
      </c>
      <c r="R13" s="104">
        <f t="shared" si="6"/>
        <v>-8.1954824512635915E-2</v>
      </c>
      <c r="S13" s="104">
        <f>+'Ark1'!Y2352</f>
        <v>3.6394516559505034E-2</v>
      </c>
      <c r="T13" s="39"/>
      <c r="U13" s="60">
        <f>+'Ark1'!AA2352</f>
        <v>8.2190208461074512</v>
      </c>
      <c r="V13" s="60">
        <f>+'Ark1'!AB2352</f>
        <v>2.7769999914300203</v>
      </c>
      <c r="W13" s="78">
        <f>+'Ark1'!AC2352</f>
        <v>-26.352884928991855</v>
      </c>
      <c r="X13" s="273">
        <f>+'Ark1'!AP2352</f>
        <v>66</v>
      </c>
      <c r="Y13" s="78">
        <f t="shared" si="0"/>
        <v>104.34177215189874</v>
      </c>
      <c r="Z13" s="60">
        <f>+'Ark1'!T2352</f>
        <v>4.9827732621618352</v>
      </c>
      <c r="AA13" s="104">
        <f>+'Ark1'!V2352</f>
        <v>91.421052185199358</v>
      </c>
      <c r="AB13" s="39"/>
      <c r="AC13" s="4"/>
      <c r="AD13" s="51"/>
      <c r="AE13"/>
      <c r="AF13" s="12"/>
      <c r="AG13" s="12"/>
      <c r="AH13" s="10"/>
    </row>
    <row r="14" spans="1:43" ht="15.6">
      <c r="A14" s="39"/>
      <c r="B14" s="59">
        <f>+'Ark1'!C2353</f>
        <v>2024</v>
      </c>
      <c r="C14" s="59">
        <f>+'Ark1'!K2353</f>
        <v>6</v>
      </c>
      <c r="D14" s="59" t="s">
        <v>588</v>
      </c>
      <c r="E14" s="78">
        <f>+'Ark1'!Q2353</f>
        <v>108</v>
      </c>
      <c r="F14" s="78">
        <f t="shared" si="1"/>
        <v>-21</v>
      </c>
      <c r="G14" s="319">
        <f>+'Ark1'!R2353</f>
        <v>52500</v>
      </c>
      <c r="H14" s="327">
        <f t="shared" si="2"/>
        <v>-8808</v>
      </c>
      <c r="I14" s="319">
        <f>+'Ark1'!S2353</f>
        <v>52484</v>
      </c>
      <c r="J14" s="104">
        <f>+'Ark1'!AD2353</f>
        <v>4.1114911086068</v>
      </c>
      <c r="K14" s="104">
        <f t="shared" si="3"/>
        <v>-0.67889998008435004</v>
      </c>
      <c r="L14" s="104">
        <f>+'Ark1'!AE2353</f>
        <v>4.1762729487235717</v>
      </c>
      <c r="M14" s="96">
        <f>+'Ark1'!U2353</f>
        <v>60.699146406523887</v>
      </c>
      <c r="N14" s="60">
        <f t="shared" si="4"/>
        <v>7.0421313732964563E-3</v>
      </c>
      <c r="O14" s="107">
        <f>+'Ark1'!W2353</f>
        <v>83.17207987196069</v>
      </c>
      <c r="P14" s="104">
        <f t="shared" si="5"/>
        <v>-1.6909311791157933</v>
      </c>
      <c r="Q14" s="104">
        <f>+'Ark1'!X2353</f>
        <v>1.3333333333333331E-2</v>
      </c>
      <c r="R14" s="104">
        <f t="shared" si="6"/>
        <v>1.0071116330658315E-2</v>
      </c>
      <c r="S14" s="104">
        <f>+'Ark1'!Y2353</f>
        <v>2.6666666666666661E-2</v>
      </c>
      <c r="T14" s="39"/>
      <c r="U14" s="60">
        <f>+'Ark1'!AA2353</f>
        <v>8.5644203776963259</v>
      </c>
      <c r="V14" s="60">
        <f>+'Ark1'!AB2353</f>
        <v>2.4699687049702814</v>
      </c>
      <c r="W14" s="78">
        <f>+'Ark1'!AC2353</f>
        <v>-30.625342555739156</v>
      </c>
      <c r="X14" s="273">
        <f>+'Ark1'!AP2353</f>
        <v>45</v>
      </c>
      <c r="Y14" s="78">
        <f t="shared" si="0"/>
        <v>486.11111111111109</v>
      </c>
      <c r="Z14" s="60">
        <f>+'Ark1'!T2353</f>
        <v>3.8940380952380953</v>
      </c>
      <c r="AA14" s="104">
        <f>+'Ark1'!V2353</f>
        <v>90.122810166858685</v>
      </c>
      <c r="AB14" s="39"/>
      <c r="AC14" s="4"/>
      <c r="AD14" s="51"/>
      <c r="AE14"/>
      <c r="AF14" s="12"/>
      <c r="AG14" s="12"/>
      <c r="AH14" s="10"/>
      <c r="AJ14" s="4"/>
    </row>
    <row r="15" spans="1:43" ht="15.6">
      <c r="A15" s="39"/>
      <c r="B15" s="59">
        <f>+'Ark1'!C2354</f>
        <v>2024</v>
      </c>
      <c r="C15" s="59">
        <f>+'Ark1'!K2354</f>
        <v>7</v>
      </c>
      <c r="D15" s="59" t="s">
        <v>600</v>
      </c>
      <c r="E15" s="78">
        <f>+'Ark1'!Q2354</f>
        <v>0</v>
      </c>
      <c r="F15" s="78">
        <f t="shared" si="1"/>
        <v>0</v>
      </c>
      <c r="G15" s="319">
        <f>+'Ark1'!R2354</f>
        <v>0</v>
      </c>
      <c r="H15" s="327">
        <f t="shared" si="2"/>
        <v>0</v>
      </c>
      <c r="I15" s="319">
        <f>+'Ark1'!S2354</f>
        <v>0</v>
      </c>
      <c r="J15" s="104">
        <f>+'Ark1'!AD2354</f>
        <v>0</v>
      </c>
      <c r="K15" s="104">
        <f t="shared" si="3"/>
        <v>0</v>
      </c>
      <c r="L15" s="104">
        <f>+'Ark1'!AE2354</f>
        <v>0</v>
      </c>
      <c r="M15" s="96">
        <f>+'Ark1'!U2354</f>
        <v>0</v>
      </c>
      <c r="N15" s="60">
        <f t="shared" si="4"/>
        <v>0</v>
      </c>
      <c r="O15" s="107">
        <f>+'Ark1'!W2354</f>
        <v>0</v>
      </c>
      <c r="P15" s="104">
        <f t="shared" si="5"/>
        <v>0</v>
      </c>
      <c r="Q15" s="104">
        <f>+'Ark1'!X2354</f>
        <v>0</v>
      </c>
      <c r="R15" s="104">
        <f t="shared" si="6"/>
        <v>0</v>
      </c>
      <c r="S15" s="104">
        <f>+'Ark1'!Y2354</f>
        <v>0</v>
      </c>
      <c r="T15" s="39"/>
      <c r="U15" s="60">
        <f>+'Ark1'!AA2354</f>
        <v>0</v>
      </c>
      <c r="V15" s="60">
        <f>+'Ark1'!AB2354</f>
        <v>0</v>
      </c>
      <c r="W15" s="78">
        <f>+'Ark1'!AC2354</f>
        <v>0</v>
      </c>
      <c r="X15" s="273">
        <f>+'Ark1'!AP2354</f>
        <v>0</v>
      </c>
      <c r="Y15" s="78" t="e">
        <f t="shared" si="0"/>
        <v>#DIV/0!</v>
      </c>
      <c r="Z15" s="60">
        <f>+'Ark1'!T2354</f>
        <v>0</v>
      </c>
      <c r="AA15" s="104">
        <f>+'Ark1'!V2354</f>
        <v>0</v>
      </c>
      <c r="AB15" s="39"/>
      <c r="AC15" s="4"/>
      <c r="AD15" s="51"/>
      <c r="AE15"/>
      <c r="AF15" s="12"/>
      <c r="AG15" s="12"/>
      <c r="AH15" s="10"/>
      <c r="AJ15" s="10"/>
    </row>
    <row r="16" spans="1:43" ht="15.6">
      <c r="A16" s="39"/>
      <c r="B16" s="59">
        <f>+'Ark1'!C2355</f>
        <v>2024</v>
      </c>
      <c r="C16" s="59">
        <f>+'Ark1'!K2355</f>
        <v>8</v>
      </c>
      <c r="D16" s="59" t="s">
        <v>42</v>
      </c>
      <c r="E16" s="78">
        <f>+'Ark1'!Q2355</f>
        <v>336</v>
      </c>
      <c r="F16" s="78">
        <f t="shared" si="1"/>
        <v>47</v>
      </c>
      <c r="G16" s="319">
        <f>+'Ark1'!R2355</f>
        <v>3808</v>
      </c>
      <c r="H16" s="327">
        <f t="shared" si="2"/>
        <v>399</v>
      </c>
      <c r="I16" s="319">
        <f>+'Ark1'!S2355</f>
        <v>3160</v>
      </c>
      <c r="J16" s="104">
        <f>+'Ark1'!AD2355</f>
        <v>0.29822015507761318</v>
      </c>
      <c r="K16" s="104">
        <f t="shared" si="3"/>
        <v>3.1852907388108753E-2</v>
      </c>
      <c r="L16" s="104">
        <f>+'Ark1'!AE2355</f>
        <v>0.27673689437727061</v>
      </c>
      <c r="M16" s="96">
        <f>+'Ark1'!U2355</f>
        <v>58.771518987341778</v>
      </c>
      <c r="N16" s="60">
        <f t="shared" si="4"/>
        <v>-5.0851630354372901E-2</v>
      </c>
      <c r="O16" s="107">
        <f>+'Ark1'!W2355</f>
        <v>91.536772151898617</v>
      </c>
      <c r="P16" s="104">
        <f t="shared" si="5"/>
        <v>1.1998105492277205</v>
      </c>
      <c r="Q16" s="104">
        <f>+'Ark1'!X2355</f>
        <v>0</v>
      </c>
      <c r="R16" s="104">
        <f t="shared" si="6"/>
        <v>0</v>
      </c>
      <c r="S16" s="104">
        <f>+'Ark1'!Y2355</f>
        <v>0</v>
      </c>
      <c r="T16" s="39"/>
      <c r="U16" s="60">
        <f>+'Ark1'!AA2355</f>
        <v>12.54406596151596</v>
      </c>
      <c r="V16" s="60">
        <f>+'Ark1'!AB2355</f>
        <v>3.2796378267966739</v>
      </c>
      <c r="W16" s="78">
        <f>+'Ark1'!AC2355</f>
        <v>-43.07271228992515</v>
      </c>
      <c r="X16" s="273">
        <f>+'Ark1'!AP2355</f>
        <v>167</v>
      </c>
      <c r="Y16" s="78">
        <f t="shared" si="0"/>
        <v>11.333333333333334</v>
      </c>
      <c r="Z16" s="60">
        <f>+'Ark1'!T2355</f>
        <v>6.0128676470588243</v>
      </c>
      <c r="AA16" s="104">
        <f>+'Ark1'!V2355</f>
        <v>117.3205939629988</v>
      </c>
      <c r="AB16" s="39"/>
      <c r="AC16" s="4"/>
      <c r="AD16" s="51"/>
      <c r="AE16"/>
      <c r="AF16" s="12"/>
      <c r="AG16" s="12"/>
      <c r="AH16" s="10"/>
      <c r="AJ16" s="10"/>
    </row>
    <row r="17" spans="1:36" ht="15.6">
      <c r="A17" s="39"/>
      <c r="B17" s="59">
        <f>+'Ark1'!C2356</f>
        <v>2024</v>
      </c>
      <c r="C17" s="59">
        <f>+'Ark1'!K2356</f>
        <v>9</v>
      </c>
      <c r="D17" s="59" t="s">
        <v>536</v>
      </c>
      <c r="E17" s="78">
        <f>+'Ark1'!Q2356</f>
        <v>4</v>
      </c>
      <c r="F17" s="78">
        <f t="shared" si="1"/>
        <v>4</v>
      </c>
      <c r="G17" s="319">
        <f>+'Ark1'!R2356</f>
        <v>26</v>
      </c>
      <c r="H17" s="327">
        <f t="shared" si="2"/>
        <v>26</v>
      </c>
      <c r="I17" s="319">
        <f>+'Ark1'!S2356</f>
        <v>26</v>
      </c>
      <c r="J17" s="104">
        <f>+'Ark1'!AD2356</f>
        <v>2.0361670252147966E-3</v>
      </c>
      <c r="K17" s="104">
        <f t="shared" si="3"/>
        <v>2.0361670252147966E-3</v>
      </c>
      <c r="L17" s="104">
        <f>+'Ark1'!AE2356</f>
        <v>1.9477841555779472E-3</v>
      </c>
      <c r="M17" s="96">
        <f>+'Ark1'!U2356</f>
        <v>57.615384615384599</v>
      </c>
      <c r="N17" s="60">
        <f t="shared" si="4"/>
        <v>57.615384615384599</v>
      </c>
      <c r="O17" s="107">
        <f>+'Ark1'!W2356</f>
        <v>78.303846153846138</v>
      </c>
      <c r="P17" s="104">
        <f t="shared" si="5"/>
        <v>78.303846153846138</v>
      </c>
      <c r="Q17" s="104">
        <f>+'Ark1'!X2356</f>
        <v>0</v>
      </c>
      <c r="R17" s="104">
        <f t="shared" si="6"/>
        <v>0</v>
      </c>
      <c r="S17" s="104">
        <f>+'Ark1'!Y2356</f>
        <v>0</v>
      </c>
      <c r="T17" s="39"/>
      <c r="U17" s="60">
        <f>+'Ark1'!AA2356</f>
        <v>11.430710347710537</v>
      </c>
      <c r="V17" s="60">
        <f>+'Ark1'!AB2356</f>
        <v>1.211385826771243</v>
      </c>
      <c r="W17" s="78">
        <f>+'Ark1'!AC2356</f>
        <v>13.120992554673878</v>
      </c>
      <c r="X17" s="273">
        <f>+'Ark1'!AP2356</f>
        <v>2</v>
      </c>
      <c r="Y17" s="78">
        <f t="shared" si="0"/>
        <v>6.5</v>
      </c>
      <c r="Z17" s="60">
        <f>+'Ark1'!T2356</f>
        <v>14</v>
      </c>
      <c r="AA17" s="104">
        <f>+'Ark1'!V2356</f>
        <v>84.836236353029392</v>
      </c>
      <c r="AB17" s="39"/>
      <c r="AC17" s="4"/>
      <c r="AD17" s="51"/>
      <c r="AE17"/>
      <c r="AF17" s="12"/>
      <c r="AG17" s="12"/>
      <c r="AH17" s="10"/>
      <c r="AJ17" s="10"/>
    </row>
    <row r="18" spans="1:36" ht="10.95" customHeight="1">
      <c r="A18" s="39"/>
      <c r="B18" s="39"/>
      <c r="C18" s="39"/>
      <c r="D18" s="39"/>
      <c r="E18" s="39"/>
      <c r="F18" s="39"/>
      <c r="G18" s="303"/>
      <c r="H18" s="303"/>
      <c r="I18" s="303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4"/>
      <c r="AD18" s="51"/>
      <c r="AE18"/>
      <c r="AF18" s="12"/>
      <c r="AG18" s="12"/>
      <c r="AH18" s="10"/>
      <c r="AJ18" s="10"/>
    </row>
    <row r="19" spans="1:36" ht="15.6">
      <c r="A19" s="39"/>
      <c r="B19" s="2">
        <f>+'Ark1'!C2357</f>
        <v>2023</v>
      </c>
      <c r="C19" s="2">
        <f>+'Ark1'!K2357</f>
        <v>0</v>
      </c>
      <c r="D19" s="2" t="str">
        <f>+D11</f>
        <v>Hybrid</v>
      </c>
      <c r="E19" s="18">
        <f>+'Ark1'!Q2357</f>
        <v>1979</v>
      </c>
      <c r="F19" s="18"/>
      <c r="G19" s="314">
        <f>+'Ark1'!R2357</f>
        <v>1116380</v>
      </c>
      <c r="H19" s="314"/>
      <c r="I19" s="314">
        <f>+'Ark1'!S2357</f>
        <v>1110510</v>
      </c>
      <c r="J19" s="50">
        <f>+'Ark1'!AD2357</f>
        <v>87.229999406162804</v>
      </c>
      <c r="K19" s="50"/>
      <c r="L19" s="50">
        <f>+'Ark1'!AE2357</f>
        <v>87.147501756601386</v>
      </c>
      <c r="M19" s="5">
        <f>+'Ark1'!U2357</f>
        <v>60.530410352000409</v>
      </c>
      <c r="N19" s="5"/>
      <c r="O19" s="50">
        <f>+'Ark1'!W2357</f>
        <v>84.228075271720087</v>
      </c>
      <c r="P19" s="50"/>
      <c r="Q19" s="50">
        <f>+'Ark1'!X2357</f>
        <v>2.1886812734015297</v>
      </c>
      <c r="R19" s="50"/>
      <c r="S19" s="50">
        <f>+'Ark1'!Y2357</f>
        <v>4.3773625468030595</v>
      </c>
      <c r="T19" s="44"/>
      <c r="U19" s="5">
        <f>+'Ark1'!AA2357</f>
        <v>9.5516512971541427</v>
      </c>
      <c r="V19" s="5">
        <f>+'Ark1'!AB2357</f>
        <v>2.5761155132462688</v>
      </c>
      <c r="W19" s="18">
        <f>+'Ark1'!AC2357</f>
        <v>-30.651554895726825</v>
      </c>
      <c r="X19" s="18"/>
      <c r="Y19" s="18">
        <f t="shared" ref="Y19:Y25" si="7">+G19/E19</f>
        <v>564.11318847902976</v>
      </c>
      <c r="Z19" s="5">
        <f>+'Ark1'!T2357</f>
        <v>4.2623712356007823</v>
      </c>
      <c r="AA19" s="50">
        <f>+'Ark1'!V2357</f>
        <v>91.516838890453883</v>
      </c>
      <c r="AB19" s="39"/>
      <c r="AC19" s="4"/>
      <c r="AD19" s="51"/>
      <c r="AE19"/>
      <c r="AF19" s="12"/>
      <c r="AG19" s="12"/>
      <c r="AH19" s="10"/>
      <c r="AJ19" s="10"/>
    </row>
    <row r="20" spans="1:36" ht="15.6">
      <c r="A20" s="39"/>
      <c r="B20" s="2">
        <f>+'Ark1'!C2358</f>
        <v>2023</v>
      </c>
      <c r="C20" s="2">
        <f>+'Ark1'!K2358</f>
        <v>1</v>
      </c>
      <c r="D20" s="2" t="str">
        <f t="shared" ref="D20:D25" si="8">+D12</f>
        <v>Hampshire</v>
      </c>
      <c r="E20" s="18">
        <f>+'Ark1'!Q2358</f>
        <v>321</v>
      </c>
      <c r="F20" s="18"/>
      <c r="G20" s="314">
        <f>+'Ark1'!R2358</f>
        <v>71756</v>
      </c>
      <c r="H20" s="314"/>
      <c r="I20" s="314">
        <f>+'Ark1'!S2358</f>
        <v>71642</v>
      </c>
      <c r="J20" s="50">
        <f>+'Ark1'!AD2358</f>
        <v>5.60676099302085</v>
      </c>
      <c r="K20" s="50"/>
      <c r="L20" s="50">
        <f>+'Ark1'!AE2358</f>
        <v>5.64773057985302</v>
      </c>
      <c r="M20" s="5">
        <f>+'Ark1'!U2358</f>
        <v>60.855685212584781</v>
      </c>
      <c r="N20" s="5"/>
      <c r="O20" s="50">
        <f>+'Ark1'!W2358</f>
        <v>84.611750090728478</v>
      </c>
      <c r="P20" s="50"/>
      <c r="Q20" s="50">
        <f>+'Ark1'!X2358</f>
        <v>2.7872233680807166E-3</v>
      </c>
      <c r="R20" s="50"/>
      <c r="S20" s="50">
        <f>+'Ark1'!Y2358</f>
        <v>5.5744467361614333E-3</v>
      </c>
      <c r="T20" s="44"/>
      <c r="U20" s="5">
        <f>+'Ark1'!AA2358</f>
        <v>8.4615523641985515</v>
      </c>
      <c r="V20" s="5">
        <f>+'Ark1'!AB2358</f>
        <v>2.7080340963812755</v>
      </c>
      <c r="W20" s="18">
        <f>+'Ark1'!AC2358</f>
        <v>-30.677909348210207</v>
      </c>
      <c r="X20" s="18"/>
      <c r="Y20" s="18">
        <f t="shared" si="7"/>
        <v>223.53894080996884</v>
      </c>
      <c r="Z20" s="5">
        <f>+'Ark1'!T2358</f>
        <v>3.8298678856123529</v>
      </c>
      <c r="AA20" s="50">
        <f>+'Ark1'!V2358</f>
        <v>91.760896231874639</v>
      </c>
      <c r="AB20" s="39"/>
      <c r="AC20" s="4"/>
      <c r="AD20" s="51"/>
      <c r="AE20"/>
      <c r="AF20" s="12"/>
      <c r="AG20" s="12"/>
      <c r="AH20" s="10"/>
      <c r="AJ20" s="10"/>
    </row>
    <row r="21" spans="1:36" ht="15.6">
      <c r="A21" s="39"/>
      <c r="B21" s="2">
        <f>+'Ark1'!C2359</f>
        <v>2023</v>
      </c>
      <c r="C21" s="2">
        <f>+'Ark1'!K2359</f>
        <v>3</v>
      </c>
      <c r="D21" s="2" t="str">
        <f t="shared" si="8"/>
        <v>Noroc KLF</v>
      </c>
      <c r="E21" s="18">
        <f>+'Ark1'!Q2359</f>
        <v>202</v>
      </c>
      <c r="F21" s="18"/>
      <c r="G21" s="314">
        <f>+'Ark1'!R2359</f>
        <v>26959</v>
      </c>
      <c r="H21" s="314"/>
      <c r="I21" s="314">
        <f>+'Ark1'!S2359</f>
        <v>26670</v>
      </c>
      <c r="J21" s="50">
        <f>+'Ark1'!AD2359</f>
        <v>2.1064812644357143</v>
      </c>
      <c r="K21" s="50"/>
      <c r="L21" s="50">
        <f>+'Ark1'!AE2359</f>
        <v>2.1089782065140783</v>
      </c>
      <c r="M21" s="5">
        <f>+'Ark1'!U2359</f>
        <v>60.567604049493802</v>
      </c>
      <c r="N21" s="5"/>
      <c r="O21" s="50">
        <f>+'Ark1'!W2359</f>
        <v>84.873768278965244</v>
      </c>
      <c r="P21" s="50"/>
      <c r="Q21" s="50">
        <f>+'Ark1'!X2359</f>
        <v>0.10015208279238844</v>
      </c>
      <c r="R21" s="50"/>
      <c r="S21" s="50">
        <f>+'Ark1'!Y2359</f>
        <v>0.20030416558477687</v>
      </c>
      <c r="T21" s="44"/>
      <c r="U21" s="5">
        <f>+'Ark1'!AA2359</f>
        <v>8.9450976078765159</v>
      </c>
      <c r="V21" s="5">
        <f>+'Ark1'!AB2359</f>
        <v>2.5195122302677406</v>
      </c>
      <c r="W21" s="18">
        <f>+'Ark1'!AC2359</f>
        <v>-34.069947174618953</v>
      </c>
      <c r="X21" s="18"/>
      <c r="Y21" s="18">
        <f t="shared" si="7"/>
        <v>133.46039603960395</v>
      </c>
      <c r="Z21" s="5">
        <f>+'Ark1'!T2359</f>
        <v>4.161504506843726</v>
      </c>
      <c r="AA21" s="50">
        <f>+'Ark1'!V2359</f>
        <v>92.157008272123917</v>
      </c>
      <c r="AB21" s="39"/>
      <c r="AC21" s="4"/>
      <c r="AD21" s="51"/>
      <c r="AE21"/>
      <c r="AF21" s="12"/>
      <c r="AG21" s="12"/>
      <c r="AH21" s="10"/>
      <c r="AJ21" s="10"/>
    </row>
    <row r="22" spans="1:36" ht="15.6">
      <c r="A22" s="39"/>
      <c r="B22" s="2">
        <f>+'Ark1'!C2360</f>
        <v>2023</v>
      </c>
      <c r="C22" s="2">
        <f>+'Ark1'!K2360</f>
        <v>6</v>
      </c>
      <c r="D22" s="2" t="str">
        <f t="shared" si="8"/>
        <v>Noroc Løftet</v>
      </c>
      <c r="E22" s="18">
        <f>+'Ark1'!Q2360</f>
        <v>129</v>
      </c>
      <c r="F22" s="18"/>
      <c r="G22" s="314">
        <f>+'Ark1'!R2360</f>
        <v>61308</v>
      </c>
      <c r="H22" s="314"/>
      <c r="I22" s="314">
        <f>+'Ark1'!S2360</f>
        <v>61261</v>
      </c>
      <c r="J22" s="50">
        <f>+'Ark1'!AD2360</f>
        <v>4.79039108869115</v>
      </c>
      <c r="K22" s="50"/>
      <c r="L22" s="50">
        <f>+'Ark1'!AE2360</f>
        <v>4.8437097429057214</v>
      </c>
      <c r="M22" s="5">
        <f>+'Ark1'!U2360</f>
        <v>60.692104275150591</v>
      </c>
      <c r="N22" s="5"/>
      <c r="O22" s="50">
        <f>+'Ark1'!W2360</f>
        <v>84.863011051076484</v>
      </c>
      <c r="P22" s="50"/>
      <c r="Q22" s="50">
        <f>+'Ark1'!X2360</f>
        <v>3.2622170026750156E-3</v>
      </c>
      <c r="R22" s="50"/>
      <c r="S22" s="50">
        <f>+'Ark1'!Y2360</f>
        <v>6.5244340053500311E-3</v>
      </c>
      <c r="T22" s="44"/>
      <c r="U22" s="5">
        <f>+'Ark1'!AA2360</f>
        <v>9.2437435136428032</v>
      </c>
      <c r="V22" s="5">
        <f>+'Ark1'!AB2360</f>
        <v>2.5655490509207155</v>
      </c>
      <c r="W22" s="18">
        <f>+'Ark1'!AC2360</f>
        <v>-33.111559098099178</v>
      </c>
      <c r="X22" s="18"/>
      <c r="Y22" s="18">
        <f t="shared" si="7"/>
        <v>475.25581395348837</v>
      </c>
      <c r="Z22" s="5">
        <f>+'Ark1'!T2360</f>
        <v>4.0421967769296021</v>
      </c>
      <c r="AA22" s="50">
        <f>+'Ark1'!V2360</f>
        <v>91.971942934325313</v>
      </c>
      <c r="AB22" s="39"/>
      <c r="AC22" s="4"/>
      <c r="AD22" s="51"/>
      <c r="AE22"/>
      <c r="AF22" s="12"/>
      <c r="AG22" s="12"/>
      <c r="AH22" s="10"/>
      <c r="AJ22" s="10"/>
    </row>
    <row r="23" spans="1:36" ht="15.6">
      <c r="A23" s="39"/>
      <c r="B23" s="2">
        <f>+'Ark1'!C2361</f>
        <v>2023</v>
      </c>
      <c r="C23" s="2">
        <f>+'Ark1'!K2361</f>
        <v>7</v>
      </c>
      <c r="D23" s="2" t="str">
        <f t="shared" si="8"/>
        <v>Øko med kjeber</v>
      </c>
      <c r="E23" s="18">
        <f>+'Ark1'!Q2361</f>
        <v>0</v>
      </c>
      <c r="F23" s="18"/>
      <c r="G23" s="314">
        <f>+'Ark1'!R2361</f>
        <v>0</v>
      </c>
      <c r="H23" s="314"/>
      <c r="I23" s="314">
        <f>+'Ark1'!S2361</f>
        <v>0</v>
      </c>
      <c r="J23" s="50">
        <f>+'Ark1'!AD2361</f>
        <v>0</v>
      </c>
      <c r="K23" s="50"/>
      <c r="L23" s="50">
        <f>+'Ark1'!AE2361</f>
        <v>0</v>
      </c>
      <c r="M23" s="5">
        <f>+'Ark1'!U2361</f>
        <v>0</v>
      </c>
      <c r="N23" s="5"/>
      <c r="O23" s="50">
        <f>+'Ark1'!W2361</f>
        <v>0</v>
      </c>
      <c r="P23" s="50"/>
      <c r="Q23" s="50">
        <f>+'Ark1'!X2361</f>
        <v>0</v>
      </c>
      <c r="R23" s="50"/>
      <c r="S23" s="50">
        <f>+'Ark1'!Y2361</f>
        <v>0</v>
      </c>
      <c r="T23" s="44"/>
      <c r="U23" s="5">
        <f>+'Ark1'!AA2361</f>
        <v>0</v>
      </c>
      <c r="V23" s="5">
        <f>+'Ark1'!AB2361</f>
        <v>0</v>
      </c>
      <c r="W23" s="18">
        <f>+'Ark1'!AC2361</f>
        <v>0</v>
      </c>
      <c r="X23" s="18"/>
      <c r="Y23" s="18" t="e">
        <f t="shared" si="7"/>
        <v>#DIV/0!</v>
      </c>
      <c r="Z23" s="5">
        <f>+'Ark1'!T2361</f>
        <v>0</v>
      </c>
      <c r="AA23" s="50">
        <f>+'Ark1'!V2361</f>
        <v>0</v>
      </c>
      <c r="AB23" s="39"/>
      <c r="AC23" s="4"/>
      <c r="AD23" s="51"/>
      <c r="AE23"/>
      <c r="AF23" s="12"/>
      <c r="AG23" s="12"/>
      <c r="AH23" s="10"/>
      <c r="AJ23" s="10"/>
    </row>
    <row r="24" spans="1:36" ht="15.6">
      <c r="A24" s="39"/>
      <c r="B24" s="2">
        <f>+'Ark1'!C2362</f>
        <v>2023</v>
      </c>
      <c r="C24" s="2">
        <f>+'Ark1'!K2362</f>
        <v>8</v>
      </c>
      <c r="D24" s="2" t="str">
        <f t="shared" si="8"/>
        <v>Økologisk</v>
      </c>
      <c r="E24" s="18">
        <f>+'Ark1'!Q2362</f>
        <v>289</v>
      </c>
      <c r="F24" s="18"/>
      <c r="G24" s="314">
        <f>+'Ark1'!R2362</f>
        <v>3409</v>
      </c>
      <c r="H24" s="314"/>
      <c r="I24" s="314">
        <f>+'Ark1'!S2362</f>
        <v>2995</v>
      </c>
      <c r="J24" s="50">
        <f>+'Ark1'!AD2362</f>
        <v>0.26636724768950443</v>
      </c>
      <c r="K24" s="50"/>
      <c r="L24" s="50">
        <f>+'Ark1'!AE2362</f>
        <v>0.25207971412578911</v>
      </c>
      <c r="M24" s="5">
        <f>+'Ark1'!U2362</f>
        <v>58.822370617696151</v>
      </c>
      <c r="N24" s="5"/>
      <c r="O24" s="50">
        <f>+'Ark1'!W2362</f>
        <v>90.336961602670897</v>
      </c>
      <c r="P24" s="50"/>
      <c r="Q24" s="50">
        <f>+'Ark1'!X2362</f>
        <v>0</v>
      </c>
      <c r="R24" s="50"/>
      <c r="S24" s="50">
        <f>+'Ark1'!Y2362</f>
        <v>0</v>
      </c>
      <c r="T24" s="44"/>
      <c r="U24" s="5">
        <f>+'Ark1'!AA2362</f>
        <v>11.367924567183916</v>
      </c>
      <c r="V24" s="5">
        <f>+'Ark1'!AB2362</f>
        <v>3.0489332089096446</v>
      </c>
      <c r="W24" s="18">
        <f>+'Ark1'!AC2362</f>
        <v>-33.246017724330123</v>
      </c>
      <c r="X24" s="18"/>
      <c r="Y24" s="18">
        <f t="shared" si="7"/>
        <v>11.795847750865052</v>
      </c>
      <c r="Z24" s="5">
        <f>+'Ark1'!T2362</f>
        <v>6.4763860369609842</v>
      </c>
      <c r="AA24" s="50">
        <f>+'Ark1'!V2362</f>
        <v>110.6583489636934</v>
      </c>
      <c r="AB24" s="39"/>
      <c r="AC24" s="4"/>
      <c r="AD24" s="51"/>
      <c r="AE24"/>
      <c r="AF24" s="12"/>
      <c r="AG24" s="12"/>
      <c r="AH24" s="10"/>
      <c r="AJ24" s="10"/>
    </row>
    <row r="25" spans="1:36" ht="15.6">
      <c r="A25" s="39"/>
      <c r="B25" s="2">
        <f>+'Ark1'!C2363</f>
        <v>2023</v>
      </c>
      <c r="C25" s="2">
        <f>+'Ark1'!K2363</f>
        <v>9</v>
      </c>
      <c r="D25" s="2" t="str">
        <f t="shared" si="8"/>
        <v>Noroc Nortura</v>
      </c>
      <c r="E25" s="18">
        <f>+'Ark1'!Q2363</f>
        <v>0</v>
      </c>
      <c r="F25" s="18"/>
      <c r="G25" s="314">
        <f>+'Ark1'!R2363</f>
        <v>0</v>
      </c>
      <c r="H25" s="314"/>
      <c r="I25" s="314">
        <f>+'Ark1'!S2363</f>
        <v>0</v>
      </c>
      <c r="J25" s="50">
        <f>+'Ark1'!AD2363</f>
        <v>0</v>
      </c>
      <c r="K25" s="50"/>
      <c r="L25" s="50">
        <f>+'Ark1'!AE2363</f>
        <v>0</v>
      </c>
      <c r="M25" s="5">
        <f>+'Ark1'!U2363</f>
        <v>0</v>
      </c>
      <c r="N25" s="5"/>
      <c r="O25" s="50">
        <f>+'Ark1'!W2363</f>
        <v>0</v>
      </c>
      <c r="P25" s="50"/>
      <c r="Q25" s="50">
        <f>+'Ark1'!X2363</f>
        <v>0</v>
      </c>
      <c r="R25" s="50"/>
      <c r="S25" s="50">
        <f>+'Ark1'!Y2363</f>
        <v>0</v>
      </c>
      <c r="T25" s="44"/>
      <c r="U25" s="5">
        <f>+'Ark1'!AA2363</f>
        <v>0</v>
      </c>
      <c r="V25" s="5">
        <f>+'Ark1'!AB2363</f>
        <v>0</v>
      </c>
      <c r="W25" s="18">
        <f>+'Ark1'!AC2363</f>
        <v>0</v>
      </c>
      <c r="X25" s="18"/>
      <c r="Y25" s="18" t="e">
        <f t="shared" si="7"/>
        <v>#DIV/0!</v>
      </c>
      <c r="Z25" s="5">
        <f>+'Ark1'!T2363</f>
        <v>0</v>
      </c>
      <c r="AA25" s="50">
        <f>+'Ark1'!V2363</f>
        <v>0</v>
      </c>
      <c r="AB25" s="39"/>
      <c r="AC25" s="4"/>
      <c r="AD25" s="51"/>
      <c r="AE25"/>
      <c r="AF25" s="12"/>
      <c r="AG25" s="12"/>
      <c r="AH25" s="10"/>
      <c r="AJ25" s="10"/>
    </row>
    <row r="26" spans="1:36" ht="10.95" customHeight="1">
      <c r="A26" s="39"/>
      <c r="B26" s="39"/>
      <c r="C26" s="39"/>
      <c r="D26" s="39"/>
      <c r="E26" s="39"/>
      <c r="F26" s="39"/>
      <c r="G26" s="303"/>
      <c r="H26" s="303"/>
      <c r="I26" s="303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4"/>
      <c r="AD26" s="51"/>
      <c r="AE26"/>
      <c r="AF26" s="12"/>
      <c r="AG26" s="12"/>
      <c r="AH26" s="10"/>
      <c r="AJ26" s="10"/>
    </row>
    <row r="27" spans="1:36" ht="15.6">
      <c r="A27" s="39"/>
      <c r="B27" s="59">
        <f>+'Ark1'!C2364</f>
        <v>2022</v>
      </c>
      <c r="C27" s="59">
        <f>+'Ark1'!K2364</f>
        <v>0</v>
      </c>
      <c r="D27" s="59" t="str">
        <f>+D19</f>
        <v>Hybrid</v>
      </c>
      <c r="E27" s="78">
        <f>+'Ark1'!Q2364</f>
        <v>2083</v>
      </c>
      <c r="F27" s="78"/>
      <c r="G27" s="319">
        <f>+'Ark1'!R2364</f>
        <v>1091033</v>
      </c>
      <c r="H27" s="319"/>
      <c r="I27" s="319">
        <f>+'Ark1'!S2364</f>
        <v>1085305</v>
      </c>
      <c r="J27" s="104">
        <f>+'Ark1'!AD2364</f>
        <v>85.153994506913932</v>
      </c>
      <c r="K27" s="104"/>
      <c r="L27" s="104">
        <f>+'Ark1'!AE2364</f>
        <v>85.044450191034201</v>
      </c>
      <c r="M27" s="60">
        <f>+'Ark1'!U2364</f>
        <v>60.617491857127717</v>
      </c>
      <c r="N27" s="60"/>
      <c r="O27" s="104">
        <f>+'Ark1'!W2364</f>
        <v>85.256587779471616</v>
      </c>
      <c r="P27" s="104"/>
      <c r="Q27" s="104">
        <f>+'Ark1'!X2364</f>
        <v>2.245211648043643</v>
      </c>
      <c r="R27" s="104"/>
      <c r="S27" s="104">
        <f>+'Ark1'!Y2364</f>
        <v>4.4904232960872861</v>
      </c>
      <c r="T27" s="39"/>
      <c r="U27" s="60">
        <f>+'Ark1'!AA2364</f>
        <v>9.6831695389606391</v>
      </c>
      <c r="V27" s="60">
        <f>+'Ark1'!AB2364</f>
        <v>2.5307281945247606</v>
      </c>
      <c r="W27" s="78">
        <f>+'Ark1'!AC2364</f>
        <v>-33.684490394262838</v>
      </c>
      <c r="X27" s="78"/>
      <c r="Y27" s="78">
        <f t="shared" ref="Y27:Y33" si="9">+G27/E27</f>
        <v>523.77964474315888</v>
      </c>
      <c r="Z27" s="60">
        <f>+'Ark1'!T2364</f>
        <v>4.0885949370917283</v>
      </c>
      <c r="AA27" s="104">
        <f>+'Ark1'!V2364</f>
        <v>92.65615047485727</v>
      </c>
      <c r="AB27" s="39"/>
      <c r="AC27" s="4"/>
      <c r="AD27" s="51"/>
      <c r="AE27"/>
      <c r="AF27" s="12"/>
      <c r="AG27" s="12"/>
      <c r="AH27" s="10"/>
      <c r="AJ27" s="10"/>
    </row>
    <row r="28" spans="1:36" ht="16.5" customHeight="1">
      <c r="A28" s="39"/>
      <c r="B28" s="59">
        <f>+'Ark1'!C2365</f>
        <v>2022</v>
      </c>
      <c r="C28" s="59">
        <f>+'Ark1'!K2365</f>
        <v>1</v>
      </c>
      <c r="D28" s="59" t="str">
        <f t="shared" ref="D28:D33" si="10">+D20</f>
        <v>Hampshire</v>
      </c>
      <c r="E28" s="78">
        <f>+'Ark1'!Q2365</f>
        <v>354</v>
      </c>
      <c r="F28" s="78"/>
      <c r="G28" s="319">
        <f>+'Ark1'!R2365</f>
        <v>81528</v>
      </c>
      <c r="H28" s="319"/>
      <c r="I28" s="319">
        <f>+'Ark1'!S2365</f>
        <v>81442</v>
      </c>
      <c r="J28" s="104">
        <f>+'Ark1'!AD2365</f>
        <v>6.3631758747532654</v>
      </c>
      <c r="K28" s="104"/>
      <c r="L28" s="104">
        <f>+'Ark1'!AE2365</f>
        <v>6.4070855140251188</v>
      </c>
      <c r="M28" s="60">
        <f>+'Ark1'!U2365</f>
        <v>61.075133223643824</v>
      </c>
      <c r="N28" s="60"/>
      <c r="O28" s="104">
        <f>+'Ark1'!W2365</f>
        <v>85.59450074899965</v>
      </c>
      <c r="P28" s="104"/>
      <c r="Q28" s="104">
        <f>+'Ark1'!X2365</f>
        <v>9.8125797272102817E-3</v>
      </c>
      <c r="R28" s="104"/>
      <c r="S28" s="104">
        <f>+'Ark1'!Y2365</f>
        <v>1.9625159454420563E-2</v>
      </c>
      <c r="T28" s="39"/>
      <c r="U28" s="60">
        <f>+'Ark1'!AA2365</f>
        <v>8.7509424765749113</v>
      </c>
      <c r="V28" s="60">
        <f>+'Ark1'!AB2365</f>
        <v>2.7278406580818677</v>
      </c>
      <c r="W28" s="78">
        <f>+'Ark1'!AC2365</f>
        <v>-30.160467175675922</v>
      </c>
      <c r="X28" s="78"/>
      <c r="Y28" s="78">
        <f t="shared" si="9"/>
        <v>230.30508474576271</v>
      </c>
      <c r="Z28" s="60">
        <f>+'Ark1'!T2365</f>
        <v>3.4971052889804723</v>
      </c>
      <c r="AA28" s="104">
        <f>+'Ark1'!V2365</f>
        <v>92.797524113233422</v>
      </c>
      <c r="AB28" s="39"/>
      <c r="AC28" s="4"/>
      <c r="AD28" s="51"/>
      <c r="AE28"/>
      <c r="AF28" s="12"/>
      <c r="AG28" s="12"/>
      <c r="AH28" s="10"/>
      <c r="AJ28" s="10"/>
    </row>
    <row r="29" spans="1:36" ht="16.5" customHeight="1">
      <c r="A29" s="39"/>
      <c r="B29" s="59">
        <f>+'Ark1'!C2366</f>
        <v>2022</v>
      </c>
      <c r="C29" s="59">
        <f>+'Ark1'!K2366</f>
        <v>3</v>
      </c>
      <c r="D29" s="59" t="str">
        <f t="shared" si="10"/>
        <v>Noroc KLF</v>
      </c>
      <c r="E29" s="78">
        <f>+'Ark1'!Q2366</f>
        <v>254</v>
      </c>
      <c r="F29" s="78"/>
      <c r="G29" s="319">
        <f>+'Ark1'!R2366</f>
        <v>56606</v>
      </c>
      <c r="H29" s="319"/>
      <c r="I29" s="319">
        <f>+'Ark1'!S2366</f>
        <v>56590</v>
      </c>
      <c r="J29" s="104">
        <f>+'Ark1'!AD2366</f>
        <v>4.4180396129708006</v>
      </c>
      <c r="K29" s="104"/>
      <c r="L29" s="104">
        <f>+'Ark1'!AE2366</f>
        <v>4.4985843106607772</v>
      </c>
      <c r="M29" s="60">
        <f>+'Ark1'!U2366</f>
        <v>60.738593391058494</v>
      </c>
      <c r="N29" s="60"/>
      <c r="O29" s="104">
        <f>+'Ark1'!W2366</f>
        <v>86.490805796077581</v>
      </c>
      <c r="P29" s="104"/>
      <c r="Q29" s="104">
        <f>+'Ark1'!X2366</f>
        <v>0.23319082782743872</v>
      </c>
      <c r="R29" s="104"/>
      <c r="S29" s="104">
        <f>+'Ark1'!Y2366</f>
        <v>0.46638165565487744</v>
      </c>
      <c r="T29" s="39"/>
      <c r="U29" s="60">
        <f>+'Ark1'!AA2366</f>
        <v>8.9792778721532684</v>
      </c>
      <c r="V29" s="60">
        <f>+'Ark1'!AB2366</f>
        <v>2.498177501573406</v>
      </c>
      <c r="W29" s="78">
        <f>+'Ark1'!AC2366</f>
        <v>-31.422694745557749</v>
      </c>
      <c r="X29" s="78"/>
      <c r="Y29" s="78">
        <f t="shared" si="9"/>
        <v>222.85826771653544</v>
      </c>
      <c r="Z29" s="60">
        <f>+'Ark1'!T2366</f>
        <v>3.9157156485178239</v>
      </c>
      <c r="AA29" s="104">
        <f>+'Ark1'!V2366</f>
        <v>93.717169191559776</v>
      </c>
      <c r="AB29" s="39"/>
      <c r="AC29" s="4"/>
      <c r="AD29" s="51"/>
      <c r="AE29"/>
      <c r="AF29" s="12"/>
      <c r="AG29" s="12"/>
      <c r="AH29" s="10"/>
      <c r="AJ29" s="10"/>
    </row>
    <row r="30" spans="1:36" ht="16.5" customHeight="1">
      <c r="A30" s="39"/>
      <c r="B30" s="59">
        <f>+'Ark1'!C2367</f>
        <v>2022</v>
      </c>
      <c r="C30" s="59">
        <f>+'Ark1'!K2367</f>
        <v>6</v>
      </c>
      <c r="D30" s="59" t="str">
        <f t="shared" si="10"/>
        <v>Noroc Løftet</v>
      </c>
      <c r="E30" s="78">
        <f>+'Ark1'!Q2367</f>
        <v>205</v>
      </c>
      <c r="F30" s="78"/>
      <c r="G30" s="319">
        <f>+'Ark1'!R2367</f>
        <v>48420</v>
      </c>
      <c r="H30" s="319"/>
      <c r="I30" s="319">
        <f>+'Ark1'!S2367</f>
        <v>48394</v>
      </c>
      <c r="J30" s="104">
        <f>+'Ark1'!AD2367</f>
        <v>3.77913079991602</v>
      </c>
      <c r="K30" s="104"/>
      <c r="L30" s="104">
        <f>+'Ark1'!AE2367</f>
        <v>3.774702155702661</v>
      </c>
      <c r="M30" s="60">
        <f>+'Ark1'!U2367</f>
        <v>61.014464603049959</v>
      </c>
      <c r="N30" s="60"/>
      <c r="O30" s="104">
        <f>+'Ark1'!W2367</f>
        <v>84.864282142414353</v>
      </c>
      <c r="P30" s="104"/>
      <c r="Q30" s="104">
        <f>+'Ark1'!X2367</f>
        <v>4.7501032631144149E-2</v>
      </c>
      <c r="R30" s="104"/>
      <c r="S30" s="104">
        <f>+'Ark1'!Y2367</f>
        <v>9.5002065262288299E-2</v>
      </c>
      <c r="T30" s="39"/>
      <c r="U30" s="60">
        <f>+'Ark1'!AA2367</f>
        <v>8.9133607399171382</v>
      </c>
      <c r="V30" s="60">
        <f>+'Ark1'!AB2367</f>
        <v>2.4419866191556361</v>
      </c>
      <c r="W30" s="78">
        <f>+'Ark1'!AC2367</f>
        <v>-32.59549665618578</v>
      </c>
      <c r="X30" s="78"/>
      <c r="Y30" s="78">
        <f t="shared" si="9"/>
        <v>236.19512195121951</v>
      </c>
      <c r="Z30" s="60">
        <f>+'Ark1'!T2367</f>
        <v>3.3844072697232543</v>
      </c>
      <c r="AA30" s="104">
        <f>+'Ark1'!V2367</f>
        <v>91.964105934176942</v>
      </c>
      <c r="AB30" s="39"/>
      <c r="AC30" s="4"/>
      <c r="AD30" s="51"/>
      <c r="AE30"/>
      <c r="AF30" s="12"/>
      <c r="AG30" s="12"/>
      <c r="AH30" s="10"/>
      <c r="AJ30" s="10"/>
    </row>
    <row r="31" spans="1:36" ht="16.5" customHeight="1">
      <c r="A31" s="39"/>
      <c r="B31" s="59">
        <f>+'Ark1'!C2368</f>
        <v>2022</v>
      </c>
      <c r="C31" s="59">
        <f>+'Ark1'!K2368</f>
        <v>7</v>
      </c>
      <c r="D31" s="59" t="str">
        <f t="shared" si="10"/>
        <v>Øko med kjeber</v>
      </c>
      <c r="E31" s="78">
        <f>+'Ark1'!Q2368</f>
        <v>0</v>
      </c>
      <c r="F31" s="78"/>
      <c r="G31" s="319">
        <f>+'Ark1'!R2368</f>
        <v>0</v>
      </c>
      <c r="H31" s="319"/>
      <c r="I31" s="319">
        <f>+'Ark1'!S2368</f>
        <v>0</v>
      </c>
      <c r="J31" s="104">
        <f>+'Ark1'!AD2368</f>
        <v>0</v>
      </c>
      <c r="K31" s="104"/>
      <c r="L31" s="104">
        <f>+'Ark1'!AE2368</f>
        <v>0</v>
      </c>
      <c r="M31" s="60">
        <f>+'Ark1'!U2368</f>
        <v>0</v>
      </c>
      <c r="N31" s="60"/>
      <c r="O31" s="104">
        <f>+'Ark1'!W2368</f>
        <v>0</v>
      </c>
      <c r="P31" s="104"/>
      <c r="Q31" s="104">
        <f>+'Ark1'!X2368</f>
        <v>0</v>
      </c>
      <c r="R31" s="104"/>
      <c r="S31" s="104">
        <f>+'Ark1'!Y2368</f>
        <v>0</v>
      </c>
      <c r="T31" s="39"/>
      <c r="U31" s="60">
        <f>+'Ark1'!AA2368</f>
        <v>0</v>
      </c>
      <c r="V31" s="60">
        <f>+'Ark1'!AB2368</f>
        <v>0</v>
      </c>
      <c r="W31" s="78">
        <f>+'Ark1'!AC2368</f>
        <v>0</v>
      </c>
      <c r="X31" s="78"/>
      <c r="Y31" s="78" t="e">
        <f t="shared" si="9"/>
        <v>#DIV/0!</v>
      </c>
      <c r="Z31" s="60">
        <f>+'Ark1'!T2368</f>
        <v>0</v>
      </c>
      <c r="AA31" s="104">
        <f>+'Ark1'!V2368</f>
        <v>0</v>
      </c>
      <c r="AB31" s="39"/>
      <c r="AC31" s="4"/>
      <c r="AD31" s="51"/>
      <c r="AE31"/>
      <c r="AF31" s="12"/>
      <c r="AG31" s="12"/>
      <c r="AH31" s="10"/>
      <c r="AJ31" s="10"/>
    </row>
    <row r="32" spans="1:36" ht="16.5" customHeight="1">
      <c r="A32" s="39"/>
      <c r="B32" s="59">
        <f>+'Ark1'!C2369</f>
        <v>2022</v>
      </c>
      <c r="C32" s="59">
        <f>+'Ark1'!K2369</f>
        <v>8</v>
      </c>
      <c r="D32" s="59" t="str">
        <f t="shared" si="10"/>
        <v>Økologisk</v>
      </c>
      <c r="E32" s="78">
        <f>+'Ark1'!Q2369</f>
        <v>320</v>
      </c>
      <c r="F32" s="78"/>
      <c r="G32" s="319">
        <f>+'Ark1'!R2369</f>
        <v>3660</v>
      </c>
      <c r="H32" s="319"/>
      <c r="I32" s="319">
        <f>+'Ark1'!S2369</f>
        <v>3256</v>
      </c>
      <c r="J32" s="104">
        <f>+'Ark1'!AD2369</f>
        <v>0.28565920544594459</v>
      </c>
      <c r="K32" s="104"/>
      <c r="L32" s="104">
        <f>+'Ark1'!AE2369</f>
        <v>0.27517782857724526</v>
      </c>
      <c r="M32" s="60">
        <f>+'Ark1'!U2369</f>
        <v>58.27272727272728</v>
      </c>
      <c r="N32" s="60"/>
      <c r="O32" s="104">
        <f>+'Ark1'!W2369</f>
        <v>91.952346437346421</v>
      </c>
      <c r="P32" s="104"/>
      <c r="Q32" s="104">
        <f>+'Ark1'!X2369</f>
        <v>0</v>
      </c>
      <c r="R32" s="104"/>
      <c r="S32" s="104">
        <f>+'Ark1'!Y2369</f>
        <v>0</v>
      </c>
      <c r="T32" s="39"/>
      <c r="U32" s="60">
        <f>+'Ark1'!AA2369</f>
        <v>12.627743281799384</v>
      </c>
      <c r="V32" s="60">
        <f>+'Ark1'!AB2369</f>
        <v>3.2682965503230124</v>
      </c>
      <c r="W32" s="78">
        <f>+'Ark1'!AC2369</f>
        <v>-39.176106736783197</v>
      </c>
      <c r="X32" s="78"/>
      <c r="Y32" s="78">
        <f t="shared" si="9"/>
        <v>11.4375</v>
      </c>
      <c r="Z32" s="60">
        <f>+'Ark1'!T2369</f>
        <v>7.3133879781420772</v>
      </c>
      <c r="AA32" s="104">
        <f>+'Ark1'!V2369</f>
        <v>110.71818075339182</v>
      </c>
      <c r="AB32" s="39"/>
      <c r="AC32" s="4"/>
      <c r="AD32" s="51"/>
      <c r="AE32"/>
      <c r="AF32" s="12"/>
      <c r="AG32" s="12"/>
      <c r="AH32" s="10"/>
      <c r="AJ32" s="10"/>
    </row>
    <row r="33" spans="1:36" ht="16.5" customHeight="1">
      <c r="A33" s="39"/>
      <c r="B33" s="59">
        <f>+'Ark1'!C2370</f>
        <v>2022</v>
      </c>
      <c r="C33" s="59">
        <f>+'Ark1'!K2370</f>
        <v>9</v>
      </c>
      <c r="D33" s="59" t="str">
        <f t="shared" si="10"/>
        <v>Noroc Nortura</v>
      </c>
      <c r="E33" s="78">
        <f>+'Ark1'!Q2370</f>
        <v>0</v>
      </c>
      <c r="F33" s="78"/>
      <c r="G33" s="319">
        <f>+'Ark1'!R2370</f>
        <v>0</v>
      </c>
      <c r="H33" s="319"/>
      <c r="I33" s="319">
        <f>+'Ark1'!S2370</f>
        <v>0</v>
      </c>
      <c r="J33" s="104">
        <f>+'Ark1'!AD2370</f>
        <v>0</v>
      </c>
      <c r="K33" s="104"/>
      <c r="L33" s="104">
        <f>+'Ark1'!AE2370</f>
        <v>0</v>
      </c>
      <c r="M33" s="60">
        <f>+'Ark1'!U2370</f>
        <v>0</v>
      </c>
      <c r="N33" s="60"/>
      <c r="O33" s="104">
        <f>+'Ark1'!W2370</f>
        <v>0</v>
      </c>
      <c r="P33" s="104"/>
      <c r="Q33" s="104">
        <f>+'Ark1'!X2370</f>
        <v>0</v>
      </c>
      <c r="R33" s="104"/>
      <c r="S33" s="104">
        <f>+'Ark1'!Y2370</f>
        <v>0</v>
      </c>
      <c r="T33" s="39"/>
      <c r="U33" s="60">
        <f>+'Ark1'!AA2370</f>
        <v>0</v>
      </c>
      <c r="V33" s="60">
        <f>+'Ark1'!AB2370</f>
        <v>0</v>
      </c>
      <c r="W33" s="78">
        <f>+'Ark1'!AC2370</f>
        <v>0</v>
      </c>
      <c r="X33" s="78"/>
      <c r="Y33" s="78" t="e">
        <f t="shared" si="9"/>
        <v>#DIV/0!</v>
      </c>
      <c r="Z33" s="60">
        <f>+'Ark1'!T2370</f>
        <v>0</v>
      </c>
      <c r="AA33" s="104">
        <f>+'Ark1'!V2370</f>
        <v>0</v>
      </c>
      <c r="AB33" s="39"/>
      <c r="AC33" s="4"/>
      <c r="AD33" s="51"/>
      <c r="AE33"/>
      <c r="AF33" s="12"/>
      <c r="AG33" s="12"/>
      <c r="AH33" s="10"/>
      <c r="AJ33" s="10"/>
    </row>
    <row r="34" spans="1:36" ht="16.5" customHeight="1">
      <c r="A34" s="39"/>
      <c r="B34" s="39"/>
      <c r="C34" s="39"/>
      <c r="D34" s="39"/>
      <c r="E34" s="39"/>
      <c r="F34" s="39"/>
      <c r="G34" s="303"/>
      <c r="H34" s="303"/>
      <c r="I34" s="303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4"/>
      <c r="AD34" s="51"/>
      <c r="AE34"/>
      <c r="AF34" s="12"/>
      <c r="AG34" s="12"/>
      <c r="AH34" s="10"/>
      <c r="AJ34" s="10"/>
    </row>
    <row r="35" spans="1:36" ht="15.6">
      <c r="A35" s="39"/>
      <c r="B35" s="3">
        <f>+'Ark1'!C2371</f>
        <v>2021</v>
      </c>
      <c r="C35" s="3">
        <f>+'Ark1'!K2371</f>
        <v>0</v>
      </c>
      <c r="D35" s="3" t="str">
        <f>+D27</f>
        <v>Hybrid</v>
      </c>
      <c r="E35" s="15">
        <f>+'Ark1'!Q2371</f>
        <v>1303</v>
      </c>
      <c r="F35" s="15"/>
      <c r="G35" s="306">
        <f>+'Ark1'!R2371</f>
        <v>389277.43000000005</v>
      </c>
      <c r="H35" s="306"/>
      <c r="I35" s="306">
        <f>+'Ark1'!S2371</f>
        <v>386464.43000000005</v>
      </c>
      <c r="J35" s="51">
        <f>+'Ark1'!AD2371</f>
        <v>29.877069491730271</v>
      </c>
      <c r="K35" s="51"/>
      <c r="L35" s="51">
        <f>+'Ark1'!AE2371</f>
        <v>29.818125382172695</v>
      </c>
      <c r="M35" s="12">
        <f>+'Ark1'!U2371</f>
        <v>60.888743473752555</v>
      </c>
      <c r="N35" s="12"/>
      <c r="O35" s="51">
        <f>+'Ark1'!W2371</f>
        <v>84.646596195153521</v>
      </c>
      <c r="P35" s="51"/>
      <c r="Q35" s="51">
        <f>+'Ark1'!X2371</f>
        <v>1.2384483734389633</v>
      </c>
      <c r="R35" s="51"/>
      <c r="S35" s="51">
        <f>+'Ark1'!Y2371</f>
        <v>2.4768967468779266</v>
      </c>
      <c r="T35" s="39"/>
      <c r="U35" s="12">
        <f>+'Ark1'!AA2371</f>
        <v>9.420408897146423</v>
      </c>
      <c r="V35" s="12">
        <f>+'Ark1'!AB2371</f>
        <v>2.6496122711133197</v>
      </c>
      <c r="W35" s="15">
        <f>+'Ark1'!AC2371</f>
        <v>-28.86362609162914</v>
      </c>
      <c r="X35" s="15"/>
      <c r="Y35" s="15">
        <f>+G35/E35</f>
        <v>298.75474290099771</v>
      </c>
      <c r="Z35" s="12">
        <f>+'Ark1'!T2371</f>
        <v>16.020838839796077</v>
      </c>
      <c r="AA35" s="51">
        <f>+'Ark1'!V2371</f>
        <v>91.913114666523526</v>
      </c>
      <c r="AB35" s="39"/>
      <c r="AC35" s="4"/>
      <c r="AD35" s="50"/>
      <c r="AE35"/>
      <c r="AF35" s="12"/>
      <c r="AG35" s="12"/>
      <c r="AH35" s="10"/>
      <c r="AJ35" s="10"/>
    </row>
    <row r="36" spans="1:36" ht="17.25" customHeight="1">
      <c r="A36" s="39"/>
      <c r="B36" s="3">
        <f>+'Ark1'!C2372</f>
        <v>2021</v>
      </c>
      <c r="C36" s="3">
        <f>+'Ark1'!K2372</f>
        <v>1</v>
      </c>
      <c r="D36" s="3" t="str">
        <f t="shared" ref="D36:D41" si="11">+D28</f>
        <v>Hampshire</v>
      </c>
      <c r="E36" s="15">
        <f>+'Ark1'!Q2372</f>
        <v>372</v>
      </c>
      <c r="F36" s="15"/>
      <c r="G36" s="306">
        <f>+'Ark1'!R2372</f>
        <v>70004</v>
      </c>
      <c r="H36" s="306"/>
      <c r="I36" s="306">
        <f>+'Ark1'!S2372</f>
        <v>69952</v>
      </c>
      <c r="J36" s="51">
        <f>+'Ark1'!AD2372</f>
        <v>5.3728118085322487</v>
      </c>
      <c r="K36" s="51"/>
      <c r="L36" s="51">
        <f>+'Ark1'!AE2372</f>
        <v>5.4010828621856319</v>
      </c>
      <c r="M36" s="12">
        <f>+'Ark1'!U2372</f>
        <v>61.208843206770318</v>
      </c>
      <c r="N36" s="12"/>
      <c r="O36" s="51">
        <f>+'Ark1'!W2372</f>
        <v>84.707018241079609</v>
      </c>
      <c r="P36" s="51"/>
      <c r="Q36" s="51">
        <f>+'Ark1'!X2372</f>
        <v>3.1426775612822123E-2</v>
      </c>
      <c r="R36" s="51"/>
      <c r="S36" s="51">
        <f>+'Ark1'!Y2372</f>
        <v>6.2853551225644247E-2</v>
      </c>
      <c r="T36" s="39"/>
      <c r="U36" s="12">
        <f>+'Ark1'!AA2372</f>
        <v>8.7171652415679102</v>
      </c>
      <c r="V36" s="12">
        <f>+'Ark1'!AB2372</f>
        <v>2.5708510397354338</v>
      </c>
      <c r="W36" s="15">
        <f>+'Ark1'!AC2372</f>
        <v>-27.890597174476898</v>
      </c>
      <c r="X36" s="15"/>
      <c r="Y36" s="15">
        <f t="shared" ref="Y36:Y41" si="12">+G36/E36</f>
        <v>188.18279569892474</v>
      </c>
      <c r="Z36" s="12">
        <f>+'Ark1'!T2372</f>
        <v>16.256542483286669</v>
      </c>
      <c r="AA36" s="51">
        <f>+'Ark1'!V2372</f>
        <v>91.799655965917367</v>
      </c>
      <c r="AB36" s="39"/>
      <c r="AC36"/>
      <c r="AD36"/>
      <c r="AE36"/>
      <c r="AF36" s="12"/>
      <c r="AG36" s="12"/>
      <c r="AH36" s="10"/>
      <c r="AJ36" s="10"/>
    </row>
    <row r="37" spans="1:36" ht="17.25" customHeight="1">
      <c r="A37" s="39"/>
      <c r="B37" s="3">
        <f>+'Ark1'!C2373</f>
        <v>2021</v>
      </c>
      <c r="C37" s="3">
        <f>+'Ark1'!K2373</f>
        <v>3</v>
      </c>
      <c r="D37" s="3" t="str">
        <f t="shared" si="11"/>
        <v>Noroc KLF</v>
      </c>
      <c r="E37" s="15">
        <f>+'Ark1'!Q2373</f>
        <v>304</v>
      </c>
      <c r="F37" s="15"/>
      <c r="G37" s="306">
        <f>+'Ark1'!R2373</f>
        <v>86363</v>
      </c>
      <c r="H37" s="306"/>
      <c r="I37" s="306">
        <f>+'Ark1'!S2373</f>
        <v>86266</v>
      </c>
      <c r="J37" s="51">
        <f>+'Ark1'!AD2373</f>
        <v>6.6283661822220221</v>
      </c>
      <c r="K37" s="51"/>
      <c r="L37" s="51">
        <f>+'Ark1'!AE2373</f>
        <v>6.643069179448859</v>
      </c>
      <c r="M37" s="12">
        <f>+'Ark1'!U2373</f>
        <v>60.854693622052721</v>
      </c>
      <c r="N37" s="12"/>
      <c r="O37" s="51">
        <f>+'Ark1'!W2373</f>
        <v>84.482703730322399</v>
      </c>
      <c r="P37" s="51"/>
      <c r="Q37" s="51">
        <f>+'Ark1'!X2373</f>
        <v>9.610597130715702E-2</v>
      </c>
      <c r="R37" s="51"/>
      <c r="S37" s="51">
        <f>+'Ark1'!Y2373</f>
        <v>0.19221194261431404</v>
      </c>
      <c r="T37" s="39"/>
      <c r="U37" s="12">
        <f>+'Ark1'!AA2373</f>
        <v>8.9306646478369824</v>
      </c>
      <c r="V37" s="12">
        <f>+'Ark1'!AB2373</f>
        <v>2.615202280590315</v>
      </c>
      <c r="W37" s="15">
        <f>+'Ark1'!AC2373</f>
        <v>-23.724827047335442</v>
      </c>
      <c r="X37" s="15"/>
      <c r="Y37" s="15">
        <f t="shared" si="12"/>
        <v>284.0888157894737</v>
      </c>
      <c r="Z37" s="12">
        <f>+'Ark1'!T2373</f>
        <v>16.098132302027491</v>
      </c>
      <c r="AA37" s="51">
        <f>+'Ark1'!V2373</f>
        <v>91.574204495712763</v>
      </c>
      <c r="AB37" s="39"/>
      <c r="AC37"/>
      <c r="AD37"/>
      <c r="AE37"/>
      <c r="AF37" s="12"/>
      <c r="AG37" s="12"/>
      <c r="AH37" s="10"/>
      <c r="AJ37" s="10"/>
    </row>
    <row r="38" spans="1:36" ht="17.25" customHeight="1">
      <c r="A38" s="39"/>
      <c r="B38" s="3">
        <f>+'Ark1'!C2374</f>
        <v>2021</v>
      </c>
      <c r="C38" s="3">
        <f>+'Ark1'!K2374</f>
        <v>6</v>
      </c>
      <c r="D38" s="3" t="str">
        <f t="shared" si="11"/>
        <v>Noroc Løftet</v>
      </c>
      <c r="E38" s="15">
        <f>+'Ark1'!Q2374</f>
        <v>425</v>
      </c>
      <c r="F38" s="15"/>
      <c r="G38" s="306">
        <f>+'Ark1'!R2374</f>
        <v>211150</v>
      </c>
      <c r="H38" s="306"/>
      <c r="I38" s="306">
        <f>+'Ark1'!S2374</f>
        <v>210956</v>
      </c>
      <c r="J38" s="51">
        <f>+'Ark1'!AD2374</f>
        <v>16.205777003765274</v>
      </c>
      <c r="K38" s="51"/>
      <c r="L38" s="51">
        <f>+'Ark1'!AE2374</f>
        <v>16.334335581185027</v>
      </c>
      <c r="M38" s="12">
        <f>+'Ark1'!U2374</f>
        <v>60.515496122414163</v>
      </c>
      <c r="N38" s="12"/>
      <c r="O38" s="51">
        <f>+'Ark1'!W2374</f>
        <v>84.947046161285058</v>
      </c>
      <c r="P38" s="51"/>
      <c r="Q38" s="51">
        <f>+'Ark1'!X2374</f>
        <v>2.746862420080512E-2</v>
      </c>
      <c r="R38" s="51"/>
      <c r="S38" s="51">
        <f>+'Ark1'!Y2374</f>
        <v>5.4937248401610239E-2</v>
      </c>
      <c r="T38" s="39"/>
      <c r="U38" s="12">
        <f>+'Ark1'!AA2374</f>
        <v>8.9086427120570395</v>
      </c>
      <c r="V38" s="12">
        <f>+'Ark1'!AB2374</f>
        <v>2.5417729100063702</v>
      </c>
      <c r="W38" s="15">
        <f>+'Ark1'!AC2374</f>
        <v>-31.188161800043368</v>
      </c>
      <c r="X38" s="15"/>
      <c r="Y38" s="15">
        <f t="shared" si="12"/>
        <v>496.8235294117647</v>
      </c>
      <c r="Z38" s="12">
        <f>+'Ark1'!T2374</f>
        <v>15.992768174283686</v>
      </c>
      <c r="AA38" s="51">
        <f>+'Ark1'!V2374</f>
        <v>92.066564865918522</v>
      </c>
      <c r="AB38" s="39"/>
      <c r="AC38"/>
      <c r="AD38"/>
      <c r="AE38"/>
      <c r="AF38" s="12"/>
      <c r="AG38" s="12"/>
      <c r="AH38" s="10"/>
      <c r="AJ38" s="10"/>
    </row>
    <row r="39" spans="1:36" ht="17.25" customHeight="1">
      <c r="A39" s="39"/>
      <c r="B39" s="3">
        <f>+'Ark1'!C2375</f>
        <v>2021</v>
      </c>
      <c r="C39" s="3">
        <f>+'Ark1'!K2375</f>
        <v>7</v>
      </c>
      <c r="D39" s="3" t="str">
        <f t="shared" si="11"/>
        <v>Øko med kjeber</v>
      </c>
      <c r="E39" s="15">
        <f>+'Ark1'!Q2375</f>
        <v>0</v>
      </c>
      <c r="F39" s="15"/>
      <c r="G39" s="306">
        <f>+'Ark1'!R2375</f>
        <v>0</v>
      </c>
      <c r="H39" s="306"/>
      <c r="I39" s="306">
        <f>+'Ark1'!S2375</f>
        <v>0</v>
      </c>
      <c r="J39" s="51">
        <f>+'Ark1'!AD2375</f>
        <v>0</v>
      </c>
      <c r="K39" s="51"/>
      <c r="L39" s="51">
        <f>+'Ark1'!AE2375</f>
        <v>0</v>
      </c>
      <c r="M39" s="12">
        <f>+'Ark1'!U2375</f>
        <v>0</v>
      </c>
      <c r="N39" s="12"/>
      <c r="O39" s="51">
        <f>+'Ark1'!W2375</f>
        <v>0</v>
      </c>
      <c r="P39" s="51"/>
      <c r="Q39" s="51">
        <f>+'Ark1'!X2375</f>
        <v>0</v>
      </c>
      <c r="R39" s="51"/>
      <c r="S39" s="51">
        <f>+'Ark1'!Y2375</f>
        <v>0</v>
      </c>
      <c r="T39" s="39"/>
      <c r="U39" s="12">
        <f>+'Ark1'!AA2375</f>
        <v>0</v>
      </c>
      <c r="V39" s="12">
        <f>+'Ark1'!AB2375</f>
        <v>0</v>
      </c>
      <c r="W39" s="15">
        <f>+'Ark1'!AC2375</f>
        <v>0</v>
      </c>
      <c r="X39" s="15"/>
      <c r="Y39" s="15" t="e">
        <f t="shared" si="12"/>
        <v>#DIV/0!</v>
      </c>
      <c r="Z39" s="12">
        <f>+'Ark1'!T2375</f>
        <v>0</v>
      </c>
      <c r="AA39" s="51">
        <f>+'Ark1'!V2375</f>
        <v>0</v>
      </c>
      <c r="AB39" s="39"/>
      <c r="AC39"/>
      <c r="AD39"/>
      <c r="AE39"/>
      <c r="AF39" s="12"/>
      <c r="AG39" s="12"/>
      <c r="AH39" s="10"/>
      <c r="AJ39" s="10"/>
    </row>
    <row r="40" spans="1:36" ht="17.25" customHeight="1">
      <c r="A40" s="39"/>
      <c r="B40" s="3">
        <f>+'Ark1'!C2376</f>
        <v>2021</v>
      </c>
      <c r="C40" s="3">
        <f>+'Ark1'!K2376</f>
        <v>8</v>
      </c>
      <c r="D40" s="3" t="str">
        <f t="shared" si="11"/>
        <v>Økologisk</v>
      </c>
      <c r="E40" s="15">
        <f>+'Ark1'!Q2376</f>
        <v>29</v>
      </c>
      <c r="F40" s="15"/>
      <c r="G40" s="306">
        <f>+'Ark1'!R2376</f>
        <v>3345</v>
      </c>
      <c r="H40" s="306"/>
      <c r="I40" s="306">
        <f>+'Ark1'!S2376</f>
        <v>3336</v>
      </c>
      <c r="J40" s="51">
        <f>+'Ark1'!AD2376</f>
        <v>0.25672897976601872</v>
      </c>
      <c r="K40" s="51"/>
      <c r="L40" s="51">
        <f>+'Ark1'!AE2376</f>
        <v>0.2810218593458359</v>
      </c>
      <c r="M40" s="12">
        <f>+'Ark1'!U2376</f>
        <v>58.642386091127101</v>
      </c>
      <c r="N40" s="12"/>
      <c r="O40" s="51">
        <f>+'Ark1'!W2376</f>
        <v>92.417188249400283</v>
      </c>
      <c r="P40" s="51"/>
      <c r="Q40" s="51">
        <f>+'Ark1'!X2376</f>
        <v>0</v>
      </c>
      <c r="R40" s="51"/>
      <c r="S40" s="51">
        <f>+'Ark1'!Y2376</f>
        <v>0</v>
      </c>
      <c r="T40" s="39"/>
      <c r="U40" s="12">
        <f>+'Ark1'!AA2376</f>
        <v>11.708551318953576</v>
      </c>
      <c r="V40" s="12">
        <f>+'Ark1'!AB2376</f>
        <v>3.1689235271550706</v>
      </c>
      <c r="W40" s="15">
        <f>+'Ark1'!AC2376</f>
        <v>-27.984636633603927</v>
      </c>
      <c r="X40" s="15"/>
      <c r="Y40" s="15">
        <f t="shared" si="12"/>
        <v>115.34482758620689</v>
      </c>
      <c r="Z40" s="12">
        <f>+'Ark1'!T2376</f>
        <v>14.938116591928249</v>
      </c>
      <c r="AA40" s="51">
        <f>+'Ark1'!V2376</f>
        <v>100.21283298388369</v>
      </c>
      <c r="AB40" s="39"/>
      <c r="AC40"/>
      <c r="AD40"/>
      <c r="AE40"/>
      <c r="AF40" s="12"/>
      <c r="AG40" s="12"/>
      <c r="AH40" s="10"/>
      <c r="AJ40" s="10"/>
    </row>
    <row r="41" spans="1:36" ht="15.6">
      <c r="A41" s="39"/>
      <c r="B41" s="3">
        <f>+'Ark1'!C2377</f>
        <v>2021</v>
      </c>
      <c r="C41" s="3">
        <f>+'Ark1'!K2377</f>
        <v>9</v>
      </c>
      <c r="D41" s="3" t="str">
        <f t="shared" si="11"/>
        <v>Noroc Nortura</v>
      </c>
      <c r="E41" s="15">
        <f>+'Ark1'!Q2377</f>
        <v>874</v>
      </c>
      <c r="F41" s="15"/>
      <c r="G41" s="306">
        <f>+'Ark1'!R2377</f>
        <v>542791</v>
      </c>
      <c r="H41" s="306"/>
      <c r="I41" s="306">
        <f>+'Ark1'!S2377</f>
        <v>541378</v>
      </c>
      <c r="J41" s="51">
        <f>+'Ark1'!AD2377</f>
        <v>41.659246533984152</v>
      </c>
      <c r="K41" s="51"/>
      <c r="L41" s="51">
        <f>+'Ark1'!AE2377</f>
        <v>41.522365135661957</v>
      </c>
      <c r="M41" s="12">
        <f>+'Ark1'!U2377</f>
        <v>60.594065514298713</v>
      </c>
      <c r="N41" s="12"/>
      <c r="O41" s="51">
        <f>+'Ark1'!W2377</f>
        <v>84.143421971341184</v>
      </c>
      <c r="P41" s="51"/>
      <c r="Q41" s="51">
        <f>+'Ark1'!X2377</f>
        <v>3.3021918196875046</v>
      </c>
      <c r="R41" s="51"/>
      <c r="S41" s="51">
        <f>+'Ark1'!Y2377</f>
        <v>6.6043836393750093</v>
      </c>
      <c r="T41" s="39"/>
      <c r="U41" s="12">
        <f>+'Ark1'!AA2377</f>
        <v>9.9117503814197683</v>
      </c>
      <c r="V41" s="12">
        <f>+'Ark1'!AB2377</f>
        <v>2.6135627361975167</v>
      </c>
      <c r="W41" s="15">
        <f>+'Ark1'!AC2377</f>
        <v>-31.890708587091328</v>
      </c>
      <c r="X41" s="15"/>
      <c r="Y41" s="15">
        <f t="shared" si="12"/>
        <v>621.04233409610981</v>
      </c>
      <c r="Z41" s="12">
        <f>+'Ark1'!T2377</f>
        <v>15.98876731559662</v>
      </c>
      <c r="AA41" s="51">
        <f>+'Ark1'!V2377</f>
        <v>91.251910162066238</v>
      </c>
      <c r="AB41" s="39"/>
      <c r="AC41" s="2"/>
      <c r="AD41" s="50"/>
      <c r="AE41"/>
      <c r="AF41" s="12"/>
      <c r="AG41" s="12"/>
      <c r="AH41" s="10"/>
      <c r="AJ41" s="10"/>
    </row>
    <row r="42" spans="1:36" ht="21">
      <c r="A42" s="39"/>
      <c r="B42" s="39"/>
      <c r="C42" s="39"/>
      <c r="D42" s="39"/>
      <c r="E42" s="39"/>
      <c r="F42" s="39"/>
      <c r="G42" s="303"/>
      <c r="H42" s="303"/>
      <c r="I42" s="303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13"/>
      <c r="AD42" s="12"/>
      <c r="AE42"/>
      <c r="AF42" s="49"/>
      <c r="AG42" s="49"/>
      <c r="AH42" s="10"/>
      <c r="AJ42" s="10"/>
    </row>
    <row r="43" spans="1:36" ht="15.6">
      <c r="A43" s="39"/>
      <c r="B43" s="47">
        <f>+'Ark1'!C2378</f>
        <v>2020</v>
      </c>
      <c r="C43" s="47">
        <f>+'Ark1'!K2378</f>
        <v>0</v>
      </c>
      <c r="D43" s="47" t="str">
        <f>+D35</f>
        <v>Hybrid</v>
      </c>
      <c r="E43" s="248">
        <f>+'Ark1'!Q2378</f>
        <v>1601</v>
      </c>
      <c r="F43" s="248"/>
      <c r="G43" s="320">
        <f>+'Ark1'!R2378</f>
        <v>554351.35999999999</v>
      </c>
      <c r="H43" s="320"/>
      <c r="I43" s="320">
        <f>+'Ark1'!S2378</f>
        <v>554351.35999999999</v>
      </c>
      <c r="J43" s="91">
        <f>+'Ark1'!AD2378</f>
        <v>43.313425223983039</v>
      </c>
      <c r="K43" s="91"/>
      <c r="L43" s="91">
        <f>+'Ark1'!AE2378</f>
        <v>43.339516352505314</v>
      </c>
      <c r="M43" s="249">
        <f>+'Ark1'!U2378</f>
        <v>60.974104383905555</v>
      </c>
      <c r="N43" s="249"/>
      <c r="O43" s="91">
        <f>+'Ark1'!W2378</f>
        <v>81.581169440983061</v>
      </c>
      <c r="P43" s="91"/>
      <c r="Q43" s="91">
        <f>+'Ark1'!X2378</f>
        <v>2.849997517819745</v>
      </c>
      <c r="R43" s="91"/>
      <c r="S43" s="91">
        <f>+'Ark1'!Y2378</f>
        <v>5.6999950356394899</v>
      </c>
      <c r="T43" s="39"/>
      <c r="U43" s="249">
        <f>+'Ark1'!AA2378</f>
        <v>10.829414111577936</v>
      </c>
      <c r="V43" s="249">
        <f>+'Ark1'!AB2378</f>
        <v>3.7733059757717218</v>
      </c>
      <c r="W43" s="248">
        <f>+'Ark1'!AC2378</f>
        <v>-2.5876876932490482</v>
      </c>
      <c r="X43" s="248"/>
      <c r="Y43" s="248">
        <f t="shared" ref="Y43:Y49" si="13">+G43/E43</f>
        <v>346.25319175515301</v>
      </c>
      <c r="Z43" s="249">
        <f>+'Ark1'!T2378</f>
        <v>16.043588528401916</v>
      </c>
      <c r="AA43" s="91">
        <f>+'Ark1'!V2378</f>
        <v>88.386965808222016</v>
      </c>
      <c r="AB43" s="39"/>
      <c r="AC43" s="2"/>
      <c r="AD43" s="5"/>
      <c r="AE43"/>
      <c r="AF43"/>
      <c r="AG43"/>
      <c r="AH43"/>
    </row>
    <row r="44" spans="1:36" ht="15.6">
      <c r="A44" s="39"/>
      <c r="B44" s="47">
        <f>+'Ark1'!C2379</f>
        <v>2020</v>
      </c>
      <c r="C44" s="47">
        <f>+'Ark1'!K2379</f>
        <v>1</v>
      </c>
      <c r="D44" s="47" t="str">
        <f t="shared" ref="D44:D49" si="14">+D36</f>
        <v>Hampshire</v>
      </c>
      <c r="E44" s="248">
        <f>+'Ark1'!Q2379</f>
        <v>403</v>
      </c>
      <c r="F44" s="248"/>
      <c r="G44" s="320">
        <f>+'Ark1'!R2379</f>
        <v>109751</v>
      </c>
      <c r="H44" s="320"/>
      <c r="I44" s="320">
        <f>+'Ark1'!S2379</f>
        <v>109751</v>
      </c>
      <c r="J44" s="91">
        <f>+'Ark1'!AD2379</f>
        <v>8.5752323792573737</v>
      </c>
      <c r="K44" s="91"/>
      <c r="L44" s="91">
        <f>+'Ark1'!AE2379</f>
        <v>8.6546431911171062</v>
      </c>
      <c r="M44" s="249">
        <f>+'Ark1'!U2379</f>
        <v>61.284443877504536</v>
      </c>
      <c r="N44" s="249"/>
      <c r="O44" s="91">
        <f>+'Ark1'!W2379</f>
        <v>82.28708257783498</v>
      </c>
      <c r="P44" s="91"/>
      <c r="Q44" s="91">
        <f>+'Ark1'!X2379</f>
        <v>6.378074003881512E-2</v>
      </c>
      <c r="R44" s="91"/>
      <c r="S44" s="91">
        <f>+'Ark1'!Y2379</f>
        <v>0.12756148007763024</v>
      </c>
      <c r="T44" s="39"/>
      <c r="U44" s="249">
        <f>+'Ark1'!AA2379</f>
        <v>9.4445767239081189</v>
      </c>
      <c r="V44" s="249">
        <f>+'Ark1'!AB2379</f>
        <v>2.6737926308781539</v>
      </c>
      <c r="W44" s="248">
        <f>+'Ark1'!AC2379</f>
        <v>-27.75485371156666</v>
      </c>
      <c r="X44" s="248"/>
      <c r="Y44" s="248">
        <f t="shared" si="13"/>
        <v>272.33498759305212</v>
      </c>
      <c r="Z44" s="249">
        <f>+'Ark1'!T2379</f>
        <v>16.24933713588031</v>
      </c>
      <c r="AA44" s="91">
        <f>+'Ark1'!V2379</f>
        <v>89.1517687733879</v>
      </c>
      <c r="AB44" s="39"/>
      <c r="AC44" s="4"/>
      <c r="AD44" s="4"/>
      <c r="AE44"/>
      <c r="AG44" s="5"/>
      <c r="AH44"/>
    </row>
    <row r="45" spans="1:36" ht="15.6">
      <c r="A45" s="39"/>
      <c r="B45" s="47">
        <f>+'Ark1'!C2380</f>
        <v>2020</v>
      </c>
      <c r="C45" s="47">
        <f>+'Ark1'!K2380</f>
        <v>3</v>
      </c>
      <c r="D45" s="47" t="str">
        <f t="shared" si="14"/>
        <v>Noroc KLF</v>
      </c>
      <c r="E45" s="248">
        <f>+'Ark1'!Q2380</f>
        <v>245</v>
      </c>
      <c r="F45" s="248"/>
      <c r="G45" s="320">
        <f>+'Ark1'!R2380</f>
        <v>53687</v>
      </c>
      <c r="H45" s="320"/>
      <c r="I45" s="320">
        <f>+'Ark1'!S2380</f>
        <v>53687</v>
      </c>
      <c r="J45" s="91">
        <f>+'Ark1'!AD2380</f>
        <v>4.1947544964983532</v>
      </c>
      <c r="K45" s="91"/>
      <c r="L45" s="91">
        <f>+'Ark1'!AE2380</f>
        <v>4.2171137476657243</v>
      </c>
      <c r="M45" s="249">
        <f>+'Ark1'!U2380</f>
        <v>61.062026188835283</v>
      </c>
      <c r="N45" s="249"/>
      <c r="O45" s="91">
        <f>+'Ark1'!W2380</f>
        <v>81.966645556652054</v>
      </c>
      <c r="P45" s="91"/>
      <c r="Q45" s="91">
        <f>+'Ark1'!X2380</f>
        <v>0.47870061653659185</v>
      </c>
      <c r="R45" s="91"/>
      <c r="S45" s="91">
        <f>+'Ark1'!Y2380</f>
        <v>0.9574012330731837</v>
      </c>
      <c r="T45" s="39"/>
      <c r="U45" s="249">
        <f>+'Ark1'!AA2380</f>
        <v>9.8718361436975322</v>
      </c>
      <c r="V45" s="249">
        <f>+'Ark1'!AB2380</f>
        <v>2.7165174669616046</v>
      </c>
      <c r="W45" s="248">
        <f>+'Ark1'!AC2380</f>
        <v>-22.384935111937406</v>
      </c>
      <c r="X45" s="248"/>
      <c r="Y45" s="248">
        <f t="shared" si="13"/>
        <v>219.13061224489795</v>
      </c>
      <c r="Z45" s="249">
        <f>+'Ark1'!T2380</f>
        <v>16.069569914504445</v>
      </c>
      <c r="AA45" s="91">
        <f>+'Ark1'!V2380</f>
        <v>88.804599736351648</v>
      </c>
      <c r="AB45" s="39"/>
      <c r="AC45" s="4"/>
      <c r="AD45" s="4"/>
      <c r="AE45"/>
      <c r="AG45" s="5"/>
      <c r="AH45"/>
    </row>
    <row r="46" spans="1:36" ht="15.6">
      <c r="A46" s="39"/>
      <c r="B46" s="47">
        <f>+'Ark1'!C2381</f>
        <v>2020</v>
      </c>
      <c r="C46" s="47">
        <f>+'Ark1'!K2381</f>
        <v>6</v>
      </c>
      <c r="D46" s="47" t="str">
        <f t="shared" si="14"/>
        <v>Noroc Løftet</v>
      </c>
      <c r="E46" s="248">
        <f>+'Ark1'!Q2381</f>
        <v>382</v>
      </c>
      <c r="F46" s="248"/>
      <c r="G46" s="320">
        <f>+'Ark1'!R2381</f>
        <v>179930</v>
      </c>
      <c r="H46" s="320"/>
      <c r="I46" s="320">
        <f>+'Ark1'!S2381</f>
        <v>179930</v>
      </c>
      <c r="J46" s="91">
        <f>+'Ark1'!AD2381</f>
        <v>14.058564951570188</v>
      </c>
      <c r="K46" s="91"/>
      <c r="L46" s="91">
        <f>+'Ark1'!AE2381</f>
        <v>14.22776217086882</v>
      </c>
      <c r="M46" s="249">
        <f>+'Ark1'!U2381</f>
        <v>60.453915411548913</v>
      </c>
      <c r="N46" s="249"/>
      <c r="O46" s="91">
        <f>+'Ark1'!W2381</f>
        <v>82.513308342132987</v>
      </c>
      <c r="P46" s="91"/>
      <c r="Q46" s="91">
        <f>+'Ark1'!X2381</f>
        <v>2.7788584449508144E-3</v>
      </c>
      <c r="R46" s="91"/>
      <c r="S46" s="91">
        <f>+'Ark1'!Y2381</f>
        <v>5.5577168899016288E-3</v>
      </c>
      <c r="T46" s="39"/>
      <c r="U46" s="249">
        <f>+'Ark1'!AA2381</f>
        <v>8.8151369554886436</v>
      </c>
      <c r="V46" s="249">
        <f>+'Ark1'!AB2381</f>
        <v>3.2217325703255426</v>
      </c>
      <c r="W46" s="248">
        <f>+'Ark1'!AC2381</f>
        <v>-10.447689399230352</v>
      </c>
      <c r="X46" s="248"/>
      <c r="Y46" s="248">
        <f t="shared" si="13"/>
        <v>471.02094240837698</v>
      </c>
      <c r="Z46" s="249">
        <f>+'Ark1'!T2381</f>
        <v>15.984916356360804</v>
      </c>
      <c r="AA46" s="91">
        <f>+'Ark1'!V2381</f>
        <v>89.396867109570081</v>
      </c>
      <c r="AB46" s="39"/>
      <c r="AC46" s="4"/>
      <c r="AD46" s="4"/>
      <c r="AE46"/>
      <c r="AG46" s="5"/>
      <c r="AH46"/>
    </row>
    <row r="47" spans="1:36">
      <c r="A47" s="39"/>
      <c r="B47" s="310">
        <f>+'Ark1'!C2382</f>
        <v>2020</v>
      </c>
      <c r="C47" s="310">
        <f>+'Ark1'!K2382</f>
        <v>7</v>
      </c>
      <c r="D47" s="47" t="str">
        <f t="shared" si="14"/>
        <v>Øko med kjeber</v>
      </c>
      <c r="E47" s="311">
        <f>+'Ark1'!Q2382</f>
        <v>0</v>
      </c>
      <c r="F47" s="311"/>
      <c r="G47" s="321">
        <f>+'Ark1'!R2382</f>
        <v>0</v>
      </c>
      <c r="H47" s="321"/>
      <c r="I47" s="321">
        <f>+'Ark1'!S2382</f>
        <v>0</v>
      </c>
      <c r="J47" s="308">
        <f>+'Ark1'!AD2382</f>
        <v>0</v>
      </c>
      <c r="K47" s="308"/>
      <c r="L47" s="308">
        <f>+'Ark1'!AE2382</f>
        <v>0</v>
      </c>
      <c r="M47" s="312">
        <f>+'Ark1'!U2382</f>
        <v>0</v>
      </c>
      <c r="N47" s="312"/>
      <c r="O47" s="308">
        <f>+'Ark1'!W2382</f>
        <v>0</v>
      </c>
      <c r="P47" s="308"/>
      <c r="Q47" s="308">
        <f>+'Ark1'!X2382</f>
        <v>0</v>
      </c>
      <c r="R47" s="308"/>
      <c r="S47" s="308">
        <f>+'Ark1'!Y2382</f>
        <v>0</v>
      </c>
      <c r="T47" s="62"/>
      <c r="U47" s="312">
        <f>+'Ark1'!AA2382</f>
        <v>0</v>
      </c>
      <c r="V47" s="312">
        <f>+'Ark1'!AB2382</f>
        <v>0</v>
      </c>
      <c r="W47" s="311">
        <f>+'Ark1'!AC2382</f>
        <v>0</v>
      </c>
      <c r="X47" s="311"/>
      <c r="Y47" s="311" t="e">
        <f t="shared" si="13"/>
        <v>#DIV/0!</v>
      </c>
      <c r="Z47" s="312">
        <f>+'Ark1'!T2382</f>
        <v>0</v>
      </c>
      <c r="AA47" s="308">
        <f>+'Ark1'!V2382</f>
        <v>0</v>
      </c>
      <c r="AB47" s="39"/>
      <c r="AC47" s="4"/>
      <c r="AD47" s="15"/>
      <c r="AE47"/>
      <c r="AF47"/>
      <c r="AG47"/>
      <c r="AH47"/>
    </row>
    <row r="48" spans="1:36">
      <c r="A48" s="39"/>
      <c r="B48" s="310">
        <f>+'Ark1'!C2383</f>
        <v>2020</v>
      </c>
      <c r="C48" s="310">
        <f>+'Ark1'!K2383</f>
        <v>8</v>
      </c>
      <c r="D48" s="47" t="str">
        <f t="shared" si="14"/>
        <v>Økologisk</v>
      </c>
      <c r="E48" s="311">
        <f>+'Ark1'!Q2383</f>
        <v>58</v>
      </c>
      <c r="F48" s="311"/>
      <c r="G48" s="321">
        <f>+'Ark1'!R2383</f>
        <v>2405</v>
      </c>
      <c r="H48" s="321"/>
      <c r="I48" s="321">
        <f>+'Ark1'!S2383</f>
        <v>2405</v>
      </c>
      <c r="J48" s="308">
        <f>+'Ark1'!AD2383</f>
        <v>0.18791112492928527</v>
      </c>
      <c r="K48" s="308"/>
      <c r="L48" s="308">
        <f>+'Ark1'!AE2383</f>
        <v>0.20823476332231255</v>
      </c>
      <c r="M48" s="312">
        <f>+'Ark1'!U2383</f>
        <v>57.997089397089383</v>
      </c>
      <c r="N48" s="312"/>
      <c r="O48" s="308">
        <f>+'Ark1'!W2383</f>
        <v>90.35020374220413</v>
      </c>
      <c r="P48" s="308"/>
      <c r="Q48" s="308">
        <f>+'Ark1'!X2383</f>
        <v>0</v>
      </c>
      <c r="R48" s="308"/>
      <c r="S48" s="308">
        <f>+'Ark1'!Y2383</f>
        <v>0</v>
      </c>
      <c r="T48" s="62"/>
      <c r="U48" s="312">
        <f>+'Ark1'!AA2383</f>
        <v>10.905666092971938</v>
      </c>
      <c r="V48" s="312">
        <f>+'Ark1'!AB2383</f>
        <v>5.6373044540454691</v>
      </c>
      <c r="W48" s="311">
        <f>+'Ark1'!AC2383</f>
        <v>1.8556383218104311</v>
      </c>
      <c r="X48" s="311"/>
      <c r="Y48" s="311">
        <f t="shared" si="13"/>
        <v>41.46551724137931</v>
      </c>
      <c r="Z48" s="312">
        <f>+'Ark1'!T2383</f>
        <v>14.805405405405413</v>
      </c>
      <c r="AA48" s="308">
        <f>+'Ark1'!V2383</f>
        <v>97.887544682777829</v>
      </c>
      <c r="AB48" s="39"/>
      <c r="AC48" s="4"/>
      <c r="AD48" s="15"/>
      <c r="AE48"/>
      <c r="AF48"/>
      <c r="AG48"/>
      <c r="AH48"/>
    </row>
    <row r="49" spans="1:34">
      <c r="A49" s="39"/>
      <c r="B49" s="310">
        <f>+'Ark1'!C2384</f>
        <v>2020</v>
      </c>
      <c r="C49" s="310">
        <f>+'Ark1'!K2384</f>
        <v>9</v>
      </c>
      <c r="D49" s="47" t="str">
        <f t="shared" si="14"/>
        <v>Noroc Nortura</v>
      </c>
      <c r="E49" s="311">
        <f>+'Ark1'!Q2384</f>
        <v>568</v>
      </c>
      <c r="F49" s="311"/>
      <c r="G49" s="321">
        <f>+'Ark1'!R2384</f>
        <v>379736</v>
      </c>
      <c r="H49" s="321"/>
      <c r="I49" s="321">
        <f>+'Ark1'!S2384</f>
        <v>379736</v>
      </c>
      <c r="J49" s="308">
        <f>+'Ark1'!AD2384</f>
        <v>29.670111823761779</v>
      </c>
      <c r="K49" s="308"/>
      <c r="L49" s="308">
        <f>+'Ark1'!AE2384</f>
        <v>29.352729774520725</v>
      </c>
      <c r="M49" s="312">
        <f>+'Ark1'!U2384</f>
        <v>60.473189268333797</v>
      </c>
      <c r="N49" s="312"/>
      <c r="O49" s="308">
        <f>+'Ark1'!W2384</f>
        <v>80.659905407967869</v>
      </c>
      <c r="P49" s="308"/>
      <c r="Q49" s="308">
        <f>+'Ark1'!X2384</f>
        <v>0.34339646491246528</v>
      </c>
      <c r="R49" s="308"/>
      <c r="S49" s="308">
        <f>+'Ark1'!Y2384</f>
        <v>0.68679292982493056</v>
      </c>
      <c r="T49" s="62"/>
      <c r="U49" s="312">
        <f>+'Ark1'!AA2384</f>
        <v>10.180617445743538</v>
      </c>
      <c r="V49" s="312">
        <f>+'Ark1'!AB2384</f>
        <v>4.4465624884739254</v>
      </c>
      <c r="W49" s="311">
        <f>+'Ark1'!AC2384</f>
        <v>3.6978166831165695</v>
      </c>
      <c r="X49" s="311"/>
      <c r="Y49" s="311">
        <f t="shared" si="13"/>
        <v>668.54929577464793</v>
      </c>
      <c r="Z49" s="312">
        <f>+'Ark1'!T2384</f>
        <v>15.982021720353089</v>
      </c>
      <c r="AA49" s="308">
        <f>+'Ark1'!V2384</f>
        <v>87.388846595848506</v>
      </c>
      <c r="AB49" s="39"/>
      <c r="AC49" s="4"/>
      <c r="AD49" s="15"/>
      <c r="AE49"/>
      <c r="AF49"/>
      <c r="AG49"/>
      <c r="AH49"/>
    </row>
    <row r="50" spans="1:34">
      <c r="A50" s="39"/>
      <c r="B50" s="39"/>
      <c r="C50" s="39"/>
      <c r="D50" s="39"/>
      <c r="E50" s="39"/>
      <c r="F50" s="39"/>
      <c r="G50" s="303"/>
      <c r="H50" s="303"/>
      <c r="I50" s="303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4"/>
      <c r="AD50" s="15"/>
      <c r="AE50"/>
      <c r="AF50"/>
      <c r="AG50"/>
      <c r="AH50"/>
    </row>
    <row r="51" spans="1:34">
      <c r="A51" s="39"/>
      <c r="B51" s="310">
        <f>+'Ark1'!C2385</f>
        <v>2019</v>
      </c>
      <c r="C51" s="310">
        <f>+'Ark1'!K2385</f>
        <v>0</v>
      </c>
      <c r="D51" s="310" t="str">
        <f>+D43</f>
        <v>Hybrid</v>
      </c>
      <c r="E51" s="311">
        <f>+'Ark1'!Q2385</f>
        <v>1187</v>
      </c>
      <c r="F51" s="311"/>
      <c r="G51" s="321">
        <f>+'Ark1'!R2385</f>
        <v>361506</v>
      </c>
      <c r="H51" s="321"/>
      <c r="I51" s="321">
        <f>+'Ark1'!S2385</f>
        <v>354793</v>
      </c>
      <c r="J51" s="308">
        <f>+'Ark1'!AD2385</f>
        <v>27.109764602659183</v>
      </c>
      <c r="K51" s="308"/>
      <c r="L51" s="308">
        <f>+'Ark1'!AE2385</f>
        <v>27.315155550178904</v>
      </c>
      <c r="M51" s="312">
        <f>+'Ark1'!U2385</f>
        <v>61.248815506506624</v>
      </c>
      <c r="N51" s="312"/>
      <c r="O51" s="308">
        <f>+'Ark1'!W2385</f>
        <v>80.864122262842173</v>
      </c>
      <c r="P51" s="308"/>
      <c r="Q51" s="308">
        <f>+'Ark1'!X2385</f>
        <v>1.4165739987718045</v>
      </c>
      <c r="R51" s="308"/>
      <c r="S51" s="308">
        <f>+'Ark1'!Y2385</f>
        <v>2.8331479975436089</v>
      </c>
      <c r="T51" s="62"/>
      <c r="U51" s="312">
        <f>+'Ark1'!AA2385</f>
        <v>9.3777027825260326</v>
      </c>
      <c r="V51" s="312">
        <f>+'Ark1'!AB2385</f>
        <v>2.7470132839535526</v>
      </c>
      <c r="W51" s="311">
        <f>+'Ark1'!AC2385</f>
        <v>-29.832496702131095</v>
      </c>
      <c r="X51" s="311"/>
      <c r="Y51" s="311">
        <f t="shared" ref="Y51:Y57" si="15">+G51/E51</f>
        <v>304.5543386689132</v>
      </c>
      <c r="Z51" s="312">
        <f>+'Ark1'!T2385</f>
        <v>15.897368231785917</v>
      </c>
      <c r="AA51" s="308">
        <f>+'Ark1'!V2385</f>
        <v>88.128818427899105</v>
      </c>
      <c r="AB51" s="39"/>
      <c r="AC51" s="4"/>
      <c r="AD51" s="15"/>
      <c r="AE51"/>
      <c r="AF51"/>
      <c r="AG51"/>
      <c r="AH51"/>
    </row>
    <row r="52" spans="1:34" ht="15.6">
      <c r="A52" s="39"/>
      <c r="B52" s="3">
        <f>+'Ark1'!C2386</f>
        <v>2019</v>
      </c>
      <c r="C52" s="3">
        <f>+'Ark1'!K2386</f>
        <v>1</v>
      </c>
      <c r="D52" s="310" t="str">
        <f t="shared" ref="D52:D57" si="16">+D44</f>
        <v>Hampshire</v>
      </c>
      <c r="E52" s="15">
        <f>+'Ark1'!Q2386</f>
        <v>471</v>
      </c>
      <c r="F52" s="15"/>
      <c r="G52" s="306">
        <f>+'Ark1'!R2386</f>
        <v>148546</v>
      </c>
      <c r="H52" s="306"/>
      <c r="I52" s="306">
        <f>+'Ark1'!S2386</f>
        <v>148430</v>
      </c>
      <c r="J52" s="51">
        <f>+'Ark1'!AD2386</f>
        <v>11.13964109217167</v>
      </c>
      <c r="K52" s="51"/>
      <c r="L52" s="51">
        <f>+'Ark1'!AE2386</f>
        <v>11.435001836133361</v>
      </c>
      <c r="M52" s="12">
        <f>+'Ark1'!U2386</f>
        <v>61.066994542882178</v>
      </c>
      <c r="N52" s="12"/>
      <c r="O52" s="51">
        <f>+'Ark1'!W2386</f>
        <v>80.917376339015306</v>
      </c>
      <c r="P52" s="51"/>
      <c r="Q52" s="51">
        <f>+'Ark1'!X2386</f>
        <v>8.6841786382669359E-2</v>
      </c>
      <c r="R52" s="51"/>
      <c r="S52" s="51">
        <f>+'Ark1'!Y2386</f>
        <v>0.17368357276533872</v>
      </c>
      <c r="T52" s="39"/>
      <c r="U52" s="12">
        <f>+'Ark1'!AA2386</f>
        <v>8.6115532883546653</v>
      </c>
      <c r="V52" s="12">
        <f>+'Ark1'!AB2386</f>
        <v>2.6259421863145982</v>
      </c>
      <c r="W52" s="15">
        <f>+'Ark1'!AC2386</f>
        <v>-31.815185636978995</v>
      </c>
      <c r="X52" s="15"/>
      <c r="Y52" s="15">
        <f t="shared" si="15"/>
        <v>315.38428874734609</v>
      </c>
      <c r="Z52" s="12">
        <f>+'Ark1'!T2386</f>
        <v>16.139613318433348</v>
      </c>
      <c r="AA52" s="51">
        <f>+'Ark1'!V2386</f>
        <v>87.694787019266812</v>
      </c>
      <c r="AB52" s="39"/>
      <c r="AC52" s="4"/>
      <c r="AD52" s="18"/>
      <c r="AE52"/>
      <c r="AF52"/>
      <c r="AG52"/>
      <c r="AH52"/>
    </row>
    <row r="53" spans="1:34" ht="15.6">
      <c r="A53" s="39"/>
      <c r="B53" s="3">
        <f>+'Ark1'!C2387</f>
        <v>2019</v>
      </c>
      <c r="C53" s="3">
        <f>+'Ark1'!K2387</f>
        <v>3</v>
      </c>
      <c r="D53" s="310" t="str">
        <f t="shared" si="16"/>
        <v>Noroc KLF</v>
      </c>
      <c r="E53" s="15">
        <f>+'Ark1'!Q2387</f>
        <v>236</v>
      </c>
      <c r="F53" s="15"/>
      <c r="G53" s="306">
        <f>+'Ark1'!R2387</f>
        <v>27274</v>
      </c>
      <c r="H53" s="306"/>
      <c r="I53" s="306">
        <f>+'Ark1'!S2387</f>
        <v>27225</v>
      </c>
      <c r="J53" s="51">
        <f>+'Ark1'!AD2387</f>
        <v>2.0453096761130567</v>
      </c>
      <c r="K53" s="51"/>
      <c r="L53" s="51">
        <f>+'Ark1'!AE2387</f>
        <v>2.1009997177958373</v>
      </c>
      <c r="M53" s="12">
        <f>+'Ark1'!U2387</f>
        <v>60.791258034894419</v>
      </c>
      <c r="N53" s="12"/>
      <c r="O53" s="51">
        <f>+'Ark1'!W2387</f>
        <v>81.05603342516099</v>
      </c>
      <c r="P53" s="51"/>
      <c r="Q53" s="51">
        <f>+'Ark1'!X2387</f>
        <v>0</v>
      </c>
      <c r="R53" s="51"/>
      <c r="S53" s="51">
        <f>+'Ark1'!Y2387</f>
        <v>0</v>
      </c>
      <c r="T53" s="39"/>
      <c r="U53" s="12">
        <f>+'Ark1'!AA2387</f>
        <v>9.5685069126852405</v>
      </c>
      <c r="V53" s="12">
        <f>+'Ark1'!AB2387</f>
        <v>2.7247444133332408</v>
      </c>
      <c r="W53" s="15">
        <f>+'Ark1'!AC2387</f>
        <v>-38.706734087872377</v>
      </c>
      <c r="X53" s="15"/>
      <c r="Y53" s="15">
        <f t="shared" si="15"/>
        <v>115.56779661016949</v>
      </c>
      <c r="Z53" s="12">
        <f>+'Ark1'!T2387</f>
        <v>15.98764390995087</v>
      </c>
      <c r="AA53" s="51">
        <f>+'Ark1'!V2387</f>
        <v>87.883523902472945</v>
      </c>
      <c r="AB53" s="39"/>
      <c r="AC53" s="4"/>
      <c r="AD53" s="18"/>
      <c r="AE53"/>
      <c r="AF53"/>
      <c r="AG53"/>
      <c r="AH53"/>
    </row>
    <row r="54" spans="1:34">
      <c r="A54" s="39"/>
      <c r="B54" s="3">
        <f>+'Ark1'!C2388</f>
        <v>2019</v>
      </c>
      <c r="C54" s="3">
        <f>+'Ark1'!K2388</f>
        <v>6</v>
      </c>
      <c r="D54" s="310" t="str">
        <f t="shared" si="16"/>
        <v>Noroc Løftet</v>
      </c>
      <c r="E54" s="15">
        <f>+'Ark1'!Q2388</f>
        <v>320</v>
      </c>
      <c r="F54" s="15"/>
      <c r="G54" s="306">
        <f>+'Ark1'!R2388</f>
        <v>291226</v>
      </c>
      <c r="H54" s="306"/>
      <c r="I54" s="306">
        <f>+'Ark1'!S2388</f>
        <v>289844</v>
      </c>
      <c r="J54" s="51">
        <f>+'Ark1'!AD2388</f>
        <v>21.839383872394997</v>
      </c>
      <c r="K54" s="51"/>
      <c r="L54" s="51">
        <f>+'Ark1'!AE2388</f>
        <v>22.050031642400366</v>
      </c>
      <c r="M54" s="12">
        <f>+'Ark1'!U2388</f>
        <v>60.309880487434611</v>
      </c>
      <c r="N54" s="12"/>
      <c r="O54" s="51">
        <f>+'Ark1'!W2388</f>
        <v>79.904666648266257</v>
      </c>
      <c r="P54" s="51"/>
      <c r="Q54" s="51">
        <f>+'Ark1'!X2388</f>
        <v>0.52982906745963632</v>
      </c>
      <c r="R54" s="51"/>
      <c r="S54" s="51">
        <f>+'Ark1'!Y2388</f>
        <v>1.0596581349192726</v>
      </c>
      <c r="T54" s="39"/>
      <c r="U54" s="12">
        <f>+'Ark1'!AA2388</f>
        <v>8.7192456666207647</v>
      </c>
      <c r="V54" s="12">
        <f>+'Ark1'!AB2388</f>
        <v>2.607380122223347</v>
      </c>
      <c r="W54" s="15">
        <f>+'Ark1'!AC2388</f>
        <v>-24.473153461339763</v>
      </c>
      <c r="X54" s="15"/>
      <c r="Y54" s="15">
        <f t="shared" si="15"/>
        <v>910.08124999999995</v>
      </c>
      <c r="Z54" s="12">
        <f>+'Ark1'!T2388</f>
        <v>15.766933584226681</v>
      </c>
      <c r="AA54" s="51">
        <f>+'Ark1'!V2388</f>
        <v>86.715605060494255</v>
      </c>
      <c r="AB54" s="39"/>
      <c r="AC54" s="12"/>
      <c r="AD54" s="12"/>
      <c r="AE54"/>
      <c r="AF54"/>
      <c r="AG54"/>
      <c r="AH54"/>
    </row>
    <row r="55" spans="1:34" ht="15.6">
      <c r="A55" s="39"/>
      <c r="B55" s="3">
        <f>+'Ark1'!C2389</f>
        <v>2019</v>
      </c>
      <c r="C55" s="3">
        <f>+'Ark1'!K2389</f>
        <v>7</v>
      </c>
      <c r="D55" s="310" t="str">
        <f t="shared" si="16"/>
        <v>Øko med kjeber</v>
      </c>
      <c r="E55" s="15">
        <f>+'Ark1'!Q2389</f>
        <v>0</v>
      </c>
      <c r="F55" s="15"/>
      <c r="G55" s="306">
        <f>+'Ark1'!R2389</f>
        <v>0</v>
      </c>
      <c r="H55" s="306"/>
      <c r="I55" s="306">
        <f>+'Ark1'!S2389</f>
        <v>0</v>
      </c>
      <c r="J55" s="51">
        <f>+'Ark1'!AD2389</f>
        <v>0</v>
      </c>
      <c r="K55" s="51"/>
      <c r="L55" s="51">
        <f>+'Ark1'!AE2389</f>
        <v>0</v>
      </c>
      <c r="M55" s="12">
        <f>+'Ark1'!U2389</f>
        <v>0</v>
      </c>
      <c r="N55" s="12"/>
      <c r="O55" s="51">
        <f>+'Ark1'!W2389</f>
        <v>0</v>
      </c>
      <c r="P55" s="51"/>
      <c r="Q55" s="51">
        <f>+'Ark1'!X2389</f>
        <v>0</v>
      </c>
      <c r="R55" s="51"/>
      <c r="S55" s="51">
        <f>+'Ark1'!Y2389</f>
        <v>0</v>
      </c>
      <c r="T55" s="39"/>
      <c r="U55" s="12">
        <f>+'Ark1'!AA2389</f>
        <v>0</v>
      </c>
      <c r="V55" s="12">
        <f>+'Ark1'!AB2389</f>
        <v>0</v>
      </c>
      <c r="W55" s="15">
        <f>+'Ark1'!AC2389</f>
        <v>0</v>
      </c>
      <c r="X55" s="15"/>
      <c r="Y55" s="15" t="e">
        <f t="shared" si="15"/>
        <v>#DIV/0!</v>
      </c>
      <c r="Z55" s="12">
        <f>+'Ark1'!T2389</f>
        <v>0</v>
      </c>
      <c r="AA55" s="51">
        <f>+'Ark1'!V2389</f>
        <v>0</v>
      </c>
      <c r="AB55" s="39"/>
      <c r="AC55" s="5"/>
      <c r="AD55" s="18"/>
      <c r="AE55"/>
      <c r="AF55"/>
      <c r="AG55"/>
      <c r="AH55"/>
    </row>
    <row r="56" spans="1:34" ht="15.6">
      <c r="A56" s="39"/>
      <c r="B56" s="3">
        <f>+'Ark1'!C2390</f>
        <v>2019</v>
      </c>
      <c r="C56" s="3">
        <f>+'Ark1'!K2390</f>
        <v>8</v>
      </c>
      <c r="D56" s="310" t="str">
        <f t="shared" si="16"/>
        <v>Økologisk</v>
      </c>
      <c r="E56" s="15">
        <f>+'Ark1'!Q2390</f>
        <v>32</v>
      </c>
      <c r="F56" s="15"/>
      <c r="G56" s="306">
        <f>+'Ark1'!R2390</f>
        <v>429</v>
      </c>
      <c r="H56" s="306"/>
      <c r="I56" s="306">
        <f>+'Ark1'!S2390</f>
        <v>414</v>
      </c>
      <c r="J56" s="51">
        <f>+'Ark1'!AD2390</f>
        <v>3.2171219881663896E-2</v>
      </c>
      <c r="K56" s="51"/>
      <c r="L56" s="51">
        <f>+'Ark1'!AE2390</f>
        <v>3.3228872597237703E-2</v>
      </c>
      <c r="M56" s="12">
        <f>+'Ark1'!U2390</f>
        <v>58.125603864734309</v>
      </c>
      <c r="N56" s="12"/>
      <c r="O56" s="51">
        <f>+'Ark1'!W2390</f>
        <v>84.302898550724606</v>
      </c>
      <c r="P56" s="51"/>
      <c r="Q56" s="51">
        <f>+'Ark1'!X2390</f>
        <v>0</v>
      </c>
      <c r="R56" s="51"/>
      <c r="S56" s="51">
        <f>+'Ark1'!Y2390</f>
        <v>0</v>
      </c>
      <c r="T56" s="39"/>
      <c r="U56" s="12">
        <f>+'Ark1'!AA2390</f>
        <v>14.02192008271882</v>
      </c>
      <c r="V56" s="12">
        <f>+'Ark1'!AB2390</f>
        <v>3.1818737070350842</v>
      </c>
      <c r="W56" s="15">
        <f>+'Ark1'!AC2390</f>
        <v>-18.729077315168016</v>
      </c>
      <c r="X56" s="15"/>
      <c r="Y56" s="15">
        <f t="shared" si="15"/>
        <v>13.40625</v>
      </c>
      <c r="Z56" s="12">
        <f>+'Ark1'!T2390</f>
        <v>14.130536130536131</v>
      </c>
      <c r="AA56" s="51">
        <f>+'Ark1'!V2390</f>
        <v>93.021600431275857</v>
      </c>
      <c r="AB56" s="39"/>
      <c r="AC56" s="2"/>
      <c r="AD56" s="5"/>
      <c r="AE56"/>
      <c r="AF56"/>
      <c r="AG56"/>
      <c r="AH56"/>
    </row>
    <row r="57" spans="1:34" ht="15.6">
      <c r="A57" s="39"/>
      <c r="B57" s="3">
        <f>+'Ark1'!C2391</f>
        <v>2019</v>
      </c>
      <c r="C57" s="3">
        <f>+'Ark1'!K2391</f>
        <v>9</v>
      </c>
      <c r="D57" s="310" t="str">
        <f t="shared" si="16"/>
        <v>Noroc Nortura</v>
      </c>
      <c r="E57" s="15">
        <f>+'Ark1'!Q2391</f>
        <v>772</v>
      </c>
      <c r="F57" s="15"/>
      <c r="G57" s="306">
        <f>+'Ark1'!R2391</f>
        <v>504509</v>
      </c>
      <c r="H57" s="306"/>
      <c r="I57" s="306">
        <f>+'Ark1'!S2391</f>
        <v>495905</v>
      </c>
      <c r="J57" s="51">
        <f>+'Ark1'!AD2391</f>
        <v>37.833729536779437</v>
      </c>
      <c r="K57" s="51"/>
      <c r="L57" s="51">
        <f>+'Ark1'!AE2391</f>
        <v>37.065582380894291</v>
      </c>
      <c r="M57" s="12">
        <f>+'Ark1'!U2391</f>
        <v>60.56583014891968</v>
      </c>
      <c r="N57" s="12"/>
      <c r="O57" s="51">
        <f>+'Ark1'!W2391</f>
        <v>78.505409382845059</v>
      </c>
      <c r="P57" s="51"/>
      <c r="Q57" s="51">
        <f>+'Ark1'!X2391</f>
        <v>1.97875558216008</v>
      </c>
      <c r="R57" s="51"/>
      <c r="S57" s="51">
        <f>+'Ark1'!Y2391</f>
        <v>3.9575111643201599</v>
      </c>
      <c r="T57" s="39"/>
      <c r="U57" s="12">
        <f>+'Ark1'!AA2391</f>
        <v>9.5446857064098936</v>
      </c>
      <c r="V57" s="12">
        <f>+'Ark1'!AB2391</f>
        <v>2.6902260131448763</v>
      </c>
      <c r="W57" s="15">
        <f>+'Ark1'!AC2391</f>
        <v>-27.9929094030106</v>
      </c>
      <c r="X57" s="15"/>
      <c r="Y57" s="15">
        <f t="shared" si="15"/>
        <v>653.509067357513</v>
      </c>
      <c r="Z57" s="12">
        <f>+'Ark1'!T2391</f>
        <v>15.658650291669723</v>
      </c>
      <c r="AA57" s="51">
        <f>+'Ark1'!V2391</f>
        <v>85.610826122064509</v>
      </c>
      <c r="AB57" s="39"/>
      <c r="AC57" s="2"/>
      <c r="AD57" s="5"/>
      <c r="AE57"/>
      <c r="AF57"/>
      <c r="AG57"/>
      <c r="AH57"/>
    </row>
    <row r="58" spans="1:34">
      <c r="A58" s="39"/>
      <c r="B58" s="39"/>
      <c r="C58" s="39"/>
      <c r="D58" s="39"/>
      <c r="E58" s="39"/>
      <c r="F58" s="39"/>
      <c r="G58" s="303"/>
      <c r="H58" s="303"/>
      <c r="I58" s="303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4"/>
      <c r="AD58" s="15"/>
      <c r="AE58"/>
      <c r="AF58"/>
      <c r="AG58"/>
      <c r="AH58"/>
    </row>
    <row r="59" spans="1:34">
      <c r="A59" s="39"/>
      <c r="B59" s="47">
        <f>+'Ark1'!C2392</f>
        <v>2018</v>
      </c>
      <c r="C59" s="47">
        <f>+'Ark1'!K2392</f>
        <v>0</v>
      </c>
      <c r="D59" s="47" t="str">
        <f>+D51</f>
        <v>Hybrid</v>
      </c>
      <c r="E59" s="248">
        <f>+'Ark1'!Q2392</f>
        <v>2200</v>
      </c>
      <c r="F59" s="248"/>
      <c r="G59" s="320">
        <f>+'Ark1'!R2392</f>
        <v>467622</v>
      </c>
      <c r="H59" s="320"/>
      <c r="I59" s="320">
        <f>+'Ark1'!S2392</f>
        <v>450414</v>
      </c>
      <c r="J59" s="91">
        <f>+'Ark1'!AD2392</f>
        <v>33.08478461587444</v>
      </c>
      <c r="K59" s="91"/>
      <c r="L59" s="91">
        <f>+'Ark1'!AE2392</f>
        <v>33.152736306436353</v>
      </c>
      <c r="M59" s="249">
        <f>+'Ark1'!U2392</f>
        <v>60.704760509220414</v>
      </c>
      <c r="N59" s="249"/>
      <c r="O59" s="91">
        <f>+'Ark1'!W2392</f>
        <v>80.818542918293701</v>
      </c>
      <c r="P59" s="91"/>
      <c r="Q59" s="91">
        <f>+'Ark1'!X2392</f>
        <v>2.3307286654605641</v>
      </c>
      <c r="R59" s="91"/>
      <c r="S59" s="91">
        <f>+'Ark1'!Y2392</f>
        <v>4.6614573309211282</v>
      </c>
      <c r="T59" s="39"/>
      <c r="U59" s="249">
        <f>+'Ark1'!AA2392</f>
        <v>9.7541159669478219</v>
      </c>
      <c r="V59" s="249">
        <f>+'Ark1'!AB2392</f>
        <v>2.7877054418129275</v>
      </c>
      <c r="W59" s="248">
        <f>+'Ark1'!AC2392</f>
        <v>-27.535249717096018</v>
      </c>
      <c r="X59" s="248"/>
      <c r="Y59" s="248">
        <f t="shared" ref="Y59:Y65" si="17">+G59/E59</f>
        <v>212.55545454545455</v>
      </c>
      <c r="Z59" s="249">
        <f>+'Ark1'!T2392</f>
        <v>15.341243568523289</v>
      </c>
      <c r="AA59" s="91">
        <f>+'Ark1'!V2392</f>
        <v>88.581869769496009</v>
      </c>
      <c r="AB59" s="39"/>
      <c r="AC59" s="4"/>
      <c r="AD59" s="4"/>
      <c r="AE59"/>
      <c r="AF59"/>
      <c r="AG59"/>
      <c r="AH59"/>
    </row>
    <row r="60" spans="1:34">
      <c r="A60" s="39"/>
      <c r="B60" s="47">
        <f>+'Ark1'!C2393</f>
        <v>2018</v>
      </c>
      <c r="C60" s="47">
        <f>+'Ark1'!K2393</f>
        <v>1</v>
      </c>
      <c r="D60" s="47" t="str">
        <f t="shared" ref="D60:D65" si="18">+D52</f>
        <v>Hampshire</v>
      </c>
      <c r="E60" s="248">
        <f>+'Ark1'!Q2393</f>
        <v>473</v>
      </c>
      <c r="F60" s="248"/>
      <c r="G60" s="320">
        <f>+'Ark1'!R2393</f>
        <v>146796</v>
      </c>
      <c r="H60" s="320"/>
      <c r="I60" s="320">
        <f>+'Ark1'!S2393</f>
        <v>146673</v>
      </c>
      <c r="J60" s="91">
        <f>+'Ark1'!AD2393</f>
        <v>10.385982786250226</v>
      </c>
      <c r="K60" s="91"/>
      <c r="L60" s="91">
        <f>+'Ark1'!AE2393</f>
        <v>10.777196636235145</v>
      </c>
      <c r="M60" s="249">
        <f>+'Ark1'!U2393</f>
        <v>60.563430215513421</v>
      </c>
      <c r="N60" s="249"/>
      <c r="O60" s="91">
        <f>+'Ark1'!W2393</f>
        <v>80.678747963155999</v>
      </c>
      <c r="P60" s="91"/>
      <c r="Q60" s="91">
        <f>+'Ark1'!X2393</f>
        <v>1.4591678247363691</v>
      </c>
      <c r="R60" s="91"/>
      <c r="S60" s="91">
        <f>+'Ark1'!Y2393</f>
        <v>2.9183356494727382</v>
      </c>
      <c r="T60" s="39"/>
      <c r="U60" s="249">
        <f>+'Ark1'!AA2393</f>
        <v>8.5010474979539747</v>
      </c>
      <c r="V60" s="249">
        <f>+'Ark1'!AB2393</f>
        <v>2.6229284751139401</v>
      </c>
      <c r="W60" s="248">
        <f>+'Ark1'!AC2393</f>
        <v>-29.650429353109914</v>
      </c>
      <c r="X60" s="248"/>
      <c r="Y60" s="248">
        <f t="shared" si="17"/>
        <v>310.35095137420717</v>
      </c>
      <c r="Z60" s="249">
        <f>+'Ark1'!T2393</f>
        <v>15.892674187307557</v>
      </c>
      <c r="AA60" s="91">
        <f>+'Ark1'!V2393</f>
        <v>87.438348255902525</v>
      </c>
      <c r="AB60" s="39"/>
      <c r="AC60" s="4"/>
      <c r="AD60" s="12"/>
      <c r="AE60"/>
      <c r="AF60"/>
      <c r="AG60"/>
      <c r="AH60"/>
    </row>
    <row r="61" spans="1:34">
      <c r="A61" s="39"/>
      <c r="B61" s="3">
        <f>+'Ark1'!C2394</f>
        <v>2018</v>
      </c>
      <c r="C61" s="3">
        <f>+'Ark1'!K2394</f>
        <v>3</v>
      </c>
      <c r="D61" s="47" t="str">
        <f t="shared" si="18"/>
        <v>Noroc KLF</v>
      </c>
      <c r="E61" s="15">
        <f>+'Ark1'!Q2394</f>
        <v>0</v>
      </c>
      <c r="F61" s="15"/>
      <c r="G61" s="306">
        <f>+'Ark1'!R2394</f>
        <v>0</v>
      </c>
      <c r="H61" s="306"/>
      <c r="I61" s="306">
        <f>+'Ark1'!S2394</f>
        <v>0</v>
      </c>
      <c r="J61" s="51">
        <f>+'Ark1'!AD2394</f>
        <v>0</v>
      </c>
      <c r="K61" s="51"/>
      <c r="L61" s="51">
        <f>+'Ark1'!AE2394</f>
        <v>0</v>
      </c>
      <c r="M61" s="12">
        <f>+'Ark1'!U2394</f>
        <v>0</v>
      </c>
      <c r="N61" s="12"/>
      <c r="O61" s="51">
        <f>+'Ark1'!W2394</f>
        <v>0</v>
      </c>
      <c r="P61" s="51"/>
      <c r="Q61" s="51">
        <f>+'Ark1'!X2394</f>
        <v>0</v>
      </c>
      <c r="R61" s="51"/>
      <c r="S61" s="51">
        <f>+'Ark1'!Y2394</f>
        <v>0</v>
      </c>
      <c r="T61" s="39"/>
      <c r="U61" s="12">
        <f>+'Ark1'!AA2394</f>
        <v>0</v>
      </c>
      <c r="V61" s="12">
        <f>+'Ark1'!AB2394</f>
        <v>0</v>
      </c>
      <c r="W61" s="15">
        <f>+'Ark1'!AC2394</f>
        <v>0</v>
      </c>
      <c r="X61" s="15"/>
      <c r="Y61" s="15" t="e">
        <f t="shared" si="17"/>
        <v>#DIV/0!</v>
      </c>
      <c r="Z61" s="12">
        <f>+'Ark1'!T2394</f>
        <v>0</v>
      </c>
      <c r="AA61" s="51">
        <f>+'Ark1'!V2394</f>
        <v>0</v>
      </c>
      <c r="AB61" s="39"/>
      <c r="AC61" s="4"/>
      <c r="AD61" s="12"/>
      <c r="AE61"/>
      <c r="AF61"/>
      <c r="AG61"/>
      <c r="AH61"/>
    </row>
    <row r="62" spans="1:34">
      <c r="A62" s="39"/>
      <c r="B62" s="3">
        <f>+'Ark1'!C2395</f>
        <v>2018</v>
      </c>
      <c r="C62" s="3">
        <f>+'Ark1'!K2395</f>
        <v>6</v>
      </c>
      <c r="D62" s="47" t="str">
        <f t="shared" si="18"/>
        <v>Noroc Løftet</v>
      </c>
      <c r="E62" s="15">
        <f>+'Ark1'!Q2395</f>
        <v>1473</v>
      </c>
      <c r="F62" s="15"/>
      <c r="G62" s="306">
        <f>+'Ark1'!R2395</f>
        <v>795297</v>
      </c>
      <c r="H62" s="306"/>
      <c r="I62" s="306">
        <f>+'Ark1'!S2395</f>
        <v>780445</v>
      </c>
      <c r="J62" s="51">
        <f>+'Ark1'!AD2395</f>
        <v>56.268160930518867</v>
      </c>
      <c r="K62" s="51"/>
      <c r="L62" s="51">
        <f>+'Ark1'!AE2395</f>
        <v>55.78072030108595</v>
      </c>
      <c r="M62" s="12">
        <f>+'Ark1'!U2395</f>
        <v>59.776701753486783</v>
      </c>
      <c r="N62" s="12"/>
      <c r="O62" s="51">
        <f>+'Ark1'!W2395</f>
        <v>78.477531408361955</v>
      </c>
      <c r="P62" s="51"/>
      <c r="Q62" s="51">
        <f>+'Ark1'!X2395</f>
        <v>1.1586866290203537</v>
      </c>
      <c r="R62" s="51"/>
      <c r="S62" s="51">
        <f>+'Ark1'!Y2395</f>
        <v>2.3173732580407074</v>
      </c>
      <c r="T62" s="39"/>
      <c r="U62" s="12">
        <f>+'Ark1'!AA2395</f>
        <v>9.3667397438934223</v>
      </c>
      <c r="V62" s="12">
        <f>+'Ark1'!AB2395</f>
        <v>2.5640507264040502</v>
      </c>
      <c r="W62" s="15">
        <f>+'Ark1'!AC2395</f>
        <v>-27.492738833096244</v>
      </c>
      <c r="X62" s="15"/>
      <c r="Y62" s="15">
        <f t="shared" si="17"/>
        <v>539.91649694501018</v>
      </c>
      <c r="Z62" s="12">
        <f>+'Ark1'!T2395</f>
        <v>15.250282598827852</v>
      </c>
      <c r="AA62" s="51">
        <f>+'Ark1'!V2395</f>
        <v>85.552379841748973</v>
      </c>
      <c r="AB62" s="39"/>
      <c r="AC62" s="4"/>
      <c r="AD62" s="12"/>
      <c r="AE62"/>
      <c r="AF62"/>
      <c r="AG62"/>
      <c r="AH62"/>
    </row>
    <row r="63" spans="1:34">
      <c r="A63" s="39"/>
      <c r="B63" s="3">
        <f>+'Ark1'!C2396</f>
        <v>2018</v>
      </c>
      <c r="C63" s="3">
        <f>+'Ark1'!K2396</f>
        <v>7</v>
      </c>
      <c r="D63" s="47" t="str">
        <f t="shared" si="18"/>
        <v>Øko med kjeber</v>
      </c>
      <c r="E63" s="15">
        <f>+'Ark1'!Q2396</f>
        <v>0</v>
      </c>
      <c r="F63" s="15"/>
      <c r="G63" s="306">
        <f>+'Ark1'!R2396</f>
        <v>0</v>
      </c>
      <c r="H63" s="306"/>
      <c r="I63" s="306">
        <f>+'Ark1'!S2396</f>
        <v>0</v>
      </c>
      <c r="J63" s="51">
        <f>+'Ark1'!AD2396</f>
        <v>0</v>
      </c>
      <c r="K63" s="51"/>
      <c r="L63" s="51">
        <f>+'Ark1'!AE2396</f>
        <v>0</v>
      </c>
      <c r="M63" s="12">
        <f>+'Ark1'!U2396</f>
        <v>0</v>
      </c>
      <c r="N63" s="12"/>
      <c r="O63" s="51">
        <f>+'Ark1'!W2396</f>
        <v>0</v>
      </c>
      <c r="P63" s="51"/>
      <c r="Q63" s="51">
        <f>+'Ark1'!X2396</f>
        <v>0</v>
      </c>
      <c r="R63" s="51"/>
      <c r="S63" s="51">
        <f>+'Ark1'!Y2396</f>
        <v>0</v>
      </c>
      <c r="T63" s="39"/>
      <c r="U63" s="12">
        <f>+'Ark1'!AA2396</f>
        <v>0</v>
      </c>
      <c r="V63" s="12">
        <f>+'Ark1'!AB2396</f>
        <v>0</v>
      </c>
      <c r="W63" s="15">
        <f>+'Ark1'!AC2396</f>
        <v>0</v>
      </c>
      <c r="X63" s="15"/>
      <c r="Y63" s="15" t="e">
        <f t="shared" si="17"/>
        <v>#DIV/0!</v>
      </c>
      <c r="Z63" s="12">
        <f>+'Ark1'!T2396</f>
        <v>0</v>
      </c>
      <c r="AA63" s="51">
        <f>+'Ark1'!V2396</f>
        <v>0</v>
      </c>
      <c r="AB63" s="39"/>
      <c r="AC63" s="4"/>
      <c r="AD63" s="12"/>
      <c r="AE63"/>
      <c r="AF63"/>
      <c r="AG63"/>
      <c r="AH63"/>
    </row>
    <row r="64" spans="1:34">
      <c r="A64" s="39"/>
      <c r="B64" s="3">
        <f>+'Ark1'!C2397</f>
        <v>2018</v>
      </c>
      <c r="C64" s="3">
        <f>+'Ark1'!K2397</f>
        <v>8</v>
      </c>
      <c r="D64" s="47" t="str">
        <f t="shared" si="18"/>
        <v>Økologisk</v>
      </c>
      <c r="E64" s="15">
        <f>+'Ark1'!Q2397</f>
        <v>76</v>
      </c>
      <c r="F64" s="15"/>
      <c r="G64" s="306">
        <f>+'Ark1'!R2397</f>
        <v>3690</v>
      </c>
      <c r="H64" s="306"/>
      <c r="I64" s="306">
        <f>+'Ark1'!S2397</f>
        <v>3630</v>
      </c>
      <c r="J64" s="51">
        <f>+'Ark1'!AD2397</f>
        <v>0.26107166735649018</v>
      </c>
      <c r="K64" s="51"/>
      <c r="L64" s="51">
        <f>+'Ark1'!AE2397</f>
        <v>0.28934675624252876</v>
      </c>
      <c r="M64" s="12">
        <f>+'Ark1'!U2397</f>
        <v>58.106060606060609</v>
      </c>
      <c r="N64" s="12"/>
      <c r="O64" s="51">
        <f>+'Ark1'!W2397</f>
        <v>87.521652892562003</v>
      </c>
      <c r="P64" s="51"/>
      <c r="Q64" s="51">
        <f>+'Ark1'!X2397</f>
        <v>8.1300813008130066E-2</v>
      </c>
      <c r="R64" s="51"/>
      <c r="S64" s="51">
        <f>+'Ark1'!Y2397</f>
        <v>0.16260162601626013</v>
      </c>
      <c r="T64" s="39"/>
      <c r="U64" s="12">
        <f>+'Ark1'!AA2397</f>
        <v>13.47747225650911</v>
      </c>
      <c r="V64" s="12">
        <f>+'Ark1'!AB2397</f>
        <v>2.6598829002718678</v>
      </c>
      <c r="W64" s="15">
        <f>+'Ark1'!AC2397</f>
        <v>-35.979881037939407</v>
      </c>
      <c r="X64" s="15"/>
      <c r="Y64" s="15">
        <f t="shared" si="17"/>
        <v>48.55263157894737</v>
      </c>
      <c r="Z64" s="12">
        <f>+'Ark1'!T2397</f>
        <v>14.503794037940381</v>
      </c>
      <c r="AA64" s="51">
        <f>+'Ark1'!V2397</f>
        <v>95.93116230760279</v>
      </c>
      <c r="AB64" s="39"/>
      <c r="AC64" s="4"/>
      <c r="AD64" s="12"/>
      <c r="AE64"/>
      <c r="AF64"/>
      <c r="AG64"/>
      <c r="AH64"/>
    </row>
    <row r="65" spans="1:34">
      <c r="A65" s="39"/>
      <c r="B65" s="47">
        <f>+'Ark1'!C2398</f>
        <v>2018</v>
      </c>
      <c r="C65" s="47">
        <f>+'Ark1'!K2398</f>
        <v>9</v>
      </c>
      <c r="D65" s="47" t="str">
        <f t="shared" si="18"/>
        <v>Noroc Nortura</v>
      </c>
      <c r="E65" s="248">
        <f>+'Ark1'!Q2398</f>
        <v>1</v>
      </c>
      <c r="F65" s="248"/>
      <c r="G65" s="320">
        <f>+'Ark1'!R2398</f>
        <v>0</v>
      </c>
      <c r="H65" s="320"/>
      <c r="I65" s="320">
        <f>+'Ark1'!S2398</f>
        <v>0</v>
      </c>
      <c r="J65" s="91">
        <f>+'Ark1'!AD2398</f>
        <v>0</v>
      </c>
      <c r="K65" s="91"/>
      <c r="L65" s="91">
        <f>+'Ark1'!AE2398</f>
        <v>0</v>
      </c>
      <c r="M65" s="249">
        <f>+'Ark1'!U2398</f>
        <v>0</v>
      </c>
      <c r="N65" s="249"/>
      <c r="O65" s="91">
        <f>+'Ark1'!W2398</f>
        <v>0</v>
      </c>
      <c r="P65" s="91"/>
      <c r="Q65" s="91">
        <f>+'Ark1'!X2398</f>
        <v>0</v>
      </c>
      <c r="R65" s="91"/>
      <c r="S65" s="91">
        <f>+'Ark1'!Y2398</f>
        <v>0</v>
      </c>
      <c r="T65" s="39"/>
      <c r="U65" s="249">
        <f>+'Ark1'!AA2398</f>
        <v>0</v>
      </c>
      <c r="V65" s="249">
        <f>+'Ark1'!AB2398</f>
        <v>0</v>
      </c>
      <c r="W65" s="248">
        <f>+'Ark1'!AC2398</f>
        <v>0</v>
      </c>
      <c r="X65" s="248"/>
      <c r="Y65" s="248">
        <f t="shared" si="17"/>
        <v>0</v>
      </c>
      <c r="Z65" s="249">
        <f>+'Ark1'!T2398</f>
        <v>0</v>
      </c>
      <c r="AA65" s="91">
        <f>+'Ark1'!V2398</f>
        <v>0</v>
      </c>
      <c r="AB65" s="39"/>
      <c r="AC65" s="4"/>
      <c r="AD65" s="12"/>
      <c r="AE65"/>
      <c r="AF65"/>
      <c r="AG65"/>
      <c r="AH65"/>
    </row>
    <row r="66" spans="1:34" ht="15.6">
      <c r="A66" s="39"/>
      <c r="B66" s="39"/>
      <c r="C66" s="39"/>
      <c r="D66" s="39"/>
      <c r="E66" s="39"/>
      <c r="F66" s="39"/>
      <c r="G66" s="303"/>
      <c r="H66" s="303"/>
      <c r="I66" s="303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5"/>
      <c r="AD66" s="18"/>
      <c r="AE66"/>
      <c r="AF66"/>
      <c r="AG66"/>
      <c r="AH66"/>
    </row>
    <row r="67" spans="1:34">
      <c r="A67" s="39"/>
      <c r="B67" s="47">
        <f>+'Ark1'!C2399</f>
        <v>2017</v>
      </c>
      <c r="C67" s="47">
        <f>+'Ark1'!K2399</f>
        <v>0</v>
      </c>
      <c r="D67" s="47" t="str">
        <f>+D59</f>
        <v>Hybrid</v>
      </c>
      <c r="E67" s="248">
        <f>+'Ark1'!Q2399</f>
        <v>2245</v>
      </c>
      <c r="F67" s="248"/>
      <c r="G67" s="320">
        <f>+'Ark1'!R2399</f>
        <v>434636</v>
      </c>
      <c r="H67" s="320"/>
      <c r="I67" s="320">
        <f>+'Ark1'!S2399</f>
        <v>431798</v>
      </c>
      <c r="J67" s="91">
        <f>+'Ark1'!AD2399</f>
        <v>32.083797769231346</v>
      </c>
      <c r="K67" s="91"/>
      <c r="L67" s="91">
        <f>+'Ark1'!AE2399</f>
        <v>32.524306535146422</v>
      </c>
      <c r="M67" s="249">
        <f>+'Ark1'!U2399</f>
        <v>60.743069676098521</v>
      </c>
      <c r="N67" s="249"/>
      <c r="O67" s="91">
        <f>+'Ark1'!W2399</f>
        <v>82.662227245145004</v>
      </c>
      <c r="P67" s="91"/>
      <c r="Q67" s="91">
        <f>+'Ark1'!X2399</f>
        <v>3.3264616828794678</v>
      </c>
      <c r="R67" s="91"/>
      <c r="S67" s="91">
        <f>+'Ark1'!Y2399</f>
        <v>6.6529233657589355</v>
      </c>
      <c r="T67" s="39"/>
      <c r="U67" s="249">
        <f>+'Ark1'!AA2399</f>
        <v>9.902788102515137</v>
      </c>
      <c r="V67" s="249">
        <f>+'Ark1'!AB2399</f>
        <v>2.8330698184216314</v>
      </c>
      <c r="W67" s="248">
        <f>+'Ark1'!AC2399</f>
        <v>-27.497061249761913</v>
      </c>
      <c r="X67" s="248"/>
      <c r="Y67" s="248">
        <f t="shared" ref="Y67:Y73" si="19">+G67/E67</f>
        <v>193.60178173719376</v>
      </c>
      <c r="Z67" s="249">
        <f>+'Ark1'!T2399</f>
        <v>15.83070891504615</v>
      </c>
      <c r="AA67" s="91">
        <f>+'Ark1'!V2399</f>
        <v>89.761020532970662</v>
      </c>
      <c r="AB67" s="39"/>
      <c r="AC67" s="4"/>
      <c r="AD67" s="12"/>
      <c r="AE67"/>
      <c r="AF67"/>
      <c r="AG67"/>
      <c r="AH67"/>
    </row>
    <row r="68" spans="1:34">
      <c r="A68" s="39"/>
      <c r="B68" s="47">
        <f>+'Ark1'!C2400</f>
        <v>2017</v>
      </c>
      <c r="C68" s="47">
        <f>+'Ark1'!K2400</f>
        <v>1</v>
      </c>
      <c r="D68" s="47" t="str">
        <f t="shared" ref="D68:D73" si="20">+D60</f>
        <v>Hampshire</v>
      </c>
      <c r="E68" s="248">
        <f>+'Ark1'!Q2400</f>
        <v>447</v>
      </c>
      <c r="F68" s="248"/>
      <c r="G68" s="320">
        <f>+'Ark1'!R2400</f>
        <v>136498</v>
      </c>
      <c r="H68" s="320"/>
      <c r="I68" s="320">
        <f>+'Ark1'!S2400</f>
        <v>136388</v>
      </c>
      <c r="J68" s="91">
        <f>+'Ark1'!AD2400</f>
        <v>10.075958337331787</v>
      </c>
      <c r="K68" s="91"/>
      <c r="L68" s="91">
        <f>+'Ark1'!AE2400</f>
        <v>10.240770534540028</v>
      </c>
      <c r="M68" s="249">
        <f>+'Ark1'!U2400</f>
        <v>60.497257823268889</v>
      </c>
      <c r="N68" s="249"/>
      <c r="O68" s="91">
        <f>+'Ark1'!W2400</f>
        <v>82.401697363403926</v>
      </c>
      <c r="P68" s="91"/>
      <c r="Q68" s="91">
        <f>+'Ark1'!X2400</f>
        <v>1.5392166918196601</v>
      </c>
      <c r="R68" s="91"/>
      <c r="S68" s="91">
        <f>+'Ark1'!Y2400</f>
        <v>3.0784333836393203</v>
      </c>
      <c r="T68" s="39"/>
      <c r="U68" s="249">
        <f>+'Ark1'!AA2400</f>
        <v>8.763034073594449</v>
      </c>
      <c r="V68" s="249">
        <f>+'Ark1'!AB2400</f>
        <v>2.6456515089499861</v>
      </c>
      <c r="W68" s="248">
        <f>+'Ark1'!AC2400</f>
        <v>-29.726496316125697</v>
      </c>
      <c r="X68" s="248"/>
      <c r="Y68" s="248">
        <f t="shared" si="19"/>
        <v>305.3646532438479</v>
      </c>
      <c r="Z68" s="249">
        <f>+'Ark1'!T2400</f>
        <v>15.849865932101563</v>
      </c>
      <c r="AA68" s="91">
        <f>+'Ark1'!V2400</f>
        <v>89.30572363956685</v>
      </c>
      <c r="AB68" s="39"/>
      <c r="AC68" s="4"/>
      <c r="AD68" s="12"/>
      <c r="AE68"/>
      <c r="AF68"/>
      <c r="AG68"/>
      <c r="AH68"/>
    </row>
    <row r="69" spans="1:34">
      <c r="A69" s="39"/>
      <c r="B69" s="47">
        <f>+'Ark1'!C2401</f>
        <v>2017</v>
      </c>
      <c r="C69" s="47">
        <f>+'Ark1'!K2401</f>
        <v>3</v>
      </c>
      <c r="D69" s="47" t="str">
        <f t="shared" si="20"/>
        <v>Noroc KLF</v>
      </c>
      <c r="E69" s="248">
        <f>+'Ark1'!Q2401</f>
        <v>0</v>
      </c>
      <c r="F69" s="248"/>
      <c r="G69" s="320">
        <f>+'Ark1'!R2401</f>
        <v>0</v>
      </c>
      <c r="H69" s="320"/>
      <c r="I69" s="320">
        <f>+'Ark1'!S2401</f>
        <v>0</v>
      </c>
      <c r="J69" s="91">
        <f>+'Ark1'!AD2401</f>
        <v>0</v>
      </c>
      <c r="K69" s="91"/>
      <c r="L69" s="91">
        <f>+'Ark1'!AE2401</f>
        <v>0</v>
      </c>
      <c r="M69" s="249">
        <f>+'Ark1'!U2401</f>
        <v>0</v>
      </c>
      <c r="N69" s="249"/>
      <c r="O69" s="91">
        <f>+'Ark1'!W2401</f>
        <v>0</v>
      </c>
      <c r="P69" s="91"/>
      <c r="Q69" s="91">
        <f>+'Ark1'!X2401</f>
        <v>0</v>
      </c>
      <c r="R69" s="91"/>
      <c r="S69" s="91">
        <f>+'Ark1'!Y2401</f>
        <v>0</v>
      </c>
      <c r="T69" s="39"/>
      <c r="U69" s="249">
        <f>+'Ark1'!AA2401</f>
        <v>0</v>
      </c>
      <c r="V69" s="249">
        <f>+'Ark1'!AB2401</f>
        <v>0</v>
      </c>
      <c r="W69" s="248">
        <f>+'Ark1'!AC2401</f>
        <v>0</v>
      </c>
      <c r="X69" s="248"/>
      <c r="Y69" s="248" t="e">
        <f t="shared" si="19"/>
        <v>#DIV/0!</v>
      </c>
      <c r="Z69" s="249">
        <f>+'Ark1'!T2401</f>
        <v>0</v>
      </c>
      <c r="AA69" s="91">
        <f>+'Ark1'!V2401</f>
        <v>0</v>
      </c>
      <c r="AB69" s="39"/>
      <c r="AC69" s="4"/>
      <c r="AD69" s="12"/>
      <c r="AE69"/>
      <c r="AF69"/>
      <c r="AG69"/>
      <c r="AH69"/>
    </row>
    <row r="70" spans="1:34">
      <c r="A70" s="39"/>
      <c r="B70" s="3">
        <f>+'Ark1'!C2402</f>
        <v>2017</v>
      </c>
      <c r="C70" s="3">
        <f>+'Ark1'!K2402</f>
        <v>6</v>
      </c>
      <c r="D70" s="47" t="str">
        <f t="shared" si="20"/>
        <v>Noroc Løftet</v>
      </c>
      <c r="E70" s="15">
        <f>+'Ark1'!Q2402</f>
        <v>1486</v>
      </c>
      <c r="F70" s="15"/>
      <c r="G70" s="306">
        <f>+'Ark1'!R2402</f>
        <v>781014</v>
      </c>
      <c r="H70" s="306"/>
      <c r="I70" s="306">
        <f>+'Ark1'!S2402</f>
        <v>779090</v>
      </c>
      <c r="J70" s="51">
        <f>+'Ark1'!AD2402</f>
        <v>57.652599487705679</v>
      </c>
      <c r="K70" s="51"/>
      <c r="L70" s="51">
        <f>+'Ark1'!AE2402</f>
        <v>57.016328739582818</v>
      </c>
      <c r="M70" s="12">
        <f>+'Ark1'!U2402</f>
        <v>59.560665648384678</v>
      </c>
      <c r="N70" s="12"/>
      <c r="O70" s="51">
        <f>+'Ark1'!W2402</f>
        <v>80.314008715295699</v>
      </c>
      <c r="P70" s="51"/>
      <c r="Q70" s="51">
        <f>+'Ark1'!X2402</f>
        <v>1.8153323756040225</v>
      </c>
      <c r="R70" s="51"/>
      <c r="S70" s="51">
        <f>+'Ark1'!Y2402</f>
        <v>3.630664751208045</v>
      </c>
      <c r="T70" s="39"/>
      <c r="U70" s="12">
        <f>+'Ark1'!AA2402</f>
        <v>9.3263820999255511</v>
      </c>
      <c r="V70" s="12">
        <f>+'Ark1'!AB2402</f>
        <v>2.6461183390826433</v>
      </c>
      <c r="W70" s="15">
        <f>+'Ark1'!AC2402</f>
        <v>-30.340854423434713</v>
      </c>
      <c r="X70" s="15"/>
      <c r="Y70" s="15">
        <f t="shared" si="19"/>
        <v>525.58142664872139</v>
      </c>
      <c r="Z70" s="12">
        <f>+'Ark1'!T2402</f>
        <v>15.37427626137303</v>
      </c>
      <c r="AA70" s="51">
        <f>+'Ark1'!V2402</f>
        <v>87.099314633639068</v>
      </c>
      <c r="AB70" s="39"/>
      <c r="AC70" s="4"/>
      <c r="AD70" s="12"/>
      <c r="AE70"/>
      <c r="AF70"/>
      <c r="AG70"/>
      <c r="AH70"/>
    </row>
    <row r="71" spans="1:34">
      <c r="A71" s="39"/>
      <c r="B71" s="3">
        <f>+'Ark1'!C2403</f>
        <v>2017</v>
      </c>
      <c r="C71" s="3">
        <f>+'Ark1'!K2403</f>
        <v>7</v>
      </c>
      <c r="D71" s="47" t="str">
        <f t="shared" si="20"/>
        <v>Øko med kjeber</v>
      </c>
      <c r="E71" s="15">
        <f>+'Ark1'!Q2403</f>
        <v>0</v>
      </c>
      <c r="F71" s="15"/>
      <c r="G71" s="306">
        <f>+'Ark1'!R2403</f>
        <v>0</v>
      </c>
      <c r="H71" s="306"/>
      <c r="I71" s="306">
        <f>+'Ark1'!S2403</f>
        <v>0</v>
      </c>
      <c r="J71" s="51">
        <f>+'Ark1'!AD2403</f>
        <v>0</v>
      </c>
      <c r="K71" s="51"/>
      <c r="L71" s="51">
        <f>+'Ark1'!AE2403</f>
        <v>0</v>
      </c>
      <c r="M71" s="12">
        <f>+'Ark1'!U2403</f>
        <v>0</v>
      </c>
      <c r="N71" s="12"/>
      <c r="O71" s="51">
        <f>+'Ark1'!W2403</f>
        <v>0</v>
      </c>
      <c r="P71" s="51"/>
      <c r="Q71" s="51">
        <f>+'Ark1'!X2403</f>
        <v>0</v>
      </c>
      <c r="R71" s="51"/>
      <c r="S71" s="51">
        <f>+'Ark1'!Y2403</f>
        <v>0</v>
      </c>
      <c r="T71" s="39"/>
      <c r="U71" s="12">
        <f>+'Ark1'!AA2403</f>
        <v>0</v>
      </c>
      <c r="V71" s="12">
        <f>+'Ark1'!AB2403</f>
        <v>0</v>
      </c>
      <c r="W71" s="15">
        <f>+'Ark1'!AC2403</f>
        <v>0</v>
      </c>
      <c r="X71" s="15"/>
      <c r="Y71" s="15" t="e">
        <f t="shared" si="19"/>
        <v>#DIV/0!</v>
      </c>
      <c r="Z71" s="12">
        <f>+'Ark1'!T2403</f>
        <v>0</v>
      </c>
      <c r="AA71" s="51">
        <f>+'Ark1'!V2403</f>
        <v>0</v>
      </c>
      <c r="AB71" s="39"/>
      <c r="AC71" s="4"/>
      <c r="AD71" s="12"/>
      <c r="AE71"/>
      <c r="AF71"/>
      <c r="AG71"/>
      <c r="AH71"/>
    </row>
    <row r="72" spans="1:34">
      <c r="A72" s="39"/>
      <c r="B72" s="3">
        <f>+'Ark1'!C2404</f>
        <v>2017</v>
      </c>
      <c r="C72" s="3">
        <f>+'Ark1'!K2404</f>
        <v>8</v>
      </c>
      <c r="D72" s="47" t="str">
        <f t="shared" si="20"/>
        <v>Økologisk</v>
      </c>
      <c r="E72" s="15">
        <f>+'Ark1'!Q2404</f>
        <v>79</v>
      </c>
      <c r="F72" s="15"/>
      <c r="G72" s="306">
        <f>+'Ark1'!R2404</f>
        <v>2542</v>
      </c>
      <c r="H72" s="306"/>
      <c r="I72" s="306">
        <f>+'Ark1'!S2404</f>
        <v>2428</v>
      </c>
      <c r="J72" s="51">
        <f>+'Ark1'!AD2404</f>
        <v>0.18764440573120048</v>
      </c>
      <c r="K72" s="51"/>
      <c r="L72" s="51">
        <f>+'Ark1'!AE2404</f>
        <v>0.21859419073072528</v>
      </c>
      <c r="M72" s="12">
        <f>+'Ark1'!U2404</f>
        <v>57.068369028006579</v>
      </c>
      <c r="N72" s="12"/>
      <c r="O72" s="51">
        <f>+'Ark1'!W2404</f>
        <v>98.802883031301633</v>
      </c>
      <c r="P72" s="51"/>
      <c r="Q72" s="51">
        <f>+'Ark1'!X2404</f>
        <v>0</v>
      </c>
      <c r="R72" s="51"/>
      <c r="S72" s="51">
        <f>+'Ark1'!Y2404</f>
        <v>0</v>
      </c>
      <c r="T72" s="39"/>
      <c r="U72" s="12">
        <f>+'Ark1'!AA2404</f>
        <v>14.250574424370088</v>
      </c>
      <c r="V72" s="12">
        <f>+'Ark1'!AB2404</f>
        <v>3.0485264448427576</v>
      </c>
      <c r="W72" s="15">
        <f>+'Ark1'!AC2404</f>
        <v>-42.637453096381208</v>
      </c>
      <c r="X72" s="15"/>
      <c r="Y72" s="15">
        <f t="shared" si="19"/>
        <v>32.177215189873415</v>
      </c>
      <c r="Z72" s="12">
        <f>+'Ark1'!T2404</f>
        <v>13.820613690007868</v>
      </c>
      <c r="AA72" s="51">
        <f>+'Ark1'!V2404</f>
        <v>109.70052350600862</v>
      </c>
      <c r="AB72" s="39"/>
      <c r="AC72" s="4"/>
      <c r="AD72" s="12"/>
      <c r="AE72"/>
      <c r="AF72"/>
      <c r="AG72"/>
      <c r="AH72"/>
    </row>
    <row r="73" spans="1:34">
      <c r="A73" s="39"/>
      <c r="B73" s="3">
        <f>+'Ark1'!C2405</f>
        <v>2017</v>
      </c>
      <c r="C73" s="3">
        <f>+'Ark1'!K2405</f>
        <v>9</v>
      </c>
      <c r="D73" s="47" t="str">
        <f t="shared" si="20"/>
        <v>Noroc Nortura</v>
      </c>
      <c r="E73" s="15">
        <f>+'Ark1'!Q2405</f>
        <v>0</v>
      </c>
      <c r="F73" s="15"/>
      <c r="G73" s="306">
        <f>+'Ark1'!R2405</f>
        <v>0</v>
      </c>
      <c r="H73" s="306"/>
      <c r="I73" s="306">
        <f>+'Ark1'!S2405</f>
        <v>0</v>
      </c>
      <c r="J73" s="51">
        <f>+'Ark1'!AD2405</f>
        <v>0</v>
      </c>
      <c r="K73" s="51"/>
      <c r="L73" s="51">
        <f>+'Ark1'!AE2405</f>
        <v>0</v>
      </c>
      <c r="M73" s="12">
        <f>+'Ark1'!U2405</f>
        <v>0</v>
      </c>
      <c r="N73" s="12"/>
      <c r="O73" s="51">
        <f>+'Ark1'!W2405</f>
        <v>0</v>
      </c>
      <c r="P73" s="51"/>
      <c r="Q73" s="51">
        <f>+'Ark1'!X2405</f>
        <v>0</v>
      </c>
      <c r="R73" s="51"/>
      <c r="S73" s="51">
        <f>+'Ark1'!Y2405</f>
        <v>0</v>
      </c>
      <c r="T73" s="39"/>
      <c r="U73" s="12">
        <f>+'Ark1'!AA2405</f>
        <v>0</v>
      </c>
      <c r="V73" s="12">
        <f>+'Ark1'!AB2405</f>
        <v>0</v>
      </c>
      <c r="W73" s="15">
        <f>+'Ark1'!AC2405</f>
        <v>0</v>
      </c>
      <c r="X73" s="15"/>
      <c r="Y73" s="15" t="e">
        <f t="shared" si="19"/>
        <v>#DIV/0!</v>
      </c>
      <c r="Z73" s="12">
        <f>+'Ark1'!T2405</f>
        <v>0</v>
      </c>
      <c r="AA73" s="51">
        <f>+'Ark1'!V2405</f>
        <v>0</v>
      </c>
      <c r="AB73" s="39"/>
      <c r="AC73" s="4"/>
      <c r="AD73" s="12"/>
      <c r="AE73"/>
      <c r="AF73"/>
      <c r="AG73"/>
      <c r="AH73"/>
    </row>
    <row r="74" spans="1:34" ht="15.6">
      <c r="A74" s="39"/>
      <c r="B74" s="39"/>
      <c r="C74" s="39"/>
      <c r="D74" s="39"/>
      <c r="E74" s="39"/>
      <c r="F74" s="39"/>
      <c r="G74" s="303"/>
      <c r="H74" s="303"/>
      <c r="I74" s="303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5"/>
      <c r="AD74" s="18"/>
      <c r="AE74"/>
      <c r="AF74"/>
      <c r="AG74"/>
      <c r="AH74"/>
    </row>
    <row r="75" spans="1:34" ht="15.6">
      <c r="A75" s="39"/>
      <c r="B75" s="3">
        <f>+'Ark1'!C2406</f>
        <v>2016</v>
      </c>
      <c r="C75" s="3">
        <f>+'Ark1'!K2406</f>
        <v>0</v>
      </c>
      <c r="D75" s="3" t="str">
        <f>+D67</f>
        <v>Hybrid</v>
      </c>
      <c r="E75" s="15">
        <f>+'Ark1'!Q2406</f>
        <v>2201</v>
      </c>
      <c r="F75" s="15"/>
      <c r="G75" s="306">
        <f>+'Ark1'!R2406</f>
        <v>473347</v>
      </c>
      <c r="H75" s="306"/>
      <c r="I75" s="306">
        <f>+'Ark1'!S2406</f>
        <v>467700</v>
      </c>
      <c r="J75" s="51">
        <f>+'Ark1'!AD2406</f>
        <v>34.790332437753143</v>
      </c>
      <c r="K75" s="51"/>
      <c r="L75" s="51">
        <f>+'Ark1'!AE2406</f>
        <v>35.220058027749943</v>
      </c>
      <c r="M75" s="12">
        <f>+'Ark1'!U2406</f>
        <v>61.061853752405391</v>
      </c>
      <c r="N75" s="12"/>
      <c r="O75" s="51">
        <f>+'Ark1'!W2406</f>
        <v>83.034171049815342</v>
      </c>
      <c r="P75" s="51"/>
      <c r="Q75" s="51">
        <f>+'Ark1'!X2406</f>
        <v>4.0898114913583488</v>
      </c>
      <c r="R75" s="51"/>
      <c r="S75" s="51">
        <f>+'Ark1'!Y2406</f>
        <v>8.1796229827166975</v>
      </c>
      <c r="T75" s="39"/>
      <c r="U75" s="12">
        <f>+'Ark1'!AA2406</f>
        <v>10.354562280869782</v>
      </c>
      <c r="V75" s="12">
        <f>+'Ark1'!AB2406</f>
        <v>2.9315896252744409</v>
      </c>
      <c r="W75" s="15">
        <f>+'Ark1'!AC2406</f>
        <v>-27.429285411405871</v>
      </c>
      <c r="X75" s="15"/>
      <c r="Y75" s="15">
        <f>+G75/E75</f>
        <v>215.05997273966378</v>
      </c>
      <c r="Z75" s="12">
        <f>+'Ark1'!T2406</f>
        <v>15.853373951878853</v>
      </c>
      <c r="AA75" s="51">
        <f>+'Ark1'!V2406</f>
        <v>90.307739795794319</v>
      </c>
      <c r="AB75" s="39"/>
      <c r="AC75" s="4"/>
      <c r="AD75" s="5"/>
      <c r="AE75"/>
      <c r="AF75"/>
      <c r="AG75"/>
      <c r="AH75"/>
    </row>
    <row r="76" spans="1:34" ht="15.6">
      <c r="A76" s="39"/>
      <c r="B76" s="3">
        <f>+'Ark1'!C2407</f>
        <v>2016</v>
      </c>
      <c r="C76" s="3">
        <f>+'Ark1'!K2407</f>
        <v>1</v>
      </c>
      <c r="D76" s="3" t="str">
        <f t="shared" ref="D76:D81" si="21">+D68</f>
        <v>Hampshire</v>
      </c>
      <c r="E76" s="15">
        <f>+'Ark1'!Q2407</f>
        <v>414</v>
      </c>
      <c r="F76" s="15"/>
      <c r="G76" s="306">
        <f>+'Ark1'!R2407</f>
        <v>95392</v>
      </c>
      <c r="H76" s="306"/>
      <c r="I76" s="306">
        <f>+'Ark1'!S2407</f>
        <v>95329</v>
      </c>
      <c r="J76" s="51">
        <f>+'Ark1'!AD2407</f>
        <v>7.0111765615967698</v>
      </c>
      <c r="K76" s="51"/>
      <c r="L76" s="51">
        <f>+'Ark1'!AE2407</f>
        <v>7.1203838210808579</v>
      </c>
      <c r="M76" s="12">
        <f>+'Ark1'!U2407</f>
        <v>60.640717934731285</v>
      </c>
      <c r="N76" s="12"/>
      <c r="O76" s="51">
        <f>+'Ark1'!W2407</f>
        <v>82.35927682027382</v>
      </c>
      <c r="P76" s="51"/>
      <c r="Q76" s="51">
        <f>+'Ark1'!X2407</f>
        <v>1.6898691714189862</v>
      </c>
      <c r="R76" s="51"/>
      <c r="S76" s="51">
        <f>+'Ark1'!Y2407</f>
        <v>3.3797383428379724</v>
      </c>
      <c r="T76" s="39"/>
      <c r="U76" s="12">
        <f>+'Ark1'!AA2407</f>
        <v>9.1363735496841514</v>
      </c>
      <c r="V76" s="12">
        <f>+'Ark1'!AB2407</f>
        <v>2.6746706012537951</v>
      </c>
      <c r="W76" s="15">
        <f>+'Ark1'!AC2407</f>
        <v>-27.616041133922192</v>
      </c>
      <c r="X76" s="15"/>
      <c r="Y76" s="15">
        <f>+G76/E76</f>
        <v>230.41545893719805</v>
      </c>
      <c r="Z76" s="12">
        <f>+'Ark1'!T2407</f>
        <v>15.923148691714188</v>
      </c>
      <c r="AA76" s="51">
        <f>+'Ark1'!V2407</f>
        <v>89.253119381841245</v>
      </c>
      <c r="AB76" s="39"/>
      <c r="AC76" s="5"/>
      <c r="AD76" s="5"/>
      <c r="AE76"/>
      <c r="AF76"/>
      <c r="AG76"/>
      <c r="AH76"/>
    </row>
    <row r="77" spans="1:34">
      <c r="A77" s="39"/>
      <c r="B77" s="3">
        <f>+'Ark1'!C2408</f>
        <v>2016</v>
      </c>
      <c r="C77" s="3">
        <f>+'Ark1'!K2408</f>
        <v>3</v>
      </c>
      <c r="D77" s="3" t="str">
        <f t="shared" si="21"/>
        <v>Noroc KLF</v>
      </c>
      <c r="E77" s="15">
        <f>+'Ark1'!Q2408</f>
        <v>0</v>
      </c>
      <c r="F77" s="15"/>
      <c r="G77" s="306">
        <f>+'Ark1'!R2408</f>
        <v>0</v>
      </c>
      <c r="H77" s="306"/>
      <c r="I77" s="306">
        <f>+'Ark1'!S2408</f>
        <v>0</v>
      </c>
      <c r="J77" s="51">
        <f>+'Ark1'!AD2408</f>
        <v>0</v>
      </c>
      <c r="K77" s="51"/>
      <c r="L77" s="51">
        <f>+'Ark1'!AE2408</f>
        <v>0</v>
      </c>
      <c r="M77" s="12">
        <f>+'Ark1'!U2408</f>
        <v>0</v>
      </c>
      <c r="N77" s="12"/>
      <c r="O77" s="51">
        <f>+'Ark1'!W2408</f>
        <v>0</v>
      </c>
      <c r="P77" s="51"/>
      <c r="Q77" s="51">
        <f>+'Ark1'!X2408</f>
        <v>0</v>
      </c>
      <c r="R77" s="51"/>
      <c r="S77" s="51">
        <f>+'Ark1'!Y2408</f>
        <v>0</v>
      </c>
      <c r="T77" s="39"/>
      <c r="U77" s="12">
        <f>+'Ark1'!AA2408</f>
        <v>0</v>
      </c>
      <c r="V77" s="12">
        <f>+'Ark1'!AB2408</f>
        <v>0</v>
      </c>
      <c r="W77" s="15">
        <f>+'Ark1'!AC2408</f>
        <v>0</v>
      </c>
      <c r="X77" s="15"/>
      <c r="Y77" s="15" t="e">
        <f>+G77/E77</f>
        <v>#DIV/0!</v>
      </c>
      <c r="Z77" s="12">
        <f>+'Ark1'!T2408</f>
        <v>0</v>
      </c>
      <c r="AA77" s="51">
        <f>+'Ark1'!V2408</f>
        <v>0</v>
      </c>
      <c r="AB77" s="39"/>
      <c r="AC77" s="12"/>
      <c r="AD77" s="12"/>
      <c r="AE77"/>
      <c r="AF77"/>
      <c r="AG77"/>
      <c r="AH77"/>
    </row>
    <row r="78" spans="1:34">
      <c r="A78" s="39"/>
      <c r="B78" s="3">
        <f>+'Ark1'!C2409</f>
        <v>2016</v>
      </c>
      <c r="C78" s="3">
        <f>+'Ark1'!K2409</f>
        <v>6</v>
      </c>
      <c r="D78" s="3" t="str">
        <f t="shared" si="21"/>
        <v>Noroc Løftet</v>
      </c>
      <c r="E78" s="15">
        <f>+'Ark1'!Q2409</f>
        <v>1388</v>
      </c>
      <c r="F78" s="15"/>
      <c r="G78" s="306">
        <f>+'Ark1'!R2409</f>
        <v>789858.5</v>
      </c>
      <c r="H78" s="306"/>
      <c r="I78" s="306">
        <f>+'Ark1'!S2409</f>
        <v>787177.5</v>
      </c>
      <c r="J78" s="51">
        <f>+'Ark1'!AD2409</f>
        <v>58.053478301932905</v>
      </c>
      <c r="K78" s="51"/>
      <c r="L78" s="51">
        <f>+'Ark1'!AE2409</f>
        <v>57.492896208161241</v>
      </c>
      <c r="M78" s="12">
        <f>+'Ark1'!U2409</f>
        <v>59.649652079740591</v>
      </c>
      <c r="N78" s="12"/>
      <c r="O78" s="51">
        <f>+'Ark1'!W2409</f>
        <v>80.533332698152492</v>
      </c>
      <c r="P78" s="51"/>
      <c r="Q78" s="51">
        <f>+'Ark1'!X2409</f>
        <v>2.5776768876957075</v>
      </c>
      <c r="R78" s="51"/>
      <c r="S78" s="51">
        <f>+'Ark1'!Y2409</f>
        <v>5.1553537753914149</v>
      </c>
      <c r="T78" s="39"/>
      <c r="U78" s="12">
        <f>+'Ark1'!AA2409</f>
        <v>9.7308063743734241</v>
      </c>
      <c r="V78" s="12">
        <f>+'Ark1'!AB2409</f>
        <v>2.6784898997921278</v>
      </c>
      <c r="W78" s="15">
        <f>+'Ark1'!AC2409</f>
        <v>-30.846141453259477</v>
      </c>
      <c r="X78" s="15"/>
      <c r="Y78" s="15">
        <f>+G78/E78</f>
        <v>569.06231988472621</v>
      </c>
      <c r="Z78" s="12">
        <f>+'Ark1'!T2409</f>
        <v>15.4042141725385</v>
      </c>
      <c r="AA78" s="51">
        <f>+'Ark1'!V2409</f>
        <v>87.369459214779511</v>
      </c>
      <c r="AB78" s="39"/>
      <c r="AC78" s="12"/>
      <c r="AD78" s="12"/>
      <c r="AE78"/>
      <c r="AF78"/>
      <c r="AG78"/>
      <c r="AH78"/>
    </row>
    <row r="79" spans="1:34" ht="15.6">
      <c r="A79" s="39"/>
      <c r="B79" s="3">
        <f>+'Ark1'!C2410</f>
        <v>2016</v>
      </c>
      <c r="C79" s="3">
        <f>+'Ark1'!K2410</f>
        <v>7</v>
      </c>
      <c r="D79" s="3" t="str">
        <f t="shared" si="21"/>
        <v>Øko med kjeber</v>
      </c>
      <c r="E79" s="15">
        <f>+'Ark1'!Q2410</f>
        <v>0</v>
      </c>
      <c r="F79" s="15"/>
      <c r="G79" s="306">
        <f>+'Ark1'!R2410</f>
        <v>0</v>
      </c>
      <c r="H79" s="306"/>
      <c r="I79" s="306">
        <f>+'Ark1'!S2410</f>
        <v>0</v>
      </c>
      <c r="J79" s="51">
        <f>+'Ark1'!AD2410</f>
        <v>0</v>
      </c>
      <c r="K79" s="51"/>
      <c r="L79" s="51">
        <f>+'Ark1'!AE2410</f>
        <v>0</v>
      </c>
      <c r="M79" s="12">
        <f>+'Ark1'!U2410</f>
        <v>0</v>
      </c>
      <c r="N79" s="12"/>
      <c r="O79" s="51">
        <f>+'Ark1'!W2410</f>
        <v>0</v>
      </c>
      <c r="P79" s="51"/>
      <c r="Q79" s="51">
        <f>+'Ark1'!X2410</f>
        <v>0</v>
      </c>
      <c r="R79" s="51"/>
      <c r="S79" s="51">
        <f>+'Ark1'!Y2410</f>
        <v>0</v>
      </c>
      <c r="T79" s="39"/>
      <c r="U79" s="12">
        <f>+'Ark1'!AA2410</f>
        <v>0</v>
      </c>
      <c r="V79" s="12">
        <f>+'Ark1'!AB2410</f>
        <v>0</v>
      </c>
      <c r="W79" s="15">
        <f>+'Ark1'!AC2410</f>
        <v>0</v>
      </c>
      <c r="X79" s="15"/>
      <c r="Y79" s="15" t="e">
        <f t="shared" ref="Y79:Y97" si="22">+G79/E79</f>
        <v>#DIV/0!</v>
      </c>
      <c r="Z79" s="12">
        <f>+'Ark1'!T2410</f>
        <v>0</v>
      </c>
      <c r="AA79" s="51">
        <f>+'Ark1'!V2410</f>
        <v>0</v>
      </c>
      <c r="AB79" s="39"/>
      <c r="AC79" s="2"/>
      <c r="AD79" s="5"/>
      <c r="AE79"/>
      <c r="AF79"/>
      <c r="AG79"/>
      <c r="AH79"/>
    </row>
    <row r="80" spans="1:34">
      <c r="A80" s="39"/>
      <c r="B80" s="3">
        <f>+'Ark1'!C2411</f>
        <v>2016</v>
      </c>
      <c r="C80" s="3">
        <f>+'Ark1'!K2411</f>
        <v>8</v>
      </c>
      <c r="D80" s="3" t="str">
        <f t="shared" si="21"/>
        <v>Økologisk</v>
      </c>
      <c r="E80" s="15">
        <f>+'Ark1'!Q2411</f>
        <v>73</v>
      </c>
      <c r="F80" s="15"/>
      <c r="G80" s="306">
        <f>+'Ark1'!R2411</f>
        <v>1973</v>
      </c>
      <c r="H80" s="306"/>
      <c r="I80" s="306">
        <f>+'Ark1'!S2411</f>
        <v>1931</v>
      </c>
      <c r="J80" s="51">
        <f>+'Ark1'!AD2411</f>
        <v>0.14501269871719252</v>
      </c>
      <c r="K80" s="51"/>
      <c r="L80" s="51">
        <f>+'Ark1'!AE2411</f>
        <v>0.16666194300796339</v>
      </c>
      <c r="M80" s="12">
        <f>+'Ark1'!U2411</f>
        <v>57.987571206628687</v>
      </c>
      <c r="N80" s="12"/>
      <c r="O80" s="51">
        <f>+'Ark1'!W2411</f>
        <v>95.167426204039444</v>
      </c>
      <c r="P80" s="51"/>
      <c r="Q80" s="51">
        <f>+'Ark1'!X2411</f>
        <v>0</v>
      </c>
      <c r="R80" s="51"/>
      <c r="S80" s="51">
        <f>+'Ark1'!Y2411</f>
        <v>0</v>
      </c>
      <c r="T80" s="39"/>
      <c r="U80" s="12">
        <f>+'Ark1'!AA2411</f>
        <v>14.169774783127515</v>
      </c>
      <c r="V80" s="12">
        <f>+'Ark1'!AB2411</f>
        <v>2.8388170588485808</v>
      </c>
      <c r="W80" s="15">
        <f>+'Ark1'!AC2411</f>
        <v>-37.779065969261609</v>
      </c>
      <c r="X80" s="15"/>
      <c r="Y80" s="15">
        <f t="shared" si="22"/>
        <v>27.027397260273972</v>
      </c>
      <c r="Z80" s="12">
        <f>+'Ark1'!T2411</f>
        <v>14.494171312721743</v>
      </c>
      <c r="AA80" s="51">
        <f>+'Ark1'!V2411</f>
        <v>104.80908796603045</v>
      </c>
      <c r="AB80" s="39"/>
      <c r="AC80" s="4"/>
      <c r="AD80" s="12"/>
      <c r="AE80"/>
      <c r="AF80"/>
      <c r="AG80"/>
      <c r="AH80"/>
    </row>
    <row r="81" spans="1:34">
      <c r="A81" s="39"/>
      <c r="B81" s="3">
        <f>+'Ark1'!C2412</f>
        <v>2016</v>
      </c>
      <c r="C81" s="3">
        <f>+'Ark1'!K2412</f>
        <v>9</v>
      </c>
      <c r="D81" s="3" t="str">
        <f t="shared" si="21"/>
        <v>Noroc Nortura</v>
      </c>
      <c r="E81" s="15">
        <f>+'Ark1'!Q2412</f>
        <v>0</v>
      </c>
      <c r="F81" s="15"/>
      <c r="G81" s="306">
        <f>+'Ark1'!R2412</f>
        <v>0</v>
      </c>
      <c r="H81" s="306"/>
      <c r="I81" s="306">
        <f>+'Ark1'!S2412</f>
        <v>0</v>
      </c>
      <c r="J81" s="51">
        <f>+'Ark1'!AD2412</f>
        <v>0</v>
      </c>
      <c r="K81" s="51"/>
      <c r="L81" s="51">
        <f>+'Ark1'!AE2412</f>
        <v>0</v>
      </c>
      <c r="M81" s="12">
        <f>+'Ark1'!U2412</f>
        <v>0</v>
      </c>
      <c r="N81" s="12"/>
      <c r="O81" s="51">
        <f>+'Ark1'!W2412</f>
        <v>0</v>
      </c>
      <c r="P81" s="51"/>
      <c r="Q81" s="51">
        <f>+'Ark1'!X2412</f>
        <v>0</v>
      </c>
      <c r="R81" s="51"/>
      <c r="S81" s="51">
        <f>+'Ark1'!Y2412</f>
        <v>0</v>
      </c>
      <c r="T81" s="39"/>
      <c r="U81" s="12">
        <f>+'Ark1'!AA2412</f>
        <v>0</v>
      </c>
      <c r="V81" s="12">
        <f>+'Ark1'!AB2412</f>
        <v>0</v>
      </c>
      <c r="W81" s="15">
        <f>+'Ark1'!AC2412</f>
        <v>0</v>
      </c>
      <c r="X81" s="15"/>
      <c r="Y81" s="15" t="e">
        <f t="shared" si="22"/>
        <v>#DIV/0!</v>
      </c>
      <c r="Z81" s="12">
        <f>+'Ark1'!T2412</f>
        <v>0</v>
      </c>
      <c r="AA81" s="51">
        <f>+'Ark1'!V2412</f>
        <v>0</v>
      </c>
      <c r="AB81" s="39"/>
      <c r="AC81" s="4"/>
      <c r="AD81" s="12"/>
      <c r="AE81"/>
      <c r="AF81"/>
      <c r="AG81"/>
      <c r="AH81"/>
    </row>
    <row r="82" spans="1:34" ht="15.6">
      <c r="A82" s="39"/>
      <c r="B82" s="39"/>
      <c r="C82" s="39"/>
      <c r="D82" s="39"/>
      <c r="E82" s="39"/>
      <c r="F82" s="39"/>
      <c r="G82" s="303"/>
      <c r="H82" s="303"/>
      <c r="I82" s="303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5"/>
      <c r="AD82" s="18"/>
      <c r="AE82"/>
      <c r="AF82"/>
      <c r="AG82"/>
      <c r="AH82"/>
    </row>
    <row r="83" spans="1:34">
      <c r="A83" s="39"/>
      <c r="B83" s="3">
        <f>+'Ark1'!C2413</f>
        <v>2015</v>
      </c>
      <c r="C83" s="3">
        <f>+'Ark1'!K2413</f>
        <v>0</v>
      </c>
      <c r="D83" s="3" t="str">
        <f>+D75</f>
        <v>Hybrid</v>
      </c>
      <c r="E83" s="15">
        <f>+'Ark1'!Q2413</f>
        <v>2026</v>
      </c>
      <c r="F83" s="15"/>
      <c r="G83" s="306">
        <f>+'Ark1'!R2413</f>
        <v>483663</v>
      </c>
      <c r="H83" s="306"/>
      <c r="I83" s="306">
        <f>+'Ark1'!S2413</f>
        <v>479296</v>
      </c>
      <c r="J83" s="51">
        <f>+'Ark1'!AD2413</f>
        <v>37.659101827505474</v>
      </c>
      <c r="K83" s="51"/>
      <c r="L83" s="51">
        <f>+'Ark1'!AE2413</f>
        <v>38.024916417850825</v>
      </c>
      <c r="M83" s="12">
        <f>+'Ark1'!U2413</f>
        <v>61.370251368674047</v>
      </c>
      <c r="N83" s="12"/>
      <c r="O83" s="51">
        <f>+'Ark1'!W2413</f>
        <v>82.673148743156631</v>
      </c>
      <c r="P83" s="51"/>
      <c r="Q83" s="51">
        <f>+'Ark1'!X2413</f>
        <v>2.7000204687974887</v>
      </c>
      <c r="R83" s="51"/>
      <c r="S83" s="51">
        <f>+'Ark1'!Y2413</f>
        <v>5.4000409375949774</v>
      </c>
      <c r="T83" s="39"/>
      <c r="U83" s="12">
        <f>+'Ark1'!AA2413</f>
        <v>9.6614778164050268</v>
      </c>
      <c r="V83" s="12">
        <f>+'Ark1'!AB2413</f>
        <v>2.9268106259576681</v>
      </c>
      <c r="W83" s="15">
        <f>+'Ark1'!AC2413</f>
        <v>-26.643591171385808</v>
      </c>
      <c r="X83" s="15"/>
      <c r="Y83" s="15">
        <f t="shared" si="22"/>
        <v>238.72803553800591</v>
      </c>
      <c r="Z83" s="12">
        <f>+'Ark1'!T2413</f>
        <v>16.014607278208175</v>
      </c>
      <c r="AA83" s="51">
        <f>+'Ark1'!V2413</f>
        <v>89.842981108665924</v>
      </c>
      <c r="AB83" s="39"/>
      <c r="AC83" s="4"/>
      <c r="AD83" s="12"/>
      <c r="AE83"/>
      <c r="AF83"/>
      <c r="AG83"/>
      <c r="AH83"/>
    </row>
    <row r="84" spans="1:34">
      <c r="A84" s="39"/>
      <c r="B84" s="3">
        <f>+'Ark1'!C2414</f>
        <v>2015</v>
      </c>
      <c r="C84" s="3">
        <f>+'Ark1'!K2414</f>
        <v>1</v>
      </c>
      <c r="D84" s="3" t="str">
        <f t="shared" ref="D84:D89" si="23">+D76</f>
        <v>Hampshire</v>
      </c>
      <c r="E84" s="15">
        <f>+'Ark1'!Q2414</f>
        <v>364</v>
      </c>
      <c r="F84" s="15"/>
      <c r="G84" s="306">
        <f>+'Ark1'!R2414</f>
        <v>63814</v>
      </c>
      <c r="H84" s="306"/>
      <c r="I84" s="306">
        <f>+'Ark1'!S2414</f>
        <v>63768</v>
      </c>
      <c r="J84" s="51">
        <f>+'Ark1'!AD2414</f>
        <v>4.9687032583026491</v>
      </c>
      <c r="K84" s="51"/>
      <c r="L84" s="51">
        <f>+'Ark1'!AE2414</f>
        <v>5.1029866256749452</v>
      </c>
      <c r="M84" s="12">
        <f>+'Ark1'!U2414</f>
        <v>60.803726006774554</v>
      </c>
      <c r="N84" s="12"/>
      <c r="O84" s="51">
        <f>+'Ark1'!W2414</f>
        <v>83.391473779953003</v>
      </c>
      <c r="P84" s="51"/>
      <c r="Q84" s="51">
        <f>+'Ark1'!X2414</f>
        <v>0.98254301563920154</v>
      </c>
      <c r="R84" s="51"/>
      <c r="S84" s="51">
        <f>+'Ark1'!Y2414</f>
        <v>1.9650860312784031</v>
      </c>
      <c r="T84" s="39"/>
      <c r="U84" s="12">
        <f>+'Ark1'!AA2414</f>
        <v>9.2455588981047523</v>
      </c>
      <c r="V84" s="12">
        <f>+'Ark1'!AB2414</f>
        <v>2.7064761387548404</v>
      </c>
      <c r="W84" s="15">
        <f>+'Ark1'!AC2414</f>
        <v>-31.025815699834183</v>
      </c>
      <c r="X84" s="15"/>
      <c r="Y84" s="15">
        <f t="shared" si="22"/>
        <v>175.3131868131868</v>
      </c>
      <c r="Z84" s="12">
        <f>+'Ark1'!T2414</f>
        <v>15.982590027266745</v>
      </c>
      <c r="AA84" s="51">
        <f>+'Ark1'!V2414</f>
        <v>90.374462110958945</v>
      </c>
      <c r="AB84" s="39"/>
      <c r="AC84" s="4"/>
      <c r="AD84" s="12"/>
      <c r="AE84"/>
      <c r="AF84"/>
      <c r="AG84"/>
      <c r="AH84"/>
    </row>
    <row r="85" spans="1:34">
      <c r="A85" s="39"/>
      <c r="B85" s="3">
        <f>+'Ark1'!C2415</f>
        <v>2015</v>
      </c>
      <c r="C85" s="3">
        <f>+'Ark1'!K2415</f>
        <v>3</v>
      </c>
      <c r="D85" s="3" t="str">
        <f t="shared" si="23"/>
        <v>Noroc KLF</v>
      </c>
      <c r="E85" s="15">
        <f>+'Ark1'!Q2415</f>
        <v>0</v>
      </c>
      <c r="F85" s="15"/>
      <c r="G85" s="306">
        <f>+'Ark1'!R2415</f>
        <v>0</v>
      </c>
      <c r="H85" s="306"/>
      <c r="I85" s="306">
        <f>+'Ark1'!S2415</f>
        <v>0</v>
      </c>
      <c r="J85" s="51">
        <f>+'Ark1'!AD2415</f>
        <v>0</v>
      </c>
      <c r="K85" s="51"/>
      <c r="L85" s="51">
        <f>+'Ark1'!AE2415</f>
        <v>0</v>
      </c>
      <c r="M85" s="12">
        <f>+'Ark1'!U2415</f>
        <v>0</v>
      </c>
      <c r="N85" s="12"/>
      <c r="O85" s="51">
        <f>+'Ark1'!W2415</f>
        <v>0</v>
      </c>
      <c r="P85" s="51"/>
      <c r="Q85" s="51">
        <f>+'Ark1'!X2415</f>
        <v>0</v>
      </c>
      <c r="R85" s="51"/>
      <c r="S85" s="51">
        <f>+'Ark1'!Y2415</f>
        <v>0</v>
      </c>
      <c r="T85" s="39"/>
      <c r="U85" s="12">
        <f>+'Ark1'!AA2415</f>
        <v>0</v>
      </c>
      <c r="V85" s="12">
        <f>+'Ark1'!AB2415</f>
        <v>0</v>
      </c>
      <c r="W85" s="15">
        <f>+'Ark1'!AC2415</f>
        <v>0</v>
      </c>
      <c r="X85" s="15"/>
      <c r="Y85" s="15" t="e">
        <f t="shared" si="22"/>
        <v>#DIV/0!</v>
      </c>
      <c r="Z85" s="12">
        <f>+'Ark1'!T2415</f>
        <v>0</v>
      </c>
      <c r="AA85" s="51">
        <f>+'Ark1'!V2415</f>
        <v>0</v>
      </c>
      <c r="AB85" s="39"/>
      <c r="AC85" s="4"/>
      <c r="AD85" s="12"/>
      <c r="AE85"/>
      <c r="AF85"/>
      <c r="AG85"/>
      <c r="AH85"/>
    </row>
    <row r="86" spans="1:34">
      <c r="A86" s="39"/>
      <c r="B86" s="3">
        <f>+'Ark1'!C2416</f>
        <v>2015</v>
      </c>
      <c r="C86" s="3">
        <f>+'Ark1'!K2416</f>
        <v>6</v>
      </c>
      <c r="D86" s="3" t="str">
        <f t="shared" si="23"/>
        <v>Noroc Løftet</v>
      </c>
      <c r="E86" s="15">
        <f>+'Ark1'!Q2416</f>
        <v>1291</v>
      </c>
      <c r="F86" s="15"/>
      <c r="G86" s="306">
        <f>+'Ark1'!R2416</f>
        <v>734887</v>
      </c>
      <c r="H86" s="306"/>
      <c r="I86" s="306">
        <f>+'Ark1'!S2416</f>
        <v>733457</v>
      </c>
      <c r="J86" s="51">
        <f>+'Ark1'!AD2416</f>
        <v>57.219974165296946</v>
      </c>
      <c r="K86" s="51"/>
      <c r="L86" s="51">
        <f>+'Ark1'!AE2416</f>
        <v>56.70909094065415</v>
      </c>
      <c r="M86" s="12">
        <f>+'Ark1'!U2416</f>
        <v>60.092043569016305</v>
      </c>
      <c r="N86" s="12"/>
      <c r="O86" s="51">
        <f>+'Ark1'!W2416</f>
        <v>80.57086810814657</v>
      </c>
      <c r="P86" s="51"/>
      <c r="Q86" s="51">
        <f>+'Ark1'!X2416</f>
        <v>2.3268883515424821</v>
      </c>
      <c r="R86" s="51"/>
      <c r="S86" s="51">
        <f>+'Ark1'!Y2416</f>
        <v>4.6537767030849642</v>
      </c>
      <c r="T86" s="39"/>
      <c r="U86" s="12">
        <f>+'Ark1'!AA2416</f>
        <v>9.2692424272227711</v>
      </c>
      <c r="V86" s="12">
        <f>+'Ark1'!AB2416</f>
        <v>2.7207838131530622</v>
      </c>
      <c r="W86" s="15">
        <f>+'Ark1'!AC2416</f>
        <v>-31.963464725073941</v>
      </c>
      <c r="X86" s="15"/>
      <c r="Y86" s="15">
        <f t="shared" si="22"/>
        <v>569.23857474825718</v>
      </c>
      <c r="Z86" s="12">
        <f>+'Ark1'!T2416</f>
        <v>15.639577241126871</v>
      </c>
      <c r="AA86" s="51">
        <f>+'Ark1'!V2416</f>
        <v>87.361358326599984</v>
      </c>
      <c r="AB86" s="39"/>
      <c r="AC86" s="4"/>
      <c r="AD86" s="12"/>
      <c r="AE86"/>
      <c r="AF86"/>
      <c r="AG86"/>
      <c r="AH86"/>
    </row>
    <row r="87" spans="1:34">
      <c r="A87" s="39"/>
      <c r="B87" s="3">
        <f>+'Ark1'!C2417</f>
        <v>2015</v>
      </c>
      <c r="C87" s="3">
        <f>+'Ark1'!K2417</f>
        <v>7</v>
      </c>
      <c r="D87" s="3" t="str">
        <f t="shared" si="23"/>
        <v>Øko med kjeber</v>
      </c>
      <c r="E87" s="15">
        <f>+'Ark1'!Q2417</f>
        <v>0</v>
      </c>
      <c r="F87" s="15"/>
      <c r="G87" s="306">
        <f>+'Ark1'!R2417</f>
        <v>0</v>
      </c>
      <c r="H87" s="306"/>
      <c r="I87" s="306">
        <f>+'Ark1'!S2417</f>
        <v>0</v>
      </c>
      <c r="J87" s="51">
        <f>+'Ark1'!AD2417</f>
        <v>0</v>
      </c>
      <c r="K87" s="51"/>
      <c r="L87" s="51">
        <f>+'Ark1'!AE2417</f>
        <v>0</v>
      </c>
      <c r="M87" s="12">
        <f>+'Ark1'!U2417</f>
        <v>0</v>
      </c>
      <c r="N87" s="12"/>
      <c r="O87" s="51">
        <f>+'Ark1'!W2417</f>
        <v>0</v>
      </c>
      <c r="P87" s="51"/>
      <c r="Q87" s="51">
        <f>+'Ark1'!X2417</f>
        <v>0</v>
      </c>
      <c r="R87" s="51"/>
      <c r="S87" s="51">
        <f>+'Ark1'!Y2417</f>
        <v>0</v>
      </c>
      <c r="T87" s="39"/>
      <c r="U87" s="12">
        <f>+'Ark1'!AA2417</f>
        <v>0</v>
      </c>
      <c r="V87" s="12">
        <f>+'Ark1'!AB2417</f>
        <v>0</v>
      </c>
      <c r="W87" s="15">
        <f>+'Ark1'!AC2417</f>
        <v>0</v>
      </c>
      <c r="X87" s="15"/>
      <c r="Y87" s="15" t="e">
        <f t="shared" si="22"/>
        <v>#DIV/0!</v>
      </c>
      <c r="Z87" s="12">
        <f>+'Ark1'!T2417</f>
        <v>0</v>
      </c>
      <c r="AA87" s="51">
        <f>+'Ark1'!V2417</f>
        <v>0</v>
      </c>
      <c r="AB87" s="39"/>
      <c r="AC87" s="4"/>
      <c r="AD87" s="12"/>
      <c r="AE87"/>
      <c r="AF87"/>
      <c r="AG87"/>
      <c r="AH87"/>
    </row>
    <row r="88" spans="1:34">
      <c r="A88" s="39"/>
      <c r="B88" s="3">
        <f>+'Ark1'!C2418</f>
        <v>2015</v>
      </c>
      <c r="C88" s="3">
        <f>+'Ark1'!K2418</f>
        <v>8</v>
      </c>
      <c r="D88" s="3" t="str">
        <f t="shared" si="23"/>
        <v>Økologisk</v>
      </c>
      <c r="E88" s="15">
        <f>+'Ark1'!Q2418</f>
        <v>58</v>
      </c>
      <c r="F88" s="15"/>
      <c r="G88" s="306">
        <f>+'Ark1'!R2418</f>
        <v>1951</v>
      </c>
      <c r="H88" s="306"/>
      <c r="I88" s="306">
        <f>+'Ark1'!S2418</f>
        <v>1927</v>
      </c>
      <c r="J88" s="51">
        <f>+'Ark1'!AD2418</f>
        <v>0.15190929979234133</v>
      </c>
      <c r="K88" s="51"/>
      <c r="L88" s="51">
        <f>+'Ark1'!AE2418</f>
        <v>0.162734538888271</v>
      </c>
      <c r="M88" s="12">
        <f>+'Ark1'!U2418</f>
        <v>59.212765957446798</v>
      </c>
      <c r="N88" s="12"/>
      <c r="O88" s="51">
        <f>+'Ark1'!W2418</f>
        <v>88.003113648157694</v>
      </c>
      <c r="P88" s="51"/>
      <c r="Q88" s="51">
        <f>+'Ark1'!X2418</f>
        <v>0</v>
      </c>
      <c r="R88" s="51"/>
      <c r="S88" s="51">
        <f>+'Ark1'!Y2418</f>
        <v>0</v>
      </c>
      <c r="T88" s="39"/>
      <c r="U88" s="12">
        <f>+'Ark1'!AA2418</f>
        <v>12.73870657520645</v>
      </c>
      <c r="V88" s="12">
        <f>+'Ark1'!AB2418</f>
        <v>2.5378060918759102</v>
      </c>
      <c r="W88" s="15">
        <f>+'Ark1'!AC2418</f>
        <v>-21.463196232484744</v>
      </c>
      <c r="X88" s="15"/>
      <c r="Y88" s="15">
        <f t="shared" si="22"/>
        <v>33.637931034482762</v>
      </c>
      <c r="Z88" s="12">
        <f>+'Ark1'!T2418</f>
        <v>15.166068682726809</v>
      </c>
      <c r="AA88" s="51">
        <f>+'Ark1'!V2418</f>
        <v>96.255750944130241</v>
      </c>
      <c r="AB88" s="39"/>
      <c r="AC88" s="4"/>
      <c r="AD88" s="12"/>
      <c r="AE88"/>
      <c r="AF88"/>
      <c r="AG88"/>
      <c r="AH88"/>
    </row>
    <row r="89" spans="1:34">
      <c r="A89" s="39"/>
      <c r="B89" s="3">
        <f>+'Ark1'!C2419</f>
        <v>2015</v>
      </c>
      <c r="C89" s="3">
        <f>+'Ark1'!K2419</f>
        <v>9</v>
      </c>
      <c r="D89" s="3" t="str">
        <f t="shared" si="23"/>
        <v>Noroc Nortura</v>
      </c>
      <c r="E89" s="15">
        <f>+'Ark1'!Q2419</f>
        <v>0</v>
      </c>
      <c r="F89" s="15"/>
      <c r="G89" s="306">
        <f>+'Ark1'!R2419</f>
        <v>0</v>
      </c>
      <c r="H89" s="306"/>
      <c r="I89" s="306">
        <f>+'Ark1'!S2419</f>
        <v>0</v>
      </c>
      <c r="J89" s="51">
        <f>+'Ark1'!AD2419</f>
        <v>0</v>
      </c>
      <c r="K89" s="51"/>
      <c r="L89" s="51">
        <f>+'Ark1'!AE2419</f>
        <v>0</v>
      </c>
      <c r="M89" s="12">
        <f>+'Ark1'!U2419</f>
        <v>0</v>
      </c>
      <c r="N89" s="12"/>
      <c r="O89" s="51">
        <f>+'Ark1'!W2419</f>
        <v>0</v>
      </c>
      <c r="P89" s="51"/>
      <c r="Q89" s="51">
        <f>+'Ark1'!X2419</f>
        <v>0</v>
      </c>
      <c r="R89" s="51"/>
      <c r="S89" s="51">
        <f>+'Ark1'!Y2419</f>
        <v>0</v>
      </c>
      <c r="T89" s="39"/>
      <c r="U89" s="12">
        <f>+'Ark1'!AA2419</f>
        <v>0</v>
      </c>
      <c r="V89" s="12">
        <f>+'Ark1'!AB2419</f>
        <v>0</v>
      </c>
      <c r="W89" s="15">
        <f>+'Ark1'!AC2419</f>
        <v>0</v>
      </c>
      <c r="X89" s="15"/>
      <c r="Y89" s="15" t="e">
        <f t="shared" si="22"/>
        <v>#DIV/0!</v>
      </c>
      <c r="Z89" s="12">
        <f>+'Ark1'!T2419</f>
        <v>0</v>
      </c>
      <c r="AA89" s="51">
        <f>+'Ark1'!V2419</f>
        <v>0</v>
      </c>
      <c r="AB89" s="39"/>
      <c r="AC89" s="4"/>
      <c r="AD89" s="12"/>
      <c r="AE89"/>
      <c r="AF89"/>
      <c r="AG89"/>
      <c r="AH89"/>
    </row>
    <row r="90" spans="1:34" ht="15.6">
      <c r="A90" s="39"/>
      <c r="B90" s="39"/>
      <c r="C90" s="39"/>
      <c r="D90" s="39"/>
      <c r="E90" s="39"/>
      <c r="F90" s="39"/>
      <c r="G90" s="303"/>
      <c r="H90" s="303"/>
      <c r="I90" s="303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5"/>
      <c r="AD90" s="18"/>
      <c r="AE90"/>
      <c r="AF90"/>
      <c r="AG90"/>
      <c r="AH90"/>
    </row>
    <row r="91" spans="1:34">
      <c r="A91" s="39"/>
      <c r="B91" s="3">
        <f>+'Ark1'!C2420</f>
        <v>2014</v>
      </c>
      <c r="C91" s="3">
        <f>+'Ark1'!K2420</f>
        <v>0</v>
      </c>
      <c r="D91" s="3" t="str">
        <f>+D83</f>
        <v>Hybrid</v>
      </c>
      <c r="E91" s="15">
        <f>+'Ark1'!Q2420</f>
        <v>1961</v>
      </c>
      <c r="F91" s="15"/>
      <c r="G91" s="306">
        <f>+'Ark1'!R2420</f>
        <v>505721</v>
      </c>
      <c r="H91" s="306"/>
      <c r="I91" s="306">
        <f>+'Ark1'!S2420</f>
        <v>505710</v>
      </c>
      <c r="J91" s="51">
        <f>+'Ark1'!AD2420</f>
        <v>39.267589317050302</v>
      </c>
      <c r="K91" s="51"/>
      <c r="L91" s="51">
        <f>+'Ark1'!AE2420</f>
        <v>40.141764631037852</v>
      </c>
      <c r="M91" s="12">
        <f>+'Ark1'!U2420</f>
        <v>61.5696090644836</v>
      </c>
      <c r="N91" s="12"/>
      <c r="O91" s="51">
        <f>+'Ark1'!W2420</f>
        <v>80.016176267030218</v>
      </c>
      <c r="P91" s="51"/>
      <c r="Q91" s="51">
        <f>+'Ark1'!X2420</f>
        <v>0</v>
      </c>
      <c r="R91" s="51"/>
      <c r="S91" s="51">
        <f>+'Ark1'!Y2420</f>
        <v>0</v>
      </c>
      <c r="T91" s="39"/>
      <c r="U91" s="12">
        <f>+'Ark1'!AA2420</f>
        <v>9.3612133317325128</v>
      </c>
      <c r="V91" s="12">
        <f>+'Ark1'!AB2420</f>
        <v>2.8848673718291074</v>
      </c>
      <c r="W91" s="15">
        <f>+'Ark1'!AC2420</f>
        <v>-31.370628204034805</v>
      </c>
      <c r="X91" s="15"/>
      <c r="Y91" s="15">
        <f t="shared" si="22"/>
        <v>257.88934217236107</v>
      </c>
      <c r="Z91" s="12">
        <f>+'Ark1'!T2420</f>
        <v>16.236689795361475</v>
      </c>
      <c r="AA91" s="51">
        <f>+'Ark1'!V2420</f>
        <v>86.692249912288943</v>
      </c>
      <c r="AB91" s="39"/>
      <c r="AC91" s="4"/>
      <c r="AD91" s="12"/>
      <c r="AE91"/>
      <c r="AF91"/>
      <c r="AG91"/>
      <c r="AH91"/>
    </row>
    <row r="92" spans="1:34">
      <c r="A92" s="39"/>
      <c r="B92" s="3">
        <f>+'Ark1'!C2421</f>
        <v>2014</v>
      </c>
      <c r="C92" s="3">
        <f>+'Ark1'!K2421</f>
        <v>1</v>
      </c>
      <c r="D92" s="3" t="str">
        <f t="shared" ref="D92:D97" si="24">+D84</f>
        <v>Hampshire</v>
      </c>
      <c r="E92" s="15">
        <f>+'Ark1'!Q2421</f>
        <v>196</v>
      </c>
      <c r="F92" s="15"/>
      <c r="G92" s="306">
        <f>+'Ark1'!R2421</f>
        <v>31134</v>
      </c>
      <c r="H92" s="306"/>
      <c r="I92" s="306">
        <f>+'Ark1'!S2421</f>
        <v>31132</v>
      </c>
      <c r="J92" s="51">
        <f>+'Ark1'!AD2421</f>
        <v>2.4174537458342522</v>
      </c>
      <c r="K92" s="51"/>
      <c r="L92" s="51">
        <f>+'Ark1'!AE2421</f>
        <v>2.4469397834353326</v>
      </c>
      <c r="M92" s="12">
        <f>+'Ark1'!U2421</f>
        <v>60.808396505203632</v>
      </c>
      <c r="N92" s="12"/>
      <c r="O92" s="51">
        <f>+'Ark1'!W2421</f>
        <v>79.231729410252441</v>
      </c>
      <c r="P92" s="51"/>
      <c r="Q92" s="51">
        <f>+'Ark1'!X2421</f>
        <v>0</v>
      </c>
      <c r="R92" s="51"/>
      <c r="S92" s="51">
        <f>+'Ark1'!Y2421</f>
        <v>0</v>
      </c>
      <c r="T92" s="39"/>
      <c r="U92" s="12">
        <f>+'Ark1'!AA2421</f>
        <v>8.9396884512800447</v>
      </c>
      <c r="V92" s="12">
        <f>+'Ark1'!AB2421</f>
        <v>2.7826766584771843</v>
      </c>
      <c r="W92" s="15">
        <f>+'Ark1'!AC2421</f>
        <v>-38.249089715249774</v>
      </c>
      <c r="X92" s="15"/>
      <c r="Y92" s="15">
        <f t="shared" si="22"/>
        <v>158.84693877551021</v>
      </c>
      <c r="Z92" s="12">
        <f>+'Ark1'!T2421</f>
        <v>15.936403931393338</v>
      </c>
      <c r="AA92" s="51">
        <f>+'Ark1'!V2421</f>
        <v>85.844067458744817</v>
      </c>
      <c r="AB92" s="39"/>
      <c r="AC92" s="4"/>
      <c r="AD92" s="12"/>
      <c r="AE92"/>
      <c r="AF92"/>
      <c r="AG92"/>
      <c r="AH92"/>
    </row>
    <row r="93" spans="1:34">
      <c r="A93" s="39"/>
      <c r="B93" s="3">
        <f>+'Ark1'!C2422</f>
        <v>2014</v>
      </c>
      <c r="C93" s="3">
        <f>+'Ark1'!K2422</f>
        <v>3</v>
      </c>
      <c r="D93" s="3" t="str">
        <f t="shared" si="24"/>
        <v>Noroc KLF</v>
      </c>
      <c r="E93" s="15">
        <f>+'Ark1'!Q2422</f>
        <v>0</v>
      </c>
      <c r="F93" s="15"/>
      <c r="G93" s="306">
        <f>+'Ark1'!R2422</f>
        <v>0</v>
      </c>
      <c r="H93" s="306"/>
      <c r="I93" s="306">
        <f>+'Ark1'!S2422</f>
        <v>0</v>
      </c>
      <c r="J93" s="51">
        <f>+'Ark1'!AD2422</f>
        <v>0</v>
      </c>
      <c r="K93" s="51"/>
      <c r="L93" s="51">
        <f>+'Ark1'!AE2422</f>
        <v>0</v>
      </c>
      <c r="M93" s="12">
        <f>+'Ark1'!U2422</f>
        <v>0</v>
      </c>
      <c r="N93" s="12"/>
      <c r="O93" s="51">
        <f>+'Ark1'!W2422</f>
        <v>0</v>
      </c>
      <c r="P93" s="51"/>
      <c r="Q93" s="51">
        <f>+'Ark1'!X2422</f>
        <v>0</v>
      </c>
      <c r="R93" s="51"/>
      <c r="S93" s="51">
        <f>+'Ark1'!Y2422</f>
        <v>0</v>
      </c>
      <c r="T93" s="39"/>
      <c r="U93" s="12">
        <f>+'Ark1'!AA2422</f>
        <v>0</v>
      </c>
      <c r="V93" s="12">
        <f>+'Ark1'!AB2422</f>
        <v>0</v>
      </c>
      <c r="W93" s="15">
        <f>+'Ark1'!AC2422</f>
        <v>0</v>
      </c>
      <c r="X93" s="15"/>
      <c r="Y93" s="15" t="e">
        <f t="shared" si="22"/>
        <v>#DIV/0!</v>
      </c>
      <c r="Z93" s="12">
        <f>+'Ark1'!T2422</f>
        <v>0</v>
      </c>
      <c r="AA93" s="51">
        <f>+'Ark1'!V2422</f>
        <v>0</v>
      </c>
      <c r="AB93" s="39"/>
      <c r="AC93" s="4"/>
      <c r="AD93" s="12"/>
      <c r="AE93"/>
      <c r="AF93"/>
      <c r="AG93"/>
      <c r="AH93"/>
    </row>
    <row r="94" spans="1:34">
      <c r="A94" s="39"/>
      <c r="B94" s="3">
        <f>+'Ark1'!C2423</f>
        <v>2014</v>
      </c>
      <c r="C94" s="3">
        <f>+'Ark1'!K2423</f>
        <v>6</v>
      </c>
      <c r="D94" s="3" t="str">
        <f t="shared" si="24"/>
        <v>Noroc Løftet</v>
      </c>
      <c r="E94" s="15">
        <f>+'Ark1'!Q2423</f>
        <v>1311</v>
      </c>
      <c r="F94" s="15"/>
      <c r="G94" s="306">
        <f>+'Ark1'!R2423</f>
        <v>747694</v>
      </c>
      <c r="H94" s="306"/>
      <c r="I94" s="306">
        <f>+'Ark1'!S2423</f>
        <v>747663</v>
      </c>
      <c r="J94" s="51">
        <f>+'Ark1'!AD2423</f>
        <v>58.056005043932522</v>
      </c>
      <c r="K94" s="51"/>
      <c r="L94" s="51">
        <f>+'Ark1'!AE2423</f>
        <v>57.151135458447641</v>
      </c>
      <c r="M94" s="12">
        <f>+'Ark1'!U2423</f>
        <v>60.541794899573745</v>
      </c>
      <c r="N94" s="12"/>
      <c r="O94" s="51">
        <f>+'Ark1'!W2423</f>
        <v>77.05518181319654</v>
      </c>
      <c r="P94" s="51"/>
      <c r="Q94" s="51">
        <f>+'Ark1'!X2423</f>
        <v>0</v>
      </c>
      <c r="R94" s="51"/>
      <c r="S94" s="51">
        <f>+'Ark1'!Y2423</f>
        <v>0</v>
      </c>
      <c r="T94" s="39"/>
      <c r="U94" s="12">
        <f>+'Ark1'!AA2423</f>
        <v>8.8066892244635024</v>
      </c>
      <c r="V94" s="12">
        <f>+'Ark1'!AB2423</f>
        <v>2.738880220201914</v>
      </c>
      <c r="W94" s="15">
        <f>+'Ark1'!AC2423</f>
        <v>-35.361380656989162</v>
      </c>
      <c r="X94" s="15"/>
      <c r="Y94" s="15">
        <f t="shared" si="22"/>
        <v>570.32341723874902</v>
      </c>
      <c r="Z94" s="12">
        <f>+'Ark1'!T2423</f>
        <v>15.865226951132421</v>
      </c>
      <c r="AA94" s="51">
        <f>+'Ark1'!V2423</f>
        <v>83.484983701816702</v>
      </c>
      <c r="AB94" s="39"/>
      <c r="AC94" s="4"/>
      <c r="AD94" s="12"/>
      <c r="AE94"/>
      <c r="AF94"/>
      <c r="AG94"/>
      <c r="AH94"/>
    </row>
    <row r="95" spans="1:34">
      <c r="A95" s="39"/>
      <c r="B95" s="3">
        <f>+'Ark1'!C2424</f>
        <v>2014</v>
      </c>
      <c r="C95" s="3">
        <f>+'Ark1'!K2424</f>
        <v>7</v>
      </c>
      <c r="D95" s="3" t="str">
        <f t="shared" si="24"/>
        <v>Øko med kjeber</v>
      </c>
      <c r="E95" s="15">
        <f>+'Ark1'!Q2424</f>
        <v>41</v>
      </c>
      <c r="F95" s="15"/>
      <c r="G95" s="306">
        <f>+'Ark1'!R2424</f>
        <v>101</v>
      </c>
      <c r="H95" s="306"/>
      <c r="I95" s="306">
        <f>+'Ark1'!S2424</f>
        <v>76</v>
      </c>
      <c r="J95" s="51">
        <f>+'Ark1'!AD2424</f>
        <v>7.8423212028412501E-3</v>
      </c>
      <c r="K95" s="51"/>
      <c r="L95" s="51">
        <f>+'Ark1'!AE2424</f>
        <v>5.1442789858053613E-3</v>
      </c>
      <c r="M95" s="12">
        <f>+'Ark1'!U2424</f>
        <v>65</v>
      </c>
      <c r="N95" s="12"/>
      <c r="O95" s="51">
        <f>+'Ark1'!W2424</f>
        <v>68.232894736842113</v>
      </c>
      <c r="P95" s="51"/>
      <c r="Q95" s="51">
        <f>+'Ark1'!X2424</f>
        <v>0</v>
      </c>
      <c r="R95" s="51"/>
      <c r="S95" s="51">
        <f>+'Ark1'!Y2424</f>
        <v>0</v>
      </c>
      <c r="T95" s="39"/>
      <c r="U95" s="12">
        <f>+'Ark1'!AA2424</f>
        <v>13.88907548889734</v>
      </c>
      <c r="V95" s="12">
        <f>+'Ark1'!AB2424</f>
        <v>0</v>
      </c>
      <c r="W95" s="15">
        <f>+'Ark1'!AC2424</f>
        <v>0</v>
      </c>
      <c r="X95" s="15"/>
      <c r="Y95" s="15">
        <f t="shared" si="22"/>
        <v>2.4634146341463414</v>
      </c>
      <c r="Z95" s="12">
        <f>+'Ark1'!T2424</f>
        <v>14.920792079207921</v>
      </c>
      <c r="AA95" s="51">
        <f>+'Ark1'!V2424</f>
        <v>96.411872041968451</v>
      </c>
      <c r="AB95" s="39"/>
      <c r="AC95" s="4"/>
      <c r="AD95" s="12"/>
      <c r="AE95"/>
      <c r="AF95"/>
      <c r="AG95"/>
      <c r="AH95"/>
    </row>
    <row r="96" spans="1:34">
      <c r="A96" s="39"/>
      <c r="B96" s="3">
        <f>+'Ark1'!C2425</f>
        <v>2014</v>
      </c>
      <c r="C96" s="3">
        <f>+'Ark1'!K2425</f>
        <v>8</v>
      </c>
      <c r="D96" s="3" t="str">
        <f t="shared" si="24"/>
        <v>Økologisk</v>
      </c>
      <c r="E96" s="15">
        <f>+'Ark1'!Q2425</f>
        <v>8</v>
      </c>
      <c r="F96" s="15"/>
      <c r="G96" s="306">
        <f>+'Ark1'!R2425</f>
        <v>3234</v>
      </c>
      <c r="H96" s="306"/>
      <c r="I96" s="306">
        <f>+'Ark1'!S2425</f>
        <v>3234</v>
      </c>
      <c r="J96" s="51">
        <f>+'Ark1'!AD2425</f>
        <v>0.25110957198008516</v>
      </c>
      <c r="K96" s="51"/>
      <c r="L96" s="51">
        <f>+'Ark1'!AE2425</f>
        <v>0.25501584809337086</v>
      </c>
      <c r="M96" s="12">
        <f>+'Ark1'!U2425</f>
        <v>59.984539270253549</v>
      </c>
      <c r="N96" s="12"/>
      <c r="O96" s="51">
        <f>+'Ark1'!W2425</f>
        <v>79.489548546691239</v>
      </c>
      <c r="P96" s="51"/>
      <c r="Q96" s="51">
        <f>+'Ark1'!X2425</f>
        <v>0</v>
      </c>
      <c r="R96" s="51"/>
      <c r="S96" s="51">
        <f>+'Ark1'!Y2425</f>
        <v>0</v>
      </c>
      <c r="T96" s="39"/>
      <c r="U96" s="12">
        <f>+'Ark1'!AA2425</f>
        <v>11.61082927461746</v>
      </c>
      <c r="V96" s="12">
        <f>+'Ark1'!AB2425</f>
        <v>2.6022222416192995</v>
      </c>
      <c r="W96" s="15">
        <f>+'Ark1'!AC2425</f>
        <v>-31.893566262191896</v>
      </c>
      <c r="X96" s="15"/>
      <c r="Y96" s="15">
        <f t="shared" si="22"/>
        <v>404.25</v>
      </c>
      <c r="Z96" s="12">
        <f>+'Ark1'!T2425</f>
        <v>15.64842300556586</v>
      </c>
      <c r="AA96" s="51">
        <f>+'Ark1'!V2425</f>
        <v>86.120854330109978</v>
      </c>
      <c r="AB96" s="39"/>
      <c r="AC96" s="4"/>
      <c r="AD96" s="12"/>
      <c r="AE96"/>
      <c r="AF96"/>
      <c r="AG96"/>
      <c r="AH96"/>
    </row>
    <row r="97" spans="1:34" ht="15.6">
      <c r="A97" s="39"/>
      <c r="B97" s="3">
        <f>+'Ark1'!C2426</f>
        <v>2014</v>
      </c>
      <c r="C97" s="3">
        <f>+'Ark1'!K2426</f>
        <v>9</v>
      </c>
      <c r="D97" s="3" t="str">
        <f t="shared" si="24"/>
        <v>Noroc Nortura</v>
      </c>
      <c r="E97" s="15">
        <f>+'Ark1'!Q2426</f>
        <v>0</v>
      </c>
      <c r="F97" s="15"/>
      <c r="G97" s="306">
        <f>+'Ark1'!R2426</f>
        <v>0</v>
      </c>
      <c r="H97" s="306"/>
      <c r="I97" s="306">
        <f>+'Ark1'!S2426</f>
        <v>0</v>
      </c>
      <c r="J97" s="51">
        <f>+'Ark1'!AD2426</f>
        <v>0</v>
      </c>
      <c r="K97" s="51"/>
      <c r="L97" s="51">
        <f>+'Ark1'!AE2426</f>
        <v>0</v>
      </c>
      <c r="M97" s="12">
        <f>+'Ark1'!U2426</f>
        <v>0</v>
      </c>
      <c r="N97" s="12"/>
      <c r="O97" s="51">
        <f>+'Ark1'!W2426</f>
        <v>0</v>
      </c>
      <c r="P97" s="51"/>
      <c r="Q97" s="51">
        <f>+'Ark1'!X2426</f>
        <v>0</v>
      </c>
      <c r="R97" s="51"/>
      <c r="S97" s="51">
        <f>+'Ark1'!Y2426</f>
        <v>0</v>
      </c>
      <c r="T97" s="39"/>
      <c r="U97" s="12">
        <f>+'Ark1'!AA2426</f>
        <v>0</v>
      </c>
      <c r="V97" s="12">
        <f>+'Ark1'!AB2426</f>
        <v>0</v>
      </c>
      <c r="W97" s="15">
        <f>+'Ark1'!AC2426</f>
        <v>0</v>
      </c>
      <c r="X97" s="15"/>
      <c r="Y97" s="15" t="e">
        <f t="shared" si="22"/>
        <v>#DIV/0!</v>
      </c>
      <c r="Z97" s="12">
        <f>+'Ark1'!T2426</f>
        <v>0</v>
      </c>
      <c r="AA97" s="51">
        <f>+'Ark1'!V2426</f>
        <v>0</v>
      </c>
      <c r="AB97" s="39"/>
      <c r="AC97" s="4"/>
      <c r="AD97" s="5"/>
      <c r="AE97"/>
      <c r="AF97"/>
      <c r="AG97"/>
      <c r="AH97"/>
    </row>
    <row r="98" spans="1:34" ht="15.6">
      <c r="A98" s="39"/>
      <c r="B98" s="39"/>
      <c r="C98" s="39"/>
      <c r="D98" s="39"/>
      <c r="E98" s="39"/>
      <c r="F98" s="39"/>
      <c r="G98" s="303"/>
      <c r="H98" s="303"/>
      <c r="I98" s="303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5"/>
      <c r="AD98" s="18"/>
      <c r="AE98"/>
      <c r="AF98"/>
      <c r="AG98"/>
      <c r="AH98"/>
    </row>
    <row r="99" spans="1:34">
      <c r="A99" s="39"/>
      <c r="B99" s="3">
        <f>+'Ark1'!C2427</f>
        <v>2013</v>
      </c>
      <c r="C99" s="3">
        <f>+'Ark1'!K2427</f>
        <v>0</v>
      </c>
      <c r="D99" s="3" t="str">
        <f>+D91</f>
        <v>Hybrid</v>
      </c>
      <c r="E99" s="15">
        <f>+'Ark1'!Q2427</f>
        <v>1981</v>
      </c>
      <c r="F99" s="15"/>
      <c r="G99" s="306">
        <f>+'Ark1'!R2427</f>
        <v>516121</v>
      </c>
      <c r="H99" s="306"/>
      <c r="I99" s="306">
        <f>+'Ark1'!S2427</f>
        <v>516109</v>
      </c>
      <c r="J99" s="51">
        <f>+'Ark1'!AD2427</f>
        <v>39.958363237014446</v>
      </c>
      <c r="K99" s="51"/>
      <c r="L99" s="51">
        <f>+'Ark1'!AE2427</f>
        <v>41.01460801131531</v>
      </c>
      <c r="M99" s="12">
        <f>+'Ark1'!U2427</f>
        <v>61.803320616381427</v>
      </c>
      <c r="N99" s="12"/>
      <c r="O99" s="51">
        <f>+'Ark1'!W2427</f>
        <v>78.638405453110522</v>
      </c>
      <c r="P99" s="51"/>
      <c r="Q99" s="51">
        <f>+'Ark1'!X2427</f>
        <v>0</v>
      </c>
      <c r="R99" s="51"/>
      <c r="S99" s="51">
        <f>+'Ark1'!Y2427</f>
        <v>0</v>
      </c>
      <c r="T99" s="39"/>
      <c r="U99" s="12">
        <f>+'Ark1'!AA2427</f>
        <v>9.7904258024095068</v>
      </c>
      <c r="V99" s="12">
        <f>+'Ark1'!AB2427</f>
        <v>3.1215580609330802</v>
      </c>
      <c r="W99" s="15">
        <f>+'Ark1'!AC2427</f>
        <v>-39.655545638465846</v>
      </c>
      <c r="X99" s="15"/>
      <c r="Y99" s="15">
        <f t="shared" ref="Y99:Y129" si="25">+G99/E99</f>
        <v>260.53558808682482</v>
      </c>
      <c r="Z99" s="12">
        <f>+'Ark1'!T2427</f>
        <v>16.277588007463361</v>
      </c>
      <c r="AA99" s="51">
        <f>+'Ark1'!V2427</f>
        <v>85.1996151795163</v>
      </c>
      <c r="AB99" s="39"/>
      <c r="AC99" s="12"/>
      <c r="AD99" s="12"/>
      <c r="AE99"/>
      <c r="AF99"/>
      <c r="AG99"/>
      <c r="AH99"/>
    </row>
    <row r="100" spans="1:34" ht="15.6">
      <c r="A100" s="39"/>
      <c r="B100" s="3">
        <f>+'Ark1'!C2428</f>
        <v>2013</v>
      </c>
      <c r="C100" s="3">
        <f>+'Ark1'!K2428</f>
        <v>1</v>
      </c>
      <c r="D100" s="3" t="str">
        <f t="shared" ref="D100:D105" si="26">+D92</f>
        <v>Hampshire</v>
      </c>
      <c r="E100" s="15">
        <f>+'Ark1'!Q2428</f>
        <v>88</v>
      </c>
      <c r="F100" s="15"/>
      <c r="G100" s="306">
        <f>+'Ark1'!R2428</f>
        <v>20082</v>
      </c>
      <c r="H100" s="306"/>
      <c r="I100" s="306">
        <f>+'Ark1'!S2428</f>
        <v>20082</v>
      </c>
      <c r="J100" s="51">
        <f>+'Ark1'!AD2428</f>
        <v>1.5547591563329612</v>
      </c>
      <c r="K100" s="51"/>
      <c r="L100" s="51">
        <f>+'Ark1'!AE2428</f>
        <v>1.536688616402615</v>
      </c>
      <c r="M100" s="12">
        <f>+'Ark1'!U2428</f>
        <v>61.462852305547266</v>
      </c>
      <c r="N100" s="12"/>
      <c r="O100" s="51">
        <f>+'Ark1'!W2428</f>
        <v>75.721023802410045</v>
      </c>
      <c r="P100" s="51"/>
      <c r="Q100" s="51">
        <f>+'Ark1'!X2428</f>
        <v>0</v>
      </c>
      <c r="R100" s="51"/>
      <c r="S100" s="51">
        <f>+'Ark1'!Y2428</f>
        <v>0</v>
      </c>
      <c r="T100" s="39"/>
      <c r="U100" s="12">
        <f>+'Ark1'!AA2428</f>
        <v>8.7604913521875289</v>
      </c>
      <c r="V100" s="12">
        <f>+'Ark1'!AB2428</f>
        <v>3.1597160928268599</v>
      </c>
      <c r="W100" s="15">
        <f>+'Ark1'!AC2428</f>
        <v>-40.375414591474495</v>
      </c>
      <c r="X100" s="15"/>
      <c r="Y100" s="15">
        <f t="shared" si="25"/>
        <v>228.20454545454547</v>
      </c>
      <c r="Z100" s="12">
        <f>+'Ark1'!T2428</f>
        <v>16.174335225575138</v>
      </c>
      <c r="AA100" s="51">
        <f>+'Ark1'!V2428</f>
        <v>82.037945614744388</v>
      </c>
      <c r="AB100" s="39"/>
      <c r="AC100" s="5"/>
      <c r="AD100" s="5"/>
      <c r="AE100"/>
      <c r="AF100"/>
      <c r="AG100"/>
      <c r="AH100"/>
    </row>
    <row r="101" spans="1:34">
      <c r="A101" s="39"/>
      <c r="B101" s="3">
        <f>+'Ark1'!C2429</f>
        <v>2013</v>
      </c>
      <c r="C101" s="3">
        <f>+'Ark1'!K2429</f>
        <v>3</v>
      </c>
      <c r="D101" s="3" t="str">
        <f t="shared" si="26"/>
        <v>Noroc KLF</v>
      </c>
      <c r="E101" s="15">
        <f>+'Ark1'!Q2429</f>
        <v>0</v>
      </c>
      <c r="F101" s="15"/>
      <c r="G101" s="306">
        <f>+'Ark1'!R2429</f>
        <v>0</v>
      </c>
      <c r="H101" s="306"/>
      <c r="I101" s="306">
        <f>+'Ark1'!S2429</f>
        <v>0</v>
      </c>
      <c r="J101" s="51">
        <f>+'Ark1'!AD2429</f>
        <v>0</v>
      </c>
      <c r="K101" s="51"/>
      <c r="L101" s="51">
        <f>+'Ark1'!AE2429</f>
        <v>0</v>
      </c>
      <c r="M101" s="12">
        <f>+'Ark1'!U2429</f>
        <v>0</v>
      </c>
      <c r="N101" s="12"/>
      <c r="O101" s="51">
        <f>+'Ark1'!W2429</f>
        <v>0</v>
      </c>
      <c r="P101" s="51"/>
      <c r="Q101" s="51">
        <f>+'Ark1'!X2429</f>
        <v>0</v>
      </c>
      <c r="R101" s="51"/>
      <c r="S101" s="51">
        <f>+'Ark1'!Y2429</f>
        <v>0</v>
      </c>
      <c r="T101" s="39"/>
      <c r="U101" s="12">
        <f>+'Ark1'!AA2429</f>
        <v>0</v>
      </c>
      <c r="V101" s="12">
        <f>+'Ark1'!AB2429</f>
        <v>0</v>
      </c>
      <c r="W101" s="15">
        <f>+'Ark1'!AC2429</f>
        <v>0</v>
      </c>
      <c r="X101" s="15"/>
      <c r="Y101" s="15" t="e">
        <f t="shared" si="25"/>
        <v>#DIV/0!</v>
      </c>
      <c r="Z101" s="12">
        <f>+'Ark1'!T2429</f>
        <v>0</v>
      </c>
      <c r="AA101" s="51">
        <f>+'Ark1'!V2429</f>
        <v>0</v>
      </c>
      <c r="AB101" s="39"/>
      <c r="AC101" s="12"/>
      <c r="AD101" s="12"/>
      <c r="AE101"/>
      <c r="AF101"/>
      <c r="AG101"/>
      <c r="AH101"/>
    </row>
    <row r="102" spans="1:34">
      <c r="A102" s="39"/>
      <c r="B102" s="3">
        <f>+'Ark1'!C2430</f>
        <v>2013</v>
      </c>
      <c r="C102" s="3">
        <f>+'Ark1'!K2430</f>
        <v>6</v>
      </c>
      <c r="D102" s="3" t="str">
        <f t="shared" si="26"/>
        <v>Noroc Løftet</v>
      </c>
      <c r="E102" s="15">
        <f>+'Ark1'!Q2430</f>
        <v>1393</v>
      </c>
      <c r="F102" s="15"/>
      <c r="G102" s="306">
        <f>+'Ark1'!R2430</f>
        <v>752132</v>
      </c>
      <c r="H102" s="306"/>
      <c r="I102" s="306">
        <f>+'Ark1'!S2430</f>
        <v>752090</v>
      </c>
      <c r="J102" s="51">
        <f>+'Ark1'!AD2430</f>
        <v>58.230460799274091</v>
      </c>
      <c r="K102" s="51"/>
      <c r="L102" s="51">
        <f>+'Ark1'!AE2430</f>
        <v>57.186884458941357</v>
      </c>
      <c r="M102" s="12">
        <f>+'Ark1'!U2430</f>
        <v>61.223457298993488</v>
      </c>
      <c r="N102" s="12"/>
      <c r="O102" s="51">
        <f>+'Ark1'!W2430</f>
        <v>75.242668337565519</v>
      </c>
      <c r="P102" s="51"/>
      <c r="Q102" s="51">
        <f>+'Ark1'!X2430</f>
        <v>0</v>
      </c>
      <c r="R102" s="51"/>
      <c r="S102" s="51">
        <f>+'Ark1'!Y2430</f>
        <v>0</v>
      </c>
      <c r="T102" s="39"/>
      <c r="U102" s="12">
        <f>+'Ark1'!AA2430</f>
        <v>8.5196281655452388</v>
      </c>
      <c r="V102" s="12">
        <f>+'Ark1'!AB2430</f>
        <v>2.9504007860858006</v>
      </c>
      <c r="W102" s="15">
        <f>+'Ark1'!AC2430</f>
        <v>-37.806769545317927</v>
      </c>
      <c r="X102" s="15"/>
      <c r="Y102" s="15">
        <f t="shared" si="25"/>
        <v>539.93682699210342</v>
      </c>
      <c r="Z102" s="12">
        <f>+'Ark1'!T2430</f>
        <v>16.125896784075142</v>
      </c>
      <c r="AA102" s="51">
        <f>+'Ark1'!V2430</f>
        <v>81.521926943146241</v>
      </c>
      <c r="AB102" s="39"/>
      <c r="AC102" s="12"/>
      <c r="AD102" s="12"/>
      <c r="AE102"/>
      <c r="AF102"/>
      <c r="AG102"/>
      <c r="AH102"/>
    </row>
    <row r="103" spans="1:34">
      <c r="A103" s="39"/>
      <c r="B103" s="3">
        <f>+'Ark1'!C2431</f>
        <v>2013</v>
      </c>
      <c r="C103" s="3">
        <f>+'Ark1'!K2431</f>
        <v>7</v>
      </c>
      <c r="D103" s="3" t="str">
        <f t="shared" si="26"/>
        <v>Øko med kjeber</v>
      </c>
      <c r="E103" s="15">
        <f>+'Ark1'!Q2431</f>
        <v>50</v>
      </c>
      <c r="F103" s="15"/>
      <c r="G103" s="306">
        <f>+'Ark1'!R2431</f>
        <v>133</v>
      </c>
      <c r="H103" s="306"/>
      <c r="I103" s="306">
        <f>+'Ark1'!S2431</f>
        <v>97</v>
      </c>
      <c r="J103" s="51">
        <f>+'Ark1'!AD2431</f>
        <v>1.0296930972626421E-2</v>
      </c>
      <c r="K103" s="51"/>
      <c r="L103" s="51">
        <f>+'Ark1'!AE2431</f>
        <v>7.040576870578498E-3</v>
      </c>
      <c r="M103" s="12">
        <f>+'Ark1'!U2431</f>
        <v>60</v>
      </c>
      <c r="N103" s="12"/>
      <c r="O103" s="51">
        <f>+'Ark1'!W2431</f>
        <v>71.824742268041234</v>
      </c>
      <c r="P103" s="51"/>
      <c r="Q103" s="51">
        <f>+'Ark1'!X2431</f>
        <v>0</v>
      </c>
      <c r="R103" s="51"/>
      <c r="S103" s="51">
        <f>+'Ark1'!Y2431</f>
        <v>0</v>
      </c>
      <c r="T103" s="39"/>
      <c r="U103" s="12">
        <f>+'Ark1'!AA2431</f>
        <v>14.175032725486849</v>
      </c>
      <c r="V103" s="12">
        <f>+'Ark1'!AB2431</f>
        <v>2.5444501968251831</v>
      </c>
      <c r="W103" s="15">
        <f>+'Ark1'!AC2431</f>
        <v>-45.773072468742193</v>
      </c>
      <c r="X103" s="15"/>
      <c r="Y103" s="15">
        <f t="shared" si="25"/>
        <v>2.66</v>
      </c>
      <c r="Z103" s="12">
        <f>+'Ark1'!T2431</f>
        <v>14.13533834586466</v>
      </c>
      <c r="AA103" s="51">
        <f>+'Ark1'!V2431</f>
        <v>104.30353732226824</v>
      </c>
      <c r="AB103" s="39"/>
      <c r="AC103" s="12"/>
      <c r="AD103" s="12"/>
      <c r="AE103"/>
      <c r="AF103"/>
      <c r="AG103"/>
      <c r="AH103"/>
    </row>
    <row r="104" spans="1:34">
      <c r="A104" s="39"/>
      <c r="B104" s="3">
        <f>+'Ark1'!C2432</f>
        <v>2013</v>
      </c>
      <c r="C104" s="3">
        <f>+'Ark1'!K2432</f>
        <v>8</v>
      </c>
      <c r="D104" s="3" t="str">
        <f t="shared" si="26"/>
        <v>Økologisk</v>
      </c>
      <c r="E104" s="15">
        <f>+'Ark1'!Q2432</f>
        <v>7</v>
      </c>
      <c r="F104" s="15"/>
      <c r="G104" s="306">
        <f>+'Ark1'!R2432</f>
        <v>3179</v>
      </c>
      <c r="H104" s="306"/>
      <c r="I104" s="306">
        <f>+'Ark1'!S2432</f>
        <v>3179</v>
      </c>
      <c r="J104" s="51">
        <f>+'Ark1'!AD2432</f>
        <v>0.24611987640586017</v>
      </c>
      <c r="K104" s="51"/>
      <c r="L104" s="51">
        <f>+'Ark1'!AE2432</f>
        <v>0.25477833647012998</v>
      </c>
      <c r="M104" s="12">
        <f>+'Ark1'!U2432</f>
        <v>59.726643598615922</v>
      </c>
      <c r="N104" s="12"/>
      <c r="O104" s="51">
        <f>+'Ark1'!W2432</f>
        <v>79.30663730732941</v>
      </c>
      <c r="P104" s="51"/>
      <c r="Q104" s="51">
        <f>+'Ark1'!X2432</f>
        <v>0</v>
      </c>
      <c r="R104" s="51"/>
      <c r="S104" s="51">
        <f>+'Ark1'!Y2432</f>
        <v>0</v>
      </c>
      <c r="T104" s="39"/>
      <c r="U104" s="12">
        <f>+'Ark1'!AA2432</f>
        <v>12.015845545837951</v>
      </c>
      <c r="V104" s="12">
        <f>+'Ark1'!AB2432</f>
        <v>3.324509026382398</v>
      </c>
      <c r="W104" s="15">
        <f>+'Ark1'!AC2432</f>
        <v>-51.410585471873759</v>
      </c>
      <c r="X104" s="15"/>
      <c r="Y104" s="15">
        <f t="shared" si="25"/>
        <v>454.14285714285717</v>
      </c>
      <c r="Z104" s="12">
        <f>+'Ark1'!T2432</f>
        <v>15.50141553947782</v>
      </c>
      <c r="AA104" s="51">
        <f>+'Ark1'!V2432</f>
        <v>85.922683973271347</v>
      </c>
      <c r="AB104" s="39"/>
      <c r="AC104" s="12"/>
      <c r="AD104" s="12"/>
      <c r="AE104"/>
      <c r="AF104"/>
      <c r="AG104"/>
      <c r="AH104"/>
    </row>
    <row r="105" spans="1:34">
      <c r="A105" s="39"/>
      <c r="B105" s="3">
        <f>+'Ark1'!C2433</f>
        <v>2013</v>
      </c>
      <c r="C105" s="3">
        <f>+'Ark1'!K2433</f>
        <v>9</v>
      </c>
      <c r="D105" s="3" t="str">
        <f t="shared" si="26"/>
        <v>Noroc Nortura</v>
      </c>
      <c r="E105" s="15">
        <f>+'Ark1'!Q2433</f>
        <v>0</v>
      </c>
      <c r="F105" s="15"/>
      <c r="G105" s="306">
        <f>+'Ark1'!R2433</f>
        <v>0</v>
      </c>
      <c r="H105" s="306"/>
      <c r="I105" s="306">
        <f>+'Ark1'!S2433</f>
        <v>0</v>
      </c>
      <c r="J105" s="51">
        <f>+'Ark1'!AD2433</f>
        <v>0</v>
      </c>
      <c r="K105" s="51"/>
      <c r="L105" s="51">
        <f>+'Ark1'!AE2433</f>
        <v>0</v>
      </c>
      <c r="M105" s="12">
        <f>+'Ark1'!U2433</f>
        <v>0</v>
      </c>
      <c r="N105" s="12"/>
      <c r="O105" s="51">
        <f>+'Ark1'!W2433</f>
        <v>0</v>
      </c>
      <c r="P105" s="51"/>
      <c r="Q105" s="51">
        <f>+'Ark1'!X2433</f>
        <v>0</v>
      </c>
      <c r="R105" s="51"/>
      <c r="S105" s="51">
        <f>+'Ark1'!Y2433</f>
        <v>0</v>
      </c>
      <c r="T105" s="39"/>
      <c r="U105" s="12">
        <f>+'Ark1'!AA2433</f>
        <v>0</v>
      </c>
      <c r="V105" s="12">
        <f>+'Ark1'!AB2433</f>
        <v>0</v>
      </c>
      <c r="W105" s="15">
        <f>+'Ark1'!AC2433</f>
        <v>0</v>
      </c>
      <c r="X105" s="15"/>
      <c r="Y105" s="15" t="e">
        <f t="shared" si="25"/>
        <v>#DIV/0!</v>
      </c>
      <c r="Z105" s="12">
        <f>+'Ark1'!T2433</f>
        <v>0</v>
      </c>
      <c r="AA105" s="51">
        <f>+'Ark1'!V2433</f>
        <v>0</v>
      </c>
      <c r="AB105" s="39"/>
      <c r="AC105" s="12"/>
      <c r="AD105" s="12"/>
      <c r="AE105"/>
      <c r="AF105"/>
      <c r="AG105"/>
      <c r="AH105"/>
    </row>
    <row r="106" spans="1:34" ht="15.6">
      <c r="A106" s="39"/>
      <c r="B106" s="39"/>
      <c r="C106" s="39"/>
      <c r="D106" s="39"/>
      <c r="E106" s="39"/>
      <c r="F106" s="39"/>
      <c r="G106" s="303"/>
      <c r="H106" s="303"/>
      <c r="I106" s="303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5"/>
      <c r="AD106" s="18"/>
      <c r="AE106"/>
      <c r="AF106"/>
      <c r="AG106"/>
      <c r="AH106"/>
    </row>
    <row r="107" spans="1:34">
      <c r="A107" s="39"/>
      <c r="B107" s="3">
        <f>+'Ark1'!C2434</f>
        <v>2012</v>
      </c>
      <c r="C107" s="3">
        <f>+'Ark1'!K2434</f>
        <v>0</v>
      </c>
      <c r="D107" s="3" t="str">
        <f>+D99</f>
        <v>Hybrid</v>
      </c>
      <c r="E107" s="15">
        <f>+'Ark1'!Q2434</f>
        <v>2073</v>
      </c>
      <c r="F107" s="15"/>
      <c r="G107" s="306">
        <f>+'Ark1'!R2434</f>
        <v>511884</v>
      </c>
      <c r="H107" s="306"/>
      <c r="I107" s="306">
        <f>+'Ark1'!S2434</f>
        <v>511838</v>
      </c>
      <c r="J107" s="51">
        <f>+'Ark1'!AD2434</f>
        <v>39.691191482449149</v>
      </c>
      <c r="K107" s="51"/>
      <c r="L107" s="51">
        <f>+'Ark1'!AE2434</f>
        <v>40.581472880609006</v>
      </c>
      <c r="M107" s="12">
        <f>+'Ark1'!U2434</f>
        <v>61.415010218076802</v>
      </c>
      <c r="N107" s="12"/>
      <c r="O107" s="51">
        <f>+'Ark1'!W2434</f>
        <v>81.700446234942902</v>
      </c>
      <c r="P107" s="51"/>
      <c r="Q107" s="51">
        <f>+'Ark1'!X2434</f>
        <v>0</v>
      </c>
      <c r="R107" s="51"/>
      <c r="S107" s="51">
        <f>+'Ark1'!Y2434</f>
        <v>0</v>
      </c>
      <c r="T107" s="39"/>
      <c r="U107" s="12">
        <f>+'Ark1'!AA2434</f>
        <v>9.3683969339659363</v>
      </c>
      <c r="V107" s="12">
        <f>+'Ark1'!AB2434</f>
        <v>3.2024361351466135</v>
      </c>
      <c r="W107" s="15">
        <f>+'Ark1'!AC2434</f>
        <v>-42.248122901525051</v>
      </c>
      <c r="X107" s="15"/>
      <c r="Y107" s="15">
        <f t="shared" si="25"/>
        <v>246.92908827785817</v>
      </c>
      <c r="Z107" s="12">
        <f>+'Ark1'!T2434</f>
        <v>16.128722523071627</v>
      </c>
      <c r="AA107" s="51">
        <f>+'Ark1'!V2434</f>
        <v>88.521429686008673</v>
      </c>
      <c r="AB107" s="39"/>
      <c r="AC107" s="12"/>
      <c r="AD107" s="12"/>
      <c r="AE107"/>
      <c r="AF107"/>
      <c r="AG107"/>
      <c r="AH107"/>
    </row>
    <row r="108" spans="1:34">
      <c r="A108" s="39"/>
      <c r="B108" s="3">
        <f>+'Ark1'!C2435</f>
        <v>2012</v>
      </c>
      <c r="C108" s="3">
        <f>+'Ark1'!K2435</f>
        <v>1</v>
      </c>
      <c r="D108" s="3" t="str">
        <f t="shared" ref="D108:D113" si="27">+D100</f>
        <v>Hampshire</v>
      </c>
      <c r="E108" s="15">
        <f>+'Ark1'!Q2435</f>
        <v>91</v>
      </c>
      <c r="F108" s="15"/>
      <c r="G108" s="306">
        <f>+'Ark1'!R2435</f>
        <v>22704</v>
      </c>
      <c r="H108" s="306"/>
      <c r="I108" s="306">
        <f>+'Ark1'!S2435</f>
        <v>22704</v>
      </c>
      <c r="J108" s="51">
        <f>+'Ark1'!AD2435</f>
        <v>1.760455125414206</v>
      </c>
      <c r="K108" s="51"/>
      <c r="L108" s="51">
        <f>+'Ark1'!AE2435</f>
        <v>1.7491060844484132</v>
      </c>
      <c r="M108" s="12">
        <f>+'Ark1'!U2435</f>
        <v>60.756122269203665</v>
      </c>
      <c r="N108" s="12"/>
      <c r="O108" s="51">
        <f>+'Ark1'!W2435</f>
        <v>79.385817477096921</v>
      </c>
      <c r="P108" s="51"/>
      <c r="Q108" s="51">
        <f>+'Ark1'!X2435</f>
        <v>0</v>
      </c>
      <c r="R108" s="51"/>
      <c r="S108" s="51">
        <f>+'Ark1'!Y2435</f>
        <v>0</v>
      </c>
      <c r="T108" s="39"/>
      <c r="U108" s="12">
        <f>+'Ark1'!AA2435</f>
        <v>8.1115878438110229</v>
      </c>
      <c r="V108" s="12">
        <f>+'Ark1'!AB2435</f>
        <v>3.2056361749216462</v>
      </c>
      <c r="W108" s="15">
        <f>+'Ark1'!AC2435</f>
        <v>-41.214735674817341</v>
      </c>
      <c r="X108" s="15"/>
      <c r="Y108" s="15">
        <f t="shared" si="25"/>
        <v>249.49450549450549</v>
      </c>
      <c r="Z108" s="12">
        <f>+'Ark1'!T2435</f>
        <v>15.912658562367868</v>
      </c>
      <c r="AA108" s="51">
        <f>+'Ark1'!V2435</f>
        <v>86.008469639323451</v>
      </c>
      <c r="AB108" s="39"/>
      <c r="AC108" s="12"/>
      <c r="AD108" s="12"/>
      <c r="AE108"/>
      <c r="AF108"/>
      <c r="AG108"/>
      <c r="AH108"/>
    </row>
    <row r="109" spans="1:34">
      <c r="A109" s="39"/>
      <c r="B109" s="3">
        <f>+'Ark1'!C2436</f>
        <v>2012</v>
      </c>
      <c r="C109" s="3">
        <f>+'Ark1'!K2436</f>
        <v>3</v>
      </c>
      <c r="D109" s="3" t="str">
        <f t="shared" si="27"/>
        <v>Noroc KLF</v>
      </c>
      <c r="E109" s="15">
        <f>+'Ark1'!Q2436</f>
        <v>0</v>
      </c>
      <c r="F109" s="15"/>
      <c r="G109" s="306">
        <f>+'Ark1'!R2436</f>
        <v>0</v>
      </c>
      <c r="H109" s="306"/>
      <c r="I109" s="306">
        <f>+'Ark1'!S2436</f>
        <v>0</v>
      </c>
      <c r="J109" s="51">
        <f>+'Ark1'!AD2436</f>
        <v>0</v>
      </c>
      <c r="K109" s="51"/>
      <c r="L109" s="51">
        <f>+'Ark1'!AE2436</f>
        <v>0</v>
      </c>
      <c r="M109" s="12">
        <f>+'Ark1'!U2436</f>
        <v>0</v>
      </c>
      <c r="N109" s="12"/>
      <c r="O109" s="51">
        <f>+'Ark1'!W2436</f>
        <v>0</v>
      </c>
      <c r="P109" s="51"/>
      <c r="Q109" s="51">
        <f>+'Ark1'!X2436</f>
        <v>0</v>
      </c>
      <c r="R109" s="51"/>
      <c r="S109" s="51">
        <f>+'Ark1'!Y2436</f>
        <v>0</v>
      </c>
      <c r="T109" s="39"/>
      <c r="U109" s="12">
        <f>+'Ark1'!AA2436</f>
        <v>0</v>
      </c>
      <c r="V109" s="12">
        <f>+'Ark1'!AB2436</f>
        <v>0</v>
      </c>
      <c r="W109" s="15">
        <f>+'Ark1'!AC2436</f>
        <v>0</v>
      </c>
      <c r="X109" s="15"/>
      <c r="Y109" s="15" t="e">
        <f t="shared" si="25"/>
        <v>#DIV/0!</v>
      </c>
      <c r="Z109" s="12">
        <f>+'Ark1'!T2436</f>
        <v>0</v>
      </c>
      <c r="AA109" s="51">
        <f>+'Ark1'!V2436</f>
        <v>0</v>
      </c>
      <c r="AB109" s="39"/>
      <c r="AC109" s="12"/>
      <c r="AD109" s="12"/>
      <c r="AE109"/>
      <c r="AF109"/>
      <c r="AG109"/>
      <c r="AH109"/>
    </row>
    <row r="110" spans="1:34">
      <c r="A110" s="39"/>
      <c r="B110" s="3">
        <f>+'Ark1'!C2437</f>
        <v>2012</v>
      </c>
      <c r="C110" s="3">
        <f>+'Ark1'!K2437</f>
        <v>6</v>
      </c>
      <c r="D110" s="3" t="str">
        <f t="shared" si="27"/>
        <v>Noroc Løftet</v>
      </c>
      <c r="E110" s="15">
        <f>+'Ark1'!Q2437</f>
        <v>1466</v>
      </c>
      <c r="F110" s="15"/>
      <c r="G110" s="306">
        <f>+'Ark1'!R2437</f>
        <v>751754.5</v>
      </c>
      <c r="H110" s="306"/>
      <c r="I110" s="306">
        <f>+'Ark1'!S2437</f>
        <v>751722.5</v>
      </c>
      <c r="J110" s="51">
        <f>+'Ark1'!AD2437</f>
        <v>58.290612340477182</v>
      </c>
      <c r="K110" s="51"/>
      <c r="L110" s="51">
        <f>+'Ark1'!AE2437</f>
        <v>57.420456616030592</v>
      </c>
      <c r="M110" s="12">
        <f>+'Ark1'!U2437</f>
        <v>61.022699200835433</v>
      </c>
      <c r="N110" s="12"/>
      <c r="O110" s="51">
        <f>+'Ark1'!W2437</f>
        <v>78.711509499848844</v>
      </c>
      <c r="P110" s="51"/>
      <c r="Q110" s="51">
        <f>+'Ark1'!X2437</f>
        <v>0</v>
      </c>
      <c r="R110" s="51"/>
      <c r="S110" s="51">
        <f>+'Ark1'!Y2437</f>
        <v>0</v>
      </c>
      <c r="T110" s="39"/>
      <c r="U110" s="12">
        <f>+'Ark1'!AA2437</f>
        <v>8.5881345975460697</v>
      </c>
      <c r="V110" s="12">
        <f>+'Ark1'!AB2437</f>
        <v>3.1274272157758518</v>
      </c>
      <c r="W110" s="15">
        <f>+'Ark1'!AC2437</f>
        <v>-39.521677614831134</v>
      </c>
      <c r="X110" s="15"/>
      <c r="Y110" s="15">
        <f t="shared" si="25"/>
        <v>512.79297407912691</v>
      </c>
      <c r="Z110" s="12">
        <f>+'Ark1'!T2437</f>
        <v>16.018929051971092</v>
      </c>
      <c r="AA110" s="51">
        <f>+'Ark1'!V2437</f>
        <v>85.280673641894069</v>
      </c>
      <c r="AB110" s="39"/>
      <c r="AC110" s="12"/>
      <c r="AD110" s="12"/>
      <c r="AE110"/>
      <c r="AF110"/>
      <c r="AG110"/>
      <c r="AH110"/>
    </row>
    <row r="111" spans="1:34">
      <c r="A111" s="39"/>
      <c r="B111" s="3">
        <f>+'Ark1'!C2438</f>
        <v>2012</v>
      </c>
      <c r="C111" s="3">
        <f>+'Ark1'!K2438</f>
        <v>7</v>
      </c>
      <c r="D111" s="3" t="str">
        <f t="shared" si="27"/>
        <v>Øko med kjeber</v>
      </c>
      <c r="E111" s="15">
        <f>+'Ark1'!Q2438</f>
        <v>49</v>
      </c>
      <c r="F111" s="15"/>
      <c r="G111" s="306">
        <f>+'Ark1'!R2438</f>
        <v>116</v>
      </c>
      <c r="H111" s="306"/>
      <c r="I111" s="306">
        <f>+'Ark1'!S2438</f>
        <v>86</v>
      </c>
      <c r="J111" s="51">
        <f>+'Ark1'!AD2438</f>
        <v>8.9945734032790652E-3</v>
      </c>
      <c r="K111" s="51"/>
      <c r="L111" s="51">
        <f>+'Ark1'!AE2438</f>
        <v>5.48349851727671E-3</v>
      </c>
      <c r="M111" s="12">
        <f>+'Ark1'!U2438</f>
        <v>60.63953488372092</v>
      </c>
      <c r="N111" s="12"/>
      <c r="O111" s="51">
        <f>+'Ark1'!W2438</f>
        <v>65.703488372093034</v>
      </c>
      <c r="P111" s="51"/>
      <c r="Q111" s="51">
        <f>+'Ark1'!X2438</f>
        <v>0</v>
      </c>
      <c r="R111" s="51"/>
      <c r="S111" s="51">
        <f>+'Ark1'!Y2438</f>
        <v>0</v>
      </c>
      <c r="T111" s="39"/>
      <c r="U111" s="12">
        <f>+'Ark1'!AA2438</f>
        <v>14.981247562500704</v>
      </c>
      <c r="V111" s="12">
        <f>+'Ark1'!AB2438</f>
        <v>0</v>
      </c>
      <c r="W111" s="15">
        <f>+'Ark1'!AC2438</f>
        <v>0</v>
      </c>
      <c r="X111" s="15"/>
      <c r="Y111" s="15">
        <f t="shared" si="25"/>
        <v>2.3673469387755102</v>
      </c>
      <c r="Z111" s="12">
        <f>+'Ark1'!T2438</f>
        <v>14.12931034482758</v>
      </c>
      <c r="AA111" s="51">
        <f>+'Ark1'!V2438</f>
        <v>96.448638161707265</v>
      </c>
      <c r="AB111" s="39"/>
      <c r="AC111" s="12"/>
      <c r="AD111" s="12"/>
      <c r="AE111"/>
      <c r="AF111"/>
      <c r="AG111"/>
      <c r="AH111"/>
    </row>
    <row r="112" spans="1:34">
      <c r="A112" s="39"/>
      <c r="B112" s="3">
        <f>+'Ark1'!C2439</f>
        <v>2012</v>
      </c>
      <c r="C112" s="3">
        <f>+'Ark1'!K2439</f>
        <v>8</v>
      </c>
      <c r="D112" s="3" t="str">
        <f t="shared" si="27"/>
        <v>Økologisk</v>
      </c>
      <c r="E112" s="15">
        <f>+'Ark1'!Q2439</f>
        <v>12</v>
      </c>
      <c r="F112" s="15"/>
      <c r="G112" s="306">
        <f>+'Ark1'!R2439</f>
        <v>3208</v>
      </c>
      <c r="H112" s="306"/>
      <c r="I112" s="306">
        <f>+'Ark1'!S2439</f>
        <v>3169</v>
      </c>
      <c r="J112" s="51">
        <f>+'Ark1'!AD2439</f>
        <v>0.24874647825620033</v>
      </c>
      <c r="K112" s="51"/>
      <c r="L112" s="51">
        <f>+'Ark1'!AE2439</f>
        <v>0.24348092039471897</v>
      </c>
      <c r="M112" s="12">
        <f>+'Ark1'!U2439</f>
        <v>60.229725465446514</v>
      </c>
      <c r="N112" s="12"/>
      <c r="O112" s="51">
        <f>+'Ark1'!W2439</f>
        <v>79.172041653518377</v>
      </c>
      <c r="P112" s="51"/>
      <c r="Q112" s="51">
        <f>+'Ark1'!X2439</f>
        <v>0</v>
      </c>
      <c r="R112" s="51"/>
      <c r="S112" s="51">
        <f>+'Ark1'!Y2439</f>
        <v>0</v>
      </c>
      <c r="T112" s="39"/>
      <c r="U112" s="12">
        <f>+'Ark1'!AA2439</f>
        <v>11.38911809623318</v>
      </c>
      <c r="V112" s="12">
        <f>+'Ark1'!AB2439</f>
        <v>3.2960938594893054</v>
      </c>
      <c r="W112" s="15">
        <f>+'Ark1'!AC2439</f>
        <v>-44.852472259654178</v>
      </c>
      <c r="X112" s="15"/>
      <c r="Y112" s="15">
        <f t="shared" si="25"/>
        <v>267.33333333333331</v>
      </c>
      <c r="Z112" s="12">
        <f>+'Ark1'!T2439</f>
        <v>15.674875311720699</v>
      </c>
      <c r="AA112" s="51">
        <f>+'Ark1'!V2439</f>
        <v>87.016113234007676</v>
      </c>
      <c r="AB112" s="39"/>
      <c r="AC112" s="12"/>
      <c r="AD112" s="12"/>
      <c r="AE112"/>
      <c r="AF112"/>
      <c r="AG112"/>
      <c r="AH112"/>
    </row>
    <row r="113" spans="1:38">
      <c r="A113" s="39"/>
      <c r="B113" s="3">
        <f>+'Ark1'!C2440</f>
        <v>2012</v>
      </c>
      <c r="C113" s="3">
        <f>+'Ark1'!K2440</f>
        <v>9</v>
      </c>
      <c r="D113" s="3" t="str">
        <f t="shared" si="27"/>
        <v>Noroc Nortura</v>
      </c>
      <c r="E113" s="15">
        <f>+'Ark1'!Q2440</f>
        <v>0</v>
      </c>
      <c r="F113" s="15"/>
      <c r="G113" s="306">
        <f>+'Ark1'!R2440</f>
        <v>0</v>
      </c>
      <c r="H113" s="306"/>
      <c r="I113" s="306">
        <f>+'Ark1'!S2440</f>
        <v>0</v>
      </c>
      <c r="J113" s="51">
        <f>+'Ark1'!AD2440</f>
        <v>0</v>
      </c>
      <c r="K113" s="51"/>
      <c r="L113" s="51">
        <f>+'Ark1'!AE2440</f>
        <v>0</v>
      </c>
      <c r="M113" s="12">
        <f>+'Ark1'!U2440</f>
        <v>0</v>
      </c>
      <c r="N113" s="12"/>
      <c r="O113" s="51">
        <f>+'Ark1'!W2440</f>
        <v>0</v>
      </c>
      <c r="P113" s="51"/>
      <c r="Q113" s="51">
        <f>+'Ark1'!X2440</f>
        <v>0</v>
      </c>
      <c r="R113" s="51"/>
      <c r="S113" s="51">
        <f>+'Ark1'!Y2440</f>
        <v>0</v>
      </c>
      <c r="T113" s="39"/>
      <c r="U113" s="12">
        <f>+'Ark1'!AA2440</f>
        <v>0</v>
      </c>
      <c r="V113" s="12">
        <f>+'Ark1'!AB2440</f>
        <v>0</v>
      </c>
      <c r="W113" s="15">
        <f>+'Ark1'!AC2440</f>
        <v>0</v>
      </c>
      <c r="X113" s="15"/>
      <c r="Y113" s="15" t="e">
        <f t="shared" si="25"/>
        <v>#DIV/0!</v>
      </c>
      <c r="Z113" s="12">
        <f>+'Ark1'!T2440</f>
        <v>0</v>
      </c>
      <c r="AA113" s="51">
        <f>+'Ark1'!V2440</f>
        <v>0</v>
      </c>
      <c r="AB113" s="39"/>
      <c r="AC113" s="12"/>
      <c r="AD113" s="12"/>
      <c r="AE113"/>
      <c r="AF113"/>
      <c r="AG113"/>
      <c r="AH113"/>
    </row>
    <row r="114" spans="1:38" ht="15.6">
      <c r="A114" s="39"/>
      <c r="B114" s="39"/>
      <c r="C114" s="39"/>
      <c r="D114" s="39"/>
      <c r="E114" s="39"/>
      <c r="F114" s="39"/>
      <c r="G114" s="303"/>
      <c r="H114" s="303"/>
      <c r="I114" s="303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5"/>
      <c r="AD114" s="18"/>
      <c r="AE114"/>
      <c r="AF114"/>
      <c r="AG114"/>
      <c r="AH114"/>
    </row>
    <row r="115" spans="1:38">
      <c r="A115" s="39"/>
      <c r="B115" s="3">
        <f>+'Ark1'!C2441</f>
        <v>2011</v>
      </c>
      <c r="C115" s="3">
        <f>+'Ark1'!K2441</f>
        <v>0</v>
      </c>
      <c r="D115" s="3" t="str">
        <f>+D107</f>
        <v>Hybrid</v>
      </c>
      <c r="E115" s="15">
        <f>+'Ark1'!Q2441</f>
        <v>2267</v>
      </c>
      <c r="F115" s="15"/>
      <c r="G115" s="306">
        <f>+'Ark1'!R2441</f>
        <v>520337</v>
      </c>
      <c r="H115" s="306"/>
      <c r="I115" s="306">
        <f>+'Ark1'!S2441</f>
        <v>519771</v>
      </c>
      <c r="J115" s="51">
        <f>+'Ark1'!AD2441</f>
        <v>40.613506796795505</v>
      </c>
      <c r="K115" s="51"/>
      <c r="L115" s="51">
        <f>+'Ark1'!AE2441</f>
        <v>41.33946873019795</v>
      </c>
      <c r="M115" s="12">
        <f>+'Ark1'!U2441</f>
        <v>61.215668053816003</v>
      </c>
      <c r="N115" s="12"/>
      <c r="O115" s="51">
        <f>+'Ark1'!W2441</f>
        <v>81.900465589652441</v>
      </c>
      <c r="P115" s="51"/>
      <c r="Q115" s="51">
        <f>+'Ark1'!X2441</f>
        <v>0</v>
      </c>
      <c r="R115" s="51"/>
      <c r="S115" s="51">
        <f>+'Ark1'!Y2441</f>
        <v>0</v>
      </c>
      <c r="T115" s="39"/>
      <c r="U115" s="12">
        <f>+'Ark1'!AA2441</f>
        <v>9.3536773491925089</v>
      </c>
      <c r="V115" s="12">
        <f>+'Ark1'!AB2441</f>
        <v>3.2664195751499059</v>
      </c>
      <c r="W115" s="15">
        <f>+'Ark1'!AC2441</f>
        <v>-41.119566139590674</v>
      </c>
      <c r="X115" s="15"/>
      <c r="Y115" s="15">
        <f t="shared" si="25"/>
        <v>229.52668725187473</v>
      </c>
      <c r="Z115" s="12">
        <f>+'Ark1'!T2441</f>
        <v>16.05393812087167</v>
      </c>
      <c r="AA115" s="51">
        <f>+'Ark1'!V2441</f>
        <v>88.827124808088399</v>
      </c>
      <c r="AB115" s="39"/>
      <c r="AK115" s="12"/>
      <c r="AL115" s="12"/>
    </row>
    <row r="116" spans="1:38">
      <c r="A116" s="39"/>
      <c r="B116" s="3">
        <f>+'Ark1'!C2442</f>
        <v>2011</v>
      </c>
      <c r="C116" s="3">
        <f>+'Ark1'!K2442</f>
        <v>1</v>
      </c>
      <c r="D116" s="3" t="str">
        <f t="shared" ref="D116:D121" si="28">+D108</f>
        <v>Hampshire</v>
      </c>
      <c r="E116" s="15">
        <f>+'Ark1'!Q2442</f>
        <v>77</v>
      </c>
      <c r="F116" s="15"/>
      <c r="G116" s="306">
        <f>+'Ark1'!R2442</f>
        <v>21559</v>
      </c>
      <c r="H116" s="306"/>
      <c r="I116" s="306">
        <f>+'Ark1'!S2442</f>
        <v>21559</v>
      </c>
      <c r="J116" s="51">
        <f>+'Ark1'!AD2442</f>
        <v>1.6827298328431652</v>
      </c>
      <c r="K116" s="51"/>
      <c r="L116" s="51">
        <f>+'Ark1'!AE2442</f>
        <v>1.6734974115847161</v>
      </c>
      <c r="M116" s="12">
        <f>+'Ark1'!U2442</f>
        <v>60.388468852915238</v>
      </c>
      <c r="N116" s="12"/>
      <c r="O116" s="51">
        <f>+'Ark1'!W2442</f>
        <v>79.933707500348319</v>
      </c>
      <c r="P116" s="51"/>
      <c r="Q116" s="51">
        <f>+'Ark1'!X2442</f>
        <v>0</v>
      </c>
      <c r="R116" s="51"/>
      <c r="S116" s="51">
        <f>+'Ark1'!Y2442</f>
        <v>0</v>
      </c>
      <c r="T116" s="39"/>
      <c r="U116" s="12">
        <f>+'Ark1'!AA2442</f>
        <v>8.3976503452712414</v>
      </c>
      <c r="V116" s="12">
        <f>+'Ark1'!AB2442</f>
        <v>3.3644359355575948</v>
      </c>
      <c r="W116" s="15">
        <f>+'Ark1'!AC2442</f>
        <v>-41.820045555621284</v>
      </c>
      <c r="X116" s="15"/>
      <c r="Y116" s="15">
        <f t="shared" si="25"/>
        <v>279.98701298701297</v>
      </c>
      <c r="Z116" s="12">
        <f>+'Ark1'!T2442</f>
        <v>15.714782689364069</v>
      </c>
      <c r="AA116" s="51">
        <f>+'Ark1'!V2442</f>
        <v>86.60206663092805</v>
      </c>
      <c r="AB116" s="39"/>
      <c r="AK116" s="12"/>
      <c r="AL116" s="12"/>
    </row>
    <row r="117" spans="1:38">
      <c r="A117" s="39"/>
      <c r="B117" s="3">
        <f>+'Ark1'!C2443</f>
        <v>2011</v>
      </c>
      <c r="C117" s="3">
        <f>+'Ark1'!K2443</f>
        <v>3</v>
      </c>
      <c r="D117" s="3" t="str">
        <f t="shared" si="28"/>
        <v>Noroc KLF</v>
      </c>
      <c r="E117" s="15">
        <f>+'Ark1'!Q2443</f>
        <v>0</v>
      </c>
      <c r="F117" s="15"/>
      <c r="G117" s="306">
        <f>+'Ark1'!R2443</f>
        <v>0</v>
      </c>
      <c r="H117" s="306"/>
      <c r="I117" s="306">
        <f>+'Ark1'!S2443</f>
        <v>0</v>
      </c>
      <c r="J117" s="51">
        <f>+'Ark1'!AD2443</f>
        <v>0</v>
      </c>
      <c r="K117" s="51"/>
      <c r="L117" s="51">
        <f>+'Ark1'!AE2443</f>
        <v>0</v>
      </c>
      <c r="M117" s="12">
        <f>+'Ark1'!U2443</f>
        <v>0</v>
      </c>
      <c r="N117" s="12"/>
      <c r="O117" s="51">
        <f>+'Ark1'!W2443</f>
        <v>0</v>
      </c>
      <c r="P117" s="51"/>
      <c r="Q117" s="51">
        <f>+'Ark1'!X2443</f>
        <v>0</v>
      </c>
      <c r="R117" s="51"/>
      <c r="S117" s="51">
        <f>+'Ark1'!Y2443</f>
        <v>0</v>
      </c>
      <c r="T117" s="39"/>
      <c r="U117" s="12">
        <f>+'Ark1'!AA2443</f>
        <v>0</v>
      </c>
      <c r="V117" s="12">
        <f>+'Ark1'!AB2443</f>
        <v>0</v>
      </c>
      <c r="W117" s="15">
        <f>+'Ark1'!AC2443</f>
        <v>0</v>
      </c>
      <c r="X117" s="15"/>
      <c r="Y117" s="15" t="e">
        <f t="shared" si="25"/>
        <v>#DIV/0!</v>
      </c>
      <c r="Z117" s="12">
        <f>+'Ark1'!T2443</f>
        <v>0</v>
      </c>
      <c r="AA117" s="51">
        <f>+'Ark1'!V2443</f>
        <v>0</v>
      </c>
      <c r="AB117" s="39"/>
      <c r="AK117" s="12"/>
      <c r="AL117" s="12"/>
    </row>
    <row r="118" spans="1:38">
      <c r="A118" s="39"/>
      <c r="B118" s="3">
        <f>+'Ark1'!C2444</f>
        <v>2011</v>
      </c>
      <c r="C118" s="3">
        <f>+'Ark1'!K2444</f>
        <v>6</v>
      </c>
      <c r="D118" s="3" t="str">
        <f t="shared" si="28"/>
        <v>Noroc Løftet</v>
      </c>
      <c r="E118" s="15">
        <f>+'Ark1'!Q2444</f>
        <v>1513</v>
      </c>
      <c r="F118" s="15"/>
      <c r="G118" s="306">
        <f>+'Ark1'!R2444</f>
        <v>735866</v>
      </c>
      <c r="H118" s="306"/>
      <c r="I118" s="306">
        <f>+'Ark1'!S2444</f>
        <v>735820</v>
      </c>
      <c r="J118" s="51">
        <f>+'Ark1'!AD2444</f>
        <v>57.436043934086399</v>
      </c>
      <c r="K118" s="51"/>
      <c r="L118" s="51">
        <f>+'Ark1'!AE2444</f>
        <v>56.726045236504277</v>
      </c>
      <c r="M118" s="12">
        <f>+'Ark1'!U2444</f>
        <v>60.893422304367895</v>
      </c>
      <c r="N118" s="12"/>
      <c r="O118" s="51">
        <f>+'Ark1'!W2444</f>
        <v>79.386095716342908</v>
      </c>
      <c r="P118" s="51"/>
      <c r="Q118" s="51">
        <f>+'Ark1'!X2444</f>
        <v>0</v>
      </c>
      <c r="R118" s="51"/>
      <c r="S118" s="51">
        <f>+'Ark1'!Y2444</f>
        <v>0</v>
      </c>
      <c r="T118" s="39"/>
      <c r="U118" s="12">
        <f>+'Ark1'!AA2444</f>
        <v>8.4564058114172855</v>
      </c>
      <c r="V118" s="12">
        <f>+'Ark1'!AB2444</f>
        <v>3.1453214722257994</v>
      </c>
      <c r="W118" s="15">
        <f>+'Ark1'!AC2444</f>
        <v>-39.810642686284474</v>
      </c>
      <c r="X118" s="15"/>
      <c r="Y118" s="15">
        <f t="shared" si="25"/>
        <v>486.3621943159286</v>
      </c>
      <c r="Z118" s="12">
        <f>+'Ark1'!T2444</f>
        <v>15.967114936686848</v>
      </c>
      <c r="AA118" s="51">
        <f>+'Ark1'!V2444</f>
        <v>86.013115562764938</v>
      </c>
      <c r="AB118" s="39"/>
      <c r="AK118" s="12"/>
      <c r="AL118" s="12"/>
    </row>
    <row r="119" spans="1:38">
      <c r="A119" s="39"/>
      <c r="B119" s="3">
        <f>+'Ark1'!C2445</f>
        <v>2011</v>
      </c>
      <c r="C119" s="3">
        <f>+'Ark1'!K2445</f>
        <v>7</v>
      </c>
      <c r="D119" s="3" t="str">
        <f t="shared" si="28"/>
        <v>Øko med kjeber</v>
      </c>
      <c r="E119" s="15">
        <f>+'Ark1'!Q2445</f>
        <v>70</v>
      </c>
      <c r="F119" s="15"/>
      <c r="G119" s="306">
        <f>+'Ark1'!R2445</f>
        <v>173</v>
      </c>
      <c r="H119" s="306"/>
      <c r="I119" s="306">
        <f>+'Ark1'!S2445</f>
        <v>109</v>
      </c>
      <c r="J119" s="51">
        <f>+'Ark1'!AD2445</f>
        <v>1.3503050284422636E-2</v>
      </c>
      <c r="K119" s="51"/>
      <c r="L119" s="51">
        <f>+'Ark1'!AE2445</f>
        <v>7.1082019375816154E-3</v>
      </c>
      <c r="M119" s="12">
        <f>+'Ark1'!U2445</f>
        <v>61.467889908256879</v>
      </c>
      <c r="N119" s="12"/>
      <c r="O119" s="51">
        <f>+'Ark1'!W2445</f>
        <v>67.153211009174299</v>
      </c>
      <c r="P119" s="51"/>
      <c r="Q119" s="51">
        <f>+'Ark1'!X2445</f>
        <v>0</v>
      </c>
      <c r="R119" s="51"/>
      <c r="S119" s="51">
        <f>+'Ark1'!Y2445</f>
        <v>0</v>
      </c>
      <c r="T119" s="39"/>
      <c r="U119" s="12">
        <f>+'Ark1'!AA2445</f>
        <v>14.36916658700213</v>
      </c>
      <c r="V119" s="12">
        <f>+'Ark1'!AB2445</f>
        <v>0</v>
      </c>
      <c r="W119" s="15">
        <f>+'Ark1'!AC2445</f>
        <v>0</v>
      </c>
      <c r="X119" s="15"/>
      <c r="Y119" s="15">
        <f t="shared" si="25"/>
        <v>2.4714285714285715</v>
      </c>
      <c r="Z119" s="12">
        <f>+'Ark1'!T2445</f>
        <v>14.294797687861269</v>
      </c>
      <c r="AA119" s="51">
        <f>+'Ark1'!V2445</f>
        <v>117.06938880992372</v>
      </c>
      <c r="AB119" s="39"/>
      <c r="AK119" s="12"/>
      <c r="AL119" s="12"/>
    </row>
    <row r="120" spans="1:38">
      <c r="A120" s="39"/>
      <c r="B120" s="3">
        <f>+'Ark1'!C2446</f>
        <v>2011</v>
      </c>
      <c r="C120" s="3">
        <f>+'Ark1'!K2446</f>
        <v>8</v>
      </c>
      <c r="D120" s="3" t="str">
        <f t="shared" si="28"/>
        <v>Økologisk</v>
      </c>
      <c r="E120" s="15">
        <f>+'Ark1'!Q2446</f>
        <v>10</v>
      </c>
      <c r="F120" s="15"/>
      <c r="G120" s="306">
        <f>+'Ark1'!R2446</f>
        <v>3257</v>
      </c>
      <c r="H120" s="306"/>
      <c r="I120" s="306">
        <f>+'Ark1'!S2446</f>
        <v>3257</v>
      </c>
      <c r="J120" s="51">
        <f>+'Ark1'!AD2446</f>
        <v>0.2542163859905463</v>
      </c>
      <c r="K120" s="51"/>
      <c r="L120" s="51">
        <f>+'Ark1'!AE2446</f>
        <v>0.25388041977546766</v>
      </c>
      <c r="M120" s="12">
        <f>+'Ark1'!U2446</f>
        <v>60.452563708934605</v>
      </c>
      <c r="N120" s="12"/>
      <c r="O120" s="51">
        <f>+'Ark1'!W2446</f>
        <v>80.268467915259521</v>
      </c>
      <c r="P120" s="51"/>
      <c r="Q120" s="51">
        <f>+'Ark1'!X2446</f>
        <v>0</v>
      </c>
      <c r="R120" s="51"/>
      <c r="S120" s="51">
        <f>+'Ark1'!Y2446</f>
        <v>0</v>
      </c>
      <c r="T120" s="39"/>
      <c r="U120" s="12">
        <f>+'Ark1'!AA2446</f>
        <v>10.43308122299433</v>
      </c>
      <c r="V120" s="12">
        <f>+'Ark1'!AB2446</f>
        <v>3.3502400526692218</v>
      </c>
      <c r="W120" s="15">
        <f>+'Ark1'!AC2446</f>
        <v>-43.164382803766806</v>
      </c>
      <c r="X120" s="15"/>
      <c r="Y120" s="15">
        <f t="shared" si="25"/>
        <v>325.7</v>
      </c>
      <c r="Z120" s="12">
        <f>+'Ark1'!T2446</f>
        <v>15.81823764200184</v>
      </c>
      <c r="AA120" s="51">
        <f>+'Ark1'!V2446</f>
        <v>86.964753971028685</v>
      </c>
      <c r="AB120" s="39"/>
      <c r="AK120" s="12"/>
      <c r="AL120" s="12"/>
    </row>
    <row r="121" spans="1:38">
      <c r="A121" s="39"/>
      <c r="B121" s="3">
        <f>+'Ark1'!C2447</f>
        <v>2011</v>
      </c>
      <c r="C121" s="3">
        <f>+'Ark1'!K2447</f>
        <v>9</v>
      </c>
      <c r="D121" s="3" t="str">
        <f t="shared" si="28"/>
        <v>Noroc Nortura</v>
      </c>
      <c r="E121" s="15">
        <f>+'Ark1'!Q2447</f>
        <v>0</v>
      </c>
      <c r="F121" s="15"/>
      <c r="G121" s="306">
        <f>+'Ark1'!R2447</f>
        <v>0</v>
      </c>
      <c r="H121" s="306"/>
      <c r="I121" s="306">
        <f>+'Ark1'!S2447</f>
        <v>0</v>
      </c>
      <c r="J121" s="51">
        <f>+'Ark1'!AD2447</f>
        <v>0</v>
      </c>
      <c r="K121" s="51"/>
      <c r="L121" s="51">
        <f>+'Ark1'!AE2447</f>
        <v>0</v>
      </c>
      <c r="M121" s="12">
        <f>+'Ark1'!U2447</f>
        <v>0</v>
      </c>
      <c r="N121" s="12"/>
      <c r="O121" s="51">
        <f>+'Ark1'!W2447</f>
        <v>0</v>
      </c>
      <c r="P121" s="51"/>
      <c r="Q121" s="51">
        <f>+'Ark1'!X2447</f>
        <v>0</v>
      </c>
      <c r="R121" s="51"/>
      <c r="S121" s="51">
        <f>+'Ark1'!Y2447</f>
        <v>0</v>
      </c>
      <c r="T121" s="39"/>
      <c r="U121" s="12">
        <f>+'Ark1'!AA2447</f>
        <v>0</v>
      </c>
      <c r="V121" s="12">
        <f>+'Ark1'!AB2447</f>
        <v>0</v>
      </c>
      <c r="W121" s="15">
        <f>+'Ark1'!AC2447</f>
        <v>0</v>
      </c>
      <c r="X121" s="15"/>
      <c r="Y121" s="15" t="e">
        <f t="shared" si="25"/>
        <v>#DIV/0!</v>
      </c>
      <c r="Z121" s="12">
        <f>+'Ark1'!T2447</f>
        <v>0</v>
      </c>
      <c r="AA121" s="51">
        <f>+'Ark1'!V2447</f>
        <v>0</v>
      </c>
      <c r="AB121" s="39"/>
      <c r="AK121" s="12"/>
      <c r="AL121" s="12"/>
    </row>
    <row r="122" spans="1:38" ht="15.6">
      <c r="A122" s="39"/>
      <c r="B122" s="39"/>
      <c r="C122" s="39"/>
      <c r="D122" s="39"/>
      <c r="E122" s="39"/>
      <c r="F122" s="39"/>
      <c r="G122" s="303"/>
      <c r="H122" s="303"/>
      <c r="I122" s="303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5"/>
      <c r="AD122" s="18"/>
      <c r="AE122"/>
      <c r="AF122"/>
      <c r="AG122"/>
      <c r="AH122"/>
    </row>
    <row r="123" spans="1:38">
      <c r="A123" s="39"/>
      <c r="B123" s="3">
        <f>+'Ark1'!C2448</f>
        <v>2010</v>
      </c>
      <c r="C123" s="3">
        <f>+'Ark1'!K2448</f>
        <v>0</v>
      </c>
      <c r="D123" s="3" t="str">
        <f>+D115</f>
        <v>Hybrid</v>
      </c>
      <c r="E123" s="15">
        <f>+'Ark1'!Q2448</f>
        <v>2373</v>
      </c>
      <c r="F123" s="15"/>
      <c r="G123" s="306">
        <f>+'Ark1'!R2448</f>
        <v>498325.25</v>
      </c>
      <c r="H123" s="306"/>
      <c r="I123" s="306">
        <f>+'Ark1'!S2448</f>
        <v>497657.75</v>
      </c>
      <c r="J123" s="51">
        <f>+'Ark1'!AD2448</f>
        <v>39.281348551884058</v>
      </c>
      <c r="K123" s="51"/>
      <c r="L123" s="51">
        <f>+'Ark1'!AE2448</f>
        <v>40.16989551874547</v>
      </c>
      <c r="M123" s="12">
        <f>+'Ark1'!U2448</f>
        <v>61.085368408308739</v>
      </c>
      <c r="N123" s="12"/>
      <c r="O123" s="51">
        <f>+'Ark1'!W2448</f>
        <v>81.885596878577445</v>
      </c>
      <c r="P123" s="51"/>
      <c r="Q123" s="51">
        <f>+'Ark1'!X2448</f>
        <v>0</v>
      </c>
      <c r="R123" s="51"/>
      <c r="S123" s="51">
        <f>+'Ark1'!Y2448</f>
        <v>0</v>
      </c>
      <c r="T123" s="39"/>
      <c r="U123" s="12">
        <f>+'Ark1'!AA2448</f>
        <v>9.3621554918280125</v>
      </c>
      <c r="V123" s="12">
        <f>+'Ark1'!AB2448</f>
        <v>3.2321727316909641</v>
      </c>
      <c r="W123" s="15">
        <f>+'Ark1'!AC2448</f>
        <v>-41.148353219230778</v>
      </c>
      <c r="X123" s="15"/>
      <c r="Y123" s="15">
        <f t="shared" si="25"/>
        <v>209.99799831436999</v>
      </c>
      <c r="Z123" s="12">
        <f>+'Ark1'!T2448</f>
        <v>16.031840650258037</v>
      </c>
      <c r="AA123" s="51">
        <f>+'Ark1'!V2448</f>
        <v>88.833800007645451</v>
      </c>
      <c r="AB123" s="39"/>
      <c r="AK123" s="12"/>
      <c r="AL123" s="12"/>
    </row>
    <row r="124" spans="1:38">
      <c r="A124" s="39"/>
      <c r="B124" s="3">
        <f>+'Ark1'!C2449</f>
        <v>2010</v>
      </c>
      <c r="C124" s="3">
        <f>+'Ark1'!K2449</f>
        <v>1</v>
      </c>
      <c r="D124" s="3" t="str">
        <f t="shared" ref="D124:D129" si="29">+D116</f>
        <v>Hampshire</v>
      </c>
      <c r="E124" s="15">
        <f>+'Ark1'!Q2449</f>
        <v>61</v>
      </c>
      <c r="F124" s="15"/>
      <c r="G124" s="306">
        <f>+'Ark1'!R2449</f>
        <v>21668</v>
      </c>
      <c r="H124" s="306"/>
      <c r="I124" s="306">
        <f>+'Ark1'!S2449</f>
        <v>21668</v>
      </c>
      <c r="J124" s="51">
        <f>+'Ark1'!AD2449</f>
        <v>1.7080175255462644</v>
      </c>
      <c r="K124" s="51"/>
      <c r="L124" s="51">
        <f>+'Ark1'!AE2449</f>
        <v>1.7591390152078945</v>
      </c>
      <c r="M124" s="12">
        <f>+'Ark1'!U2449</f>
        <v>60.454864316042098</v>
      </c>
      <c r="N124" s="12"/>
      <c r="O124" s="51">
        <f>+'Ark1'!W2449</f>
        <v>82.360490123684514</v>
      </c>
      <c r="P124" s="51"/>
      <c r="Q124" s="51">
        <f>+'Ark1'!X2449</f>
        <v>0</v>
      </c>
      <c r="R124" s="51"/>
      <c r="S124" s="51">
        <f>+'Ark1'!Y2449</f>
        <v>0</v>
      </c>
      <c r="T124" s="39"/>
      <c r="U124" s="12">
        <f>+'Ark1'!AA2449</f>
        <v>8.0177138712157774</v>
      </c>
      <c r="V124" s="12">
        <f>+'Ark1'!AB2449</f>
        <v>3.2889495707856953</v>
      </c>
      <c r="W124" s="15">
        <f>+'Ark1'!AC2449</f>
        <v>-41.863476376948654</v>
      </c>
      <c r="X124" s="15"/>
      <c r="Y124" s="15">
        <f t="shared" si="25"/>
        <v>355.21311475409834</v>
      </c>
      <c r="Z124" s="12">
        <f>+'Ark1'!T2449</f>
        <v>15.764999076979878</v>
      </c>
      <c r="AA124" s="51">
        <f>+'Ark1'!V2449</f>
        <v>89.231300242344062</v>
      </c>
      <c r="AB124" s="39"/>
      <c r="AK124" s="12"/>
      <c r="AL124" s="12"/>
    </row>
    <row r="125" spans="1:38">
      <c r="A125" s="39"/>
      <c r="B125" s="3">
        <f>+'Ark1'!C2450</f>
        <v>2010</v>
      </c>
      <c r="C125" s="3">
        <f>+'Ark1'!K2450</f>
        <v>3</v>
      </c>
      <c r="D125" s="3" t="str">
        <f t="shared" si="29"/>
        <v>Noroc KLF</v>
      </c>
      <c r="E125" s="15">
        <f>+'Ark1'!Q2450</f>
        <v>0</v>
      </c>
      <c r="F125" s="15"/>
      <c r="G125" s="306">
        <f>+'Ark1'!R2450</f>
        <v>0</v>
      </c>
      <c r="H125" s="306"/>
      <c r="I125" s="306">
        <f>+'Ark1'!S2450</f>
        <v>0</v>
      </c>
      <c r="J125" s="51">
        <f>+'Ark1'!AD2450</f>
        <v>0</v>
      </c>
      <c r="K125" s="51"/>
      <c r="L125" s="51">
        <f>+'Ark1'!AE2450</f>
        <v>0</v>
      </c>
      <c r="M125" s="12">
        <f>+'Ark1'!U2450</f>
        <v>0</v>
      </c>
      <c r="N125" s="12"/>
      <c r="O125" s="51">
        <f>+'Ark1'!W2450</f>
        <v>0</v>
      </c>
      <c r="P125" s="51"/>
      <c r="Q125" s="51">
        <f>+'Ark1'!X2450</f>
        <v>0</v>
      </c>
      <c r="R125" s="51"/>
      <c r="S125" s="51">
        <f>+'Ark1'!Y2450</f>
        <v>0</v>
      </c>
      <c r="T125" s="39"/>
      <c r="U125" s="12">
        <f>+'Ark1'!AA2450</f>
        <v>0</v>
      </c>
      <c r="V125" s="12">
        <f>+'Ark1'!AB2450</f>
        <v>0</v>
      </c>
      <c r="W125" s="15">
        <f>+'Ark1'!AC2450</f>
        <v>0</v>
      </c>
      <c r="X125" s="15"/>
      <c r="Y125" s="15" t="e">
        <f t="shared" si="25"/>
        <v>#DIV/0!</v>
      </c>
      <c r="Z125" s="12">
        <f>+'Ark1'!T2450</f>
        <v>0</v>
      </c>
      <c r="AA125" s="51">
        <f>+'Ark1'!V2450</f>
        <v>0</v>
      </c>
      <c r="AB125" s="39"/>
      <c r="AK125" s="12"/>
      <c r="AL125" s="12"/>
    </row>
    <row r="126" spans="1:38">
      <c r="A126" s="39"/>
      <c r="B126" s="3">
        <f>+'Ark1'!C2451</f>
        <v>2010</v>
      </c>
      <c r="C126" s="3">
        <f>+'Ark1'!K2451</f>
        <v>6</v>
      </c>
      <c r="D126" s="3" t="str">
        <f t="shared" si="29"/>
        <v>Noroc Løftet</v>
      </c>
      <c r="E126" s="15">
        <f>+'Ark1'!Q2451</f>
        <v>1550</v>
      </c>
      <c r="F126" s="15"/>
      <c r="G126" s="306">
        <f>+'Ark1'!R2451</f>
        <v>744728</v>
      </c>
      <c r="H126" s="306"/>
      <c r="I126" s="306">
        <f>+'Ark1'!S2451</f>
        <v>744699</v>
      </c>
      <c r="J126" s="51">
        <f>+'Ark1'!AD2451</f>
        <v>58.704470914021506</v>
      </c>
      <c r="K126" s="51"/>
      <c r="L126" s="51">
        <f>+'Ark1'!AE2451</f>
        <v>57.76835381157408</v>
      </c>
      <c r="M126" s="12">
        <f>+'Ark1'!U2451</f>
        <v>60.795726864142416</v>
      </c>
      <c r="N126" s="12"/>
      <c r="O126" s="51">
        <f>+'Ark1'!W2451</f>
        <v>78.694940224170537</v>
      </c>
      <c r="P126" s="51"/>
      <c r="Q126" s="51">
        <f>+'Ark1'!X2451</f>
        <v>0</v>
      </c>
      <c r="R126" s="51"/>
      <c r="S126" s="51">
        <f>+'Ark1'!Y2451</f>
        <v>0</v>
      </c>
      <c r="T126" s="39"/>
      <c r="U126" s="12">
        <f>+'Ark1'!AA2451</f>
        <v>8.3375107854859465</v>
      </c>
      <c r="V126" s="12">
        <f>+'Ark1'!AB2451</f>
        <v>3.0801525830216638</v>
      </c>
      <c r="W126" s="15">
        <f>+'Ark1'!AC2451</f>
        <v>-38.543345669380912</v>
      </c>
      <c r="X126" s="15"/>
      <c r="Y126" s="15">
        <f t="shared" si="25"/>
        <v>480.46967741935487</v>
      </c>
      <c r="Z126" s="12">
        <f>+'Ark1'!T2451</f>
        <v>15.941206722454375</v>
      </c>
      <c r="AA126" s="51">
        <f>+'Ark1'!V2451</f>
        <v>85.261712325152999</v>
      </c>
      <c r="AB126" s="39"/>
      <c r="AK126" s="12"/>
      <c r="AL126" s="12"/>
    </row>
    <row r="127" spans="1:38">
      <c r="A127" s="39"/>
      <c r="B127" s="3">
        <f>+'Ark1'!C2452</f>
        <v>2010</v>
      </c>
      <c r="C127" s="3">
        <f>+'Ark1'!K2452</f>
        <v>7</v>
      </c>
      <c r="D127" s="3" t="str">
        <f t="shared" si="29"/>
        <v>Øko med kjeber</v>
      </c>
      <c r="E127" s="15">
        <f>+'Ark1'!Q2452</f>
        <v>73</v>
      </c>
      <c r="F127" s="15"/>
      <c r="G127" s="306">
        <f>+'Ark1'!R2452</f>
        <v>156</v>
      </c>
      <c r="H127" s="306"/>
      <c r="I127" s="306">
        <f>+'Ark1'!S2452</f>
        <v>55</v>
      </c>
      <c r="J127" s="51">
        <f>+'Ark1'!AD2452</f>
        <v>1.229696944735173E-2</v>
      </c>
      <c r="K127" s="51"/>
      <c r="L127" s="51">
        <f>+'Ark1'!AE2452</f>
        <v>4.1920568012481048E-3</v>
      </c>
      <c r="M127" s="12">
        <f>+'Ark1'!U2452</f>
        <v>59.763636363636365</v>
      </c>
      <c r="N127" s="12"/>
      <c r="O127" s="51">
        <f>+'Ark1'!W2452</f>
        <v>77.321818181818173</v>
      </c>
      <c r="P127" s="51"/>
      <c r="Q127" s="51">
        <f>+'Ark1'!X2452</f>
        <v>0</v>
      </c>
      <c r="R127" s="51"/>
      <c r="S127" s="51">
        <f>+'Ark1'!Y2452</f>
        <v>0</v>
      </c>
      <c r="T127" s="39"/>
      <c r="U127" s="12">
        <f>+'Ark1'!AA2452</f>
        <v>16.265419994679071</v>
      </c>
      <c r="V127" s="12">
        <f>+'Ark1'!AB2452</f>
        <v>2.8854723033192808</v>
      </c>
      <c r="W127" s="15">
        <f>+'Ark1'!AC2452</f>
        <v>-27.928010692846751</v>
      </c>
      <c r="X127" s="15"/>
      <c r="Y127" s="15">
        <f t="shared" si="25"/>
        <v>2.1369863013698631</v>
      </c>
      <c r="Z127" s="12">
        <f>+'Ark1'!T2452</f>
        <v>14.30769230769231</v>
      </c>
      <c r="AA127" s="51">
        <f>+'Ark1'!V2452</f>
        <v>218.69398207426363</v>
      </c>
      <c r="AB127" s="39"/>
      <c r="AK127" s="12"/>
      <c r="AL127" s="12"/>
    </row>
    <row r="128" spans="1:38">
      <c r="A128" s="39"/>
      <c r="B128" s="3">
        <f>+'Ark1'!C2453</f>
        <v>2010</v>
      </c>
      <c r="C128" s="3">
        <f>+'Ark1'!K2453</f>
        <v>8</v>
      </c>
      <c r="D128" s="3" t="str">
        <f t="shared" si="29"/>
        <v>Økologisk</v>
      </c>
      <c r="E128" s="15">
        <f>+'Ark1'!Q2453</f>
        <v>18</v>
      </c>
      <c r="F128" s="15"/>
      <c r="G128" s="306">
        <f>+'Ark1'!R2453</f>
        <v>3728</v>
      </c>
      <c r="H128" s="306"/>
      <c r="I128" s="306">
        <f>+'Ark1'!S2453</f>
        <v>3728</v>
      </c>
      <c r="J128" s="51">
        <f>+'Ark1'!AD2453</f>
        <v>0.29386603910081566</v>
      </c>
      <c r="K128" s="51"/>
      <c r="L128" s="51">
        <f>+'Ark1'!AE2453</f>
        <v>0.29841959767129739</v>
      </c>
      <c r="M128" s="12">
        <f>+'Ark1'!U2453</f>
        <v>59.994366952789697</v>
      </c>
      <c r="N128" s="12"/>
      <c r="O128" s="51">
        <f>+'Ark1'!W2453</f>
        <v>81.206169527896975</v>
      </c>
      <c r="P128" s="51"/>
      <c r="Q128" s="51">
        <f>+'Ark1'!X2453</f>
        <v>0</v>
      </c>
      <c r="R128" s="51"/>
      <c r="S128" s="51">
        <f>+'Ark1'!Y2453</f>
        <v>0</v>
      </c>
      <c r="T128" s="39"/>
      <c r="U128" s="12">
        <f>+'Ark1'!AA2453</f>
        <v>10.354981308654718</v>
      </c>
      <c r="V128" s="12">
        <f>+'Ark1'!AB2453</f>
        <v>3.3792348135978996</v>
      </c>
      <c r="W128" s="15">
        <f>+'Ark1'!AC2453</f>
        <v>-48.647483326083446</v>
      </c>
      <c r="X128" s="15"/>
      <c r="Y128" s="15">
        <f t="shared" si="25"/>
        <v>207.11111111111111</v>
      </c>
      <c r="Z128" s="12">
        <f>+'Ark1'!T2453</f>
        <v>15.574034334763947</v>
      </c>
      <c r="AA128" s="51">
        <f>+'Ark1'!V2453</f>
        <v>87.980682045392143</v>
      </c>
      <c r="AB128" s="39"/>
      <c r="AK128" s="12"/>
      <c r="AL128" s="12"/>
    </row>
    <row r="129" spans="1:38">
      <c r="A129" s="39"/>
      <c r="B129" s="3">
        <f>+'Ark1'!C2454</f>
        <v>2010</v>
      </c>
      <c r="C129" s="3">
        <f>+'Ark1'!K2454</f>
        <v>9</v>
      </c>
      <c r="D129" s="3" t="str">
        <f t="shared" si="29"/>
        <v>Noroc Nortura</v>
      </c>
      <c r="E129" s="15">
        <f>+'Ark1'!Q2454</f>
        <v>0</v>
      </c>
      <c r="F129" s="15"/>
      <c r="G129" s="306">
        <f>+'Ark1'!R2454</f>
        <v>0</v>
      </c>
      <c r="H129" s="306"/>
      <c r="I129" s="306">
        <f>+'Ark1'!S2454</f>
        <v>0</v>
      </c>
      <c r="J129" s="51">
        <f>+'Ark1'!AD2454</f>
        <v>0</v>
      </c>
      <c r="K129" s="51"/>
      <c r="L129" s="51">
        <f>+'Ark1'!AE2454</f>
        <v>0</v>
      </c>
      <c r="M129" s="12">
        <f>+'Ark1'!U2454</f>
        <v>0</v>
      </c>
      <c r="N129" s="12"/>
      <c r="O129" s="51">
        <f>+'Ark1'!W2454</f>
        <v>0</v>
      </c>
      <c r="P129" s="51"/>
      <c r="Q129" s="51">
        <f>+'Ark1'!X2454</f>
        <v>0</v>
      </c>
      <c r="R129" s="51"/>
      <c r="S129" s="51">
        <f>+'Ark1'!Y2454</f>
        <v>0</v>
      </c>
      <c r="T129" s="39"/>
      <c r="U129" s="12">
        <f>+'Ark1'!AA2454</f>
        <v>0</v>
      </c>
      <c r="V129" s="12">
        <f>+'Ark1'!AB2454</f>
        <v>0</v>
      </c>
      <c r="W129" s="15">
        <f>+'Ark1'!AC2454</f>
        <v>0</v>
      </c>
      <c r="X129" s="15"/>
      <c r="Y129" s="15" t="e">
        <f t="shared" si="25"/>
        <v>#DIV/0!</v>
      </c>
      <c r="Z129" s="12">
        <f>+'Ark1'!T2454</f>
        <v>0</v>
      </c>
      <c r="AA129" s="51">
        <f>+'Ark1'!V2454</f>
        <v>0</v>
      </c>
      <c r="AB129" s="39"/>
      <c r="AK129" s="12"/>
      <c r="AL129" s="12"/>
    </row>
    <row r="130" spans="1:38" ht="15.6">
      <c r="A130" s="39"/>
      <c r="B130" s="39"/>
      <c r="C130" s="39"/>
      <c r="D130" s="39"/>
      <c r="E130" s="39"/>
      <c r="F130" s="39"/>
      <c r="G130" s="303"/>
      <c r="H130" s="303"/>
      <c r="I130" s="303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5"/>
      <c r="AD130" s="18"/>
      <c r="AE130"/>
      <c r="AF130"/>
      <c r="AG130"/>
      <c r="AH130"/>
    </row>
    <row r="131" spans="1:38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116"/>
      <c r="AD131" s="116"/>
      <c r="AE131" s="82"/>
      <c r="AF131" s="82"/>
      <c r="AG131" s="82"/>
      <c r="AH131" s="116"/>
      <c r="AI131" s="66"/>
      <c r="AJ131" s="13"/>
    </row>
    <row r="132" spans="1:38">
      <c r="I132" s="325"/>
      <c r="J132" s="13"/>
      <c r="L132" s="13"/>
      <c r="M132" s="13"/>
      <c r="O132" s="116"/>
      <c r="U132" s="13"/>
      <c r="V132" s="13"/>
      <c r="W132" s="66"/>
      <c r="X132" s="66"/>
      <c r="Y132" s="66"/>
      <c r="Z132" s="13"/>
      <c r="AA132" s="116"/>
      <c r="AB132" s="66"/>
      <c r="AC132" s="116"/>
      <c r="AD132" s="116"/>
      <c r="AE132" s="82"/>
      <c r="AF132" s="82"/>
      <c r="AG132" s="82"/>
      <c r="AH132" s="116"/>
      <c r="AI132" s="66"/>
      <c r="AJ132" s="13"/>
    </row>
    <row r="133" spans="1:38">
      <c r="I133" s="325"/>
      <c r="J133" s="13"/>
      <c r="L133" s="13"/>
      <c r="M133" s="13"/>
      <c r="O133" s="116"/>
      <c r="U133" s="13"/>
      <c r="V133" s="13"/>
      <c r="W133" s="66"/>
      <c r="X133" s="66"/>
      <c r="Y133" s="66"/>
      <c r="Z133" s="13"/>
      <c r="AA133" s="116"/>
      <c r="AB133" s="66"/>
      <c r="AC133" s="116"/>
      <c r="AD133" s="116"/>
      <c r="AE133" s="82"/>
      <c r="AF133" s="82"/>
      <c r="AG133" s="82"/>
      <c r="AH133" s="116"/>
      <c r="AI133" s="66"/>
      <c r="AJ133" s="13"/>
    </row>
    <row r="134" spans="1:38">
      <c r="I134" s="325"/>
      <c r="J134" s="13"/>
      <c r="L134" s="13"/>
      <c r="M134" s="13"/>
      <c r="O134" s="116"/>
      <c r="U134" s="13"/>
      <c r="V134" s="13"/>
      <c r="W134" s="66"/>
      <c r="X134" s="66"/>
      <c r="Y134" s="66"/>
      <c r="Z134" s="13"/>
      <c r="AA134" s="116"/>
      <c r="AB134" s="66"/>
      <c r="AC134" s="116"/>
      <c r="AD134" s="116"/>
      <c r="AE134" s="82"/>
      <c r="AF134" s="82"/>
      <c r="AG134" s="82"/>
      <c r="AH134" s="116"/>
      <c r="AI134" s="66"/>
      <c r="AJ134" s="13"/>
    </row>
    <row r="135" spans="1:38">
      <c r="I135" s="325"/>
      <c r="J135" s="13"/>
      <c r="L135" s="13"/>
      <c r="M135" s="13"/>
      <c r="O135" s="116"/>
      <c r="U135" s="13"/>
      <c r="V135" s="13"/>
      <c r="W135" s="66"/>
      <c r="X135" s="66"/>
      <c r="Y135" s="66"/>
      <c r="Z135" s="13"/>
      <c r="AA135" s="116"/>
      <c r="AB135" s="66"/>
      <c r="AC135" s="116"/>
      <c r="AD135" s="116"/>
      <c r="AE135" s="82"/>
      <c r="AF135" s="82"/>
      <c r="AG135" s="82"/>
      <c r="AH135" s="116"/>
      <c r="AI135" s="66"/>
      <c r="AJ135" s="13"/>
    </row>
    <row r="136" spans="1:38">
      <c r="I136" s="325"/>
      <c r="J136" s="13"/>
      <c r="L136" s="13"/>
      <c r="M136" s="13"/>
      <c r="O136" s="116"/>
      <c r="U136" s="13"/>
      <c r="V136" s="13"/>
      <c r="W136" s="66"/>
      <c r="X136" s="66"/>
      <c r="Y136" s="66"/>
      <c r="Z136" s="13"/>
      <c r="AA136" s="116"/>
      <c r="AB136" s="66"/>
      <c r="AC136" s="116"/>
      <c r="AD136" s="116"/>
      <c r="AE136" s="82"/>
      <c r="AF136" s="82"/>
      <c r="AG136" s="82"/>
      <c r="AH136" s="116"/>
      <c r="AI136" s="66"/>
      <c r="AJ136" s="13"/>
    </row>
    <row r="137" spans="1:38">
      <c r="I137" s="325"/>
      <c r="J137" s="13"/>
      <c r="L137" s="13"/>
      <c r="M137" s="13"/>
      <c r="O137" s="116"/>
      <c r="U137" s="13"/>
      <c r="V137" s="13"/>
      <c r="W137" s="66"/>
      <c r="X137" s="66"/>
      <c r="Y137" s="66"/>
      <c r="Z137" s="13"/>
      <c r="AA137" s="116"/>
      <c r="AB137" s="66"/>
      <c r="AC137" s="116"/>
      <c r="AD137" s="116"/>
      <c r="AE137" s="82"/>
      <c r="AF137" s="82"/>
      <c r="AG137" s="82"/>
      <c r="AH137" s="116"/>
      <c r="AI137" s="66"/>
      <c r="AJ137" s="13"/>
    </row>
    <row r="138" spans="1:38">
      <c r="I138" s="325"/>
      <c r="J138" s="13"/>
      <c r="L138" s="13"/>
      <c r="M138" s="13"/>
      <c r="O138" s="116"/>
      <c r="U138" s="13"/>
      <c r="V138" s="13"/>
      <c r="W138" s="66"/>
      <c r="X138" s="66"/>
      <c r="Y138" s="66"/>
      <c r="Z138" s="13"/>
      <c r="AA138" s="116"/>
      <c r="AB138" s="66"/>
      <c r="AC138" s="116"/>
      <c r="AD138" s="116"/>
      <c r="AE138" s="82"/>
      <c r="AF138" s="82"/>
      <c r="AG138" s="82"/>
      <c r="AH138" s="116"/>
      <c r="AI138" s="66"/>
      <c r="AJ138" s="13"/>
    </row>
    <row r="139" spans="1:38">
      <c r="I139" s="325"/>
      <c r="J139" s="13"/>
      <c r="L139" s="13"/>
      <c r="M139" s="13"/>
      <c r="O139" s="116"/>
      <c r="U139" s="13"/>
      <c r="V139" s="13"/>
      <c r="W139" s="66"/>
      <c r="X139" s="66"/>
      <c r="Y139" s="66"/>
      <c r="Z139" s="13"/>
      <c r="AA139" s="116"/>
      <c r="AB139" s="66"/>
      <c r="AC139" s="116"/>
      <c r="AD139" s="116"/>
      <c r="AE139" s="82"/>
      <c r="AF139" s="82"/>
      <c r="AG139" s="82"/>
      <c r="AH139" s="116"/>
      <c r="AI139" s="66"/>
      <c r="AJ139" s="13"/>
    </row>
    <row r="140" spans="1:38">
      <c r="I140" s="325"/>
      <c r="J140" s="13"/>
      <c r="L140" s="13"/>
      <c r="M140" s="13"/>
      <c r="O140" s="116"/>
      <c r="U140" s="13"/>
      <c r="V140" s="13"/>
      <c r="W140" s="66"/>
      <c r="X140" s="66"/>
      <c r="Y140" s="66"/>
      <c r="Z140" s="13"/>
      <c r="AA140" s="116"/>
      <c r="AB140" s="66"/>
      <c r="AC140" s="116"/>
      <c r="AD140" s="116"/>
      <c r="AE140" s="82"/>
      <c r="AF140" s="82"/>
      <c r="AG140" s="82"/>
      <c r="AH140" s="116"/>
      <c r="AI140" s="66"/>
      <c r="AJ140" s="13"/>
    </row>
    <row r="141" spans="1:38">
      <c r="I141" s="325"/>
      <c r="J141" s="13"/>
      <c r="L141" s="13"/>
      <c r="M141" s="13"/>
      <c r="O141" s="116"/>
      <c r="U141" s="13"/>
      <c r="V141" s="13"/>
      <c r="W141" s="66"/>
      <c r="X141" s="66"/>
      <c r="Y141" s="66"/>
      <c r="Z141" s="13"/>
      <c r="AA141" s="116"/>
      <c r="AB141" s="66"/>
      <c r="AC141" s="116"/>
      <c r="AD141" s="116"/>
      <c r="AE141" s="82"/>
      <c r="AF141" s="82"/>
      <c r="AG141" s="82"/>
      <c r="AH141" s="116"/>
      <c r="AI141" s="66"/>
      <c r="AJ141" s="13"/>
    </row>
    <row r="142" spans="1:38">
      <c r="I142" s="325"/>
      <c r="J142" s="13"/>
      <c r="L142" s="13"/>
      <c r="M142" s="13"/>
      <c r="O142" s="116"/>
      <c r="U142" s="13"/>
      <c r="V142" s="13"/>
      <c r="W142" s="66"/>
      <c r="X142" s="66"/>
      <c r="Y142" s="66"/>
      <c r="Z142" s="13"/>
      <c r="AA142" s="116"/>
      <c r="AB142" s="66"/>
      <c r="AC142" s="116"/>
      <c r="AD142" s="116"/>
      <c r="AE142" s="82"/>
      <c r="AF142" s="82"/>
      <c r="AG142" s="82"/>
      <c r="AH142" s="116"/>
      <c r="AI142" s="66"/>
      <c r="AJ142" s="13"/>
    </row>
    <row r="143" spans="1:38">
      <c r="I143" s="325"/>
      <c r="J143" s="13"/>
      <c r="L143" s="13"/>
      <c r="M143" s="13"/>
      <c r="O143" s="116"/>
      <c r="U143" s="13"/>
      <c r="V143" s="13"/>
      <c r="W143" s="66"/>
      <c r="X143" s="66"/>
      <c r="Y143" s="66"/>
      <c r="Z143" s="13"/>
      <c r="AA143" s="116"/>
      <c r="AB143" s="66"/>
      <c r="AC143" s="116"/>
      <c r="AD143" s="116"/>
      <c r="AE143" s="82"/>
      <c r="AF143" s="82"/>
      <c r="AG143" s="82"/>
      <c r="AH143" s="116"/>
      <c r="AI143" s="66"/>
      <c r="AJ143" s="13"/>
    </row>
    <row r="144" spans="1:38">
      <c r="I144" s="325"/>
      <c r="J144" s="13"/>
      <c r="L144" s="13"/>
      <c r="M144" s="13"/>
      <c r="O144" s="116"/>
      <c r="U144" s="13"/>
      <c r="V144" s="13"/>
      <c r="W144" s="66"/>
      <c r="X144" s="66"/>
      <c r="Y144" s="66"/>
      <c r="Z144" s="13"/>
      <c r="AA144" s="116"/>
      <c r="AB144" s="66"/>
      <c r="AC144" s="116"/>
      <c r="AD144" s="116"/>
      <c r="AE144" s="82"/>
      <c r="AF144" s="82"/>
      <c r="AG144" s="82"/>
      <c r="AH144" s="116"/>
      <c r="AI144" s="66"/>
      <c r="AJ144" s="13"/>
    </row>
    <row r="145" spans="9:36">
      <c r="I145" s="325"/>
      <c r="J145" s="13"/>
      <c r="L145" s="13"/>
      <c r="M145" s="13"/>
      <c r="O145" s="116"/>
      <c r="U145" s="13"/>
      <c r="V145" s="13"/>
      <c r="W145" s="66"/>
      <c r="X145" s="66"/>
      <c r="Y145" s="66"/>
      <c r="Z145" s="13"/>
      <c r="AA145" s="116"/>
      <c r="AB145" s="66"/>
      <c r="AC145" s="116"/>
      <c r="AD145" s="116"/>
      <c r="AE145" s="82"/>
      <c r="AF145" s="82"/>
      <c r="AG145" s="82"/>
      <c r="AH145" s="116"/>
      <c r="AI145" s="66"/>
      <c r="AJ145" s="13"/>
    </row>
    <row r="146" spans="9:36">
      <c r="I146" s="325"/>
      <c r="J146" s="13"/>
      <c r="L146" s="13"/>
      <c r="M146" s="13"/>
      <c r="O146" s="116"/>
      <c r="U146" s="13"/>
      <c r="V146" s="13"/>
      <c r="W146" s="66"/>
      <c r="X146" s="66"/>
      <c r="Y146" s="66"/>
      <c r="Z146" s="13"/>
      <c r="AA146" s="116"/>
      <c r="AB146" s="66"/>
      <c r="AC146" s="116"/>
      <c r="AD146" s="116"/>
      <c r="AE146" s="82"/>
      <c r="AF146" s="82"/>
      <c r="AG146" s="82"/>
      <c r="AH146" s="116"/>
      <c r="AI146" s="66"/>
      <c r="AJ146" s="13"/>
    </row>
    <row r="147" spans="9:36">
      <c r="I147" s="325"/>
      <c r="J147" s="13"/>
      <c r="L147" s="13"/>
      <c r="M147" s="13"/>
      <c r="O147" s="116"/>
      <c r="U147" s="13"/>
      <c r="V147" s="13"/>
      <c r="W147" s="66"/>
      <c r="X147" s="66"/>
      <c r="Y147" s="66"/>
      <c r="Z147" s="13"/>
      <c r="AA147" s="116"/>
      <c r="AB147" s="66"/>
      <c r="AC147" s="116"/>
      <c r="AD147" s="116"/>
      <c r="AE147" s="82"/>
      <c r="AF147" s="82"/>
      <c r="AG147" s="82"/>
      <c r="AH147" s="116"/>
      <c r="AI147" s="66"/>
      <c r="AJ147" s="13"/>
    </row>
    <row r="148" spans="9:36">
      <c r="I148" s="325"/>
      <c r="J148" s="13"/>
      <c r="L148" s="13"/>
      <c r="M148" s="13"/>
      <c r="O148" s="116"/>
      <c r="U148" s="13"/>
      <c r="V148" s="13"/>
      <c r="W148" s="66"/>
      <c r="X148" s="66"/>
      <c r="Y148" s="66"/>
      <c r="Z148" s="13"/>
      <c r="AA148" s="116"/>
      <c r="AB148" s="66"/>
      <c r="AC148" s="116"/>
      <c r="AD148" s="116"/>
      <c r="AE148" s="82"/>
      <c r="AF148" s="82"/>
      <c r="AG148" s="82"/>
      <c r="AH148" s="116"/>
      <c r="AI148" s="66"/>
      <c r="AJ148" s="13"/>
    </row>
    <row r="149" spans="9:36">
      <c r="I149" s="325"/>
      <c r="J149" s="13"/>
      <c r="L149" s="13"/>
      <c r="M149" s="13"/>
      <c r="O149" s="116"/>
      <c r="U149" s="13"/>
      <c r="V149" s="13"/>
      <c r="W149" s="66"/>
      <c r="X149" s="66"/>
      <c r="Y149" s="66"/>
      <c r="Z149" s="13"/>
      <c r="AA149" s="116"/>
      <c r="AB149" s="66"/>
      <c r="AC149" s="116"/>
      <c r="AD149" s="116"/>
      <c r="AE149" s="82"/>
      <c r="AF149" s="82"/>
      <c r="AG149" s="82"/>
      <c r="AH149" s="116"/>
      <c r="AI149" s="66"/>
      <c r="AJ149" s="13"/>
    </row>
    <row r="150" spans="9:36">
      <c r="I150" s="325"/>
      <c r="J150" s="13"/>
      <c r="L150" s="13"/>
      <c r="M150" s="13"/>
      <c r="O150" s="116"/>
      <c r="U150" s="13"/>
      <c r="V150" s="13"/>
      <c r="W150" s="66"/>
      <c r="X150" s="66"/>
      <c r="Y150" s="66"/>
      <c r="Z150" s="13"/>
      <c r="AA150" s="116"/>
      <c r="AB150" s="66"/>
      <c r="AC150" s="116"/>
      <c r="AD150" s="116"/>
      <c r="AE150" s="82"/>
      <c r="AF150" s="82"/>
      <c r="AG150" s="82"/>
      <c r="AH150" s="116"/>
      <c r="AI150" s="66"/>
      <c r="AJ150" s="13"/>
    </row>
    <row r="151" spans="9:36">
      <c r="I151" s="325"/>
      <c r="J151" s="13"/>
      <c r="L151" s="13"/>
      <c r="M151" s="13"/>
      <c r="O151" s="116"/>
      <c r="U151" s="13"/>
      <c r="V151" s="13"/>
      <c r="W151" s="66"/>
      <c r="X151" s="66"/>
      <c r="Y151" s="66"/>
      <c r="Z151" s="13"/>
      <c r="AA151" s="116"/>
      <c r="AB151" s="66"/>
      <c r="AC151" s="116"/>
      <c r="AD151" s="116"/>
      <c r="AE151" s="82"/>
      <c r="AF151" s="82"/>
      <c r="AG151" s="82"/>
      <c r="AH151" s="116"/>
      <c r="AI151" s="66"/>
      <c r="AJ151" s="13"/>
    </row>
    <row r="152" spans="9:36">
      <c r="I152" s="325"/>
      <c r="J152" s="13"/>
      <c r="L152" s="13"/>
      <c r="M152" s="13"/>
      <c r="O152" s="116"/>
      <c r="U152" s="13"/>
      <c r="V152" s="13"/>
      <c r="W152" s="66"/>
      <c r="X152" s="66"/>
      <c r="Y152" s="66"/>
      <c r="Z152" s="13"/>
      <c r="AA152" s="116"/>
      <c r="AB152" s="66"/>
      <c r="AC152" s="116"/>
      <c r="AD152" s="116"/>
      <c r="AE152" s="82"/>
      <c r="AF152" s="82"/>
      <c r="AG152" s="82"/>
      <c r="AH152" s="116"/>
      <c r="AI152" s="66"/>
      <c r="AJ152" s="13"/>
    </row>
    <row r="153" spans="9:36">
      <c r="I153" s="325"/>
      <c r="J153" s="13"/>
      <c r="L153" s="13"/>
      <c r="M153" s="13"/>
      <c r="O153" s="116"/>
      <c r="U153" s="13"/>
      <c r="V153" s="13"/>
      <c r="W153" s="66"/>
      <c r="X153" s="66"/>
      <c r="Y153" s="66"/>
      <c r="Z153" s="13"/>
      <c r="AA153" s="116"/>
      <c r="AB153" s="66"/>
      <c r="AC153" s="116"/>
      <c r="AD153" s="116"/>
      <c r="AE153" s="82"/>
      <c r="AF153" s="82"/>
      <c r="AG153" s="82"/>
      <c r="AH153" s="116"/>
      <c r="AI153" s="66"/>
      <c r="AJ153" s="13"/>
    </row>
    <row r="154" spans="9:36">
      <c r="I154" s="325"/>
      <c r="J154" s="13"/>
      <c r="L154" s="13"/>
      <c r="M154" s="13"/>
      <c r="O154" s="116"/>
      <c r="U154" s="13"/>
      <c r="V154" s="13"/>
      <c r="W154" s="66"/>
      <c r="X154" s="66"/>
      <c r="Y154" s="66"/>
      <c r="Z154" s="13"/>
      <c r="AA154" s="116"/>
      <c r="AB154" s="66"/>
      <c r="AC154" s="116"/>
      <c r="AD154" s="116"/>
      <c r="AE154" s="82"/>
      <c r="AF154" s="82"/>
      <c r="AG154" s="82"/>
      <c r="AH154" s="116"/>
      <c r="AI154" s="66"/>
      <c r="AJ154" s="13"/>
    </row>
    <row r="155" spans="9:36">
      <c r="I155" s="325"/>
      <c r="J155" s="13"/>
      <c r="L155" s="13"/>
      <c r="M155" s="13"/>
      <c r="O155" s="116"/>
      <c r="U155" s="13"/>
      <c r="V155" s="13"/>
      <c r="W155" s="66"/>
      <c r="X155" s="66"/>
      <c r="Y155" s="66"/>
      <c r="Z155" s="13"/>
      <c r="AA155" s="116"/>
      <c r="AB155" s="66"/>
      <c r="AC155" s="116"/>
      <c r="AD155" s="116"/>
      <c r="AE155" s="82"/>
      <c r="AF155" s="82"/>
      <c r="AG155" s="82"/>
      <c r="AH155" s="116"/>
      <c r="AI155" s="66"/>
      <c r="AJ155" s="13"/>
    </row>
    <row r="156" spans="9:36">
      <c r="I156" s="325"/>
      <c r="J156" s="13"/>
      <c r="L156" s="13"/>
      <c r="M156" s="13"/>
      <c r="O156" s="116"/>
      <c r="U156" s="13"/>
      <c r="V156" s="13"/>
      <c r="W156" s="66"/>
      <c r="X156" s="66"/>
      <c r="Y156" s="66"/>
      <c r="Z156" s="13"/>
      <c r="AA156" s="116"/>
      <c r="AB156" s="66"/>
      <c r="AC156" s="116"/>
      <c r="AD156" s="116"/>
      <c r="AE156" s="82"/>
      <c r="AF156" s="82"/>
      <c r="AG156" s="82"/>
      <c r="AH156" s="116"/>
      <c r="AI156" s="66"/>
      <c r="AJ156" s="13"/>
    </row>
    <row r="157" spans="9:36">
      <c r="I157" s="325"/>
      <c r="J157" s="13"/>
      <c r="L157" s="13"/>
      <c r="M157" s="13"/>
      <c r="O157" s="116"/>
      <c r="U157" s="13"/>
      <c r="V157" s="13"/>
      <c r="W157" s="66"/>
      <c r="X157" s="66"/>
      <c r="Y157" s="66"/>
      <c r="Z157" s="13"/>
      <c r="AA157" s="116"/>
      <c r="AB157" s="66"/>
      <c r="AC157" s="116"/>
      <c r="AD157" s="116"/>
      <c r="AE157" s="82"/>
      <c r="AF157" s="82"/>
      <c r="AG157" s="82"/>
      <c r="AH157" s="116"/>
      <c r="AI157" s="66"/>
      <c r="AJ157" s="13"/>
    </row>
    <row r="158" spans="9:36">
      <c r="I158" s="325"/>
      <c r="J158" s="13"/>
      <c r="L158" s="13"/>
      <c r="M158" s="13"/>
      <c r="O158" s="116"/>
      <c r="U158" s="13"/>
      <c r="V158" s="13"/>
      <c r="W158" s="66"/>
      <c r="X158" s="66"/>
      <c r="Y158" s="66"/>
      <c r="Z158" s="13"/>
      <c r="AA158" s="116"/>
      <c r="AB158" s="66"/>
      <c r="AC158" s="116"/>
      <c r="AD158" s="116"/>
      <c r="AE158" s="82"/>
      <c r="AF158" s="82"/>
      <c r="AG158" s="82"/>
      <c r="AH158" s="116"/>
      <c r="AI158" s="66"/>
      <c r="AJ158" s="13"/>
    </row>
    <row r="159" spans="9:36">
      <c r="I159" s="325"/>
      <c r="J159" s="13"/>
      <c r="L159" s="13"/>
      <c r="M159" s="13"/>
      <c r="O159" s="116"/>
      <c r="U159" s="13"/>
      <c r="V159" s="13"/>
      <c r="W159" s="66"/>
      <c r="X159" s="66"/>
      <c r="Y159" s="66"/>
      <c r="Z159" s="13"/>
      <c r="AA159" s="116"/>
      <c r="AB159" s="66"/>
      <c r="AC159" s="116"/>
      <c r="AD159" s="116"/>
      <c r="AE159" s="82"/>
      <c r="AF159" s="82"/>
      <c r="AG159" s="82"/>
      <c r="AH159" s="116"/>
      <c r="AI159" s="66"/>
      <c r="AJ159" s="13"/>
    </row>
    <row r="160" spans="9:36">
      <c r="I160" s="325"/>
      <c r="J160" s="13"/>
      <c r="L160" s="13"/>
      <c r="M160" s="13"/>
      <c r="O160" s="116"/>
      <c r="U160" s="13"/>
      <c r="V160" s="13"/>
      <c r="W160" s="66"/>
      <c r="X160" s="66"/>
      <c r="Y160" s="66"/>
      <c r="Z160" s="13"/>
      <c r="AA160" s="116"/>
      <c r="AB160" s="66"/>
      <c r="AC160" s="116"/>
      <c r="AD160" s="116"/>
      <c r="AE160" s="82"/>
      <c r="AF160" s="82"/>
      <c r="AG160" s="82"/>
      <c r="AH160" s="116"/>
      <c r="AI160" s="66"/>
      <c r="AJ160" s="13"/>
    </row>
    <row r="161" spans="9:36">
      <c r="I161" s="325"/>
      <c r="J161" s="13"/>
      <c r="L161" s="13"/>
      <c r="M161" s="13"/>
      <c r="O161" s="116"/>
      <c r="U161" s="13"/>
      <c r="V161" s="13"/>
      <c r="W161" s="66"/>
      <c r="X161" s="66"/>
      <c r="Y161" s="66"/>
      <c r="Z161" s="13"/>
      <c r="AA161" s="116"/>
      <c r="AB161" s="66"/>
      <c r="AC161" s="116"/>
      <c r="AD161" s="116"/>
      <c r="AE161" s="82"/>
      <c r="AF161" s="82"/>
      <c r="AG161" s="82"/>
      <c r="AH161" s="116"/>
      <c r="AI161" s="66"/>
      <c r="AJ161" s="13"/>
    </row>
    <row r="162" spans="9:36">
      <c r="I162" s="325"/>
      <c r="J162" s="13"/>
      <c r="L162" s="13"/>
      <c r="M162" s="13"/>
      <c r="O162" s="116"/>
      <c r="U162" s="13"/>
      <c r="V162" s="13"/>
      <c r="W162" s="66"/>
      <c r="X162" s="66"/>
      <c r="Y162" s="66"/>
      <c r="Z162" s="13"/>
      <c r="AA162" s="116"/>
      <c r="AB162" s="66"/>
      <c r="AC162" s="116"/>
      <c r="AD162" s="116"/>
      <c r="AE162" s="82"/>
      <c r="AF162" s="82"/>
      <c r="AG162" s="82"/>
      <c r="AH162" s="116"/>
      <c r="AI162" s="66"/>
      <c r="AJ162" s="13"/>
    </row>
    <row r="163" spans="9:36">
      <c r="I163" s="325"/>
      <c r="J163" s="13"/>
      <c r="L163" s="13"/>
      <c r="M163" s="13"/>
      <c r="O163" s="116"/>
      <c r="U163" s="13"/>
      <c r="V163" s="13"/>
      <c r="W163" s="66"/>
      <c r="X163" s="66"/>
      <c r="Y163" s="66"/>
      <c r="Z163" s="13"/>
      <c r="AA163" s="116"/>
      <c r="AB163" s="66"/>
      <c r="AC163" s="116"/>
      <c r="AD163" s="116"/>
      <c r="AE163" s="82"/>
      <c r="AF163" s="82"/>
      <c r="AG163" s="82"/>
      <c r="AH163" s="116"/>
      <c r="AI163" s="66"/>
      <c r="AJ163" s="13"/>
    </row>
    <row r="164" spans="9:36">
      <c r="I164" s="325"/>
      <c r="J164" s="13"/>
      <c r="L164" s="13"/>
      <c r="M164" s="13"/>
      <c r="O164" s="116"/>
      <c r="U164" s="13"/>
      <c r="V164" s="13"/>
      <c r="W164" s="66"/>
      <c r="X164" s="66"/>
      <c r="Y164" s="66"/>
      <c r="Z164" s="13"/>
      <c r="AA164" s="116"/>
      <c r="AB164" s="66"/>
      <c r="AC164" s="116"/>
      <c r="AD164" s="116"/>
      <c r="AE164" s="82"/>
      <c r="AF164" s="82"/>
      <c r="AG164" s="82"/>
      <c r="AH164" s="116"/>
      <c r="AI164" s="66"/>
      <c r="AJ164" s="13"/>
    </row>
    <row r="165" spans="9:36">
      <c r="I165" s="325"/>
      <c r="J165" s="13"/>
      <c r="L165" s="13"/>
      <c r="M165" s="13"/>
      <c r="O165" s="116"/>
      <c r="U165" s="13"/>
      <c r="V165" s="13"/>
      <c r="W165" s="66"/>
      <c r="X165" s="66"/>
      <c r="Y165" s="66"/>
      <c r="Z165" s="13"/>
      <c r="AA165" s="116"/>
      <c r="AB165" s="66"/>
      <c r="AC165" s="116"/>
      <c r="AD165" s="116"/>
      <c r="AE165" s="82"/>
      <c r="AF165" s="82"/>
      <c r="AG165" s="82"/>
      <c r="AH165" s="116"/>
      <c r="AI165" s="66"/>
      <c r="AJ165" s="13"/>
    </row>
    <row r="166" spans="9:36">
      <c r="I166" s="325"/>
      <c r="J166" s="13"/>
      <c r="L166" s="13"/>
      <c r="M166" s="13"/>
      <c r="O166" s="116"/>
      <c r="U166" s="13"/>
      <c r="V166" s="13"/>
      <c r="W166" s="66"/>
      <c r="X166" s="66"/>
      <c r="Y166" s="66"/>
      <c r="Z166" s="13"/>
      <c r="AA166" s="116"/>
      <c r="AB166" s="66"/>
      <c r="AC166" s="116"/>
      <c r="AD166" s="116"/>
      <c r="AE166" s="82"/>
      <c r="AF166" s="82"/>
      <c r="AG166" s="82"/>
      <c r="AH166" s="116"/>
      <c r="AI166" s="66"/>
      <c r="AJ166" s="13"/>
    </row>
    <row r="167" spans="9:36">
      <c r="I167" s="325"/>
      <c r="J167" s="13"/>
      <c r="L167" s="13"/>
      <c r="M167" s="13"/>
      <c r="O167" s="116"/>
      <c r="U167" s="13"/>
      <c r="V167" s="13"/>
      <c r="W167" s="66"/>
      <c r="X167" s="66"/>
      <c r="Y167" s="66"/>
      <c r="Z167" s="13"/>
      <c r="AA167" s="116"/>
      <c r="AB167" s="66"/>
      <c r="AC167" s="116"/>
      <c r="AD167" s="116"/>
      <c r="AE167" s="82"/>
      <c r="AF167" s="82"/>
      <c r="AG167" s="82"/>
      <c r="AH167" s="116"/>
      <c r="AI167" s="66"/>
      <c r="AJ167" s="13"/>
    </row>
    <row r="168" spans="9:36">
      <c r="I168" s="325"/>
      <c r="J168" s="13"/>
      <c r="L168" s="13"/>
      <c r="M168" s="13"/>
      <c r="O168" s="116"/>
      <c r="U168" s="13"/>
      <c r="V168" s="13"/>
      <c r="W168" s="66"/>
      <c r="X168" s="66"/>
      <c r="Y168" s="66"/>
      <c r="Z168" s="13"/>
      <c r="AA168" s="116"/>
      <c r="AB168" s="66"/>
      <c r="AC168" s="116"/>
      <c r="AD168" s="116"/>
      <c r="AE168" s="82"/>
      <c r="AF168" s="82"/>
      <c r="AG168" s="82"/>
      <c r="AH168" s="116"/>
      <c r="AI168" s="66"/>
      <c r="AJ168" s="13"/>
    </row>
    <row r="169" spans="9:36">
      <c r="I169" s="325"/>
      <c r="J169" s="13"/>
      <c r="L169" s="13"/>
      <c r="M169" s="13"/>
      <c r="O169" s="116"/>
      <c r="U169" s="13"/>
      <c r="V169" s="13"/>
      <c r="W169" s="66"/>
      <c r="X169" s="66"/>
      <c r="Y169" s="66"/>
      <c r="Z169" s="13"/>
      <c r="AA169" s="116"/>
      <c r="AB169" s="66"/>
      <c r="AC169" s="116"/>
      <c r="AD169" s="116"/>
      <c r="AE169" s="82"/>
      <c r="AF169" s="82"/>
      <c r="AG169" s="82"/>
      <c r="AH169" s="116"/>
      <c r="AI169" s="66"/>
      <c r="AJ169" s="13"/>
    </row>
    <row r="170" spans="9:36">
      <c r="I170" s="325"/>
      <c r="J170" s="13"/>
      <c r="L170" s="13"/>
      <c r="M170" s="13"/>
      <c r="O170" s="116"/>
      <c r="U170" s="13"/>
      <c r="V170" s="13"/>
      <c r="W170" s="66"/>
      <c r="X170" s="66"/>
      <c r="Y170" s="66"/>
      <c r="Z170" s="13"/>
      <c r="AA170" s="116"/>
      <c r="AB170" s="66"/>
      <c r="AC170" s="116"/>
      <c r="AD170" s="116"/>
      <c r="AE170" s="82"/>
      <c r="AF170" s="82"/>
      <c r="AG170" s="82"/>
      <c r="AH170" s="116"/>
      <c r="AI170" s="66"/>
      <c r="AJ170" s="13"/>
    </row>
    <row r="171" spans="9:36">
      <c r="I171" s="325"/>
      <c r="J171" s="13"/>
      <c r="L171" s="13"/>
      <c r="M171" s="13"/>
      <c r="O171" s="116"/>
      <c r="U171" s="13"/>
      <c r="V171" s="13"/>
      <c r="W171" s="66"/>
      <c r="X171" s="66"/>
      <c r="Y171" s="66"/>
      <c r="Z171" s="13"/>
      <c r="AA171" s="116"/>
      <c r="AB171" s="66"/>
      <c r="AC171" s="116"/>
      <c r="AD171" s="116"/>
      <c r="AE171" s="82"/>
      <c r="AF171" s="82"/>
      <c r="AG171" s="82"/>
      <c r="AH171" s="116"/>
      <c r="AI171" s="66"/>
      <c r="AJ171" s="13"/>
    </row>
    <row r="172" spans="9:36">
      <c r="I172" s="325"/>
      <c r="J172" s="13"/>
      <c r="L172" s="13"/>
      <c r="M172" s="13"/>
      <c r="O172" s="116"/>
      <c r="U172" s="13"/>
      <c r="V172" s="13"/>
      <c r="W172" s="66"/>
      <c r="X172" s="66"/>
      <c r="Y172" s="66"/>
      <c r="Z172" s="13"/>
      <c r="AA172" s="116"/>
      <c r="AB172" s="66"/>
      <c r="AC172" s="116"/>
      <c r="AD172" s="116"/>
      <c r="AE172" s="82"/>
      <c r="AF172" s="82"/>
      <c r="AG172" s="82"/>
      <c r="AH172" s="116"/>
      <c r="AI172" s="66"/>
      <c r="AJ172" s="13"/>
    </row>
    <row r="173" spans="9:36">
      <c r="I173" s="325"/>
      <c r="J173" s="13"/>
      <c r="L173" s="13"/>
      <c r="M173" s="13"/>
      <c r="O173" s="116"/>
      <c r="U173" s="13"/>
      <c r="V173" s="13"/>
      <c r="W173" s="66"/>
      <c r="X173" s="66"/>
      <c r="Y173" s="66"/>
      <c r="Z173" s="13"/>
      <c r="AA173" s="116"/>
      <c r="AB173" s="66"/>
      <c r="AC173" s="116"/>
      <c r="AD173" s="116"/>
      <c r="AE173" s="82"/>
      <c r="AF173" s="82"/>
      <c r="AG173" s="82"/>
      <c r="AH173" s="116"/>
      <c r="AI173" s="66"/>
      <c r="AJ173" s="13"/>
    </row>
    <row r="174" spans="9:36">
      <c r="I174" s="325"/>
      <c r="J174" s="13"/>
      <c r="L174" s="13"/>
      <c r="M174" s="13"/>
      <c r="O174" s="116"/>
      <c r="U174" s="13"/>
      <c r="V174" s="13"/>
      <c r="W174" s="66"/>
      <c r="X174" s="66"/>
      <c r="Y174" s="66"/>
      <c r="Z174" s="13"/>
      <c r="AA174" s="116"/>
      <c r="AB174" s="66"/>
      <c r="AC174" s="116"/>
      <c r="AD174" s="116"/>
      <c r="AE174" s="82"/>
      <c r="AF174" s="82"/>
      <c r="AG174" s="82"/>
      <c r="AH174" s="116"/>
      <c r="AI174" s="66"/>
      <c r="AJ174" s="13"/>
    </row>
    <row r="175" spans="9:36">
      <c r="I175" s="325"/>
      <c r="J175" s="13"/>
      <c r="L175" s="13"/>
      <c r="M175" s="13"/>
      <c r="O175" s="116"/>
      <c r="U175" s="13"/>
      <c r="V175" s="13"/>
      <c r="W175" s="66"/>
      <c r="X175" s="66"/>
      <c r="Y175" s="66"/>
      <c r="Z175" s="13"/>
      <c r="AA175" s="116"/>
      <c r="AB175" s="66"/>
      <c r="AC175" s="116"/>
      <c r="AD175" s="116"/>
      <c r="AE175" s="82"/>
      <c r="AF175" s="82"/>
      <c r="AG175" s="82"/>
      <c r="AH175" s="116"/>
      <c r="AI175" s="66"/>
      <c r="AJ175" s="13"/>
    </row>
    <row r="176" spans="9:36">
      <c r="I176" s="325"/>
      <c r="J176" s="13"/>
      <c r="L176" s="13"/>
      <c r="M176" s="13"/>
      <c r="O176" s="116"/>
      <c r="U176" s="13"/>
      <c r="V176" s="13"/>
      <c r="W176" s="66"/>
      <c r="X176" s="66"/>
      <c r="Y176" s="66"/>
      <c r="Z176" s="13"/>
      <c r="AA176" s="116"/>
      <c r="AB176" s="66"/>
      <c r="AC176" s="116"/>
      <c r="AD176" s="116"/>
      <c r="AE176" s="82"/>
      <c r="AF176" s="82"/>
      <c r="AG176" s="82"/>
      <c r="AH176" s="116"/>
      <c r="AI176" s="66"/>
      <c r="AJ176" s="13"/>
    </row>
    <row r="177" spans="9:36">
      <c r="I177" s="325"/>
      <c r="J177" s="13"/>
      <c r="L177" s="13"/>
      <c r="M177" s="13"/>
      <c r="O177" s="116"/>
      <c r="U177" s="13"/>
      <c r="V177" s="13"/>
      <c r="W177" s="66"/>
      <c r="X177" s="66"/>
      <c r="Y177" s="66"/>
      <c r="Z177" s="13"/>
      <c r="AA177" s="116"/>
      <c r="AB177" s="66"/>
      <c r="AC177" s="116"/>
      <c r="AD177" s="116"/>
      <c r="AE177" s="82"/>
      <c r="AF177" s="82"/>
      <c r="AG177" s="82"/>
      <c r="AH177" s="116"/>
      <c r="AI177" s="66"/>
      <c r="AJ177" s="13"/>
    </row>
    <row r="178" spans="9:36">
      <c r="I178" s="325"/>
      <c r="J178" s="13"/>
      <c r="L178" s="13"/>
      <c r="M178" s="13"/>
      <c r="O178" s="116"/>
      <c r="U178" s="13"/>
      <c r="V178" s="13"/>
      <c r="W178" s="66"/>
      <c r="X178" s="66"/>
      <c r="Y178" s="66"/>
      <c r="Z178" s="13"/>
      <c r="AA178" s="116"/>
      <c r="AB178" s="66"/>
      <c r="AC178" s="116"/>
      <c r="AD178" s="116"/>
      <c r="AE178" s="82"/>
      <c r="AF178" s="82"/>
      <c r="AG178" s="82"/>
      <c r="AH178" s="116"/>
      <c r="AI178" s="66"/>
      <c r="AJ178" s="13"/>
    </row>
    <row r="179" spans="9:36">
      <c r="I179" s="325"/>
      <c r="J179" s="13"/>
      <c r="L179" s="13"/>
      <c r="M179" s="13"/>
      <c r="O179" s="116"/>
      <c r="U179" s="13"/>
      <c r="V179" s="13"/>
      <c r="W179" s="66"/>
      <c r="X179" s="66"/>
      <c r="Y179" s="66"/>
      <c r="Z179" s="13"/>
      <c r="AA179" s="116"/>
      <c r="AB179" s="66"/>
      <c r="AC179" s="116"/>
      <c r="AD179" s="116"/>
      <c r="AE179" s="82"/>
      <c r="AF179" s="82"/>
      <c r="AG179" s="82"/>
      <c r="AH179" s="116"/>
      <c r="AI179" s="66"/>
      <c r="AJ179" s="13"/>
    </row>
    <row r="180" spans="9:36">
      <c r="I180" s="325"/>
      <c r="J180" s="13"/>
      <c r="L180" s="13"/>
      <c r="M180" s="13"/>
      <c r="O180" s="116"/>
      <c r="U180" s="13"/>
      <c r="V180" s="13"/>
      <c r="W180" s="66"/>
      <c r="X180" s="66"/>
      <c r="Y180" s="66"/>
      <c r="Z180" s="13"/>
      <c r="AA180" s="116"/>
      <c r="AB180" s="66"/>
      <c r="AC180" s="116"/>
      <c r="AD180" s="116"/>
      <c r="AE180" s="82"/>
      <c r="AF180" s="82"/>
      <c r="AG180" s="82"/>
      <c r="AH180" s="116"/>
      <c r="AI180" s="66"/>
      <c r="AJ180" s="13"/>
    </row>
    <row r="181" spans="9:36">
      <c r="I181" s="325"/>
      <c r="J181" s="13"/>
      <c r="L181" s="13"/>
      <c r="M181" s="13"/>
      <c r="O181" s="116"/>
      <c r="U181" s="13"/>
      <c r="V181" s="13"/>
      <c r="W181" s="66"/>
      <c r="X181" s="66"/>
      <c r="Y181" s="66"/>
      <c r="Z181" s="13"/>
      <c r="AA181" s="116"/>
      <c r="AB181" s="66"/>
      <c r="AC181" s="116"/>
      <c r="AD181" s="116"/>
      <c r="AE181" s="82"/>
      <c r="AF181" s="82"/>
      <c r="AG181" s="82"/>
      <c r="AH181" s="116"/>
      <c r="AI181" s="66"/>
      <c r="AJ181" s="13"/>
    </row>
    <row r="182" spans="9:36">
      <c r="I182" s="325"/>
      <c r="J182" s="13"/>
      <c r="L182" s="13"/>
      <c r="M182" s="13"/>
      <c r="O182" s="116"/>
      <c r="U182" s="13"/>
      <c r="V182" s="13"/>
      <c r="W182" s="66"/>
      <c r="X182" s="66"/>
      <c r="Y182" s="66"/>
      <c r="Z182" s="13"/>
      <c r="AA182" s="116"/>
      <c r="AB182" s="66"/>
      <c r="AC182" s="116"/>
      <c r="AD182" s="116"/>
      <c r="AE182" s="82"/>
      <c r="AF182" s="82"/>
      <c r="AG182" s="82"/>
      <c r="AH182" s="116"/>
      <c r="AI182" s="66"/>
      <c r="AJ182" s="13"/>
    </row>
    <row r="183" spans="9:36">
      <c r="I183" s="325"/>
      <c r="J183" s="13"/>
      <c r="L183" s="13"/>
      <c r="M183" s="13"/>
      <c r="O183" s="116"/>
      <c r="U183" s="13"/>
      <c r="V183" s="13"/>
      <c r="W183" s="66"/>
      <c r="X183" s="66"/>
      <c r="Y183" s="66"/>
      <c r="Z183" s="13"/>
      <c r="AA183" s="116"/>
      <c r="AB183" s="66"/>
      <c r="AC183" s="116"/>
      <c r="AD183" s="116"/>
      <c r="AE183" s="82"/>
      <c r="AF183" s="82"/>
      <c r="AG183" s="82"/>
      <c r="AH183" s="116"/>
      <c r="AI183" s="66"/>
      <c r="AJ183" s="13"/>
    </row>
    <row r="184" spans="9:36">
      <c r="I184" s="325"/>
      <c r="J184" s="13"/>
      <c r="L184" s="13"/>
      <c r="M184" s="13"/>
      <c r="O184" s="116"/>
      <c r="U184" s="13"/>
      <c r="V184" s="13"/>
      <c r="W184" s="66"/>
      <c r="X184" s="66"/>
      <c r="Y184" s="66"/>
      <c r="Z184" s="13"/>
      <c r="AA184" s="116"/>
      <c r="AB184" s="66"/>
      <c r="AC184" s="116"/>
      <c r="AD184" s="116"/>
      <c r="AE184" s="82"/>
      <c r="AF184" s="82"/>
      <c r="AG184" s="82"/>
      <c r="AH184" s="116"/>
      <c r="AI184" s="66"/>
      <c r="AJ184" s="13"/>
    </row>
    <row r="185" spans="9:36">
      <c r="I185" s="325"/>
      <c r="J185" s="13"/>
      <c r="L185" s="13"/>
      <c r="M185" s="13"/>
      <c r="O185" s="116"/>
      <c r="U185" s="13"/>
      <c r="V185" s="13"/>
      <c r="W185" s="66"/>
      <c r="X185" s="66"/>
      <c r="Y185" s="66"/>
      <c r="Z185" s="13"/>
      <c r="AA185" s="116"/>
      <c r="AB185" s="66"/>
      <c r="AC185" s="116"/>
      <c r="AD185" s="116"/>
      <c r="AE185" s="82"/>
      <c r="AF185" s="82"/>
      <c r="AG185" s="82"/>
      <c r="AH185" s="116"/>
      <c r="AI185" s="66"/>
      <c r="AJ185" s="13"/>
    </row>
    <row r="186" spans="9:36">
      <c r="I186" s="325"/>
      <c r="J186" s="13"/>
      <c r="L186" s="13"/>
      <c r="M186" s="13"/>
      <c r="O186" s="116"/>
      <c r="U186" s="13"/>
      <c r="V186" s="13"/>
      <c r="W186" s="66"/>
      <c r="X186" s="66"/>
      <c r="Y186" s="66"/>
      <c r="Z186" s="13"/>
      <c r="AA186" s="116"/>
      <c r="AB186" s="66"/>
      <c r="AC186" s="116"/>
      <c r="AD186" s="116"/>
      <c r="AE186" s="82"/>
      <c r="AF186" s="82"/>
      <c r="AG186" s="82"/>
      <c r="AH186" s="116"/>
      <c r="AI186" s="66"/>
      <c r="AJ186" s="13"/>
    </row>
    <row r="187" spans="9:36">
      <c r="I187" s="325"/>
      <c r="J187" s="13"/>
      <c r="L187" s="13"/>
      <c r="M187" s="13"/>
      <c r="O187" s="116"/>
      <c r="U187" s="13"/>
      <c r="V187" s="13"/>
      <c r="W187" s="66"/>
      <c r="X187" s="66"/>
      <c r="Y187" s="66"/>
      <c r="Z187" s="13"/>
      <c r="AA187" s="116"/>
      <c r="AB187" s="66"/>
      <c r="AC187" s="116"/>
      <c r="AD187" s="116"/>
      <c r="AE187" s="82"/>
      <c r="AF187" s="82"/>
      <c r="AG187" s="82"/>
      <c r="AH187" s="116"/>
      <c r="AI187" s="66"/>
      <c r="AJ187" s="13"/>
    </row>
    <row r="188" spans="9:36">
      <c r="I188" s="325"/>
      <c r="J188" s="13"/>
      <c r="L188" s="13"/>
      <c r="M188" s="13"/>
      <c r="O188" s="116"/>
      <c r="U188" s="13"/>
      <c r="V188" s="13"/>
      <c r="W188" s="66"/>
      <c r="X188" s="66"/>
      <c r="Y188" s="66"/>
      <c r="Z188" s="13"/>
      <c r="AA188" s="116"/>
      <c r="AB188" s="66"/>
      <c r="AC188" s="116"/>
      <c r="AD188" s="116"/>
      <c r="AE188" s="82"/>
      <c r="AF188" s="82"/>
      <c r="AG188" s="82"/>
      <c r="AH188" s="116"/>
      <c r="AI188" s="66"/>
      <c r="AJ188" s="13"/>
    </row>
    <row r="189" spans="9:36">
      <c r="I189" s="325"/>
      <c r="J189" s="13"/>
      <c r="L189" s="13"/>
      <c r="M189" s="13"/>
      <c r="O189" s="116"/>
      <c r="U189" s="13"/>
      <c r="V189" s="13"/>
      <c r="W189" s="66"/>
      <c r="X189" s="66"/>
      <c r="Y189" s="66"/>
      <c r="Z189" s="13"/>
      <c r="AA189" s="116"/>
      <c r="AB189" s="66"/>
      <c r="AC189" s="116"/>
      <c r="AD189" s="116"/>
      <c r="AE189" s="82"/>
      <c r="AF189" s="82"/>
      <c r="AG189" s="82"/>
      <c r="AH189" s="116"/>
      <c r="AI189" s="66"/>
      <c r="AJ189" s="13"/>
    </row>
    <row r="190" spans="9:36">
      <c r="I190" s="325"/>
      <c r="J190" s="13"/>
      <c r="L190" s="13"/>
      <c r="M190" s="13"/>
      <c r="O190" s="116"/>
      <c r="U190" s="13"/>
      <c r="V190" s="13"/>
      <c r="W190" s="66"/>
      <c r="X190" s="66"/>
      <c r="Y190" s="66"/>
      <c r="Z190" s="13"/>
      <c r="AA190" s="116"/>
      <c r="AB190" s="66"/>
      <c r="AC190" s="116"/>
      <c r="AD190" s="116"/>
      <c r="AE190" s="82"/>
      <c r="AF190" s="82"/>
      <c r="AG190" s="82"/>
      <c r="AH190" s="116"/>
      <c r="AI190" s="66"/>
      <c r="AJ190" s="13"/>
    </row>
    <row r="191" spans="9:36">
      <c r="I191" s="325"/>
      <c r="J191" s="13"/>
      <c r="L191" s="13"/>
      <c r="M191" s="13"/>
      <c r="O191" s="116"/>
      <c r="U191" s="13"/>
      <c r="V191" s="13"/>
      <c r="W191" s="66"/>
      <c r="X191" s="66"/>
      <c r="Y191" s="66"/>
      <c r="Z191" s="13"/>
      <c r="AA191" s="116"/>
      <c r="AB191" s="66"/>
      <c r="AC191" s="116"/>
      <c r="AD191" s="116"/>
      <c r="AE191" s="82"/>
      <c r="AF191" s="82"/>
      <c r="AG191" s="82"/>
      <c r="AH191" s="116"/>
      <c r="AI191" s="66"/>
      <c r="AJ191" s="13"/>
    </row>
    <row r="192" spans="9:36">
      <c r="I192" s="325"/>
      <c r="J192" s="13"/>
      <c r="L192" s="13"/>
      <c r="M192" s="13"/>
      <c r="O192" s="116"/>
      <c r="U192" s="13"/>
      <c r="V192" s="13"/>
      <c r="W192" s="66"/>
      <c r="X192" s="66"/>
      <c r="Y192" s="66"/>
      <c r="Z192" s="13"/>
      <c r="AA192" s="116"/>
      <c r="AB192" s="66"/>
      <c r="AC192" s="116"/>
      <c r="AD192" s="116"/>
      <c r="AE192" s="82"/>
      <c r="AF192" s="82"/>
      <c r="AG192" s="82"/>
      <c r="AH192" s="116"/>
      <c r="AI192" s="66"/>
      <c r="AJ192" s="13"/>
    </row>
    <row r="193" spans="1:52">
      <c r="I193" s="325"/>
      <c r="J193" s="13"/>
      <c r="L193" s="13"/>
      <c r="M193" s="13"/>
      <c r="O193" s="116"/>
      <c r="U193" s="13"/>
      <c r="V193" s="13"/>
      <c r="W193" s="66"/>
      <c r="X193" s="66"/>
      <c r="Y193" s="66"/>
      <c r="Z193" s="13"/>
      <c r="AA193" s="117"/>
      <c r="AB193" s="66"/>
      <c r="AC193" s="116"/>
      <c r="AD193" s="116"/>
      <c r="AE193" s="82"/>
      <c r="AF193" s="82"/>
      <c r="AG193" s="82"/>
      <c r="AH193" s="116"/>
      <c r="AI193" s="66"/>
      <c r="AJ193" s="13"/>
    </row>
    <row r="194" spans="1:52">
      <c r="I194" s="325"/>
      <c r="J194" s="13"/>
      <c r="L194" s="13"/>
      <c r="M194" s="13"/>
      <c r="O194" s="117"/>
      <c r="U194" s="30"/>
      <c r="V194" s="30"/>
      <c r="W194" s="67"/>
      <c r="X194" s="67"/>
      <c r="Y194" s="67"/>
      <c r="Z194" s="13"/>
      <c r="AA194" s="118"/>
      <c r="AB194" s="67"/>
    </row>
    <row r="195" spans="1:52">
      <c r="I195" s="325"/>
      <c r="J195" s="13"/>
      <c r="L195" s="13"/>
      <c r="M195" s="13"/>
      <c r="O195" s="118"/>
      <c r="U195" s="32"/>
      <c r="V195" s="32"/>
      <c r="W195" s="68"/>
      <c r="X195" s="68"/>
      <c r="Y195" s="68"/>
      <c r="Z195" s="13"/>
      <c r="AA195" s="118"/>
      <c r="AB195" s="68"/>
    </row>
    <row r="196" spans="1:52">
      <c r="I196" s="325"/>
      <c r="J196" s="13"/>
      <c r="L196" s="13"/>
      <c r="M196" s="13"/>
      <c r="O196" s="118"/>
      <c r="U196" s="32"/>
      <c r="V196" s="32"/>
      <c r="W196" s="68"/>
      <c r="X196" s="68"/>
      <c r="Y196" s="68"/>
      <c r="Z196" s="13"/>
      <c r="AA196" s="118"/>
      <c r="AB196" s="68"/>
    </row>
    <row r="197" spans="1:52">
      <c r="I197" s="325"/>
      <c r="J197" s="13"/>
      <c r="L197" s="13"/>
      <c r="M197" s="13"/>
      <c r="O197" s="118"/>
      <c r="U197" s="32"/>
      <c r="V197" s="32"/>
      <c r="W197" s="68"/>
      <c r="X197" s="68"/>
      <c r="Y197" s="68"/>
      <c r="Z197" s="13"/>
      <c r="AA197" s="118"/>
      <c r="AB197" s="68"/>
    </row>
    <row r="198" spans="1:52">
      <c r="I198" s="325"/>
      <c r="J198" s="13"/>
      <c r="L198" s="13"/>
      <c r="M198" s="13"/>
      <c r="O198" s="118"/>
      <c r="U198" s="32"/>
      <c r="V198" s="32"/>
      <c r="W198" s="68"/>
      <c r="X198" s="68"/>
      <c r="Y198" s="68"/>
      <c r="Z198" s="13"/>
      <c r="AA198" s="118"/>
      <c r="AB198" s="68"/>
    </row>
    <row r="199" spans="1:52">
      <c r="I199" s="325"/>
      <c r="J199" s="13"/>
      <c r="L199" s="13"/>
      <c r="M199" s="13"/>
      <c r="O199" s="118"/>
      <c r="U199" s="32"/>
      <c r="V199" s="32"/>
      <c r="W199" s="68"/>
      <c r="X199" s="68"/>
      <c r="Y199" s="68"/>
      <c r="Z199" s="13"/>
      <c r="AA199" s="118"/>
      <c r="AB199" s="68"/>
    </row>
    <row r="200" spans="1:52">
      <c r="I200" s="325"/>
      <c r="J200" s="13"/>
      <c r="L200" s="13"/>
      <c r="M200" s="13"/>
      <c r="O200" s="118"/>
      <c r="U200" s="32"/>
      <c r="V200" s="32"/>
      <c r="W200" s="68"/>
      <c r="X200" s="68"/>
      <c r="Y200" s="68"/>
      <c r="Z200" s="13"/>
      <c r="AA200" s="118"/>
      <c r="AB200" s="68"/>
    </row>
    <row r="201" spans="1:52" s="1" customFormat="1">
      <c r="A201"/>
      <c r="B201"/>
      <c r="C201"/>
      <c r="D201"/>
      <c r="E201"/>
      <c r="F201"/>
      <c r="G201" s="297"/>
      <c r="H201" s="297"/>
      <c r="I201" s="325"/>
      <c r="J201" s="13"/>
      <c r="K201"/>
      <c r="L201" s="13"/>
      <c r="M201" s="13"/>
      <c r="N201"/>
      <c r="O201" s="118"/>
      <c r="P201"/>
      <c r="Q201"/>
      <c r="R201"/>
      <c r="S201"/>
      <c r="T201"/>
      <c r="U201" s="32"/>
      <c r="V201" s="32"/>
      <c r="W201" s="68"/>
      <c r="X201" s="68"/>
      <c r="Y201" s="68"/>
      <c r="Z201" s="13"/>
      <c r="AA201" s="118"/>
      <c r="AB201" s="68"/>
      <c r="AC201" s="100"/>
      <c r="AD201" s="100"/>
      <c r="AH201" s="100"/>
      <c r="AI201" s="10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s="1" customFormat="1">
      <c r="A202"/>
      <c r="B202"/>
      <c r="C202"/>
      <c r="D202"/>
      <c r="E202"/>
      <c r="F202"/>
      <c r="G202" s="297"/>
      <c r="H202" s="297"/>
      <c r="I202" s="325"/>
      <c r="J202" s="13"/>
      <c r="K202"/>
      <c r="L202" s="13"/>
      <c r="M202" s="13"/>
      <c r="N202"/>
      <c r="O202" s="118"/>
      <c r="P202"/>
      <c r="Q202"/>
      <c r="R202"/>
      <c r="S202"/>
      <c r="T202"/>
      <c r="U202" s="32"/>
      <c r="V202" s="32"/>
      <c r="W202" s="68"/>
      <c r="X202" s="68"/>
      <c r="Y202" s="68"/>
      <c r="Z202" s="13"/>
      <c r="AA202" s="118"/>
      <c r="AB202" s="68"/>
      <c r="AC202" s="100"/>
      <c r="AD202" s="100"/>
      <c r="AH202" s="100"/>
      <c r="AI202" s="10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s="1" customFormat="1">
      <c r="A203"/>
      <c r="B203"/>
      <c r="C203"/>
      <c r="D203"/>
      <c r="E203"/>
      <c r="F203"/>
      <c r="G203" s="297"/>
      <c r="H203" s="297"/>
      <c r="I203" s="325"/>
      <c r="J203" s="13"/>
      <c r="K203"/>
      <c r="L203" s="13"/>
      <c r="M203" s="13"/>
      <c r="N203"/>
      <c r="O203" s="118"/>
      <c r="P203"/>
      <c r="Q203"/>
      <c r="R203"/>
      <c r="S203"/>
      <c r="T203"/>
      <c r="U203" s="32"/>
      <c r="V203" s="32"/>
      <c r="W203" s="68"/>
      <c r="X203" s="68"/>
      <c r="Y203" s="68"/>
      <c r="Z203" s="13"/>
      <c r="AA203" s="118"/>
      <c r="AB203" s="68"/>
      <c r="AC203" s="100"/>
      <c r="AD203" s="100"/>
      <c r="AH203" s="100"/>
      <c r="AI203" s="10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s="1" customFormat="1">
      <c r="A204"/>
      <c r="B204"/>
      <c r="C204"/>
      <c r="D204"/>
      <c r="E204"/>
      <c r="F204"/>
      <c r="G204" s="297"/>
      <c r="H204" s="297"/>
      <c r="I204" s="325"/>
      <c r="J204" s="13"/>
      <c r="K204"/>
      <c r="L204" s="13"/>
      <c r="M204" s="13"/>
      <c r="N204"/>
      <c r="O204" s="118"/>
      <c r="P204"/>
      <c r="Q204"/>
      <c r="R204"/>
      <c r="S204"/>
      <c r="T204"/>
      <c r="U204" s="32"/>
      <c r="V204" s="32"/>
      <c r="W204" s="68"/>
      <c r="X204" s="68"/>
      <c r="Y204" s="68"/>
      <c r="Z204" s="13"/>
      <c r="AA204" s="118"/>
      <c r="AB204" s="68"/>
      <c r="AC204" s="100"/>
      <c r="AD204" s="100"/>
      <c r="AH204" s="100"/>
      <c r="AI204" s="10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s="1" customFormat="1">
      <c r="A205" s="30"/>
      <c r="B205" s="30"/>
      <c r="C205" s="30"/>
      <c r="D205" s="30"/>
      <c r="E205" s="30"/>
      <c r="F205" s="30"/>
      <c r="G205" s="322"/>
      <c r="H205" s="322"/>
      <c r="I205" s="322"/>
      <c r="J205" s="30"/>
      <c r="K205" s="30"/>
      <c r="L205" s="30"/>
      <c r="M205" s="30"/>
      <c r="N205" s="30"/>
      <c r="O205" s="118"/>
      <c r="P205" s="30"/>
      <c r="Q205" s="30"/>
      <c r="R205" s="30"/>
      <c r="S205" s="30"/>
      <c r="T205" s="30"/>
      <c r="U205" s="32"/>
      <c r="V205" s="32"/>
      <c r="W205" s="68"/>
      <c r="X205" s="68"/>
      <c r="Y205" s="68"/>
      <c r="Z205" s="30"/>
      <c r="AA205" s="118"/>
      <c r="AB205" s="68"/>
      <c r="AC205" s="100"/>
      <c r="AD205" s="100"/>
      <c r="AH205" s="100"/>
      <c r="AI205" s="10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s="1" customFormat="1">
      <c r="A206" s="32"/>
      <c r="B206" s="32"/>
      <c r="C206" s="32"/>
      <c r="D206" s="32"/>
      <c r="E206" s="32"/>
      <c r="F206" s="32"/>
      <c r="G206" s="323"/>
      <c r="H206" s="323"/>
      <c r="I206" s="323"/>
      <c r="J206" s="32"/>
      <c r="K206" s="32"/>
      <c r="L206" s="32"/>
      <c r="M206" s="32"/>
      <c r="N206" s="32"/>
      <c r="O206" s="118"/>
      <c r="P206" s="32"/>
      <c r="Q206" s="32"/>
      <c r="R206" s="32"/>
      <c r="S206" s="32"/>
      <c r="T206" s="32"/>
      <c r="U206" s="32"/>
      <c r="V206" s="32"/>
      <c r="W206" s="68"/>
      <c r="X206" s="68"/>
      <c r="Y206" s="68"/>
      <c r="Z206" s="32"/>
      <c r="AA206" s="118"/>
      <c r="AB206" s="68"/>
      <c r="AC206" s="100"/>
      <c r="AD206" s="100"/>
      <c r="AH206" s="100"/>
      <c r="AI206" s="10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s="1" customFormat="1">
      <c r="A207" s="32"/>
      <c r="B207" s="32"/>
      <c r="C207" s="32"/>
      <c r="D207" s="32"/>
      <c r="E207" s="32"/>
      <c r="F207" s="32"/>
      <c r="G207" s="323"/>
      <c r="H207" s="323"/>
      <c r="I207" s="323"/>
      <c r="J207" s="32"/>
      <c r="K207" s="32"/>
      <c r="L207" s="32"/>
      <c r="M207" s="32"/>
      <c r="N207" s="32"/>
      <c r="O207" s="118"/>
      <c r="P207" s="32"/>
      <c r="Q207" s="32"/>
      <c r="R207" s="32"/>
      <c r="S207" s="32"/>
      <c r="T207" s="32"/>
      <c r="U207" s="32"/>
      <c r="V207" s="32"/>
      <c r="W207" s="68"/>
      <c r="X207" s="68"/>
      <c r="Y207" s="68"/>
      <c r="Z207" s="32"/>
      <c r="AA207" s="118"/>
      <c r="AB207" s="68"/>
      <c r="AC207" s="100"/>
      <c r="AD207" s="100"/>
      <c r="AH207" s="100"/>
      <c r="AI207" s="10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s="1" customFormat="1">
      <c r="A208" s="32"/>
      <c r="B208" s="32"/>
      <c r="C208" s="32"/>
      <c r="D208" s="32"/>
      <c r="E208" s="32"/>
      <c r="F208" s="32"/>
      <c r="G208" s="323"/>
      <c r="H208" s="323"/>
      <c r="I208" s="323"/>
      <c r="J208" s="32"/>
      <c r="K208" s="32"/>
      <c r="L208" s="32"/>
      <c r="M208" s="32"/>
      <c r="N208" s="32"/>
      <c r="O208" s="118"/>
      <c r="P208" s="32"/>
      <c r="Q208" s="32"/>
      <c r="R208" s="32"/>
      <c r="S208" s="32"/>
      <c r="T208" s="32"/>
      <c r="U208" s="32"/>
      <c r="V208" s="32"/>
      <c r="W208" s="68"/>
      <c r="X208" s="68"/>
      <c r="Y208" s="68"/>
      <c r="Z208" s="32"/>
      <c r="AA208" s="118"/>
      <c r="AB208" s="68"/>
      <c r="AC208" s="100"/>
      <c r="AD208" s="100"/>
      <c r="AH208" s="100"/>
      <c r="AI208" s="10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s="1" customFormat="1">
      <c r="A209" s="32"/>
      <c r="B209" s="32"/>
      <c r="C209" s="32"/>
      <c r="D209" s="32"/>
      <c r="E209" s="32"/>
      <c r="F209" s="32"/>
      <c r="G209" s="323"/>
      <c r="H209" s="323"/>
      <c r="I209" s="323"/>
      <c r="J209" s="32"/>
      <c r="K209" s="32"/>
      <c r="L209" s="32"/>
      <c r="M209" s="32"/>
      <c r="N209" s="32"/>
      <c r="O209" s="118"/>
      <c r="P209" s="32"/>
      <c r="Q209" s="32"/>
      <c r="R209" s="32"/>
      <c r="S209" s="32"/>
      <c r="T209" s="32"/>
      <c r="U209" s="32"/>
      <c r="V209" s="32"/>
      <c r="W209" s="68"/>
      <c r="X209" s="68"/>
      <c r="Y209" s="68"/>
      <c r="Z209" s="32"/>
      <c r="AA209" s="118"/>
      <c r="AB209" s="68"/>
      <c r="AC209" s="100"/>
      <c r="AD209" s="100"/>
      <c r="AH209" s="100"/>
      <c r="AI209" s="10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s="1" customFormat="1">
      <c r="A210" s="32"/>
      <c r="B210" s="32"/>
      <c r="C210" s="32"/>
      <c r="D210" s="32"/>
      <c r="E210" s="32"/>
      <c r="F210" s="32"/>
      <c r="G210" s="323"/>
      <c r="H210" s="323"/>
      <c r="I210" s="323"/>
      <c r="J210" s="32"/>
      <c r="K210" s="32"/>
      <c r="L210" s="32"/>
      <c r="M210" s="32"/>
      <c r="N210" s="32"/>
      <c r="O210" s="118"/>
      <c r="P210" s="32"/>
      <c r="Q210" s="32"/>
      <c r="R210" s="32"/>
      <c r="S210" s="32"/>
      <c r="T210" s="32"/>
      <c r="U210" s="32"/>
      <c r="V210" s="32"/>
      <c r="W210" s="68"/>
      <c r="X210" s="68"/>
      <c r="Y210" s="68"/>
      <c r="Z210" s="32"/>
      <c r="AA210" s="118"/>
      <c r="AB210" s="68"/>
      <c r="AC210" s="100"/>
      <c r="AD210" s="100"/>
      <c r="AH210" s="100"/>
      <c r="AI210" s="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s="1" customFormat="1">
      <c r="A211" s="32"/>
      <c r="B211" s="32"/>
      <c r="C211" s="32"/>
      <c r="D211" s="32"/>
      <c r="E211" s="32"/>
      <c r="F211" s="32"/>
      <c r="G211" s="323"/>
      <c r="H211" s="323"/>
      <c r="I211" s="323"/>
      <c r="J211" s="32"/>
      <c r="K211" s="32"/>
      <c r="L211" s="32"/>
      <c r="M211" s="32"/>
      <c r="N211" s="32"/>
      <c r="O211" s="118"/>
      <c r="P211" s="32"/>
      <c r="Q211" s="32"/>
      <c r="R211" s="32"/>
      <c r="S211" s="32"/>
      <c r="T211" s="32"/>
      <c r="U211" s="32"/>
      <c r="V211" s="32"/>
      <c r="W211" s="68"/>
      <c r="X211" s="68"/>
      <c r="Y211" s="68"/>
      <c r="Z211" s="32"/>
      <c r="AA211" s="118"/>
      <c r="AB211" s="68"/>
      <c r="AC211" s="100"/>
      <c r="AD211" s="100"/>
      <c r="AH211" s="100"/>
      <c r="AI211" s="10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s="1" customFormat="1">
      <c r="A212" s="32"/>
      <c r="B212" s="32"/>
      <c r="C212" s="32"/>
      <c r="D212" s="32"/>
      <c r="E212" s="32"/>
      <c r="F212" s="32"/>
      <c r="G212" s="323"/>
      <c r="H212" s="323"/>
      <c r="I212" s="323"/>
      <c r="J212" s="32"/>
      <c r="K212" s="32"/>
      <c r="L212" s="32"/>
      <c r="M212" s="32"/>
      <c r="N212" s="32"/>
      <c r="O212" s="118"/>
      <c r="P212" s="32"/>
      <c r="Q212" s="32"/>
      <c r="R212" s="32"/>
      <c r="S212" s="32"/>
      <c r="T212" s="32"/>
      <c r="U212" s="32"/>
      <c r="V212" s="32"/>
      <c r="W212" s="68"/>
      <c r="X212" s="68"/>
      <c r="Y212" s="68"/>
      <c r="Z212" s="32"/>
      <c r="AA212" s="118"/>
      <c r="AB212" s="68"/>
      <c r="AC212" s="100"/>
      <c r="AD212" s="100"/>
      <c r="AH212" s="100"/>
      <c r="AI212" s="10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s="1" customFormat="1">
      <c r="A213" s="32"/>
      <c r="B213" s="32"/>
      <c r="C213" s="32"/>
      <c r="D213" s="32"/>
      <c r="E213" s="32"/>
      <c r="F213" s="32"/>
      <c r="G213" s="323"/>
      <c r="H213" s="323"/>
      <c r="I213" s="323"/>
      <c r="J213" s="32"/>
      <c r="K213" s="32"/>
      <c r="L213" s="32"/>
      <c r="M213" s="32"/>
      <c r="N213" s="32"/>
      <c r="O213" s="118"/>
      <c r="P213" s="32"/>
      <c r="Q213" s="32"/>
      <c r="R213" s="32"/>
      <c r="S213" s="32"/>
      <c r="T213" s="32"/>
      <c r="U213" s="32"/>
      <c r="V213" s="32"/>
      <c r="W213" s="68"/>
      <c r="X213" s="68"/>
      <c r="Y213" s="68"/>
      <c r="Z213" s="32"/>
      <c r="AA213" s="118"/>
      <c r="AB213" s="68"/>
      <c r="AC213" s="100"/>
      <c r="AD213" s="100"/>
      <c r="AH213" s="100"/>
      <c r="AI213" s="10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s="1" customFormat="1">
      <c r="A214" s="32"/>
      <c r="B214" s="32"/>
      <c r="C214" s="32"/>
      <c r="D214" s="32"/>
      <c r="E214" s="32"/>
      <c r="F214" s="32"/>
      <c r="G214" s="323"/>
      <c r="H214" s="323"/>
      <c r="I214" s="323"/>
      <c r="J214" s="32"/>
      <c r="K214" s="32"/>
      <c r="L214" s="32"/>
      <c r="M214" s="32"/>
      <c r="N214" s="32"/>
      <c r="O214" s="118"/>
      <c r="P214" s="32"/>
      <c r="Q214" s="32"/>
      <c r="R214" s="32"/>
      <c r="S214" s="32"/>
      <c r="T214" s="32"/>
      <c r="U214" s="32"/>
      <c r="V214" s="32"/>
      <c r="W214" s="68"/>
      <c r="X214" s="68"/>
      <c r="Y214" s="68"/>
      <c r="Z214" s="32"/>
      <c r="AA214" s="118"/>
      <c r="AB214" s="68"/>
      <c r="AC214" s="100"/>
      <c r="AD214" s="100"/>
      <c r="AH214" s="100"/>
      <c r="AI214" s="10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s="1" customFormat="1">
      <c r="A215" s="32"/>
      <c r="B215" s="32"/>
      <c r="C215" s="32"/>
      <c r="D215" s="32"/>
      <c r="E215" s="32"/>
      <c r="F215" s="32"/>
      <c r="G215" s="323"/>
      <c r="H215" s="323"/>
      <c r="I215" s="323"/>
      <c r="J215" s="32"/>
      <c r="K215" s="32"/>
      <c r="L215" s="32"/>
      <c r="M215" s="32"/>
      <c r="N215" s="32"/>
      <c r="O215" s="118"/>
      <c r="P215" s="32"/>
      <c r="Q215" s="32"/>
      <c r="R215" s="32"/>
      <c r="S215" s="32"/>
      <c r="T215" s="32"/>
      <c r="U215" s="32"/>
      <c r="V215" s="32"/>
      <c r="W215" s="68"/>
      <c r="X215" s="68"/>
      <c r="Y215" s="68"/>
      <c r="Z215" s="32"/>
      <c r="AA215" s="118"/>
      <c r="AB215" s="68"/>
      <c r="AC215" s="100"/>
      <c r="AD215" s="100"/>
      <c r="AH215" s="100"/>
      <c r="AI215" s="10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s="1" customFormat="1">
      <c r="A216" s="32"/>
      <c r="B216" s="32"/>
      <c r="C216" s="32"/>
      <c r="D216" s="32"/>
      <c r="E216" s="32"/>
      <c r="F216" s="32"/>
      <c r="G216" s="323"/>
      <c r="H216" s="323"/>
      <c r="I216" s="323"/>
      <c r="J216" s="32"/>
      <c r="K216" s="32"/>
      <c r="L216" s="32"/>
      <c r="M216" s="32"/>
      <c r="N216" s="32"/>
      <c r="O216" s="118"/>
      <c r="P216" s="32"/>
      <c r="Q216" s="32"/>
      <c r="R216" s="32"/>
      <c r="S216" s="32"/>
      <c r="T216" s="32"/>
      <c r="U216" s="32"/>
      <c r="V216" s="32"/>
      <c r="W216" s="68"/>
      <c r="X216" s="68"/>
      <c r="Y216" s="68"/>
      <c r="Z216" s="32"/>
      <c r="AA216" s="118"/>
      <c r="AB216" s="68"/>
      <c r="AC216" s="100"/>
      <c r="AD216" s="100"/>
      <c r="AH216" s="100"/>
      <c r="AI216" s="10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s="1" customFormat="1">
      <c r="A217" s="32"/>
      <c r="B217" s="32"/>
      <c r="C217" s="32"/>
      <c r="D217" s="32"/>
      <c r="E217" s="32"/>
      <c r="F217" s="32"/>
      <c r="G217" s="323"/>
      <c r="H217" s="323"/>
      <c r="I217" s="323"/>
      <c r="J217" s="32"/>
      <c r="K217" s="32"/>
      <c r="L217" s="32"/>
      <c r="M217" s="32"/>
      <c r="N217" s="32"/>
      <c r="O217" s="118"/>
      <c r="P217" s="32"/>
      <c r="Q217" s="32"/>
      <c r="R217" s="32"/>
      <c r="S217" s="32"/>
      <c r="T217" s="32"/>
      <c r="U217" s="32"/>
      <c r="V217" s="32"/>
      <c r="W217" s="68"/>
      <c r="X217" s="68"/>
      <c r="Y217" s="68"/>
      <c r="Z217" s="32"/>
      <c r="AA217" s="118"/>
      <c r="AB217" s="68"/>
      <c r="AC217" s="100"/>
      <c r="AD217" s="100"/>
      <c r="AH217" s="100"/>
      <c r="AI217" s="10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s="1" customFormat="1">
      <c r="A218" s="32"/>
      <c r="B218" s="32"/>
      <c r="C218" s="32"/>
      <c r="D218" s="32"/>
      <c r="E218" s="32"/>
      <c r="F218" s="32"/>
      <c r="G218" s="323"/>
      <c r="H218" s="323"/>
      <c r="I218" s="323"/>
      <c r="J218" s="32"/>
      <c r="K218" s="32"/>
      <c r="L218" s="32"/>
      <c r="M218" s="32"/>
      <c r="N218" s="32"/>
      <c r="O218" s="118"/>
      <c r="P218" s="32"/>
      <c r="Q218" s="32"/>
      <c r="R218" s="32"/>
      <c r="S218" s="32"/>
      <c r="T218" s="32"/>
      <c r="U218" s="32"/>
      <c r="V218" s="32"/>
      <c r="W218" s="68"/>
      <c r="X218" s="68"/>
      <c r="Y218" s="68"/>
      <c r="Z218" s="32"/>
      <c r="AA218" s="118"/>
      <c r="AB218" s="68"/>
      <c r="AC218" s="100"/>
      <c r="AD218" s="100"/>
      <c r="AH218" s="100"/>
      <c r="AI218" s="10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s="1" customFormat="1">
      <c r="A219" s="32"/>
      <c r="B219" s="32"/>
      <c r="C219" s="32"/>
      <c r="D219" s="32"/>
      <c r="E219" s="32"/>
      <c r="F219" s="32"/>
      <c r="G219" s="323"/>
      <c r="H219" s="323"/>
      <c r="I219" s="323"/>
      <c r="J219" s="32"/>
      <c r="K219" s="32"/>
      <c r="L219" s="32"/>
      <c r="M219" s="32"/>
      <c r="N219" s="32"/>
      <c r="O219" s="118"/>
      <c r="P219" s="32"/>
      <c r="Q219" s="32"/>
      <c r="R219" s="32"/>
      <c r="S219" s="32"/>
      <c r="T219" s="32"/>
      <c r="U219" s="32"/>
      <c r="V219" s="32"/>
      <c r="W219" s="68"/>
      <c r="X219" s="68"/>
      <c r="Y219" s="68"/>
      <c r="Z219" s="32"/>
      <c r="AA219" s="118"/>
      <c r="AB219" s="68"/>
      <c r="AC219" s="100"/>
      <c r="AD219" s="100"/>
      <c r="AH219" s="100"/>
      <c r="AI219" s="10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s="1" customFormat="1">
      <c r="A220" s="32"/>
      <c r="B220" s="32"/>
      <c r="C220" s="32"/>
      <c r="D220" s="32"/>
      <c r="E220" s="32"/>
      <c r="F220" s="32"/>
      <c r="G220" s="323"/>
      <c r="H220" s="323"/>
      <c r="I220" s="323"/>
      <c r="J220" s="32"/>
      <c r="K220" s="32"/>
      <c r="L220" s="32"/>
      <c r="M220" s="32"/>
      <c r="N220" s="32"/>
      <c r="O220" s="118"/>
      <c r="P220" s="32"/>
      <c r="Q220" s="32"/>
      <c r="R220" s="32"/>
      <c r="S220" s="32"/>
      <c r="T220" s="32"/>
      <c r="U220" s="32"/>
      <c r="V220" s="32"/>
      <c r="W220" s="68"/>
      <c r="X220" s="68"/>
      <c r="Y220" s="68"/>
      <c r="Z220" s="32"/>
      <c r="AA220" s="118"/>
      <c r="AB220" s="68"/>
      <c r="AC220" s="100"/>
      <c r="AD220" s="100"/>
      <c r="AH220" s="100"/>
      <c r="AI220" s="1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s="1" customFormat="1">
      <c r="A221" s="32"/>
      <c r="B221" s="32"/>
      <c r="C221" s="32"/>
      <c r="D221" s="32"/>
      <c r="E221" s="32"/>
      <c r="F221" s="32"/>
      <c r="G221" s="323"/>
      <c r="H221" s="323"/>
      <c r="I221" s="323"/>
      <c r="J221" s="32"/>
      <c r="K221" s="32"/>
      <c r="L221" s="32"/>
      <c r="M221" s="32"/>
      <c r="N221" s="32"/>
      <c r="O221" s="118"/>
      <c r="P221" s="32"/>
      <c r="Q221" s="32"/>
      <c r="R221" s="32"/>
      <c r="S221" s="32"/>
      <c r="T221" s="32"/>
      <c r="U221" s="32"/>
      <c r="V221" s="32"/>
      <c r="W221" s="68"/>
      <c r="X221" s="68"/>
      <c r="Y221" s="68"/>
      <c r="Z221" s="32"/>
      <c r="AA221" s="118"/>
      <c r="AB221" s="68"/>
      <c r="AC221" s="100"/>
      <c r="AD221" s="100"/>
      <c r="AH221" s="100"/>
      <c r="AI221" s="10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s="1" customFormat="1">
      <c r="A222" s="32"/>
      <c r="B222" s="32"/>
      <c r="C222" s="32"/>
      <c r="D222" s="32"/>
      <c r="E222" s="32"/>
      <c r="F222" s="32"/>
      <c r="G222" s="323"/>
      <c r="H222" s="323"/>
      <c r="I222" s="323"/>
      <c r="J222" s="32"/>
      <c r="K222" s="32"/>
      <c r="L222" s="32"/>
      <c r="M222" s="32"/>
      <c r="N222" s="32"/>
      <c r="O222" s="118"/>
      <c r="P222" s="32"/>
      <c r="Q222" s="32"/>
      <c r="R222" s="32"/>
      <c r="S222" s="32"/>
      <c r="T222" s="32"/>
      <c r="U222" s="32"/>
      <c r="V222" s="32"/>
      <c r="W222" s="68"/>
      <c r="X222" s="68"/>
      <c r="Y222" s="68"/>
      <c r="Z222" s="32"/>
      <c r="AA222" s="118"/>
      <c r="AB222" s="68"/>
      <c r="AC222" s="100"/>
      <c r="AD222" s="100"/>
      <c r="AH222" s="100"/>
      <c r="AI222" s="10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s="1" customFormat="1">
      <c r="A223" s="32"/>
      <c r="B223" s="32"/>
      <c r="C223" s="32"/>
      <c r="D223" s="32"/>
      <c r="E223" s="32"/>
      <c r="F223" s="32"/>
      <c r="G223" s="323"/>
      <c r="H223" s="323"/>
      <c r="I223" s="323"/>
      <c r="J223" s="32"/>
      <c r="K223" s="32"/>
      <c r="L223" s="32"/>
      <c r="M223" s="32"/>
      <c r="N223" s="32"/>
      <c r="O223" s="118"/>
      <c r="P223" s="32"/>
      <c r="Q223" s="32"/>
      <c r="R223" s="32"/>
      <c r="S223" s="32"/>
      <c r="T223" s="32"/>
      <c r="U223" s="32"/>
      <c r="V223" s="32"/>
      <c r="W223" s="68"/>
      <c r="X223" s="68"/>
      <c r="Y223" s="68"/>
      <c r="Z223" s="32"/>
      <c r="AA223" s="118"/>
      <c r="AB223" s="68"/>
      <c r="AC223" s="100"/>
      <c r="AD223" s="100"/>
      <c r="AH223" s="100"/>
      <c r="AI223" s="10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s="1" customFormat="1">
      <c r="A224" s="32"/>
      <c r="B224" s="32"/>
      <c r="C224" s="32"/>
      <c r="D224" s="32"/>
      <c r="E224" s="32"/>
      <c r="F224" s="32"/>
      <c r="G224" s="323"/>
      <c r="H224" s="323"/>
      <c r="I224" s="323"/>
      <c r="J224" s="32"/>
      <c r="K224" s="32"/>
      <c r="L224" s="32"/>
      <c r="M224" s="32"/>
      <c r="N224" s="32"/>
      <c r="O224" s="118"/>
      <c r="P224" s="32"/>
      <c r="Q224" s="32"/>
      <c r="R224" s="32"/>
      <c r="S224" s="32"/>
      <c r="T224" s="32"/>
      <c r="U224" s="32"/>
      <c r="V224" s="32"/>
      <c r="W224" s="68"/>
      <c r="X224" s="68"/>
      <c r="Y224" s="68"/>
      <c r="Z224" s="32"/>
      <c r="AA224" s="118"/>
      <c r="AB224" s="68"/>
      <c r="AC224" s="100"/>
      <c r="AD224" s="100"/>
      <c r="AH224" s="100"/>
      <c r="AI224" s="10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s="1" customFormat="1">
      <c r="A225" s="32"/>
      <c r="B225" s="32"/>
      <c r="C225" s="32"/>
      <c r="D225" s="32"/>
      <c r="E225" s="32"/>
      <c r="F225" s="32"/>
      <c r="G225" s="323"/>
      <c r="H225" s="323"/>
      <c r="I225" s="323"/>
      <c r="J225" s="32"/>
      <c r="K225" s="32"/>
      <c r="L225" s="32"/>
      <c r="M225" s="32"/>
      <c r="N225" s="32"/>
      <c r="O225" s="118"/>
      <c r="P225" s="32"/>
      <c r="Q225" s="32"/>
      <c r="R225" s="32"/>
      <c r="S225" s="32"/>
      <c r="T225" s="32"/>
      <c r="U225" s="32"/>
      <c r="V225" s="32"/>
      <c r="W225" s="68"/>
      <c r="X225" s="68"/>
      <c r="Y225" s="68"/>
      <c r="Z225" s="32"/>
      <c r="AA225" s="118"/>
      <c r="AB225" s="68"/>
      <c r="AC225" s="100"/>
      <c r="AD225" s="100"/>
      <c r="AH225" s="100"/>
      <c r="AI225" s="10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s="1" customFormat="1">
      <c r="A226" s="32"/>
      <c r="B226" s="32"/>
      <c r="C226" s="32"/>
      <c r="D226" s="32"/>
      <c r="E226" s="32"/>
      <c r="F226" s="32"/>
      <c r="G226" s="323"/>
      <c r="H226" s="323"/>
      <c r="I226" s="323"/>
      <c r="J226" s="32"/>
      <c r="K226" s="32"/>
      <c r="L226" s="32"/>
      <c r="M226" s="32"/>
      <c r="N226" s="32"/>
      <c r="O226" s="118"/>
      <c r="P226" s="32"/>
      <c r="Q226" s="32"/>
      <c r="R226" s="32"/>
      <c r="S226" s="32"/>
      <c r="T226" s="32"/>
      <c r="U226" s="32"/>
      <c r="V226" s="32"/>
      <c r="W226" s="68"/>
      <c r="X226" s="68"/>
      <c r="Y226" s="68"/>
      <c r="Z226" s="32"/>
      <c r="AA226" s="118"/>
      <c r="AB226" s="68"/>
      <c r="AC226" s="100"/>
      <c r="AD226" s="100"/>
      <c r="AH226" s="100"/>
      <c r="AI226" s="10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s="1" customFormat="1">
      <c r="A227" s="32"/>
      <c r="B227" s="32"/>
      <c r="C227" s="32"/>
      <c r="D227" s="32"/>
      <c r="E227" s="32"/>
      <c r="F227" s="32"/>
      <c r="G227" s="323"/>
      <c r="H227" s="323"/>
      <c r="I227" s="323"/>
      <c r="J227" s="32"/>
      <c r="K227" s="32"/>
      <c r="L227" s="32"/>
      <c r="M227" s="32"/>
      <c r="N227" s="32"/>
      <c r="O227" s="118"/>
      <c r="P227" s="32"/>
      <c r="Q227" s="32"/>
      <c r="R227" s="32"/>
      <c r="S227" s="32"/>
      <c r="T227" s="32"/>
      <c r="U227" s="32"/>
      <c r="V227" s="32"/>
      <c r="W227" s="68"/>
      <c r="X227" s="68"/>
      <c r="Y227" s="68"/>
      <c r="Z227" s="32"/>
      <c r="AA227" s="118"/>
      <c r="AB227" s="68"/>
      <c r="AC227" s="100"/>
      <c r="AD227" s="100"/>
      <c r="AH227" s="100"/>
      <c r="AI227" s="10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s="1" customFormat="1">
      <c r="A228" s="32"/>
      <c r="B228" s="32"/>
      <c r="C228" s="32"/>
      <c r="D228" s="32"/>
      <c r="E228" s="32"/>
      <c r="F228" s="32"/>
      <c r="G228" s="323"/>
      <c r="H228" s="323"/>
      <c r="I228" s="323"/>
      <c r="J228" s="32"/>
      <c r="K228" s="32"/>
      <c r="L228" s="32"/>
      <c r="M228" s="32"/>
      <c r="N228" s="32"/>
      <c r="O228" s="118"/>
      <c r="P228" s="32"/>
      <c r="Q228" s="32"/>
      <c r="R228" s="32"/>
      <c r="S228" s="32"/>
      <c r="T228" s="32"/>
      <c r="U228" s="32"/>
      <c r="V228" s="32"/>
      <c r="W228" s="68"/>
      <c r="X228" s="68"/>
      <c r="Y228" s="68"/>
      <c r="Z228" s="32"/>
      <c r="AA228" s="118"/>
      <c r="AB228" s="68"/>
      <c r="AC228" s="100"/>
      <c r="AD228" s="100"/>
      <c r="AH228" s="100"/>
      <c r="AI228" s="10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s="1" customFormat="1">
      <c r="A229" s="32"/>
      <c r="B229" s="32"/>
      <c r="C229" s="32"/>
      <c r="D229" s="32"/>
      <c r="E229" s="32"/>
      <c r="F229" s="32"/>
      <c r="G229" s="323"/>
      <c r="H229" s="323"/>
      <c r="I229" s="323"/>
      <c r="J229" s="32"/>
      <c r="K229" s="32"/>
      <c r="L229" s="32"/>
      <c r="M229" s="32"/>
      <c r="N229" s="32"/>
      <c r="O229" s="118"/>
      <c r="P229" s="32"/>
      <c r="Q229" s="32"/>
      <c r="R229" s="32"/>
      <c r="S229" s="32"/>
      <c r="T229" s="32"/>
      <c r="U229" s="32"/>
      <c r="V229" s="32"/>
      <c r="W229" s="68"/>
      <c r="X229" s="68"/>
      <c r="Y229" s="68"/>
      <c r="Z229" s="32"/>
      <c r="AA229" s="118"/>
      <c r="AB229" s="10"/>
      <c r="AC229" s="100"/>
      <c r="AD229" s="100"/>
      <c r="AH229" s="100"/>
      <c r="AI229" s="10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s="1" customFormat="1">
      <c r="A230" s="32"/>
      <c r="B230" s="32"/>
      <c r="C230" s="32"/>
      <c r="D230" s="32"/>
      <c r="E230" s="32"/>
      <c r="F230" s="32"/>
      <c r="G230" s="323"/>
      <c r="H230" s="323"/>
      <c r="I230" s="323"/>
      <c r="J230" s="32"/>
      <c r="K230" s="32"/>
      <c r="L230" s="32"/>
      <c r="M230" s="32"/>
      <c r="N230" s="32"/>
      <c r="O230" s="118"/>
      <c r="P230" s="32"/>
      <c r="Q230" s="32"/>
      <c r="R230" s="32"/>
      <c r="S230" s="32"/>
      <c r="T230" s="32"/>
      <c r="U230" s="32"/>
      <c r="V230" s="32"/>
      <c r="W230" s="68"/>
      <c r="X230" s="68"/>
      <c r="Y230" s="68"/>
      <c r="Z230" s="32"/>
      <c r="AA230" s="118"/>
      <c r="AB230" s="10"/>
      <c r="AC230" s="100"/>
      <c r="AD230" s="100"/>
      <c r="AH230" s="100"/>
      <c r="AI230" s="1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s="1" customFormat="1">
      <c r="A231" s="32"/>
      <c r="B231" s="32"/>
      <c r="C231" s="32"/>
      <c r="D231" s="32"/>
      <c r="E231" s="32"/>
      <c r="F231" s="32"/>
      <c r="G231" s="323"/>
      <c r="H231" s="323"/>
      <c r="I231" s="323"/>
      <c r="J231" s="32"/>
      <c r="K231" s="32"/>
      <c r="L231" s="32"/>
      <c r="M231" s="32"/>
      <c r="N231" s="32"/>
      <c r="O231" s="118"/>
      <c r="P231" s="32"/>
      <c r="Q231" s="32"/>
      <c r="R231" s="32"/>
      <c r="S231" s="32"/>
      <c r="T231" s="32"/>
      <c r="U231" s="32"/>
      <c r="V231" s="32"/>
      <c r="W231" s="68"/>
      <c r="X231" s="68"/>
      <c r="Y231" s="68"/>
      <c r="Z231" s="32"/>
      <c r="AA231" s="118"/>
      <c r="AB231" s="10"/>
      <c r="AC231" s="100"/>
      <c r="AD231" s="100"/>
      <c r="AH231" s="100"/>
      <c r="AI231" s="10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s="1" customFormat="1">
      <c r="A232" s="32"/>
      <c r="B232" s="32"/>
      <c r="C232" s="32"/>
      <c r="D232" s="32"/>
      <c r="E232" s="32"/>
      <c r="F232" s="32"/>
      <c r="G232" s="323"/>
      <c r="H232" s="323"/>
      <c r="I232" s="323"/>
      <c r="J232" s="32"/>
      <c r="K232" s="32"/>
      <c r="L232" s="32"/>
      <c r="M232" s="32"/>
      <c r="N232" s="32"/>
      <c r="O232" s="118"/>
      <c r="P232" s="32"/>
      <c r="Q232" s="32"/>
      <c r="R232" s="32"/>
      <c r="S232" s="32"/>
      <c r="T232" s="32"/>
      <c r="U232" s="32"/>
      <c r="V232" s="32"/>
      <c r="W232" s="68"/>
      <c r="X232" s="68"/>
      <c r="Y232" s="68"/>
      <c r="Z232" s="32"/>
      <c r="AA232" s="118"/>
      <c r="AB232" s="10"/>
      <c r="AC232" s="100"/>
      <c r="AD232" s="100"/>
      <c r="AH232" s="100"/>
      <c r="AI232" s="10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s="10" customFormat="1">
      <c r="A233" s="32"/>
      <c r="B233" s="32"/>
      <c r="C233" s="32"/>
      <c r="D233" s="32"/>
      <c r="E233" s="32"/>
      <c r="F233" s="32"/>
      <c r="G233" s="323"/>
      <c r="H233" s="323"/>
      <c r="I233" s="323"/>
      <c r="J233" s="32"/>
      <c r="K233" s="32"/>
      <c r="L233" s="32"/>
      <c r="M233" s="32"/>
      <c r="N233" s="32"/>
      <c r="O233" s="118"/>
      <c r="P233" s="32"/>
      <c r="Q233" s="32"/>
      <c r="R233" s="32"/>
      <c r="S233" s="32"/>
      <c r="T233" s="32"/>
      <c r="U233" s="32"/>
      <c r="V233" s="32"/>
      <c r="W233" s="68"/>
      <c r="X233" s="68"/>
      <c r="Y233" s="68"/>
      <c r="Z233" s="32"/>
      <c r="AA233" s="118"/>
      <c r="AC233" s="100"/>
      <c r="AD233" s="100"/>
      <c r="AE233" s="1"/>
      <c r="AF233" s="1"/>
      <c r="AG233" s="1"/>
      <c r="AH233" s="100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s="10" customFormat="1">
      <c r="A234" s="32"/>
      <c r="B234" s="32"/>
      <c r="C234" s="32"/>
      <c r="D234" s="32"/>
      <c r="E234" s="32"/>
      <c r="F234" s="32"/>
      <c r="G234" s="323"/>
      <c r="H234" s="323"/>
      <c r="I234" s="323"/>
      <c r="J234" s="32"/>
      <c r="K234" s="32"/>
      <c r="L234" s="32"/>
      <c r="M234" s="32"/>
      <c r="N234" s="32"/>
      <c r="O234" s="118"/>
      <c r="P234" s="32"/>
      <c r="Q234" s="32"/>
      <c r="R234" s="32"/>
      <c r="S234" s="32"/>
      <c r="T234" s="32"/>
      <c r="U234" s="32"/>
      <c r="V234" s="32"/>
      <c r="W234" s="68"/>
      <c r="X234" s="68"/>
      <c r="Y234" s="68"/>
      <c r="Z234" s="32"/>
      <c r="AA234" s="118"/>
      <c r="AC234" s="100"/>
      <c r="AD234" s="100"/>
      <c r="AE234" s="1"/>
      <c r="AF234" s="1"/>
      <c r="AG234" s="1"/>
      <c r="AH234" s="100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s="10" customFormat="1">
      <c r="A235" s="32"/>
      <c r="B235" s="32"/>
      <c r="C235" s="32"/>
      <c r="D235" s="32"/>
      <c r="E235" s="32"/>
      <c r="F235" s="32"/>
      <c r="G235" s="323"/>
      <c r="H235" s="323"/>
      <c r="I235" s="323"/>
      <c r="J235" s="32"/>
      <c r="K235" s="32"/>
      <c r="L235" s="32"/>
      <c r="M235" s="32"/>
      <c r="N235" s="32"/>
      <c r="O235" s="118"/>
      <c r="P235" s="32"/>
      <c r="Q235" s="32"/>
      <c r="R235" s="32"/>
      <c r="S235" s="32"/>
      <c r="T235" s="32"/>
      <c r="U235" s="32"/>
      <c r="V235" s="32"/>
      <c r="W235" s="68"/>
      <c r="X235" s="68"/>
      <c r="Y235" s="68"/>
      <c r="Z235" s="32"/>
      <c r="AA235" s="118"/>
      <c r="AC235" s="100"/>
      <c r="AD235" s="100"/>
      <c r="AE235" s="1"/>
      <c r="AF235" s="1"/>
      <c r="AG235" s="1"/>
      <c r="AH235" s="100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s="10" customFormat="1">
      <c r="A236" s="32"/>
      <c r="B236" s="32"/>
      <c r="C236" s="32"/>
      <c r="D236" s="32"/>
      <c r="E236" s="32"/>
      <c r="F236" s="32"/>
      <c r="G236" s="323"/>
      <c r="H236" s="323"/>
      <c r="I236" s="323"/>
      <c r="J236" s="32"/>
      <c r="K236" s="32"/>
      <c r="L236" s="32"/>
      <c r="M236" s="32"/>
      <c r="N236" s="32"/>
      <c r="O236" s="118"/>
      <c r="P236" s="32"/>
      <c r="Q236" s="32"/>
      <c r="R236" s="32"/>
      <c r="S236" s="32"/>
      <c r="T236" s="32"/>
      <c r="U236" s="32"/>
      <c r="V236" s="32"/>
      <c r="W236" s="68"/>
      <c r="X236" s="68"/>
      <c r="Y236" s="68"/>
      <c r="Z236" s="32"/>
      <c r="AA236" s="118"/>
      <c r="AC236" s="100"/>
      <c r="AD236" s="100"/>
      <c r="AE236" s="1"/>
      <c r="AF236" s="1"/>
      <c r="AG236" s="1"/>
      <c r="AH236" s="100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s="10" customFormat="1">
      <c r="A237" s="32"/>
      <c r="B237" s="32"/>
      <c r="C237" s="32"/>
      <c r="D237" s="32"/>
      <c r="E237" s="32"/>
      <c r="F237" s="32"/>
      <c r="G237" s="323"/>
      <c r="H237" s="323"/>
      <c r="I237" s="323"/>
      <c r="J237" s="32"/>
      <c r="K237" s="32"/>
      <c r="L237" s="32"/>
      <c r="M237" s="32"/>
      <c r="N237" s="32"/>
      <c r="O237" s="118"/>
      <c r="P237" s="32"/>
      <c r="Q237" s="32"/>
      <c r="R237" s="32"/>
      <c r="S237" s="32"/>
      <c r="T237" s="32"/>
      <c r="U237" s="32"/>
      <c r="V237" s="32"/>
      <c r="W237" s="68"/>
      <c r="X237" s="68"/>
      <c r="Y237" s="68"/>
      <c r="Z237" s="32"/>
      <c r="AA237" s="118"/>
      <c r="AC237" s="100"/>
      <c r="AD237" s="100"/>
      <c r="AE237" s="1"/>
      <c r="AF237" s="1"/>
      <c r="AG237" s="1"/>
      <c r="AH237" s="100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s="10" customFormat="1">
      <c r="A238" s="32"/>
      <c r="B238" s="32"/>
      <c r="C238" s="32"/>
      <c r="D238" s="32"/>
      <c r="E238" s="32"/>
      <c r="F238" s="32"/>
      <c r="G238" s="323"/>
      <c r="H238" s="323"/>
      <c r="I238" s="323"/>
      <c r="J238" s="32"/>
      <c r="K238" s="32"/>
      <c r="L238" s="32"/>
      <c r="M238" s="32"/>
      <c r="N238" s="32"/>
      <c r="O238" s="118"/>
      <c r="P238" s="32"/>
      <c r="Q238" s="32"/>
      <c r="R238" s="32"/>
      <c r="S238" s="32"/>
      <c r="T238" s="32"/>
      <c r="U238" s="32"/>
      <c r="V238" s="32"/>
      <c r="W238" s="68"/>
      <c r="X238" s="68"/>
      <c r="Y238" s="68"/>
      <c r="Z238" s="32"/>
      <c r="AA238" s="118"/>
      <c r="AC238" s="100"/>
      <c r="AD238" s="100"/>
      <c r="AE238" s="1"/>
      <c r="AF238" s="1"/>
      <c r="AG238" s="1"/>
      <c r="AH238" s="100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s="10" customFormat="1">
      <c r="A239" s="32"/>
      <c r="B239" s="32"/>
      <c r="C239" s="32"/>
      <c r="D239" s="32"/>
      <c r="E239" s="32"/>
      <c r="F239" s="32"/>
      <c r="G239" s="323"/>
      <c r="H239" s="323"/>
      <c r="I239" s="323"/>
      <c r="J239" s="32"/>
      <c r="K239" s="32"/>
      <c r="L239" s="32"/>
      <c r="M239" s="32"/>
      <c r="N239" s="32"/>
      <c r="O239" s="118"/>
      <c r="P239" s="32"/>
      <c r="Q239" s="32"/>
      <c r="R239" s="32"/>
      <c r="S239" s="32"/>
      <c r="T239" s="32"/>
      <c r="U239" s="32"/>
      <c r="V239" s="32"/>
      <c r="W239" s="68"/>
      <c r="X239" s="68"/>
      <c r="Y239" s="68"/>
      <c r="Z239" s="32"/>
      <c r="AA239" s="118"/>
      <c r="AC239" s="100"/>
      <c r="AD239" s="100"/>
      <c r="AE239" s="1"/>
      <c r="AF239" s="1"/>
      <c r="AG239" s="1"/>
      <c r="AH239" s="100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s="10" customFormat="1">
      <c r="A240"/>
      <c r="B240"/>
      <c r="C240"/>
      <c r="D240"/>
      <c r="E240"/>
      <c r="F240"/>
      <c r="G240" s="297"/>
      <c r="H240" s="297"/>
      <c r="I240" s="297"/>
      <c r="J240"/>
      <c r="K240"/>
      <c r="L240"/>
      <c r="M240"/>
      <c r="N240"/>
      <c r="O240" s="118"/>
      <c r="P240"/>
      <c r="Q240"/>
      <c r="R240"/>
      <c r="S240"/>
      <c r="T240"/>
      <c r="U240" s="32"/>
      <c r="V240" s="32"/>
      <c r="W240" s="68"/>
      <c r="X240" s="68"/>
      <c r="Y240" s="68"/>
      <c r="Z240"/>
      <c r="AA240" s="118"/>
      <c r="AC240" s="100"/>
      <c r="AD240" s="100"/>
      <c r="AE240" s="1"/>
      <c r="AF240" s="1"/>
      <c r="AG240" s="1"/>
      <c r="AH240" s="10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s="10" customFormat="1">
      <c r="A241"/>
      <c r="B241"/>
      <c r="C241"/>
      <c r="D241"/>
      <c r="E241"/>
      <c r="F241"/>
      <c r="G241" s="297"/>
      <c r="H241" s="297"/>
      <c r="I241" s="297"/>
      <c r="J241"/>
      <c r="K241"/>
      <c r="L241"/>
      <c r="M241"/>
      <c r="N241"/>
      <c r="O241" s="118"/>
      <c r="P241"/>
      <c r="Q241"/>
      <c r="R241"/>
      <c r="S241"/>
      <c r="T241"/>
      <c r="U241" s="32"/>
      <c r="V241" s="32"/>
      <c r="W241" s="68"/>
      <c r="X241" s="68"/>
      <c r="Y241" s="68"/>
      <c r="Z241"/>
      <c r="AA241" s="118"/>
      <c r="AC241" s="100"/>
      <c r="AD241" s="100"/>
      <c r="AE241" s="1"/>
      <c r="AF241" s="1"/>
      <c r="AG241" s="1"/>
      <c r="AH241" s="100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s="10" customFormat="1">
      <c r="A242"/>
      <c r="B242"/>
      <c r="C242"/>
      <c r="D242"/>
      <c r="E242"/>
      <c r="F242"/>
      <c r="G242" s="297"/>
      <c r="H242" s="297"/>
      <c r="I242" s="297"/>
      <c r="J242"/>
      <c r="K242"/>
      <c r="L242"/>
      <c r="M242"/>
      <c r="N242"/>
      <c r="O242" s="118"/>
      <c r="P242"/>
      <c r="Q242"/>
      <c r="R242"/>
      <c r="S242"/>
      <c r="T242"/>
      <c r="U242" s="32"/>
      <c r="V242" s="32"/>
      <c r="W242" s="68"/>
      <c r="X242" s="68"/>
      <c r="Y242" s="68"/>
      <c r="Z242"/>
      <c r="AA242" s="118"/>
      <c r="AC242" s="100"/>
      <c r="AD242" s="100"/>
      <c r="AE242" s="1"/>
      <c r="AF242" s="1"/>
      <c r="AG242" s="1"/>
      <c r="AH242" s="100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s="10" customFormat="1">
      <c r="A243"/>
      <c r="B243"/>
      <c r="C243"/>
      <c r="D243"/>
      <c r="E243"/>
      <c r="F243"/>
      <c r="G243" s="297"/>
      <c r="H243" s="297"/>
      <c r="I243" s="297"/>
      <c r="J243"/>
      <c r="K243"/>
      <c r="L243"/>
      <c r="M243"/>
      <c r="N243"/>
      <c r="O243" s="118"/>
      <c r="P243"/>
      <c r="Q243"/>
      <c r="R243"/>
      <c r="S243"/>
      <c r="T243"/>
      <c r="U243" s="32"/>
      <c r="V243" s="32"/>
      <c r="W243" s="68"/>
      <c r="X243" s="68"/>
      <c r="Y243" s="68"/>
      <c r="Z243"/>
      <c r="AA243" s="118"/>
      <c r="AC243" s="100"/>
      <c r="AD243" s="100"/>
      <c r="AE243" s="1"/>
      <c r="AF243" s="1"/>
      <c r="AG243" s="1"/>
      <c r="AH243" s="100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s="10" customFormat="1">
      <c r="A244"/>
      <c r="B244"/>
      <c r="C244"/>
      <c r="D244"/>
      <c r="E244"/>
      <c r="F244"/>
      <c r="G244" s="297"/>
      <c r="H244" s="297"/>
      <c r="I244" s="297"/>
      <c r="J244"/>
      <c r="K244"/>
      <c r="L244"/>
      <c r="M244"/>
      <c r="N244"/>
      <c r="O244" s="118"/>
      <c r="P244"/>
      <c r="Q244"/>
      <c r="R244"/>
      <c r="S244"/>
      <c r="T244"/>
      <c r="U244" s="32"/>
      <c r="V244" s="32"/>
      <c r="W244" s="68"/>
      <c r="X244" s="68"/>
      <c r="Y244" s="68"/>
      <c r="Z244"/>
      <c r="AA244" s="118"/>
      <c r="AC244" s="100"/>
      <c r="AD244" s="100"/>
      <c r="AE244" s="1"/>
      <c r="AF244" s="1"/>
      <c r="AG244" s="1"/>
      <c r="AH244" s="100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s="10" customFormat="1">
      <c r="A245"/>
      <c r="B245"/>
      <c r="C245"/>
      <c r="D245"/>
      <c r="E245"/>
      <c r="F245"/>
      <c r="G245" s="297"/>
      <c r="H245" s="297"/>
      <c r="I245" s="297"/>
      <c r="J245"/>
      <c r="K245"/>
      <c r="L245"/>
      <c r="M245"/>
      <c r="N245"/>
      <c r="O245" s="118"/>
      <c r="P245"/>
      <c r="Q245"/>
      <c r="R245"/>
      <c r="S245"/>
      <c r="T245"/>
      <c r="U245" s="32"/>
      <c r="V245" s="32"/>
      <c r="W245" s="68"/>
      <c r="X245" s="68"/>
      <c r="Y245" s="68"/>
      <c r="Z245"/>
      <c r="AA245" s="118"/>
      <c r="AC245" s="100"/>
      <c r="AD245" s="100"/>
      <c r="AE245" s="1"/>
      <c r="AF245" s="1"/>
      <c r="AG245" s="1"/>
      <c r="AH245" s="100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s="10" customFormat="1">
      <c r="A246"/>
      <c r="B246"/>
      <c r="C246"/>
      <c r="D246"/>
      <c r="E246"/>
      <c r="F246"/>
      <c r="G246" s="297"/>
      <c r="H246" s="297"/>
      <c r="I246" s="297"/>
      <c r="J246"/>
      <c r="K246"/>
      <c r="L246"/>
      <c r="M246"/>
      <c r="N246"/>
      <c r="O246" s="118"/>
      <c r="P246"/>
      <c r="Q246"/>
      <c r="R246"/>
      <c r="S246"/>
      <c r="T246"/>
      <c r="U246" s="32"/>
      <c r="V246" s="32"/>
      <c r="W246" s="68"/>
      <c r="X246" s="68"/>
      <c r="Y246" s="68"/>
      <c r="Z246"/>
      <c r="AA246" s="118"/>
      <c r="AC246" s="100"/>
      <c r="AD246" s="100"/>
      <c r="AE246" s="1"/>
      <c r="AF246" s="1"/>
      <c r="AG246" s="1"/>
      <c r="AH246" s="100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s="10" customFormat="1">
      <c r="A247"/>
      <c r="B247"/>
      <c r="C247"/>
      <c r="D247"/>
      <c r="E247"/>
      <c r="F247"/>
      <c r="G247" s="297"/>
      <c r="H247" s="297"/>
      <c r="I247" s="297"/>
      <c r="J247"/>
      <c r="K247"/>
      <c r="L247"/>
      <c r="M247"/>
      <c r="N247"/>
      <c r="O247" s="118"/>
      <c r="P247"/>
      <c r="Q247"/>
      <c r="R247"/>
      <c r="S247"/>
      <c r="T247"/>
      <c r="U247" s="32"/>
      <c r="V247" s="32"/>
      <c r="W247" s="68"/>
      <c r="X247" s="68"/>
      <c r="Y247" s="68"/>
      <c r="Z247"/>
      <c r="AA247" s="118"/>
      <c r="AC247" s="100"/>
      <c r="AD247" s="100"/>
      <c r="AE247" s="1"/>
      <c r="AF247" s="1"/>
      <c r="AG247" s="1"/>
      <c r="AH247" s="100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s="10" customFormat="1">
      <c r="A248"/>
      <c r="B248"/>
      <c r="C248"/>
      <c r="D248"/>
      <c r="E248"/>
      <c r="F248"/>
      <c r="G248" s="297"/>
      <c r="H248" s="297"/>
      <c r="I248" s="297"/>
      <c r="J248"/>
      <c r="K248"/>
      <c r="L248"/>
      <c r="M248"/>
      <c r="N248"/>
      <c r="O248" s="118"/>
      <c r="P248"/>
      <c r="Q248"/>
      <c r="R248"/>
      <c r="S248"/>
      <c r="T248"/>
      <c r="U248" s="32"/>
      <c r="V248" s="32"/>
      <c r="W248" s="68"/>
      <c r="X248" s="68"/>
      <c r="Y248" s="68"/>
      <c r="Z248"/>
      <c r="AA248" s="118"/>
      <c r="AC248" s="100"/>
      <c r="AD248" s="100"/>
      <c r="AE248" s="1"/>
      <c r="AF248" s="1"/>
      <c r="AG248" s="1"/>
      <c r="AH248" s="100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s="10" customFormat="1">
      <c r="A249"/>
      <c r="B249"/>
      <c r="C249"/>
      <c r="D249"/>
      <c r="E249"/>
      <c r="F249"/>
      <c r="G249" s="297"/>
      <c r="H249" s="297"/>
      <c r="I249" s="297"/>
      <c r="J249"/>
      <c r="K249"/>
      <c r="L249"/>
      <c r="M249"/>
      <c r="N249"/>
      <c r="O249" s="118"/>
      <c r="P249"/>
      <c r="Q249"/>
      <c r="R249"/>
      <c r="S249"/>
      <c r="T249"/>
      <c r="U249" s="32"/>
      <c r="V249" s="32"/>
      <c r="W249" s="68"/>
      <c r="X249" s="68"/>
      <c r="Y249" s="68"/>
      <c r="Z249"/>
      <c r="AA249" s="118"/>
      <c r="AC249" s="100"/>
      <c r="AD249" s="100"/>
      <c r="AE249" s="1"/>
      <c r="AF249" s="1"/>
      <c r="AG249" s="1"/>
      <c r="AH249" s="100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s="10" customFormat="1">
      <c r="A250"/>
      <c r="B250"/>
      <c r="C250"/>
      <c r="D250"/>
      <c r="E250"/>
      <c r="F250"/>
      <c r="G250" s="297"/>
      <c r="H250" s="297"/>
      <c r="I250" s="297"/>
      <c r="J250"/>
      <c r="K250"/>
      <c r="L250"/>
      <c r="M250"/>
      <c r="N250"/>
      <c r="O250" s="118"/>
      <c r="P250"/>
      <c r="Q250"/>
      <c r="R250"/>
      <c r="S250"/>
      <c r="T250"/>
      <c r="U250" s="32"/>
      <c r="V250" s="32"/>
      <c r="W250" s="68"/>
      <c r="X250" s="68"/>
      <c r="Y250" s="68"/>
      <c r="Z250"/>
      <c r="AA250" s="118"/>
      <c r="AC250" s="100"/>
      <c r="AD250" s="100"/>
      <c r="AE250" s="1"/>
      <c r="AF250" s="1"/>
      <c r="AG250" s="1"/>
      <c r="AH250" s="10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s="10" customFormat="1">
      <c r="A251"/>
      <c r="B251"/>
      <c r="C251"/>
      <c r="D251"/>
      <c r="E251"/>
      <c r="F251"/>
      <c r="G251" s="297"/>
      <c r="H251" s="297"/>
      <c r="I251" s="297"/>
      <c r="J251"/>
      <c r="K251"/>
      <c r="L251"/>
      <c r="M251"/>
      <c r="N251"/>
      <c r="O251" s="118"/>
      <c r="P251"/>
      <c r="Q251"/>
      <c r="R251"/>
      <c r="S251"/>
      <c r="T251"/>
      <c r="U251" s="32"/>
      <c r="V251" s="32"/>
      <c r="W251" s="68"/>
      <c r="X251" s="68"/>
      <c r="Y251" s="68"/>
      <c r="Z251"/>
      <c r="AA251" s="100"/>
      <c r="AC251" s="100"/>
      <c r="AD251" s="100"/>
      <c r="AE251" s="1"/>
      <c r="AF251" s="1"/>
      <c r="AG251" s="1"/>
      <c r="AH251" s="100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</sheetData>
  <mergeCells count="2">
    <mergeCell ref="P2:R2"/>
    <mergeCell ref="R5:U5"/>
  </mergeCells>
  <conditionalFormatting sqref="AD100 AD41">
    <cfRule type="cellIs" dxfId="57" priority="64" stopIfTrue="1" operator="lessThan">
      <formula>0</formula>
    </cfRule>
  </conditionalFormatting>
  <conditionalFormatting sqref="AD76">
    <cfRule type="cellIs" dxfId="56" priority="65" stopIfTrue="1" operator="greaterThan">
      <formula>0</formula>
    </cfRule>
  </conditionalFormatting>
  <conditionalFormatting sqref="AD55">
    <cfRule type="cellIs" dxfId="55" priority="66" stopIfTrue="1" operator="greaterThan">
      <formula>0</formula>
    </cfRule>
    <cfRule type="cellIs" dxfId="54" priority="67" stopIfTrue="1" operator="lessThan">
      <formula>0</formula>
    </cfRule>
  </conditionalFormatting>
  <conditionalFormatting sqref="AD76">
    <cfRule type="cellIs" dxfId="53" priority="63" operator="lessThan">
      <formula>0</formula>
    </cfRule>
  </conditionalFormatting>
  <conditionalFormatting sqref="F19:F25 H19:H25 K19:K25 N19:N25 P19:P25 R19:R25 F11:F17 F27:F33 H27:H33 K27:K33 N27:N33 P27:P33 R27:R33 F43:F73 H43:H73 K43:K73 N43:N73 P43:P73 R43:R73 F35:F41 R75:R105 P75:P105 N75:N105 K75:K105 H75:H105 F75:F105 R107:R130 P107:P130 N107:N130 K107:K130 H107:H130 F107:F130">
    <cfRule type="cellIs" dxfId="52" priority="61" operator="lessThan">
      <formula>0</formula>
    </cfRule>
    <cfRule type="cellIs" dxfId="51" priority="62" operator="greaterThan">
      <formula>0</formula>
    </cfRule>
  </conditionalFormatting>
  <conditionalFormatting sqref="H11:H17 H35:H41">
    <cfRule type="cellIs" dxfId="50" priority="59" operator="lessThan">
      <formula>0</formula>
    </cfRule>
    <cfRule type="cellIs" dxfId="49" priority="60" operator="greaterThan">
      <formula>0</formula>
    </cfRule>
  </conditionalFormatting>
  <conditionalFormatting sqref="K11:K17 K35:K41">
    <cfRule type="cellIs" dxfId="48" priority="57" operator="lessThan">
      <formula>0</formula>
    </cfRule>
    <cfRule type="cellIs" dxfId="47" priority="58" operator="greaterThan">
      <formula>0</formula>
    </cfRule>
  </conditionalFormatting>
  <conditionalFormatting sqref="N11:N17 N35:N41">
    <cfRule type="cellIs" dxfId="46" priority="55" operator="lessThan">
      <formula>0</formula>
    </cfRule>
    <cfRule type="cellIs" dxfId="45" priority="56" operator="greaterThan">
      <formula>0</formula>
    </cfRule>
  </conditionalFormatting>
  <conditionalFormatting sqref="P11:P17 P35:P41">
    <cfRule type="cellIs" dxfId="44" priority="53" operator="lessThan">
      <formula>0</formula>
    </cfRule>
    <cfRule type="cellIs" dxfId="43" priority="54" operator="greaterThan">
      <formula>0</formula>
    </cfRule>
  </conditionalFormatting>
  <conditionalFormatting sqref="R11:R17 R35:R41">
    <cfRule type="cellIs" dxfId="42" priority="51" operator="lessThan">
      <formula>0</formula>
    </cfRule>
    <cfRule type="cellIs" dxfId="41" priority="52" operator="greaterThan">
      <formula>0</formula>
    </cfRule>
  </conditionalFormatting>
  <conditionalFormatting sqref="AD66">
    <cfRule type="cellIs" dxfId="40" priority="33" stopIfTrue="1" operator="greaterThan">
      <formula>0</formula>
    </cfRule>
    <cfRule type="cellIs" dxfId="39" priority="34" stopIfTrue="1" operator="lessThan">
      <formula>0</formula>
    </cfRule>
  </conditionalFormatting>
  <conditionalFormatting sqref="AD74">
    <cfRule type="cellIs" dxfId="38" priority="31" stopIfTrue="1" operator="greaterThan">
      <formula>0</formula>
    </cfRule>
    <cfRule type="cellIs" dxfId="37" priority="32" stopIfTrue="1" operator="lessThan">
      <formula>0</formula>
    </cfRule>
  </conditionalFormatting>
  <conditionalFormatting sqref="AD82">
    <cfRule type="cellIs" dxfId="36" priority="25" stopIfTrue="1" operator="greaterThan">
      <formula>0</formula>
    </cfRule>
    <cfRule type="cellIs" dxfId="35" priority="26" stopIfTrue="1" operator="lessThan">
      <formula>0</formula>
    </cfRule>
  </conditionalFormatting>
  <conditionalFormatting sqref="AD90">
    <cfRule type="cellIs" dxfId="34" priority="23" stopIfTrue="1" operator="greaterThan">
      <formula>0</formula>
    </cfRule>
    <cfRule type="cellIs" dxfId="33" priority="24" stopIfTrue="1" operator="lessThan">
      <formula>0</formula>
    </cfRule>
  </conditionalFormatting>
  <conditionalFormatting sqref="AD98">
    <cfRule type="cellIs" dxfId="32" priority="19" stopIfTrue="1" operator="greaterThan">
      <formula>0</formula>
    </cfRule>
    <cfRule type="cellIs" dxfId="31" priority="20" stopIfTrue="1" operator="lessThan">
      <formula>0</formula>
    </cfRule>
  </conditionalFormatting>
  <conditionalFormatting sqref="AD106">
    <cfRule type="cellIs" dxfId="30" priority="15" stopIfTrue="1" operator="greaterThan">
      <formula>0</formula>
    </cfRule>
    <cfRule type="cellIs" dxfId="29" priority="16" stopIfTrue="1" operator="lessThan">
      <formula>0</formula>
    </cfRule>
  </conditionalFormatting>
  <conditionalFormatting sqref="AD114">
    <cfRule type="cellIs" dxfId="28" priority="13" stopIfTrue="1" operator="greaterThan">
      <formula>0</formula>
    </cfRule>
    <cfRule type="cellIs" dxfId="27" priority="14" stopIfTrue="1" operator="lessThan">
      <formula>0</formula>
    </cfRule>
  </conditionalFormatting>
  <conditionalFormatting sqref="AD122">
    <cfRule type="cellIs" dxfId="26" priority="9" stopIfTrue="1" operator="greaterThan">
      <formula>0</formula>
    </cfRule>
    <cfRule type="cellIs" dxfId="25" priority="10" stopIfTrue="1" operator="lessThan">
      <formula>0</formula>
    </cfRule>
  </conditionalFormatting>
  <conditionalFormatting sqref="AD130">
    <cfRule type="cellIs" dxfId="24" priority="5" stopIfTrue="1" operator="greaterThan">
      <formula>0</formula>
    </cfRule>
    <cfRule type="cellIs" dxfId="23" priority="6" stopIfTrue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C878D-E6FC-474A-939F-76431B0A515E}">
  <dimension ref="B1:BZ176"/>
  <sheetViews>
    <sheetView zoomScale="85" zoomScaleNormal="85" workbookViewId="0">
      <selection activeCell="P23" sqref="P23"/>
    </sheetView>
  </sheetViews>
  <sheetFormatPr baseColWidth="10" defaultRowHeight="15"/>
  <cols>
    <col min="17" max="17" width="7.26953125" customWidth="1"/>
    <col min="31" max="31" width="5.81640625" customWidth="1"/>
    <col min="32" max="32" width="7.453125" customWidth="1"/>
    <col min="33" max="33" width="6.08984375" customWidth="1"/>
    <col min="34" max="34" width="8.36328125" customWidth="1"/>
    <col min="35" max="35" width="6.54296875" style="100" customWidth="1"/>
    <col min="36" max="36" width="5.6328125" style="100" customWidth="1"/>
    <col min="37" max="37" width="5.1796875" style="100" customWidth="1"/>
    <col min="38" max="38" width="6.6328125" customWidth="1"/>
    <col min="39" max="39" width="5.453125" customWidth="1"/>
    <col min="40" max="40" width="6.453125" customWidth="1"/>
    <col min="41" max="41" width="5.08984375" customWidth="1"/>
    <col min="42" max="42" width="6" customWidth="1"/>
    <col min="43" max="43" width="7.6328125" style="10" customWidth="1"/>
    <col min="44" max="44" width="7.1796875" customWidth="1"/>
    <col min="45" max="45" width="6.54296875" customWidth="1"/>
    <col min="46" max="46" width="5.08984375" customWidth="1"/>
    <col min="47" max="47" width="7.08984375" customWidth="1"/>
    <col min="48" max="48" width="7.1796875" customWidth="1"/>
    <col min="49" max="49" width="7.36328125" customWidth="1"/>
    <col min="50" max="50" width="5.54296875" customWidth="1"/>
    <col min="51" max="51" width="1.36328125" customWidth="1"/>
    <col min="52" max="52" width="4.453125" customWidth="1"/>
    <col min="53" max="53" width="5.36328125" customWidth="1"/>
    <col min="54" max="54" width="5.6328125" customWidth="1"/>
    <col min="55" max="55" width="6.08984375" customWidth="1"/>
    <col min="56" max="56" width="5.6328125" customWidth="1"/>
    <col min="57" max="57" width="4.36328125" customWidth="1"/>
    <col min="58" max="58" width="8.6328125" customWidth="1"/>
    <col min="59" max="59" width="5.6328125" customWidth="1"/>
    <col min="60" max="60" width="8" customWidth="1"/>
    <col min="61" max="61" width="8.08984375" customWidth="1"/>
    <col min="62" max="62" width="5.54296875" customWidth="1"/>
    <col min="63" max="63" width="7.08984375" customWidth="1"/>
    <col min="64" max="64" width="10.6328125" customWidth="1"/>
    <col min="65" max="65" width="8.1796875" customWidth="1"/>
    <col min="66" max="66" width="7.54296875" customWidth="1"/>
    <col min="67" max="67" width="9.453125" customWidth="1"/>
    <col min="68" max="68" width="10.36328125" customWidth="1"/>
    <col min="69" max="69" width="5.36328125" customWidth="1"/>
    <col min="70" max="70" width="9" customWidth="1"/>
    <col min="71" max="71" width="7.6328125" customWidth="1"/>
    <col min="72" max="72" width="10.08984375" customWidth="1"/>
    <col min="73" max="73" width="10.6328125" customWidth="1"/>
    <col min="74" max="74" width="8.54296875" customWidth="1"/>
    <col min="75" max="75" width="9.36328125" customWidth="1"/>
    <col min="76" max="76" width="9" customWidth="1"/>
    <col min="77" max="77" width="8.90625" customWidth="1"/>
    <col min="78" max="78" width="9.08984375" customWidth="1"/>
    <col min="79" max="79" width="8.453125" customWidth="1"/>
    <col min="80" max="80" width="9.08984375" customWidth="1"/>
    <col min="81" max="81" width="10" customWidth="1"/>
    <col min="82" max="82" width="10.54296875" customWidth="1"/>
    <col min="83" max="83" width="8.08984375" customWidth="1"/>
    <col min="84" max="84" width="8.36328125" customWidth="1"/>
    <col min="85" max="85" width="7.54296875" customWidth="1"/>
    <col min="86" max="86" width="8.08984375" customWidth="1"/>
    <col min="87" max="87" width="11.08984375" customWidth="1"/>
  </cols>
  <sheetData>
    <row r="1" spans="2:78">
      <c r="J1" s="28"/>
      <c r="K1" s="28"/>
      <c r="L1" s="28"/>
      <c r="AI1"/>
      <c r="AJ1"/>
      <c r="AK1"/>
      <c r="AQ1"/>
    </row>
    <row r="2" spans="2:78" ht="33">
      <c r="J2" s="28"/>
      <c r="K2" s="131" t="s">
        <v>451</v>
      </c>
      <c r="L2" s="136"/>
      <c r="AI2"/>
      <c r="AJ2"/>
      <c r="AK2"/>
      <c r="AQ2"/>
    </row>
    <row r="3" spans="2:78" ht="16.05" customHeight="1">
      <c r="J3" s="28"/>
      <c r="K3" s="131"/>
      <c r="L3" s="136"/>
      <c r="AI3"/>
      <c r="AJ3"/>
      <c r="AK3"/>
      <c r="AQ3"/>
    </row>
    <row r="4" spans="2:78" ht="16.05" customHeight="1">
      <c r="AI4"/>
      <c r="AJ4"/>
      <c r="AK4"/>
      <c r="AQ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</row>
    <row r="5" spans="2:78" ht="16.05" customHeight="1">
      <c r="AI5"/>
      <c r="AJ5"/>
      <c r="AK5"/>
      <c r="AQ5"/>
      <c r="BO5" s="4"/>
      <c r="BP5" s="4"/>
      <c r="BQ5" s="4"/>
      <c r="BR5" s="4"/>
      <c r="BS5" s="4"/>
      <c r="BT5" s="4"/>
      <c r="BU5" s="4"/>
      <c r="BV5" s="4"/>
      <c r="BW5" s="4"/>
      <c r="BX5" s="22"/>
      <c r="BY5" s="4"/>
      <c r="BZ5" s="22"/>
    </row>
    <row r="6" spans="2:78" ht="16.05" customHeight="1">
      <c r="B6" s="253" t="s">
        <v>525</v>
      </c>
      <c r="AI6"/>
      <c r="AJ6"/>
      <c r="AK6"/>
      <c r="AQ6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</row>
    <row r="7" spans="2:78" ht="16.05" customHeight="1">
      <c r="AI7"/>
      <c r="AJ7"/>
      <c r="AK7"/>
      <c r="AQ7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</row>
    <row r="8" spans="2:78" ht="16.05" customHeight="1">
      <c r="AI8"/>
      <c r="AJ8"/>
      <c r="AK8"/>
      <c r="AQ8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4"/>
      <c r="BY8" s="25"/>
      <c r="BZ8" s="25"/>
    </row>
    <row r="9" spans="2:78" ht="16.05" customHeight="1">
      <c r="AI9"/>
      <c r="AJ9"/>
      <c r="AK9"/>
      <c r="AQ9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4"/>
      <c r="BY9" s="25"/>
      <c r="BZ9" s="25"/>
    </row>
    <row r="10" spans="2:78" ht="16.05" customHeight="1">
      <c r="AI10"/>
      <c r="AJ10"/>
      <c r="AK10"/>
      <c r="AQ10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4"/>
      <c r="BY10" s="25"/>
      <c r="BZ10" s="25"/>
    </row>
    <row r="11" spans="2:78">
      <c r="AI11"/>
      <c r="AJ11"/>
      <c r="AK11"/>
      <c r="AQ11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4"/>
      <c r="BY11" s="25"/>
      <c r="BZ11" s="25"/>
    </row>
    <row r="12" spans="2:78">
      <c r="AI12"/>
      <c r="AJ12"/>
      <c r="AK12"/>
      <c r="AQ12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4"/>
      <c r="BY12" s="25"/>
      <c r="BZ12" s="25"/>
    </row>
    <row r="13" spans="2:78" ht="15.6">
      <c r="R13" s="314">
        <f>+År!B36</f>
        <v>1276909</v>
      </c>
      <c r="S13" s="3" t="s">
        <v>8</v>
      </c>
      <c r="AI13"/>
      <c r="AJ13"/>
      <c r="AK13"/>
      <c r="AQ1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4"/>
      <c r="BY13" s="25"/>
      <c r="BZ13" s="25"/>
    </row>
    <row r="14" spans="2:78">
      <c r="AI14"/>
      <c r="AJ14"/>
      <c r="AK14"/>
      <c r="AQ14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4"/>
      <c r="BY14" s="25"/>
      <c r="BZ14" s="25"/>
    </row>
    <row r="15" spans="2:78">
      <c r="AI15"/>
      <c r="AJ15"/>
      <c r="AK15"/>
      <c r="AQ15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4"/>
      <c r="BY15" s="25"/>
      <c r="BZ15" s="25"/>
    </row>
    <row r="16" spans="2:78">
      <c r="AI16"/>
      <c r="AJ16"/>
      <c r="AK16"/>
      <c r="AQ16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4"/>
      <c r="BY16" s="25"/>
      <c r="BZ16" s="25"/>
    </row>
    <row r="17" spans="35:78">
      <c r="AI17"/>
      <c r="AJ17"/>
      <c r="AK17"/>
      <c r="AQ17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4"/>
      <c r="BY17" s="25"/>
      <c r="BZ17" s="25"/>
    </row>
    <row r="18" spans="35:78">
      <c r="AI18"/>
      <c r="AJ18"/>
      <c r="AK18"/>
      <c r="AQ18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4"/>
      <c r="BY18" s="25"/>
      <c r="BZ18" s="25"/>
    </row>
    <row r="19" spans="35:78">
      <c r="AI19"/>
      <c r="AJ19"/>
      <c r="AK19"/>
      <c r="AQ19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4"/>
      <c r="BY19" s="25"/>
      <c r="BZ19" s="25"/>
    </row>
    <row r="20" spans="35:78">
      <c r="AI20"/>
      <c r="AJ20"/>
      <c r="AK20"/>
      <c r="AQ20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4"/>
      <c r="BY20" s="25"/>
      <c r="BZ20" s="25"/>
    </row>
    <row r="21" spans="35:78">
      <c r="AI21"/>
      <c r="AJ21"/>
      <c r="AK21"/>
      <c r="AQ21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4"/>
      <c r="BY21" s="25"/>
      <c r="BZ21" s="25"/>
    </row>
    <row r="22" spans="35:78">
      <c r="AI22"/>
      <c r="AJ22"/>
      <c r="AK22"/>
      <c r="AQ22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4"/>
      <c r="BY22" s="25"/>
      <c r="BZ22" s="25"/>
    </row>
    <row r="23" spans="35:78">
      <c r="AI23"/>
      <c r="AJ23"/>
      <c r="AK23"/>
      <c r="AQ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4"/>
      <c r="BY23" s="25"/>
      <c r="BZ23" s="25"/>
    </row>
    <row r="24" spans="35:78">
      <c r="AI24"/>
      <c r="AJ24"/>
      <c r="AK24"/>
      <c r="AQ24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4"/>
      <c r="BY24" s="25"/>
      <c r="BZ24" s="25"/>
    </row>
    <row r="25" spans="35:78">
      <c r="AI25"/>
      <c r="AJ25"/>
      <c r="AK25"/>
      <c r="AQ25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4"/>
      <c r="BY25" s="25"/>
      <c r="BZ25" s="25"/>
    </row>
    <row r="26" spans="35:78">
      <c r="AI26"/>
      <c r="AJ26"/>
      <c r="AK26"/>
      <c r="AQ26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4"/>
      <c r="BY26" s="25"/>
      <c r="BZ26" s="25"/>
    </row>
    <row r="27" spans="35:78">
      <c r="AI27"/>
      <c r="AJ27"/>
      <c r="AK27"/>
      <c r="AQ27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4"/>
      <c r="BY27" s="25"/>
      <c r="BZ27" s="25"/>
    </row>
    <row r="28" spans="35:78">
      <c r="AI28"/>
      <c r="AJ28"/>
      <c r="AK28"/>
      <c r="AQ28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4"/>
      <c r="BY28" s="25"/>
      <c r="BZ28" s="25"/>
    </row>
    <row r="29" spans="35:78">
      <c r="AI29"/>
      <c r="AJ29"/>
      <c r="AK29"/>
      <c r="AQ29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4"/>
      <c r="BY29" s="25"/>
      <c r="BZ29" s="25"/>
    </row>
    <row r="30" spans="35:78">
      <c r="AI30"/>
      <c r="AJ30"/>
      <c r="AK30"/>
      <c r="AQ30"/>
    </row>
    <row r="31" spans="35:78">
      <c r="AI31"/>
      <c r="AJ31"/>
      <c r="AK31"/>
      <c r="AQ31"/>
    </row>
    <row r="42" spans="16:17">
      <c r="P42" s="3"/>
    </row>
    <row r="45" spans="16:17">
      <c r="Q45" s="3"/>
    </row>
    <row r="48" spans="16:17" ht="15.6">
      <c r="P48" s="5">
        <f>+År!H36</f>
        <v>82.284532234776023</v>
      </c>
      <c r="Q48" s="3" t="s">
        <v>599</v>
      </c>
    </row>
    <row r="82" spans="16:69">
      <c r="AE82" s="29"/>
      <c r="AF82" s="29"/>
      <c r="AG82" s="29"/>
      <c r="AH82" s="29"/>
      <c r="AI82" s="245"/>
      <c r="AJ82" s="245"/>
      <c r="AK82" s="245"/>
      <c r="AL82" s="29"/>
      <c r="AM82" s="29"/>
      <c r="AN82" s="29"/>
      <c r="AO82" s="29"/>
      <c r="AP82" s="29"/>
      <c r="AQ82" s="240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Q82" s="29"/>
    </row>
    <row r="83" spans="16:69">
      <c r="AE83" s="33"/>
      <c r="AF83" s="33"/>
      <c r="AG83" s="33"/>
      <c r="AH83" s="33"/>
      <c r="AI83" s="246"/>
      <c r="AJ83" s="246"/>
      <c r="AK83" s="246"/>
      <c r="AL83" s="33"/>
      <c r="AM83" s="33"/>
      <c r="AN83" s="33"/>
      <c r="AO83" s="33"/>
      <c r="AP83" s="33"/>
      <c r="AQ83" s="241"/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Q83" s="33"/>
    </row>
    <row r="84" spans="16:69">
      <c r="AE84" s="33"/>
      <c r="AF84" s="33"/>
      <c r="AG84" s="33"/>
      <c r="AH84" s="33"/>
      <c r="AI84" s="246"/>
      <c r="AJ84" s="246"/>
      <c r="AK84" s="246"/>
      <c r="AL84" s="33"/>
      <c r="AM84" s="33"/>
      <c r="AN84" s="33"/>
      <c r="AO84" s="33"/>
      <c r="AP84" s="33"/>
      <c r="AQ84" s="241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Q84" s="33"/>
    </row>
    <row r="85" spans="16:69">
      <c r="AE85" s="33"/>
      <c r="AF85" s="33"/>
      <c r="AG85" s="33"/>
      <c r="AH85" s="33"/>
      <c r="AI85" s="246"/>
      <c r="AJ85" s="246"/>
      <c r="AK85" s="246"/>
      <c r="AL85" s="33"/>
      <c r="AM85" s="33"/>
      <c r="AN85" s="33"/>
      <c r="AO85" s="33"/>
      <c r="AP85" s="33"/>
      <c r="AQ85" s="241"/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Q85" s="33"/>
    </row>
    <row r="86" spans="16:69" ht="15.6">
      <c r="P86" s="5">
        <f>+År!L36</f>
        <v>60.523063528026256</v>
      </c>
      <c r="Q86" s="3" t="s">
        <v>357</v>
      </c>
      <c r="AE86" s="33"/>
      <c r="AF86" s="33"/>
      <c r="AG86" s="33"/>
      <c r="AH86" s="33"/>
      <c r="AI86" s="246"/>
      <c r="AJ86" s="246"/>
      <c r="AK86" s="246"/>
      <c r="AL86" s="33"/>
      <c r="AM86" s="33"/>
      <c r="AN86" s="33"/>
      <c r="AO86" s="33"/>
      <c r="AP86" s="33"/>
      <c r="AQ86" s="241"/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Q86" s="33"/>
    </row>
    <row r="87" spans="16:69">
      <c r="AE87" s="33"/>
      <c r="AF87" s="33"/>
      <c r="AG87" s="33"/>
      <c r="AH87" s="33"/>
      <c r="AI87" s="246"/>
      <c r="AJ87" s="246"/>
      <c r="AK87" s="246"/>
      <c r="AL87" s="33"/>
      <c r="AM87" s="33"/>
      <c r="AN87" s="33"/>
      <c r="AO87" s="33"/>
      <c r="AP87" s="33"/>
      <c r="AQ87" s="241"/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Q87" s="33"/>
    </row>
    <row r="88" spans="16:69">
      <c r="AE88" s="33"/>
      <c r="AF88" s="33"/>
      <c r="AG88" s="33"/>
      <c r="AH88" s="33"/>
      <c r="AI88" s="246"/>
      <c r="AJ88" s="246"/>
      <c r="AK88" s="246"/>
      <c r="AL88" s="33"/>
      <c r="AM88" s="33"/>
      <c r="AN88" s="33"/>
      <c r="AO88" s="33"/>
      <c r="AP88" s="33"/>
      <c r="AQ88" s="241"/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Q88" s="33"/>
    </row>
    <row r="89" spans="16:69">
      <c r="AE89" s="33"/>
      <c r="AF89" s="33"/>
      <c r="AG89" s="33"/>
      <c r="AH89" s="33"/>
      <c r="AI89" s="246"/>
      <c r="AJ89" s="246"/>
      <c r="AK89" s="246"/>
      <c r="AL89" s="33"/>
      <c r="AM89" s="33"/>
      <c r="AN89" s="33"/>
      <c r="AO89" s="33"/>
      <c r="AP89" s="33"/>
      <c r="AQ89" s="241"/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Q89" s="33"/>
    </row>
    <row r="90" spans="16:69">
      <c r="AE90" s="33"/>
      <c r="AF90" s="33"/>
      <c r="AG90" s="33"/>
      <c r="AH90" s="33"/>
      <c r="AI90" s="246"/>
      <c r="AJ90" s="246"/>
      <c r="AK90" s="246"/>
      <c r="AL90" s="33"/>
      <c r="AM90" s="33"/>
      <c r="AN90" s="33"/>
      <c r="AO90" s="33"/>
      <c r="AP90" s="33"/>
      <c r="AQ90" s="241"/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Q90" s="33"/>
    </row>
    <row r="91" spans="16:69">
      <c r="AE91" s="33"/>
      <c r="AF91" s="33"/>
      <c r="AG91" s="33"/>
      <c r="AH91" s="33"/>
      <c r="AI91" s="246"/>
      <c r="AJ91" s="246"/>
      <c r="AK91" s="246"/>
      <c r="AL91" s="33"/>
      <c r="AM91" s="33"/>
      <c r="AN91" s="33"/>
      <c r="AO91" s="33"/>
      <c r="AP91" s="33"/>
      <c r="AQ91" s="241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Q91" s="33"/>
    </row>
    <row r="92" spans="16:69">
      <c r="AE92" s="33"/>
      <c r="AF92" s="33"/>
      <c r="AG92" s="33"/>
      <c r="AH92" s="33"/>
      <c r="AI92" s="246"/>
      <c r="AJ92" s="246"/>
      <c r="AK92" s="246"/>
      <c r="AL92" s="33"/>
      <c r="AM92" s="33"/>
      <c r="AN92" s="33"/>
      <c r="AO92" s="33"/>
      <c r="AP92" s="33"/>
      <c r="AQ92" s="241"/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  <c r="BJ92" s="33"/>
      <c r="BQ92" s="33"/>
    </row>
    <row r="93" spans="16:69">
      <c r="AE93" s="33"/>
      <c r="AF93" s="33"/>
      <c r="AG93" s="33"/>
      <c r="AH93" s="33"/>
      <c r="AI93" s="246"/>
      <c r="AJ93" s="246"/>
      <c r="AK93" s="246"/>
      <c r="AL93" s="33"/>
      <c r="AM93" s="33"/>
      <c r="AN93" s="33"/>
      <c r="AO93" s="33"/>
      <c r="AP93" s="33"/>
      <c r="AQ93" s="241"/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Q93" s="33"/>
    </row>
    <row r="94" spans="16:69">
      <c r="AE94" s="33"/>
      <c r="AF94" s="33"/>
      <c r="AG94" s="33"/>
      <c r="AH94" s="33"/>
      <c r="AI94" s="246"/>
      <c r="AJ94" s="246"/>
      <c r="AK94" s="246"/>
      <c r="AL94" s="33"/>
      <c r="AM94" s="33"/>
      <c r="AN94" s="33"/>
      <c r="AO94" s="33"/>
      <c r="AP94" s="33"/>
      <c r="AQ94" s="241"/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Q94" s="33"/>
    </row>
    <row r="95" spans="16:69">
      <c r="AE95" s="33"/>
      <c r="AF95" s="33"/>
      <c r="AG95" s="33"/>
      <c r="AH95" s="33"/>
      <c r="AI95" s="246"/>
      <c r="AJ95" s="246"/>
      <c r="AK95" s="246"/>
      <c r="AL95" s="33"/>
      <c r="AM95" s="33"/>
      <c r="AN95" s="33"/>
      <c r="AO95" s="33"/>
      <c r="AP95" s="33"/>
      <c r="AQ95" s="241"/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Q95" s="33"/>
    </row>
    <row r="96" spans="16:69">
      <c r="AE96" s="33"/>
      <c r="AF96" s="33"/>
      <c r="AG96" s="33"/>
      <c r="AH96" s="33"/>
      <c r="AI96" s="246"/>
      <c r="AJ96" s="246"/>
      <c r="AK96" s="246"/>
      <c r="AL96" s="33"/>
      <c r="AM96" s="33"/>
      <c r="AN96" s="33"/>
      <c r="AO96" s="33"/>
      <c r="AP96" s="33"/>
      <c r="AQ96" s="241"/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Q96" s="33"/>
    </row>
    <row r="97" spans="31:69">
      <c r="AE97" s="33"/>
      <c r="AF97" s="33"/>
      <c r="AG97" s="33"/>
      <c r="AH97" s="33"/>
      <c r="AI97" s="246"/>
      <c r="AJ97" s="246"/>
      <c r="AK97" s="246"/>
      <c r="AL97" s="33"/>
      <c r="AM97" s="33"/>
      <c r="AN97" s="33"/>
      <c r="AO97" s="33"/>
      <c r="AP97" s="33"/>
      <c r="AQ97" s="241"/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Q97" s="33"/>
    </row>
    <row r="98" spans="31:69">
      <c r="AE98" s="33"/>
      <c r="AF98" s="33"/>
      <c r="AG98" s="33"/>
      <c r="AH98" s="33"/>
      <c r="AI98" s="246"/>
      <c r="AJ98" s="246"/>
      <c r="AK98" s="246"/>
      <c r="AL98" s="33"/>
      <c r="AM98" s="33"/>
      <c r="AN98" s="33"/>
      <c r="AO98" s="33"/>
      <c r="AP98" s="33"/>
      <c r="AQ98" s="241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Q98" s="33"/>
    </row>
    <row r="99" spans="31:69">
      <c r="AE99" s="33"/>
      <c r="AF99" s="33"/>
      <c r="AG99" s="33"/>
      <c r="AH99" s="33"/>
      <c r="AI99" s="246"/>
      <c r="AJ99" s="246"/>
      <c r="AK99" s="246"/>
      <c r="AL99" s="33"/>
      <c r="AM99" s="33"/>
      <c r="AN99" s="33"/>
      <c r="AO99" s="33"/>
      <c r="AP99" s="33"/>
      <c r="AQ99" s="241"/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Q99" s="33"/>
    </row>
    <row r="127" spans="17:17">
      <c r="Q127" s="3"/>
    </row>
    <row r="165" spans="17:18">
      <c r="Q165" s="3" t="s">
        <v>597</v>
      </c>
    </row>
    <row r="176" spans="17:18" ht="15.6">
      <c r="Q176" s="18">
        <f>+År!V36</f>
        <v>1970</v>
      </c>
      <c r="R176" s="2" t="s">
        <v>605</v>
      </c>
    </row>
  </sheetData>
  <pageMargins left="0.75" right="0.75" top="1" bottom="1" header="0.5" footer="0.5"/>
  <pageSetup paperSize="9" orientation="landscape" r:id="rId1"/>
  <headerFooter alignWithMargins="0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R323"/>
  <sheetViews>
    <sheetView zoomScale="96" zoomScaleNormal="96" workbookViewId="0">
      <selection activeCell="A64" sqref="A64"/>
    </sheetView>
  </sheetViews>
  <sheetFormatPr baseColWidth="10" defaultRowHeight="15"/>
  <cols>
    <col min="27" max="27" width="2.453125" customWidth="1"/>
    <col min="28" max="28" width="4.81640625" customWidth="1"/>
    <col min="29" max="29" width="2.36328125" customWidth="1"/>
    <col min="30" max="30" width="9.6328125" customWidth="1"/>
    <col min="31" max="31" width="6.90625" customWidth="1"/>
    <col min="32" max="32" width="4.1796875" customWidth="1"/>
    <col min="33" max="33" width="7.81640625" customWidth="1"/>
    <col min="34" max="34" width="6.36328125" customWidth="1"/>
    <col min="35" max="35" width="7.36328125" customWidth="1"/>
    <col min="36" max="36" width="5.81640625" customWidth="1"/>
    <col min="37" max="37" width="4.36328125" customWidth="1"/>
    <col min="38" max="38" width="5" customWidth="1"/>
    <col min="39" max="39" width="7.08984375" customWidth="1"/>
    <col min="40" max="40" width="5.36328125" customWidth="1"/>
    <col min="41" max="41" width="7.453125" style="100" customWidth="1"/>
    <col min="42" max="42" width="4.6328125" customWidth="1"/>
    <col min="43" max="43" width="5.1796875" customWidth="1"/>
    <col min="44" max="44" width="4.6328125" customWidth="1"/>
    <col min="45" max="45" width="6.90625" customWidth="1"/>
    <col min="46" max="46" width="6.1796875" customWidth="1"/>
    <col min="47" max="47" width="6.81640625" customWidth="1"/>
    <col min="48" max="48" width="7.08984375" style="10" customWidth="1"/>
    <col min="49" max="49" width="6.54296875" style="10" customWidth="1"/>
    <col min="50" max="50" width="6.81640625" customWidth="1"/>
    <col min="51" max="51" width="6.90625" style="100" customWidth="1"/>
    <col min="52" max="52" width="2" style="10" customWidth="1"/>
    <col min="53" max="54" width="5.1796875" style="100" customWidth="1"/>
    <col min="55" max="55" width="7" style="1" customWidth="1"/>
    <col min="56" max="56" width="6.08984375" style="1" customWidth="1"/>
    <col min="57" max="57" width="6.6328125" style="1" customWidth="1"/>
    <col min="58" max="58" width="6.36328125" style="1" customWidth="1"/>
    <col min="59" max="59" width="7.54296875" style="1" customWidth="1"/>
    <col min="60" max="60" width="5.6328125" style="1" customWidth="1"/>
    <col min="61" max="61" width="5.1796875" style="100" customWidth="1"/>
    <col min="62" max="62" width="7.54296875" style="10" customWidth="1"/>
    <col min="64" max="64" width="14" customWidth="1"/>
    <col min="65" max="65" width="12.54296875" customWidth="1"/>
    <col min="66" max="66" width="10.90625" customWidth="1"/>
  </cols>
  <sheetData>
    <row r="1" spans="1:70" ht="15.6"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115"/>
      <c r="AP1" s="39"/>
      <c r="AQ1" s="39"/>
      <c r="AR1" s="39"/>
      <c r="AS1" s="39"/>
      <c r="AT1" s="39"/>
      <c r="AU1" s="39"/>
      <c r="AV1" s="64"/>
      <c r="AW1" s="39"/>
      <c r="AX1" s="39"/>
      <c r="AY1" s="115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/>
      <c r="BM1" s="5"/>
      <c r="BN1" s="5"/>
      <c r="BO1" s="4"/>
      <c r="BP1" s="4"/>
    </row>
    <row r="2" spans="1:70" s="176" customFormat="1" ht="31.8">
      <c r="A2" s="176" t="s">
        <v>532</v>
      </c>
      <c r="AA2" s="140"/>
      <c r="AB2" s="140"/>
      <c r="AC2" s="140"/>
      <c r="AD2" s="140" t="s">
        <v>374</v>
      </c>
      <c r="AE2" s="140"/>
      <c r="AF2" s="140"/>
      <c r="AG2" s="140"/>
      <c r="AH2" s="140"/>
      <c r="AI2" s="140"/>
      <c r="AJ2" s="140"/>
      <c r="AK2" s="140"/>
      <c r="AL2" s="140" t="s">
        <v>429</v>
      </c>
      <c r="AM2" s="140"/>
      <c r="AN2" s="140"/>
      <c r="AO2" s="140"/>
      <c r="AP2" s="421" t="str">
        <f>+År!B2</f>
        <v>GRIS</v>
      </c>
      <c r="AQ2" s="400"/>
      <c r="AR2" s="400"/>
      <c r="AS2" s="140"/>
      <c r="AT2" s="140"/>
      <c r="AU2" s="140"/>
      <c r="AV2" s="140"/>
      <c r="AW2" s="140"/>
      <c r="AX2" s="140"/>
      <c r="AY2" s="175"/>
      <c r="AZ2" s="140"/>
      <c r="BA2" s="140"/>
      <c r="BB2" s="51"/>
      <c r="BC2" s="51"/>
      <c r="BD2" s="5"/>
      <c r="BE2" s="5"/>
      <c r="BF2"/>
      <c r="BG2" s="12"/>
      <c r="BH2" s="12"/>
      <c r="BI2" s="10"/>
      <c r="BJ2"/>
      <c r="BK2"/>
      <c r="BL2"/>
      <c r="BM2"/>
      <c r="BN2"/>
      <c r="BO2"/>
      <c r="BQ2" s="185"/>
      <c r="BR2" s="185"/>
    </row>
    <row r="3" spans="1:70" s="176" customFormat="1" ht="31.8"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"/>
      <c r="BE3" s="5"/>
      <c r="BF3"/>
      <c r="BG3" s="12"/>
      <c r="BH3" s="12"/>
      <c r="BI3" s="10"/>
      <c r="BJ3"/>
      <c r="BK3"/>
      <c r="BL3"/>
      <c r="BN3" s="185"/>
      <c r="BO3" s="185"/>
    </row>
    <row r="4" spans="1:70" ht="15.6"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"/>
      <c r="BE4" s="5"/>
      <c r="BF4"/>
      <c r="BG4" s="12"/>
      <c r="BH4" s="12"/>
      <c r="BI4" s="10"/>
      <c r="BJ4"/>
      <c r="BM4" s="5"/>
      <c r="BN4" s="5"/>
      <c r="BO4" s="4"/>
      <c r="BP4" s="4"/>
    </row>
    <row r="5" spans="1:70" s="191" customFormat="1" ht="20.399999999999999"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"/>
      <c r="BE5" s="5"/>
      <c r="BF5"/>
      <c r="BG5" s="12"/>
      <c r="BH5" s="12"/>
      <c r="BI5" s="10"/>
      <c r="BJ5" s="205"/>
      <c r="BK5" s="205"/>
      <c r="BL5" s="205"/>
      <c r="BM5" s="205"/>
      <c r="BN5" s="149"/>
      <c r="BO5" s="149"/>
      <c r="BP5" s="149"/>
      <c r="BQ5" s="206"/>
      <c r="BR5" s="207"/>
    </row>
    <row r="6" spans="1:70" ht="18.75" customHeight="1">
      <c r="AU6" s="3"/>
      <c r="AZ6" s="79"/>
      <c r="BB6" s="51"/>
      <c r="BC6" s="51"/>
      <c r="BD6" s="5"/>
      <c r="BE6" s="5"/>
      <c r="BF6"/>
      <c r="BG6" s="12"/>
      <c r="BH6" s="12"/>
      <c r="BI6" s="10"/>
      <c r="BJ6"/>
      <c r="BM6" s="5"/>
      <c r="BN6" s="5"/>
      <c r="BO6" s="4"/>
      <c r="BP6" s="4"/>
    </row>
    <row r="7" spans="1:70" ht="17.25" customHeight="1">
      <c r="AU7" s="3"/>
      <c r="AZ7" s="79"/>
      <c r="BB7" s="51"/>
      <c r="BC7" s="51"/>
      <c r="BD7" s="5"/>
      <c r="BE7" s="5"/>
      <c r="BF7"/>
      <c r="BG7" s="12"/>
      <c r="BH7" s="12"/>
      <c r="BI7" s="10"/>
      <c r="BJ7"/>
    </row>
    <row r="8" spans="1:70" ht="18" customHeight="1">
      <c r="AU8" s="3"/>
      <c r="AZ8" s="79"/>
      <c r="BB8" s="51"/>
      <c r="BC8" s="51"/>
      <c r="BD8" s="5"/>
      <c r="BE8" s="5"/>
      <c r="BF8"/>
      <c r="BG8" s="12"/>
      <c r="BH8" s="12"/>
      <c r="BI8" s="10"/>
      <c r="BJ8"/>
    </row>
    <row r="9" spans="1:70" ht="15.6">
      <c r="AU9" s="3"/>
      <c r="AZ9" s="79"/>
      <c r="BB9" s="51"/>
      <c r="BC9" s="51"/>
      <c r="BD9" s="5"/>
      <c r="BE9" s="5"/>
      <c r="BF9"/>
      <c r="BG9" s="12"/>
      <c r="BH9" s="12"/>
      <c r="BI9" s="10"/>
      <c r="BJ9"/>
    </row>
    <row r="10" spans="1:70" ht="15.6">
      <c r="AU10" s="3"/>
      <c r="AZ10" s="79"/>
      <c r="BB10" s="51"/>
      <c r="BC10" s="51"/>
      <c r="BD10" s="5"/>
      <c r="BE10" s="5"/>
      <c r="BF10"/>
      <c r="BG10" s="12"/>
      <c r="BH10" s="12"/>
      <c r="BI10" s="10"/>
      <c r="BJ10"/>
    </row>
    <row r="11" spans="1:70" ht="15.6">
      <c r="AU11" s="3"/>
      <c r="AZ11" s="79"/>
      <c r="BB11" s="51"/>
      <c r="BC11" s="51"/>
      <c r="BD11" s="5"/>
      <c r="BE11" s="5"/>
      <c r="BF11"/>
      <c r="BG11" s="12"/>
      <c r="BH11" s="12"/>
      <c r="BI11" s="10"/>
      <c r="BJ11"/>
    </row>
    <row r="12" spans="1:70" ht="15.6">
      <c r="AU12" s="3"/>
      <c r="AZ12" s="79"/>
      <c r="BB12" s="51"/>
      <c r="BC12" s="51"/>
      <c r="BD12" s="5"/>
      <c r="BE12" s="5"/>
      <c r="BF12"/>
      <c r="BG12" s="12"/>
      <c r="BH12" s="12"/>
      <c r="BI12" s="10"/>
      <c r="BJ12"/>
    </row>
    <row r="13" spans="1:70" ht="15.6">
      <c r="AU13" s="3"/>
      <c r="AZ13" s="79"/>
      <c r="BB13" s="51"/>
      <c r="BC13" s="51"/>
      <c r="BD13" s="5"/>
      <c r="BE13" s="5"/>
      <c r="BF13"/>
      <c r="BG13" s="12"/>
      <c r="BH13" s="12"/>
      <c r="BI13" s="10"/>
      <c r="BJ13" s="4"/>
      <c r="BK13" s="4"/>
    </row>
    <row r="14" spans="1:70" ht="15.6">
      <c r="AU14" s="3"/>
      <c r="AZ14" s="79"/>
      <c r="BB14" s="51"/>
      <c r="BC14" s="51"/>
      <c r="BD14" s="5"/>
      <c r="BE14" s="5"/>
      <c r="BF14"/>
      <c r="BG14" s="12"/>
      <c r="BH14" s="12"/>
      <c r="BI14" s="10"/>
      <c r="BK14" s="10"/>
    </row>
    <row r="15" spans="1:70" s="3" customFormat="1" ht="15.6"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 s="100"/>
      <c r="AP15"/>
      <c r="AQ15"/>
      <c r="AR15"/>
      <c r="AS15"/>
      <c r="AT15"/>
      <c r="AV15" s="10"/>
      <c r="AW15" s="10"/>
      <c r="AX15"/>
      <c r="AY15" s="100"/>
      <c r="AZ15" s="79"/>
      <c r="BA15" s="100"/>
      <c r="BB15" s="51"/>
      <c r="BC15" s="51"/>
      <c r="BD15" s="5"/>
      <c r="BE15" s="5"/>
      <c r="BF15"/>
      <c r="BG15" s="12"/>
      <c r="BH15" s="12"/>
      <c r="BI15" s="10"/>
      <c r="BJ15" s="15"/>
      <c r="BK15" s="15"/>
    </row>
    <row r="16" spans="1:70" ht="15.6">
      <c r="AU16" s="3"/>
      <c r="AZ16" s="79"/>
      <c r="BB16" s="51"/>
      <c r="BC16" s="51"/>
      <c r="BD16" s="5"/>
      <c r="BE16" s="5"/>
      <c r="BF16"/>
      <c r="BG16" s="12"/>
      <c r="BH16" s="12"/>
      <c r="BI16" s="10"/>
      <c r="BK16" s="10"/>
    </row>
    <row r="17" spans="47:63" ht="15.6">
      <c r="AU17" s="3"/>
      <c r="AZ17" s="79"/>
      <c r="BB17" s="51"/>
      <c r="BC17" s="51"/>
      <c r="BD17" s="5"/>
      <c r="BE17" s="5"/>
      <c r="BF17"/>
      <c r="BG17" s="12"/>
      <c r="BH17" s="12"/>
      <c r="BI17" s="10"/>
      <c r="BK17" s="10"/>
    </row>
    <row r="18" spans="47:63" ht="15.6">
      <c r="AU18" s="3"/>
      <c r="AZ18" s="79"/>
      <c r="BB18" s="51"/>
      <c r="BC18" s="51"/>
      <c r="BD18" s="5"/>
      <c r="BE18" s="5"/>
      <c r="BF18"/>
      <c r="BG18" s="12"/>
      <c r="BH18" s="12"/>
      <c r="BI18" s="10"/>
      <c r="BK18" s="10"/>
    </row>
    <row r="19" spans="47:63" ht="15.6">
      <c r="AU19" s="3"/>
      <c r="AZ19" s="79"/>
      <c r="BB19" s="51"/>
      <c r="BC19" s="51"/>
      <c r="BD19" s="5"/>
      <c r="BE19" s="5"/>
      <c r="BF19"/>
      <c r="BG19" s="12"/>
      <c r="BH19" s="12"/>
      <c r="BI19" s="10"/>
      <c r="BK19" s="10"/>
    </row>
    <row r="20" spans="47:63" ht="15.6">
      <c r="AU20" s="3"/>
      <c r="AZ20" s="79"/>
      <c r="BB20" s="51"/>
      <c r="BC20" s="51"/>
      <c r="BD20" s="5"/>
      <c r="BE20" s="5"/>
      <c r="BF20"/>
      <c r="BG20" s="12"/>
      <c r="BH20" s="12"/>
      <c r="BI20" s="10"/>
      <c r="BK20" s="10"/>
    </row>
    <row r="21" spans="47:63" ht="15.6">
      <c r="AU21" s="3"/>
      <c r="AZ21" s="79"/>
      <c r="BB21" s="51"/>
      <c r="BC21" s="51"/>
      <c r="BD21" s="5"/>
      <c r="BE21" s="5"/>
      <c r="BF21"/>
      <c r="BG21" s="12"/>
      <c r="BH21" s="12"/>
      <c r="BI21" s="10"/>
      <c r="BK21" s="10"/>
    </row>
    <row r="22" spans="47:63" ht="16.5" customHeight="1">
      <c r="AU22" s="3"/>
      <c r="AZ22" s="79"/>
      <c r="BB22" s="51"/>
      <c r="BC22" s="51"/>
      <c r="BD22" s="5"/>
      <c r="BE22" s="5"/>
      <c r="BF22"/>
      <c r="BG22" s="12"/>
      <c r="BH22" s="12"/>
      <c r="BI22" s="10"/>
      <c r="BK22" s="10"/>
    </row>
    <row r="23" spans="47:63" ht="16.5" customHeight="1">
      <c r="AU23" s="3"/>
      <c r="AZ23" s="79"/>
      <c r="BB23" s="51"/>
      <c r="BC23" s="51"/>
      <c r="BD23" s="5"/>
      <c r="BE23" s="5"/>
      <c r="BF23"/>
      <c r="BG23" s="12"/>
      <c r="BH23" s="12"/>
      <c r="BI23" s="10"/>
      <c r="BK23" s="10"/>
    </row>
    <row r="24" spans="47:63" ht="15.6">
      <c r="AU24" s="3"/>
      <c r="AZ24" s="79"/>
      <c r="BB24" s="51"/>
      <c r="BC24" s="51"/>
      <c r="BD24" s="5"/>
      <c r="BE24" s="5"/>
      <c r="BF24"/>
      <c r="BG24" s="12"/>
      <c r="BH24" s="12"/>
      <c r="BI24" s="10"/>
      <c r="BK24" s="10"/>
    </row>
    <row r="25" spans="47:63" ht="17.25" customHeight="1">
      <c r="AU25" s="3"/>
      <c r="AZ25" s="79"/>
      <c r="BB25" s="51"/>
      <c r="BC25" s="51"/>
      <c r="BD25" s="5"/>
      <c r="BE25" s="5"/>
      <c r="BF25"/>
      <c r="BG25" s="12"/>
      <c r="BH25" s="12"/>
      <c r="BI25" s="10"/>
      <c r="BK25" s="10"/>
    </row>
    <row r="26" spans="47:63" ht="15.6">
      <c r="AU26" s="3"/>
      <c r="AZ26" s="79"/>
      <c r="BB26" s="51"/>
      <c r="BC26" s="51"/>
      <c r="BD26" s="5"/>
      <c r="BE26" s="5"/>
      <c r="BF26"/>
      <c r="BG26" s="12"/>
      <c r="BH26" s="12"/>
      <c r="BI26" s="10"/>
      <c r="BK26" s="10"/>
    </row>
    <row r="27" spans="47:63" ht="15.6">
      <c r="AU27" s="3"/>
      <c r="AZ27" s="79"/>
      <c r="BB27" s="51"/>
      <c r="BC27" s="51"/>
      <c r="BD27" s="5"/>
      <c r="BE27" s="5"/>
      <c r="BF27"/>
      <c r="BG27" s="12"/>
      <c r="BH27" s="12"/>
      <c r="BI27" s="10"/>
      <c r="BK27" s="10"/>
    </row>
    <row r="28" spans="47:63" ht="21">
      <c r="AU28" s="3"/>
      <c r="AZ28" s="79"/>
      <c r="BB28" s="51"/>
      <c r="BC28" s="51"/>
      <c r="BD28" s="5"/>
      <c r="BE28" s="5"/>
      <c r="BF28"/>
      <c r="BG28" s="49"/>
      <c r="BH28" s="49"/>
      <c r="BI28" s="10"/>
      <c r="BK28" s="10"/>
    </row>
    <row r="29" spans="47:63" ht="15.6">
      <c r="AU29" s="3"/>
      <c r="AZ29" s="79"/>
      <c r="BB29" s="51"/>
      <c r="BC29" s="51"/>
      <c r="BD29" s="5"/>
      <c r="BE29" s="5"/>
      <c r="BF29"/>
      <c r="BG29"/>
      <c r="BH29"/>
      <c r="BI29"/>
      <c r="BJ29"/>
    </row>
    <row r="30" spans="47:63" ht="15.6">
      <c r="AU30" s="3"/>
      <c r="AZ30" s="79"/>
      <c r="BB30" s="51"/>
      <c r="BC30" s="51"/>
      <c r="BD30" s="5"/>
      <c r="BE30" s="5"/>
      <c r="BF30"/>
      <c r="BH30" s="5"/>
      <c r="BI30"/>
      <c r="BJ30"/>
    </row>
    <row r="31" spans="47:63" ht="15.6">
      <c r="AU31" s="3"/>
      <c r="AZ31" s="79"/>
      <c r="BB31" s="51"/>
      <c r="BC31" s="51"/>
      <c r="BD31" s="5"/>
      <c r="BE31" s="5"/>
      <c r="BF31"/>
      <c r="BG31"/>
      <c r="BH31"/>
      <c r="BI31"/>
      <c r="BJ31"/>
    </row>
    <row r="32" spans="47:63" ht="15.6">
      <c r="AU32" s="3"/>
      <c r="AZ32" s="79"/>
      <c r="BB32" s="51"/>
      <c r="BC32" s="51"/>
      <c r="BD32" s="5"/>
      <c r="BE32" s="5"/>
      <c r="BF32"/>
      <c r="BG32"/>
      <c r="BH32"/>
      <c r="BI32"/>
      <c r="BJ32"/>
    </row>
    <row r="33" spans="47:62" ht="15.6">
      <c r="AU33" s="3"/>
      <c r="AZ33" s="79"/>
      <c r="BB33" s="51"/>
      <c r="BC33" s="51"/>
      <c r="BD33" s="5"/>
      <c r="BE33" s="5"/>
      <c r="BF33"/>
      <c r="BG33"/>
      <c r="BH33"/>
      <c r="BI33"/>
      <c r="BJ33"/>
    </row>
    <row r="34" spans="47:62" ht="15.6">
      <c r="AU34" s="3"/>
      <c r="AZ34" s="79"/>
      <c r="BB34" s="51"/>
      <c r="BC34" s="51"/>
      <c r="BD34" s="5"/>
      <c r="BE34" s="5"/>
      <c r="BF34"/>
      <c r="BG34"/>
      <c r="BH34"/>
      <c r="BI34"/>
      <c r="BJ34"/>
    </row>
    <row r="35" spans="47:62" ht="15.6">
      <c r="AU35" s="3"/>
      <c r="AZ35" s="79"/>
      <c r="BB35" s="51"/>
      <c r="BC35" s="51"/>
      <c r="BD35" s="5"/>
      <c r="BE35" s="5"/>
      <c r="BF35"/>
      <c r="BG35"/>
      <c r="BH35"/>
      <c r="BI35"/>
      <c r="BJ35"/>
    </row>
    <row r="36" spans="47:62" ht="15.6">
      <c r="AU36" s="3"/>
      <c r="AZ36" s="79"/>
      <c r="BB36" s="51"/>
      <c r="BC36" s="51"/>
      <c r="BD36" s="5"/>
      <c r="BE36" s="5"/>
      <c r="BF36"/>
      <c r="BG36"/>
      <c r="BH36"/>
      <c r="BI36"/>
      <c r="BJ36"/>
    </row>
    <row r="37" spans="47:62" ht="15.6">
      <c r="AU37" s="3"/>
      <c r="AZ37" s="79"/>
      <c r="BB37" s="51"/>
      <c r="BC37" s="51"/>
      <c r="BD37" s="5"/>
      <c r="BE37" s="5"/>
      <c r="BF37"/>
      <c r="BG37"/>
      <c r="BH37"/>
      <c r="BI37"/>
      <c r="BJ37"/>
    </row>
    <row r="38" spans="47:62" ht="15.6">
      <c r="AU38" s="3"/>
      <c r="AZ38" s="79"/>
      <c r="BB38" s="51"/>
      <c r="BC38" s="51"/>
      <c r="BD38" s="5"/>
      <c r="BE38" s="5"/>
      <c r="BF38"/>
      <c r="BG38"/>
      <c r="BH38"/>
      <c r="BI38"/>
      <c r="BJ38"/>
    </row>
    <row r="39" spans="47:62" ht="15.6">
      <c r="AU39" s="3"/>
      <c r="AZ39" s="79"/>
      <c r="BB39" s="51"/>
      <c r="BC39" s="51"/>
      <c r="BD39" s="5"/>
      <c r="BE39" s="5"/>
      <c r="BF39"/>
      <c r="BG39"/>
      <c r="BH39"/>
      <c r="BI39"/>
      <c r="BJ39"/>
    </row>
    <row r="40" spans="47:62" ht="15.6">
      <c r="AU40" s="3"/>
      <c r="AZ40" s="79"/>
      <c r="BB40" s="51"/>
      <c r="BC40" s="51"/>
      <c r="BD40" s="5"/>
      <c r="BE40" s="5"/>
      <c r="BF40"/>
      <c r="BG40"/>
      <c r="BH40"/>
      <c r="BI40"/>
      <c r="BJ40"/>
    </row>
    <row r="41" spans="47:62" ht="15.6">
      <c r="AU41" s="3"/>
      <c r="AZ41" s="79"/>
      <c r="BB41" s="51"/>
      <c r="BC41" s="51"/>
      <c r="BD41" s="5"/>
      <c r="BE41" s="5"/>
      <c r="BF41"/>
      <c r="BG41"/>
      <c r="BH41"/>
      <c r="BI41"/>
      <c r="BJ41"/>
    </row>
    <row r="42" spans="47:62" ht="15.6">
      <c r="AU42" s="3"/>
      <c r="AZ42" s="79"/>
      <c r="BB42" s="51"/>
      <c r="BC42" s="51"/>
      <c r="BD42" s="5"/>
      <c r="BE42" s="5"/>
      <c r="BF42"/>
      <c r="BG42"/>
      <c r="BH42"/>
      <c r="BI42"/>
      <c r="BJ42"/>
    </row>
    <row r="43" spans="47:62" ht="15.6">
      <c r="AU43" s="3"/>
      <c r="AZ43" s="79"/>
      <c r="BB43" s="51"/>
      <c r="BC43" s="51"/>
      <c r="BD43" s="5"/>
      <c r="BE43" s="5"/>
      <c r="BF43"/>
      <c r="BG43"/>
      <c r="BH43"/>
      <c r="BI43"/>
      <c r="BJ43"/>
    </row>
    <row r="44" spans="47:62" ht="15.6">
      <c r="AU44" s="3"/>
      <c r="AZ44" s="79"/>
      <c r="BB44" s="51"/>
      <c r="BC44" s="51"/>
      <c r="BD44" s="5"/>
      <c r="BE44" s="5"/>
      <c r="BF44"/>
      <c r="BG44"/>
      <c r="BH44"/>
      <c r="BI44"/>
      <c r="BJ44"/>
    </row>
    <row r="45" spans="47:62" ht="15.6">
      <c r="AU45" s="3"/>
      <c r="AZ45" s="79"/>
      <c r="BB45" s="51"/>
      <c r="BC45" s="51"/>
      <c r="BD45" s="5"/>
      <c r="BE45" s="5"/>
      <c r="BF45"/>
      <c r="BG45"/>
      <c r="BH45"/>
      <c r="BI45"/>
      <c r="BJ45"/>
    </row>
    <row r="46" spans="47:62" ht="15.6">
      <c r="AU46" s="3"/>
      <c r="AZ46" s="79"/>
      <c r="BB46" s="51"/>
      <c r="BC46" s="51"/>
      <c r="BD46" s="5"/>
      <c r="BE46" s="5"/>
      <c r="BF46"/>
      <c r="BG46"/>
      <c r="BH46"/>
      <c r="BI46"/>
      <c r="BJ46"/>
    </row>
    <row r="47" spans="47:62" ht="15.6">
      <c r="AU47" s="3"/>
      <c r="AZ47" s="79"/>
      <c r="BB47" s="51"/>
      <c r="BC47" s="51"/>
      <c r="BD47" s="5"/>
      <c r="BE47" s="5"/>
      <c r="BF47"/>
      <c r="BG47"/>
      <c r="BH47"/>
      <c r="BI47"/>
      <c r="BJ47"/>
    </row>
    <row r="48" spans="47:62" ht="15.6">
      <c r="AU48" s="3"/>
      <c r="AZ48" s="79"/>
      <c r="BB48" s="51"/>
      <c r="BC48" s="51"/>
      <c r="BD48" s="5"/>
      <c r="BE48" s="5"/>
      <c r="BF48"/>
      <c r="BG48"/>
      <c r="BH48"/>
      <c r="BI48"/>
      <c r="BJ48"/>
    </row>
    <row r="49" spans="47:62" ht="15.6">
      <c r="AU49" s="3"/>
      <c r="AZ49" s="79"/>
      <c r="BB49" s="51"/>
      <c r="BC49" s="51"/>
      <c r="BD49" s="5"/>
      <c r="BE49" s="5"/>
      <c r="BF49"/>
      <c r="BG49"/>
      <c r="BH49"/>
      <c r="BI49"/>
      <c r="BJ49"/>
    </row>
    <row r="50" spans="47:62" ht="15.6">
      <c r="AU50" s="3"/>
      <c r="AZ50" s="79"/>
      <c r="BB50" s="51"/>
      <c r="BC50" s="51"/>
      <c r="BD50" s="5"/>
      <c r="BE50" s="5"/>
      <c r="BF50"/>
      <c r="BG50"/>
      <c r="BH50"/>
      <c r="BI50"/>
      <c r="BJ50"/>
    </row>
    <row r="51" spans="47:62" ht="15.6">
      <c r="AU51" s="3"/>
      <c r="AZ51" s="79"/>
      <c r="BB51" s="51"/>
      <c r="BC51" s="51"/>
      <c r="BD51" s="5"/>
      <c r="BE51" s="5"/>
      <c r="BF51"/>
      <c r="BG51"/>
      <c r="BH51"/>
      <c r="BI51"/>
      <c r="BJ51"/>
    </row>
    <row r="52" spans="47:62" ht="15.6">
      <c r="AU52" s="3"/>
      <c r="AZ52" s="79"/>
      <c r="BB52" s="51"/>
      <c r="BC52" s="51"/>
      <c r="BD52" s="5"/>
      <c r="BE52" s="5"/>
      <c r="BF52"/>
      <c r="BG52"/>
      <c r="BH52"/>
      <c r="BI52"/>
      <c r="BJ52"/>
    </row>
    <row r="53" spans="47:62" ht="15.6">
      <c r="AU53" s="3"/>
      <c r="AZ53" s="79"/>
      <c r="BB53" s="51"/>
      <c r="BC53" s="51"/>
      <c r="BD53" s="5"/>
      <c r="BE53" s="5"/>
      <c r="BF53"/>
      <c r="BG53"/>
      <c r="BH53"/>
      <c r="BI53"/>
      <c r="BJ53"/>
    </row>
    <row r="54" spans="47:62" ht="15.6">
      <c r="AU54" s="3"/>
      <c r="AZ54" s="79"/>
      <c r="BB54" s="51"/>
      <c r="BC54" s="51"/>
      <c r="BD54" s="5"/>
      <c r="BE54" s="5"/>
      <c r="BF54"/>
      <c r="BG54"/>
      <c r="BH54"/>
      <c r="BI54"/>
      <c r="BJ54"/>
    </row>
    <row r="55" spans="47:62" ht="15.6">
      <c r="AU55" s="3"/>
      <c r="AZ55" s="79"/>
      <c r="BB55" s="51"/>
      <c r="BC55" s="51"/>
      <c r="BD55" s="5"/>
      <c r="BE55" s="5"/>
      <c r="BF55"/>
      <c r="BG55"/>
      <c r="BH55"/>
      <c r="BI55"/>
      <c r="BJ55"/>
    </row>
    <row r="56" spans="47:62" ht="15.6">
      <c r="AU56" s="3"/>
      <c r="AZ56" s="79"/>
      <c r="BB56" s="51"/>
      <c r="BC56" s="51"/>
      <c r="BD56" s="5"/>
      <c r="BE56" s="5"/>
      <c r="BF56"/>
      <c r="BG56"/>
      <c r="BH56"/>
      <c r="BI56"/>
      <c r="BJ56"/>
    </row>
    <row r="57" spans="47:62" ht="15.6">
      <c r="AU57" s="3"/>
      <c r="AZ57" s="79"/>
      <c r="BB57" s="51"/>
      <c r="BC57" s="51"/>
      <c r="BD57" s="5"/>
      <c r="BE57" s="5"/>
      <c r="BF57"/>
      <c r="BG57"/>
      <c r="BH57"/>
      <c r="BI57"/>
      <c r="BJ57"/>
    </row>
    <row r="58" spans="47:62" ht="15.6">
      <c r="AU58" s="3"/>
      <c r="AZ58" s="79"/>
      <c r="BB58" s="51"/>
      <c r="BC58" s="51"/>
      <c r="BD58" s="5"/>
      <c r="BE58" s="5"/>
      <c r="BF58"/>
      <c r="BG58"/>
      <c r="BH58"/>
      <c r="BI58"/>
      <c r="BJ58"/>
    </row>
    <row r="59" spans="47:62" ht="15.6">
      <c r="AU59" s="3"/>
      <c r="AZ59" s="79"/>
      <c r="BB59" s="51"/>
      <c r="BC59" s="51"/>
      <c r="BD59" s="5"/>
      <c r="BE59" s="5"/>
      <c r="BF59"/>
      <c r="BG59"/>
      <c r="BH59"/>
      <c r="BI59"/>
      <c r="BJ59"/>
    </row>
    <row r="60" spans="47:62" ht="15.6">
      <c r="AU60" s="3"/>
      <c r="AZ60" s="79"/>
      <c r="BB60" s="51"/>
      <c r="BC60" s="51"/>
      <c r="BD60" s="5"/>
      <c r="BE60" s="5"/>
      <c r="BF60"/>
      <c r="BG60"/>
      <c r="BH60"/>
      <c r="BI60"/>
      <c r="BJ60"/>
    </row>
    <row r="61" spans="47:62" ht="15.6">
      <c r="AU61" s="3"/>
      <c r="AZ61" s="79"/>
      <c r="BB61" s="51"/>
      <c r="BC61" s="51"/>
      <c r="BD61" s="5"/>
      <c r="BE61" s="5"/>
      <c r="BF61"/>
      <c r="BG61"/>
      <c r="BH61"/>
      <c r="BI61"/>
      <c r="BJ61"/>
    </row>
    <row r="62" spans="47:62" ht="15.6">
      <c r="AU62" s="3"/>
      <c r="AZ62" s="79"/>
      <c r="BB62" s="51"/>
      <c r="BC62" s="51"/>
      <c r="BD62" s="5"/>
      <c r="BE62" s="5"/>
      <c r="BF62"/>
      <c r="BG62"/>
      <c r="BH62"/>
      <c r="BI62"/>
      <c r="BJ62"/>
    </row>
    <row r="63" spans="47:62" ht="15.6">
      <c r="AU63" s="3"/>
      <c r="AZ63" s="79"/>
      <c r="BB63" s="51"/>
      <c r="BC63" s="51"/>
      <c r="BD63" s="5"/>
      <c r="BE63" s="5"/>
      <c r="BF63"/>
      <c r="BG63"/>
      <c r="BH63"/>
      <c r="BI63"/>
      <c r="BJ63"/>
    </row>
    <row r="64" spans="47:62" ht="15.6">
      <c r="AU64" s="3"/>
      <c r="AZ64" s="79"/>
      <c r="BB64" s="51"/>
      <c r="BC64" s="51"/>
      <c r="BD64" s="5"/>
      <c r="BE64" s="5"/>
      <c r="BF64"/>
      <c r="BG64"/>
      <c r="BH64"/>
      <c r="BI64"/>
      <c r="BJ64"/>
    </row>
    <row r="65" spans="47:62" ht="15.6">
      <c r="AU65" s="3"/>
      <c r="AZ65" s="79"/>
      <c r="BB65" s="51"/>
      <c r="BC65" s="51"/>
      <c r="BD65" s="5"/>
      <c r="BE65" s="5"/>
      <c r="BF65"/>
      <c r="BG65"/>
      <c r="BH65"/>
      <c r="BI65"/>
      <c r="BJ65"/>
    </row>
    <row r="66" spans="47:62" ht="15.6">
      <c r="AU66" s="3"/>
      <c r="AZ66" s="79"/>
      <c r="BB66" s="51"/>
      <c r="BC66" s="51"/>
      <c r="BD66" s="5"/>
      <c r="BE66" s="5"/>
      <c r="BF66"/>
      <c r="BG66"/>
      <c r="BH66"/>
      <c r="BI66"/>
      <c r="BJ66"/>
    </row>
    <row r="67" spans="47:62" ht="15.6">
      <c r="AU67" s="3"/>
      <c r="AZ67" s="79"/>
      <c r="BB67" s="51"/>
      <c r="BC67" s="51"/>
      <c r="BD67" s="5"/>
      <c r="BE67" s="5"/>
      <c r="BF67"/>
      <c r="BG67"/>
      <c r="BH67"/>
      <c r="BI67"/>
      <c r="BJ67"/>
    </row>
    <row r="68" spans="47:62" ht="15.6">
      <c r="AU68" s="3"/>
      <c r="AZ68" s="79"/>
      <c r="BB68" s="51"/>
      <c r="BC68" s="51"/>
      <c r="BD68" s="5"/>
      <c r="BE68" s="5"/>
      <c r="BF68"/>
      <c r="BG68"/>
      <c r="BH68"/>
      <c r="BI68"/>
      <c r="BJ68"/>
    </row>
    <row r="69" spans="47:62" ht="15.6">
      <c r="AU69" s="3"/>
      <c r="AZ69" s="79"/>
      <c r="BB69" s="51"/>
      <c r="BC69" s="51"/>
      <c r="BD69" s="5"/>
      <c r="BE69" s="5"/>
      <c r="BF69"/>
      <c r="BG69"/>
      <c r="BH69"/>
      <c r="BI69"/>
      <c r="BJ69"/>
    </row>
    <row r="70" spans="47:62" ht="15.6">
      <c r="AU70" s="3"/>
      <c r="AZ70" s="79"/>
      <c r="BB70" s="51"/>
      <c r="BC70" s="51"/>
      <c r="BD70" s="5"/>
      <c r="BE70" s="5"/>
      <c r="BF70"/>
      <c r="BG70"/>
      <c r="BH70"/>
      <c r="BI70"/>
      <c r="BJ70"/>
    </row>
    <row r="71" spans="47:62" ht="15.6">
      <c r="AU71" s="3"/>
      <c r="AZ71" s="79"/>
      <c r="BB71" s="51"/>
      <c r="BC71" s="51"/>
      <c r="BD71" s="5"/>
      <c r="BE71" s="5"/>
      <c r="BF71"/>
      <c r="BG71"/>
      <c r="BH71"/>
      <c r="BI71"/>
      <c r="BJ71"/>
    </row>
    <row r="72" spans="47:62" ht="15.6">
      <c r="AU72" s="3"/>
      <c r="AZ72" s="79"/>
      <c r="BB72" s="51"/>
      <c r="BC72" s="51"/>
      <c r="BD72" s="5"/>
      <c r="BE72" s="5"/>
      <c r="BF72"/>
      <c r="BG72"/>
      <c r="BH72"/>
      <c r="BI72"/>
      <c r="BJ72"/>
    </row>
    <row r="73" spans="47:62" ht="15.6">
      <c r="AU73" s="3"/>
      <c r="AZ73" s="79"/>
      <c r="BB73" s="51"/>
      <c r="BC73" s="51"/>
      <c r="BD73" s="5"/>
      <c r="BE73" s="5"/>
      <c r="BF73"/>
      <c r="BG73"/>
      <c r="BH73"/>
      <c r="BI73"/>
      <c r="BJ73"/>
    </row>
    <row r="74" spans="47:62" ht="15.6">
      <c r="AU74" s="3"/>
      <c r="AZ74" s="79"/>
      <c r="BB74" s="51"/>
      <c r="BC74" s="51"/>
      <c r="BD74" s="5"/>
      <c r="BE74" s="5"/>
      <c r="BF74"/>
      <c r="BG74"/>
      <c r="BH74"/>
      <c r="BI74"/>
      <c r="BJ74"/>
    </row>
    <row r="75" spans="47:62" ht="15.6">
      <c r="AU75" s="3"/>
      <c r="AZ75" s="79"/>
      <c r="BB75" s="51"/>
      <c r="BC75" s="51"/>
      <c r="BD75" s="5"/>
      <c r="BE75" s="5"/>
      <c r="BF75"/>
      <c r="BG75"/>
      <c r="BH75"/>
      <c r="BI75"/>
      <c r="BJ75"/>
    </row>
    <row r="76" spans="47:62" ht="15.6">
      <c r="AU76" s="3"/>
      <c r="AZ76" s="79"/>
      <c r="BB76" s="51"/>
      <c r="BC76" s="51"/>
      <c r="BD76" s="5"/>
      <c r="BE76" s="5"/>
      <c r="BF76"/>
      <c r="BG76"/>
      <c r="BH76"/>
      <c r="BI76"/>
      <c r="BJ76"/>
    </row>
    <row r="77" spans="47:62" ht="15.6">
      <c r="AU77" s="3"/>
      <c r="AZ77" s="79"/>
      <c r="BB77" s="51"/>
      <c r="BC77" s="51"/>
      <c r="BD77" s="5"/>
      <c r="BE77" s="5"/>
      <c r="BF77"/>
      <c r="BG77"/>
      <c r="BH77"/>
      <c r="BI77"/>
      <c r="BJ77"/>
    </row>
    <row r="78" spans="47:62" ht="15.6">
      <c r="AU78" s="3"/>
      <c r="AZ78" s="79"/>
      <c r="BB78" s="51"/>
      <c r="BC78" s="51"/>
      <c r="BD78" s="5"/>
      <c r="BE78" s="5"/>
      <c r="BF78"/>
      <c r="BG78"/>
      <c r="BH78"/>
      <c r="BI78"/>
      <c r="BJ78"/>
    </row>
    <row r="79" spans="47:62" ht="15.6">
      <c r="AU79" s="3"/>
      <c r="AZ79" s="79"/>
      <c r="BB79" s="51"/>
      <c r="BC79" s="51"/>
      <c r="BD79" s="5"/>
      <c r="BE79" s="5"/>
      <c r="BF79"/>
      <c r="BG79"/>
      <c r="BH79"/>
      <c r="BI79"/>
      <c r="BJ79"/>
    </row>
    <row r="80" spans="47:62" ht="15.6">
      <c r="AU80" s="3"/>
      <c r="AZ80" s="79"/>
      <c r="BB80" s="51"/>
      <c r="BC80" s="51"/>
      <c r="BD80" s="5"/>
      <c r="BE80" s="5"/>
      <c r="BF80"/>
      <c r="BG80"/>
      <c r="BH80"/>
      <c r="BI80"/>
      <c r="BJ80"/>
    </row>
    <row r="81" spans="47:62" ht="15.6">
      <c r="AU81" s="3"/>
      <c r="AZ81" s="79"/>
      <c r="BB81" s="51"/>
      <c r="BC81" s="51"/>
      <c r="BD81" s="5"/>
      <c r="BE81" s="5"/>
      <c r="BF81"/>
      <c r="BG81"/>
      <c r="BH81"/>
      <c r="BI81"/>
      <c r="BJ81"/>
    </row>
    <row r="82" spans="47:62" ht="15.6">
      <c r="AU82" s="3"/>
      <c r="AZ82" s="79"/>
      <c r="BB82" s="51"/>
      <c r="BC82" s="51"/>
      <c r="BD82" s="5"/>
      <c r="BE82" s="5"/>
      <c r="BF82"/>
      <c r="BG82"/>
      <c r="BH82"/>
      <c r="BI82"/>
      <c r="BJ82"/>
    </row>
    <row r="83" spans="47:62" ht="15.6">
      <c r="AU83" s="3"/>
      <c r="AZ83" s="79"/>
      <c r="BB83" s="51"/>
      <c r="BC83" s="51"/>
      <c r="BD83" s="5"/>
      <c r="BE83" s="5"/>
      <c r="BF83"/>
      <c r="BG83"/>
      <c r="BH83"/>
      <c r="BI83"/>
      <c r="BJ83"/>
    </row>
    <row r="84" spans="47:62" ht="15.6">
      <c r="AU84" s="3"/>
      <c r="AZ84" s="79"/>
      <c r="BB84" s="51"/>
      <c r="BC84" s="51"/>
      <c r="BD84" s="5"/>
      <c r="BE84" s="5"/>
      <c r="BF84"/>
      <c r="BG84"/>
      <c r="BH84"/>
      <c r="BI84"/>
      <c r="BJ84"/>
    </row>
    <row r="85" spans="47:62" ht="15.6">
      <c r="AU85" s="3"/>
      <c r="AZ85" s="79"/>
      <c r="BB85" s="51"/>
      <c r="BC85" s="51"/>
      <c r="BD85" s="5"/>
      <c r="BE85" s="5"/>
      <c r="BF85"/>
      <c r="BG85"/>
      <c r="BH85"/>
      <c r="BI85"/>
      <c r="BJ85"/>
    </row>
    <row r="86" spans="47:62" ht="15.6">
      <c r="AU86" s="3"/>
      <c r="AZ86" s="79"/>
      <c r="BB86" s="51"/>
      <c r="BC86" s="51"/>
      <c r="BD86" s="5"/>
      <c r="BE86" s="5"/>
      <c r="BF86"/>
      <c r="BG86"/>
      <c r="BH86"/>
      <c r="BI86"/>
      <c r="BJ86"/>
    </row>
    <row r="87" spans="47:62" ht="15.6">
      <c r="AU87" s="3"/>
      <c r="AZ87" s="79"/>
      <c r="BB87" s="51"/>
      <c r="BC87" s="51"/>
      <c r="BD87" s="5"/>
      <c r="BE87" s="5"/>
      <c r="BF87"/>
      <c r="BG87"/>
      <c r="BH87"/>
      <c r="BI87"/>
      <c r="BJ87"/>
    </row>
    <row r="88" spans="47:62" ht="15.6">
      <c r="AU88" s="3"/>
      <c r="AZ88" s="79"/>
      <c r="BB88" s="51"/>
      <c r="BC88" s="51"/>
      <c r="BD88" s="5"/>
      <c r="BE88" s="5"/>
      <c r="BF88"/>
      <c r="BG88"/>
      <c r="BH88"/>
      <c r="BI88"/>
      <c r="BJ88"/>
    </row>
    <row r="89" spans="47:62" ht="15.6">
      <c r="AU89" s="3"/>
      <c r="AZ89" s="79"/>
      <c r="BB89" s="51"/>
      <c r="BC89" s="51"/>
      <c r="BD89" s="5"/>
      <c r="BE89" s="5"/>
      <c r="BF89"/>
      <c r="BG89"/>
      <c r="BH89"/>
      <c r="BI89"/>
      <c r="BJ89"/>
    </row>
    <row r="90" spans="47:62" ht="15.6">
      <c r="AU90" s="3"/>
      <c r="AZ90" s="79"/>
      <c r="BB90" s="51"/>
      <c r="BC90" s="51"/>
      <c r="BD90" s="5"/>
      <c r="BE90" s="5"/>
      <c r="BF90"/>
      <c r="BG90"/>
      <c r="BH90"/>
      <c r="BI90"/>
      <c r="BJ90"/>
    </row>
    <row r="91" spans="47:62" ht="15.6">
      <c r="AU91" s="3"/>
      <c r="AZ91" s="79"/>
      <c r="BB91" s="51"/>
      <c r="BC91" s="51"/>
      <c r="BD91" s="5"/>
      <c r="BE91" s="5"/>
      <c r="BF91"/>
      <c r="BG91"/>
      <c r="BH91"/>
      <c r="BI91"/>
      <c r="BJ91"/>
    </row>
    <row r="92" spans="47:62" ht="15.6">
      <c r="AU92" s="3"/>
      <c r="AZ92" s="79"/>
      <c r="BB92" s="51"/>
      <c r="BC92" s="51"/>
      <c r="BD92" s="5"/>
      <c r="BE92" s="5"/>
      <c r="BF92"/>
      <c r="BG92"/>
      <c r="BH92"/>
      <c r="BI92"/>
      <c r="BJ92"/>
    </row>
    <row r="93" spans="47:62" ht="15.6">
      <c r="AU93" s="3"/>
      <c r="AZ93" s="79"/>
      <c r="BB93" s="51"/>
      <c r="BC93" s="51"/>
      <c r="BD93" s="5"/>
      <c r="BE93" s="5"/>
      <c r="BF93"/>
      <c r="BG93"/>
      <c r="BH93"/>
      <c r="BI93"/>
      <c r="BJ93"/>
    </row>
    <row r="94" spans="47:62" ht="15.6">
      <c r="AU94" s="3"/>
      <c r="AZ94" s="79"/>
      <c r="BB94" s="51"/>
      <c r="BC94" s="51"/>
      <c r="BD94" s="5"/>
      <c r="BE94" s="5"/>
      <c r="BF94"/>
      <c r="BG94"/>
      <c r="BH94"/>
      <c r="BI94"/>
      <c r="BJ94"/>
    </row>
    <row r="95" spans="47:62" ht="15.6">
      <c r="AU95" s="3"/>
      <c r="AZ95" s="79"/>
      <c r="BB95" s="51"/>
      <c r="BC95" s="51"/>
      <c r="BD95" s="5"/>
      <c r="BE95" s="5"/>
      <c r="BF95"/>
      <c r="BG95"/>
      <c r="BH95"/>
      <c r="BI95"/>
      <c r="BJ95"/>
    </row>
    <row r="96" spans="47:62" ht="15.6">
      <c r="AU96" s="3"/>
      <c r="AZ96" s="79"/>
      <c r="BB96" s="51"/>
      <c r="BC96" s="51"/>
      <c r="BD96" s="5"/>
      <c r="BE96" s="5"/>
      <c r="BF96"/>
      <c r="BG96"/>
      <c r="BH96"/>
      <c r="BI96"/>
      <c r="BJ96"/>
    </row>
    <row r="97" spans="47:65" ht="15.6">
      <c r="AU97" s="3"/>
      <c r="AZ97" s="79"/>
      <c r="BB97" s="51"/>
      <c r="BC97" s="51"/>
      <c r="BD97" s="5"/>
      <c r="BE97" s="5"/>
      <c r="BF97"/>
      <c r="BG97"/>
      <c r="BH97"/>
      <c r="BI97"/>
      <c r="BJ97"/>
    </row>
    <row r="98" spans="47:65" ht="15.6">
      <c r="AU98" s="3"/>
      <c r="AZ98" s="79"/>
      <c r="BB98" s="51"/>
      <c r="BC98" s="51"/>
      <c r="BD98" s="5"/>
      <c r="BE98" s="5"/>
      <c r="BF98"/>
      <c r="BG98"/>
      <c r="BH98"/>
      <c r="BI98"/>
      <c r="BJ98"/>
    </row>
    <row r="99" spans="47:65" ht="15.6">
      <c r="AU99" s="3"/>
      <c r="AZ99" s="79"/>
      <c r="BB99" s="51"/>
      <c r="BC99" s="51"/>
      <c r="BD99" s="5"/>
      <c r="BE99" s="5"/>
      <c r="BF99"/>
      <c r="BG99"/>
      <c r="BH99"/>
      <c r="BI99"/>
      <c r="BJ99"/>
    </row>
    <row r="100" spans="47:65" ht="15.6">
      <c r="AU100" s="3"/>
      <c r="AZ100" s="79"/>
      <c r="BB100" s="51"/>
      <c r="BC100" s="51"/>
      <c r="BD100" s="5"/>
      <c r="BE100" s="5"/>
      <c r="BF100"/>
      <c r="BG100"/>
      <c r="BH100"/>
      <c r="BI100"/>
      <c r="BJ100"/>
    </row>
    <row r="101" spans="47:65" ht="15.6">
      <c r="AU101" s="3"/>
      <c r="AZ101" s="79"/>
      <c r="BB101" s="51"/>
      <c r="BC101" s="51"/>
      <c r="BD101" s="5"/>
      <c r="BE101" s="5"/>
      <c r="BF101"/>
      <c r="BG101"/>
      <c r="BH101"/>
      <c r="BI101"/>
      <c r="BJ101"/>
    </row>
    <row r="102" spans="47:65" ht="15.6">
      <c r="AU102" s="3"/>
      <c r="AZ102" s="79"/>
      <c r="BB102" s="51"/>
      <c r="BC102" s="51"/>
      <c r="BD102" s="5"/>
      <c r="BE102" s="5"/>
      <c r="BF102"/>
      <c r="BG102"/>
      <c r="BH102"/>
      <c r="BI102"/>
      <c r="BJ102"/>
    </row>
    <row r="103" spans="47:65" ht="15.6">
      <c r="AU103" s="3"/>
      <c r="AZ103" s="79"/>
      <c r="BB103" s="51"/>
      <c r="BC103" s="51"/>
      <c r="BD103" s="5"/>
      <c r="BE103" s="5"/>
      <c r="BF103"/>
      <c r="BG103"/>
      <c r="BH103"/>
      <c r="BI103"/>
      <c r="BJ103"/>
    </row>
    <row r="104" spans="47:65" ht="15.6">
      <c r="AU104" s="3"/>
      <c r="AZ104" s="79"/>
      <c r="BB104" s="51"/>
      <c r="BC104" s="51"/>
      <c r="BD104" s="5"/>
      <c r="BE104" s="5"/>
      <c r="BF104"/>
      <c r="BG104"/>
      <c r="BH104"/>
      <c r="BI104"/>
      <c r="BJ104"/>
    </row>
    <row r="105" spans="47:65" ht="15.6">
      <c r="AU105" s="3"/>
      <c r="AZ105" s="79"/>
      <c r="BB105" s="51"/>
      <c r="BC105" s="51"/>
      <c r="BD105" s="5"/>
      <c r="BE105" s="5"/>
      <c r="BF105"/>
      <c r="BG105"/>
      <c r="BH105"/>
      <c r="BI105"/>
      <c r="BJ105"/>
    </row>
    <row r="106" spans="47:65" ht="15.6">
      <c r="AU106" s="3"/>
      <c r="AZ106" s="79"/>
      <c r="BB106" s="51"/>
      <c r="BC106" s="51"/>
      <c r="BD106" s="5"/>
      <c r="BE106" s="5"/>
      <c r="BF106"/>
      <c r="BG106"/>
      <c r="BH106"/>
      <c r="BI106"/>
      <c r="BJ106"/>
    </row>
    <row r="107" spans="47:65" ht="15.6">
      <c r="AU107" s="3"/>
      <c r="AZ107" s="79"/>
      <c r="BB107" s="51"/>
      <c r="BC107" s="51"/>
      <c r="BD107" s="5"/>
      <c r="BE107" s="5"/>
      <c r="BF107"/>
      <c r="BG107"/>
      <c r="BH107"/>
      <c r="BI107"/>
      <c r="BJ107"/>
    </row>
    <row r="108" spans="47:65" ht="15.6">
      <c r="AU108" s="3"/>
      <c r="AZ108" s="79"/>
      <c r="BB108" s="51"/>
      <c r="BC108" s="51"/>
      <c r="BD108" s="5"/>
      <c r="BE108" s="5"/>
      <c r="BF108"/>
      <c r="BG108"/>
      <c r="BH108"/>
      <c r="BI108"/>
      <c r="BJ108"/>
    </row>
    <row r="109" spans="47:65" ht="15.6">
      <c r="AU109" s="3"/>
      <c r="AZ109" s="79"/>
      <c r="BB109" s="51"/>
      <c r="BC109" s="51"/>
      <c r="BD109" s="5"/>
      <c r="BE109" s="5"/>
      <c r="BF109"/>
      <c r="BG109"/>
      <c r="BH109"/>
      <c r="BI109"/>
      <c r="BJ109"/>
    </row>
    <row r="110" spans="47:65" ht="15.6">
      <c r="AU110" s="3"/>
      <c r="AZ110" s="79"/>
      <c r="BB110" s="51"/>
      <c r="BC110" s="51"/>
      <c r="BD110" s="5"/>
      <c r="BE110" s="5"/>
      <c r="BF110"/>
      <c r="BG110"/>
      <c r="BH110"/>
      <c r="BI110"/>
      <c r="BJ110"/>
    </row>
    <row r="111" spans="47:65" ht="15.6">
      <c r="AU111" s="3"/>
      <c r="AZ111" s="79"/>
      <c r="BB111" s="51"/>
      <c r="BC111" s="51"/>
      <c r="BD111" s="5"/>
      <c r="BE111" s="5"/>
      <c r="BL111" s="12"/>
      <c r="BM111" s="12"/>
    </row>
    <row r="112" spans="47:65" ht="15.6">
      <c r="AU112" s="3"/>
      <c r="AZ112" s="79"/>
      <c r="BB112" s="51"/>
      <c r="BC112" s="51"/>
      <c r="BD112" s="5"/>
      <c r="BE112" s="5"/>
      <c r="BL112" s="12"/>
      <c r="BM112" s="12"/>
    </row>
    <row r="113" spans="47:65" ht="15.6">
      <c r="AU113" s="3"/>
      <c r="AZ113" s="79"/>
      <c r="BB113" s="51"/>
      <c r="BC113" s="51"/>
      <c r="BD113" s="5"/>
      <c r="BE113" s="5"/>
      <c r="BL113" s="12"/>
      <c r="BM113" s="12"/>
    </row>
    <row r="114" spans="47:65" ht="15.6">
      <c r="AU114" s="3"/>
      <c r="AZ114" s="79"/>
      <c r="BB114" s="51"/>
      <c r="BC114" s="51"/>
      <c r="BD114" s="5"/>
      <c r="BE114" s="5"/>
      <c r="BL114" s="12"/>
      <c r="BM114" s="12"/>
    </row>
    <row r="115" spans="47:65" ht="15.6">
      <c r="AU115" s="3"/>
      <c r="AZ115" s="79"/>
      <c r="BB115" s="51"/>
      <c r="BC115" s="51"/>
      <c r="BD115" s="5"/>
      <c r="BE115" s="5"/>
      <c r="BL115" s="12"/>
      <c r="BM115" s="12"/>
    </row>
    <row r="116" spans="47:65" ht="15.6">
      <c r="AU116" s="3"/>
      <c r="AZ116" s="79"/>
      <c r="BB116" s="51"/>
      <c r="BC116" s="51"/>
      <c r="BD116" s="5"/>
      <c r="BE116" s="5"/>
      <c r="BL116" s="12"/>
      <c r="BM116" s="12"/>
    </row>
    <row r="117" spans="47:65" ht="15.6">
      <c r="AU117" s="3"/>
      <c r="AZ117" s="79"/>
      <c r="BB117" s="51"/>
      <c r="BC117" s="51"/>
      <c r="BD117" s="5"/>
      <c r="BE117" s="5"/>
      <c r="BL117" s="12"/>
      <c r="BM117" s="12"/>
    </row>
    <row r="118" spans="47:65" ht="15.6">
      <c r="AU118" s="3"/>
      <c r="AZ118" s="79"/>
      <c r="BB118" s="51"/>
      <c r="BC118" s="51"/>
      <c r="BD118" s="5"/>
      <c r="BE118" s="5"/>
      <c r="BL118" s="12"/>
      <c r="BM118" s="12"/>
    </row>
    <row r="119" spans="47:65" ht="15.6">
      <c r="AU119" s="3"/>
      <c r="AZ119" s="79"/>
      <c r="BB119" s="51"/>
      <c r="BC119" s="51"/>
      <c r="BD119" s="5"/>
      <c r="BE119" s="5"/>
      <c r="BL119" s="12"/>
      <c r="BM119" s="12"/>
    </row>
    <row r="120" spans="47:65" ht="15.6">
      <c r="AU120" s="3"/>
      <c r="AZ120" s="79"/>
      <c r="BB120" s="51"/>
      <c r="BC120" s="51"/>
      <c r="BD120" s="5"/>
      <c r="BE120" s="5"/>
      <c r="BL120" s="12"/>
      <c r="BM120" s="12"/>
    </row>
    <row r="121" spans="47:65" ht="15.6">
      <c r="AU121" s="3"/>
      <c r="AZ121" s="79"/>
      <c r="BB121" s="51"/>
      <c r="BC121" s="51"/>
      <c r="BD121" s="5"/>
      <c r="BE121" s="5"/>
      <c r="BL121" s="12"/>
      <c r="BM121" s="12"/>
    </row>
    <row r="122" spans="47:65" ht="15.6">
      <c r="AU122" s="3"/>
      <c r="AZ122" s="79"/>
      <c r="BB122" s="51"/>
      <c r="BC122" s="51"/>
      <c r="BD122" s="5"/>
      <c r="BE122" s="5"/>
      <c r="BL122" s="12"/>
      <c r="BM122" s="12"/>
    </row>
    <row r="123" spans="47:65" ht="15.6">
      <c r="AU123" s="3"/>
      <c r="AZ123" s="79"/>
      <c r="BB123" s="51"/>
      <c r="BC123" s="51"/>
      <c r="BD123" s="5"/>
      <c r="BE123" s="5"/>
      <c r="BL123" s="12"/>
      <c r="BM123" s="12"/>
    </row>
    <row r="124" spans="47:65" ht="15.6">
      <c r="AU124" s="3"/>
      <c r="AZ124" s="79"/>
      <c r="BB124" s="51"/>
      <c r="BC124" s="51"/>
      <c r="BD124" s="5"/>
      <c r="BE124" s="5"/>
      <c r="BL124" s="12"/>
      <c r="BM124" s="12"/>
    </row>
    <row r="125" spans="47:65" ht="15.6">
      <c r="AU125" s="3"/>
      <c r="AZ125" s="79"/>
      <c r="BB125" s="51"/>
      <c r="BC125" s="51"/>
      <c r="BD125" s="5"/>
      <c r="BE125" s="5"/>
      <c r="BL125" s="12"/>
      <c r="BM125" s="12"/>
    </row>
    <row r="126" spans="47:65" ht="15.6">
      <c r="AU126" s="3"/>
      <c r="AZ126" s="79"/>
      <c r="BB126" s="51"/>
      <c r="BC126" s="51"/>
      <c r="BD126" s="5"/>
      <c r="BE126" s="5"/>
      <c r="BL126" s="12"/>
      <c r="BM126" s="12"/>
    </row>
    <row r="127" spans="47:65" ht="15.6">
      <c r="AU127" s="3"/>
      <c r="AZ127" s="79"/>
      <c r="BB127" s="51"/>
      <c r="BC127" s="51"/>
      <c r="BD127" s="5"/>
      <c r="BE127" s="5"/>
      <c r="BL127" s="12"/>
      <c r="BM127" s="12"/>
    </row>
    <row r="128" spans="47:65" ht="15.6">
      <c r="AU128" s="3"/>
      <c r="AZ128" s="79"/>
      <c r="BB128" s="51"/>
      <c r="BC128" s="51"/>
      <c r="BD128" s="5"/>
      <c r="BE128" s="5"/>
      <c r="BL128" s="12"/>
      <c r="BM128" s="12"/>
    </row>
    <row r="129" spans="47:65" ht="15.6">
      <c r="AU129" s="3"/>
      <c r="AZ129" s="79"/>
      <c r="BB129" s="51"/>
      <c r="BC129" s="51"/>
      <c r="BD129" s="5"/>
      <c r="BE129" s="5"/>
      <c r="BL129" s="12"/>
      <c r="BM129" s="12"/>
    </row>
    <row r="130" spans="47:65" ht="15.6">
      <c r="AU130" s="3"/>
      <c r="AZ130" s="79"/>
      <c r="BB130" s="51"/>
      <c r="BC130" s="51"/>
      <c r="BD130" s="5"/>
      <c r="BE130" s="5"/>
      <c r="BL130" s="12"/>
      <c r="BM130" s="12"/>
    </row>
    <row r="131" spans="47:65" ht="15.6">
      <c r="AU131" s="3"/>
      <c r="AZ131" s="79"/>
      <c r="BB131" s="51"/>
      <c r="BC131" s="51"/>
      <c r="BD131" s="5"/>
      <c r="BE131" s="5"/>
      <c r="BL131" s="12"/>
      <c r="BM131" s="12"/>
    </row>
    <row r="132" spans="47:65" ht="15.6">
      <c r="AU132" s="3"/>
      <c r="AZ132" s="79"/>
      <c r="BB132" s="51"/>
      <c r="BC132" s="51"/>
      <c r="BD132" s="5"/>
      <c r="BE132" s="5"/>
      <c r="BL132" s="12"/>
      <c r="BM132" s="12"/>
    </row>
    <row r="133" spans="47:65" ht="15.6">
      <c r="BB133" s="51"/>
      <c r="BC133" s="51"/>
      <c r="BD133" s="5"/>
      <c r="BE133" s="5"/>
      <c r="BL133" s="12"/>
      <c r="BM133" s="12"/>
    </row>
    <row r="134" spans="47:65" ht="15.6">
      <c r="BB134" s="51"/>
      <c r="BC134" s="51"/>
      <c r="BD134" s="5"/>
      <c r="BE134" s="5"/>
      <c r="BL134" s="12"/>
      <c r="BM134" s="12"/>
    </row>
    <row r="135" spans="47:65" ht="15.6">
      <c r="AU135" s="3"/>
      <c r="AZ135" s="79"/>
      <c r="BB135" s="51"/>
      <c r="BC135" s="51"/>
      <c r="BD135" s="5"/>
      <c r="BE135" s="5"/>
      <c r="BL135" s="12"/>
      <c r="BM135" s="12"/>
    </row>
    <row r="136" spans="47:65" ht="15.6">
      <c r="AU136" s="3"/>
      <c r="AZ136" s="79"/>
      <c r="BB136" s="51"/>
      <c r="BC136" s="51"/>
      <c r="BD136" s="5"/>
      <c r="BE136" s="5"/>
      <c r="BL136" s="12"/>
      <c r="BM136" s="12"/>
    </row>
    <row r="137" spans="47:65" ht="15.6">
      <c r="AU137" s="3"/>
      <c r="AZ137" s="79"/>
      <c r="BB137" s="51"/>
      <c r="BC137" s="51"/>
      <c r="BD137" s="5"/>
      <c r="BE137" s="5"/>
      <c r="BL137" s="12"/>
      <c r="BM137" s="12"/>
    </row>
    <row r="138" spans="47:65" ht="15.6">
      <c r="AU138" s="3"/>
      <c r="AZ138" s="79"/>
      <c r="BB138" s="51"/>
      <c r="BC138" s="51"/>
      <c r="BD138" s="5"/>
      <c r="BE138" s="5"/>
      <c r="BL138" s="12"/>
      <c r="BM138" s="12"/>
    </row>
    <row r="139" spans="47:65" ht="15.6">
      <c r="AU139" s="3"/>
      <c r="AZ139" s="79"/>
      <c r="BB139" s="51"/>
      <c r="BC139" s="51"/>
      <c r="BD139" s="5"/>
      <c r="BE139" s="5"/>
      <c r="BL139" s="12"/>
      <c r="BM139" s="12"/>
    </row>
    <row r="140" spans="47:65">
      <c r="AU140" s="3"/>
      <c r="AZ140" s="79"/>
      <c r="BC140" s="52"/>
      <c r="BL140" s="12"/>
      <c r="BM140" s="12"/>
    </row>
    <row r="141" spans="47:65">
      <c r="AU141" s="3"/>
      <c r="AZ141" s="79"/>
      <c r="BC141" s="52"/>
      <c r="BL141" s="12"/>
      <c r="BM141" s="12"/>
    </row>
    <row r="142" spans="47:65">
      <c r="AU142" s="3"/>
      <c r="AZ142" s="79"/>
      <c r="BC142" s="52"/>
      <c r="BL142" s="12"/>
      <c r="BM142" s="12"/>
    </row>
    <row r="143" spans="47:65">
      <c r="AU143" s="3"/>
      <c r="AZ143" s="79"/>
      <c r="BC143" s="52"/>
      <c r="BL143" s="12"/>
      <c r="BM143" s="12"/>
    </row>
    <row r="144" spans="47:65">
      <c r="AU144" s="3"/>
      <c r="AZ144" s="79"/>
      <c r="BC144" s="52"/>
      <c r="BL144" s="12"/>
      <c r="BM144" s="12"/>
    </row>
    <row r="145" spans="47:65">
      <c r="AU145" s="3"/>
      <c r="AZ145" s="79"/>
      <c r="BC145" s="52"/>
      <c r="BL145" s="12"/>
      <c r="BM145" s="12"/>
    </row>
    <row r="146" spans="47:65">
      <c r="AU146" s="3"/>
      <c r="AZ146" s="79"/>
      <c r="BC146" s="52"/>
      <c r="BL146" s="12"/>
      <c r="BM146" s="12"/>
    </row>
    <row r="147" spans="47:65">
      <c r="AU147" s="3"/>
      <c r="AZ147" s="79"/>
      <c r="BC147" s="52"/>
      <c r="BL147" s="12"/>
      <c r="BM147" s="12"/>
    </row>
    <row r="148" spans="47:65">
      <c r="AU148" s="3"/>
      <c r="AZ148" s="79"/>
      <c r="BC148" s="52"/>
      <c r="BL148" s="12"/>
      <c r="BM148" s="12"/>
    </row>
    <row r="149" spans="47:65">
      <c r="AU149" s="3"/>
      <c r="AZ149" s="79"/>
      <c r="BC149" s="52"/>
      <c r="BL149" s="12"/>
      <c r="BM149" s="12"/>
    </row>
    <row r="150" spans="47:65">
      <c r="AU150" s="3"/>
      <c r="AZ150" s="79"/>
      <c r="BC150" s="52"/>
      <c r="BL150" s="12"/>
      <c r="BM150" s="12"/>
    </row>
    <row r="151" spans="47:65">
      <c r="AU151" s="3"/>
      <c r="AZ151" s="79"/>
      <c r="BC151" s="52"/>
    </row>
    <row r="152" spans="47:65">
      <c r="AU152" s="3"/>
      <c r="AZ152" s="79"/>
      <c r="BC152" s="52"/>
    </row>
    <row r="153" spans="47:65">
      <c r="AU153" s="3"/>
      <c r="AZ153" s="79"/>
      <c r="BC153" s="52"/>
    </row>
    <row r="154" spans="47:65">
      <c r="AU154" s="3"/>
      <c r="AZ154" s="79"/>
      <c r="BC154" s="52"/>
    </row>
    <row r="155" spans="47:65">
      <c r="AU155" s="3"/>
      <c r="AZ155" s="79"/>
      <c r="BC155" s="52"/>
    </row>
    <row r="156" spans="47:65">
      <c r="AU156" s="3"/>
      <c r="AZ156" s="79"/>
      <c r="BC156" s="52"/>
    </row>
    <row r="157" spans="47:65">
      <c r="AU157" s="3"/>
      <c r="AZ157" s="79"/>
      <c r="BC157" s="52"/>
    </row>
    <row r="158" spans="47:65">
      <c r="AU158" s="3"/>
      <c r="AZ158" s="79"/>
      <c r="BC158" s="52"/>
    </row>
    <row r="159" spans="47:65">
      <c r="AU159" s="3"/>
      <c r="AY159" s="116"/>
      <c r="AZ159" s="79"/>
      <c r="BC159" s="52"/>
    </row>
    <row r="160" spans="47:65">
      <c r="AU160" s="3"/>
      <c r="AY160" s="116"/>
      <c r="AZ160" s="79"/>
      <c r="BC160" s="52"/>
      <c r="BK160" s="13"/>
    </row>
    <row r="161" spans="35:63">
      <c r="AU161" s="3"/>
      <c r="AY161" s="116"/>
      <c r="AZ161" s="79"/>
      <c r="BC161" s="52"/>
      <c r="BK161" s="13"/>
    </row>
    <row r="162" spans="35:63">
      <c r="AU162" s="3"/>
      <c r="AY162" s="116"/>
      <c r="AZ162" s="79"/>
      <c r="BC162" s="52"/>
      <c r="BK162" s="13"/>
    </row>
    <row r="163" spans="35:63">
      <c r="AU163" s="3"/>
      <c r="AY163" s="116"/>
      <c r="AZ163" s="79"/>
      <c r="BC163" s="52"/>
      <c r="BK163" s="13"/>
    </row>
    <row r="164" spans="35:63">
      <c r="AU164" s="3"/>
      <c r="AY164" s="116"/>
      <c r="AZ164" s="79"/>
      <c r="BC164" s="52"/>
      <c r="BK164" s="13"/>
    </row>
    <row r="165" spans="35:63">
      <c r="AU165" s="3"/>
      <c r="AY165" s="116"/>
      <c r="AZ165" s="79"/>
      <c r="BC165" s="52"/>
      <c r="BK165" s="13"/>
    </row>
    <row r="166" spans="35:63">
      <c r="AU166" s="3"/>
      <c r="AY166" s="116"/>
      <c r="AZ166" s="79"/>
      <c r="BC166" s="52"/>
      <c r="BK166" s="13"/>
    </row>
    <row r="167" spans="35:63">
      <c r="AU167" s="3"/>
      <c r="AY167" s="116"/>
      <c r="AZ167" s="79"/>
      <c r="BC167" s="52"/>
      <c r="BK167" s="13"/>
    </row>
    <row r="168" spans="35:63">
      <c r="AU168" s="3"/>
      <c r="AY168" s="116"/>
      <c r="AZ168" s="79"/>
      <c r="BC168" s="52"/>
      <c r="BK168" s="13"/>
    </row>
    <row r="169" spans="35:63">
      <c r="AU169" s="3"/>
      <c r="AY169" s="116"/>
      <c r="AZ169" s="79"/>
      <c r="BC169" s="52"/>
      <c r="BK169" s="13"/>
    </row>
    <row r="170" spans="35:63">
      <c r="AU170" s="3"/>
      <c r="AY170" s="116"/>
      <c r="AZ170" s="79"/>
      <c r="BC170" s="52"/>
      <c r="BK170" s="13"/>
    </row>
    <row r="171" spans="35:63">
      <c r="AI171" s="13"/>
      <c r="AJ171" s="13"/>
      <c r="AL171" s="13"/>
      <c r="AM171" s="13"/>
      <c r="AU171" s="3"/>
      <c r="AX171" s="13"/>
      <c r="AY171" s="116"/>
      <c r="AZ171" s="79"/>
      <c r="BC171" s="52"/>
      <c r="BK171" s="13"/>
    </row>
    <row r="172" spans="35:63">
      <c r="AI172" s="13"/>
      <c r="AJ172" s="13"/>
      <c r="AL172" s="13"/>
      <c r="AM172" s="13"/>
      <c r="AU172" s="3"/>
      <c r="AX172" s="13"/>
      <c r="AY172" s="116"/>
      <c r="AZ172" s="79"/>
      <c r="BC172" s="52"/>
      <c r="BK172" s="13"/>
    </row>
    <row r="173" spans="35:63">
      <c r="AI173" s="13"/>
      <c r="AJ173" s="13"/>
      <c r="AL173" s="13"/>
      <c r="AM173" s="13"/>
      <c r="AU173" s="3"/>
      <c r="AX173" s="13"/>
      <c r="AY173" s="116"/>
      <c r="AZ173" s="79"/>
      <c r="BC173" s="52"/>
      <c r="BK173" s="13"/>
    </row>
    <row r="174" spans="35:63">
      <c r="AI174" s="13"/>
      <c r="AJ174" s="13"/>
      <c r="AL174" s="13"/>
      <c r="AM174" s="13"/>
      <c r="AU174" s="3"/>
      <c r="AX174" s="13"/>
      <c r="AY174" s="116"/>
      <c r="AZ174" s="79"/>
      <c r="BC174" s="52"/>
      <c r="BK174" s="13"/>
    </row>
    <row r="175" spans="35:63">
      <c r="AI175" s="13"/>
      <c r="AJ175" s="13"/>
      <c r="AL175" s="13"/>
      <c r="AM175" s="13"/>
      <c r="AU175" s="3"/>
      <c r="AX175" s="13"/>
      <c r="AY175" s="116"/>
      <c r="AZ175" s="79"/>
      <c r="BC175" s="52"/>
      <c r="BK175" s="13"/>
    </row>
    <row r="176" spans="35:63">
      <c r="AI176" s="13"/>
      <c r="AJ176" s="13"/>
      <c r="AL176" s="13"/>
      <c r="AM176" s="13"/>
      <c r="AU176" s="3"/>
      <c r="AX176" s="13"/>
      <c r="AY176" s="116"/>
      <c r="AZ176" s="79"/>
      <c r="BC176" s="52"/>
      <c r="BK176" s="13"/>
    </row>
    <row r="177" spans="35:63">
      <c r="AI177" s="13"/>
      <c r="AJ177" s="13"/>
      <c r="AL177" s="13"/>
      <c r="AM177" s="13"/>
      <c r="AU177" s="3"/>
      <c r="AX177" s="13"/>
      <c r="AY177" s="116"/>
      <c r="AZ177" s="79"/>
      <c r="BC177" s="52"/>
      <c r="BK177" s="13"/>
    </row>
    <row r="178" spans="35:63">
      <c r="AI178" s="13"/>
      <c r="AJ178" s="13"/>
      <c r="AL178" s="13"/>
      <c r="AM178" s="13"/>
      <c r="AU178" s="3"/>
      <c r="AX178" s="13"/>
      <c r="AY178" s="116"/>
      <c r="AZ178" s="79"/>
      <c r="BC178" s="52"/>
      <c r="BK178" s="13"/>
    </row>
    <row r="179" spans="35:63">
      <c r="AI179" s="13"/>
      <c r="AJ179" s="13"/>
      <c r="AL179" s="13"/>
      <c r="AM179" s="13"/>
      <c r="AU179" s="3"/>
      <c r="AX179" s="13"/>
      <c r="AY179" s="116"/>
      <c r="AZ179" s="79"/>
      <c r="BC179" s="52"/>
      <c r="BK179" s="13"/>
    </row>
    <row r="180" spans="35:63">
      <c r="AI180" s="13"/>
      <c r="AJ180" s="13"/>
      <c r="AL180" s="13"/>
      <c r="AM180" s="13"/>
      <c r="AU180" s="3"/>
      <c r="AX180" s="13"/>
      <c r="AY180" s="116"/>
      <c r="AZ180" s="79"/>
      <c r="BC180" s="52"/>
      <c r="BK180" s="13"/>
    </row>
    <row r="181" spans="35:63">
      <c r="AI181" s="13"/>
      <c r="AJ181" s="13"/>
      <c r="AL181" s="13"/>
      <c r="AM181" s="13"/>
      <c r="AU181" s="3"/>
      <c r="AX181" s="13"/>
      <c r="AY181" s="116"/>
      <c r="AZ181" s="79"/>
      <c r="BC181" s="52"/>
      <c r="BK181" s="13"/>
    </row>
    <row r="182" spans="35:63">
      <c r="AI182" s="13"/>
      <c r="AJ182" s="13"/>
      <c r="AL182" s="13"/>
      <c r="AM182" s="13"/>
      <c r="AU182" s="3"/>
      <c r="AX182" s="13"/>
      <c r="AY182" s="116"/>
      <c r="AZ182" s="79"/>
      <c r="BC182" s="52"/>
      <c r="BK182" s="13"/>
    </row>
    <row r="183" spans="35:63">
      <c r="AI183" s="13"/>
      <c r="AJ183" s="13"/>
      <c r="AL183" s="13"/>
      <c r="AM183" s="13"/>
      <c r="AU183" s="3"/>
      <c r="AX183" s="13"/>
      <c r="AY183" s="116"/>
      <c r="AZ183" s="79"/>
      <c r="BC183" s="52"/>
      <c r="BK183" s="13"/>
    </row>
    <row r="184" spans="35:63">
      <c r="AI184" s="13"/>
      <c r="AJ184" s="13"/>
      <c r="AL184" s="13"/>
      <c r="AM184" s="13"/>
      <c r="AU184" s="3"/>
      <c r="AX184" s="13"/>
      <c r="AY184" s="116"/>
      <c r="AZ184" s="79"/>
      <c r="BC184" s="52"/>
      <c r="BK184" s="13"/>
    </row>
    <row r="185" spans="35:63">
      <c r="AI185" s="13"/>
      <c r="AJ185" s="13"/>
      <c r="AL185" s="13"/>
      <c r="AM185" s="13"/>
      <c r="AU185" s="3"/>
      <c r="AX185" s="13"/>
      <c r="AY185" s="116"/>
      <c r="AZ185" s="79"/>
      <c r="BC185" s="52"/>
      <c r="BK185" s="13"/>
    </row>
    <row r="186" spans="35:63">
      <c r="AI186" s="13"/>
      <c r="AJ186" s="13"/>
      <c r="AL186" s="13"/>
      <c r="AM186" s="13"/>
      <c r="AU186" s="3"/>
      <c r="AX186" s="13"/>
      <c r="AY186" s="116"/>
      <c r="AZ186" s="79"/>
      <c r="BC186" s="52"/>
      <c r="BK186" s="13"/>
    </row>
    <row r="187" spans="35:63">
      <c r="AI187" s="13"/>
      <c r="AJ187" s="13"/>
      <c r="AL187" s="13"/>
      <c r="AM187" s="13"/>
      <c r="AU187" s="3"/>
      <c r="AX187" s="13"/>
      <c r="AY187" s="116"/>
      <c r="AZ187" s="79"/>
      <c r="BC187" s="52"/>
      <c r="BK187" s="13"/>
    </row>
    <row r="188" spans="35:63">
      <c r="AI188" s="13"/>
      <c r="AJ188" s="13"/>
      <c r="AL188" s="13"/>
      <c r="AM188" s="13"/>
      <c r="AU188" s="3"/>
      <c r="AX188" s="13"/>
      <c r="AY188" s="116"/>
      <c r="AZ188" s="79"/>
      <c r="BC188" s="52"/>
      <c r="BK188" s="13"/>
    </row>
    <row r="189" spans="35:63">
      <c r="AI189" s="13"/>
      <c r="AJ189" s="13"/>
      <c r="AL189" s="13"/>
      <c r="AM189" s="13"/>
      <c r="AU189" s="3"/>
      <c r="AX189" s="13"/>
      <c r="AY189" s="116"/>
      <c r="AZ189" s="79"/>
      <c r="BC189" s="52"/>
      <c r="BK189" s="13"/>
    </row>
    <row r="190" spans="35:63">
      <c r="AI190" s="13"/>
      <c r="AJ190" s="13"/>
      <c r="AL190" s="13"/>
      <c r="AM190" s="13"/>
      <c r="AU190" s="3"/>
      <c r="AX190" s="13"/>
      <c r="AY190" s="116"/>
      <c r="AZ190" s="79"/>
      <c r="BC190" s="52"/>
      <c r="BK190" s="13"/>
    </row>
    <row r="191" spans="35:63">
      <c r="AI191" s="13"/>
      <c r="AJ191" s="13"/>
      <c r="AL191" s="13"/>
      <c r="AM191" s="13"/>
      <c r="AU191" s="3"/>
      <c r="AX191" s="13"/>
      <c r="AY191" s="116"/>
      <c r="AZ191" s="79"/>
      <c r="BC191" s="52"/>
      <c r="BK191" s="13"/>
    </row>
    <row r="192" spans="35:63">
      <c r="AI192" s="13"/>
      <c r="AJ192" s="13"/>
      <c r="AL192" s="13"/>
      <c r="AM192" s="13"/>
      <c r="AU192" s="3"/>
      <c r="AX192" s="13"/>
      <c r="AY192" s="116"/>
      <c r="AZ192" s="79"/>
      <c r="BC192" s="52"/>
      <c r="BK192" s="13"/>
    </row>
    <row r="193" spans="35:63">
      <c r="AI193" s="13"/>
      <c r="AJ193" s="13"/>
      <c r="AL193" s="13"/>
      <c r="AM193" s="13"/>
      <c r="AU193" s="3"/>
      <c r="AX193" s="13"/>
      <c r="AY193" s="116"/>
      <c r="AZ193" s="79"/>
      <c r="BC193" s="52"/>
      <c r="BK193" s="13"/>
    </row>
    <row r="194" spans="35:63">
      <c r="AI194" s="13"/>
      <c r="AJ194" s="13"/>
      <c r="AL194" s="13"/>
      <c r="AM194" s="13"/>
      <c r="AU194" s="3"/>
      <c r="AX194" s="13"/>
      <c r="AY194" s="116"/>
      <c r="AZ194" s="79"/>
      <c r="BC194" s="52"/>
      <c r="BK194" s="13"/>
    </row>
    <row r="195" spans="35:63">
      <c r="AI195" s="13"/>
      <c r="AJ195" s="13"/>
      <c r="AL195" s="13"/>
      <c r="AM195" s="13"/>
      <c r="AU195" s="3"/>
      <c r="AX195" s="13"/>
      <c r="AY195" s="116"/>
      <c r="AZ195" s="79"/>
      <c r="BC195" s="52"/>
      <c r="BK195" s="13"/>
    </row>
    <row r="196" spans="35:63">
      <c r="AI196" s="13"/>
      <c r="AJ196" s="13"/>
      <c r="AL196" s="13"/>
      <c r="AM196" s="13"/>
      <c r="AO196" s="116"/>
      <c r="AT196" s="13"/>
      <c r="AU196" s="13"/>
      <c r="AV196" s="66"/>
      <c r="AW196" s="66"/>
      <c r="AX196" s="13"/>
      <c r="AY196" s="116"/>
      <c r="AZ196" s="66"/>
      <c r="BA196" s="116"/>
      <c r="BB196" s="116"/>
      <c r="BC196" s="82"/>
      <c r="BD196" s="82"/>
      <c r="BE196" s="82"/>
      <c r="BF196" s="82"/>
      <c r="BG196" s="82"/>
      <c r="BH196" s="82"/>
      <c r="BI196" s="116"/>
      <c r="BJ196" s="66"/>
      <c r="BK196" s="13"/>
    </row>
    <row r="197" spans="35:63">
      <c r="AI197" s="13"/>
      <c r="AJ197" s="13"/>
      <c r="AL197" s="13"/>
      <c r="AM197" s="13"/>
      <c r="AO197" s="116"/>
      <c r="AT197" s="13"/>
      <c r="AU197" s="13"/>
      <c r="AV197" s="66"/>
      <c r="AW197" s="66"/>
      <c r="AX197" s="13"/>
      <c r="AY197" s="116"/>
      <c r="AZ197" s="66"/>
      <c r="BA197" s="116"/>
      <c r="BB197" s="116"/>
      <c r="BC197" s="82"/>
      <c r="BD197" s="82"/>
      <c r="BE197" s="82"/>
      <c r="BF197" s="82"/>
      <c r="BG197" s="82"/>
      <c r="BH197" s="82"/>
      <c r="BI197" s="116"/>
      <c r="BJ197" s="66"/>
      <c r="BK197" s="13"/>
    </row>
    <row r="198" spans="35:63">
      <c r="AI198" s="13"/>
      <c r="AJ198" s="13"/>
      <c r="AL198" s="13"/>
      <c r="AM198" s="13"/>
      <c r="AO198" s="116"/>
      <c r="AT198" s="13"/>
      <c r="AU198" s="13"/>
      <c r="AV198" s="66"/>
      <c r="AW198" s="66"/>
      <c r="AX198" s="13"/>
      <c r="AY198" s="116"/>
      <c r="AZ198" s="66"/>
      <c r="BA198" s="116"/>
      <c r="BB198" s="116"/>
      <c r="BC198" s="82"/>
      <c r="BD198" s="82"/>
      <c r="BE198" s="82"/>
      <c r="BF198" s="82"/>
      <c r="BG198" s="82"/>
      <c r="BH198" s="82"/>
      <c r="BI198" s="116"/>
      <c r="BJ198" s="66"/>
      <c r="BK198" s="13"/>
    </row>
    <row r="199" spans="35:63">
      <c r="AI199" s="13"/>
      <c r="AJ199" s="13"/>
      <c r="AL199" s="13"/>
      <c r="AM199" s="13"/>
      <c r="AO199" s="116"/>
      <c r="AT199" s="13"/>
      <c r="AU199" s="13"/>
      <c r="AV199" s="66"/>
      <c r="AW199" s="66"/>
      <c r="AX199" s="13"/>
      <c r="AY199" s="116"/>
      <c r="AZ199" s="66"/>
      <c r="BA199" s="116"/>
      <c r="BB199" s="116"/>
      <c r="BC199" s="82"/>
      <c r="BD199" s="82"/>
      <c r="BE199" s="82"/>
      <c r="BF199" s="82"/>
      <c r="BG199" s="82"/>
      <c r="BH199" s="82"/>
      <c r="BI199" s="116"/>
      <c r="BJ199" s="66"/>
      <c r="BK199" s="13"/>
    </row>
    <row r="200" spans="35:63">
      <c r="AI200" s="13"/>
      <c r="AJ200" s="13"/>
      <c r="AL200" s="13"/>
      <c r="AM200" s="13"/>
      <c r="AO200" s="116"/>
      <c r="AT200" s="13"/>
      <c r="AU200" s="13"/>
      <c r="AV200" s="66"/>
      <c r="AW200" s="66"/>
      <c r="AX200" s="13"/>
      <c r="AY200" s="116"/>
      <c r="AZ200" s="66"/>
      <c r="BA200" s="116"/>
      <c r="BB200" s="116"/>
      <c r="BC200" s="82"/>
      <c r="BD200" s="82"/>
      <c r="BE200" s="82"/>
      <c r="BF200" s="82"/>
      <c r="BG200" s="82"/>
      <c r="BH200" s="82"/>
      <c r="BI200" s="116"/>
      <c r="BJ200" s="66"/>
      <c r="BK200" s="13"/>
    </row>
    <row r="201" spans="35:63">
      <c r="AI201" s="13"/>
      <c r="AJ201" s="13"/>
      <c r="AL201" s="13"/>
      <c r="AM201" s="13"/>
      <c r="AO201" s="116"/>
      <c r="AT201" s="13"/>
      <c r="AU201" s="13"/>
      <c r="AV201" s="66"/>
      <c r="AW201" s="66"/>
      <c r="AX201" s="13"/>
      <c r="AY201" s="116"/>
      <c r="AZ201" s="66"/>
      <c r="BA201" s="116"/>
      <c r="BB201" s="116"/>
      <c r="BC201" s="82"/>
      <c r="BD201" s="82"/>
      <c r="BE201" s="82"/>
      <c r="BF201" s="82"/>
      <c r="BG201" s="82"/>
      <c r="BH201" s="82"/>
      <c r="BI201" s="116"/>
      <c r="BJ201" s="66"/>
      <c r="BK201" s="13"/>
    </row>
    <row r="202" spans="35:63">
      <c r="AI202" s="13"/>
      <c r="AJ202" s="13"/>
      <c r="AL202" s="13"/>
      <c r="AM202" s="13"/>
      <c r="AO202" s="116"/>
      <c r="AT202" s="13"/>
      <c r="AU202" s="13"/>
      <c r="AV202" s="66"/>
      <c r="AW202" s="66"/>
      <c r="AX202" s="13"/>
      <c r="AY202" s="116"/>
      <c r="AZ202" s="66"/>
      <c r="BA202" s="116"/>
      <c r="BB202" s="116"/>
      <c r="BC202" s="82"/>
      <c r="BD202" s="82"/>
      <c r="BE202" s="82"/>
      <c r="BF202" s="82"/>
      <c r="BG202" s="82"/>
      <c r="BH202" s="82"/>
      <c r="BI202" s="116"/>
      <c r="BJ202" s="66"/>
      <c r="BK202" s="13"/>
    </row>
    <row r="203" spans="35:63">
      <c r="AI203" s="13"/>
      <c r="AJ203" s="13"/>
      <c r="AL203" s="13"/>
      <c r="AM203" s="13"/>
      <c r="AO203" s="116"/>
      <c r="AT203" s="13"/>
      <c r="AU203" s="13"/>
      <c r="AV203" s="66"/>
      <c r="AW203" s="66"/>
      <c r="AX203" s="13"/>
      <c r="AY203" s="116"/>
      <c r="AZ203" s="66"/>
      <c r="BA203" s="116"/>
      <c r="BB203" s="116"/>
      <c r="BC203" s="82"/>
      <c r="BD203" s="82"/>
      <c r="BE203" s="82"/>
      <c r="BF203" s="82"/>
      <c r="BG203" s="82"/>
      <c r="BH203" s="82"/>
      <c r="BI203" s="116"/>
      <c r="BJ203" s="66"/>
      <c r="BK203" s="13"/>
    </row>
    <row r="204" spans="35:63">
      <c r="AI204" s="13"/>
      <c r="AJ204" s="13"/>
      <c r="AL204" s="13"/>
      <c r="AM204" s="13"/>
      <c r="AO204" s="116"/>
      <c r="AT204" s="13"/>
      <c r="AU204" s="13"/>
      <c r="AV204" s="66"/>
      <c r="AW204" s="66"/>
      <c r="AX204" s="13"/>
      <c r="AY204" s="116"/>
      <c r="AZ204" s="66"/>
      <c r="BA204" s="116"/>
      <c r="BB204" s="116"/>
      <c r="BC204" s="82"/>
      <c r="BD204" s="82"/>
      <c r="BE204" s="82"/>
      <c r="BF204" s="82"/>
      <c r="BG204" s="82"/>
      <c r="BH204" s="82"/>
      <c r="BI204" s="116"/>
      <c r="BJ204" s="66"/>
      <c r="BK204" s="13"/>
    </row>
    <row r="205" spans="35:63">
      <c r="AI205" s="13"/>
      <c r="AJ205" s="13"/>
      <c r="AL205" s="13"/>
      <c r="AM205" s="13"/>
      <c r="AO205" s="116"/>
      <c r="AT205" s="13"/>
      <c r="AU205" s="13"/>
      <c r="AV205" s="66"/>
      <c r="AW205" s="66"/>
      <c r="AX205" s="13"/>
      <c r="AY205" s="116"/>
      <c r="AZ205" s="66"/>
      <c r="BA205" s="116"/>
      <c r="BB205" s="116"/>
      <c r="BC205" s="82"/>
      <c r="BD205" s="82"/>
      <c r="BE205" s="82"/>
      <c r="BF205" s="82"/>
      <c r="BG205" s="82"/>
      <c r="BH205" s="82"/>
      <c r="BI205" s="116"/>
      <c r="BJ205" s="66"/>
      <c r="BK205" s="13"/>
    </row>
    <row r="206" spans="35:63">
      <c r="AI206" s="13"/>
      <c r="AJ206" s="13"/>
      <c r="AL206" s="13"/>
      <c r="AM206" s="13"/>
      <c r="AO206" s="116"/>
      <c r="AT206" s="13"/>
      <c r="AU206" s="13"/>
      <c r="AV206" s="66"/>
      <c r="AW206" s="66"/>
      <c r="AX206" s="13"/>
      <c r="AY206" s="116"/>
      <c r="AZ206" s="66"/>
      <c r="BA206" s="116"/>
      <c r="BB206" s="116"/>
      <c r="BC206" s="82"/>
      <c r="BD206" s="82"/>
      <c r="BE206" s="82"/>
      <c r="BF206" s="82"/>
      <c r="BG206" s="82"/>
      <c r="BH206" s="82"/>
      <c r="BI206" s="116"/>
      <c r="BJ206" s="66"/>
      <c r="BK206" s="13"/>
    </row>
    <row r="207" spans="35:63">
      <c r="AI207" s="13"/>
      <c r="AJ207" s="13"/>
      <c r="AL207" s="13"/>
      <c r="AM207" s="13"/>
      <c r="AO207" s="116"/>
      <c r="AT207" s="13"/>
      <c r="AU207" s="13"/>
      <c r="AV207" s="66"/>
      <c r="AW207" s="66"/>
      <c r="AX207" s="13"/>
      <c r="AY207" s="116"/>
      <c r="AZ207" s="66"/>
      <c r="BA207" s="116"/>
      <c r="BB207" s="116"/>
      <c r="BC207" s="82"/>
      <c r="BD207" s="82"/>
      <c r="BE207" s="82"/>
      <c r="BF207" s="82"/>
      <c r="BG207" s="82"/>
      <c r="BH207" s="82"/>
      <c r="BI207" s="116"/>
      <c r="BJ207" s="66"/>
      <c r="BK207" s="13"/>
    </row>
    <row r="208" spans="35:63">
      <c r="AI208" s="13"/>
      <c r="AJ208" s="13"/>
      <c r="AL208" s="13"/>
      <c r="AM208" s="13"/>
      <c r="AO208" s="116"/>
      <c r="AT208" s="13"/>
      <c r="AU208" s="13"/>
      <c r="AV208" s="66"/>
      <c r="AW208" s="66"/>
      <c r="AX208" s="13"/>
      <c r="AY208" s="116"/>
      <c r="AZ208" s="66"/>
      <c r="BA208" s="116"/>
      <c r="BB208" s="116"/>
      <c r="BC208" s="82"/>
      <c r="BD208" s="82"/>
      <c r="BE208" s="82"/>
      <c r="BF208" s="82"/>
      <c r="BG208" s="82"/>
      <c r="BH208" s="82"/>
      <c r="BI208" s="116"/>
      <c r="BJ208" s="66"/>
      <c r="BK208" s="13"/>
    </row>
    <row r="209" spans="35:63">
      <c r="AI209" s="13"/>
      <c r="AJ209" s="13"/>
      <c r="AL209" s="13"/>
      <c r="AM209" s="13"/>
      <c r="AO209" s="116"/>
      <c r="AT209" s="13"/>
      <c r="AU209" s="13"/>
      <c r="AV209" s="66"/>
      <c r="AW209" s="66"/>
      <c r="AX209" s="13"/>
      <c r="AY209" s="116"/>
      <c r="AZ209" s="66"/>
      <c r="BA209" s="116"/>
      <c r="BB209" s="116"/>
      <c r="BC209" s="82"/>
      <c r="BD209" s="82"/>
      <c r="BE209" s="82"/>
      <c r="BF209" s="82"/>
      <c r="BG209" s="82"/>
      <c r="BH209" s="82"/>
      <c r="BI209" s="116"/>
      <c r="BJ209" s="66"/>
      <c r="BK209" s="13"/>
    </row>
    <row r="210" spans="35:63">
      <c r="AI210" s="13"/>
      <c r="AJ210" s="13"/>
      <c r="AL210" s="13"/>
      <c r="AM210" s="13"/>
      <c r="AO210" s="116"/>
      <c r="AT210" s="13"/>
      <c r="AU210" s="13"/>
      <c r="AV210" s="66"/>
      <c r="AW210" s="66"/>
      <c r="AX210" s="13"/>
      <c r="AY210" s="116"/>
      <c r="AZ210" s="66"/>
      <c r="BA210" s="116"/>
      <c r="BB210" s="116"/>
      <c r="BC210" s="82"/>
      <c r="BD210" s="82"/>
      <c r="BE210" s="82"/>
      <c r="BF210" s="82"/>
      <c r="BG210" s="82"/>
      <c r="BH210" s="82"/>
      <c r="BI210" s="116"/>
      <c r="BJ210" s="66"/>
      <c r="BK210" s="13"/>
    </row>
    <row r="211" spans="35:63">
      <c r="AI211" s="13"/>
      <c r="AJ211" s="13"/>
      <c r="AL211" s="13"/>
      <c r="AM211" s="13"/>
      <c r="AO211" s="116"/>
      <c r="AT211" s="13"/>
      <c r="AU211" s="13"/>
      <c r="AV211" s="66"/>
      <c r="AW211" s="66"/>
      <c r="AX211" s="13"/>
      <c r="AY211" s="116"/>
      <c r="AZ211" s="66"/>
      <c r="BA211" s="116"/>
      <c r="BB211" s="116"/>
      <c r="BC211" s="82"/>
      <c r="BD211" s="82"/>
      <c r="BE211" s="82"/>
      <c r="BF211" s="82"/>
      <c r="BG211" s="82"/>
      <c r="BH211" s="82"/>
      <c r="BI211" s="116"/>
      <c r="BJ211" s="66"/>
      <c r="BK211" s="13"/>
    </row>
    <row r="212" spans="35:63">
      <c r="AI212" s="13"/>
      <c r="AJ212" s="13"/>
      <c r="AL212" s="13"/>
      <c r="AM212" s="13"/>
      <c r="AO212" s="116"/>
      <c r="AT212" s="13"/>
      <c r="AU212" s="13"/>
      <c r="AV212" s="66"/>
      <c r="AW212" s="66"/>
      <c r="AX212" s="13"/>
      <c r="AY212" s="116"/>
      <c r="AZ212" s="66"/>
      <c r="BA212" s="116"/>
      <c r="BB212" s="116"/>
      <c r="BC212" s="82"/>
      <c r="BD212" s="82"/>
      <c r="BE212" s="82"/>
      <c r="BF212" s="82"/>
      <c r="BG212" s="82"/>
      <c r="BH212" s="82"/>
      <c r="BI212" s="116"/>
      <c r="BJ212" s="66"/>
      <c r="BK212" s="13"/>
    </row>
    <row r="213" spans="35:63">
      <c r="AI213" s="13"/>
      <c r="AJ213" s="13"/>
      <c r="AL213" s="13"/>
      <c r="AM213" s="13"/>
      <c r="AO213" s="116"/>
      <c r="AT213" s="13"/>
      <c r="AU213" s="13"/>
      <c r="AV213" s="66"/>
      <c r="AW213" s="66"/>
      <c r="AX213" s="13"/>
      <c r="AY213" s="116"/>
      <c r="AZ213" s="66"/>
      <c r="BA213" s="116"/>
      <c r="BB213" s="116"/>
      <c r="BC213" s="82"/>
      <c r="BD213" s="82"/>
      <c r="BE213" s="82"/>
      <c r="BF213" s="82"/>
      <c r="BG213" s="82"/>
      <c r="BH213" s="82"/>
      <c r="BI213" s="116"/>
      <c r="BJ213" s="66"/>
      <c r="BK213" s="13"/>
    </row>
    <row r="214" spans="35:63">
      <c r="AI214" s="13"/>
      <c r="AJ214" s="13"/>
      <c r="AL214" s="13"/>
      <c r="AM214" s="13"/>
      <c r="AO214" s="116"/>
      <c r="AT214" s="13"/>
      <c r="AU214" s="13"/>
      <c r="AV214" s="66"/>
      <c r="AW214" s="66"/>
      <c r="AX214" s="13"/>
      <c r="AY214" s="116"/>
      <c r="AZ214" s="66"/>
      <c r="BA214" s="116"/>
      <c r="BB214" s="116"/>
      <c r="BC214" s="82"/>
      <c r="BD214" s="82"/>
      <c r="BE214" s="82"/>
      <c r="BF214" s="82"/>
      <c r="BG214" s="82"/>
      <c r="BH214" s="82"/>
      <c r="BI214" s="116"/>
      <c r="BJ214" s="66"/>
      <c r="BK214" s="13"/>
    </row>
    <row r="215" spans="35:63">
      <c r="AI215" s="13"/>
      <c r="AJ215" s="13"/>
      <c r="AL215" s="13"/>
      <c r="AM215" s="13"/>
      <c r="AO215" s="116"/>
      <c r="AT215" s="13"/>
      <c r="AU215" s="13"/>
      <c r="AV215" s="66"/>
      <c r="AW215" s="66"/>
      <c r="AX215" s="13"/>
      <c r="AY215" s="116"/>
      <c r="AZ215" s="66"/>
      <c r="BA215" s="116"/>
      <c r="BB215" s="116"/>
      <c r="BC215" s="82"/>
      <c r="BD215" s="82"/>
      <c r="BE215" s="82"/>
      <c r="BF215" s="82"/>
      <c r="BG215" s="82"/>
      <c r="BH215" s="82"/>
      <c r="BI215" s="116"/>
      <c r="BJ215" s="66"/>
      <c r="BK215" s="13"/>
    </row>
    <row r="216" spans="35:63">
      <c r="AI216" s="13"/>
      <c r="AJ216" s="13"/>
      <c r="AL216" s="13"/>
      <c r="AM216" s="13"/>
      <c r="AO216" s="116"/>
      <c r="AT216" s="13"/>
      <c r="AU216" s="13"/>
      <c r="AV216" s="66"/>
      <c r="AW216" s="66"/>
      <c r="AX216" s="13"/>
      <c r="AY216" s="116"/>
      <c r="AZ216" s="66"/>
      <c r="BA216" s="116"/>
      <c r="BB216" s="116"/>
      <c r="BC216" s="82"/>
      <c r="BD216" s="82"/>
      <c r="BE216" s="82"/>
      <c r="BF216" s="82"/>
      <c r="BG216" s="82"/>
      <c r="BH216" s="82"/>
      <c r="BI216" s="116"/>
      <c r="BJ216" s="66"/>
      <c r="BK216" s="13"/>
    </row>
    <row r="217" spans="35:63">
      <c r="AI217" s="13"/>
      <c r="AJ217" s="13"/>
      <c r="AL217" s="13"/>
      <c r="AM217" s="13"/>
      <c r="AO217" s="116"/>
      <c r="AT217" s="13"/>
      <c r="AU217" s="13"/>
      <c r="AV217" s="66"/>
      <c r="AW217" s="66"/>
      <c r="AX217" s="13"/>
      <c r="AY217" s="116"/>
      <c r="AZ217" s="66"/>
      <c r="BA217" s="116"/>
      <c r="BB217" s="116"/>
      <c r="BC217" s="82"/>
      <c r="BD217" s="82"/>
      <c r="BE217" s="82"/>
      <c r="BF217" s="82"/>
      <c r="BG217" s="82"/>
      <c r="BH217" s="82"/>
      <c r="BI217" s="116"/>
      <c r="BJ217" s="66"/>
      <c r="BK217" s="13"/>
    </row>
    <row r="218" spans="35:63">
      <c r="AI218" s="13"/>
      <c r="AJ218" s="13"/>
      <c r="AL218" s="13"/>
      <c r="AM218" s="13"/>
      <c r="AO218" s="116"/>
      <c r="AT218" s="13"/>
      <c r="AU218" s="13"/>
      <c r="AV218" s="66"/>
      <c r="AW218" s="66"/>
      <c r="AX218" s="13"/>
      <c r="AY218" s="116"/>
      <c r="AZ218" s="66"/>
      <c r="BA218" s="116"/>
      <c r="BB218" s="116"/>
      <c r="BC218" s="82"/>
      <c r="BD218" s="82"/>
      <c r="BE218" s="82"/>
      <c r="BF218" s="82"/>
      <c r="BG218" s="82"/>
      <c r="BH218" s="82"/>
      <c r="BI218" s="116"/>
      <c r="BJ218" s="66"/>
      <c r="BK218" s="13"/>
    </row>
    <row r="219" spans="35:63">
      <c r="AI219" s="13"/>
      <c r="AJ219" s="13"/>
      <c r="AL219" s="13"/>
      <c r="AM219" s="13"/>
      <c r="AO219" s="116"/>
      <c r="AT219" s="13"/>
      <c r="AU219" s="13"/>
      <c r="AV219" s="66"/>
      <c r="AW219" s="66"/>
      <c r="AX219" s="13"/>
      <c r="AY219" s="116"/>
      <c r="AZ219" s="66"/>
      <c r="BA219" s="116"/>
      <c r="BB219" s="116"/>
      <c r="BC219" s="82"/>
      <c r="BD219" s="82"/>
      <c r="BE219" s="82"/>
      <c r="BF219" s="82"/>
      <c r="BG219" s="82"/>
      <c r="BH219" s="82"/>
      <c r="BI219" s="116"/>
      <c r="BJ219" s="66"/>
      <c r="BK219" s="13"/>
    </row>
    <row r="220" spans="35:63">
      <c r="AI220" s="13"/>
      <c r="AJ220" s="13"/>
      <c r="AL220" s="13"/>
      <c r="AM220" s="13"/>
      <c r="AO220" s="116"/>
      <c r="AT220" s="13"/>
      <c r="AU220" s="13"/>
      <c r="AV220" s="66"/>
      <c r="AW220" s="66"/>
      <c r="AX220" s="13"/>
      <c r="AY220" s="116"/>
      <c r="AZ220" s="66"/>
      <c r="BA220" s="116"/>
      <c r="BB220" s="116"/>
      <c r="BC220" s="82"/>
      <c r="BD220" s="82"/>
      <c r="BE220" s="82"/>
      <c r="BF220" s="82"/>
      <c r="BG220" s="82"/>
      <c r="BH220" s="82"/>
      <c r="BI220" s="116"/>
      <c r="BJ220" s="66"/>
      <c r="BK220" s="13"/>
    </row>
    <row r="221" spans="35:63">
      <c r="AI221" s="13"/>
      <c r="AJ221" s="13"/>
      <c r="AL221" s="13"/>
      <c r="AM221" s="13"/>
      <c r="AO221" s="116"/>
      <c r="AT221" s="13"/>
      <c r="AU221" s="13"/>
      <c r="AV221" s="66"/>
      <c r="AW221" s="66"/>
      <c r="AX221" s="13"/>
      <c r="AY221" s="116"/>
      <c r="AZ221" s="66"/>
      <c r="BA221" s="116"/>
      <c r="BB221" s="116"/>
      <c r="BC221" s="82"/>
      <c r="BD221" s="82"/>
      <c r="BE221" s="82"/>
      <c r="BF221" s="82"/>
      <c r="BG221" s="82"/>
      <c r="BH221" s="82"/>
      <c r="BI221" s="116"/>
      <c r="BJ221" s="66"/>
      <c r="BK221" s="13"/>
    </row>
    <row r="222" spans="35:63">
      <c r="AI222" s="13"/>
      <c r="AJ222" s="13"/>
      <c r="AL222" s="13"/>
      <c r="AM222" s="13"/>
      <c r="AO222" s="116"/>
      <c r="AT222" s="13"/>
      <c r="AU222" s="13"/>
      <c r="AV222" s="66"/>
      <c r="AW222" s="66"/>
      <c r="AX222" s="13"/>
      <c r="AY222" s="116"/>
      <c r="AZ222" s="66"/>
      <c r="BA222" s="116"/>
      <c r="BB222" s="116"/>
      <c r="BC222" s="82"/>
      <c r="BD222" s="82"/>
      <c r="BE222" s="82"/>
      <c r="BF222" s="82"/>
      <c r="BG222" s="82"/>
      <c r="BH222" s="82"/>
      <c r="BI222" s="116"/>
      <c r="BJ222" s="66"/>
      <c r="BK222" s="13"/>
    </row>
    <row r="223" spans="35:63">
      <c r="AI223" s="13"/>
      <c r="AJ223" s="13"/>
      <c r="AL223" s="13"/>
      <c r="AM223" s="13"/>
      <c r="AO223" s="116"/>
      <c r="AT223" s="13"/>
      <c r="AU223" s="13"/>
      <c r="AV223" s="66"/>
      <c r="AW223" s="66"/>
      <c r="AX223" s="13"/>
      <c r="AY223" s="116"/>
      <c r="AZ223" s="66"/>
      <c r="BA223" s="116"/>
      <c r="BB223" s="116"/>
      <c r="BC223" s="82"/>
      <c r="BD223" s="82"/>
      <c r="BE223" s="82"/>
      <c r="BF223" s="82"/>
      <c r="BG223" s="82"/>
      <c r="BH223" s="82"/>
      <c r="BI223" s="116"/>
      <c r="BJ223" s="66"/>
      <c r="BK223" s="13"/>
    </row>
    <row r="224" spans="35:63">
      <c r="AI224" s="13"/>
      <c r="AJ224" s="13"/>
      <c r="AL224" s="13"/>
      <c r="AM224" s="13"/>
      <c r="AO224" s="116"/>
      <c r="AT224" s="13"/>
      <c r="AU224" s="13"/>
      <c r="AV224" s="66"/>
      <c r="AW224" s="66"/>
      <c r="AX224" s="13"/>
      <c r="AY224" s="116"/>
      <c r="AZ224" s="66"/>
      <c r="BA224" s="116"/>
      <c r="BB224" s="116"/>
      <c r="BC224" s="82"/>
      <c r="BD224" s="82"/>
      <c r="BE224" s="82"/>
      <c r="BF224" s="82"/>
      <c r="BG224" s="82"/>
      <c r="BH224" s="82"/>
      <c r="BI224" s="116"/>
      <c r="BJ224" s="66"/>
      <c r="BK224" s="13"/>
    </row>
    <row r="225" spans="8:63">
      <c r="AI225" s="13"/>
      <c r="AJ225" s="13"/>
      <c r="AL225" s="13"/>
      <c r="AM225" s="13"/>
      <c r="AO225" s="116"/>
      <c r="AT225" s="13"/>
      <c r="AU225" s="13"/>
      <c r="AV225" s="66"/>
      <c r="AW225" s="66"/>
      <c r="AX225" s="13"/>
      <c r="AY225" s="116"/>
      <c r="AZ225" s="66"/>
      <c r="BA225" s="116"/>
      <c r="BB225" s="116"/>
      <c r="BC225" s="82"/>
      <c r="BD225" s="82"/>
      <c r="BE225" s="82"/>
      <c r="BF225" s="82"/>
      <c r="BG225" s="82"/>
      <c r="BH225" s="82"/>
      <c r="BI225" s="116"/>
      <c r="BJ225" s="66"/>
      <c r="BK225" s="13"/>
    </row>
    <row r="226" spans="8:63">
      <c r="AI226" s="13"/>
      <c r="AJ226" s="13"/>
      <c r="AL226" s="13"/>
      <c r="AM226" s="13"/>
      <c r="AO226" s="116"/>
      <c r="AT226" s="13"/>
      <c r="AU226" s="13"/>
      <c r="AV226" s="66"/>
      <c r="AW226" s="66"/>
      <c r="AX226" s="13"/>
      <c r="AY226" s="116"/>
      <c r="AZ226" s="66"/>
      <c r="BA226" s="116"/>
      <c r="BB226" s="116"/>
      <c r="BC226" s="82"/>
      <c r="BD226" s="82"/>
      <c r="BE226" s="82"/>
      <c r="BF226" s="82"/>
      <c r="BG226" s="82"/>
      <c r="BH226" s="82"/>
      <c r="BI226" s="116"/>
      <c r="BJ226" s="66"/>
      <c r="BK226" s="13"/>
    </row>
    <row r="227" spans="8:63">
      <c r="AI227" s="13"/>
      <c r="AJ227" s="13"/>
      <c r="AL227" s="13"/>
      <c r="AM227" s="13"/>
      <c r="AO227" s="116"/>
      <c r="AT227" s="13"/>
      <c r="AU227" s="13"/>
      <c r="AV227" s="66"/>
      <c r="AW227" s="66"/>
      <c r="AX227" s="13"/>
      <c r="AY227" s="116"/>
      <c r="AZ227" s="66"/>
      <c r="BA227" s="116"/>
      <c r="BB227" s="116"/>
      <c r="BC227" s="82"/>
      <c r="BD227" s="82"/>
      <c r="BE227" s="82"/>
      <c r="BF227" s="82"/>
      <c r="BG227" s="82"/>
      <c r="BH227" s="82"/>
      <c r="BI227" s="116"/>
      <c r="BJ227" s="66"/>
      <c r="BK227" s="13"/>
    </row>
    <row r="228" spans="8:63">
      <c r="AI228" s="13"/>
      <c r="AJ228" s="13"/>
      <c r="AL228" s="13"/>
      <c r="AM228" s="13"/>
      <c r="AO228" s="116"/>
      <c r="AT228" s="13"/>
      <c r="AU228" s="13"/>
      <c r="AV228" s="66"/>
      <c r="AW228" s="66"/>
      <c r="AX228" s="13"/>
      <c r="AY228" s="116"/>
      <c r="AZ228" s="66"/>
      <c r="BA228" s="116"/>
      <c r="BB228" s="116"/>
      <c r="BC228" s="82"/>
      <c r="BD228" s="82"/>
      <c r="BE228" s="82"/>
      <c r="BF228" s="82"/>
      <c r="BG228" s="82"/>
      <c r="BH228" s="82"/>
      <c r="BI228" s="116"/>
      <c r="BJ228" s="66"/>
      <c r="BK228" s="13"/>
    </row>
    <row r="229" spans="8:63">
      <c r="AI229" s="13"/>
      <c r="AJ229" s="13"/>
      <c r="AL229" s="13"/>
      <c r="AM229" s="13"/>
      <c r="AO229" s="116"/>
      <c r="AT229" s="13"/>
      <c r="AU229" s="13"/>
      <c r="AV229" s="66"/>
      <c r="AW229" s="66"/>
      <c r="AX229" s="13"/>
      <c r="AY229" s="116"/>
      <c r="AZ229" s="66"/>
      <c r="BA229" s="116"/>
      <c r="BB229" s="116"/>
      <c r="BC229" s="82"/>
      <c r="BD229" s="82"/>
      <c r="BE229" s="82"/>
      <c r="BF229" s="82"/>
      <c r="BG229" s="82"/>
      <c r="BH229" s="82"/>
      <c r="BI229" s="116"/>
      <c r="BJ229" s="66"/>
      <c r="BK229" s="13"/>
    </row>
    <row r="230" spans="8:63">
      <c r="AI230" s="13"/>
      <c r="AJ230" s="13"/>
      <c r="AL230" s="13"/>
      <c r="AM230" s="13"/>
      <c r="AO230" s="116"/>
      <c r="AT230" s="13"/>
      <c r="AU230" s="13"/>
      <c r="AV230" s="66"/>
      <c r="AW230" s="66"/>
      <c r="AX230" s="13"/>
      <c r="AY230" s="116"/>
      <c r="AZ230" s="66"/>
      <c r="BA230" s="116"/>
      <c r="BB230" s="116"/>
      <c r="BC230" s="82"/>
      <c r="BD230" s="82"/>
      <c r="BE230" s="82"/>
      <c r="BF230" s="82"/>
      <c r="BG230" s="82"/>
      <c r="BH230" s="82"/>
      <c r="BI230" s="116"/>
      <c r="BJ230" s="66"/>
      <c r="BK230" s="13"/>
    </row>
    <row r="231" spans="8:63">
      <c r="AI231" s="13"/>
      <c r="AJ231" s="13"/>
      <c r="AL231" s="13"/>
      <c r="AM231" s="13"/>
      <c r="AO231" s="116"/>
      <c r="AT231" s="13"/>
      <c r="AU231" s="13"/>
      <c r="AV231" s="66"/>
      <c r="AW231" s="66"/>
      <c r="AX231" s="13"/>
      <c r="AY231" s="116"/>
      <c r="AZ231" s="66"/>
      <c r="BA231" s="116"/>
      <c r="BB231" s="116"/>
      <c r="BC231" s="82"/>
      <c r="BD231" s="82"/>
      <c r="BE231" s="82"/>
      <c r="BF231" s="82"/>
      <c r="BG231" s="82"/>
      <c r="BH231" s="82"/>
      <c r="BI231" s="116"/>
      <c r="BJ231" s="66"/>
      <c r="BK231" s="13"/>
    </row>
    <row r="232" spans="8:63">
      <c r="AI232" s="13"/>
      <c r="AJ232" s="13"/>
      <c r="AL232" s="13"/>
      <c r="AM232" s="13"/>
      <c r="AO232" s="116"/>
      <c r="AT232" s="13"/>
      <c r="AU232" s="13"/>
      <c r="AV232" s="66"/>
      <c r="AW232" s="66"/>
      <c r="AX232" s="13"/>
      <c r="AY232" s="116"/>
      <c r="AZ232" s="66"/>
      <c r="BA232" s="116"/>
      <c r="BB232" s="116"/>
      <c r="BC232" s="82"/>
      <c r="BD232" s="82"/>
      <c r="BE232" s="82"/>
      <c r="BF232" s="82"/>
      <c r="BG232" s="82"/>
      <c r="BH232" s="82"/>
      <c r="BI232" s="116"/>
      <c r="BJ232" s="66"/>
      <c r="BK232" s="13"/>
    </row>
    <row r="233" spans="8:63">
      <c r="H233" s="3" t="s">
        <v>603</v>
      </c>
      <c r="AI233" s="13"/>
      <c r="AJ233" s="13"/>
      <c r="AL233" s="13"/>
      <c r="AM233" s="13"/>
      <c r="AO233" s="116"/>
      <c r="AT233" s="13"/>
      <c r="AU233" s="13"/>
      <c r="AV233" s="66"/>
      <c r="AW233" s="66"/>
      <c r="AX233" s="13"/>
      <c r="AY233" s="116"/>
      <c r="AZ233" s="66"/>
      <c r="BA233" s="116"/>
      <c r="BB233" s="116"/>
      <c r="BC233" s="82"/>
      <c r="BD233" s="82"/>
      <c r="BE233" s="82"/>
      <c r="BF233" s="82"/>
      <c r="BG233" s="82"/>
      <c r="BH233" s="82"/>
      <c r="BI233" s="116"/>
      <c r="BJ233" s="66"/>
      <c r="BK233" s="13"/>
    </row>
    <row r="234" spans="8:63">
      <c r="AI234" s="13"/>
      <c r="AJ234" s="13"/>
      <c r="AL234" s="13"/>
      <c r="AM234" s="13"/>
      <c r="AO234" s="116"/>
      <c r="AT234" s="13"/>
      <c r="AU234" s="13"/>
      <c r="AV234" s="66"/>
      <c r="AW234" s="66"/>
      <c r="AX234" s="13"/>
      <c r="AY234" s="116"/>
      <c r="AZ234" s="66"/>
      <c r="BA234" s="116"/>
      <c r="BB234" s="116"/>
      <c r="BC234" s="82"/>
      <c r="BD234" s="82"/>
      <c r="BE234" s="82"/>
      <c r="BF234" s="82"/>
      <c r="BG234" s="82"/>
      <c r="BH234" s="82"/>
      <c r="BI234" s="116"/>
      <c r="BJ234" s="66"/>
      <c r="BK234" s="13"/>
    </row>
    <row r="235" spans="8:63">
      <c r="AI235" s="13"/>
      <c r="AJ235" s="13"/>
      <c r="AL235" s="13"/>
      <c r="AM235" s="13"/>
      <c r="AO235" s="116"/>
      <c r="AT235" s="13"/>
      <c r="AU235" s="13"/>
      <c r="AV235" s="66"/>
      <c r="AW235" s="66"/>
      <c r="AX235" s="13"/>
      <c r="AY235" s="116"/>
      <c r="AZ235" s="66"/>
      <c r="BA235" s="116"/>
      <c r="BB235" s="116"/>
      <c r="BC235" s="82"/>
      <c r="BD235" s="82"/>
      <c r="BE235" s="82"/>
      <c r="BF235" s="82"/>
      <c r="BG235" s="82"/>
      <c r="BH235" s="82"/>
      <c r="BI235" s="116"/>
      <c r="BJ235" s="66"/>
      <c r="BK235" s="13"/>
    </row>
    <row r="236" spans="8:63">
      <c r="AI236" s="13"/>
      <c r="AJ236" s="13"/>
      <c r="AL236" s="13"/>
      <c r="AM236" s="13"/>
      <c r="AO236" s="116"/>
      <c r="AT236" s="13"/>
      <c r="AU236" s="13"/>
      <c r="AV236" s="66"/>
      <c r="AW236" s="66"/>
      <c r="AX236" s="13"/>
      <c r="AY236" s="116"/>
      <c r="AZ236" s="66"/>
      <c r="BA236" s="116"/>
      <c r="BB236" s="116"/>
      <c r="BC236" s="82"/>
      <c r="BD236" s="82"/>
      <c r="BE236" s="82"/>
      <c r="BF236" s="82"/>
      <c r="BG236" s="82"/>
      <c r="BH236" s="82"/>
      <c r="BI236" s="116"/>
      <c r="BJ236" s="66"/>
      <c r="BK236" s="13"/>
    </row>
    <row r="237" spans="8:63">
      <c r="AI237" s="13"/>
      <c r="AJ237" s="13"/>
      <c r="AL237" s="13"/>
      <c r="AM237" s="13"/>
      <c r="AO237" s="116"/>
      <c r="AT237" s="13"/>
      <c r="AU237" s="13"/>
      <c r="AV237" s="66"/>
      <c r="AW237" s="66"/>
      <c r="AX237" s="13"/>
      <c r="AY237" s="116"/>
      <c r="AZ237" s="66"/>
      <c r="BA237" s="116"/>
      <c r="BB237" s="116"/>
      <c r="BC237" s="82"/>
      <c r="BD237" s="82"/>
      <c r="BE237" s="82"/>
      <c r="BF237" s="82"/>
      <c r="BG237" s="82"/>
      <c r="BH237" s="82"/>
      <c r="BI237" s="116"/>
      <c r="BJ237" s="66"/>
      <c r="BK237" s="13"/>
    </row>
    <row r="238" spans="8:63">
      <c r="AI238" s="13"/>
      <c r="AJ238" s="13"/>
      <c r="AL238" s="13"/>
      <c r="AM238" s="13"/>
      <c r="AO238" s="116"/>
      <c r="AT238" s="13"/>
      <c r="AU238" s="13"/>
      <c r="AV238" s="66"/>
      <c r="AW238" s="66"/>
      <c r="AX238" s="13"/>
      <c r="AY238" s="116"/>
      <c r="AZ238" s="66"/>
      <c r="BA238" s="116"/>
      <c r="BB238" s="116"/>
      <c r="BC238" s="82"/>
      <c r="BD238" s="82"/>
      <c r="BE238" s="82"/>
      <c r="BF238" s="82"/>
      <c r="BG238" s="82"/>
      <c r="BH238" s="82"/>
      <c r="BI238" s="116"/>
      <c r="BJ238" s="66"/>
      <c r="BK238" s="13"/>
    </row>
    <row r="239" spans="8:63">
      <c r="AI239" s="13"/>
      <c r="AJ239" s="13"/>
      <c r="AL239" s="13"/>
      <c r="AM239" s="13"/>
      <c r="AO239" s="116"/>
      <c r="AT239" s="13"/>
      <c r="AU239" s="13"/>
      <c r="AV239" s="66"/>
      <c r="AW239" s="66"/>
      <c r="AX239" s="13"/>
      <c r="AY239" s="116"/>
      <c r="AZ239" s="66"/>
      <c r="BA239" s="116"/>
      <c r="BB239" s="116"/>
      <c r="BC239" s="82"/>
      <c r="BD239" s="82"/>
      <c r="BE239" s="82"/>
      <c r="BF239" s="82"/>
      <c r="BG239" s="82"/>
      <c r="BH239" s="82"/>
      <c r="BI239" s="116"/>
      <c r="BJ239" s="66"/>
      <c r="BK239" s="13"/>
    </row>
    <row r="240" spans="8:63">
      <c r="AI240" s="13"/>
      <c r="AJ240" s="13"/>
      <c r="AL240" s="13"/>
      <c r="AM240" s="13"/>
      <c r="AO240" s="116"/>
      <c r="AT240" s="13"/>
      <c r="AU240" s="13"/>
      <c r="AV240" s="66"/>
      <c r="AW240" s="66"/>
      <c r="AX240" s="13"/>
      <c r="AY240" s="116"/>
      <c r="AZ240" s="66"/>
      <c r="BA240" s="116"/>
      <c r="BB240" s="116"/>
      <c r="BC240" s="82"/>
      <c r="BD240" s="82"/>
      <c r="BE240" s="82"/>
      <c r="BF240" s="82"/>
      <c r="BG240" s="82"/>
      <c r="BH240" s="82"/>
      <c r="BI240" s="116"/>
      <c r="BJ240" s="66"/>
      <c r="BK240" s="13"/>
    </row>
    <row r="241" spans="35:63">
      <c r="AI241" s="13"/>
      <c r="AJ241" s="13"/>
      <c r="AL241" s="13"/>
      <c r="AM241" s="13"/>
      <c r="AO241" s="116"/>
      <c r="AT241" s="13"/>
      <c r="AU241" s="13"/>
      <c r="AV241" s="66"/>
      <c r="AW241" s="66"/>
      <c r="AX241" s="13"/>
      <c r="AY241" s="116"/>
      <c r="AZ241" s="66"/>
      <c r="BA241" s="116"/>
      <c r="BB241" s="116"/>
      <c r="BC241" s="82"/>
      <c r="BD241" s="82"/>
      <c r="BE241" s="82"/>
      <c r="BF241" s="82"/>
      <c r="BG241" s="82"/>
      <c r="BH241" s="82"/>
      <c r="BI241" s="116"/>
      <c r="BJ241" s="66"/>
      <c r="BK241" s="13"/>
    </row>
    <row r="242" spans="35:63">
      <c r="AI242" s="13"/>
      <c r="AJ242" s="13"/>
      <c r="AL242" s="13"/>
      <c r="AM242" s="13"/>
      <c r="AO242" s="116"/>
      <c r="AT242" s="13"/>
      <c r="AU242" s="13"/>
      <c r="AV242" s="66"/>
      <c r="AW242" s="66"/>
      <c r="AX242" s="13"/>
      <c r="AY242" s="116"/>
      <c r="AZ242" s="66"/>
      <c r="BA242" s="116"/>
      <c r="BB242" s="116"/>
      <c r="BC242" s="82"/>
      <c r="BD242" s="82"/>
      <c r="BE242" s="82"/>
      <c r="BF242" s="82"/>
      <c r="BG242" s="82"/>
      <c r="BH242" s="82"/>
      <c r="BI242" s="116"/>
      <c r="BJ242" s="66"/>
      <c r="BK242" s="13"/>
    </row>
    <row r="243" spans="35:63">
      <c r="AI243" s="13"/>
      <c r="AJ243" s="13"/>
      <c r="AL243" s="13"/>
      <c r="AM243" s="13"/>
      <c r="AO243" s="116"/>
      <c r="AT243" s="13"/>
      <c r="AU243" s="13"/>
      <c r="AV243" s="66"/>
      <c r="AW243" s="66"/>
      <c r="AX243" s="13"/>
      <c r="AY243" s="116"/>
      <c r="AZ243" s="66"/>
      <c r="BA243" s="116"/>
      <c r="BB243" s="116"/>
      <c r="BC243" s="82"/>
      <c r="BD243" s="82"/>
      <c r="BE243" s="82"/>
      <c r="BF243" s="82"/>
      <c r="BG243" s="82"/>
      <c r="BH243" s="82"/>
      <c r="BI243" s="116"/>
      <c r="BJ243" s="66"/>
      <c r="BK243" s="13"/>
    </row>
    <row r="244" spans="35:63">
      <c r="AI244" s="13"/>
      <c r="AJ244" s="13"/>
      <c r="AL244" s="13"/>
      <c r="AM244" s="13"/>
      <c r="AO244" s="116"/>
      <c r="AT244" s="13"/>
      <c r="AU244" s="13"/>
      <c r="AV244" s="66"/>
      <c r="AW244" s="66"/>
      <c r="AX244" s="13"/>
      <c r="AY244" s="116"/>
      <c r="AZ244" s="66"/>
      <c r="BA244" s="116"/>
      <c r="BB244" s="116"/>
      <c r="BC244" s="82"/>
      <c r="BD244" s="82"/>
      <c r="BE244" s="82"/>
      <c r="BF244" s="82"/>
      <c r="BG244" s="82"/>
      <c r="BH244" s="82"/>
      <c r="BI244" s="116"/>
      <c r="BJ244" s="66"/>
      <c r="BK244" s="13"/>
    </row>
    <row r="245" spans="35:63">
      <c r="AI245" s="13"/>
      <c r="AJ245" s="13"/>
      <c r="AL245" s="13"/>
      <c r="AM245" s="13"/>
      <c r="AO245" s="116"/>
      <c r="AT245" s="13"/>
      <c r="AU245" s="13"/>
      <c r="AV245" s="66"/>
      <c r="AW245" s="66"/>
      <c r="AX245" s="13"/>
      <c r="AY245" s="116"/>
      <c r="AZ245" s="66"/>
      <c r="BA245" s="116"/>
      <c r="BB245" s="116"/>
      <c r="BC245" s="82"/>
      <c r="BD245" s="82"/>
      <c r="BE245" s="82"/>
      <c r="BF245" s="82"/>
      <c r="BG245" s="82"/>
      <c r="BH245" s="82"/>
      <c r="BI245" s="116"/>
      <c r="BJ245" s="66"/>
      <c r="BK245" s="13"/>
    </row>
    <row r="246" spans="35:63">
      <c r="AI246" s="13"/>
      <c r="AJ246" s="13"/>
      <c r="AL246" s="13"/>
      <c r="AM246" s="13"/>
      <c r="AO246" s="116"/>
      <c r="AT246" s="13"/>
      <c r="AU246" s="13"/>
      <c r="AV246" s="66"/>
      <c r="AW246" s="66"/>
      <c r="AX246" s="13"/>
      <c r="AY246" s="116"/>
      <c r="AZ246" s="66"/>
      <c r="BA246" s="116"/>
      <c r="BB246" s="116"/>
      <c r="BC246" s="82"/>
      <c r="BD246" s="82"/>
      <c r="BE246" s="82"/>
      <c r="BF246" s="82"/>
      <c r="BG246" s="82"/>
      <c r="BH246" s="82"/>
      <c r="BI246" s="116"/>
      <c r="BJ246" s="66"/>
      <c r="BK246" s="13"/>
    </row>
    <row r="247" spans="35:63">
      <c r="AI247" s="13"/>
      <c r="AJ247" s="13"/>
      <c r="AL247" s="13"/>
      <c r="AM247" s="13"/>
      <c r="AO247" s="116"/>
      <c r="AT247" s="13"/>
      <c r="AU247" s="13"/>
      <c r="AV247" s="66"/>
      <c r="AW247" s="66"/>
      <c r="AX247" s="13"/>
      <c r="AY247" s="116"/>
      <c r="AZ247" s="66"/>
      <c r="BA247" s="116"/>
      <c r="BB247" s="116"/>
      <c r="BC247" s="82"/>
      <c r="BD247" s="82"/>
      <c r="BE247" s="82"/>
      <c r="BF247" s="82"/>
      <c r="BG247" s="82"/>
      <c r="BH247" s="82"/>
      <c r="BI247" s="116"/>
      <c r="BJ247" s="66"/>
      <c r="BK247" s="13"/>
    </row>
    <row r="248" spans="35:63">
      <c r="AI248" s="13"/>
      <c r="AJ248" s="13"/>
      <c r="AL248" s="13"/>
      <c r="AM248" s="13"/>
      <c r="AO248" s="116"/>
      <c r="AT248" s="13"/>
      <c r="AU248" s="13"/>
      <c r="AV248" s="66"/>
      <c r="AW248" s="66"/>
      <c r="AX248" s="13"/>
      <c r="AY248" s="116"/>
      <c r="AZ248" s="66"/>
      <c r="BA248" s="116"/>
      <c r="BB248" s="116"/>
      <c r="BC248" s="82"/>
      <c r="BD248" s="82"/>
      <c r="BE248" s="82"/>
      <c r="BF248" s="82"/>
      <c r="BG248" s="82"/>
      <c r="BH248" s="82"/>
      <c r="BI248" s="116"/>
      <c r="BJ248" s="66"/>
      <c r="BK248" s="13"/>
    </row>
    <row r="249" spans="35:63">
      <c r="AI249" s="13"/>
      <c r="AJ249" s="13"/>
      <c r="AL249" s="13"/>
      <c r="AM249" s="13"/>
      <c r="AO249" s="116"/>
      <c r="AT249" s="13"/>
      <c r="AU249" s="13"/>
      <c r="AV249" s="66"/>
      <c r="AW249" s="66"/>
      <c r="AX249" s="13"/>
      <c r="AY249" s="116"/>
      <c r="AZ249" s="66"/>
      <c r="BA249" s="116"/>
      <c r="BB249" s="116"/>
      <c r="BC249" s="82"/>
      <c r="BD249" s="82"/>
      <c r="BE249" s="82"/>
      <c r="BF249" s="82"/>
      <c r="BG249" s="82"/>
      <c r="BH249" s="82"/>
      <c r="BI249" s="116"/>
      <c r="BJ249" s="66"/>
      <c r="BK249" s="13"/>
    </row>
    <row r="250" spans="35:63">
      <c r="AI250" s="13"/>
      <c r="AJ250" s="13"/>
      <c r="AL250" s="13"/>
      <c r="AM250" s="13"/>
      <c r="AO250" s="116"/>
      <c r="AT250" s="13"/>
      <c r="AU250" s="13"/>
      <c r="AV250" s="66"/>
      <c r="AW250" s="66"/>
      <c r="AX250" s="13"/>
      <c r="AY250" s="116"/>
      <c r="AZ250" s="66"/>
      <c r="BA250" s="116"/>
      <c r="BB250" s="116"/>
      <c r="BC250" s="82"/>
      <c r="BD250" s="82"/>
      <c r="BE250" s="82"/>
      <c r="BF250" s="82"/>
      <c r="BG250" s="82"/>
      <c r="BH250" s="82"/>
      <c r="BI250" s="116"/>
      <c r="BJ250" s="66"/>
      <c r="BK250" s="13"/>
    </row>
    <row r="251" spans="35:63">
      <c r="AI251" s="13"/>
      <c r="AJ251" s="13"/>
      <c r="AL251" s="13"/>
      <c r="AM251" s="13"/>
      <c r="AO251" s="116"/>
      <c r="AT251" s="13"/>
      <c r="AU251" s="13"/>
      <c r="AV251" s="66"/>
      <c r="AW251" s="66"/>
      <c r="AX251" s="13"/>
      <c r="AY251" s="116"/>
      <c r="AZ251" s="66"/>
      <c r="BA251" s="116"/>
      <c r="BB251" s="116"/>
      <c r="BC251" s="82"/>
      <c r="BD251" s="82"/>
      <c r="BE251" s="82"/>
      <c r="BF251" s="82"/>
      <c r="BG251" s="82"/>
      <c r="BH251" s="82"/>
      <c r="BI251" s="116"/>
      <c r="BJ251" s="66"/>
      <c r="BK251" s="13"/>
    </row>
    <row r="252" spans="35:63">
      <c r="AI252" s="13"/>
      <c r="AJ252" s="13"/>
      <c r="AL252" s="13"/>
      <c r="AM252" s="13"/>
      <c r="AO252" s="116"/>
      <c r="AT252" s="13"/>
      <c r="AU252" s="13"/>
      <c r="AV252" s="66"/>
      <c r="AW252" s="66"/>
      <c r="AX252" s="13"/>
      <c r="AY252" s="116"/>
      <c r="AZ252" s="66"/>
      <c r="BA252" s="116"/>
      <c r="BB252" s="116"/>
      <c r="BC252" s="82"/>
      <c r="BD252" s="82"/>
      <c r="BE252" s="82"/>
      <c r="BF252" s="82"/>
      <c r="BG252" s="82"/>
      <c r="BH252" s="82"/>
      <c r="BI252" s="116"/>
      <c r="BJ252" s="66"/>
      <c r="BK252" s="13"/>
    </row>
    <row r="253" spans="35:63">
      <c r="AI253" s="13"/>
      <c r="AJ253" s="13"/>
      <c r="AL253" s="13"/>
      <c r="AM253" s="13"/>
      <c r="AO253" s="116"/>
      <c r="AT253" s="13"/>
      <c r="AU253" s="13"/>
      <c r="AV253" s="66"/>
      <c r="AW253" s="66"/>
      <c r="AX253" s="13"/>
      <c r="AY253" s="116"/>
      <c r="AZ253" s="66"/>
      <c r="BA253" s="116"/>
      <c r="BB253" s="116"/>
      <c r="BC253" s="82"/>
      <c r="BD253" s="82"/>
      <c r="BE253" s="82"/>
      <c r="BF253" s="82"/>
      <c r="BG253" s="82"/>
      <c r="BH253" s="82"/>
      <c r="BI253" s="116"/>
      <c r="BJ253" s="66"/>
      <c r="BK253" s="13"/>
    </row>
    <row r="254" spans="35:63">
      <c r="AI254" s="13"/>
      <c r="AJ254" s="13"/>
      <c r="AL254" s="13"/>
      <c r="AM254" s="13"/>
      <c r="AO254" s="116"/>
      <c r="AT254" s="13"/>
      <c r="AU254" s="13"/>
      <c r="AV254" s="66"/>
      <c r="AW254" s="66"/>
      <c r="AX254" s="13"/>
      <c r="AY254" s="116"/>
      <c r="AZ254" s="66"/>
      <c r="BA254" s="116"/>
      <c r="BB254" s="116"/>
      <c r="BC254" s="82"/>
      <c r="BD254" s="82"/>
      <c r="BE254" s="82"/>
      <c r="BF254" s="82"/>
      <c r="BG254" s="82"/>
      <c r="BH254" s="82"/>
      <c r="BI254" s="116"/>
      <c r="BJ254" s="66"/>
      <c r="BK254" s="13"/>
    </row>
    <row r="255" spans="35:63">
      <c r="AI255" s="13"/>
      <c r="AJ255" s="13"/>
      <c r="AL255" s="13"/>
      <c r="AM255" s="13"/>
      <c r="AO255" s="116"/>
      <c r="AT255" s="13"/>
      <c r="AU255" s="13"/>
      <c r="AV255" s="66"/>
      <c r="AW255" s="66"/>
      <c r="AX255" s="13"/>
      <c r="AY255" s="116"/>
      <c r="AZ255" s="66"/>
      <c r="BA255" s="116"/>
      <c r="BB255" s="116"/>
      <c r="BC255" s="82"/>
      <c r="BD255" s="82"/>
      <c r="BE255" s="82"/>
      <c r="BF255" s="82"/>
      <c r="BG255" s="82"/>
      <c r="BH255" s="82"/>
      <c r="BI255" s="116"/>
      <c r="BJ255" s="66"/>
      <c r="BK255" s="13"/>
    </row>
    <row r="256" spans="35:63">
      <c r="AI256" s="13"/>
      <c r="AJ256" s="13"/>
      <c r="AL256" s="13"/>
      <c r="AM256" s="13"/>
      <c r="AO256" s="116"/>
      <c r="AT256" s="13"/>
      <c r="AU256" s="13"/>
      <c r="AV256" s="66"/>
      <c r="AW256" s="66"/>
      <c r="AX256" s="13"/>
      <c r="AY256" s="116"/>
      <c r="AZ256" s="66"/>
      <c r="BA256" s="116"/>
      <c r="BB256" s="116"/>
      <c r="BC256" s="82"/>
      <c r="BD256" s="82"/>
      <c r="BE256" s="82"/>
      <c r="BF256" s="82"/>
      <c r="BG256" s="82"/>
      <c r="BH256" s="82"/>
      <c r="BI256" s="116"/>
      <c r="BJ256" s="66"/>
      <c r="BK256" s="13"/>
    </row>
    <row r="257" spans="35:63">
      <c r="AI257" s="13"/>
      <c r="AJ257" s="13"/>
      <c r="AL257" s="13"/>
      <c r="AM257" s="13"/>
      <c r="AO257" s="116"/>
      <c r="AT257" s="13"/>
      <c r="AU257" s="13"/>
      <c r="AV257" s="66"/>
      <c r="AW257" s="66"/>
      <c r="AX257" s="13"/>
      <c r="AY257" s="116"/>
      <c r="AZ257" s="66"/>
      <c r="BA257" s="116"/>
      <c r="BB257" s="116"/>
      <c r="BC257" s="82"/>
      <c r="BD257" s="82"/>
      <c r="BE257" s="82"/>
      <c r="BF257" s="82"/>
      <c r="BG257" s="82"/>
      <c r="BH257" s="82"/>
      <c r="BI257" s="116"/>
      <c r="BJ257" s="66"/>
      <c r="BK257" s="13"/>
    </row>
    <row r="258" spans="35:63">
      <c r="AI258" s="13"/>
      <c r="AJ258" s="13"/>
      <c r="AL258" s="13"/>
      <c r="AM258" s="13"/>
      <c r="AO258" s="116"/>
      <c r="AT258" s="13"/>
      <c r="AU258" s="13"/>
      <c r="AV258" s="66"/>
      <c r="AW258" s="66"/>
      <c r="AX258" s="13"/>
      <c r="AY258" s="116"/>
      <c r="AZ258" s="66"/>
      <c r="BA258" s="116"/>
      <c r="BB258" s="116"/>
      <c r="BC258" s="82"/>
      <c r="BD258" s="82"/>
      <c r="BE258" s="82"/>
      <c r="BF258" s="82"/>
      <c r="BG258" s="82"/>
      <c r="BH258" s="82"/>
      <c r="BI258" s="116"/>
      <c r="BJ258" s="66"/>
      <c r="BK258" s="13"/>
    </row>
    <row r="259" spans="35:63">
      <c r="AI259" s="13"/>
      <c r="AJ259" s="13"/>
      <c r="AL259" s="13"/>
      <c r="AM259" s="13"/>
      <c r="AO259" s="116"/>
      <c r="AT259" s="13"/>
      <c r="AU259" s="13"/>
      <c r="AV259" s="66"/>
      <c r="AW259" s="66"/>
      <c r="AX259" s="13"/>
      <c r="AY259" s="116"/>
      <c r="AZ259" s="66"/>
      <c r="BA259" s="116"/>
      <c r="BB259" s="116"/>
      <c r="BC259" s="82"/>
      <c r="BD259" s="82"/>
      <c r="BE259" s="82"/>
      <c r="BF259" s="82"/>
      <c r="BG259" s="82"/>
      <c r="BH259" s="82"/>
      <c r="BI259" s="116"/>
      <c r="BJ259" s="66"/>
      <c r="BK259" s="13"/>
    </row>
    <row r="260" spans="35:63">
      <c r="AI260" s="13"/>
      <c r="AJ260" s="13"/>
      <c r="AL260" s="13"/>
      <c r="AM260" s="13"/>
      <c r="AO260" s="116"/>
      <c r="AT260" s="13"/>
      <c r="AU260" s="13"/>
      <c r="AV260" s="66"/>
      <c r="AW260" s="66"/>
      <c r="AX260" s="13"/>
      <c r="AY260" s="116"/>
      <c r="AZ260" s="66"/>
      <c r="BA260" s="116"/>
      <c r="BB260" s="116"/>
      <c r="BC260" s="82"/>
      <c r="BD260" s="82"/>
      <c r="BE260" s="82"/>
      <c r="BF260" s="82"/>
      <c r="BG260" s="82"/>
      <c r="BH260" s="82"/>
      <c r="BI260" s="116"/>
      <c r="BJ260" s="66"/>
      <c r="BK260" s="13"/>
    </row>
    <row r="261" spans="35:63">
      <c r="AI261" s="13"/>
      <c r="AJ261" s="13"/>
      <c r="AL261" s="13"/>
      <c r="AM261" s="13"/>
      <c r="AO261" s="116"/>
      <c r="AT261" s="13"/>
      <c r="AU261" s="13"/>
      <c r="AV261" s="66"/>
      <c r="AW261" s="66"/>
      <c r="AX261" s="13"/>
      <c r="AY261" s="116"/>
      <c r="AZ261" s="66"/>
      <c r="BA261" s="116"/>
      <c r="BB261" s="116"/>
      <c r="BC261" s="82"/>
      <c r="BD261" s="82"/>
      <c r="BE261" s="82"/>
      <c r="BF261" s="82"/>
      <c r="BG261" s="82"/>
      <c r="BH261" s="82"/>
      <c r="BI261" s="116"/>
      <c r="BJ261" s="66"/>
      <c r="BK261" s="13"/>
    </row>
    <row r="262" spans="35:63">
      <c r="AI262" s="13"/>
      <c r="AJ262" s="13"/>
      <c r="AL262" s="13"/>
      <c r="AM262" s="13"/>
      <c r="AO262" s="116"/>
      <c r="AT262" s="13"/>
      <c r="AU262" s="13"/>
      <c r="AV262" s="66"/>
      <c r="AW262" s="66"/>
      <c r="AX262" s="13"/>
      <c r="AY262" s="116"/>
      <c r="AZ262" s="66"/>
      <c r="BA262" s="116"/>
      <c r="BB262" s="116"/>
      <c r="BC262" s="82"/>
      <c r="BD262" s="82"/>
      <c r="BE262" s="82"/>
      <c r="BF262" s="82"/>
      <c r="BG262" s="82"/>
      <c r="BH262" s="82"/>
      <c r="BI262" s="116"/>
      <c r="BJ262" s="66"/>
      <c r="BK262" s="13"/>
    </row>
    <row r="263" spans="35:63">
      <c r="AI263" s="13"/>
      <c r="AJ263" s="13"/>
      <c r="AL263" s="13"/>
      <c r="AM263" s="13"/>
      <c r="AO263" s="116"/>
      <c r="AT263" s="13"/>
      <c r="AU263" s="13"/>
      <c r="AV263" s="66"/>
      <c r="AW263" s="66"/>
      <c r="AX263" s="13"/>
      <c r="AY263" s="116"/>
      <c r="AZ263" s="66"/>
      <c r="BA263" s="116"/>
      <c r="BB263" s="116"/>
      <c r="BC263" s="82"/>
      <c r="BD263" s="82"/>
      <c r="BE263" s="82"/>
      <c r="BF263" s="82"/>
      <c r="BG263" s="82"/>
      <c r="BH263" s="82"/>
      <c r="BI263" s="116"/>
      <c r="BJ263" s="66"/>
      <c r="BK263" s="13"/>
    </row>
    <row r="264" spans="35:63">
      <c r="AI264" s="13"/>
      <c r="AJ264" s="13"/>
      <c r="AL264" s="13"/>
      <c r="AM264" s="13"/>
      <c r="AO264" s="116"/>
      <c r="AT264" s="13"/>
      <c r="AU264" s="13"/>
      <c r="AV264" s="66"/>
      <c r="AW264" s="66"/>
      <c r="AX264" s="13"/>
      <c r="AY264" s="116"/>
      <c r="AZ264" s="66"/>
      <c r="BA264" s="116"/>
      <c r="BB264" s="116"/>
      <c r="BC264" s="82"/>
      <c r="BD264" s="82"/>
      <c r="BE264" s="82"/>
      <c r="BF264" s="82"/>
      <c r="BG264" s="82"/>
      <c r="BH264" s="82"/>
      <c r="BI264" s="116"/>
      <c r="BJ264" s="66"/>
      <c r="BK264" s="13"/>
    </row>
    <row r="265" spans="35:63">
      <c r="AI265" s="13"/>
      <c r="AJ265" s="13"/>
      <c r="AL265" s="13"/>
      <c r="AM265" s="13"/>
      <c r="AO265" s="116"/>
      <c r="AT265" s="13"/>
      <c r="AU265" s="13"/>
      <c r="AV265" s="66"/>
      <c r="AW265" s="66"/>
      <c r="AX265" s="13"/>
      <c r="AY265" s="117"/>
      <c r="AZ265" s="66"/>
      <c r="BA265" s="116"/>
      <c r="BB265" s="116"/>
      <c r="BC265" s="82"/>
      <c r="BD265" s="82"/>
      <c r="BE265" s="82"/>
      <c r="BF265" s="82"/>
      <c r="BG265" s="82"/>
      <c r="BH265" s="82"/>
      <c r="BI265" s="116"/>
      <c r="BJ265" s="66"/>
      <c r="BK265" s="13"/>
    </row>
    <row r="266" spans="35:63">
      <c r="AI266" s="13"/>
      <c r="AJ266" s="13"/>
      <c r="AL266" s="13"/>
      <c r="AM266" s="13"/>
      <c r="AO266" s="117"/>
      <c r="AT266" s="30"/>
      <c r="AU266" s="30"/>
      <c r="AV266" s="67"/>
      <c r="AW266" s="67"/>
      <c r="AX266" s="13"/>
      <c r="AY266" s="118"/>
      <c r="AZ266" s="67"/>
      <c r="BC266" s="83"/>
      <c r="BD266" s="83"/>
      <c r="BE266" s="83"/>
    </row>
    <row r="267" spans="35:63">
      <c r="AI267" s="13"/>
      <c r="AJ267" s="13"/>
      <c r="AL267" s="13"/>
      <c r="AM267" s="13"/>
      <c r="AO267" s="118"/>
      <c r="AT267" s="32"/>
      <c r="AU267" s="32"/>
      <c r="AV267" s="68"/>
      <c r="AW267" s="68"/>
      <c r="AX267" s="13"/>
      <c r="AY267" s="118"/>
      <c r="AZ267" s="68"/>
      <c r="BC267" s="84"/>
      <c r="BD267" s="84"/>
      <c r="BE267" s="84"/>
    </row>
    <row r="268" spans="35:63">
      <c r="AI268" s="13"/>
      <c r="AJ268" s="13"/>
      <c r="AL268" s="13"/>
      <c r="AM268" s="13"/>
      <c r="AO268" s="118"/>
      <c r="AT268" s="32"/>
      <c r="AU268" s="32"/>
      <c r="AV268" s="68"/>
      <c r="AW268" s="68"/>
      <c r="AX268" s="13"/>
      <c r="AY268" s="118"/>
      <c r="AZ268" s="68"/>
      <c r="BC268" s="84"/>
      <c r="BD268" s="84"/>
      <c r="BE268" s="84"/>
    </row>
    <row r="269" spans="35:63">
      <c r="AI269" s="13"/>
      <c r="AJ269" s="13"/>
      <c r="AL269" s="13"/>
      <c r="AM269" s="13"/>
      <c r="AO269" s="118"/>
      <c r="AT269" s="32"/>
      <c r="AU269" s="32"/>
      <c r="AV269" s="68"/>
      <c r="AW269" s="68"/>
      <c r="AX269" s="13"/>
      <c r="AY269" s="118"/>
      <c r="AZ269" s="68"/>
      <c r="BC269" s="84"/>
      <c r="BD269" s="84"/>
      <c r="BE269" s="84"/>
    </row>
    <row r="270" spans="35:63">
      <c r="AI270" s="13"/>
      <c r="AJ270" s="13"/>
      <c r="AL270" s="13"/>
      <c r="AM270" s="13"/>
      <c r="AO270" s="118"/>
      <c r="AT270" s="32"/>
      <c r="AU270" s="32"/>
      <c r="AV270" s="68"/>
      <c r="AW270" s="68"/>
      <c r="AX270" s="13"/>
      <c r="AY270" s="118"/>
      <c r="AZ270" s="68"/>
      <c r="BC270" s="84"/>
      <c r="BD270" s="84"/>
      <c r="BE270" s="84"/>
    </row>
    <row r="271" spans="35:63">
      <c r="AI271" s="13"/>
      <c r="AJ271" s="13"/>
      <c r="AL271" s="13"/>
      <c r="AM271" s="13"/>
      <c r="AO271" s="118"/>
      <c r="AT271" s="32"/>
      <c r="AU271" s="32"/>
      <c r="AV271" s="68"/>
      <c r="AW271" s="68"/>
      <c r="AX271" s="13"/>
      <c r="AY271" s="118"/>
      <c r="AZ271" s="68"/>
      <c r="BC271" s="84"/>
      <c r="BD271" s="84"/>
      <c r="BE271" s="84"/>
    </row>
    <row r="272" spans="35:63">
      <c r="AI272" s="13"/>
      <c r="AJ272" s="13"/>
      <c r="AL272" s="13"/>
      <c r="AM272" s="13"/>
      <c r="AO272" s="118"/>
      <c r="AT272" s="32"/>
      <c r="AU272" s="32"/>
      <c r="AV272" s="68"/>
      <c r="AW272" s="68"/>
      <c r="AX272" s="13"/>
      <c r="AY272" s="118"/>
      <c r="AZ272" s="68"/>
      <c r="BC272" s="84"/>
      <c r="BD272" s="84"/>
      <c r="BE272" s="84"/>
    </row>
    <row r="273" spans="27:57">
      <c r="AI273" s="13"/>
      <c r="AJ273" s="13"/>
      <c r="AL273" s="13"/>
      <c r="AM273" s="13"/>
      <c r="AO273" s="118"/>
      <c r="AT273" s="32"/>
      <c r="AU273" s="32"/>
      <c r="AV273" s="68"/>
      <c r="AW273" s="68"/>
      <c r="AX273" s="13"/>
      <c r="AY273" s="118"/>
      <c r="AZ273" s="68"/>
      <c r="BC273" s="84"/>
      <c r="BD273" s="84"/>
      <c r="BE273" s="84"/>
    </row>
    <row r="274" spans="27:57">
      <c r="AI274" s="13"/>
      <c r="AJ274" s="13"/>
      <c r="AL274" s="13"/>
      <c r="AM274" s="13"/>
      <c r="AO274" s="118"/>
      <c r="AT274" s="32"/>
      <c r="AU274" s="32"/>
      <c r="AV274" s="68"/>
      <c r="AW274" s="68"/>
      <c r="AX274" s="13"/>
      <c r="AY274" s="118"/>
      <c r="AZ274" s="68"/>
      <c r="BC274" s="84"/>
      <c r="BD274" s="84"/>
      <c r="BE274" s="84"/>
    </row>
    <row r="275" spans="27:57">
      <c r="AI275" s="13"/>
      <c r="AJ275" s="13"/>
      <c r="AL275" s="13"/>
      <c r="AM275" s="13"/>
      <c r="AO275" s="118"/>
      <c r="AT275" s="32"/>
      <c r="AU275" s="32"/>
      <c r="AV275" s="68"/>
      <c r="AW275" s="68"/>
      <c r="AX275" s="13"/>
      <c r="AY275" s="118"/>
      <c r="AZ275" s="68"/>
      <c r="BC275" s="84"/>
      <c r="BD275" s="84"/>
      <c r="BE275" s="84"/>
    </row>
    <row r="276" spans="27:57">
      <c r="AI276" s="13"/>
      <c r="AJ276" s="13"/>
      <c r="AL276" s="13"/>
      <c r="AM276" s="13"/>
      <c r="AO276" s="118"/>
      <c r="AT276" s="32"/>
      <c r="AU276" s="32"/>
      <c r="AV276" s="68"/>
      <c r="AW276" s="68"/>
      <c r="AX276" s="13"/>
      <c r="AY276" s="118"/>
      <c r="AZ276" s="68"/>
      <c r="BC276" s="84"/>
      <c r="BD276" s="84"/>
      <c r="BE276" s="84"/>
    </row>
    <row r="277" spans="27:57"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118"/>
      <c r="AP277" s="30"/>
      <c r="AQ277" s="30"/>
      <c r="AR277" s="30"/>
      <c r="AS277" s="30"/>
      <c r="AT277" s="32"/>
      <c r="AU277" s="32"/>
      <c r="AV277" s="68"/>
      <c r="AW277" s="68"/>
      <c r="AX277" s="30"/>
      <c r="AY277" s="118"/>
      <c r="AZ277" s="68"/>
      <c r="BC277" s="84"/>
      <c r="BD277" s="84"/>
      <c r="BE277" s="84"/>
    </row>
    <row r="278" spans="27:57">
      <c r="AA278" s="32"/>
      <c r="AB278" s="32"/>
      <c r="AC278" s="32"/>
      <c r="AD278" s="32"/>
      <c r="AE278" s="32"/>
      <c r="AF278" s="32"/>
      <c r="AG278" s="32"/>
      <c r="AH278" s="32"/>
      <c r="AI278" s="32"/>
      <c r="AJ278" s="32"/>
      <c r="AK278" s="32"/>
      <c r="AL278" s="32"/>
      <c r="AM278" s="32"/>
      <c r="AN278" s="32"/>
      <c r="AO278" s="118"/>
      <c r="AP278" s="32"/>
      <c r="AQ278" s="32"/>
      <c r="AR278" s="32"/>
      <c r="AS278" s="32"/>
      <c r="AT278" s="32"/>
      <c r="AU278" s="32"/>
      <c r="AV278" s="68"/>
      <c r="AW278" s="68"/>
      <c r="AX278" s="32"/>
      <c r="AY278" s="118"/>
      <c r="AZ278" s="68"/>
      <c r="BC278" s="84"/>
      <c r="BD278" s="84"/>
      <c r="BE278" s="84"/>
    </row>
    <row r="279" spans="27:57">
      <c r="AA279" s="32"/>
      <c r="AB279" s="32"/>
      <c r="AC279" s="32"/>
      <c r="AD279" s="32"/>
      <c r="AE279" s="32"/>
      <c r="AF279" s="32"/>
      <c r="AG279" s="32"/>
      <c r="AH279" s="32"/>
      <c r="AI279" s="32"/>
      <c r="AJ279" s="32"/>
      <c r="AK279" s="32"/>
      <c r="AL279" s="32"/>
      <c r="AM279" s="32"/>
      <c r="AN279" s="32"/>
      <c r="AO279" s="118"/>
      <c r="AP279" s="32"/>
      <c r="AQ279" s="32"/>
      <c r="AR279" s="32"/>
      <c r="AS279" s="32"/>
      <c r="AT279" s="32"/>
      <c r="AU279" s="32"/>
      <c r="AV279" s="68"/>
      <c r="AW279" s="68"/>
      <c r="AX279" s="32"/>
      <c r="AY279" s="118"/>
      <c r="AZ279" s="68"/>
      <c r="BC279" s="84"/>
      <c r="BD279" s="84"/>
      <c r="BE279" s="84"/>
    </row>
    <row r="280" spans="27:57">
      <c r="AA280" s="32"/>
      <c r="AB280" s="32"/>
      <c r="AC280" s="32"/>
      <c r="AD280" s="32"/>
      <c r="AE280" s="32"/>
      <c r="AF280" s="32"/>
      <c r="AG280" s="32"/>
      <c r="AH280" s="32"/>
      <c r="AI280" s="32"/>
      <c r="AJ280" s="32"/>
      <c r="AK280" s="32"/>
      <c r="AL280" s="32"/>
      <c r="AM280" s="32"/>
      <c r="AN280" s="32"/>
      <c r="AO280" s="118"/>
      <c r="AP280" s="32"/>
      <c r="AQ280" s="32"/>
      <c r="AR280" s="32"/>
      <c r="AS280" s="32"/>
      <c r="AT280" s="32"/>
      <c r="AU280" s="32"/>
      <c r="AV280" s="68"/>
      <c r="AW280" s="68"/>
      <c r="AX280" s="32"/>
      <c r="AY280" s="118"/>
      <c r="AZ280" s="68"/>
      <c r="BC280" s="84"/>
      <c r="BD280" s="84"/>
      <c r="BE280" s="84"/>
    </row>
    <row r="281" spans="27:57">
      <c r="AA281" s="32"/>
      <c r="AB281" s="32"/>
      <c r="AC281" s="32"/>
      <c r="AD281" s="32"/>
      <c r="AE281" s="32"/>
      <c r="AF281" s="32"/>
      <c r="AG281" s="32"/>
      <c r="AH281" s="32"/>
      <c r="AI281" s="32"/>
      <c r="AJ281" s="32"/>
      <c r="AK281" s="32"/>
      <c r="AL281" s="32"/>
      <c r="AM281" s="32"/>
      <c r="AN281" s="32"/>
      <c r="AO281" s="118"/>
      <c r="AP281" s="32"/>
      <c r="AQ281" s="32"/>
      <c r="AR281" s="32"/>
      <c r="AS281" s="32"/>
      <c r="AT281" s="32"/>
      <c r="AU281" s="32"/>
      <c r="AV281" s="68"/>
      <c r="AW281" s="68"/>
      <c r="AX281" s="32"/>
      <c r="AY281" s="118"/>
      <c r="AZ281" s="68"/>
      <c r="BC281" s="84"/>
      <c r="BD281" s="84"/>
      <c r="BE281" s="84"/>
    </row>
    <row r="282" spans="27:57">
      <c r="AA282" s="32"/>
      <c r="AB282" s="32"/>
      <c r="AC282" s="32"/>
      <c r="AD282" s="32"/>
      <c r="AE282" s="32"/>
      <c r="AF282" s="32"/>
      <c r="AG282" s="32"/>
      <c r="AH282" s="32"/>
      <c r="AI282" s="32"/>
      <c r="AJ282" s="32"/>
      <c r="AK282" s="32"/>
      <c r="AL282" s="32"/>
      <c r="AM282" s="32"/>
      <c r="AN282" s="32"/>
      <c r="AO282" s="118"/>
      <c r="AP282" s="32"/>
      <c r="AQ282" s="32"/>
      <c r="AR282" s="32"/>
      <c r="AS282" s="32"/>
      <c r="AT282" s="32"/>
      <c r="AU282" s="32"/>
      <c r="AV282" s="68"/>
      <c r="AW282" s="68"/>
      <c r="AX282" s="32"/>
      <c r="AY282" s="118"/>
      <c r="AZ282" s="68"/>
      <c r="BC282" s="84"/>
      <c r="BD282" s="84"/>
      <c r="BE282" s="84"/>
    </row>
    <row r="283" spans="27:57">
      <c r="AA283" s="32"/>
      <c r="AB283" s="32"/>
      <c r="AC283" s="32"/>
      <c r="AD283" s="32"/>
      <c r="AE283" s="32"/>
      <c r="AF283" s="32"/>
      <c r="AG283" s="32"/>
      <c r="AH283" s="32"/>
      <c r="AI283" s="32"/>
      <c r="AJ283" s="32"/>
      <c r="AK283" s="32"/>
      <c r="AL283" s="32"/>
      <c r="AM283" s="32"/>
      <c r="AN283" s="32"/>
      <c r="AO283" s="118"/>
      <c r="AP283" s="32"/>
      <c r="AQ283" s="32"/>
      <c r="AR283" s="32"/>
      <c r="AS283" s="32"/>
      <c r="AT283" s="32"/>
      <c r="AU283" s="32"/>
      <c r="AV283" s="68"/>
      <c r="AW283" s="68"/>
      <c r="AX283" s="32"/>
      <c r="AY283" s="118"/>
      <c r="AZ283" s="68"/>
      <c r="BC283" s="84"/>
      <c r="BD283" s="84"/>
      <c r="BE283" s="84"/>
    </row>
    <row r="284" spans="27:57">
      <c r="AA284" s="32"/>
      <c r="AB284" s="32"/>
      <c r="AC284" s="32"/>
      <c r="AD284" s="32"/>
      <c r="AE284" s="32"/>
      <c r="AF284" s="32"/>
      <c r="AG284" s="32"/>
      <c r="AH284" s="32"/>
      <c r="AI284" s="32"/>
      <c r="AJ284" s="32"/>
      <c r="AK284" s="32"/>
      <c r="AL284" s="32"/>
      <c r="AM284" s="32"/>
      <c r="AN284" s="32"/>
      <c r="AO284" s="118"/>
      <c r="AP284" s="32"/>
      <c r="AQ284" s="32"/>
      <c r="AR284" s="32"/>
      <c r="AS284" s="32"/>
      <c r="AT284" s="32"/>
      <c r="AU284" s="32"/>
      <c r="AV284" s="68"/>
      <c r="AW284" s="68"/>
      <c r="AX284" s="32"/>
      <c r="AY284" s="118"/>
      <c r="AZ284" s="68"/>
      <c r="BC284" s="84"/>
      <c r="BD284" s="84"/>
      <c r="BE284" s="84"/>
    </row>
    <row r="285" spans="27:57">
      <c r="AA285" s="32"/>
      <c r="AB285" s="32"/>
      <c r="AC285" s="32"/>
      <c r="AD285" s="32"/>
      <c r="AE285" s="32"/>
      <c r="AF285" s="32"/>
      <c r="AG285" s="32"/>
      <c r="AH285" s="32"/>
      <c r="AI285" s="32"/>
      <c r="AJ285" s="32"/>
      <c r="AK285" s="32"/>
      <c r="AL285" s="32"/>
      <c r="AM285" s="32"/>
      <c r="AN285" s="32"/>
      <c r="AO285" s="118"/>
      <c r="AP285" s="32"/>
      <c r="AQ285" s="32"/>
      <c r="AR285" s="32"/>
      <c r="AS285" s="32"/>
      <c r="AT285" s="32"/>
      <c r="AU285" s="32"/>
      <c r="AV285" s="68"/>
      <c r="AW285" s="68"/>
      <c r="AX285" s="32"/>
      <c r="AY285" s="118"/>
      <c r="AZ285" s="68"/>
      <c r="BC285" s="84"/>
      <c r="BD285" s="84"/>
      <c r="BE285" s="84"/>
    </row>
    <row r="286" spans="27:57">
      <c r="AA286" s="32"/>
      <c r="AB286" s="32"/>
      <c r="AC286" s="32"/>
      <c r="AD286" s="32"/>
      <c r="AE286" s="32"/>
      <c r="AF286" s="32"/>
      <c r="AG286" s="32"/>
      <c r="AH286" s="32"/>
      <c r="AI286" s="32"/>
      <c r="AJ286" s="32"/>
      <c r="AK286" s="32"/>
      <c r="AL286" s="32"/>
      <c r="AM286" s="32"/>
      <c r="AN286" s="32"/>
      <c r="AO286" s="118"/>
      <c r="AP286" s="32"/>
      <c r="AQ286" s="32"/>
      <c r="AR286" s="32"/>
      <c r="AS286" s="32"/>
      <c r="AT286" s="32"/>
      <c r="AU286" s="32"/>
      <c r="AV286" s="68"/>
      <c r="AW286" s="68"/>
      <c r="AX286" s="32"/>
      <c r="AY286" s="118"/>
      <c r="AZ286" s="68"/>
      <c r="BC286" s="84"/>
      <c r="BD286" s="84"/>
      <c r="BE286" s="84"/>
    </row>
    <row r="287" spans="27:57">
      <c r="AA287" s="32"/>
      <c r="AB287" s="32"/>
      <c r="AC287" s="32"/>
      <c r="AD287" s="32"/>
      <c r="AE287" s="32"/>
      <c r="AF287" s="32"/>
      <c r="AG287" s="32"/>
      <c r="AH287" s="32"/>
      <c r="AI287" s="32"/>
      <c r="AJ287" s="32"/>
      <c r="AK287" s="32"/>
      <c r="AL287" s="32"/>
      <c r="AM287" s="32"/>
      <c r="AN287" s="32"/>
      <c r="AO287" s="118"/>
      <c r="AP287" s="32"/>
      <c r="AQ287" s="32"/>
      <c r="AR287" s="32"/>
      <c r="AS287" s="32"/>
      <c r="AT287" s="32"/>
      <c r="AU287" s="32"/>
      <c r="AV287" s="68"/>
      <c r="AW287" s="68"/>
      <c r="AX287" s="32"/>
      <c r="AY287" s="118"/>
      <c r="AZ287" s="68"/>
      <c r="BC287" s="84"/>
      <c r="BD287" s="84"/>
      <c r="BE287" s="84"/>
    </row>
    <row r="288" spans="27:57">
      <c r="AA288" s="32"/>
      <c r="AB288" s="32"/>
      <c r="AC288" s="32"/>
      <c r="AD288" s="32"/>
      <c r="AE288" s="32"/>
      <c r="AF288" s="32"/>
      <c r="AG288" s="32"/>
      <c r="AH288" s="32"/>
      <c r="AI288" s="32"/>
      <c r="AJ288" s="32"/>
      <c r="AK288" s="32"/>
      <c r="AL288" s="32"/>
      <c r="AM288" s="32"/>
      <c r="AN288" s="32"/>
      <c r="AO288" s="118"/>
      <c r="AP288" s="32"/>
      <c r="AQ288" s="32"/>
      <c r="AR288" s="32"/>
      <c r="AS288" s="32"/>
      <c r="AT288" s="32"/>
      <c r="AU288" s="32"/>
      <c r="AV288" s="68"/>
      <c r="AW288" s="68"/>
      <c r="AX288" s="32"/>
      <c r="AY288" s="118"/>
      <c r="AZ288" s="68"/>
      <c r="BC288" s="84"/>
      <c r="BD288" s="84"/>
      <c r="BE288" s="84"/>
    </row>
    <row r="289" spans="27:57">
      <c r="AA289" s="32"/>
      <c r="AB289" s="32"/>
      <c r="AC289" s="32"/>
      <c r="AD289" s="32"/>
      <c r="AE289" s="32"/>
      <c r="AF289" s="32"/>
      <c r="AG289" s="32"/>
      <c r="AH289" s="32"/>
      <c r="AI289" s="32"/>
      <c r="AJ289" s="32"/>
      <c r="AK289" s="32"/>
      <c r="AL289" s="32"/>
      <c r="AM289" s="32"/>
      <c r="AN289" s="32"/>
      <c r="AO289" s="118"/>
      <c r="AP289" s="32"/>
      <c r="AQ289" s="32"/>
      <c r="AR289" s="32"/>
      <c r="AS289" s="32"/>
      <c r="AT289" s="32"/>
      <c r="AU289" s="32"/>
      <c r="AV289" s="68"/>
      <c r="AW289" s="68"/>
      <c r="AX289" s="32"/>
      <c r="AY289" s="118"/>
      <c r="AZ289" s="68"/>
      <c r="BC289" s="84"/>
      <c r="BD289" s="84"/>
      <c r="BE289" s="84"/>
    </row>
    <row r="290" spans="27:57">
      <c r="AA290" s="32"/>
      <c r="AB290" s="32"/>
      <c r="AC290" s="32"/>
      <c r="AD290" s="32"/>
      <c r="AE290" s="32"/>
      <c r="AF290" s="32"/>
      <c r="AG290" s="32"/>
      <c r="AH290" s="32"/>
      <c r="AI290" s="32"/>
      <c r="AJ290" s="32"/>
      <c r="AK290" s="32"/>
      <c r="AL290" s="32"/>
      <c r="AM290" s="32"/>
      <c r="AN290" s="32"/>
      <c r="AO290" s="118"/>
      <c r="AP290" s="32"/>
      <c r="AQ290" s="32"/>
      <c r="AR290" s="32"/>
      <c r="AS290" s="32"/>
      <c r="AT290" s="32"/>
      <c r="AU290" s="32"/>
      <c r="AV290" s="68"/>
      <c r="AW290" s="68"/>
      <c r="AX290" s="32"/>
      <c r="AY290" s="118"/>
      <c r="AZ290" s="68"/>
      <c r="BC290" s="84"/>
      <c r="BD290" s="84"/>
      <c r="BE290" s="84"/>
    </row>
    <row r="291" spans="27:57">
      <c r="AA291" s="32"/>
      <c r="AB291" s="32"/>
      <c r="AC291" s="32"/>
      <c r="AD291" s="32"/>
      <c r="AE291" s="32"/>
      <c r="AF291" s="32"/>
      <c r="AG291" s="32"/>
      <c r="AH291" s="32"/>
      <c r="AI291" s="32"/>
      <c r="AJ291" s="32"/>
      <c r="AK291" s="32"/>
      <c r="AL291" s="32"/>
      <c r="AM291" s="32"/>
      <c r="AN291" s="32"/>
      <c r="AO291" s="118"/>
      <c r="AP291" s="32"/>
      <c r="AQ291" s="32"/>
      <c r="AR291" s="32"/>
      <c r="AS291" s="32"/>
      <c r="AT291" s="32"/>
      <c r="AU291" s="32"/>
      <c r="AV291" s="68"/>
      <c r="AW291" s="68"/>
      <c r="AX291" s="32"/>
      <c r="AY291" s="118"/>
      <c r="AZ291" s="68"/>
      <c r="BC291" s="84"/>
      <c r="BD291" s="84"/>
      <c r="BE291" s="84"/>
    </row>
    <row r="292" spans="27:57">
      <c r="AA292" s="32"/>
      <c r="AB292" s="32"/>
      <c r="AC292" s="32"/>
      <c r="AD292" s="32"/>
      <c r="AE292" s="32"/>
      <c r="AF292" s="32"/>
      <c r="AG292" s="32"/>
      <c r="AH292" s="32"/>
      <c r="AI292" s="32"/>
      <c r="AJ292" s="32"/>
      <c r="AK292" s="32"/>
      <c r="AL292" s="32"/>
      <c r="AM292" s="32"/>
      <c r="AN292" s="32"/>
      <c r="AO292" s="118"/>
      <c r="AP292" s="32"/>
      <c r="AQ292" s="32"/>
      <c r="AR292" s="32"/>
      <c r="AS292" s="32"/>
      <c r="AT292" s="32"/>
      <c r="AU292" s="32"/>
      <c r="AV292" s="68"/>
      <c r="AW292" s="68"/>
      <c r="AX292" s="32"/>
      <c r="AY292" s="118"/>
      <c r="AZ292" s="68"/>
      <c r="BC292" s="84"/>
      <c r="BD292" s="84"/>
      <c r="BE292" s="84"/>
    </row>
    <row r="293" spans="27:57">
      <c r="AA293" s="32"/>
      <c r="AB293" s="32"/>
      <c r="AC293" s="32"/>
      <c r="AD293" s="32"/>
      <c r="AE293" s="32"/>
      <c r="AF293" s="32"/>
      <c r="AG293" s="32"/>
      <c r="AH293" s="32"/>
      <c r="AI293" s="32"/>
      <c r="AJ293" s="32"/>
      <c r="AK293" s="32"/>
      <c r="AL293" s="32"/>
      <c r="AM293" s="32"/>
      <c r="AN293" s="32"/>
      <c r="AO293" s="118"/>
      <c r="AP293" s="32"/>
      <c r="AQ293" s="32"/>
      <c r="AR293" s="32"/>
      <c r="AS293" s="32"/>
      <c r="AT293" s="32"/>
      <c r="AU293" s="32"/>
      <c r="AV293" s="68"/>
      <c r="AW293" s="68"/>
      <c r="AX293" s="32"/>
      <c r="AY293" s="118"/>
      <c r="AZ293" s="68"/>
      <c r="BC293" s="84"/>
      <c r="BD293" s="84"/>
      <c r="BE293" s="84"/>
    </row>
    <row r="294" spans="27:57">
      <c r="AA294" s="32"/>
      <c r="AB294" s="32"/>
      <c r="AC294" s="32"/>
      <c r="AD294" s="32"/>
      <c r="AE294" s="32"/>
      <c r="AF294" s="32"/>
      <c r="AG294" s="32"/>
      <c r="AH294" s="32"/>
      <c r="AI294" s="32"/>
      <c r="AJ294" s="32"/>
      <c r="AK294" s="32"/>
      <c r="AL294" s="32"/>
      <c r="AM294" s="32"/>
      <c r="AN294" s="32"/>
      <c r="AO294" s="118"/>
      <c r="AP294" s="32"/>
      <c r="AQ294" s="32"/>
      <c r="AR294" s="32"/>
      <c r="AS294" s="32"/>
      <c r="AT294" s="32"/>
      <c r="AU294" s="32"/>
      <c r="AV294" s="68"/>
      <c r="AW294" s="68"/>
      <c r="AX294" s="32"/>
      <c r="AY294" s="118"/>
      <c r="AZ294" s="68"/>
      <c r="BC294" s="84"/>
      <c r="BD294" s="84"/>
      <c r="BE294" s="84"/>
    </row>
    <row r="295" spans="27:57">
      <c r="AA295" s="32"/>
      <c r="AB295" s="32"/>
      <c r="AC295" s="32"/>
      <c r="AD295" s="32"/>
      <c r="AE295" s="32"/>
      <c r="AF295" s="32"/>
      <c r="AG295" s="32"/>
      <c r="AH295" s="32"/>
      <c r="AI295" s="32"/>
      <c r="AJ295" s="32"/>
      <c r="AK295" s="32"/>
      <c r="AL295" s="32"/>
      <c r="AM295" s="32"/>
      <c r="AN295" s="32"/>
      <c r="AO295" s="118"/>
      <c r="AP295" s="32"/>
      <c r="AQ295" s="32"/>
      <c r="AR295" s="32"/>
      <c r="AS295" s="32"/>
      <c r="AT295" s="32"/>
      <c r="AU295" s="32"/>
      <c r="AV295" s="68"/>
      <c r="AW295" s="68"/>
      <c r="AX295" s="32"/>
      <c r="AY295" s="118"/>
      <c r="AZ295" s="68"/>
      <c r="BC295" s="84"/>
      <c r="BD295" s="84"/>
      <c r="BE295" s="84"/>
    </row>
    <row r="296" spans="27:57">
      <c r="AA296" s="32"/>
      <c r="AB296" s="32"/>
      <c r="AC296" s="32"/>
      <c r="AD296" s="32"/>
      <c r="AE296" s="32"/>
      <c r="AF296" s="32"/>
      <c r="AG296" s="32"/>
      <c r="AH296" s="32"/>
      <c r="AI296" s="32"/>
      <c r="AJ296" s="32"/>
      <c r="AK296" s="32"/>
      <c r="AL296" s="32"/>
      <c r="AM296" s="32"/>
      <c r="AN296" s="32"/>
      <c r="AO296" s="118"/>
      <c r="AP296" s="32"/>
      <c r="AQ296" s="32"/>
      <c r="AR296" s="32"/>
      <c r="AS296" s="32"/>
      <c r="AT296" s="32"/>
      <c r="AU296" s="32"/>
      <c r="AV296" s="68"/>
      <c r="AW296" s="68"/>
      <c r="AX296" s="32"/>
      <c r="AY296" s="118"/>
      <c r="AZ296" s="68"/>
      <c r="BC296" s="84"/>
      <c r="BD296" s="84"/>
      <c r="BE296" s="84"/>
    </row>
    <row r="297" spans="27:57">
      <c r="AA297" s="32"/>
      <c r="AB297" s="32"/>
      <c r="AC297" s="32"/>
      <c r="AD297" s="32"/>
      <c r="AE297" s="32"/>
      <c r="AF297" s="32"/>
      <c r="AG297" s="32"/>
      <c r="AH297" s="32"/>
      <c r="AI297" s="32"/>
      <c r="AJ297" s="32"/>
      <c r="AK297" s="32"/>
      <c r="AL297" s="32"/>
      <c r="AM297" s="32"/>
      <c r="AN297" s="32"/>
      <c r="AO297" s="118"/>
      <c r="AP297" s="32"/>
      <c r="AQ297" s="32"/>
      <c r="AR297" s="32"/>
      <c r="AS297" s="32"/>
      <c r="AT297" s="32"/>
      <c r="AU297" s="32"/>
      <c r="AV297" s="68"/>
      <c r="AW297" s="68"/>
      <c r="AX297" s="32"/>
      <c r="AY297" s="118"/>
      <c r="AZ297" s="68"/>
      <c r="BC297" s="84"/>
      <c r="BD297" s="84"/>
      <c r="BE297" s="84"/>
    </row>
    <row r="298" spans="27:57">
      <c r="AA298" s="32"/>
      <c r="AB298" s="32"/>
      <c r="AC298" s="32"/>
      <c r="AD298" s="32"/>
      <c r="AE298" s="32"/>
      <c r="AF298" s="32"/>
      <c r="AG298" s="32"/>
      <c r="AH298" s="32"/>
      <c r="AI298" s="32"/>
      <c r="AJ298" s="32"/>
      <c r="AK298" s="32"/>
      <c r="AL298" s="32"/>
      <c r="AM298" s="32"/>
      <c r="AN298" s="32"/>
      <c r="AO298" s="118"/>
      <c r="AP298" s="32"/>
      <c r="AQ298" s="32"/>
      <c r="AR298" s="32"/>
      <c r="AS298" s="32"/>
      <c r="AT298" s="32"/>
      <c r="AU298" s="32"/>
      <c r="AV298" s="68"/>
      <c r="AW298" s="68"/>
      <c r="AX298" s="32"/>
      <c r="AY298" s="118"/>
      <c r="AZ298" s="68"/>
      <c r="BC298" s="84"/>
      <c r="BD298" s="84"/>
      <c r="BE298" s="84"/>
    </row>
    <row r="299" spans="27:57">
      <c r="AA299" s="32"/>
      <c r="AB299" s="32"/>
      <c r="AC299" s="32"/>
      <c r="AD299" s="32"/>
      <c r="AE299" s="32"/>
      <c r="AF299" s="32"/>
      <c r="AG299" s="32"/>
      <c r="AH299" s="32"/>
      <c r="AI299" s="32"/>
      <c r="AJ299" s="32"/>
      <c r="AK299" s="32"/>
      <c r="AL299" s="32"/>
      <c r="AM299" s="32"/>
      <c r="AN299" s="32"/>
      <c r="AO299" s="118"/>
      <c r="AP299" s="32"/>
      <c r="AQ299" s="32"/>
      <c r="AR299" s="32"/>
      <c r="AS299" s="32"/>
      <c r="AT299" s="32"/>
      <c r="AU299" s="32"/>
      <c r="AV299" s="68"/>
      <c r="AW299" s="68"/>
      <c r="AX299" s="32"/>
      <c r="AY299" s="118"/>
      <c r="AZ299" s="68"/>
      <c r="BC299" s="84"/>
      <c r="BD299" s="84"/>
      <c r="BE299" s="84"/>
    </row>
    <row r="300" spans="27:57">
      <c r="AA300" s="32"/>
      <c r="AB300" s="32"/>
      <c r="AC300" s="32"/>
      <c r="AD300" s="32"/>
      <c r="AE300" s="32"/>
      <c r="AF300" s="32"/>
      <c r="AG300" s="32"/>
      <c r="AH300" s="32"/>
      <c r="AI300" s="32"/>
      <c r="AJ300" s="32"/>
      <c r="AK300" s="32"/>
      <c r="AL300" s="32"/>
      <c r="AM300" s="32"/>
      <c r="AN300" s="32"/>
      <c r="AO300" s="118"/>
      <c r="AP300" s="32"/>
      <c r="AQ300" s="32"/>
      <c r="AR300" s="32"/>
      <c r="AS300" s="32"/>
      <c r="AT300" s="32"/>
      <c r="AU300" s="32"/>
      <c r="AV300" s="68"/>
      <c r="AW300" s="68"/>
      <c r="AX300" s="32"/>
      <c r="AY300" s="118"/>
      <c r="AZ300" s="68"/>
      <c r="BC300" s="84"/>
      <c r="BD300" s="84"/>
      <c r="BE300" s="84"/>
    </row>
    <row r="301" spans="27:57">
      <c r="AA301" s="32"/>
      <c r="AB301" s="32"/>
      <c r="AC301" s="32"/>
      <c r="AD301" s="32"/>
      <c r="AE301" s="32"/>
      <c r="AF301" s="32"/>
      <c r="AG301" s="32"/>
      <c r="AH301" s="32"/>
      <c r="AI301" s="32"/>
      <c r="AJ301" s="32"/>
      <c r="AK301" s="32"/>
      <c r="AL301" s="32"/>
      <c r="AM301" s="32"/>
      <c r="AN301" s="32"/>
      <c r="AO301" s="118"/>
      <c r="AP301" s="32"/>
      <c r="AQ301" s="32"/>
      <c r="AR301" s="32"/>
      <c r="AS301" s="32"/>
      <c r="AT301" s="32"/>
      <c r="AU301" s="32"/>
      <c r="AV301" s="68"/>
      <c r="AW301" s="68"/>
      <c r="AX301" s="32"/>
      <c r="AY301" s="118"/>
    </row>
    <row r="302" spans="27:57">
      <c r="AA302" s="32"/>
      <c r="AB302" s="32"/>
      <c r="AC302" s="32"/>
      <c r="AD302" s="32"/>
      <c r="AE302" s="32"/>
      <c r="AF302" s="32"/>
      <c r="AG302" s="32"/>
      <c r="AH302" s="32"/>
      <c r="AI302" s="32"/>
      <c r="AJ302" s="32"/>
      <c r="AK302" s="32"/>
      <c r="AL302" s="32"/>
      <c r="AM302" s="32"/>
      <c r="AN302" s="32"/>
      <c r="AO302" s="118"/>
      <c r="AP302" s="32"/>
      <c r="AQ302" s="32"/>
      <c r="AR302" s="32"/>
      <c r="AS302" s="32"/>
      <c r="AT302" s="32"/>
      <c r="AU302" s="32"/>
      <c r="AV302" s="68"/>
      <c r="AW302" s="68"/>
      <c r="AX302" s="32"/>
      <c r="AY302" s="118"/>
    </row>
    <row r="303" spans="27:57">
      <c r="AA303" s="32"/>
      <c r="AB303" s="32"/>
      <c r="AC303" s="32"/>
      <c r="AD303" s="32"/>
      <c r="AE303" s="32"/>
      <c r="AF303" s="32"/>
      <c r="AG303" s="32"/>
      <c r="AH303" s="32"/>
      <c r="AI303" s="32"/>
      <c r="AJ303" s="32"/>
      <c r="AK303" s="32"/>
      <c r="AL303" s="32"/>
      <c r="AM303" s="32"/>
      <c r="AN303" s="32"/>
      <c r="AO303" s="118"/>
      <c r="AP303" s="32"/>
      <c r="AQ303" s="32"/>
      <c r="AR303" s="32"/>
      <c r="AS303" s="32"/>
      <c r="AT303" s="32"/>
      <c r="AU303" s="32"/>
      <c r="AV303" s="68"/>
      <c r="AW303" s="68"/>
      <c r="AX303" s="32"/>
      <c r="AY303" s="118"/>
    </row>
    <row r="304" spans="27:57">
      <c r="AA304" s="32"/>
      <c r="AB304" s="32"/>
      <c r="AC304" s="32"/>
      <c r="AD304" s="32"/>
      <c r="AE304" s="32"/>
      <c r="AF304" s="32"/>
      <c r="AG304" s="32"/>
      <c r="AH304" s="32"/>
      <c r="AI304" s="32"/>
      <c r="AJ304" s="32"/>
      <c r="AK304" s="32"/>
      <c r="AL304" s="32"/>
      <c r="AM304" s="32"/>
      <c r="AN304" s="32"/>
      <c r="AO304" s="118"/>
      <c r="AP304" s="32"/>
      <c r="AQ304" s="32"/>
      <c r="AR304" s="32"/>
      <c r="AS304" s="32"/>
      <c r="AT304" s="32"/>
      <c r="AU304" s="32"/>
      <c r="AV304" s="68"/>
      <c r="AW304" s="68"/>
      <c r="AX304" s="32"/>
      <c r="AY304" s="118"/>
    </row>
    <row r="305" spans="27:51">
      <c r="AA305" s="32"/>
      <c r="AB305" s="32"/>
      <c r="AC305" s="32"/>
      <c r="AD305" s="32"/>
      <c r="AE305" s="32"/>
      <c r="AF305" s="32"/>
      <c r="AG305" s="32"/>
      <c r="AH305" s="32"/>
      <c r="AI305" s="32"/>
      <c r="AJ305" s="32"/>
      <c r="AK305" s="32"/>
      <c r="AL305" s="32"/>
      <c r="AM305" s="32"/>
      <c r="AN305" s="32"/>
      <c r="AO305" s="118"/>
      <c r="AP305" s="32"/>
      <c r="AQ305" s="32"/>
      <c r="AR305" s="32"/>
      <c r="AS305" s="32"/>
      <c r="AT305" s="32"/>
      <c r="AU305" s="32"/>
      <c r="AV305" s="68"/>
      <c r="AW305" s="68"/>
      <c r="AX305" s="32"/>
      <c r="AY305" s="118"/>
    </row>
    <row r="306" spans="27:51">
      <c r="AA306" s="32"/>
      <c r="AB306" s="32"/>
      <c r="AC306" s="32"/>
      <c r="AD306" s="32"/>
      <c r="AE306" s="32"/>
      <c r="AF306" s="32"/>
      <c r="AG306" s="32"/>
      <c r="AH306" s="32"/>
      <c r="AI306" s="32"/>
      <c r="AJ306" s="32"/>
      <c r="AK306" s="32"/>
      <c r="AL306" s="32"/>
      <c r="AM306" s="32"/>
      <c r="AN306" s="32"/>
      <c r="AO306" s="118"/>
      <c r="AP306" s="32"/>
      <c r="AQ306" s="32"/>
      <c r="AR306" s="32"/>
      <c r="AS306" s="32"/>
      <c r="AT306" s="32"/>
      <c r="AU306" s="32"/>
      <c r="AV306" s="68"/>
      <c r="AW306" s="68"/>
      <c r="AX306" s="32"/>
      <c r="AY306" s="118"/>
    </row>
    <row r="307" spans="27:51">
      <c r="AA307" s="32"/>
      <c r="AB307" s="32"/>
      <c r="AC307" s="32"/>
      <c r="AD307" s="32"/>
      <c r="AE307" s="32"/>
      <c r="AF307" s="32"/>
      <c r="AG307" s="32"/>
      <c r="AH307" s="32"/>
      <c r="AI307" s="32"/>
      <c r="AJ307" s="32"/>
      <c r="AK307" s="32"/>
      <c r="AL307" s="32"/>
      <c r="AM307" s="32"/>
      <c r="AN307" s="32"/>
      <c r="AO307" s="118"/>
      <c r="AP307" s="32"/>
      <c r="AQ307" s="32"/>
      <c r="AR307" s="32"/>
      <c r="AS307" s="32"/>
      <c r="AT307" s="32"/>
      <c r="AU307" s="32"/>
      <c r="AV307" s="68"/>
      <c r="AW307" s="68"/>
      <c r="AX307" s="32"/>
      <c r="AY307" s="118"/>
    </row>
    <row r="308" spans="27:51">
      <c r="AA308" s="32"/>
      <c r="AB308" s="32"/>
      <c r="AC308" s="32"/>
      <c r="AD308" s="32"/>
      <c r="AE308" s="32"/>
      <c r="AF308" s="32"/>
      <c r="AG308" s="32"/>
      <c r="AH308" s="32"/>
      <c r="AI308" s="32"/>
      <c r="AJ308" s="32"/>
      <c r="AK308" s="32"/>
      <c r="AL308" s="32"/>
      <c r="AM308" s="32"/>
      <c r="AN308" s="32"/>
      <c r="AO308" s="118"/>
      <c r="AP308" s="32"/>
      <c r="AQ308" s="32"/>
      <c r="AR308" s="32"/>
      <c r="AS308" s="32"/>
      <c r="AT308" s="32"/>
      <c r="AU308" s="32"/>
      <c r="AV308" s="68"/>
      <c r="AW308" s="68"/>
      <c r="AX308" s="32"/>
      <c r="AY308" s="118"/>
    </row>
    <row r="309" spans="27:51">
      <c r="AA309" s="32"/>
      <c r="AB309" s="32"/>
      <c r="AC309" s="32"/>
      <c r="AD309" s="32"/>
      <c r="AE309" s="32"/>
      <c r="AF309" s="32"/>
      <c r="AG309" s="32"/>
      <c r="AH309" s="32"/>
      <c r="AI309" s="32"/>
      <c r="AJ309" s="32"/>
      <c r="AK309" s="32"/>
      <c r="AL309" s="32"/>
      <c r="AM309" s="32"/>
      <c r="AN309" s="32"/>
      <c r="AO309" s="118"/>
      <c r="AP309" s="32"/>
      <c r="AQ309" s="32"/>
      <c r="AR309" s="32"/>
      <c r="AS309" s="32"/>
      <c r="AT309" s="32"/>
      <c r="AU309" s="32"/>
      <c r="AV309" s="68"/>
      <c r="AW309" s="68"/>
      <c r="AX309" s="32"/>
      <c r="AY309" s="118"/>
    </row>
    <row r="310" spans="27:51">
      <c r="AA310" s="32"/>
      <c r="AB310" s="32"/>
      <c r="AC310" s="32"/>
      <c r="AD310" s="32"/>
      <c r="AE310" s="32"/>
      <c r="AF310" s="32"/>
      <c r="AG310" s="32"/>
      <c r="AH310" s="32"/>
      <c r="AI310" s="32"/>
      <c r="AJ310" s="32"/>
      <c r="AK310" s="32"/>
      <c r="AL310" s="32"/>
      <c r="AM310" s="32"/>
      <c r="AN310" s="32"/>
      <c r="AO310" s="118"/>
      <c r="AP310" s="32"/>
      <c r="AQ310" s="32"/>
      <c r="AR310" s="32"/>
      <c r="AS310" s="32"/>
      <c r="AT310" s="32"/>
      <c r="AU310" s="32"/>
      <c r="AV310" s="68"/>
      <c r="AW310" s="68"/>
      <c r="AX310" s="32"/>
      <c r="AY310" s="118"/>
    </row>
    <row r="311" spans="27:51">
      <c r="AA311" s="32"/>
      <c r="AB311" s="32"/>
      <c r="AC311" s="32"/>
      <c r="AD311" s="32"/>
      <c r="AE311" s="32"/>
      <c r="AF311" s="32"/>
      <c r="AG311" s="32"/>
      <c r="AH311" s="32"/>
      <c r="AI311" s="32"/>
      <c r="AJ311" s="32"/>
      <c r="AK311" s="32"/>
      <c r="AL311" s="32"/>
      <c r="AM311" s="32"/>
      <c r="AN311" s="32"/>
      <c r="AO311" s="118"/>
      <c r="AP311" s="32"/>
      <c r="AQ311" s="32"/>
      <c r="AR311" s="32"/>
      <c r="AS311" s="32"/>
      <c r="AT311" s="32"/>
      <c r="AU311" s="32"/>
      <c r="AV311" s="68"/>
      <c r="AW311" s="68"/>
      <c r="AX311" s="32"/>
      <c r="AY311" s="118"/>
    </row>
    <row r="312" spans="27:51">
      <c r="AO312" s="118"/>
      <c r="AT312" s="32"/>
      <c r="AU312" s="32"/>
      <c r="AV312" s="68"/>
      <c r="AW312" s="68"/>
      <c r="AY312" s="118"/>
    </row>
    <row r="313" spans="27:51">
      <c r="AO313" s="118"/>
      <c r="AT313" s="32"/>
      <c r="AU313" s="32"/>
      <c r="AV313" s="68"/>
      <c r="AW313" s="68"/>
      <c r="AY313" s="118"/>
    </row>
    <row r="314" spans="27:51">
      <c r="AO314" s="118"/>
      <c r="AT314" s="32"/>
      <c r="AU314" s="32"/>
      <c r="AV314" s="68"/>
      <c r="AW314" s="68"/>
      <c r="AY314" s="118"/>
    </row>
    <row r="315" spans="27:51">
      <c r="AO315" s="118"/>
      <c r="AT315" s="32"/>
      <c r="AU315" s="32"/>
      <c r="AV315" s="68"/>
      <c r="AW315" s="68"/>
      <c r="AY315" s="118"/>
    </row>
    <row r="316" spans="27:51">
      <c r="AO316" s="118"/>
      <c r="AT316" s="32"/>
      <c r="AU316" s="32"/>
      <c r="AV316" s="68"/>
      <c r="AW316" s="68"/>
      <c r="AY316" s="118"/>
    </row>
    <row r="317" spans="27:51">
      <c r="AO317" s="118"/>
      <c r="AT317" s="32"/>
      <c r="AU317" s="32"/>
      <c r="AV317" s="68"/>
      <c r="AW317" s="68"/>
      <c r="AY317" s="118"/>
    </row>
    <row r="318" spans="27:51">
      <c r="AO318" s="118"/>
      <c r="AT318" s="32"/>
      <c r="AU318" s="32"/>
      <c r="AV318" s="68"/>
      <c r="AW318" s="68"/>
      <c r="AY318" s="118"/>
    </row>
    <row r="319" spans="27:51">
      <c r="AO319" s="118"/>
      <c r="AT319" s="32"/>
      <c r="AU319" s="32"/>
      <c r="AV319" s="68"/>
      <c r="AW319" s="68"/>
      <c r="AY319" s="118"/>
    </row>
    <row r="320" spans="27:51">
      <c r="AO320" s="118"/>
      <c r="AT320" s="32"/>
      <c r="AU320" s="32"/>
      <c r="AV320" s="68"/>
      <c r="AW320" s="68"/>
      <c r="AY320" s="118"/>
    </row>
    <row r="321" spans="41:51">
      <c r="AO321" s="118"/>
      <c r="AT321" s="32"/>
      <c r="AU321" s="32"/>
      <c r="AV321" s="68"/>
      <c r="AW321" s="68"/>
      <c r="AY321" s="118"/>
    </row>
    <row r="322" spans="41:51">
      <c r="AO322" s="118"/>
      <c r="AT322" s="32"/>
      <c r="AU322" s="32"/>
      <c r="AV322" s="68"/>
      <c r="AW322" s="68"/>
      <c r="AY322" s="118"/>
    </row>
    <row r="323" spans="41:51">
      <c r="AO323" s="118"/>
      <c r="AT323" s="32"/>
      <c r="AU323" s="32"/>
      <c r="AV323" s="68"/>
      <c r="AW323" s="68"/>
    </row>
  </sheetData>
  <mergeCells count="1">
    <mergeCell ref="AP2:AR2"/>
  </mergeCells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M301"/>
  <sheetViews>
    <sheetView zoomScale="86" zoomScaleNormal="86" workbookViewId="0">
      <pane xSplit="2" ySplit="9" topLeftCell="C18" activePane="bottomRight" state="frozen"/>
      <selection pane="topRight" activeCell="C1" sqref="C1"/>
      <selection pane="bottomLeft" activeCell="A10" sqref="A10"/>
      <selection pane="bottomRight" activeCell="AA17" sqref="AA17"/>
    </sheetView>
  </sheetViews>
  <sheetFormatPr baseColWidth="10" defaultRowHeight="15"/>
  <cols>
    <col min="1" max="1" width="1.6328125" customWidth="1"/>
    <col min="2" max="2" width="6.08984375" customWidth="1"/>
    <col min="3" max="3" width="2.90625" customWidth="1"/>
    <col min="4" max="4" width="16.26953125" customWidth="1"/>
    <col min="5" max="5" width="3" customWidth="1"/>
    <col min="6" max="6" width="5.08984375" customWidth="1"/>
    <col min="7" max="7" width="7.36328125" customWidth="1"/>
    <col min="8" max="8" width="8" style="297" customWidth="1"/>
    <col min="9" max="9" width="7.08984375" style="297" customWidth="1"/>
    <col min="10" max="10" width="3.26953125" customWidth="1"/>
    <col min="11" max="11" width="6.54296875" customWidth="1"/>
    <col min="12" max="12" width="5.81640625" customWidth="1"/>
    <col min="13" max="13" width="6.81640625" customWidth="1"/>
    <col min="14" max="14" width="2.08984375" customWidth="1"/>
    <col min="15" max="15" width="6.6328125" style="100" customWidth="1"/>
    <col min="16" max="16" width="2.453125" style="100" customWidth="1"/>
    <col min="17" max="17" width="5" style="100" customWidth="1"/>
    <col min="18" max="18" width="7.81640625" style="100" customWidth="1"/>
    <col min="19" max="19" width="6.90625" style="100" customWidth="1"/>
    <col min="20" max="20" width="5.453125" customWidth="1"/>
    <col min="21" max="21" width="7.6328125" style="10" customWidth="1"/>
    <col min="22" max="22" width="6.54296875" customWidth="1"/>
    <col min="23" max="23" width="6.1796875" customWidth="1"/>
    <col min="24" max="24" width="6.6328125" style="100" customWidth="1"/>
    <col min="25" max="25" width="8.453125" style="10" customWidth="1"/>
    <col min="26" max="26" width="5" style="10" customWidth="1"/>
    <col min="27" max="27" width="6" style="100" customWidth="1"/>
    <col min="28" max="28" width="5.90625" style="1" customWidth="1"/>
    <col min="29" max="29" width="9.90625" style="1" customWidth="1"/>
    <col min="30" max="30" width="6.453125" style="1" customWidth="1"/>
    <col min="31" max="32" width="10.90625" style="1"/>
    <col min="33" max="33" width="10.90625" style="10"/>
    <col min="35" max="35" width="14" customWidth="1"/>
    <col min="36" max="36" width="12.54296875" customWidth="1"/>
    <col min="37" max="37" width="10.90625" customWidth="1"/>
  </cols>
  <sheetData>
    <row r="1" spans="1:39">
      <c r="A1" s="39"/>
      <c r="B1" s="39"/>
      <c r="C1" s="39"/>
      <c r="D1" s="39"/>
      <c r="E1" s="39"/>
      <c r="F1" s="39"/>
      <c r="G1" s="39"/>
      <c r="H1" s="303"/>
      <c r="I1" s="303"/>
      <c r="J1" s="39"/>
      <c r="K1" s="39"/>
      <c r="L1" s="39"/>
      <c r="M1" s="39"/>
      <c r="N1" s="39"/>
      <c r="O1" s="115"/>
      <c r="P1" s="115"/>
      <c r="Q1" s="115"/>
      <c r="R1" s="115"/>
      <c r="S1" s="115"/>
      <c r="T1" s="39"/>
      <c r="U1" s="64"/>
      <c r="V1" s="39"/>
      <c r="W1" s="39"/>
      <c r="X1" s="115"/>
      <c r="Y1" s="39"/>
      <c r="Z1"/>
      <c r="AA1"/>
      <c r="AB1"/>
      <c r="AC1"/>
      <c r="AD1"/>
      <c r="AE1"/>
      <c r="AF1"/>
      <c r="AG1"/>
    </row>
    <row r="2" spans="1:39" s="165" customFormat="1" ht="31.8">
      <c r="A2" s="164"/>
      <c r="B2" s="164"/>
      <c r="C2" s="164"/>
      <c r="D2" s="140" t="s">
        <v>417</v>
      </c>
      <c r="E2" s="164"/>
      <c r="F2" s="164"/>
      <c r="G2" s="164"/>
      <c r="H2" s="341"/>
      <c r="I2" s="341"/>
      <c r="J2" s="164"/>
      <c r="K2" s="164"/>
      <c r="L2" s="164"/>
      <c r="M2" s="140" t="s">
        <v>429</v>
      </c>
      <c r="N2" s="140"/>
      <c r="O2" s="178"/>
      <c r="P2" s="178"/>
      <c r="Q2" s="164"/>
      <c r="R2" s="178" t="str">
        <f>+År!B2</f>
        <v>GRIS</v>
      </c>
      <c r="S2" s="166"/>
      <c r="T2" s="166"/>
      <c r="U2" s="164"/>
      <c r="V2" s="172"/>
      <c r="W2" s="164"/>
      <c r="X2" s="140"/>
      <c r="Y2" s="178"/>
      <c r="Z2"/>
      <c r="AA2"/>
      <c r="AB2"/>
      <c r="AC2"/>
      <c r="AD2"/>
      <c r="AE2"/>
      <c r="AF2"/>
      <c r="AG2"/>
      <c r="AH2"/>
      <c r="AI2"/>
      <c r="AJ2"/>
      <c r="AK2"/>
      <c r="AL2"/>
      <c r="AM2"/>
    </row>
    <row r="3" spans="1:39">
      <c r="A3" s="39"/>
      <c r="B3" s="39"/>
      <c r="C3" s="39"/>
      <c r="D3" s="39"/>
      <c r="E3" s="39"/>
      <c r="F3" s="39"/>
      <c r="G3" s="39"/>
      <c r="H3" s="303"/>
      <c r="I3" s="303"/>
      <c r="J3" s="39"/>
      <c r="K3" s="39"/>
      <c r="L3" s="39"/>
      <c r="M3" s="39"/>
      <c r="N3" s="39"/>
      <c r="O3" s="115"/>
      <c r="P3" s="115"/>
      <c r="Q3" s="115"/>
      <c r="R3" s="115"/>
      <c r="S3" s="115"/>
      <c r="T3" s="39"/>
      <c r="U3" s="64"/>
      <c r="V3" s="39"/>
      <c r="W3" s="39"/>
      <c r="X3" s="115"/>
      <c r="Y3" s="39"/>
      <c r="Z3"/>
      <c r="AA3"/>
      <c r="AB3"/>
      <c r="AC3"/>
      <c r="AD3"/>
      <c r="AE3"/>
      <c r="AF3"/>
      <c r="AG3"/>
    </row>
    <row r="4" spans="1:39" s="191" customFormat="1" ht="19.8">
      <c r="A4" s="150"/>
      <c r="B4" s="150"/>
      <c r="C4" s="150"/>
      <c r="D4" s="150"/>
      <c r="E4" s="133"/>
      <c r="F4" s="133" t="s">
        <v>5</v>
      </c>
      <c r="G4" s="133"/>
      <c r="H4" s="324">
        <f>+År!O2</f>
        <v>45</v>
      </c>
      <c r="I4" s="317"/>
      <c r="J4" s="133"/>
      <c r="K4" s="133"/>
      <c r="L4" s="133"/>
      <c r="M4" s="133" t="s">
        <v>366</v>
      </c>
      <c r="N4" s="133"/>
      <c r="O4" s="189"/>
      <c r="P4" s="189"/>
      <c r="Q4" s="150"/>
      <c r="R4" s="189"/>
      <c r="S4" s="405">
        <f>SUM(H10:H99)</f>
        <v>1273442</v>
      </c>
      <c r="T4" s="408"/>
      <c r="U4" s="407"/>
      <c r="V4" s="150"/>
      <c r="W4" s="150"/>
      <c r="X4" s="190"/>
      <c r="Y4" s="189"/>
      <c r="Z4"/>
      <c r="AA4"/>
      <c r="AB4"/>
      <c r="AC4"/>
      <c r="AD4"/>
      <c r="AE4"/>
    </row>
    <row r="5" spans="1:39" s="191" customFormat="1" ht="19.8">
      <c r="A5" s="150"/>
      <c r="B5" s="150"/>
      <c r="C5" s="150"/>
      <c r="D5" s="150"/>
      <c r="E5" s="133"/>
      <c r="F5" s="133"/>
      <c r="G5" s="133"/>
      <c r="H5" s="317"/>
      <c r="I5" s="317"/>
      <c r="J5" s="133"/>
      <c r="K5" s="133"/>
      <c r="L5" s="133"/>
      <c r="M5" s="133"/>
      <c r="N5" s="133"/>
      <c r="O5" s="151"/>
      <c r="P5" s="151"/>
      <c r="Q5" s="133"/>
      <c r="R5" s="133"/>
      <c r="S5" s="133"/>
      <c r="T5" s="133"/>
      <c r="U5" s="133"/>
      <c r="V5" s="133"/>
      <c r="W5" s="150"/>
      <c r="X5" s="190"/>
      <c r="Y5" s="189"/>
      <c r="Z5"/>
      <c r="AA5"/>
      <c r="AB5"/>
      <c r="AC5"/>
      <c r="AD5"/>
      <c r="AE5"/>
    </row>
    <row r="6" spans="1:39" ht="17.25" customHeight="1">
      <c r="A6" s="44"/>
      <c r="B6" s="44"/>
      <c r="C6" s="44"/>
      <c r="D6" s="64">
        <f>SUM(H10:H21)</f>
        <v>1148829</v>
      </c>
      <c r="E6" s="56"/>
      <c r="F6" s="39"/>
      <c r="G6" s="39"/>
      <c r="H6" s="318"/>
      <c r="I6" s="339"/>
      <c r="J6" s="69"/>
      <c r="K6" s="53"/>
      <c r="L6" s="39"/>
      <c r="M6" s="44"/>
      <c r="N6" s="44"/>
      <c r="O6" s="115"/>
      <c r="P6" s="115"/>
      <c r="Q6" s="115"/>
      <c r="R6" s="125" t="s">
        <v>472</v>
      </c>
      <c r="S6" s="115"/>
      <c r="T6" s="39"/>
      <c r="U6" s="85" t="s">
        <v>455</v>
      </c>
      <c r="V6" s="44" t="s">
        <v>3</v>
      </c>
      <c r="W6" s="39"/>
      <c r="X6" s="115"/>
      <c r="Y6" s="39"/>
      <c r="Z6"/>
      <c r="AA6"/>
      <c r="AB6"/>
      <c r="AC6"/>
      <c r="AD6"/>
      <c r="AE6"/>
      <c r="AF6"/>
      <c r="AG6"/>
    </row>
    <row r="7" spans="1:39" ht="16.5" customHeight="1">
      <c r="A7" s="39"/>
      <c r="B7" s="39"/>
      <c r="C7" s="39"/>
      <c r="D7" s="39"/>
      <c r="E7" s="39"/>
      <c r="F7" s="39"/>
      <c r="G7" s="44" t="s">
        <v>3</v>
      </c>
      <c r="H7" s="303"/>
      <c r="I7" s="329" t="s">
        <v>3</v>
      </c>
      <c r="J7" s="85"/>
      <c r="K7" s="125"/>
      <c r="L7" s="115"/>
      <c r="M7" s="87"/>
      <c r="N7" s="87"/>
      <c r="O7" s="125" t="s">
        <v>14</v>
      </c>
      <c r="P7" s="125"/>
      <c r="Q7" s="115"/>
      <c r="R7" s="98" t="s">
        <v>473</v>
      </c>
      <c r="S7" s="125" t="s">
        <v>388</v>
      </c>
      <c r="T7" s="87" t="s">
        <v>2</v>
      </c>
      <c r="U7" s="85" t="s">
        <v>456</v>
      </c>
      <c r="V7" s="85" t="s">
        <v>8</v>
      </c>
      <c r="W7" s="87"/>
      <c r="X7" s="125" t="s">
        <v>14</v>
      </c>
      <c r="Y7" s="39"/>
      <c r="Z7"/>
      <c r="AA7"/>
      <c r="AB7"/>
      <c r="AC7"/>
      <c r="AD7"/>
      <c r="AE7"/>
      <c r="AF7"/>
      <c r="AG7"/>
    </row>
    <row r="8" spans="1:39" ht="15.6">
      <c r="A8" s="39"/>
      <c r="B8" s="39"/>
      <c r="C8" s="39"/>
      <c r="D8" s="39"/>
      <c r="E8" s="44"/>
      <c r="F8" s="44"/>
      <c r="G8" s="44" t="s">
        <v>436</v>
      </c>
      <c r="H8" s="329" t="s">
        <v>3</v>
      </c>
      <c r="I8" s="329" t="s">
        <v>394</v>
      </c>
      <c r="J8" s="85"/>
      <c r="K8" s="125" t="s">
        <v>3</v>
      </c>
      <c r="L8" s="125" t="s">
        <v>1</v>
      </c>
      <c r="M8" s="87" t="s">
        <v>14</v>
      </c>
      <c r="N8" s="87"/>
      <c r="O8" s="125" t="s">
        <v>392</v>
      </c>
      <c r="P8" s="125"/>
      <c r="Q8" s="114" t="s">
        <v>357</v>
      </c>
      <c r="R8" s="114" t="s">
        <v>470</v>
      </c>
      <c r="S8" s="125" t="s">
        <v>392</v>
      </c>
      <c r="T8" s="87" t="s">
        <v>388</v>
      </c>
      <c r="U8" s="85" t="s">
        <v>454</v>
      </c>
      <c r="V8" s="85" t="s">
        <v>482</v>
      </c>
      <c r="W8" s="87" t="s">
        <v>14</v>
      </c>
      <c r="X8" s="125" t="s">
        <v>392</v>
      </c>
      <c r="Y8" s="39"/>
      <c r="Z8"/>
      <c r="AA8"/>
      <c r="AB8"/>
      <c r="AC8"/>
      <c r="AD8"/>
      <c r="AE8"/>
      <c r="AF8"/>
      <c r="AG8"/>
    </row>
    <row r="9" spans="1:39" ht="15.6">
      <c r="A9" s="39"/>
      <c r="B9" s="39"/>
      <c r="C9" s="44" t="s">
        <v>418</v>
      </c>
      <c r="D9" s="44"/>
      <c r="E9" s="44" t="s">
        <v>56</v>
      </c>
      <c r="F9" s="44"/>
      <c r="G9" s="45" t="s">
        <v>432</v>
      </c>
      <c r="H9" s="330" t="s">
        <v>8</v>
      </c>
      <c r="I9" s="330" t="s">
        <v>386</v>
      </c>
      <c r="J9" s="86"/>
      <c r="K9" s="180" t="s">
        <v>357</v>
      </c>
      <c r="L9" s="180" t="s">
        <v>357</v>
      </c>
      <c r="M9" s="88" t="s">
        <v>386</v>
      </c>
      <c r="N9" s="88"/>
      <c r="O9" s="180" t="s">
        <v>389</v>
      </c>
      <c r="P9" s="180"/>
      <c r="Q9" s="114" t="s">
        <v>469</v>
      </c>
      <c r="R9" s="114" t="s">
        <v>471</v>
      </c>
      <c r="S9" s="180" t="s">
        <v>389</v>
      </c>
      <c r="T9" s="88" t="s">
        <v>390</v>
      </c>
      <c r="U9" s="86" t="s">
        <v>386</v>
      </c>
      <c r="V9" s="86" t="s">
        <v>464</v>
      </c>
      <c r="W9" s="88" t="s">
        <v>26</v>
      </c>
      <c r="X9" s="180" t="s">
        <v>395</v>
      </c>
      <c r="Y9" s="39"/>
      <c r="Z9"/>
      <c r="AA9"/>
      <c r="AB9"/>
      <c r="AC9"/>
      <c r="AD9"/>
      <c r="AE9"/>
      <c r="AF9"/>
      <c r="AG9"/>
    </row>
    <row r="10" spans="1:39" ht="15.6">
      <c r="A10" s="39"/>
      <c r="B10" s="39">
        <f>+'Ark1'!C2567</f>
        <v>2024</v>
      </c>
      <c r="C10" s="94">
        <f>+'Ark1'!K2567</f>
        <v>0</v>
      </c>
      <c r="D10" s="94" t="s">
        <v>501</v>
      </c>
      <c r="E10" s="94">
        <f>+'Ark1'!D2567</f>
        <v>1</v>
      </c>
      <c r="F10" s="94" t="s">
        <v>490</v>
      </c>
      <c r="G10" s="89">
        <f>+'Ark1'!Q2567</f>
        <v>1021</v>
      </c>
      <c r="H10" s="314">
        <f>+'Ark1'!R2567</f>
        <v>115803</v>
      </c>
      <c r="I10" s="356">
        <f>IF(H10=0,"",'Ark1'!S2567)</f>
        <v>115345</v>
      </c>
      <c r="J10" s="86"/>
      <c r="K10" s="277">
        <f>+IF(H10=0,"",'Ark1'!AD2567)</f>
        <v>87.832682316356326</v>
      </c>
      <c r="L10" s="108">
        <f>+IF(H10=0,"",'Ark1'!AE2567)</f>
        <v>87.613893507714451</v>
      </c>
      <c r="M10" s="5">
        <f>IF(H10=0,"",'Ark1'!U2567)</f>
        <v>60.664276735012351</v>
      </c>
      <c r="N10" s="88"/>
      <c r="O10" s="50">
        <f>IF(H10=0,"",'Ark1'!W2567)</f>
        <v>83.329915470979145</v>
      </c>
      <c r="P10" s="180"/>
      <c r="Q10" s="108">
        <f>IF(H10=0,"",'Ark1'!X2567)</f>
        <v>2.3021856083175738</v>
      </c>
      <c r="R10" s="108">
        <f>IF(H10=0,"",'Ark1'!Y2567)</f>
        <v>4.6043712166351476</v>
      </c>
      <c r="S10" s="108">
        <f>IF(H10=0,"",'Ark1'!AA2567)</f>
        <v>9.2293476323921571</v>
      </c>
      <c r="T10" s="90">
        <f>IF(H10=0,"",'Ark1'!AB2567)</f>
        <v>2.5356403606485545</v>
      </c>
      <c r="U10" s="103">
        <f>+IF('Ark1'!AC2567=0,"",'Ark1'!AC2567)</f>
        <v>-31.429825776512441</v>
      </c>
      <c r="V10" s="103">
        <f>+(IF(H10=0,"",I10/G10))</f>
        <v>112.97257590597454</v>
      </c>
      <c r="W10" s="90">
        <f>IF(H10=0,"",'Ark1'!T2567)</f>
        <v>4.0172448036752071</v>
      </c>
      <c r="X10" s="108">
        <f>IF(H10=0,"",'Ark1'!V2567)</f>
        <v>90.406521262442695</v>
      </c>
      <c r="Y10" s="39"/>
      <c r="Z10"/>
      <c r="AA10"/>
      <c r="AB10"/>
      <c r="AC10" s="100"/>
      <c r="AD10"/>
      <c r="AE10"/>
      <c r="AF10"/>
      <c r="AG10"/>
    </row>
    <row r="11" spans="1:39" ht="15.6">
      <c r="A11" s="39"/>
      <c r="B11" s="39">
        <f>+'Ark1'!C2568</f>
        <v>2024</v>
      </c>
      <c r="C11" s="94">
        <f>+'Ark1'!K2568</f>
        <v>0</v>
      </c>
      <c r="D11" s="94" t="s">
        <v>501</v>
      </c>
      <c r="E11" s="94">
        <f>+'Ark1'!D2568</f>
        <v>2</v>
      </c>
      <c r="F11" s="94" t="s">
        <v>491</v>
      </c>
      <c r="G11" s="89">
        <f>+'Ark1'!Q2568</f>
        <v>1011</v>
      </c>
      <c r="H11" s="314">
        <f>+'Ark1'!R2568</f>
        <v>105356</v>
      </c>
      <c r="I11" s="356">
        <f>IF(H11=0,"",'Ark1'!S2568)</f>
        <v>105113</v>
      </c>
      <c r="J11" s="86"/>
      <c r="K11" s="277">
        <f>+IF(H11=0,"",'Ark1'!AD2568)</f>
        <v>86.450914103784413</v>
      </c>
      <c r="L11" s="108">
        <f>+IF(H11=0,"",'Ark1'!AE2568)</f>
        <v>86.199551537108491</v>
      </c>
      <c r="M11" s="5">
        <f>IF(H11=0,"",'Ark1'!U2568)</f>
        <v>60.675425494467859</v>
      </c>
      <c r="N11" s="88"/>
      <c r="O11" s="50">
        <f>IF(H11=0,"",'Ark1'!W2568)</f>
        <v>82.576189434228127</v>
      </c>
      <c r="P11" s="180"/>
      <c r="Q11" s="108">
        <f>IF(H11=0,"",'Ark1'!X2568)</f>
        <v>2.0416492653479632</v>
      </c>
      <c r="R11" s="108">
        <f>IF(H11=0,"",'Ark1'!Y2568)</f>
        <v>4.0832985306959264</v>
      </c>
      <c r="S11" s="108">
        <f>IF(H11=0,"",'Ark1'!AA2568)</f>
        <v>8.9614903140011002</v>
      </c>
      <c r="T11" s="90">
        <f>IF(H11=0,"",'Ark1'!AB2568)</f>
        <v>2.5241340618548409</v>
      </c>
      <c r="U11" s="103">
        <f>+IF('Ark1'!AC2568=0,"",'Ark1'!AC2568)</f>
        <v>-29.133736644757384</v>
      </c>
      <c r="V11" s="103">
        <f t="shared" ref="V11:V21" si="0">+(IF(H11=0,"",I11/G11))</f>
        <v>103.96933728981207</v>
      </c>
      <c r="W11" s="90">
        <f>IF(H11=0,"",'Ark1'!T2568)</f>
        <v>3.9901666729944192</v>
      </c>
      <c r="X11" s="108">
        <f>IF(H11=0,"",'Ark1'!V2568)</f>
        <v>89.535208866022714</v>
      </c>
      <c r="Y11" s="39"/>
      <c r="Z11"/>
      <c r="AA11"/>
      <c r="AB11"/>
      <c r="AC11"/>
      <c r="AD11"/>
      <c r="AE11"/>
      <c r="AF11"/>
      <c r="AG11"/>
    </row>
    <row r="12" spans="1:39" ht="15.6">
      <c r="A12" s="39"/>
      <c r="B12" s="39">
        <f>+'Ark1'!C2569</f>
        <v>2024</v>
      </c>
      <c r="C12" s="94">
        <f>+'Ark1'!K2569</f>
        <v>0</v>
      </c>
      <c r="D12" s="94" t="s">
        <v>501</v>
      </c>
      <c r="E12" s="94">
        <f>+'Ark1'!D2569</f>
        <v>3</v>
      </c>
      <c r="F12" s="94" t="s">
        <v>492</v>
      </c>
      <c r="G12" s="89">
        <f>+'Ark1'!Q2569</f>
        <v>960</v>
      </c>
      <c r="H12" s="314">
        <f>+'Ark1'!R2569</f>
        <v>90250</v>
      </c>
      <c r="I12" s="356">
        <f>IF(H12=0,"",'Ark1'!S2569)</f>
        <v>90056</v>
      </c>
      <c r="J12" s="86"/>
      <c r="K12" s="277">
        <f>+IF(H12=0,"",'Ark1'!AD2569)</f>
        <v>87.188801190211649</v>
      </c>
      <c r="L12" s="108">
        <f>+IF(H12=0,"",'Ark1'!AE2569)</f>
        <v>86.999686715166092</v>
      </c>
      <c r="M12" s="5">
        <f>IF(H12=0,"",'Ark1'!U2569)</f>
        <v>60.742804477214158</v>
      </c>
      <c r="N12" s="88"/>
      <c r="O12" s="50">
        <f>IF(H12=0,"",'Ark1'!W2569)</f>
        <v>81.901854401705691</v>
      </c>
      <c r="P12" s="180"/>
      <c r="Q12" s="108">
        <f>IF(H12=0,"",'Ark1'!X2569)</f>
        <v>2.731301939058171</v>
      </c>
      <c r="R12" s="108">
        <f>IF(H12=0,"",'Ark1'!Y2569)</f>
        <v>5.462603878116342</v>
      </c>
      <c r="S12" s="108">
        <f>IF(H12=0,"",'Ark1'!AA2569)</f>
        <v>8.6713603257331417</v>
      </c>
      <c r="T12" s="90">
        <f>IF(H12=0,"",'Ark1'!AB2569)</f>
        <v>2.4732127049660426</v>
      </c>
      <c r="U12" s="103">
        <f>+IF('Ark1'!AC2569=0,"",'Ark1'!AC2569)</f>
        <v>-28.138762215191203</v>
      </c>
      <c r="V12" s="103">
        <f t="shared" si="0"/>
        <v>93.808333333333337</v>
      </c>
      <c r="W12" s="90">
        <f>IF(H12=0,"",'Ark1'!T2569)</f>
        <v>3.8464265927977839</v>
      </c>
      <c r="X12" s="108">
        <f>IF(H12=0,"",'Ark1'!V2569)</f>
        <v>88.804702811137886</v>
      </c>
      <c r="Y12" s="39"/>
      <c r="Z12"/>
      <c r="AA12"/>
      <c r="AB12"/>
      <c r="AC12"/>
      <c r="AD12"/>
      <c r="AE12"/>
      <c r="AF12"/>
      <c r="AG12"/>
    </row>
    <row r="13" spans="1:39" ht="15.6">
      <c r="A13" s="39"/>
      <c r="B13" s="39">
        <f>+'Ark1'!C2570</f>
        <v>2024</v>
      </c>
      <c r="C13" s="94">
        <f>+'Ark1'!K2570</f>
        <v>0</v>
      </c>
      <c r="D13" s="94" t="s">
        <v>501</v>
      </c>
      <c r="E13" s="94">
        <f>+'Ark1'!D2570</f>
        <v>4</v>
      </c>
      <c r="F13" s="94" t="s">
        <v>493</v>
      </c>
      <c r="G13" s="89">
        <f>+'Ark1'!Q2570</f>
        <v>1049</v>
      </c>
      <c r="H13" s="314">
        <f>+'Ark1'!R2570</f>
        <v>128261</v>
      </c>
      <c r="I13" s="356">
        <f>IF(H13=0,"",'Ark1'!S2570)</f>
        <v>128113</v>
      </c>
      <c r="J13" s="86"/>
      <c r="K13" s="277">
        <f>+IF(H13=0,"",'Ark1'!AD2570)</f>
        <v>89.782789782789777</v>
      </c>
      <c r="L13" s="108">
        <f>+IF(H13=0,"",'Ark1'!AE2570)</f>
        <v>89.523928128755315</v>
      </c>
      <c r="M13" s="5">
        <f>IF(H13=0,"",'Ark1'!U2570)</f>
        <v>60.647045967232046</v>
      </c>
      <c r="N13" s="88"/>
      <c r="O13" s="50">
        <f>IF(H13=0,"",'Ark1'!W2570)</f>
        <v>82.422552746403184</v>
      </c>
      <c r="P13" s="180"/>
      <c r="Q13" s="108">
        <f>IF(H13=0,"",'Ark1'!X2570)</f>
        <v>2.5245398055527404</v>
      </c>
      <c r="R13" s="108">
        <f>IF(H13=0,"",'Ark1'!Y2570)</f>
        <v>5.0490796111054808</v>
      </c>
      <c r="S13" s="108">
        <f>IF(H13=0,"",'Ark1'!AA2570)</f>
        <v>8.7643906416841748</v>
      </c>
      <c r="T13" s="90">
        <f>IF(H13=0,"",'Ark1'!AB2570)</f>
        <v>2.5541402572573775</v>
      </c>
      <c r="U13" s="103">
        <f>+IF('Ark1'!AC2570=0,"",'Ark1'!AC2570)</f>
        <v>-28.550883270547679</v>
      </c>
      <c r="V13" s="103">
        <f t="shared" si="0"/>
        <v>122.12869399428027</v>
      </c>
      <c r="W13" s="90">
        <f>IF(H13=0,"",'Ark1'!T2570)</f>
        <v>4.065000272881079</v>
      </c>
      <c r="X13" s="108">
        <f>IF(H13=0,"",'Ark1'!V2570)</f>
        <v>89.338189972612071</v>
      </c>
      <c r="Y13" s="39"/>
      <c r="Z13"/>
      <c r="AA13"/>
      <c r="AB13"/>
      <c r="AC13"/>
      <c r="AD13"/>
      <c r="AE13"/>
      <c r="AF13"/>
      <c r="AG13"/>
    </row>
    <row r="14" spans="1:39" ht="15.6">
      <c r="A14" s="39"/>
      <c r="B14" s="39">
        <f>+'Ark1'!C2571</f>
        <v>2024</v>
      </c>
      <c r="C14" s="94">
        <f>+'Ark1'!K2571</f>
        <v>0</v>
      </c>
      <c r="D14" s="94" t="s">
        <v>501</v>
      </c>
      <c r="E14" s="94">
        <f>+'Ark1'!D2571</f>
        <v>5</v>
      </c>
      <c r="F14" s="94" t="s">
        <v>377</v>
      </c>
      <c r="G14" s="89">
        <f>+'Ark1'!Q2571</f>
        <v>1015</v>
      </c>
      <c r="H14" s="314">
        <f>+'Ark1'!R2571</f>
        <v>110699</v>
      </c>
      <c r="I14" s="356">
        <f>IF(H14=0,"",'Ark1'!S2571)</f>
        <v>110440</v>
      </c>
      <c r="J14" s="86"/>
      <c r="K14" s="277">
        <f>+IF(H14=0,"",'Ark1'!AD2571)</f>
        <v>88.347166799680778</v>
      </c>
      <c r="L14" s="108">
        <f>+IF(H14=0,"",'Ark1'!AE2571)</f>
        <v>88.190645141961511</v>
      </c>
      <c r="M14" s="5">
        <f>IF(H14=0,"",'Ark1'!U2571)</f>
        <v>60.607986236870701</v>
      </c>
      <c r="N14" s="88"/>
      <c r="O14" s="50">
        <f>IF(H14=0,"",'Ark1'!W2571)</f>
        <v>81.893442593264012</v>
      </c>
      <c r="P14" s="180"/>
      <c r="Q14" s="108">
        <f>IF(H14=0,"",'Ark1'!X2571)</f>
        <v>1.824768064752166</v>
      </c>
      <c r="R14" s="108">
        <f>IF(H14=0,"",'Ark1'!Y2571)</f>
        <v>3.649536129504332</v>
      </c>
      <c r="S14" s="108">
        <f>IF(H14=0,"",'Ark1'!AA2571)</f>
        <v>8.481290961290668</v>
      </c>
      <c r="T14" s="90">
        <f>IF(H14=0,"",'Ark1'!AB2571)</f>
        <v>2.4916778472665402</v>
      </c>
      <c r="U14" s="103">
        <f>+IF('Ark1'!AC2571=0,"",'Ark1'!AC2571)</f>
        <v>-27.800525866253842</v>
      </c>
      <c r="V14" s="103">
        <f t="shared" si="0"/>
        <v>108.80788177339902</v>
      </c>
      <c r="W14" s="90">
        <f>IF(H14=0,"",'Ark1'!T2571)</f>
        <v>4.1352857749392484</v>
      </c>
      <c r="X14" s="108">
        <f>IF(H14=0,"",'Ark1'!V2571)</f>
        <v>88.800205462009885</v>
      </c>
      <c r="Y14" s="39"/>
      <c r="Z14"/>
      <c r="AA14"/>
      <c r="AB14"/>
      <c r="AC14"/>
      <c r="AD14"/>
      <c r="AE14"/>
      <c r="AF14"/>
      <c r="AG14"/>
    </row>
    <row r="15" spans="1:39" ht="15.6">
      <c r="A15" s="39"/>
      <c r="B15" s="39">
        <f>+'Ark1'!C2572</f>
        <v>2024</v>
      </c>
      <c r="C15" s="94">
        <f>+'Ark1'!K2572</f>
        <v>0</v>
      </c>
      <c r="D15" s="94" t="s">
        <v>501</v>
      </c>
      <c r="E15" s="94">
        <f>+'Ark1'!D2572</f>
        <v>6</v>
      </c>
      <c r="F15" s="94" t="s">
        <v>494</v>
      </c>
      <c r="G15" s="89">
        <f>+'Ark1'!Q2572</f>
        <v>960</v>
      </c>
      <c r="H15" s="314">
        <f>+'Ark1'!R2572</f>
        <v>100590</v>
      </c>
      <c r="I15" s="356">
        <f>IF(H15=0,"",'Ark1'!S2572)</f>
        <v>100034</v>
      </c>
      <c r="J15" s="86"/>
      <c r="K15" s="277">
        <f>+IF(H15=0,"",'Ark1'!AD2572)</f>
        <v>88.123981567466259</v>
      </c>
      <c r="L15" s="108">
        <f>+IF(H15=0,"",'Ark1'!AE2572)</f>
        <v>87.860032508649809</v>
      </c>
      <c r="M15" s="5">
        <f>IF(H15=0,"",'Ark1'!U2572)</f>
        <v>60.47208948957352</v>
      </c>
      <c r="N15" s="88"/>
      <c r="O15" s="50">
        <f>IF(H15=0,"",'Ark1'!W2572)</f>
        <v>81.068209408800612</v>
      </c>
      <c r="P15" s="180"/>
      <c r="Q15" s="108">
        <f>IF(H15=0,"",'Ark1'!X2572)</f>
        <v>2.7169698777214437</v>
      </c>
      <c r="R15" s="108">
        <f>IF(H15=0,"",'Ark1'!Y2572)</f>
        <v>5.4339397554428874</v>
      </c>
      <c r="S15" s="108">
        <f>IF(H15=0,"",'Ark1'!AA2572)</f>
        <v>8.8029725445492488</v>
      </c>
      <c r="T15" s="90">
        <f>IF(H15=0,"",'Ark1'!AB2572)</f>
        <v>2.5097338820549608</v>
      </c>
      <c r="U15" s="103">
        <f>+IF('Ark1'!AC2572=0,"",'Ark1'!AC2572)</f>
        <v>-29.109675420473639</v>
      </c>
      <c r="V15" s="103">
        <f t="shared" si="0"/>
        <v>104.20208333333333</v>
      </c>
      <c r="W15" s="90">
        <f>IF(H15=0,"",'Ark1'!T2572)</f>
        <v>4.3583159359777301</v>
      </c>
      <c r="X15" s="108">
        <f>IF(H15=0,"",'Ark1'!V2572)</f>
        <v>87.993391672618102</v>
      </c>
      <c r="Y15" s="39"/>
      <c r="Z15"/>
      <c r="AA15"/>
      <c r="AB15"/>
      <c r="AC15"/>
      <c r="AD15"/>
      <c r="AE15"/>
      <c r="AF15"/>
      <c r="AG15"/>
    </row>
    <row r="16" spans="1:39" ht="15.6">
      <c r="A16" s="39"/>
      <c r="B16" s="39">
        <f>+'Ark1'!C2573</f>
        <v>2024</v>
      </c>
      <c r="C16" s="94">
        <f>+'Ark1'!K2573</f>
        <v>0</v>
      </c>
      <c r="D16" s="94" t="s">
        <v>501</v>
      </c>
      <c r="E16" s="94">
        <f>+'Ark1'!D2573</f>
        <v>7</v>
      </c>
      <c r="F16" s="94" t="s">
        <v>495</v>
      </c>
      <c r="G16" s="89">
        <f>+'Ark1'!Q2573</f>
        <v>1008</v>
      </c>
      <c r="H16" s="314">
        <f>+'Ark1'!R2573</f>
        <v>114128</v>
      </c>
      <c r="I16" s="356">
        <f>IF(H16=0,"",'Ark1'!S2573)</f>
        <v>113907</v>
      </c>
      <c r="J16" s="86"/>
      <c r="K16" s="277">
        <f>+IF(H16=0,"",'Ark1'!AD2573)</f>
        <v>89.581011287106946</v>
      </c>
      <c r="L16" s="108">
        <f>+IF(H16=0,"",'Ark1'!AE2573)</f>
        <v>89.464299907136493</v>
      </c>
      <c r="M16" s="5">
        <f>IF(H16=0,"",'Ark1'!U2573)</f>
        <v>60.504086667193391</v>
      </c>
      <c r="N16" s="88"/>
      <c r="O16" s="50">
        <f>IF(H16=0,"",'Ark1'!W2573)</f>
        <v>81.120747627449802</v>
      </c>
      <c r="P16" s="180"/>
      <c r="Q16" s="108">
        <f>IF(H16=0,"",'Ark1'!X2573)</f>
        <v>2.3771554745548862</v>
      </c>
      <c r="R16" s="108">
        <f>IF(H16=0,"",'Ark1'!Y2573)</f>
        <v>4.7543109491097724</v>
      </c>
      <c r="S16" s="108">
        <f>IF(H16=0,"",'Ark1'!AA2573)</f>
        <v>8.9389856588066241</v>
      </c>
      <c r="T16" s="90">
        <f>IF(H16=0,"",'Ark1'!AB2573)</f>
        <v>2.4946462161938592</v>
      </c>
      <c r="U16" s="103">
        <f>+IF('Ark1'!AC2573=0,"",'Ark1'!AC2573)</f>
        <v>-27.961471402883841</v>
      </c>
      <c r="V16" s="103">
        <f t="shared" si="0"/>
        <v>113.00297619047619</v>
      </c>
      <c r="W16" s="90">
        <f>IF(H16=0,"",'Ark1'!T2573)</f>
        <v>4.3202544511425778</v>
      </c>
      <c r="X16" s="108">
        <f>IF(H16=0,"",'Ark1'!V2573)</f>
        <v>87.95568443858177</v>
      </c>
      <c r="Y16" s="39"/>
      <c r="Z16"/>
      <c r="AA16"/>
      <c r="AB16"/>
      <c r="AC16"/>
      <c r="AD16"/>
      <c r="AE16"/>
      <c r="AF16"/>
      <c r="AG16"/>
    </row>
    <row r="17" spans="1:33" ht="15.6">
      <c r="A17" s="39"/>
      <c r="B17" s="39">
        <f>+'Ark1'!C2574</f>
        <v>2024</v>
      </c>
      <c r="C17" s="94">
        <f>+'Ark1'!K2574</f>
        <v>0</v>
      </c>
      <c r="D17" s="94" t="s">
        <v>501</v>
      </c>
      <c r="E17" s="94">
        <f>+'Ark1'!D2574</f>
        <v>8</v>
      </c>
      <c r="F17" s="94" t="s">
        <v>496</v>
      </c>
      <c r="G17" s="89">
        <f>+'Ark1'!Q2574</f>
        <v>1023</v>
      </c>
      <c r="H17" s="314">
        <f>+'Ark1'!R2574</f>
        <v>109271</v>
      </c>
      <c r="I17" s="356">
        <f>IF(H17=0,"",'Ark1'!S2574)</f>
        <v>108876</v>
      </c>
      <c r="J17" s="86"/>
      <c r="K17" s="277">
        <f>+IF(H17=0,"",'Ark1'!AD2574)</f>
        <v>90.766444881922482</v>
      </c>
      <c r="L17" s="108">
        <f>+IF(H17=0,"",'Ark1'!AE2574)</f>
        <v>90.629055340259399</v>
      </c>
      <c r="M17" s="5">
        <f>IF(H17=0,"",'Ark1'!U2574)</f>
        <v>60.401677137293809</v>
      </c>
      <c r="N17" s="88"/>
      <c r="O17" s="50">
        <f>IF(H17=0,"",'Ark1'!W2574)</f>
        <v>81.576145339652442</v>
      </c>
      <c r="P17" s="180"/>
      <c r="Q17" s="108">
        <f>IF(H17=0,"",'Ark1'!X2574)</f>
        <v>2.819595318062432</v>
      </c>
      <c r="R17" s="108">
        <f>IF(H17=0,"",'Ark1'!Y2574)</f>
        <v>5.639190636124864</v>
      </c>
      <c r="S17" s="108">
        <f>IF(H17=0,"",'Ark1'!AA2574)</f>
        <v>8.8032569003563736</v>
      </c>
      <c r="T17" s="90">
        <f>IF(H17=0,"",'Ark1'!AB2574)</f>
        <v>2.5148817761219444</v>
      </c>
      <c r="U17" s="103">
        <f>+IF('Ark1'!AC2574=0,"",'Ark1'!AC2574)</f>
        <v>-29.742709967489677</v>
      </c>
      <c r="V17" s="103">
        <f t="shared" si="0"/>
        <v>106.42815249266862</v>
      </c>
      <c r="W17" s="90">
        <f>IF(H17=0,"",'Ark1'!T2574)</f>
        <v>4.4666196886639637</v>
      </c>
      <c r="X17" s="108">
        <f>IF(H17=0,"",'Ark1'!V2574)</f>
        <v>88.482108145970301</v>
      </c>
      <c r="Y17" s="39"/>
      <c r="Z17"/>
      <c r="AA17"/>
      <c r="AB17"/>
      <c r="AC17"/>
      <c r="AD17"/>
      <c r="AE17"/>
      <c r="AF17"/>
      <c r="AG17"/>
    </row>
    <row r="18" spans="1:33" ht="15.6">
      <c r="A18" s="39"/>
      <c r="B18" s="39">
        <f>+'Ark1'!C2575</f>
        <v>2024</v>
      </c>
      <c r="C18" s="94">
        <f>+'Ark1'!K2575</f>
        <v>0</v>
      </c>
      <c r="D18" s="94" t="s">
        <v>501</v>
      </c>
      <c r="E18" s="94">
        <f>+'Ark1'!D2575</f>
        <v>9</v>
      </c>
      <c r="F18" s="94" t="s">
        <v>497</v>
      </c>
      <c r="G18" s="89">
        <f>+'Ark1'!Q2575</f>
        <v>1103</v>
      </c>
      <c r="H18" s="314">
        <f>+'Ark1'!R2575</f>
        <v>115799</v>
      </c>
      <c r="I18" s="356">
        <f>IF(H18=0,"",'Ark1'!S2575)</f>
        <v>115614</v>
      </c>
      <c r="J18" s="86"/>
      <c r="K18" s="277">
        <f>+IF(H18=0,"",'Ark1'!AD2575)</f>
        <v>96.070053759872565</v>
      </c>
      <c r="L18" s="108">
        <f>+IF(H18=0,"",'Ark1'!AE2575)</f>
        <v>96.279192712169291</v>
      </c>
      <c r="M18" s="5">
        <f>IF(H18=0,"",'Ark1'!U2575)</f>
        <v>60.24984863424843</v>
      </c>
      <c r="N18" s="88"/>
      <c r="O18" s="50">
        <f>IF(H18=0,"",'Ark1'!W2575)</f>
        <v>82.397069126576255</v>
      </c>
      <c r="P18" s="180"/>
      <c r="Q18" s="108">
        <f>IF(H18=0,"",'Ark1'!X2575)</f>
        <v>2.246996951614435</v>
      </c>
      <c r="R18" s="108">
        <f>IF(H18=0,"",'Ark1'!Y2575)</f>
        <v>4.49399390322887</v>
      </c>
      <c r="S18" s="108">
        <f>IF(H18=0,"",'Ark1'!AA2575)</f>
        <v>8.8256335207268357</v>
      </c>
      <c r="T18" s="90">
        <f>IF(H18=0,"",'Ark1'!AB2575)</f>
        <v>2.5998772949550042</v>
      </c>
      <c r="U18" s="103">
        <f>+IF('Ark1'!AC2575=0,"",'Ark1'!AC2575)</f>
        <v>-29.691457653380525</v>
      </c>
      <c r="V18" s="103">
        <f t="shared" si="0"/>
        <v>104.81776971894833</v>
      </c>
      <c r="W18" s="90">
        <f>IF(H18=0,"",'Ark1'!T2575)</f>
        <v>4.8381246815602887</v>
      </c>
      <c r="X18" s="108">
        <f>IF(H18=0,"",'Ark1'!V2575)</f>
        <v>89.322035774102432</v>
      </c>
      <c r="Y18" s="39"/>
      <c r="Z18"/>
      <c r="AA18"/>
      <c r="AB18"/>
      <c r="AC18"/>
      <c r="AD18"/>
      <c r="AE18"/>
      <c r="AF18"/>
      <c r="AG18"/>
    </row>
    <row r="19" spans="1:33" ht="15.6">
      <c r="A19" s="39"/>
      <c r="B19" s="39">
        <f>+'Ark1'!C2576</f>
        <v>2024</v>
      </c>
      <c r="C19" s="94">
        <f>+'Ark1'!K2576</f>
        <v>0</v>
      </c>
      <c r="D19" s="94" t="s">
        <v>501</v>
      </c>
      <c r="E19" s="94">
        <f>+'Ark1'!D2576</f>
        <v>10</v>
      </c>
      <c r="F19" s="94" t="s">
        <v>498</v>
      </c>
      <c r="G19" s="89">
        <f>+'Ark1'!Q2576</f>
        <v>1159</v>
      </c>
      <c r="H19" s="314">
        <f>+'Ark1'!R2576</f>
        <v>123152</v>
      </c>
      <c r="I19" s="356">
        <f>IF(H19=0,"",'Ark1'!S2576)</f>
        <v>122873</v>
      </c>
      <c r="J19" s="86"/>
      <c r="K19" s="277">
        <f>+IF(H19=0,"",'Ark1'!AD2576)</f>
        <v>95.37498838325952</v>
      </c>
      <c r="L19" s="108">
        <f>+IF(H19=0,"",'Ark1'!AE2576)</f>
        <v>95.434014836493475</v>
      </c>
      <c r="M19" s="5">
        <f>IF(H19=0,"",'Ark1'!U2576)</f>
        <v>60.233973289494017</v>
      </c>
      <c r="N19" s="88"/>
      <c r="O19" s="50">
        <f>IF(H19=0,"",'Ark1'!W2576)</f>
        <v>82.957973680141151</v>
      </c>
      <c r="P19" s="180"/>
      <c r="Q19" s="108">
        <f>IF(H19=0,"",'Ark1'!X2576)</f>
        <v>2.0917240483305188</v>
      </c>
      <c r="R19" s="108">
        <f>IF(H19=0,"",'Ark1'!Y2576)</f>
        <v>4.1834480966610377</v>
      </c>
      <c r="S19" s="108">
        <f>IF(H19=0,"",'Ark1'!AA2576)</f>
        <v>8.7438607257060355</v>
      </c>
      <c r="T19" s="90">
        <f>IF(H19=0,"",'Ark1'!AB2576)</f>
        <v>2.5389409032529033</v>
      </c>
      <c r="U19" s="103">
        <f>+IF('Ark1'!AC2576=0,"",'Ark1'!AC2576)</f>
        <v>-28.889736041601633</v>
      </c>
      <c r="V19" s="103">
        <f t="shared" si="0"/>
        <v>106.01639344262296</v>
      </c>
      <c r="W19" s="90">
        <f>IF(H19=0,"",'Ark1'!T2576)</f>
        <v>4.8101614265298158</v>
      </c>
      <c r="X19" s="108">
        <f>IF(H19=0,"",'Ark1'!V2576)</f>
        <v>89.949003445225102</v>
      </c>
      <c r="Y19" s="39"/>
      <c r="Z19"/>
      <c r="AA19"/>
      <c r="AB19"/>
      <c r="AC19"/>
      <c r="AD19"/>
      <c r="AE19"/>
      <c r="AF19" s="10"/>
    </row>
    <row r="20" spans="1:33" ht="15.6">
      <c r="A20" s="39"/>
      <c r="B20" s="39">
        <f>+'Ark1'!C2577</f>
        <v>2024</v>
      </c>
      <c r="C20" s="94">
        <f>+'Ark1'!K2577</f>
        <v>0</v>
      </c>
      <c r="D20" s="94" t="s">
        <v>501</v>
      </c>
      <c r="E20" s="94">
        <f>+'Ark1'!D2577</f>
        <v>11</v>
      </c>
      <c r="F20" s="94" t="s">
        <v>499</v>
      </c>
      <c r="G20" s="89">
        <f>+'Ark1'!Q2577</f>
        <v>536</v>
      </c>
      <c r="H20" s="314">
        <f>+'Ark1'!R2577</f>
        <v>35520</v>
      </c>
      <c r="I20" s="356">
        <f>IF(H20=0,"",'Ark1'!S2577)</f>
        <v>35416</v>
      </c>
      <c r="J20" s="86"/>
      <c r="K20" s="277">
        <f>+IF(H20=0,"",'Ark1'!AD2577)</f>
        <v>97.405802665496608</v>
      </c>
      <c r="L20" s="108">
        <f>+IF(H20=0,"",'Ark1'!AE2577)</f>
        <v>97.373718312463836</v>
      </c>
      <c r="M20" s="5">
        <f>IF(H20=0,"",'Ark1'!U2577)</f>
        <v>60.378727128981247</v>
      </c>
      <c r="N20" s="88"/>
      <c r="O20" s="50">
        <f>IF(H20=0,"",'Ark1'!W2577)</f>
        <v>83.077295572622432</v>
      </c>
      <c r="P20" s="180"/>
      <c r="Q20" s="108">
        <f>IF(H20=0,"",'Ark1'!X2577)</f>
        <v>3.4797297297297289</v>
      </c>
      <c r="R20" s="108">
        <f>IF(H20=0,"",'Ark1'!Y2577)</f>
        <v>6.9594594594594579</v>
      </c>
      <c r="S20" s="108">
        <f>IF(H20=0,"",'Ark1'!AA2577)</f>
        <v>9.0122111982857884</v>
      </c>
      <c r="T20" s="90">
        <f>IF(H20=0,"",'Ark1'!AB2577)</f>
        <v>2.5930347366656794</v>
      </c>
      <c r="U20" s="103">
        <f>+IF('Ark1'!AC2577=0,"",'Ark1'!AC2577)</f>
        <v>-28.928436960155764</v>
      </c>
      <c r="V20" s="103">
        <f t="shared" si="0"/>
        <v>66.074626865671647</v>
      </c>
      <c r="W20" s="90">
        <f>IF(H20=0,"",'Ark1'!T2577)</f>
        <v>4.5559121621621612</v>
      </c>
      <c r="X20" s="108">
        <f>IF(H20=0,"",'Ark1'!V2577)</f>
        <v>90.100972291323998</v>
      </c>
      <c r="Y20" s="39"/>
      <c r="Z20"/>
      <c r="AA20"/>
      <c r="AB20"/>
      <c r="AC20"/>
      <c r="AD20"/>
      <c r="AE20"/>
      <c r="AF20" s="10"/>
    </row>
    <row r="21" spans="1:33" ht="15.6">
      <c r="A21" s="39"/>
      <c r="B21" s="39">
        <f>+'Ark1'!C2578</f>
        <v>2024</v>
      </c>
      <c r="C21" s="94">
        <f>+'Ark1'!K2578</f>
        <v>0</v>
      </c>
      <c r="D21" s="94" t="s">
        <v>501</v>
      </c>
      <c r="E21" s="94">
        <f>+'Ark1'!D2578</f>
        <v>12</v>
      </c>
      <c r="F21" s="94" t="s">
        <v>500</v>
      </c>
      <c r="G21" s="89">
        <f>+'Ark1'!Q2578</f>
        <v>0</v>
      </c>
      <c r="H21" s="314">
        <f>+'Ark1'!R2578</f>
        <v>0</v>
      </c>
      <c r="I21" s="356" t="str">
        <f>IF(H21=0,"",'Ark1'!S2578)</f>
        <v/>
      </c>
      <c r="J21" s="86"/>
      <c r="K21" s="277" t="str">
        <f>+IF(H21=0,"",'Ark1'!AD2578)</f>
        <v/>
      </c>
      <c r="L21" s="108" t="str">
        <f>+IF(H21=0,"",'Ark1'!AE2578)</f>
        <v/>
      </c>
      <c r="M21" s="5" t="str">
        <f>IF(H21=0,"",'Ark1'!U2578)</f>
        <v/>
      </c>
      <c r="N21" s="88"/>
      <c r="O21" s="50" t="str">
        <f>IF(H21=0,"",'Ark1'!W2578)</f>
        <v/>
      </c>
      <c r="P21" s="180"/>
      <c r="Q21" s="108" t="str">
        <f>IF(H21=0,"",'Ark1'!X2578)</f>
        <v/>
      </c>
      <c r="R21" s="108" t="str">
        <f>IF(H21=0,"",'Ark1'!Y2578)</f>
        <v/>
      </c>
      <c r="S21" s="108" t="str">
        <f>IF(H21=0,"",'Ark1'!AA2578)</f>
        <v/>
      </c>
      <c r="T21" s="90" t="str">
        <f>IF(H21=0,"",'Ark1'!AB2578)</f>
        <v/>
      </c>
      <c r="U21" s="103" t="str">
        <f>+IF('Ark1'!AC2578=0,"",'Ark1'!AC2578)</f>
        <v/>
      </c>
      <c r="V21" s="103" t="str">
        <f t="shared" si="0"/>
        <v/>
      </c>
      <c r="W21" s="90" t="str">
        <f>IF(H21=0,"",'Ark1'!T2578)</f>
        <v/>
      </c>
      <c r="X21" s="108" t="str">
        <f>IF(H21=0,"",'Ark1'!V2578)</f>
        <v/>
      </c>
      <c r="Y21" s="39"/>
      <c r="Z21"/>
      <c r="AA21"/>
      <c r="AB21"/>
      <c r="AC21"/>
      <c r="AD21"/>
      <c r="AE21"/>
      <c r="AF21" s="10"/>
    </row>
    <row r="22" spans="1:33" ht="15.6">
      <c r="A22" s="39"/>
      <c r="B22" s="39"/>
      <c r="C22" s="39"/>
      <c r="D22" s="39"/>
      <c r="E22" s="39"/>
      <c r="F22" s="39"/>
      <c r="G22" s="39"/>
      <c r="H22" s="303"/>
      <c r="I22" s="303"/>
      <c r="J22" s="86"/>
      <c r="K22" s="39"/>
      <c r="L22" s="39"/>
      <c r="M22" s="39"/>
      <c r="N22" s="39"/>
      <c r="O22" s="115"/>
      <c r="P22" s="115"/>
      <c r="Q22" s="39"/>
      <c r="R22" s="39"/>
      <c r="S22" s="39"/>
      <c r="T22" s="39"/>
      <c r="U22" s="39"/>
      <c r="V22" s="39"/>
      <c r="W22" s="39"/>
      <c r="X22" s="39"/>
      <c r="Y22" s="39"/>
      <c r="Z22"/>
      <c r="AA22"/>
      <c r="AB22"/>
      <c r="AC22"/>
      <c r="AD22"/>
      <c r="AE22"/>
      <c r="AF22" s="10"/>
    </row>
    <row r="23" spans="1:33" ht="15.6">
      <c r="A23" s="39"/>
      <c r="B23" s="39">
        <f>+'Ark1'!C2579</f>
        <v>2024</v>
      </c>
      <c r="C23" s="94">
        <f>+'Ark1'!K2579</f>
        <v>1</v>
      </c>
      <c r="D23" s="94" t="s">
        <v>415</v>
      </c>
      <c r="E23" s="94">
        <f>+'Ark1'!D2579</f>
        <v>1</v>
      </c>
      <c r="F23" s="94" t="s">
        <v>490</v>
      </c>
      <c r="G23" s="89">
        <f>+'Ark1'!Q2579</f>
        <v>127</v>
      </c>
      <c r="H23" s="314">
        <f>+'Ark1'!R2579</f>
        <v>8038</v>
      </c>
      <c r="I23" s="356">
        <f>IF(H23=0,"",'Ark1'!S2579)</f>
        <v>8030</v>
      </c>
      <c r="J23" s="86"/>
      <c r="K23" s="108">
        <f>+IF(H23=0,"",'Ark1'!AD2579)</f>
        <v>6.0965527702984579</v>
      </c>
      <c r="L23" s="108">
        <f>+IF(H23=0,"",'Ark1'!AE2579)</f>
        <v>6.1613305124745139</v>
      </c>
      <c r="M23" s="5">
        <f>IF(H23=0,"",'Ark1'!U2579)</f>
        <v>60.87945205479452</v>
      </c>
      <c r="N23" s="88"/>
      <c r="O23" s="50">
        <f>IF(H23=0,"",'Ark1'!W2579)</f>
        <v>84.175498132004876</v>
      </c>
      <c r="P23" s="180"/>
      <c r="Q23" s="108">
        <f>IF(H23=0,"",'Ark1'!X2579)</f>
        <v>0</v>
      </c>
      <c r="R23" s="108">
        <f>IF(H23=0,"",'Ark1'!Y2579)</f>
        <v>0</v>
      </c>
      <c r="S23" s="108">
        <f>IF(H23=0,"",'Ark1'!AA2579)</f>
        <v>9.3558098022429252</v>
      </c>
      <c r="T23" s="90">
        <f>IF(H23=0,"",'Ark1'!AB2579)</f>
        <v>2.6721969075011458</v>
      </c>
      <c r="U23" s="103">
        <f>+IF('Ark1'!AC2579=0,"",'Ark1'!AC2579)</f>
        <v>-35.497660965123487</v>
      </c>
      <c r="V23" s="103">
        <f>+(IF(H23=0,"",I23/G23))</f>
        <v>63.228346456692911</v>
      </c>
      <c r="W23" s="90">
        <f>IF(H23=0,"",'Ark1'!T2579)</f>
        <v>3.8074147797959679</v>
      </c>
      <c r="X23" s="108">
        <f>IF(H23=0,"",'Ark1'!V2579)</f>
        <v>91.234974749348623</v>
      </c>
      <c r="Y23" s="39"/>
      <c r="Z23"/>
      <c r="AA23"/>
      <c r="AB23"/>
      <c r="AC23"/>
      <c r="AD23"/>
      <c r="AE23"/>
      <c r="AF23" s="10"/>
    </row>
    <row r="24" spans="1:33" ht="15.6">
      <c r="A24" s="39"/>
      <c r="B24" s="39">
        <f>+'Ark1'!C2580</f>
        <v>2024</v>
      </c>
      <c r="C24" s="94">
        <f>+'Ark1'!K2580</f>
        <v>1</v>
      </c>
      <c r="D24" s="94" t="s">
        <v>415</v>
      </c>
      <c r="E24" s="94">
        <f>+'Ark1'!D2580</f>
        <v>2</v>
      </c>
      <c r="F24" s="94" t="s">
        <v>491</v>
      </c>
      <c r="G24" s="89">
        <f>+'Ark1'!Q2580</f>
        <v>132</v>
      </c>
      <c r="H24" s="314">
        <f>+'Ark1'!R2580</f>
        <v>7204</v>
      </c>
      <c r="I24" s="356">
        <f>IF(H24=0,"",'Ark1'!S2580)</f>
        <v>7198</v>
      </c>
      <c r="J24" s="86"/>
      <c r="K24" s="108">
        <f>+IF(H24=0,"",'Ark1'!AD2580)</f>
        <v>5.9113138805921173</v>
      </c>
      <c r="L24" s="108">
        <f>+IF(H24=0,"",'Ark1'!AE2580)</f>
        <v>5.9730927627820734</v>
      </c>
      <c r="M24" s="5">
        <f>IF(H24=0,"",'Ark1'!U2580)</f>
        <v>60.736871353153667</v>
      </c>
      <c r="N24" s="88"/>
      <c r="O24" s="50">
        <f>IF(H24=0,"",'Ark1'!W2580)</f>
        <v>83.559085857182495</v>
      </c>
      <c r="P24" s="180"/>
      <c r="Q24" s="108">
        <f>IF(H24=0,"",'Ark1'!X2580)</f>
        <v>0</v>
      </c>
      <c r="R24" s="108">
        <f>IF(H24=0,"",'Ark1'!Y2580)</f>
        <v>0</v>
      </c>
      <c r="S24" s="108">
        <f>IF(H24=0,"",'Ark1'!AA2580)</f>
        <v>8.3382398328434473</v>
      </c>
      <c r="T24" s="90">
        <f>IF(H24=0,"",'Ark1'!AB2580)</f>
        <v>2.8196122361751974</v>
      </c>
      <c r="U24" s="103">
        <f>+IF('Ark1'!AC2580=0,"",'Ark1'!AC2580)</f>
        <v>-30.853631705048329</v>
      </c>
      <c r="V24" s="103">
        <f t="shared" ref="V24:V34" si="1">+(IF(H24=0,"",I24/G24))</f>
        <v>54.530303030303031</v>
      </c>
      <c r="W24" s="90">
        <f>IF(H24=0,"",'Ark1'!T2580)</f>
        <v>4.1056357579122711</v>
      </c>
      <c r="X24" s="108">
        <f>IF(H24=0,"",'Ark1'!V2580)</f>
        <v>90.562639736510476</v>
      </c>
      <c r="Y24" s="39"/>
      <c r="Z24"/>
      <c r="AA24"/>
      <c r="AB24"/>
      <c r="AC24"/>
      <c r="AD24"/>
      <c r="AE24"/>
      <c r="AF24" s="10"/>
    </row>
    <row r="25" spans="1:33" ht="15.6">
      <c r="A25" s="39"/>
      <c r="B25" s="39">
        <f>+'Ark1'!C2581</f>
        <v>2024</v>
      </c>
      <c r="C25" s="94">
        <f>+'Ark1'!K2581</f>
        <v>1</v>
      </c>
      <c r="D25" s="94" t="s">
        <v>415</v>
      </c>
      <c r="E25" s="94">
        <f>+'Ark1'!D2581</f>
        <v>3</v>
      </c>
      <c r="F25" s="94" t="s">
        <v>492</v>
      </c>
      <c r="G25" s="89">
        <f>+'Ark1'!Q2581</f>
        <v>115</v>
      </c>
      <c r="H25" s="314">
        <f>+'Ark1'!R2581</f>
        <v>5473</v>
      </c>
      <c r="I25" s="356">
        <f>IF(H25=0,"",'Ark1'!S2581)</f>
        <v>5428</v>
      </c>
      <c r="J25" s="86"/>
      <c r="K25" s="108">
        <f>+IF(H25=0,"",'Ark1'!AD2581)</f>
        <v>5.2873607635903443</v>
      </c>
      <c r="L25" s="108">
        <f>+IF(H25=0,"",'Ark1'!AE2581)</f>
        <v>5.2473841424087153</v>
      </c>
      <c r="M25" s="5">
        <f>IF(H25=0,"",'Ark1'!U2581)</f>
        <v>60.865880619012501</v>
      </c>
      <c r="N25" s="88"/>
      <c r="O25" s="50">
        <f>IF(H25=0,"",'Ark1'!W2581)</f>
        <v>81.958069270449514</v>
      </c>
      <c r="P25" s="180"/>
      <c r="Q25" s="108">
        <f>IF(H25=0,"",'Ark1'!X2581)</f>
        <v>0</v>
      </c>
      <c r="R25" s="108">
        <f>IF(H25=0,"",'Ark1'!Y2581)</f>
        <v>0</v>
      </c>
      <c r="S25" s="108">
        <f>IF(H25=0,"",'Ark1'!AA2581)</f>
        <v>7.87623540234173</v>
      </c>
      <c r="T25" s="90">
        <f>IF(H25=0,"",'Ark1'!AB2581)</f>
        <v>2.7555250684478954</v>
      </c>
      <c r="U25" s="103">
        <f>+IF('Ark1'!AC2581=0,"",'Ark1'!AC2581)</f>
        <v>-32.668646635568138</v>
      </c>
      <c r="V25" s="103">
        <f t="shared" si="1"/>
        <v>47.2</v>
      </c>
      <c r="W25" s="90">
        <f>IF(H25=0,"",'Ark1'!T2581)</f>
        <v>3.8773981363054992</v>
      </c>
      <c r="X25" s="108">
        <f>IF(H25=0,"",'Ark1'!V2581)</f>
        <v>89.055784739615248</v>
      </c>
      <c r="Y25" s="39"/>
      <c r="Z25"/>
      <c r="AA25"/>
      <c r="AB25"/>
      <c r="AC25"/>
      <c r="AD25"/>
      <c r="AE25"/>
      <c r="AF25"/>
      <c r="AG25"/>
    </row>
    <row r="26" spans="1:33" ht="15.6">
      <c r="A26" s="39"/>
      <c r="B26" s="39">
        <f>+'Ark1'!C2582</f>
        <v>2024</v>
      </c>
      <c r="C26" s="94">
        <f>+'Ark1'!K2582</f>
        <v>1</v>
      </c>
      <c r="D26" s="94" t="s">
        <v>415</v>
      </c>
      <c r="E26" s="94">
        <f>+'Ark1'!D2582</f>
        <v>4</v>
      </c>
      <c r="F26" s="94" t="s">
        <v>493</v>
      </c>
      <c r="G26" s="89">
        <f>+'Ark1'!Q2582</f>
        <v>139</v>
      </c>
      <c r="H26" s="314">
        <f>+'Ark1'!R2582</f>
        <v>6611</v>
      </c>
      <c r="I26" s="356">
        <f>IF(H26=0,"",'Ark1'!S2582)</f>
        <v>6607</v>
      </c>
      <c r="J26" s="86"/>
      <c r="K26" s="108">
        <f>+IF(H26=0,"",'Ark1'!AD2582)</f>
        <v>4.6277046277046283</v>
      </c>
      <c r="L26" s="108">
        <f>+IF(H26=0,"",'Ark1'!AE2582)</f>
        <v>4.650757417974531</v>
      </c>
      <c r="M26" s="5">
        <f>IF(H26=0,"",'Ark1'!U2582)</f>
        <v>60.809898592402</v>
      </c>
      <c r="N26" s="88"/>
      <c r="O26" s="50">
        <f>IF(H26=0,"",'Ark1'!W2582)</f>
        <v>83.027031935825619</v>
      </c>
      <c r="P26" s="180"/>
      <c r="Q26" s="108">
        <f>IF(H26=0,"",'Ark1'!X2582)</f>
        <v>0</v>
      </c>
      <c r="R26" s="108">
        <f>IF(H26=0,"",'Ark1'!Y2582)</f>
        <v>0</v>
      </c>
      <c r="S26" s="108">
        <f>IF(H26=0,"",'Ark1'!AA2582)</f>
        <v>7.8198812118107748</v>
      </c>
      <c r="T26" s="90">
        <f>IF(H26=0,"",'Ark1'!AB2582)</f>
        <v>2.7121428015619236</v>
      </c>
      <c r="U26" s="103">
        <f>+IF('Ark1'!AC2582=0,"",'Ark1'!AC2582)</f>
        <v>-28.161299993554728</v>
      </c>
      <c r="V26" s="103">
        <f t="shared" si="1"/>
        <v>47.532374100719423</v>
      </c>
      <c r="W26" s="90">
        <f>IF(H26=0,"",'Ark1'!T2582)</f>
        <v>4.0049916805324468</v>
      </c>
      <c r="X26" s="108">
        <f>IF(H26=0,"",'Ark1'!V2582)</f>
        <v>89.971321332425646</v>
      </c>
      <c r="Y26" s="39"/>
      <c r="Z26"/>
      <c r="AA26"/>
      <c r="AB26"/>
      <c r="AC26"/>
      <c r="AD26"/>
      <c r="AE26"/>
      <c r="AF26"/>
      <c r="AG26"/>
    </row>
    <row r="27" spans="1:33" ht="15.6">
      <c r="A27" s="39"/>
      <c r="B27" s="39">
        <f>+'Ark1'!C2583</f>
        <v>2024</v>
      </c>
      <c r="C27" s="94">
        <f>+'Ark1'!K2583</f>
        <v>1</v>
      </c>
      <c r="D27" s="94" t="s">
        <v>415</v>
      </c>
      <c r="E27" s="94">
        <f>+'Ark1'!D2583</f>
        <v>5</v>
      </c>
      <c r="F27" s="94" t="s">
        <v>377</v>
      </c>
      <c r="G27" s="89">
        <f>+'Ark1'!Q2583</f>
        <v>100</v>
      </c>
      <c r="H27" s="314">
        <f>+'Ark1'!R2583</f>
        <v>7098</v>
      </c>
      <c r="I27" s="356">
        <f>IF(H27=0,"",'Ark1'!S2583)</f>
        <v>7088</v>
      </c>
      <c r="J27" s="86"/>
      <c r="K27" s="108">
        <f>+IF(H27=0,"",'Ark1'!AD2583)</f>
        <v>5.6648044692737427</v>
      </c>
      <c r="L27" s="108">
        <f>+IF(H27=0,"",'Ark1'!AE2583)</f>
        <v>5.7067072748288998</v>
      </c>
      <c r="M27" s="5">
        <f>IF(H27=0,"",'Ark1'!U2583)</f>
        <v>60.974040632054169</v>
      </c>
      <c r="N27" s="88"/>
      <c r="O27" s="50">
        <f>IF(H27=0,"",'Ark1'!W2583)</f>
        <v>82.568594808126235</v>
      </c>
      <c r="P27" s="180"/>
      <c r="Q27" s="108">
        <f>IF(H27=0,"",'Ark1'!X2583)</f>
        <v>0</v>
      </c>
      <c r="R27" s="108">
        <f>IF(H27=0,"",'Ark1'!Y2583)</f>
        <v>0</v>
      </c>
      <c r="S27" s="108">
        <f>IF(H27=0,"",'Ark1'!AA2583)</f>
        <v>8.456459733889325</v>
      </c>
      <c r="T27" s="90">
        <f>IF(H27=0,"",'Ark1'!AB2583)</f>
        <v>2.7295107704043087</v>
      </c>
      <c r="U27" s="103">
        <f>+IF('Ark1'!AC2583=0,"",'Ark1'!AC2583)</f>
        <v>-30.089800428265001</v>
      </c>
      <c r="V27" s="103">
        <f t="shared" si="1"/>
        <v>70.88</v>
      </c>
      <c r="W27" s="90">
        <f>IF(H27=0,"",'Ark1'!T2583)</f>
        <v>3.8072696534234991</v>
      </c>
      <c r="X27" s="108">
        <f>IF(H27=0,"",'Ark1'!V2583)</f>
        <v>89.511456654495603</v>
      </c>
      <c r="Y27" s="39"/>
      <c r="Z27"/>
      <c r="AA27"/>
      <c r="AB27"/>
      <c r="AC27"/>
      <c r="AD27"/>
      <c r="AE27"/>
      <c r="AF27"/>
      <c r="AG27"/>
    </row>
    <row r="28" spans="1:33" ht="15.6">
      <c r="A28" s="39"/>
      <c r="B28" s="39">
        <f>+'Ark1'!C2584</f>
        <v>2024</v>
      </c>
      <c r="C28" s="94">
        <f>+'Ark1'!K2584</f>
        <v>1</v>
      </c>
      <c r="D28" s="94" t="s">
        <v>415</v>
      </c>
      <c r="E28" s="94">
        <f>+'Ark1'!D2584</f>
        <v>6</v>
      </c>
      <c r="F28" s="94" t="s">
        <v>494</v>
      </c>
      <c r="G28" s="89">
        <f>+'Ark1'!Q2584</f>
        <v>63</v>
      </c>
      <c r="H28" s="314">
        <f>+'Ark1'!R2584</f>
        <v>5632</v>
      </c>
      <c r="I28" s="356">
        <f>IF(H28=0,"",'Ark1'!S2584)</f>
        <v>5626</v>
      </c>
      <c r="J28" s="86"/>
      <c r="K28" s="108">
        <f>+IF(H28=0,"",'Ark1'!AD2584)</f>
        <v>4.9340318539414438</v>
      </c>
      <c r="L28" s="108">
        <f>+IF(H28=0,"",'Ark1'!AE2584)</f>
        <v>4.9731164837874529</v>
      </c>
      <c r="M28" s="5">
        <f>IF(H28=0,"",'Ark1'!U2584)</f>
        <v>60.928901528617139</v>
      </c>
      <c r="N28" s="88"/>
      <c r="O28" s="50">
        <f>IF(H28=0,"",'Ark1'!W2584)</f>
        <v>81.58977959473863</v>
      </c>
      <c r="P28" s="180"/>
      <c r="Q28" s="108">
        <f>IF(H28=0,"",'Ark1'!X2584)</f>
        <v>0</v>
      </c>
      <c r="R28" s="108">
        <f>IF(H28=0,"",'Ark1'!Y2584)</f>
        <v>0</v>
      </c>
      <c r="S28" s="108">
        <f>IF(H28=0,"",'Ark1'!AA2584)</f>
        <v>8.1296123917892675</v>
      </c>
      <c r="T28" s="90">
        <f>IF(H28=0,"",'Ark1'!AB2584)</f>
        <v>2.7191556468553446</v>
      </c>
      <c r="U28" s="103">
        <f>+IF('Ark1'!AC2584=0,"",'Ark1'!AC2584)</f>
        <v>-30.509637803910792</v>
      </c>
      <c r="V28" s="103">
        <f t="shared" si="1"/>
        <v>89.301587301587304</v>
      </c>
      <c r="W28" s="90">
        <f>IF(H28=0,"",'Ark1'!T2584)</f>
        <v>3.9264914772727271</v>
      </c>
      <c r="X28" s="108">
        <f>IF(H28=0,"",'Ark1'!V2584)</f>
        <v>88.433576657516937</v>
      </c>
      <c r="Y28" s="39"/>
      <c r="Z28"/>
      <c r="AA28"/>
      <c r="AB28"/>
      <c r="AC28"/>
      <c r="AD28"/>
      <c r="AE28"/>
      <c r="AF28"/>
      <c r="AG28"/>
    </row>
    <row r="29" spans="1:33" ht="15.6">
      <c r="A29" s="39"/>
      <c r="B29" s="39">
        <f>+'Ark1'!C2585</f>
        <v>2024</v>
      </c>
      <c r="C29" s="94">
        <f>+'Ark1'!K2585</f>
        <v>1</v>
      </c>
      <c r="D29" s="94" t="s">
        <v>415</v>
      </c>
      <c r="E29" s="94">
        <f>+'Ark1'!D2585</f>
        <v>7</v>
      </c>
      <c r="F29" s="94" t="s">
        <v>495</v>
      </c>
      <c r="G29" s="89">
        <f>+'Ark1'!Q2585</f>
        <v>47</v>
      </c>
      <c r="H29" s="314">
        <f>+'Ark1'!R2585</f>
        <v>4614</v>
      </c>
      <c r="I29" s="356">
        <f>IF(H29=0,"",'Ark1'!S2585)</f>
        <v>4605</v>
      </c>
      <c r="J29" s="86"/>
      <c r="K29" s="108">
        <f>+IF(H29=0,"",'Ark1'!AD2585)</f>
        <v>3.6216071961193697</v>
      </c>
      <c r="L29" s="108">
        <f>+IF(H29=0,"",'Ark1'!AE2585)</f>
        <v>3.5628218150689355</v>
      </c>
      <c r="M29" s="5">
        <f>IF(H29=0,"",'Ark1'!U2585)</f>
        <v>60.890770901194351</v>
      </c>
      <c r="N29" s="88"/>
      <c r="O29" s="50">
        <f>IF(H29=0,"",'Ark1'!W2585)</f>
        <v>79.90925081433214</v>
      </c>
      <c r="P29" s="180"/>
      <c r="Q29" s="108">
        <f>IF(H29=0,"",'Ark1'!X2585)</f>
        <v>0</v>
      </c>
      <c r="R29" s="108">
        <f>IF(H29=0,"",'Ark1'!Y2585)</f>
        <v>0</v>
      </c>
      <c r="S29" s="108">
        <f>IF(H29=0,"",'Ark1'!AA2585)</f>
        <v>8.1792535134988924</v>
      </c>
      <c r="T29" s="90">
        <f>IF(H29=0,"",'Ark1'!AB2585)</f>
        <v>2.8181996456684408</v>
      </c>
      <c r="U29" s="103">
        <f>+IF('Ark1'!AC2585=0,"",'Ark1'!AC2585)</f>
        <v>-34.892951523800633</v>
      </c>
      <c r="V29" s="103">
        <f t="shared" si="1"/>
        <v>97.978723404255319</v>
      </c>
      <c r="W29" s="90">
        <f>IF(H29=0,"",'Ark1'!T2585)</f>
        <v>3.8864325964456001</v>
      </c>
      <c r="X29" s="108">
        <f>IF(H29=0,"",'Ark1'!V2585)</f>
        <v>86.6483625716549</v>
      </c>
      <c r="Y29" s="39"/>
      <c r="Z29"/>
      <c r="AA29"/>
      <c r="AB29"/>
      <c r="AC29"/>
      <c r="AD29"/>
      <c r="AE29"/>
      <c r="AF29"/>
      <c r="AG29"/>
    </row>
    <row r="30" spans="1:33" ht="15.6">
      <c r="A30" s="39"/>
      <c r="B30" s="39">
        <f>+'Ark1'!C2586</f>
        <v>2024</v>
      </c>
      <c r="C30" s="94">
        <f>+'Ark1'!K2586</f>
        <v>1</v>
      </c>
      <c r="D30" s="94" t="s">
        <v>415</v>
      </c>
      <c r="E30" s="94">
        <f>+'Ark1'!D2586</f>
        <v>8</v>
      </c>
      <c r="F30" s="94" t="s">
        <v>496</v>
      </c>
      <c r="G30" s="89">
        <f>+'Ark1'!Q2586</f>
        <v>62</v>
      </c>
      <c r="H30" s="314">
        <f>+'Ark1'!R2586</f>
        <v>5197</v>
      </c>
      <c r="I30" s="356">
        <f>IF(H30=0,"",'Ark1'!S2586)</f>
        <v>5191</v>
      </c>
      <c r="J30" s="86"/>
      <c r="K30" s="108">
        <f>+IF(H30=0,"",'Ark1'!AD2586)</f>
        <v>4.3169112944088628</v>
      </c>
      <c r="L30" s="108">
        <f>+IF(H30=0,"",'Ark1'!AE2586)</f>
        <v>4.3660767208234468</v>
      </c>
      <c r="M30" s="5">
        <f>IF(H30=0,"",'Ark1'!U2586)</f>
        <v>60.632055480639593</v>
      </c>
      <c r="N30" s="88"/>
      <c r="O30" s="50">
        <f>IF(H30=0,"",'Ark1'!W2586)</f>
        <v>82.426757850125185</v>
      </c>
      <c r="P30" s="180"/>
      <c r="Q30" s="108">
        <f>IF(H30=0,"",'Ark1'!X2586)</f>
        <v>0</v>
      </c>
      <c r="R30" s="108">
        <f>IF(H30=0,"",'Ark1'!Y2586)</f>
        <v>0</v>
      </c>
      <c r="S30" s="108">
        <f>IF(H30=0,"",'Ark1'!AA2586)</f>
        <v>8.6229214474615805</v>
      </c>
      <c r="T30" s="90">
        <f>IF(H30=0,"",'Ark1'!AB2586)</f>
        <v>2.7064435042204238</v>
      </c>
      <c r="U30" s="103">
        <f>+IF('Ark1'!AC2586=0,"",'Ark1'!AC2586)</f>
        <v>-32.972546038348554</v>
      </c>
      <c r="V30" s="103">
        <f t="shared" si="1"/>
        <v>83.725806451612897</v>
      </c>
      <c r="W30" s="90">
        <f>IF(H30=0,"",'Ark1'!T2586)</f>
        <v>4.2299403502020398</v>
      </c>
      <c r="X30" s="108">
        <f>IF(H30=0,"",'Ark1'!V2586)</f>
        <v>89.350766066696238</v>
      </c>
      <c r="Y30" s="39"/>
      <c r="Z30"/>
      <c r="AA30"/>
      <c r="AB30"/>
      <c r="AC30"/>
      <c r="AD30"/>
      <c r="AE30"/>
      <c r="AF30"/>
      <c r="AG30"/>
    </row>
    <row r="31" spans="1:33" ht="15.6">
      <c r="A31" s="39"/>
      <c r="B31" s="39">
        <f>+'Ark1'!C2587</f>
        <v>2024</v>
      </c>
      <c r="C31" s="94">
        <f>+'Ark1'!K2587</f>
        <v>1</v>
      </c>
      <c r="D31" s="94" t="s">
        <v>415</v>
      </c>
      <c r="E31" s="94">
        <f>+'Ark1'!D2587</f>
        <v>9</v>
      </c>
      <c r="F31" s="94" t="s">
        <v>497</v>
      </c>
      <c r="G31" s="89">
        <f>+'Ark1'!Q2587</f>
        <v>10</v>
      </c>
      <c r="H31" s="314">
        <f>+'Ark1'!R2587</f>
        <v>473</v>
      </c>
      <c r="I31" s="356">
        <f>IF(H31=0,"",'Ark1'!S2587)</f>
        <v>471</v>
      </c>
      <c r="J31" s="86"/>
      <c r="K31" s="108">
        <f>+IF(H31=0,"",'Ark1'!AD2587)</f>
        <v>0.39241388464856991</v>
      </c>
      <c r="L31" s="108">
        <f>+IF(H31=0,"",'Ark1'!AE2587)</f>
        <v>0.35008567542638591</v>
      </c>
      <c r="M31" s="5">
        <f>IF(H31=0,"",'Ark1'!U2587)</f>
        <v>61.503184713375795</v>
      </c>
      <c r="N31" s="88"/>
      <c r="O31" s="50">
        <f>IF(H31=0,"",'Ark1'!W2587)</f>
        <v>73.543312101910843</v>
      </c>
      <c r="P31" s="180"/>
      <c r="Q31" s="108">
        <f>IF(H31=0,"",'Ark1'!X2587)</f>
        <v>0</v>
      </c>
      <c r="R31" s="108">
        <f>IF(H31=0,"",'Ark1'!Y2587)</f>
        <v>0</v>
      </c>
      <c r="S31" s="108">
        <f>IF(H31=0,"",'Ark1'!AA2587)</f>
        <v>11.755446533950508</v>
      </c>
      <c r="T31" s="90">
        <f>IF(H31=0,"",'Ark1'!AB2587)</f>
        <v>2.7935872968262689</v>
      </c>
      <c r="U31" s="103">
        <f>+IF('Ark1'!AC2587=0,"",'Ark1'!AC2587)</f>
        <v>-54.834477328600514</v>
      </c>
      <c r="V31" s="103">
        <f t="shared" si="1"/>
        <v>47.1</v>
      </c>
      <c r="W31" s="90">
        <f>IF(H31=0,"",'Ark1'!T2587)</f>
        <v>2.9090909090909096</v>
      </c>
      <c r="X31" s="108">
        <f>IF(H31=0,"",'Ark1'!V2587)</f>
        <v>79.854071349540988</v>
      </c>
      <c r="Y31" s="39"/>
      <c r="Z31"/>
      <c r="AA31"/>
      <c r="AB31"/>
      <c r="AC31"/>
      <c r="AD31"/>
      <c r="AE31"/>
      <c r="AF31"/>
      <c r="AG31"/>
    </row>
    <row r="32" spans="1:33" ht="15.6">
      <c r="A32" s="39"/>
      <c r="B32" s="39">
        <f>+'Ark1'!C2588</f>
        <v>2024</v>
      </c>
      <c r="C32" s="94">
        <f>+'Ark1'!K2588</f>
        <v>1</v>
      </c>
      <c r="D32" s="94" t="s">
        <v>415</v>
      </c>
      <c r="E32" s="94">
        <f>+'Ark1'!D2588</f>
        <v>10</v>
      </c>
      <c r="F32" s="94" t="s">
        <v>498</v>
      </c>
      <c r="G32" s="89">
        <f>+'Ark1'!Q2588</f>
        <v>15</v>
      </c>
      <c r="H32" s="314">
        <f>+'Ark1'!R2588</f>
        <v>1991</v>
      </c>
      <c r="I32" s="356">
        <f>IF(H32=0,"",'Ark1'!S2588)</f>
        <v>1990</v>
      </c>
      <c r="J32" s="86"/>
      <c r="K32" s="108">
        <f>+IF(H32=0,"",'Ark1'!AD2588)</f>
        <v>1.5419286887023329</v>
      </c>
      <c r="L32" s="108">
        <f>+IF(H32=0,"",'Ark1'!AE2588)</f>
        <v>1.4882959229031596</v>
      </c>
      <c r="M32" s="5">
        <f>IF(H32=0,"",'Ark1'!U2588)</f>
        <v>60.718090452261329</v>
      </c>
      <c r="N32" s="88"/>
      <c r="O32" s="50">
        <f>IF(H32=0,"",'Ark1'!W2588)</f>
        <v>79.881758793969851</v>
      </c>
      <c r="P32" s="180"/>
      <c r="Q32" s="108">
        <f>IF(H32=0,"",'Ark1'!X2588)</f>
        <v>0</v>
      </c>
      <c r="R32" s="108">
        <f>IF(H32=0,"",'Ark1'!Y2588)</f>
        <v>0</v>
      </c>
      <c r="S32" s="108">
        <f>IF(H32=0,"",'Ark1'!AA2588)</f>
        <v>9.0664705571648199</v>
      </c>
      <c r="T32" s="90">
        <f>IF(H32=0,"",'Ark1'!AB2588)</f>
        <v>2.5209522751785078</v>
      </c>
      <c r="U32" s="103">
        <f>+IF('Ark1'!AC2588=0,"",'Ark1'!AC2588)</f>
        <v>-37.790739548812894</v>
      </c>
      <c r="V32" s="103">
        <f t="shared" si="1"/>
        <v>132.66666666666666</v>
      </c>
      <c r="W32" s="90">
        <f>IF(H32=0,"",'Ark1'!T2588)</f>
        <v>4.0261175288799596</v>
      </c>
      <c r="X32" s="108">
        <f>IF(H32=0,"",'Ark1'!V2588)</f>
        <v>86.563804940194018</v>
      </c>
      <c r="Y32" s="39"/>
      <c r="Z32"/>
      <c r="AA32"/>
      <c r="AB32"/>
      <c r="AC32"/>
      <c r="AD32"/>
      <c r="AE32"/>
      <c r="AF32"/>
      <c r="AG32"/>
    </row>
    <row r="33" spans="1:33" ht="15.6">
      <c r="A33" s="39"/>
      <c r="B33" s="39">
        <f>+'Ark1'!C2589</f>
        <v>2024</v>
      </c>
      <c r="C33" s="94">
        <f>+'Ark1'!K2589</f>
        <v>1</v>
      </c>
      <c r="D33" s="94" t="s">
        <v>415</v>
      </c>
      <c r="E33" s="94">
        <f>+'Ark1'!D2589</f>
        <v>11</v>
      </c>
      <c r="F33" s="94" t="s">
        <v>499</v>
      </c>
      <c r="G33" s="89">
        <f>+'Ark1'!Q2589</f>
        <v>2</v>
      </c>
      <c r="H33" s="314">
        <f>+'Ark1'!R2589</f>
        <v>104</v>
      </c>
      <c r="I33" s="356">
        <f>IF(H33=0,"",'Ark1'!S2589)</f>
        <v>104</v>
      </c>
      <c r="J33" s="86"/>
      <c r="K33" s="108">
        <f>+IF(H33=0,"",'Ark1'!AD2589)</f>
        <v>0.2851971699665441</v>
      </c>
      <c r="L33" s="108">
        <f>+IF(H33=0,"",'Ark1'!AE2589)</f>
        <v>0.27438907145824842</v>
      </c>
      <c r="M33" s="5">
        <f>IF(H33=0,"",'Ark1'!U2589)</f>
        <v>61.663461538461519</v>
      </c>
      <c r="N33" s="88"/>
      <c r="O33" s="50">
        <f>IF(H33=0,"",'Ark1'!W2589)</f>
        <v>79.721153846153882</v>
      </c>
      <c r="P33" s="180"/>
      <c r="Q33" s="108">
        <f>IF(H33=0,"",'Ark1'!X2589)</f>
        <v>0</v>
      </c>
      <c r="R33" s="108">
        <f>IF(H33=0,"",'Ark1'!Y2589)</f>
        <v>0</v>
      </c>
      <c r="S33" s="108">
        <f>IF(H33=0,"",'Ark1'!AA2589)</f>
        <v>7.1861200759212522</v>
      </c>
      <c r="T33" s="90">
        <f>IF(H33=0,"",'Ark1'!AB2589)</f>
        <v>2.3721565039620969</v>
      </c>
      <c r="U33" s="103">
        <f>+IF('Ark1'!AC2589=0,"",'Ark1'!AC2589)</f>
        <v>-23.310512382453474</v>
      </c>
      <c r="V33" s="103">
        <f t="shared" si="1"/>
        <v>52</v>
      </c>
      <c r="W33" s="90">
        <f>IF(H33=0,"",'Ark1'!T2589)</f>
        <v>2.0192307692307687</v>
      </c>
      <c r="X33" s="108">
        <f>IF(H33=0,"",'Ark1'!V2589)</f>
        <v>86.371780981748486</v>
      </c>
      <c r="Y33" s="39"/>
      <c r="Z33"/>
      <c r="AA33"/>
      <c r="AB33"/>
      <c r="AC33"/>
      <c r="AD33"/>
      <c r="AE33"/>
      <c r="AF33"/>
      <c r="AG33"/>
    </row>
    <row r="34" spans="1:33" ht="15.6">
      <c r="A34" s="39"/>
      <c r="B34" s="39">
        <f>+'Ark1'!C2590</f>
        <v>2024</v>
      </c>
      <c r="C34" s="94">
        <f>+'Ark1'!K2590</f>
        <v>1</v>
      </c>
      <c r="D34" s="94" t="s">
        <v>415</v>
      </c>
      <c r="E34" s="94">
        <f>+'Ark1'!D2590</f>
        <v>12</v>
      </c>
      <c r="F34" s="94" t="s">
        <v>500</v>
      </c>
      <c r="G34" s="89">
        <f>+'Ark1'!Q2590</f>
        <v>0</v>
      </c>
      <c r="H34" s="314">
        <f>+'Ark1'!R2590</f>
        <v>0</v>
      </c>
      <c r="I34" s="356" t="str">
        <f>IF(H34=0,"",'Ark1'!S2590)</f>
        <v/>
      </c>
      <c r="J34" s="86"/>
      <c r="K34" s="108" t="str">
        <f>+IF(H34=0,"",'Ark1'!AD2590)</f>
        <v/>
      </c>
      <c r="L34" s="108" t="str">
        <f>+IF(H34=0,"",'Ark1'!AE2590)</f>
        <v/>
      </c>
      <c r="M34" s="5" t="str">
        <f>IF(H34=0,"",'Ark1'!U2590)</f>
        <v/>
      </c>
      <c r="N34" s="88"/>
      <c r="O34" s="50" t="str">
        <f>IF(H34=0,"",'Ark1'!W2590)</f>
        <v/>
      </c>
      <c r="P34" s="180"/>
      <c r="Q34" s="108" t="str">
        <f>IF(H34=0,"",'Ark1'!X2590)</f>
        <v/>
      </c>
      <c r="R34" s="108" t="str">
        <f>IF(H34=0,"",'Ark1'!Y2590)</f>
        <v/>
      </c>
      <c r="S34" s="108" t="str">
        <f>IF(H34=0,"",'Ark1'!AA2590)</f>
        <v/>
      </c>
      <c r="T34" s="90" t="str">
        <f>IF(H34=0,"",'Ark1'!AB2590)</f>
        <v/>
      </c>
      <c r="U34" s="103" t="str">
        <f>+IF('Ark1'!AC2590=0,"",'Ark1'!AC2590)</f>
        <v/>
      </c>
      <c r="V34" s="103" t="str">
        <f t="shared" si="1"/>
        <v/>
      </c>
      <c r="W34" s="90" t="str">
        <f>IF(H34=0,"",'Ark1'!T2590)</f>
        <v/>
      </c>
      <c r="X34" s="108" t="str">
        <f>IF(H34=0,"",'Ark1'!V2590)</f>
        <v/>
      </c>
      <c r="Y34" s="39"/>
      <c r="Z34"/>
      <c r="AA34"/>
      <c r="AB34"/>
      <c r="AC34"/>
      <c r="AD34"/>
      <c r="AE34"/>
      <c r="AF34"/>
      <c r="AG34"/>
    </row>
    <row r="35" spans="1:33" ht="17.25" customHeight="1">
      <c r="A35" s="39"/>
      <c r="B35" s="39"/>
      <c r="C35" s="39"/>
      <c r="D35" s="39"/>
      <c r="E35" s="39"/>
      <c r="F35" s="39"/>
      <c r="G35" s="39"/>
      <c r="H35" s="303"/>
      <c r="I35" s="303"/>
      <c r="J35" s="86"/>
      <c r="K35" s="39"/>
      <c r="L35" s="39"/>
      <c r="M35" s="39"/>
      <c r="N35" s="39"/>
      <c r="O35" s="115"/>
      <c r="P35" s="115"/>
      <c r="Q35" s="39"/>
      <c r="R35" s="39"/>
      <c r="S35" s="39"/>
      <c r="T35" s="39"/>
      <c r="U35" s="39"/>
      <c r="V35" s="39"/>
      <c r="W35" s="39"/>
      <c r="X35" s="39"/>
      <c r="Y35" s="39"/>
      <c r="Z35"/>
      <c r="AA35"/>
      <c r="AB35"/>
      <c r="AC35"/>
      <c r="AD35"/>
      <c r="AE35"/>
      <c r="AF35"/>
      <c r="AG35"/>
    </row>
    <row r="36" spans="1:33" ht="15.6">
      <c r="A36" s="39"/>
      <c r="B36" s="39">
        <f>+'Ark1'!C2591</f>
        <v>2024</v>
      </c>
      <c r="C36" s="94">
        <f>+'Ark1'!K2591</f>
        <v>3</v>
      </c>
      <c r="D36" s="94" t="s">
        <v>590</v>
      </c>
      <c r="E36" s="94">
        <f>+'Ark1'!D2591</f>
        <v>1</v>
      </c>
      <c r="F36" s="94" t="s">
        <v>490</v>
      </c>
      <c r="G36" s="89">
        <f>+'Ark1'!Q2591</f>
        <v>84</v>
      </c>
      <c r="H36" s="314">
        <f>+'Ark1'!R2591</f>
        <v>2217</v>
      </c>
      <c r="I36" s="356">
        <f>IF(H36=0,"",'Ark1'!S2591)</f>
        <v>2217</v>
      </c>
      <c r="J36" s="86"/>
      <c r="K36" s="108">
        <f>+IF(H36=0,"",'Ark1'!AD2591)</f>
        <v>1.6815199666274796</v>
      </c>
      <c r="L36" s="108">
        <f>+IF(H36=0,"",'Ark1'!AE2591)</f>
        <v>1.7199003172131055</v>
      </c>
      <c r="M36" s="5">
        <f>IF(H36=0,"",'Ark1'!U2591)</f>
        <v>59.920162381596761</v>
      </c>
      <c r="N36" s="88"/>
      <c r="O36" s="50">
        <f>IF(H36=0,"",'Ark1'!W2591)</f>
        <v>85.106811005863875</v>
      </c>
      <c r="P36" s="180"/>
      <c r="Q36" s="108">
        <f>IF(H36=0,"",'Ark1'!X2591)</f>
        <v>9.0211998195760021E-2</v>
      </c>
      <c r="R36" s="108">
        <f>IF(H36=0,"",'Ark1'!Y2591)</f>
        <v>0.18042399639152004</v>
      </c>
      <c r="S36" s="108">
        <f>IF(H36=0,"",'Ark1'!AA2591)</f>
        <v>9.083582397476226</v>
      </c>
      <c r="T36" s="90">
        <f>IF(H36=0,"",'Ark1'!AB2591)</f>
        <v>2.603462939816811</v>
      </c>
      <c r="U36" s="103">
        <f>+IF('Ark1'!AC2591=0,"",'Ark1'!AC2591)</f>
        <v>-26.988893883579724</v>
      </c>
      <c r="V36" s="103">
        <f>+(IF(H36=0,"",I36/G36))</f>
        <v>26.392857142857142</v>
      </c>
      <c r="W36" s="90">
        <f>IF(H36=0,"",'Ark1'!T2591)</f>
        <v>5.5917907081641856</v>
      </c>
      <c r="X36" s="108">
        <f>IF(H36=0,"",'Ark1'!V2591)</f>
        <v>92.206729150448382</v>
      </c>
      <c r="Y36" s="39"/>
      <c r="Z36"/>
      <c r="AA36"/>
      <c r="AB36"/>
      <c r="AC36"/>
      <c r="AD36"/>
      <c r="AE36"/>
      <c r="AF36"/>
      <c r="AG36"/>
    </row>
    <row r="37" spans="1:33" ht="15.6">
      <c r="A37" s="39"/>
      <c r="B37" s="39">
        <f>+'Ark1'!C2592</f>
        <v>2024</v>
      </c>
      <c r="C37" s="94">
        <f>+'Ark1'!K2592</f>
        <v>3</v>
      </c>
      <c r="D37" s="94" t="s">
        <v>590</v>
      </c>
      <c r="E37" s="94">
        <f>+'Ark1'!D2592</f>
        <v>2</v>
      </c>
      <c r="F37" s="94" t="s">
        <v>491</v>
      </c>
      <c r="G37" s="89">
        <f>+'Ark1'!Q2592</f>
        <v>84</v>
      </c>
      <c r="H37" s="314">
        <f>+'Ark1'!R2592</f>
        <v>3126</v>
      </c>
      <c r="I37" s="356">
        <f>IF(H37=0,"",'Ark1'!S2592)</f>
        <v>3124</v>
      </c>
      <c r="J37" s="86"/>
      <c r="K37" s="108">
        <f>+IF(H37=0,"",'Ark1'!AD2592)</f>
        <v>2.5650704040437198</v>
      </c>
      <c r="L37" s="108">
        <f>+IF(H37=0,"",'Ark1'!AE2592)</f>
        <v>2.6283787815910946</v>
      </c>
      <c r="M37" s="5">
        <f>IF(H37=0,"",'Ark1'!U2592)</f>
        <v>60.733354673495512</v>
      </c>
      <c r="N37" s="88"/>
      <c r="O37" s="50">
        <f>IF(H37=0,"",'Ark1'!W2592)</f>
        <v>84.719462227912899</v>
      </c>
      <c r="P37" s="180"/>
      <c r="Q37" s="108">
        <f>IF(H37=0,"",'Ark1'!X2592)</f>
        <v>0</v>
      </c>
      <c r="R37" s="108">
        <f>IF(H37=0,"",'Ark1'!Y2592)</f>
        <v>0</v>
      </c>
      <c r="S37" s="108">
        <f>IF(H37=0,"",'Ark1'!AA2592)</f>
        <v>9.8485174517604648</v>
      </c>
      <c r="T37" s="90">
        <f>IF(H37=0,"",'Ark1'!AB2592)</f>
        <v>2.6125671635511014</v>
      </c>
      <c r="U37" s="103">
        <f>+IF('Ark1'!AC2592=0,"",'Ark1'!AC2592)</f>
        <v>-30.664358746214951</v>
      </c>
      <c r="V37" s="103">
        <f t="shared" ref="V37:V47" si="2">+(IF(H37=0,"",I37/G37))</f>
        <v>37.19047619047619</v>
      </c>
      <c r="W37" s="90">
        <f>IF(H37=0,"",'Ark1'!T2592)</f>
        <v>4.0294305822136929</v>
      </c>
      <c r="X37" s="108">
        <f>IF(H37=0,"",'Ark1'!V2592)</f>
        <v>91.810059609107441</v>
      </c>
      <c r="Y37" s="39"/>
      <c r="Z37"/>
      <c r="AA37"/>
      <c r="AB37"/>
      <c r="AC37"/>
      <c r="AD37"/>
      <c r="AE37"/>
      <c r="AF37"/>
      <c r="AG37"/>
    </row>
    <row r="38" spans="1:33" ht="15.6">
      <c r="A38" s="39"/>
      <c r="B38" s="39">
        <f>+'Ark1'!C2593</f>
        <v>2024</v>
      </c>
      <c r="C38" s="94">
        <f>+'Ark1'!K2593</f>
        <v>3</v>
      </c>
      <c r="D38" s="94" t="s">
        <v>590</v>
      </c>
      <c r="E38" s="94">
        <f>+'Ark1'!D2593</f>
        <v>3</v>
      </c>
      <c r="F38" s="94" t="s">
        <v>492</v>
      </c>
      <c r="G38" s="89">
        <f>+'Ark1'!Q2593</f>
        <v>77</v>
      </c>
      <c r="H38" s="314">
        <f>+'Ark1'!R2593</f>
        <v>2827</v>
      </c>
      <c r="I38" s="356">
        <f>IF(H38=0,"",'Ark1'!S2593)</f>
        <v>2827</v>
      </c>
      <c r="J38" s="86"/>
      <c r="K38" s="108">
        <f>+IF(H38=0,"",'Ark1'!AD2593)</f>
        <v>2.7311107032102875</v>
      </c>
      <c r="L38" s="108">
        <f>+IF(H38=0,"",'Ark1'!AE2593)</f>
        <v>2.7987671015066407</v>
      </c>
      <c r="M38" s="5">
        <f>IF(H38=0,"",'Ark1'!U2593)</f>
        <v>60.263176512203749</v>
      </c>
      <c r="N38" s="88"/>
      <c r="O38" s="50">
        <f>IF(H38=0,"",'Ark1'!W2593)</f>
        <v>83.932401839405642</v>
      </c>
      <c r="P38" s="180"/>
      <c r="Q38" s="108">
        <f>IF(H38=0,"",'Ark1'!X2593)</f>
        <v>0</v>
      </c>
      <c r="R38" s="108">
        <f>IF(H38=0,"",'Ark1'!Y2593)</f>
        <v>0</v>
      </c>
      <c r="S38" s="108">
        <f>IF(H38=0,"",'Ark1'!AA2593)</f>
        <v>7.2584661908532846</v>
      </c>
      <c r="T38" s="90">
        <f>IF(H38=0,"",'Ark1'!AB2593)</f>
        <v>2.6918234007268391</v>
      </c>
      <c r="U38" s="103">
        <f>+IF('Ark1'!AC2593=0,"",'Ark1'!AC2593)</f>
        <v>-29.2032230884802</v>
      </c>
      <c r="V38" s="103">
        <f t="shared" si="2"/>
        <v>36.714285714285715</v>
      </c>
      <c r="W38" s="90">
        <f>IF(H38=0,"",'Ark1'!T2593)</f>
        <v>4.909798372833392</v>
      </c>
      <c r="X38" s="108">
        <f>IF(H38=0,"",'Ark1'!V2593)</f>
        <v>90.934346521566383</v>
      </c>
      <c r="Y38" s="39"/>
      <c r="Z38"/>
      <c r="AA38"/>
      <c r="AB38"/>
      <c r="AC38"/>
      <c r="AD38"/>
      <c r="AE38"/>
      <c r="AF38"/>
      <c r="AG38"/>
    </row>
    <row r="39" spans="1:33" ht="15.6">
      <c r="A39" s="39"/>
      <c r="B39" s="39">
        <f>+'Ark1'!C2594</f>
        <v>2024</v>
      </c>
      <c r="C39" s="94">
        <f>+'Ark1'!K2594</f>
        <v>3</v>
      </c>
      <c r="D39" s="94" t="s">
        <v>590</v>
      </c>
      <c r="E39" s="94">
        <f>+'Ark1'!D2594</f>
        <v>4</v>
      </c>
      <c r="F39" s="94" t="s">
        <v>493</v>
      </c>
      <c r="G39" s="89">
        <f>+'Ark1'!Q2594</f>
        <v>70</v>
      </c>
      <c r="H39" s="314">
        <f>+'Ark1'!R2594</f>
        <v>2476</v>
      </c>
      <c r="I39" s="356">
        <f>IF(H39=0,"",'Ark1'!S2594)</f>
        <v>2476</v>
      </c>
      <c r="J39" s="86"/>
      <c r="K39" s="108">
        <f>+IF(H39=0,"",'Ark1'!AD2594)</f>
        <v>1.7332017332017331</v>
      </c>
      <c r="L39" s="108">
        <f>+IF(H39=0,"",'Ark1'!AE2594)</f>
        <v>1.7899011174119324</v>
      </c>
      <c r="M39" s="5">
        <f>IF(H39=0,"",'Ark1'!U2594)</f>
        <v>60.551292407108249</v>
      </c>
      <c r="N39" s="88"/>
      <c r="O39" s="50">
        <f>IF(H39=0,"",'Ark1'!W2594)</f>
        <v>85.266518578352262</v>
      </c>
      <c r="P39" s="180"/>
      <c r="Q39" s="108">
        <f>IF(H39=0,"",'Ark1'!X2594)</f>
        <v>0</v>
      </c>
      <c r="R39" s="108">
        <f>IF(H39=0,"",'Ark1'!Y2594)</f>
        <v>0</v>
      </c>
      <c r="S39" s="108">
        <f>IF(H39=0,"",'Ark1'!AA2594)</f>
        <v>7.3116614756131328</v>
      </c>
      <c r="T39" s="90">
        <f>IF(H39=0,"",'Ark1'!AB2594)</f>
        <v>2.6920938113247033</v>
      </c>
      <c r="U39" s="103">
        <f>+IF('Ark1'!AC2594=0,"",'Ark1'!AC2594)</f>
        <v>-26.713696841149631</v>
      </c>
      <c r="V39" s="103">
        <f t="shared" si="2"/>
        <v>35.371428571428574</v>
      </c>
      <c r="W39" s="90">
        <f>IF(H39=0,"",'Ark1'!T2594)</f>
        <v>4.2435379644588043</v>
      </c>
      <c r="X39" s="108">
        <f>IF(H39=0,"",'Ark1'!V2594)</f>
        <v>92.379760106557029</v>
      </c>
      <c r="Y39" s="39"/>
      <c r="Z39"/>
      <c r="AA39"/>
      <c r="AB39"/>
      <c r="AC39"/>
      <c r="AD39"/>
      <c r="AE39"/>
      <c r="AF39"/>
      <c r="AG39"/>
    </row>
    <row r="40" spans="1:33" ht="15.6">
      <c r="A40" s="39"/>
      <c r="B40" s="39">
        <f>+'Ark1'!C2595</f>
        <v>2024</v>
      </c>
      <c r="C40" s="94">
        <f>+'Ark1'!K2595</f>
        <v>3</v>
      </c>
      <c r="D40" s="94" t="s">
        <v>590</v>
      </c>
      <c r="E40" s="94">
        <f>+'Ark1'!D2595</f>
        <v>5</v>
      </c>
      <c r="F40" s="94" t="s">
        <v>377</v>
      </c>
      <c r="G40" s="89">
        <f>+'Ark1'!Q2595</f>
        <v>48</v>
      </c>
      <c r="H40" s="314">
        <f>+'Ark1'!R2595</f>
        <v>1614</v>
      </c>
      <c r="I40" s="356">
        <f>IF(H40=0,"",'Ark1'!S2595)</f>
        <v>1611</v>
      </c>
      <c r="J40" s="86"/>
      <c r="K40" s="108">
        <f>+IF(H40=0,"",'Ark1'!AD2595)</f>
        <v>1.2881085395051879</v>
      </c>
      <c r="L40" s="108">
        <f>+IF(H40=0,"",'Ark1'!AE2595)</f>
        <v>1.3097087931983478</v>
      </c>
      <c r="M40" s="5">
        <f>IF(H40=0,"",'Ark1'!U2595)</f>
        <v>60.199875853507137</v>
      </c>
      <c r="N40" s="88"/>
      <c r="O40" s="50">
        <f>IF(H40=0,"",'Ark1'!W2595)</f>
        <v>83.374301675977506</v>
      </c>
      <c r="P40" s="180"/>
      <c r="Q40" s="108">
        <f>IF(H40=0,"",'Ark1'!X2595)</f>
        <v>6.195786864931848E-2</v>
      </c>
      <c r="R40" s="108">
        <f>IF(H40=0,"",'Ark1'!Y2595)</f>
        <v>0.12391573729863696</v>
      </c>
      <c r="S40" s="108">
        <f>IF(H40=0,"",'Ark1'!AA2595)</f>
        <v>7.9105652696916637</v>
      </c>
      <c r="T40" s="90">
        <f>IF(H40=0,"",'Ark1'!AB2595)</f>
        <v>2.9424059769288808</v>
      </c>
      <c r="U40" s="103">
        <f>+IF('Ark1'!AC2595=0,"",'Ark1'!AC2595)</f>
        <v>-37.478810834161159</v>
      </c>
      <c r="V40" s="103">
        <f t="shared" si="2"/>
        <v>33.5625</v>
      </c>
      <c r="W40" s="90">
        <f>IF(H40=0,"",'Ark1'!T2595)</f>
        <v>5.1394052044609682</v>
      </c>
      <c r="X40" s="108">
        <f>IF(H40=0,"",'Ark1'!V2595)</f>
        <v>90.399293050957155</v>
      </c>
      <c r="Y40" s="39"/>
      <c r="Z40"/>
      <c r="AA40"/>
      <c r="AB40"/>
      <c r="AC40"/>
      <c r="AD40"/>
      <c r="AE40"/>
      <c r="AF40"/>
      <c r="AG40"/>
    </row>
    <row r="41" spans="1:33" ht="15.6">
      <c r="A41" s="39"/>
      <c r="B41" s="39">
        <f>+'Ark1'!C2596</f>
        <v>2024</v>
      </c>
      <c r="C41" s="94">
        <f>+'Ark1'!K2596</f>
        <v>3</v>
      </c>
      <c r="D41" s="94" t="s">
        <v>590</v>
      </c>
      <c r="E41" s="94">
        <f>+'Ark1'!D2596</f>
        <v>6</v>
      </c>
      <c r="F41" s="94" t="s">
        <v>494</v>
      </c>
      <c r="G41" s="89">
        <f>+'Ark1'!Q2596</f>
        <v>22</v>
      </c>
      <c r="H41" s="314">
        <f>+'Ark1'!R2596</f>
        <v>1478</v>
      </c>
      <c r="I41" s="356">
        <f>IF(H41=0,"",'Ark1'!S2596)</f>
        <v>1478</v>
      </c>
      <c r="J41" s="86"/>
      <c r="K41" s="108">
        <f>+IF(H41=0,"",'Ark1'!AD2596)</f>
        <v>1.2948329332609119</v>
      </c>
      <c r="L41" s="108">
        <f>+IF(H41=0,"",'Ark1'!AE2596)</f>
        <v>1.3396211517992056</v>
      </c>
      <c r="M41" s="5">
        <f>IF(H41=0,"",'Ark1'!U2596)</f>
        <v>59.57577807848444</v>
      </c>
      <c r="N41" s="88"/>
      <c r="O41" s="50">
        <f>IF(H41=0,"",'Ark1'!W2596)</f>
        <v>83.659336941813265</v>
      </c>
      <c r="P41" s="180"/>
      <c r="Q41" s="108">
        <f>IF(H41=0,"",'Ark1'!X2596)</f>
        <v>0</v>
      </c>
      <c r="R41" s="108">
        <f>IF(H41=0,"",'Ark1'!Y2596)</f>
        <v>0</v>
      </c>
      <c r="S41" s="108">
        <f>IF(H41=0,"",'Ark1'!AA2596)</f>
        <v>7.0494016555361512</v>
      </c>
      <c r="T41" s="90">
        <f>IF(H41=0,"",'Ark1'!AB2596)</f>
        <v>3.2152180487415758</v>
      </c>
      <c r="U41" s="103">
        <f>+IF('Ark1'!AC2596=0,"",'Ark1'!AC2596)</f>
        <v>-12.86469255160266</v>
      </c>
      <c r="V41" s="103">
        <f t="shared" si="2"/>
        <v>67.181818181818187</v>
      </c>
      <c r="W41" s="90">
        <f>IF(H41=0,"",'Ark1'!T2596)</f>
        <v>5.8247631935047357</v>
      </c>
      <c r="X41" s="108">
        <f>IF(H41=0,"",'Ark1'!V2596)</f>
        <v>90.638501562094561</v>
      </c>
      <c r="Y41" s="39"/>
      <c r="Z41"/>
      <c r="AA41"/>
      <c r="AB41"/>
      <c r="AC41"/>
      <c r="AD41"/>
      <c r="AE41"/>
      <c r="AF41"/>
      <c r="AG41"/>
    </row>
    <row r="42" spans="1:33" ht="15.6">
      <c r="A42" s="39"/>
      <c r="B42" s="39">
        <f>+'Ark1'!C2597</f>
        <v>2024</v>
      </c>
      <c r="C42" s="94">
        <f>+'Ark1'!K2597</f>
        <v>3</v>
      </c>
      <c r="D42" s="94" t="s">
        <v>590</v>
      </c>
      <c r="E42" s="94">
        <f>+'Ark1'!D2597</f>
        <v>7</v>
      </c>
      <c r="F42" s="94" t="s">
        <v>495</v>
      </c>
      <c r="G42" s="89">
        <f>+'Ark1'!Q2597</f>
        <v>16</v>
      </c>
      <c r="H42" s="314">
        <f>+'Ark1'!R2597</f>
        <v>1444</v>
      </c>
      <c r="I42" s="356">
        <f>IF(H42=0,"",'Ark1'!S2597)</f>
        <v>1442</v>
      </c>
      <c r="J42" s="86"/>
      <c r="K42" s="108">
        <f>+IF(H42=0,"",'Ark1'!AD2597)</f>
        <v>1.1334201974851263</v>
      </c>
      <c r="L42" s="108">
        <f>+IF(H42=0,"",'Ark1'!AE2597)</f>
        <v>1.1755666718636797</v>
      </c>
      <c r="M42" s="5">
        <f>IF(H42=0,"",'Ark1'!U2597)</f>
        <v>59.884882108183106</v>
      </c>
      <c r="N42" s="88"/>
      <c r="O42" s="50">
        <f>IF(H42=0,"",'Ark1'!W2597)</f>
        <v>84.200485436893274</v>
      </c>
      <c r="P42" s="180"/>
      <c r="Q42" s="108">
        <f>IF(H42=0,"",'Ark1'!X2597)</f>
        <v>0</v>
      </c>
      <c r="R42" s="108">
        <f>IF(H42=0,"",'Ark1'!Y2597)</f>
        <v>0</v>
      </c>
      <c r="S42" s="108">
        <f>IF(H42=0,"",'Ark1'!AA2597)</f>
        <v>7.428131372469128</v>
      </c>
      <c r="T42" s="90">
        <f>IF(H42=0,"",'Ark1'!AB2597)</f>
        <v>2.7675665680718904</v>
      </c>
      <c r="U42" s="103">
        <f>+IF('Ark1'!AC2597=0,"",'Ark1'!AC2597)</f>
        <v>-31.861376977926486</v>
      </c>
      <c r="V42" s="103">
        <f t="shared" si="2"/>
        <v>90.125</v>
      </c>
      <c r="W42" s="90">
        <f>IF(H42=0,"",'Ark1'!T2597)</f>
        <v>5.5865650969529081</v>
      </c>
      <c r="X42" s="108">
        <f>IF(H42=0,"",'Ark1'!V2597)</f>
        <v>91.279191203982691</v>
      </c>
      <c r="Y42" s="39"/>
      <c r="Z42"/>
      <c r="AA42"/>
      <c r="AB42"/>
      <c r="AC42"/>
      <c r="AD42"/>
      <c r="AE42"/>
      <c r="AF42"/>
      <c r="AG42"/>
    </row>
    <row r="43" spans="1:33" ht="15.6">
      <c r="A43" s="39"/>
      <c r="B43" s="39">
        <f>+'Ark1'!C2598</f>
        <v>2024</v>
      </c>
      <c r="C43" s="94">
        <f>+'Ark1'!K2598</f>
        <v>3</v>
      </c>
      <c r="D43" s="94" t="s">
        <v>590</v>
      </c>
      <c r="E43" s="94">
        <f>+'Ark1'!D2598</f>
        <v>8</v>
      </c>
      <c r="F43" s="94" t="s">
        <v>496</v>
      </c>
      <c r="G43" s="89">
        <f>+'Ark1'!Q2598</f>
        <v>17</v>
      </c>
      <c r="H43" s="314">
        <f>+'Ark1'!R2598</f>
        <v>1303</v>
      </c>
      <c r="I43" s="356">
        <f>IF(H43=0,"",'Ark1'!S2598)</f>
        <v>1303</v>
      </c>
      <c r="J43" s="86"/>
      <c r="K43" s="108">
        <f>+IF(H43=0,"",'Ark1'!AD2598)</f>
        <v>1.0823427778746875</v>
      </c>
      <c r="L43" s="108">
        <f>+IF(H43=0,"",'Ark1'!AE2598)</f>
        <v>1.1129147543957176</v>
      </c>
      <c r="M43" s="5">
        <f>IF(H43=0,"",'Ark1'!U2598)</f>
        <v>59.782041442824259</v>
      </c>
      <c r="N43" s="88"/>
      <c r="O43" s="50">
        <f>IF(H43=0,"",'Ark1'!W2598)</f>
        <v>83.703837298541885</v>
      </c>
      <c r="P43" s="180"/>
      <c r="Q43" s="108">
        <f>IF(H43=0,"",'Ark1'!X2598)</f>
        <v>0</v>
      </c>
      <c r="R43" s="108">
        <f>IF(H43=0,"",'Ark1'!Y2598)</f>
        <v>0</v>
      </c>
      <c r="S43" s="108">
        <f>IF(H43=0,"",'Ark1'!AA2598)</f>
        <v>8.075547963724615</v>
      </c>
      <c r="T43" s="90">
        <f>IF(H43=0,"",'Ark1'!AB2598)</f>
        <v>2.7292930400867537</v>
      </c>
      <c r="U43" s="103">
        <f>+IF('Ark1'!AC2598=0,"",'Ark1'!AC2598)</f>
        <v>-18.367433953234102</v>
      </c>
      <c r="V43" s="103">
        <f t="shared" si="2"/>
        <v>76.647058823529406</v>
      </c>
      <c r="W43" s="90">
        <f>IF(H43=0,"",'Ark1'!T2598)</f>
        <v>5.9716039907904817</v>
      </c>
      <c r="X43" s="108">
        <f>IF(H43=0,"",'Ark1'!V2598)</f>
        <v>90.686714299611936</v>
      </c>
      <c r="Y43" s="39"/>
      <c r="Z43"/>
      <c r="AA43"/>
      <c r="AB43"/>
      <c r="AC43"/>
      <c r="AD43"/>
      <c r="AE43"/>
      <c r="AF43"/>
      <c r="AG43"/>
    </row>
    <row r="44" spans="1:33" ht="15.6">
      <c r="A44" s="39"/>
      <c r="B44" s="39">
        <f>+'Ark1'!C2599</f>
        <v>2024</v>
      </c>
      <c r="C44" s="94">
        <f>+'Ark1'!K2599</f>
        <v>3</v>
      </c>
      <c r="D44" s="94" t="s">
        <v>590</v>
      </c>
      <c r="E44" s="94">
        <f>+'Ark1'!D2599</f>
        <v>9</v>
      </c>
      <c r="F44" s="94" t="s">
        <v>497</v>
      </c>
      <c r="G44" s="89">
        <f>+'Ark1'!Q2599</f>
        <v>0</v>
      </c>
      <c r="H44" s="314">
        <f>+'Ark1'!R2599</f>
        <v>0</v>
      </c>
      <c r="I44" s="356" t="str">
        <f>IF(H44=0,"",'Ark1'!S2599)</f>
        <v/>
      </c>
      <c r="J44" s="86"/>
      <c r="K44" s="108" t="str">
        <f>+IF(H44=0,"",'Ark1'!AD2599)</f>
        <v/>
      </c>
      <c r="L44" s="108" t="str">
        <f>+IF(H44=0,"",'Ark1'!AE2599)</f>
        <v/>
      </c>
      <c r="M44" s="5" t="str">
        <f>IF(H44=0,"",'Ark1'!U2599)</f>
        <v/>
      </c>
      <c r="N44" s="88"/>
      <c r="O44" s="50" t="str">
        <f>IF(H44=0,"",'Ark1'!W2599)</f>
        <v/>
      </c>
      <c r="P44" s="180"/>
      <c r="Q44" s="108" t="str">
        <f>IF(H44=0,"",'Ark1'!X2599)</f>
        <v/>
      </c>
      <c r="R44" s="108" t="str">
        <f>IF(H44=0,"",'Ark1'!Y2599)</f>
        <v/>
      </c>
      <c r="S44" s="108" t="str">
        <f>IF(H44=0,"",'Ark1'!AA2599)</f>
        <v/>
      </c>
      <c r="T44" s="90" t="str">
        <f>IF(H44=0,"",'Ark1'!AB2599)</f>
        <v/>
      </c>
      <c r="U44" s="103" t="str">
        <f>+IF('Ark1'!AC2599=0,"",'Ark1'!AC2599)</f>
        <v/>
      </c>
      <c r="V44" s="103" t="str">
        <f t="shared" si="2"/>
        <v/>
      </c>
      <c r="W44" s="90" t="str">
        <f>IF(H44=0,"",'Ark1'!T2599)</f>
        <v/>
      </c>
      <c r="X44" s="108" t="str">
        <f>IF(H44=0,"",'Ark1'!V2599)</f>
        <v/>
      </c>
      <c r="Y44" s="39"/>
      <c r="Z44"/>
      <c r="AA44"/>
      <c r="AB44"/>
      <c r="AC44"/>
      <c r="AD44"/>
      <c r="AE44"/>
      <c r="AF44"/>
      <c r="AG44"/>
    </row>
    <row r="45" spans="1:33" ht="15.6">
      <c r="A45" s="39"/>
      <c r="B45" s="39">
        <f>+'Ark1'!C2600</f>
        <v>2024</v>
      </c>
      <c r="C45" s="94">
        <f>+'Ark1'!K2600</f>
        <v>3</v>
      </c>
      <c r="D45" s="94" t="s">
        <v>590</v>
      </c>
      <c r="E45" s="94">
        <f>+'Ark1'!D2600</f>
        <v>10</v>
      </c>
      <c r="F45" s="94" t="s">
        <v>498</v>
      </c>
      <c r="G45" s="89">
        <f>+'Ark1'!Q2600</f>
        <v>1</v>
      </c>
      <c r="H45" s="314">
        <f>+'Ark1'!R2600</f>
        <v>1</v>
      </c>
      <c r="I45" s="356">
        <f>IF(H45=0,"",'Ark1'!S2600)</f>
        <v>1</v>
      </c>
      <c r="J45" s="86"/>
      <c r="K45" s="108">
        <f>+IF(H45=0,"",'Ark1'!AD2600)</f>
        <v>7.7444936650041809E-4</v>
      </c>
      <c r="L45" s="108">
        <f>+IF(H45=0,"",'Ark1'!AE2600)</f>
        <v>8.6883353125199059E-4</v>
      </c>
      <c r="M45" s="5">
        <f>IF(H45=0,"",'Ark1'!U2600)</f>
        <v>59</v>
      </c>
      <c r="N45" s="88"/>
      <c r="O45" s="50">
        <f>IF(H45=0,"",'Ark1'!W2600)</f>
        <v>92.8</v>
      </c>
      <c r="P45" s="180"/>
      <c r="Q45" s="108">
        <f>IF(H45=0,"",'Ark1'!X2600)</f>
        <v>0</v>
      </c>
      <c r="R45" s="108">
        <f>IF(H45=0,"",'Ark1'!Y2600)</f>
        <v>0</v>
      </c>
      <c r="S45" s="108">
        <f>IF(H45=0,"",'Ark1'!AA2600)</f>
        <v>0</v>
      </c>
      <c r="T45" s="90">
        <f>IF(H45=0,"",'Ark1'!AB2600)</f>
        <v>0</v>
      </c>
      <c r="U45" s="103" t="str">
        <f>+IF('Ark1'!AC2600=0,"",'Ark1'!AC2600)</f>
        <v/>
      </c>
      <c r="V45" s="103">
        <f t="shared" si="2"/>
        <v>1</v>
      </c>
      <c r="W45" s="90">
        <f>IF(H45=0,"",'Ark1'!T2600)</f>
        <v>14</v>
      </c>
      <c r="X45" s="108">
        <f>IF(H45=0,"",'Ark1'!V2600)</f>
        <v>100.54171180931743</v>
      </c>
      <c r="Y45" s="39"/>
      <c r="Z45"/>
      <c r="AA45"/>
      <c r="AB45"/>
      <c r="AC45"/>
      <c r="AD45"/>
      <c r="AE45"/>
      <c r="AF45"/>
      <c r="AG45"/>
    </row>
    <row r="46" spans="1:33" ht="15.6">
      <c r="A46" s="39"/>
      <c r="B46" s="39">
        <f>+'Ark1'!C2601</f>
        <v>2024</v>
      </c>
      <c r="C46" s="94">
        <f>+'Ark1'!K2601</f>
        <v>3</v>
      </c>
      <c r="D46" s="94" t="s">
        <v>590</v>
      </c>
      <c r="E46" s="94">
        <f>+'Ark1'!D2601</f>
        <v>11</v>
      </c>
      <c r="F46" s="94" t="s">
        <v>499</v>
      </c>
      <c r="G46" s="89">
        <f>+'Ark1'!Q2601</f>
        <v>0</v>
      </c>
      <c r="H46" s="314">
        <f>+'Ark1'!R2601</f>
        <v>0</v>
      </c>
      <c r="I46" s="356" t="str">
        <f>IF(H46=0,"",'Ark1'!S2601)</f>
        <v/>
      </c>
      <c r="J46" s="86"/>
      <c r="K46" s="108" t="str">
        <f>+IF(H46=0,"",'Ark1'!AD2601)</f>
        <v/>
      </c>
      <c r="L46" s="108" t="str">
        <f>+IF(H46=0,"",'Ark1'!AE2601)</f>
        <v/>
      </c>
      <c r="M46" s="5" t="str">
        <f>IF(H46=0,"",'Ark1'!U2601)</f>
        <v/>
      </c>
      <c r="N46" s="88"/>
      <c r="O46" s="50" t="str">
        <f>IF(H46=0,"",'Ark1'!W2601)</f>
        <v/>
      </c>
      <c r="P46" s="180"/>
      <c r="Q46" s="108" t="str">
        <f>IF(H46=0,"",'Ark1'!X2601)</f>
        <v/>
      </c>
      <c r="R46" s="108" t="str">
        <f>IF(H46=0,"",'Ark1'!Y2601)</f>
        <v/>
      </c>
      <c r="S46" s="108" t="str">
        <f>IF(H46=0,"",'Ark1'!AA2601)</f>
        <v/>
      </c>
      <c r="T46" s="90" t="str">
        <f>IF(H46=0,"",'Ark1'!AB2601)</f>
        <v/>
      </c>
      <c r="U46" s="103" t="str">
        <f>+IF('Ark1'!AC2601=0,"",'Ark1'!AC2601)</f>
        <v/>
      </c>
      <c r="V46" s="103" t="str">
        <f t="shared" si="2"/>
        <v/>
      </c>
      <c r="W46" s="90" t="str">
        <f>IF(H46=0,"",'Ark1'!T2601)</f>
        <v/>
      </c>
      <c r="X46" s="108" t="str">
        <f>IF(H46=0,"",'Ark1'!V2601)</f>
        <v/>
      </c>
      <c r="Y46" s="39"/>
      <c r="Z46"/>
      <c r="AA46"/>
      <c r="AB46"/>
      <c r="AC46"/>
      <c r="AD46"/>
      <c r="AE46"/>
      <c r="AF46"/>
      <c r="AG46"/>
    </row>
    <row r="47" spans="1:33" ht="17.25" customHeight="1">
      <c r="A47" s="39"/>
      <c r="B47" s="39">
        <f>+'Ark1'!C2602</f>
        <v>2024</v>
      </c>
      <c r="C47" s="94">
        <f>+'Ark1'!K2602</f>
        <v>3</v>
      </c>
      <c r="D47" s="94" t="s">
        <v>590</v>
      </c>
      <c r="E47" s="94">
        <f>+'Ark1'!D2602</f>
        <v>12</v>
      </c>
      <c r="F47" s="94" t="s">
        <v>500</v>
      </c>
      <c r="G47" s="89">
        <f>+'Ark1'!Q2602</f>
        <v>0</v>
      </c>
      <c r="H47" s="314">
        <f>+'Ark1'!R2602</f>
        <v>0</v>
      </c>
      <c r="I47" s="356" t="str">
        <f>IF(H47=0,"",'Ark1'!S2602)</f>
        <v/>
      </c>
      <c r="J47" s="86"/>
      <c r="K47" s="108" t="str">
        <f>+IF(H47=0,"",'Ark1'!AD2602)</f>
        <v/>
      </c>
      <c r="L47" s="108" t="str">
        <f>+IF(H47=0,"",'Ark1'!AE2602)</f>
        <v/>
      </c>
      <c r="M47" s="5" t="str">
        <f>IF(H47=0,"",'Ark1'!U2602)</f>
        <v/>
      </c>
      <c r="N47" s="88"/>
      <c r="O47" s="50" t="str">
        <f>IF(H47=0,"",'Ark1'!W2602)</f>
        <v/>
      </c>
      <c r="P47" s="180"/>
      <c r="Q47" s="108" t="str">
        <f>IF(H47=0,"",'Ark1'!X2602)</f>
        <v/>
      </c>
      <c r="R47" s="108" t="str">
        <f>IF(H47=0,"",'Ark1'!Y2602)</f>
        <v/>
      </c>
      <c r="S47" s="108" t="str">
        <f>IF(H47=0,"",'Ark1'!AA2602)</f>
        <v/>
      </c>
      <c r="T47" s="90" t="str">
        <f>IF(H47=0,"",'Ark1'!AB2602)</f>
        <v/>
      </c>
      <c r="U47" s="103" t="str">
        <f>+IF('Ark1'!AC2602=0,"",'Ark1'!AC2602)</f>
        <v/>
      </c>
      <c r="V47" s="103" t="str">
        <f t="shared" si="2"/>
        <v/>
      </c>
      <c r="W47" s="90" t="str">
        <f>IF(H47=0,"",'Ark1'!T2602)</f>
        <v/>
      </c>
      <c r="X47" s="108" t="str">
        <f>IF(H47=0,"",'Ark1'!V2602)</f>
        <v/>
      </c>
      <c r="Y47" s="39"/>
      <c r="Z47"/>
      <c r="AA47"/>
      <c r="AB47"/>
      <c r="AC47"/>
      <c r="AD47"/>
      <c r="AE47"/>
      <c r="AF47"/>
      <c r="AG47"/>
    </row>
    <row r="48" spans="1:33" ht="16.5" customHeight="1">
      <c r="A48" s="44"/>
      <c r="B48" s="44"/>
      <c r="C48" s="44"/>
      <c r="D48" s="64"/>
      <c r="E48" s="56"/>
      <c r="F48" s="39"/>
      <c r="G48" s="39"/>
      <c r="H48" s="318"/>
      <c r="I48" s="339"/>
      <c r="J48" s="86"/>
      <c r="K48" s="53"/>
      <c r="L48" s="39"/>
      <c r="M48" s="44"/>
      <c r="N48" s="44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39"/>
      <c r="Z48"/>
      <c r="AA48"/>
      <c r="AB48"/>
      <c r="AC48"/>
      <c r="AD48"/>
      <c r="AE48"/>
      <c r="AF48"/>
      <c r="AG48"/>
    </row>
    <row r="49" spans="1:33" ht="15.6">
      <c r="A49" s="39"/>
      <c r="B49" s="39">
        <f>+'Ark1'!C2603</f>
        <v>2024</v>
      </c>
      <c r="C49" s="94">
        <f>+'Ark1'!K2603</f>
        <v>6</v>
      </c>
      <c r="D49" s="94" t="s">
        <v>588</v>
      </c>
      <c r="E49" s="94">
        <f>+'Ark1'!D2603</f>
        <v>1</v>
      </c>
      <c r="F49" s="94" t="s">
        <v>490</v>
      </c>
      <c r="G49" s="89">
        <f>+'Ark1'!Q2603</f>
        <v>43</v>
      </c>
      <c r="H49" s="314">
        <f>+'Ark1'!R2603</f>
        <v>5474</v>
      </c>
      <c r="I49" s="356">
        <f>IF(H49=0,"",'Ark1'!S2603)</f>
        <v>5468</v>
      </c>
      <c r="J49" s="86"/>
      <c r="K49" s="108">
        <f>+IF(H49=0,"",'Ark1'!AD2603)</f>
        <v>4.1518449694717283</v>
      </c>
      <c r="L49" s="108">
        <f>+IF(H49=0,"",'Ark1'!AE2603)</f>
        <v>4.2437154657567646</v>
      </c>
      <c r="M49" s="5">
        <f>IF(H49=0,"",'Ark1'!U2603)</f>
        <v>60.671177761521584</v>
      </c>
      <c r="N49" s="88"/>
      <c r="O49" s="50">
        <f>IF(H49=0,"",'Ark1'!W2603)</f>
        <v>85.142125091441059</v>
      </c>
      <c r="P49" s="180"/>
      <c r="Q49" s="108">
        <f>IF(H49=0,"",'Ark1'!X2603)</f>
        <v>0</v>
      </c>
      <c r="R49" s="108">
        <f>IF(H49=0,"",'Ark1'!Y2603)</f>
        <v>0</v>
      </c>
      <c r="S49" s="108">
        <f>IF(H49=0,"",'Ark1'!AA2603)</f>
        <v>8.4132141737538007</v>
      </c>
      <c r="T49" s="90">
        <f>IF(H49=0,"",'Ark1'!AB2603)</f>
        <v>2.4696688800983311</v>
      </c>
      <c r="U49" s="103">
        <f>+IF('Ark1'!AC2603=0,"",'Ark1'!AC2603)</f>
        <v>-29.358621448439049</v>
      </c>
      <c r="V49" s="103">
        <f>+(IF(H49=0,"",I49/G49))</f>
        <v>127.16279069767442</v>
      </c>
      <c r="W49" s="90">
        <f>IF(H49=0,"",'Ark1'!T2603)</f>
        <v>3.9477530142491792</v>
      </c>
      <c r="X49" s="108">
        <f>IF(H49=0,"",'Ark1'!V2603)</f>
        <v>92.286756949326247</v>
      </c>
      <c r="Y49" s="39"/>
      <c r="Z49"/>
      <c r="AA49"/>
      <c r="AB49"/>
      <c r="AC49"/>
      <c r="AD49"/>
      <c r="AE49"/>
      <c r="AF49"/>
      <c r="AG49"/>
    </row>
    <row r="50" spans="1:33" ht="15.6">
      <c r="A50" s="39"/>
      <c r="B50" s="39">
        <f>+'Ark1'!C2604</f>
        <v>2024</v>
      </c>
      <c r="C50" s="94">
        <f>+'Ark1'!K2604</f>
        <v>6</v>
      </c>
      <c r="D50" s="94" t="s">
        <v>588</v>
      </c>
      <c r="E50" s="94">
        <f>+'Ark1'!D2604</f>
        <v>2</v>
      </c>
      <c r="F50" s="94" t="s">
        <v>491</v>
      </c>
      <c r="G50" s="89">
        <f>+'Ark1'!Q2604</f>
        <v>48</v>
      </c>
      <c r="H50" s="314">
        <f>+'Ark1'!R2604</f>
        <v>5941</v>
      </c>
      <c r="I50" s="356">
        <f>IF(H50=0,"",'Ark1'!S2604)</f>
        <v>5941</v>
      </c>
      <c r="J50" s="86"/>
      <c r="K50" s="108">
        <f>+IF(H50=0,"",'Ark1'!AD2604)</f>
        <v>4.8749466636032412</v>
      </c>
      <c r="L50" s="108">
        <f>+IF(H50=0,"",'Ark1'!AE2604)</f>
        <v>4.9851551650441088</v>
      </c>
      <c r="M50" s="5">
        <f>IF(H50=0,"",'Ark1'!U2604)</f>
        <v>60.67951523312572</v>
      </c>
      <c r="N50" s="88"/>
      <c r="O50" s="50">
        <f>IF(H50=0,"",'Ark1'!W2604)</f>
        <v>84.493906749705374</v>
      </c>
      <c r="P50" s="180"/>
      <c r="Q50" s="108">
        <f>IF(H50=0,"",'Ark1'!X2604)</f>
        <v>0</v>
      </c>
      <c r="R50" s="108">
        <f>IF(H50=0,"",'Ark1'!Y2604)</f>
        <v>0</v>
      </c>
      <c r="S50" s="108">
        <f>IF(H50=0,"",'Ark1'!AA2604)</f>
        <v>8.6527377341115752</v>
      </c>
      <c r="T50" s="90">
        <f>IF(H50=0,"",'Ark1'!AB2604)</f>
        <v>2.4820444916278004</v>
      </c>
      <c r="U50" s="103">
        <f>+IF('Ark1'!AC2604=0,"",'Ark1'!AC2604)</f>
        <v>-31.600002276402687</v>
      </c>
      <c r="V50" s="103">
        <f t="shared" ref="V50:V60" si="3">+(IF(H50=0,"",I50/G50))</f>
        <v>123.77083333333333</v>
      </c>
      <c r="W50" s="90">
        <f>IF(H50=0,"",'Ark1'!T2604)</f>
        <v>4.1275879481568749</v>
      </c>
      <c r="X50" s="108">
        <f>IF(H50=0,"",'Ark1'!V2604)</f>
        <v>91.54269420336432</v>
      </c>
      <c r="Y50" s="39"/>
      <c r="Z50"/>
      <c r="AA50"/>
      <c r="AB50"/>
      <c r="AC50"/>
      <c r="AD50"/>
      <c r="AE50"/>
      <c r="AF50"/>
      <c r="AG50"/>
    </row>
    <row r="51" spans="1:33" ht="15.6">
      <c r="A51" s="39"/>
      <c r="B51" s="39">
        <f>+'Ark1'!C2605</f>
        <v>2024</v>
      </c>
      <c r="C51" s="94">
        <f>+'Ark1'!K2605</f>
        <v>6</v>
      </c>
      <c r="D51" s="94" t="s">
        <v>588</v>
      </c>
      <c r="E51" s="94">
        <f>+'Ark1'!D2605</f>
        <v>3</v>
      </c>
      <c r="F51" s="94" t="s">
        <v>492</v>
      </c>
      <c r="G51" s="89">
        <f>+'Ark1'!Q2605</f>
        <v>38</v>
      </c>
      <c r="H51" s="314">
        <f>+'Ark1'!R2605</f>
        <v>4711</v>
      </c>
      <c r="I51" s="356">
        <f>IF(H51=0,"",'Ark1'!S2605)</f>
        <v>4711</v>
      </c>
      <c r="J51" s="86"/>
      <c r="K51" s="108">
        <f>+IF(H51=0,"",'Ark1'!AD2605)</f>
        <v>4.5512071180840685</v>
      </c>
      <c r="L51" s="108">
        <f>+IF(H51=0,"",'Ark1'!AE2605)</f>
        <v>4.6765440247759216</v>
      </c>
      <c r="M51" s="5">
        <f>IF(H51=0,"",'Ark1'!U2605)</f>
        <v>60.999363192528115</v>
      </c>
      <c r="N51" s="88"/>
      <c r="O51" s="50">
        <f>IF(H51=0,"",'Ark1'!W2605)</f>
        <v>84.159010825727009</v>
      </c>
      <c r="P51" s="180"/>
      <c r="Q51" s="108">
        <f>IF(H51=0,"",'Ark1'!X2605)</f>
        <v>0</v>
      </c>
      <c r="R51" s="108">
        <f>IF(H51=0,"",'Ark1'!Y2605)</f>
        <v>0</v>
      </c>
      <c r="S51" s="108">
        <f>IF(H51=0,"",'Ark1'!AA2605)</f>
        <v>8.0982157597124935</v>
      </c>
      <c r="T51" s="90">
        <f>IF(H51=0,"",'Ark1'!AB2605)</f>
        <v>2.4351054398963639</v>
      </c>
      <c r="U51" s="103">
        <f>+IF('Ark1'!AC2605=0,"",'Ark1'!AC2605)</f>
        <v>-30.548792902688874</v>
      </c>
      <c r="V51" s="103">
        <f t="shared" si="3"/>
        <v>123.97368421052632</v>
      </c>
      <c r="W51" s="90">
        <f>IF(H51=0,"",'Ark1'!T2605)</f>
        <v>3.4512842284016121</v>
      </c>
      <c r="X51" s="108">
        <f>IF(H51=0,"",'Ark1'!V2605)</f>
        <v>91.179860049541617</v>
      </c>
      <c r="Y51" s="39"/>
      <c r="Z51"/>
      <c r="AA51"/>
      <c r="AB51"/>
      <c r="AC51"/>
      <c r="AD51"/>
      <c r="AE51"/>
      <c r="AF51"/>
      <c r="AG51"/>
    </row>
    <row r="52" spans="1:33" ht="15.6">
      <c r="A52" s="39"/>
      <c r="B52" s="39">
        <f>+'Ark1'!C2606</f>
        <v>2024</v>
      </c>
      <c r="C52" s="94">
        <f>+'Ark1'!K2606</f>
        <v>6</v>
      </c>
      <c r="D52" s="94" t="s">
        <v>588</v>
      </c>
      <c r="E52" s="94">
        <f>+'Ark1'!D2606</f>
        <v>4</v>
      </c>
      <c r="F52" s="94" t="s">
        <v>493</v>
      </c>
      <c r="G52" s="89">
        <f>+'Ark1'!Q2606</f>
        <v>42</v>
      </c>
      <c r="H52" s="314">
        <f>+'Ark1'!R2606</f>
        <v>5286</v>
      </c>
      <c r="I52" s="356">
        <f>IF(H52=0,"",'Ark1'!S2606)</f>
        <v>5286</v>
      </c>
      <c r="J52" s="86"/>
      <c r="K52" s="108">
        <f>+IF(H52=0,"",'Ark1'!AD2606)</f>
        <v>3.7002037002037</v>
      </c>
      <c r="L52" s="108">
        <f>+IF(H52=0,"",'Ark1'!AE2606)</f>
        <v>3.851800865030004</v>
      </c>
      <c r="M52" s="5">
        <f>IF(H52=0,"",'Ark1'!U2606)</f>
        <v>60.750094589481648</v>
      </c>
      <c r="N52" s="88"/>
      <c r="O52" s="50">
        <f>IF(H52=0,"",'Ark1'!W2606)</f>
        <v>85.948202799848787</v>
      </c>
      <c r="P52" s="180"/>
      <c r="Q52" s="108">
        <f>IF(H52=0,"",'Ark1'!X2606)</f>
        <v>0</v>
      </c>
      <c r="R52" s="108">
        <f>IF(H52=0,"",'Ark1'!Y2606)</f>
        <v>0</v>
      </c>
      <c r="S52" s="108">
        <f>IF(H52=0,"",'Ark1'!AA2606)</f>
        <v>9.0983283975917217</v>
      </c>
      <c r="T52" s="90">
        <f>IF(H52=0,"",'Ark1'!AB2606)</f>
        <v>2.4470508921955374</v>
      </c>
      <c r="U52" s="103">
        <f>+IF('Ark1'!AC2606=0,"",'Ark1'!AC2606)</f>
        <v>-34.693905069990777</v>
      </c>
      <c r="V52" s="103">
        <f t="shared" si="3"/>
        <v>125.85714285714286</v>
      </c>
      <c r="W52" s="90">
        <f>IF(H52=0,"",'Ark1'!T2606)</f>
        <v>3.8997351494513826</v>
      </c>
      <c r="X52" s="108">
        <f>IF(H52=0,"",'Ark1'!V2606)</f>
        <v>93.118312892576895</v>
      </c>
      <c r="Y52" s="39"/>
      <c r="Z52"/>
      <c r="AA52"/>
      <c r="AB52"/>
      <c r="AC52"/>
      <c r="AD52"/>
      <c r="AE52"/>
      <c r="AF52"/>
      <c r="AG52"/>
    </row>
    <row r="53" spans="1:33" ht="15.6">
      <c r="A53" s="39"/>
      <c r="B53" s="39">
        <f>+'Ark1'!C2607</f>
        <v>2024</v>
      </c>
      <c r="C53" s="94">
        <f>+'Ark1'!K2607</f>
        <v>6</v>
      </c>
      <c r="D53" s="94" t="s">
        <v>588</v>
      </c>
      <c r="E53" s="94">
        <f>+'Ark1'!D2607</f>
        <v>5</v>
      </c>
      <c r="F53" s="94" t="s">
        <v>377</v>
      </c>
      <c r="G53" s="89">
        <f>+'Ark1'!Q2607</f>
        <v>43</v>
      </c>
      <c r="H53" s="314">
        <f>+'Ark1'!R2607</f>
        <v>5544</v>
      </c>
      <c r="I53" s="356">
        <f>IF(H53=0,"",'Ark1'!S2607)</f>
        <v>5543</v>
      </c>
      <c r="J53" s="86"/>
      <c r="K53" s="108">
        <f>+IF(H53=0,"",'Ark1'!AD2607)</f>
        <v>4.4245810055865924</v>
      </c>
      <c r="L53" s="108">
        <f>+IF(H53=0,"",'Ark1'!AE2607)</f>
        <v>4.4809073689353474</v>
      </c>
      <c r="M53" s="5">
        <f>IF(H53=0,"",'Ark1'!U2607)</f>
        <v>60.854952191953807</v>
      </c>
      <c r="N53" s="88"/>
      <c r="O53" s="50">
        <f>IF(H53=0,"",'Ark1'!W2607)</f>
        <v>82.903734439833926</v>
      </c>
      <c r="P53" s="180"/>
      <c r="Q53" s="108">
        <f>IF(H53=0,"",'Ark1'!X2607)</f>
        <v>5.4112554112554112E-2</v>
      </c>
      <c r="R53" s="108">
        <f>IF(H53=0,"",'Ark1'!Y2607)</f>
        <v>0.10822510822510822</v>
      </c>
      <c r="S53" s="108">
        <f>IF(H53=0,"",'Ark1'!AA2607)</f>
        <v>8.0402989226018615</v>
      </c>
      <c r="T53" s="90">
        <f>IF(H53=0,"",'Ark1'!AB2607)</f>
        <v>2.4048698849062844</v>
      </c>
      <c r="U53" s="103">
        <f>+IF('Ark1'!AC2607=0,"",'Ark1'!AC2607)</f>
        <v>-32.961477850565345</v>
      </c>
      <c r="V53" s="103">
        <f t="shared" si="3"/>
        <v>128.90697674418604</v>
      </c>
      <c r="W53" s="90">
        <f>IF(H53=0,"",'Ark1'!T2607)</f>
        <v>3.6489898989898992</v>
      </c>
      <c r="X53" s="108">
        <f>IF(H53=0,"",'Ark1'!V2607)</f>
        <v>89.826626811480253</v>
      </c>
      <c r="Y53" s="39"/>
      <c r="Z53"/>
      <c r="AA53"/>
      <c r="AB53"/>
      <c r="AC53"/>
      <c r="AD53"/>
      <c r="AE53"/>
      <c r="AF53"/>
      <c r="AG53"/>
    </row>
    <row r="54" spans="1:33" ht="15.6">
      <c r="A54" s="39"/>
      <c r="B54" s="39">
        <f>+'Ark1'!C2608</f>
        <v>2024</v>
      </c>
      <c r="C54" s="94">
        <f>+'Ark1'!K2608</f>
        <v>6</v>
      </c>
      <c r="D54" s="94" t="s">
        <v>588</v>
      </c>
      <c r="E54" s="94">
        <f>+'Ark1'!D2608</f>
        <v>6</v>
      </c>
      <c r="F54" s="94" t="s">
        <v>494</v>
      </c>
      <c r="G54" s="89">
        <f>+'Ark1'!Q2608</f>
        <v>45</v>
      </c>
      <c r="H54" s="314">
        <f>+'Ark1'!R2608</f>
        <v>6092</v>
      </c>
      <c r="I54" s="356">
        <f>IF(H54=0,"",'Ark1'!S2608)</f>
        <v>6092</v>
      </c>
      <c r="J54" s="86"/>
      <c r="K54" s="108">
        <f>+IF(H54=0,"",'Ark1'!AD2608)</f>
        <v>5.337024512466491</v>
      </c>
      <c r="L54" s="108">
        <f>+IF(H54=0,"",'Ark1'!AE2608)</f>
        <v>5.4606914113379492</v>
      </c>
      <c r="M54" s="5">
        <f>IF(H54=0,"",'Ark1'!U2608)</f>
        <v>60.391497045305321</v>
      </c>
      <c r="N54" s="88"/>
      <c r="O54" s="50">
        <f>IF(H54=0,"",'Ark1'!W2608)</f>
        <v>82.736014445174092</v>
      </c>
      <c r="P54" s="180"/>
      <c r="Q54" s="108">
        <f>IF(H54=0,"",'Ark1'!X2608)</f>
        <v>0</v>
      </c>
      <c r="R54" s="108">
        <f>IF(H54=0,"",'Ark1'!Y2608)</f>
        <v>0</v>
      </c>
      <c r="S54" s="108">
        <f>IF(H54=0,"",'Ark1'!AA2608)</f>
        <v>7.7800456329637395</v>
      </c>
      <c r="T54" s="90">
        <f>IF(H54=0,"",'Ark1'!AB2608)</f>
        <v>2.8052127500490593</v>
      </c>
      <c r="U54" s="103">
        <f>+IF('Ark1'!AC2608=0,"",'Ark1'!AC2608)</f>
        <v>-26.825041724771424</v>
      </c>
      <c r="V54" s="103">
        <f t="shared" si="3"/>
        <v>135.37777777777777</v>
      </c>
      <c r="W54" s="90">
        <f>IF(H54=0,"",'Ark1'!T2608)</f>
        <v>4.4289231779382803</v>
      </c>
      <c r="X54" s="108">
        <f>IF(H54=0,"",'Ark1'!V2608)</f>
        <v>89.638152161618748</v>
      </c>
      <c r="Y54" s="39"/>
      <c r="Z54"/>
      <c r="AA54"/>
      <c r="AB54"/>
      <c r="AC54"/>
      <c r="AD54"/>
      <c r="AE54"/>
      <c r="AF54"/>
      <c r="AG54"/>
    </row>
    <row r="55" spans="1:33" ht="15.6">
      <c r="A55" s="39"/>
      <c r="B55" s="39">
        <f>+'Ark1'!C2609</f>
        <v>2024</v>
      </c>
      <c r="C55" s="94">
        <f>+'Ark1'!K2609</f>
        <v>6</v>
      </c>
      <c r="D55" s="94" t="s">
        <v>588</v>
      </c>
      <c r="E55" s="94">
        <f>+'Ark1'!D2609</f>
        <v>7</v>
      </c>
      <c r="F55" s="94" t="s">
        <v>495</v>
      </c>
      <c r="G55" s="89">
        <f>+'Ark1'!Q2609</f>
        <v>45</v>
      </c>
      <c r="H55" s="314">
        <f>+'Ark1'!R2609</f>
        <v>6939</v>
      </c>
      <c r="I55" s="356">
        <f>IF(H55=0,"",'Ark1'!S2609)</f>
        <v>6937</v>
      </c>
      <c r="J55" s="86"/>
      <c r="K55" s="108">
        <f>+IF(H55=0,"",'Ark1'!AD2609)</f>
        <v>5.446539300795906</v>
      </c>
      <c r="L55" s="108">
        <f>+IF(H55=0,"",'Ark1'!AE2609)</f>
        <v>5.5486368150092531</v>
      </c>
      <c r="M55" s="5">
        <f>IF(H55=0,"",'Ark1'!U2609)</f>
        <v>60.602854259766481</v>
      </c>
      <c r="N55" s="88"/>
      <c r="O55" s="50">
        <f>IF(H55=0,"",'Ark1'!W2609)</f>
        <v>82.612772091682118</v>
      </c>
      <c r="P55" s="180"/>
      <c r="Q55" s="108">
        <f>IF(H55=0,"",'Ark1'!X2609)</f>
        <v>0</v>
      </c>
      <c r="R55" s="108">
        <f>IF(H55=0,"",'Ark1'!Y2609)</f>
        <v>0</v>
      </c>
      <c r="S55" s="108">
        <f>IF(H55=0,"",'Ark1'!AA2609)</f>
        <v>8.1741542740598501</v>
      </c>
      <c r="T55" s="90">
        <f>IF(H55=0,"",'Ark1'!AB2609)</f>
        <v>2.528056876468336</v>
      </c>
      <c r="U55" s="103">
        <f>+IF('Ark1'!AC2609=0,"",'Ark1'!AC2609)</f>
        <v>-32.777199907867086</v>
      </c>
      <c r="V55" s="103">
        <f t="shared" si="3"/>
        <v>154.15555555555557</v>
      </c>
      <c r="W55" s="90">
        <f>IF(H55=0,"",'Ark1'!T2609)</f>
        <v>3.9763654705288944</v>
      </c>
      <c r="X55" s="108">
        <f>IF(H55=0,"",'Ark1'!V2609)</f>
        <v>89.516935502637779</v>
      </c>
      <c r="Y55" s="39"/>
      <c r="Z55"/>
      <c r="AA55"/>
      <c r="AB55"/>
      <c r="AC55"/>
      <c r="AD55"/>
      <c r="AE55"/>
      <c r="AF55"/>
      <c r="AG55"/>
    </row>
    <row r="56" spans="1:33" ht="15.6">
      <c r="A56" s="39"/>
      <c r="B56" s="39">
        <f>+'Ark1'!C2610</f>
        <v>2024</v>
      </c>
      <c r="C56" s="94">
        <f>+'Ark1'!K2610</f>
        <v>6</v>
      </c>
      <c r="D56" s="94" t="s">
        <v>588</v>
      </c>
      <c r="E56" s="94">
        <f>+'Ark1'!D2610</f>
        <v>8</v>
      </c>
      <c r="F56" s="94" t="s">
        <v>496</v>
      </c>
      <c r="G56" s="89">
        <f>+'Ark1'!Q2610</f>
        <v>45</v>
      </c>
      <c r="H56" s="314">
        <f>+'Ark1'!R2610</f>
        <v>4357</v>
      </c>
      <c r="I56" s="356">
        <f>IF(H56=0,"",'Ark1'!S2610)</f>
        <v>4357</v>
      </c>
      <c r="J56" s="86"/>
      <c r="K56" s="108">
        <f>+IF(H56=0,"",'Ark1'!AD2610)</f>
        <v>3.619161537375299</v>
      </c>
      <c r="L56" s="108">
        <f>+IF(H56=0,"",'Ark1'!AE2610)</f>
        <v>3.6627816896435776</v>
      </c>
      <c r="M56" s="5">
        <f>IF(H56=0,"",'Ark1'!U2610)</f>
        <v>60.630020656414963</v>
      </c>
      <c r="N56" s="88"/>
      <c r="O56" s="50">
        <f>IF(H56=0,"",'Ark1'!W2610)</f>
        <v>82.385609364241418</v>
      </c>
      <c r="P56" s="180"/>
      <c r="Q56" s="108">
        <f>IF(H56=0,"",'Ark1'!X2610)</f>
        <v>4.5903144365389045E-2</v>
      </c>
      <c r="R56" s="108">
        <f>IF(H56=0,"",'Ark1'!Y2610)</f>
        <v>9.1806288730778091E-2</v>
      </c>
      <c r="S56" s="108">
        <f>IF(H56=0,"",'Ark1'!AA2610)</f>
        <v>8.4212752272635356</v>
      </c>
      <c r="T56" s="90">
        <f>IF(H56=0,"",'Ark1'!AB2610)</f>
        <v>2.3588738447619719</v>
      </c>
      <c r="U56" s="103">
        <f>+IF('Ark1'!AC2610=0,"",'Ark1'!AC2610)</f>
        <v>-26.782130751402299</v>
      </c>
      <c r="V56" s="103">
        <f t="shared" si="3"/>
        <v>96.822222222222223</v>
      </c>
      <c r="W56" s="90">
        <f>IF(H56=0,"",'Ark1'!T2610)</f>
        <v>3.984851962359421</v>
      </c>
      <c r="X56" s="108">
        <f>IF(H56=0,"",'Ark1'!V2610)</f>
        <v>89.258515020846474</v>
      </c>
      <c r="Y56" s="39"/>
      <c r="Z56"/>
      <c r="AA56"/>
      <c r="AB56"/>
      <c r="AC56"/>
      <c r="AD56"/>
      <c r="AE56"/>
      <c r="AF56"/>
      <c r="AG56"/>
    </row>
    <row r="57" spans="1:33" ht="15.6">
      <c r="A57" s="39"/>
      <c r="B57" s="39">
        <f>+'Ark1'!C2611</f>
        <v>2024</v>
      </c>
      <c r="C57" s="94">
        <f>+'Ark1'!K2611</f>
        <v>6</v>
      </c>
      <c r="D57" s="94" t="s">
        <v>588</v>
      </c>
      <c r="E57" s="94">
        <f>+'Ark1'!D2611</f>
        <v>9</v>
      </c>
      <c r="F57" s="94" t="s">
        <v>497</v>
      </c>
      <c r="G57" s="89">
        <f>+'Ark1'!Q2611</f>
        <v>28</v>
      </c>
      <c r="H57" s="314">
        <f>+'Ark1'!R2611</f>
        <v>4006</v>
      </c>
      <c r="I57" s="356">
        <f>IF(H57=0,"",'Ark1'!S2611)</f>
        <v>4003</v>
      </c>
      <c r="J57" s="86"/>
      <c r="K57" s="108">
        <f>+IF(H57=0,"",'Ark1'!AD2611)</f>
        <v>3.3234884183978242</v>
      </c>
      <c r="L57" s="108">
        <f>+IF(H57=0,"",'Ark1'!AE2611)</f>
        <v>3.1533866980632648</v>
      </c>
      <c r="M57" s="5">
        <f>IF(H57=0,"",'Ark1'!U2611)</f>
        <v>60.839620284786449</v>
      </c>
      <c r="N57" s="88"/>
      <c r="O57" s="50">
        <f>IF(H57=0,"",'Ark1'!W2611)</f>
        <v>77.943767174619026</v>
      </c>
      <c r="P57" s="180"/>
      <c r="Q57" s="108">
        <f>IF(H57=0,"",'Ark1'!X2611)</f>
        <v>0</v>
      </c>
      <c r="R57" s="108">
        <f>IF(H57=0,"",'Ark1'!Y2611)</f>
        <v>0</v>
      </c>
      <c r="S57" s="108">
        <f>IF(H57=0,"",'Ark1'!AA2611)</f>
        <v>8.1810614026241399</v>
      </c>
      <c r="T57" s="90">
        <f>IF(H57=0,"",'Ark1'!AB2611)</f>
        <v>2.2293567529803351</v>
      </c>
      <c r="U57" s="103">
        <f>+IF('Ark1'!AC2611=0,"",'Ark1'!AC2611)</f>
        <v>-33.690218020646249</v>
      </c>
      <c r="V57" s="103">
        <f t="shared" si="3"/>
        <v>142.96428571428572</v>
      </c>
      <c r="W57" s="90">
        <f>IF(H57=0,"",'Ark1'!T2611)</f>
        <v>3.4660509236145791</v>
      </c>
      <c r="X57" s="108">
        <f>IF(H57=0,"",'Ark1'!V2611)</f>
        <v>84.477514020497622</v>
      </c>
      <c r="Y57" s="39"/>
      <c r="Z57"/>
      <c r="AA57"/>
      <c r="AB57"/>
      <c r="AC57"/>
      <c r="AD57"/>
      <c r="AE57"/>
      <c r="AF57"/>
      <c r="AG57"/>
    </row>
    <row r="58" spans="1:33" ht="15.6">
      <c r="A58" s="39"/>
      <c r="B58" s="39">
        <f>+'Ark1'!C2612</f>
        <v>2024</v>
      </c>
      <c r="C58" s="94">
        <f>+'Ark1'!K2612</f>
        <v>6</v>
      </c>
      <c r="D58" s="94" t="s">
        <v>588</v>
      </c>
      <c r="E58" s="94">
        <f>+'Ark1'!D2612</f>
        <v>10</v>
      </c>
      <c r="F58" s="94" t="s">
        <v>498</v>
      </c>
      <c r="G58" s="89">
        <f>+'Ark1'!Q2612</f>
        <v>21</v>
      </c>
      <c r="H58" s="314">
        <f>+'Ark1'!R2612</f>
        <v>3502</v>
      </c>
      <c r="I58" s="356">
        <f>IF(H58=0,"",'Ark1'!S2612)</f>
        <v>3498</v>
      </c>
      <c r="J58" s="86"/>
      <c r="K58" s="108">
        <f>+IF(H58=0,"",'Ark1'!AD2612)</f>
        <v>2.7121216814844646</v>
      </c>
      <c r="L58" s="108">
        <f>+IF(H58=0,"",'Ark1'!AE2612)</f>
        <v>2.6754333592791295</v>
      </c>
      <c r="M58" s="5">
        <f>IF(H58=0,"",'Ark1'!U2612)</f>
        <v>60.756432246998287</v>
      </c>
      <c r="N58" s="88"/>
      <c r="O58" s="50">
        <f>IF(H58=0,"",'Ark1'!W2612)</f>
        <v>81.693167524299611</v>
      </c>
      <c r="P58" s="180"/>
      <c r="Q58" s="108">
        <f>IF(H58=0,"",'Ark1'!X2612)</f>
        <v>2.855511136493432E-2</v>
      </c>
      <c r="R58" s="108">
        <f>IF(H58=0,"",'Ark1'!Y2612)</f>
        <v>5.711022272986864E-2</v>
      </c>
      <c r="S58" s="108">
        <f>IF(H58=0,"",'Ark1'!AA2612)</f>
        <v>8.4254068433303004</v>
      </c>
      <c r="T58" s="90">
        <f>IF(H58=0,"",'Ark1'!AB2612)</f>
        <v>2.1671491045627795</v>
      </c>
      <c r="U58" s="103">
        <f>+IF('Ark1'!AC2612=0,"",'Ark1'!AC2612)</f>
        <v>-38.640481649067347</v>
      </c>
      <c r="V58" s="103">
        <f t="shared" si="3"/>
        <v>166.57142857142858</v>
      </c>
      <c r="W58" s="90">
        <f>IF(H58=0,"",'Ark1'!T2612)</f>
        <v>3.5519703026841802</v>
      </c>
      <c r="X58" s="108">
        <f>IF(H58=0,"",'Ark1'!V2612)</f>
        <v>88.555230755602892</v>
      </c>
      <c r="Y58" s="39"/>
      <c r="Z58"/>
      <c r="AA58"/>
      <c r="AB58"/>
      <c r="AC58"/>
      <c r="AD58"/>
      <c r="AE58"/>
      <c r="AF58"/>
      <c r="AG58"/>
    </row>
    <row r="59" spans="1:33" ht="15.6">
      <c r="A59" s="39"/>
      <c r="B59" s="39">
        <f>+'Ark1'!C2613</f>
        <v>2024</v>
      </c>
      <c r="C59" s="94">
        <f>+'Ark1'!K2613</f>
        <v>6</v>
      </c>
      <c r="D59" s="94" t="s">
        <v>588</v>
      </c>
      <c r="E59" s="94">
        <f>+'Ark1'!D2613</f>
        <v>11</v>
      </c>
      <c r="F59" s="94" t="s">
        <v>499</v>
      </c>
      <c r="G59" s="89">
        <f>+'Ark1'!Q2613</f>
        <v>10</v>
      </c>
      <c r="H59" s="314">
        <f>+'Ark1'!R2613</f>
        <v>648</v>
      </c>
      <c r="I59" s="356">
        <f>IF(H59=0,"",'Ark1'!S2613)</f>
        <v>648</v>
      </c>
      <c r="J59" s="86"/>
      <c r="K59" s="108">
        <f>+IF(H59=0,"",'Ark1'!AD2613)</f>
        <v>1.7769977513300059</v>
      </c>
      <c r="L59" s="108">
        <f>+IF(H59=0,"",'Ark1'!AE2613)</f>
        <v>1.7705392514708516</v>
      </c>
      <c r="M59" s="5">
        <f>IF(H59=0,"",'Ark1'!U2613)</f>
        <v>60.395061728395085</v>
      </c>
      <c r="N59" s="88"/>
      <c r="O59" s="50">
        <f>IF(H59=0,"",'Ark1'!W2613)</f>
        <v>82.56018518518519</v>
      </c>
      <c r="P59" s="180"/>
      <c r="Q59" s="108">
        <f>IF(H59=0,"",'Ark1'!X2613)</f>
        <v>0.15432098765432101</v>
      </c>
      <c r="R59" s="108">
        <f>IF(H59=0,"",'Ark1'!Y2613)</f>
        <v>0.30864197530864201</v>
      </c>
      <c r="S59" s="108">
        <f>IF(H59=0,"",'Ark1'!AA2613)</f>
        <v>9.1979577693202526</v>
      </c>
      <c r="T59" s="90">
        <f>IF(H59=0,"",'Ark1'!AB2613)</f>
        <v>2.5947668719263151</v>
      </c>
      <c r="U59" s="103">
        <f>+IF('Ark1'!AC2613=0,"",'Ark1'!AC2613)</f>
        <v>-41.778769257136808</v>
      </c>
      <c r="V59" s="103">
        <f t="shared" si="3"/>
        <v>64.8</v>
      </c>
      <c r="W59" s="90">
        <f>IF(H59=0,"",'Ark1'!T2613)</f>
        <v>4.5416666666666679</v>
      </c>
      <c r="X59" s="108">
        <f>IF(H59=0,"",'Ark1'!V2613)</f>
        <v>89.447654588499617</v>
      </c>
      <c r="Y59" s="39"/>
      <c r="Z59"/>
      <c r="AA59"/>
      <c r="AB59"/>
      <c r="AC59"/>
      <c r="AD59"/>
      <c r="AE59"/>
      <c r="AF59"/>
      <c r="AG59"/>
    </row>
    <row r="60" spans="1:33" ht="17.25" customHeight="1">
      <c r="A60" s="39"/>
      <c r="B60" s="39">
        <f>+'Ark1'!C2614</f>
        <v>2024</v>
      </c>
      <c r="C60" s="94">
        <f>+'Ark1'!K2614</f>
        <v>6</v>
      </c>
      <c r="D60" s="94" t="s">
        <v>588</v>
      </c>
      <c r="E60" s="94">
        <f>+'Ark1'!D2614</f>
        <v>12</v>
      </c>
      <c r="F60" s="94" t="s">
        <v>500</v>
      </c>
      <c r="G60" s="89">
        <f>+'Ark1'!Q2614</f>
        <v>0</v>
      </c>
      <c r="H60" s="314">
        <f>+'Ark1'!R2614</f>
        <v>0</v>
      </c>
      <c r="I60" s="356" t="str">
        <f>IF(H60=0,"",'Ark1'!S2614)</f>
        <v/>
      </c>
      <c r="J60" s="86"/>
      <c r="K60" s="108" t="str">
        <f>+IF(H60=0,"",'Ark1'!AD2614)</f>
        <v/>
      </c>
      <c r="L60" s="108" t="str">
        <f>+IF(H60=0,"",'Ark1'!AE2614)</f>
        <v/>
      </c>
      <c r="M60" s="5" t="str">
        <f>IF(H60=0,"",'Ark1'!U2614)</f>
        <v/>
      </c>
      <c r="N60" s="88"/>
      <c r="O60" s="50" t="str">
        <f>IF(H60=0,"",'Ark1'!W2614)</f>
        <v/>
      </c>
      <c r="P60" s="180"/>
      <c r="Q60" s="108" t="str">
        <f>IF(H60=0,"",'Ark1'!X2614)</f>
        <v/>
      </c>
      <c r="R60" s="108" t="str">
        <f>IF(H60=0,"",'Ark1'!Y2614)</f>
        <v/>
      </c>
      <c r="S60" s="108" t="str">
        <f>IF(H60=0,"",'Ark1'!AA2614)</f>
        <v/>
      </c>
      <c r="T60" s="90" t="str">
        <f>IF(H60=0,"",'Ark1'!AB2614)</f>
        <v/>
      </c>
      <c r="U60" s="103" t="str">
        <f>+IF('Ark1'!AC2614=0,"",'Ark1'!AC2614)</f>
        <v/>
      </c>
      <c r="V60" s="103" t="str">
        <f t="shared" si="3"/>
        <v/>
      </c>
      <c r="W60" s="90" t="str">
        <f>IF(H60=0,"",'Ark1'!T2614)</f>
        <v/>
      </c>
      <c r="X60" s="108" t="str">
        <f>IF(H60=0,"",'Ark1'!V2614)</f>
        <v/>
      </c>
      <c r="Y60" s="39"/>
      <c r="Z60"/>
      <c r="AA60"/>
      <c r="AB60"/>
      <c r="AC60"/>
      <c r="AD60"/>
      <c r="AE60"/>
      <c r="AF60"/>
      <c r="AG60"/>
    </row>
    <row r="61" spans="1:33" ht="16.5" customHeight="1">
      <c r="A61" s="44"/>
      <c r="B61" s="44"/>
      <c r="C61" s="44"/>
      <c r="D61" s="64"/>
      <c r="E61" s="56"/>
      <c r="F61" s="39"/>
      <c r="G61" s="39"/>
      <c r="H61" s="318"/>
      <c r="I61" s="339"/>
      <c r="J61" s="86"/>
      <c r="K61" s="53"/>
      <c r="L61" s="39"/>
      <c r="M61" s="44"/>
      <c r="N61" s="44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39"/>
      <c r="Z61"/>
      <c r="AA61"/>
      <c r="AB61"/>
      <c r="AC61"/>
      <c r="AD61"/>
      <c r="AE61"/>
      <c r="AF61"/>
      <c r="AG61"/>
    </row>
    <row r="62" spans="1:33" ht="15.6">
      <c r="A62" s="39"/>
      <c r="B62" s="39">
        <f>+'Ark1'!C2615</f>
        <v>2024</v>
      </c>
      <c r="C62" s="94">
        <f>+'Ark1'!K2615</f>
        <v>7</v>
      </c>
      <c r="D62" s="94" t="str">
        <f>+Variant!D15</f>
        <v>Øko med kjeber</v>
      </c>
      <c r="E62" s="94">
        <f>+'Ark1'!D2615</f>
        <v>1</v>
      </c>
      <c r="F62" s="94" t="s">
        <v>490</v>
      </c>
      <c r="G62" s="89">
        <f>+'Ark1'!Q2615</f>
        <v>0</v>
      </c>
      <c r="H62" s="314">
        <f>+'Ark1'!R2615</f>
        <v>0</v>
      </c>
      <c r="I62" s="356" t="str">
        <f>IF(H62=0,"",'Ark1'!S2615)</f>
        <v/>
      </c>
      <c r="J62" s="86"/>
      <c r="K62" s="108" t="str">
        <f>+IF(H62=0,"",'Ark1'!AD2615)</f>
        <v/>
      </c>
      <c r="L62" s="108" t="str">
        <f>+IF(H62=0,"",'Ark1'!AE2615)</f>
        <v/>
      </c>
      <c r="M62" s="5" t="str">
        <f>IF(H62=0,"",'Ark1'!U2615)</f>
        <v/>
      </c>
      <c r="N62" s="88"/>
      <c r="O62" s="50" t="str">
        <f>IF(H62=0,"",'Ark1'!W2615)</f>
        <v/>
      </c>
      <c r="P62" s="180"/>
      <c r="Q62" s="108" t="str">
        <f>IF(H62=0,"",'Ark1'!X2615)</f>
        <v/>
      </c>
      <c r="R62" s="108" t="str">
        <f>IF(H62=0,"",'Ark1'!Y2615)</f>
        <v/>
      </c>
      <c r="S62" s="108" t="str">
        <f>IF(H62=0,"",'Ark1'!AA2615)</f>
        <v/>
      </c>
      <c r="T62" s="90" t="str">
        <f>IF(H62=0,"",'Ark1'!AB2615)</f>
        <v/>
      </c>
      <c r="U62" s="103" t="str">
        <f>+IF('Ark1'!AC2615=0,"",'Ark1'!AC2615)</f>
        <v/>
      </c>
      <c r="V62" s="103" t="str">
        <f>+(IF(H62=0,"",I62/G62))</f>
        <v/>
      </c>
      <c r="W62" s="90" t="str">
        <f>IF(H62=0,"",'Ark1'!T2615)</f>
        <v/>
      </c>
      <c r="X62" s="108" t="str">
        <f>IF(H62=0,"",'Ark1'!V2615)</f>
        <v/>
      </c>
      <c r="Y62" s="39"/>
      <c r="Z62"/>
      <c r="AA62"/>
      <c r="AB62"/>
      <c r="AC62"/>
      <c r="AD62"/>
      <c r="AE62"/>
      <c r="AF62"/>
      <c r="AG62"/>
    </row>
    <row r="63" spans="1:33" ht="15.6">
      <c r="A63" s="39"/>
      <c r="B63" s="39">
        <f>+'Ark1'!C2616</f>
        <v>2024</v>
      </c>
      <c r="C63" s="94">
        <f>+'Ark1'!K2616</f>
        <v>7</v>
      </c>
      <c r="D63" s="94" t="str">
        <f>+D62</f>
        <v>Øko med kjeber</v>
      </c>
      <c r="E63" s="94">
        <f>+'Ark1'!D2616</f>
        <v>2</v>
      </c>
      <c r="F63" s="94" t="s">
        <v>491</v>
      </c>
      <c r="G63" s="89">
        <f>+'Ark1'!Q2616</f>
        <v>0</v>
      </c>
      <c r="H63" s="314">
        <f>+'Ark1'!R2616</f>
        <v>0</v>
      </c>
      <c r="I63" s="356" t="str">
        <f>IF(H63=0,"",'Ark1'!S2616)</f>
        <v/>
      </c>
      <c r="J63" s="86"/>
      <c r="K63" s="108" t="str">
        <f>+IF(H63=0,"",'Ark1'!AD2616)</f>
        <v/>
      </c>
      <c r="L63" s="108" t="str">
        <f>+IF(H63=0,"",'Ark1'!AE2616)</f>
        <v/>
      </c>
      <c r="M63" s="5" t="str">
        <f>IF(H63=0,"",'Ark1'!U2616)</f>
        <v/>
      </c>
      <c r="N63" s="88"/>
      <c r="O63" s="50" t="str">
        <f>IF(H63=0,"",'Ark1'!W2616)</f>
        <v/>
      </c>
      <c r="P63" s="180"/>
      <c r="Q63" s="108" t="str">
        <f>IF(H63=0,"",'Ark1'!X2616)</f>
        <v/>
      </c>
      <c r="R63" s="108" t="str">
        <f>IF(H63=0,"",'Ark1'!Y2616)</f>
        <v/>
      </c>
      <c r="S63" s="108" t="str">
        <f>IF(H63=0,"",'Ark1'!AA2616)</f>
        <v/>
      </c>
      <c r="T63" s="90" t="str">
        <f>IF(H63=0,"",'Ark1'!AB2616)</f>
        <v/>
      </c>
      <c r="U63" s="103" t="str">
        <f>+IF('Ark1'!AC2616=0,"",'Ark1'!AC2616)</f>
        <v/>
      </c>
      <c r="V63" s="103" t="str">
        <f t="shared" ref="V63:V73" si="4">+(IF(H63=0,"",I63/G63))</f>
        <v/>
      </c>
      <c r="W63" s="90" t="str">
        <f>IF(H63=0,"",'Ark1'!T2616)</f>
        <v/>
      </c>
      <c r="X63" s="108" t="str">
        <f>IF(H63=0,"",'Ark1'!V2616)</f>
        <v/>
      </c>
      <c r="Y63" s="39"/>
      <c r="Z63"/>
      <c r="AA63"/>
      <c r="AB63"/>
      <c r="AC63"/>
      <c r="AD63"/>
      <c r="AE63"/>
      <c r="AF63"/>
      <c r="AG63"/>
    </row>
    <row r="64" spans="1:33" ht="15.6">
      <c r="A64" s="39"/>
      <c r="B64" s="39">
        <f>+'Ark1'!C2617</f>
        <v>2024</v>
      </c>
      <c r="C64" s="94">
        <f>+'Ark1'!K2617</f>
        <v>7</v>
      </c>
      <c r="D64" s="94" t="str">
        <f t="shared" ref="D64:D73" si="5">+D63</f>
        <v>Øko med kjeber</v>
      </c>
      <c r="E64" s="94">
        <f>+'Ark1'!D2617</f>
        <v>3</v>
      </c>
      <c r="F64" s="94" t="s">
        <v>492</v>
      </c>
      <c r="G64" s="89">
        <f>+'Ark1'!Q2617</f>
        <v>0</v>
      </c>
      <c r="H64" s="314">
        <f>+'Ark1'!R2617</f>
        <v>0</v>
      </c>
      <c r="I64" s="356" t="str">
        <f>IF(H64=0,"",'Ark1'!S2617)</f>
        <v/>
      </c>
      <c r="J64" s="86"/>
      <c r="K64" s="108" t="str">
        <f>+IF(H64=0,"",'Ark1'!AD2617)</f>
        <v/>
      </c>
      <c r="L64" s="108" t="str">
        <f>+IF(H64=0,"",'Ark1'!AE2617)</f>
        <v/>
      </c>
      <c r="M64" s="5" t="str">
        <f>IF(H64=0,"",'Ark1'!U2617)</f>
        <v/>
      </c>
      <c r="N64" s="88"/>
      <c r="O64" s="50" t="str">
        <f>IF(H64=0,"",'Ark1'!W2617)</f>
        <v/>
      </c>
      <c r="P64" s="180"/>
      <c r="Q64" s="108" t="str">
        <f>IF(H64=0,"",'Ark1'!X2617)</f>
        <v/>
      </c>
      <c r="R64" s="108" t="str">
        <f>IF(H64=0,"",'Ark1'!Y2617)</f>
        <v/>
      </c>
      <c r="S64" s="108" t="str">
        <f>IF(H64=0,"",'Ark1'!AA2617)</f>
        <v/>
      </c>
      <c r="T64" s="90" t="str">
        <f>IF(H64=0,"",'Ark1'!AB2617)</f>
        <v/>
      </c>
      <c r="U64" s="103" t="str">
        <f>+IF('Ark1'!AC2617=0,"",'Ark1'!AC2617)</f>
        <v/>
      </c>
      <c r="V64" s="103" t="str">
        <f t="shared" si="4"/>
        <v/>
      </c>
      <c r="W64" s="90" t="str">
        <f>IF(H64=0,"",'Ark1'!T2617)</f>
        <v/>
      </c>
      <c r="X64" s="108" t="str">
        <f>IF(H64=0,"",'Ark1'!V2617)</f>
        <v/>
      </c>
      <c r="Y64" s="39"/>
      <c r="Z64"/>
      <c r="AA64"/>
      <c r="AB64"/>
      <c r="AC64"/>
      <c r="AD64"/>
      <c r="AE64"/>
      <c r="AF64"/>
      <c r="AG64"/>
    </row>
    <row r="65" spans="1:33" ht="15.6">
      <c r="A65" s="39"/>
      <c r="B65" s="39">
        <f>+'Ark1'!C2618</f>
        <v>2024</v>
      </c>
      <c r="C65" s="94">
        <f>+'Ark1'!K2618</f>
        <v>7</v>
      </c>
      <c r="D65" s="94" t="str">
        <f t="shared" si="5"/>
        <v>Øko med kjeber</v>
      </c>
      <c r="E65" s="94">
        <f>+'Ark1'!D2618</f>
        <v>4</v>
      </c>
      <c r="F65" s="94" t="s">
        <v>493</v>
      </c>
      <c r="G65" s="89">
        <f>+'Ark1'!Q2618</f>
        <v>0</v>
      </c>
      <c r="H65" s="314">
        <f>+'Ark1'!R2618</f>
        <v>0</v>
      </c>
      <c r="I65" s="356" t="str">
        <f>IF(H65=0,"",'Ark1'!S2618)</f>
        <v/>
      </c>
      <c r="J65" s="86"/>
      <c r="K65" s="108" t="str">
        <f>+IF(H65=0,"",'Ark1'!AD2618)</f>
        <v/>
      </c>
      <c r="L65" s="108" t="str">
        <f>+IF(H65=0,"",'Ark1'!AE2618)</f>
        <v/>
      </c>
      <c r="M65" s="5" t="str">
        <f>IF(H65=0,"",'Ark1'!U2618)</f>
        <v/>
      </c>
      <c r="N65" s="88"/>
      <c r="O65" s="50" t="str">
        <f>IF(H65=0,"",'Ark1'!W2618)</f>
        <v/>
      </c>
      <c r="P65" s="180"/>
      <c r="Q65" s="108" t="str">
        <f>IF(H65=0,"",'Ark1'!X2618)</f>
        <v/>
      </c>
      <c r="R65" s="108" t="str">
        <f>IF(H65=0,"",'Ark1'!Y2618)</f>
        <v/>
      </c>
      <c r="S65" s="108" t="str">
        <f>IF(H65=0,"",'Ark1'!AA2618)</f>
        <v/>
      </c>
      <c r="T65" s="90" t="str">
        <f>IF(H65=0,"",'Ark1'!AB2618)</f>
        <v/>
      </c>
      <c r="U65" s="103" t="str">
        <f>+IF('Ark1'!AC2618=0,"",'Ark1'!AC2618)</f>
        <v/>
      </c>
      <c r="V65" s="103" t="str">
        <f t="shared" si="4"/>
        <v/>
      </c>
      <c r="W65" s="90" t="str">
        <f>IF(H65=0,"",'Ark1'!T2618)</f>
        <v/>
      </c>
      <c r="X65" s="108" t="str">
        <f>IF(H65=0,"",'Ark1'!V2618)</f>
        <v/>
      </c>
      <c r="Y65" s="39"/>
      <c r="Z65"/>
      <c r="AA65"/>
      <c r="AB65"/>
      <c r="AC65"/>
      <c r="AD65"/>
      <c r="AE65"/>
      <c r="AF65"/>
      <c r="AG65"/>
    </row>
    <row r="66" spans="1:33" ht="15.6">
      <c r="A66" s="39"/>
      <c r="B66" s="39">
        <f>+'Ark1'!C2619</f>
        <v>2024</v>
      </c>
      <c r="C66" s="94">
        <f>+'Ark1'!K2619</f>
        <v>7</v>
      </c>
      <c r="D66" s="94" t="str">
        <f t="shared" si="5"/>
        <v>Øko med kjeber</v>
      </c>
      <c r="E66" s="94">
        <f>+'Ark1'!D2619</f>
        <v>5</v>
      </c>
      <c r="F66" s="94" t="s">
        <v>377</v>
      </c>
      <c r="G66" s="89">
        <f>+'Ark1'!Q2619</f>
        <v>0</v>
      </c>
      <c r="H66" s="314">
        <f>+'Ark1'!R2619</f>
        <v>0</v>
      </c>
      <c r="I66" s="356" t="str">
        <f>IF(H66=0,"",'Ark1'!S2619)</f>
        <v/>
      </c>
      <c r="J66" s="86"/>
      <c r="K66" s="108" t="str">
        <f>+IF(H66=0,"",'Ark1'!AD2619)</f>
        <v/>
      </c>
      <c r="L66" s="108" t="str">
        <f>+IF(H66=0,"",'Ark1'!AE2619)</f>
        <v/>
      </c>
      <c r="M66" s="5" t="str">
        <f>IF(H66=0,"",'Ark1'!U2619)</f>
        <v/>
      </c>
      <c r="N66" s="88"/>
      <c r="O66" s="50" t="str">
        <f>IF(H66=0,"",'Ark1'!W2619)</f>
        <v/>
      </c>
      <c r="P66" s="180"/>
      <c r="Q66" s="108" t="str">
        <f>IF(H66=0,"",'Ark1'!X2619)</f>
        <v/>
      </c>
      <c r="R66" s="108" t="str">
        <f>IF(H66=0,"",'Ark1'!Y2619)</f>
        <v/>
      </c>
      <c r="S66" s="108" t="str">
        <f>IF(H66=0,"",'Ark1'!AA2619)</f>
        <v/>
      </c>
      <c r="T66" s="90" t="str">
        <f>IF(H66=0,"",'Ark1'!AB2619)</f>
        <v/>
      </c>
      <c r="U66" s="103" t="str">
        <f>+IF('Ark1'!AC2619=0,"",'Ark1'!AC2619)</f>
        <v/>
      </c>
      <c r="V66" s="103" t="str">
        <f t="shared" si="4"/>
        <v/>
      </c>
      <c r="W66" s="90" t="str">
        <f>IF(H66=0,"",'Ark1'!T2619)</f>
        <v/>
      </c>
      <c r="X66" s="108" t="str">
        <f>IF(H66=0,"",'Ark1'!V2619)</f>
        <v/>
      </c>
      <c r="Y66" s="39"/>
      <c r="Z66"/>
      <c r="AA66"/>
      <c r="AB66"/>
      <c r="AC66"/>
      <c r="AD66"/>
      <c r="AE66"/>
      <c r="AF66"/>
      <c r="AG66"/>
    </row>
    <row r="67" spans="1:33" ht="15.6">
      <c r="A67" s="39"/>
      <c r="B67" s="39">
        <f>+'Ark1'!C2620</f>
        <v>2024</v>
      </c>
      <c r="C67" s="94">
        <f>+'Ark1'!K2620</f>
        <v>7</v>
      </c>
      <c r="D67" s="94" t="str">
        <f t="shared" si="5"/>
        <v>Øko med kjeber</v>
      </c>
      <c r="E67" s="94">
        <f>+'Ark1'!D2620</f>
        <v>6</v>
      </c>
      <c r="F67" s="94" t="s">
        <v>494</v>
      </c>
      <c r="G67" s="89">
        <f>+'Ark1'!Q2620</f>
        <v>0</v>
      </c>
      <c r="H67" s="314">
        <f>+'Ark1'!R2620</f>
        <v>0</v>
      </c>
      <c r="I67" s="356" t="str">
        <f>IF(H67=0,"",'Ark1'!S2620)</f>
        <v/>
      </c>
      <c r="J67" s="86"/>
      <c r="K67" s="108" t="str">
        <f>+IF(H67=0,"",'Ark1'!AD2620)</f>
        <v/>
      </c>
      <c r="L67" s="108" t="str">
        <f>+IF(H67=0,"",'Ark1'!AE2620)</f>
        <v/>
      </c>
      <c r="M67" s="5" t="str">
        <f>IF(H67=0,"",'Ark1'!U2620)</f>
        <v/>
      </c>
      <c r="N67" s="88"/>
      <c r="O67" s="50" t="str">
        <f>IF(H67=0,"",'Ark1'!W2620)</f>
        <v/>
      </c>
      <c r="P67" s="180"/>
      <c r="Q67" s="108" t="str">
        <f>IF(H67=0,"",'Ark1'!X2620)</f>
        <v/>
      </c>
      <c r="R67" s="108" t="str">
        <f>IF(H67=0,"",'Ark1'!Y2620)</f>
        <v/>
      </c>
      <c r="S67" s="108" t="str">
        <f>IF(H67=0,"",'Ark1'!AA2620)</f>
        <v/>
      </c>
      <c r="T67" s="90" t="str">
        <f>IF(H67=0,"",'Ark1'!AB2620)</f>
        <v/>
      </c>
      <c r="U67" s="103" t="str">
        <f>+IF('Ark1'!AC2620=0,"",'Ark1'!AC2620)</f>
        <v/>
      </c>
      <c r="V67" s="103" t="str">
        <f t="shared" si="4"/>
        <v/>
      </c>
      <c r="W67" s="90" t="str">
        <f>IF(H67=0,"",'Ark1'!T2620)</f>
        <v/>
      </c>
      <c r="X67" s="108" t="str">
        <f>IF(H67=0,"",'Ark1'!V2620)</f>
        <v/>
      </c>
      <c r="Y67" s="39"/>
      <c r="Z67"/>
      <c r="AA67"/>
      <c r="AB67"/>
      <c r="AC67"/>
      <c r="AD67"/>
      <c r="AE67"/>
      <c r="AF67"/>
      <c r="AG67"/>
    </row>
    <row r="68" spans="1:33" ht="15.6">
      <c r="A68" s="39"/>
      <c r="B68" s="39">
        <f>+'Ark1'!C2621</f>
        <v>2024</v>
      </c>
      <c r="C68" s="94">
        <f>+'Ark1'!K2621</f>
        <v>7</v>
      </c>
      <c r="D68" s="94" t="str">
        <f t="shared" si="5"/>
        <v>Øko med kjeber</v>
      </c>
      <c r="E68" s="94">
        <f>+'Ark1'!D2621</f>
        <v>7</v>
      </c>
      <c r="F68" s="94" t="s">
        <v>495</v>
      </c>
      <c r="G68" s="89">
        <f>+'Ark1'!Q2621</f>
        <v>0</v>
      </c>
      <c r="H68" s="314">
        <f>+'Ark1'!R2621</f>
        <v>0</v>
      </c>
      <c r="I68" s="356" t="str">
        <f>IF(H68=0,"",'Ark1'!S2621)</f>
        <v/>
      </c>
      <c r="J68" s="86"/>
      <c r="K68" s="108" t="str">
        <f>+IF(H68=0,"",'Ark1'!AD2621)</f>
        <v/>
      </c>
      <c r="L68" s="108" t="str">
        <f>+IF(H68=0,"",'Ark1'!AE2621)</f>
        <v/>
      </c>
      <c r="M68" s="5" t="str">
        <f>IF(H68=0,"",'Ark1'!U2621)</f>
        <v/>
      </c>
      <c r="N68" s="88"/>
      <c r="O68" s="50" t="str">
        <f>IF(H68=0,"",'Ark1'!W2621)</f>
        <v/>
      </c>
      <c r="P68" s="180"/>
      <c r="Q68" s="108" t="str">
        <f>IF(H68=0,"",'Ark1'!X2621)</f>
        <v/>
      </c>
      <c r="R68" s="108" t="str">
        <f>IF(H68=0,"",'Ark1'!Y2621)</f>
        <v/>
      </c>
      <c r="S68" s="108" t="str">
        <f>IF(H68=0,"",'Ark1'!AA2621)</f>
        <v/>
      </c>
      <c r="T68" s="90" t="str">
        <f>IF(H68=0,"",'Ark1'!AB2621)</f>
        <v/>
      </c>
      <c r="U68" s="103" t="str">
        <f>+IF('Ark1'!AC2621=0,"",'Ark1'!AC2621)</f>
        <v/>
      </c>
      <c r="V68" s="103" t="str">
        <f t="shared" si="4"/>
        <v/>
      </c>
      <c r="W68" s="90" t="str">
        <f>IF(H68=0,"",'Ark1'!T2621)</f>
        <v/>
      </c>
      <c r="X68" s="108" t="str">
        <f>IF(H68=0,"",'Ark1'!V2621)</f>
        <v/>
      </c>
      <c r="Y68" s="39"/>
      <c r="Z68"/>
      <c r="AA68"/>
      <c r="AB68"/>
      <c r="AC68"/>
      <c r="AD68"/>
      <c r="AE68"/>
      <c r="AF68"/>
      <c r="AG68"/>
    </row>
    <row r="69" spans="1:33" ht="15.6">
      <c r="A69" s="39"/>
      <c r="B69" s="39">
        <f>+'Ark1'!C2622</f>
        <v>2024</v>
      </c>
      <c r="C69" s="94">
        <f>+'Ark1'!K2622</f>
        <v>7</v>
      </c>
      <c r="D69" s="94" t="str">
        <f t="shared" si="5"/>
        <v>Øko med kjeber</v>
      </c>
      <c r="E69" s="94">
        <f>+'Ark1'!D2622</f>
        <v>8</v>
      </c>
      <c r="F69" s="94" t="s">
        <v>496</v>
      </c>
      <c r="G69" s="89">
        <f>+'Ark1'!Q2622</f>
        <v>0</v>
      </c>
      <c r="H69" s="314">
        <f>+'Ark1'!R2622</f>
        <v>0</v>
      </c>
      <c r="I69" s="356" t="str">
        <f>IF(H69=0,"",'Ark1'!S2622)</f>
        <v/>
      </c>
      <c r="J69" s="86"/>
      <c r="K69" s="108" t="str">
        <f>+IF(H69=0,"",'Ark1'!AD2622)</f>
        <v/>
      </c>
      <c r="L69" s="108" t="str">
        <f>+IF(H69=0,"",'Ark1'!AE2622)</f>
        <v/>
      </c>
      <c r="M69" s="5" t="str">
        <f>IF(H69=0,"",'Ark1'!U2622)</f>
        <v/>
      </c>
      <c r="N69" s="88"/>
      <c r="O69" s="50" t="str">
        <f>IF(H69=0,"",'Ark1'!W2622)</f>
        <v/>
      </c>
      <c r="P69" s="180"/>
      <c r="Q69" s="108" t="str">
        <f>IF(H69=0,"",'Ark1'!X2622)</f>
        <v/>
      </c>
      <c r="R69" s="108" t="str">
        <f>IF(H69=0,"",'Ark1'!Y2622)</f>
        <v/>
      </c>
      <c r="S69" s="108" t="str">
        <f>IF(H69=0,"",'Ark1'!AA2622)</f>
        <v/>
      </c>
      <c r="T69" s="90" t="str">
        <f>IF(H69=0,"",'Ark1'!AB2622)</f>
        <v/>
      </c>
      <c r="U69" s="103" t="str">
        <f>+IF('Ark1'!AC2622=0,"",'Ark1'!AC2622)</f>
        <v/>
      </c>
      <c r="V69" s="103" t="str">
        <f t="shared" si="4"/>
        <v/>
      </c>
      <c r="W69" s="90" t="str">
        <f>IF(H69=0,"",'Ark1'!T2622)</f>
        <v/>
      </c>
      <c r="X69" s="108" t="str">
        <f>IF(H69=0,"",'Ark1'!V2622)</f>
        <v/>
      </c>
      <c r="Y69" s="39"/>
      <c r="Z69"/>
      <c r="AA69"/>
      <c r="AB69"/>
      <c r="AC69"/>
      <c r="AD69"/>
      <c r="AE69"/>
      <c r="AF69"/>
      <c r="AG69"/>
    </row>
    <row r="70" spans="1:33" ht="15.6">
      <c r="A70" s="39"/>
      <c r="B70" s="39">
        <f>+'Ark1'!C2623</f>
        <v>2024</v>
      </c>
      <c r="C70" s="94">
        <f>+'Ark1'!K2623</f>
        <v>7</v>
      </c>
      <c r="D70" s="94" t="str">
        <f t="shared" si="5"/>
        <v>Øko med kjeber</v>
      </c>
      <c r="E70" s="94">
        <f>+'Ark1'!D2623</f>
        <v>9</v>
      </c>
      <c r="F70" s="94" t="s">
        <v>497</v>
      </c>
      <c r="G70" s="89">
        <f>+'Ark1'!Q2623</f>
        <v>0</v>
      </c>
      <c r="H70" s="314">
        <f>+'Ark1'!R2623</f>
        <v>0</v>
      </c>
      <c r="I70" s="356" t="str">
        <f>IF(H70=0,"",'Ark1'!S2623)</f>
        <v/>
      </c>
      <c r="J70" s="86"/>
      <c r="K70" s="108" t="str">
        <f>+IF(H70=0,"",'Ark1'!AD2623)</f>
        <v/>
      </c>
      <c r="L70" s="108" t="str">
        <f>+IF(H70=0,"",'Ark1'!AE2623)</f>
        <v/>
      </c>
      <c r="M70" s="5" t="str">
        <f>IF(H70=0,"",'Ark1'!U2623)</f>
        <v/>
      </c>
      <c r="N70" s="88"/>
      <c r="O70" s="50" t="str">
        <f>IF(H70=0,"",'Ark1'!W2623)</f>
        <v/>
      </c>
      <c r="P70" s="180"/>
      <c r="Q70" s="108" t="str">
        <f>IF(H70=0,"",'Ark1'!X2623)</f>
        <v/>
      </c>
      <c r="R70" s="108" t="str">
        <f>IF(H70=0,"",'Ark1'!Y2623)</f>
        <v/>
      </c>
      <c r="S70" s="108" t="str">
        <f>IF(H70=0,"",'Ark1'!AA2623)</f>
        <v/>
      </c>
      <c r="T70" s="90" t="str">
        <f>IF(H70=0,"",'Ark1'!AB2623)</f>
        <v/>
      </c>
      <c r="U70" s="103" t="str">
        <f>+IF('Ark1'!AC2623=0,"",'Ark1'!AC2623)</f>
        <v/>
      </c>
      <c r="V70" s="103" t="str">
        <f t="shared" si="4"/>
        <v/>
      </c>
      <c r="W70" s="90" t="str">
        <f>IF(H70=0,"",'Ark1'!T2623)</f>
        <v/>
      </c>
      <c r="X70" s="108" t="str">
        <f>IF(H70=0,"",'Ark1'!V2623)</f>
        <v/>
      </c>
      <c r="Y70" s="39"/>
      <c r="Z70"/>
      <c r="AA70"/>
      <c r="AB70"/>
      <c r="AC70"/>
      <c r="AD70"/>
      <c r="AE70"/>
      <c r="AF70"/>
      <c r="AG70"/>
    </row>
    <row r="71" spans="1:33" ht="15.6">
      <c r="A71" s="39"/>
      <c r="B71" s="39">
        <f>+'Ark1'!C2624</f>
        <v>2024</v>
      </c>
      <c r="C71" s="94">
        <f>+'Ark1'!K2624</f>
        <v>7</v>
      </c>
      <c r="D71" s="94" t="str">
        <f t="shared" si="5"/>
        <v>Øko med kjeber</v>
      </c>
      <c r="E71" s="94">
        <f>+'Ark1'!D2624</f>
        <v>10</v>
      </c>
      <c r="F71" s="94" t="s">
        <v>498</v>
      </c>
      <c r="G71" s="89">
        <f>+'Ark1'!Q2624</f>
        <v>0</v>
      </c>
      <c r="H71" s="314">
        <f>+'Ark1'!R2624</f>
        <v>0</v>
      </c>
      <c r="I71" s="356" t="str">
        <f>IF(H71=0,"",'Ark1'!S2624)</f>
        <v/>
      </c>
      <c r="J71" s="86"/>
      <c r="K71" s="108" t="str">
        <f>+IF(H71=0,"",'Ark1'!AD2624)</f>
        <v/>
      </c>
      <c r="L71" s="108" t="str">
        <f>+IF(H71=0,"",'Ark1'!AE2624)</f>
        <v/>
      </c>
      <c r="M71" s="5" t="str">
        <f>IF(H71=0,"",'Ark1'!U2624)</f>
        <v/>
      </c>
      <c r="N71" s="88"/>
      <c r="O71" s="50" t="str">
        <f>IF(H71=0,"",'Ark1'!W2624)</f>
        <v/>
      </c>
      <c r="P71" s="180"/>
      <c r="Q71" s="108" t="str">
        <f>IF(H71=0,"",'Ark1'!X2624)</f>
        <v/>
      </c>
      <c r="R71" s="108" t="str">
        <f>IF(H71=0,"",'Ark1'!Y2624)</f>
        <v/>
      </c>
      <c r="S71" s="108" t="str">
        <f>IF(H71=0,"",'Ark1'!AA2624)</f>
        <v/>
      </c>
      <c r="T71" s="90" t="str">
        <f>IF(H71=0,"",'Ark1'!AB2624)</f>
        <v/>
      </c>
      <c r="U71" s="103" t="str">
        <f>+IF('Ark1'!AC2624=0,"",'Ark1'!AC2624)</f>
        <v/>
      </c>
      <c r="V71" s="103" t="str">
        <f t="shared" si="4"/>
        <v/>
      </c>
      <c r="W71" s="90" t="str">
        <f>IF(H71=0,"",'Ark1'!T2624)</f>
        <v/>
      </c>
      <c r="X71" s="108" t="str">
        <f>IF(H71=0,"",'Ark1'!V2624)</f>
        <v/>
      </c>
      <c r="Y71" s="39"/>
      <c r="Z71"/>
      <c r="AA71"/>
      <c r="AB71"/>
      <c r="AC71"/>
      <c r="AD71"/>
      <c r="AE71"/>
      <c r="AF71"/>
      <c r="AG71"/>
    </row>
    <row r="72" spans="1:33" ht="15.6">
      <c r="A72" s="39"/>
      <c r="B72" s="39">
        <f>+'Ark1'!C2625</f>
        <v>2024</v>
      </c>
      <c r="C72" s="94">
        <f>+'Ark1'!K2625</f>
        <v>7</v>
      </c>
      <c r="D72" s="94" t="str">
        <f t="shared" si="5"/>
        <v>Øko med kjeber</v>
      </c>
      <c r="E72" s="94">
        <f>+'Ark1'!D2625</f>
        <v>11</v>
      </c>
      <c r="F72" s="94" t="s">
        <v>499</v>
      </c>
      <c r="G72" s="89">
        <f>+'Ark1'!Q2625</f>
        <v>0</v>
      </c>
      <c r="H72" s="314">
        <f>+'Ark1'!R2625</f>
        <v>0</v>
      </c>
      <c r="I72" s="356" t="str">
        <f>IF(H72=0,"",'Ark1'!S2625)</f>
        <v/>
      </c>
      <c r="J72" s="86"/>
      <c r="K72" s="108" t="str">
        <f>+IF(H72=0,"",'Ark1'!AD2625)</f>
        <v/>
      </c>
      <c r="L72" s="108" t="str">
        <f>+IF(H72=0,"",'Ark1'!AE2625)</f>
        <v/>
      </c>
      <c r="M72" s="5" t="str">
        <f>IF(H72=0,"",'Ark1'!U2625)</f>
        <v/>
      </c>
      <c r="N72" s="88"/>
      <c r="O72" s="50" t="str">
        <f>IF(H72=0,"",'Ark1'!W2625)</f>
        <v/>
      </c>
      <c r="P72" s="180"/>
      <c r="Q72" s="108" t="str">
        <f>IF(H72=0,"",'Ark1'!X2625)</f>
        <v/>
      </c>
      <c r="R72" s="108" t="str">
        <f>IF(H72=0,"",'Ark1'!Y2625)</f>
        <v/>
      </c>
      <c r="S72" s="108" t="str">
        <f>IF(H72=0,"",'Ark1'!AA2625)</f>
        <v/>
      </c>
      <c r="T72" s="90" t="str">
        <f>IF(H72=0,"",'Ark1'!AB2625)</f>
        <v/>
      </c>
      <c r="U72" s="103" t="str">
        <f>+IF('Ark1'!AC2625=0,"",'Ark1'!AC2625)</f>
        <v/>
      </c>
      <c r="V72" s="103" t="str">
        <f t="shared" si="4"/>
        <v/>
      </c>
      <c r="W72" s="90" t="str">
        <f>IF(H72=0,"",'Ark1'!T2625)</f>
        <v/>
      </c>
      <c r="X72" s="108" t="str">
        <f>IF(H72=0,"",'Ark1'!V2625)</f>
        <v/>
      </c>
      <c r="Y72" s="39"/>
      <c r="Z72"/>
      <c r="AA72"/>
      <c r="AB72"/>
      <c r="AC72"/>
      <c r="AD72"/>
      <c r="AE72"/>
      <c r="AF72"/>
      <c r="AG72"/>
    </row>
    <row r="73" spans="1:33" ht="17.25" customHeight="1">
      <c r="A73" s="39"/>
      <c r="B73" s="39">
        <f>+'Ark1'!C2626</f>
        <v>2024</v>
      </c>
      <c r="C73" s="94">
        <f>+'Ark1'!K2626</f>
        <v>7</v>
      </c>
      <c r="D73" s="94" t="str">
        <f t="shared" si="5"/>
        <v>Øko med kjeber</v>
      </c>
      <c r="E73" s="94">
        <f>+'Ark1'!D2626</f>
        <v>12</v>
      </c>
      <c r="F73" s="94" t="s">
        <v>500</v>
      </c>
      <c r="G73" s="89">
        <f>+'Ark1'!Q2626</f>
        <v>0</v>
      </c>
      <c r="H73" s="314">
        <f>+'Ark1'!R2626</f>
        <v>0</v>
      </c>
      <c r="I73" s="356" t="str">
        <f>IF(H73=0,"",'Ark1'!S2626)</f>
        <v/>
      </c>
      <c r="J73" s="86"/>
      <c r="K73" s="108" t="str">
        <f>+IF(H73=0,"",'Ark1'!AD2626)</f>
        <v/>
      </c>
      <c r="L73" s="108" t="str">
        <f>+IF(H73=0,"",'Ark1'!AE2626)</f>
        <v/>
      </c>
      <c r="M73" s="5" t="str">
        <f>IF(H73=0,"",'Ark1'!U2626)</f>
        <v/>
      </c>
      <c r="N73" s="88"/>
      <c r="O73" s="50" t="str">
        <f>IF(H73=0,"",'Ark1'!W2626)</f>
        <v/>
      </c>
      <c r="P73" s="180"/>
      <c r="Q73" s="108" t="str">
        <f>IF(H73=0,"",'Ark1'!X2626)</f>
        <v/>
      </c>
      <c r="R73" s="108" t="str">
        <f>IF(H73=0,"",'Ark1'!Y2626)</f>
        <v/>
      </c>
      <c r="S73" s="108" t="str">
        <f>IF(H73=0,"",'Ark1'!AA2626)</f>
        <v/>
      </c>
      <c r="T73" s="90" t="str">
        <f>IF(H73=0,"",'Ark1'!AB2626)</f>
        <v/>
      </c>
      <c r="U73" s="103" t="str">
        <f>+IF('Ark1'!AC2626=0,"",'Ark1'!AC2626)</f>
        <v/>
      </c>
      <c r="V73" s="103" t="str">
        <f t="shared" si="4"/>
        <v/>
      </c>
      <c r="W73" s="90" t="str">
        <f>IF(H73=0,"",'Ark1'!T2626)</f>
        <v/>
      </c>
      <c r="X73" s="108" t="str">
        <f>IF(H73=0,"",'Ark1'!V2626)</f>
        <v/>
      </c>
      <c r="Y73" s="39"/>
      <c r="Z73"/>
      <c r="AA73"/>
      <c r="AB73"/>
      <c r="AC73"/>
      <c r="AD73"/>
      <c r="AE73"/>
      <c r="AF73"/>
      <c r="AG73"/>
    </row>
    <row r="74" spans="1:33" ht="17.25" customHeight="1">
      <c r="A74" s="39"/>
      <c r="B74" s="39"/>
      <c r="C74" s="39"/>
      <c r="D74" s="39"/>
      <c r="E74" s="39"/>
      <c r="F74" s="39"/>
      <c r="G74" s="39"/>
      <c r="H74" s="303"/>
      <c r="I74" s="303"/>
      <c r="J74" s="86"/>
      <c r="K74" s="39"/>
      <c r="L74" s="39"/>
      <c r="M74" s="39"/>
      <c r="N74" s="88"/>
      <c r="O74" s="115"/>
      <c r="P74" s="115"/>
      <c r="Q74" s="39"/>
      <c r="R74" s="39"/>
      <c r="S74" s="39"/>
      <c r="T74" s="39"/>
      <c r="U74" s="39"/>
      <c r="V74" s="39"/>
      <c r="W74" s="39"/>
      <c r="X74" s="39"/>
      <c r="Y74" s="39"/>
      <c r="Z74"/>
      <c r="AA74"/>
      <c r="AB74"/>
      <c r="AC74"/>
      <c r="AD74"/>
      <c r="AE74"/>
      <c r="AF74"/>
      <c r="AG74"/>
    </row>
    <row r="75" spans="1:33" ht="15.6">
      <c r="A75" s="39"/>
      <c r="B75" s="39">
        <f>+'Ark1'!C2627</f>
        <v>2024</v>
      </c>
      <c r="C75" s="94">
        <f>+'Ark1'!K2627</f>
        <v>8</v>
      </c>
      <c r="D75" s="94" t="str">
        <f>+Variant!D16</f>
        <v>Økologisk</v>
      </c>
      <c r="E75" s="94">
        <f>+'Ark1'!D2627</f>
        <v>1</v>
      </c>
      <c r="F75" s="94" t="s">
        <v>490</v>
      </c>
      <c r="G75" s="89">
        <f>+'Ark1'!Q2627</f>
        <v>5</v>
      </c>
      <c r="H75" s="314">
        <f>+'Ark1'!R2627</f>
        <v>313</v>
      </c>
      <c r="I75" s="356">
        <f>IF(H75=0,"",'Ark1'!S2627)</f>
        <v>313</v>
      </c>
      <c r="J75" s="86"/>
      <c r="K75" s="108">
        <f>+IF(H75=0,"",'Ark1'!AD2627)</f>
        <v>0.23739997724600848</v>
      </c>
      <c r="L75" s="108">
        <f>+IF(H75=0,"",'Ark1'!AE2627)</f>
        <v>0.26116019684116742</v>
      </c>
      <c r="M75" s="5">
        <f>IF(H75=0,"",'Ark1'!U2627)</f>
        <v>59.632587859424945</v>
      </c>
      <c r="N75" s="88"/>
      <c r="O75" s="50">
        <f>IF(H75=0,"",'Ark1'!W2627)</f>
        <v>91.535463258785981</v>
      </c>
      <c r="P75" s="180"/>
      <c r="Q75" s="108">
        <f>IF(H75=0,"",'Ark1'!X2627)</f>
        <v>0</v>
      </c>
      <c r="R75" s="108">
        <f>IF(H75=0,"",'Ark1'!Y2627)</f>
        <v>0</v>
      </c>
      <c r="S75" s="108">
        <f>IF(H75=0,"",'Ark1'!AA2627)</f>
        <v>9.0977960252473888</v>
      </c>
      <c r="T75" s="90">
        <f>IF(H75=0,"",'Ark1'!AB2627)</f>
        <v>3.2147561153620594</v>
      </c>
      <c r="U75" s="103">
        <f>+IF('Ark1'!AC2627=0,"",'Ark1'!AC2627)</f>
        <v>-25.281053512682846</v>
      </c>
      <c r="V75" s="103">
        <f>+(IF(H75=0,"",I75/G75))</f>
        <v>62.6</v>
      </c>
      <c r="W75" s="90">
        <f>IF(H75=0,"",'Ark1'!T2627)</f>
        <v>5.2619808306709279</v>
      </c>
      <c r="X75" s="108">
        <f>IF(H75=0,"",'Ark1'!V2627)</f>
        <v>99.171682837254565</v>
      </c>
      <c r="Y75" s="39"/>
      <c r="Z75"/>
      <c r="AA75"/>
      <c r="AB75"/>
      <c r="AC75"/>
      <c r="AD75"/>
      <c r="AE75"/>
      <c r="AF75"/>
      <c r="AG75"/>
    </row>
    <row r="76" spans="1:33" ht="15.6">
      <c r="A76" s="39"/>
      <c r="B76" s="39">
        <f>+'Ark1'!C2628</f>
        <v>2024</v>
      </c>
      <c r="C76" s="94">
        <f>+'Ark1'!K2628</f>
        <v>8</v>
      </c>
      <c r="D76" s="94" t="str">
        <f>+D75</f>
        <v>Økologisk</v>
      </c>
      <c r="E76" s="94">
        <f>+'Ark1'!D2628</f>
        <v>2</v>
      </c>
      <c r="F76" s="94" t="s">
        <v>491</v>
      </c>
      <c r="G76" s="89">
        <f>+'Ark1'!Q2628</f>
        <v>9</v>
      </c>
      <c r="H76" s="314">
        <f>+'Ark1'!R2628</f>
        <v>241</v>
      </c>
      <c r="I76" s="356">
        <f>IF(H76=0,"",'Ark1'!S2628)</f>
        <v>241</v>
      </c>
      <c r="J76" s="86"/>
      <c r="K76" s="108">
        <f>+IF(H76=0,"",'Ark1'!AD2628)</f>
        <v>0.19775494797649912</v>
      </c>
      <c r="L76" s="108">
        <f>+IF(H76=0,"",'Ark1'!AE2628)</f>
        <v>0.21382175347423435</v>
      </c>
      <c r="M76" s="5">
        <f>IF(H76=0,"",'Ark1'!U2628)</f>
        <v>59.622406639004147</v>
      </c>
      <c r="N76" s="88"/>
      <c r="O76" s="50">
        <f>IF(H76=0,"",'Ark1'!W2628)</f>
        <v>89.339004149377573</v>
      </c>
      <c r="P76" s="180"/>
      <c r="Q76" s="108">
        <f>IF(H76=0,"",'Ark1'!X2628)</f>
        <v>0</v>
      </c>
      <c r="R76" s="108">
        <f>IF(H76=0,"",'Ark1'!Y2628)</f>
        <v>0</v>
      </c>
      <c r="S76" s="108">
        <f>IF(H76=0,"",'Ark1'!AA2628)</f>
        <v>12.249283722135797</v>
      </c>
      <c r="T76" s="90">
        <f>IF(H76=0,"",'Ark1'!AB2628)</f>
        <v>3.3734618466044255</v>
      </c>
      <c r="U76" s="103">
        <f>+IF('Ark1'!AC2628=0,"",'Ark1'!AC2628)</f>
        <v>-39.074805459364178</v>
      </c>
      <c r="V76" s="103">
        <f t="shared" ref="V76:V86" si="6">+(IF(H76=0,"",I76/G76))</f>
        <v>26.777777777777779</v>
      </c>
      <c r="W76" s="90">
        <f>IF(H76=0,"",'Ark1'!T2628)</f>
        <v>5.1991701244813289</v>
      </c>
      <c r="X76" s="108">
        <f>IF(H76=0,"",'Ark1'!V2628)</f>
        <v>96.791987160755838</v>
      </c>
      <c r="Y76" s="39"/>
      <c r="Z76"/>
      <c r="AA76"/>
      <c r="AB76"/>
      <c r="AC76"/>
      <c r="AD76"/>
      <c r="AE76"/>
      <c r="AF76"/>
      <c r="AG76"/>
    </row>
    <row r="77" spans="1:33" ht="15.6">
      <c r="A77" s="39"/>
      <c r="B77" s="39">
        <f>+'Ark1'!C2629</f>
        <v>2024</v>
      </c>
      <c r="C77" s="94">
        <f>+'Ark1'!K2629</f>
        <v>8</v>
      </c>
      <c r="D77" s="94" t="str">
        <f t="shared" ref="D77:D86" si="7">+D76</f>
        <v>Økologisk</v>
      </c>
      <c r="E77" s="94">
        <f>+'Ark1'!D2629</f>
        <v>3</v>
      </c>
      <c r="F77" s="94" t="s">
        <v>492</v>
      </c>
      <c r="G77" s="89">
        <f>+'Ark1'!Q2629</f>
        <v>7</v>
      </c>
      <c r="H77" s="314">
        <f>+'Ark1'!R2629</f>
        <v>250</v>
      </c>
      <c r="I77" s="356">
        <f>IF(H77=0,"",'Ark1'!S2629)</f>
        <v>250</v>
      </c>
      <c r="J77" s="86"/>
      <c r="K77" s="108">
        <f>+IF(H77=0,"",'Ark1'!AD2629)</f>
        <v>0.2415202249036334</v>
      </c>
      <c r="L77" s="108">
        <f>+IF(H77=0,"",'Ark1'!AE2629)</f>
        <v>0.27761801614266129</v>
      </c>
      <c r="M77" s="5">
        <f>IF(H77=0,"",'Ark1'!U2629)</f>
        <v>58.692</v>
      </c>
      <c r="N77" s="88"/>
      <c r="O77" s="50">
        <f>IF(H77=0,"",'Ark1'!W2629)</f>
        <v>94.144800000000018</v>
      </c>
      <c r="P77" s="180"/>
      <c r="Q77" s="108">
        <f>IF(H77=0,"",'Ark1'!X2629)</f>
        <v>0</v>
      </c>
      <c r="R77" s="108">
        <f>IF(H77=0,"",'Ark1'!Y2629)</f>
        <v>0</v>
      </c>
      <c r="S77" s="108">
        <f>IF(H77=0,"",'Ark1'!AA2629)</f>
        <v>10.370295702630726</v>
      </c>
      <c r="T77" s="90">
        <f>IF(H77=0,"",'Ark1'!AB2629)</f>
        <v>2.5575644664406685</v>
      </c>
      <c r="U77" s="103">
        <f>+IF('Ark1'!AC2629=0,"",'Ark1'!AC2629)</f>
        <v>-16.822577016642981</v>
      </c>
      <c r="V77" s="103">
        <f t="shared" si="6"/>
        <v>35.714285714285715</v>
      </c>
      <c r="W77" s="90">
        <f>IF(H77=0,"",'Ark1'!T2629)</f>
        <v>8.4559999999999995</v>
      </c>
      <c r="X77" s="108">
        <f>IF(H77=0,"",'Ark1'!V2629)</f>
        <v>101.99869989165762</v>
      </c>
      <c r="Y77" s="39"/>
      <c r="Z77"/>
      <c r="AA77"/>
      <c r="AB77"/>
      <c r="AC77"/>
      <c r="AD77"/>
      <c r="AE77"/>
      <c r="AF77"/>
      <c r="AG77"/>
    </row>
    <row r="78" spans="1:33" ht="15.6">
      <c r="A78" s="39"/>
      <c r="B78" s="39">
        <f>+'Ark1'!C2630</f>
        <v>2024</v>
      </c>
      <c r="C78" s="94">
        <f>+'Ark1'!K2630</f>
        <v>8</v>
      </c>
      <c r="D78" s="94" t="str">
        <f t="shared" si="7"/>
        <v>Økologisk</v>
      </c>
      <c r="E78" s="94">
        <f>+'Ark1'!D2630</f>
        <v>4</v>
      </c>
      <c r="F78" s="94" t="s">
        <v>493</v>
      </c>
      <c r="G78" s="89">
        <f>+'Ark1'!Q2630</f>
        <v>7</v>
      </c>
      <c r="H78" s="314">
        <f>+'Ark1'!R2630</f>
        <v>223</v>
      </c>
      <c r="I78" s="356">
        <f>IF(H78=0,"",'Ark1'!S2630)</f>
        <v>223</v>
      </c>
      <c r="J78" s="86"/>
      <c r="K78" s="108">
        <f>+IF(H78=0,"",'Ark1'!AD2630)</f>
        <v>0.15610015610015604</v>
      </c>
      <c r="L78" s="108">
        <f>+IF(H78=0,"",'Ark1'!AE2630)</f>
        <v>0.18361247082825288</v>
      </c>
      <c r="M78" s="5">
        <f>IF(H78=0,"",'Ark1'!U2630)</f>
        <v>59.076233183856488</v>
      </c>
      <c r="N78" s="88"/>
      <c r="O78" s="50">
        <f>IF(H78=0,"",'Ark1'!W2630)</f>
        <v>97.11748878923774</v>
      </c>
      <c r="P78" s="180"/>
      <c r="Q78" s="108">
        <f>IF(H78=0,"",'Ark1'!X2630)</f>
        <v>0</v>
      </c>
      <c r="R78" s="108">
        <f>IF(H78=0,"",'Ark1'!Y2630)</f>
        <v>0</v>
      </c>
      <c r="S78" s="108">
        <f>IF(H78=0,"",'Ark1'!AA2630)</f>
        <v>11.059375381473233</v>
      </c>
      <c r="T78" s="90">
        <f>IF(H78=0,"",'Ark1'!AB2630)</f>
        <v>2.9825381461364402</v>
      </c>
      <c r="U78" s="103">
        <f>+IF('Ark1'!AC2630=0,"",'Ark1'!AC2630)</f>
        <v>-47.643566191863449</v>
      </c>
      <c r="V78" s="103">
        <f t="shared" si="6"/>
        <v>31.857142857142858</v>
      </c>
      <c r="W78" s="90">
        <f>IF(H78=0,"",'Ark1'!T2630)</f>
        <v>7.0896860986547097</v>
      </c>
      <c r="X78" s="108">
        <f>IF(H78=0,"",'Ark1'!V2630)</f>
        <v>105.21938113676887</v>
      </c>
      <c r="Y78" s="39"/>
      <c r="Z78"/>
      <c r="AA78"/>
      <c r="AB78"/>
      <c r="AC78"/>
      <c r="AD78"/>
      <c r="AE78"/>
      <c r="AF78"/>
      <c r="AG78"/>
    </row>
    <row r="79" spans="1:33" ht="15.6">
      <c r="A79" s="39"/>
      <c r="B79" s="39">
        <f>+'Ark1'!C2631</f>
        <v>2024</v>
      </c>
      <c r="C79" s="94">
        <f>+'Ark1'!K2631</f>
        <v>8</v>
      </c>
      <c r="D79" s="94" t="str">
        <f t="shared" si="7"/>
        <v>Økologisk</v>
      </c>
      <c r="E79" s="94">
        <f>+'Ark1'!D2631</f>
        <v>5</v>
      </c>
      <c r="F79" s="94" t="s">
        <v>377</v>
      </c>
      <c r="G79" s="89">
        <f>+'Ark1'!Q2631</f>
        <v>10</v>
      </c>
      <c r="H79" s="314">
        <f>+'Ark1'!R2631</f>
        <v>344</v>
      </c>
      <c r="I79" s="356">
        <f>IF(H79=0,"",'Ark1'!S2631)</f>
        <v>344</v>
      </c>
      <c r="J79" s="86"/>
      <c r="K79" s="108">
        <f>+IF(H79=0,"",'Ark1'!AD2631)</f>
        <v>0.27454110135674381</v>
      </c>
      <c r="L79" s="108">
        <f>+IF(H79=0,"",'Ark1'!AE2631)</f>
        <v>0.31158970297577815</v>
      </c>
      <c r="M79" s="5">
        <f>IF(H79=0,"",'Ark1'!U2631)</f>
        <v>58.654069767441882</v>
      </c>
      <c r="N79" s="88"/>
      <c r="O79" s="50">
        <f>IF(H79=0,"",'Ark1'!W2631)</f>
        <v>92.891860465116252</v>
      </c>
      <c r="P79" s="180"/>
      <c r="Q79" s="108">
        <f>IF(H79=0,"",'Ark1'!X2631)</f>
        <v>0</v>
      </c>
      <c r="R79" s="108">
        <f>IF(H79=0,"",'Ark1'!Y2631)</f>
        <v>0</v>
      </c>
      <c r="S79" s="108">
        <f>IF(H79=0,"",'Ark1'!AA2631)</f>
        <v>12.160056275844104</v>
      </c>
      <c r="T79" s="90">
        <f>IF(H79=0,"",'Ark1'!AB2631)</f>
        <v>2.8752321960458742</v>
      </c>
      <c r="U79" s="103">
        <f>+IF('Ark1'!AC2631=0,"",'Ark1'!AC2631)</f>
        <v>-45.800668007824207</v>
      </c>
      <c r="V79" s="103">
        <f t="shared" si="6"/>
        <v>34.4</v>
      </c>
      <c r="W79" s="90">
        <f>IF(H79=0,"",'Ark1'!T2631)</f>
        <v>7.7616279069767486</v>
      </c>
      <c r="X79" s="108">
        <f>IF(H79=0,"",'Ark1'!V2631)</f>
        <v>100.64123560684324</v>
      </c>
      <c r="Y79" s="39"/>
      <c r="Z79"/>
      <c r="AA79"/>
      <c r="AB79"/>
      <c r="AC79"/>
      <c r="AD79"/>
      <c r="AE79"/>
      <c r="AF79"/>
      <c r="AG79"/>
    </row>
    <row r="80" spans="1:33" ht="15.6">
      <c r="A80" s="39"/>
      <c r="B80" s="39">
        <f>+'Ark1'!C2632</f>
        <v>2024</v>
      </c>
      <c r="C80" s="94">
        <f>+'Ark1'!K2632</f>
        <v>8</v>
      </c>
      <c r="D80" s="94" t="str">
        <f t="shared" si="7"/>
        <v>Økologisk</v>
      </c>
      <c r="E80" s="94">
        <f>+'Ark1'!D2632</f>
        <v>6</v>
      </c>
      <c r="F80" s="94" t="s">
        <v>494</v>
      </c>
      <c r="G80" s="89">
        <f>+'Ark1'!Q2632</f>
        <v>7</v>
      </c>
      <c r="H80" s="314">
        <f>+'Ark1'!R2632</f>
        <v>347</v>
      </c>
      <c r="I80" s="356">
        <f>IF(H80=0,"",'Ark1'!S2632)</f>
        <v>347</v>
      </c>
      <c r="J80" s="86"/>
      <c r="K80" s="108">
        <f>+IF(H80=0,"",'Ark1'!AD2632)</f>
        <v>0.3039966358873723</v>
      </c>
      <c r="L80" s="108">
        <f>+IF(H80=0,"",'Ark1'!AE2632)</f>
        <v>0.36068694291858611</v>
      </c>
      <c r="M80" s="5">
        <f>IF(H80=0,"",'Ark1'!U2632)</f>
        <v>58.971181556195987</v>
      </c>
      <c r="N80" s="88"/>
      <c r="O80" s="50">
        <f>IF(H80=0,"",'Ark1'!W2632)</f>
        <v>95.941786743515905</v>
      </c>
      <c r="P80" s="180"/>
      <c r="Q80" s="108">
        <f>IF(H80=0,"",'Ark1'!X2632)</f>
        <v>0</v>
      </c>
      <c r="R80" s="108">
        <f>IF(H80=0,"",'Ark1'!Y2632)</f>
        <v>0</v>
      </c>
      <c r="S80" s="108">
        <f>IF(H80=0,"",'Ark1'!AA2632)</f>
        <v>12.79222162031779</v>
      </c>
      <c r="T80" s="90">
        <f>IF(H80=0,"",'Ark1'!AB2632)</f>
        <v>3.2837526046836807</v>
      </c>
      <c r="U80" s="103">
        <f>+IF('Ark1'!AC2632=0,"",'Ark1'!AC2632)</f>
        <v>-42.80306049513581</v>
      </c>
      <c r="V80" s="103">
        <f t="shared" si="6"/>
        <v>49.571428571428569</v>
      </c>
      <c r="W80" s="90">
        <f>IF(H80=0,"",'Ark1'!T2632)</f>
        <v>6.9164265129682994</v>
      </c>
      <c r="X80" s="108">
        <f>IF(H80=0,"",'Ark1'!V2632)</f>
        <v>103.94559777195649</v>
      </c>
      <c r="Y80" s="39"/>
      <c r="Z80"/>
      <c r="AA80"/>
      <c r="AB80"/>
      <c r="AC80"/>
      <c r="AD80"/>
      <c r="AE80"/>
      <c r="AF80"/>
      <c r="AG80"/>
    </row>
    <row r="81" spans="1:36" ht="15.6">
      <c r="A81" s="39"/>
      <c r="B81" s="39">
        <f>+'Ark1'!C2633</f>
        <v>2024</v>
      </c>
      <c r="C81" s="94">
        <f>+'Ark1'!K2633</f>
        <v>8</v>
      </c>
      <c r="D81" s="94" t="str">
        <f t="shared" si="7"/>
        <v>Økologisk</v>
      </c>
      <c r="E81" s="94">
        <f>+'Ark1'!D2633</f>
        <v>7</v>
      </c>
      <c r="F81" s="94" t="s">
        <v>495</v>
      </c>
      <c r="G81" s="89">
        <f>+'Ark1'!Q2633</f>
        <v>6</v>
      </c>
      <c r="H81" s="314">
        <f>+'Ark1'!R2633</f>
        <v>277</v>
      </c>
      <c r="I81" s="356">
        <f>IF(H81=0,"",'Ark1'!S2633)</f>
        <v>277</v>
      </c>
      <c r="J81" s="86"/>
      <c r="K81" s="108">
        <f>+IF(H81=0,"",'Ark1'!AD2633)</f>
        <v>0.21742201849264528</v>
      </c>
      <c r="L81" s="108">
        <f>+IF(H81=0,"",'Ark1'!AE2633)</f>
        <v>0.24867479092165681</v>
      </c>
      <c r="M81" s="5">
        <f>IF(H81=0,"",'Ark1'!U2633)</f>
        <v>57.707581227436819</v>
      </c>
      <c r="N81" s="88"/>
      <c r="O81" s="50">
        <f>IF(H81=0,"",'Ark1'!W2633)</f>
        <v>92.722382671480176</v>
      </c>
      <c r="P81" s="180"/>
      <c r="Q81" s="108">
        <f>IF(H81=0,"",'Ark1'!X2633)</f>
        <v>0</v>
      </c>
      <c r="R81" s="108">
        <f>IF(H81=0,"",'Ark1'!Y2633)</f>
        <v>0</v>
      </c>
      <c r="S81" s="108">
        <f>IF(H81=0,"",'Ark1'!AA2633)</f>
        <v>12.11846775582052</v>
      </c>
      <c r="T81" s="90">
        <f>IF(H81=0,"",'Ark1'!AB2633)</f>
        <v>3.2630267003216202</v>
      </c>
      <c r="U81" s="103">
        <f>+IF('Ark1'!AC2633=0,"",'Ark1'!AC2633)</f>
        <v>-46.477777165638734</v>
      </c>
      <c r="V81" s="103">
        <f t="shared" si="6"/>
        <v>46.166666666666664</v>
      </c>
      <c r="W81" s="90">
        <f>IF(H81=0,"",'Ark1'!T2633)</f>
        <v>9.6353790613718395</v>
      </c>
      <c r="X81" s="108">
        <f>IF(H81=0,"",'Ark1'!V2633)</f>
        <v>100.45761936238368</v>
      </c>
      <c r="Y81" s="39"/>
      <c r="Z81"/>
      <c r="AA81"/>
      <c r="AB81"/>
      <c r="AC81"/>
      <c r="AD81"/>
      <c r="AE81"/>
      <c r="AF81"/>
      <c r="AG81"/>
    </row>
    <row r="82" spans="1:36" ht="15.6">
      <c r="A82" s="39"/>
      <c r="B82" s="39">
        <f>+'Ark1'!C2634</f>
        <v>2024</v>
      </c>
      <c r="C82" s="94">
        <f>+'Ark1'!K2634</f>
        <v>8</v>
      </c>
      <c r="D82" s="94" t="str">
        <f t="shared" si="7"/>
        <v>Økologisk</v>
      </c>
      <c r="E82" s="94">
        <f>+'Ark1'!D2634</f>
        <v>8</v>
      </c>
      <c r="F82" s="94" t="s">
        <v>496</v>
      </c>
      <c r="G82" s="89">
        <f>+'Ark1'!Q2634</f>
        <v>6</v>
      </c>
      <c r="H82" s="314">
        <f>+'Ark1'!R2634</f>
        <v>259</v>
      </c>
      <c r="I82" s="356">
        <f>IF(H82=0,"",'Ark1'!S2634)</f>
        <v>255</v>
      </c>
      <c r="J82" s="86"/>
      <c r="K82" s="108">
        <f>+IF(H82=0,"",'Ark1'!AD2634)</f>
        <v>0.21513950841868312</v>
      </c>
      <c r="L82" s="108">
        <f>+IF(H82=0,"",'Ark1'!AE2634)</f>
        <v>0.22917149487785815</v>
      </c>
      <c r="M82" s="5">
        <f>IF(H82=0,"",'Ark1'!U2634)</f>
        <v>58.662745098039245</v>
      </c>
      <c r="N82" s="88"/>
      <c r="O82" s="50">
        <f>IF(H82=0,"",'Ark1'!W2634)</f>
        <v>88.074117647058841</v>
      </c>
      <c r="P82" s="180"/>
      <c r="Q82" s="108">
        <f>IF(H82=0,"",'Ark1'!X2634)</f>
        <v>0</v>
      </c>
      <c r="R82" s="108">
        <f>IF(H82=0,"",'Ark1'!Y2634)</f>
        <v>0</v>
      </c>
      <c r="S82" s="108">
        <f>IF(H82=0,"",'Ark1'!AA2634)</f>
        <v>13.115012977421156</v>
      </c>
      <c r="T82" s="90">
        <f>IF(H82=0,"",'Ark1'!AB2634)</f>
        <v>3.1517166678863822</v>
      </c>
      <c r="U82" s="103">
        <f>+IF('Ark1'!AC2634=0,"",'Ark1'!AC2634)</f>
        <v>-53.567598258842722</v>
      </c>
      <c r="V82" s="103">
        <f t="shared" si="6"/>
        <v>42.5</v>
      </c>
      <c r="W82" s="90">
        <f>IF(H82=0,"",'Ark1'!T2634)</f>
        <v>7.8262548262548259</v>
      </c>
      <c r="X82" s="108">
        <f>IF(H82=0,"",'Ark1'!V2634)</f>
        <v>95.961591570539369</v>
      </c>
      <c r="Y82" s="39"/>
      <c r="Z82"/>
      <c r="AA82"/>
      <c r="AB82"/>
      <c r="AC82"/>
      <c r="AD82"/>
      <c r="AE82"/>
      <c r="AF82"/>
      <c r="AG82"/>
    </row>
    <row r="83" spans="1:36" ht="15.6">
      <c r="A83" s="39"/>
      <c r="B83" s="39">
        <f>+'Ark1'!C2635</f>
        <v>2024</v>
      </c>
      <c r="C83" s="94">
        <f>+'Ark1'!K2635</f>
        <v>8</v>
      </c>
      <c r="D83" s="94" t="str">
        <f t="shared" si="7"/>
        <v>Økologisk</v>
      </c>
      <c r="E83" s="94">
        <f>+'Ark1'!D2635</f>
        <v>9</v>
      </c>
      <c r="F83" s="94" t="s">
        <v>497</v>
      </c>
      <c r="G83" s="89">
        <f>+'Ark1'!Q2635</f>
        <v>8</v>
      </c>
      <c r="H83" s="314">
        <f>+'Ark1'!R2635</f>
        <v>258</v>
      </c>
      <c r="I83" s="356">
        <f>IF(H83=0,"",'Ark1'!S2635)</f>
        <v>257</v>
      </c>
      <c r="J83" s="86"/>
      <c r="K83" s="108">
        <f>+IF(H83=0,"",'Ark1'!AD2635)</f>
        <v>0.21404393708103803</v>
      </c>
      <c r="L83" s="108">
        <f>+IF(H83=0,"",'Ark1'!AE2635)</f>
        <v>0.21733491434107313</v>
      </c>
      <c r="M83" s="5">
        <f>IF(H83=0,"",'Ark1'!U2635)</f>
        <v>60.171206225680947</v>
      </c>
      <c r="N83" s="88"/>
      <c r="O83" s="50">
        <f>IF(H83=0,"",'Ark1'!W2635)</f>
        <v>83.67315175097275</v>
      </c>
      <c r="P83" s="180"/>
      <c r="Q83" s="108">
        <f>IF(H83=0,"",'Ark1'!X2635)</f>
        <v>0</v>
      </c>
      <c r="R83" s="108">
        <f>IF(H83=0,"",'Ark1'!Y2635)</f>
        <v>0</v>
      </c>
      <c r="S83" s="108">
        <f>IF(H83=0,"",'Ark1'!AA2635)</f>
        <v>12.509069821919383</v>
      </c>
      <c r="T83" s="90">
        <f>IF(H83=0,"",'Ark1'!AB2635)</f>
        <v>2.6702474608579032</v>
      </c>
      <c r="U83" s="103">
        <f>+IF('Ark1'!AC2635=0,"",'Ark1'!AC2635)</f>
        <v>-50.887908833247032</v>
      </c>
      <c r="V83" s="103">
        <f t="shared" si="6"/>
        <v>32.125</v>
      </c>
      <c r="W83" s="90">
        <f>IF(H83=0,"",'Ark1'!T2635)</f>
        <v>4.6395348837209314</v>
      </c>
      <c r="X83" s="108">
        <f>IF(H83=0,"",'Ark1'!V2635)</f>
        <v>90.788369847941283</v>
      </c>
      <c r="Y83" s="39"/>
      <c r="Z83"/>
      <c r="AA83"/>
      <c r="AB83"/>
      <c r="AC83"/>
      <c r="AD83"/>
      <c r="AE83"/>
      <c r="AF83"/>
      <c r="AG83"/>
    </row>
    <row r="84" spans="1:36" ht="15.6">
      <c r="A84" s="39"/>
      <c r="B84" s="39">
        <f>+'Ark1'!C2636</f>
        <v>2024</v>
      </c>
      <c r="C84" s="94">
        <f>+'Ark1'!K2636</f>
        <v>8</v>
      </c>
      <c r="D84" s="94" t="str">
        <f t="shared" si="7"/>
        <v>Økologisk</v>
      </c>
      <c r="E84" s="94">
        <f>+'Ark1'!D2636</f>
        <v>10</v>
      </c>
      <c r="F84" s="94" t="s">
        <v>498</v>
      </c>
      <c r="G84" s="89">
        <f>+'Ark1'!Q2636</f>
        <v>16</v>
      </c>
      <c r="H84" s="314">
        <f>+'Ark1'!R2636</f>
        <v>460</v>
      </c>
      <c r="I84" s="356">
        <f>IF(H84=0,"",'Ark1'!S2636)</f>
        <v>459</v>
      </c>
      <c r="J84" s="86"/>
      <c r="K84" s="108">
        <f>+IF(H84=0,"",'Ark1'!AD2636)</f>
        <v>0.35624670859019242</v>
      </c>
      <c r="L84" s="108">
        <f>+IF(H84=0,"",'Ark1'!AE2636)</f>
        <v>0.38780684265201976</v>
      </c>
      <c r="M84" s="5">
        <f>IF(H84=0,"",'Ark1'!U2636)</f>
        <v>58.33333333333335</v>
      </c>
      <c r="N84" s="88"/>
      <c r="O84" s="50">
        <f>IF(H84=0,"",'Ark1'!W2636)</f>
        <v>90.243137254901981</v>
      </c>
      <c r="P84" s="180"/>
      <c r="Q84" s="108">
        <f>IF(H84=0,"",'Ark1'!X2636)</f>
        <v>0</v>
      </c>
      <c r="R84" s="108">
        <f>IF(H84=0,"",'Ark1'!Y2636)</f>
        <v>0</v>
      </c>
      <c r="S84" s="108">
        <f>IF(H84=0,"",'Ark1'!AA2636)</f>
        <v>13.556381568293618</v>
      </c>
      <c r="T84" s="90">
        <f>IF(H84=0,"",'Ark1'!AB2636)</f>
        <v>3.5559640288242433</v>
      </c>
      <c r="U84" s="103">
        <f>+IF('Ark1'!AC2636=0,"",'Ark1'!AC2636)</f>
        <v>-52.940908611733555</v>
      </c>
      <c r="V84" s="103">
        <f t="shared" si="6"/>
        <v>28.6875</v>
      </c>
      <c r="W84" s="90">
        <f>IF(H84=0,"",'Ark1'!T2636)</f>
        <v>7.6326086956521744</v>
      </c>
      <c r="X84" s="108">
        <f>IF(H84=0,"",'Ark1'!V2636)</f>
        <v>97.848495362994157</v>
      </c>
      <c r="Y84" s="39"/>
      <c r="Z84"/>
      <c r="AA84"/>
      <c r="AB84"/>
      <c r="AC84"/>
      <c r="AD84"/>
      <c r="AE84"/>
      <c r="AF84"/>
      <c r="AG84"/>
    </row>
    <row r="85" spans="1:36" ht="15.6">
      <c r="A85" s="39"/>
      <c r="B85" s="39">
        <f>+'Ark1'!C2637</f>
        <v>2024</v>
      </c>
      <c r="C85" s="94">
        <f>+'Ark1'!K2637</f>
        <v>8</v>
      </c>
      <c r="D85" s="94" t="str">
        <f t="shared" si="7"/>
        <v>Økologisk</v>
      </c>
      <c r="E85" s="94">
        <f>+'Ark1'!D2637</f>
        <v>11</v>
      </c>
      <c r="F85" s="94" t="s">
        <v>499</v>
      </c>
      <c r="G85" s="89">
        <f>+'Ark1'!Q2637</f>
        <v>7</v>
      </c>
      <c r="H85" s="314">
        <f>+'Ark1'!R2637</f>
        <v>194</v>
      </c>
      <c r="I85" s="356">
        <f>IF(H85=0,"",'Ark1'!S2637)</f>
        <v>194</v>
      </c>
      <c r="J85" s="86"/>
      <c r="K85" s="108">
        <f>+IF(H85=0,"",'Ark1'!AD2637)</f>
        <v>0.53200241320682284</v>
      </c>
      <c r="L85" s="108">
        <f>+IF(H85=0,"",'Ark1'!AE2637)</f>
        <v>0.58135336460704723</v>
      </c>
      <c r="M85" s="5">
        <f>IF(H85=0,"",'Ark1'!U2637)</f>
        <v>56.773195876288682</v>
      </c>
      <c r="N85" s="88"/>
      <c r="O85" s="50">
        <f>IF(H85=0,"",'Ark1'!W2637)</f>
        <v>90.547938144329919</v>
      </c>
      <c r="P85" s="180"/>
      <c r="Q85" s="108">
        <f>IF(H85=0,"",'Ark1'!X2637)</f>
        <v>0</v>
      </c>
      <c r="R85" s="108">
        <f>IF(H85=0,"",'Ark1'!Y2637)</f>
        <v>0</v>
      </c>
      <c r="S85" s="108">
        <f>IF(H85=0,"",'Ark1'!AA2637)</f>
        <v>11.749078528301895</v>
      </c>
      <c r="T85" s="90">
        <f>IF(H85=0,"",'Ark1'!AB2637)</f>
        <v>3.6312082412785314</v>
      </c>
      <c r="U85" s="103">
        <f>+IF('Ark1'!AC2637=0,"",'Ark1'!AC2637)</f>
        <v>-51.844284310566195</v>
      </c>
      <c r="V85" s="103">
        <f t="shared" si="6"/>
        <v>27.714285714285715</v>
      </c>
      <c r="W85" s="90">
        <f>IF(H85=0,"",'Ark1'!T2637)</f>
        <v>9.4226804123711378</v>
      </c>
      <c r="X85" s="108">
        <f>IF(H85=0,"",'Ark1'!V2637)</f>
        <v>98.101774804257786</v>
      </c>
      <c r="Y85" s="39"/>
      <c r="Z85"/>
      <c r="AA85"/>
      <c r="AB85"/>
      <c r="AC85"/>
      <c r="AD85"/>
      <c r="AE85"/>
      <c r="AF85"/>
      <c r="AG85"/>
    </row>
    <row r="86" spans="1:36" ht="17.25" customHeight="1">
      <c r="A86" s="39"/>
      <c r="B86" s="39">
        <f>+'Ark1'!C2638</f>
        <v>2024</v>
      </c>
      <c r="C86" s="94">
        <f>+'Ark1'!K2638</f>
        <v>8</v>
      </c>
      <c r="D86" s="94" t="str">
        <f t="shared" si="7"/>
        <v>Økologisk</v>
      </c>
      <c r="E86" s="94">
        <f>+'Ark1'!D2638</f>
        <v>12</v>
      </c>
      <c r="F86" s="94" t="s">
        <v>500</v>
      </c>
      <c r="G86" s="89">
        <f>+'Ark1'!Q2638</f>
        <v>0</v>
      </c>
      <c r="H86" s="314">
        <f>+'Ark1'!R2638</f>
        <v>0</v>
      </c>
      <c r="I86" s="356" t="str">
        <f>IF(H86=0,"",'Ark1'!S2638)</f>
        <v/>
      </c>
      <c r="J86" s="86"/>
      <c r="K86" s="108" t="str">
        <f>+IF(H86=0,"",'Ark1'!AD2638)</f>
        <v/>
      </c>
      <c r="L86" s="108" t="str">
        <f>+IF(H86=0,"",'Ark1'!AE2638)</f>
        <v/>
      </c>
      <c r="M86" s="5" t="str">
        <f>IF(H86=0,"",'Ark1'!U2638)</f>
        <v/>
      </c>
      <c r="N86" s="88"/>
      <c r="O86" s="50" t="str">
        <f>IF(H86=0,"",'Ark1'!W2638)</f>
        <v/>
      </c>
      <c r="P86" s="180"/>
      <c r="Q86" s="108" t="str">
        <f>IF(H86=0,"",'Ark1'!X2638)</f>
        <v/>
      </c>
      <c r="R86" s="108" t="str">
        <f>IF(H86=0,"",'Ark1'!Y2638)</f>
        <v/>
      </c>
      <c r="S86" s="108" t="str">
        <f>IF(H86=0,"",'Ark1'!AA2638)</f>
        <v/>
      </c>
      <c r="T86" s="90" t="str">
        <f>IF(H86=0,"",'Ark1'!AB2638)</f>
        <v/>
      </c>
      <c r="U86" s="103" t="str">
        <f>+IF('Ark1'!AC2638=0,"",'Ark1'!AC2638)</f>
        <v/>
      </c>
      <c r="V86" s="103" t="str">
        <f t="shared" si="6"/>
        <v/>
      </c>
      <c r="W86" s="90" t="str">
        <f>IF(H86=0,"",'Ark1'!T2638)</f>
        <v/>
      </c>
      <c r="X86" s="108" t="str">
        <f>IF(H86=0,"",'Ark1'!V2638)</f>
        <v/>
      </c>
      <c r="Y86" s="39"/>
      <c r="Z86"/>
      <c r="AA86"/>
      <c r="AB86"/>
      <c r="AC86"/>
      <c r="AD86"/>
      <c r="AE86"/>
      <c r="AF86"/>
      <c r="AG86"/>
    </row>
    <row r="87" spans="1:36" ht="17.25" customHeight="1">
      <c r="A87" s="39"/>
      <c r="B87" s="39"/>
      <c r="C87" s="39"/>
      <c r="D87" s="39"/>
      <c r="E87" s="39"/>
      <c r="F87" s="39"/>
      <c r="G87" s="39"/>
      <c r="H87" s="303"/>
      <c r="I87" s="303"/>
      <c r="J87" s="86"/>
      <c r="K87" s="39"/>
      <c r="L87" s="39"/>
      <c r="M87" s="39"/>
      <c r="N87" s="88"/>
      <c r="O87" s="115"/>
      <c r="P87" s="180"/>
      <c r="Q87" s="39"/>
      <c r="R87" s="39"/>
      <c r="S87" s="39"/>
      <c r="T87" s="39"/>
      <c r="U87" s="39"/>
      <c r="V87" s="39"/>
      <c r="W87" s="39"/>
      <c r="X87" s="39"/>
      <c r="Y87" s="39"/>
      <c r="Z87"/>
      <c r="AA87"/>
      <c r="AB87"/>
      <c r="AC87"/>
      <c r="AD87"/>
      <c r="AE87"/>
      <c r="AF87"/>
      <c r="AG87"/>
    </row>
    <row r="88" spans="1:36" ht="15.6">
      <c r="A88" s="28"/>
      <c r="B88" s="28">
        <f>+'Ark1'!C2639</f>
        <v>2024</v>
      </c>
      <c r="C88" s="2">
        <f>+'Ark1'!K2639</f>
        <v>9</v>
      </c>
      <c r="D88" s="2" t="s">
        <v>536</v>
      </c>
      <c r="E88" s="2">
        <f>+'Ark1'!D2639</f>
        <v>1</v>
      </c>
      <c r="F88" s="2" t="s">
        <v>490</v>
      </c>
      <c r="G88" s="3">
        <f>+'Ark1'!Q2639</f>
        <v>0</v>
      </c>
      <c r="H88" s="306">
        <f>+'Ark1'!R2639</f>
        <v>0</v>
      </c>
      <c r="I88" s="306" t="str">
        <f>IF(H88=0,"",'Ark1'!S2639)</f>
        <v/>
      </c>
      <c r="J88" s="86"/>
      <c r="K88" s="51" t="str">
        <f>+IF(H88=0,"",'Ark1'!AD2639)</f>
        <v/>
      </c>
      <c r="L88" s="51" t="str">
        <f>+IF(H88=0,"",'Ark1'!AE2639)</f>
        <v/>
      </c>
      <c r="M88" s="5" t="str">
        <f>IF(H88=0,"",'Ark1'!U2639)</f>
        <v/>
      </c>
      <c r="N88" s="88"/>
      <c r="O88" s="51" t="str">
        <f>IF(H88=0,"",'Ark1'!W2639)</f>
        <v/>
      </c>
      <c r="P88" s="180"/>
      <c r="Q88" s="51" t="str">
        <f>IF(H88=0,"",'Ark1'!X2639)</f>
        <v/>
      </c>
      <c r="R88" s="51" t="str">
        <f>IF(H88=0,"",'Ark1'!Y2639)</f>
        <v/>
      </c>
      <c r="S88" s="51" t="str">
        <f>IF(H88=0,"",'Ark1'!AA2639)</f>
        <v/>
      </c>
      <c r="T88" s="12" t="str">
        <f>IF(H88=0,"",'Ark1'!AB2639)</f>
        <v/>
      </c>
      <c r="U88" s="15" t="str">
        <f>+IF('Ark1'!AC2639=0,"",'Ark1'!AC2639)</f>
        <v/>
      </c>
      <c r="V88" s="15" t="str">
        <f>+(IF(H88=0,"",I88/G88))</f>
        <v/>
      </c>
      <c r="W88" s="12" t="str">
        <f>IF(H88=0,"",'Ark1'!T2639)</f>
        <v/>
      </c>
      <c r="X88" s="51" t="str">
        <f>IF(H88=0,"",'Ark1'!V2639)</f>
        <v/>
      </c>
      <c r="Y88" s="28"/>
      <c r="Z88"/>
      <c r="AA88"/>
      <c r="AB88"/>
      <c r="AC88"/>
      <c r="AD88"/>
      <c r="AE88"/>
      <c r="AH88" s="13"/>
      <c r="AI88" s="12"/>
      <c r="AJ88" s="12"/>
    </row>
    <row r="89" spans="1:36" ht="15.6">
      <c r="A89" s="28"/>
      <c r="B89" s="28">
        <f>+'Ark1'!C2640</f>
        <v>2024</v>
      </c>
      <c r="C89" s="2">
        <f>+'Ark1'!K2640</f>
        <v>9</v>
      </c>
      <c r="D89" s="2" t="s">
        <v>536</v>
      </c>
      <c r="E89" s="2">
        <f>+'Ark1'!D2640</f>
        <v>2</v>
      </c>
      <c r="F89" s="2" t="s">
        <v>491</v>
      </c>
      <c r="G89" s="3">
        <f>+'Ark1'!Q2640</f>
        <v>0</v>
      </c>
      <c r="H89" s="306">
        <f>+'Ark1'!R2640</f>
        <v>0</v>
      </c>
      <c r="I89" s="306" t="str">
        <f>IF(H89=0,"",'Ark1'!S2640)</f>
        <v/>
      </c>
      <c r="J89" s="86"/>
      <c r="K89" s="51" t="str">
        <f>+IF(H89=0,"",'Ark1'!AD2640)</f>
        <v/>
      </c>
      <c r="L89" s="51" t="str">
        <f>+IF(H89=0,"",'Ark1'!AE2640)</f>
        <v/>
      </c>
      <c r="M89" s="5" t="str">
        <f>IF(H89=0,"",'Ark1'!U2640)</f>
        <v/>
      </c>
      <c r="N89" s="88"/>
      <c r="O89" s="51" t="str">
        <f>IF(H89=0,"",'Ark1'!W2640)</f>
        <v/>
      </c>
      <c r="P89" s="180"/>
      <c r="Q89" s="51" t="str">
        <f>IF(H89=0,"",'Ark1'!X2640)</f>
        <v/>
      </c>
      <c r="R89" s="51" t="str">
        <f>IF(H89=0,"",'Ark1'!Y2640)</f>
        <v/>
      </c>
      <c r="S89" s="51" t="str">
        <f>IF(H89=0,"",'Ark1'!AA2640)</f>
        <v/>
      </c>
      <c r="T89" s="12" t="str">
        <f>IF(H89=0,"",'Ark1'!AB2640)</f>
        <v/>
      </c>
      <c r="U89" s="15" t="str">
        <f>+IF('Ark1'!AC2640=0,"",'Ark1'!AC2640)</f>
        <v/>
      </c>
      <c r="V89" s="15" t="str">
        <f t="shared" ref="V89:V99" si="8">+(IF(H89=0,"",I89/G89))</f>
        <v/>
      </c>
      <c r="W89" s="12" t="str">
        <f>IF(H89=0,"",'Ark1'!T2640)</f>
        <v/>
      </c>
      <c r="X89" s="51" t="str">
        <f>IF(H89=0,"",'Ark1'!V2640)</f>
        <v/>
      </c>
      <c r="Y89" s="28"/>
      <c r="Z89" s="79"/>
      <c r="AH89" s="13"/>
      <c r="AI89" s="12"/>
      <c r="AJ89" s="12"/>
    </row>
    <row r="90" spans="1:36" ht="15.6">
      <c r="A90" s="28"/>
      <c r="B90" s="28">
        <f>+'Ark1'!C2641</f>
        <v>2024</v>
      </c>
      <c r="C90" s="2">
        <f>+'Ark1'!K2641</f>
        <v>9</v>
      </c>
      <c r="D90" s="2" t="s">
        <v>536</v>
      </c>
      <c r="E90" s="2">
        <f>+'Ark1'!D2641</f>
        <v>3</v>
      </c>
      <c r="F90" s="2" t="s">
        <v>492</v>
      </c>
      <c r="G90" s="3">
        <f>+'Ark1'!Q2641</f>
        <v>0</v>
      </c>
      <c r="H90" s="306">
        <f>+'Ark1'!R2641</f>
        <v>0</v>
      </c>
      <c r="I90" s="306" t="str">
        <f>IF(H90=0,"",'Ark1'!S2641)</f>
        <v/>
      </c>
      <c r="J90" s="86"/>
      <c r="K90" s="51" t="str">
        <f>+IF(H90=0,"",'Ark1'!AD2641)</f>
        <v/>
      </c>
      <c r="L90" s="51" t="str">
        <f>+IF(H90=0,"",'Ark1'!AE2641)</f>
        <v/>
      </c>
      <c r="M90" s="5" t="str">
        <f>IF(H90=0,"",'Ark1'!U2641)</f>
        <v/>
      </c>
      <c r="N90" s="88"/>
      <c r="O90" s="51" t="str">
        <f>IF(H90=0,"",'Ark1'!W2641)</f>
        <v/>
      </c>
      <c r="P90" s="180"/>
      <c r="Q90" s="51" t="str">
        <f>IF(H90=0,"",'Ark1'!X2641)</f>
        <v/>
      </c>
      <c r="R90" s="51" t="str">
        <f>IF(H90=0,"",'Ark1'!Y2641)</f>
        <v/>
      </c>
      <c r="S90" s="51" t="str">
        <f>IF(H90=0,"",'Ark1'!AA2641)</f>
        <v/>
      </c>
      <c r="T90" s="12" t="str">
        <f>IF(H90=0,"",'Ark1'!AB2641)</f>
        <v/>
      </c>
      <c r="U90" s="15" t="str">
        <f>+IF('Ark1'!AC2641=0,"",'Ark1'!AC2641)</f>
        <v/>
      </c>
      <c r="V90" s="15" t="str">
        <f t="shared" si="8"/>
        <v/>
      </c>
      <c r="W90" s="12" t="str">
        <f>IF(H90=0,"",'Ark1'!T2641)</f>
        <v/>
      </c>
      <c r="X90" s="51" t="str">
        <f>IF(H90=0,"",'Ark1'!V2641)</f>
        <v/>
      </c>
      <c r="Y90" s="28"/>
      <c r="Z90" s="79"/>
      <c r="AH90" s="13"/>
      <c r="AI90" s="12"/>
      <c r="AJ90" s="12"/>
    </row>
    <row r="91" spans="1:36" ht="15.6">
      <c r="A91" s="28"/>
      <c r="B91" s="28">
        <f>+'Ark1'!C2642</f>
        <v>2024</v>
      </c>
      <c r="C91" s="2">
        <f>+'Ark1'!K2642</f>
        <v>9</v>
      </c>
      <c r="D91" s="2" t="s">
        <v>536</v>
      </c>
      <c r="E91" s="2">
        <f>+'Ark1'!D2642</f>
        <v>4</v>
      </c>
      <c r="F91" s="2" t="s">
        <v>493</v>
      </c>
      <c r="G91" s="3">
        <f>+'Ark1'!Q2642</f>
        <v>0</v>
      </c>
      <c r="H91" s="306">
        <f>+'Ark1'!R2642</f>
        <v>0</v>
      </c>
      <c r="I91" s="306" t="str">
        <f>IF(H91=0,"",'Ark1'!S2642)</f>
        <v/>
      </c>
      <c r="J91" s="86"/>
      <c r="K91" s="51" t="str">
        <f>+IF(H91=0,"",'Ark1'!AD2642)</f>
        <v/>
      </c>
      <c r="L91" s="51" t="str">
        <f>+IF(H91=0,"",'Ark1'!AE2642)</f>
        <v/>
      </c>
      <c r="M91" s="5" t="str">
        <f>IF(H91=0,"",'Ark1'!U2642)</f>
        <v/>
      </c>
      <c r="N91" s="88"/>
      <c r="O91" s="51" t="str">
        <f>IF(H91=0,"",'Ark1'!W2642)</f>
        <v/>
      </c>
      <c r="P91" s="180"/>
      <c r="Q91" s="51" t="str">
        <f>IF(H91=0,"",'Ark1'!X2642)</f>
        <v/>
      </c>
      <c r="R91" s="51" t="str">
        <f>IF(H91=0,"",'Ark1'!Y2642)</f>
        <v/>
      </c>
      <c r="S91" s="51" t="str">
        <f>IF(H91=0,"",'Ark1'!AA2642)</f>
        <v/>
      </c>
      <c r="T91" s="12" t="str">
        <f>IF(H91=0,"",'Ark1'!AB2642)</f>
        <v/>
      </c>
      <c r="U91" s="15" t="str">
        <f>+IF('Ark1'!AC2642=0,"",'Ark1'!AC2642)</f>
        <v/>
      </c>
      <c r="V91" s="15" t="str">
        <f t="shared" si="8"/>
        <v/>
      </c>
      <c r="W91" s="12" t="str">
        <f>IF(H91=0,"",'Ark1'!T2642)</f>
        <v/>
      </c>
      <c r="X91" s="51" t="str">
        <f>IF(H91=0,"",'Ark1'!V2642)</f>
        <v/>
      </c>
      <c r="Y91" s="28"/>
      <c r="Z91" s="79"/>
      <c r="AH91" s="13"/>
      <c r="AI91" s="12"/>
      <c r="AJ91" s="12"/>
    </row>
    <row r="92" spans="1:36" ht="15.6">
      <c r="A92" s="28"/>
      <c r="B92" s="28">
        <f>+'Ark1'!C2643</f>
        <v>2024</v>
      </c>
      <c r="C92" s="2">
        <f>+'Ark1'!K2643</f>
        <v>9</v>
      </c>
      <c r="D92" s="2" t="s">
        <v>536</v>
      </c>
      <c r="E92" s="2">
        <f>+'Ark1'!D2643</f>
        <v>5</v>
      </c>
      <c r="F92" s="2" t="s">
        <v>377</v>
      </c>
      <c r="G92" s="3">
        <f>+'Ark1'!Q2643</f>
        <v>1</v>
      </c>
      <c r="H92" s="306">
        <f>+'Ark1'!R2643</f>
        <v>1</v>
      </c>
      <c r="I92" s="306">
        <f>IF(H92=0,"",'Ark1'!S2643)</f>
        <v>1</v>
      </c>
      <c r="J92" s="86"/>
      <c r="K92" s="51">
        <f>+IF(H92=0,"",'Ark1'!AD2643)</f>
        <v>7.9808459696727825E-4</v>
      </c>
      <c r="L92" s="51">
        <f>+IF(H92=0,"",'Ark1'!AE2643)</f>
        <v>4.4171810009146513E-4</v>
      </c>
      <c r="M92" s="5">
        <f>IF(H92=0,"",'Ark1'!U2643)</f>
        <v>57</v>
      </c>
      <c r="N92" s="88"/>
      <c r="O92" s="51">
        <f>IF(H92=0,"",'Ark1'!W2643)</f>
        <v>45.300000000000011</v>
      </c>
      <c r="P92" s="180"/>
      <c r="Q92" s="51">
        <f>IF(H92=0,"",'Ark1'!X2643)</f>
        <v>0</v>
      </c>
      <c r="R92" s="51">
        <f>IF(H92=0,"",'Ark1'!Y2643)</f>
        <v>0</v>
      </c>
      <c r="S92" s="51">
        <f>IF(H92=0,"",'Ark1'!AA2643)</f>
        <v>0</v>
      </c>
      <c r="T92" s="12">
        <f>IF(H92=0,"",'Ark1'!AB2643)</f>
        <v>0</v>
      </c>
      <c r="U92" s="15" t="str">
        <f>+IF('Ark1'!AC2643=0,"",'Ark1'!AC2643)</f>
        <v/>
      </c>
      <c r="V92" s="15">
        <f t="shared" si="8"/>
        <v>1</v>
      </c>
      <c r="W92" s="12">
        <f>IF(H92=0,"",'Ark1'!T2643)</f>
        <v>14</v>
      </c>
      <c r="X92" s="51">
        <f>IF(H92=0,"",'Ark1'!V2643)</f>
        <v>49.079089924160336</v>
      </c>
      <c r="Y92" s="28"/>
      <c r="Z92" s="79"/>
      <c r="AH92" s="13"/>
      <c r="AI92" s="12"/>
      <c r="AJ92" s="12"/>
    </row>
    <row r="93" spans="1:36" ht="15.6">
      <c r="A93" s="28"/>
      <c r="B93" s="28">
        <f>+'Ark1'!C2644</f>
        <v>2024</v>
      </c>
      <c r="C93" s="2">
        <f>+'Ark1'!K2644</f>
        <v>9</v>
      </c>
      <c r="D93" s="2" t="s">
        <v>536</v>
      </c>
      <c r="E93" s="2">
        <f>+'Ark1'!D2644</f>
        <v>6</v>
      </c>
      <c r="F93" s="2" t="s">
        <v>494</v>
      </c>
      <c r="G93" s="3">
        <f>+'Ark1'!Q2644</f>
        <v>2</v>
      </c>
      <c r="H93" s="306">
        <f>+'Ark1'!R2644</f>
        <v>7</v>
      </c>
      <c r="I93" s="306">
        <f>IF(H93=0,"",'Ark1'!S2644)</f>
        <v>7</v>
      </c>
      <c r="J93" s="86"/>
      <c r="K93" s="51">
        <f>+IF(H93=0,"",'Ark1'!AD2644)</f>
        <v>6.1324969775550606E-3</v>
      </c>
      <c r="L93" s="51">
        <f>+IF(H93=0,"",'Ark1'!AE2644)</f>
        <v>5.851501506987552E-3</v>
      </c>
      <c r="M93" s="5">
        <f>IF(H93=0,"",'Ark1'!U2644)</f>
        <v>56.428571428571438</v>
      </c>
      <c r="N93" s="88"/>
      <c r="O93" s="51">
        <f>IF(H93=0,"",'Ark1'!W2644)</f>
        <v>77.157142857142844</v>
      </c>
      <c r="P93" s="180"/>
      <c r="Q93" s="51">
        <f>IF(H93=0,"",'Ark1'!X2644)</f>
        <v>0</v>
      </c>
      <c r="R93" s="51">
        <f>IF(H93=0,"",'Ark1'!Y2644)</f>
        <v>0</v>
      </c>
      <c r="S93" s="51">
        <f>IF(H93=0,"",'Ark1'!AA2644)</f>
        <v>12.25874115453451</v>
      </c>
      <c r="T93" s="12">
        <f>IF(H93=0,"",'Ark1'!AB2644)</f>
        <v>1.0497813183354356</v>
      </c>
      <c r="U93" s="15">
        <f>+IF('Ark1'!AC2644=0,"",'Ark1'!AC2644)</f>
        <v>-10.625124016476867</v>
      </c>
      <c r="V93" s="15">
        <f t="shared" si="8"/>
        <v>3.5</v>
      </c>
      <c r="W93" s="12">
        <f>IF(H93=0,"",'Ark1'!T2644)</f>
        <v>14</v>
      </c>
      <c r="X93" s="51">
        <f>IF(H93=0,"",'Ark1'!V2644)</f>
        <v>83.593870917814598</v>
      </c>
      <c r="Y93" s="28"/>
      <c r="Z93" s="79"/>
      <c r="AH93" s="13"/>
      <c r="AI93" s="12"/>
      <c r="AJ93" s="12"/>
    </row>
    <row r="94" spans="1:36" ht="15.6">
      <c r="A94" s="28"/>
      <c r="B94" s="28">
        <f>+'Ark1'!C2645</f>
        <v>2024</v>
      </c>
      <c r="C94" s="2">
        <f>+'Ark1'!K2645</f>
        <v>9</v>
      </c>
      <c r="D94" s="2" t="s">
        <v>536</v>
      </c>
      <c r="E94" s="2">
        <f>+'Ark1'!D2645</f>
        <v>7</v>
      </c>
      <c r="F94" s="2" t="s">
        <v>495</v>
      </c>
      <c r="G94" s="3">
        <f>+'Ark1'!Q2645</f>
        <v>0</v>
      </c>
      <c r="H94" s="306">
        <f>+'Ark1'!R2645</f>
        <v>0</v>
      </c>
      <c r="I94" s="306" t="str">
        <f>IF(H94=0,"",'Ark1'!S2645)</f>
        <v/>
      </c>
      <c r="J94" s="86"/>
      <c r="K94" s="51" t="str">
        <f>+IF(H94=0,"",'Ark1'!AD2645)</f>
        <v/>
      </c>
      <c r="L94" s="51" t="str">
        <f>+IF(H94=0,"",'Ark1'!AE2645)</f>
        <v/>
      </c>
      <c r="M94" s="5" t="str">
        <f>IF(H94=0,"",'Ark1'!U2645)</f>
        <v/>
      </c>
      <c r="N94" s="88"/>
      <c r="O94" s="51" t="str">
        <f>IF(H94=0,"",'Ark1'!W2645)</f>
        <v/>
      </c>
      <c r="P94" s="180"/>
      <c r="Q94" s="51" t="str">
        <f>IF(H94=0,"",'Ark1'!X2645)</f>
        <v/>
      </c>
      <c r="R94" s="51" t="str">
        <f>IF(H94=0,"",'Ark1'!Y2645)</f>
        <v/>
      </c>
      <c r="S94" s="51" t="str">
        <f>IF(H94=0,"",'Ark1'!AA2645)</f>
        <v/>
      </c>
      <c r="T94" s="12" t="str">
        <f>IF(H94=0,"",'Ark1'!AB2645)</f>
        <v/>
      </c>
      <c r="U94" s="15" t="str">
        <f>+IF('Ark1'!AC2645=0,"",'Ark1'!AC2645)</f>
        <v/>
      </c>
      <c r="V94" s="15" t="str">
        <f t="shared" si="8"/>
        <v/>
      </c>
      <c r="W94" s="12" t="str">
        <f>IF(H94=0,"",'Ark1'!T2645)</f>
        <v/>
      </c>
      <c r="X94" s="51" t="str">
        <f>IF(H94=0,"",'Ark1'!V2645)</f>
        <v/>
      </c>
      <c r="Y94" s="28"/>
      <c r="Z94" s="79"/>
      <c r="AH94" s="13"/>
      <c r="AI94" s="12"/>
      <c r="AJ94" s="12"/>
    </row>
    <row r="95" spans="1:36" ht="15.6">
      <c r="A95" s="28"/>
      <c r="B95" s="28">
        <f>+'Ark1'!C2646</f>
        <v>2024</v>
      </c>
      <c r="C95" s="2">
        <f>+'Ark1'!K2646</f>
        <v>9</v>
      </c>
      <c r="D95" s="2" t="s">
        <v>536</v>
      </c>
      <c r="E95" s="2">
        <f>+'Ark1'!D2646</f>
        <v>8</v>
      </c>
      <c r="F95" s="2" t="s">
        <v>496</v>
      </c>
      <c r="G95" s="3">
        <f>+'Ark1'!Q2646</f>
        <v>0</v>
      </c>
      <c r="H95" s="306">
        <f>+'Ark1'!R2646</f>
        <v>0</v>
      </c>
      <c r="I95" s="306" t="str">
        <f>IF(H95=0,"",'Ark1'!S2646)</f>
        <v/>
      </c>
      <c r="J95" s="86"/>
      <c r="K95" s="51" t="str">
        <f>+IF(H95=0,"",'Ark1'!AD2646)</f>
        <v/>
      </c>
      <c r="L95" s="51" t="str">
        <f>+IF(H95=0,"",'Ark1'!AE2646)</f>
        <v/>
      </c>
      <c r="M95" s="5" t="str">
        <f>IF(H95=0,"",'Ark1'!U2646)</f>
        <v/>
      </c>
      <c r="N95" s="88"/>
      <c r="O95" s="51" t="str">
        <f>IF(H95=0,"",'Ark1'!W2646)</f>
        <v/>
      </c>
      <c r="P95" s="180"/>
      <c r="Q95" s="51" t="str">
        <f>IF(H95=0,"",'Ark1'!X2646)</f>
        <v/>
      </c>
      <c r="R95" s="51" t="str">
        <f>IF(H95=0,"",'Ark1'!Y2646)</f>
        <v/>
      </c>
      <c r="S95" s="51" t="str">
        <f>IF(H95=0,"",'Ark1'!AA2646)</f>
        <v/>
      </c>
      <c r="T95" s="12" t="str">
        <f>IF(H95=0,"",'Ark1'!AB2646)</f>
        <v/>
      </c>
      <c r="U95" s="15" t="str">
        <f>+IF('Ark1'!AC2646=0,"",'Ark1'!AC2646)</f>
        <v/>
      </c>
      <c r="V95" s="15" t="str">
        <f t="shared" si="8"/>
        <v/>
      </c>
      <c r="W95" s="12" t="str">
        <f>IF(H95=0,"",'Ark1'!T2646)</f>
        <v/>
      </c>
      <c r="X95" s="51" t="str">
        <f>IF(H95=0,"",'Ark1'!V2646)</f>
        <v/>
      </c>
      <c r="Y95" s="28"/>
      <c r="Z95" s="79"/>
      <c r="AH95" s="13"/>
      <c r="AI95" s="12"/>
      <c r="AJ95" s="12"/>
    </row>
    <row r="96" spans="1:36" ht="15.6">
      <c r="A96" s="28"/>
      <c r="B96" s="28">
        <f>+'Ark1'!C2647</f>
        <v>2024</v>
      </c>
      <c r="C96" s="2">
        <f>+'Ark1'!K2647</f>
        <v>9</v>
      </c>
      <c r="D96" s="2" t="s">
        <v>536</v>
      </c>
      <c r="E96" s="2">
        <f>+'Ark1'!D2647</f>
        <v>9</v>
      </c>
      <c r="F96" s="2" t="s">
        <v>497</v>
      </c>
      <c r="G96" s="3">
        <f>+'Ark1'!Q2647</f>
        <v>0</v>
      </c>
      <c r="H96" s="306">
        <f>+'Ark1'!R2647</f>
        <v>0</v>
      </c>
      <c r="I96" s="306" t="str">
        <f>IF(H96=0,"",'Ark1'!S2647)</f>
        <v/>
      </c>
      <c r="J96" s="86"/>
      <c r="K96" s="51" t="str">
        <f>+IF(H96=0,"",'Ark1'!AD2647)</f>
        <v/>
      </c>
      <c r="L96" s="51" t="str">
        <f>+IF(H96=0,"",'Ark1'!AE2647)</f>
        <v/>
      </c>
      <c r="M96" s="5" t="str">
        <f>IF(H96=0,"",'Ark1'!U2647)</f>
        <v/>
      </c>
      <c r="N96" s="88"/>
      <c r="O96" s="51" t="str">
        <f>IF(H96=0,"",'Ark1'!W2647)</f>
        <v/>
      </c>
      <c r="P96" s="180"/>
      <c r="Q96" s="51" t="str">
        <f>IF(H96=0,"",'Ark1'!X2647)</f>
        <v/>
      </c>
      <c r="R96" s="51" t="str">
        <f>IF(H96=0,"",'Ark1'!Y2647)</f>
        <v/>
      </c>
      <c r="S96" s="51" t="str">
        <f>IF(H96=0,"",'Ark1'!AA2647)</f>
        <v/>
      </c>
      <c r="T96" s="12" t="str">
        <f>IF(H96=0,"",'Ark1'!AB2647)</f>
        <v/>
      </c>
      <c r="U96" s="15" t="str">
        <f>+IF('Ark1'!AC2647=0,"",'Ark1'!AC2647)</f>
        <v/>
      </c>
      <c r="V96" s="15" t="str">
        <f t="shared" si="8"/>
        <v/>
      </c>
      <c r="W96" s="12" t="str">
        <f>IF(H96=0,"",'Ark1'!T2647)</f>
        <v/>
      </c>
      <c r="X96" s="51" t="str">
        <f>IF(H96=0,"",'Ark1'!V2647)</f>
        <v/>
      </c>
      <c r="Y96" s="28"/>
      <c r="Z96" s="79"/>
      <c r="AH96" s="13"/>
      <c r="AI96" s="12"/>
      <c r="AJ96" s="12"/>
    </row>
    <row r="97" spans="1:36" ht="15.6">
      <c r="A97" s="28"/>
      <c r="B97" s="28">
        <f>+'Ark1'!C2648</f>
        <v>2024</v>
      </c>
      <c r="C97" s="2">
        <f>+'Ark1'!K2648</f>
        <v>9</v>
      </c>
      <c r="D97" s="2" t="s">
        <v>536</v>
      </c>
      <c r="E97" s="2">
        <f>+'Ark1'!D2648</f>
        <v>10</v>
      </c>
      <c r="F97" s="2" t="s">
        <v>498</v>
      </c>
      <c r="G97" s="3">
        <f>+'Ark1'!Q2648</f>
        <v>1</v>
      </c>
      <c r="H97" s="306">
        <f>+'Ark1'!R2648</f>
        <v>18</v>
      </c>
      <c r="I97" s="306">
        <f>IF(H97=0,"",'Ark1'!S2648)</f>
        <v>18</v>
      </c>
      <c r="J97" s="86"/>
      <c r="K97" s="51">
        <f>+IF(H97=0,"",'Ark1'!AD2648)</f>
        <v>1.3940088597007521E-2</v>
      </c>
      <c r="L97" s="51">
        <f>+IF(H97=0,"",'Ark1'!AE2648)</f>
        <v>1.3580205140959178E-2</v>
      </c>
      <c r="M97" s="5">
        <f>IF(H97=0,"",'Ark1'!U2648)</f>
        <v>58.111111111111121</v>
      </c>
      <c r="N97" s="88"/>
      <c r="O97" s="51">
        <f>IF(H97=0,"",'Ark1'!W2648)</f>
        <v>80.583333333333314</v>
      </c>
      <c r="P97" s="180"/>
      <c r="Q97" s="51">
        <f>IF(H97=0,"",'Ark1'!X2648)</f>
        <v>0</v>
      </c>
      <c r="R97" s="51">
        <f>IF(H97=0,"",'Ark1'!Y2648)</f>
        <v>0</v>
      </c>
      <c r="S97" s="51">
        <f>IF(H97=0,"",'Ark1'!AA2648)</f>
        <v>8.0043911559704881</v>
      </c>
      <c r="T97" s="12">
        <f>IF(H97=0,"",'Ark1'!AB2648)</f>
        <v>0.93623886368614229</v>
      </c>
      <c r="U97" s="15">
        <f>+IF('Ark1'!AC2648=0,"",'Ark1'!AC2648)</f>
        <v>4.9174997693580691</v>
      </c>
      <c r="V97" s="15">
        <f t="shared" si="8"/>
        <v>18</v>
      </c>
      <c r="W97" s="12">
        <f>IF(H97=0,"",'Ark1'!T2648)</f>
        <v>14</v>
      </c>
      <c r="X97" s="51">
        <f>IF(H97=0,"",'Ark1'!V2648)</f>
        <v>87.305886601661243</v>
      </c>
      <c r="Y97" s="28"/>
      <c r="Z97" s="79"/>
      <c r="AH97" s="13"/>
      <c r="AI97" s="12"/>
      <c r="AJ97" s="12"/>
    </row>
    <row r="98" spans="1:36" ht="15.6">
      <c r="A98" s="28"/>
      <c r="B98" s="28">
        <f>+'Ark1'!C2649</f>
        <v>2024</v>
      </c>
      <c r="C98" s="2">
        <f>+'Ark1'!K2649</f>
        <v>9</v>
      </c>
      <c r="D98" s="2" t="s">
        <v>536</v>
      </c>
      <c r="E98" s="2">
        <f>+'Ark1'!D2649</f>
        <v>11</v>
      </c>
      <c r="F98" s="2" t="s">
        <v>499</v>
      </c>
      <c r="G98" s="3">
        <f>+'Ark1'!Q2649</f>
        <v>0</v>
      </c>
      <c r="H98" s="306">
        <f>+'Ark1'!R2649</f>
        <v>0</v>
      </c>
      <c r="I98" s="306" t="str">
        <f>IF(H98=0,"",'Ark1'!S2649)</f>
        <v/>
      </c>
      <c r="J98" s="86"/>
      <c r="K98" s="51" t="str">
        <f>+IF(H98=0,"",'Ark1'!AD2649)</f>
        <v/>
      </c>
      <c r="L98" s="51" t="str">
        <f>+IF(H98=0,"",'Ark1'!AE2649)</f>
        <v/>
      </c>
      <c r="M98" s="5" t="str">
        <f>IF(H98=0,"",'Ark1'!U2649)</f>
        <v/>
      </c>
      <c r="N98" s="88"/>
      <c r="O98" s="51" t="str">
        <f>IF(H98=0,"",'Ark1'!W2649)</f>
        <v/>
      </c>
      <c r="P98" s="180"/>
      <c r="Q98" s="51" t="str">
        <f>IF(H98=0,"",'Ark1'!X2649)</f>
        <v/>
      </c>
      <c r="R98" s="51" t="str">
        <f>IF(H98=0,"",'Ark1'!Y2649)</f>
        <v/>
      </c>
      <c r="S98" s="51" t="str">
        <f>IF(H98=0,"",'Ark1'!AA2649)</f>
        <v/>
      </c>
      <c r="T98" s="12" t="str">
        <f>IF(H98=0,"",'Ark1'!AB2649)</f>
        <v/>
      </c>
      <c r="U98" s="15" t="str">
        <f>+IF('Ark1'!AC2649=0,"",'Ark1'!AC2649)</f>
        <v/>
      </c>
      <c r="V98" s="15" t="str">
        <f t="shared" si="8"/>
        <v/>
      </c>
      <c r="W98" s="12" t="str">
        <f>IF(H98=0,"",'Ark1'!T2649)</f>
        <v/>
      </c>
      <c r="X98" s="51" t="str">
        <f>IF(H98=0,"",'Ark1'!V2649)</f>
        <v/>
      </c>
      <c r="Y98" s="28"/>
      <c r="Z98" s="79"/>
      <c r="AH98" s="13"/>
      <c r="AI98" s="12"/>
      <c r="AJ98" s="12"/>
    </row>
    <row r="99" spans="1:36" ht="15.6">
      <c r="A99" s="28"/>
      <c r="B99" s="28">
        <f>+'Ark1'!C2650</f>
        <v>2024</v>
      </c>
      <c r="C99" s="2">
        <f>+'Ark1'!K2650</f>
        <v>9</v>
      </c>
      <c r="D99" s="2" t="s">
        <v>536</v>
      </c>
      <c r="E99" s="2">
        <f>+'Ark1'!D2650</f>
        <v>12</v>
      </c>
      <c r="F99" s="2" t="s">
        <v>500</v>
      </c>
      <c r="G99" s="3">
        <f>+'Ark1'!Q2650</f>
        <v>0</v>
      </c>
      <c r="H99" s="306">
        <f>+'Ark1'!R2650</f>
        <v>0</v>
      </c>
      <c r="I99" s="306" t="str">
        <f>IF(H99=0,"",'Ark1'!S2650)</f>
        <v/>
      </c>
      <c r="J99" s="86"/>
      <c r="K99" s="51" t="str">
        <f>+IF(H99=0,"",'Ark1'!AD2650)</f>
        <v/>
      </c>
      <c r="L99" s="51" t="str">
        <f>+IF(H99=0,"",'Ark1'!AE2650)</f>
        <v/>
      </c>
      <c r="M99" s="5" t="str">
        <f>IF(H99=0,"",'Ark1'!U2650)</f>
        <v/>
      </c>
      <c r="N99" s="88"/>
      <c r="O99" s="51" t="str">
        <f>IF(H99=0,"",'Ark1'!W2650)</f>
        <v/>
      </c>
      <c r="P99" s="180"/>
      <c r="Q99" s="51" t="str">
        <f>IF(H99=0,"",'Ark1'!X2650)</f>
        <v/>
      </c>
      <c r="R99" s="51" t="str">
        <f>IF(H99=0,"",'Ark1'!Y2650)</f>
        <v/>
      </c>
      <c r="S99" s="51" t="str">
        <f>IF(H99=0,"",'Ark1'!AA2650)</f>
        <v/>
      </c>
      <c r="T99" s="12" t="str">
        <f>IF(H99=0,"",'Ark1'!AB2650)</f>
        <v/>
      </c>
      <c r="U99" s="15" t="str">
        <f>+IF('Ark1'!AC2650=0,"",'Ark1'!AC2650)</f>
        <v/>
      </c>
      <c r="V99" s="15" t="str">
        <f t="shared" si="8"/>
        <v/>
      </c>
      <c r="W99" s="12" t="str">
        <f>IF(H99=0,"",'Ark1'!T2650)</f>
        <v/>
      </c>
      <c r="X99" s="51" t="str">
        <f>IF(H99=0,"",'Ark1'!V2650)</f>
        <v/>
      </c>
      <c r="Y99" s="28"/>
      <c r="Z99" s="79"/>
      <c r="AH99" s="13"/>
      <c r="AI99" s="12"/>
      <c r="AJ99" s="12"/>
    </row>
    <row r="100" spans="1:36" ht="17.25" customHeight="1">
      <c r="A100" s="34"/>
      <c r="B100" s="34"/>
      <c r="C100" s="34"/>
      <c r="D100" s="73"/>
      <c r="E100" s="55"/>
      <c r="F100" s="28"/>
      <c r="G100" s="28"/>
      <c r="H100" s="354"/>
      <c r="I100" s="357"/>
      <c r="J100" s="86"/>
      <c r="K100" s="315"/>
      <c r="L100" s="28"/>
      <c r="M100" s="34"/>
      <c r="N100" s="88"/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  <c r="Y100" s="28"/>
      <c r="Z100"/>
      <c r="AA100"/>
      <c r="AB100"/>
      <c r="AC100"/>
      <c r="AD100"/>
      <c r="AE100"/>
      <c r="AF100"/>
      <c r="AG100"/>
    </row>
    <row r="101" spans="1:36" ht="17.25" customHeight="1">
      <c r="A101" s="256"/>
      <c r="B101" s="256"/>
      <c r="C101" s="256"/>
      <c r="D101" s="256"/>
      <c r="E101" s="256"/>
      <c r="F101" s="256"/>
      <c r="G101" s="256"/>
      <c r="H101" s="358"/>
      <c r="I101" s="358"/>
      <c r="J101" s="256"/>
      <c r="K101" s="256"/>
      <c r="L101" s="256"/>
      <c r="M101" s="256"/>
      <c r="N101" s="256"/>
      <c r="O101" s="256"/>
      <c r="P101" s="256"/>
      <c r="Q101" s="256"/>
      <c r="R101" s="256"/>
      <c r="S101" s="256"/>
      <c r="T101" s="256"/>
      <c r="U101" s="256"/>
      <c r="V101" s="256"/>
      <c r="W101" s="256"/>
      <c r="X101" s="256"/>
      <c r="Y101" s="256"/>
      <c r="Z101"/>
      <c r="AA101"/>
      <c r="AB101"/>
      <c r="AC101"/>
      <c r="AD101"/>
      <c r="AE101"/>
      <c r="AF101"/>
      <c r="AG101"/>
    </row>
    <row r="102" spans="1:36" ht="16.5" customHeight="1">
      <c r="A102" s="259"/>
      <c r="B102" s="256"/>
      <c r="C102" s="256"/>
      <c r="D102" s="256"/>
      <c r="E102" s="256"/>
      <c r="F102" s="256"/>
      <c r="G102" s="256"/>
      <c r="H102" s="358"/>
      <c r="I102" s="358"/>
      <c r="J102" s="256"/>
      <c r="K102" s="256"/>
      <c r="L102" s="256"/>
      <c r="M102" s="256"/>
      <c r="N102" s="256"/>
      <c r="O102" s="256"/>
      <c r="P102" s="256"/>
      <c r="Q102" s="256"/>
      <c r="R102" s="256"/>
      <c r="S102" s="256"/>
      <c r="T102" s="256"/>
      <c r="U102" s="256"/>
      <c r="V102" s="256"/>
      <c r="W102" s="256"/>
      <c r="X102" s="256"/>
      <c r="Y102" s="256"/>
      <c r="Z102"/>
      <c r="AA102"/>
      <c r="AB102"/>
      <c r="AC102"/>
      <c r="AD102"/>
      <c r="AE102"/>
      <c r="AF102"/>
      <c r="AG102"/>
    </row>
    <row r="103" spans="1:36" ht="15.6">
      <c r="A103" s="259"/>
      <c r="B103" s="265">
        <f>+'Ark1'!C2651</f>
        <v>2023</v>
      </c>
      <c r="C103" s="2">
        <f>+'Ark1'!K2651</f>
        <v>0</v>
      </c>
      <c r="D103" s="2" t="s">
        <v>414</v>
      </c>
      <c r="E103" s="2">
        <f>+'Ark1'!D2651</f>
        <v>1</v>
      </c>
      <c r="F103" s="2" t="s">
        <v>490</v>
      </c>
      <c r="G103" s="3">
        <f>+'Ark1'!Q2651</f>
        <v>1068</v>
      </c>
      <c r="H103" s="306">
        <f>+'Ark1'!R2651</f>
        <v>111464</v>
      </c>
      <c r="I103" s="306">
        <f>IF(H103=0,"",'Ark1'!S2651)</f>
        <v>111031</v>
      </c>
      <c r="J103" s="86"/>
      <c r="K103" s="51">
        <f>+IF(H103=0,"",'Ark1'!AD2651)</f>
        <v>85.249061192648625</v>
      </c>
      <c r="L103" s="51">
        <f>+IF(H103=0,"",'Ark1'!AE2651)</f>
        <v>85.135543012968455</v>
      </c>
      <c r="M103" s="96">
        <f>IF(H103=0,"",'Ark1'!U2651)</f>
        <v>60.618556979582287</v>
      </c>
      <c r="N103" s="96"/>
      <c r="O103" s="51">
        <f>IF(H103=0,"",'Ark1'!W2651)</f>
        <v>85.49769974151225</v>
      </c>
      <c r="P103" s="51"/>
      <c r="Q103" s="51">
        <f>IF(H103=0,"",'Ark1'!X2651)</f>
        <v>2.5622622550778722</v>
      </c>
      <c r="R103" s="51">
        <f>IF(H103=0,"",'Ark1'!Y2651)</f>
        <v>5.1245245101557444</v>
      </c>
      <c r="S103" s="51">
        <f>IF(H103=0,"",'Ark1'!AA2651)</f>
        <v>9.7115843390518943</v>
      </c>
      <c r="T103" s="12">
        <f>IF(H103=0,"",'Ark1'!AB2651)</f>
        <v>2.5265032015177402</v>
      </c>
      <c r="U103" s="15">
        <f>+IF('Ark1'!AC2651=0,"",'Ark1'!AC2651)</f>
        <v>-32.648292634908202</v>
      </c>
      <c r="V103" s="15">
        <f>+(IF(H103=0,"",I103/G103))</f>
        <v>103.96161048689139</v>
      </c>
      <c r="W103" s="12">
        <f>IF(H103=0,"",'Ark1'!T2651)</f>
        <v>4.0859021746931745</v>
      </c>
      <c r="X103" s="51">
        <f>IF(H103=0,"",'Ark1'!V2651)</f>
        <v>92.732420204979491</v>
      </c>
      <c r="Y103" s="259"/>
      <c r="Z103" s="79"/>
      <c r="AH103" s="13"/>
      <c r="AI103" s="12"/>
      <c r="AJ103" s="12"/>
    </row>
    <row r="104" spans="1:36" ht="15.6">
      <c r="A104" s="259"/>
      <c r="B104" s="265">
        <f>+'Ark1'!C2652</f>
        <v>2023</v>
      </c>
      <c r="C104" s="2">
        <f>+'Ark1'!K2652</f>
        <v>0</v>
      </c>
      <c r="D104" s="2" t="str">
        <f>+D103</f>
        <v>Hybrid</v>
      </c>
      <c r="E104" s="2">
        <f>+'Ark1'!D2652</f>
        <v>2</v>
      </c>
      <c r="F104" s="2" t="s">
        <v>491</v>
      </c>
      <c r="G104" s="3">
        <f>+'Ark1'!Q2652</f>
        <v>1017</v>
      </c>
      <c r="H104" s="306">
        <f>+'Ark1'!R2652</f>
        <v>96047</v>
      </c>
      <c r="I104" s="306">
        <f>IF(H104=0,"",'Ark1'!S2652)</f>
        <v>95846</v>
      </c>
      <c r="J104" s="86"/>
      <c r="K104" s="51">
        <f>+IF(H104=0,"",'Ark1'!AD2652)</f>
        <v>87.309898461007009</v>
      </c>
      <c r="L104" s="51">
        <f>+IF(H104=0,"",'Ark1'!AE2652)</f>
        <v>87.273014187550274</v>
      </c>
      <c r="M104" s="96">
        <f>IF(H104=0,"",'Ark1'!U2652)</f>
        <v>60.621330050288996</v>
      </c>
      <c r="N104" s="96"/>
      <c r="O104" s="51">
        <f>IF(H104=0,"",'Ark1'!W2652)</f>
        <v>84.544861548734602</v>
      </c>
      <c r="P104" s="51"/>
      <c r="Q104" s="51">
        <f>IF(H104=0,"",'Ark1'!X2652)</f>
        <v>2.2770102137495192</v>
      </c>
      <c r="R104" s="51">
        <f>IF(H104=0,"",'Ark1'!Y2652)</f>
        <v>4.5540204274990383</v>
      </c>
      <c r="S104" s="51">
        <f>IF(H104=0,"",'Ark1'!AA2652)</f>
        <v>9.3608710275675548</v>
      </c>
      <c r="T104" s="12">
        <f>IF(H104=0,"",'Ark1'!AB2652)</f>
        <v>2.5253974691935901</v>
      </c>
      <c r="U104" s="15">
        <f>+IF('Ark1'!AC2652=0,"",'Ark1'!AC2652)</f>
        <v>-29.489616082254003</v>
      </c>
      <c r="V104" s="15">
        <f t="shared" ref="V104:V114" si="9">+(IF(H104=0,"",I104/G104))</f>
        <v>94.243854473942974</v>
      </c>
      <c r="W104" s="12">
        <f>IF(H104=0,"",'Ark1'!T2652)</f>
        <v>4.0900808978937375</v>
      </c>
      <c r="X104" s="51">
        <f>IF(H104=0,"",'Ark1'!V2652)</f>
        <v>91.666940030130618</v>
      </c>
      <c r="Y104" s="259"/>
      <c r="Z104" s="79"/>
      <c r="AH104" s="13"/>
      <c r="AI104" s="12"/>
      <c r="AJ104" s="12"/>
    </row>
    <row r="105" spans="1:36" ht="15.6">
      <c r="A105" s="259"/>
      <c r="B105" s="265">
        <f>+'Ark1'!C2653</f>
        <v>2023</v>
      </c>
      <c r="C105" s="2">
        <f>+'Ark1'!K2653</f>
        <v>0</v>
      </c>
      <c r="D105" s="2" t="str">
        <f t="shared" ref="D105:D114" si="10">+D104</f>
        <v>Hybrid</v>
      </c>
      <c r="E105" s="2">
        <f>+'Ark1'!D2653</f>
        <v>3</v>
      </c>
      <c r="F105" s="2" t="s">
        <v>492</v>
      </c>
      <c r="G105" s="3">
        <f>+'Ark1'!Q2653</f>
        <v>1089</v>
      </c>
      <c r="H105" s="306">
        <f>+'Ark1'!R2653</f>
        <v>115559</v>
      </c>
      <c r="I105" s="306">
        <f>IF(H105=0,"",'Ark1'!S2653)</f>
        <v>115311</v>
      </c>
      <c r="J105" s="86"/>
      <c r="K105" s="51">
        <f>+IF(H105=0,"",'Ark1'!AD2653)</f>
        <v>87.151853388136843</v>
      </c>
      <c r="L105" s="51">
        <f>+IF(H105=0,"",'Ark1'!AE2653)</f>
        <v>87.141665443671187</v>
      </c>
      <c r="M105" s="96">
        <f>IF(H105=0,"",'Ark1'!U2653)</f>
        <v>60.641387205036814</v>
      </c>
      <c r="N105" s="96"/>
      <c r="O105" s="51">
        <f>IF(H105=0,"",'Ark1'!W2653)</f>
        <v>84.278757447250356</v>
      </c>
      <c r="P105" s="51"/>
      <c r="Q105" s="51">
        <f>IF(H105=0,"",'Ark1'!X2653)</f>
        <v>2.4576190517398042</v>
      </c>
      <c r="R105" s="51">
        <f>IF(H105=0,"",'Ark1'!Y2653)</f>
        <v>4.9152381034796084</v>
      </c>
      <c r="S105" s="51">
        <f>IF(H105=0,"",'Ark1'!AA2653)</f>
        <v>9.6065933845460805</v>
      </c>
      <c r="T105" s="12">
        <f>IF(H105=0,"",'Ark1'!AB2653)</f>
        <v>2.5740478089585457</v>
      </c>
      <c r="U105" s="15">
        <f>+IF('Ark1'!AC2653=0,"",'Ark1'!AC2653)</f>
        <v>-31.148971125860761</v>
      </c>
      <c r="V105" s="15">
        <f t="shared" si="9"/>
        <v>105.88705234159779</v>
      </c>
      <c r="W105" s="12">
        <f>IF(H105=0,"",'Ark1'!T2653)</f>
        <v>4.0914511202069939</v>
      </c>
      <c r="X105" s="51">
        <f>IF(H105=0,"",'Ark1'!V2653)</f>
        <v>91.382084868738374</v>
      </c>
      <c r="Y105" s="259"/>
      <c r="Z105" s="79"/>
      <c r="AH105" s="13"/>
      <c r="AI105" s="12"/>
      <c r="AJ105" s="12"/>
    </row>
    <row r="106" spans="1:36" ht="15.6">
      <c r="A106" s="259"/>
      <c r="B106" s="265">
        <f>+'Ark1'!C2654</f>
        <v>2023</v>
      </c>
      <c r="C106" s="2">
        <f>+'Ark1'!K2654</f>
        <v>0</v>
      </c>
      <c r="D106" s="2" t="str">
        <f t="shared" si="10"/>
        <v>Hybrid</v>
      </c>
      <c r="E106" s="2">
        <f>+'Ark1'!D2654</f>
        <v>4</v>
      </c>
      <c r="F106" s="2" t="s">
        <v>493</v>
      </c>
      <c r="G106" s="3">
        <f>+'Ark1'!Q2654</f>
        <v>945</v>
      </c>
      <c r="H106" s="306">
        <f>+'Ark1'!R2654</f>
        <v>91699</v>
      </c>
      <c r="I106" s="306">
        <f>IF(H106=0,"",'Ark1'!S2654)</f>
        <v>91496</v>
      </c>
      <c r="J106" s="86"/>
      <c r="K106" s="51">
        <f>+IF(H106=0,"",'Ark1'!AD2654)</f>
        <v>87.029022644875951</v>
      </c>
      <c r="L106" s="51">
        <f>+IF(H106=0,"",'Ark1'!AE2654)</f>
        <v>86.954577784666725</v>
      </c>
      <c r="M106" s="96">
        <f>IF(H106=0,"",'Ark1'!U2654)</f>
        <v>60.561423450205481</v>
      </c>
      <c r="N106" s="96"/>
      <c r="O106" s="51">
        <f>IF(H106=0,"",'Ark1'!W2654)</f>
        <v>85.594776820845354</v>
      </c>
      <c r="P106" s="51"/>
      <c r="Q106" s="51">
        <f>IF(H106=0,"",'Ark1'!X2654)</f>
        <v>1.9258661490310689</v>
      </c>
      <c r="R106" s="51">
        <f>IF(H106=0,"",'Ark1'!Y2654)</f>
        <v>3.8517322980621378</v>
      </c>
      <c r="S106" s="51">
        <f>IF(H106=0,"",'Ark1'!AA2654)</f>
        <v>9.4028871690860978</v>
      </c>
      <c r="T106" s="12">
        <f>IF(H106=0,"",'Ark1'!AB2654)</f>
        <v>2.5812130220217075</v>
      </c>
      <c r="U106" s="15">
        <f>+IF('Ark1'!AC2654=0,"",'Ark1'!AC2654)</f>
        <v>-30.928566899186041</v>
      </c>
      <c r="V106" s="15">
        <f t="shared" si="9"/>
        <v>96.821164021164023</v>
      </c>
      <c r="W106" s="12">
        <f>IF(H106=0,"",'Ark1'!T2654)</f>
        <v>4.2301224658938468</v>
      </c>
      <c r="X106" s="51">
        <f>IF(H106=0,"",'Ark1'!V2654)</f>
        <v>92.807440042493283</v>
      </c>
      <c r="Y106" s="259"/>
      <c r="Z106" s="79"/>
      <c r="AH106" s="13"/>
      <c r="AI106" s="12"/>
      <c r="AJ106" s="12"/>
    </row>
    <row r="107" spans="1:36" ht="15.6">
      <c r="A107" s="259"/>
      <c r="B107" s="265">
        <f>+'Ark1'!C2655</f>
        <v>2023</v>
      </c>
      <c r="C107" s="2">
        <f>+'Ark1'!K2655</f>
        <v>0</v>
      </c>
      <c r="D107" s="2" t="str">
        <f t="shared" si="10"/>
        <v>Hybrid</v>
      </c>
      <c r="E107" s="2">
        <f>+'Ark1'!D2655</f>
        <v>5</v>
      </c>
      <c r="F107" s="2" t="s">
        <v>377</v>
      </c>
      <c r="G107" s="3">
        <f>+'Ark1'!Q2655</f>
        <v>1046</v>
      </c>
      <c r="H107" s="306">
        <f>+'Ark1'!R2655</f>
        <v>107986</v>
      </c>
      <c r="I107" s="306">
        <f>IF(H107=0,"",'Ark1'!S2655)</f>
        <v>107730</v>
      </c>
      <c r="J107" s="86"/>
      <c r="K107" s="51">
        <f>+IF(H107=0,"",'Ark1'!AD2655)</f>
        <v>86.634147906872258</v>
      </c>
      <c r="L107" s="51">
        <f>+IF(H107=0,"",'Ark1'!AE2655)</f>
        <v>86.435665463452452</v>
      </c>
      <c r="M107" s="96">
        <f>IF(H107=0,"",'Ark1'!U2655)</f>
        <v>60.588452613014013</v>
      </c>
      <c r="N107" s="96"/>
      <c r="O107" s="51">
        <f>IF(H107=0,"",'Ark1'!W2655)</f>
        <v>84.600815928711228</v>
      </c>
      <c r="P107" s="51"/>
      <c r="Q107" s="51">
        <f>IF(H107=0,"",'Ark1'!X2655)</f>
        <v>2.0993462115459409</v>
      </c>
      <c r="R107" s="51">
        <f>IF(H107=0,"",'Ark1'!Y2655)</f>
        <v>4.1986924230918818</v>
      </c>
      <c r="S107" s="51">
        <f>IF(H107=0,"",'Ark1'!AA2655)</f>
        <v>9.3996761836493512</v>
      </c>
      <c r="T107" s="12">
        <f>IF(H107=0,"",'Ark1'!AB2655)</f>
        <v>2.5890787970737992</v>
      </c>
      <c r="U107" s="15">
        <f>+IF('Ark1'!AC2655=0,"",'Ark1'!AC2655)</f>
        <v>-30.567639382480181</v>
      </c>
      <c r="V107" s="15">
        <f t="shared" si="9"/>
        <v>102.99235181644359</v>
      </c>
      <c r="W107" s="12">
        <f>IF(H107=0,"",'Ark1'!T2655)</f>
        <v>4.2025540347822874</v>
      </c>
      <c r="X107" s="51">
        <f>IF(H107=0,"",'Ark1'!V2655)</f>
        <v>91.735524357219674</v>
      </c>
      <c r="Y107" s="259"/>
      <c r="Z107" s="79"/>
      <c r="AH107" s="13"/>
      <c r="AI107" s="12"/>
      <c r="AJ107" s="12"/>
    </row>
    <row r="108" spans="1:36" ht="15.6">
      <c r="A108" s="259"/>
      <c r="B108" s="265">
        <f>+'Ark1'!C2656</f>
        <v>2023</v>
      </c>
      <c r="C108" s="2">
        <f>+'Ark1'!K2656</f>
        <v>0</v>
      </c>
      <c r="D108" s="2" t="str">
        <f t="shared" si="10"/>
        <v>Hybrid</v>
      </c>
      <c r="E108" s="2">
        <f>+'Ark1'!D2656</f>
        <v>6</v>
      </c>
      <c r="F108" s="2" t="s">
        <v>494</v>
      </c>
      <c r="G108" s="3">
        <f>+'Ark1'!Q2656</f>
        <v>1063</v>
      </c>
      <c r="H108" s="306">
        <f>+'Ark1'!R2656</f>
        <v>113973</v>
      </c>
      <c r="I108" s="306">
        <f>IF(H108=0,"",'Ark1'!S2656)</f>
        <v>113622</v>
      </c>
      <c r="J108" s="86"/>
      <c r="K108" s="51">
        <f>+IF(H108=0,"",'Ark1'!AD2656)</f>
        <v>88.082817463077618</v>
      </c>
      <c r="L108" s="51">
        <f>+IF(H108=0,"",'Ark1'!AE2656)</f>
        <v>87.965059106447328</v>
      </c>
      <c r="M108" s="96">
        <f>IF(H108=0,"",'Ark1'!U2656)</f>
        <v>60.487669641442672</v>
      </c>
      <c r="N108" s="96"/>
      <c r="O108" s="51">
        <f>IF(H108=0,"",'Ark1'!W2656)</f>
        <v>84.247218848462694</v>
      </c>
      <c r="P108" s="51"/>
      <c r="Q108" s="51">
        <f>IF(H108=0,"",'Ark1'!X2656)</f>
        <v>2.0811946689128127</v>
      </c>
      <c r="R108" s="51">
        <f>IF(H108=0,"",'Ark1'!Y2656)</f>
        <v>4.1623893378256254</v>
      </c>
      <c r="S108" s="51">
        <f>IF(H108=0,"",'Ark1'!AA2656)</f>
        <v>9.5342139314276491</v>
      </c>
      <c r="T108" s="12">
        <f>IF(H108=0,"",'Ark1'!AB2656)</f>
        <v>2.6277706894009962</v>
      </c>
      <c r="U108" s="15">
        <f>+IF('Ark1'!AC2656=0,"",'Ark1'!AC2656)</f>
        <v>-33.605860429741774</v>
      </c>
      <c r="V108" s="15">
        <f t="shared" si="9"/>
        <v>106.88805268109125</v>
      </c>
      <c r="W108" s="12">
        <f>IF(H108=0,"",'Ark1'!T2656)</f>
        <v>4.3482666947434909</v>
      </c>
      <c r="X108" s="51">
        <f>IF(H108=0,"",'Ark1'!V2656)</f>
        <v>91.371625819875689</v>
      </c>
      <c r="Y108" s="259"/>
      <c r="Z108" s="79"/>
      <c r="AH108" s="13"/>
      <c r="AI108" s="12"/>
      <c r="AJ108" s="12"/>
    </row>
    <row r="109" spans="1:36" ht="15.6">
      <c r="A109" s="259"/>
      <c r="B109" s="265">
        <f>+'Ark1'!C2657</f>
        <v>2023</v>
      </c>
      <c r="C109" s="2">
        <f>+'Ark1'!K2657</f>
        <v>0</v>
      </c>
      <c r="D109" s="2" t="str">
        <f t="shared" si="10"/>
        <v>Hybrid</v>
      </c>
      <c r="E109" s="2">
        <f>+'Ark1'!D2657</f>
        <v>7</v>
      </c>
      <c r="F109" s="2" t="s">
        <v>495</v>
      </c>
      <c r="G109" s="3">
        <f>+'Ark1'!Q2657</f>
        <v>993</v>
      </c>
      <c r="H109" s="306">
        <f>+'Ark1'!R2657</f>
        <v>105732</v>
      </c>
      <c r="I109" s="306">
        <f>IF(H109=0,"",'Ark1'!S2657)</f>
        <v>105413</v>
      </c>
      <c r="J109" s="86"/>
      <c r="K109" s="51">
        <f>+IF(H109=0,"",'Ark1'!AD2657)</f>
        <v>87.094621866736986</v>
      </c>
      <c r="L109" s="51">
        <f>+IF(H109=0,"",'Ark1'!AE2657)</f>
        <v>87.060465490321135</v>
      </c>
      <c r="M109" s="96">
        <f>IF(H109=0,"",'Ark1'!U2657)</f>
        <v>60.354017056719769</v>
      </c>
      <c r="N109" s="96"/>
      <c r="O109" s="51">
        <f>IF(H109=0,"",'Ark1'!W2657)</f>
        <v>83.66304440628781</v>
      </c>
      <c r="P109" s="51"/>
      <c r="Q109" s="51">
        <f>IF(H109=0,"",'Ark1'!X2657)</f>
        <v>1.8187492906594032</v>
      </c>
      <c r="R109" s="51">
        <f>IF(H109=0,"",'Ark1'!Y2657)</f>
        <v>3.6374985813188063</v>
      </c>
      <c r="S109" s="51">
        <f>IF(H109=0,"",'Ark1'!AA2657)</f>
        <v>9.3184911812678521</v>
      </c>
      <c r="T109" s="12">
        <f>IF(H109=0,"",'Ark1'!AB2657)</f>
        <v>2.5981511387541234</v>
      </c>
      <c r="U109" s="15">
        <f>+IF('Ark1'!AC2657=0,"",'Ark1'!AC2657)</f>
        <v>-31.424426801164596</v>
      </c>
      <c r="V109" s="15">
        <f t="shared" si="9"/>
        <v>106.15609264853978</v>
      </c>
      <c r="W109" s="12">
        <f>IF(H109=0,"",'Ark1'!T2657)</f>
        <v>4.6102882760186121</v>
      </c>
      <c r="X109" s="51">
        <f>IF(H109=0,"",'Ark1'!V2657)</f>
        <v>90.747288082652886</v>
      </c>
      <c r="Y109" s="259"/>
      <c r="Z109" s="79"/>
      <c r="AI109" s="12"/>
      <c r="AJ109" s="12"/>
    </row>
    <row r="110" spans="1:36" ht="15.6">
      <c r="A110" s="259"/>
      <c r="B110" s="265">
        <f>+'Ark1'!C2658</f>
        <v>2023</v>
      </c>
      <c r="C110" s="2">
        <f>+'Ark1'!K2658</f>
        <v>0</v>
      </c>
      <c r="D110" s="2" t="str">
        <f t="shared" si="10"/>
        <v>Hybrid</v>
      </c>
      <c r="E110" s="2">
        <f>+'Ark1'!D2658</f>
        <v>8</v>
      </c>
      <c r="F110" s="2" t="s">
        <v>496</v>
      </c>
      <c r="G110" s="3">
        <f>+'Ark1'!Q2658</f>
        <v>1105</v>
      </c>
      <c r="H110" s="306">
        <f>+'Ark1'!R2658</f>
        <v>112777</v>
      </c>
      <c r="I110" s="306">
        <f>IF(H110=0,"",'Ark1'!S2658)</f>
        <v>112476</v>
      </c>
      <c r="J110" s="86"/>
      <c r="K110" s="51">
        <f>+IF(H110=0,"",'Ark1'!AD2658)</f>
        <v>87.127527252219181</v>
      </c>
      <c r="L110" s="51">
        <f>+IF(H110=0,"",'Ark1'!AE2658)</f>
        <v>87.021390806063366</v>
      </c>
      <c r="M110" s="96">
        <f>IF(H110=0,"",'Ark1'!U2658)</f>
        <v>60.37310181727657</v>
      </c>
      <c r="N110" s="96"/>
      <c r="O110" s="51">
        <f>IF(H110=0,"",'Ark1'!W2658)</f>
        <v>83.622993349692194</v>
      </c>
      <c r="P110" s="51"/>
      <c r="Q110" s="51">
        <f>IF(H110=0,"",'Ark1'!X2658)</f>
        <v>2.3382427267971311</v>
      </c>
      <c r="R110" s="51">
        <f>IF(H110=0,"",'Ark1'!Y2658)</f>
        <v>4.6764854535942622</v>
      </c>
      <c r="S110" s="51">
        <f>IF(H110=0,"",'Ark1'!AA2658)</f>
        <v>10.027476794216412</v>
      </c>
      <c r="T110" s="12">
        <f>IF(H110=0,"",'Ark1'!AB2658)</f>
        <v>2.5766319428621935</v>
      </c>
      <c r="U110" s="15">
        <f>+IF('Ark1'!AC2658=0,"",'Ark1'!AC2658)</f>
        <v>-27.077049838551112</v>
      </c>
      <c r="V110" s="15">
        <f t="shared" si="9"/>
        <v>101.78823529411764</v>
      </c>
      <c r="W110" s="12">
        <f>IF(H110=0,"",'Ark1'!T2658)</f>
        <v>4.5654610425884705</v>
      </c>
      <c r="X110" s="51">
        <f>IF(H110=0,"",'Ark1'!V2658)</f>
        <v>90.680349113697474</v>
      </c>
      <c r="Y110" s="259"/>
      <c r="Z110" s="79"/>
      <c r="AI110" s="12"/>
      <c r="AJ110" s="12"/>
    </row>
    <row r="111" spans="1:36" ht="15.6">
      <c r="A111" s="259"/>
      <c r="B111" s="265">
        <f>+'Ark1'!C2659</f>
        <v>2023</v>
      </c>
      <c r="C111" s="2">
        <f>+'Ark1'!K2659</f>
        <v>0</v>
      </c>
      <c r="D111" s="2" t="str">
        <f t="shared" si="10"/>
        <v>Hybrid</v>
      </c>
      <c r="E111" s="2">
        <f>+'Ark1'!D2659</f>
        <v>9</v>
      </c>
      <c r="F111" s="2" t="s">
        <v>497</v>
      </c>
      <c r="G111" s="3">
        <f>+'Ark1'!Q2659</f>
        <v>1144</v>
      </c>
      <c r="H111" s="306">
        <f>+'Ark1'!R2659</f>
        <v>107331</v>
      </c>
      <c r="I111" s="306">
        <f>IF(H111=0,"",'Ark1'!S2659)</f>
        <v>107126</v>
      </c>
      <c r="J111" s="86"/>
      <c r="K111" s="51">
        <f>+IF(H111=0,"",'Ark1'!AD2659)</f>
        <v>89.347196323921125</v>
      </c>
      <c r="L111" s="51">
        <f>+IF(H111=0,"",'Ark1'!AE2659)</f>
        <v>89.207180368768746</v>
      </c>
      <c r="M111" s="96">
        <f>IF(H111=0,"",'Ark1'!U2659)</f>
        <v>60.483010660343915</v>
      </c>
      <c r="N111" s="96"/>
      <c r="O111" s="51">
        <f>IF(H111=0,"",'Ark1'!W2659)</f>
        <v>83.140454231465498</v>
      </c>
      <c r="P111" s="51"/>
      <c r="Q111" s="51">
        <f>IF(H111=0,"",'Ark1'!X2659)</f>
        <v>1.9547008785905289</v>
      </c>
      <c r="R111" s="51">
        <f>IF(H111=0,"",'Ark1'!Y2659)</f>
        <v>3.9094017571810578</v>
      </c>
      <c r="S111" s="51">
        <f>IF(H111=0,"",'Ark1'!AA2659)</f>
        <v>9.6705641319214628</v>
      </c>
      <c r="T111" s="12">
        <f>IF(H111=0,"",'Ark1'!AB2659)</f>
        <v>2.6332788905148536</v>
      </c>
      <c r="U111" s="15">
        <f>+IF('Ark1'!AC2659=0,"",'Ark1'!AC2659)</f>
        <v>-31.503197436659654</v>
      </c>
      <c r="V111" s="15">
        <f t="shared" si="9"/>
        <v>93.641608391608386</v>
      </c>
      <c r="W111" s="12">
        <f>IF(H111=0,"",'Ark1'!T2659)</f>
        <v>4.332084858987618</v>
      </c>
      <c r="X111" s="51">
        <f>IF(H111=0,"",'Ark1'!V2659)</f>
        <v>90.139989464518891</v>
      </c>
      <c r="Y111" s="259"/>
      <c r="Z111" s="79"/>
      <c r="AI111" s="12"/>
      <c r="AJ111" s="12"/>
    </row>
    <row r="112" spans="1:36" ht="15.6">
      <c r="A112" s="259"/>
      <c r="B112" s="265">
        <f>+'Ark1'!C2660</f>
        <v>2023</v>
      </c>
      <c r="C112" s="2">
        <f>+'Ark1'!K2660</f>
        <v>0</v>
      </c>
      <c r="D112" s="2" t="str">
        <f t="shared" si="10"/>
        <v>Hybrid</v>
      </c>
      <c r="E112" s="2">
        <f>+'Ark1'!D2660</f>
        <v>10</v>
      </c>
      <c r="F112" s="2" t="s">
        <v>498</v>
      </c>
      <c r="G112" s="3">
        <f>+'Ark1'!Q2660</f>
        <v>1196</v>
      </c>
      <c r="H112" s="306">
        <f>+'Ark1'!R2660</f>
        <v>110156</v>
      </c>
      <c r="I112" s="306">
        <f>IF(H112=0,"",'Ark1'!S2660)</f>
        <v>109309</v>
      </c>
      <c r="J112" s="86"/>
      <c r="K112" s="51">
        <f>+IF(H112=0,"",'Ark1'!AD2660)</f>
        <v>87.612442436630587</v>
      </c>
      <c r="L112" s="51">
        <f>+IF(H112=0,"",'Ark1'!AE2660)</f>
        <v>87.710943167970498</v>
      </c>
      <c r="M112" s="96">
        <f>IF(H112=0,"",'Ark1'!U2660)</f>
        <v>60.545627532957035</v>
      </c>
      <c r="N112" s="96"/>
      <c r="O112" s="51">
        <f>IF(H112=0,"",'Ark1'!W2660)</f>
        <v>83.581529151305574</v>
      </c>
      <c r="P112" s="51"/>
      <c r="Q112" s="51">
        <f>IF(H112=0,"",'Ark1'!X2660)</f>
        <v>2.3403173680961542</v>
      </c>
      <c r="R112" s="51">
        <f>IF(H112=0,"",'Ark1'!Y2660)</f>
        <v>4.6806347361923084</v>
      </c>
      <c r="S112" s="51">
        <f>IF(H112=0,"",'Ark1'!AA2660)</f>
        <v>9.2476983351244488</v>
      </c>
      <c r="T112" s="12">
        <f>IF(H112=0,"",'Ark1'!AB2660)</f>
        <v>2.5384250872766505</v>
      </c>
      <c r="U112" s="15">
        <f>+IF('Ark1'!AC2660=0,"",'Ark1'!AC2660)</f>
        <v>-30.559986057846722</v>
      </c>
      <c r="V112" s="15">
        <f t="shared" si="9"/>
        <v>91.395484949832777</v>
      </c>
      <c r="W112" s="12">
        <f>IF(H112=0,"",'Ark1'!T2660)</f>
        <v>4.2189803551327199</v>
      </c>
      <c r="X112" s="51">
        <f>IF(H112=0,"",'Ark1'!V2660)</f>
        <v>90.748449679568495</v>
      </c>
      <c r="Y112" s="259"/>
      <c r="Z112" s="79"/>
      <c r="AI112" s="12"/>
      <c r="AJ112" s="12"/>
    </row>
    <row r="113" spans="1:36" ht="15.6">
      <c r="A113" s="259"/>
      <c r="B113" s="265">
        <f>+'Ark1'!C2661</f>
        <v>2023</v>
      </c>
      <c r="C113" s="2">
        <f>+'Ark1'!K2661</f>
        <v>0</v>
      </c>
      <c r="D113" s="2" t="str">
        <f t="shared" si="10"/>
        <v>Hybrid</v>
      </c>
      <c r="E113" s="2">
        <f>+'Ark1'!D2661</f>
        <v>11</v>
      </c>
      <c r="F113" s="2" t="s">
        <v>499</v>
      </c>
      <c r="G113" s="3">
        <f>+'Ark1'!Q2661</f>
        <v>615</v>
      </c>
      <c r="H113" s="306">
        <f>+'Ark1'!R2661</f>
        <v>41228</v>
      </c>
      <c r="I113" s="306">
        <f>IF(H113=0,"",'Ark1'!S2661)</f>
        <v>41150</v>
      </c>
      <c r="J113" s="86"/>
      <c r="K113" s="51">
        <f>+IF(H113=0,"",'Ark1'!AD2661)</f>
        <v>86.85613162828912</v>
      </c>
      <c r="L113" s="51">
        <f>+IF(H113=0,"",'Ark1'!AE2661)</f>
        <v>86.516114843476686</v>
      </c>
      <c r="M113" s="96">
        <f>IF(H113=0,"",'Ark1'!U2661)</f>
        <v>60.631737545565009</v>
      </c>
      <c r="N113" s="96"/>
      <c r="O113" s="51">
        <f>IF(H113=0,"",'Ark1'!W2661)</f>
        <v>83.505154313487154</v>
      </c>
      <c r="P113" s="51"/>
      <c r="Q113" s="51">
        <f>IF(H113=0,"",'Ark1'!X2661)</f>
        <v>2.1320461822062677</v>
      </c>
      <c r="R113" s="51">
        <f>IF(H113=0,"",'Ark1'!Y2661)</f>
        <v>4.2640923644125355</v>
      </c>
      <c r="S113" s="51">
        <f>IF(H113=0,"",'Ark1'!AA2661)</f>
        <v>9.0829441819647236</v>
      </c>
      <c r="T113" s="12">
        <f>IF(H113=0,"",'Ark1'!AB2661)</f>
        <v>2.4816573792296506</v>
      </c>
      <c r="U113" s="15">
        <f>+IF('Ark1'!AC2661=0,"",'Ark1'!AC2661)</f>
        <v>-32.034976333401801</v>
      </c>
      <c r="V113" s="15">
        <f t="shared" si="9"/>
        <v>66.910569105691053</v>
      </c>
      <c r="W113" s="12">
        <f>IF(H113=0,"",'Ark1'!T2661)</f>
        <v>4.0749975744639562</v>
      </c>
      <c r="X113" s="51">
        <f>IF(H113=0,"",'Ark1'!V2661)</f>
        <v>90.521483513661892</v>
      </c>
      <c r="Y113" s="259"/>
      <c r="Z113" s="79"/>
      <c r="AI113" s="12"/>
      <c r="AJ113" s="12"/>
    </row>
    <row r="114" spans="1:36" ht="15.6">
      <c r="A114" s="259"/>
      <c r="B114" s="265">
        <f>+'Ark1'!C2662</f>
        <v>2023</v>
      </c>
      <c r="C114" s="2">
        <f>+'Ark1'!K2662</f>
        <v>0</v>
      </c>
      <c r="D114" s="2" t="str">
        <f t="shared" si="10"/>
        <v>Hybrid</v>
      </c>
      <c r="E114" s="2">
        <f>+'Ark1'!D2662</f>
        <v>12</v>
      </c>
      <c r="F114" s="2" t="s">
        <v>500</v>
      </c>
      <c r="G114" s="3">
        <f>+'Ark1'!Q2662</f>
        <v>0</v>
      </c>
      <c r="H114" s="306">
        <f>+'Ark1'!R2662</f>
        <v>0</v>
      </c>
      <c r="I114" s="306" t="str">
        <f>IF(H114=0,"",'Ark1'!S2662)</f>
        <v/>
      </c>
      <c r="J114" s="86"/>
      <c r="K114" s="51" t="str">
        <f>+IF(H114=0,"",'Ark1'!AD2662)</f>
        <v/>
      </c>
      <c r="L114" s="51" t="str">
        <f>+IF(H114=0,"",'Ark1'!AE2662)</f>
        <v/>
      </c>
      <c r="M114" s="96" t="str">
        <f>IF(H114=0,"",'Ark1'!U2662)</f>
        <v/>
      </c>
      <c r="N114" s="96"/>
      <c r="O114" s="51" t="str">
        <f>IF(H114=0,"",'Ark1'!W2662)</f>
        <v/>
      </c>
      <c r="P114" s="51"/>
      <c r="Q114" s="51" t="str">
        <f>IF(H114=0,"",'Ark1'!X2662)</f>
        <v/>
      </c>
      <c r="R114" s="51" t="str">
        <f>IF(H114=0,"",'Ark1'!Y2662)</f>
        <v/>
      </c>
      <c r="S114" s="51" t="str">
        <f>IF(H114=0,"",'Ark1'!AA2662)</f>
        <v/>
      </c>
      <c r="T114" s="12" t="str">
        <f>IF(H114=0,"",'Ark1'!AB2662)</f>
        <v/>
      </c>
      <c r="U114" s="15" t="str">
        <f>+IF('Ark1'!AC2662=0,"",'Ark1'!AC2662)</f>
        <v/>
      </c>
      <c r="V114" s="15" t="str">
        <f t="shared" si="9"/>
        <v/>
      </c>
      <c r="W114" s="12" t="str">
        <f>IF(H114=0,"",'Ark1'!T2662)</f>
        <v/>
      </c>
      <c r="X114" s="51" t="str">
        <f>IF(H114=0,"",'Ark1'!V2662)</f>
        <v/>
      </c>
      <c r="Y114" s="259"/>
      <c r="Z114" s="79"/>
      <c r="AI114" s="12"/>
      <c r="AJ114" s="12"/>
    </row>
    <row r="115" spans="1:36" ht="17.25" customHeight="1">
      <c r="A115" s="256"/>
      <c r="B115" s="256"/>
      <c r="C115" s="256"/>
      <c r="D115" s="256"/>
      <c r="E115" s="256"/>
      <c r="F115" s="256"/>
      <c r="G115" s="256"/>
      <c r="H115" s="358"/>
      <c r="I115" s="358"/>
      <c r="J115" s="256"/>
      <c r="K115" s="256"/>
      <c r="L115" s="256"/>
      <c r="M115" s="256"/>
      <c r="N115" s="256"/>
      <c r="O115" s="256"/>
      <c r="P115" s="256"/>
      <c r="Q115" s="256"/>
      <c r="R115" s="256"/>
      <c r="S115" s="256"/>
      <c r="T115" s="256"/>
      <c r="U115" s="256"/>
      <c r="V115" s="256"/>
      <c r="W115" s="256"/>
      <c r="X115" s="256"/>
      <c r="Y115" s="256"/>
      <c r="Z115"/>
      <c r="AA115"/>
      <c r="AB115"/>
      <c r="AC115"/>
      <c r="AD115"/>
      <c r="AE115"/>
      <c r="AF115"/>
      <c r="AG115"/>
    </row>
    <row r="116" spans="1:36" ht="15.6">
      <c r="A116" s="259"/>
      <c r="B116" s="265">
        <f>+'Ark1'!C2663</f>
        <v>2023</v>
      </c>
      <c r="C116" s="2">
        <f>+'Ark1'!K2663</f>
        <v>1</v>
      </c>
      <c r="D116" s="2" t="s">
        <v>415</v>
      </c>
      <c r="E116" s="2">
        <f>+'Ark1'!D2663</f>
        <v>1</v>
      </c>
      <c r="F116" s="2" t="s">
        <v>490</v>
      </c>
      <c r="G116" s="3">
        <f>+'Ark1'!Q2663</f>
        <v>136</v>
      </c>
      <c r="H116" s="306">
        <f>+'Ark1'!R2663</f>
        <v>8335</v>
      </c>
      <c r="I116" s="306">
        <f>IF(H116=0,"",'Ark1'!S2663)</f>
        <v>8329</v>
      </c>
      <c r="J116" s="86"/>
      <c r="K116" s="51">
        <f>+IF(H116=0,"",'Ark1'!AD2663)</f>
        <v>6.3747122392945359</v>
      </c>
      <c r="L116" s="51">
        <f>+IF(H116=0,"",'Ark1'!AE2663)</f>
        <v>6.4082634029000474</v>
      </c>
      <c r="M116" s="96">
        <f>IF(H116=0,"",'Ark1'!U2663)</f>
        <v>60.893024372673793</v>
      </c>
      <c r="N116" s="96"/>
      <c r="O116" s="51">
        <f>IF(H116=0,"",'Ark1'!W2663)</f>
        <v>85.789722655780892</v>
      </c>
      <c r="P116" s="51"/>
      <c r="Q116" s="51">
        <f>IF(H116=0,"",'Ark1'!X2663)</f>
        <v>0</v>
      </c>
      <c r="R116" s="51">
        <f>IF(H116=0,"",'Ark1'!Y2663)</f>
        <v>0</v>
      </c>
      <c r="S116" s="51">
        <f>IF(H116=0,"",'Ark1'!AA2663)</f>
        <v>9.3756531465560506</v>
      </c>
      <c r="T116" s="12">
        <f>IF(H116=0,"",'Ark1'!AB2663)</f>
        <v>2.6534248266810936</v>
      </c>
      <c r="U116" s="15">
        <f>+IF('Ark1'!AC2663=0,"",'Ark1'!AC2663)</f>
        <v>-35.713662787561589</v>
      </c>
      <c r="V116" s="15">
        <f>+(IF(H116=0,"",I116/G116))</f>
        <v>61.242647058823529</v>
      </c>
      <c r="W116" s="12">
        <f>IF(H116=0,"",'Ark1'!T2663)</f>
        <v>3.8281943611277742</v>
      </c>
      <c r="X116" s="51">
        <f>IF(H116=0,"",'Ark1'!V2663)</f>
        <v>92.974136366728629</v>
      </c>
      <c r="Y116" s="259"/>
      <c r="Z116" s="79"/>
      <c r="AI116" s="12"/>
      <c r="AJ116" s="12"/>
    </row>
    <row r="117" spans="1:36" ht="15.6">
      <c r="A117" s="259"/>
      <c r="B117" s="265">
        <f>+'Ark1'!C2664</f>
        <v>2023</v>
      </c>
      <c r="C117" s="2">
        <f>+'Ark1'!K2664</f>
        <v>1</v>
      </c>
      <c r="D117" s="2" t="str">
        <f>+D116</f>
        <v>Hampshire</v>
      </c>
      <c r="E117" s="2">
        <f>+'Ark1'!D2664</f>
        <v>2</v>
      </c>
      <c r="F117" s="2" t="s">
        <v>491</v>
      </c>
      <c r="G117" s="3">
        <f>+'Ark1'!Q2664</f>
        <v>120</v>
      </c>
      <c r="H117" s="306">
        <f>+'Ark1'!R2664</f>
        <v>5936</v>
      </c>
      <c r="I117" s="306">
        <f>IF(H117=0,"",'Ark1'!S2664)</f>
        <v>5927</v>
      </c>
      <c r="J117" s="86"/>
      <c r="K117" s="51">
        <f>+IF(H117=0,"",'Ark1'!AD2664)</f>
        <v>5.3960202532566095</v>
      </c>
      <c r="L117" s="51">
        <f>+IF(H117=0,"",'Ark1'!AE2664)</f>
        <v>5.4663886608504679</v>
      </c>
      <c r="M117" s="96">
        <f>IF(H117=0,"",'Ark1'!U2664)</f>
        <v>60.708959001181043</v>
      </c>
      <c r="N117" s="96"/>
      <c r="O117" s="51">
        <f>IF(H117=0,"",'Ark1'!W2664)</f>
        <v>85.6341150666441</v>
      </c>
      <c r="P117" s="51"/>
      <c r="Q117" s="51">
        <f>IF(H117=0,"",'Ark1'!X2664)</f>
        <v>0</v>
      </c>
      <c r="R117" s="51">
        <f>IF(H117=0,"",'Ark1'!Y2664)</f>
        <v>0</v>
      </c>
      <c r="S117" s="51">
        <f>IF(H117=0,"",'Ark1'!AA2664)</f>
        <v>8.0942118132837013</v>
      </c>
      <c r="T117" s="12">
        <f>IF(H117=0,"",'Ark1'!AB2664)</f>
        <v>2.7102637615184122</v>
      </c>
      <c r="U117" s="15">
        <f>+IF('Ark1'!AC2664=0,"",'Ark1'!AC2664)</f>
        <v>-26.984519170482073</v>
      </c>
      <c r="V117" s="15">
        <f t="shared" ref="V117:V127" si="11">+(IF(H117=0,"",I117/G117))</f>
        <v>49.391666666666666</v>
      </c>
      <c r="W117" s="12">
        <f>IF(H117=0,"",'Ark1'!T2664)</f>
        <v>3.957210242587601</v>
      </c>
      <c r="X117" s="51">
        <f>IF(H117=0,"",'Ark1'!V2664)</f>
        <v>92.830978420913993</v>
      </c>
      <c r="Y117" s="259"/>
      <c r="Z117" s="79"/>
      <c r="AI117" s="12"/>
      <c r="AJ117" s="12"/>
    </row>
    <row r="118" spans="1:36" ht="15.6">
      <c r="A118" s="259"/>
      <c r="B118" s="265">
        <f>+'Ark1'!C2665</f>
        <v>2023</v>
      </c>
      <c r="C118" s="2">
        <f>+'Ark1'!K2665</f>
        <v>1</v>
      </c>
      <c r="D118" s="2" t="str">
        <f t="shared" ref="D118:D127" si="12">+D117</f>
        <v>Hampshire</v>
      </c>
      <c r="E118" s="2">
        <f>+'Ark1'!D2665</f>
        <v>3</v>
      </c>
      <c r="F118" s="2" t="s">
        <v>492</v>
      </c>
      <c r="G118" s="3">
        <f>+'Ark1'!Q2665</f>
        <v>127</v>
      </c>
      <c r="H118" s="306">
        <f>+'Ark1'!R2665</f>
        <v>7656</v>
      </c>
      <c r="I118" s="306">
        <f>IF(H118=0,"",'Ark1'!S2665)</f>
        <v>7654</v>
      </c>
      <c r="J118" s="86"/>
      <c r="K118" s="51">
        <f>+IF(H118=0,"",'Ark1'!AD2665)</f>
        <v>5.7739733775783399</v>
      </c>
      <c r="L118" s="51">
        <f>+IF(H118=0,"",'Ark1'!AE2665)</f>
        <v>5.7921849063980977</v>
      </c>
      <c r="M118" s="96">
        <f>IF(H118=0,"",'Ark1'!U2665)</f>
        <v>61.005356676247693</v>
      </c>
      <c r="N118" s="96"/>
      <c r="O118" s="51">
        <f>IF(H118=0,"",'Ark1'!W2665)</f>
        <v>84.395048340736622</v>
      </c>
      <c r="P118" s="51"/>
      <c r="Q118" s="51">
        <f>IF(H118=0,"",'Ark1'!X2665)</f>
        <v>0</v>
      </c>
      <c r="R118" s="51">
        <f>IF(H118=0,"",'Ark1'!Y2665)</f>
        <v>0</v>
      </c>
      <c r="S118" s="51">
        <f>IF(H118=0,"",'Ark1'!AA2665)</f>
        <v>8.003359484815185</v>
      </c>
      <c r="T118" s="12">
        <f>IF(H118=0,"",'Ark1'!AB2665)</f>
        <v>2.6913516025763191</v>
      </c>
      <c r="U118" s="15">
        <f>+IF('Ark1'!AC2665=0,"",'Ark1'!AC2665)</f>
        <v>-30.289982915425529</v>
      </c>
      <c r="V118" s="15">
        <f t="shared" si="11"/>
        <v>60.267716535433074</v>
      </c>
      <c r="W118" s="12">
        <f>IF(H118=0,"",'Ark1'!T2665)</f>
        <v>3.6120689655172407</v>
      </c>
      <c r="X118" s="51">
        <f>IF(H118=0,"",'Ark1'!V2665)</f>
        <v>91.442227362688641</v>
      </c>
      <c r="Y118" s="259"/>
      <c r="Z118" s="79"/>
      <c r="AI118" s="12"/>
      <c r="AJ118" s="12"/>
    </row>
    <row r="119" spans="1:36" ht="15.6">
      <c r="A119" s="259"/>
      <c r="B119" s="265">
        <f>+'Ark1'!C2666</f>
        <v>2023</v>
      </c>
      <c r="C119" s="2">
        <f>+'Ark1'!K2666</f>
        <v>1</v>
      </c>
      <c r="D119" s="2" t="str">
        <f t="shared" si="12"/>
        <v>Hampshire</v>
      </c>
      <c r="E119" s="2">
        <f>+'Ark1'!D2666</f>
        <v>4</v>
      </c>
      <c r="F119" s="2" t="s">
        <v>493</v>
      </c>
      <c r="G119" s="3">
        <f>+'Ark1'!Q2666</f>
        <v>109</v>
      </c>
      <c r="H119" s="306">
        <f>+'Ark1'!R2666</f>
        <v>6007</v>
      </c>
      <c r="I119" s="306">
        <f>IF(H119=0,"",'Ark1'!S2666)</f>
        <v>5990</v>
      </c>
      <c r="J119" s="86"/>
      <c r="K119" s="51">
        <f>+IF(H119=0,"",'Ark1'!AD2666)</f>
        <v>5.7010800447962353</v>
      </c>
      <c r="L119" s="51">
        <f>+IF(H119=0,"",'Ark1'!AE2666)</f>
        <v>5.6958516043602678</v>
      </c>
      <c r="M119" s="96">
        <f>IF(H119=0,"",'Ark1'!U2666)</f>
        <v>60.963606010016719</v>
      </c>
      <c r="N119" s="96"/>
      <c r="O119" s="51">
        <f>IF(H119=0,"",'Ark1'!W2666)</f>
        <v>85.642387312187012</v>
      </c>
      <c r="P119" s="51"/>
      <c r="Q119" s="51">
        <f>IF(H119=0,"",'Ark1'!X2666)</f>
        <v>0</v>
      </c>
      <c r="R119" s="51">
        <f>IF(H119=0,"",'Ark1'!Y2666)</f>
        <v>0</v>
      </c>
      <c r="S119" s="51">
        <f>IF(H119=0,"",'Ark1'!AA2666)</f>
        <v>8.6514237671558494</v>
      </c>
      <c r="T119" s="12">
        <f>IF(H119=0,"",'Ark1'!AB2666)</f>
        <v>2.7267323791447193</v>
      </c>
      <c r="U119" s="15">
        <f>+IF('Ark1'!AC2666=0,"",'Ark1'!AC2666)</f>
        <v>-29.917779692700087</v>
      </c>
      <c r="V119" s="15">
        <f t="shared" si="11"/>
        <v>54.954128440366972</v>
      </c>
      <c r="W119" s="12">
        <f>IF(H119=0,"",'Ark1'!T2666)</f>
        <v>3.6214416514066929</v>
      </c>
      <c r="X119" s="51">
        <f>IF(H119=0,"",'Ark1'!V2666)</f>
        <v>92.87532308271112</v>
      </c>
      <c r="Y119" s="259"/>
      <c r="Z119" s="79"/>
      <c r="AI119" s="12"/>
      <c r="AJ119" s="12"/>
    </row>
    <row r="120" spans="1:36" ht="15.6">
      <c r="A120" s="259"/>
      <c r="B120" s="265">
        <f>+'Ark1'!C2667</f>
        <v>2023</v>
      </c>
      <c r="C120" s="2">
        <f>+'Ark1'!K2667</f>
        <v>1</v>
      </c>
      <c r="D120" s="2" t="str">
        <f t="shared" si="12"/>
        <v>Hampshire</v>
      </c>
      <c r="E120" s="2">
        <f>+'Ark1'!D2667</f>
        <v>5</v>
      </c>
      <c r="F120" s="2" t="s">
        <v>377</v>
      </c>
      <c r="G120" s="3">
        <f>+'Ark1'!Q2667</f>
        <v>139</v>
      </c>
      <c r="H120" s="306">
        <f>+'Ark1'!R2667</f>
        <v>7379</v>
      </c>
      <c r="I120" s="306">
        <f>IF(H120=0,"",'Ark1'!S2667)</f>
        <v>7377</v>
      </c>
      <c r="J120" s="86"/>
      <c r="K120" s="51">
        <f>+IF(H120=0,"",'Ark1'!AD2667)</f>
        <v>5.9199653418481137</v>
      </c>
      <c r="L120" s="51">
        <f>+IF(H120=0,"",'Ark1'!AE2667)</f>
        <v>5.9970885154797324</v>
      </c>
      <c r="M120" s="96">
        <f>IF(H120=0,"",'Ark1'!U2667)</f>
        <v>60.832452216348123</v>
      </c>
      <c r="N120" s="96"/>
      <c r="O120" s="51">
        <f>IF(H120=0,"",'Ark1'!W2667)</f>
        <v>85.719357462383215</v>
      </c>
      <c r="P120" s="51"/>
      <c r="Q120" s="51">
        <f>IF(H120=0,"",'Ark1'!X2667)</f>
        <v>0</v>
      </c>
      <c r="R120" s="51">
        <f>IF(H120=0,"",'Ark1'!Y2667)</f>
        <v>0</v>
      </c>
      <c r="S120" s="51">
        <f>IF(H120=0,"",'Ark1'!AA2667)</f>
        <v>7.9848768856829571</v>
      </c>
      <c r="T120" s="12">
        <f>IF(H120=0,"",'Ark1'!AB2667)</f>
        <v>2.7750830500331598</v>
      </c>
      <c r="U120" s="15">
        <f>+IF('Ark1'!AC2667=0,"",'Ark1'!AC2667)</f>
        <v>-31.054027508510796</v>
      </c>
      <c r="V120" s="15">
        <f t="shared" si="11"/>
        <v>53.071942446043167</v>
      </c>
      <c r="W120" s="12">
        <f>IF(H120=0,"",'Ark1'!T2667)</f>
        <v>3.921534083209107</v>
      </c>
      <c r="X120" s="51">
        <f>IF(H120=0,"",'Ark1'!V2667)</f>
        <v>92.88112697204879</v>
      </c>
      <c r="Y120" s="259"/>
      <c r="Z120" s="79"/>
      <c r="AI120" s="12"/>
      <c r="AJ120" s="12"/>
    </row>
    <row r="121" spans="1:36" ht="15.6">
      <c r="A121" s="259"/>
      <c r="B121" s="265">
        <f>+'Ark1'!C2668</f>
        <v>2023</v>
      </c>
      <c r="C121" s="2">
        <f>+'Ark1'!K2668</f>
        <v>1</v>
      </c>
      <c r="D121" s="2" t="str">
        <f t="shared" si="12"/>
        <v>Hampshire</v>
      </c>
      <c r="E121" s="2">
        <f>+'Ark1'!D2668</f>
        <v>6</v>
      </c>
      <c r="F121" s="2" t="s">
        <v>494</v>
      </c>
      <c r="G121" s="3">
        <f>+'Ark1'!Q2668</f>
        <v>137</v>
      </c>
      <c r="H121" s="306">
        <f>+'Ark1'!R2668</f>
        <v>7148</v>
      </c>
      <c r="I121" s="306">
        <f>IF(H121=0,"",'Ark1'!S2668)</f>
        <v>7145</v>
      </c>
      <c r="J121" s="86"/>
      <c r="K121" s="51">
        <f>+IF(H121=0,"",'Ark1'!AD2668)</f>
        <v>5.5242555625111089</v>
      </c>
      <c r="L121" s="51">
        <f>+IF(H121=0,"",'Ark1'!AE2668)</f>
        <v>5.5318367241540631</v>
      </c>
      <c r="M121" s="96">
        <f>IF(H121=0,"",'Ark1'!U2668)</f>
        <v>60.722883135059483</v>
      </c>
      <c r="N121" s="96"/>
      <c r="O121" s="51">
        <f>IF(H121=0,"",'Ark1'!W2668)</f>
        <v>84.250972708187589</v>
      </c>
      <c r="P121" s="51"/>
      <c r="Q121" s="51">
        <f>IF(H121=0,"",'Ark1'!X2668)</f>
        <v>1.3989927252378289E-2</v>
      </c>
      <c r="R121" s="51">
        <f>IF(H121=0,"",'Ark1'!Y2668)</f>
        <v>2.7979854504756579E-2</v>
      </c>
      <c r="S121" s="51">
        <f>IF(H121=0,"",'Ark1'!AA2668)</f>
        <v>8.7154203706924616</v>
      </c>
      <c r="T121" s="12">
        <f>IF(H121=0,"",'Ark1'!AB2668)</f>
        <v>2.8537799472002776</v>
      </c>
      <c r="U121" s="15">
        <f>+IF('Ark1'!AC2668=0,"",'Ark1'!AC2668)</f>
        <v>-28.85469021089563</v>
      </c>
      <c r="V121" s="15">
        <f t="shared" si="11"/>
        <v>52.153284671532845</v>
      </c>
      <c r="W121" s="12">
        <f>IF(H121=0,"",'Ark1'!T2668)</f>
        <v>4.1144376049244542</v>
      </c>
      <c r="X121" s="51">
        <f>IF(H121=0,"",'Ark1'!V2668)</f>
        <v>91.296097627916183</v>
      </c>
      <c r="Y121" s="259"/>
      <c r="Z121" s="79"/>
      <c r="AI121" s="12"/>
      <c r="AJ121" s="12"/>
    </row>
    <row r="122" spans="1:36" ht="15.6">
      <c r="A122" s="259"/>
      <c r="B122" s="265">
        <f>+'Ark1'!C2669</f>
        <v>2023</v>
      </c>
      <c r="C122" s="2">
        <f>+'Ark1'!K2669</f>
        <v>1</v>
      </c>
      <c r="D122" s="2" t="str">
        <f t="shared" si="12"/>
        <v>Hampshire</v>
      </c>
      <c r="E122" s="2">
        <f>+'Ark1'!D2669</f>
        <v>7</v>
      </c>
      <c r="F122" s="2" t="s">
        <v>495</v>
      </c>
      <c r="G122" s="3">
        <f>+'Ark1'!Q2669</f>
        <v>100</v>
      </c>
      <c r="H122" s="306">
        <f>+'Ark1'!R2669</f>
        <v>7011</v>
      </c>
      <c r="I122" s="306">
        <f>IF(H122=0,"",'Ark1'!S2669)</f>
        <v>7006</v>
      </c>
      <c r="J122" s="86"/>
      <c r="K122" s="51">
        <f>+IF(H122=0,"",'Ark1'!AD2669)</f>
        <v>5.7751711299104604</v>
      </c>
      <c r="L122" s="51">
        <f>+IF(H122=0,"",'Ark1'!AE2669)</f>
        <v>5.8047829292469331</v>
      </c>
      <c r="M122" s="96">
        <f>IF(H122=0,"",'Ark1'!U2669)</f>
        <v>60.801741364544682</v>
      </c>
      <c r="N122" s="96"/>
      <c r="O122" s="51">
        <f>IF(H122=0,"",'Ark1'!W2669)</f>
        <v>83.931059092206652</v>
      </c>
      <c r="P122" s="51"/>
      <c r="Q122" s="51">
        <f>IF(H122=0,"",'Ark1'!X2669)</f>
        <v>0</v>
      </c>
      <c r="R122" s="51">
        <f>IF(H122=0,"",'Ark1'!Y2669)</f>
        <v>0</v>
      </c>
      <c r="S122" s="51">
        <f>IF(H122=0,"",'Ark1'!AA2669)</f>
        <v>8.1156684180161509</v>
      </c>
      <c r="T122" s="12">
        <f>IF(H122=0,"",'Ark1'!AB2669)</f>
        <v>2.6895091957208361</v>
      </c>
      <c r="U122" s="15">
        <f>+IF('Ark1'!AC2669=0,"",'Ark1'!AC2669)</f>
        <v>-27.381672184192919</v>
      </c>
      <c r="V122" s="15">
        <f t="shared" si="11"/>
        <v>70.06</v>
      </c>
      <c r="W122" s="12">
        <f>IF(H122=0,"",'Ark1'!T2669)</f>
        <v>3.8684923691342177</v>
      </c>
      <c r="X122" s="51">
        <f>IF(H122=0,"",'Ark1'!V2669)</f>
        <v>90.95825308689119</v>
      </c>
      <c r="Y122" s="259"/>
      <c r="Z122" s="79"/>
      <c r="AI122" s="12"/>
      <c r="AJ122" s="12"/>
    </row>
    <row r="123" spans="1:36" ht="15.6">
      <c r="A123" s="259"/>
      <c r="B123" s="265">
        <f>+'Ark1'!C2670</f>
        <v>2023</v>
      </c>
      <c r="C123" s="2">
        <f>+'Ark1'!K2670</f>
        <v>1</v>
      </c>
      <c r="D123" s="2" t="str">
        <f t="shared" si="12"/>
        <v>Hampshire</v>
      </c>
      <c r="E123" s="2">
        <f>+'Ark1'!D2670</f>
        <v>8</v>
      </c>
      <c r="F123" s="2" t="s">
        <v>496</v>
      </c>
      <c r="G123" s="3">
        <f>+'Ark1'!Q2670</f>
        <v>127</v>
      </c>
      <c r="H123" s="306">
        <f>+'Ark1'!R2670</f>
        <v>6774</v>
      </c>
      <c r="I123" s="306">
        <f>IF(H123=0,"",'Ark1'!S2670)</f>
        <v>6762</v>
      </c>
      <c r="J123" s="86"/>
      <c r="K123" s="51">
        <f>+IF(H123=0,"",'Ark1'!AD2670)</f>
        <v>5.2333531624935308</v>
      </c>
      <c r="L123" s="51">
        <f>+IF(H123=0,"",'Ark1'!AE2670)</f>
        <v>5.2534475694161742</v>
      </c>
      <c r="M123" s="96">
        <f>IF(H123=0,"",'Ark1'!U2670)</f>
        <v>60.773439810706897</v>
      </c>
      <c r="N123" s="96"/>
      <c r="O123" s="51">
        <f>IF(H123=0,"",'Ark1'!W2670)</f>
        <v>83.970896184560658</v>
      </c>
      <c r="P123" s="51"/>
      <c r="Q123" s="51">
        <f>IF(H123=0,"",'Ark1'!X2670)</f>
        <v>0</v>
      </c>
      <c r="R123" s="51">
        <f>IF(H123=0,"",'Ark1'!Y2670)</f>
        <v>0</v>
      </c>
      <c r="S123" s="51">
        <f>IF(H123=0,"",'Ark1'!AA2670)</f>
        <v>8.3395189616227867</v>
      </c>
      <c r="T123" s="12">
        <f>IF(H123=0,"",'Ark1'!AB2670)</f>
        <v>2.6457208420451641</v>
      </c>
      <c r="U123" s="15">
        <f>+IF('Ark1'!AC2670=0,"",'Ark1'!AC2670)</f>
        <v>-32.539579508651464</v>
      </c>
      <c r="V123" s="15">
        <f t="shared" si="11"/>
        <v>53.244094488188978</v>
      </c>
      <c r="W123" s="12">
        <f>IF(H123=0,"",'Ark1'!T2670)</f>
        <v>3.9568940064954226</v>
      </c>
      <c r="X123" s="51">
        <f>IF(H123=0,"",'Ark1'!V2670)</f>
        <v>91.040798061181022</v>
      </c>
      <c r="Y123" s="259"/>
      <c r="Z123" s="79"/>
      <c r="AI123" s="12"/>
      <c r="AJ123" s="12"/>
    </row>
    <row r="124" spans="1:36" ht="15.6">
      <c r="A124" s="259"/>
      <c r="B124" s="265">
        <f>+'Ark1'!C2671</f>
        <v>2023</v>
      </c>
      <c r="C124" s="2">
        <f>+'Ark1'!K2671</f>
        <v>1</v>
      </c>
      <c r="D124" s="2" t="str">
        <f t="shared" si="12"/>
        <v>Hampshire</v>
      </c>
      <c r="E124" s="2">
        <f>+'Ark1'!D2671</f>
        <v>9</v>
      </c>
      <c r="F124" s="2" t="s">
        <v>497</v>
      </c>
      <c r="G124" s="3">
        <f>+'Ark1'!Q2671</f>
        <v>110</v>
      </c>
      <c r="H124" s="306">
        <f>+'Ark1'!R2671</f>
        <v>5268</v>
      </c>
      <c r="I124" s="306">
        <f>IF(H124=0,"",'Ark1'!S2671)</f>
        <v>5264</v>
      </c>
      <c r="J124" s="86"/>
      <c r="K124" s="51">
        <f>+IF(H124=0,"",'Ark1'!AD2671)</f>
        <v>4.3853223228556208</v>
      </c>
      <c r="L124" s="51">
        <f>+IF(H124=0,"",'Ark1'!AE2671)</f>
        <v>4.3807790705242384</v>
      </c>
      <c r="M124" s="96">
        <f>IF(H124=0,"",'Ark1'!U2671)</f>
        <v>60.883928571428562</v>
      </c>
      <c r="N124" s="96"/>
      <c r="O124" s="51">
        <f>IF(H124=0,"",'Ark1'!W2671)</f>
        <v>83.088886778115494</v>
      </c>
      <c r="P124" s="51"/>
      <c r="Q124" s="51">
        <f>IF(H124=0,"",'Ark1'!X2671)</f>
        <v>1.8982536066818521E-2</v>
      </c>
      <c r="R124" s="51">
        <f>IF(H124=0,"",'Ark1'!Y2671)</f>
        <v>3.7965072133637041E-2</v>
      </c>
      <c r="S124" s="51">
        <f>IF(H124=0,"",'Ark1'!AA2671)</f>
        <v>8.7304455824284553</v>
      </c>
      <c r="T124" s="12">
        <f>IF(H124=0,"",'Ark1'!AB2671)</f>
        <v>2.7088339230860927</v>
      </c>
      <c r="U124" s="15">
        <f>+IF('Ark1'!AC2671=0,"",'Ark1'!AC2671)</f>
        <v>-35.959329477001717</v>
      </c>
      <c r="V124" s="15">
        <f t="shared" si="11"/>
        <v>47.854545454545452</v>
      </c>
      <c r="W124" s="12">
        <f>IF(H124=0,"",'Ark1'!T2671)</f>
        <v>3.7308276385725128</v>
      </c>
      <c r="X124" s="51">
        <f>IF(H124=0,"",'Ark1'!V2671)</f>
        <v>90.047403899666563</v>
      </c>
      <c r="Y124" s="259"/>
      <c r="Z124" s="79"/>
      <c r="AI124" s="12"/>
      <c r="AJ124" s="12"/>
    </row>
    <row r="125" spans="1:36" ht="15.6">
      <c r="A125" s="259"/>
      <c r="B125" s="265">
        <f>+'Ark1'!C2672</f>
        <v>2023</v>
      </c>
      <c r="C125" s="2">
        <f>+'Ark1'!K2672</f>
        <v>1</v>
      </c>
      <c r="D125" s="2" t="str">
        <f t="shared" si="12"/>
        <v>Hampshire</v>
      </c>
      <c r="E125" s="2">
        <f>+'Ark1'!D2672</f>
        <v>10</v>
      </c>
      <c r="F125" s="2" t="s">
        <v>498</v>
      </c>
      <c r="G125" s="3">
        <f>+'Ark1'!Q2672</f>
        <v>119</v>
      </c>
      <c r="H125" s="306">
        <f>+'Ark1'!R2672</f>
        <v>7425</v>
      </c>
      <c r="I125" s="306">
        <f>IF(H125=0,"",'Ark1'!S2672)</f>
        <v>7424</v>
      </c>
      <c r="J125" s="86"/>
      <c r="K125" s="51">
        <f>+IF(H125=0,"",'Ark1'!AD2672)</f>
        <v>5.9054648416062845</v>
      </c>
      <c r="L125" s="51">
        <f>+IF(H125=0,"",'Ark1'!AE2672)</f>
        <v>5.9584283052608704</v>
      </c>
      <c r="M125" s="96">
        <f>IF(H125=0,"",'Ark1'!U2672)</f>
        <v>60.87176724137931</v>
      </c>
      <c r="N125" s="96"/>
      <c r="O125" s="51">
        <f>IF(H125=0,"",'Ark1'!W2672)</f>
        <v>83.599986530172444</v>
      </c>
      <c r="P125" s="51"/>
      <c r="Q125" s="51">
        <f>IF(H125=0,"",'Ark1'!X2672)</f>
        <v>0</v>
      </c>
      <c r="R125" s="51">
        <f>IF(H125=0,"",'Ark1'!Y2672)</f>
        <v>0</v>
      </c>
      <c r="S125" s="51">
        <f>IF(H125=0,"",'Ark1'!AA2672)</f>
        <v>7.8932858478648988</v>
      </c>
      <c r="T125" s="12">
        <f>IF(H125=0,"",'Ark1'!AB2672)</f>
        <v>2.6326838078337911</v>
      </c>
      <c r="U125" s="15">
        <f>+IF('Ark1'!AC2672=0,"",'Ark1'!AC2672)</f>
        <v>-28.057895551565345</v>
      </c>
      <c r="V125" s="15">
        <f t="shared" si="11"/>
        <v>62.386554621848738</v>
      </c>
      <c r="W125" s="12">
        <f>IF(H125=0,"",'Ark1'!T2672)</f>
        <v>3.768484848484849</v>
      </c>
      <c r="X125" s="51">
        <f>IF(H125=0,"",'Ark1'!V2672)</f>
        <v>90.579555749617029</v>
      </c>
      <c r="Y125" s="259"/>
      <c r="Z125" s="79"/>
      <c r="AI125" s="12"/>
      <c r="AJ125" s="12"/>
    </row>
    <row r="126" spans="1:36" ht="15.6">
      <c r="A126" s="259"/>
      <c r="B126" s="265">
        <f>+'Ark1'!C2673</f>
        <v>2023</v>
      </c>
      <c r="C126" s="2">
        <f>+'Ark1'!K2673</f>
        <v>1</v>
      </c>
      <c r="D126" s="2" t="str">
        <f t="shared" si="12"/>
        <v>Hampshire</v>
      </c>
      <c r="E126" s="2">
        <f>+'Ark1'!D2673</f>
        <v>11</v>
      </c>
      <c r="F126" s="2" t="s">
        <v>499</v>
      </c>
      <c r="G126" s="3">
        <f>+'Ark1'!Q2673</f>
        <v>63</v>
      </c>
      <c r="H126" s="306">
        <f>+'Ark1'!R2673</f>
        <v>2769</v>
      </c>
      <c r="I126" s="306">
        <f>IF(H126=0,"",'Ark1'!S2673)</f>
        <v>2764</v>
      </c>
      <c r="J126" s="86"/>
      <c r="K126" s="51">
        <f>+IF(H126=0,"",'Ark1'!AD2673)</f>
        <v>5.8335264499547046</v>
      </c>
      <c r="L126" s="51">
        <f>+IF(H126=0,"",'Ark1'!AE2673)</f>
        <v>5.8542417351779994</v>
      </c>
      <c r="M126" s="96">
        <f>IF(H126=0,"",'Ark1'!U2673)</f>
        <v>61.055716353111443</v>
      </c>
      <c r="N126" s="96"/>
      <c r="O126" s="51">
        <f>IF(H126=0,"",'Ark1'!W2673)</f>
        <v>84.123769898697503</v>
      </c>
      <c r="P126" s="51"/>
      <c r="Q126" s="51">
        <f>IF(H126=0,"",'Ark1'!X2673)</f>
        <v>0</v>
      </c>
      <c r="R126" s="51">
        <f>IF(H126=0,"",'Ark1'!Y2673)</f>
        <v>0</v>
      </c>
      <c r="S126" s="51">
        <f>IF(H126=0,"",'Ark1'!AA2673)</f>
        <v>8.5244151845972187</v>
      </c>
      <c r="T126" s="12">
        <f>IF(H126=0,"",'Ark1'!AB2673)</f>
        <v>2.652130978490582</v>
      </c>
      <c r="U126" s="15">
        <f>+IF('Ark1'!AC2673=0,"",'Ark1'!AC2673)</f>
        <v>-34.960010648501125</v>
      </c>
      <c r="V126" s="15">
        <f t="shared" si="11"/>
        <v>43.873015873015873</v>
      </c>
      <c r="W126" s="12">
        <f>IF(H126=0,"",'Ark1'!T2673)</f>
        <v>3.6482484651498734</v>
      </c>
      <c r="X126" s="51">
        <f>IF(H126=0,"",'Ark1'!V2673)</f>
        <v>91.209099190489823</v>
      </c>
      <c r="Y126" s="259"/>
      <c r="Z126" s="79"/>
      <c r="AI126" s="12"/>
      <c r="AJ126" s="12"/>
    </row>
    <row r="127" spans="1:36" ht="15.6">
      <c r="A127" s="259"/>
      <c r="B127" s="265">
        <f>+'Ark1'!C2674</f>
        <v>2023</v>
      </c>
      <c r="C127" s="2">
        <f>+'Ark1'!K2674</f>
        <v>1</v>
      </c>
      <c r="D127" s="2" t="str">
        <f t="shared" si="12"/>
        <v>Hampshire</v>
      </c>
      <c r="E127" s="2">
        <f>+'Ark1'!D2674</f>
        <v>12</v>
      </c>
      <c r="F127" s="2" t="s">
        <v>500</v>
      </c>
      <c r="G127" s="3">
        <f>+'Ark1'!Q2674</f>
        <v>0</v>
      </c>
      <c r="H127" s="306">
        <f>+'Ark1'!R2674</f>
        <v>0</v>
      </c>
      <c r="I127" s="306" t="str">
        <f>IF(H127=0,"",'Ark1'!S2674)</f>
        <v/>
      </c>
      <c r="J127" s="86"/>
      <c r="K127" s="51" t="str">
        <f>+IF(H127=0,"",'Ark1'!AD2674)</f>
        <v/>
      </c>
      <c r="L127" s="51" t="str">
        <f>+IF(H127=0,"",'Ark1'!AE2674)</f>
        <v/>
      </c>
      <c r="M127" s="96" t="str">
        <f>IF(H127=0,"",'Ark1'!U2674)</f>
        <v/>
      </c>
      <c r="N127" s="96"/>
      <c r="O127" s="51" t="str">
        <f>IF(H127=0,"",'Ark1'!W2674)</f>
        <v/>
      </c>
      <c r="P127" s="51"/>
      <c r="Q127" s="51" t="str">
        <f>IF(H127=0,"",'Ark1'!X2674)</f>
        <v/>
      </c>
      <c r="R127" s="51" t="str">
        <f>IF(H127=0,"",'Ark1'!Y2674)</f>
        <v/>
      </c>
      <c r="S127" s="51" t="str">
        <f>IF(H127=0,"",'Ark1'!AA2674)</f>
        <v/>
      </c>
      <c r="T127" s="12" t="str">
        <f>IF(H127=0,"",'Ark1'!AB2674)</f>
        <v/>
      </c>
      <c r="U127" s="15" t="str">
        <f>+IF('Ark1'!AC2674=0,"",'Ark1'!AC2674)</f>
        <v/>
      </c>
      <c r="V127" s="15" t="str">
        <f t="shared" si="11"/>
        <v/>
      </c>
      <c r="W127" s="12" t="str">
        <f>IF(H127=0,"",'Ark1'!T2674)</f>
        <v/>
      </c>
      <c r="X127" s="51" t="str">
        <f>IF(H127=0,"",'Ark1'!V2674)</f>
        <v/>
      </c>
      <c r="Y127" s="259"/>
      <c r="Z127" s="79"/>
      <c r="AI127" s="12"/>
      <c r="AJ127" s="12"/>
    </row>
    <row r="128" spans="1:36" ht="17.25" customHeight="1">
      <c r="A128" s="256"/>
      <c r="B128" s="256"/>
      <c r="C128" s="256"/>
      <c r="D128" s="257"/>
      <c r="E128" s="258"/>
      <c r="F128" s="259"/>
      <c r="G128" s="259"/>
      <c r="H128" s="359"/>
      <c r="I128" s="360"/>
      <c r="J128" s="86"/>
      <c r="K128" s="260"/>
      <c r="L128" s="259"/>
      <c r="M128" s="256"/>
      <c r="N128" s="256"/>
      <c r="O128" s="261"/>
      <c r="P128" s="261"/>
      <c r="Q128" s="261"/>
      <c r="R128" s="261"/>
      <c r="S128" s="261"/>
      <c r="T128" s="261"/>
      <c r="U128" s="261"/>
      <c r="V128" s="261"/>
      <c r="W128" s="261"/>
      <c r="X128" s="261"/>
      <c r="Y128" s="259"/>
      <c r="Z128"/>
      <c r="AA128"/>
      <c r="AB128"/>
      <c r="AC128"/>
      <c r="AD128"/>
      <c r="AE128"/>
      <c r="AF128"/>
      <c r="AG128"/>
    </row>
    <row r="129" spans="1:36" ht="15.6">
      <c r="A129" s="259"/>
      <c r="B129" s="265">
        <f>+'Ark1'!C2675</f>
        <v>2023</v>
      </c>
      <c r="C129" s="2">
        <f>+'Ark1'!K2675</f>
        <v>3</v>
      </c>
      <c r="D129" s="2" t="s">
        <v>590</v>
      </c>
      <c r="E129" s="2">
        <f>+'Ark1'!D2675</f>
        <v>1</v>
      </c>
      <c r="F129" s="2" t="s">
        <v>490</v>
      </c>
      <c r="G129" s="3">
        <f>+'Ark1'!Q2675</f>
        <v>90</v>
      </c>
      <c r="H129" s="306">
        <f>+'Ark1'!R2675</f>
        <v>2889</v>
      </c>
      <c r="I129" s="306">
        <f>IF(H129=0,"",'Ark1'!S2675)</f>
        <v>2888</v>
      </c>
      <c r="J129" s="86"/>
      <c r="K129" s="51">
        <f>+IF(H129=0,"",'Ark1'!AD2675)</f>
        <v>2.2095433304525396</v>
      </c>
      <c r="L129" s="51">
        <f>+IF(H129=0,"",'Ark1'!AE2675)</f>
        <v>2.2286934200780495</v>
      </c>
      <c r="M129" s="96">
        <f>IF(H129=0,"",'Ark1'!U2675)</f>
        <v>60.364958448753491</v>
      </c>
      <c r="N129" s="96"/>
      <c r="O129" s="51">
        <f>IF(H129=0,"",'Ark1'!W2675)</f>
        <v>86.048026315789414</v>
      </c>
      <c r="P129" s="51"/>
      <c r="Q129" s="51">
        <f>IF(H129=0,"",'Ark1'!X2675)</f>
        <v>3.4614053305642101E-2</v>
      </c>
      <c r="R129" s="51">
        <f>IF(H129=0,"",'Ark1'!Y2675)</f>
        <v>6.9228106611284201E-2</v>
      </c>
      <c r="S129" s="51">
        <f>IF(H129=0,"",'Ark1'!AA2675)</f>
        <v>8.4682752585915111</v>
      </c>
      <c r="T129" s="12">
        <f>IF(H129=0,"",'Ark1'!AB2675)</f>
        <v>2.4318504771934819</v>
      </c>
      <c r="U129" s="15">
        <f>+IF('Ark1'!AC2675=0,"",'Ark1'!AC2675)</f>
        <v>-33.298473656181471</v>
      </c>
      <c r="V129" s="15">
        <f>+(IF(H129=0,"",I129/G129))</f>
        <v>32.088888888888889</v>
      </c>
      <c r="W129" s="12">
        <f>IF(H129=0,"",'Ark1'!T2675)</f>
        <v>4.3610245759778472</v>
      </c>
      <c r="X129" s="51">
        <f>IF(H129=0,"",'Ark1'!V2675)</f>
        <v>93.23306662905226</v>
      </c>
      <c r="Y129" s="259"/>
      <c r="Z129" s="79"/>
      <c r="AI129" s="12"/>
      <c r="AJ129" s="12"/>
    </row>
    <row r="130" spans="1:36" ht="15.6">
      <c r="A130" s="259"/>
      <c r="B130" s="265">
        <f>+'Ark1'!C2676</f>
        <v>2023</v>
      </c>
      <c r="C130" s="2">
        <f>+'Ark1'!K2676</f>
        <v>3</v>
      </c>
      <c r="D130" s="2" t="s">
        <v>590</v>
      </c>
      <c r="E130" s="2">
        <f>+'Ark1'!D2676</f>
        <v>2</v>
      </c>
      <c r="F130" s="2" t="s">
        <v>491</v>
      </c>
      <c r="G130" s="3">
        <f>+'Ark1'!Q2676</f>
        <v>91</v>
      </c>
      <c r="H130" s="306">
        <f>+'Ark1'!R2676</f>
        <v>2611</v>
      </c>
      <c r="I130" s="306">
        <f>IF(H130=0,"",'Ark1'!S2676)</f>
        <v>2608</v>
      </c>
      <c r="J130" s="86"/>
      <c r="K130" s="51">
        <f>+IF(H130=0,"",'Ark1'!AD2676)</f>
        <v>2.373485323661221</v>
      </c>
      <c r="L130" s="51">
        <f>+IF(H130=0,"",'Ark1'!AE2676)</f>
        <v>2.3582879870055957</v>
      </c>
      <c r="M130" s="96">
        <f>IF(H130=0,"",'Ark1'!U2676)</f>
        <v>60.651457055214706</v>
      </c>
      <c r="N130" s="96"/>
      <c r="O130" s="51">
        <f>IF(H130=0,"",'Ark1'!W2676)</f>
        <v>83.959624233128721</v>
      </c>
      <c r="P130" s="51"/>
      <c r="Q130" s="51">
        <f>IF(H130=0,"",'Ark1'!X2676)</f>
        <v>0</v>
      </c>
      <c r="R130" s="51">
        <f>IF(H130=0,"",'Ark1'!Y2676)</f>
        <v>0</v>
      </c>
      <c r="S130" s="51">
        <f>IF(H130=0,"",'Ark1'!AA2676)</f>
        <v>9.1964095594522171</v>
      </c>
      <c r="T130" s="12">
        <f>IF(H130=0,"",'Ark1'!AB2676)</f>
        <v>2.4426061008904743</v>
      </c>
      <c r="U130" s="15">
        <f>+IF('Ark1'!AC2676=0,"",'Ark1'!AC2676)</f>
        <v>-30.352466503048245</v>
      </c>
      <c r="V130" s="15">
        <f t="shared" ref="V130:V140" si="13">+(IF(H130=0,"",I130/G130))</f>
        <v>28.659340659340661</v>
      </c>
      <c r="W130" s="12">
        <f>IF(H130=0,"",'Ark1'!T2676)</f>
        <v>4.1271543469934908</v>
      </c>
      <c r="X130" s="51">
        <f>IF(H130=0,"",'Ark1'!V2676)</f>
        <v>91.010450385180377</v>
      </c>
      <c r="Y130" s="259"/>
      <c r="Z130" s="79"/>
      <c r="AI130" s="12"/>
      <c r="AJ130" s="12"/>
    </row>
    <row r="131" spans="1:36" ht="15.6">
      <c r="A131" s="259"/>
      <c r="B131" s="265">
        <f>+'Ark1'!C2677</f>
        <v>2023</v>
      </c>
      <c r="C131" s="2">
        <f>+'Ark1'!K2677</f>
        <v>3</v>
      </c>
      <c r="D131" s="2" t="s">
        <v>590</v>
      </c>
      <c r="E131" s="2">
        <f>+'Ark1'!D2677</f>
        <v>3</v>
      </c>
      <c r="F131" s="2" t="s">
        <v>492</v>
      </c>
      <c r="G131" s="3">
        <f>+'Ark1'!Q2677</f>
        <v>86</v>
      </c>
      <c r="H131" s="306">
        <f>+'Ark1'!R2677</f>
        <v>1893</v>
      </c>
      <c r="I131" s="306">
        <f>IF(H131=0,"",'Ark1'!S2677)</f>
        <v>1891</v>
      </c>
      <c r="J131" s="86"/>
      <c r="K131" s="51">
        <f>+IF(H131=0,"",'Ark1'!AD2677)</f>
        <v>1.4276556431237983</v>
      </c>
      <c r="L131" s="51">
        <f>+IF(H131=0,"",'Ark1'!AE2677)</f>
        <v>1.4106455218044629</v>
      </c>
      <c r="M131" s="96">
        <f>IF(H131=0,"",'Ark1'!U2677)</f>
        <v>61.104706504494978</v>
      </c>
      <c r="N131" s="96"/>
      <c r="O131" s="51">
        <f>IF(H131=0,"",'Ark1'!W2677)</f>
        <v>83.193495505023748</v>
      </c>
      <c r="P131" s="51"/>
      <c r="Q131" s="51">
        <f>IF(H131=0,"",'Ark1'!X2677)</f>
        <v>0</v>
      </c>
      <c r="R131" s="51">
        <f>IF(H131=0,"",'Ark1'!Y2677)</f>
        <v>0</v>
      </c>
      <c r="S131" s="51">
        <f>IF(H131=0,"",'Ark1'!AA2677)</f>
        <v>9.0647751250107582</v>
      </c>
      <c r="T131" s="12">
        <f>IF(H131=0,"",'Ark1'!AB2677)</f>
        <v>2.3160247074080873</v>
      </c>
      <c r="U131" s="15">
        <f>+IF('Ark1'!AC2677=0,"",'Ark1'!AC2677)</f>
        <v>-34.357866517873767</v>
      </c>
      <c r="V131" s="15">
        <f t="shared" si="13"/>
        <v>21.988372093023255</v>
      </c>
      <c r="W131" s="12">
        <f>IF(H131=0,"",'Ark1'!T2677)</f>
        <v>3.1209720021130476</v>
      </c>
      <c r="X131" s="51">
        <f>IF(H131=0,"",'Ark1'!V2677)</f>
        <v>90.162444790371097</v>
      </c>
      <c r="Y131" s="259"/>
      <c r="Z131" s="79"/>
      <c r="AI131" s="12"/>
      <c r="AJ131" s="12"/>
    </row>
    <row r="132" spans="1:36" ht="15.6">
      <c r="A132" s="259"/>
      <c r="B132" s="265">
        <f>+'Ark1'!C2678</f>
        <v>2023</v>
      </c>
      <c r="C132" s="2">
        <f>+'Ark1'!K2678</f>
        <v>3</v>
      </c>
      <c r="D132" s="2" t="s">
        <v>590</v>
      </c>
      <c r="E132" s="2">
        <f>+'Ark1'!D2678</f>
        <v>4</v>
      </c>
      <c r="F132" s="2" t="s">
        <v>493</v>
      </c>
      <c r="G132" s="3">
        <f>+'Ark1'!Q2678</f>
        <v>74</v>
      </c>
      <c r="H132" s="306">
        <f>+'Ark1'!R2678</f>
        <v>2381</v>
      </c>
      <c r="I132" s="306">
        <f>IF(H132=0,"",'Ark1'!S2678)</f>
        <v>2380</v>
      </c>
      <c r="J132" s="86"/>
      <c r="K132" s="51">
        <f>+IF(H132=0,"",'Ark1'!AD2678)</f>
        <v>2.2597422318394922</v>
      </c>
      <c r="L132" s="51">
        <f>+IF(H132=0,"",'Ark1'!AE2678)</f>
        <v>2.2860388443125155</v>
      </c>
      <c r="M132" s="96">
        <f>IF(H132=0,"",'Ark1'!U2678)</f>
        <v>60.405882352941184</v>
      </c>
      <c r="N132" s="96"/>
      <c r="O132" s="51">
        <f>IF(H132=0,"",'Ark1'!W2678)</f>
        <v>86.50945378151269</v>
      </c>
      <c r="P132" s="51"/>
      <c r="Q132" s="51">
        <f>IF(H132=0,"",'Ark1'!X2678)</f>
        <v>0</v>
      </c>
      <c r="R132" s="51">
        <f>IF(H132=0,"",'Ark1'!Y2678)</f>
        <v>0</v>
      </c>
      <c r="S132" s="51">
        <f>IF(H132=0,"",'Ark1'!AA2678)</f>
        <v>8.9799402332305291</v>
      </c>
      <c r="T132" s="12">
        <f>IF(H132=0,"",'Ark1'!AB2678)</f>
        <v>2.5473596189340233</v>
      </c>
      <c r="U132" s="15">
        <f>+IF('Ark1'!AC2678=0,"",'Ark1'!AC2678)</f>
        <v>-30.79070920895326</v>
      </c>
      <c r="V132" s="15">
        <f t="shared" si="13"/>
        <v>32.162162162162161</v>
      </c>
      <c r="W132" s="12">
        <f>IF(H132=0,"",'Ark1'!T2678)</f>
        <v>4.3784124317513644</v>
      </c>
      <c r="X132" s="51">
        <f>IF(H132=0,"",'Ark1'!V2678)</f>
        <v>93.742545772371841</v>
      </c>
      <c r="Y132" s="259"/>
      <c r="Z132" s="79"/>
      <c r="AI132" s="12"/>
      <c r="AJ132" s="12"/>
    </row>
    <row r="133" spans="1:36" ht="15.6">
      <c r="A133" s="259"/>
      <c r="B133" s="265">
        <f>+'Ark1'!C2679</f>
        <v>2023</v>
      </c>
      <c r="C133" s="2">
        <f>+'Ark1'!K2679</f>
        <v>3</v>
      </c>
      <c r="D133" s="2" t="s">
        <v>590</v>
      </c>
      <c r="E133" s="2">
        <f>+'Ark1'!D2679</f>
        <v>5</v>
      </c>
      <c r="F133" s="2" t="s">
        <v>377</v>
      </c>
      <c r="G133" s="3">
        <f>+'Ark1'!Q2679</f>
        <v>97</v>
      </c>
      <c r="H133" s="306">
        <f>+'Ark1'!R2679</f>
        <v>2925</v>
      </c>
      <c r="I133" s="306">
        <f>IF(H133=0,"",'Ark1'!S2679)</f>
        <v>2923</v>
      </c>
      <c r="J133" s="86"/>
      <c r="K133" s="51">
        <f>+IF(H133=0,"",'Ark1'!AD2679)</f>
        <v>2.3466457006241677</v>
      </c>
      <c r="L133" s="51">
        <f>+IF(H133=0,"",'Ark1'!AE2679)</f>
        <v>2.3938898012080605</v>
      </c>
      <c r="M133" s="96">
        <f>IF(H133=0,"",'Ark1'!U2679)</f>
        <v>60.184057475196717</v>
      </c>
      <c r="N133" s="96"/>
      <c r="O133" s="51">
        <f>IF(H133=0,"",'Ark1'!W2679)</f>
        <v>86.356209373930852</v>
      </c>
      <c r="P133" s="51"/>
      <c r="Q133" s="51">
        <f>IF(H133=0,"",'Ark1'!X2679)</f>
        <v>0</v>
      </c>
      <c r="R133" s="51">
        <f>IF(H133=0,"",'Ark1'!Y2679)</f>
        <v>0</v>
      </c>
      <c r="S133" s="51">
        <f>IF(H133=0,"",'Ark1'!AA2679)</f>
        <v>8.4043448434517813</v>
      </c>
      <c r="T133" s="12">
        <f>IF(H133=0,"",'Ark1'!AB2679)</f>
        <v>2.7900032358806794</v>
      </c>
      <c r="U133" s="15">
        <f>+IF('Ark1'!AC2679=0,"",'Ark1'!AC2679)</f>
        <v>-33.489780407152153</v>
      </c>
      <c r="V133" s="15">
        <f t="shared" si="13"/>
        <v>30.134020618556701</v>
      </c>
      <c r="W133" s="12">
        <f>IF(H133=0,"",'Ark1'!T2679)</f>
        <v>5.0208547008546995</v>
      </c>
      <c r="X133" s="51">
        <f>IF(H133=0,"",'Ark1'!V2679)</f>
        <v>93.584004619839988</v>
      </c>
      <c r="Y133" s="259"/>
      <c r="Z133" s="79"/>
      <c r="AI133" s="12"/>
      <c r="AJ133" s="12"/>
    </row>
    <row r="134" spans="1:36" ht="15.6">
      <c r="A134" s="259"/>
      <c r="B134" s="265">
        <f>+'Ark1'!C2680</f>
        <v>2023</v>
      </c>
      <c r="C134" s="2">
        <f>+'Ark1'!K2680</f>
        <v>3</v>
      </c>
      <c r="D134" s="2" t="s">
        <v>590</v>
      </c>
      <c r="E134" s="2">
        <f>+'Ark1'!D2680</f>
        <v>6</v>
      </c>
      <c r="F134" s="2" t="s">
        <v>494</v>
      </c>
      <c r="G134" s="3">
        <f>+'Ark1'!Q2680</f>
        <v>82</v>
      </c>
      <c r="H134" s="306">
        <f>+'Ark1'!R2680</f>
        <v>1889</v>
      </c>
      <c r="I134" s="306">
        <f>IF(H134=0,"",'Ark1'!S2680)</f>
        <v>1889</v>
      </c>
      <c r="J134" s="86"/>
      <c r="K134" s="51">
        <f>+IF(H134=0,"",'Ark1'!AD2680)</f>
        <v>1.4598935027397155</v>
      </c>
      <c r="L134" s="51">
        <f>+IF(H134=0,"",'Ark1'!AE2680)</f>
        <v>1.4769880509763962</v>
      </c>
      <c r="M134" s="96">
        <f>IF(H134=0,"",'Ark1'!U2680)</f>
        <v>60.882477501323443</v>
      </c>
      <c r="N134" s="96"/>
      <c r="O134" s="51">
        <f>IF(H134=0,"",'Ark1'!W2680)</f>
        <v>85.084965590259458</v>
      </c>
      <c r="P134" s="51"/>
      <c r="Q134" s="51">
        <f>IF(H134=0,"",'Ark1'!X2680)</f>
        <v>0</v>
      </c>
      <c r="R134" s="51">
        <f>IF(H134=0,"",'Ark1'!Y2680)</f>
        <v>0</v>
      </c>
      <c r="S134" s="51">
        <f>IF(H134=0,"",'Ark1'!AA2680)</f>
        <v>9.3352940326424516</v>
      </c>
      <c r="T134" s="12">
        <f>IF(H134=0,"",'Ark1'!AB2680)</f>
        <v>2.4514243226724859</v>
      </c>
      <c r="U134" s="15">
        <f>+IF('Ark1'!AC2680=0,"",'Ark1'!AC2680)</f>
        <v>-36.270605175494161</v>
      </c>
      <c r="V134" s="15">
        <f t="shared" si="13"/>
        <v>23.036585365853657</v>
      </c>
      <c r="W134" s="12">
        <f>IF(H134=0,"",'Ark1'!T2680)</f>
        <v>3.5849655902593973</v>
      </c>
      <c r="X134" s="51">
        <f>IF(H134=0,"",'Ark1'!V2680)</f>
        <v>92.183061311223682</v>
      </c>
      <c r="Y134" s="259"/>
      <c r="Z134" s="79"/>
      <c r="AI134" s="12"/>
      <c r="AJ134" s="12"/>
    </row>
    <row r="135" spans="1:36" ht="15.6">
      <c r="A135" s="259"/>
      <c r="B135" s="265">
        <f>+'Ark1'!C2681</f>
        <v>2023</v>
      </c>
      <c r="C135" s="2">
        <f>+'Ark1'!K2681</f>
        <v>3</v>
      </c>
      <c r="D135" s="2" t="s">
        <v>590</v>
      </c>
      <c r="E135" s="2">
        <f>+'Ark1'!D2681</f>
        <v>7</v>
      </c>
      <c r="F135" s="2" t="s">
        <v>495</v>
      </c>
      <c r="G135" s="3">
        <f>+'Ark1'!Q2681</f>
        <v>61</v>
      </c>
      <c r="H135" s="306">
        <f>+'Ark1'!R2681</f>
        <v>2506</v>
      </c>
      <c r="I135" s="306">
        <f>IF(H135=0,"",'Ark1'!S2681)</f>
        <v>2503</v>
      </c>
      <c r="J135" s="86"/>
      <c r="K135" s="51">
        <f>+IF(H135=0,"",'Ark1'!AD2681)</f>
        <v>2.0642674157118264</v>
      </c>
      <c r="L135" s="51">
        <f>+IF(H135=0,"",'Ark1'!AE2681)</f>
        <v>2.0803628647923049</v>
      </c>
      <c r="M135" s="96">
        <f>IF(H135=0,"",'Ark1'!U2681)</f>
        <v>60.662405113863358</v>
      </c>
      <c r="N135" s="96"/>
      <c r="O135" s="51">
        <f>IF(H135=0,"",'Ark1'!W2681)</f>
        <v>84.194766280463497</v>
      </c>
      <c r="P135" s="51"/>
      <c r="Q135" s="51">
        <f>IF(H135=0,"",'Ark1'!X2681)</f>
        <v>0</v>
      </c>
      <c r="R135" s="51">
        <f>IF(H135=0,"",'Ark1'!Y2681)</f>
        <v>0</v>
      </c>
      <c r="S135" s="51">
        <f>IF(H135=0,"",'Ark1'!AA2681)</f>
        <v>9.0203038484000633</v>
      </c>
      <c r="T135" s="12">
        <f>IF(H135=0,"",'Ark1'!AB2681)</f>
        <v>2.5562573396631403</v>
      </c>
      <c r="U135" s="15">
        <f>+IF('Ark1'!AC2681=0,"",'Ark1'!AC2681)</f>
        <v>-40.634733594058957</v>
      </c>
      <c r="V135" s="15">
        <f t="shared" si="13"/>
        <v>41.032786885245905</v>
      </c>
      <c r="W135" s="12">
        <f>IF(H135=0,"",'Ark1'!T2681)</f>
        <v>4.0359138068635279</v>
      </c>
      <c r="X135" s="51">
        <f>IF(H135=0,"",'Ark1'!V2681)</f>
        <v>91.26335504653359</v>
      </c>
      <c r="Y135" s="259"/>
      <c r="Z135" s="79"/>
      <c r="AI135" s="12"/>
      <c r="AJ135" s="12"/>
    </row>
    <row r="136" spans="1:36" ht="15.6">
      <c r="A136" s="259"/>
      <c r="B136" s="265">
        <f>+'Ark1'!C2682</f>
        <v>2023</v>
      </c>
      <c r="C136" s="2">
        <f>+'Ark1'!K2682</f>
        <v>3</v>
      </c>
      <c r="D136" s="2" t="s">
        <v>590</v>
      </c>
      <c r="E136" s="2">
        <f>+'Ark1'!D2682</f>
        <v>8</v>
      </c>
      <c r="F136" s="2" t="s">
        <v>496</v>
      </c>
      <c r="G136" s="3">
        <f>+'Ark1'!Q2682</f>
        <v>87</v>
      </c>
      <c r="H136" s="306">
        <f>+'Ark1'!R2682</f>
        <v>2981</v>
      </c>
      <c r="I136" s="306">
        <f>IF(H136=0,"",'Ark1'!S2682)</f>
        <v>2976</v>
      </c>
      <c r="J136" s="86"/>
      <c r="K136" s="51">
        <f>+IF(H136=0,"",'Ark1'!AD2682)</f>
        <v>2.3030153199576624</v>
      </c>
      <c r="L136" s="51">
        <f>+IF(H136=0,"",'Ark1'!AE2682)</f>
        <v>2.3650373103071445</v>
      </c>
      <c r="M136" s="96">
        <f>IF(H136=0,"",'Ark1'!U2682)</f>
        <v>60.446236559139777</v>
      </c>
      <c r="N136" s="96"/>
      <c r="O136" s="51">
        <f>IF(H136=0,"",'Ark1'!W2682)</f>
        <v>85.894354838709518</v>
      </c>
      <c r="P136" s="51"/>
      <c r="Q136" s="51">
        <f>IF(H136=0,"",'Ark1'!X2682)</f>
        <v>0</v>
      </c>
      <c r="R136" s="51">
        <f>IF(H136=0,"",'Ark1'!Y2682)</f>
        <v>0</v>
      </c>
      <c r="S136" s="51">
        <f>IF(H136=0,"",'Ark1'!AA2682)</f>
        <v>8.2939985339145288</v>
      </c>
      <c r="T136" s="12">
        <f>IF(H136=0,"",'Ark1'!AB2682)</f>
        <v>2.5318799229110298</v>
      </c>
      <c r="U136" s="15">
        <f>+IF('Ark1'!AC2682=0,"",'Ark1'!AC2682)</f>
        <v>-28.62696374047318</v>
      </c>
      <c r="V136" s="15">
        <f t="shared" si="13"/>
        <v>34.206896551724135</v>
      </c>
      <c r="W136" s="12">
        <f>IF(H136=0,"",'Ark1'!T2682)</f>
        <v>4.5565246561556521</v>
      </c>
      <c r="X136" s="51">
        <f>IF(H136=0,"",'Ark1'!V2682)</f>
        <v>93.12251715420733</v>
      </c>
      <c r="Y136" s="259"/>
      <c r="Z136" s="79"/>
      <c r="AI136" s="12"/>
      <c r="AJ136" s="12"/>
    </row>
    <row r="137" spans="1:36" ht="15.6">
      <c r="A137" s="259"/>
      <c r="B137" s="265">
        <f>+'Ark1'!C2683</f>
        <v>2023</v>
      </c>
      <c r="C137" s="2">
        <f>+'Ark1'!K2683</f>
        <v>3</v>
      </c>
      <c r="D137" s="2" t="s">
        <v>590</v>
      </c>
      <c r="E137" s="2">
        <f>+'Ark1'!D2683</f>
        <v>9</v>
      </c>
      <c r="F137" s="2" t="s">
        <v>497</v>
      </c>
      <c r="G137" s="3">
        <f>+'Ark1'!Q2683</f>
        <v>89</v>
      </c>
      <c r="H137" s="306">
        <f>+'Ark1'!R2683</f>
        <v>2784</v>
      </c>
      <c r="I137" s="306">
        <f>IF(H137=0,"",'Ark1'!S2683)</f>
        <v>2783</v>
      </c>
      <c r="J137" s="86"/>
      <c r="K137" s="51">
        <f>+IF(H137=0,"",'Ark1'!AD2683)</f>
        <v>2.3175279701651563</v>
      </c>
      <c r="L137" s="51">
        <f>+IF(H137=0,"",'Ark1'!AE2683)</f>
        <v>2.3484268424251158</v>
      </c>
      <c r="M137" s="96">
        <f>IF(H137=0,"",'Ark1'!U2683)</f>
        <v>60.740567732662605</v>
      </c>
      <c r="N137" s="96"/>
      <c r="O137" s="51">
        <f>IF(H137=0,"",'Ark1'!W2683)</f>
        <v>84.250269493352505</v>
      </c>
      <c r="P137" s="51"/>
      <c r="Q137" s="51">
        <f>IF(H137=0,"",'Ark1'!X2683)</f>
        <v>3.5919540229885062E-2</v>
      </c>
      <c r="R137" s="51">
        <f>IF(H137=0,"",'Ark1'!Y2683)</f>
        <v>7.1839080459770124E-2</v>
      </c>
      <c r="S137" s="51">
        <f>IF(H137=0,"",'Ark1'!AA2683)</f>
        <v>7.9293094280003276</v>
      </c>
      <c r="T137" s="12">
        <f>IF(H137=0,"",'Ark1'!AB2683)</f>
        <v>2.3740035565362807</v>
      </c>
      <c r="U137" s="15">
        <f>+IF('Ark1'!AC2683=0,"",'Ark1'!AC2683)</f>
        <v>-27.525326212972633</v>
      </c>
      <c r="V137" s="15">
        <f t="shared" si="13"/>
        <v>31.269662921348313</v>
      </c>
      <c r="W137" s="12">
        <f>IF(H137=0,"",'Ark1'!T2683)</f>
        <v>3.863864942528735</v>
      </c>
      <c r="X137" s="51">
        <f>IF(H137=0,"",'Ark1'!V2683)</f>
        <v>91.294226010030641</v>
      </c>
      <c r="Y137" s="259"/>
      <c r="Z137" s="79"/>
      <c r="AI137" s="12"/>
      <c r="AJ137" s="12"/>
    </row>
    <row r="138" spans="1:36" ht="15.6">
      <c r="A138" s="259"/>
      <c r="B138" s="265">
        <f>+'Ark1'!C2684</f>
        <v>2023</v>
      </c>
      <c r="C138" s="2">
        <f>+'Ark1'!K2684</f>
        <v>3</v>
      </c>
      <c r="D138" s="2" t="s">
        <v>590</v>
      </c>
      <c r="E138" s="2">
        <f>+'Ark1'!D2684</f>
        <v>10</v>
      </c>
      <c r="F138" s="2" t="s">
        <v>498</v>
      </c>
      <c r="G138" s="3">
        <f>+'Ark1'!Q2684</f>
        <v>80</v>
      </c>
      <c r="H138" s="306">
        <f>+'Ark1'!R2684</f>
        <v>3155</v>
      </c>
      <c r="I138" s="306">
        <f>IF(H138=0,"",'Ark1'!S2684)</f>
        <v>2884</v>
      </c>
      <c r="J138" s="86"/>
      <c r="K138" s="51">
        <f>+IF(H138=0,"",'Ark1'!AD2684)</f>
        <v>2.5093254646825369</v>
      </c>
      <c r="L138" s="51">
        <f>+IF(H138=0,"",'Ark1'!AE2684)</f>
        <v>2.2964753859036873</v>
      </c>
      <c r="M138" s="96">
        <f>IF(H138=0,"",'Ark1'!U2684)</f>
        <v>60.575589459084611</v>
      </c>
      <c r="N138" s="96"/>
      <c r="O138" s="51">
        <f>IF(H138=0,"",'Ark1'!W2684)</f>
        <v>82.942857142857051</v>
      </c>
      <c r="P138" s="51"/>
      <c r="Q138" s="51">
        <f>IF(H138=0,"",'Ark1'!X2684)</f>
        <v>0.79239302694136293</v>
      </c>
      <c r="R138" s="51">
        <f>IF(H138=0,"",'Ark1'!Y2684)</f>
        <v>1.5847860538827259</v>
      </c>
      <c r="S138" s="51">
        <f>IF(H138=0,"",'Ark1'!AA2684)</f>
        <v>9.7245204406533983</v>
      </c>
      <c r="T138" s="12">
        <f>IF(H138=0,"",'Ark1'!AB2684)</f>
        <v>2.579291899968434</v>
      </c>
      <c r="U138" s="15">
        <f>+IF('Ark1'!AC2684=0,"",'Ark1'!AC2684)</f>
        <v>-42.770085926563127</v>
      </c>
      <c r="V138" s="15">
        <f t="shared" si="13"/>
        <v>36.049999999999997</v>
      </c>
      <c r="W138" s="12">
        <f>IF(H138=0,"",'Ark1'!T2684)</f>
        <v>3.9134706814580031</v>
      </c>
      <c r="X138" s="51">
        <f>IF(H138=0,"",'Ark1'!V2684)</f>
        <v>91.514133343751908</v>
      </c>
      <c r="Y138" s="259"/>
      <c r="Z138" s="79"/>
      <c r="AI138" s="12"/>
      <c r="AJ138" s="12"/>
    </row>
    <row r="139" spans="1:36" ht="15.6">
      <c r="A139" s="259"/>
      <c r="B139" s="265">
        <f>+'Ark1'!C2685</f>
        <v>2023</v>
      </c>
      <c r="C139" s="2">
        <f>+'Ark1'!K2685</f>
        <v>3</v>
      </c>
      <c r="D139" s="2" t="s">
        <v>590</v>
      </c>
      <c r="E139" s="2">
        <f>+'Ark1'!D2685</f>
        <v>11</v>
      </c>
      <c r="F139" s="2" t="s">
        <v>499</v>
      </c>
      <c r="G139" s="3">
        <f>+'Ark1'!Q2685</f>
        <v>49</v>
      </c>
      <c r="H139" s="306">
        <f>+'Ark1'!R2685</f>
        <v>945</v>
      </c>
      <c r="I139" s="306">
        <f>IF(H139=0,"",'Ark1'!S2685)</f>
        <v>945</v>
      </c>
      <c r="J139" s="86"/>
      <c r="K139" s="51">
        <f>+IF(H139=0,"",'Ark1'!AD2685)</f>
        <v>1.9908568057808591</v>
      </c>
      <c r="L139" s="51">
        <f>+IF(H139=0,"",'Ark1'!AE2685)</f>
        <v>2.007083206973383</v>
      </c>
      <c r="M139" s="96">
        <f>IF(H139=0,"",'Ark1'!U2685)</f>
        <v>60.44232804232805</v>
      </c>
      <c r="N139" s="96"/>
      <c r="O139" s="51">
        <f>IF(H139=0,"",'Ark1'!W2685)</f>
        <v>84.356719576719584</v>
      </c>
      <c r="P139" s="51"/>
      <c r="Q139" s="51">
        <f>IF(H139=0,"",'Ark1'!X2685)</f>
        <v>0</v>
      </c>
      <c r="R139" s="51">
        <f>IF(H139=0,"",'Ark1'!Y2685)</f>
        <v>0</v>
      </c>
      <c r="S139" s="51">
        <f>IF(H139=0,"",'Ark1'!AA2685)</f>
        <v>9.8201003147219499</v>
      </c>
      <c r="T139" s="12">
        <f>IF(H139=0,"",'Ark1'!AB2685)</f>
        <v>2.331542822835579</v>
      </c>
      <c r="U139" s="15">
        <f>+IF('Ark1'!AC2685=0,"",'Ark1'!AC2685)</f>
        <v>-27.212131933758062</v>
      </c>
      <c r="V139" s="15">
        <f t="shared" si="13"/>
        <v>19.285714285714285</v>
      </c>
      <c r="W139" s="12">
        <f>IF(H139=0,"",'Ark1'!T2685)</f>
        <v>4.4687830687830692</v>
      </c>
      <c r="X139" s="51">
        <f>IF(H139=0,"",'Ark1'!V2685)</f>
        <v>91.394062379977839</v>
      </c>
      <c r="Y139" s="259"/>
      <c r="Z139" s="79"/>
      <c r="AI139" s="12"/>
      <c r="AJ139" s="12"/>
    </row>
    <row r="140" spans="1:36" ht="15.6">
      <c r="A140" s="259"/>
      <c r="B140" s="265">
        <f>+'Ark1'!C2686</f>
        <v>2023</v>
      </c>
      <c r="C140" s="2">
        <f>+'Ark1'!K2686</f>
        <v>3</v>
      </c>
      <c r="D140" s="2" t="s">
        <v>590</v>
      </c>
      <c r="E140" s="2">
        <f>+'Ark1'!D2686</f>
        <v>12</v>
      </c>
      <c r="F140" s="2" t="s">
        <v>500</v>
      </c>
      <c r="G140" s="3">
        <f>+'Ark1'!Q2686</f>
        <v>0</v>
      </c>
      <c r="H140" s="306">
        <f>+'Ark1'!R2686</f>
        <v>0</v>
      </c>
      <c r="I140" s="306" t="str">
        <f>IF(H140=0,"",'Ark1'!S2686)</f>
        <v/>
      </c>
      <c r="J140" s="86"/>
      <c r="K140" s="51" t="str">
        <f>+IF(H140=0,"",'Ark1'!AD2686)</f>
        <v/>
      </c>
      <c r="L140" s="51" t="str">
        <f>+IF(H140=0,"",'Ark1'!AE2686)</f>
        <v/>
      </c>
      <c r="M140" s="96" t="str">
        <f>IF(H140=0,"",'Ark1'!U2686)</f>
        <v/>
      </c>
      <c r="N140" s="96"/>
      <c r="O140" s="51" t="str">
        <f>IF(H140=0,"",'Ark1'!W2686)</f>
        <v/>
      </c>
      <c r="P140" s="51"/>
      <c r="Q140" s="51" t="str">
        <f>IF(H140=0,"",'Ark1'!X2686)</f>
        <v/>
      </c>
      <c r="R140" s="51" t="str">
        <f>IF(H140=0,"",'Ark1'!Y2686)</f>
        <v/>
      </c>
      <c r="S140" s="51" t="str">
        <f>IF(H140=0,"",'Ark1'!AA2686)</f>
        <v/>
      </c>
      <c r="T140" s="12" t="str">
        <f>IF(H140=0,"",'Ark1'!AB2686)</f>
        <v/>
      </c>
      <c r="U140" s="15" t="str">
        <f>+IF('Ark1'!AC2686=0,"",'Ark1'!AC2686)</f>
        <v/>
      </c>
      <c r="V140" s="15" t="str">
        <f t="shared" si="13"/>
        <v/>
      </c>
      <c r="W140" s="12" t="str">
        <f>IF(H140=0,"",'Ark1'!T2686)</f>
        <v/>
      </c>
      <c r="X140" s="51" t="str">
        <f>IF(H140=0,"",'Ark1'!V2686)</f>
        <v/>
      </c>
      <c r="Y140" s="259"/>
      <c r="Z140" s="79"/>
      <c r="AI140" s="12"/>
      <c r="AJ140" s="12"/>
    </row>
    <row r="141" spans="1:36" ht="15.6">
      <c r="A141" s="259"/>
      <c r="B141" s="259"/>
      <c r="C141" s="259"/>
      <c r="D141" s="259"/>
      <c r="E141" s="259"/>
      <c r="F141" s="259"/>
      <c r="G141" s="259"/>
      <c r="H141" s="361"/>
      <c r="I141" s="361"/>
      <c r="J141" s="86"/>
      <c r="K141" s="259"/>
      <c r="L141" s="259"/>
      <c r="M141" s="259"/>
      <c r="N141" s="259"/>
      <c r="O141" s="261"/>
      <c r="P141" s="261"/>
      <c r="Q141" s="259"/>
      <c r="R141" s="259"/>
      <c r="S141" s="259"/>
      <c r="T141" s="259"/>
      <c r="U141" s="259"/>
      <c r="V141" s="259"/>
      <c r="W141" s="259"/>
      <c r="X141" s="259"/>
      <c r="Y141" s="259"/>
      <c r="Z141" s="79"/>
    </row>
    <row r="142" spans="1:36" ht="15.6">
      <c r="A142" s="259"/>
      <c r="B142" s="265">
        <f>+'Ark1'!C2687</f>
        <v>2023</v>
      </c>
      <c r="C142" s="2">
        <f>+'Ark1'!K2687</f>
        <v>6</v>
      </c>
      <c r="D142" s="2" t="s">
        <v>588</v>
      </c>
      <c r="E142" s="2">
        <f>+'Ark1'!D2687</f>
        <v>1</v>
      </c>
      <c r="F142" s="2" t="s">
        <v>490</v>
      </c>
      <c r="G142" s="3">
        <f>+'Ark1'!Q2687</f>
        <v>44</v>
      </c>
      <c r="H142" s="306">
        <f>+'Ark1'!R2687</f>
        <v>7800</v>
      </c>
      <c r="I142" s="306">
        <f>IF(H142=0,"",'Ark1'!S2687)</f>
        <v>7799</v>
      </c>
      <c r="J142" s="86"/>
      <c r="K142" s="51">
        <f>+IF(H142=0,"",'Ark1'!AD2687)</f>
        <v>5.9655375484699924</v>
      </c>
      <c r="L142" s="51">
        <f>+IF(H142=0,"",'Ark1'!AE2687)</f>
        <v>6.0200381669377814</v>
      </c>
      <c r="M142" s="96">
        <f>IF(H142=0,"",'Ark1'!U2687)</f>
        <v>60.401333504295422</v>
      </c>
      <c r="N142" s="96"/>
      <c r="O142" s="51">
        <f>IF(H142=0,"",'Ark1'!W2687)</f>
        <v>86.069265290421882</v>
      </c>
      <c r="P142" s="51"/>
      <c r="Q142" s="51">
        <f>IF(H142=0,"",'Ark1'!X2687)</f>
        <v>0</v>
      </c>
      <c r="R142" s="51">
        <f>IF(H142=0,"",'Ark1'!Y2687)</f>
        <v>0</v>
      </c>
      <c r="S142" s="51">
        <f>IF(H142=0,"",'Ark1'!AA2687)</f>
        <v>9.4129354957299878</v>
      </c>
      <c r="T142" s="12">
        <f>IF(H142=0,"",'Ark1'!AB2687)</f>
        <v>2.5691070593474845</v>
      </c>
      <c r="U142" s="15">
        <f>+IF('Ark1'!AC2687=0,"",'Ark1'!AC2687)</f>
        <v>-28.124999288282105</v>
      </c>
      <c r="V142" s="15">
        <f>+(IF(H142=0,"",I142/G142))</f>
        <v>177.25</v>
      </c>
      <c r="W142" s="12">
        <f>IF(H142=0,"",'Ark1'!T2687)</f>
        <v>4.63</v>
      </c>
      <c r="X142" s="51">
        <f>IF(H142=0,"",'Ark1'!V2687)</f>
        <v>93.254253642818981</v>
      </c>
      <c r="Y142" s="259"/>
      <c r="Z142" s="79"/>
    </row>
    <row r="143" spans="1:36" ht="15.6">
      <c r="A143" s="259"/>
      <c r="B143" s="265">
        <f>+'Ark1'!C2688</f>
        <v>2023</v>
      </c>
      <c r="C143" s="2">
        <f>+'Ark1'!K2688</f>
        <v>6</v>
      </c>
      <c r="D143" s="2" t="s">
        <v>588</v>
      </c>
      <c r="E143" s="2">
        <f>+'Ark1'!D2688</f>
        <v>2</v>
      </c>
      <c r="F143" s="2" t="s">
        <v>491</v>
      </c>
      <c r="G143" s="3">
        <f>+'Ark1'!Q2688</f>
        <v>52</v>
      </c>
      <c r="H143" s="306">
        <f>+'Ark1'!R2688</f>
        <v>5253</v>
      </c>
      <c r="I143" s="306">
        <f>IF(H143=0,"",'Ark1'!S2688)</f>
        <v>5252</v>
      </c>
      <c r="J143" s="86"/>
      <c r="K143" s="51">
        <f>+IF(H143=0,"",'Ark1'!AD2688)</f>
        <v>4.775150672229949</v>
      </c>
      <c r="L143" s="51">
        <f>+IF(H143=0,"",'Ark1'!AE2688)</f>
        <v>4.7591490071885438</v>
      </c>
      <c r="M143" s="96">
        <f>IF(H143=0,"",'Ark1'!U2688)</f>
        <v>61.094059405940591</v>
      </c>
      <c r="N143" s="96"/>
      <c r="O143" s="51">
        <f>IF(H143=0,"",'Ark1'!W2688)</f>
        <v>84.136766945925345</v>
      </c>
      <c r="P143" s="51"/>
      <c r="Q143" s="51">
        <f>IF(H143=0,"",'Ark1'!X2688)</f>
        <v>0</v>
      </c>
      <c r="R143" s="51">
        <f>IF(H143=0,"",'Ark1'!Y2688)</f>
        <v>0</v>
      </c>
      <c r="S143" s="51">
        <f>IF(H143=0,"",'Ark1'!AA2688)</f>
        <v>9.1245547868183614</v>
      </c>
      <c r="T143" s="12">
        <f>IF(H143=0,"",'Ark1'!AB2688)</f>
        <v>2.468674058998388</v>
      </c>
      <c r="U143" s="15">
        <f>+IF('Ark1'!AC2688=0,"",'Ark1'!AC2688)</f>
        <v>-31.20883589857776</v>
      </c>
      <c r="V143" s="15">
        <f t="shared" ref="V143:V153" si="14">+(IF(H143=0,"",I143/G143))</f>
        <v>101</v>
      </c>
      <c r="W143" s="12">
        <f>IF(H143=0,"",'Ark1'!T2688)</f>
        <v>3.3207690843327624</v>
      </c>
      <c r="X143" s="51">
        <f>IF(H143=0,"",'Ark1'!V2688)</f>
        <v>91.163888244812327</v>
      </c>
      <c r="Y143" s="259"/>
      <c r="Z143" s="79"/>
    </row>
    <row r="144" spans="1:36" ht="15.6">
      <c r="A144" s="259"/>
      <c r="B144" s="265">
        <f>+'Ark1'!C2689</f>
        <v>2023</v>
      </c>
      <c r="C144" s="2">
        <f>+'Ark1'!K2689</f>
        <v>6</v>
      </c>
      <c r="D144" s="2" t="s">
        <v>588</v>
      </c>
      <c r="E144" s="2">
        <f>+'Ark1'!D2689</f>
        <v>3</v>
      </c>
      <c r="F144" s="2" t="s">
        <v>492</v>
      </c>
      <c r="G144" s="3">
        <f>+'Ark1'!Q2689</f>
        <v>45</v>
      </c>
      <c r="H144" s="306">
        <f>+'Ark1'!R2689</f>
        <v>7144</v>
      </c>
      <c r="I144" s="306">
        <f>IF(H144=0,"",'Ark1'!S2689)</f>
        <v>7136</v>
      </c>
      <c r="J144" s="86"/>
      <c r="K144" s="51">
        <f>+IF(H144=0,"",'Ark1'!AD2689)</f>
        <v>5.3878351370715318</v>
      </c>
      <c r="L144" s="51">
        <f>+IF(H144=0,"",'Ark1'!AE2689)</f>
        <v>5.3718648370123763</v>
      </c>
      <c r="M144" s="96">
        <f>IF(H144=0,"",'Ark1'!U2689)</f>
        <v>60.951653587443943</v>
      </c>
      <c r="N144" s="96"/>
      <c r="O144" s="51">
        <f>IF(H144=0,"",'Ark1'!W2689)</f>
        <v>83.952424327354308</v>
      </c>
      <c r="P144" s="51"/>
      <c r="Q144" s="51">
        <f>IF(H144=0,"",'Ark1'!X2689)</f>
        <v>1.3997760358342664E-2</v>
      </c>
      <c r="R144" s="51">
        <f>IF(H144=0,"",'Ark1'!Y2689)</f>
        <v>2.7995520716685329E-2</v>
      </c>
      <c r="S144" s="51">
        <f>IF(H144=0,"",'Ark1'!AA2689)</f>
        <v>9.5820838550941616</v>
      </c>
      <c r="T144" s="12">
        <f>IF(H144=0,"",'Ark1'!AB2689)</f>
        <v>2.5603237912172601</v>
      </c>
      <c r="U144" s="15">
        <f>+IF('Ark1'!AC2689=0,"",'Ark1'!AC2689)</f>
        <v>-34.834922525594088</v>
      </c>
      <c r="V144" s="15">
        <f t="shared" si="14"/>
        <v>158.57777777777778</v>
      </c>
      <c r="W144" s="12">
        <f>IF(H144=0,"",'Ark1'!T2689)</f>
        <v>3.5180571108622618</v>
      </c>
      <c r="X144" s="51">
        <f>IF(H144=0,"",'Ark1'!V2689)</f>
        <v>90.999415777174434</v>
      </c>
      <c r="Y144" s="259"/>
      <c r="Z144" s="79"/>
    </row>
    <row r="145" spans="1:34" ht="15.6">
      <c r="A145" s="259"/>
      <c r="B145" s="265">
        <f>+'Ark1'!C2690</f>
        <v>2023</v>
      </c>
      <c r="C145" s="2">
        <f>+'Ark1'!K2690</f>
        <v>6</v>
      </c>
      <c r="D145" s="2" t="s">
        <v>588</v>
      </c>
      <c r="E145" s="2">
        <f>+'Ark1'!D2690</f>
        <v>4</v>
      </c>
      <c r="F145" s="2" t="s">
        <v>493</v>
      </c>
      <c r="G145" s="3">
        <f>+'Ark1'!Q2690</f>
        <v>48</v>
      </c>
      <c r="H145" s="306">
        <f>+'Ark1'!R2690</f>
        <v>5098</v>
      </c>
      <c r="I145" s="306">
        <f>IF(H145=0,"",'Ark1'!S2690)</f>
        <v>5098</v>
      </c>
      <c r="J145" s="86"/>
      <c r="K145" s="51">
        <f>+IF(H145=0,"",'Ark1'!AD2690)</f>
        <v>4.838372909667255</v>
      </c>
      <c r="L145" s="51">
        <f>+IF(H145=0,"",'Ark1'!AE2690)</f>
        <v>4.8840362057789237</v>
      </c>
      <c r="M145" s="96">
        <f>IF(H145=0,"",'Ark1'!U2690)</f>
        <v>60.292859945076493</v>
      </c>
      <c r="N145" s="96"/>
      <c r="O145" s="51">
        <f>IF(H145=0,"",'Ark1'!W2690)</f>
        <v>86.285131424087695</v>
      </c>
      <c r="P145" s="51"/>
      <c r="Q145" s="51">
        <f>IF(H145=0,"",'Ark1'!X2690)</f>
        <v>0</v>
      </c>
      <c r="R145" s="51">
        <f>IF(H145=0,"",'Ark1'!Y2690)</f>
        <v>0</v>
      </c>
      <c r="S145" s="51">
        <f>IF(H145=0,"",'Ark1'!AA2690)</f>
        <v>8.8667288519468137</v>
      </c>
      <c r="T145" s="12">
        <f>IF(H145=0,"",'Ark1'!AB2690)</f>
        <v>2.8833663504294007</v>
      </c>
      <c r="U145" s="15">
        <f>+IF('Ark1'!AC2690=0,"",'Ark1'!AC2690)</f>
        <v>-32.272378682618289</v>
      </c>
      <c r="V145" s="15">
        <f t="shared" si="14"/>
        <v>106.20833333333333</v>
      </c>
      <c r="W145" s="12">
        <f>IF(H145=0,"",'Ark1'!T2690)</f>
        <v>4.7608866222047883</v>
      </c>
      <c r="X145" s="51">
        <f>IF(H145=0,"",'Ark1'!V2690)</f>
        <v>93.483349321872012</v>
      </c>
      <c r="Y145" s="259"/>
      <c r="Z145" s="79"/>
    </row>
    <row r="146" spans="1:34" ht="15.6">
      <c r="A146" s="259"/>
      <c r="B146" s="265">
        <f>+'Ark1'!C2691</f>
        <v>2023</v>
      </c>
      <c r="C146" s="2">
        <f>+'Ark1'!K2691</f>
        <v>6</v>
      </c>
      <c r="D146" s="2" t="s">
        <v>588</v>
      </c>
      <c r="E146" s="2">
        <f>+'Ark1'!D2691</f>
        <v>5</v>
      </c>
      <c r="F146" s="2" t="s">
        <v>377</v>
      </c>
      <c r="G146" s="3">
        <f>+'Ark1'!Q2691</f>
        <v>53</v>
      </c>
      <c r="H146" s="306">
        <f>+'Ark1'!R2691</f>
        <v>6058</v>
      </c>
      <c r="I146" s="306">
        <f>IF(H146=0,"",'Ark1'!S2691)</f>
        <v>6056</v>
      </c>
      <c r="J146" s="86"/>
      <c r="K146" s="51">
        <f>+IF(H146=0,"",'Ark1'!AD2691)</f>
        <v>4.8601639844038322</v>
      </c>
      <c r="L146" s="51">
        <f>+IF(H146=0,"",'Ark1'!AE2691)</f>
        <v>4.922239779029268</v>
      </c>
      <c r="M146" s="96">
        <f>IF(H146=0,"",'Ark1'!U2691)</f>
        <v>60.775429326287984</v>
      </c>
      <c r="N146" s="96"/>
      <c r="O146" s="51">
        <f>IF(H146=0,"",'Ark1'!W2691)</f>
        <v>85.702823645971009</v>
      </c>
      <c r="P146" s="51"/>
      <c r="Q146" s="51">
        <f>IF(H146=0,"",'Ark1'!X2691)</f>
        <v>0</v>
      </c>
      <c r="R146" s="51">
        <f>IF(H146=0,"",'Ark1'!Y2691)</f>
        <v>0</v>
      </c>
      <c r="S146" s="51">
        <f>IF(H146=0,"",'Ark1'!AA2691)</f>
        <v>8.5341653655593692</v>
      </c>
      <c r="T146" s="12">
        <f>IF(H146=0,"",'Ark1'!AB2691)</f>
        <v>2.5313289270031305</v>
      </c>
      <c r="U146" s="15">
        <f>+IF('Ark1'!AC2691=0,"",'Ark1'!AC2691)</f>
        <v>-30.14769932506508</v>
      </c>
      <c r="V146" s="15">
        <f t="shared" si="14"/>
        <v>114.26415094339623</v>
      </c>
      <c r="W146" s="12">
        <f>IF(H146=0,"",'Ark1'!T2691)</f>
        <v>3.9991746450973911</v>
      </c>
      <c r="X146" s="51">
        <f>IF(H146=0,"",'Ark1'!V2691)</f>
        <v>92.866220798012478</v>
      </c>
      <c r="Y146" s="259"/>
      <c r="Z146" s="79"/>
    </row>
    <row r="147" spans="1:34" ht="15.6">
      <c r="A147" s="259"/>
      <c r="B147" s="265">
        <f>+'Ark1'!C2692</f>
        <v>2023</v>
      </c>
      <c r="C147" s="2">
        <f>+'Ark1'!K2692</f>
        <v>6</v>
      </c>
      <c r="D147" s="2" t="s">
        <v>588</v>
      </c>
      <c r="E147" s="2">
        <f>+'Ark1'!D2692</f>
        <v>6</v>
      </c>
      <c r="F147" s="2" t="s">
        <v>494</v>
      </c>
      <c r="G147" s="3">
        <f>+'Ark1'!Q2692</f>
        <v>39</v>
      </c>
      <c r="H147" s="306">
        <f>+'Ark1'!R2692</f>
        <v>5860</v>
      </c>
      <c r="I147" s="306">
        <f>IF(H147=0,"",'Ark1'!S2692)</f>
        <v>5850</v>
      </c>
      <c r="J147" s="86"/>
      <c r="K147" s="51">
        <f>+IF(H147=0,"",'Ark1'!AD2692)</f>
        <v>4.5288384997642819</v>
      </c>
      <c r="L147" s="51">
        <f>+IF(H147=0,"",'Ark1'!AE2692)</f>
        <v>4.5934520905530221</v>
      </c>
      <c r="M147" s="96">
        <f>IF(H147=0,"",'Ark1'!U2692)</f>
        <v>60.673504273504278</v>
      </c>
      <c r="N147" s="96"/>
      <c r="O147" s="51">
        <f>IF(H147=0,"",'Ark1'!W2692)</f>
        <v>85.445880341880454</v>
      </c>
      <c r="P147" s="51"/>
      <c r="Q147" s="51">
        <f>IF(H147=0,"",'Ark1'!X2692)</f>
        <v>0</v>
      </c>
      <c r="R147" s="51">
        <f>IF(H147=0,"",'Ark1'!Y2692)</f>
        <v>0</v>
      </c>
      <c r="S147" s="51">
        <f>IF(H147=0,"",'Ark1'!AA2692)</f>
        <v>9.2286279384693621</v>
      </c>
      <c r="T147" s="12">
        <f>IF(H147=0,"",'Ark1'!AB2692)</f>
        <v>2.5428429194956994</v>
      </c>
      <c r="U147" s="15">
        <f>+IF('Ark1'!AC2692=0,"",'Ark1'!AC2692)</f>
        <v>-32.707403923782223</v>
      </c>
      <c r="V147" s="15">
        <f t="shared" si="14"/>
        <v>150</v>
      </c>
      <c r="W147" s="12">
        <f>IF(H147=0,"",'Ark1'!T2692)</f>
        <v>4.1269624573378838</v>
      </c>
      <c r="X147" s="51">
        <f>IF(H147=0,"",'Ark1'!V2692)</f>
        <v>92.635756683427331</v>
      </c>
      <c r="Y147" s="259"/>
      <c r="Z147" s="79"/>
    </row>
    <row r="148" spans="1:34" ht="15.6">
      <c r="A148" s="259"/>
      <c r="B148" s="265">
        <f>+'Ark1'!C2693</f>
        <v>2023</v>
      </c>
      <c r="C148" s="2">
        <f>+'Ark1'!K2693</f>
        <v>6</v>
      </c>
      <c r="D148" s="2" t="s">
        <v>588</v>
      </c>
      <c r="E148" s="2">
        <f>+'Ark1'!D2693</f>
        <v>7</v>
      </c>
      <c r="F148" s="2" t="s">
        <v>495</v>
      </c>
      <c r="G148" s="3">
        <f>+'Ark1'!Q2693</f>
        <v>39</v>
      </c>
      <c r="H148" s="306">
        <f>+'Ark1'!R2693</f>
        <v>5918</v>
      </c>
      <c r="I148" s="306">
        <f>IF(H148=0,"",'Ark1'!S2693)</f>
        <v>5902</v>
      </c>
      <c r="J148" s="86"/>
      <c r="K148" s="51">
        <f>+IF(H148=0,"",'Ark1'!AD2693)</f>
        <v>4.8748342243346308</v>
      </c>
      <c r="L148" s="51">
        <f>+IF(H148=0,"",'Ark1'!AE2693)</f>
        <v>4.8555997696617963</v>
      </c>
      <c r="M148" s="96">
        <f>IF(H148=0,"",'Ark1'!U2693)</f>
        <v>60.889528973229417</v>
      </c>
      <c r="N148" s="96"/>
      <c r="O148" s="51">
        <f>IF(H148=0,"",'Ark1'!W2693)</f>
        <v>83.339430701457132</v>
      </c>
      <c r="P148" s="51"/>
      <c r="Q148" s="51">
        <f>IF(H148=0,"",'Ark1'!X2693)</f>
        <v>0</v>
      </c>
      <c r="R148" s="51">
        <f>IF(H148=0,"",'Ark1'!Y2693)</f>
        <v>0</v>
      </c>
      <c r="S148" s="51">
        <f>IF(H148=0,"",'Ark1'!AA2693)</f>
        <v>9.4952568915930904</v>
      </c>
      <c r="T148" s="12">
        <f>IF(H148=0,"",'Ark1'!AB2693)</f>
        <v>2.5945349887705622</v>
      </c>
      <c r="U148" s="15">
        <f>+IF('Ark1'!AC2693=0,"",'Ark1'!AC2693)</f>
        <v>-36.648185989319607</v>
      </c>
      <c r="V148" s="15">
        <f t="shared" si="14"/>
        <v>151.33333333333334</v>
      </c>
      <c r="W148" s="12">
        <f>IF(H148=0,"",'Ark1'!T2693)</f>
        <v>3.7832037850625215</v>
      </c>
      <c r="X148" s="51">
        <f>IF(H148=0,"",'Ark1'!V2693)</f>
        <v>90.396560212616876</v>
      </c>
      <c r="Y148" s="259"/>
      <c r="Z148" s="79"/>
    </row>
    <row r="149" spans="1:34" ht="15.6">
      <c r="A149" s="259"/>
      <c r="B149" s="265">
        <f>+'Ark1'!C2694</f>
        <v>2023</v>
      </c>
      <c r="C149" s="2">
        <f>+'Ark1'!K2694</f>
        <v>6</v>
      </c>
      <c r="D149" s="2" t="s">
        <v>588</v>
      </c>
      <c r="E149" s="2">
        <f>+'Ark1'!D2694</f>
        <v>8</v>
      </c>
      <c r="F149" s="2" t="s">
        <v>496</v>
      </c>
      <c r="G149" s="3">
        <f>+'Ark1'!Q2694</f>
        <v>54</v>
      </c>
      <c r="H149" s="306">
        <f>+'Ark1'!R2694</f>
        <v>6606</v>
      </c>
      <c r="I149" s="306">
        <f>IF(H149=0,"",'Ark1'!S2694)</f>
        <v>6602</v>
      </c>
      <c r="J149" s="86"/>
      <c r="K149" s="51">
        <f>+IF(H149=0,"",'Ark1'!AD2694)</f>
        <v>5.1035622957532114</v>
      </c>
      <c r="L149" s="51">
        <f>+IF(H149=0,"",'Ark1'!AE2694)</f>
        <v>5.108474520884041</v>
      </c>
      <c r="M149" s="96">
        <f>IF(H149=0,"",'Ark1'!U2694)</f>
        <v>60.59754619812179</v>
      </c>
      <c r="N149" s="96"/>
      <c r="O149" s="51">
        <f>IF(H149=0,"",'Ark1'!W2694)</f>
        <v>83.632535595274305</v>
      </c>
      <c r="P149" s="51"/>
      <c r="Q149" s="51">
        <f>IF(H149=0,"",'Ark1'!X2694)</f>
        <v>0</v>
      </c>
      <c r="R149" s="51">
        <f>IF(H149=0,"",'Ark1'!Y2694)</f>
        <v>0</v>
      </c>
      <c r="S149" s="51">
        <f>IF(H149=0,"",'Ark1'!AA2694)</f>
        <v>8.8663402256156232</v>
      </c>
      <c r="T149" s="12">
        <f>IF(H149=0,"",'Ark1'!AB2694)</f>
        <v>2.5349923159385597</v>
      </c>
      <c r="U149" s="15">
        <f>+IF('Ark1'!AC2694=0,"",'Ark1'!AC2694)</f>
        <v>-30.49719952906468</v>
      </c>
      <c r="V149" s="15">
        <f t="shared" si="14"/>
        <v>122.25925925925925</v>
      </c>
      <c r="W149" s="12">
        <f>IF(H149=0,"",'Ark1'!T2694)</f>
        <v>4.1100514683620943</v>
      </c>
      <c r="X149" s="51">
        <f>IF(H149=0,"",'Ark1'!V2694)</f>
        <v>90.633555017800617</v>
      </c>
      <c r="Y149" s="259"/>
      <c r="Z149" s="79"/>
    </row>
    <row r="150" spans="1:34" ht="15.6">
      <c r="A150" s="259"/>
      <c r="B150" s="265">
        <f>+'Ark1'!C2695</f>
        <v>2023</v>
      </c>
      <c r="C150" s="2">
        <f>+'Ark1'!K2695</f>
        <v>6</v>
      </c>
      <c r="D150" s="2" t="s">
        <v>588</v>
      </c>
      <c r="E150" s="2">
        <f>+'Ark1'!D2695</f>
        <v>9</v>
      </c>
      <c r="F150" s="2" t="s">
        <v>497</v>
      </c>
      <c r="G150" s="3">
        <f>+'Ark1'!Q2695</f>
        <v>46</v>
      </c>
      <c r="H150" s="306">
        <f>+'Ark1'!R2695</f>
        <v>4451</v>
      </c>
      <c r="I150" s="306">
        <f>IF(H150=0,"",'Ark1'!S2695)</f>
        <v>4451</v>
      </c>
      <c r="J150" s="86"/>
      <c r="K150" s="51">
        <f>+IF(H150=0,"",'Ark1'!AD2695)</f>
        <v>3.705214437932872</v>
      </c>
      <c r="L150" s="51">
        <f>+IF(H150=0,"",'Ark1'!AE2695)</f>
        <v>3.7839300871650927</v>
      </c>
      <c r="M150" s="96">
        <f>IF(H150=0,"",'Ark1'!U2695)</f>
        <v>60.685913277915091</v>
      </c>
      <c r="N150" s="96"/>
      <c r="O150" s="51">
        <f>IF(H150=0,"",'Ark1'!W2695)</f>
        <v>84.877578072343283</v>
      </c>
      <c r="P150" s="51"/>
      <c r="Q150" s="51">
        <f>IF(H150=0,"",'Ark1'!X2695)</f>
        <v>0</v>
      </c>
      <c r="R150" s="51">
        <f>IF(H150=0,"",'Ark1'!Y2695)</f>
        <v>0</v>
      </c>
      <c r="S150" s="51">
        <f>IF(H150=0,"",'Ark1'!AA2695)</f>
        <v>8.7387731653182268</v>
      </c>
      <c r="T150" s="12">
        <f>IF(H150=0,"",'Ark1'!AB2695)</f>
        <v>2.3828615001502076</v>
      </c>
      <c r="U150" s="15">
        <f>+IF('Ark1'!AC2695=0,"",'Ark1'!AC2695)</f>
        <v>-30.550590631652756</v>
      </c>
      <c r="V150" s="15">
        <f t="shared" si="14"/>
        <v>96.760869565217391</v>
      </c>
      <c r="W150" s="12">
        <f>IF(H150=0,"",'Ark1'!T2695)</f>
        <v>3.9420354976409793</v>
      </c>
      <c r="X150" s="51">
        <f>IF(H150=0,"",'Ark1'!V2695)</f>
        <v>91.958372776103275</v>
      </c>
      <c r="Y150" s="259"/>
      <c r="Z150" s="79"/>
    </row>
    <row r="151" spans="1:34" ht="15.6">
      <c r="A151" s="259"/>
      <c r="B151" s="265">
        <f>+'Ark1'!C2696</f>
        <v>2023</v>
      </c>
      <c r="C151" s="2">
        <f>+'Ark1'!K2696</f>
        <v>6</v>
      </c>
      <c r="D151" s="2" t="s">
        <v>588</v>
      </c>
      <c r="E151" s="2">
        <f>+'Ark1'!D2696</f>
        <v>10</v>
      </c>
      <c r="F151" s="2" t="s">
        <v>498</v>
      </c>
      <c r="G151" s="3">
        <f>+'Ark1'!Q2696</f>
        <v>43</v>
      </c>
      <c r="H151" s="306">
        <f>+'Ark1'!R2696</f>
        <v>4744</v>
      </c>
      <c r="I151" s="306">
        <f>IF(H151=0,"",'Ark1'!S2696)</f>
        <v>4739</v>
      </c>
      <c r="J151" s="86"/>
      <c r="K151" s="51">
        <f>+IF(H151=0,"",'Ark1'!AD2696)</f>
        <v>3.7731347082262929</v>
      </c>
      <c r="L151" s="51">
        <f>+IF(H151=0,"",'Ark1'!AE2696)</f>
        <v>3.8010525445622738</v>
      </c>
      <c r="M151" s="96">
        <f>IF(H151=0,"",'Ark1'!U2696)</f>
        <v>60.819582190335503</v>
      </c>
      <c r="N151" s="96"/>
      <c r="O151" s="51">
        <f>IF(H151=0,"",'Ark1'!W2696)</f>
        <v>83.546760920025491</v>
      </c>
      <c r="P151" s="51"/>
      <c r="Q151" s="51">
        <f>IF(H151=0,"",'Ark1'!X2696)</f>
        <v>2.1079258010118045E-2</v>
      </c>
      <c r="R151" s="51">
        <f>IF(H151=0,"",'Ark1'!Y2696)</f>
        <v>4.2158516020236091E-2</v>
      </c>
      <c r="S151" s="51">
        <f>IF(H151=0,"",'Ark1'!AA2696)</f>
        <v>9.8172862364464901</v>
      </c>
      <c r="T151" s="12">
        <f>IF(H151=0,"",'Ark1'!AB2696)</f>
        <v>2.4197062690573929</v>
      </c>
      <c r="U151" s="15">
        <f>+IF('Ark1'!AC2696=0,"",'Ark1'!AC2696)</f>
        <v>-42.071369426544528</v>
      </c>
      <c r="V151" s="15">
        <f t="shared" si="14"/>
        <v>110.20930232558139</v>
      </c>
      <c r="W151" s="12">
        <f>IF(H151=0,"",'Ark1'!T2696)</f>
        <v>3.6741146711635744</v>
      </c>
      <c r="X151" s="51">
        <f>IF(H151=0,"",'Ark1'!V2696)</f>
        <v>90.556176509117122</v>
      </c>
      <c r="Y151" s="259"/>
      <c r="Z151" s="79"/>
    </row>
    <row r="152" spans="1:34" ht="15.6">
      <c r="A152" s="259"/>
      <c r="B152" s="265">
        <f>+'Ark1'!C2697</f>
        <v>2023</v>
      </c>
      <c r="C152" s="2">
        <f>+'Ark1'!K2697</f>
        <v>6</v>
      </c>
      <c r="D152" s="2" t="s">
        <v>588</v>
      </c>
      <c r="E152" s="2">
        <f>+'Ark1'!D2697</f>
        <v>11</v>
      </c>
      <c r="F152" s="2" t="s">
        <v>499</v>
      </c>
      <c r="G152" s="3">
        <f>+'Ark1'!Q2697</f>
        <v>27</v>
      </c>
      <c r="H152" s="306">
        <f>+'Ark1'!R2697</f>
        <v>2376</v>
      </c>
      <c r="I152" s="306">
        <f>IF(H152=0,"",'Ark1'!S2697)</f>
        <v>2376</v>
      </c>
      <c r="J152" s="86"/>
      <c r="K152" s="51">
        <f>+IF(H152=0,"",'Ark1'!AD2697)</f>
        <v>5.0055828259633008</v>
      </c>
      <c r="L152" s="51">
        <f>+IF(H152=0,"",'Ark1'!AE2697)</f>
        <v>5.2893576785370175</v>
      </c>
      <c r="M152" s="96">
        <f>IF(H152=0,"",'Ark1'!U2697)</f>
        <v>60.198232323232318</v>
      </c>
      <c r="N152" s="96"/>
      <c r="O152" s="51">
        <f>IF(H152=0,"",'Ark1'!W2697)</f>
        <v>88.4183922558923</v>
      </c>
      <c r="P152" s="51"/>
      <c r="Q152" s="51">
        <f>IF(H152=0,"",'Ark1'!X2697)</f>
        <v>0</v>
      </c>
      <c r="R152" s="51">
        <f>IF(H152=0,"",'Ark1'!Y2697)</f>
        <v>0</v>
      </c>
      <c r="S152" s="51">
        <f>IF(H152=0,"",'Ark1'!AA2697)</f>
        <v>8.3246582688981441</v>
      </c>
      <c r="T152" s="12">
        <f>IF(H152=0,"",'Ark1'!AB2697)</f>
        <v>2.5108881227327595</v>
      </c>
      <c r="U152" s="15">
        <f>+IF('Ark1'!AC2697=0,"",'Ark1'!AC2697)</f>
        <v>-30.231785576618343</v>
      </c>
      <c r="V152" s="15">
        <f t="shared" si="14"/>
        <v>88</v>
      </c>
      <c r="W152" s="12">
        <f>IF(H152=0,"",'Ark1'!T2697)</f>
        <v>5.021043771043769</v>
      </c>
      <c r="X152" s="51">
        <f>IF(H152=0,"",'Ark1'!V2697)</f>
        <v>95.794574491757501</v>
      </c>
      <c r="Y152" s="259"/>
      <c r="Z152" s="79"/>
    </row>
    <row r="153" spans="1:34" ht="15.6">
      <c r="A153" s="259"/>
      <c r="B153" s="265">
        <f>+'Ark1'!C2698</f>
        <v>2023</v>
      </c>
      <c r="C153" s="2">
        <f>+'Ark1'!K2698</f>
        <v>6</v>
      </c>
      <c r="D153" s="2" t="s">
        <v>588</v>
      </c>
      <c r="E153" s="2">
        <f>+'Ark1'!D2698</f>
        <v>12</v>
      </c>
      <c r="F153" s="2" t="s">
        <v>500</v>
      </c>
      <c r="G153" s="3">
        <f>+'Ark1'!Q2698</f>
        <v>0</v>
      </c>
      <c r="H153" s="306">
        <f>+'Ark1'!R2698</f>
        <v>0</v>
      </c>
      <c r="I153" s="306" t="str">
        <f>IF(H153=0,"",'Ark1'!S2698)</f>
        <v/>
      </c>
      <c r="J153" s="86"/>
      <c r="K153" s="51" t="str">
        <f>+IF(H153=0,"",'Ark1'!AD2698)</f>
        <v/>
      </c>
      <c r="L153" s="51" t="str">
        <f>+IF(H153=0,"",'Ark1'!AE2698)</f>
        <v/>
      </c>
      <c r="M153" s="96" t="str">
        <f>IF(H153=0,"",'Ark1'!U2698)</f>
        <v/>
      </c>
      <c r="N153" s="96"/>
      <c r="O153" s="51" t="str">
        <f>IF(H153=0,"",'Ark1'!W2698)</f>
        <v/>
      </c>
      <c r="P153" s="51"/>
      <c r="Q153" s="51" t="str">
        <f>IF(H153=0,"",'Ark1'!X2698)</f>
        <v/>
      </c>
      <c r="R153" s="51" t="str">
        <f>IF(H153=0,"",'Ark1'!Y2698)</f>
        <v/>
      </c>
      <c r="S153" s="51" t="str">
        <f>IF(H153=0,"",'Ark1'!AA2698)</f>
        <v/>
      </c>
      <c r="T153" s="12" t="str">
        <f>IF(H153=0,"",'Ark1'!AB2698)</f>
        <v/>
      </c>
      <c r="U153" s="15" t="str">
        <f>+IF('Ark1'!AC2698=0,"",'Ark1'!AC2698)</f>
        <v/>
      </c>
      <c r="V153" s="15" t="str">
        <f t="shared" si="14"/>
        <v/>
      </c>
      <c r="W153" s="12" t="str">
        <f>IF(H153=0,"",'Ark1'!T2698)</f>
        <v/>
      </c>
      <c r="X153" s="51" t="str">
        <f>IF(H153=0,"",'Ark1'!V2698)</f>
        <v/>
      </c>
      <c r="Y153" s="259"/>
      <c r="Z153" s="79"/>
    </row>
    <row r="154" spans="1:34" ht="15.6">
      <c r="A154" s="259"/>
      <c r="B154" s="259"/>
      <c r="C154" s="259"/>
      <c r="D154" s="259"/>
      <c r="E154" s="259"/>
      <c r="F154" s="259"/>
      <c r="G154" s="259"/>
      <c r="H154" s="361"/>
      <c r="I154" s="361"/>
      <c r="J154" s="86"/>
      <c r="K154" s="259"/>
      <c r="L154" s="259"/>
      <c r="M154" s="259"/>
      <c r="N154" s="259"/>
      <c r="O154" s="261"/>
      <c r="P154" s="261"/>
      <c r="Q154" s="259"/>
      <c r="R154" s="259"/>
      <c r="S154" s="259"/>
      <c r="T154" s="259"/>
      <c r="U154" s="259"/>
      <c r="V154" s="259"/>
      <c r="W154" s="259"/>
      <c r="X154" s="259"/>
      <c r="Y154" s="259"/>
      <c r="Z154" s="79"/>
    </row>
    <row r="155" spans="1:34" s="58" customFormat="1" ht="15.6">
      <c r="A155" s="259"/>
      <c r="B155" s="265">
        <f>+'Ark1'!C2699</f>
        <v>2023</v>
      </c>
      <c r="C155" s="2">
        <f>+'Ark1'!K2699</f>
        <v>7</v>
      </c>
      <c r="D155" s="2" t="s">
        <v>602</v>
      </c>
      <c r="E155" s="2">
        <f>+'Ark1'!D2699</f>
        <v>1</v>
      </c>
      <c r="F155" s="2" t="s">
        <v>490</v>
      </c>
      <c r="G155" s="3">
        <f>+'Ark1'!Q2699</f>
        <v>0</v>
      </c>
      <c r="H155" s="306">
        <f>+'Ark1'!R2699</f>
        <v>0</v>
      </c>
      <c r="I155" s="306" t="str">
        <f>IF(H155=0,"",'Ark1'!S2699)</f>
        <v/>
      </c>
      <c r="J155" s="86"/>
      <c r="K155" s="51" t="str">
        <f>+IF(H155=0,"",'Ark1'!AD2699)</f>
        <v/>
      </c>
      <c r="L155" s="51" t="str">
        <f>+IF(H155=0,"",'Ark1'!AE2699)</f>
        <v/>
      </c>
      <c r="M155" s="96" t="str">
        <f>IF(H155=0,"",'Ark1'!U2699)</f>
        <v/>
      </c>
      <c r="N155" s="96"/>
      <c r="O155" s="51" t="str">
        <f>IF(H155=0,"",'Ark1'!W2699)</f>
        <v/>
      </c>
      <c r="P155" s="51"/>
      <c r="Q155" s="51" t="str">
        <f>IF(H155=0,"",'Ark1'!X2699)</f>
        <v/>
      </c>
      <c r="R155" s="51" t="str">
        <f>IF(H155=0,"",'Ark1'!Y2699)</f>
        <v/>
      </c>
      <c r="S155" s="51" t="str">
        <f>IF(H155=0,"",'Ark1'!AA2699)</f>
        <v/>
      </c>
      <c r="T155" s="12" t="str">
        <f>IF(H155=0,"",'Ark1'!AB2699)</f>
        <v/>
      </c>
      <c r="U155" s="15" t="str">
        <f>+IF('Ark1'!AC2699=0,"",'Ark1'!AC2699)</f>
        <v/>
      </c>
      <c r="V155" s="15" t="str">
        <f>+(IF(H155=0,"",I155/G155))</f>
        <v/>
      </c>
      <c r="W155" s="12" t="str">
        <f>IF(H155=0,"",'Ark1'!T2699)</f>
        <v/>
      </c>
      <c r="X155" s="51" t="str">
        <f>IF(H155=0,"",'Ark1'!V2699)</f>
        <v/>
      </c>
      <c r="Y155" s="259"/>
      <c r="Z155" s="10"/>
      <c r="AA155" s="100"/>
      <c r="AB155" s="1"/>
      <c r="AC155" s="1"/>
      <c r="AD155" s="1"/>
      <c r="AE155" s="1"/>
      <c r="AF155" s="1"/>
      <c r="AG155" s="10"/>
      <c r="AH155"/>
    </row>
    <row r="156" spans="1:34" s="58" customFormat="1" ht="15.6">
      <c r="A156" s="259"/>
      <c r="B156" s="265">
        <f>+'Ark1'!C2700</f>
        <v>2023</v>
      </c>
      <c r="C156" s="2">
        <f>+'Ark1'!K2700</f>
        <v>7</v>
      </c>
      <c r="D156" s="2" t="s">
        <v>602</v>
      </c>
      <c r="E156" s="2">
        <f>+'Ark1'!D2700</f>
        <v>2</v>
      </c>
      <c r="F156" s="2" t="s">
        <v>491</v>
      </c>
      <c r="G156" s="3">
        <f>+'Ark1'!Q2700</f>
        <v>0</v>
      </c>
      <c r="H156" s="306">
        <f>+'Ark1'!R2700</f>
        <v>0</v>
      </c>
      <c r="I156" s="306" t="str">
        <f>IF(H156=0,"",'Ark1'!S2700)</f>
        <v/>
      </c>
      <c r="J156" s="86"/>
      <c r="K156" s="51" t="str">
        <f>+IF(H156=0,"",'Ark1'!AD2700)</f>
        <v/>
      </c>
      <c r="L156" s="51" t="str">
        <f>+IF(H156=0,"",'Ark1'!AE2700)</f>
        <v/>
      </c>
      <c r="M156" s="96" t="str">
        <f>IF(H156=0,"",'Ark1'!U2700)</f>
        <v/>
      </c>
      <c r="N156" s="96"/>
      <c r="O156" s="51" t="str">
        <f>IF(H156=0,"",'Ark1'!W2700)</f>
        <v/>
      </c>
      <c r="P156" s="51"/>
      <c r="Q156" s="51" t="str">
        <f>IF(H156=0,"",'Ark1'!X2700)</f>
        <v/>
      </c>
      <c r="R156" s="51" t="str">
        <f>IF(H156=0,"",'Ark1'!Y2700)</f>
        <v/>
      </c>
      <c r="S156" s="51" t="str">
        <f>IF(H156=0,"",'Ark1'!AA2700)</f>
        <v/>
      </c>
      <c r="T156" s="12" t="str">
        <f>IF(H156=0,"",'Ark1'!AB2700)</f>
        <v/>
      </c>
      <c r="U156" s="15" t="str">
        <f>+IF('Ark1'!AC2700=0,"",'Ark1'!AC2700)</f>
        <v/>
      </c>
      <c r="V156" s="15" t="str">
        <f t="shared" ref="V156:V166" si="15">+(IF(H156=0,"",I156/G156))</f>
        <v/>
      </c>
      <c r="W156" s="12" t="str">
        <f>IF(H156=0,"",'Ark1'!T2700)</f>
        <v/>
      </c>
      <c r="X156" s="51" t="str">
        <f>IF(H156=0,"",'Ark1'!V2700)</f>
        <v/>
      </c>
      <c r="Y156" s="259"/>
      <c r="Z156" s="10"/>
      <c r="AA156" s="100"/>
      <c r="AB156" s="1"/>
      <c r="AC156" s="1"/>
      <c r="AD156" s="1"/>
      <c r="AE156" s="1"/>
      <c r="AF156" s="1"/>
      <c r="AG156" s="10"/>
      <c r="AH156"/>
    </row>
    <row r="157" spans="1:34" s="58" customFormat="1" ht="15.6">
      <c r="A157" s="259"/>
      <c r="B157" s="265">
        <f>+'Ark1'!C2701</f>
        <v>2023</v>
      </c>
      <c r="C157" s="2">
        <f>+'Ark1'!K2701</f>
        <v>7</v>
      </c>
      <c r="D157" s="2" t="s">
        <v>602</v>
      </c>
      <c r="E157" s="2">
        <f>+'Ark1'!D2701</f>
        <v>3</v>
      </c>
      <c r="F157" s="2" t="s">
        <v>492</v>
      </c>
      <c r="G157" s="3">
        <f>+'Ark1'!Q2701</f>
        <v>0</v>
      </c>
      <c r="H157" s="306">
        <f>+'Ark1'!R2701</f>
        <v>0</v>
      </c>
      <c r="I157" s="306" t="str">
        <f>IF(H157=0,"",'Ark1'!S2701)</f>
        <v/>
      </c>
      <c r="J157" s="86"/>
      <c r="K157" s="51" t="str">
        <f>+IF(H157=0,"",'Ark1'!AD2701)</f>
        <v/>
      </c>
      <c r="L157" s="51" t="str">
        <f>+IF(H157=0,"",'Ark1'!AE2701)</f>
        <v/>
      </c>
      <c r="M157" s="96" t="str">
        <f>IF(H157=0,"",'Ark1'!U2701)</f>
        <v/>
      </c>
      <c r="N157" s="96"/>
      <c r="O157" s="51" t="str">
        <f>IF(H157=0,"",'Ark1'!W2701)</f>
        <v/>
      </c>
      <c r="P157" s="51"/>
      <c r="Q157" s="51" t="str">
        <f>IF(H157=0,"",'Ark1'!X2701)</f>
        <v/>
      </c>
      <c r="R157" s="51" t="str">
        <f>IF(H157=0,"",'Ark1'!Y2701)</f>
        <v/>
      </c>
      <c r="S157" s="51" t="str">
        <f>IF(H157=0,"",'Ark1'!AA2701)</f>
        <v/>
      </c>
      <c r="T157" s="12" t="str">
        <f>IF(H157=0,"",'Ark1'!AB2701)</f>
        <v/>
      </c>
      <c r="U157" s="15" t="str">
        <f>+IF('Ark1'!AC2701=0,"",'Ark1'!AC2701)</f>
        <v/>
      </c>
      <c r="V157" s="15" t="str">
        <f t="shared" si="15"/>
        <v/>
      </c>
      <c r="W157" s="12" t="str">
        <f>IF(H157=0,"",'Ark1'!T2701)</f>
        <v/>
      </c>
      <c r="X157" s="51" t="str">
        <f>IF(H157=0,"",'Ark1'!V2701)</f>
        <v/>
      </c>
      <c r="Y157" s="259"/>
      <c r="Z157" s="10"/>
      <c r="AA157" s="100"/>
      <c r="AB157" s="1"/>
      <c r="AC157" s="1"/>
      <c r="AD157" s="1"/>
      <c r="AE157" s="1"/>
      <c r="AF157" s="1"/>
      <c r="AG157" s="10"/>
      <c r="AH157"/>
    </row>
    <row r="158" spans="1:34" s="58" customFormat="1" ht="15.6">
      <c r="A158" s="259"/>
      <c r="B158" s="265">
        <f>+'Ark1'!C2702</f>
        <v>2023</v>
      </c>
      <c r="C158" s="2">
        <f>+'Ark1'!K2702</f>
        <v>7</v>
      </c>
      <c r="D158" s="2" t="s">
        <v>602</v>
      </c>
      <c r="E158" s="2">
        <f>+'Ark1'!D2702</f>
        <v>4</v>
      </c>
      <c r="F158" s="2" t="s">
        <v>493</v>
      </c>
      <c r="G158" s="3">
        <f>+'Ark1'!Q2702</f>
        <v>0</v>
      </c>
      <c r="H158" s="306">
        <f>+'Ark1'!R2702</f>
        <v>0</v>
      </c>
      <c r="I158" s="306" t="str">
        <f>IF(H158=0,"",'Ark1'!S2702)</f>
        <v/>
      </c>
      <c r="J158" s="86"/>
      <c r="K158" s="51" t="str">
        <f>+IF(H158=0,"",'Ark1'!AD2702)</f>
        <v/>
      </c>
      <c r="L158" s="51" t="str">
        <f>+IF(H158=0,"",'Ark1'!AE2702)</f>
        <v/>
      </c>
      <c r="M158" s="96" t="str">
        <f>IF(H158=0,"",'Ark1'!U2702)</f>
        <v/>
      </c>
      <c r="N158" s="96"/>
      <c r="O158" s="51" t="str">
        <f>IF(H158=0,"",'Ark1'!W2702)</f>
        <v/>
      </c>
      <c r="P158" s="51"/>
      <c r="Q158" s="51" t="str">
        <f>IF(H158=0,"",'Ark1'!X2702)</f>
        <v/>
      </c>
      <c r="R158" s="51" t="str">
        <f>IF(H158=0,"",'Ark1'!Y2702)</f>
        <v/>
      </c>
      <c r="S158" s="51" t="str">
        <f>IF(H158=0,"",'Ark1'!AA2702)</f>
        <v/>
      </c>
      <c r="T158" s="12" t="str">
        <f>IF(H158=0,"",'Ark1'!AB2702)</f>
        <v/>
      </c>
      <c r="U158" s="15" t="str">
        <f>+IF('Ark1'!AC2702=0,"",'Ark1'!AC2702)</f>
        <v/>
      </c>
      <c r="V158" s="15" t="str">
        <f t="shared" si="15"/>
        <v/>
      </c>
      <c r="W158" s="12" t="str">
        <f>IF(H158=0,"",'Ark1'!T2702)</f>
        <v/>
      </c>
      <c r="X158" s="51" t="str">
        <f>IF(H158=0,"",'Ark1'!V2702)</f>
        <v/>
      </c>
      <c r="Y158" s="259"/>
      <c r="Z158" s="10"/>
      <c r="AA158" s="100"/>
      <c r="AB158" s="1"/>
      <c r="AC158" s="1"/>
      <c r="AD158" s="1"/>
      <c r="AE158" s="1"/>
      <c r="AF158" s="1"/>
      <c r="AG158" s="10"/>
      <c r="AH158"/>
    </row>
    <row r="159" spans="1:34" s="58" customFormat="1" ht="15.6">
      <c r="A159" s="259"/>
      <c r="B159" s="265">
        <f>+'Ark1'!C2703</f>
        <v>2023</v>
      </c>
      <c r="C159" s="2">
        <f>+'Ark1'!K2703</f>
        <v>7</v>
      </c>
      <c r="D159" s="2" t="s">
        <v>602</v>
      </c>
      <c r="E159" s="2">
        <f>+'Ark1'!D2703</f>
        <v>5</v>
      </c>
      <c r="F159" s="2" t="s">
        <v>377</v>
      </c>
      <c r="G159" s="3">
        <f>+'Ark1'!Q2703</f>
        <v>0</v>
      </c>
      <c r="H159" s="306">
        <f>+'Ark1'!R2703</f>
        <v>0</v>
      </c>
      <c r="I159" s="306" t="str">
        <f>IF(H159=0,"",'Ark1'!S2703)</f>
        <v/>
      </c>
      <c r="J159" s="86"/>
      <c r="K159" s="51" t="str">
        <f>+IF(H159=0,"",'Ark1'!AD2703)</f>
        <v/>
      </c>
      <c r="L159" s="51" t="str">
        <f>+IF(H159=0,"",'Ark1'!AE2703)</f>
        <v/>
      </c>
      <c r="M159" s="96" t="str">
        <f>IF(H159=0,"",'Ark1'!U2703)</f>
        <v/>
      </c>
      <c r="N159" s="96"/>
      <c r="O159" s="51" t="str">
        <f>IF(H159=0,"",'Ark1'!W2703)</f>
        <v/>
      </c>
      <c r="P159" s="51"/>
      <c r="Q159" s="51" t="str">
        <f>IF(H159=0,"",'Ark1'!X2703)</f>
        <v/>
      </c>
      <c r="R159" s="51" t="str">
        <f>IF(H159=0,"",'Ark1'!Y2703)</f>
        <v/>
      </c>
      <c r="S159" s="51" t="str">
        <f>IF(H159=0,"",'Ark1'!AA2703)</f>
        <v/>
      </c>
      <c r="T159" s="12" t="str">
        <f>IF(H159=0,"",'Ark1'!AB2703)</f>
        <v/>
      </c>
      <c r="U159" s="15" t="str">
        <f>+IF('Ark1'!AC2703=0,"",'Ark1'!AC2703)</f>
        <v/>
      </c>
      <c r="V159" s="15" t="str">
        <f t="shared" si="15"/>
        <v/>
      </c>
      <c r="W159" s="12" t="str">
        <f>IF(H159=0,"",'Ark1'!T2703)</f>
        <v/>
      </c>
      <c r="X159" s="51" t="str">
        <f>IF(H159=0,"",'Ark1'!V2703)</f>
        <v/>
      </c>
      <c r="Y159" s="259"/>
      <c r="Z159" s="10"/>
      <c r="AA159" s="100"/>
      <c r="AB159" s="1"/>
      <c r="AC159" s="1"/>
      <c r="AD159" s="1"/>
      <c r="AE159" s="1"/>
      <c r="AF159" s="1"/>
      <c r="AG159" s="10"/>
      <c r="AH159"/>
    </row>
    <row r="160" spans="1:34" s="58" customFormat="1" ht="15.6">
      <c r="A160" s="259"/>
      <c r="B160" s="265">
        <f>+'Ark1'!C2704</f>
        <v>2023</v>
      </c>
      <c r="C160" s="2">
        <f>+'Ark1'!K2704</f>
        <v>7</v>
      </c>
      <c r="D160" s="2" t="s">
        <v>602</v>
      </c>
      <c r="E160" s="2">
        <f>+'Ark1'!D2704</f>
        <v>6</v>
      </c>
      <c r="F160" s="2" t="s">
        <v>494</v>
      </c>
      <c r="G160" s="3">
        <f>+'Ark1'!Q2704</f>
        <v>0</v>
      </c>
      <c r="H160" s="306">
        <f>+'Ark1'!R2704</f>
        <v>0</v>
      </c>
      <c r="I160" s="306" t="str">
        <f>IF(H160=0,"",'Ark1'!S2704)</f>
        <v/>
      </c>
      <c r="J160" s="86"/>
      <c r="K160" s="51" t="str">
        <f>+IF(H160=0,"",'Ark1'!AD2704)</f>
        <v/>
      </c>
      <c r="L160" s="51" t="str">
        <f>+IF(H160=0,"",'Ark1'!AE2704)</f>
        <v/>
      </c>
      <c r="M160" s="96" t="str">
        <f>IF(H160=0,"",'Ark1'!U2704)</f>
        <v/>
      </c>
      <c r="N160" s="96"/>
      <c r="O160" s="51" t="str">
        <f>IF(H160=0,"",'Ark1'!W2704)</f>
        <v/>
      </c>
      <c r="P160" s="51"/>
      <c r="Q160" s="51" t="str">
        <f>IF(H160=0,"",'Ark1'!X2704)</f>
        <v/>
      </c>
      <c r="R160" s="51" t="str">
        <f>IF(H160=0,"",'Ark1'!Y2704)</f>
        <v/>
      </c>
      <c r="S160" s="51" t="str">
        <f>IF(H160=0,"",'Ark1'!AA2704)</f>
        <v/>
      </c>
      <c r="T160" s="12" t="str">
        <f>IF(H160=0,"",'Ark1'!AB2704)</f>
        <v/>
      </c>
      <c r="U160" s="15" t="str">
        <f>+IF('Ark1'!AC2704=0,"",'Ark1'!AC2704)</f>
        <v/>
      </c>
      <c r="V160" s="15" t="str">
        <f t="shared" si="15"/>
        <v/>
      </c>
      <c r="W160" s="12" t="str">
        <f>IF(H160=0,"",'Ark1'!T2704)</f>
        <v/>
      </c>
      <c r="X160" s="51" t="str">
        <f>IF(H160=0,"",'Ark1'!V2704)</f>
        <v/>
      </c>
      <c r="Y160" s="259"/>
      <c r="Z160" s="10"/>
      <c r="AA160" s="100"/>
      <c r="AB160" s="1"/>
      <c r="AC160" s="1"/>
      <c r="AD160" s="1"/>
      <c r="AE160" s="1"/>
      <c r="AF160" s="1"/>
      <c r="AG160" s="10"/>
      <c r="AH160"/>
    </row>
    <row r="161" spans="1:38" s="58" customFormat="1" ht="15.6">
      <c r="A161" s="259"/>
      <c r="B161" s="265">
        <f>+'Ark1'!C2705</f>
        <v>2023</v>
      </c>
      <c r="C161" s="2">
        <f>+'Ark1'!K2705</f>
        <v>7</v>
      </c>
      <c r="D161" s="2" t="s">
        <v>602</v>
      </c>
      <c r="E161" s="2">
        <f>+'Ark1'!D2705</f>
        <v>7</v>
      </c>
      <c r="F161" s="2" t="s">
        <v>495</v>
      </c>
      <c r="G161" s="3">
        <f>+'Ark1'!Q2705</f>
        <v>0</v>
      </c>
      <c r="H161" s="306">
        <f>+'Ark1'!R2705</f>
        <v>0</v>
      </c>
      <c r="I161" s="306" t="str">
        <f>IF(H161=0,"",'Ark1'!S2705)</f>
        <v/>
      </c>
      <c r="J161" s="86"/>
      <c r="K161" s="51" t="str">
        <f>+IF(H161=0,"",'Ark1'!AD2705)</f>
        <v/>
      </c>
      <c r="L161" s="51" t="str">
        <f>+IF(H161=0,"",'Ark1'!AE2705)</f>
        <v/>
      </c>
      <c r="M161" s="96" t="str">
        <f>IF(H161=0,"",'Ark1'!U2705)</f>
        <v/>
      </c>
      <c r="N161" s="96"/>
      <c r="O161" s="51" t="str">
        <f>IF(H161=0,"",'Ark1'!W2705)</f>
        <v/>
      </c>
      <c r="P161" s="51"/>
      <c r="Q161" s="51" t="str">
        <f>IF(H161=0,"",'Ark1'!X2705)</f>
        <v/>
      </c>
      <c r="R161" s="51" t="str">
        <f>IF(H161=0,"",'Ark1'!Y2705)</f>
        <v/>
      </c>
      <c r="S161" s="51" t="str">
        <f>IF(H161=0,"",'Ark1'!AA2705)</f>
        <v/>
      </c>
      <c r="T161" s="12" t="str">
        <f>IF(H161=0,"",'Ark1'!AB2705)</f>
        <v/>
      </c>
      <c r="U161" s="15" t="str">
        <f>+IF('Ark1'!AC2705=0,"",'Ark1'!AC2705)</f>
        <v/>
      </c>
      <c r="V161" s="15" t="str">
        <f t="shared" si="15"/>
        <v/>
      </c>
      <c r="W161" s="12" t="str">
        <f>IF(H161=0,"",'Ark1'!T2705)</f>
        <v/>
      </c>
      <c r="X161" s="51" t="str">
        <f>IF(H161=0,"",'Ark1'!V2705)</f>
        <v/>
      </c>
      <c r="Y161" s="259"/>
      <c r="Z161" s="10"/>
      <c r="AA161" s="100"/>
      <c r="AB161" s="1"/>
      <c r="AC161" s="1"/>
      <c r="AD161" s="1"/>
      <c r="AE161" s="1"/>
      <c r="AF161" s="1"/>
      <c r="AG161" s="10"/>
      <c r="AH161"/>
    </row>
    <row r="162" spans="1:38" s="58" customFormat="1" ht="15.6">
      <c r="A162" s="259"/>
      <c r="B162" s="265">
        <f>+'Ark1'!C2706</f>
        <v>2023</v>
      </c>
      <c r="C162" s="2">
        <f>+'Ark1'!K2706</f>
        <v>7</v>
      </c>
      <c r="D162" s="2" t="s">
        <v>602</v>
      </c>
      <c r="E162" s="2">
        <f>+'Ark1'!D2706</f>
        <v>8</v>
      </c>
      <c r="F162" s="2" t="s">
        <v>496</v>
      </c>
      <c r="G162" s="3">
        <f>+'Ark1'!Q2706</f>
        <v>0</v>
      </c>
      <c r="H162" s="306">
        <f>+'Ark1'!R2706</f>
        <v>0</v>
      </c>
      <c r="I162" s="306" t="str">
        <f>IF(H162=0,"",'Ark1'!S2706)</f>
        <v/>
      </c>
      <c r="J162" s="86"/>
      <c r="K162" s="51" t="str">
        <f>+IF(H162=0,"",'Ark1'!AD2706)</f>
        <v/>
      </c>
      <c r="L162" s="51" t="str">
        <f>+IF(H162=0,"",'Ark1'!AE2706)</f>
        <v/>
      </c>
      <c r="M162" s="96" t="str">
        <f>IF(H162=0,"",'Ark1'!U2706)</f>
        <v/>
      </c>
      <c r="N162" s="96"/>
      <c r="O162" s="51" t="str">
        <f>IF(H162=0,"",'Ark1'!W2706)</f>
        <v/>
      </c>
      <c r="P162" s="51"/>
      <c r="Q162" s="51" t="str">
        <f>IF(H162=0,"",'Ark1'!X2706)</f>
        <v/>
      </c>
      <c r="R162" s="51" t="str">
        <f>IF(H162=0,"",'Ark1'!Y2706)</f>
        <v/>
      </c>
      <c r="S162" s="51" t="str">
        <f>IF(H162=0,"",'Ark1'!AA2706)</f>
        <v/>
      </c>
      <c r="T162" s="12" t="str">
        <f>IF(H162=0,"",'Ark1'!AB2706)</f>
        <v/>
      </c>
      <c r="U162" s="15" t="str">
        <f>+IF('Ark1'!AC2706=0,"",'Ark1'!AC2706)</f>
        <v/>
      </c>
      <c r="V162" s="15" t="str">
        <f t="shared" si="15"/>
        <v/>
      </c>
      <c r="W162" s="12" t="str">
        <f>IF(H162=0,"",'Ark1'!T2706)</f>
        <v/>
      </c>
      <c r="X162" s="51" t="str">
        <f>IF(H162=0,"",'Ark1'!V2706)</f>
        <v/>
      </c>
      <c r="Y162" s="259"/>
      <c r="Z162" s="10"/>
      <c r="AA162" s="100"/>
      <c r="AB162" s="1"/>
      <c r="AC162" s="1"/>
      <c r="AD162" s="1"/>
      <c r="AE162" s="1"/>
      <c r="AF162" s="1"/>
      <c r="AG162" s="10"/>
      <c r="AH162"/>
    </row>
    <row r="163" spans="1:38" ht="15.6">
      <c r="A163" s="259"/>
      <c r="B163" s="265">
        <f>+'Ark1'!C2707</f>
        <v>2023</v>
      </c>
      <c r="C163" s="2">
        <f>+'Ark1'!K2707</f>
        <v>7</v>
      </c>
      <c r="D163" s="2" t="s">
        <v>602</v>
      </c>
      <c r="E163" s="2">
        <f>+'Ark1'!D2707</f>
        <v>9</v>
      </c>
      <c r="F163" s="2" t="s">
        <v>497</v>
      </c>
      <c r="G163" s="3">
        <f>+'Ark1'!Q2707</f>
        <v>0</v>
      </c>
      <c r="H163" s="306">
        <f>+'Ark1'!R2707</f>
        <v>0</v>
      </c>
      <c r="I163" s="306" t="str">
        <f>IF(H163=0,"",'Ark1'!S2707)</f>
        <v/>
      </c>
      <c r="J163" s="86"/>
      <c r="K163" s="51" t="str">
        <f>+IF(H163=0,"",'Ark1'!AD2707)</f>
        <v/>
      </c>
      <c r="L163" s="51" t="str">
        <f>+IF(H163=0,"",'Ark1'!AE2707)</f>
        <v/>
      </c>
      <c r="M163" s="96" t="str">
        <f>IF(H163=0,"",'Ark1'!U2707)</f>
        <v/>
      </c>
      <c r="N163" s="96"/>
      <c r="O163" s="51" t="str">
        <f>IF(H163=0,"",'Ark1'!W2707)</f>
        <v/>
      </c>
      <c r="P163" s="51"/>
      <c r="Q163" s="51" t="str">
        <f>IF(H163=0,"",'Ark1'!X2707)</f>
        <v/>
      </c>
      <c r="R163" s="51" t="str">
        <f>IF(H163=0,"",'Ark1'!Y2707)</f>
        <v/>
      </c>
      <c r="S163" s="51" t="str">
        <f>IF(H163=0,"",'Ark1'!AA2707)</f>
        <v/>
      </c>
      <c r="T163" s="12" t="str">
        <f>IF(H163=0,"",'Ark1'!AB2707)</f>
        <v/>
      </c>
      <c r="U163" s="15" t="str">
        <f>+IF('Ark1'!AC2707=0,"",'Ark1'!AC2707)</f>
        <v/>
      </c>
      <c r="V163" s="15" t="str">
        <f t="shared" si="15"/>
        <v/>
      </c>
      <c r="W163" s="12" t="str">
        <f>IF(H163=0,"",'Ark1'!T2707)</f>
        <v/>
      </c>
      <c r="X163" s="51" t="str">
        <f>IF(H163=0,"",'Ark1'!V2707)</f>
        <v/>
      </c>
      <c r="Y163" s="259"/>
      <c r="AI163" s="58"/>
      <c r="AJ163" s="58"/>
      <c r="AK163" s="58"/>
      <c r="AL163" s="58"/>
    </row>
    <row r="164" spans="1:38" ht="15.6">
      <c r="A164" s="259"/>
      <c r="B164" s="265">
        <f>+'Ark1'!C2708</f>
        <v>2023</v>
      </c>
      <c r="C164" s="2">
        <f>+'Ark1'!K2708</f>
        <v>7</v>
      </c>
      <c r="D164" s="2" t="s">
        <v>602</v>
      </c>
      <c r="E164" s="2">
        <f>+'Ark1'!D2708</f>
        <v>10</v>
      </c>
      <c r="F164" s="2" t="s">
        <v>498</v>
      </c>
      <c r="G164" s="3">
        <f>+'Ark1'!Q2708</f>
        <v>0</v>
      </c>
      <c r="H164" s="306">
        <f>+'Ark1'!R2708</f>
        <v>0</v>
      </c>
      <c r="I164" s="306" t="str">
        <f>IF(H164=0,"",'Ark1'!S2708)</f>
        <v/>
      </c>
      <c r="J164" s="86"/>
      <c r="K164" s="51" t="str">
        <f>+IF(H164=0,"",'Ark1'!AD2708)</f>
        <v/>
      </c>
      <c r="L164" s="51" t="str">
        <f>+IF(H164=0,"",'Ark1'!AE2708)</f>
        <v/>
      </c>
      <c r="M164" s="96" t="str">
        <f>IF(H164=0,"",'Ark1'!U2708)</f>
        <v/>
      </c>
      <c r="N164" s="96"/>
      <c r="O164" s="51" t="str">
        <f>IF(H164=0,"",'Ark1'!W2708)</f>
        <v/>
      </c>
      <c r="P164" s="51"/>
      <c r="Q164" s="51" t="str">
        <f>IF(H164=0,"",'Ark1'!X2708)</f>
        <v/>
      </c>
      <c r="R164" s="51" t="str">
        <f>IF(H164=0,"",'Ark1'!Y2708)</f>
        <v/>
      </c>
      <c r="S164" s="51" t="str">
        <f>IF(H164=0,"",'Ark1'!AA2708)</f>
        <v/>
      </c>
      <c r="T164" s="12" t="str">
        <f>IF(H164=0,"",'Ark1'!AB2708)</f>
        <v/>
      </c>
      <c r="U164" s="15" t="str">
        <f>+IF('Ark1'!AC2708=0,"",'Ark1'!AC2708)</f>
        <v/>
      </c>
      <c r="V164" s="15" t="str">
        <f t="shared" si="15"/>
        <v/>
      </c>
      <c r="W164" s="12" t="str">
        <f>IF(H164=0,"",'Ark1'!T2708)</f>
        <v/>
      </c>
      <c r="X164" s="51" t="str">
        <f>IF(H164=0,"",'Ark1'!V2708)</f>
        <v/>
      </c>
      <c r="Y164" s="259"/>
    </row>
    <row r="165" spans="1:38" ht="15.6">
      <c r="A165" s="259"/>
      <c r="B165" s="265">
        <f>+'Ark1'!C2709</f>
        <v>2023</v>
      </c>
      <c r="C165" s="2">
        <f>+'Ark1'!K2709</f>
        <v>7</v>
      </c>
      <c r="D165" s="2" t="s">
        <v>602</v>
      </c>
      <c r="E165" s="2">
        <f>+'Ark1'!D2709</f>
        <v>11</v>
      </c>
      <c r="F165" s="2" t="s">
        <v>499</v>
      </c>
      <c r="G165" s="3">
        <f>+'Ark1'!Q2709</f>
        <v>0</v>
      </c>
      <c r="H165" s="306">
        <f>+'Ark1'!R2709</f>
        <v>0</v>
      </c>
      <c r="I165" s="306" t="str">
        <f>IF(H165=0,"",'Ark1'!S2709)</f>
        <v/>
      </c>
      <c r="J165" s="86"/>
      <c r="K165" s="51" t="str">
        <f>+IF(H165=0,"",'Ark1'!AD2709)</f>
        <v/>
      </c>
      <c r="L165" s="51" t="str">
        <f>+IF(H165=0,"",'Ark1'!AE2709)</f>
        <v/>
      </c>
      <c r="M165" s="96" t="str">
        <f>IF(H165=0,"",'Ark1'!U2709)</f>
        <v/>
      </c>
      <c r="N165" s="96"/>
      <c r="O165" s="51" t="str">
        <f>IF(H165=0,"",'Ark1'!W2709)</f>
        <v/>
      </c>
      <c r="P165" s="51"/>
      <c r="Q165" s="51" t="str">
        <f>IF(H165=0,"",'Ark1'!X2709)</f>
        <v/>
      </c>
      <c r="R165" s="51" t="str">
        <f>IF(H165=0,"",'Ark1'!Y2709)</f>
        <v/>
      </c>
      <c r="S165" s="51" t="str">
        <f>IF(H165=0,"",'Ark1'!AA2709)</f>
        <v/>
      </c>
      <c r="T165" s="12" t="str">
        <f>IF(H165=0,"",'Ark1'!AB2709)</f>
        <v/>
      </c>
      <c r="U165" s="15" t="str">
        <f>+IF('Ark1'!AC2709=0,"",'Ark1'!AC2709)</f>
        <v/>
      </c>
      <c r="V165" s="15" t="str">
        <f t="shared" si="15"/>
        <v/>
      </c>
      <c r="W165" s="12" t="str">
        <f>IF(H165=0,"",'Ark1'!T2709)</f>
        <v/>
      </c>
      <c r="X165" s="51" t="str">
        <f>IF(H165=0,"",'Ark1'!V2709)</f>
        <v/>
      </c>
      <c r="Y165" s="259"/>
    </row>
    <row r="166" spans="1:38" ht="15.6">
      <c r="A166" s="259"/>
      <c r="B166" s="265">
        <f>+'Ark1'!C2710</f>
        <v>2023</v>
      </c>
      <c r="C166" s="2">
        <f>+'Ark1'!K2710</f>
        <v>7</v>
      </c>
      <c r="D166" s="2" t="s">
        <v>602</v>
      </c>
      <c r="E166" s="2">
        <f>+'Ark1'!D2710</f>
        <v>12</v>
      </c>
      <c r="F166" s="2" t="s">
        <v>500</v>
      </c>
      <c r="G166" s="3">
        <f>+'Ark1'!Q2710</f>
        <v>0</v>
      </c>
      <c r="H166" s="306">
        <f>+'Ark1'!R2710</f>
        <v>0</v>
      </c>
      <c r="I166" s="306" t="str">
        <f>IF(H166=0,"",'Ark1'!S2710)</f>
        <v/>
      </c>
      <c r="J166" s="86"/>
      <c r="K166" s="51" t="str">
        <f>+IF(H166=0,"",'Ark1'!AD2710)</f>
        <v/>
      </c>
      <c r="L166" s="51" t="str">
        <f>+IF(H166=0,"",'Ark1'!AE2710)</f>
        <v/>
      </c>
      <c r="M166" s="96" t="str">
        <f>IF(H166=0,"",'Ark1'!U2710)</f>
        <v/>
      </c>
      <c r="N166" s="96"/>
      <c r="O166" s="51" t="str">
        <f>IF(H166=0,"",'Ark1'!W2710)</f>
        <v/>
      </c>
      <c r="P166" s="51"/>
      <c r="Q166" s="51" t="str">
        <f>IF(H166=0,"",'Ark1'!X2710)</f>
        <v/>
      </c>
      <c r="R166" s="51" t="str">
        <f>IF(H166=0,"",'Ark1'!Y2710)</f>
        <v/>
      </c>
      <c r="S166" s="51" t="str">
        <f>IF(H166=0,"",'Ark1'!AA2710)</f>
        <v/>
      </c>
      <c r="T166" s="12" t="str">
        <f>IF(H166=0,"",'Ark1'!AB2710)</f>
        <v/>
      </c>
      <c r="U166" s="15" t="str">
        <f>+IF('Ark1'!AC2710=0,"",'Ark1'!AC2710)</f>
        <v/>
      </c>
      <c r="V166" s="15" t="str">
        <f t="shared" si="15"/>
        <v/>
      </c>
      <c r="W166" s="12" t="str">
        <f>IF(H166=0,"",'Ark1'!T2710)</f>
        <v/>
      </c>
      <c r="X166" s="51" t="str">
        <f>IF(H166=0,"",'Ark1'!V2710)</f>
        <v/>
      </c>
      <c r="Y166" s="259"/>
    </row>
    <row r="167" spans="1:38">
      <c r="A167" s="259"/>
      <c r="B167" s="259"/>
      <c r="C167" s="259"/>
      <c r="D167" s="259"/>
      <c r="E167" s="259"/>
      <c r="F167" s="259"/>
      <c r="G167" s="259"/>
      <c r="H167" s="361"/>
      <c r="I167" s="361"/>
      <c r="J167" s="259"/>
      <c r="K167" s="259"/>
      <c r="L167" s="259"/>
      <c r="M167" s="259"/>
      <c r="N167" s="259"/>
      <c r="O167" s="259"/>
      <c r="P167" s="259"/>
      <c r="Q167" s="259"/>
      <c r="R167" s="259"/>
      <c r="S167" s="259"/>
      <c r="T167" s="259"/>
      <c r="U167" s="259"/>
      <c r="V167" s="259"/>
      <c r="W167" s="259"/>
      <c r="X167" s="259"/>
      <c r="Y167" s="259"/>
    </row>
    <row r="168" spans="1:38" ht="15.6">
      <c r="A168" s="259"/>
      <c r="B168" s="265">
        <f>+'Ark1'!C2711</f>
        <v>2023</v>
      </c>
      <c r="C168" s="2">
        <f>+'Ark1'!K2711</f>
        <v>8</v>
      </c>
      <c r="D168" s="2" t="s">
        <v>42</v>
      </c>
      <c r="E168" s="2">
        <f>+'Ark1'!D2711</f>
        <v>1</v>
      </c>
      <c r="F168" s="2" t="s">
        <v>490</v>
      </c>
      <c r="G168" s="3">
        <f>+'Ark1'!Q2711</f>
        <v>5</v>
      </c>
      <c r="H168" s="306">
        <f>+'Ark1'!R2711</f>
        <v>263</v>
      </c>
      <c r="I168" s="306">
        <f>IF(H168=0,"",'Ark1'!S2711)</f>
        <v>263</v>
      </c>
      <c r="J168" s="86"/>
      <c r="K168" s="51">
        <f>+IF(H168=0,"",'Ark1'!AD2711)</f>
        <v>0.20114568913430872</v>
      </c>
      <c r="L168" s="51">
        <f>+IF(H168=0,"",'Ark1'!AE2711)</f>
        <v>0.20746199711572971</v>
      </c>
      <c r="M168" s="96">
        <f>IF(H168=0,"",'Ark1'!U2711)</f>
        <v>59.475285171102641</v>
      </c>
      <c r="N168" s="96"/>
      <c r="O168" s="51">
        <f>IF(H168=0,"",'Ark1'!W2711)</f>
        <v>87.957034220532307</v>
      </c>
      <c r="P168" s="51"/>
      <c r="Q168" s="51">
        <f>IF(H168=0,"",'Ark1'!X2711)</f>
        <v>0</v>
      </c>
      <c r="R168" s="51">
        <f>IF(H168=0,"",'Ark1'!Y2711)</f>
        <v>0</v>
      </c>
      <c r="S168" s="51">
        <f>IF(H168=0,"",'Ark1'!AA2711)</f>
        <v>12.325571503064763</v>
      </c>
      <c r="T168" s="12">
        <f>IF(H168=0,"",'Ark1'!AB2711)</f>
        <v>2.2952996719549819</v>
      </c>
      <c r="U168" s="15">
        <f>+IF('Ark1'!AC2711=0,"",'Ark1'!AC2711)</f>
        <v>-25.57528249405367</v>
      </c>
      <c r="V168" s="15">
        <f t="shared" ref="V168:V179" si="16">+(IF(H168=0,"",I168/G168))</f>
        <v>52.6</v>
      </c>
      <c r="W168" s="12">
        <f>IF(H168=0,"",'Ark1'!T2711)</f>
        <v>6.775665399239541</v>
      </c>
      <c r="X168" s="51">
        <f>IF(H168=0,"",'Ark1'!V2711)</f>
        <v>95.294728299601587</v>
      </c>
      <c r="Y168" s="259"/>
    </row>
    <row r="169" spans="1:38" ht="15.6">
      <c r="A169" s="259"/>
      <c r="B169" s="265">
        <f>+'Ark1'!C2712</f>
        <v>2023</v>
      </c>
      <c r="C169" s="2">
        <f>+'Ark1'!K2712</f>
        <v>8</v>
      </c>
      <c r="D169" s="2" t="s">
        <v>42</v>
      </c>
      <c r="E169" s="2">
        <f>+'Ark1'!D2712</f>
        <v>2</v>
      </c>
      <c r="F169" s="2" t="s">
        <v>491</v>
      </c>
      <c r="G169" s="3">
        <f>+'Ark1'!Q2712</f>
        <v>4</v>
      </c>
      <c r="H169" s="306">
        <f>+'Ark1'!R2712</f>
        <v>160</v>
      </c>
      <c r="I169" s="306">
        <f>IF(H169=0,"",'Ark1'!S2712)</f>
        <v>160</v>
      </c>
      <c r="J169" s="86"/>
      <c r="K169" s="51">
        <f>+IF(H169=0,"",'Ark1'!AD2712)</f>
        <v>0.14544528984519173</v>
      </c>
      <c r="L169" s="51">
        <f>+IF(H169=0,"",'Ark1'!AE2712)</f>
        <v>0.14316015740509044</v>
      </c>
      <c r="M169" s="96">
        <f>IF(H169=0,"",'Ark1'!U2712)</f>
        <v>59.831249999999997</v>
      </c>
      <c r="N169" s="96"/>
      <c r="O169" s="51">
        <f>IF(H169=0,"",'Ark1'!W2712)</f>
        <v>83.077500000000001</v>
      </c>
      <c r="P169" s="51"/>
      <c r="Q169" s="51">
        <f>IF(H169=0,"",'Ark1'!X2712)</f>
        <v>0</v>
      </c>
      <c r="R169" s="51">
        <f>IF(H169=0,"",'Ark1'!Y2712)</f>
        <v>0</v>
      </c>
      <c r="S169" s="51">
        <f>IF(H169=0,"",'Ark1'!AA2712)</f>
        <v>7.9057332835102052</v>
      </c>
      <c r="T169" s="12">
        <f>IF(H169=0,"",'Ark1'!AB2712)</f>
        <v>2.0006932392299874</v>
      </c>
      <c r="U169" s="15">
        <f>+IF('Ark1'!AC2712=0,"",'Ark1'!AC2712)</f>
        <v>-16.564807691537251</v>
      </c>
      <c r="V169" s="15">
        <f t="shared" si="16"/>
        <v>40</v>
      </c>
      <c r="W169" s="12">
        <f>IF(H169=0,"",'Ark1'!T2712)</f>
        <v>6</v>
      </c>
      <c r="X169" s="51">
        <f>IF(H169=0,"",'Ark1'!V2712)</f>
        <v>90.008125677139674</v>
      </c>
      <c r="Y169" s="259"/>
    </row>
    <row r="170" spans="1:38" ht="15.6">
      <c r="A170" s="259"/>
      <c r="B170" s="265">
        <f>+'Ark1'!C2713</f>
        <v>2023</v>
      </c>
      <c r="C170" s="2">
        <f>+'Ark1'!K2713</f>
        <v>8</v>
      </c>
      <c r="D170" s="2" t="s">
        <v>42</v>
      </c>
      <c r="E170" s="2">
        <f>+'Ark1'!D2713</f>
        <v>3</v>
      </c>
      <c r="F170" s="2" t="s">
        <v>492</v>
      </c>
      <c r="G170" s="3">
        <f>+'Ark1'!Q2713</f>
        <v>9</v>
      </c>
      <c r="H170" s="306">
        <f>+'Ark1'!R2713</f>
        <v>343</v>
      </c>
      <c r="I170" s="306">
        <f>IF(H170=0,"",'Ark1'!S2713)</f>
        <v>343</v>
      </c>
      <c r="J170" s="86"/>
      <c r="K170" s="51">
        <f>+IF(H170=0,"",'Ark1'!AD2713)</f>
        <v>0.25868245408952073</v>
      </c>
      <c r="L170" s="51">
        <f>+IF(H170=0,"",'Ark1'!AE2713)</f>
        <v>0.28363929111392938</v>
      </c>
      <c r="M170" s="96">
        <f>IF(H170=0,"",'Ark1'!U2713)</f>
        <v>59.233236151603506</v>
      </c>
      <c r="N170" s="96"/>
      <c r="O170" s="51">
        <f>IF(H170=0,"",'Ark1'!W2713)</f>
        <v>92.22215743440232</v>
      </c>
      <c r="P170" s="51"/>
      <c r="Q170" s="51">
        <f>IF(H170=0,"",'Ark1'!X2713)</f>
        <v>0</v>
      </c>
      <c r="R170" s="51">
        <f>IF(H170=0,"",'Ark1'!Y2713)</f>
        <v>0</v>
      </c>
      <c r="S170" s="51">
        <f>IF(H170=0,"",'Ark1'!AA2713)</f>
        <v>11.708317494519649</v>
      </c>
      <c r="T170" s="12">
        <f>IF(H170=0,"",'Ark1'!AB2713)</f>
        <v>3.1555130652819465</v>
      </c>
      <c r="U170" s="15">
        <f>+IF('Ark1'!AC2713=0,"",'Ark1'!AC2713)</f>
        <v>-30.900816845679095</v>
      </c>
      <c r="V170" s="15">
        <f t="shared" si="16"/>
        <v>38.111111111111114</v>
      </c>
      <c r="W170" s="12">
        <f>IF(H170=0,"",'Ark1'!T2713)</f>
        <v>6.612244897959183</v>
      </c>
      <c r="X170" s="51">
        <f>IF(H170=0,"",'Ark1'!V2713)</f>
        <v>99.915663525896321</v>
      </c>
      <c r="Y170" s="259"/>
    </row>
    <row r="171" spans="1:38" ht="15.6">
      <c r="A171" s="259"/>
      <c r="B171" s="265">
        <f>+'Ark1'!C2714</f>
        <v>2023</v>
      </c>
      <c r="C171" s="2">
        <f>+'Ark1'!K2714</f>
        <v>8</v>
      </c>
      <c r="D171" s="2" t="s">
        <v>42</v>
      </c>
      <c r="E171" s="2">
        <f>+'Ark1'!D2714</f>
        <v>4</v>
      </c>
      <c r="F171" s="2" t="s">
        <v>493</v>
      </c>
      <c r="G171" s="3">
        <f>+'Ark1'!Q2714</f>
        <v>8</v>
      </c>
      <c r="H171" s="306">
        <f>+'Ark1'!R2714</f>
        <v>181</v>
      </c>
      <c r="I171" s="306">
        <f>IF(H171=0,"",'Ark1'!S2714)</f>
        <v>181</v>
      </c>
      <c r="J171" s="86"/>
      <c r="K171" s="51">
        <f>+IF(H171=0,"",'Ark1'!AD2714)</f>
        <v>0.17178216882106179</v>
      </c>
      <c r="L171" s="51">
        <f>+IF(H171=0,"",'Ark1'!AE2714)</f>
        <v>0.17949556088157351</v>
      </c>
      <c r="M171" s="96">
        <f>IF(H171=0,"",'Ark1'!U2714)</f>
        <v>59.944751381215475</v>
      </c>
      <c r="N171" s="96"/>
      <c r="O171" s="51">
        <f>IF(H171=0,"",'Ark1'!W2714)</f>
        <v>89.316574585635379</v>
      </c>
      <c r="P171" s="51"/>
      <c r="Q171" s="51">
        <f>IF(H171=0,"",'Ark1'!X2714)</f>
        <v>0</v>
      </c>
      <c r="R171" s="51">
        <f>IF(H171=0,"",'Ark1'!Y2714)</f>
        <v>0</v>
      </c>
      <c r="S171" s="51">
        <f>IF(H171=0,"",'Ark1'!AA2714)</f>
        <v>9.5386130882717062</v>
      </c>
      <c r="T171" s="12">
        <f>IF(H171=0,"",'Ark1'!AB2714)</f>
        <v>3.2969494638101993</v>
      </c>
      <c r="U171" s="15">
        <f>+IF('Ark1'!AC2714=0,"",'Ark1'!AC2714)</f>
        <v>-4.4822148742466652</v>
      </c>
      <c r="V171" s="15">
        <f t="shared" si="16"/>
        <v>22.625</v>
      </c>
      <c r="W171" s="12">
        <f>IF(H171=0,"",'Ark1'!T2714)</f>
        <v>5.6022099447513822</v>
      </c>
      <c r="X171" s="51">
        <f>IF(H171=0,"",'Ark1'!V2714)</f>
        <v>96.767686441641757</v>
      </c>
      <c r="Y171" s="259"/>
    </row>
    <row r="172" spans="1:38" ht="15.6">
      <c r="A172" s="259"/>
      <c r="B172" s="265">
        <f>+'Ark1'!C2715</f>
        <v>2023</v>
      </c>
      <c r="C172" s="2">
        <f>+'Ark1'!K2715</f>
        <v>8</v>
      </c>
      <c r="D172" s="2" t="s">
        <v>42</v>
      </c>
      <c r="E172" s="2">
        <f>+'Ark1'!D2715</f>
        <v>5</v>
      </c>
      <c r="F172" s="2" t="s">
        <v>377</v>
      </c>
      <c r="G172" s="3">
        <f>+'Ark1'!Q2715</f>
        <v>10</v>
      </c>
      <c r="H172" s="306">
        <f>+'Ark1'!R2715</f>
        <v>298</v>
      </c>
      <c r="I172" s="306">
        <f>IF(H172=0,"",'Ark1'!S2715)</f>
        <v>298</v>
      </c>
      <c r="J172" s="86"/>
      <c r="K172" s="51">
        <f>+IF(H172=0,"",'Ark1'!AD2715)</f>
        <v>0.23907706625162459</v>
      </c>
      <c r="L172" s="51">
        <f>+IF(H172=0,"",'Ark1'!AE2715)</f>
        <v>0.2511164408305217</v>
      </c>
      <c r="M172" s="96">
        <f>IF(H172=0,"",'Ark1'!U2715)</f>
        <v>60.087248322147651</v>
      </c>
      <c r="N172" s="96"/>
      <c r="O172" s="51">
        <f>IF(H172=0,"",'Ark1'!W2715)</f>
        <v>88.854026845637577</v>
      </c>
      <c r="P172" s="51"/>
      <c r="Q172" s="51">
        <f>IF(H172=0,"",'Ark1'!X2715)</f>
        <v>0</v>
      </c>
      <c r="R172" s="51">
        <f>IF(H172=0,"",'Ark1'!Y2715)</f>
        <v>0</v>
      </c>
      <c r="S172" s="51">
        <f>IF(H172=0,"",'Ark1'!AA2715)</f>
        <v>11.164751605628778</v>
      </c>
      <c r="T172" s="12">
        <f>IF(H172=0,"",'Ark1'!AB2715)</f>
        <v>2.5235345562239928</v>
      </c>
      <c r="U172" s="15">
        <f>+IF('Ark1'!AC2715=0,"",'Ark1'!AC2715)</f>
        <v>-32.093750873957674</v>
      </c>
      <c r="V172" s="15">
        <f t="shared" si="16"/>
        <v>29.8</v>
      </c>
      <c r="W172" s="12">
        <f>IF(H172=0,"",'Ark1'!T2715)</f>
        <v>4.8523489932885919</v>
      </c>
      <c r="X172" s="51">
        <f>IF(H172=0,"",'Ark1'!V2715)</f>
        <v>96.266551295382015</v>
      </c>
      <c r="Y172" s="259"/>
    </row>
    <row r="173" spans="1:38" ht="15.6">
      <c r="A173" s="259"/>
      <c r="B173" s="265">
        <f>+'Ark1'!C2716</f>
        <v>2023</v>
      </c>
      <c r="C173" s="2">
        <f>+'Ark1'!K2716</f>
        <v>8</v>
      </c>
      <c r="D173" s="2" t="s">
        <v>42</v>
      </c>
      <c r="E173" s="2">
        <f>+'Ark1'!D2716</f>
        <v>6</v>
      </c>
      <c r="F173" s="2" t="s">
        <v>494</v>
      </c>
      <c r="G173" s="3">
        <f>+'Ark1'!Q2716</f>
        <v>8</v>
      </c>
      <c r="H173" s="306">
        <f>+'Ark1'!R2716</f>
        <v>523</v>
      </c>
      <c r="I173" s="306">
        <f>IF(H173=0,"",'Ark1'!S2716)</f>
        <v>523</v>
      </c>
      <c r="J173" s="86"/>
      <c r="K173" s="51">
        <f>+IF(H173=0,"",'Ark1'!AD2716)</f>
        <v>0.40419497190729009</v>
      </c>
      <c r="L173" s="51">
        <f>+IF(H173=0,"",'Ark1'!AE2716)</f>
        <v>0.43266402786919994</v>
      </c>
      <c r="M173" s="96">
        <f>IF(H173=0,"",'Ark1'!U2716)</f>
        <v>58.95793499043976</v>
      </c>
      <c r="N173" s="96"/>
      <c r="O173" s="51">
        <f>IF(H173=0,"",'Ark1'!W2716)</f>
        <v>90.023709369024971</v>
      </c>
      <c r="P173" s="51"/>
      <c r="Q173" s="51">
        <f>IF(H173=0,"",'Ark1'!X2716)</f>
        <v>0</v>
      </c>
      <c r="R173" s="51">
        <f>IF(H173=0,"",'Ark1'!Y2716)</f>
        <v>0</v>
      </c>
      <c r="S173" s="51">
        <f>IF(H173=0,"",'Ark1'!AA2716)</f>
        <v>9.358511223526417</v>
      </c>
      <c r="T173" s="12">
        <f>IF(H173=0,"",'Ark1'!AB2716)</f>
        <v>2.9421037236681582</v>
      </c>
      <c r="U173" s="15">
        <f>+IF('Ark1'!AC2716=0,"",'Ark1'!AC2716)</f>
        <v>-35.405778586431992</v>
      </c>
      <c r="V173" s="15">
        <f t="shared" si="16"/>
        <v>65.375</v>
      </c>
      <c r="W173" s="12">
        <f>IF(H173=0,"",'Ark1'!T2716)</f>
        <v>6.9636711281070722</v>
      </c>
      <c r="X173" s="51">
        <f>IF(H173=0,"",'Ark1'!V2716)</f>
        <v>97.533812967524298</v>
      </c>
      <c r="Y173" s="259"/>
    </row>
    <row r="174" spans="1:38" ht="15.6">
      <c r="A174" s="259"/>
      <c r="B174" s="265">
        <f>+'Ark1'!C2717</f>
        <v>2023</v>
      </c>
      <c r="C174" s="2">
        <f>+'Ark1'!K2717</f>
        <v>8</v>
      </c>
      <c r="D174" s="2" t="s">
        <v>42</v>
      </c>
      <c r="E174" s="2">
        <f>+'Ark1'!D2717</f>
        <v>7</v>
      </c>
      <c r="F174" s="2" t="s">
        <v>495</v>
      </c>
      <c r="G174" s="3">
        <f>+'Ark1'!Q2717</f>
        <v>6</v>
      </c>
      <c r="H174" s="306">
        <f>+'Ark1'!R2717</f>
        <v>232</v>
      </c>
      <c r="I174" s="306">
        <f>IF(H174=0,"",'Ark1'!S2717)</f>
        <v>232</v>
      </c>
      <c r="J174" s="86"/>
      <c r="K174" s="51">
        <f>+IF(H174=0,"",'Ark1'!AD2717)</f>
        <v>0.19110536330612279</v>
      </c>
      <c r="L174" s="51">
        <f>+IF(H174=0,"",'Ark1'!AE2717)</f>
        <v>0.198788945977833</v>
      </c>
      <c r="M174" s="96">
        <f>IF(H174=0,"",'Ark1'!U2717)</f>
        <v>58.668103448275858</v>
      </c>
      <c r="N174" s="96"/>
      <c r="O174" s="51">
        <f>IF(H174=0,"",'Ark1'!W2717)</f>
        <v>86.798275862068891</v>
      </c>
      <c r="P174" s="51"/>
      <c r="Q174" s="51">
        <f>IF(H174=0,"",'Ark1'!X2717)</f>
        <v>0</v>
      </c>
      <c r="R174" s="51">
        <f>IF(H174=0,"",'Ark1'!Y2717)</f>
        <v>0</v>
      </c>
      <c r="S174" s="51">
        <f>IF(H174=0,"",'Ark1'!AA2717)</f>
        <v>13.161631035328281</v>
      </c>
      <c r="T174" s="12">
        <f>IF(H174=0,"",'Ark1'!AB2717)</f>
        <v>2.6921373106962205</v>
      </c>
      <c r="U174" s="15">
        <f>+IF('Ark1'!AC2717=0,"",'Ark1'!AC2717)</f>
        <v>-44.461538618587497</v>
      </c>
      <c r="V174" s="15">
        <f t="shared" si="16"/>
        <v>38.666666666666664</v>
      </c>
      <c r="W174" s="12">
        <f>IF(H174=0,"",'Ark1'!T2717)</f>
        <v>8.1293103448275854</v>
      </c>
      <c r="X174" s="51">
        <f>IF(H174=0,"",'Ark1'!V2717)</f>
        <v>94.03930212575186</v>
      </c>
      <c r="Y174" s="259"/>
    </row>
    <row r="175" spans="1:38" ht="15.6">
      <c r="A175" s="259"/>
      <c r="B175" s="265">
        <f>+'Ark1'!C2718</f>
        <v>2023</v>
      </c>
      <c r="C175" s="2">
        <f>+'Ark1'!K2718</f>
        <v>8</v>
      </c>
      <c r="D175" s="2" t="s">
        <v>42</v>
      </c>
      <c r="E175" s="2">
        <f>+'Ark1'!D2718</f>
        <v>8</v>
      </c>
      <c r="F175" s="2" t="s">
        <v>496</v>
      </c>
      <c r="G175" s="3">
        <f>+'Ark1'!Q2718</f>
        <v>9</v>
      </c>
      <c r="H175" s="306">
        <f>+'Ark1'!R2718</f>
        <v>301</v>
      </c>
      <c r="I175" s="306">
        <f>IF(H175=0,"",'Ark1'!S2718)</f>
        <v>301</v>
      </c>
      <c r="J175" s="86"/>
      <c r="K175" s="51">
        <f>+IF(H175=0,"",'Ark1'!AD2718)</f>
        <v>0.23254196957640275</v>
      </c>
      <c r="L175" s="51">
        <f>+IF(H175=0,"",'Ark1'!AE2718)</f>
        <v>0.25164979332930471</v>
      </c>
      <c r="M175" s="96">
        <f>IF(H175=0,"",'Ark1'!U2718)</f>
        <v>58.043189368770754</v>
      </c>
      <c r="N175" s="96"/>
      <c r="O175" s="51">
        <f>IF(H175=0,"",'Ark1'!W2718)</f>
        <v>90.362790697674399</v>
      </c>
      <c r="P175" s="51"/>
      <c r="Q175" s="51">
        <f>IF(H175=0,"",'Ark1'!X2718)</f>
        <v>0</v>
      </c>
      <c r="R175" s="51">
        <f>IF(H175=0,"",'Ark1'!Y2718)</f>
        <v>0</v>
      </c>
      <c r="S175" s="51">
        <f>IF(H175=0,"",'Ark1'!AA2718)</f>
        <v>9.4247365298552168</v>
      </c>
      <c r="T175" s="12">
        <f>IF(H175=0,"",'Ark1'!AB2718)</f>
        <v>2.9707536423174408</v>
      </c>
      <c r="U175" s="15">
        <f>+IF('Ark1'!AC2718=0,"",'Ark1'!AC2718)</f>
        <v>-30.242601070906872</v>
      </c>
      <c r="V175" s="15">
        <f t="shared" si="16"/>
        <v>33.444444444444443</v>
      </c>
      <c r="W175" s="12">
        <f>IF(H175=0,"",'Ark1'!T2718)</f>
        <v>9.0066445182724255</v>
      </c>
      <c r="X175" s="51">
        <f>IF(H175=0,"",'Ark1'!V2718)</f>
        <v>97.901181687621317</v>
      </c>
      <c r="Y175" s="259"/>
    </row>
    <row r="176" spans="1:38" ht="15.6">
      <c r="A176" s="259"/>
      <c r="B176" s="265">
        <f>+'Ark1'!C2719</f>
        <v>2023</v>
      </c>
      <c r="C176" s="2">
        <f>+'Ark1'!K2719</f>
        <v>8</v>
      </c>
      <c r="D176" s="2" t="s">
        <v>42</v>
      </c>
      <c r="E176" s="2">
        <f>+'Ark1'!D2719</f>
        <v>9</v>
      </c>
      <c r="F176" s="2" t="s">
        <v>497</v>
      </c>
      <c r="G176" s="3">
        <f>+'Ark1'!Q2719</f>
        <v>9</v>
      </c>
      <c r="H176" s="306">
        <f>+'Ark1'!R2719</f>
        <v>294</v>
      </c>
      <c r="I176" s="306">
        <f>IF(H176=0,"",'Ark1'!S2719)</f>
        <v>294</v>
      </c>
      <c r="J176" s="86"/>
      <c r="K176" s="51">
        <f>+IF(H176=0,"",'Ark1'!AD2719)</f>
        <v>0.24473894512519984</v>
      </c>
      <c r="L176" s="51">
        <f>+IF(H176=0,"",'Ark1'!AE2719)</f>
        <v>0.2796836311168045</v>
      </c>
      <c r="M176" s="96">
        <f>IF(H176=0,"",'Ark1'!U2719)</f>
        <v>58</v>
      </c>
      <c r="N176" s="96"/>
      <c r="O176" s="51">
        <f>IF(H176=0,"",'Ark1'!W2719)</f>
        <v>94.978911564625918</v>
      </c>
      <c r="P176" s="51"/>
      <c r="Q176" s="51">
        <f>IF(H176=0,"",'Ark1'!X2719)</f>
        <v>0</v>
      </c>
      <c r="R176" s="51">
        <f>IF(H176=0,"",'Ark1'!Y2719)</f>
        <v>0</v>
      </c>
      <c r="S176" s="51">
        <f>IF(H176=0,"",'Ark1'!AA2719)</f>
        <v>11.225876517100968</v>
      </c>
      <c r="T176" s="12">
        <f>IF(H176=0,"",'Ark1'!AB2719)</f>
        <v>3.0101867865293555</v>
      </c>
      <c r="U176" s="15">
        <f>+IF('Ark1'!AC2719=0,"",'Ark1'!AC2719)</f>
        <v>-40.40929225250693</v>
      </c>
      <c r="V176" s="15">
        <f t="shared" si="16"/>
        <v>32.666666666666664</v>
      </c>
      <c r="W176" s="12">
        <f>IF(H176=0,"",'Ark1'!T2719)</f>
        <v>9.136054421768705</v>
      </c>
      <c r="X176" s="51">
        <f>IF(H176=0,"",'Ark1'!V2719)</f>
        <v>102.90239606134978</v>
      </c>
      <c r="Y176" s="259"/>
    </row>
    <row r="177" spans="1:25" ht="15.6">
      <c r="A177" s="259"/>
      <c r="B177" s="265">
        <f>+'Ark1'!C2720</f>
        <v>2023</v>
      </c>
      <c r="C177" s="2">
        <f>+'Ark1'!K2720</f>
        <v>8</v>
      </c>
      <c r="D177" s="2" t="s">
        <v>42</v>
      </c>
      <c r="E177" s="2">
        <f>+'Ark1'!D2720</f>
        <v>10</v>
      </c>
      <c r="F177" s="2" t="s">
        <v>498</v>
      </c>
      <c r="G177" s="3">
        <f>+'Ark1'!Q2720</f>
        <v>10</v>
      </c>
      <c r="H177" s="306">
        <f>+'Ark1'!R2720</f>
        <v>251</v>
      </c>
      <c r="I177" s="306">
        <f>IF(H177=0,"",'Ark1'!S2720)</f>
        <v>251</v>
      </c>
      <c r="J177" s="86"/>
      <c r="K177" s="51">
        <f>+IF(H177=0,"",'Ark1'!AD2720)</f>
        <v>0.19963254885430004</v>
      </c>
      <c r="L177" s="51">
        <f>+IF(H177=0,"",'Ark1'!AE2720)</f>
        <v>0.23310059630268648</v>
      </c>
      <c r="M177" s="96">
        <f>IF(H177=0,"",'Ark1'!U2720)</f>
        <v>57.051792828685265</v>
      </c>
      <c r="N177" s="96"/>
      <c r="O177" s="51">
        <f>IF(H177=0,"",'Ark1'!W2720)</f>
        <v>96.734661354581675</v>
      </c>
      <c r="P177" s="51"/>
      <c r="Q177" s="51">
        <f>IF(H177=0,"",'Ark1'!X2720)</f>
        <v>0</v>
      </c>
      <c r="R177" s="51">
        <f>IF(H177=0,"",'Ark1'!Y2720)</f>
        <v>0</v>
      </c>
      <c r="S177" s="51">
        <f>IF(H177=0,"",'Ark1'!AA2720)</f>
        <v>11.495827832506848</v>
      </c>
      <c r="T177" s="12">
        <f>IF(H177=0,"",'Ark1'!AB2720)</f>
        <v>3.5707569996718966</v>
      </c>
      <c r="U177" s="15">
        <f>+IF('Ark1'!AC2720=0,"",'Ark1'!AC2720)</f>
        <v>-40.16548470941553</v>
      </c>
      <c r="V177" s="15">
        <f t="shared" si="16"/>
        <v>25.1</v>
      </c>
      <c r="W177" s="12">
        <f>IF(H177=0,"",'Ark1'!T2720)</f>
        <v>9.2270916334661379</v>
      </c>
      <c r="X177" s="51">
        <f>IF(H177=0,"",'Ark1'!V2720)</f>
        <v>104.80461685220116</v>
      </c>
      <c r="Y177" s="259"/>
    </row>
    <row r="178" spans="1:25" ht="15.6">
      <c r="A178" s="259"/>
      <c r="B178" s="265">
        <f>+'Ark1'!C2721</f>
        <v>2023</v>
      </c>
      <c r="C178" s="2">
        <f>+'Ark1'!K2721</f>
        <v>8</v>
      </c>
      <c r="D178" s="2" t="s">
        <v>42</v>
      </c>
      <c r="E178" s="2">
        <f>+'Ark1'!D2721</f>
        <v>11</v>
      </c>
      <c r="F178" s="2" t="s">
        <v>499</v>
      </c>
      <c r="G178" s="3">
        <f>+'Ark1'!Q2721</f>
        <v>8</v>
      </c>
      <c r="H178" s="306">
        <f>+'Ark1'!R2721</f>
        <v>149</v>
      </c>
      <c r="I178" s="306">
        <f>IF(H178=0,"",'Ark1'!S2721)</f>
        <v>149</v>
      </c>
      <c r="J178" s="86"/>
      <c r="K178" s="51">
        <f>+IF(H178=0,"",'Ark1'!AD2721)</f>
        <v>0.31390229001200842</v>
      </c>
      <c r="L178" s="51">
        <f>+IF(H178=0,"",'Ark1'!AE2721)</f>
        <v>0.33320253583492698</v>
      </c>
      <c r="M178" s="96">
        <f>IF(H178=0,"",'Ark1'!U2721)</f>
        <v>57.691275167785243</v>
      </c>
      <c r="N178" s="96"/>
      <c r="O178" s="51">
        <f>IF(H178=0,"",'Ark1'!W2721)</f>
        <v>88.819463087248309</v>
      </c>
      <c r="P178" s="51"/>
      <c r="Q178" s="51">
        <f>IF(H178=0,"",'Ark1'!X2721)</f>
        <v>0</v>
      </c>
      <c r="R178" s="51">
        <f>IF(H178=0,"",'Ark1'!Y2721)</f>
        <v>0</v>
      </c>
      <c r="S178" s="51">
        <f>IF(H178=0,"",'Ark1'!AA2721)</f>
        <v>12.042763166241016</v>
      </c>
      <c r="T178" s="12">
        <f>IF(H178=0,"",'Ark1'!AB2721)</f>
        <v>3.0584887456885834</v>
      </c>
      <c r="U178" s="15">
        <f>+IF('Ark1'!AC2721=0,"",'Ark1'!AC2721)</f>
        <v>-3.2125107109275239</v>
      </c>
      <c r="V178" s="15">
        <f t="shared" si="16"/>
        <v>18.625</v>
      </c>
      <c r="W178" s="12">
        <f>IF(H178=0,"",'Ark1'!T2721)</f>
        <v>9.1744966442953029</v>
      </c>
      <c r="X178" s="51">
        <f>IF(H178=0,"",'Ark1'!V2721)</f>
        <v>96.229104103194302</v>
      </c>
      <c r="Y178" s="259"/>
    </row>
    <row r="179" spans="1:25" ht="15.6">
      <c r="A179" s="259"/>
      <c r="B179" s="265">
        <f>+'Ark1'!C2722</f>
        <v>2023</v>
      </c>
      <c r="C179" s="2">
        <f>+'Ark1'!K2722</f>
        <v>8</v>
      </c>
      <c r="D179" s="2" t="s">
        <v>42</v>
      </c>
      <c r="E179" s="2">
        <f>+'Ark1'!D2722</f>
        <v>12</v>
      </c>
      <c r="F179" s="2" t="s">
        <v>500</v>
      </c>
      <c r="G179" s="3">
        <f>+'Ark1'!Q2722</f>
        <v>0</v>
      </c>
      <c r="H179" s="306">
        <f>+'Ark1'!R2722</f>
        <v>0</v>
      </c>
      <c r="I179" s="306" t="str">
        <f>IF(H179=0,"",'Ark1'!S2722)</f>
        <v/>
      </c>
      <c r="J179" s="86"/>
      <c r="K179" s="51" t="str">
        <f>+IF(H179=0,"",'Ark1'!AD2722)</f>
        <v/>
      </c>
      <c r="L179" s="51" t="str">
        <f>+IF(H179=0,"",'Ark1'!AE2722)</f>
        <v/>
      </c>
      <c r="M179" s="96" t="str">
        <f>IF(H179=0,"",'Ark1'!U2722)</f>
        <v/>
      </c>
      <c r="N179" s="96"/>
      <c r="O179" s="51" t="str">
        <f>IF(H179=0,"",'Ark1'!W2722)</f>
        <v/>
      </c>
      <c r="P179" s="51"/>
      <c r="Q179" s="51" t="str">
        <f>IF(H179=0,"",'Ark1'!X2722)</f>
        <v/>
      </c>
      <c r="R179" s="51" t="str">
        <f>IF(H179=0,"",'Ark1'!Y2722)</f>
        <v/>
      </c>
      <c r="S179" s="51" t="str">
        <f>IF(H179=0,"",'Ark1'!AA2722)</f>
        <v/>
      </c>
      <c r="T179" s="12" t="str">
        <f>IF(H179=0,"",'Ark1'!AB2722)</f>
        <v/>
      </c>
      <c r="U179" s="15" t="str">
        <f>+IF('Ark1'!AC2722=0,"",'Ark1'!AC2722)</f>
        <v/>
      </c>
      <c r="V179" s="15" t="str">
        <f t="shared" si="16"/>
        <v/>
      </c>
      <c r="W179" s="12" t="str">
        <f>IF(H179=0,"",'Ark1'!T2722)</f>
        <v/>
      </c>
      <c r="X179" s="51" t="str">
        <f>IF(H179=0,"",'Ark1'!V2722)</f>
        <v/>
      </c>
      <c r="Y179" s="259"/>
    </row>
    <row r="180" spans="1:25">
      <c r="A180" s="259"/>
      <c r="B180" s="259"/>
      <c r="C180" s="259"/>
      <c r="D180" s="259"/>
      <c r="E180" s="259"/>
      <c r="F180" s="259"/>
      <c r="G180" s="259"/>
      <c r="H180" s="361"/>
      <c r="I180" s="361"/>
      <c r="J180" s="259"/>
      <c r="K180" s="259"/>
      <c r="L180" s="259"/>
      <c r="M180" s="259"/>
      <c r="N180" s="259"/>
      <c r="O180" s="259"/>
      <c r="P180" s="259"/>
      <c r="Q180" s="259"/>
      <c r="R180" s="259"/>
      <c r="S180" s="259"/>
      <c r="T180" s="259"/>
      <c r="U180" s="259"/>
      <c r="V180" s="259"/>
      <c r="W180" s="259"/>
      <c r="X180" s="259"/>
      <c r="Y180" s="259"/>
    </row>
    <row r="181" spans="1:25" ht="15.6">
      <c r="A181" s="259"/>
      <c r="B181" s="265">
        <f>+'Ark1'!C2723</f>
        <v>2023</v>
      </c>
      <c r="C181" s="2">
        <f>+'Ark1'!K2723</f>
        <v>9</v>
      </c>
      <c r="D181" s="2" t="s">
        <v>536</v>
      </c>
      <c r="E181" s="2">
        <f>+'Ark1'!D2723</f>
        <v>1</v>
      </c>
      <c r="F181" s="2" t="s">
        <v>490</v>
      </c>
      <c r="G181" s="3">
        <f>+'Ark1'!Q2723</f>
        <v>0</v>
      </c>
      <c r="H181" s="306">
        <f>+'Ark1'!R2723</f>
        <v>0</v>
      </c>
      <c r="I181" s="306" t="str">
        <f>IF(H181=0,"",'Ark1'!S2723)</f>
        <v/>
      </c>
      <c r="J181" s="86"/>
      <c r="K181" s="51" t="str">
        <f>+IF(H181=0,"",'Ark1'!AD2723)</f>
        <v/>
      </c>
      <c r="L181" s="51" t="str">
        <f>+IF(H181=0,"",'Ark1'!AE2723)</f>
        <v/>
      </c>
      <c r="M181" s="96" t="str">
        <f>IF(H181=0,"",'Ark1'!U2723)</f>
        <v/>
      </c>
      <c r="N181" s="96"/>
      <c r="O181" s="51" t="str">
        <f>IF(H181=0,"",'Ark1'!W2723)</f>
        <v/>
      </c>
      <c r="P181" s="51"/>
      <c r="Q181" s="51" t="str">
        <f>IF(H181=0,"",'Ark1'!X2723)</f>
        <v/>
      </c>
      <c r="R181" s="51" t="str">
        <f>IF(H181=0,"",'Ark1'!Y2723)</f>
        <v/>
      </c>
      <c r="S181" s="51" t="str">
        <f>IF(H181=0,"",'Ark1'!AA2723)</f>
        <v/>
      </c>
      <c r="T181" s="12" t="str">
        <f>IF(H181=0,"",'Ark1'!AB2723)</f>
        <v/>
      </c>
      <c r="U181" s="15" t="str">
        <f>+IF('Ark1'!AC2723=0,"",'Ark1'!AC2723)</f>
        <v/>
      </c>
      <c r="V181" s="15" t="str">
        <f t="shared" ref="V181:V192" si="17">+(IF(H181=0,"",I181/G181))</f>
        <v/>
      </c>
      <c r="W181" s="12" t="str">
        <f>IF(H181=0,"",'Ark1'!T2723)</f>
        <v/>
      </c>
      <c r="X181" s="51" t="str">
        <f>IF(H181=0,"",'Ark1'!V2723)</f>
        <v/>
      </c>
      <c r="Y181" s="259"/>
    </row>
    <row r="182" spans="1:25" ht="15.6">
      <c r="A182" s="259"/>
      <c r="B182" s="265">
        <f>+'Ark1'!C2724</f>
        <v>2023</v>
      </c>
      <c r="C182" s="2">
        <f>+'Ark1'!K2724</f>
        <v>9</v>
      </c>
      <c r="D182" s="2" t="s">
        <v>536</v>
      </c>
      <c r="E182" s="2">
        <f>+'Ark1'!D2724</f>
        <v>2</v>
      </c>
      <c r="F182" s="2" t="s">
        <v>491</v>
      </c>
      <c r="G182" s="3">
        <f>+'Ark1'!Q2724</f>
        <v>0</v>
      </c>
      <c r="H182" s="306">
        <f>+'Ark1'!R2724</f>
        <v>0</v>
      </c>
      <c r="I182" s="306" t="str">
        <f>IF(H182=0,"",'Ark1'!S2724)</f>
        <v/>
      </c>
      <c r="J182" s="86"/>
      <c r="K182" s="51" t="str">
        <f>+IF(H182=0,"",'Ark1'!AD2724)</f>
        <v/>
      </c>
      <c r="L182" s="51" t="str">
        <f>+IF(H182=0,"",'Ark1'!AE2724)</f>
        <v/>
      </c>
      <c r="M182" s="96" t="str">
        <f>IF(H182=0,"",'Ark1'!U2724)</f>
        <v/>
      </c>
      <c r="N182" s="96"/>
      <c r="O182" s="51" t="str">
        <f>IF(H182=0,"",'Ark1'!W2724)</f>
        <v/>
      </c>
      <c r="P182" s="51"/>
      <c r="Q182" s="51" t="str">
        <f>IF(H182=0,"",'Ark1'!X2724)</f>
        <v/>
      </c>
      <c r="R182" s="51" t="str">
        <f>IF(H182=0,"",'Ark1'!Y2724)</f>
        <v/>
      </c>
      <c r="S182" s="51" t="str">
        <f>IF(H182=0,"",'Ark1'!AA2724)</f>
        <v/>
      </c>
      <c r="T182" s="12" t="str">
        <f>IF(H182=0,"",'Ark1'!AB2724)</f>
        <v/>
      </c>
      <c r="U182" s="15" t="str">
        <f>+IF('Ark1'!AC2724=0,"",'Ark1'!AC2724)</f>
        <v/>
      </c>
      <c r="V182" s="15" t="str">
        <f t="shared" si="17"/>
        <v/>
      </c>
      <c r="W182" s="12" t="str">
        <f>IF(H182=0,"",'Ark1'!T2724)</f>
        <v/>
      </c>
      <c r="X182" s="51" t="str">
        <f>IF(H182=0,"",'Ark1'!V2724)</f>
        <v/>
      </c>
      <c r="Y182" s="259"/>
    </row>
    <row r="183" spans="1:25" ht="15.6">
      <c r="A183" s="259"/>
      <c r="B183" s="265">
        <f>+'Ark1'!C2725</f>
        <v>2023</v>
      </c>
      <c r="C183" s="2">
        <f>+'Ark1'!K2725</f>
        <v>9</v>
      </c>
      <c r="D183" s="2" t="s">
        <v>536</v>
      </c>
      <c r="E183" s="2">
        <f>+'Ark1'!D2725</f>
        <v>3</v>
      </c>
      <c r="F183" s="2" t="s">
        <v>492</v>
      </c>
      <c r="G183" s="3">
        <f>+'Ark1'!Q2725</f>
        <v>0</v>
      </c>
      <c r="H183" s="306">
        <f>+'Ark1'!R2725</f>
        <v>0</v>
      </c>
      <c r="I183" s="306" t="str">
        <f>IF(H183=0,"",'Ark1'!S2725)</f>
        <v/>
      </c>
      <c r="J183" s="86"/>
      <c r="K183" s="51" t="str">
        <f>+IF(H183=0,"",'Ark1'!AD2725)</f>
        <v/>
      </c>
      <c r="L183" s="51" t="str">
        <f>+IF(H183=0,"",'Ark1'!AE2725)</f>
        <v/>
      </c>
      <c r="M183" s="96" t="str">
        <f>IF(H183=0,"",'Ark1'!U2725)</f>
        <v/>
      </c>
      <c r="N183" s="96"/>
      <c r="O183" s="51" t="str">
        <f>IF(H183=0,"",'Ark1'!W2725)</f>
        <v/>
      </c>
      <c r="P183" s="51"/>
      <c r="Q183" s="51" t="str">
        <f>IF(H183=0,"",'Ark1'!X2725)</f>
        <v/>
      </c>
      <c r="R183" s="51" t="str">
        <f>IF(H183=0,"",'Ark1'!Y2725)</f>
        <v/>
      </c>
      <c r="S183" s="51" t="str">
        <f>IF(H183=0,"",'Ark1'!AA2725)</f>
        <v/>
      </c>
      <c r="T183" s="12" t="str">
        <f>IF(H183=0,"",'Ark1'!AB2725)</f>
        <v/>
      </c>
      <c r="U183" s="15" t="str">
        <f>+IF('Ark1'!AC2725=0,"",'Ark1'!AC2725)</f>
        <v/>
      </c>
      <c r="V183" s="15" t="str">
        <f t="shared" si="17"/>
        <v/>
      </c>
      <c r="W183" s="12" t="str">
        <f>IF(H183=0,"",'Ark1'!T2725)</f>
        <v/>
      </c>
      <c r="X183" s="51" t="str">
        <f>IF(H183=0,"",'Ark1'!V2725)</f>
        <v/>
      </c>
      <c r="Y183" s="259"/>
    </row>
    <row r="184" spans="1:25" ht="15.6">
      <c r="A184" s="259"/>
      <c r="B184" s="265">
        <f>+'Ark1'!C2726</f>
        <v>2023</v>
      </c>
      <c r="C184" s="2">
        <f>+'Ark1'!K2726</f>
        <v>9</v>
      </c>
      <c r="D184" s="2" t="s">
        <v>536</v>
      </c>
      <c r="E184" s="2">
        <f>+'Ark1'!D2726</f>
        <v>4</v>
      </c>
      <c r="F184" s="2" t="s">
        <v>493</v>
      </c>
      <c r="G184" s="3">
        <f>+'Ark1'!Q2726</f>
        <v>0</v>
      </c>
      <c r="H184" s="306">
        <f>+'Ark1'!R2726</f>
        <v>0</v>
      </c>
      <c r="I184" s="306" t="str">
        <f>IF(H184=0,"",'Ark1'!S2726)</f>
        <v/>
      </c>
      <c r="J184" s="86"/>
      <c r="K184" s="51" t="str">
        <f>+IF(H184=0,"",'Ark1'!AD2726)</f>
        <v/>
      </c>
      <c r="L184" s="51" t="str">
        <f>+IF(H184=0,"",'Ark1'!AE2726)</f>
        <v/>
      </c>
      <c r="M184" s="96" t="str">
        <f>IF(H184=0,"",'Ark1'!U2726)</f>
        <v/>
      </c>
      <c r="N184" s="96"/>
      <c r="O184" s="51" t="str">
        <f>IF(H184=0,"",'Ark1'!W2726)</f>
        <v/>
      </c>
      <c r="P184" s="51"/>
      <c r="Q184" s="51" t="str">
        <f>IF(H184=0,"",'Ark1'!X2726)</f>
        <v/>
      </c>
      <c r="R184" s="51" t="str">
        <f>IF(H184=0,"",'Ark1'!Y2726)</f>
        <v/>
      </c>
      <c r="S184" s="51" t="str">
        <f>IF(H184=0,"",'Ark1'!AA2726)</f>
        <v/>
      </c>
      <c r="T184" s="12" t="str">
        <f>IF(H184=0,"",'Ark1'!AB2726)</f>
        <v/>
      </c>
      <c r="U184" s="15" t="str">
        <f>+IF('Ark1'!AC2726=0,"",'Ark1'!AC2726)</f>
        <v/>
      </c>
      <c r="V184" s="15" t="str">
        <f t="shared" si="17"/>
        <v/>
      </c>
      <c r="W184" s="12" t="str">
        <f>IF(H184=0,"",'Ark1'!T2726)</f>
        <v/>
      </c>
      <c r="X184" s="51" t="str">
        <f>IF(H184=0,"",'Ark1'!V2726)</f>
        <v/>
      </c>
      <c r="Y184" s="259"/>
    </row>
    <row r="185" spans="1:25" ht="15.6">
      <c r="A185" s="259"/>
      <c r="B185" s="265">
        <f>+'Ark1'!C2727</f>
        <v>2023</v>
      </c>
      <c r="C185" s="2">
        <f>+'Ark1'!K2727</f>
        <v>9</v>
      </c>
      <c r="D185" s="2" t="s">
        <v>536</v>
      </c>
      <c r="E185" s="2">
        <f>+'Ark1'!D2727</f>
        <v>5</v>
      </c>
      <c r="F185" s="2" t="s">
        <v>377</v>
      </c>
      <c r="G185" s="3">
        <f>+'Ark1'!Q2727</f>
        <v>0</v>
      </c>
      <c r="H185" s="306">
        <f>+'Ark1'!R2727</f>
        <v>0</v>
      </c>
      <c r="I185" s="306" t="str">
        <f>IF(H185=0,"",'Ark1'!S2727)</f>
        <v/>
      </c>
      <c r="J185" s="86"/>
      <c r="K185" s="51" t="str">
        <f>+IF(H185=0,"",'Ark1'!AD2727)</f>
        <v/>
      </c>
      <c r="L185" s="51" t="str">
        <f>+IF(H185=0,"",'Ark1'!AE2727)</f>
        <v/>
      </c>
      <c r="M185" s="96" t="str">
        <f>IF(H185=0,"",'Ark1'!U2727)</f>
        <v/>
      </c>
      <c r="N185" s="96"/>
      <c r="O185" s="51" t="str">
        <f>IF(H185=0,"",'Ark1'!W2727)</f>
        <v/>
      </c>
      <c r="P185" s="51"/>
      <c r="Q185" s="51" t="str">
        <f>IF(H185=0,"",'Ark1'!X2727)</f>
        <v/>
      </c>
      <c r="R185" s="51" t="str">
        <f>IF(H185=0,"",'Ark1'!Y2727)</f>
        <v/>
      </c>
      <c r="S185" s="51" t="str">
        <f>IF(H185=0,"",'Ark1'!AA2727)</f>
        <v/>
      </c>
      <c r="T185" s="12" t="str">
        <f>IF(H185=0,"",'Ark1'!AB2727)</f>
        <v/>
      </c>
      <c r="U185" s="15" t="str">
        <f>+IF('Ark1'!AC2727=0,"",'Ark1'!AC2727)</f>
        <v/>
      </c>
      <c r="V185" s="15" t="str">
        <f t="shared" si="17"/>
        <v/>
      </c>
      <c r="W185" s="12" t="str">
        <f>IF(H185=0,"",'Ark1'!T2727)</f>
        <v/>
      </c>
      <c r="X185" s="51" t="str">
        <f>IF(H185=0,"",'Ark1'!V2727)</f>
        <v/>
      </c>
      <c r="Y185" s="259"/>
    </row>
    <row r="186" spans="1:25" ht="15.6">
      <c r="A186" s="259"/>
      <c r="B186" s="265">
        <f>+'Ark1'!C2728</f>
        <v>2023</v>
      </c>
      <c r="C186" s="2">
        <f>+'Ark1'!K2728</f>
        <v>9</v>
      </c>
      <c r="D186" s="2" t="s">
        <v>536</v>
      </c>
      <c r="E186" s="2">
        <f>+'Ark1'!D2728</f>
        <v>6</v>
      </c>
      <c r="F186" s="2" t="s">
        <v>494</v>
      </c>
      <c r="G186" s="3">
        <f>+'Ark1'!Q2728</f>
        <v>0</v>
      </c>
      <c r="H186" s="306">
        <f>+'Ark1'!R2728</f>
        <v>0</v>
      </c>
      <c r="I186" s="306" t="str">
        <f>IF(H186=0,"",'Ark1'!S2728)</f>
        <v/>
      </c>
      <c r="J186" s="86"/>
      <c r="K186" s="51" t="str">
        <f>+IF(H186=0,"",'Ark1'!AD2728)</f>
        <v/>
      </c>
      <c r="L186" s="51" t="str">
        <f>+IF(H186=0,"",'Ark1'!AE2728)</f>
        <v/>
      </c>
      <c r="M186" s="96" t="str">
        <f>IF(H186=0,"",'Ark1'!U2728)</f>
        <v/>
      </c>
      <c r="N186" s="96"/>
      <c r="O186" s="51" t="str">
        <f>IF(H186=0,"",'Ark1'!W2728)</f>
        <v/>
      </c>
      <c r="P186" s="51"/>
      <c r="Q186" s="51" t="str">
        <f>IF(H186=0,"",'Ark1'!X2728)</f>
        <v/>
      </c>
      <c r="R186" s="51" t="str">
        <f>IF(H186=0,"",'Ark1'!Y2728)</f>
        <v/>
      </c>
      <c r="S186" s="51" t="str">
        <f>IF(H186=0,"",'Ark1'!AA2728)</f>
        <v/>
      </c>
      <c r="T186" s="12" t="str">
        <f>IF(H186=0,"",'Ark1'!AB2728)</f>
        <v/>
      </c>
      <c r="U186" s="15" t="str">
        <f>+IF('Ark1'!AC2728=0,"",'Ark1'!AC2728)</f>
        <v/>
      </c>
      <c r="V186" s="15" t="str">
        <f t="shared" si="17"/>
        <v/>
      </c>
      <c r="W186" s="12" t="str">
        <f>IF(H186=0,"",'Ark1'!T2728)</f>
        <v/>
      </c>
      <c r="X186" s="51" t="str">
        <f>IF(H186=0,"",'Ark1'!V2728)</f>
        <v/>
      </c>
      <c r="Y186" s="259"/>
    </row>
    <row r="187" spans="1:25" ht="15.6">
      <c r="A187" s="259"/>
      <c r="B187" s="265">
        <f>+'Ark1'!C2729</f>
        <v>2023</v>
      </c>
      <c r="C187" s="2">
        <f>+'Ark1'!K2729</f>
        <v>9</v>
      </c>
      <c r="D187" s="2" t="s">
        <v>536</v>
      </c>
      <c r="E187" s="2">
        <f>+'Ark1'!D2729</f>
        <v>7</v>
      </c>
      <c r="F187" s="2" t="s">
        <v>495</v>
      </c>
      <c r="G187" s="3">
        <f>+'Ark1'!Q2729</f>
        <v>0</v>
      </c>
      <c r="H187" s="306">
        <f>+'Ark1'!R2729</f>
        <v>0</v>
      </c>
      <c r="I187" s="306" t="str">
        <f>IF(H187=0,"",'Ark1'!S2729)</f>
        <v/>
      </c>
      <c r="J187" s="86"/>
      <c r="K187" s="51" t="str">
        <f>+IF(H187=0,"",'Ark1'!AD2729)</f>
        <v/>
      </c>
      <c r="L187" s="51" t="str">
        <f>+IF(H187=0,"",'Ark1'!AE2729)</f>
        <v/>
      </c>
      <c r="M187" s="96" t="str">
        <f>IF(H187=0,"",'Ark1'!U2729)</f>
        <v/>
      </c>
      <c r="N187" s="96"/>
      <c r="O187" s="51" t="str">
        <f>IF(H187=0,"",'Ark1'!W2729)</f>
        <v/>
      </c>
      <c r="P187" s="51"/>
      <c r="Q187" s="51" t="str">
        <f>IF(H187=0,"",'Ark1'!X2729)</f>
        <v/>
      </c>
      <c r="R187" s="51" t="str">
        <f>IF(H187=0,"",'Ark1'!Y2729)</f>
        <v/>
      </c>
      <c r="S187" s="51" t="str">
        <f>IF(H187=0,"",'Ark1'!AA2729)</f>
        <v/>
      </c>
      <c r="T187" s="12" t="str">
        <f>IF(H187=0,"",'Ark1'!AB2729)</f>
        <v/>
      </c>
      <c r="U187" s="15" t="str">
        <f>+IF('Ark1'!AC2729=0,"",'Ark1'!AC2729)</f>
        <v/>
      </c>
      <c r="V187" s="15" t="str">
        <f t="shared" si="17"/>
        <v/>
      </c>
      <c r="W187" s="12" t="str">
        <f>IF(H187=0,"",'Ark1'!T2729)</f>
        <v/>
      </c>
      <c r="X187" s="51" t="str">
        <f>IF(H187=0,"",'Ark1'!V2729)</f>
        <v/>
      </c>
      <c r="Y187" s="259"/>
    </row>
    <row r="188" spans="1:25" ht="15.6">
      <c r="A188" s="259"/>
      <c r="B188" s="265">
        <f>+'Ark1'!C2730</f>
        <v>2023</v>
      </c>
      <c r="C188" s="2">
        <f>+'Ark1'!K2730</f>
        <v>9</v>
      </c>
      <c r="D188" s="2" t="s">
        <v>536</v>
      </c>
      <c r="E188" s="2">
        <f>+'Ark1'!D2730</f>
        <v>8</v>
      </c>
      <c r="F188" s="2" t="s">
        <v>496</v>
      </c>
      <c r="G188" s="3">
        <f>+'Ark1'!Q2730</f>
        <v>0</v>
      </c>
      <c r="H188" s="306">
        <f>+'Ark1'!R2730</f>
        <v>0</v>
      </c>
      <c r="I188" s="306" t="str">
        <f>IF(H188=0,"",'Ark1'!S2730)</f>
        <v/>
      </c>
      <c r="J188" s="86"/>
      <c r="K188" s="51" t="str">
        <f>+IF(H188=0,"",'Ark1'!AD2730)</f>
        <v/>
      </c>
      <c r="L188" s="51" t="str">
        <f>+IF(H188=0,"",'Ark1'!AE2730)</f>
        <v/>
      </c>
      <c r="M188" s="96" t="str">
        <f>IF(H188=0,"",'Ark1'!U2730)</f>
        <v/>
      </c>
      <c r="N188" s="96"/>
      <c r="O188" s="51" t="str">
        <f>IF(H188=0,"",'Ark1'!W2730)</f>
        <v/>
      </c>
      <c r="P188" s="51"/>
      <c r="Q188" s="51" t="str">
        <f>IF(H188=0,"",'Ark1'!X2730)</f>
        <v/>
      </c>
      <c r="R188" s="51" t="str">
        <f>IF(H188=0,"",'Ark1'!Y2730)</f>
        <v/>
      </c>
      <c r="S188" s="51" t="str">
        <f>IF(H188=0,"",'Ark1'!AA2730)</f>
        <v/>
      </c>
      <c r="T188" s="12" t="str">
        <f>IF(H188=0,"",'Ark1'!AB2730)</f>
        <v/>
      </c>
      <c r="U188" s="15" t="str">
        <f>+IF('Ark1'!AC2730=0,"",'Ark1'!AC2730)</f>
        <v/>
      </c>
      <c r="V188" s="15" t="str">
        <f t="shared" si="17"/>
        <v/>
      </c>
      <c r="W188" s="12" t="str">
        <f>IF(H188=0,"",'Ark1'!T2730)</f>
        <v/>
      </c>
      <c r="X188" s="51" t="str">
        <f>IF(H188=0,"",'Ark1'!V2730)</f>
        <v/>
      </c>
      <c r="Y188" s="259"/>
    </row>
    <row r="189" spans="1:25" ht="15.6">
      <c r="A189" s="259"/>
      <c r="B189" s="265">
        <f>+'Ark1'!C2731</f>
        <v>2023</v>
      </c>
      <c r="C189" s="2">
        <f>+'Ark1'!K2731</f>
        <v>9</v>
      </c>
      <c r="D189" s="2" t="s">
        <v>536</v>
      </c>
      <c r="E189" s="2">
        <f>+'Ark1'!D2731</f>
        <v>9</v>
      </c>
      <c r="F189" s="2" t="s">
        <v>497</v>
      </c>
      <c r="G189" s="3">
        <f>+'Ark1'!Q2731</f>
        <v>0</v>
      </c>
      <c r="H189" s="306">
        <f>+'Ark1'!R2731</f>
        <v>0</v>
      </c>
      <c r="I189" s="306" t="str">
        <f>IF(H189=0,"",'Ark1'!S2731)</f>
        <v/>
      </c>
      <c r="J189" s="86"/>
      <c r="K189" s="51" t="str">
        <f>+IF(H189=0,"",'Ark1'!AD2731)</f>
        <v/>
      </c>
      <c r="L189" s="51" t="str">
        <f>+IF(H189=0,"",'Ark1'!AE2731)</f>
        <v/>
      </c>
      <c r="M189" s="96" t="str">
        <f>IF(H189=0,"",'Ark1'!U2731)</f>
        <v/>
      </c>
      <c r="N189" s="96"/>
      <c r="O189" s="51" t="str">
        <f>IF(H189=0,"",'Ark1'!W2731)</f>
        <v/>
      </c>
      <c r="P189" s="51"/>
      <c r="Q189" s="51" t="str">
        <f>IF(H189=0,"",'Ark1'!X2731)</f>
        <v/>
      </c>
      <c r="R189" s="51" t="str">
        <f>IF(H189=0,"",'Ark1'!Y2731)</f>
        <v/>
      </c>
      <c r="S189" s="51" t="str">
        <f>IF(H189=0,"",'Ark1'!AA2731)</f>
        <v/>
      </c>
      <c r="T189" s="12" t="str">
        <f>IF(H189=0,"",'Ark1'!AB2731)</f>
        <v/>
      </c>
      <c r="U189" s="15" t="str">
        <f>+IF('Ark1'!AC2731=0,"",'Ark1'!AC2731)</f>
        <v/>
      </c>
      <c r="V189" s="15" t="str">
        <f t="shared" si="17"/>
        <v/>
      </c>
      <c r="W189" s="12" t="str">
        <f>IF(H189=0,"",'Ark1'!T2731)</f>
        <v/>
      </c>
      <c r="X189" s="51" t="str">
        <f>IF(H189=0,"",'Ark1'!V2731)</f>
        <v/>
      </c>
      <c r="Y189" s="259"/>
    </row>
    <row r="190" spans="1:25" ht="15.6">
      <c r="A190" s="259"/>
      <c r="B190" s="265">
        <f>+'Ark1'!C2732</f>
        <v>2023</v>
      </c>
      <c r="C190" s="2">
        <f>+'Ark1'!K2732</f>
        <v>9</v>
      </c>
      <c r="D190" s="2" t="s">
        <v>536</v>
      </c>
      <c r="E190" s="2">
        <f>+'Ark1'!D2732</f>
        <v>10</v>
      </c>
      <c r="F190" s="2" t="s">
        <v>498</v>
      </c>
      <c r="G190" s="3">
        <f>+'Ark1'!Q2732</f>
        <v>0</v>
      </c>
      <c r="H190" s="306">
        <f>+'Ark1'!R2732</f>
        <v>0</v>
      </c>
      <c r="I190" s="306" t="str">
        <f>IF(H190=0,"",'Ark1'!S2732)</f>
        <v/>
      </c>
      <c r="J190" s="86"/>
      <c r="K190" s="51" t="str">
        <f>+IF(H190=0,"",'Ark1'!AD2732)</f>
        <v/>
      </c>
      <c r="L190" s="51" t="str">
        <f>+IF(H190=0,"",'Ark1'!AE2732)</f>
        <v/>
      </c>
      <c r="M190" s="96" t="str">
        <f>IF(H190=0,"",'Ark1'!U2732)</f>
        <v/>
      </c>
      <c r="N190" s="96"/>
      <c r="O190" s="51" t="str">
        <f>IF(H190=0,"",'Ark1'!W2732)</f>
        <v/>
      </c>
      <c r="P190" s="51"/>
      <c r="Q190" s="51" t="str">
        <f>IF(H190=0,"",'Ark1'!X2732)</f>
        <v/>
      </c>
      <c r="R190" s="51" t="str">
        <f>IF(H190=0,"",'Ark1'!Y2732)</f>
        <v/>
      </c>
      <c r="S190" s="51" t="str">
        <f>IF(H190=0,"",'Ark1'!AA2732)</f>
        <v/>
      </c>
      <c r="T190" s="12" t="str">
        <f>IF(H190=0,"",'Ark1'!AB2732)</f>
        <v/>
      </c>
      <c r="U190" s="15" t="str">
        <f>+IF('Ark1'!AC2732=0,"",'Ark1'!AC2732)</f>
        <v/>
      </c>
      <c r="V190" s="15" t="str">
        <f t="shared" si="17"/>
        <v/>
      </c>
      <c r="W190" s="12" t="str">
        <f>IF(H190=0,"",'Ark1'!T2732)</f>
        <v/>
      </c>
      <c r="X190" s="51" t="str">
        <f>IF(H190=0,"",'Ark1'!V2732)</f>
        <v/>
      </c>
      <c r="Y190" s="259"/>
    </row>
    <row r="191" spans="1:25" ht="15.6">
      <c r="A191" s="259"/>
      <c r="B191" s="265">
        <f>+'Ark1'!C2733</f>
        <v>2023</v>
      </c>
      <c r="C191" s="2">
        <f>+'Ark1'!K2733</f>
        <v>9</v>
      </c>
      <c r="D191" s="2" t="s">
        <v>536</v>
      </c>
      <c r="E191" s="2">
        <f>+'Ark1'!D2733</f>
        <v>11</v>
      </c>
      <c r="F191" s="2" t="s">
        <v>499</v>
      </c>
      <c r="G191" s="3">
        <f>+'Ark1'!Q2733</f>
        <v>0</v>
      </c>
      <c r="H191" s="306">
        <f>+'Ark1'!R2733</f>
        <v>0</v>
      </c>
      <c r="I191" s="306" t="str">
        <f>IF(H191=0,"",'Ark1'!S2733)</f>
        <v/>
      </c>
      <c r="J191" s="86"/>
      <c r="K191" s="51" t="str">
        <f>+IF(H191=0,"",'Ark1'!AD2733)</f>
        <v/>
      </c>
      <c r="L191" s="51" t="str">
        <f>+IF(H191=0,"",'Ark1'!AE2733)</f>
        <v/>
      </c>
      <c r="M191" s="96" t="str">
        <f>IF(H191=0,"",'Ark1'!U2733)</f>
        <v/>
      </c>
      <c r="N191" s="96"/>
      <c r="O191" s="51" t="str">
        <f>IF(H191=0,"",'Ark1'!W2733)</f>
        <v/>
      </c>
      <c r="P191" s="51"/>
      <c r="Q191" s="51" t="str">
        <f>IF(H191=0,"",'Ark1'!X2733)</f>
        <v/>
      </c>
      <c r="R191" s="51" t="str">
        <f>IF(H191=0,"",'Ark1'!Y2733)</f>
        <v/>
      </c>
      <c r="S191" s="51" t="str">
        <f>IF(H191=0,"",'Ark1'!AA2733)</f>
        <v/>
      </c>
      <c r="T191" s="12" t="str">
        <f>IF(H191=0,"",'Ark1'!AB2733)</f>
        <v/>
      </c>
      <c r="U191" s="15" t="str">
        <f>+IF('Ark1'!AC2733=0,"",'Ark1'!AC2733)</f>
        <v/>
      </c>
      <c r="V191" s="15" t="str">
        <f t="shared" si="17"/>
        <v/>
      </c>
      <c r="W191" s="12" t="str">
        <f>IF(H191=0,"",'Ark1'!T2733)</f>
        <v/>
      </c>
      <c r="X191" s="51" t="str">
        <f>IF(H191=0,"",'Ark1'!V2733)</f>
        <v/>
      </c>
      <c r="Y191" s="259"/>
    </row>
    <row r="192" spans="1:25" ht="15.6">
      <c r="A192" s="259"/>
      <c r="B192" s="265">
        <f>+'Ark1'!C2734</f>
        <v>2023</v>
      </c>
      <c r="C192" s="2">
        <f>+'Ark1'!K2734</f>
        <v>9</v>
      </c>
      <c r="D192" s="2" t="s">
        <v>536</v>
      </c>
      <c r="E192" s="2">
        <f>+'Ark1'!D2734</f>
        <v>12</v>
      </c>
      <c r="F192" s="2" t="s">
        <v>500</v>
      </c>
      <c r="G192" s="3">
        <f>+'Ark1'!Q2734</f>
        <v>0</v>
      </c>
      <c r="H192" s="306">
        <f>+'Ark1'!R2734</f>
        <v>0</v>
      </c>
      <c r="I192" s="306" t="str">
        <f>IF(H192=0,"",'Ark1'!S2734)</f>
        <v/>
      </c>
      <c r="J192" s="86"/>
      <c r="K192" s="51" t="str">
        <f>+IF(H192=0,"",'Ark1'!AD2734)</f>
        <v/>
      </c>
      <c r="L192" s="51" t="str">
        <f>+IF(H192=0,"",'Ark1'!AE2734)</f>
        <v/>
      </c>
      <c r="M192" s="96" t="str">
        <f>IF(H192=0,"",'Ark1'!U2734)</f>
        <v/>
      </c>
      <c r="N192" s="96"/>
      <c r="O192" s="51" t="str">
        <f>IF(H192=0,"",'Ark1'!W2734)</f>
        <v/>
      </c>
      <c r="P192" s="51"/>
      <c r="Q192" s="51" t="str">
        <f>IF(H192=0,"",'Ark1'!X2734)</f>
        <v/>
      </c>
      <c r="R192" s="51" t="str">
        <f>IF(H192=0,"",'Ark1'!Y2734)</f>
        <v/>
      </c>
      <c r="S192" s="51" t="str">
        <f>IF(H192=0,"",'Ark1'!AA2734)</f>
        <v/>
      </c>
      <c r="T192" s="12" t="str">
        <f>IF(H192=0,"",'Ark1'!AB2734)</f>
        <v/>
      </c>
      <c r="U192" s="15" t="str">
        <f>+IF('Ark1'!AC2734=0,"",'Ark1'!AC2734)</f>
        <v/>
      </c>
      <c r="V192" s="15" t="str">
        <f t="shared" si="17"/>
        <v/>
      </c>
      <c r="W192" s="12" t="str">
        <f>IF(H192=0,"",'Ark1'!T2734)</f>
        <v/>
      </c>
      <c r="X192" s="51" t="str">
        <f>IF(H192=0,"",'Ark1'!V2734)</f>
        <v/>
      </c>
      <c r="Y192" s="259"/>
    </row>
    <row r="193" spans="1:25">
      <c r="A193" s="259"/>
      <c r="B193" s="259"/>
      <c r="C193" s="259"/>
      <c r="D193" s="259"/>
      <c r="E193" s="259"/>
      <c r="F193" s="259"/>
      <c r="G193" s="259"/>
      <c r="H193" s="361"/>
      <c r="I193" s="361"/>
      <c r="J193" s="259"/>
      <c r="K193" s="259"/>
      <c r="L193" s="259"/>
      <c r="M193" s="259"/>
      <c r="N193" s="259"/>
      <c r="O193" s="259"/>
      <c r="P193" s="259"/>
      <c r="Q193" s="259"/>
      <c r="R193" s="259"/>
      <c r="S193" s="259"/>
      <c r="T193" s="259"/>
      <c r="U193" s="259"/>
      <c r="V193" s="259"/>
      <c r="W193" s="259"/>
      <c r="X193" s="259"/>
      <c r="Y193" s="259"/>
    </row>
    <row r="194" spans="1:25">
      <c r="A194" s="259"/>
      <c r="B194" s="259"/>
      <c r="C194" s="259"/>
      <c r="D194" s="259"/>
      <c r="E194" s="259"/>
      <c r="F194" s="259"/>
      <c r="G194" s="259"/>
      <c r="H194" s="361"/>
      <c r="I194" s="361"/>
      <c r="J194" s="259"/>
      <c r="K194" s="259"/>
      <c r="L194" s="259"/>
      <c r="M194" s="259"/>
      <c r="N194" s="259"/>
      <c r="O194" s="259"/>
      <c r="P194" s="259"/>
      <c r="Q194" s="259"/>
      <c r="R194" s="259"/>
      <c r="S194" s="259"/>
      <c r="T194" s="259"/>
      <c r="U194" s="259"/>
      <c r="V194" s="259"/>
      <c r="W194" s="259"/>
      <c r="X194" s="259"/>
      <c r="Y194" s="259"/>
    </row>
    <row r="195" spans="1:25">
      <c r="H195" s="325"/>
      <c r="I195" s="325"/>
      <c r="J195" s="13"/>
      <c r="K195" s="13"/>
      <c r="L195" s="13"/>
      <c r="M195" s="13"/>
      <c r="N195" s="13"/>
      <c r="W195" s="13"/>
    </row>
    <row r="196" spans="1:25">
      <c r="H196" s="325"/>
      <c r="I196" s="325"/>
      <c r="J196" s="13"/>
      <c r="K196" s="13"/>
      <c r="L196" s="13"/>
      <c r="M196" s="13"/>
      <c r="N196" s="13"/>
      <c r="W196" s="13"/>
    </row>
    <row r="197" spans="1:25">
      <c r="H197" s="325"/>
      <c r="I197" s="325"/>
      <c r="J197" s="13"/>
      <c r="K197" s="13"/>
      <c r="L197" s="13"/>
      <c r="M197" s="13"/>
      <c r="N197" s="13"/>
      <c r="W197" s="13"/>
    </row>
    <row r="198" spans="1:25">
      <c r="H198" s="325"/>
      <c r="I198" s="325"/>
      <c r="J198" s="13"/>
      <c r="K198" s="13"/>
      <c r="L198" s="13"/>
      <c r="M198" s="13"/>
      <c r="N198" s="13"/>
      <c r="W198" s="13"/>
    </row>
    <row r="199" spans="1:25">
      <c r="H199" s="325"/>
      <c r="I199" s="325"/>
      <c r="J199" s="13"/>
      <c r="K199" s="13"/>
      <c r="L199" s="13"/>
      <c r="M199" s="13"/>
      <c r="N199" s="13"/>
      <c r="W199" s="13"/>
    </row>
    <row r="200" spans="1:25">
      <c r="H200" s="325"/>
      <c r="I200" s="325"/>
      <c r="J200" s="13"/>
      <c r="K200" s="13"/>
      <c r="L200" s="13"/>
      <c r="M200" s="13"/>
      <c r="N200" s="13"/>
      <c r="W200" s="13"/>
    </row>
    <row r="201" spans="1:25">
      <c r="H201" s="325"/>
      <c r="I201" s="325"/>
      <c r="J201" s="13"/>
      <c r="K201" s="13"/>
      <c r="L201" s="13"/>
      <c r="M201" s="13"/>
      <c r="N201" s="13"/>
      <c r="W201" s="13"/>
    </row>
    <row r="202" spans="1:25">
      <c r="H202" s="325"/>
      <c r="I202" s="325"/>
      <c r="J202" s="13"/>
      <c r="K202" s="13"/>
      <c r="L202" s="13"/>
      <c r="M202" s="13"/>
      <c r="N202" s="13"/>
      <c r="W202" s="13"/>
    </row>
    <row r="203" spans="1:25">
      <c r="H203" s="325"/>
      <c r="I203" s="325"/>
      <c r="J203" s="13"/>
      <c r="K203" s="13"/>
      <c r="L203" s="13"/>
      <c r="M203" s="13"/>
      <c r="N203" s="13"/>
      <c r="W203" s="13"/>
    </row>
    <row r="204" spans="1:25">
      <c r="H204" s="325"/>
      <c r="I204" s="325"/>
      <c r="J204" s="13"/>
      <c r="K204" s="13"/>
      <c r="L204" s="13"/>
      <c r="M204" s="13"/>
      <c r="N204" s="13"/>
      <c r="W204" s="13"/>
    </row>
    <row r="205" spans="1:25">
      <c r="H205" s="325"/>
      <c r="I205" s="325"/>
      <c r="J205" s="13"/>
      <c r="K205" s="13"/>
      <c r="L205" s="13"/>
      <c r="M205" s="13"/>
      <c r="N205" s="13"/>
      <c r="W205" s="13"/>
    </row>
    <row r="206" spans="1:25">
      <c r="H206" s="325"/>
      <c r="I206" s="325"/>
      <c r="J206" s="13"/>
      <c r="K206" s="13"/>
      <c r="L206" s="13"/>
      <c r="M206" s="13"/>
      <c r="N206" s="13"/>
      <c r="W206" s="13"/>
    </row>
    <row r="207" spans="1:25">
      <c r="H207" s="325"/>
      <c r="I207" s="325"/>
      <c r="J207" s="13"/>
      <c r="K207" s="13"/>
      <c r="L207" s="13"/>
      <c r="M207" s="13"/>
      <c r="N207" s="13"/>
      <c r="W207" s="13"/>
    </row>
    <row r="208" spans="1:25">
      <c r="H208" s="325"/>
      <c r="I208" s="325"/>
      <c r="J208" s="13"/>
      <c r="K208" s="13"/>
      <c r="L208" s="13"/>
      <c r="M208" s="13"/>
      <c r="N208" s="13"/>
      <c r="W208" s="13"/>
    </row>
    <row r="209" spans="8:23">
      <c r="H209" s="325"/>
      <c r="I209" s="325"/>
      <c r="J209" s="13"/>
      <c r="K209" s="13"/>
      <c r="L209" s="13"/>
      <c r="M209" s="13"/>
      <c r="N209" s="13"/>
      <c r="W209" s="13"/>
    </row>
    <row r="210" spans="8:23">
      <c r="H210" s="325"/>
      <c r="I210" s="325"/>
      <c r="J210" s="13"/>
      <c r="K210" s="13"/>
      <c r="L210" s="13"/>
      <c r="M210" s="13"/>
      <c r="N210" s="13"/>
      <c r="W210" s="13"/>
    </row>
    <row r="211" spans="8:23">
      <c r="H211" s="325"/>
      <c r="I211" s="325"/>
      <c r="J211" s="13"/>
      <c r="K211" s="13"/>
      <c r="L211" s="13"/>
      <c r="M211" s="13"/>
      <c r="N211" s="13"/>
      <c r="W211" s="13"/>
    </row>
    <row r="212" spans="8:23">
      <c r="H212" s="325"/>
      <c r="I212" s="325"/>
      <c r="J212" s="13"/>
      <c r="K212" s="13"/>
      <c r="L212" s="13"/>
      <c r="M212" s="13"/>
      <c r="N212" s="13"/>
      <c r="W212" s="13"/>
    </row>
    <row r="213" spans="8:23">
      <c r="H213" s="325"/>
      <c r="I213" s="325"/>
      <c r="J213" s="13"/>
      <c r="K213" s="13"/>
      <c r="L213" s="13"/>
      <c r="M213" s="13"/>
      <c r="N213" s="13"/>
      <c r="W213" s="13"/>
    </row>
    <row r="214" spans="8:23">
      <c r="H214" s="325"/>
      <c r="I214" s="325"/>
      <c r="J214" s="13"/>
      <c r="K214" s="13"/>
      <c r="L214" s="13"/>
      <c r="M214" s="13"/>
      <c r="N214" s="13"/>
      <c r="W214" s="13"/>
    </row>
    <row r="215" spans="8:23">
      <c r="H215" s="325"/>
      <c r="I215" s="325"/>
      <c r="J215" s="13"/>
      <c r="K215" s="13"/>
      <c r="L215" s="13"/>
      <c r="M215" s="13"/>
      <c r="N215" s="13"/>
      <c r="W215" s="13"/>
    </row>
    <row r="216" spans="8:23">
      <c r="H216" s="325"/>
      <c r="I216" s="325"/>
      <c r="J216" s="13"/>
      <c r="K216" s="13"/>
      <c r="L216" s="13"/>
      <c r="M216" s="13"/>
      <c r="N216" s="13"/>
      <c r="W216" s="13"/>
    </row>
    <row r="217" spans="8:23">
      <c r="H217" s="325"/>
      <c r="I217" s="325"/>
      <c r="J217" s="13"/>
      <c r="K217" s="13"/>
      <c r="L217" s="13"/>
      <c r="M217" s="13"/>
      <c r="N217" s="13"/>
      <c r="W217" s="13"/>
    </row>
    <row r="218" spans="8:23">
      <c r="H218" s="325"/>
      <c r="I218" s="325"/>
      <c r="J218" s="13"/>
      <c r="K218" s="13"/>
      <c r="L218" s="13"/>
      <c r="M218" s="13"/>
      <c r="N218" s="13"/>
      <c r="W218" s="13"/>
    </row>
    <row r="219" spans="8:23">
      <c r="H219" s="325"/>
      <c r="I219" s="325"/>
      <c r="J219" s="13"/>
      <c r="K219" s="13"/>
      <c r="L219" s="13"/>
      <c r="M219" s="13"/>
      <c r="N219" s="13"/>
      <c r="W219" s="13"/>
    </row>
    <row r="220" spans="8:23">
      <c r="H220" s="325"/>
      <c r="I220" s="325"/>
      <c r="J220" s="13"/>
      <c r="K220" s="13"/>
      <c r="L220" s="13"/>
      <c r="M220" s="13"/>
      <c r="N220" s="13"/>
      <c r="W220" s="13"/>
    </row>
    <row r="221" spans="8:23">
      <c r="H221" s="325"/>
      <c r="I221" s="325"/>
      <c r="J221" s="13"/>
      <c r="K221" s="13"/>
      <c r="L221" s="13"/>
      <c r="M221" s="13"/>
      <c r="N221" s="13"/>
      <c r="W221" s="13"/>
    </row>
    <row r="222" spans="8:23">
      <c r="H222" s="325"/>
      <c r="I222" s="325"/>
      <c r="J222" s="13"/>
      <c r="K222" s="13"/>
      <c r="L222" s="13"/>
      <c r="M222" s="13"/>
      <c r="N222" s="13"/>
      <c r="W222" s="13"/>
    </row>
    <row r="223" spans="8:23">
      <c r="H223" s="325"/>
      <c r="I223" s="325"/>
      <c r="J223" s="13"/>
      <c r="K223" s="13"/>
      <c r="L223" s="13"/>
      <c r="M223" s="13"/>
      <c r="N223" s="13"/>
      <c r="W223" s="13"/>
    </row>
    <row r="224" spans="8:23">
      <c r="H224" s="325"/>
      <c r="I224" s="325"/>
      <c r="J224" s="13"/>
      <c r="K224" s="13"/>
      <c r="L224" s="13"/>
      <c r="M224" s="13"/>
      <c r="N224" s="13"/>
      <c r="W224" s="13"/>
    </row>
    <row r="225" spans="8:23">
      <c r="H225" s="325"/>
      <c r="I225" s="325"/>
      <c r="J225" s="13"/>
      <c r="K225" s="13"/>
      <c r="L225" s="13"/>
      <c r="M225" s="13"/>
      <c r="N225" s="13"/>
      <c r="W225" s="13"/>
    </row>
    <row r="226" spans="8:23">
      <c r="H226" s="325"/>
      <c r="I226" s="325"/>
      <c r="J226" s="13"/>
      <c r="K226" s="13"/>
      <c r="L226" s="13"/>
      <c r="M226" s="13"/>
      <c r="N226" s="13"/>
      <c r="W226" s="13"/>
    </row>
    <row r="227" spans="8:23">
      <c r="H227" s="325"/>
      <c r="I227" s="325"/>
      <c r="J227" s="13"/>
      <c r="K227" s="13"/>
      <c r="L227" s="13"/>
      <c r="M227" s="13"/>
      <c r="N227" s="13"/>
      <c r="W227" s="13"/>
    </row>
    <row r="228" spans="8:23">
      <c r="H228" s="325"/>
      <c r="I228" s="325"/>
      <c r="J228" s="13"/>
      <c r="K228" s="13"/>
      <c r="L228" s="13"/>
      <c r="M228" s="13"/>
      <c r="N228" s="13"/>
      <c r="W228" s="13"/>
    </row>
    <row r="229" spans="8:23">
      <c r="H229" s="325"/>
      <c r="I229" s="325"/>
      <c r="J229" s="13"/>
      <c r="K229" s="13"/>
      <c r="L229" s="13"/>
      <c r="M229" s="13"/>
      <c r="N229" s="13"/>
      <c r="W229" s="13"/>
    </row>
    <row r="230" spans="8:23">
      <c r="H230" s="325"/>
      <c r="I230" s="325"/>
      <c r="J230" s="13"/>
      <c r="K230" s="13"/>
      <c r="L230" s="13"/>
      <c r="M230" s="13"/>
      <c r="N230" s="13"/>
      <c r="W230" s="13"/>
    </row>
    <row r="231" spans="8:23">
      <c r="H231" s="325"/>
      <c r="I231" s="325"/>
      <c r="J231" s="13"/>
      <c r="K231" s="13"/>
      <c r="L231" s="13"/>
      <c r="M231" s="13"/>
      <c r="N231" s="13"/>
      <c r="W231" s="13"/>
    </row>
    <row r="232" spans="8:23">
      <c r="H232" s="325"/>
      <c r="I232" s="325"/>
      <c r="J232" s="13"/>
      <c r="K232" s="13"/>
      <c r="L232" s="13"/>
      <c r="M232" s="13"/>
      <c r="N232" s="13"/>
      <c r="W232" s="13"/>
    </row>
    <row r="233" spans="8:23">
      <c r="H233" s="325"/>
      <c r="I233" s="325"/>
      <c r="J233" s="13"/>
      <c r="K233" s="13"/>
      <c r="L233" s="13"/>
      <c r="M233" s="13"/>
      <c r="N233" s="13"/>
      <c r="W233" s="13"/>
    </row>
    <row r="234" spans="8:23">
      <c r="H234" s="325"/>
      <c r="I234" s="325"/>
      <c r="J234" s="13"/>
      <c r="K234" s="13"/>
      <c r="L234" s="13"/>
      <c r="M234" s="13"/>
      <c r="N234" s="13"/>
      <c r="W234" s="13"/>
    </row>
    <row r="235" spans="8:23">
      <c r="H235" s="325"/>
      <c r="I235" s="325"/>
      <c r="J235" s="13"/>
      <c r="K235" s="13"/>
      <c r="L235" s="13"/>
      <c r="M235" s="13"/>
      <c r="N235" s="13"/>
      <c r="W235" s="13"/>
    </row>
    <row r="236" spans="8:23">
      <c r="H236" s="325"/>
      <c r="I236" s="325"/>
      <c r="J236" s="13"/>
      <c r="K236" s="13"/>
      <c r="L236" s="13"/>
      <c r="M236" s="13"/>
      <c r="N236" s="13"/>
      <c r="W236" s="13"/>
    </row>
    <row r="237" spans="8:23">
      <c r="H237" s="325"/>
      <c r="I237" s="325"/>
      <c r="J237" s="13"/>
      <c r="K237" s="13"/>
      <c r="L237" s="13"/>
      <c r="M237" s="13"/>
      <c r="N237" s="13"/>
      <c r="W237" s="13"/>
    </row>
    <row r="238" spans="8:23">
      <c r="H238" s="325"/>
      <c r="I238" s="325"/>
      <c r="J238" s="13"/>
      <c r="K238" s="13"/>
      <c r="L238" s="13"/>
      <c r="M238" s="13"/>
      <c r="N238" s="13"/>
      <c r="W238" s="13"/>
    </row>
    <row r="239" spans="8:23">
      <c r="H239" s="325"/>
      <c r="I239" s="325"/>
      <c r="J239" s="13"/>
      <c r="K239" s="13"/>
      <c r="L239" s="13"/>
      <c r="M239" s="13"/>
      <c r="N239" s="13"/>
      <c r="W239" s="13"/>
    </row>
    <row r="240" spans="8:23">
      <c r="H240" s="325"/>
      <c r="I240" s="325"/>
      <c r="J240" s="13"/>
      <c r="K240" s="13"/>
      <c r="L240" s="13"/>
      <c r="M240" s="13"/>
      <c r="N240" s="13"/>
      <c r="W240" s="13"/>
    </row>
    <row r="241" spans="8:23">
      <c r="H241" s="325"/>
      <c r="I241" s="325"/>
      <c r="J241" s="13"/>
      <c r="K241" s="13"/>
      <c r="L241" s="13"/>
      <c r="M241" s="13"/>
      <c r="N241" s="13"/>
      <c r="W241" s="13"/>
    </row>
    <row r="242" spans="8:23">
      <c r="H242" s="325"/>
      <c r="I242" s="325"/>
      <c r="J242" s="13"/>
      <c r="K242" s="13"/>
      <c r="L242" s="13"/>
      <c r="M242" s="13"/>
      <c r="N242" s="13"/>
      <c r="W242" s="13"/>
    </row>
    <row r="243" spans="8:23">
      <c r="H243" s="325"/>
      <c r="I243" s="325"/>
      <c r="J243" s="13"/>
      <c r="K243" s="13"/>
      <c r="L243" s="13"/>
      <c r="M243" s="13"/>
      <c r="N243" s="13"/>
      <c r="W243" s="13"/>
    </row>
    <row r="244" spans="8:23">
      <c r="H244" s="325"/>
      <c r="I244" s="325"/>
      <c r="J244" s="13"/>
      <c r="K244" s="13"/>
      <c r="L244" s="13"/>
      <c r="M244" s="13"/>
      <c r="N244" s="13"/>
      <c r="W244" s="13"/>
    </row>
    <row r="245" spans="8:23">
      <c r="H245" s="325"/>
      <c r="I245" s="325"/>
      <c r="J245" s="13"/>
      <c r="K245" s="13"/>
      <c r="L245" s="13"/>
      <c r="M245" s="13"/>
      <c r="N245" s="13"/>
      <c r="W245" s="13"/>
    </row>
    <row r="246" spans="8:23">
      <c r="H246" s="325"/>
      <c r="I246" s="325"/>
      <c r="J246" s="13"/>
      <c r="K246" s="13"/>
      <c r="L246" s="13"/>
      <c r="M246" s="13"/>
      <c r="N246" s="13"/>
      <c r="W246" s="13"/>
    </row>
    <row r="247" spans="8:23">
      <c r="H247" s="325"/>
      <c r="I247" s="325"/>
      <c r="J247" s="13"/>
      <c r="K247" s="13"/>
      <c r="L247" s="13"/>
      <c r="M247" s="13"/>
      <c r="N247" s="13"/>
      <c r="W247" s="13"/>
    </row>
    <row r="248" spans="8:23">
      <c r="H248" s="325"/>
      <c r="I248" s="325"/>
      <c r="J248" s="13"/>
      <c r="K248" s="13"/>
      <c r="L248" s="13"/>
      <c r="M248" s="13"/>
      <c r="N248" s="13"/>
      <c r="W248" s="13"/>
    </row>
    <row r="249" spans="8:23">
      <c r="H249" s="325"/>
      <c r="I249" s="325"/>
      <c r="J249" s="13"/>
      <c r="K249" s="13"/>
      <c r="L249" s="13"/>
      <c r="M249" s="13"/>
      <c r="N249" s="13"/>
      <c r="W249" s="13"/>
    </row>
    <row r="250" spans="8:23">
      <c r="H250" s="325"/>
      <c r="I250" s="325"/>
      <c r="J250" s="13"/>
      <c r="K250" s="13"/>
      <c r="L250" s="13"/>
      <c r="M250" s="13"/>
      <c r="N250" s="13"/>
      <c r="W250" s="13"/>
    </row>
    <row r="251" spans="8:23">
      <c r="H251" s="325"/>
      <c r="I251" s="325"/>
      <c r="J251" s="13"/>
      <c r="K251" s="13"/>
      <c r="L251" s="13"/>
      <c r="M251" s="13"/>
      <c r="N251" s="13"/>
      <c r="W251" s="13"/>
    </row>
    <row r="252" spans="8:23">
      <c r="H252" s="325"/>
      <c r="I252" s="325"/>
      <c r="J252" s="13"/>
      <c r="K252" s="13"/>
      <c r="L252" s="13"/>
      <c r="M252" s="13"/>
      <c r="N252" s="13"/>
      <c r="W252" s="13"/>
    </row>
    <row r="253" spans="8:23">
      <c r="H253" s="325"/>
      <c r="I253" s="325"/>
      <c r="J253" s="13"/>
      <c r="K253" s="13"/>
      <c r="L253" s="13"/>
      <c r="M253" s="13"/>
      <c r="N253" s="13"/>
      <c r="W253" s="13"/>
    </row>
    <row r="254" spans="8:23">
      <c r="H254" s="325"/>
      <c r="I254" s="325"/>
      <c r="J254" s="13"/>
      <c r="K254" s="13"/>
      <c r="L254" s="13"/>
      <c r="M254" s="13"/>
      <c r="N254" s="13"/>
      <c r="W254" s="13"/>
    </row>
    <row r="255" spans="8:23">
      <c r="H255" s="325"/>
      <c r="I255" s="325"/>
      <c r="J255" s="13"/>
      <c r="K255" s="13"/>
      <c r="L255" s="13"/>
      <c r="M255" s="13"/>
      <c r="N255" s="13"/>
      <c r="W255" s="13"/>
    </row>
    <row r="256" spans="8:23">
      <c r="H256" s="325"/>
      <c r="I256" s="325"/>
      <c r="J256" s="13"/>
      <c r="K256" s="13"/>
      <c r="L256" s="13"/>
      <c r="M256" s="13"/>
      <c r="N256" s="13"/>
      <c r="W256" s="13"/>
    </row>
    <row r="257" spans="1:23">
      <c r="H257" s="325"/>
      <c r="I257" s="325"/>
      <c r="J257" s="13"/>
      <c r="K257" s="13"/>
      <c r="L257" s="13"/>
      <c r="M257" s="13"/>
      <c r="N257" s="13"/>
      <c r="W257" s="13"/>
    </row>
    <row r="258" spans="1:23">
      <c r="H258" s="325"/>
      <c r="I258" s="325"/>
      <c r="J258" s="13"/>
      <c r="K258" s="13"/>
      <c r="L258" s="13"/>
      <c r="M258" s="13"/>
      <c r="N258" s="13"/>
      <c r="W258" s="13"/>
    </row>
    <row r="259" spans="1:23">
      <c r="H259" s="325"/>
      <c r="I259" s="325"/>
      <c r="J259" s="13"/>
      <c r="K259" s="13"/>
      <c r="L259" s="13"/>
      <c r="M259" s="13"/>
      <c r="N259" s="13"/>
      <c r="W259" s="13"/>
    </row>
    <row r="260" spans="1:23">
      <c r="H260" s="325"/>
      <c r="I260" s="325"/>
      <c r="J260" s="13"/>
      <c r="K260" s="13"/>
      <c r="L260" s="13"/>
      <c r="M260" s="13"/>
      <c r="N260" s="13"/>
      <c r="W260" s="13"/>
    </row>
    <row r="261" spans="1:23">
      <c r="H261" s="325"/>
      <c r="I261" s="325"/>
      <c r="J261" s="13"/>
      <c r="K261" s="13"/>
      <c r="L261" s="13"/>
      <c r="M261" s="13"/>
      <c r="N261" s="13"/>
      <c r="W261" s="13"/>
    </row>
    <row r="262" spans="1:23">
      <c r="H262" s="325"/>
      <c r="I262" s="325"/>
      <c r="J262" s="13"/>
      <c r="K262" s="13"/>
      <c r="L262" s="13"/>
      <c r="M262" s="13"/>
      <c r="N262" s="13"/>
      <c r="W262" s="13"/>
    </row>
    <row r="263" spans="1:23">
      <c r="H263" s="325"/>
      <c r="I263" s="325"/>
      <c r="J263" s="13"/>
      <c r="K263" s="13"/>
      <c r="L263" s="13"/>
      <c r="M263" s="13"/>
      <c r="N263" s="13"/>
      <c r="W263" s="13"/>
    </row>
    <row r="264" spans="1:23">
      <c r="H264" s="325"/>
      <c r="I264" s="325"/>
      <c r="J264" s="13"/>
      <c r="K264" s="13"/>
      <c r="L264" s="13"/>
      <c r="M264" s="13"/>
      <c r="N264" s="13"/>
      <c r="W264" s="13"/>
    </row>
    <row r="265" spans="1:23">
      <c r="H265" s="325"/>
      <c r="I265" s="325"/>
      <c r="J265" s="13"/>
      <c r="K265" s="13"/>
      <c r="L265" s="13"/>
      <c r="M265" s="13"/>
      <c r="N265" s="13"/>
      <c r="W265" s="13"/>
    </row>
    <row r="266" spans="1:23">
      <c r="H266" s="325"/>
      <c r="I266" s="325"/>
      <c r="J266" s="13"/>
      <c r="K266" s="13"/>
      <c r="L266" s="13"/>
      <c r="M266" s="13"/>
      <c r="N266" s="13"/>
      <c r="W266" s="13"/>
    </row>
    <row r="267" spans="1:23">
      <c r="A267" s="30"/>
      <c r="B267" s="30"/>
      <c r="C267" s="30"/>
      <c r="D267" s="30"/>
      <c r="E267" s="30"/>
      <c r="F267" s="30"/>
      <c r="G267" s="30"/>
      <c r="H267" s="322"/>
      <c r="I267" s="322"/>
      <c r="J267" s="30"/>
      <c r="K267" s="30"/>
      <c r="L267" s="30"/>
      <c r="M267" s="30"/>
      <c r="N267" s="30"/>
      <c r="W267" s="30"/>
    </row>
    <row r="268" spans="1:23">
      <c r="A268" s="32"/>
      <c r="B268" s="32"/>
      <c r="C268" s="32"/>
      <c r="D268" s="32"/>
      <c r="E268" s="32"/>
      <c r="F268" s="32"/>
      <c r="G268" s="32"/>
      <c r="H268" s="323"/>
      <c r="I268" s="323"/>
      <c r="J268" s="32"/>
      <c r="K268" s="32"/>
      <c r="L268" s="32"/>
      <c r="M268" s="32"/>
      <c r="N268" s="32"/>
      <c r="W268" s="32"/>
    </row>
    <row r="269" spans="1:23">
      <c r="A269" s="32"/>
      <c r="B269" s="32"/>
      <c r="C269" s="32"/>
      <c r="D269" s="32"/>
      <c r="E269" s="32"/>
      <c r="F269" s="32"/>
      <c r="G269" s="32"/>
      <c r="H269" s="323"/>
      <c r="I269" s="323"/>
      <c r="J269" s="32"/>
      <c r="K269" s="32"/>
      <c r="L269" s="32"/>
      <c r="M269" s="32"/>
      <c r="N269" s="32"/>
      <c r="W269" s="32"/>
    </row>
    <row r="270" spans="1:23">
      <c r="A270" s="32"/>
      <c r="B270" s="32"/>
      <c r="C270" s="32"/>
      <c r="D270" s="32"/>
      <c r="E270" s="32"/>
      <c r="F270" s="32"/>
      <c r="G270" s="32"/>
      <c r="H270" s="323"/>
      <c r="I270" s="323"/>
      <c r="J270" s="32"/>
      <c r="K270" s="32"/>
      <c r="L270" s="32"/>
      <c r="M270" s="32"/>
      <c r="N270" s="32"/>
      <c r="W270" s="32"/>
    </row>
    <row r="271" spans="1:23">
      <c r="A271" s="32"/>
      <c r="B271" s="32"/>
      <c r="C271" s="32"/>
      <c r="D271" s="32"/>
      <c r="E271" s="32"/>
      <c r="F271" s="32"/>
      <c r="G271" s="32"/>
      <c r="H271" s="323"/>
      <c r="I271" s="323"/>
      <c r="J271" s="32"/>
      <c r="K271" s="32"/>
      <c r="L271" s="32"/>
      <c r="M271" s="32"/>
      <c r="N271" s="32"/>
      <c r="W271" s="32"/>
    </row>
    <row r="272" spans="1:23">
      <c r="A272" s="32"/>
      <c r="B272" s="32"/>
      <c r="C272" s="32"/>
      <c r="D272" s="32"/>
      <c r="E272" s="32"/>
      <c r="F272" s="32"/>
      <c r="G272" s="32"/>
      <c r="H272" s="323"/>
      <c r="I272" s="323"/>
      <c r="J272" s="32"/>
      <c r="K272" s="32"/>
      <c r="L272" s="32"/>
      <c r="M272" s="32"/>
      <c r="N272" s="32"/>
      <c r="W272" s="32"/>
    </row>
    <row r="273" spans="1:23">
      <c r="A273" s="32"/>
      <c r="B273" s="32"/>
      <c r="C273" s="32"/>
      <c r="D273" s="32"/>
      <c r="E273" s="32"/>
      <c r="F273" s="32"/>
      <c r="G273" s="32"/>
      <c r="H273" s="323"/>
      <c r="I273" s="323"/>
      <c r="J273" s="32"/>
      <c r="K273" s="32"/>
      <c r="L273" s="32"/>
      <c r="M273" s="32"/>
      <c r="N273" s="32"/>
      <c r="W273" s="32"/>
    </row>
    <row r="274" spans="1:23">
      <c r="A274" s="32"/>
      <c r="B274" s="32"/>
      <c r="C274" s="32"/>
      <c r="D274" s="32"/>
      <c r="E274" s="32"/>
      <c r="F274" s="32"/>
      <c r="G274" s="32"/>
      <c r="H274" s="323"/>
      <c r="I274" s="323"/>
      <c r="J274" s="32"/>
      <c r="K274" s="32"/>
      <c r="L274" s="32"/>
      <c r="M274" s="32"/>
      <c r="N274" s="32"/>
      <c r="W274" s="32"/>
    </row>
    <row r="275" spans="1:23">
      <c r="A275" s="32"/>
      <c r="B275" s="32"/>
      <c r="C275" s="32"/>
      <c r="D275" s="32"/>
      <c r="E275" s="32"/>
      <c r="F275" s="32"/>
      <c r="G275" s="32"/>
      <c r="H275" s="323"/>
      <c r="I275" s="323"/>
      <c r="J275" s="32"/>
      <c r="K275" s="32"/>
      <c r="L275" s="32"/>
      <c r="M275" s="32"/>
      <c r="N275" s="32"/>
      <c r="W275" s="32"/>
    </row>
    <row r="276" spans="1:23">
      <c r="A276" s="32"/>
      <c r="B276" s="32"/>
      <c r="C276" s="32"/>
      <c r="D276" s="32"/>
      <c r="E276" s="32"/>
      <c r="F276" s="32"/>
      <c r="G276" s="32"/>
      <c r="H276" s="323"/>
      <c r="I276" s="323"/>
      <c r="J276" s="32"/>
      <c r="K276" s="32"/>
      <c r="L276" s="32"/>
      <c r="M276" s="32"/>
      <c r="N276" s="32"/>
      <c r="W276" s="32"/>
    </row>
    <row r="277" spans="1:23">
      <c r="A277" s="32"/>
      <c r="B277" s="32"/>
      <c r="C277" s="32"/>
      <c r="D277" s="32"/>
      <c r="E277" s="32"/>
      <c r="F277" s="32"/>
      <c r="G277" s="32"/>
      <c r="H277" s="323"/>
      <c r="I277" s="323"/>
      <c r="J277" s="32"/>
      <c r="K277" s="32"/>
      <c r="L277" s="32"/>
      <c r="M277" s="32"/>
      <c r="N277" s="32"/>
      <c r="W277" s="32"/>
    </row>
    <row r="278" spans="1:23">
      <c r="A278" s="32"/>
      <c r="B278" s="32"/>
      <c r="C278" s="32"/>
      <c r="D278" s="32"/>
      <c r="E278" s="32"/>
      <c r="F278" s="32"/>
      <c r="G278" s="32"/>
      <c r="H278" s="323"/>
      <c r="I278" s="323"/>
      <c r="J278" s="32"/>
      <c r="K278" s="32"/>
      <c r="L278" s="32"/>
      <c r="M278" s="32"/>
      <c r="N278" s="32"/>
      <c r="W278" s="32"/>
    </row>
    <row r="279" spans="1:23">
      <c r="A279" s="32"/>
      <c r="B279" s="32"/>
      <c r="C279" s="32"/>
      <c r="D279" s="32"/>
      <c r="E279" s="32"/>
      <c r="F279" s="32"/>
      <c r="G279" s="32"/>
      <c r="H279" s="323"/>
      <c r="I279" s="323"/>
      <c r="J279" s="32"/>
      <c r="K279" s="32"/>
      <c r="L279" s="32"/>
      <c r="M279" s="32"/>
      <c r="N279" s="32"/>
      <c r="W279" s="32"/>
    </row>
    <row r="280" spans="1:23">
      <c r="A280" s="32"/>
      <c r="B280" s="32"/>
      <c r="C280" s="32"/>
      <c r="D280" s="32"/>
      <c r="E280" s="32"/>
      <c r="F280" s="32"/>
      <c r="G280" s="32"/>
      <c r="H280" s="323"/>
      <c r="I280" s="323"/>
      <c r="J280" s="32"/>
      <c r="K280" s="32"/>
      <c r="L280" s="32"/>
      <c r="M280" s="32"/>
      <c r="N280" s="32"/>
      <c r="W280" s="32"/>
    </row>
    <row r="281" spans="1:23">
      <c r="A281" s="32"/>
      <c r="B281" s="32"/>
      <c r="C281" s="32"/>
      <c r="D281" s="32"/>
      <c r="E281" s="32"/>
      <c r="F281" s="32"/>
      <c r="G281" s="32"/>
      <c r="H281" s="323"/>
      <c r="I281" s="323"/>
      <c r="J281" s="32"/>
      <c r="K281" s="32"/>
      <c r="L281" s="32"/>
      <c r="M281" s="32"/>
      <c r="N281" s="32"/>
      <c r="W281" s="32"/>
    </row>
    <row r="282" spans="1:23">
      <c r="A282" s="32"/>
      <c r="B282" s="32"/>
      <c r="C282" s="32"/>
      <c r="D282" s="32"/>
      <c r="E282" s="32"/>
      <c r="F282" s="32"/>
      <c r="G282" s="32"/>
      <c r="H282" s="323"/>
      <c r="I282" s="323"/>
      <c r="J282" s="32"/>
      <c r="K282" s="32"/>
      <c r="L282" s="32"/>
      <c r="M282" s="32"/>
      <c r="N282" s="32"/>
      <c r="W282" s="32"/>
    </row>
    <row r="283" spans="1:23">
      <c r="A283" s="32"/>
      <c r="B283" s="32"/>
      <c r="C283" s="32"/>
      <c r="D283" s="32"/>
      <c r="E283" s="32"/>
      <c r="F283" s="32"/>
      <c r="G283" s="32"/>
      <c r="H283" s="323"/>
      <c r="I283" s="323"/>
      <c r="J283" s="32"/>
      <c r="K283" s="32"/>
      <c r="L283" s="32"/>
      <c r="M283" s="32"/>
      <c r="N283" s="32"/>
      <c r="W283" s="32"/>
    </row>
    <row r="284" spans="1:23">
      <c r="A284" s="32"/>
      <c r="B284" s="32"/>
      <c r="C284" s="32"/>
      <c r="D284" s="32"/>
      <c r="E284" s="32"/>
      <c r="F284" s="32"/>
      <c r="G284" s="32"/>
      <c r="H284" s="323"/>
      <c r="I284" s="323"/>
      <c r="J284" s="32"/>
      <c r="K284" s="32"/>
      <c r="L284" s="32"/>
      <c r="M284" s="32"/>
      <c r="N284" s="32"/>
      <c r="W284" s="32"/>
    </row>
    <row r="285" spans="1:23">
      <c r="A285" s="32"/>
      <c r="B285" s="32"/>
      <c r="C285" s="32"/>
      <c r="D285" s="32"/>
      <c r="E285" s="32"/>
      <c r="F285" s="32"/>
      <c r="G285" s="32"/>
      <c r="H285" s="323"/>
      <c r="I285" s="323"/>
      <c r="J285" s="32"/>
      <c r="K285" s="32"/>
      <c r="L285" s="32"/>
      <c r="M285" s="32"/>
      <c r="N285" s="32"/>
      <c r="W285" s="32"/>
    </row>
    <row r="286" spans="1:23">
      <c r="A286" s="32"/>
      <c r="B286" s="32"/>
      <c r="C286" s="32"/>
      <c r="D286" s="32"/>
      <c r="E286" s="32"/>
      <c r="F286" s="32"/>
      <c r="G286" s="32"/>
      <c r="H286" s="323"/>
      <c r="I286" s="323"/>
      <c r="J286" s="32"/>
      <c r="K286" s="32"/>
      <c r="L286" s="32"/>
      <c r="M286" s="32"/>
      <c r="N286" s="32"/>
      <c r="W286" s="32"/>
    </row>
    <row r="287" spans="1:23">
      <c r="A287" s="32"/>
      <c r="B287" s="32"/>
      <c r="C287" s="32"/>
      <c r="D287" s="32"/>
      <c r="E287" s="32"/>
      <c r="F287" s="32"/>
      <c r="G287" s="32"/>
      <c r="H287" s="323"/>
      <c r="I287" s="323"/>
      <c r="J287" s="32"/>
      <c r="K287" s="32"/>
      <c r="L287" s="32"/>
      <c r="M287" s="32"/>
      <c r="N287" s="32"/>
      <c r="W287" s="32"/>
    </row>
    <row r="288" spans="1:23">
      <c r="A288" s="32"/>
      <c r="B288" s="32"/>
      <c r="C288" s="32"/>
      <c r="D288" s="32"/>
      <c r="E288" s="32"/>
      <c r="F288" s="32"/>
      <c r="G288" s="32"/>
      <c r="H288" s="323"/>
      <c r="I288" s="323"/>
      <c r="J288" s="32"/>
      <c r="K288" s="32"/>
      <c r="L288" s="32"/>
      <c r="M288" s="32"/>
      <c r="N288" s="32"/>
      <c r="W288" s="32"/>
    </row>
    <row r="289" spans="1:23">
      <c r="A289" s="32"/>
      <c r="B289" s="32"/>
      <c r="C289" s="32"/>
      <c r="D289" s="32"/>
      <c r="E289" s="32"/>
      <c r="F289" s="32"/>
      <c r="G289" s="32"/>
      <c r="H289" s="323"/>
      <c r="I289" s="323"/>
      <c r="J289" s="32"/>
      <c r="K289" s="32"/>
      <c r="L289" s="32"/>
      <c r="M289" s="32"/>
      <c r="N289" s="32"/>
      <c r="W289" s="32"/>
    </row>
    <row r="290" spans="1:23">
      <c r="A290" s="32"/>
      <c r="B290" s="32"/>
      <c r="C290" s="32"/>
      <c r="D290" s="32"/>
      <c r="E290" s="32"/>
      <c r="F290" s="32"/>
      <c r="G290" s="32"/>
      <c r="H290" s="323"/>
      <c r="I290" s="323"/>
      <c r="J290" s="32"/>
      <c r="K290" s="32"/>
      <c r="L290" s="32"/>
      <c r="M290" s="32"/>
      <c r="N290" s="32"/>
      <c r="W290" s="32"/>
    </row>
    <row r="291" spans="1:23">
      <c r="A291" s="32"/>
      <c r="B291" s="32"/>
      <c r="C291" s="32"/>
      <c r="D291" s="32"/>
      <c r="E291" s="32"/>
      <c r="F291" s="32"/>
      <c r="G291" s="32"/>
      <c r="H291" s="323"/>
      <c r="I291" s="323"/>
      <c r="J291" s="32"/>
      <c r="K291" s="32"/>
      <c r="L291" s="32"/>
      <c r="M291" s="32"/>
      <c r="N291" s="32"/>
      <c r="W291" s="32"/>
    </row>
    <row r="292" spans="1:23">
      <c r="A292" s="32"/>
      <c r="B292" s="32"/>
      <c r="C292" s="32"/>
      <c r="D292" s="32"/>
      <c r="E292" s="32"/>
      <c r="F292" s="32"/>
      <c r="G292" s="32"/>
      <c r="H292" s="323"/>
      <c r="I292" s="323"/>
      <c r="J292" s="32"/>
      <c r="K292" s="32"/>
      <c r="L292" s="32"/>
      <c r="M292" s="32"/>
      <c r="N292" s="32"/>
      <c r="W292" s="32"/>
    </row>
    <row r="293" spans="1:23">
      <c r="A293" s="32"/>
      <c r="B293" s="32"/>
      <c r="C293" s="32"/>
      <c r="D293" s="32"/>
      <c r="E293" s="32"/>
      <c r="F293" s="32"/>
      <c r="G293" s="32"/>
      <c r="H293" s="323"/>
      <c r="I293" s="323"/>
      <c r="J293" s="32"/>
      <c r="K293" s="32"/>
      <c r="L293" s="32"/>
      <c r="M293" s="32"/>
      <c r="N293" s="32"/>
      <c r="W293" s="32"/>
    </row>
    <row r="294" spans="1:23">
      <c r="A294" s="32"/>
      <c r="B294" s="32"/>
      <c r="C294" s="32"/>
      <c r="D294" s="32"/>
      <c r="E294" s="32"/>
      <c r="F294" s="32"/>
      <c r="G294" s="32"/>
      <c r="H294" s="323"/>
      <c r="I294" s="323"/>
      <c r="J294" s="32"/>
      <c r="K294" s="32"/>
      <c r="L294" s="32"/>
      <c r="M294" s="32"/>
      <c r="N294" s="32"/>
      <c r="W294" s="32"/>
    </row>
    <row r="295" spans="1:23">
      <c r="A295" s="32"/>
      <c r="B295" s="32"/>
      <c r="C295" s="32"/>
      <c r="D295" s="32"/>
      <c r="E295" s="32"/>
      <c r="F295" s="32"/>
      <c r="G295" s="32"/>
      <c r="H295" s="323"/>
      <c r="I295" s="323"/>
      <c r="J295" s="32"/>
      <c r="K295" s="32"/>
      <c r="L295" s="32"/>
      <c r="M295" s="32"/>
      <c r="N295" s="32"/>
      <c r="W295" s="32"/>
    </row>
    <row r="296" spans="1:23">
      <c r="A296" s="32"/>
      <c r="B296" s="32"/>
      <c r="C296" s="32"/>
      <c r="D296" s="32"/>
      <c r="E296" s="32"/>
      <c r="F296" s="32"/>
      <c r="G296" s="32"/>
      <c r="H296" s="323"/>
      <c r="I296" s="323"/>
      <c r="J296" s="32"/>
      <c r="K296" s="32"/>
      <c r="L296" s="32"/>
      <c r="M296" s="32"/>
      <c r="N296" s="32"/>
      <c r="W296" s="32"/>
    </row>
    <row r="297" spans="1:23">
      <c r="A297" s="32"/>
      <c r="B297" s="32"/>
      <c r="C297" s="32"/>
      <c r="D297" s="32"/>
      <c r="E297" s="32"/>
      <c r="F297" s="32"/>
      <c r="G297" s="32"/>
      <c r="H297" s="323"/>
      <c r="I297" s="323"/>
      <c r="J297" s="32"/>
      <c r="K297" s="32"/>
      <c r="L297" s="32"/>
      <c r="M297" s="32"/>
      <c r="N297" s="32"/>
      <c r="W297" s="32"/>
    </row>
    <row r="298" spans="1:23">
      <c r="A298" s="32"/>
      <c r="B298" s="32"/>
      <c r="C298" s="32"/>
      <c r="D298" s="32"/>
      <c r="E298" s="32"/>
      <c r="F298" s="32"/>
      <c r="G298" s="32"/>
      <c r="H298" s="323"/>
      <c r="I298" s="323"/>
      <c r="J298" s="32"/>
      <c r="K298" s="32"/>
      <c r="L298" s="32"/>
      <c r="M298" s="32"/>
      <c r="N298" s="32"/>
      <c r="W298" s="32"/>
    </row>
    <row r="299" spans="1:23">
      <c r="A299" s="32"/>
      <c r="B299" s="32"/>
      <c r="C299" s="32"/>
      <c r="D299" s="32"/>
      <c r="E299" s="32"/>
      <c r="F299" s="32"/>
      <c r="G299" s="32"/>
      <c r="H299" s="323"/>
      <c r="I299" s="323"/>
      <c r="J299" s="32"/>
      <c r="K299" s="32"/>
      <c r="L299" s="32"/>
      <c r="M299" s="32"/>
      <c r="N299" s="32"/>
      <c r="W299" s="32"/>
    </row>
    <row r="300" spans="1:23">
      <c r="A300" s="32"/>
      <c r="B300" s="32"/>
      <c r="C300" s="32"/>
      <c r="D300" s="32"/>
      <c r="E300" s="32"/>
      <c r="F300" s="32"/>
      <c r="G300" s="32"/>
      <c r="H300" s="323"/>
      <c r="I300" s="323"/>
      <c r="J300" s="32"/>
      <c r="K300" s="32"/>
      <c r="L300" s="32"/>
      <c r="M300" s="32"/>
      <c r="N300" s="32"/>
      <c r="W300" s="32"/>
    </row>
    <row r="301" spans="1:23">
      <c r="A301" s="32"/>
      <c r="B301" s="32"/>
      <c r="C301" s="32"/>
      <c r="D301" s="32"/>
      <c r="E301" s="32"/>
      <c r="F301" s="32"/>
      <c r="G301" s="32"/>
      <c r="H301" s="323"/>
      <c r="I301" s="323"/>
      <c r="J301" s="32"/>
      <c r="K301" s="32"/>
      <c r="L301" s="32"/>
      <c r="M301" s="32"/>
      <c r="N301" s="32"/>
      <c r="W301" s="32"/>
    </row>
  </sheetData>
  <mergeCells count="1">
    <mergeCell ref="S4:U4"/>
  </mergeCells>
  <phoneticPr fontId="11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761A1-2070-4353-A702-E2BE03B7D9F7}">
  <dimension ref="A1"/>
  <sheetViews>
    <sheetView workbookViewId="0">
      <selection activeCell="A3" sqref="A3"/>
    </sheetView>
  </sheetViews>
  <sheetFormatPr baseColWidth="10" defaultRowHeight="15"/>
  <sheetData/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9F25B-7414-46F7-8B42-BEC497D500FD}">
  <dimension ref="A1:AX137"/>
  <sheetViews>
    <sheetView zoomScale="95" zoomScaleNormal="95" workbookViewId="0">
      <pane xSplit="8" ySplit="9" topLeftCell="I10" activePane="bottomRight" state="frozen"/>
      <selection pane="topRight" activeCell="I1" sqref="I1"/>
      <selection pane="bottomLeft" activeCell="A10" sqref="A10"/>
      <selection pane="bottomRight" activeCell="N21" sqref="N21"/>
    </sheetView>
  </sheetViews>
  <sheetFormatPr baseColWidth="10" defaultRowHeight="15"/>
  <cols>
    <col min="1" max="1" width="1.453125" customWidth="1"/>
    <col min="2" max="2" width="5.453125" customWidth="1"/>
    <col min="3" max="3" width="3.54296875" customWidth="1"/>
    <col min="4" max="4" width="13.1796875" customWidth="1"/>
    <col min="5" max="5" width="6.36328125" customWidth="1"/>
    <col min="6" max="6" width="0.81640625" customWidth="1"/>
    <col min="7" max="7" width="7.453125" style="297" customWidth="1"/>
    <col min="8" max="8" width="7.36328125" customWidth="1"/>
    <col min="9" max="9" width="1.54296875" customWidth="1"/>
    <col min="10" max="10" width="7.1796875" customWidth="1"/>
    <col min="11" max="11" width="5.08984375" style="100" customWidth="1"/>
    <col min="12" max="12" width="4.36328125" style="100" customWidth="1"/>
    <col min="13" max="13" width="5.08984375" style="100" customWidth="1"/>
    <col min="14" max="14" width="1.6328125" style="100" customWidth="1"/>
    <col min="15" max="15" width="5.54296875" customWidth="1"/>
    <col min="16" max="16" width="5.6328125" customWidth="1"/>
    <col min="17" max="17" width="1.90625" customWidth="1"/>
    <col min="18" max="18" width="5.54296875" style="100" customWidth="1"/>
    <col min="19" max="19" width="4.81640625" style="100" customWidth="1"/>
    <col min="20" max="20" width="1.54296875" style="100" customWidth="1"/>
    <col min="21" max="21" width="4.6328125" customWidth="1"/>
    <col min="22" max="22" width="4.81640625" style="100" customWidth="1"/>
    <col min="23" max="23" width="6.6328125" customWidth="1"/>
    <col min="24" max="24" width="1.90625" customWidth="1"/>
    <col min="25" max="25" width="6" customWidth="1"/>
    <col min="26" max="26" width="3.1796875" customWidth="1"/>
    <col min="27" max="27" width="6.36328125" style="100" customWidth="1"/>
    <col min="28" max="28" width="6.36328125" customWidth="1"/>
    <col min="29" max="29" width="7.36328125" style="10" customWidth="1"/>
    <col min="30" max="30" width="5.54296875" customWidth="1"/>
    <col min="31" max="31" width="7.36328125" style="100" customWidth="1"/>
    <col min="32" max="32" width="6.54296875" style="100" customWidth="1"/>
    <col min="33" max="33" width="6.6328125" customWidth="1"/>
    <col min="34" max="34" width="4.453125" customWidth="1"/>
    <col min="35" max="35" width="6.36328125" customWidth="1"/>
    <col min="36" max="36" width="5.81640625" customWidth="1"/>
    <col min="37" max="37" width="7.54296875" customWidth="1"/>
    <col min="38" max="38" width="6.36328125" customWidth="1"/>
    <col min="39" max="39" width="7.6328125" customWidth="1"/>
    <col min="41" max="41" width="10.08984375" style="10" customWidth="1"/>
    <col min="43" max="43" width="14" customWidth="1"/>
    <col min="44" max="44" width="12.54296875" customWidth="1"/>
    <col min="45" max="45" width="10.90625" customWidth="1"/>
  </cols>
  <sheetData>
    <row r="1" spans="1:50" ht="21">
      <c r="A1" s="56"/>
      <c r="B1" s="56"/>
      <c r="C1" s="56"/>
      <c r="D1" s="56"/>
      <c r="E1" s="56"/>
      <c r="F1" s="56"/>
      <c r="G1" s="318"/>
      <c r="H1" s="56"/>
      <c r="I1" s="56"/>
      <c r="J1" s="56"/>
      <c r="K1" s="179"/>
      <c r="L1" s="179"/>
      <c r="M1" s="179"/>
      <c r="N1" s="179"/>
      <c r="O1" s="56"/>
      <c r="P1" s="56"/>
      <c r="Q1" s="56"/>
      <c r="R1" s="179"/>
      <c r="S1" s="179"/>
      <c r="T1" s="179"/>
      <c r="U1" s="56"/>
      <c r="V1" s="179"/>
      <c r="W1" s="56"/>
      <c r="X1" s="56"/>
      <c r="Y1" s="56"/>
      <c r="Z1" s="56"/>
      <c r="AA1" s="179"/>
      <c r="AB1" s="56"/>
      <c r="AC1" s="181"/>
      <c r="AD1" s="56"/>
      <c r="AE1" s="179"/>
      <c r="AF1" s="179"/>
      <c r="AG1" s="56"/>
      <c r="AH1" s="4"/>
      <c r="AI1" s="4"/>
      <c r="AJ1" s="4"/>
      <c r="AK1" s="4"/>
      <c r="AL1" s="4"/>
      <c r="AM1" s="4"/>
      <c r="AO1"/>
    </row>
    <row r="2" spans="1:50" s="165" customFormat="1" ht="31.8">
      <c r="A2" s="140"/>
      <c r="B2" s="140"/>
      <c r="C2" s="140"/>
      <c r="D2" s="140" t="s">
        <v>465</v>
      </c>
      <c r="E2" s="140"/>
      <c r="F2" s="140"/>
      <c r="G2" s="316"/>
      <c r="H2" s="140"/>
      <c r="I2" s="140"/>
      <c r="J2" s="140"/>
      <c r="K2" s="178" t="s">
        <v>429</v>
      </c>
      <c r="L2" s="178"/>
      <c r="M2" s="178"/>
      <c r="N2" s="178"/>
      <c r="O2" s="140"/>
      <c r="P2" s="140"/>
      <c r="Q2" s="140"/>
      <c r="R2" s="178" t="str">
        <f>+År!B2</f>
        <v>GRIS</v>
      </c>
      <c r="S2" s="140"/>
      <c r="T2" s="140"/>
      <c r="U2" s="178"/>
      <c r="V2" s="140"/>
      <c r="W2" s="140"/>
      <c r="X2" s="140"/>
      <c r="Y2" s="140"/>
      <c r="Z2" s="140"/>
      <c r="AA2" s="140"/>
      <c r="AB2" s="140"/>
      <c r="AC2" s="140"/>
      <c r="AD2" s="140"/>
      <c r="AE2" s="140"/>
      <c r="AF2" s="140"/>
      <c r="AG2" s="140"/>
      <c r="AH2" s="4"/>
      <c r="AI2" s="4"/>
      <c r="AJ2" s="4"/>
      <c r="AK2" s="4"/>
      <c r="AL2" s="4"/>
      <c r="AM2" s="4"/>
      <c r="AN2"/>
    </row>
    <row r="3" spans="1:50" ht="21">
      <c r="A3" s="56"/>
      <c r="B3" s="56"/>
      <c r="C3" s="56"/>
      <c r="D3" s="56"/>
      <c r="E3" s="56"/>
      <c r="F3" s="56"/>
      <c r="G3" s="318"/>
      <c r="H3" s="56"/>
      <c r="I3" s="56"/>
      <c r="J3" s="56"/>
      <c r="K3" s="179"/>
      <c r="L3" s="179"/>
      <c r="M3" s="179"/>
      <c r="N3" s="179"/>
      <c r="O3" s="56"/>
      <c r="P3" s="56"/>
      <c r="Q3" s="56"/>
      <c r="R3" s="179"/>
      <c r="S3" s="179"/>
      <c r="T3" s="179"/>
      <c r="U3" s="56"/>
      <c r="V3" s="179"/>
      <c r="W3" s="56"/>
      <c r="X3" s="56"/>
      <c r="Y3" s="56"/>
      <c r="Z3" s="56"/>
      <c r="AA3" s="179"/>
      <c r="AB3" s="56"/>
      <c r="AC3" s="181"/>
      <c r="AD3" s="56"/>
      <c r="AE3" s="179"/>
      <c r="AF3" s="179"/>
      <c r="AG3" s="56"/>
      <c r="AH3" s="4"/>
      <c r="AI3" s="15"/>
      <c r="AO3"/>
    </row>
    <row r="4" spans="1:50" s="160" customFormat="1" ht="24.6">
      <c r="A4" s="162"/>
      <c r="B4" s="162"/>
      <c r="C4" s="158"/>
      <c r="D4" s="133"/>
      <c r="E4" s="133"/>
      <c r="F4" s="133"/>
      <c r="G4" s="328" t="s">
        <v>5</v>
      </c>
      <c r="H4" s="168">
        <f>+År!O2</f>
        <v>45</v>
      </c>
      <c r="I4" s="56"/>
      <c r="J4" s="159"/>
      <c r="K4" s="151"/>
      <c r="L4" s="174" t="s">
        <v>366</v>
      </c>
      <c r="M4" s="184"/>
      <c r="N4" s="184"/>
      <c r="O4" s="184"/>
      <c r="P4" s="184"/>
      <c r="Q4" s="184"/>
      <c r="R4" s="405">
        <f>SUM(G10:G23)</f>
        <v>1276909</v>
      </c>
      <c r="S4" s="406"/>
      <c r="T4" s="406"/>
      <c r="U4" s="407"/>
      <c r="V4" s="184"/>
      <c r="W4" s="158"/>
      <c r="X4" s="158"/>
      <c r="Y4" s="158"/>
      <c r="Z4" s="158"/>
      <c r="AA4" s="184"/>
      <c r="AB4" s="158"/>
      <c r="AC4" s="184"/>
      <c r="AD4" s="158"/>
      <c r="AE4" s="173"/>
      <c r="AF4" s="173"/>
      <c r="AG4" s="184"/>
      <c r="AH4" s="4"/>
      <c r="AI4" s="15"/>
      <c r="AJ4"/>
      <c r="AK4"/>
      <c r="AL4"/>
      <c r="AM4"/>
      <c r="AN4"/>
      <c r="AU4" s="171"/>
      <c r="AV4" s="171"/>
      <c r="AW4" s="182"/>
      <c r="AX4" s="182"/>
    </row>
    <row r="5" spans="1:50" ht="17.25" customHeight="1">
      <c r="A5" s="53"/>
      <c r="B5" s="53"/>
      <c r="C5" s="39"/>
      <c r="D5" s="56"/>
      <c r="E5" s="56"/>
      <c r="F5" s="56"/>
      <c r="G5" s="318"/>
      <c r="H5" s="69"/>
      <c r="I5" s="69"/>
      <c r="J5" s="69"/>
      <c r="K5" s="179"/>
      <c r="L5" s="125"/>
      <c r="M5" s="115"/>
      <c r="N5" s="115"/>
      <c r="O5" s="39"/>
      <c r="P5" s="56"/>
      <c r="Q5" s="56"/>
      <c r="R5" s="115"/>
      <c r="S5" s="115"/>
      <c r="T5" s="115"/>
      <c r="U5" s="39"/>
      <c r="V5" s="115"/>
      <c r="W5" s="39"/>
      <c r="X5" s="39"/>
      <c r="Y5" s="39"/>
      <c r="Z5" s="39"/>
      <c r="AA5" s="115"/>
      <c r="AB5" s="39"/>
      <c r="AC5" s="64"/>
      <c r="AD5" s="39"/>
      <c r="AE5" s="115"/>
      <c r="AF5" s="146"/>
      <c r="AG5" s="39"/>
      <c r="AH5" s="4"/>
      <c r="AI5" s="15"/>
      <c r="AO5"/>
      <c r="AR5" s="5"/>
      <c r="AS5" s="5"/>
      <c r="AT5" s="4"/>
      <c r="AU5" s="4"/>
    </row>
    <row r="6" spans="1:50" ht="17.25" customHeight="1">
      <c r="A6" s="53"/>
      <c r="B6" s="53"/>
      <c r="C6" s="39"/>
      <c r="D6" s="56"/>
      <c r="E6" s="56"/>
      <c r="F6" s="56"/>
      <c r="G6" s="318"/>
      <c r="H6" s="69"/>
      <c r="I6" s="69"/>
      <c r="J6" s="69"/>
      <c r="K6" s="179"/>
      <c r="L6" s="125"/>
      <c r="M6" s="115"/>
      <c r="N6" s="115"/>
      <c r="O6" s="39"/>
      <c r="P6" s="56"/>
      <c r="Q6" s="56"/>
      <c r="R6" s="115"/>
      <c r="S6" s="115"/>
      <c r="T6" s="115"/>
      <c r="U6" s="56"/>
      <c r="V6" s="115"/>
      <c r="W6" s="44" t="s">
        <v>472</v>
      </c>
      <c r="X6" s="44"/>
      <c r="Y6" s="44"/>
      <c r="Z6" s="44"/>
      <c r="AA6" s="115"/>
      <c r="AB6" s="39"/>
      <c r="AC6" s="85" t="s">
        <v>455</v>
      </c>
      <c r="AD6" s="44" t="s">
        <v>3</v>
      </c>
      <c r="AE6" s="115"/>
      <c r="AF6" s="146"/>
      <c r="AG6" s="39"/>
      <c r="AH6" s="4"/>
      <c r="AI6" s="15"/>
      <c r="AO6"/>
      <c r="AR6" s="5"/>
      <c r="AS6" s="5"/>
      <c r="AT6" s="4"/>
      <c r="AU6" s="4"/>
    </row>
    <row r="7" spans="1:50" ht="21">
      <c r="A7" s="39"/>
      <c r="B7" s="39"/>
      <c r="C7" s="39"/>
      <c r="D7" s="39"/>
      <c r="E7" s="44" t="s">
        <v>3</v>
      </c>
      <c r="F7" s="44"/>
      <c r="G7" s="303"/>
      <c r="H7" s="39"/>
      <c r="I7" s="39"/>
      <c r="J7" s="85" t="s">
        <v>3</v>
      </c>
      <c r="K7" s="125"/>
      <c r="L7" s="115"/>
      <c r="M7" s="125"/>
      <c r="N7" s="125"/>
      <c r="O7" s="39"/>
      <c r="P7" s="39"/>
      <c r="Q7" s="39"/>
      <c r="R7" s="125" t="s">
        <v>14</v>
      </c>
      <c r="S7" s="115"/>
      <c r="T7" s="115"/>
      <c r="U7" s="56"/>
      <c r="V7" s="115"/>
      <c r="W7" s="44" t="s">
        <v>473</v>
      </c>
      <c r="X7" s="44"/>
      <c r="Y7" s="44"/>
      <c r="Z7" s="44"/>
      <c r="AA7" s="125" t="s">
        <v>388</v>
      </c>
      <c r="AB7" s="44" t="s">
        <v>2</v>
      </c>
      <c r="AC7" s="85" t="s">
        <v>456</v>
      </c>
      <c r="AD7" s="85" t="s">
        <v>466</v>
      </c>
      <c r="AE7" s="115"/>
      <c r="AF7" s="125" t="s">
        <v>14</v>
      </c>
      <c r="AG7" s="44"/>
      <c r="AH7" s="4"/>
      <c r="AI7" s="15"/>
      <c r="AO7"/>
    </row>
    <row r="8" spans="1:50" ht="15.6">
      <c r="A8" s="39"/>
      <c r="B8" s="39"/>
      <c r="C8" s="39"/>
      <c r="D8" s="39"/>
      <c r="E8" s="44" t="s">
        <v>436</v>
      </c>
      <c r="F8" s="44"/>
      <c r="G8" s="329" t="s">
        <v>3</v>
      </c>
      <c r="H8" s="44"/>
      <c r="I8" s="44"/>
      <c r="J8" s="85" t="s">
        <v>394</v>
      </c>
      <c r="K8" s="125" t="s">
        <v>3</v>
      </c>
      <c r="L8" s="125"/>
      <c r="M8" s="125" t="s">
        <v>1</v>
      </c>
      <c r="N8" s="125"/>
      <c r="O8" s="44" t="s">
        <v>14</v>
      </c>
      <c r="P8" s="44"/>
      <c r="Q8" s="44"/>
      <c r="R8" s="125" t="s">
        <v>392</v>
      </c>
      <c r="S8" s="125"/>
      <c r="T8" s="125"/>
      <c r="U8" s="44" t="s">
        <v>357</v>
      </c>
      <c r="V8" s="125"/>
      <c r="W8" s="44" t="s">
        <v>470</v>
      </c>
      <c r="X8" s="44"/>
      <c r="Y8" s="44" t="s">
        <v>357</v>
      </c>
      <c r="Z8" s="39"/>
      <c r="AA8" s="125" t="s">
        <v>392</v>
      </c>
      <c r="AB8" s="44" t="s">
        <v>388</v>
      </c>
      <c r="AC8" s="85" t="s">
        <v>454</v>
      </c>
      <c r="AD8" s="85" t="s">
        <v>435</v>
      </c>
      <c r="AE8" s="125" t="s">
        <v>14</v>
      </c>
      <c r="AF8" s="125" t="s">
        <v>392</v>
      </c>
      <c r="AG8" s="44"/>
      <c r="AH8" s="4"/>
      <c r="AI8" s="15"/>
      <c r="AO8"/>
    </row>
    <row r="9" spans="1:50" ht="15.6">
      <c r="A9" s="39"/>
      <c r="B9" s="44" t="s">
        <v>58</v>
      </c>
      <c r="C9" s="44" t="s">
        <v>67</v>
      </c>
      <c r="D9" s="42"/>
      <c r="E9" s="45" t="s">
        <v>432</v>
      </c>
      <c r="F9" s="45"/>
      <c r="G9" s="330" t="s">
        <v>8</v>
      </c>
      <c r="H9" s="109" t="s">
        <v>437</v>
      </c>
      <c r="I9" s="109"/>
      <c r="J9" s="86" t="s">
        <v>386</v>
      </c>
      <c r="K9" s="180" t="s">
        <v>357</v>
      </c>
      <c r="L9" s="208" t="s">
        <v>437</v>
      </c>
      <c r="M9" s="180" t="s">
        <v>357</v>
      </c>
      <c r="N9" s="180"/>
      <c r="O9" s="45" t="s">
        <v>386</v>
      </c>
      <c r="P9" s="109" t="s">
        <v>437</v>
      </c>
      <c r="Q9" s="109"/>
      <c r="R9" s="180" t="s">
        <v>389</v>
      </c>
      <c r="S9" s="208" t="s">
        <v>437</v>
      </c>
      <c r="T9" s="208"/>
      <c r="U9" s="44" t="s">
        <v>469</v>
      </c>
      <c r="V9" s="208" t="s">
        <v>437</v>
      </c>
      <c r="W9" s="44" t="s">
        <v>471</v>
      </c>
      <c r="X9" s="44"/>
      <c r="Y9" s="44" t="s">
        <v>416</v>
      </c>
      <c r="Z9" s="39"/>
      <c r="AA9" s="180" t="s">
        <v>389</v>
      </c>
      <c r="AB9" s="45" t="s">
        <v>390</v>
      </c>
      <c r="AC9" s="86" t="s">
        <v>386</v>
      </c>
      <c r="AD9" s="86" t="s">
        <v>464</v>
      </c>
      <c r="AE9" s="180" t="s">
        <v>26</v>
      </c>
      <c r="AF9" s="180" t="s">
        <v>395</v>
      </c>
      <c r="AG9" s="39"/>
      <c r="AH9" s="4"/>
      <c r="AI9" s="15"/>
      <c r="AO9"/>
    </row>
    <row r="10" spans="1:50" ht="15.6">
      <c r="A10" s="39"/>
      <c r="B10" s="46">
        <f>+'Ark1'!C2455</f>
        <v>2024</v>
      </c>
      <c r="C10" s="46">
        <f>+'Ark1'!O2455</f>
        <v>1</v>
      </c>
      <c r="D10" s="47" t="str">
        <f>VLOOKUP(C10,RNR!$D$23:$E$36,2)</f>
        <v>Østfold</v>
      </c>
      <c r="E10" s="46">
        <f>+'Ark1'!Q2455</f>
        <v>114</v>
      </c>
      <c r="F10" s="45"/>
      <c r="G10" s="331">
        <f>+'Ark1'!R2455</f>
        <v>92037</v>
      </c>
      <c r="H10" s="333">
        <f t="shared" ref="H10:H15" si="0">+G10-G25</f>
        <v>1834</v>
      </c>
      <c r="I10" s="109"/>
      <c r="J10" s="65">
        <f>+'Ark1'!S2455</f>
        <v>91692</v>
      </c>
      <c r="K10" s="99">
        <f>+'Ark1'!AD2455</f>
        <v>7.207796326911315</v>
      </c>
      <c r="L10" s="99">
        <f t="shared" ref="L10:L15" si="1">+K10-K25</f>
        <v>0.15965175567741596</v>
      </c>
      <c r="M10" s="99">
        <f>+'Ark1'!AE2455</f>
        <v>7.2821416552953648</v>
      </c>
      <c r="N10" s="180"/>
      <c r="O10" s="96">
        <f>+'Ark1'!U2455</f>
        <v>60.604818304759405</v>
      </c>
      <c r="P10" s="48">
        <f t="shared" ref="P10:P15" si="2">+O10-O25</f>
        <v>6.3994826392111293E-2</v>
      </c>
      <c r="Q10" s="109"/>
      <c r="R10" s="107">
        <f>+'Ark1'!W2455</f>
        <v>83.01246128342666</v>
      </c>
      <c r="S10" s="99">
        <f t="shared" ref="S10:S15" si="3">+R10-R25</f>
        <v>-2.0240512267243957</v>
      </c>
      <c r="T10" s="208"/>
      <c r="U10" s="99">
        <f>+'Ark1'!X2455</f>
        <v>0.67038256353423109</v>
      </c>
      <c r="V10" s="99">
        <f t="shared" ref="V10:V15" si="4">+U10-U25</f>
        <v>0.28015163995075831</v>
      </c>
      <c r="W10" s="99">
        <f>+'Ark1'!Y2455</f>
        <v>1.340765127068462</v>
      </c>
      <c r="X10" s="44"/>
      <c r="Y10" s="276">
        <f>+'Ark1'!Z2455</f>
        <v>0</v>
      </c>
      <c r="Z10" s="39"/>
      <c r="AA10" s="99">
        <f>+'Ark1'!AA2455</f>
        <v>7.9383735165795137</v>
      </c>
      <c r="AB10" s="48">
        <f>+'Ark1'!AB2455</f>
        <v>2.6947497009397554</v>
      </c>
      <c r="AC10" s="65">
        <f>+'Ark1'!AC2455</f>
        <v>-20.489572021353236</v>
      </c>
      <c r="AD10" s="65">
        <f t="shared" ref="AD10:AD58" si="5">+G10/E10</f>
        <v>807.34210526315792</v>
      </c>
      <c r="AE10" s="99">
        <f>+'Ark1'!T2455</f>
        <v>4.2539739452611451</v>
      </c>
      <c r="AF10" s="99">
        <f>+'Ark1'!V2455</f>
        <v>90.192800769868313</v>
      </c>
      <c r="AG10" s="81"/>
      <c r="AH10" s="4"/>
      <c r="AI10" s="15"/>
      <c r="AO10"/>
    </row>
    <row r="11" spans="1:50" ht="15.6">
      <c r="A11" s="39"/>
      <c r="B11" s="46">
        <f>+'Ark1'!C2456</f>
        <v>2024</v>
      </c>
      <c r="C11" s="46">
        <f>+'Ark1'!O2456</f>
        <v>2</v>
      </c>
      <c r="D11" s="47" t="str">
        <f>VLOOKUP(C11,RNR!$D$23:$E$36,2)</f>
        <v>Akershus</v>
      </c>
      <c r="E11" s="46">
        <f>+'Ark1'!Q2456</f>
        <v>82</v>
      </c>
      <c r="F11" s="45"/>
      <c r="G11" s="331">
        <f>+'Ark1'!R2456</f>
        <v>44625</v>
      </c>
      <c r="H11" s="333">
        <f t="shared" si="0"/>
        <v>-921</v>
      </c>
      <c r="I11" s="109"/>
      <c r="J11" s="65">
        <f>+'Ark1'!S2456</f>
        <v>44504</v>
      </c>
      <c r="K11" s="99">
        <f>+'Ark1'!AD2456</f>
        <v>3.4947674423157804</v>
      </c>
      <c r="L11" s="99">
        <f t="shared" si="1"/>
        <v>-6.4036507014279209E-2</v>
      </c>
      <c r="M11" s="99">
        <f>+'Ark1'!AE2456</f>
        <v>3.5382472169267434</v>
      </c>
      <c r="N11" s="180"/>
      <c r="O11" s="96">
        <f>+'Ark1'!U2456</f>
        <v>60.520717238899891</v>
      </c>
      <c r="P11" s="48">
        <f t="shared" si="2"/>
        <v>-0.20961259751548766</v>
      </c>
      <c r="Q11" s="109"/>
      <c r="R11" s="107">
        <f>+'Ark1'!W2456</f>
        <v>83.10071117202915</v>
      </c>
      <c r="S11" s="99">
        <f t="shared" si="3"/>
        <v>-1.089776470218311</v>
      </c>
      <c r="T11" s="208"/>
      <c r="U11" s="99">
        <f>+'Ark1'!X2456</f>
        <v>4.7619047619047636</v>
      </c>
      <c r="V11" s="99">
        <f t="shared" si="4"/>
        <v>6.9944984975944813E-2</v>
      </c>
      <c r="W11" s="99">
        <f>+'Ark1'!Y2456</f>
        <v>9.5238095238095273</v>
      </c>
      <c r="X11" s="44"/>
      <c r="Y11" s="276">
        <f>+'Ark1'!Z2456</f>
        <v>0</v>
      </c>
      <c r="Z11" s="39"/>
      <c r="AA11" s="99">
        <f>+'Ark1'!AA2456</f>
        <v>8.2694994230674119</v>
      </c>
      <c r="AB11" s="48">
        <f>+'Ark1'!AB2456</f>
        <v>2.6604746818312233</v>
      </c>
      <c r="AC11" s="65">
        <f>+'Ark1'!AC2456</f>
        <v>-21.066966184813232</v>
      </c>
      <c r="AD11" s="65">
        <f t="shared" si="5"/>
        <v>544.20731707317077</v>
      </c>
      <c r="AE11" s="99">
        <f>+'Ark1'!T2456</f>
        <v>4.2645826330532222</v>
      </c>
      <c r="AF11" s="99">
        <f>+'Ark1'!V2456</f>
        <v>90.220248015005311</v>
      </c>
      <c r="AG11" s="81"/>
      <c r="AH11" s="4"/>
      <c r="AI11" s="15"/>
      <c r="AO11"/>
    </row>
    <row r="12" spans="1:50" ht="15.6">
      <c r="A12" s="39"/>
      <c r="B12" s="46">
        <f>+'Ark1'!C2457</f>
        <v>2024</v>
      </c>
      <c r="C12" s="46">
        <f>+'Ark1'!O2457</f>
        <v>3</v>
      </c>
      <c r="D12" s="47" t="str">
        <f>VLOOKUP(C12,RNR!$D$23:$E$36,2)</f>
        <v>Buskerud</v>
      </c>
      <c r="E12" s="46">
        <f>+'Ark1'!Q2457</f>
        <v>47</v>
      </c>
      <c r="F12" s="45"/>
      <c r="G12" s="331">
        <f>+'Ark1'!R2457</f>
        <v>5415</v>
      </c>
      <c r="H12" s="333">
        <f t="shared" si="0"/>
        <v>-1519</v>
      </c>
      <c r="I12" s="109"/>
      <c r="J12" s="65">
        <f>+'Ark1'!S2457</f>
        <v>5255</v>
      </c>
      <c r="K12" s="99">
        <f>+'Ark1'!AD2457</f>
        <v>0.42407094005915846</v>
      </c>
      <c r="L12" s="99">
        <f t="shared" si="1"/>
        <v>-0.1177273865700651</v>
      </c>
      <c r="M12" s="99">
        <f>+'Ark1'!AE2457</f>
        <v>0.41340099455280838</v>
      </c>
      <c r="N12" s="180"/>
      <c r="O12" s="96">
        <f>+'Ark1'!U2457</f>
        <v>59.701807802093235</v>
      </c>
      <c r="P12" s="48">
        <f t="shared" si="2"/>
        <v>-0.11006327855427855</v>
      </c>
      <c r="Q12" s="109"/>
      <c r="R12" s="107">
        <f>+'Ark1'!W2457</f>
        <v>82.226993339676753</v>
      </c>
      <c r="S12" s="99">
        <f t="shared" si="3"/>
        <v>-2.5512187064075391</v>
      </c>
      <c r="T12" s="208"/>
      <c r="U12" s="99">
        <f>+'Ark1'!X2457</f>
        <v>10.895660203139428</v>
      </c>
      <c r="V12" s="99">
        <f t="shared" si="4"/>
        <v>2.5455015645469832</v>
      </c>
      <c r="W12" s="99">
        <f>+'Ark1'!Y2457</f>
        <v>21.791320406278857</v>
      </c>
      <c r="X12" s="44"/>
      <c r="Y12" s="276">
        <f>+'Ark1'!Z2457</f>
        <v>0</v>
      </c>
      <c r="Z12" s="39"/>
      <c r="AA12" s="99">
        <f>+'Ark1'!AA2457</f>
        <v>8.970766705228268</v>
      </c>
      <c r="AB12" s="48">
        <f>+'Ark1'!AB2457</f>
        <v>3.1203494896198154</v>
      </c>
      <c r="AC12" s="65">
        <f>+'Ark1'!AC2457</f>
        <v>-20.593745896853328</v>
      </c>
      <c r="AD12" s="65">
        <f t="shared" si="5"/>
        <v>115.21276595744681</v>
      </c>
      <c r="AE12" s="99">
        <f>+'Ark1'!T2457</f>
        <v>5.9484764542936306</v>
      </c>
      <c r="AF12" s="99">
        <f>+'Ark1'!V2457</f>
        <v>90.010246651540143</v>
      </c>
      <c r="AG12" s="81"/>
      <c r="AH12" s="4"/>
      <c r="AI12" s="15"/>
      <c r="AO12"/>
      <c r="AQ12">
        <v>1</v>
      </c>
      <c r="AR12" t="s">
        <v>562</v>
      </c>
    </row>
    <row r="13" spans="1:50" ht="15.6">
      <c r="A13" s="39"/>
      <c r="B13" s="46">
        <f>+'Ark1'!C2458</f>
        <v>2024</v>
      </c>
      <c r="C13" s="46">
        <f>+'Ark1'!O2458</f>
        <v>4</v>
      </c>
      <c r="D13" s="47" t="str">
        <f>VLOOKUP(C13,RNR!$D$23:$E$36,2)</f>
        <v>Innlandet</v>
      </c>
      <c r="E13" s="46">
        <f>+'Ark1'!Q2458</f>
        <v>373</v>
      </c>
      <c r="F13" s="45"/>
      <c r="G13" s="331">
        <f>+'Ark1'!R2458</f>
        <v>291896</v>
      </c>
      <c r="H13" s="333">
        <f t="shared" si="0"/>
        <v>1203</v>
      </c>
      <c r="I13" s="109"/>
      <c r="J13" s="65">
        <f>+'Ark1'!S2458</f>
        <v>290903</v>
      </c>
      <c r="K13" s="99">
        <f>+'Ark1'!AD2458</f>
        <v>22.859577307388392</v>
      </c>
      <c r="L13" s="99">
        <f t="shared" si="1"/>
        <v>0.14585060377880055</v>
      </c>
      <c r="M13" s="99">
        <f>+'Ark1'!AE2458</f>
        <v>23.211291158276399</v>
      </c>
      <c r="N13" s="180"/>
      <c r="O13" s="96">
        <f>+'Ark1'!U2458</f>
        <v>60.37605662368555</v>
      </c>
      <c r="P13" s="48">
        <f t="shared" si="2"/>
        <v>4.6741003245600155E-2</v>
      </c>
      <c r="Q13" s="109"/>
      <c r="R13" s="107">
        <f>+'Ark1'!W2458</f>
        <v>83.400127190163602</v>
      </c>
      <c r="S13" s="99">
        <f t="shared" si="3"/>
        <v>-2.1889763447106958</v>
      </c>
      <c r="T13" s="208"/>
      <c r="U13" s="99">
        <f>+'Ark1'!X2458</f>
        <v>2.6848603612245463</v>
      </c>
      <c r="V13" s="99">
        <f t="shared" si="4"/>
        <v>0.41579987473192404</v>
      </c>
      <c r="W13" s="99">
        <f>+'Ark1'!Y2458</f>
        <v>5.3697207224490926</v>
      </c>
      <c r="X13" s="44"/>
      <c r="Y13" s="276">
        <f>+'Ark1'!Z2458</f>
        <v>0</v>
      </c>
      <c r="Z13" s="39"/>
      <c r="AA13" s="99">
        <f>+'Ark1'!AA2458</f>
        <v>8.0278023985092943</v>
      </c>
      <c r="AB13" s="48">
        <f>+'Ark1'!AB2458</f>
        <v>2.6739371166122496</v>
      </c>
      <c r="AC13" s="65">
        <f>+'Ark1'!AC2458</f>
        <v>-23.343710234399222</v>
      </c>
      <c r="AD13" s="65">
        <f t="shared" si="5"/>
        <v>782.56300268096516</v>
      </c>
      <c r="AE13" s="99">
        <f>+'Ark1'!T2458</f>
        <v>4.6184291665524722</v>
      </c>
      <c r="AF13" s="99">
        <f>+'Ark1'!V2458</f>
        <v>90.603702554027961</v>
      </c>
      <c r="AG13" s="81"/>
      <c r="AH13" s="4"/>
      <c r="AI13" s="15"/>
      <c r="AO13"/>
      <c r="AQ13">
        <v>4</v>
      </c>
      <c r="AR13" t="s">
        <v>563</v>
      </c>
    </row>
    <row r="14" spans="1:50" ht="15.6">
      <c r="A14" s="39"/>
      <c r="B14" s="46">
        <f>+'Ark1'!C2459</f>
        <v>2024</v>
      </c>
      <c r="C14" s="46">
        <f>+'Ark1'!O2459</f>
        <v>7</v>
      </c>
      <c r="D14" s="47" t="str">
        <f>VLOOKUP(C14,RNR!$D$23:$E$36,2)</f>
        <v>Vestfold</v>
      </c>
      <c r="E14" s="46">
        <f>+'Ark1'!Q2459</f>
        <v>117</v>
      </c>
      <c r="F14" s="45"/>
      <c r="G14" s="331">
        <f>+'Ark1'!R2459</f>
        <v>81663</v>
      </c>
      <c r="H14" s="333">
        <f t="shared" si="0"/>
        <v>-1045</v>
      </c>
      <c r="I14" s="109"/>
      <c r="J14" s="65">
        <f>+'Ark1'!S2459</f>
        <v>81324</v>
      </c>
      <c r="K14" s="99">
        <f>+'Ark1'!AD2459</f>
        <v>6.3953656838506099</v>
      </c>
      <c r="L14" s="99">
        <f t="shared" si="1"/>
        <v>-6.7145997552595205E-2</v>
      </c>
      <c r="M14" s="99">
        <f>+'Ark1'!AE2459</f>
        <v>6.4389473389913556</v>
      </c>
      <c r="N14" s="180"/>
      <c r="O14" s="96">
        <f>+'Ark1'!U2459</f>
        <v>60.310658600167216</v>
      </c>
      <c r="P14" s="48">
        <f t="shared" si="2"/>
        <v>-0.16324769530275773</v>
      </c>
      <c r="Q14" s="39"/>
      <c r="R14" s="107">
        <f>+'Ark1'!W2459</f>
        <v>82.758337022281012</v>
      </c>
      <c r="S14" s="99">
        <f t="shared" si="3"/>
        <v>-1.4422122550491707</v>
      </c>
      <c r="T14" s="208"/>
      <c r="U14" s="99">
        <f>+'Ark1'!X2459</f>
        <v>1.899268946769038</v>
      </c>
      <c r="V14" s="99">
        <f t="shared" si="4"/>
        <v>0.31780161591833433</v>
      </c>
      <c r="W14" s="99">
        <f>+'Ark1'!Y2459</f>
        <v>3.798537893538076</v>
      </c>
      <c r="X14" s="44"/>
      <c r="Y14" s="276">
        <f>+'Ark1'!Z2459</f>
        <v>0</v>
      </c>
      <c r="Z14" s="39"/>
      <c r="AA14" s="99">
        <f>+'Ark1'!AA2459</f>
        <v>9.5517067214374425</v>
      </c>
      <c r="AB14" s="48">
        <f>+'Ark1'!AB2459</f>
        <v>2.7682295416397942</v>
      </c>
      <c r="AC14" s="65">
        <f>+'Ark1'!AC2459</f>
        <v>-24.746953951790005</v>
      </c>
      <c r="AD14" s="65">
        <f t="shared" si="5"/>
        <v>697.97435897435901</v>
      </c>
      <c r="AE14" s="99">
        <f>+'Ark1'!T2459</f>
        <v>4.7071133806007595</v>
      </c>
      <c r="AF14" s="99">
        <f>+'Ark1'!V2459</f>
        <v>89.933166228922573</v>
      </c>
      <c r="AG14" s="81"/>
      <c r="AH14" s="4"/>
      <c r="AI14" s="15"/>
      <c r="AO14"/>
      <c r="AQ14">
        <v>8</v>
      </c>
      <c r="AR14" t="s">
        <v>564</v>
      </c>
    </row>
    <row r="15" spans="1:50" ht="15.6">
      <c r="A15" s="39"/>
      <c r="B15" s="46">
        <f>+'Ark1'!C2460</f>
        <v>2024</v>
      </c>
      <c r="C15" s="46">
        <f>+'Ark1'!O2460</f>
        <v>8</v>
      </c>
      <c r="D15" s="47" t="str">
        <f>VLOOKUP(C15,RNR!$D$23:$E$36,2)</f>
        <v>Telemark</v>
      </c>
      <c r="E15" s="46">
        <f>+'Ark1'!Q2460</f>
        <v>47</v>
      </c>
      <c r="F15" s="45"/>
      <c r="G15" s="331">
        <f>+'Ark1'!R2460</f>
        <v>13360</v>
      </c>
      <c r="H15" s="333">
        <f t="shared" si="0"/>
        <v>-2883</v>
      </c>
      <c r="I15" s="109"/>
      <c r="J15" s="65">
        <f>+'Ark1'!S2460</f>
        <v>13321</v>
      </c>
      <c r="K15" s="99">
        <f>+'Ark1'!AD2460</f>
        <v>1.0462765944949877</v>
      </c>
      <c r="L15" s="99">
        <f t="shared" si="1"/>
        <v>-0.22289418996398003</v>
      </c>
      <c r="M15" s="99">
        <f>+'Ark1'!AE2460</f>
        <v>1.0749515465610493</v>
      </c>
      <c r="N15" s="180"/>
      <c r="O15" s="96">
        <f>+'Ark1'!U2460</f>
        <v>60.85939494031981</v>
      </c>
      <c r="P15" s="48">
        <f t="shared" si="2"/>
        <v>0.24455678860245911</v>
      </c>
      <c r="Q15" s="39"/>
      <c r="R15" s="107">
        <f>+'Ark1'!W2460</f>
        <v>84.346618121762873</v>
      </c>
      <c r="S15" s="99">
        <f t="shared" si="3"/>
        <v>-1.3848805192055806</v>
      </c>
      <c r="T15" s="208"/>
      <c r="U15" s="99">
        <f>+'Ark1'!X2460</f>
        <v>10.419161676646713</v>
      </c>
      <c r="V15" s="99">
        <f t="shared" si="4"/>
        <v>4.6012708929244939</v>
      </c>
      <c r="W15" s="99">
        <f>+'Ark1'!Y2460</f>
        <v>20.838323353293426</v>
      </c>
      <c r="X15" s="44"/>
      <c r="Y15" s="276">
        <f>+'Ark1'!Z2460</f>
        <v>0</v>
      </c>
      <c r="Z15" s="39"/>
      <c r="AA15" s="99">
        <f>+'Ark1'!AA2460</f>
        <v>9.4387637565852351</v>
      </c>
      <c r="AB15" s="48">
        <f>+'Ark1'!AB2460</f>
        <v>2.5801417307467438</v>
      </c>
      <c r="AC15" s="65">
        <f>+'Ark1'!AC2460</f>
        <v>-25.759113160644141</v>
      </c>
      <c r="AD15" s="65">
        <f t="shared" si="5"/>
        <v>284.25531914893617</v>
      </c>
      <c r="AE15" s="99">
        <f>+'Ark1'!T2460</f>
        <v>3.5047904191616777</v>
      </c>
      <c r="AF15" s="99">
        <f>+'Ark1'!V2460</f>
        <v>91.572890188862843</v>
      </c>
      <c r="AG15" s="81"/>
      <c r="AH15" s="4"/>
      <c r="AI15" s="15"/>
      <c r="AO15"/>
      <c r="AQ15">
        <v>9</v>
      </c>
      <c r="AR15" t="s">
        <v>565</v>
      </c>
    </row>
    <row r="16" spans="1:50" s="386" customFormat="1" ht="15.6">
      <c r="A16" s="39"/>
      <c r="B16" s="46">
        <f>+'Ark1'!C2461</f>
        <v>2024</v>
      </c>
      <c r="C16" s="46">
        <f>+'Ark1'!O2461</f>
        <v>9</v>
      </c>
      <c r="D16" s="47" t="str">
        <f>VLOOKUP(C16,RNR!$D$23:$E$36,2)</f>
        <v>Agder</v>
      </c>
      <c r="E16" s="46">
        <f>+'Ark1'!Q2461</f>
        <v>94</v>
      </c>
      <c r="F16" s="45"/>
      <c r="G16" s="331">
        <f>+'Ark1'!R2461</f>
        <v>27633</v>
      </c>
      <c r="H16" s="333">
        <f t="shared" ref="H16:H23" si="6">+G16-G35</f>
        <v>-195884</v>
      </c>
      <c r="I16" s="109"/>
      <c r="J16" s="65">
        <f>+'Ark1'!S2461</f>
        <v>27417</v>
      </c>
      <c r="K16" s="99">
        <f>+'Ark1'!AD2461</f>
        <v>2.1640539772215566</v>
      </c>
      <c r="L16" s="99">
        <f t="shared" ref="L16:L23" si="7">+K16-K35</f>
        <v>-15.300776794798082</v>
      </c>
      <c r="M16" s="99">
        <f>+'Ark1'!AE2461</f>
        <v>2.1710842771360426</v>
      </c>
      <c r="N16" s="180"/>
      <c r="O16" s="96">
        <f>+'Ark1'!U2461</f>
        <v>60.326002115475802</v>
      </c>
      <c r="P16" s="48">
        <f t="shared" ref="P16:P23" si="8">+O16-O35</f>
        <v>-0.29103139712458415</v>
      </c>
      <c r="Q16" s="39"/>
      <c r="R16" s="107">
        <f>+'Ark1'!W2461</f>
        <v>82.769887296203024</v>
      </c>
      <c r="S16" s="99">
        <f t="shared" ref="S16:S23" si="9">+R16-R35</f>
        <v>-0.48769066698142183</v>
      </c>
      <c r="T16" s="208"/>
      <c r="U16" s="99">
        <f>+'Ark1'!X2461</f>
        <v>3.6188615061701593E-3</v>
      </c>
      <c r="V16" s="99">
        <f t="shared" ref="V16:V23" si="10">+U16-U35</f>
        <v>-2.2150043304658049</v>
      </c>
      <c r="W16" s="99">
        <f>+'Ark1'!Y2461</f>
        <v>7.2377230123403186E-3</v>
      </c>
      <c r="X16" s="44"/>
      <c r="Y16" s="276">
        <f>+'Ark1'!Z2461</f>
        <v>0</v>
      </c>
      <c r="Z16" s="39"/>
      <c r="AA16" s="99">
        <f>+'Ark1'!AA2461</f>
        <v>9.2545794067243872</v>
      </c>
      <c r="AB16" s="48">
        <f>+'Ark1'!AB2461</f>
        <v>2.4778568038611404</v>
      </c>
      <c r="AC16" s="65">
        <f>+'Ark1'!AC2461</f>
        <v>-29.513591928565429</v>
      </c>
      <c r="AD16" s="65">
        <f t="shared" ref="AD16:AD23" si="11">+G16/E16</f>
        <v>293.968085106383</v>
      </c>
      <c r="AE16" s="99">
        <f>+'Ark1'!T2461</f>
        <v>4.4922013534542025</v>
      </c>
      <c r="AF16" s="99">
        <f>+'Ark1'!V2461</f>
        <v>89.976124531634994</v>
      </c>
      <c r="AG16" s="81"/>
      <c r="AH16" s="4"/>
      <c r="AI16" s="15"/>
    </row>
    <row r="17" spans="1:44" s="386" customFormat="1" ht="15.6">
      <c r="A17" s="39"/>
      <c r="B17" s="46">
        <f>+'Ark1'!C2462</f>
        <v>2024</v>
      </c>
      <c r="C17" s="46">
        <f>+'Ark1'!O2462</f>
        <v>11</v>
      </c>
      <c r="D17" s="47" t="str">
        <f>VLOOKUP(C17,RNR!$D$23:$E$36,2)</f>
        <v>Rogaland</v>
      </c>
      <c r="E17" s="46">
        <f>+'Ark1'!Q2462</f>
        <v>494</v>
      </c>
      <c r="F17" s="45"/>
      <c r="G17" s="331">
        <f>+'Ark1'!R2462</f>
        <v>360120</v>
      </c>
      <c r="H17" s="333">
        <f t="shared" si="6"/>
        <v>292085</v>
      </c>
      <c r="I17" s="109"/>
      <c r="J17" s="65">
        <f>+'Ark1'!S2462</f>
        <v>356954</v>
      </c>
      <c r="K17" s="99">
        <f>+'Ark1'!AD2462</f>
        <v>28.202479581552005</v>
      </c>
      <c r="L17" s="99">
        <f t="shared" si="7"/>
        <v>22.886464416824687</v>
      </c>
      <c r="M17" s="99">
        <f>+'Ark1'!AE2462</f>
        <v>28.041988547310353</v>
      </c>
      <c r="N17" s="180"/>
      <c r="O17" s="96">
        <f>+'Ark1'!U2462</f>
        <v>60.576967900625839</v>
      </c>
      <c r="P17" s="48">
        <f t="shared" si="8"/>
        <v>-0.13784429348937977</v>
      </c>
      <c r="Q17" s="39"/>
      <c r="R17" s="107">
        <f>+'Ark1'!W2462</f>
        <v>82.113047059284611</v>
      </c>
      <c r="S17" s="99">
        <f t="shared" si="9"/>
        <v>0.85815732522020483</v>
      </c>
      <c r="T17" s="208"/>
      <c r="U17" s="99">
        <f>+'Ark1'!X2462</f>
        <v>0.49455736976563369</v>
      </c>
      <c r="V17" s="99">
        <f t="shared" si="10"/>
        <v>-2.6655807944145673</v>
      </c>
      <c r="W17" s="99">
        <f>+'Ark1'!Y2462</f>
        <v>0.98911473953126738</v>
      </c>
      <c r="X17" s="44"/>
      <c r="Y17" s="276">
        <f>+'Ark1'!Z2462</f>
        <v>0</v>
      </c>
      <c r="Z17" s="39"/>
      <c r="AA17" s="99">
        <f>+'Ark1'!AA2462</f>
        <v>8.7030998628956002</v>
      </c>
      <c r="AB17" s="48">
        <f>+'Ark1'!AB2462</f>
        <v>2.4023735743209449</v>
      </c>
      <c r="AC17" s="65">
        <f>+'Ark1'!AC2462</f>
        <v>-30.791362362230057</v>
      </c>
      <c r="AD17" s="65">
        <f t="shared" si="11"/>
        <v>728.9878542510121</v>
      </c>
      <c r="AE17" s="99">
        <f>+'Ark1'!T2462</f>
        <v>4.1112212595801401</v>
      </c>
      <c r="AF17" s="99">
        <f>+'Ark1'!V2462</f>
        <v>89.358017464382016</v>
      </c>
      <c r="AG17" s="81"/>
      <c r="AH17" s="4"/>
      <c r="AI17" s="15"/>
    </row>
    <row r="18" spans="1:44" s="386" customFormat="1" ht="15.6">
      <c r="A18" s="39"/>
      <c r="B18" s="46">
        <f>+'Ark1'!C2463</f>
        <v>2024</v>
      </c>
      <c r="C18" s="46">
        <f>+'Ark1'!O2463</f>
        <v>14</v>
      </c>
      <c r="D18" s="47" t="str">
        <f>VLOOKUP(C18,RNR!$D$23:$E$36,2)</f>
        <v>Vestland</v>
      </c>
      <c r="E18" s="46">
        <f>+'Ark1'!Q2463</f>
        <v>122</v>
      </c>
      <c r="F18" s="45"/>
      <c r="G18" s="331">
        <f>+'Ark1'!R2463</f>
        <v>41213</v>
      </c>
      <c r="H18" s="333">
        <f t="shared" si="6"/>
        <v>34499</v>
      </c>
      <c r="I18" s="109"/>
      <c r="J18" s="65">
        <f>+'Ark1'!S2463</f>
        <v>41082</v>
      </c>
      <c r="K18" s="99">
        <f>+'Ark1'!AD2463</f>
        <v>3.227559677314515</v>
      </c>
      <c r="L18" s="99">
        <f t="shared" si="7"/>
        <v>2.7029513754701817</v>
      </c>
      <c r="M18" s="99">
        <f>+'Ark1'!AE2463</f>
        <v>3.1803210936196598</v>
      </c>
      <c r="N18" s="180"/>
      <c r="O18" s="96">
        <f>+'Ark1'!U2463</f>
        <v>60.648921668857405</v>
      </c>
      <c r="P18" s="48">
        <f t="shared" si="8"/>
        <v>0.60477981639592571</v>
      </c>
      <c r="Q18" s="39"/>
      <c r="R18" s="107">
        <f>+'Ark1'!W2463</f>
        <v>80.916111679081254</v>
      </c>
      <c r="S18" s="99">
        <f t="shared" si="9"/>
        <v>-2.4080840414037255</v>
      </c>
      <c r="T18" s="208"/>
      <c r="U18" s="99">
        <f>+'Ark1'!X2463</f>
        <v>7.5946909955596542</v>
      </c>
      <c r="V18" s="99">
        <f t="shared" si="10"/>
        <v>7.5946909955596542</v>
      </c>
      <c r="W18" s="99">
        <f>+'Ark1'!Y2463</f>
        <v>15.189381991119308</v>
      </c>
      <c r="X18" s="44"/>
      <c r="Y18" s="276">
        <f>+'Ark1'!Z2463</f>
        <v>0</v>
      </c>
      <c r="Z18" s="39"/>
      <c r="AA18" s="99">
        <f>+'Ark1'!AA2463</f>
        <v>9.4992032105176225</v>
      </c>
      <c r="AB18" s="48">
        <f>+'Ark1'!AB2463</f>
        <v>2.4519896970153656</v>
      </c>
      <c r="AC18" s="65">
        <f>+'Ark1'!AC2463</f>
        <v>-38.398011112953156</v>
      </c>
      <c r="AD18" s="65">
        <f t="shared" si="11"/>
        <v>337.81147540983608</v>
      </c>
      <c r="AE18" s="99">
        <f>+'Ark1'!T2463</f>
        <v>3.9980831291097454</v>
      </c>
      <c r="AF18" s="99">
        <f>+'Ark1'!V2463</f>
        <v>87.877612636682144</v>
      </c>
      <c r="AG18" s="81"/>
      <c r="AH18" s="4"/>
      <c r="AI18" s="15"/>
    </row>
    <row r="19" spans="1:44" s="386" customFormat="1" ht="15.6">
      <c r="A19" s="39"/>
      <c r="B19" s="46">
        <f>+'Ark1'!C2464</f>
        <v>2024</v>
      </c>
      <c r="C19" s="46">
        <f>+'Ark1'!O2464</f>
        <v>15</v>
      </c>
      <c r="D19" s="47" t="str">
        <f>VLOOKUP(C19,RNR!$D$23:$E$36,2)</f>
        <v>Møre og Romsdal</v>
      </c>
      <c r="E19" s="46">
        <f>+'Ark1'!Q2464</f>
        <v>35</v>
      </c>
      <c r="F19" s="45"/>
      <c r="G19" s="331">
        <f>+'Ark1'!R2464</f>
        <v>20187</v>
      </c>
      <c r="H19" s="333">
        <f t="shared" si="6"/>
        <v>20129</v>
      </c>
      <c r="I19" s="109"/>
      <c r="J19" s="65">
        <f>+'Ark1'!S2464</f>
        <v>20109</v>
      </c>
      <c r="K19" s="99">
        <f>+'Ark1'!AD2464</f>
        <v>1.5809270668465798</v>
      </c>
      <c r="L19" s="99">
        <f t="shared" si="7"/>
        <v>1.5763951512214724</v>
      </c>
      <c r="M19" s="99">
        <f>+'Ark1'!AE2464</f>
        <v>1.5722313940903487</v>
      </c>
      <c r="N19" s="180"/>
      <c r="O19" s="96">
        <f>+'Ark1'!U2464</f>
        <v>60.410960266547313</v>
      </c>
      <c r="P19" s="48">
        <f t="shared" si="8"/>
        <v>0.20406371482317098</v>
      </c>
      <c r="Q19" s="39"/>
      <c r="R19" s="107">
        <f>+'Ark1'!W2464</f>
        <v>81.722492416330823</v>
      </c>
      <c r="S19" s="99">
        <f t="shared" si="9"/>
        <v>2.1328372439170096</v>
      </c>
      <c r="T19" s="208"/>
      <c r="U19" s="99">
        <f>+'Ark1'!X2464</f>
        <v>3.0415614009015699</v>
      </c>
      <c r="V19" s="99">
        <f t="shared" si="10"/>
        <v>3.0415614009015699</v>
      </c>
      <c r="W19" s="99">
        <f>+'Ark1'!Y2464</f>
        <v>6.0831228018031398</v>
      </c>
      <c r="X19" s="44"/>
      <c r="Y19" s="276">
        <f>+'Ark1'!Z2464</f>
        <v>0</v>
      </c>
      <c r="Z19" s="39"/>
      <c r="AA19" s="99">
        <f>+'Ark1'!AA2464</f>
        <v>9.6480333256371171</v>
      </c>
      <c r="AB19" s="48">
        <f>+'Ark1'!AB2464</f>
        <v>2.4090995666280719</v>
      </c>
      <c r="AC19" s="65">
        <f>+'Ark1'!AC2464</f>
        <v>-33.736666669162446</v>
      </c>
      <c r="AD19" s="65">
        <f t="shared" si="11"/>
        <v>576.7714285714286</v>
      </c>
      <c r="AE19" s="99">
        <f>+'Ark1'!T2464</f>
        <v>4.4965571902709653</v>
      </c>
      <c r="AF19" s="99">
        <f>+'Ark1'!V2464</f>
        <v>88.789003506188578</v>
      </c>
      <c r="AG19" s="81"/>
      <c r="AH19" s="4"/>
      <c r="AI19" s="15"/>
    </row>
    <row r="20" spans="1:44" ht="15.6">
      <c r="A20" s="39"/>
      <c r="B20" s="46">
        <f>+'Ark1'!C2465</f>
        <v>2024</v>
      </c>
      <c r="C20" s="46">
        <f>+'Ark1'!O2465</f>
        <v>16</v>
      </c>
      <c r="D20" s="47" t="str">
        <f>VLOOKUP(C20,RNR!$D$23:$E$36,2)</f>
        <v>Trøndelag</v>
      </c>
      <c r="E20" s="46">
        <f>+'Ark1'!Q2465</f>
        <v>305</v>
      </c>
      <c r="F20" s="45"/>
      <c r="G20" s="331">
        <f>+'Ark1'!R2465</f>
        <v>222836</v>
      </c>
      <c r="H20" s="333">
        <f t="shared" si="6"/>
        <v>222836</v>
      </c>
      <c r="I20" s="109"/>
      <c r="J20" s="65">
        <f>+'Ark1'!S2465</f>
        <v>221990</v>
      </c>
      <c r="K20" s="99">
        <f>+'Ark1'!AD2465</f>
        <v>17.451204431952473</v>
      </c>
      <c r="L20" s="99">
        <f t="shared" si="7"/>
        <v>17.451204431952473</v>
      </c>
      <c r="M20" s="99">
        <f>+'Ark1'!AE2465</f>
        <v>17.31300494054744</v>
      </c>
      <c r="N20" s="180"/>
      <c r="O20" s="96">
        <f>+'Ark1'!U2465</f>
        <v>60.595833145637201</v>
      </c>
      <c r="P20" s="48">
        <f t="shared" si="8"/>
        <v>60.595833145637201</v>
      </c>
      <c r="Q20" s="39"/>
      <c r="R20" s="107">
        <f>+'Ark1'!W2465</f>
        <v>81.518213883508011</v>
      </c>
      <c r="S20" s="99">
        <f t="shared" si="9"/>
        <v>81.518213883508011</v>
      </c>
      <c r="T20" s="208"/>
      <c r="U20" s="99">
        <f>+'Ark1'!X2465</f>
        <v>2.5673589545674842</v>
      </c>
      <c r="V20" s="99">
        <f t="shared" si="10"/>
        <v>2.5673589545674842</v>
      </c>
      <c r="W20" s="99">
        <f>+'Ark1'!Y2465</f>
        <v>5.1347179091349684</v>
      </c>
      <c r="X20" s="44"/>
      <c r="Y20" s="276">
        <f>+'Ark1'!Z2465</f>
        <v>0</v>
      </c>
      <c r="Z20" s="39"/>
      <c r="AA20" s="99">
        <f>+'Ark1'!AA2465</f>
        <v>9.394339752135112</v>
      </c>
      <c r="AB20" s="48">
        <f>+'Ark1'!AB2465</f>
        <v>2.4681225876941157</v>
      </c>
      <c r="AC20" s="65">
        <f>+'Ark1'!AC2465</f>
        <v>-36.094923353248504</v>
      </c>
      <c r="AD20" s="65">
        <f t="shared" si="11"/>
        <v>730.60983606557375</v>
      </c>
      <c r="AE20" s="99">
        <f>+'Ark1'!T2465</f>
        <v>4.147058823529413</v>
      </c>
      <c r="AF20" s="99">
        <f>+'Ark1'!V2465</f>
        <v>88.57328985713302</v>
      </c>
      <c r="AG20" s="81"/>
      <c r="AH20" s="4"/>
      <c r="AI20" s="15"/>
      <c r="AO20"/>
      <c r="AQ20">
        <v>11</v>
      </c>
      <c r="AR20" t="s">
        <v>65</v>
      </c>
    </row>
    <row r="21" spans="1:44" ht="15.6">
      <c r="A21" s="39"/>
      <c r="B21" s="46">
        <f>+'Ark1'!C2466</f>
        <v>2024</v>
      </c>
      <c r="C21" s="46">
        <f>+'Ark1'!O2466</f>
        <v>18</v>
      </c>
      <c r="D21" s="47" t="str">
        <f>VLOOKUP(C21,RNR!$D$23:$E$36,2)</f>
        <v>Nordland</v>
      </c>
      <c r="E21" s="46">
        <f>+'Ark1'!Q2466</f>
        <v>106</v>
      </c>
      <c r="F21" s="45"/>
      <c r="G21" s="331">
        <f>+'Ark1'!R2466</f>
        <v>69114</v>
      </c>
      <c r="H21" s="333">
        <f t="shared" si="6"/>
        <v>-22574</v>
      </c>
      <c r="I21" s="109"/>
      <c r="J21" s="65">
        <f>+'Ark1'!S2466</f>
        <v>68939</v>
      </c>
      <c r="K21" s="99">
        <f>+'Ark1'!AD2466</f>
        <v>5.4126018377190563</v>
      </c>
      <c r="L21" s="99">
        <f t="shared" si="7"/>
        <v>-1.7435515035180353</v>
      </c>
      <c r="M21" s="99">
        <f>+'Ark1'!AE2466</f>
        <v>5.2329825050283318</v>
      </c>
      <c r="N21" s="180"/>
      <c r="O21" s="96">
        <f>+'Ark1'!U2466</f>
        <v>60.839640841903694</v>
      </c>
      <c r="P21" s="48">
        <f t="shared" si="8"/>
        <v>0.28851057076993669</v>
      </c>
      <c r="Q21" s="39"/>
      <c r="R21" s="107">
        <f>+'Ark1'!W2466</f>
        <v>79.341410522345456</v>
      </c>
      <c r="S21" s="99">
        <f t="shared" si="9"/>
        <v>-7.2346197422239982</v>
      </c>
      <c r="T21" s="208"/>
      <c r="U21" s="99">
        <f>+'Ark1'!X2466</f>
        <v>3.1267181757675724</v>
      </c>
      <c r="V21" s="99">
        <f t="shared" si="10"/>
        <v>3.0165619939335264</v>
      </c>
      <c r="W21" s="99">
        <f>+'Ark1'!Y2466</f>
        <v>6.2534363515351448</v>
      </c>
      <c r="X21" s="44"/>
      <c r="Y21" s="276">
        <f>+'Ark1'!Z2466</f>
        <v>0</v>
      </c>
      <c r="Z21" s="39"/>
      <c r="AA21" s="99">
        <f>+'Ark1'!AA2466</f>
        <v>9.7519975880960992</v>
      </c>
      <c r="AB21" s="48">
        <f>+'Ark1'!AB2466</f>
        <v>2.4050160737915194</v>
      </c>
      <c r="AC21" s="65">
        <f>+'Ark1'!AC2466</f>
        <v>-37.730787078733002</v>
      </c>
      <c r="AD21" s="65">
        <f t="shared" si="11"/>
        <v>652.01886792452831</v>
      </c>
      <c r="AE21" s="99">
        <f>+'Ark1'!T2466</f>
        <v>3.6270364904360912</v>
      </c>
      <c r="AF21" s="99">
        <f>+'Ark1'!V2466</f>
        <v>86.103144367567623</v>
      </c>
      <c r="AG21" s="81"/>
      <c r="AH21" s="4"/>
      <c r="AI21" s="15"/>
      <c r="AO21"/>
      <c r="AQ21">
        <v>14</v>
      </c>
      <c r="AR21" t="s">
        <v>566</v>
      </c>
    </row>
    <row r="22" spans="1:44" ht="15.6">
      <c r="A22" s="39"/>
      <c r="B22" s="46">
        <f>+'Ark1'!C2467</f>
        <v>2024</v>
      </c>
      <c r="C22" s="46">
        <f>+'Ark1'!O2467</f>
        <v>55</v>
      </c>
      <c r="D22" s="47" t="str">
        <f>VLOOKUP(C22,RNR!$D$23:$E$36,2)</f>
        <v>Troms</v>
      </c>
      <c r="E22" s="46">
        <f>+'Ark1'!Q2467</f>
        <v>33</v>
      </c>
      <c r="F22" s="45"/>
      <c r="G22" s="331">
        <f>+'Ark1'!R2467</f>
        <v>6780</v>
      </c>
      <c r="H22" s="333">
        <f t="shared" si="6"/>
        <v>-41709</v>
      </c>
      <c r="I22" s="109"/>
      <c r="J22" s="65">
        <f>+'Ark1'!S2467</f>
        <v>6754</v>
      </c>
      <c r="K22" s="99">
        <f>+'Ark1'!AD2467</f>
        <v>0.53096970888293527</v>
      </c>
      <c r="L22" s="99">
        <f t="shared" si="7"/>
        <v>-3.2535464694964094</v>
      </c>
      <c r="M22" s="99">
        <f>+'Ark1'!AE2467</f>
        <v>0.5272265864387905</v>
      </c>
      <c r="N22" s="180"/>
      <c r="O22" s="96">
        <f>+'Ark1'!U2467</f>
        <v>60.184483269173825</v>
      </c>
      <c r="P22" s="48">
        <f t="shared" si="8"/>
        <v>-0.41417069645051185</v>
      </c>
      <c r="Q22" s="39"/>
      <c r="R22" s="107">
        <f>+'Ark1'!W2467</f>
        <v>81.592804264139673</v>
      </c>
      <c r="S22" s="99">
        <f t="shared" si="9"/>
        <v>-4.9832468851668494</v>
      </c>
      <c r="T22" s="208"/>
      <c r="U22" s="99">
        <f>+'Ark1'!X2467</f>
        <v>0</v>
      </c>
      <c r="V22" s="99">
        <f t="shared" si="10"/>
        <v>-7.1294520406690189</v>
      </c>
      <c r="W22" s="99">
        <f>+'Ark1'!Y2467</f>
        <v>0</v>
      </c>
      <c r="X22" s="44"/>
      <c r="Y22" s="276">
        <f>+'Ark1'!Z2467</f>
        <v>0</v>
      </c>
      <c r="Z22" s="39"/>
      <c r="AA22" s="99">
        <f>+'Ark1'!AA2467</f>
        <v>9.8485678833300963</v>
      </c>
      <c r="AB22" s="48">
        <f>+'Ark1'!AB2467</f>
        <v>2.7899554872361523</v>
      </c>
      <c r="AC22" s="65">
        <f>+'Ark1'!AC2467</f>
        <v>-34.495257194732574</v>
      </c>
      <c r="AD22" s="65">
        <f t="shared" si="11"/>
        <v>205.45454545454547</v>
      </c>
      <c r="AE22" s="99">
        <f>+'Ark1'!T2467</f>
        <v>4.9951327433628316</v>
      </c>
      <c r="AF22" s="99">
        <f>+'Ark1'!V2467</f>
        <v>88.62229228311719</v>
      </c>
      <c r="AG22" s="81"/>
      <c r="AH22" s="4"/>
      <c r="AI22" s="15"/>
      <c r="AO22"/>
      <c r="AQ22">
        <v>15</v>
      </c>
      <c r="AR22" t="s">
        <v>557</v>
      </c>
    </row>
    <row r="23" spans="1:44" ht="15.6">
      <c r="A23" s="39"/>
      <c r="B23" s="46">
        <f>+'Ark1'!C2468</f>
        <v>2024</v>
      </c>
      <c r="C23" s="46">
        <f>+'Ark1'!O2468</f>
        <v>56</v>
      </c>
      <c r="D23" s="47" t="str">
        <f>VLOOKUP(C23,RNR!$D$23:$E$36,2)</f>
        <v>Finnmark</v>
      </c>
      <c r="E23" s="46">
        <f>+'Ark1'!Q2468</f>
        <v>1</v>
      </c>
      <c r="F23" s="45"/>
      <c r="G23" s="331">
        <f>+'Ark1'!R2468</f>
        <v>30</v>
      </c>
      <c r="H23" s="333">
        <f t="shared" si="6"/>
        <v>-7555</v>
      </c>
      <c r="I23" s="109"/>
      <c r="J23" s="65">
        <f>+'Ark1'!S2468</f>
        <v>30</v>
      </c>
      <c r="K23" s="99">
        <f>+'Ark1'!AD2468</f>
        <v>2.3494234906324568E-3</v>
      </c>
      <c r="L23" s="99">
        <f t="shared" si="7"/>
        <v>-0.58965196265895459</v>
      </c>
      <c r="M23" s="99">
        <f>+'Ark1'!AE2468</f>
        <v>2.1807452253176955E-3</v>
      </c>
      <c r="N23" s="180"/>
      <c r="O23" s="96">
        <f>+'Ark1'!U2468</f>
        <v>61.7</v>
      </c>
      <c r="P23" s="48">
        <f t="shared" si="8"/>
        <v>2.1893335100039835</v>
      </c>
      <c r="Q23" s="39"/>
      <c r="R23" s="107">
        <f>+'Ark1'!W2468</f>
        <v>75.980000000000018</v>
      </c>
      <c r="S23" s="99">
        <f t="shared" si="9"/>
        <v>-11.522491056048594</v>
      </c>
      <c r="T23" s="208"/>
      <c r="U23" s="99">
        <f>+'Ark1'!X2468</f>
        <v>0</v>
      </c>
      <c r="V23" s="99">
        <f t="shared" si="10"/>
        <v>-9.4924192485168088</v>
      </c>
      <c r="W23" s="99">
        <f>+'Ark1'!Y2468</f>
        <v>0</v>
      </c>
      <c r="X23" s="44"/>
      <c r="Y23" s="276">
        <f>+'Ark1'!Z2468</f>
        <v>0</v>
      </c>
      <c r="Z23" s="39"/>
      <c r="AA23" s="99">
        <f>+'Ark1'!AA2468</f>
        <v>8.6912753187703231</v>
      </c>
      <c r="AB23" s="48">
        <f>+'Ark1'!AB2468</f>
        <v>1.8101565309846219</v>
      </c>
      <c r="AC23" s="65">
        <f>+'Ark1'!AC2468</f>
        <v>-8.7038127873819224</v>
      </c>
      <c r="AD23" s="65">
        <f t="shared" si="11"/>
        <v>30</v>
      </c>
      <c r="AE23" s="99">
        <f>+'Ark1'!T2468</f>
        <v>0.93333333333333357</v>
      </c>
      <c r="AF23" s="99">
        <f>+'Ark1'!V2468</f>
        <v>82.318526543878662</v>
      </c>
      <c r="AG23" s="81"/>
      <c r="AH23" s="4"/>
      <c r="AI23" s="15"/>
      <c r="AO23"/>
      <c r="AQ23">
        <v>16</v>
      </c>
      <c r="AR23" t="s">
        <v>527</v>
      </c>
    </row>
    <row r="24" spans="1:44">
      <c r="A24" s="39"/>
      <c r="B24" s="39"/>
      <c r="C24" s="39"/>
      <c r="D24" s="39"/>
      <c r="E24" s="39"/>
      <c r="F24" s="39"/>
      <c r="G24" s="303"/>
      <c r="H24" s="334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4"/>
      <c r="AI24" s="15"/>
      <c r="AO24"/>
      <c r="AQ24">
        <v>18</v>
      </c>
      <c r="AR24" t="s">
        <v>66</v>
      </c>
    </row>
    <row r="25" spans="1:44" ht="15.6">
      <c r="A25" s="39"/>
      <c r="B25" s="62">
        <f>+'Ark1'!C2469</f>
        <v>2023</v>
      </c>
      <c r="C25" s="62">
        <f>+'Ark1'!O2469</f>
        <v>1</v>
      </c>
      <c r="D25" s="47" t="str">
        <f>VLOOKUP(C25,RNR!$D$23:$E$36,2)</f>
        <v>Østfold</v>
      </c>
      <c r="E25" s="62">
        <f>+'Ark1'!Q2469</f>
        <v>119</v>
      </c>
      <c r="F25" s="39"/>
      <c r="G25" s="332">
        <f>+'Ark1'!R2469</f>
        <v>90203</v>
      </c>
      <c r="H25" s="335">
        <f>+G25-G40</f>
        <v>-1485</v>
      </c>
      <c r="I25" s="39"/>
      <c r="J25" s="75">
        <f>+'Ark1'!S2469</f>
        <v>89887</v>
      </c>
      <c r="K25" s="127">
        <f>+'Ark1'!AD2469</f>
        <v>7.048144571233899</v>
      </c>
      <c r="L25" s="127">
        <f>+K25-K40</f>
        <v>-0.10800877000319264</v>
      </c>
      <c r="M25" s="127">
        <f>+'Ark1'!AE2469</f>
        <v>7.121605596962989</v>
      </c>
      <c r="N25" s="280"/>
      <c r="O25" s="281">
        <f>+'Ark1'!U2469</f>
        <v>60.540823478367294</v>
      </c>
      <c r="P25" s="63">
        <f>+O25-O40</f>
        <v>-1.0306792766463957E-2</v>
      </c>
      <c r="Q25" s="39"/>
      <c r="R25" s="282">
        <f>+'Ark1'!W2469</f>
        <v>85.036512510151056</v>
      </c>
      <c r="S25" s="127">
        <f>+R25-R40</f>
        <v>-1.539517754418398</v>
      </c>
      <c r="T25" s="283"/>
      <c r="U25" s="127">
        <f>+'Ark1'!X2469</f>
        <v>0.39023092358347278</v>
      </c>
      <c r="V25" s="127">
        <f>+U25-U40</f>
        <v>0.28007474174942693</v>
      </c>
      <c r="W25" s="127">
        <f>+'Ark1'!Y2469</f>
        <v>0.78046184716694555</v>
      </c>
      <c r="X25" s="39"/>
      <c r="Y25" s="75">
        <f>+'Ark1'!Z2469</f>
        <v>0</v>
      </c>
      <c r="Z25" s="39"/>
      <c r="AA25" s="127">
        <f>+'Ark1'!AA2469</f>
        <v>8.3804875000351746</v>
      </c>
      <c r="AB25" s="63">
        <f>+'Ark1'!AB2469</f>
        <v>2.722644943874609</v>
      </c>
      <c r="AC25" s="75">
        <f>+'Ark1'!AC2469</f>
        <v>-23.136804044159756</v>
      </c>
      <c r="AD25" s="75">
        <f t="shared" si="5"/>
        <v>758.00840336134456</v>
      </c>
      <c r="AE25" s="127">
        <f>+'Ark1'!T2469</f>
        <v>4.356750884116936</v>
      </c>
      <c r="AF25" s="127">
        <f>+'Ark1'!V2469</f>
        <v>92.34449546807376</v>
      </c>
      <c r="AG25" s="81"/>
      <c r="AH25" s="4"/>
      <c r="AI25" s="15"/>
      <c r="AO25"/>
      <c r="AQ25">
        <v>54</v>
      </c>
      <c r="AR25" t="s">
        <v>567</v>
      </c>
    </row>
    <row r="26" spans="1:44" ht="15.6">
      <c r="A26" s="39"/>
      <c r="B26" s="62">
        <f>+'Ark1'!C2470</f>
        <v>2023</v>
      </c>
      <c r="C26" s="62">
        <f>+'Ark1'!O2470</f>
        <v>2</v>
      </c>
      <c r="D26" s="47" t="str">
        <f>VLOOKUP(C26,RNR!$D$23:$E$36,2)</f>
        <v>Akershus</v>
      </c>
      <c r="E26" s="62">
        <f>+'Ark1'!Q2470</f>
        <v>81</v>
      </c>
      <c r="F26" s="39"/>
      <c r="G26" s="332">
        <f>+'Ark1'!R2470</f>
        <v>45546</v>
      </c>
      <c r="H26" s="335">
        <f t="shared" ref="H26:H30" si="12">+G26-G41</f>
        <v>-2943</v>
      </c>
      <c r="I26" s="39"/>
      <c r="J26" s="75">
        <f>+'Ark1'!S2470</f>
        <v>44992</v>
      </c>
      <c r="K26" s="127">
        <f>+'Ark1'!AD2470</f>
        <v>3.5588039493300596</v>
      </c>
      <c r="L26" s="127">
        <f t="shared" ref="L26:L30" si="13">+K26-K41</f>
        <v>-0.22571222904928501</v>
      </c>
      <c r="M26" s="127">
        <f>+'Ark1'!AE2470</f>
        <v>3.5291808626397256</v>
      </c>
      <c r="N26" s="280"/>
      <c r="O26" s="281">
        <f>+'Ark1'!U2470</f>
        <v>60.730329836415379</v>
      </c>
      <c r="P26" s="63">
        <f t="shared" ref="P26:P30" si="14">+O26-O41</f>
        <v>0.13167587079104237</v>
      </c>
      <c r="Q26" s="39"/>
      <c r="R26" s="282">
        <f>+'Ark1'!W2470</f>
        <v>84.190487642247462</v>
      </c>
      <c r="S26" s="127">
        <f t="shared" ref="S26:S30" si="15">+R26-R41</f>
        <v>-2.3855635070590608</v>
      </c>
      <c r="T26" s="283"/>
      <c r="U26" s="127">
        <f>+'Ark1'!X2470</f>
        <v>4.6919597769288188</v>
      </c>
      <c r="V26" s="127">
        <f t="shared" ref="V26:V30" si="16">+U26-U41</f>
        <v>-2.4374922637402001</v>
      </c>
      <c r="W26" s="127">
        <f>+'Ark1'!Y2470</f>
        <v>9.3839195538576377</v>
      </c>
      <c r="X26" s="39"/>
      <c r="Y26" s="75">
        <f>+'Ark1'!Z2470</f>
        <v>0</v>
      </c>
      <c r="Z26" s="39"/>
      <c r="AA26" s="127">
        <f>+'Ark1'!AA2470</f>
        <v>10.050108243425402</v>
      </c>
      <c r="AB26" s="63">
        <f>+'Ark1'!AB2470</f>
        <v>2.7574219800104482</v>
      </c>
      <c r="AC26" s="75">
        <f>+'Ark1'!AC2470</f>
        <v>-31.52330132850896</v>
      </c>
      <c r="AD26" s="75">
        <f t="shared" ref="AD26:AD38" si="17">+G26/E26</f>
        <v>562.2962962962963</v>
      </c>
      <c r="AE26" s="127">
        <f>+'Ark1'!T2470</f>
        <v>3.9607868967637119</v>
      </c>
      <c r="AF26" s="127">
        <f>+'Ark1'!V2470</f>
        <v>91.599043874803357</v>
      </c>
      <c r="AG26" s="81"/>
      <c r="AH26" s="4"/>
      <c r="AI26" s="15"/>
      <c r="AO26"/>
    </row>
    <row r="27" spans="1:44" ht="15.6">
      <c r="A27" s="39"/>
      <c r="B27" s="62">
        <f>+'Ark1'!C2471</f>
        <v>2023</v>
      </c>
      <c r="C27" s="62">
        <f>+'Ark1'!O2471</f>
        <v>3</v>
      </c>
      <c r="D27" s="47" t="str">
        <f>VLOOKUP(C27,RNR!$D$23:$E$36,2)</f>
        <v>Buskerud</v>
      </c>
      <c r="E27" s="62">
        <f>+'Ark1'!Q2471</f>
        <v>45</v>
      </c>
      <c r="F27" s="39"/>
      <c r="G27" s="332">
        <f>+'Ark1'!R2471</f>
        <v>6934</v>
      </c>
      <c r="H27" s="335">
        <f t="shared" si="12"/>
        <v>-651</v>
      </c>
      <c r="I27" s="39"/>
      <c r="J27" s="75">
        <f>+'Ark1'!S2471</f>
        <v>6857</v>
      </c>
      <c r="K27" s="127">
        <f>+'Ark1'!AD2471</f>
        <v>0.54179832662922356</v>
      </c>
      <c r="L27" s="127">
        <f t="shared" si="13"/>
        <v>-5.0203059520363524E-2</v>
      </c>
      <c r="M27" s="127">
        <f>+'Ark1'!AE2471</f>
        <v>0.54161912864319917</v>
      </c>
      <c r="N27" s="280"/>
      <c r="O27" s="281">
        <f>+'Ark1'!U2471</f>
        <v>59.811871080647514</v>
      </c>
      <c r="P27" s="63">
        <f t="shared" si="14"/>
        <v>0.30120459065149419</v>
      </c>
      <c r="Q27" s="39"/>
      <c r="R27" s="282">
        <f>+'Ark1'!W2471</f>
        <v>84.778212046084292</v>
      </c>
      <c r="S27" s="127">
        <f t="shared" si="15"/>
        <v>-2.7242790099643202</v>
      </c>
      <c r="T27" s="283"/>
      <c r="U27" s="127">
        <f>+'Ark1'!X2471</f>
        <v>8.3501586385924451</v>
      </c>
      <c r="V27" s="127">
        <f t="shared" si="16"/>
        <v>-1.1422606099243637</v>
      </c>
      <c r="W27" s="127">
        <f>+'Ark1'!Y2471</f>
        <v>16.70031727718489</v>
      </c>
      <c r="X27" s="39"/>
      <c r="Y27" s="75">
        <f>+'Ark1'!Z2471</f>
        <v>0</v>
      </c>
      <c r="Z27" s="39"/>
      <c r="AA27" s="127">
        <f>+'Ark1'!AA2471</f>
        <v>10.498792369838659</v>
      </c>
      <c r="AB27" s="63">
        <f>+'Ark1'!AB2471</f>
        <v>3.2080935658976597</v>
      </c>
      <c r="AC27" s="75">
        <f>+'Ark1'!AC2471</f>
        <v>-27.954590378645399</v>
      </c>
      <c r="AD27" s="75">
        <f t="shared" si="17"/>
        <v>154.0888888888889</v>
      </c>
      <c r="AE27" s="127">
        <f>+'Ark1'!T2471</f>
        <v>5.6439284684164992</v>
      </c>
      <c r="AF27" s="127">
        <f>+'Ark1'!V2471</f>
        <v>92.355740889058112</v>
      </c>
      <c r="AG27" s="81"/>
      <c r="AH27" s="4"/>
      <c r="AI27" s="15"/>
      <c r="AO27"/>
    </row>
    <row r="28" spans="1:44" ht="15.6">
      <c r="A28" s="39"/>
      <c r="B28" s="62">
        <f>+'Ark1'!C2472</f>
        <v>2023</v>
      </c>
      <c r="C28" s="62">
        <f>+'Ark1'!O2472</f>
        <v>4</v>
      </c>
      <c r="D28" s="47" t="str">
        <f>VLOOKUP(C28,RNR!$D$23:$E$36,2)</f>
        <v>Innlandet</v>
      </c>
      <c r="E28" s="62">
        <f>+'Ark1'!Q2472</f>
        <v>379</v>
      </c>
      <c r="F28" s="39"/>
      <c r="G28" s="332">
        <f>+'Ark1'!R2472</f>
        <v>290693</v>
      </c>
      <c r="H28" s="335">
        <f t="shared" si="12"/>
        <v>5554</v>
      </c>
      <c r="I28" s="39"/>
      <c r="J28" s="75">
        <f>+'Ark1'!S2472</f>
        <v>289883</v>
      </c>
      <c r="K28" s="127">
        <f>+'Ark1'!AD2472</f>
        <v>22.713726703609591</v>
      </c>
      <c r="L28" s="127">
        <f t="shared" si="13"/>
        <v>0.45892337528961136</v>
      </c>
      <c r="M28" s="127">
        <f>+'Ark1'!AE2472</f>
        <v>23.116219853224603</v>
      </c>
      <c r="N28" s="280"/>
      <c r="O28" s="281">
        <f>+'Ark1'!U2472</f>
        <v>60.329315620439949</v>
      </c>
      <c r="P28" s="63">
        <f t="shared" si="14"/>
        <v>2.4880944864058563E-2</v>
      </c>
      <c r="Q28" s="39"/>
      <c r="R28" s="282">
        <f>+'Ark1'!W2472</f>
        <v>85.589103534874297</v>
      </c>
      <c r="S28" s="127">
        <f t="shared" si="15"/>
        <v>-1.3227123961965077</v>
      </c>
      <c r="T28" s="283"/>
      <c r="U28" s="127">
        <f>+'Ark1'!X2472</f>
        <v>2.2690604864926223</v>
      </c>
      <c r="V28" s="127">
        <f t="shared" si="16"/>
        <v>0.62074159640743565</v>
      </c>
      <c r="W28" s="127">
        <f>+'Ark1'!Y2472</f>
        <v>4.5381209729852445</v>
      </c>
      <c r="X28" s="39"/>
      <c r="Y28" s="75">
        <f>+'Ark1'!Z2472</f>
        <v>0</v>
      </c>
      <c r="Z28" s="39"/>
      <c r="AA28" s="127">
        <f>+'Ark1'!AA2472</f>
        <v>8.8299792575484499</v>
      </c>
      <c r="AB28" s="63">
        <f>+'Ark1'!AB2472</f>
        <v>2.7165920511536994</v>
      </c>
      <c r="AC28" s="75">
        <f>+'Ark1'!AC2472</f>
        <v>-23.233658638123945</v>
      </c>
      <c r="AD28" s="75">
        <f t="shared" si="17"/>
        <v>767</v>
      </c>
      <c r="AE28" s="127">
        <f>+'Ark1'!T2472</f>
        <v>4.696463279129528</v>
      </c>
      <c r="AF28" s="127">
        <f>+'Ark1'!V2472</f>
        <v>92.924863634137267</v>
      </c>
      <c r="AG28" s="81"/>
      <c r="AH28" s="4"/>
      <c r="AI28" s="15"/>
      <c r="AO28"/>
    </row>
    <row r="29" spans="1:44" ht="15.6">
      <c r="A29" s="39"/>
      <c r="B29" s="62">
        <f>+'Ark1'!C2473</f>
        <v>2023</v>
      </c>
      <c r="C29" s="62">
        <f>+'Ark1'!O2473</f>
        <v>7</v>
      </c>
      <c r="D29" s="47" t="str">
        <f>VLOOKUP(C29,RNR!$D$23:$E$36,2)</f>
        <v>Vestfold</v>
      </c>
      <c r="E29" s="62">
        <f>+'Ark1'!Q2473</f>
        <v>111</v>
      </c>
      <c r="F29" s="39"/>
      <c r="G29" s="332">
        <f>+'Ark1'!R2473</f>
        <v>82708</v>
      </c>
      <c r="H29" s="335">
        <f t="shared" si="12"/>
        <v>1175</v>
      </c>
      <c r="I29" s="39"/>
      <c r="J29" s="75">
        <f>+'Ark1'!S2473</f>
        <v>82472</v>
      </c>
      <c r="K29" s="127">
        <f>+'Ark1'!AD2473</f>
        <v>6.4625116814032051</v>
      </c>
      <c r="L29" s="127">
        <f t="shared" si="13"/>
        <v>9.8945561833754248E-2</v>
      </c>
      <c r="M29" s="127">
        <f>+'Ark1'!AE2473</f>
        <v>6.4698921724036351</v>
      </c>
      <c r="N29" s="280"/>
      <c r="O29" s="281">
        <f>+'Ark1'!U2473</f>
        <v>60.473906295469973</v>
      </c>
      <c r="P29" s="63">
        <f t="shared" si="14"/>
        <v>-6.0069507309137293E-2</v>
      </c>
      <c r="Q29" s="39"/>
      <c r="R29" s="282">
        <f>+'Ark1'!W2473</f>
        <v>84.200549277330182</v>
      </c>
      <c r="S29" s="127">
        <f t="shared" si="15"/>
        <v>-2.0247898653057348</v>
      </c>
      <c r="T29" s="283"/>
      <c r="U29" s="127">
        <f>+'Ark1'!X2473</f>
        <v>1.5814673308507037</v>
      </c>
      <c r="V29" s="127">
        <f t="shared" si="16"/>
        <v>-0.35762481588742623</v>
      </c>
      <c r="W29" s="127">
        <f>+'Ark1'!Y2473</f>
        <v>3.1629346617014074</v>
      </c>
      <c r="X29" s="39"/>
      <c r="Y29" s="75">
        <f>+'Ark1'!Z2473</f>
        <v>0</v>
      </c>
      <c r="Z29" s="39"/>
      <c r="AA29" s="127">
        <f>+'Ark1'!AA2473</f>
        <v>9.8131538863828407</v>
      </c>
      <c r="AB29" s="63">
        <f>+'Ark1'!AB2473</f>
        <v>2.7233747244465287</v>
      </c>
      <c r="AC29" s="75">
        <f>+'Ark1'!AC2473</f>
        <v>-23.986077169331757</v>
      </c>
      <c r="AD29" s="75">
        <f t="shared" si="17"/>
        <v>745.11711711711712</v>
      </c>
      <c r="AE29" s="127">
        <f>+'Ark1'!T2473</f>
        <v>4.456703100062871</v>
      </c>
      <c r="AF29" s="127">
        <f>+'Ark1'!V2473</f>
        <v>91.415194645792241</v>
      </c>
      <c r="AG29" s="81"/>
      <c r="AH29" s="4"/>
      <c r="AI29" s="15"/>
      <c r="AO29"/>
    </row>
    <row r="30" spans="1:44" ht="15.6">
      <c r="A30" s="39"/>
      <c r="B30" s="62">
        <f>+'Ark1'!C2474</f>
        <v>2023</v>
      </c>
      <c r="C30" s="62">
        <f>+'Ark1'!O2474</f>
        <v>8</v>
      </c>
      <c r="D30" s="47" t="str">
        <f>VLOOKUP(C30,RNR!$D$23:$E$36,2)</f>
        <v>Telemark</v>
      </c>
      <c r="E30" s="62">
        <f>+'Ark1'!Q2474</f>
        <v>51</v>
      </c>
      <c r="F30" s="39"/>
      <c r="G30" s="332">
        <f>+'Ark1'!R2474</f>
        <v>16243</v>
      </c>
      <c r="H30" s="335">
        <f t="shared" si="12"/>
        <v>-299</v>
      </c>
      <c r="I30" s="39"/>
      <c r="J30" s="75">
        <f>+'Ark1'!S2474</f>
        <v>16188</v>
      </c>
      <c r="K30" s="127">
        <f>+'Ark1'!AD2474</f>
        <v>1.2691707844589677</v>
      </c>
      <c r="L30" s="127">
        <f t="shared" si="13"/>
        <v>-2.1915165400817616E-2</v>
      </c>
      <c r="M30" s="127">
        <f>+'Ark1'!AE2474</f>
        <v>1.2930317911112179</v>
      </c>
      <c r="N30" s="280"/>
      <c r="O30" s="281">
        <f>+'Ark1'!U2474</f>
        <v>60.61483815171735</v>
      </c>
      <c r="P30" s="63">
        <f t="shared" si="14"/>
        <v>-0.13298055889826799</v>
      </c>
      <c r="Q30" s="39"/>
      <c r="R30" s="282">
        <f>+'Ark1'!W2474</f>
        <v>85.731498640968454</v>
      </c>
      <c r="S30" s="127">
        <f t="shared" si="15"/>
        <v>-0.32391762175592476</v>
      </c>
      <c r="T30" s="283"/>
      <c r="U30" s="127">
        <f>+'Ark1'!X2474</f>
        <v>5.8178907837222189</v>
      </c>
      <c r="V30" s="127">
        <f t="shared" si="16"/>
        <v>-1.1159745288155625</v>
      </c>
      <c r="W30" s="127">
        <f>+'Ark1'!Y2474</f>
        <v>11.635781567444438</v>
      </c>
      <c r="X30" s="39"/>
      <c r="Y30" s="75">
        <f>+'Ark1'!Z2474</f>
        <v>0</v>
      </c>
      <c r="Z30" s="39"/>
      <c r="AA30" s="127">
        <f>+'Ark1'!AA2474</f>
        <v>9.905187385472157</v>
      </c>
      <c r="AB30" s="63">
        <f>+'Ark1'!AB2474</f>
        <v>2.7149786756144394</v>
      </c>
      <c r="AC30" s="75">
        <f>+'Ark1'!AC2474</f>
        <v>-27.978008262782243</v>
      </c>
      <c r="AD30" s="75">
        <f t="shared" si="17"/>
        <v>318.49019607843138</v>
      </c>
      <c r="AE30" s="127">
        <f>+'Ark1'!T2474</f>
        <v>4.0293049313550444</v>
      </c>
      <c r="AF30" s="127">
        <f>+'Ark1'!V2474</f>
        <v>93.130928277462942</v>
      </c>
      <c r="AG30" s="81"/>
      <c r="AH30" s="4"/>
      <c r="AI30" s="15"/>
      <c r="AO30"/>
    </row>
    <row r="31" spans="1:44" s="388" customFormat="1" ht="15.6">
      <c r="A31" s="39"/>
      <c r="B31" s="62">
        <f>+'Ark1'!C2475</f>
        <v>2023</v>
      </c>
      <c r="C31" s="62">
        <f>+'Ark1'!O2475</f>
        <v>9</v>
      </c>
      <c r="D31" s="47" t="str">
        <f>VLOOKUP(C31,RNR!$D$23:$E$36,2)</f>
        <v>Agder</v>
      </c>
      <c r="E31" s="62">
        <f>+'Ark1'!Q2475</f>
        <v>91</v>
      </c>
      <c r="F31" s="39"/>
      <c r="G31" s="332">
        <f>+'Ark1'!R2475</f>
        <v>26935</v>
      </c>
      <c r="H31" s="335">
        <f t="shared" ref="H31:H38" si="18">+G31-G50</f>
        <v>-196635</v>
      </c>
      <c r="I31" s="39"/>
      <c r="J31" s="75">
        <f>+'Ark1'!S2475</f>
        <v>26765</v>
      </c>
      <c r="K31" s="127">
        <f>+'Ark1'!AD2475</f>
        <v>2.1046059890046345</v>
      </c>
      <c r="L31" s="127">
        <f t="shared" ref="L31:L38" si="19">+K31-K50</f>
        <v>-15.344800721801322</v>
      </c>
      <c r="M31" s="127">
        <f>+'Ark1'!AE2475</f>
        <v>2.098608211207416</v>
      </c>
      <c r="N31" s="280"/>
      <c r="O31" s="281">
        <f>+'Ark1'!U2475</f>
        <v>60.503082383710066</v>
      </c>
      <c r="P31" s="63">
        <f t="shared" ref="P31:P38" si="20">+O31-O50</f>
        <v>-0.50660218255169553</v>
      </c>
      <c r="Q31" s="39"/>
      <c r="R31" s="282">
        <f>+'Ark1'!W2475</f>
        <v>84.156667289370262</v>
      </c>
      <c r="S31" s="127">
        <f t="shared" ref="S31:S38" si="21">+R31-R50</f>
        <v>0.5391583126090751</v>
      </c>
      <c r="T31" s="283"/>
      <c r="U31" s="127">
        <f>+'Ark1'!X2475</f>
        <v>1.8563207722294413E-2</v>
      </c>
      <c r="V31" s="127">
        <f t="shared" ref="V31:V38" si="22">+U31-U50</f>
        <v>-2.1266262184082239</v>
      </c>
      <c r="W31" s="127">
        <f>+'Ark1'!Y2475</f>
        <v>3.7126415444588827E-2</v>
      </c>
      <c r="X31" s="39"/>
      <c r="Y31" s="75">
        <f>+'Ark1'!Z2475</f>
        <v>0</v>
      </c>
      <c r="Z31" s="39"/>
      <c r="AA31" s="127">
        <f>+'Ark1'!AA2475</f>
        <v>9.6909203745997221</v>
      </c>
      <c r="AB31" s="63">
        <f>+'Ark1'!AB2475</f>
        <v>2.409001393819449</v>
      </c>
      <c r="AC31" s="75">
        <f>+'Ark1'!AC2475</f>
        <v>-33.727463381312781</v>
      </c>
      <c r="AD31" s="75">
        <f t="shared" si="17"/>
        <v>295.98901098901098</v>
      </c>
      <c r="AE31" s="127">
        <f>+'Ark1'!T2475</f>
        <v>4.1143864859847774</v>
      </c>
      <c r="AF31" s="127">
        <f>+'Ark1'!V2475</f>
        <v>91.473356947501685</v>
      </c>
      <c r="AG31" s="81"/>
      <c r="AH31" s="4"/>
      <c r="AI31" s="15"/>
    </row>
    <row r="32" spans="1:44" s="388" customFormat="1" ht="15.6">
      <c r="A32" s="39"/>
      <c r="B32" s="62">
        <f>+'Ark1'!C2476</f>
        <v>2023</v>
      </c>
      <c r="C32" s="62">
        <f>+'Ark1'!O2476</f>
        <v>11</v>
      </c>
      <c r="D32" s="47" t="str">
        <f>VLOOKUP(C32,RNR!$D$23:$E$36,2)</f>
        <v>Rogaland</v>
      </c>
      <c r="E32" s="62">
        <f>+'Ark1'!Q2476</f>
        <v>496</v>
      </c>
      <c r="F32" s="39"/>
      <c r="G32" s="332">
        <f>+'Ark1'!R2476</f>
        <v>356241</v>
      </c>
      <c r="H32" s="335">
        <f t="shared" si="18"/>
        <v>291427</v>
      </c>
      <c r="I32" s="39"/>
      <c r="J32" s="75">
        <f>+'Ark1'!S2476</f>
        <v>353174</v>
      </c>
      <c r="K32" s="127">
        <f>+'Ark1'!AD2476</f>
        <v>27.835416451791353</v>
      </c>
      <c r="L32" s="127">
        <f t="shared" si="19"/>
        <v>22.776750948574566</v>
      </c>
      <c r="M32" s="127">
        <f>+'Ark1'!AE2476</f>
        <v>27.81807170886864</v>
      </c>
      <c r="N32" s="280"/>
      <c r="O32" s="281">
        <f>+'Ark1'!U2476</f>
        <v>60.685492137020262</v>
      </c>
      <c r="P32" s="63">
        <f t="shared" si="20"/>
        <v>-0.19630213985523426</v>
      </c>
      <c r="Q32" s="39"/>
      <c r="R32" s="282">
        <f>+'Ark1'!W2476</f>
        <v>84.540090153861613</v>
      </c>
      <c r="S32" s="127">
        <f t="shared" si="21"/>
        <v>1.7191531082316232</v>
      </c>
      <c r="T32" s="283"/>
      <c r="U32" s="127">
        <f>+'Ark1'!X2476</f>
        <v>0.61812087884325484</v>
      </c>
      <c r="V32" s="127">
        <f t="shared" si="22"/>
        <v>-2.7885505193114661</v>
      </c>
      <c r="W32" s="127">
        <f>+'Ark1'!Y2476</f>
        <v>1.2362417576865099</v>
      </c>
      <c r="X32" s="39"/>
      <c r="Y32" s="75">
        <f>+'Ark1'!Z2476</f>
        <v>0</v>
      </c>
      <c r="Z32" s="39"/>
      <c r="AA32" s="127">
        <f>+'Ark1'!AA2476</f>
        <v>9.1416289421092412</v>
      </c>
      <c r="AB32" s="63">
        <f>+'Ark1'!AB2476</f>
        <v>2.4283393385044647</v>
      </c>
      <c r="AC32" s="75">
        <f>+'Ark1'!AC2476</f>
        <v>-32.251357011347316</v>
      </c>
      <c r="AD32" s="75">
        <f t="shared" si="17"/>
        <v>718.22782258064512</v>
      </c>
      <c r="AE32" s="127">
        <f>+'Ark1'!T2476</f>
        <v>3.8993209653015799</v>
      </c>
      <c r="AF32" s="127">
        <f>+'Ark1'!V2476</f>
        <v>91.963407237978814</v>
      </c>
      <c r="AG32" s="81"/>
      <c r="AH32" s="4"/>
      <c r="AI32" s="15"/>
    </row>
    <row r="33" spans="1:41" s="388" customFormat="1" ht="15.6">
      <c r="A33" s="39"/>
      <c r="B33" s="62">
        <f>+'Ark1'!C2477</f>
        <v>2023</v>
      </c>
      <c r="C33" s="62">
        <f>+'Ark1'!O2477</f>
        <v>14</v>
      </c>
      <c r="D33" s="47" t="str">
        <f>VLOOKUP(C33,RNR!$D$23:$E$36,2)</f>
        <v>Vestland</v>
      </c>
      <c r="E33" s="62">
        <f>+'Ark1'!Q2477</f>
        <v>132</v>
      </c>
      <c r="F33" s="39"/>
      <c r="G33" s="332">
        <f>+'Ark1'!R2477</f>
        <v>43284</v>
      </c>
      <c r="H33" s="335">
        <f t="shared" si="18"/>
        <v>36065</v>
      </c>
      <c r="I33" s="39"/>
      <c r="J33" s="75">
        <f>+'Ark1'!S2477</f>
        <v>43127</v>
      </c>
      <c r="K33" s="127">
        <f>+'Ark1'!AD2477</f>
        <v>3.3820592399508684</v>
      </c>
      <c r="L33" s="127">
        <f t="shared" si="19"/>
        <v>2.818623774345876</v>
      </c>
      <c r="M33" s="127">
        <f>+'Ark1'!AE2477</f>
        <v>3.3285500100284922</v>
      </c>
      <c r="N33" s="280"/>
      <c r="O33" s="281">
        <f>+'Ark1'!U2477</f>
        <v>60.739374405824655</v>
      </c>
      <c r="P33" s="63">
        <f t="shared" si="20"/>
        <v>0.61684311236150791</v>
      </c>
      <c r="Q33" s="39"/>
      <c r="R33" s="282">
        <f>+'Ark1'!W2477</f>
        <v>82.83812228998066</v>
      </c>
      <c r="S33" s="127">
        <f t="shared" si="21"/>
        <v>0.34127945270665805</v>
      </c>
      <c r="T33" s="283"/>
      <c r="U33" s="127">
        <f>+'Ark1'!X2477</f>
        <v>5.8913224286110353</v>
      </c>
      <c r="V33" s="127">
        <f t="shared" si="22"/>
        <v>5.8913224286110353</v>
      </c>
      <c r="W33" s="127">
        <f>+'Ark1'!Y2477</f>
        <v>11.782644857222071</v>
      </c>
      <c r="X33" s="39"/>
      <c r="Y33" s="75">
        <f>+'Ark1'!Z2477</f>
        <v>0</v>
      </c>
      <c r="Z33" s="39"/>
      <c r="AA33" s="127">
        <f>+'Ark1'!AA2477</f>
        <v>10.339430540196686</v>
      </c>
      <c r="AB33" s="63">
        <f>+'Ark1'!AB2477</f>
        <v>2.503711013484657</v>
      </c>
      <c r="AC33" s="75">
        <f>+'Ark1'!AC2477</f>
        <v>-38.375054027331359</v>
      </c>
      <c r="AD33" s="75">
        <f t="shared" si="17"/>
        <v>327.90909090909093</v>
      </c>
      <c r="AE33" s="127">
        <f>+'Ark1'!T2477</f>
        <v>3.8675723130949073</v>
      </c>
      <c r="AF33" s="127">
        <f>+'Ark1'!V2477</f>
        <v>89.976167293046743</v>
      </c>
      <c r="AG33" s="81"/>
      <c r="AH33" s="4"/>
      <c r="AI33" s="15"/>
    </row>
    <row r="34" spans="1:41" s="388" customFormat="1" ht="15.6">
      <c r="A34" s="39"/>
      <c r="B34" s="62">
        <f>+'Ark1'!C2478</f>
        <v>2023</v>
      </c>
      <c r="C34" s="62">
        <f>+'Ark1'!O2478</f>
        <v>15</v>
      </c>
      <c r="D34" s="47" t="str">
        <f>VLOOKUP(C34,RNR!$D$23:$E$36,2)</f>
        <v>Møre og Romsdal</v>
      </c>
      <c r="E34" s="62">
        <f>+'Ark1'!Q2478</f>
        <v>36</v>
      </c>
      <c r="F34" s="39"/>
      <c r="G34" s="332">
        <f>+'Ark1'!R2478</f>
        <v>21937</v>
      </c>
      <c r="H34" s="335">
        <f t="shared" si="18"/>
        <v>21918</v>
      </c>
      <c r="I34" s="39"/>
      <c r="J34" s="75">
        <f>+'Ark1'!S2478</f>
        <v>21821</v>
      </c>
      <c r="K34" s="127">
        <f>+'Ark1'!AD2478</f>
        <v>1.7140798804824453</v>
      </c>
      <c r="L34" s="127">
        <f t="shared" si="19"/>
        <v>1.7125969501809499</v>
      </c>
      <c r="M34" s="127">
        <f>+'Ark1'!AE2478</f>
        <v>1.6972368543391996</v>
      </c>
      <c r="N34" s="280"/>
      <c r="O34" s="281">
        <f>+'Ark1'!U2478</f>
        <v>60.292424728472575</v>
      </c>
      <c r="P34" s="63">
        <f t="shared" si="20"/>
        <v>-1.1286279031063842</v>
      </c>
      <c r="Q34" s="39"/>
      <c r="R34" s="282">
        <f>+'Ark1'!W2478</f>
        <v>83.481878465698188</v>
      </c>
      <c r="S34" s="127">
        <f t="shared" si="21"/>
        <v>10.934510044645549</v>
      </c>
      <c r="T34" s="283"/>
      <c r="U34" s="127">
        <f>+'Ark1'!X2478</f>
        <v>3.1089027670146328</v>
      </c>
      <c r="V34" s="127">
        <f t="shared" si="22"/>
        <v>3.1089027670146328</v>
      </c>
      <c r="W34" s="127">
        <f>+'Ark1'!Y2478</f>
        <v>6.2178055340292655</v>
      </c>
      <c r="X34" s="39"/>
      <c r="Y34" s="75">
        <f>+'Ark1'!Z2478</f>
        <v>0</v>
      </c>
      <c r="Z34" s="39"/>
      <c r="AA34" s="127">
        <f>+'Ark1'!AA2478</f>
        <v>9.8234836839967645</v>
      </c>
      <c r="AB34" s="63">
        <f>+'Ark1'!AB2478</f>
        <v>2.4503599086915098</v>
      </c>
      <c r="AC34" s="75">
        <f>+'Ark1'!AC2478</f>
        <v>-33.808908732291989</v>
      </c>
      <c r="AD34" s="75">
        <f t="shared" si="17"/>
        <v>609.36111111111109</v>
      </c>
      <c r="AE34" s="127">
        <f>+'Ark1'!T2478</f>
        <v>4.7492364498336146</v>
      </c>
      <c r="AF34" s="127">
        <f>+'Ark1'!V2478</f>
        <v>90.874766884683169</v>
      </c>
      <c r="AG34" s="81"/>
      <c r="AH34" s="4"/>
      <c r="AI34" s="15"/>
    </row>
    <row r="35" spans="1:41" ht="15.6">
      <c r="A35" s="39"/>
      <c r="B35" s="62">
        <f>+'Ark1'!C2479</f>
        <v>2023</v>
      </c>
      <c r="C35" s="62">
        <f>+'Ark1'!O2479</f>
        <v>16</v>
      </c>
      <c r="D35" s="47" t="str">
        <f>VLOOKUP(C35,RNR!$D$23:$E$36,2)</f>
        <v>Trøndelag</v>
      </c>
      <c r="E35" s="62">
        <f>+'Ark1'!Q2479</f>
        <v>300</v>
      </c>
      <c r="F35" s="39"/>
      <c r="G35" s="332">
        <f>+'Ark1'!R2479</f>
        <v>223517</v>
      </c>
      <c r="H35" s="335">
        <f t="shared" si="18"/>
        <v>223517</v>
      </c>
      <c r="I35" s="39"/>
      <c r="J35" s="75">
        <f>+'Ark1'!S2479</f>
        <v>222573</v>
      </c>
      <c r="K35" s="127">
        <f>+'Ark1'!AD2479</f>
        <v>17.464830772019639</v>
      </c>
      <c r="L35" s="127">
        <f t="shared" si="19"/>
        <v>17.464830772019639</v>
      </c>
      <c r="M35" s="127">
        <f>+'Ark1'!AE2479</f>
        <v>17.265209153518544</v>
      </c>
      <c r="N35" s="280"/>
      <c r="O35" s="281">
        <f>+'Ark1'!U2479</f>
        <v>60.617033512600386</v>
      </c>
      <c r="P35" s="63">
        <f t="shared" si="20"/>
        <v>60.617033512600386</v>
      </c>
      <c r="Q35" s="39"/>
      <c r="R35" s="282">
        <f>+'Ark1'!W2479</f>
        <v>83.257577963184445</v>
      </c>
      <c r="S35" s="127">
        <f t="shared" si="21"/>
        <v>83.257577963184445</v>
      </c>
      <c r="T35" s="283"/>
      <c r="U35" s="127">
        <f>+'Ark1'!X2479</f>
        <v>2.2186231919719752</v>
      </c>
      <c r="V35" s="127">
        <f t="shared" si="22"/>
        <v>2.2186231919719752</v>
      </c>
      <c r="W35" s="127">
        <f>+'Ark1'!Y2479</f>
        <v>4.4372463839439504</v>
      </c>
      <c r="X35" s="39"/>
      <c r="Y35" s="75">
        <f>+'Ark1'!Z2479</f>
        <v>0</v>
      </c>
      <c r="Z35" s="39"/>
      <c r="AA35" s="127">
        <f>+'Ark1'!AA2479</f>
        <v>9.9952146698801378</v>
      </c>
      <c r="AB35" s="63">
        <f>+'Ark1'!AB2479</f>
        <v>2.5255539632007111</v>
      </c>
      <c r="AC35" s="75">
        <f>+'Ark1'!AC2479</f>
        <v>-38.314440563110608</v>
      </c>
      <c r="AD35" s="75">
        <f t="shared" si="17"/>
        <v>745.05666666666662</v>
      </c>
      <c r="AE35" s="127">
        <f>+'Ark1'!T2479</f>
        <v>4.1401459396824407</v>
      </c>
      <c r="AF35" s="127">
        <f>+'Ark1'!V2479</f>
        <v>90.457847228562386</v>
      </c>
      <c r="AG35" s="81"/>
      <c r="AH35" s="4"/>
      <c r="AI35" s="15"/>
      <c r="AO35"/>
    </row>
    <row r="36" spans="1:41" ht="15.6">
      <c r="A36" s="39"/>
      <c r="B36" s="62">
        <f>+'Ark1'!C2480</f>
        <v>2023</v>
      </c>
      <c r="C36" s="62">
        <f>+'Ark1'!O2480</f>
        <v>18</v>
      </c>
      <c r="D36" s="47" t="str">
        <f>VLOOKUP(C36,RNR!$D$23:$E$36,2)</f>
        <v>Nordland</v>
      </c>
      <c r="E36" s="62">
        <f>+'Ark1'!Q2480</f>
        <v>107</v>
      </c>
      <c r="F36" s="39"/>
      <c r="G36" s="332">
        <f>+'Ark1'!R2480</f>
        <v>68035</v>
      </c>
      <c r="H36" s="335">
        <f t="shared" si="18"/>
        <v>-84008</v>
      </c>
      <c r="I36" s="39"/>
      <c r="J36" s="75">
        <f>+'Ark1'!S2480</f>
        <v>67836</v>
      </c>
      <c r="K36" s="127">
        <f>+'Ark1'!AD2480</f>
        <v>5.3160151647273191</v>
      </c>
      <c r="L36" s="127">
        <f t="shared" si="19"/>
        <v>-6.3532955290140185</v>
      </c>
      <c r="M36" s="127">
        <f>+'Ark1'!AE2480</f>
        <v>5.1355306831015666</v>
      </c>
      <c r="N36" s="280"/>
      <c r="O36" s="281">
        <f>+'Ark1'!U2480</f>
        <v>60.714812194115218</v>
      </c>
      <c r="P36" s="63">
        <f t="shared" si="20"/>
        <v>-2.3240774740990844E-2</v>
      </c>
      <c r="Q36" s="39"/>
      <c r="R36" s="282">
        <f>+'Ark1'!W2480</f>
        <v>81.254889734064406</v>
      </c>
      <c r="S36" s="127">
        <f t="shared" si="21"/>
        <v>-3.6059488184988879</v>
      </c>
      <c r="T36" s="283"/>
      <c r="U36" s="127">
        <f>+'Ark1'!X2480</f>
        <v>3.1601381641802009</v>
      </c>
      <c r="V36" s="127">
        <f t="shared" si="22"/>
        <v>0.40565423529166278</v>
      </c>
      <c r="W36" s="127">
        <f>+'Ark1'!Y2480</f>
        <v>6.3202763283604018</v>
      </c>
      <c r="X36" s="39"/>
      <c r="Y36" s="75">
        <f>+'Ark1'!Z2480</f>
        <v>0</v>
      </c>
      <c r="Z36" s="39"/>
      <c r="AA36" s="127">
        <f>+'Ark1'!AA2480</f>
        <v>10.412572746833062</v>
      </c>
      <c r="AB36" s="63">
        <f>+'Ark1'!AB2480</f>
        <v>2.4775326205504484</v>
      </c>
      <c r="AC36" s="75">
        <f>+'Ark1'!AC2480</f>
        <v>-41.651500177522472</v>
      </c>
      <c r="AD36" s="75">
        <f t="shared" si="17"/>
        <v>635.84112149532712</v>
      </c>
      <c r="AE36" s="127">
        <f>+'Ark1'!T2480</f>
        <v>3.9064599103402657</v>
      </c>
      <c r="AF36" s="127">
        <f>+'Ark1'!V2480</f>
        <v>88.181447997998063</v>
      </c>
      <c r="AG36" s="39"/>
      <c r="AH36" s="4"/>
      <c r="AI36" s="15"/>
      <c r="AO36"/>
    </row>
    <row r="37" spans="1:41" ht="15.6">
      <c r="A37" s="39"/>
      <c r="B37" s="62">
        <f>+'Ark1'!C2481</f>
        <v>2023</v>
      </c>
      <c r="C37" s="62">
        <f>+'Ark1'!O2481</f>
        <v>55</v>
      </c>
      <c r="D37" s="47" t="str">
        <f>VLOOKUP(C37,RNR!$D$23:$E$36,2)</f>
        <v>Troms</v>
      </c>
      <c r="E37" s="62">
        <f>+'Ark1'!Q2481</f>
        <v>34</v>
      </c>
      <c r="F37" s="39"/>
      <c r="G37" s="332">
        <f>+'Ark1'!R2481</f>
        <v>6714</v>
      </c>
      <c r="H37" s="335">
        <f t="shared" si="18"/>
        <v>-274618.90000000002</v>
      </c>
      <c r="I37" s="39"/>
      <c r="J37" s="75">
        <f>+'Ark1'!S2481</f>
        <v>6683</v>
      </c>
      <c r="K37" s="127">
        <f>+'Ark1'!AD2481</f>
        <v>0.52460830184433316</v>
      </c>
      <c r="L37" s="127">
        <f t="shared" si="19"/>
        <v>-21.067711097741732</v>
      </c>
      <c r="M37" s="127">
        <f>+'Ark1'!AE2481</f>
        <v>0.51882176047734851</v>
      </c>
      <c r="N37" s="280"/>
      <c r="O37" s="281">
        <f>+'Ark1'!U2481</f>
        <v>60.044141852461479</v>
      </c>
      <c r="P37" s="63">
        <f t="shared" si="20"/>
        <v>-0.45784928291181615</v>
      </c>
      <c r="Q37" s="39"/>
      <c r="R37" s="282">
        <f>+'Ark1'!W2481</f>
        <v>83.32419572048498</v>
      </c>
      <c r="S37" s="127">
        <f t="shared" si="21"/>
        <v>-2.5013292549161292</v>
      </c>
      <c r="T37" s="283"/>
      <c r="U37" s="127">
        <f>+'Ark1'!X2481</f>
        <v>0</v>
      </c>
      <c r="V37" s="127">
        <f t="shared" si="22"/>
        <v>-1.1385088626321338</v>
      </c>
      <c r="W37" s="127">
        <f>+'Ark1'!Y2481</f>
        <v>0</v>
      </c>
      <c r="X37" s="39"/>
      <c r="Y37" s="75">
        <f>+'Ark1'!Z2481</f>
        <v>0</v>
      </c>
      <c r="Z37" s="39"/>
      <c r="AA37" s="127">
        <f>+'Ark1'!AA2481</f>
        <v>9.8761115103716861</v>
      </c>
      <c r="AB37" s="63">
        <f>+'Ark1'!AB2481</f>
        <v>2.7072753536386793</v>
      </c>
      <c r="AC37" s="75">
        <f>+'Ark1'!AC2481</f>
        <v>-32.99773131490371</v>
      </c>
      <c r="AD37" s="75">
        <f t="shared" si="17"/>
        <v>197.47058823529412</v>
      </c>
      <c r="AE37" s="127">
        <f>+'Ark1'!T2481</f>
        <v>5.362675007447125</v>
      </c>
      <c r="AF37" s="127">
        <f>+'Ark1'!V2481</f>
        <v>90.543104388830642</v>
      </c>
      <c r="AG37" s="39"/>
      <c r="AH37" s="4"/>
      <c r="AI37" s="15"/>
      <c r="AO37"/>
    </row>
    <row r="38" spans="1:41" ht="15.6">
      <c r="A38" s="39"/>
      <c r="B38" s="62">
        <f>+'Ark1'!C2482</f>
        <v>2023</v>
      </c>
      <c r="C38" s="62">
        <f>+'Ark1'!O2482</f>
        <v>56</v>
      </c>
      <c r="D38" s="47" t="str">
        <f>VLOOKUP(C38,RNR!$D$23:$E$36,2)</f>
        <v>Finnmark</v>
      </c>
      <c r="E38" s="62">
        <f>+'Ark1'!Q2482</f>
        <v>4</v>
      </c>
      <c r="F38" s="39"/>
      <c r="G38" s="332">
        <f>+'Ark1'!R2482</f>
        <v>58</v>
      </c>
      <c r="H38" s="335">
        <f t="shared" si="18"/>
        <v>-102471</v>
      </c>
      <c r="I38" s="39"/>
      <c r="J38" s="75">
        <f>+'Ark1'!S2482</f>
        <v>58</v>
      </c>
      <c r="K38" s="127">
        <f>+'Ark1'!AD2482</f>
        <v>4.5319156251074381E-3</v>
      </c>
      <c r="L38" s="127">
        <f t="shared" si="19"/>
        <v>-7.8645758770296412</v>
      </c>
      <c r="M38" s="127">
        <f>+'Ark1'!AE2482</f>
        <v>4.3009085492101218E-3</v>
      </c>
      <c r="N38" s="280"/>
      <c r="O38" s="281">
        <f>+'Ark1'!U2482</f>
        <v>60.206896551724142</v>
      </c>
      <c r="P38" s="63">
        <f t="shared" si="20"/>
        <v>-0.39704816747362059</v>
      </c>
      <c r="Q38" s="39"/>
      <c r="R38" s="282">
        <f>+'Ark1'!W2482</f>
        <v>79.589655172413813</v>
      </c>
      <c r="S38" s="127">
        <f t="shared" si="21"/>
        <v>-6.020116804050673</v>
      </c>
      <c r="T38" s="283"/>
      <c r="U38" s="127">
        <f>+'Ark1'!X2482</f>
        <v>0</v>
      </c>
      <c r="V38" s="127">
        <f t="shared" si="22"/>
        <v>-2.6158452730446995</v>
      </c>
      <c r="W38" s="127">
        <f>+'Ark1'!Y2482</f>
        <v>0</v>
      </c>
      <c r="X38" s="39"/>
      <c r="Y38" s="75">
        <f>+'Ark1'!Z2482</f>
        <v>0</v>
      </c>
      <c r="Z38" s="39"/>
      <c r="AA38" s="127">
        <f>+'Ark1'!AA2482</f>
        <v>12.084496902988336</v>
      </c>
      <c r="AB38" s="63">
        <f>+'Ark1'!AB2482</f>
        <v>2.5377061369620235</v>
      </c>
      <c r="AC38" s="75">
        <f>+'Ark1'!AC2482</f>
        <v>-62.410083126884608</v>
      </c>
      <c r="AD38" s="75">
        <f t="shared" si="17"/>
        <v>14.5</v>
      </c>
      <c r="AE38" s="127">
        <f>+'Ark1'!T2482</f>
        <v>4.8275862068965516</v>
      </c>
      <c r="AF38" s="127">
        <f>+'Ark1'!V2482</f>
        <v>86.229312212799314</v>
      </c>
      <c r="AG38" s="39"/>
      <c r="AH38" s="4"/>
      <c r="AI38" s="15"/>
    </row>
    <row r="39" spans="1:41">
      <c r="A39" s="39"/>
      <c r="B39" s="39"/>
      <c r="C39" s="39"/>
      <c r="D39" s="39"/>
      <c r="E39" s="39"/>
      <c r="F39" s="39"/>
      <c r="G39" s="303"/>
      <c r="H39" s="334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4"/>
      <c r="AI39" s="15"/>
    </row>
    <row r="40" spans="1:41">
      <c r="A40" s="39"/>
      <c r="B40" s="46">
        <f>+'Ark1'!C2483</f>
        <v>2022</v>
      </c>
      <c r="C40" s="46">
        <f>+'Ark1'!O2483</f>
        <v>1</v>
      </c>
      <c r="D40" s="47" t="str">
        <f>VLOOKUP(C40,RNR!$D$23:$E$36,2)</f>
        <v>Østfold</v>
      </c>
      <c r="E40" s="46">
        <f>+'Ark1'!Q2483</f>
        <v>127</v>
      </c>
      <c r="F40" s="39"/>
      <c r="G40" s="331">
        <f>+'Ark1'!R2483</f>
        <v>91688</v>
      </c>
      <c r="H40" s="333">
        <f>+G40-G62</f>
        <v>-137847</v>
      </c>
      <c r="I40" s="39"/>
      <c r="J40" s="65">
        <f>+'Ark1'!S2483</f>
        <v>91394</v>
      </c>
      <c r="K40" s="99">
        <f>+'Ark1'!AD2483</f>
        <v>7.1561533412370917</v>
      </c>
      <c r="L40" s="99"/>
      <c r="M40" s="99">
        <f>+'Ark1'!AE2483</f>
        <v>7.2724640118136898</v>
      </c>
      <c r="N40" s="99"/>
      <c r="O40" s="48">
        <f>+'Ark1'!U2483</f>
        <v>60.551130271133758</v>
      </c>
      <c r="P40" s="48"/>
      <c r="Q40" s="39"/>
      <c r="R40" s="99">
        <f>+'Ark1'!W2483</f>
        <v>86.576030264569454</v>
      </c>
      <c r="S40" s="99"/>
      <c r="T40" s="99"/>
      <c r="U40" s="99">
        <f>+'Ark1'!X2483</f>
        <v>0.11015618183404588</v>
      </c>
      <c r="V40" s="99"/>
      <c r="W40" s="99">
        <f>+'Ark1'!Y2483</f>
        <v>0.22031236366809176</v>
      </c>
      <c r="X40" s="39"/>
      <c r="Y40" s="65">
        <f>+'Ark1'!Z2483</f>
        <v>0</v>
      </c>
      <c r="Z40" s="39"/>
      <c r="AA40" s="99">
        <f>+'Ark1'!AA2483</f>
        <v>8.6023208938761826</v>
      </c>
      <c r="AB40" s="48">
        <f>+'Ark1'!AB2483</f>
        <v>2.6075264807899745</v>
      </c>
      <c r="AC40" s="65">
        <f>+'Ark1'!AC2483</f>
        <v>-30.329650621623159</v>
      </c>
      <c r="AD40" s="65">
        <f t="shared" si="5"/>
        <v>721.95275590551182</v>
      </c>
      <c r="AE40" s="99">
        <f>+'Ark1'!T2483</f>
        <v>4.2689010557542968</v>
      </c>
      <c r="AF40" s="99">
        <f>+'Ark1'!V2483</f>
        <v>94.015979200315485</v>
      </c>
      <c r="AG40" s="39"/>
      <c r="AH40" s="4"/>
      <c r="AI40" s="15"/>
    </row>
    <row r="41" spans="1:41">
      <c r="A41" s="39"/>
      <c r="B41" s="46">
        <f>+'Ark1'!C2484</f>
        <v>2022</v>
      </c>
      <c r="C41" s="46">
        <f>+'Ark1'!O2484</f>
        <v>2</v>
      </c>
      <c r="D41" s="47" t="str">
        <f>VLOOKUP(C41,RNR!$D$23:$E$36,2)</f>
        <v>Akershus</v>
      </c>
      <c r="E41" s="46">
        <f>+'Ark1'!Q2484</f>
        <v>90</v>
      </c>
      <c r="F41" s="39"/>
      <c r="G41" s="331">
        <f>+'Ark1'!R2484</f>
        <v>48489</v>
      </c>
      <c r="H41" s="333">
        <f>+G41-G63</f>
        <v>-12531.89</v>
      </c>
      <c r="I41" s="39"/>
      <c r="J41" s="65">
        <f>+'Ark1'!S2484</f>
        <v>48290</v>
      </c>
      <c r="K41" s="99">
        <f>+'Ark1'!AD2484</f>
        <v>3.7845161783793446</v>
      </c>
      <c r="L41" s="99"/>
      <c r="M41" s="99">
        <f>+'Ark1'!AE2484</f>
        <v>3.8425648494145954</v>
      </c>
      <c r="N41" s="99"/>
      <c r="O41" s="48">
        <f>+'Ark1'!U2484</f>
        <v>60.598653965624337</v>
      </c>
      <c r="P41" s="48"/>
      <c r="Q41" s="39"/>
      <c r="R41" s="99">
        <f>+'Ark1'!W2484</f>
        <v>86.576051149306522</v>
      </c>
      <c r="S41" s="99"/>
      <c r="T41" s="99"/>
      <c r="U41" s="99">
        <f>+'Ark1'!X2484</f>
        <v>7.1294520406690189</v>
      </c>
      <c r="V41" s="99"/>
      <c r="W41" s="99">
        <f>+'Ark1'!Y2484</f>
        <v>14.258904081338038</v>
      </c>
      <c r="X41" s="39"/>
      <c r="Y41" s="65">
        <f>+'Ark1'!Z2484</f>
        <v>0</v>
      </c>
      <c r="Z41" s="39"/>
      <c r="AA41" s="99">
        <f>+'Ark1'!AA2484</f>
        <v>9.8269862821165024</v>
      </c>
      <c r="AB41" s="48">
        <f>+'Ark1'!AB2484</f>
        <v>2.6199550916551297</v>
      </c>
      <c r="AC41" s="65">
        <f>+'Ark1'!AC2484</f>
        <v>-31.303495807282399</v>
      </c>
      <c r="AD41" s="65">
        <f t="shared" si="5"/>
        <v>538.76666666666665</v>
      </c>
      <c r="AE41" s="99">
        <f>+'Ark1'!T2484</f>
        <v>4.1436408257542947</v>
      </c>
      <c r="AF41" s="99">
        <f>+'Ark1'!V2484</f>
        <v>94.03029906664915</v>
      </c>
      <c r="AG41" s="39"/>
      <c r="AH41" s="4"/>
      <c r="AI41" s="15"/>
    </row>
    <row r="42" spans="1:41">
      <c r="A42" s="39"/>
      <c r="B42" s="46">
        <f>+'Ark1'!C2485</f>
        <v>2022</v>
      </c>
      <c r="C42" s="46">
        <f>+'Ark1'!O2485</f>
        <v>3</v>
      </c>
      <c r="D42" s="47" t="str">
        <f>VLOOKUP(C42,RNR!$D$23:$E$36,2)</f>
        <v>Buskerud</v>
      </c>
      <c r="E42" s="46">
        <f>+'Ark1'!Q2485</f>
        <v>60</v>
      </c>
      <c r="F42" s="39"/>
      <c r="G42" s="331">
        <f>+'Ark1'!R2485</f>
        <v>7585</v>
      </c>
      <c r="H42" s="333">
        <f>+G42-G64</f>
        <v>416.35999999999876</v>
      </c>
      <c r="I42" s="39"/>
      <c r="J42" s="65">
        <f>+'Ark1'!S2485</f>
        <v>7547</v>
      </c>
      <c r="K42" s="99">
        <f>+'Ark1'!AD2485</f>
        <v>0.59200138614958708</v>
      </c>
      <c r="L42" s="99"/>
      <c r="M42" s="99">
        <f>+'Ark1'!AE2485</f>
        <v>0.60696128979523245</v>
      </c>
      <c r="N42" s="99"/>
      <c r="O42" s="48">
        <f>+'Ark1'!U2485</f>
        <v>59.510666489996019</v>
      </c>
      <c r="P42" s="48"/>
      <c r="Q42" s="39"/>
      <c r="R42" s="99">
        <f>+'Ark1'!W2485</f>
        <v>87.502491056048612</v>
      </c>
      <c r="S42" s="99"/>
      <c r="T42" s="99"/>
      <c r="U42" s="99">
        <f>+'Ark1'!X2485</f>
        <v>9.4924192485168088</v>
      </c>
      <c r="V42" s="99"/>
      <c r="W42" s="99">
        <f>+'Ark1'!Y2485</f>
        <v>18.984838497033621</v>
      </c>
      <c r="X42" s="39"/>
      <c r="Y42" s="65">
        <f>+'Ark1'!Z2485</f>
        <v>0</v>
      </c>
      <c r="Z42" s="39"/>
      <c r="AA42" s="99">
        <f>+'Ark1'!AA2485</f>
        <v>9.8599745769218572</v>
      </c>
      <c r="AB42" s="48">
        <f>+'Ark1'!AB2485</f>
        <v>3.0598441566674226</v>
      </c>
      <c r="AC42" s="65">
        <f>+'Ark1'!AC2485</f>
        <v>-31.225820557375801</v>
      </c>
      <c r="AD42" s="65">
        <f t="shared" si="5"/>
        <v>126.41666666666667</v>
      </c>
      <c r="AE42" s="99">
        <f>+'Ark1'!T2485</f>
        <v>6.0259723137771948</v>
      </c>
      <c r="AF42" s="99">
        <f>+'Ark1'!V2485</f>
        <v>95.060944911347335</v>
      </c>
      <c r="AG42" s="39"/>
      <c r="AH42" s="4"/>
      <c r="AI42" s="15"/>
    </row>
    <row r="43" spans="1:41">
      <c r="A43" s="39"/>
      <c r="B43" s="46">
        <f>+'Ark1'!C2486</f>
        <v>2022</v>
      </c>
      <c r="C43" s="46">
        <f>+'Ark1'!O2486</f>
        <v>4</v>
      </c>
      <c r="D43" s="47" t="str">
        <f>VLOOKUP(C43,RNR!$D$23:$E$36,2)</f>
        <v>Innlandet</v>
      </c>
      <c r="E43" s="46">
        <f>+'Ark1'!Q2486</f>
        <v>414</v>
      </c>
      <c r="F43" s="39"/>
      <c r="G43" s="331">
        <f>+'Ark1'!R2486</f>
        <v>285139</v>
      </c>
      <c r="H43" s="333">
        <f>+G43-G66</f>
        <v>133159</v>
      </c>
      <c r="I43" s="39"/>
      <c r="J43" s="65">
        <f>+'Ark1'!S2486</f>
        <v>284350</v>
      </c>
      <c r="K43" s="99">
        <f>+'Ark1'!AD2486</f>
        <v>22.25480332831998</v>
      </c>
      <c r="L43" s="99"/>
      <c r="M43" s="99">
        <f>+'Ark1'!AE2486</f>
        <v>22.714243847030005</v>
      </c>
      <c r="N43" s="99"/>
      <c r="O43" s="48">
        <f>+'Ark1'!U2486</f>
        <v>60.304434675575891</v>
      </c>
      <c r="P43" s="48"/>
      <c r="Q43" s="39"/>
      <c r="R43" s="99">
        <f>+'Ark1'!W2486</f>
        <v>86.911815931070805</v>
      </c>
      <c r="S43" s="99"/>
      <c r="T43" s="99"/>
      <c r="U43" s="99">
        <f>+'Ark1'!X2486</f>
        <v>1.6483188900851866</v>
      </c>
      <c r="V43" s="99"/>
      <c r="W43" s="99">
        <f>+'Ark1'!Y2486</f>
        <v>3.2966377801703732</v>
      </c>
      <c r="X43" s="39"/>
      <c r="Y43" s="65">
        <f>+'Ark1'!Z2486</f>
        <v>0</v>
      </c>
      <c r="Z43" s="39"/>
      <c r="AA43" s="99">
        <f>+'Ark1'!AA2486</f>
        <v>8.9932615098304307</v>
      </c>
      <c r="AB43" s="48">
        <f>+'Ark1'!AB2486</f>
        <v>2.654390650128378</v>
      </c>
      <c r="AC43" s="65">
        <f>+'Ark1'!AC2486</f>
        <v>-30.752432122315049</v>
      </c>
      <c r="AD43" s="65">
        <f t="shared" si="5"/>
        <v>688.74154589371983</v>
      </c>
      <c r="AE43" s="99">
        <f>+'Ark1'!T2486</f>
        <v>4.7654442219408786</v>
      </c>
      <c r="AF43" s="99">
        <f>+'Ark1'!V2486</f>
        <v>94.338445459519434</v>
      </c>
      <c r="AG43" s="39"/>
      <c r="AH43" s="4"/>
      <c r="AI43" s="15"/>
    </row>
    <row r="44" spans="1:41">
      <c r="A44" s="39"/>
      <c r="B44" s="46">
        <f>+'Ark1'!C2487</f>
        <v>2022</v>
      </c>
      <c r="C44" s="46">
        <f>+'Ark1'!O2487</f>
        <v>7</v>
      </c>
      <c r="D44" s="47" t="str">
        <f>VLOOKUP(C44,RNR!$D$23:$E$36,2)</f>
        <v>Vestfold</v>
      </c>
      <c r="E44" s="46">
        <f>+'Ark1'!Q2487</f>
        <v>118</v>
      </c>
      <c r="F44" s="39"/>
      <c r="G44" s="331">
        <f>+'Ark1'!R2487</f>
        <v>81533</v>
      </c>
      <c r="H44" s="333">
        <f>+G44-G67</f>
        <v>-185823</v>
      </c>
      <c r="I44" s="39"/>
      <c r="J44" s="65">
        <f>+'Ark1'!S2487</f>
        <v>81249</v>
      </c>
      <c r="K44" s="99">
        <f>+'Ark1'!AD2487</f>
        <v>6.3635661195694508</v>
      </c>
      <c r="L44" s="99"/>
      <c r="M44" s="99">
        <f>+'Ark1'!AE2487</f>
        <v>6.4390109367185362</v>
      </c>
      <c r="N44" s="99"/>
      <c r="O44" s="48">
        <f>+'Ark1'!U2487</f>
        <v>60.533975802779111</v>
      </c>
      <c r="P44" s="48"/>
      <c r="Q44" s="39"/>
      <c r="R44" s="99">
        <f>+'Ark1'!W2487</f>
        <v>86.225339142635917</v>
      </c>
      <c r="S44" s="99"/>
      <c r="T44" s="99"/>
      <c r="U44" s="99">
        <f>+'Ark1'!X2487</f>
        <v>1.9390921467381299</v>
      </c>
      <c r="V44" s="99"/>
      <c r="W44" s="99">
        <f>+'Ark1'!Y2487</f>
        <v>3.8781842934762598</v>
      </c>
      <c r="X44" s="39"/>
      <c r="Y44" s="65">
        <f>+'Ark1'!Z2487</f>
        <v>0</v>
      </c>
      <c r="Z44" s="39"/>
      <c r="AA44" s="99">
        <f>+'Ark1'!AA2487</f>
        <v>9.4194588150186433</v>
      </c>
      <c r="AB44" s="48">
        <f>+'Ark1'!AB2487</f>
        <v>2.660862879102746</v>
      </c>
      <c r="AC44" s="65">
        <f>+'Ark1'!AC2487</f>
        <v>-30.731300555872373</v>
      </c>
      <c r="AD44" s="65">
        <f t="shared" si="5"/>
        <v>690.95762711864404</v>
      </c>
      <c r="AE44" s="99">
        <f>+'Ark1'!T2487</f>
        <v>4.2892939055351809</v>
      </c>
      <c r="AF44" s="99">
        <f>+'Ark1'!V2487</f>
        <v>93.658869000898108</v>
      </c>
      <c r="AG44" s="39"/>
      <c r="AH44" s="4"/>
      <c r="AI44" s="15"/>
    </row>
    <row r="45" spans="1:41" ht="16.5" customHeight="1">
      <c r="A45" s="39"/>
      <c r="B45" s="46">
        <f>+'Ark1'!C2488</f>
        <v>2022</v>
      </c>
      <c r="C45" s="46">
        <f>+'Ark1'!O2488</f>
        <v>8</v>
      </c>
      <c r="D45" s="47" t="str">
        <f>VLOOKUP(C45,RNR!$D$23:$E$36,2)</f>
        <v>Telemark</v>
      </c>
      <c r="E45" s="46">
        <f>+'Ark1'!Q2488</f>
        <v>57</v>
      </c>
      <c r="F45" s="39"/>
      <c r="G45" s="331">
        <f>+'Ark1'!R2488</f>
        <v>16542</v>
      </c>
      <c r="H45" s="333">
        <f>+G45-G68</f>
        <v>-84757</v>
      </c>
      <c r="I45" s="39"/>
      <c r="J45" s="65">
        <f>+'Ark1'!S2488</f>
        <v>16504</v>
      </c>
      <c r="K45" s="99">
        <f>+'Ark1'!AD2488</f>
        <v>1.2910859498597853</v>
      </c>
      <c r="L45" s="99"/>
      <c r="M45" s="99">
        <f>+'Ark1'!AE2488</f>
        <v>1.30537007275821</v>
      </c>
      <c r="N45" s="99"/>
      <c r="O45" s="48">
        <f>+'Ark1'!U2488</f>
        <v>60.747818710615618</v>
      </c>
      <c r="P45" s="48"/>
      <c r="Q45" s="39"/>
      <c r="R45" s="99">
        <f>+'Ark1'!W2488</f>
        <v>86.055416262724378</v>
      </c>
      <c r="S45" s="99"/>
      <c r="T45" s="99"/>
      <c r="U45" s="99">
        <f>+'Ark1'!X2488</f>
        <v>6.9338653125377814</v>
      </c>
      <c r="V45" s="99"/>
      <c r="W45" s="99">
        <f>+'Ark1'!Y2488</f>
        <v>13.867730625075565</v>
      </c>
      <c r="X45" s="39"/>
      <c r="Y45" s="65">
        <f>+'Ark1'!Z2488</f>
        <v>0</v>
      </c>
      <c r="Z45" s="39"/>
      <c r="AA45" s="99">
        <f>+'Ark1'!AA2488</f>
        <v>11.625456226980452</v>
      </c>
      <c r="AB45" s="48">
        <f>+'Ark1'!AB2488</f>
        <v>2.7588971821641648</v>
      </c>
      <c r="AC45" s="65">
        <f>+'Ark1'!AC2488</f>
        <v>-29.602314068493207</v>
      </c>
      <c r="AD45" s="65">
        <f t="shared" si="5"/>
        <v>290.21052631578948</v>
      </c>
      <c r="AE45" s="99">
        <f>+'Ark1'!T2488</f>
        <v>3.7394510941845001</v>
      </c>
      <c r="AF45" s="99">
        <f>+'Ark1'!V2488</f>
        <v>93.404671850784169</v>
      </c>
      <c r="AG45" s="39"/>
      <c r="AH45" s="4"/>
      <c r="AI45" s="15"/>
    </row>
    <row r="46" spans="1:41" s="394" customFormat="1" ht="16.5" customHeight="1">
      <c r="A46" s="39"/>
      <c r="B46" s="46">
        <f>+'Ark1'!C2489</f>
        <v>2022</v>
      </c>
      <c r="C46" s="46">
        <f>+'Ark1'!O2489</f>
        <v>9</v>
      </c>
      <c r="D46" s="47" t="str">
        <f>VLOOKUP(C46,RNR!$D$23:$E$36,2)</f>
        <v>Agder</v>
      </c>
      <c r="E46" s="46">
        <f>+'Ark1'!Q2489</f>
        <v>92</v>
      </c>
      <c r="F46" s="39"/>
      <c r="G46" s="331">
        <f>+'Ark1'!R2489</f>
        <v>25255</v>
      </c>
      <c r="H46" s="333">
        <f t="shared" ref="H46:H53" si="23">+G46-G69</f>
        <v>1588</v>
      </c>
      <c r="I46" s="39"/>
      <c r="J46" s="65">
        <f>+'Ark1'!S2489</f>
        <v>25094</v>
      </c>
      <c r="K46" s="99">
        <f>+'Ark1'!AD2489</f>
        <v>1.9711265665402529</v>
      </c>
      <c r="L46" s="99"/>
      <c r="M46" s="99">
        <f>+'Ark1'!AE2489</f>
        <v>1.9453502748040787</v>
      </c>
      <c r="N46" s="99"/>
      <c r="O46" s="48">
        <f>+'Ark1'!U2489</f>
        <v>60.721287957280637</v>
      </c>
      <c r="P46" s="48"/>
      <c r="Q46" s="39"/>
      <c r="R46" s="99">
        <f>+'Ark1'!W2489</f>
        <v>84.345455885868788</v>
      </c>
      <c r="S46" s="99"/>
      <c r="T46" s="99"/>
      <c r="U46" s="99">
        <f>+'Ark1'!X2489</f>
        <v>0</v>
      </c>
      <c r="V46" s="99"/>
      <c r="W46" s="99">
        <f>+'Ark1'!Y2489</f>
        <v>0</v>
      </c>
      <c r="X46" s="39"/>
      <c r="Y46" s="65">
        <f>+'Ark1'!Z2489</f>
        <v>0</v>
      </c>
      <c r="Z46" s="39"/>
      <c r="AA46" s="99">
        <f>+'Ark1'!AA2489</f>
        <v>10.331713164863441</v>
      </c>
      <c r="AB46" s="48">
        <f>+'Ark1'!AB2489</f>
        <v>2.4065766269408542</v>
      </c>
      <c r="AC46" s="65">
        <f>+'Ark1'!AC2489</f>
        <v>-35.452190901600154</v>
      </c>
      <c r="AD46" s="65">
        <f t="shared" ref="AD46:AD53" si="24">+G46/E46</f>
        <v>274.51086956521738</v>
      </c>
      <c r="AE46" s="99">
        <f>+'Ark1'!T2489</f>
        <v>3.6680657295585033</v>
      </c>
      <c r="AF46" s="99">
        <f>+'Ark1'!V2489</f>
        <v>91.747812623235973</v>
      </c>
      <c r="AG46" s="39"/>
      <c r="AH46" s="4"/>
      <c r="AI46" s="15"/>
      <c r="AO46" s="395"/>
    </row>
    <row r="47" spans="1:41" s="394" customFormat="1" ht="16.5" customHeight="1">
      <c r="A47" s="39"/>
      <c r="B47" s="46">
        <f>+'Ark1'!C2490</f>
        <v>2022</v>
      </c>
      <c r="C47" s="46">
        <f>+'Ark1'!O2490</f>
        <v>11</v>
      </c>
      <c r="D47" s="47" t="str">
        <f>VLOOKUP(C47,RNR!$D$23:$E$36,2)</f>
        <v>Rogaland</v>
      </c>
      <c r="E47" s="46">
        <f>+'Ark1'!Q2490</f>
        <v>520</v>
      </c>
      <c r="F47" s="39"/>
      <c r="G47" s="331">
        <f>+'Ark1'!R2490</f>
        <v>360627</v>
      </c>
      <c r="H47" s="333">
        <f t="shared" si="23"/>
        <v>-17575</v>
      </c>
      <c r="I47" s="39"/>
      <c r="J47" s="65">
        <f>+'Ark1'!S2490</f>
        <v>357700</v>
      </c>
      <c r="K47" s="99">
        <f>+'Ark1'!AD2490</f>
        <v>28.146563465124199</v>
      </c>
      <c r="L47" s="99"/>
      <c r="M47" s="99">
        <f>+'Ark1'!AE2490</f>
        <v>28.008750689220633</v>
      </c>
      <c r="N47" s="99"/>
      <c r="O47" s="48">
        <f>+'Ark1'!U2490</f>
        <v>60.767626502655858</v>
      </c>
      <c r="P47" s="48"/>
      <c r="Q47" s="39"/>
      <c r="R47" s="99">
        <f>+'Ark1'!W2490</f>
        <v>85.193913894325689</v>
      </c>
      <c r="S47" s="99"/>
      <c r="T47" s="99"/>
      <c r="U47" s="99">
        <f>+'Ark1'!X2490</f>
        <v>0.80055015292809473</v>
      </c>
      <c r="V47" s="99"/>
      <c r="W47" s="99">
        <f>+'Ark1'!Y2490</f>
        <v>1.6011003058561895</v>
      </c>
      <c r="X47" s="39"/>
      <c r="Y47" s="65">
        <f>+'Ark1'!Z2490</f>
        <v>0</v>
      </c>
      <c r="Z47" s="39"/>
      <c r="AA47" s="99">
        <f>+'Ark1'!AA2490</f>
        <v>9.1792809514906182</v>
      </c>
      <c r="AB47" s="48">
        <f>+'Ark1'!AB2490</f>
        <v>2.4136580865900759</v>
      </c>
      <c r="AC47" s="65">
        <f>+'Ark1'!AC2490</f>
        <v>-31.331314522636649</v>
      </c>
      <c r="AD47" s="65">
        <f t="shared" si="24"/>
        <v>693.51346153846157</v>
      </c>
      <c r="AE47" s="99">
        <f>+'Ark1'!T2490</f>
        <v>3.7410981429565746</v>
      </c>
      <c r="AF47" s="99">
        <f>+'Ark1'!V2490</f>
        <v>92.695241447179299</v>
      </c>
      <c r="AG47" s="39"/>
      <c r="AH47" s="4"/>
      <c r="AI47" s="15"/>
      <c r="AO47" s="395"/>
    </row>
    <row r="48" spans="1:41" s="394" customFormat="1" ht="16.5" customHeight="1">
      <c r="A48" s="39"/>
      <c r="B48" s="46">
        <f>+'Ark1'!C2491</f>
        <v>2022</v>
      </c>
      <c r="C48" s="46">
        <f>+'Ark1'!O2491</f>
        <v>14</v>
      </c>
      <c r="D48" s="47" t="str">
        <f>VLOOKUP(C48,RNR!$D$23:$E$36,2)</f>
        <v>Vestland</v>
      </c>
      <c r="E48" s="46">
        <f>+'Ark1'!Q2491</f>
        <v>134</v>
      </c>
      <c r="F48" s="39"/>
      <c r="G48" s="331">
        <f>+'Ark1'!R2491</f>
        <v>44502</v>
      </c>
      <c r="H48" s="333">
        <f t="shared" si="23"/>
        <v>2388</v>
      </c>
      <c r="I48" s="39"/>
      <c r="J48" s="65">
        <f>+'Ark1'!S2491</f>
        <v>44330</v>
      </c>
      <c r="K48" s="99">
        <f>+'Ark1'!AD2491</f>
        <v>3.4733349619550329</v>
      </c>
      <c r="L48" s="99"/>
      <c r="M48" s="99">
        <f>+'Ark1'!AE2491</f>
        <v>3.3999665206333631</v>
      </c>
      <c r="N48" s="99"/>
      <c r="O48" s="48">
        <f>+'Ark1'!U2491</f>
        <v>60.849379652605457</v>
      </c>
      <c r="P48" s="48"/>
      <c r="Q48" s="39"/>
      <c r="R48" s="99">
        <f>+'Ark1'!W2491</f>
        <v>83.446991202346325</v>
      </c>
      <c r="S48" s="99"/>
      <c r="T48" s="99"/>
      <c r="U48" s="99">
        <f>+'Ark1'!X2491</f>
        <v>5.2087546627117884</v>
      </c>
      <c r="V48" s="99"/>
      <c r="W48" s="99">
        <f>+'Ark1'!Y2491</f>
        <v>10.417509325423577</v>
      </c>
      <c r="X48" s="39"/>
      <c r="Y48" s="65">
        <f>+'Ark1'!Z2491</f>
        <v>0</v>
      </c>
      <c r="Z48" s="39"/>
      <c r="AA48" s="99">
        <f>+'Ark1'!AA2491</f>
        <v>10.060783254104949</v>
      </c>
      <c r="AB48" s="48">
        <f>+'Ark1'!AB2491</f>
        <v>2.4592290525808744</v>
      </c>
      <c r="AC48" s="65">
        <f>+'Ark1'!AC2491</f>
        <v>-37.257873759071437</v>
      </c>
      <c r="AD48" s="65">
        <f t="shared" si="24"/>
        <v>332.1044776119403</v>
      </c>
      <c r="AE48" s="99">
        <f>+'Ark1'!T2491</f>
        <v>3.6307581681722176</v>
      </c>
      <c r="AF48" s="99">
        <f>+'Ark1'!V2491</f>
        <v>90.677865384187868</v>
      </c>
      <c r="AG48" s="39"/>
      <c r="AH48" s="4"/>
      <c r="AI48" s="15"/>
      <c r="AO48" s="395"/>
    </row>
    <row r="49" spans="1:41" s="394" customFormat="1" ht="16.5" customHeight="1">
      <c r="A49" s="39"/>
      <c r="B49" s="46">
        <f>+'Ark1'!C2492</f>
        <v>2022</v>
      </c>
      <c r="C49" s="46">
        <f>+'Ark1'!O2492</f>
        <v>15</v>
      </c>
      <c r="D49" s="47" t="str">
        <f>VLOOKUP(C49,RNR!$D$23:$E$36,2)</f>
        <v>Møre og Romsdal</v>
      </c>
      <c r="E49" s="46">
        <f>+'Ark1'!Q2492</f>
        <v>41</v>
      </c>
      <c r="F49" s="39"/>
      <c r="G49" s="331">
        <f>+'Ark1'!R2492</f>
        <v>23127</v>
      </c>
      <c r="H49" s="333">
        <f t="shared" si="23"/>
        <v>-690</v>
      </c>
      <c r="I49" s="39"/>
      <c r="J49" s="65">
        <f>+'Ark1'!S2492</f>
        <v>23014</v>
      </c>
      <c r="K49" s="99">
        <f>+'Ark1'!AD2492</f>
        <v>1.8050383727727752</v>
      </c>
      <c r="L49" s="99"/>
      <c r="M49" s="99">
        <f>+'Ark1'!AE2492</f>
        <v>1.8079302281041925</v>
      </c>
      <c r="N49" s="99"/>
      <c r="O49" s="48">
        <f>+'Ark1'!U2492</f>
        <v>60.534848353176322</v>
      </c>
      <c r="P49" s="48"/>
      <c r="Q49" s="39"/>
      <c r="R49" s="99">
        <f>+'Ark1'!W2492</f>
        <v>85.471894499000442</v>
      </c>
      <c r="S49" s="99"/>
      <c r="T49" s="99"/>
      <c r="U49" s="99">
        <f>+'Ark1'!X2492</f>
        <v>3.1997232671768918</v>
      </c>
      <c r="V49" s="99"/>
      <c r="W49" s="99">
        <f>+'Ark1'!Y2492</f>
        <v>6.3994465343537836</v>
      </c>
      <c r="X49" s="39"/>
      <c r="Y49" s="65">
        <f>+'Ark1'!Z2492</f>
        <v>0</v>
      </c>
      <c r="Z49" s="39"/>
      <c r="AA49" s="99">
        <f>+'Ark1'!AA2492</f>
        <v>9.9101381130976236</v>
      </c>
      <c r="AB49" s="48">
        <f>+'Ark1'!AB2492</f>
        <v>2.419895516073852</v>
      </c>
      <c r="AC49" s="65">
        <f>+'Ark1'!AC2492</f>
        <v>-33.562556920114503</v>
      </c>
      <c r="AD49" s="65">
        <f t="shared" si="24"/>
        <v>564.07317073170736</v>
      </c>
      <c r="AE49" s="99">
        <f>+'Ark1'!T2492</f>
        <v>4.2124356812383796</v>
      </c>
      <c r="AF49" s="99">
        <f>+'Ark1'!V2492</f>
        <v>93.010873027403363</v>
      </c>
      <c r="AG49" s="39"/>
      <c r="AH49" s="4"/>
      <c r="AI49" s="15"/>
      <c r="AO49" s="395"/>
    </row>
    <row r="50" spans="1:41" ht="16.5" customHeight="1">
      <c r="A50" s="39"/>
      <c r="B50" s="46">
        <f>+'Ark1'!C2493</f>
        <v>2022</v>
      </c>
      <c r="C50" s="46">
        <f>+'Ark1'!O2493</f>
        <v>16</v>
      </c>
      <c r="D50" s="47" t="str">
        <f>VLOOKUP(C50,RNR!$D$23:$E$36,2)</f>
        <v>Trøndelag</v>
      </c>
      <c r="E50" s="46">
        <f>+'Ark1'!Q2493</f>
        <v>313</v>
      </c>
      <c r="F50" s="39"/>
      <c r="G50" s="331">
        <f>+'Ark1'!R2493</f>
        <v>223570</v>
      </c>
      <c r="H50" s="333">
        <f t="shared" si="23"/>
        <v>-285</v>
      </c>
      <c r="I50" s="39"/>
      <c r="J50" s="65">
        <f>+'Ark1'!S2493</f>
        <v>222519</v>
      </c>
      <c r="K50" s="99">
        <f>+'Ark1'!AD2493</f>
        <v>17.449406710805956</v>
      </c>
      <c r="L50" s="99"/>
      <c r="M50" s="99">
        <f>+'Ark1'!AE2493</f>
        <v>17.101356168831163</v>
      </c>
      <c r="N50" s="99"/>
      <c r="O50" s="48">
        <f>+'Ark1'!U2493</f>
        <v>61.009684566261761</v>
      </c>
      <c r="P50" s="48"/>
      <c r="Q50" s="39"/>
      <c r="R50" s="99">
        <f>+'Ark1'!W2493</f>
        <v>83.617508976761187</v>
      </c>
      <c r="S50" s="99"/>
      <c r="T50" s="99"/>
      <c r="U50" s="99">
        <f>+'Ark1'!X2493</f>
        <v>2.1451894261305182</v>
      </c>
      <c r="V50" s="99"/>
      <c r="W50" s="99">
        <f>+'Ark1'!Y2493</f>
        <v>4.2903788522610364</v>
      </c>
      <c r="X50" s="39"/>
      <c r="Y50" s="65">
        <f>+'Ark1'!Z2493</f>
        <v>0</v>
      </c>
      <c r="Z50" s="39"/>
      <c r="AA50" s="99">
        <f>+'Ark1'!AA2493</f>
        <v>10.122520217867185</v>
      </c>
      <c r="AB50" s="48">
        <f>+'Ark1'!AB2493</f>
        <v>2.509022389935144</v>
      </c>
      <c r="AC50" s="65">
        <f>+'Ark1'!AC2493</f>
        <v>-37.012378892223502</v>
      </c>
      <c r="AD50" s="65">
        <f t="shared" si="24"/>
        <v>714.28115015974436</v>
      </c>
      <c r="AE50" s="99">
        <f>+'Ark1'!T2493</f>
        <v>3.4713915104888846</v>
      </c>
      <c r="AF50" s="99">
        <f>+'Ark1'!V2493</f>
        <v>90.89686674692048</v>
      </c>
      <c r="AG50" s="39"/>
      <c r="AH50" s="4"/>
      <c r="AI50" s="15"/>
    </row>
    <row r="51" spans="1:41">
      <c r="A51" s="39"/>
      <c r="B51" s="46">
        <f>+'Ark1'!C2494</f>
        <v>2022</v>
      </c>
      <c r="C51" s="46">
        <f>+'Ark1'!O2494</f>
        <v>18</v>
      </c>
      <c r="D51" s="47" t="str">
        <f>VLOOKUP(C51,RNR!$D$23:$E$36,2)</f>
        <v>Nordland</v>
      </c>
      <c r="E51" s="46">
        <f>+'Ark1'!Q2494</f>
        <v>100</v>
      </c>
      <c r="F51" s="39"/>
      <c r="G51" s="331">
        <f>+'Ark1'!R2494</f>
        <v>64814</v>
      </c>
      <c r="H51" s="333">
        <f t="shared" si="23"/>
        <v>4300.5199999999968</v>
      </c>
      <c r="I51" s="39"/>
      <c r="J51" s="65">
        <f>+'Ark1'!S2494</f>
        <v>64650</v>
      </c>
      <c r="K51" s="99">
        <f>+'Ark1'!AD2494</f>
        <v>5.0586655032167878</v>
      </c>
      <c r="L51" s="99"/>
      <c r="M51" s="99">
        <f>+'Ark1'!AE2494</f>
        <v>4.9212439755067372</v>
      </c>
      <c r="N51" s="99"/>
      <c r="O51" s="48">
        <f>+'Ark1'!U2494</f>
        <v>60.881794276875496</v>
      </c>
      <c r="P51" s="48"/>
      <c r="Q51" s="39"/>
      <c r="R51" s="99">
        <f>+'Ark1'!W2494</f>
        <v>82.820937045629989</v>
      </c>
      <c r="S51" s="99"/>
      <c r="T51" s="99"/>
      <c r="U51" s="99">
        <f>+'Ark1'!X2494</f>
        <v>3.406671398154721</v>
      </c>
      <c r="V51" s="99"/>
      <c r="W51" s="99">
        <f>+'Ark1'!Y2494</f>
        <v>6.813342796309442</v>
      </c>
      <c r="X51" s="39"/>
      <c r="Y51" s="65">
        <f>+'Ark1'!Z2494</f>
        <v>0</v>
      </c>
      <c r="Z51" s="39"/>
      <c r="AA51" s="99">
        <f>+'Ark1'!AA2494</f>
        <v>10.409308366790624</v>
      </c>
      <c r="AB51" s="48">
        <f>+'Ark1'!AB2494</f>
        <v>2.388288879525081</v>
      </c>
      <c r="AC51" s="65">
        <f>+'Ark1'!AC2494</f>
        <v>-35.752190300075831</v>
      </c>
      <c r="AD51" s="65">
        <f t="shared" si="24"/>
        <v>648.14</v>
      </c>
      <c r="AE51" s="99">
        <f>+'Ark1'!T2494</f>
        <v>3.5511463572684918</v>
      </c>
      <c r="AF51" s="99">
        <f>+'Ark1'!V2494</f>
        <v>89.860702055154206</v>
      </c>
      <c r="AG51" s="39"/>
      <c r="AH51" s="4"/>
      <c r="AI51" s="15"/>
    </row>
    <row r="52" spans="1:41" ht="17.25" customHeight="1">
      <c r="A52" s="39"/>
      <c r="B52" s="46">
        <f>+'Ark1'!C2495</f>
        <v>2022</v>
      </c>
      <c r="C52" s="46">
        <f>+'Ark1'!O2495</f>
        <v>55</v>
      </c>
      <c r="D52" s="47" t="str">
        <f>VLOOKUP(C52,RNR!$D$23:$E$36,2)</f>
        <v>Troms</v>
      </c>
      <c r="E52" s="46">
        <f>+'Ark1'!Q2495</f>
        <v>28</v>
      </c>
      <c r="F52" s="39"/>
      <c r="G52" s="331">
        <f>+'Ark1'!R2495</f>
        <v>7219</v>
      </c>
      <c r="H52" s="333">
        <f t="shared" si="23"/>
        <v>1040.1199999999999</v>
      </c>
      <c r="I52" s="39"/>
      <c r="J52" s="65">
        <f>+'Ark1'!S2495</f>
        <v>7190</v>
      </c>
      <c r="K52" s="99">
        <f>+'Ark1'!AD2495</f>
        <v>0.56343546560499269</v>
      </c>
      <c r="L52" s="99"/>
      <c r="M52" s="99">
        <f>+'Ark1'!AE2495</f>
        <v>0.54517062347617806</v>
      </c>
      <c r="N52" s="99"/>
      <c r="O52" s="48">
        <f>+'Ark1'!U2495</f>
        <v>60.122531293463148</v>
      </c>
      <c r="P52" s="48"/>
      <c r="Q52" s="39"/>
      <c r="R52" s="99">
        <f>+'Ark1'!W2495</f>
        <v>82.496842837274002</v>
      </c>
      <c r="S52" s="99"/>
      <c r="T52" s="99"/>
      <c r="U52" s="99">
        <f>+'Ark1'!X2495</f>
        <v>0</v>
      </c>
      <c r="V52" s="99"/>
      <c r="W52" s="99">
        <f>+'Ark1'!Y2495</f>
        <v>0</v>
      </c>
      <c r="X52" s="39"/>
      <c r="Y52" s="65">
        <f>+'Ark1'!Z2495</f>
        <v>0</v>
      </c>
      <c r="Z52" s="39"/>
      <c r="AA52" s="99">
        <f>+'Ark1'!AA2495</f>
        <v>9.6743504123834168</v>
      </c>
      <c r="AB52" s="48">
        <f>+'Ark1'!AB2495</f>
        <v>2.627104095602653</v>
      </c>
      <c r="AC52" s="65">
        <f>+'Ark1'!AC2495</f>
        <v>-37.542064497770333</v>
      </c>
      <c r="AD52" s="65">
        <f t="shared" si="24"/>
        <v>257.82142857142856</v>
      </c>
      <c r="AE52" s="99">
        <f>+'Ark1'!T2495</f>
        <v>5.0411414323313481</v>
      </c>
      <c r="AF52" s="99">
        <f>+'Ark1'!V2495</f>
        <v>89.57256753315427</v>
      </c>
      <c r="AG52" s="39"/>
      <c r="AH52" s="4"/>
      <c r="AI52" s="15"/>
    </row>
    <row r="53" spans="1:41">
      <c r="A53" s="39"/>
      <c r="B53" s="46">
        <f>+'Ark1'!C2496</f>
        <v>2022</v>
      </c>
      <c r="C53" s="46">
        <f>+'Ark1'!O2496</f>
        <v>56</v>
      </c>
      <c r="D53" s="47" t="str">
        <f>VLOOKUP(C53,RNR!$D$23:$E$36,2)</f>
        <v>Finnmark</v>
      </c>
      <c r="E53" s="46">
        <f>+'Ark1'!Q2496</f>
        <v>3</v>
      </c>
      <c r="F53" s="39"/>
      <c r="G53" s="331">
        <f>+'Ark1'!R2496</f>
        <v>19</v>
      </c>
      <c r="H53" s="333">
        <f t="shared" si="23"/>
        <v>19</v>
      </c>
      <c r="I53" s="39"/>
      <c r="J53" s="65">
        <f>+'Ark1'!S2496</f>
        <v>19</v>
      </c>
      <c r="K53" s="99">
        <f>+'Ark1'!AD2496</f>
        <v>1.4829303014953401E-3</v>
      </c>
      <c r="L53" s="99"/>
      <c r="M53" s="99">
        <f>+'Ark1'!AE2496</f>
        <v>1.2668975360958122E-3</v>
      </c>
      <c r="N53" s="99"/>
      <c r="O53" s="48">
        <f>+'Ark1'!U2496</f>
        <v>61.421052631578959</v>
      </c>
      <c r="P53" s="48"/>
      <c r="Q53" s="39"/>
      <c r="R53" s="99">
        <f>+'Ark1'!W2496</f>
        <v>72.547368421052639</v>
      </c>
      <c r="S53" s="99"/>
      <c r="T53" s="99"/>
      <c r="U53" s="99">
        <f>+'Ark1'!X2496</f>
        <v>0</v>
      </c>
      <c r="V53" s="99"/>
      <c r="W53" s="99">
        <f>+'Ark1'!Y2496</f>
        <v>0</v>
      </c>
      <c r="X53" s="39"/>
      <c r="Y53" s="65">
        <f>+'Ark1'!Z2496</f>
        <v>0</v>
      </c>
      <c r="Z53" s="39"/>
      <c r="AA53" s="99">
        <f>+'Ark1'!AA2496</f>
        <v>6.5094561516752307</v>
      </c>
      <c r="AB53" s="48">
        <f>+'Ark1'!AB2496</f>
        <v>2.0082930556146925</v>
      </c>
      <c r="AC53" s="65">
        <f>+'Ark1'!AC2496</f>
        <v>-10.90200519800395</v>
      </c>
      <c r="AD53" s="65">
        <f t="shared" si="24"/>
        <v>6.333333333333333</v>
      </c>
      <c r="AE53" s="99">
        <f>+'Ark1'!T2496</f>
        <v>2.2105263157894748</v>
      </c>
      <c r="AF53" s="99">
        <f>+'Ark1'!V2496</f>
        <v>78.599532417175098</v>
      </c>
      <c r="AG53" s="39"/>
      <c r="AH53" s="4"/>
      <c r="AI53" s="15"/>
    </row>
    <row r="54" spans="1:41">
      <c r="A54" s="39"/>
      <c r="B54" s="39"/>
      <c r="C54" s="39"/>
      <c r="D54" s="39"/>
      <c r="E54" s="39"/>
      <c r="F54" s="39"/>
      <c r="G54" s="303"/>
      <c r="H54" s="334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4"/>
      <c r="AI54" s="15"/>
    </row>
    <row r="55" spans="1:41">
      <c r="A55" s="39"/>
      <c r="B55">
        <f>+'Ark1'!C2497</f>
        <v>2021</v>
      </c>
      <c r="C55">
        <f>+'Ark1'!O2497</f>
        <v>1</v>
      </c>
      <c r="D55" s="3" t="str">
        <f t="shared" ref="D55:D64" si="25">VLOOKUP(C55,$AQ$12:$AR$25,2)</f>
        <v>Viken</v>
      </c>
      <c r="E55">
        <f>+'Ark1'!Q2497</f>
        <v>267</v>
      </c>
      <c r="G55" s="297">
        <f>+'Ark1'!R2497</f>
        <v>152043</v>
      </c>
      <c r="H55" s="336">
        <f>+G55-G73</f>
        <v>-71812</v>
      </c>
      <c r="I55" s="39"/>
      <c r="J55" s="10">
        <f>+'Ark1'!S2497</f>
        <v>151523</v>
      </c>
      <c r="K55" s="100">
        <f>+'Ark1'!AD2497</f>
        <v>11.669310693741338</v>
      </c>
      <c r="M55" s="100">
        <f>+'Ark1'!AE2497</f>
        <v>11.720528332129316</v>
      </c>
      <c r="O55" s="1">
        <f>+'Ark1'!U2497</f>
        <v>60.738052968856209</v>
      </c>
      <c r="P55" s="1"/>
      <c r="Q55" s="39"/>
      <c r="R55" s="100">
        <f>+'Ark1'!W2497</f>
        <v>84.860838552563294</v>
      </c>
      <c r="U55" s="100">
        <f>+'Ark1'!X2497</f>
        <v>2.7544839288885381</v>
      </c>
      <c r="W55" s="100">
        <f>+'Ark1'!Y2497</f>
        <v>5.5089678577770762</v>
      </c>
      <c r="X55" s="39"/>
      <c r="Y55" s="10">
        <f>+'Ark1'!Z2497</f>
        <v>69.848003525318475</v>
      </c>
      <c r="Z55" s="39"/>
      <c r="AA55" s="100">
        <f>+'Ark1'!AA2497</f>
        <v>9.2959515806584978</v>
      </c>
      <c r="AB55" s="1">
        <f>+'Ark1'!AB2497</f>
        <v>2.6422206504492594</v>
      </c>
      <c r="AC55" s="10">
        <f>+'Ark1'!AC2497</f>
        <v>-26.893559387460243</v>
      </c>
      <c r="AD55" s="10">
        <f t="shared" si="5"/>
        <v>569.44943820224717</v>
      </c>
      <c r="AE55" s="100">
        <f>+'Ark1'!T2497</f>
        <v>16.023499930940588</v>
      </c>
      <c r="AF55" s="100">
        <f>+'Ark1'!V2497</f>
        <v>92.060495784194231</v>
      </c>
      <c r="AG55" s="39"/>
      <c r="AH55" s="4"/>
      <c r="AI55" s="15"/>
    </row>
    <row r="56" spans="1:41">
      <c r="A56" s="39"/>
      <c r="B56">
        <f>+'Ark1'!C2498</f>
        <v>2021</v>
      </c>
      <c r="C56">
        <f>+'Ark1'!O2498</f>
        <v>4</v>
      </c>
      <c r="D56" s="3" t="str">
        <f t="shared" si="25"/>
        <v>Innlandet</v>
      </c>
      <c r="E56">
        <f>+'Ark1'!Q2498</f>
        <v>431</v>
      </c>
      <c r="G56" s="297">
        <f>+'Ark1'!R2498</f>
        <v>281332.90000000002</v>
      </c>
      <c r="H56" s="336">
        <f>+G56-G74</f>
        <v>220819.42</v>
      </c>
      <c r="I56" s="39"/>
      <c r="J56" s="10">
        <f>+'Ark1'!S2498</f>
        <v>280417.90000000002</v>
      </c>
      <c r="K56" s="100">
        <f>+'Ark1'!AD2498</f>
        <v>21.592319399586064</v>
      </c>
      <c r="M56" s="100">
        <f>+'Ark1'!AE2498</f>
        <v>21.937317001249713</v>
      </c>
      <c r="O56" s="1">
        <f>+'Ark1'!U2498</f>
        <v>60.501991135373295</v>
      </c>
      <c r="P56" s="1"/>
      <c r="Q56" s="39"/>
      <c r="R56" s="100">
        <f>+'Ark1'!W2498</f>
        <v>85.825524975401109</v>
      </c>
      <c r="U56" s="100">
        <f>+'Ark1'!X2498</f>
        <v>1.1385088626321338</v>
      </c>
      <c r="W56" s="100">
        <f>+'Ark1'!Y2498</f>
        <v>2.2770177252642676</v>
      </c>
      <c r="X56" s="39"/>
      <c r="Y56" s="10">
        <f>+'Ark1'!Z2498</f>
        <v>59.439191079322732</v>
      </c>
      <c r="Z56" s="39"/>
      <c r="AA56" s="100">
        <f>+'Ark1'!AA2498</f>
        <v>8.9952057386066802</v>
      </c>
      <c r="AB56" s="1">
        <f>+'Ark1'!AB2498</f>
        <v>2.6973106567735781</v>
      </c>
      <c r="AC56" s="10">
        <f>+'Ark1'!AC2498</f>
        <v>-27.582133805966897</v>
      </c>
      <c r="AD56" s="10">
        <f t="shared" si="5"/>
        <v>652.74454756380521</v>
      </c>
      <c r="AE56" s="100">
        <f>+'Ark1'!T2498</f>
        <v>15.918808642714724</v>
      </c>
      <c r="AF56" s="100">
        <f>+'Ark1'!V2498</f>
        <v>93.080367251612827</v>
      </c>
      <c r="AG56" s="39"/>
      <c r="AH56" s="4"/>
      <c r="AI56" s="15"/>
    </row>
    <row r="57" spans="1:41">
      <c r="A57" s="39"/>
      <c r="B57">
        <f>+'Ark1'!C2499</f>
        <v>2021</v>
      </c>
      <c r="C57">
        <f>+'Ark1'!O2499</f>
        <v>8</v>
      </c>
      <c r="D57" s="3" t="str">
        <f t="shared" si="25"/>
        <v>Telemark/ Vestfold</v>
      </c>
      <c r="E57">
        <f>+'Ark1'!Q2499</f>
        <v>176</v>
      </c>
      <c r="G57" s="297">
        <f>+'Ark1'!R2499</f>
        <v>102529</v>
      </c>
      <c r="H57" s="336">
        <f>+G57-G75</f>
        <v>96350.12</v>
      </c>
      <c r="I57" s="39"/>
      <c r="J57" s="10">
        <f>+'Ark1'!S2499</f>
        <v>102314</v>
      </c>
      <c r="K57" s="100">
        <f>+'Ark1'!AD2499</f>
        <v>7.8691077926547486</v>
      </c>
      <c r="M57" s="100">
        <f>+'Ark1'!AE2499</f>
        <v>7.983985029600456</v>
      </c>
      <c r="O57" s="1">
        <f>+'Ark1'!U2499</f>
        <v>60.603944719197763</v>
      </c>
      <c r="P57" s="1"/>
      <c r="Q57" s="39"/>
      <c r="R57" s="100">
        <f>+'Ark1'!W2499</f>
        <v>85.609771976464486</v>
      </c>
      <c r="U57" s="100">
        <f>+'Ark1'!X2499</f>
        <v>2.6158452730446995</v>
      </c>
      <c r="W57" s="100">
        <f>+'Ark1'!Y2499</f>
        <v>5.231690546089399</v>
      </c>
      <c r="X57" s="39"/>
      <c r="Y57" s="10">
        <f>+'Ark1'!Z2499</f>
        <v>71.45100410615531</v>
      </c>
      <c r="Z57" s="39"/>
      <c r="AA57" s="100">
        <f>+'Ark1'!AA2499</f>
        <v>9.5075181860577356</v>
      </c>
      <c r="AB57" s="1">
        <f>+'Ark1'!AB2499</f>
        <v>2.6886747786813832</v>
      </c>
      <c r="AC57" s="10">
        <f>+'Ark1'!AC2499</f>
        <v>-29.64097258583428</v>
      </c>
      <c r="AD57" s="10">
        <f t="shared" si="5"/>
        <v>582.55113636363637</v>
      </c>
      <c r="AE57" s="100">
        <f>+'Ark1'!T2499</f>
        <v>15.981185810843764</v>
      </c>
      <c r="AF57" s="100">
        <f>+'Ark1'!V2499</f>
        <v>92.827176746552581</v>
      </c>
      <c r="AG57" s="39"/>
      <c r="AH57" s="4"/>
      <c r="AI57" s="15"/>
      <c r="AO57"/>
    </row>
    <row r="58" spans="1:41">
      <c r="A58" s="39"/>
      <c r="B58">
        <f>+'Ark1'!C2500</f>
        <v>2021</v>
      </c>
      <c r="C58">
        <f>+'Ark1'!O2500</f>
        <v>9</v>
      </c>
      <c r="D58" s="3" t="str">
        <f t="shared" si="25"/>
        <v>Agder</v>
      </c>
      <c r="E58">
        <f>+'Ark1'!Q2500</f>
        <v>107</v>
      </c>
      <c r="G58" s="297">
        <f>+'Ark1'!R2500</f>
        <v>24298</v>
      </c>
      <c r="H58" s="336">
        <f>+G58-G77</f>
        <v>-136205</v>
      </c>
      <c r="I58" s="39"/>
      <c r="J58" s="10">
        <f>+'Ark1'!S2500</f>
        <v>24257</v>
      </c>
      <c r="K58" s="100">
        <f>+'Ark1'!AD2500</f>
        <v>1.8648731690148652</v>
      </c>
      <c r="M58" s="100">
        <f>+'Ark1'!AE2500</f>
        <v>1.8002029529650101</v>
      </c>
      <c r="O58" s="1">
        <f>+'Ark1'!U2500</f>
        <v>60.812837531434226</v>
      </c>
      <c r="P58" s="1"/>
      <c r="Q58" s="39"/>
      <c r="R58" s="100">
        <f>+'Ark1'!W2500</f>
        <v>81.418495279713511</v>
      </c>
      <c r="U58" s="100">
        <f>+'Ark1'!X2500</f>
        <v>0</v>
      </c>
      <c r="W58" s="100">
        <f>+'Ark1'!Y2500</f>
        <v>0</v>
      </c>
      <c r="X58" s="39"/>
      <c r="Y58" s="10">
        <f>+'Ark1'!Z2500</f>
        <v>80.500452712157383</v>
      </c>
      <c r="Z58" s="39"/>
      <c r="AA58" s="100">
        <f>+'Ark1'!AA2500</f>
        <v>10.748394124967669</v>
      </c>
      <c r="AB58" s="1">
        <f>+'Ark1'!AB2500</f>
        <v>2.5315446681339124</v>
      </c>
      <c r="AC58" s="10">
        <f>+'Ark1'!AC2500</f>
        <v>-34.890004702339382</v>
      </c>
      <c r="AD58" s="10">
        <f t="shared" si="5"/>
        <v>227.0841121495327</v>
      </c>
      <c r="AE58" s="100">
        <f>+'Ark1'!T2500</f>
        <v>16.122602683348422</v>
      </c>
      <c r="AF58" s="100">
        <f>+'Ark1'!V2500</f>
        <v>88.275496622010849</v>
      </c>
      <c r="AG58" s="39"/>
      <c r="AH58" s="4"/>
      <c r="AI58" s="15"/>
      <c r="AO58"/>
    </row>
    <row r="59" spans="1:41">
      <c r="A59" s="39"/>
      <c r="B59">
        <f>+'Ark1'!C2501</f>
        <v>2021</v>
      </c>
      <c r="C59">
        <f>+'Ark1'!O2501</f>
        <v>11</v>
      </c>
      <c r="D59" s="3" t="str">
        <f t="shared" si="25"/>
        <v>Rogaland</v>
      </c>
      <c r="E59">
        <f>+'Ark1'!Q2501</f>
        <v>538</v>
      </c>
      <c r="G59" s="297">
        <f>+'Ark1'!R2501</f>
        <v>375316</v>
      </c>
      <c r="H59" s="336"/>
      <c r="I59" s="39"/>
      <c r="J59" s="10">
        <f>+'Ark1'!S2501</f>
        <v>372970</v>
      </c>
      <c r="K59" s="100">
        <f>+'Ark1'!AD2501</f>
        <v>28.805528780228123</v>
      </c>
      <c r="M59" s="100">
        <f>+'Ark1'!AE2501</f>
        <v>28.66260050281689</v>
      </c>
      <c r="O59" s="1">
        <f>+'Ark1'!U2501</f>
        <v>60.663109633482598</v>
      </c>
      <c r="P59" s="1"/>
      <c r="Q59" s="39"/>
      <c r="R59" s="100">
        <f>+'Ark1'!W2501</f>
        <v>84.310250609968151</v>
      </c>
      <c r="U59" s="1">
        <f>+'Ark1'!X2501</f>
        <v>0.8328981444969038</v>
      </c>
      <c r="W59" s="1">
        <f>+'Ark1'!Y2501</f>
        <v>1.6657962889938076</v>
      </c>
      <c r="X59" s="39"/>
      <c r="Y59" s="1"/>
      <c r="Z59" s="39"/>
      <c r="AA59" s="100">
        <f>+'Ark1'!AA2501</f>
        <v>9.1318735253594223</v>
      </c>
      <c r="AB59" s="1">
        <f>+'Ark1'!AB2501</f>
        <v>2.5441084229582902</v>
      </c>
      <c r="AC59" s="10">
        <f>+'Ark1'!AC2501</f>
        <v>-27.972466219336699</v>
      </c>
      <c r="AD59" s="10">
        <f t="shared" ref="AD59:AD77" si="26">+G59/E59</f>
        <v>697.61338289962828</v>
      </c>
      <c r="AE59" s="100">
        <f>+'Ark1'!T2501</f>
        <v>15.970033251979659</v>
      </c>
      <c r="AF59" s="100">
        <f>+'Ark1'!V2501</f>
        <v>91.522358477010428</v>
      </c>
      <c r="AG59" s="39"/>
      <c r="AH59" s="4"/>
      <c r="AI59" s="15"/>
      <c r="AO59"/>
    </row>
    <row r="60" spans="1:41">
      <c r="A60" s="39"/>
      <c r="B60">
        <f>+'Ark1'!C2502</f>
        <v>2021</v>
      </c>
      <c r="C60">
        <f>+'Ark1'!O2502</f>
        <v>14</v>
      </c>
      <c r="D60" s="3" t="str">
        <f t="shared" si="25"/>
        <v>Vestland</v>
      </c>
      <c r="E60">
        <f>+'Ark1'!Q2502</f>
        <v>160</v>
      </c>
      <c r="G60" s="297">
        <f>+'Ark1'!R2502</f>
        <v>45415</v>
      </c>
      <c r="H60" s="336"/>
      <c r="I60" s="39"/>
      <c r="J60" s="10">
        <f>+'Ark1'!S2502</f>
        <v>45326</v>
      </c>
      <c r="K60" s="100">
        <f>+'Ark1'!AD2502</f>
        <v>3.4856043695287711</v>
      </c>
      <c r="M60" s="100">
        <f>+'Ark1'!AE2502</f>
        <v>3.4287897886968857</v>
      </c>
      <c r="O60" s="1">
        <f>+'Ark1'!U2502</f>
        <v>60.837157481357288</v>
      </c>
      <c r="P60" s="1"/>
      <c r="Q60" s="39"/>
      <c r="R60" s="100">
        <f>+'Ark1'!W2502</f>
        <v>82.991221374045779</v>
      </c>
      <c r="U60" s="1">
        <f>+'Ark1'!X2502</f>
        <v>3.4614114279423096</v>
      </c>
      <c r="W60" s="1">
        <f>+'Ark1'!Y2502</f>
        <v>6.9228228558846192</v>
      </c>
      <c r="X60" s="39"/>
      <c r="Y60" s="1"/>
      <c r="Z60" s="39"/>
      <c r="AA60" s="100">
        <f>+'Ark1'!AA2502</f>
        <v>10.199431619285576</v>
      </c>
      <c r="AB60" s="1">
        <f>+'Ark1'!AB2502</f>
        <v>2.5406593444355061</v>
      </c>
      <c r="AC60" s="10">
        <f>+'Ark1'!AC2502</f>
        <v>-34.367223254967563</v>
      </c>
      <c r="AD60" s="10">
        <f t="shared" si="26"/>
        <v>283.84375</v>
      </c>
      <c r="AE60" s="100">
        <f>+'Ark1'!T2502</f>
        <v>16.116393262138061</v>
      </c>
      <c r="AF60" s="100">
        <f>+'Ark1'!V2502</f>
        <v>89.980899178977793</v>
      </c>
      <c r="AG60" s="39"/>
      <c r="AH60" s="4"/>
      <c r="AI60" s="15"/>
      <c r="AO60"/>
    </row>
    <row r="61" spans="1:41">
      <c r="A61" s="39"/>
      <c r="B61">
        <f>+'Ark1'!C2503</f>
        <v>2021</v>
      </c>
      <c r="C61">
        <f>+'Ark1'!O2503</f>
        <v>15</v>
      </c>
      <c r="D61" s="3" t="str">
        <f t="shared" si="25"/>
        <v>Møre og Romsdal</v>
      </c>
      <c r="E61">
        <f>+'Ark1'!Q2503</f>
        <v>46</v>
      </c>
      <c r="G61" s="297">
        <f>+'Ark1'!R2503</f>
        <v>24270</v>
      </c>
      <c r="H61" s="336"/>
      <c r="I61" s="39"/>
      <c r="J61" s="10">
        <f>+'Ark1'!S2503</f>
        <v>24258</v>
      </c>
      <c r="K61" s="100">
        <f>+'Ark1'!AD2503</f>
        <v>1.8627241670915624</v>
      </c>
      <c r="M61" s="100">
        <f>+'Ark1'!AE2503</f>
        <v>1.8704760144968295</v>
      </c>
      <c r="O61" s="1">
        <f>+'Ark1'!U2503</f>
        <v>60.582900486437453</v>
      </c>
      <c r="P61" s="1"/>
      <c r="Q61" s="39"/>
      <c r="R61" s="100">
        <f>+'Ark1'!W2503</f>
        <v>84.593275620413777</v>
      </c>
      <c r="U61" s="1">
        <f>+'Ark1'!X2503</f>
        <v>2.8182941903584671</v>
      </c>
      <c r="W61" s="1">
        <f>+'Ark1'!Y2503</f>
        <v>5.6365883807169341</v>
      </c>
      <c r="X61" s="39"/>
      <c r="Y61" s="1"/>
      <c r="Z61" s="39"/>
      <c r="AA61" s="100">
        <f>+'Ark1'!AA2503</f>
        <v>9.6954877507051691</v>
      </c>
      <c r="AB61" s="1">
        <f>+'Ark1'!AB2503</f>
        <v>2.5886045290095474</v>
      </c>
      <c r="AC61" s="10">
        <f>+'Ark1'!AC2503</f>
        <v>-27.618513847842781</v>
      </c>
      <c r="AD61" s="10">
        <f t="shared" si="26"/>
        <v>527.60869565217388</v>
      </c>
      <c r="AE61" s="100">
        <f>+'Ark1'!T2503</f>
        <v>16.027935723114958</v>
      </c>
      <c r="AF61" s="100">
        <f>+'Ark1'!V2503</f>
        <v>91.669134271371377</v>
      </c>
      <c r="AG61" s="39"/>
      <c r="AH61" s="4"/>
      <c r="AI61" s="15"/>
      <c r="AO61"/>
    </row>
    <row r="62" spans="1:41">
      <c r="A62" s="39"/>
      <c r="B62">
        <f>+'Ark1'!C2504</f>
        <v>2021</v>
      </c>
      <c r="C62">
        <f>+'Ark1'!O2504</f>
        <v>16</v>
      </c>
      <c r="D62" s="3" t="str">
        <f t="shared" si="25"/>
        <v>Trøndelag</v>
      </c>
      <c r="E62">
        <f>+'Ark1'!Q2504</f>
        <v>319</v>
      </c>
      <c r="G62" s="297">
        <f>+'Ark1'!R2504</f>
        <v>229535</v>
      </c>
      <c r="H62" s="336"/>
      <c r="I62" s="39"/>
      <c r="J62" s="10">
        <f>+'Ark1'!S2504</f>
        <v>229224</v>
      </c>
      <c r="K62" s="100">
        <f>+'Ark1'!AD2504</f>
        <v>17.616827016619755</v>
      </c>
      <c r="M62" s="100">
        <f>+'Ark1'!AE2504</f>
        <v>17.497826499575702</v>
      </c>
      <c r="O62" s="1">
        <f>+'Ark1'!U2504</f>
        <v>61.055853662792728</v>
      </c>
      <c r="P62" s="1"/>
      <c r="Q62" s="39"/>
      <c r="R62" s="100">
        <f>+'Ark1'!W2504</f>
        <v>83.745737095592261</v>
      </c>
      <c r="U62" s="1">
        <f>+'Ark1'!X2504</f>
        <v>2.2558651186093632</v>
      </c>
      <c r="W62" s="1">
        <f>+'Ark1'!Y2504</f>
        <v>4.5117302372187265</v>
      </c>
      <c r="X62" s="39"/>
      <c r="Y62" s="1"/>
      <c r="Z62" s="39"/>
      <c r="AA62" s="100">
        <f>+'Ark1'!AA2504</f>
        <v>9.7972949708876644</v>
      </c>
      <c r="AB62" s="1">
        <f>+'Ark1'!AB2504</f>
        <v>2.5998554158339382</v>
      </c>
      <c r="AC62" s="10">
        <f>+'Ark1'!AC2504</f>
        <v>-34.015422555956448</v>
      </c>
      <c r="AD62" s="10">
        <f t="shared" si="26"/>
        <v>719.5454545454545</v>
      </c>
      <c r="AE62" s="100">
        <f>+'Ark1'!T2504</f>
        <v>16.186010848018821</v>
      </c>
      <c r="AF62" s="100">
        <f>+'Ark1'!V2504</f>
        <v>90.782304508169702</v>
      </c>
      <c r="AG62" s="39"/>
      <c r="AH62" s="4"/>
      <c r="AI62" s="15"/>
      <c r="AO62"/>
    </row>
    <row r="63" spans="1:41">
      <c r="A63" s="39"/>
      <c r="B63">
        <f>+'Ark1'!C2505</f>
        <v>2021</v>
      </c>
      <c r="C63">
        <f>+'Ark1'!O2505</f>
        <v>18</v>
      </c>
      <c r="D63" s="3" t="str">
        <f t="shared" si="25"/>
        <v>Nordland</v>
      </c>
      <c r="E63">
        <f>+'Ark1'!Q2505</f>
        <v>105</v>
      </c>
      <c r="G63" s="297">
        <f>+'Ark1'!R2505</f>
        <v>61020.89</v>
      </c>
      <c r="H63" s="336"/>
      <c r="I63" s="39"/>
      <c r="J63" s="10">
        <f>+'Ark1'!S2505</f>
        <v>60910.89</v>
      </c>
      <c r="K63" s="100">
        <f>+'Ark1'!AD2505</f>
        <v>4.6833574989878803</v>
      </c>
      <c r="M63" s="100">
        <f>+'Ark1'!AE2505</f>
        <v>4.5542303075864758</v>
      </c>
      <c r="O63" s="1">
        <f>+'Ark1'!U2505</f>
        <v>60.873793832268753</v>
      </c>
      <c r="P63" s="1"/>
      <c r="Q63" s="39"/>
      <c r="R63" s="100">
        <f>+'Ark1'!W2505</f>
        <v>82.027359967979862</v>
      </c>
      <c r="U63" s="1">
        <f>+'Ark1'!X2505</f>
        <v>3.7282314302528192</v>
      </c>
      <c r="W63" s="1">
        <f>+'Ark1'!Y2505</f>
        <v>7.4564628605056384</v>
      </c>
      <c r="X63" s="39"/>
      <c r="Y63" s="1"/>
      <c r="Z63" s="39"/>
      <c r="AA63" s="100">
        <f>+'Ark1'!AA2505</f>
        <v>10.765620567062657</v>
      </c>
      <c r="AB63" s="1">
        <f>+'Ark1'!AB2505</f>
        <v>2.5768054481506688</v>
      </c>
      <c r="AC63" s="10">
        <f>+'Ark1'!AC2505</f>
        <v>-36.728009908668966</v>
      </c>
      <c r="AD63" s="10">
        <f t="shared" si="26"/>
        <v>581.15133333333335</v>
      </c>
      <c r="AE63" s="100">
        <f>+'Ark1'!T2505</f>
        <v>16.11515548199969</v>
      </c>
      <c r="AF63" s="100">
        <f>+'Ark1'!V2505</f>
        <v>88.932979536354452</v>
      </c>
      <c r="AG63" s="39"/>
      <c r="AH63" s="4"/>
      <c r="AI63" s="15"/>
      <c r="AO63"/>
    </row>
    <row r="64" spans="1:41">
      <c r="A64" s="39"/>
      <c r="B64">
        <f>+'Ark1'!C2506</f>
        <v>2021</v>
      </c>
      <c r="C64">
        <f>+'Ark1'!O2506</f>
        <v>54</v>
      </c>
      <c r="D64" s="3" t="str">
        <f t="shared" si="25"/>
        <v>Troms og Finnmark</v>
      </c>
      <c r="E64">
        <f>+'Ark1'!Q2506</f>
        <v>39</v>
      </c>
      <c r="G64" s="297">
        <f>+'Ark1'!R2506</f>
        <v>7168.6400000000012</v>
      </c>
      <c r="H64" s="336"/>
      <c r="I64" s="39"/>
      <c r="J64" s="10">
        <f>+'Ark1'!S2506</f>
        <v>7149.6400000000012</v>
      </c>
      <c r="K64" s="100">
        <f>+'Ark1'!AD2506</f>
        <v>0.55019361240952813</v>
      </c>
      <c r="M64" s="100">
        <f>+'Ark1'!AE2506</f>
        <v>0.5438893616663022</v>
      </c>
      <c r="O64" s="1">
        <f>+'Ark1'!U2506</f>
        <v>59.836758214399602</v>
      </c>
      <c r="P64" s="1"/>
      <c r="Q64" s="39"/>
      <c r="R64" s="100">
        <f>+'Ark1'!W2506</f>
        <v>83.457444011166814</v>
      </c>
      <c r="U64" s="1">
        <f>+'Ark1'!X2506</f>
        <v>0</v>
      </c>
      <c r="W64" s="1">
        <f>+'Ark1'!Y2506</f>
        <v>0</v>
      </c>
      <c r="X64" s="39"/>
      <c r="Y64" s="1"/>
      <c r="Z64" s="39"/>
      <c r="AA64" s="100">
        <f>+'Ark1'!AA2506</f>
        <v>10.031613241079295</v>
      </c>
      <c r="AB64" s="1">
        <f>+'Ark1'!AB2506</f>
        <v>2.7671639526707654</v>
      </c>
      <c r="AC64" s="10">
        <f>+'Ark1'!AC2506</f>
        <v>-32.962576034702245</v>
      </c>
      <c r="AD64" s="10">
        <f t="shared" si="26"/>
        <v>183.81128205128209</v>
      </c>
      <c r="AE64" s="100">
        <f>+'Ark1'!T2506</f>
        <v>15.602853539862512</v>
      </c>
      <c r="AF64" s="100">
        <f>+'Ark1'!V2506</f>
        <v>90.509002164004514</v>
      </c>
      <c r="AG64" s="39"/>
      <c r="AH64" s="4"/>
      <c r="AI64" s="15"/>
      <c r="AO64"/>
    </row>
    <row r="65" spans="1:41">
      <c r="A65" s="39"/>
      <c r="B65" s="39"/>
      <c r="C65" s="39"/>
      <c r="D65" s="39"/>
      <c r="E65" s="39"/>
      <c r="F65" s="39"/>
      <c r="G65" s="303"/>
      <c r="H65" s="334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4"/>
      <c r="AI65" s="15"/>
      <c r="AO65"/>
    </row>
    <row r="66" spans="1:41">
      <c r="A66" s="39"/>
      <c r="B66" s="46">
        <f>+'Ark1'!C2507</f>
        <v>2020</v>
      </c>
      <c r="C66" s="46">
        <f>+'Ark1'!O2507</f>
        <v>1</v>
      </c>
      <c r="D66" s="47" t="str">
        <f t="shared" ref="D66:D75" si="27">VLOOKUP(C66,$AQ$12:$AR$25,2)</f>
        <v>Viken</v>
      </c>
      <c r="E66" s="46">
        <f>+'Ark1'!Q2507</f>
        <v>271</v>
      </c>
      <c r="F66" s="46"/>
      <c r="G66" s="331">
        <f>+'Ark1'!R2507</f>
        <v>151980</v>
      </c>
      <c r="H66" s="333"/>
      <c r="I66" s="39"/>
      <c r="J66" s="65">
        <f>+'Ark1'!S2507</f>
        <v>151980</v>
      </c>
      <c r="K66" s="99">
        <f>+'Ark1'!AD2507</f>
        <v>11.874732959148764</v>
      </c>
      <c r="L66" s="99"/>
      <c r="M66" s="99">
        <f>+'Ark1'!AE2507</f>
        <v>11.999370574199022</v>
      </c>
      <c r="N66" s="99"/>
      <c r="O66" s="48">
        <f>+'Ark1'!U2507</f>
        <v>60.903941308066862</v>
      </c>
      <c r="P66" s="48"/>
      <c r="Q66" s="39"/>
      <c r="R66" s="99">
        <f>+'Ark1'!W2507</f>
        <v>82.387819515725923</v>
      </c>
      <c r="S66" s="99"/>
      <c r="T66" s="99"/>
      <c r="U66" s="48">
        <f>+'Ark1'!X2507</f>
        <v>1.8462955652059485</v>
      </c>
      <c r="V66" s="99"/>
      <c r="W66" s="48">
        <f>+'Ark1'!Y2507</f>
        <v>3.692591130411897</v>
      </c>
      <c r="X66" s="46"/>
      <c r="Y66" s="48"/>
      <c r="Z66" s="46"/>
      <c r="AA66" s="99">
        <f>+'Ark1'!AA2507</f>
        <v>9.5289069632803738</v>
      </c>
      <c r="AB66" s="48">
        <f>+'Ark1'!AB2507</f>
        <v>3.5478555279113375</v>
      </c>
      <c r="AC66" s="65">
        <f>+'Ark1'!AC2507</f>
        <v>-6.9740896475460197</v>
      </c>
      <c r="AD66" s="65">
        <f t="shared" si="26"/>
        <v>560.81180811808122</v>
      </c>
      <c r="AE66" s="99">
        <f>+'Ark1'!T2507</f>
        <v>16.136458744571659</v>
      </c>
      <c r="AF66" s="99">
        <f>+'Ark1'!V2507</f>
        <v>89.260909551165184</v>
      </c>
      <c r="AG66" s="39"/>
      <c r="AH66" s="4"/>
      <c r="AI66" s="15"/>
      <c r="AO66"/>
    </row>
    <row r="67" spans="1:41">
      <c r="A67" s="39"/>
      <c r="B67" s="46">
        <f>+'Ark1'!C2508</f>
        <v>2020</v>
      </c>
      <c r="C67" s="46">
        <f>+'Ark1'!O2508</f>
        <v>4</v>
      </c>
      <c r="D67" s="47" t="str">
        <f t="shared" si="27"/>
        <v>Innlandet</v>
      </c>
      <c r="E67" s="46">
        <f>+'Ark1'!Q2508</f>
        <v>415</v>
      </c>
      <c r="F67" s="46"/>
      <c r="G67" s="331">
        <f>+'Ark1'!R2508</f>
        <v>267356</v>
      </c>
      <c r="H67" s="333"/>
      <c r="I67" s="39"/>
      <c r="J67" s="65">
        <f>+'Ark1'!S2508</f>
        <v>267356</v>
      </c>
      <c r="K67" s="99">
        <f>+'Ark1'!AD2508</f>
        <v>20.889466410226195</v>
      </c>
      <c r="L67" s="99"/>
      <c r="M67" s="99">
        <f>+'Ark1'!AE2508</f>
        <v>21.238564129234788</v>
      </c>
      <c r="N67" s="99"/>
      <c r="O67" s="48">
        <f>+'Ark1'!U2508</f>
        <v>60.519431020811219</v>
      </c>
      <c r="P67" s="48"/>
      <c r="Q67" s="39"/>
      <c r="R67" s="99">
        <f>+'Ark1'!W2508</f>
        <v>82.894592416105979</v>
      </c>
      <c r="S67" s="99"/>
      <c r="T67" s="99"/>
      <c r="U67" s="48">
        <f>+'Ark1'!X2508</f>
        <v>1.2036385942339061</v>
      </c>
      <c r="V67" s="99"/>
      <c r="W67" s="48">
        <f>+'Ark1'!Y2508</f>
        <v>2.4072771884678121</v>
      </c>
      <c r="X67" s="46"/>
      <c r="Y67" s="48"/>
      <c r="Z67" s="46"/>
      <c r="AA67" s="99">
        <f>+'Ark1'!AA2508</f>
        <v>9.4926940756813902</v>
      </c>
      <c r="AB67" s="48">
        <f>+'Ark1'!AB2508</f>
        <v>4.0964687450537571</v>
      </c>
      <c r="AC67" s="65">
        <f>+'Ark1'!AC2508</f>
        <v>1.8981153326025813</v>
      </c>
      <c r="AD67" s="65">
        <f t="shared" si="26"/>
        <v>644.23132530120483</v>
      </c>
      <c r="AE67" s="99">
        <f>+'Ark1'!T2508</f>
        <v>15.970544891455589</v>
      </c>
      <c r="AF67" s="99">
        <f>+'Ark1'!V2508</f>
        <v>89.809959280720605</v>
      </c>
      <c r="AG67" s="39"/>
      <c r="AH67" s="4"/>
      <c r="AI67" s="15"/>
      <c r="AO67"/>
    </row>
    <row r="68" spans="1:41">
      <c r="A68" s="39"/>
      <c r="B68" s="46">
        <f>+'Ark1'!C2509</f>
        <v>2020</v>
      </c>
      <c r="C68" s="46">
        <f>+'Ark1'!O2509</f>
        <v>8</v>
      </c>
      <c r="D68" s="47" t="str">
        <f t="shared" si="27"/>
        <v>Telemark/ Vestfold</v>
      </c>
      <c r="E68" s="46">
        <f>+'Ark1'!Q2509</f>
        <v>173</v>
      </c>
      <c r="F68" s="46"/>
      <c r="G68" s="331">
        <f>+'Ark1'!R2509</f>
        <v>101299</v>
      </c>
      <c r="H68" s="333"/>
      <c r="I68" s="39"/>
      <c r="J68" s="65">
        <f>+'Ark1'!S2509</f>
        <v>101299</v>
      </c>
      <c r="K68" s="99">
        <f>+'Ark1'!AD2509</f>
        <v>7.9148478354310496</v>
      </c>
      <c r="L68" s="99"/>
      <c r="M68" s="99">
        <f>+'Ark1'!AE2509</f>
        <v>8.0027690727176601</v>
      </c>
      <c r="N68" s="99"/>
      <c r="O68" s="48">
        <f>+'Ark1'!U2509</f>
        <v>60.863937452492117</v>
      </c>
      <c r="P68" s="48"/>
      <c r="Q68" s="39"/>
      <c r="R68" s="99">
        <f>+'Ark1'!W2509</f>
        <v>82.437746275876506</v>
      </c>
      <c r="S68" s="99"/>
      <c r="T68" s="99"/>
      <c r="U68" s="48">
        <f>+'Ark1'!X2509</f>
        <v>1.34256014373291</v>
      </c>
      <c r="V68" s="99"/>
      <c r="W68" s="48">
        <f>+'Ark1'!Y2509</f>
        <v>2.68512028746582</v>
      </c>
      <c r="X68" s="46"/>
      <c r="Y68" s="48"/>
      <c r="Z68" s="46"/>
      <c r="AA68" s="99">
        <f>+'Ark1'!AA2509</f>
        <v>10.048447340570606</v>
      </c>
      <c r="AB68" s="48">
        <f>+'Ark1'!AB2509</f>
        <v>3.5861014339919626</v>
      </c>
      <c r="AC68" s="65">
        <f>+'Ark1'!AC2509</f>
        <v>-8.1406238521265433</v>
      </c>
      <c r="AD68" s="65">
        <f t="shared" si="26"/>
        <v>585.54335260115602</v>
      </c>
      <c r="AE68" s="99">
        <f>+'Ark1'!T2509</f>
        <v>16.110208392975252</v>
      </c>
      <c r="AF68" s="99">
        <f>+'Ark1'!V2509</f>
        <v>89.315001382314946</v>
      </c>
      <c r="AG68" s="39"/>
      <c r="AH68" s="4"/>
      <c r="AI68" s="15"/>
      <c r="AO68"/>
    </row>
    <row r="69" spans="1:41">
      <c r="A69" s="39"/>
      <c r="B69" s="46">
        <f>+'Ark1'!C2510</f>
        <v>2020</v>
      </c>
      <c r="C69" s="46">
        <f>+'Ark1'!O2510</f>
        <v>9</v>
      </c>
      <c r="D69" s="47" t="str">
        <f t="shared" si="27"/>
        <v>Agder</v>
      </c>
      <c r="E69" s="46">
        <f>+'Ark1'!Q2510</f>
        <v>115</v>
      </c>
      <c r="F69" s="46"/>
      <c r="G69" s="331">
        <f>+'Ark1'!R2510</f>
        <v>23667</v>
      </c>
      <c r="H69" s="333"/>
      <c r="I69" s="39"/>
      <c r="J69" s="65">
        <f>+'Ark1'!S2510</f>
        <v>23667</v>
      </c>
      <c r="K69" s="99">
        <f>+'Ark1'!AD2510</f>
        <v>1.8491861096471496</v>
      </c>
      <c r="L69" s="99"/>
      <c r="M69" s="99">
        <f>+'Ark1'!AE2510</f>
        <v>1.7988661178293197</v>
      </c>
      <c r="N69" s="99"/>
      <c r="O69" s="48">
        <f>+'Ark1'!U2510</f>
        <v>60.684032619258879</v>
      </c>
      <c r="P69" s="48"/>
      <c r="Q69" s="39"/>
      <c r="R69" s="99">
        <f>+'Ark1'!W2510</f>
        <v>79.313408543541883</v>
      </c>
      <c r="S69" s="99"/>
      <c r="T69" s="99"/>
      <c r="U69" s="48">
        <f>+'Ark1'!X2510</f>
        <v>4.2252926015126551E-3</v>
      </c>
      <c r="V69" s="99"/>
      <c r="W69" s="48">
        <f>+'Ark1'!Y2510</f>
        <v>8.4505852030253101E-3</v>
      </c>
      <c r="X69" s="46"/>
      <c r="Y69" s="48"/>
      <c r="Z69" s="46"/>
      <c r="AA69" s="99">
        <f>+'Ark1'!AA2510</f>
        <v>11.471949954193878</v>
      </c>
      <c r="AB69" s="48">
        <f>+'Ark1'!AB2510</f>
        <v>4.6449700374021088</v>
      </c>
      <c r="AC69" s="65">
        <f>+'Ark1'!AC2510</f>
        <v>7.9881046239071072</v>
      </c>
      <c r="AD69" s="65">
        <f t="shared" si="26"/>
        <v>205.8</v>
      </c>
      <c r="AE69" s="99">
        <f>+'Ark1'!T2510</f>
        <v>16.047703553471077</v>
      </c>
      <c r="AF69" s="99">
        <f>+'Ark1'!V2510</f>
        <v>85.930020090510311</v>
      </c>
      <c r="AG69" s="39"/>
      <c r="AH69" s="4"/>
      <c r="AI69" s="15"/>
      <c r="AO69"/>
    </row>
    <row r="70" spans="1:41">
      <c r="A70" s="39"/>
      <c r="B70" s="46">
        <f>+'Ark1'!C2511</f>
        <v>2020</v>
      </c>
      <c r="C70" s="46">
        <f>+'Ark1'!O2511</f>
        <v>11</v>
      </c>
      <c r="D70" s="47" t="str">
        <f t="shared" si="27"/>
        <v>Rogaland</v>
      </c>
      <c r="E70" s="46">
        <f>+'Ark1'!Q2511</f>
        <v>545</v>
      </c>
      <c r="F70" s="46"/>
      <c r="G70" s="331">
        <f>+'Ark1'!R2511</f>
        <v>378202</v>
      </c>
      <c r="H70" s="333"/>
      <c r="I70" s="39"/>
      <c r="J70" s="65">
        <f>+'Ark1'!S2511</f>
        <v>378202</v>
      </c>
      <c r="K70" s="99">
        <f>+'Ark1'!AD2511</f>
        <v>29.550254998131201</v>
      </c>
      <c r="L70" s="99"/>
      <c r="M70" s="99">
        <f>+'Ark1'!AE2511</f>
        <v>29.422953088409077</v>
      </c>
      <c r="N70" s="99"/>
      <c r="O70" s="48">
        <f>+'Ark1'!U2511</f>
        <v>60.848768647442391</v>
      </c>
      <c r="P70" s="48"/>
      <c r="Q70" s="39"/>
      <c r="R70" s="99">
        <f>+'Ark1'!W2511</f>
        <v>81.180817711170661</v>
      </c>
      <c r="S70" s="99"/>
      <c r="T70" s="99"/>
      <c r="U70" s="48">
        <f>+'Ark1'!X2511</f>
        <v>0.52617384360738451</v>
      </c>
      <c r="V70" s="99"/>
      <c r="W70" s="48">
        <f>+'Ark1'!Y2511</f>
        <v>1.052347687214769</v>
      </c>
      <c r="X70" s="46"/>
      <c r="Y70" s="48"/>
      <c r="Z70" s="46"/>
      <c r="AA70" s="99">
        <f>+'Ark1'!AA2511</f>
        <v>10.902645937456276</v>
      </c>
      <c r="AB70" s="48">
        <f>+'Ark1'!AB2511</f>
        <v>3.5128289065311242</v>
      </c>
      <c r="AC70" s="65">
        <f>+'Ark1'!AC2511</f>
        <v>-2.5846694230490872</v>
      </c>
      <c r="AD70" s="65">
        <f t="shared" si="26"/>
        <v>693.94862385321096</v>
      </c>
      <c r="AE70" s="99">
        <f>+'Ark1'!T2511</f>
        <v>15.958273620975037</v>
      </c>
      <c r="AF70" s="99">
        <f>+'Ark1'!V2511</f>
        <v>87.953215288377109</v>
      </c>
      <c r="AG70" s="39"/>
      <c r="AH70" s="4"/>
      <c r="AI70" s="15"/>
      <c r="AO70"/>
    </row>
    <row r="71" spans="1:41">
      <c r="A71" s="39"/>
      <c r="B71" s="46">
        <f>+'Ark1'!C2512</f>
        <v>2020</v>
      </c>
      <c r="C71" s="46">
        <f>+'Ark1'!O2512</f>
        <v>14</v>
      </c>
      <c r="D71" s="47" t="str">
        <f t="shared" si="27"/>
        <v>Vestland</v>
      </c>
      <c r="E71" s="46">
        <f>+'Ark1'!Q2512</f>
        <v>153</v>
      </c>
      <c r="F71" s="46"/>
      <c r="G71" s="331">
        <f>+'Ark1'!R2512</f>
        <v>42114</v>
      </c>
      <c r="H71" s="333"/>
      <c r="I71" s="39"/>
      <c r="J71" s="65">
        <f>+'Ark1'!S2512</f>
        <v>42114</v>
      </c>
      <c r="K71" s="99">
        <f>+'Ark1'!AD2512</f>
        <v>3.2905152246452904</v>
      </c>
      <c r="L71" s="99"/>
      <c r="M71" s="99">
        <f>+'Ark1'!AE2512</f>
        <v>3.2622266054976441</v>
      </c>
      <c r="N71" s="99"/>
      <c r="O71" s="48">
        <f>+'Ark1'!U2512</f>
        <v>60.769102911145922</v>
      </c>
      <c r="P71" s="48"/>
      <c r="Q71" s="39"/>
      <c r="R71" s="99">
        <f>+'Ark1'!W2512</f>
        <v>80.831123616849439</v>
      </c>
      <c r="S71" s="99"/>
      <c r="T71" s="99"/>
      <c r="U71" s="48">
        <f>+'Ark1'!X2512</f>
        <v>0.9949185543999618</v>
      </c>
      <c r="V71" s="99"/>
      <c r="W71" s="48">
        <f>+'Ark1'!Y2512</f>
        <v>1.9898371087999236</v>
      </c>
      <c r="X71" s="46"/>
      <c r="Y71" s="48"/>
      <c r="Z71" s="46"/>
      <c r="AA71" s="99">
        <f>+'Ark1'!AA2512</f>
        <v>10.235367640650525</v>
      </c>
      <c r="AB71" s="48">
        <f>+'Ark1'!AB2512</f>
        <v>3.5372654241134742</v>
      </c>
      <c r="AC71" s="65">
        <f>+'Ark1'!AC2512</f>
        <v>-10.925645393044173</v>
      </c>
      <c r="AD71" s="65">
        <f t="shared" si="26"/>
        <v>275.25490196078431</v>
      </c>
      <c r="AE71" s="99">
        <f>+'Ark1'!T2512</f>
        <v>16.086930711877287</v>
      </c>
      <c r="AF71" s="99">
        <f>+'Ark1'!V2512</f>
        <v>87.574348447290589</v>
      </c>
      <c r="AG71" s="39"/>
      <c r="AH71" s="4"/>
      <c r="AI71" s="15"/>
      <c r="AO71"/>
    </row>
    <row r="72" spans="1:41">
      <c r="A72" s="39"/>
      <c r="B72" s="46">
        <f>+'Ark1'!C2513</f>
        <v>2020</v>
      </c>
      <c r="C72" s="46">
        <f>+'Ark1'!O2513</f>
        <v>15</v>
      </c>
      <c r="D72" s="47" t="str">
        <f t="shared" si="27"/>
        <v>Møre og Romsdal</v>
      </c>
      <c r="E72" s="46">
        <f>+'Ark1'!Q2513</f>
        <v>50</v>
      </c>
      <c r="F72" s="46"/>
      <c r="G72" s="331">
        <f>+'Ark1'!R2513</f>
        <v>23817</v>
      </c>
      <c r="H72" s="333"/>
      <c r="I72" s="39"/>
      <c r="J72" s="65">
        <f>+'Ark1'!S2513</f>
        <v>23817</v>
      </c>
      <c r="K72" s="99">
        <f>+'Ark1'!AD2513</f>
        <v>1.8609061382290175</v>
      </c>
      <c r="L72" s="99"/>
      <c r="M72" s="99">
        <f>+'Ark1'!AE2513</f>
        <v>1.848302748993728</v>
      </c>
      <c r="N72" s="99"/>
      <c r="O72" s="48">
        <f>+'Ark1'!U2513</f>
        <v>60.662258050971992</v>
      </c>
      <c r="P72" s="48"/>
      <c r="Q72" s="39"/>
      <c r="R72" s="99">
        <f>+'Ark1'!W2513</f>
        <v>80.979862703111124</v>
      </c>
      <c r="S72" s="99"/>
      <c r="T72" s="99"/>
      <c r="U72" s="48">
        <f>+'Ark1'!X2513</f>
        <v>3.0608388965864717</v>
      </c>
      <c r="V72" s="99"/>
      <c r="W72" s="48">
        <f>+'Ark1'!Y2513</f>
        <v>6.1216777931729434</v>
      </c>
      <c r="X72" s="46"/>
      <c r="Y72" s="48"/>
      <c r="Z72" s="46"/>
      <c r="AA72" s="99">
        <f>+'Ark1'!AA2513</f>
        <v>10.521630817644452</v>
      </c>
      <c r="AB72" s="48">
        <f>+'Ark1'!AB2513</f>
        <v>4.2902581478394577</v>
      </c>
      <c r="AC72" s="65">
        <f>+'Ark1'!AC2513</f>
        <v>-1.6394057977092199E-2</v>
      </c>
      <c r="AD72" s="65">
        <f t="shared" si="26"/>
        <v>476.34</v>
      </c>
      <c r="AE72" s="99">
        <f>+'Ark1'!T2513</f>
        <v>16.065541419994123</v>
      </c>
      <c r="AF72" s="99">
        <f>+'Ark1'!V2513</f>
        <v>87.735495886360624</v>
      </c>
      <c r="AG72" s="39"/>
      <c r="AH72" s="4"/>
      <c r="AI72" s="15"/>
      <c r="AO72"/>
    </row>
    <row r="73" spans="1:41">
      <c r="A73" s="39"/>
      <c r="B73" s="46">
        <f>+'Ark1'!C2514</f>
        <v>2020</v>
      </c>
      <c r="C73" s="46">
        <f>+'Ark1'!O2514</f>
        <v>16</v>
      </c>
      <c r="D73" s="47" t="str">
        <f t="shared" si="27"/>
        <v>Trøndelag</v>
      </c>
      <c r="E73" s="46">
        <f>+'Ark1'!Q2514</f>
        <v>321</v>
      </c>
      <c r="F73" s="46"/>
      <c r="G73" s="331">
        <f>+'Ark1'!R2514</f>
        <v>223855</v>
      </c>
      <c r="H73" s="333"/>
      <c r="I73" s="39"/>
      <c r="J73" s="65">
        <f>+'Ark1'!S2514</f>
        <v>223855</v>
      </c>
      <c r="K73" s="99">
        <f>+'Ark1'!AD2514</f>
        <v>17.490579987960565</v>
      </c>
      <c r="L73" s="99"/>
      <c r="M73" s="99">
        <f>+'Ark1'!AE2514</f>
        <v>17.283974250554596</v>
      </c>
      <c r="N73" s="99"/>
      <c r="O73" s="48">
        <f>+'Ark1'!U2514</f>
        <v>60.915150432199411</v>
      </c>
      <c r="P73" s="48"/>
      <c r="Q73" s="39"/>
      <c r="R73" s="99">
        <f>+'Ark1'!W2514</f>
        <v>80.568966875879482</v>
      </c>
      <c r="S73" s="99"/>
      <c r="T73" s="99"/>
      <c r="U73" s="48">
        <f>+'Ark1'!X2514</f>
        <v>2.1531795135243796</v>
      </c>
      <c r="V73" s="99"/>
      <c r="W73" s="48">
        <f>+'Ark1'!Y2514</f>
        <v>4.3063590270487593</v>
      </c>
      <c r="X73" s="46"/>
      <c r="Y73" s="48"/>
      <c r="Z73" s="46"/>
      <c r="AA73" s="99">
        <f>+'Ark1'!AA2514</f>
        <v>9.7647169075404321</v>
      </c>
      <c r="AB73" s="48">
        <f>+'Ark1'!AB2514</f>
        <v>3.6826613875561511</v>
      </c>
      <c r="AC73" s="65">
        <f>+'Ark1'!AC2514</f>
        <v>-10.874904535062798</v>
      </c>
      <c r="AD73" s="65">
        <f t="shared" si="26"/>
        <v>697.36760124610589</v>
      </c>
      <c r="AE73" s="99">
        <f>+'Ark1'!T2514</f>
        <v>16.119997319693557</v>
      </c>
      <c r="AF73" s="99">
        <f>+'Ark1'!V2514</f>
        <v>87.290321642340146</v>
      </c>
      <c r="AG73" s="39"/>
      <c r="AH73" s="4"/>
      <c r="AI73" s="15"/>
      <c r="AO73"/>
    </row>
    <row r="74" spans="1:41">
      <c r="A74" s="39"/>
      <c r="B74" s="46">
        <f>+'Ark1'!C2515</f>
        <v>2020</v>
      </c>
      <c r="C74" s="46">
        <f>+'Ark1'!O2515</f>
        <v>18</v>
      </c>
      <c r="D74" s="47" t="str">
        <f t="shared" si="27"/>
        <v>Nordland</v>
      </c>
      <c r="E74" s="46">
        <f>+'Ark1'!Q2515</f>
        <v>108</v>
      </c>
      <c r="F74" s="46"/>
      <c r="G74" s="331">
        <f>+'Ark1'!R2515</f>
        <v>60513.48</v>
      </c>
      <c r="H74" s="333"/>
      <c r="I74" s="39"/>
      <c r="J74" s="65">
        <f>+'Ark1'!S2515</f>
        <v>60513.48</v>
      </c>
      <c r="K74" s="99">
        <f>+'Ark1'!AD2515</f>
        <v>4.7281314345886942</v>
      </c>
      <c r="L74" s="99"/>
      <c r="M74" s="99">
        <f>+'Ark1'!AE2515</f>
        <v>4.5992866656448452</v>
      </c>
      <c r="N74" s="99"/>
      <c r="O74" s="48">
        <f>+'Ark1'!U2515</f>
        <v>60.674877894974799</v>
      </c>
      <c r="P74" s="48"/>
      <c r="Q74" s="39"/>
      <c r="R74" s="99">
        <f>+'Ark1'!W2515</f>
        <v>79.310252690806522</v>
      </c>
      <c r="S74" s="99"/>
      <c r="T74" s="99"/>
      <c r="U74" s="48">
        <f>+'Ark1'!X2515</f>
        <v>3.4570809677447079</v>
      </c>
      <c r="V74" s="99"/>
      <c r="W74" s="48">
        <f>+'Ark1'!Y2515</f>
        <v>6.9141619354894157</v>
      </c>
      <c r="X74" s="46"/>
      <c r="Y74" s="48"/>
      <c r="Z74" s="46"/>
      <c r="AA74" s="99">
        <f>+'Ark1'!AA2515</f>
        <v>11.272831521112376</v>
      </c>
      <c r="AB74" s="48">
        <f>+'Ark1'!AB2515</f>
        <v>5.1494164118448555</v>
      </c>
      <c r="AC74" s="65">
        <f>+'Ark1'!AC2515</f>
        <v>9.4126284175584622</v>
      </c>
      <c r="AD74" s="65">
        <f t="shared" si="26"/>
        <v>560.31000000000006</v>
      </c>
      <c r="AE74" s="99">
        <f>+'Ark1'!T2515</f>
        <v>16.059036102369255</v>
      </c>
      <c r="AF74" s="99">
        <f>+'Ark1'!V2515</f>
        <v>85.926600965119007</v>
      </c>
      <c r="AG74" s="39"/>
      <c r="AH74" s="4"/>
      <c r="AI74" s="15"/>
      <c r="AO74"/>
    </row>
    <row r="75" spans="1:41">
      <c r="A75" s="39"/>
      <c r="B75" s="46">
        <f>+'Ark1'!C2516</f>
        <v>2020</v>
      </c>
      <c r="C75" s="46">
        <f>+'Ark1'!O2516</f>
        <v>54</v>
      </c>
      <c r="D75" s="47" t="str">
        <f t="shared" si="27"/>
        <v>Troms og Finnmark</v>
      </c>
      <c r="E75" s="46">
        <f>+'Ark1'!Q2516</f>
        <v>44</v>
      </c>
      <c r="F75" s="46"/>
      <c r="G75" s="331">
        <f>+'Ark1'!R2516</f>
        <v>6178.88</v>
      </c>
      <c r="H75" s="333"/>
      <c r="I75" s="39"/>
      <c r="J75" s="65">
        <f>+'Ark1'!S2516</f>
        <v>6178.88</v>
      </c>
      <c r="K75" s="99">
        <f>+'Ark1'!AD2516</f>
        <v>0.48277766802622119</v>
      </c>
      <c r="L75" s="99"/>
      <c r="M75" s="99">
        <f>+'Ark1'!AE2516</f>
        <v>0.47819611795335248</v>
      </c>
      <c r="N75" s="99"/>
      <c r="O75" s="48">
        <f>+'Ark1'!U2516</f>
        <v>59.752201046144307</v>
      </c>
      <c r="P75" s="48"/>
      <c r="Q75" s="39"/>
      <c r="R75" s="99">
        <f>+'Ark1'!W2516</f>
        <v>80.758318659692179</v>
      </c>
      <c r="S75" s="99"/>
      <c r="T75" s="99"/>
      <c r="U75" s="48">
        <f>+'Ark1'!X2516</f>
        <v>0</v>
      </c>
      <c r="V75" s="99"/>
      <c r="W75" s="48">
        <f>+'Ark1'!Y2516</f>
        <v>0</v>
      </c>
      <c r="X75" s="46"/>
      <c r="Y75" s="48"/>
      <c r="Z75" s="46"/>
      <c r="AA75" s="99">
        <f>+'Ark1'!AA2516</f>
        <v>10.019868232531518</v>
      </c>
      <c r="AB75" s="48">
        <f>+'Ark1'!AB2516</f>
        <v>4.4406469785196956</v>
      </c>
      <c r="AC75" s="65">
        <f>+'Ark1'!AC2516</f>
        <v>-0.13553510407707903</v>
      </c>
      <c r="AD75" s="65">
        <f t="shared" si="26"/>
        <v>140.42909090909092</v>
      </c>
      <c r="AE75" s="99">
        <f>+'Ark1'!T2516</f>
        <v>15.59424361696618</v>
      </c>
      <c r="AF75" s="99">
        <f>+'Ark1'!V2516</f>
        <v>87.495469837153308</v>
      </c>
      <c r="AG75" s="39"/>
      <c r="AH75" s="4"/>
      <c r="AI75" s="15"/>
      <c r="AO75"/>
    </row>
    <row r="76" spans="1:41">
      <c r="A76" s="39"/>
      <c r="B76" s="39"/>
      <c r="C76" s="39"/>
      <c r="D76" s="39"/>
      <c r="E76" s="39"/>
      <c r="F76" s="39"/>
      <c r="G76" s="303"/>
      <c r="H76" s="334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4"/>
      <c r="AI76" s="15"/>
      <c r="AO76"/>
    </row>
    <row r="77" spans="1:41">
      <c r="A77" s="39"/>
      <c r="B77" s="62">
        <f>+'Ark1'!C2517</f>
        <v>2019</v>
      </c>
      <c r="C77" s="62">
        <f>+'Ark1'!O2517</f>
        <v>1</v>
      </c>
      <c r="D77" s="3" t="str">
        <f t="shared" ref="D77:D86" si="28">VLOOKUP(C77,$AQ$12:$AR$25,2)</f>
        <v>Viken</v>
      </c>
      <c r="E77" s="62">
        <f>+'Ark1'!Q2517</f>
        <v>281</v>
      </c>
      <c r="F77" s="62"/>
      <c r="G77" s="332">
        <f>+'Ark1'!R2517</f>
        <v>160503</v>
      </c>
      <c r="H77" s="335"/>
      <c r="I77" s="62"/>
      <c r="J77" s="75">
        <f>+'Ark1'!S2517</f>
        <v>157911</v>
      </c>
      <c r="K77" s="127">
        <f>+'Ark1'!AD2517</f>
        <v>12.036310733488817</v>
      </c>
      <c r="L77" s="127"/>
      <c r="M77" s="127">
        <f>+'Ark1'!AE2517</f>
        <v>12.116711445624141</v>
      </c>
      <c r="N77" s="127"/>
      <c r="O77" s="63">
        <f>+'Ark1'!U2517</f>
        <v>60.820943442825389</v>
      </c>
      <c r="P77" s="63"/>
      <c r="Q77" s="63"/>
      <c r="R77" s="127">
        <f>+'Ark1'!W2517</f>
        <v>80.593426993687004</v>
      </c>
      <c r="S77" s="127"/>
      <c r="T77" s="127"/>
      <c r="U77" s="63">
        <f>+'Ark1'!X2517</f>
        <v>1.7974741905135725</v>
      </c>
      <c r="V77" s="127"/>
      <c r="W77" s="63">
        <f>+'Ark1'!Y2517</f>
        <v>3.594948381027145</v>
      </c>
      <c r="X77" s="39"/>
      <c r="Y77" s="63"/>
      <c r="Z77" s="39"/>
      <c r="AA77" s="127">
        <f>+'Ark1'!AA2517</f>
        <v>8.711988760881999</v>
      </c>
      <c r="AB77" s="63">
        <f>+'Ark1'!AB2517</f>
        <v>2.623743647003729</v>
      </c>
      <c r="AC77" s="75">
        <f>+'Ark1'!AC2517</f>
        <v>-25.735366163229536</v>
      </c>
      <c r="AD77" s="75">
        <f t="shared" si="26"/>
        <v>571.18505338078296</v>
      </c>
      <c r="AE77" s="127">
        <f>+'Ark1'!T2517</f>
        <v>15.804209267116502</v>
      </c>
      <c r="AF77" s="127">
        <f>+'Ark1'!V2517</f>
        <v>87.728354712581861</v>
      </c>
      <c r="AG77" s="39"/>
      <c r="AH77" s="4"/>
      <c r="AI77" s="15"/>
      <c r="AO77"/>
    </row>
    <row r="78" spans="1:41">
      <c r="A78" s="39"/>
      <c r="B78">
        <f>+'Ark1'!C2518</f>
        <v>2019</v>
      </c>
      <c r="C78">
        <f>+'Ark1'!O2518</f>
        <v>4</v>
      </c>
      <c r="D78" s="3" t="str">
        <f t="shared" si="28"/>
        <v>Innlandet</v>
      </c>
      <c r="E78">
        <f>+'Ark1'!Q2518</f>
        <v>439</v>
      </c>
      <c r="G78" s="297">
        <f>+'Ark1'!R2518</f>
        <v>276454</v>
      </c>
      <c r="H78" s="336"/>
      <c r="J78" s="10">
        <f>+'Ark1'!S2518</f>
        <v>275512</v>
      </c>
      <c r="K78" s="100">
        <f>+'Ark1'!AD2518</f>
        <v>20.731614035350855</v>
      </c>
      <c r="M78" s="100">
        <f>+'Ark1'!AE2518</f>
        <v>21.299490736970547</v>
      </c>
      <c r="O78" s="1">
        <f>+'Ark1'!U2518</f>
        <v>60.572762710880113</v>
      </c>
      <c r="P78" s="1"/>
      <c r="Q78" s="1"/>
      <c r="R78" s="100">
        <f>+'Ark1'!W2518</f>
        <v>81.199983666773562</v>
      </c>
      <c r="U78" s="1">
        <f>+'Ark1'!X2518</f>
        <v>0.87175443292554988</v>
      </c>
      <c r="W78" s="1">
        <f>+'Ark1'!Y2518</f>
        <v>1.7435088658510998</v>
      </c>
      <c r="X78" s="39"/>
      <c r="Y78" s="1"/>
      <c r="Z78" s="39"/>
      <c r="AA78" s="100">
        <f>+'Ark1'!AA2518</f>
        <v>8.6195788186726006</v>
      </c>
      <c r="AB78" s="1">
        <f>+'Ark1'!AB2518</f>
        <v>2.6510751765644796</v>
      </c>
      <c r="AC78" s="10">
        <f>+'Ark1'!AC2518</f>
        <v>-25.928471765723128</v>
      </c>
      <c r="AD78" s="10">
        <f t="shared" ref="AD78:AD130" si="29">+G78/E78</f>
        <v>629.73576309794987</v>
      </c>
      <c r="AE78" s="100">
        <f>+'Ark1'!T2518</f>
        <v>15.895577564441098</v>
      </c>
      <c r="AF78" s="100">
        <f>+'Ark1'!V2518</f>
        <v>88.078749519816128</v>
      </c>
      <c r="AG78" s="39"/>
      <c r="AH78" s="4"/>
      <c r="AI78" s="15"/>
      <c r="AO78"/>
    </row>
    <row r="79" spans="1:41">
      <c r="A79" s="39"/>
      <c r="B79">
        <f>+'Ark1'!C2519</f>
        <v>2019</v>
      </c>
      <c r="C79">
        <f>+'Ark1'!O2519</f>
        <v>8</v>
      </c>
      <c r="D79" s="3" t="str">
        <f t="shared" si="28"/>
        <v>Telemark/ Vestfold</v>
      </c>
      <c r="E79">
        <f>+'Ark1'!Q2519</f>
        <v>173</v>
      </c>
      <c r="G79" s="297">
        <f>+'Ark1'!R2519</f>
        <v>104612</v>
      </c>
      <c r="H79" s="336"/>
      <c r="J79" s="10">
        <f>+'Ark1'!S2519</f>
        <v>104313</v>
      </c>
      <c r="K79" s="100">
        <f>+'Ark1'!AD2519</f>
        <v>7.8449782150597311</v>
      </c>
      <c r="M79" s="100">
        <f>+'Ark1'!AE2519</f>
        <v>8.0428477997639742</v>
      </c>
      <c r="O79" s="1">
        <f>+'Ark1'!U2519</f>
        <v>60.553027906397105</v>
      </c>
      <c r="P79" s="1"/>
      <c r="Q79" s="1"/>
      <c r="R79" s="100">
        <f>+'Ark1'!W2519</f>
        <v>80.983894145504479</v>
      </c>
      <c r="U79" s="1">
        <f>+'Ark1'!X2519</f>
        <v>0.68825756127404114</v>
      </c>
      <c r="W79" s="1">
        <f>+'Ark1'!Y2519</f>
        <v>1.3765151225480823</v>
      </c>
      <c r="X79" s="39"/>
      <c r="Y79" s="1"/>
      <c r="Z79" s="39"/>
      <c r="AA79" s="100">
        <f>+'Ark1'!AA2519</f>
        <v>8.9735796699787684</v>
      </c>
      <c r="AB79" s="1">
        <f>+'Ark1'!AB2519</f>
        <v>2.6740218434169978</v>
      </c>
      <c r="AC79" s="10">
        <f>+'Ark1'!AC2519</f>
        <v>-24.286685340143976</v>
      </c>
      <c r="AD79" s="10">
        <f t="shared" si="29"/>
        <v>604.69364161849705</v>
      </c>
      <c r="AE79" s="100">
        <f>+'Ark1'!T2519</f>
        <v>15.886370588460212</v>
      </c>
      <c r="AF79" s="100">
        <f>+'Ark1'!V2519</f>
        <v>87.833596672171097</v>
      </c>
      <c r="AG79" s="39"/>
      <c r="AH79" s="4"/>
      <c r="AI79" s="15"/>
      <c r="AO79"/>
    </row>
    <row r="80" spans="1:41" ht="15.6">
      <c r="A80" s="39"/>
      <c r="B80">
        <f>+'Ark1'!C2520</f>
        <v>2019</v>
      </c>
      <c r="C80">
        <f>+'Ark1'!O2520</f>
        <v>9</v>
      </c>
      <c r="D80" s="3" t="str">
        <f t="shared" si="28"/>
        <v>Agder</v>
      </c>
      <c r="E80">
        <f>+'Ark1'!Q2520</f>
        <v>95</v>
      </c>
      <c r="G80" s="297">
        <f>+'Ark1'!R2520</f>
        <v>25469</v>
      </c>
      <c r="H80" s="336"/>
      <c r="J80" s="10">
        <f>+'Ark1'!S2520</f>
        <v>25008</v>
      </c>
      <c r="K80" s="100">
        <f>+'Ark1'!AD2520</f>
        <v>1.9099505808067556</v>
      </c>
      <c r="M80" s="100">
        <f>+'Ark1'!AE2520</f>
        <v>1.8925038469100763</v>
      </c>
      <c r="O80" s="1">
        <f>+'Ark1'!U2520</f>
        <v>60.346928982725522</v>
      </c>
      <c r="P80" s="1"/>
      <c r="Q80" s="1"/>
      <c r="R80" s="100">
        <f>+'Ark1'!W2520</f>
        <v>79.48497680742183</v>
      </c>
      <c r="U80" s="1">
        <f>+'Ark1'!X2520</f>
        <v>0</v>
      </c>
      <c r="W80" s="1">
        <f>+'Ark1'!Y2520</f>
        <v>0</v>
      </c>
      <c r="X80" s="39"/>
      <c r="Y80" s="1"/>
      <c r="Z80" s="39"/>
      <c r="AA80" s="100">
        <f>+'Ark1'!AA2520</f>
        <v>9.6257789727769136</v>
      </c>
      <c r="AB80" s="1">
        <f>+'Ark1'!AB2520</f>
        <v>2.5871876300508441</v>
      </c>
      <c r="AC80" s="10">
        <f>+'Ark1'!AC2520</f>
        <v>-21.679732162406847</v>
      </c>
      <c r="AD80" s="10">
        <f t="shared" si="29"/>
        <v>268.09473684210525</v>
      </c>
      <c r="AE80" s="100">
        <f>+'Ark1'!T2520</f>
        <v>15.583179551611771</v>
      </c>
      <c r="AF80" s="100">
        <f>+'Ark1'!V2520</f>
        <v>86.629838581663805</v>
      </c>
      <c r="AG80" s="39"/>
      <c r="AH80" s="4"/>
      <c r="AI80" s="18"/>
      <c r="AO80"/>
    </row>
    <row r="81" spans="1:41">
      <c r="A81" s="39"/>
      <c r="B81">
        <f>+'Ark1'!C2521</f>
        <v>2019</v>
      </c>
      <c r="C81">
        <f>+'Ark1'!O2521</f>
        <v>11</v>
      </c>
      <c r="D81" s="3" t="str">
        <f t="shared" si="28"/>
        <v>Rogaland</v>
      </c>
      <c r="E81">
        <f>+'Ark1'!Q2521</f>
        <v>571</v>
      </c>
      <c r="G81" s="297">
        <f>+'Ark1'!R2521</f>
        <v>387137</v>
      </c>
      <c r="H81" s="336"/>
      <c r="J81" s="10">
        <f>+'Ark1'!S2521</f>
        <v>379605</v>
      </c>
      <c r="K81" s="100">
        <f>+'Ark1'!AD2521</f>
        <v>29.031863756008679</v>
      </c>
      <c r="M81" s="100">
        <f>+'Ark1'!AE2521</f>
        <v>28.930815476748428</v>
      </c>
      <c r="O81" s="1">
        <f>+'Ark1'!U2521</f>
        <v>60.716676545356371</v>
      </c>
      <c r="P81" s="1"/>
      <c r="Q81" s="1"/>
      <c r="R81" s="100">
        <f>+'Ark1'!W2521</f>
        <v>80.049015081466578</v>
      </c>
      <c r="U81" s="1">
        <f>+'Ark1'!X2521</f>
        <v>0.53495274282747451</v>
      </c>
      <c r="W81" s="1">
        <f>+'Ark1'!Y2521</f>
        <v>1.0699054856549493</v>
      </c>
      <c r="X81" s="39"/>
      <c r="Y81" s="1"/>
      <c r="Z81" s="39"/>
      <c r="AA81" s="100">
        <f>+'Ark1'!AA2521</f>
        <v>9.0491334431168973</v>
      </c>
      <c r="AB81" s="1">
        <f>+'Ark1'!AB2521</f>
        <v>2.6755417040669367</v>
      </c>
      <c r="AC81" s="10">
        <f>+'Ark1'!AC2521</f>
        <v>-23.2390092260373</v>
      </c>
      <c r="AD81" s="10">
        <f t="shared" si="29"/>
        <v>677.9982486865149</v>
      </c>
      <c r="AE81" s="100">
        <f>+'Ark1'!T2521</f>
        <v>15.689316701839399</v>
      </c>
      <c r="AF81" s="100">
        <f>+'Ark1'!V2521</f>
        <v>87.343698415599221</v>
      </c>
      <c r="AG81" s="39"/>
      <c r="AH81" s="12"/>
      <c r="AI81" s="12"/>
      <c r="AO81"/>
    </row>
    <row r="82" spans="1:41" ht="15.6">
      <c r="A82" s="39"/>
      <c r="B82">
        <f>+'Ark1'!C2522</f>
        <v>2019</v>
      </c>
      <c r="C82">
        <f>+'Ark1'!O2522</f>
        <v>14</v>
      </c>
      <c r="D82" s="3" t="str">
        <f t="shared" si="28"/>
        <v>Vestland</v>
      </c>
      <c r="E82">
        <f>+'Ark1'!Q2522</f>
        <v>160</v>
      </c>
      <c r="G82" s="297">
        <f>+'Ark1'!R2522</f>
        <v>46159</v>
      </c>
      <c r="H82" s="336"/>
      <c r="J82" s="10">
        <f>+'Ark1'!S2522</f>
        <v>45859</v>
      </c>
      <c r="K82" s="100">
        <f>+'Ark1'!AD2522</f>
        <v>3.4615182716030861</v>
      </c>
      <c r="M82" s="100">
        <f>+'Ark1'!AE2522</f>
        <v>3.3995565038398934</v>
      </c>
      <c r="O82" s="1">
        <f>+'Ark1'!U2522</f>
        <v>60.756056608299346</v>
      </c>
      <c r="P82" s="1"/>
      <c r="Q82" s="1"/>
      <c r="R82" s="100">
        <f>+'Ark1'!W2522</f>
        <v>77.86188708868454</v>
      </c>
      <c r="U82" s="1">
        <f>+'Ark1'!X2522</f>
        <v>7.149201672479906E-2</v>
      </c>
      <c r="W82" s="1">
        <f>+'Ark1'!Y2522</f>
        <v>0.14298403344959812</v>
      </c>
      <c r="X82" s="39"/>
      <c r="Y82" s="1"/>
      <c r="Z82" s="39"/>
      <c r="AA82" s="100">
        <f>+'Ark1'!AA2522</f>
        <v>9.913146147677244</v>
      </c>
      <c r="AB82" s="1">
        <f>+'Ark1'!AB2522</f>
        <v>2.6809124557654376</v>
      </c>
      <c r="AC82" s="10">
        <f>+'Ark1'!AC2522</f>
        <v>-29.425414505334324</v>
      </c>
      <c r="AD82" s="10">
        <f t="shared" si="29"/>
        <v>288.49374999999998</v>
      </c>
      <c r="AE82" s="100">
        <f>+'Ark1'!T2522</f>
        <v>15.941073246820775</v>
      </c>
      <c r="AF82" s="100">
        <f>+'Ark1'!V2522</f>
        <v>84.643510301029764</v>
      </c>
      <c r="AG82" s="39"/>
      <c r="AH82" s="5"/>
      <c r="AI82" s="18"/>
      <c r="AO82"/>
    </row>
    <row r="83" spans="1:41">
      <c r="A83" s="39"/>
      <c r="B83">
        <f>+'Ark1'!C2523</f>
        <v>2019</v>
      </c>
      <c r="C83">
        <f>+'Ark1'!O2523</f>
        <v>15</v>
      </c>
      <c r="D83" s="3" t="str">
        <f t="shared" si="28"/>
        <v>Møre og Romsdal</v>
      </c>
      <c r="E83">
        <f>+'Ark1'!Q2523</f>
        <v>55</v>
      </c>
      <c r="G83" s="297">
        <f>+'Ark1'!R2523</f>
        <v>25791</v>
      </c>
      <c r="H83" s="336"/>
      <c r="J83" s="10">
        <f>+'Ark1'!S2523</f>
        <v>25758</v>
      </c>
      <c r="K83" s="100">
        <f>+'Ark1'!AD2523</f>
        <v>1.9340977435151372</v>
      </c>
      <c r="M83" s="100">
        <f>+'Ark1'!AE2523</f>
        <v>1.9310625501641447</v>
      </c>
      <c r="O83" s="1">
        <f>+'Ark1'!U2523</f>
        <v>60.744855967078195</v>
      </c>
      <c r="P83" s="1"/>
      <c r="Q83" s="1"/>
      <c r="R83" s="100">
        <f>+'Ark1'!W2523</f>
        <v>78.742907058001222</v>
      </c>
      <c r="U83" s="1">
        <f>+'Ark1'!X2523</f>
        <v>3.222054204955215</v>
      </c>
      <c r="W83" s="1">
        <f>+'Ark1'!Y2523</f>
        <v>6.44410840991043</v>
      </c>
      <c r="X83" s="39"/>
      <c r="Y83" s="1"/>
      <c r="Z83" s="39"/>
      <c r="AA83" s="100">
        <f>+'Ark1'!AA2523</f>
        <v>9.6933944558013607</v>
      </c>
      <c r="AB83" s="1">
        <f>+'Ark1'!AB2523</f>
        <v>2.7011168143974538</v>
      </c>
      <c r="AC83" s="10">
        <f>+'Ark1'!AC2523</f>
        <v>-25.433874952769095</v>
      </c>
      <c r="AD83" s="10">
        <f t="shared" si="29"/>
        <v>468.92727272727274</v>
      </c>
      <c r="AE83" s="100">
        <f>+'Ark1'!T2523</f>
        <v>15.987321158543676</v>
      </c>
      <c r="AF83" s="100">
        <f>+'Ark1'!V2523</f>
        <v>85.361225750099493</v>
      </c>
      <c r="AG83" s="39"/>
      <c r="AH83" s="12"/>
      <c r="AI83" s="12"/>
      <c r="AO83"/>
    </row>
    <row r="84" spans="1:41">
      <c r="A84" s="39"/>
      <c r="B84">
        <f>+'Ark1'!C2524</f>
        <v>2019</v>
      </c>
      <c r="C84">
        <f>+'Ark1'!O2524</f>
        <v>16</v>
      </c>
      <c r="D84" s="3" t="str">
        <f t="shared" si="28"/>
        <v>Trøndelag</v>
      </c>
      <c r="E84">
        <f>+'Ark1'!Q2524</f>
        <v>341</v>
      </c>
      <c r="G84" s="297">
        <f>+'Ark1'!R2524</f>
        <v>232382</v>
      </c>
      <c r="H84" s="336"/>
      <c r="J84" s="10">
        <f>+'Ark1'!S2524</f>
        <v>229053</v>
      </c>
      <c r="K84" s="100">
        <f>+'Ark1'!AD2524</f>
        <v>17.426602374221037</v>
      </c>
      <c r="M84" s="100">
        <f>+'Ark1'!AE2524</f>
        <v>16.996152656013439</v>
      </c>
      <c r="O84" s="1">
        <f>+'Ark1'!U2524</f>
        <v>61.105167799592238</v>
      </c>
      <c r="P84" s="1"/>
      <c r="Q84" s="1"/>
      <c r="R84" s="100">
        <f>+'Ark1'!W2524</f>
        <v>77.936676227772054</v>
      </c>
      <c r="U84" s="1">
        <f>+'Ark1'!X2524</f>
        <v>2.4657675723593044</v>
      </c>
      <c r="W84" s="1">
        <f>+'Ark1'!Y2524</f>
        <v>4.9315351447186089</v>
      </c>
      <c r="X84" s="39"/>
      <c r="Y84" s="1"/>
      <c r="Z84" s="39"/>
      <c r="AA84" s="100">
        <f>+'Ark1'!AA2524</f>
        <v>9.5952135947762471</v>
      </c>
      <c r="AB84" s="1">
        <f>+'Ark1'!AB2524</f>
        <v>2.8432722633317113</v>
      </c>
      <c r="AC84" s="10">
        <f>+'Ark1'!AC2524</f>
        <v>-31.24311394257214</v>
      </c>
      <c r="AD84" s="10">
        <f t="shared" si="29"/>
        <v>681.47214076246337</v>
      </c>
      <c r="AE84" s="100">
        <f>+'Ark1'!T2524</f>
        <v>15.875782117375707</v>
      </c>
      <c r="AF84" s="100">
        <f>+'Ark1'!V2524</f>
        <v>84.885086160425686</v>
      </c>
      <c r="AG84" s="39"/>
      <c r="AH84" s="12"/>
      <c r="AI84" s="12"/>
      <c r="AO84"/>
    </row>
    <row r="85" spans="1:41">
      <c r="A85" s="39"/>
      <c r="B85">
        <f>+'Ark1'!C2525</f>
        <v>2019</v>
      </c>
      <c r="C85">
        <f>+'Ark1'!O2525</f>
        <v>18</v>
      </c>
      <c r="D85" s="3" t="str">
        <f t="shared" si="28"/>
        <v>Nordland</v>
      </c>
      <c r="E85">
        <f>+'Ark1'!Q2525</f>
        <v>106</v>
      </c>
      <c r="G85" s="297">
        <f>+'Ark1'!R2525</f>
        <v>67949</v>
      </c>
      <c r="H85" s="336"/>
      <c r="J85" s="10">
        <f>+'Ark1'!S2525</f>
        <v>66585</v>
      </c>
      <c r="K85" s="100">
        <f>+'Ark1'!AD2525</f>
        <v>5.0955762697882996</v>
      </c>
      <c r="M85" s="100">
        <f>+'Ark1'!AE2525</f>
        <v>4.8625464345762897</v>
      </c>
      <c r="O85" s="1">
        <f>+'Ark1'!U2525</f>
        <v>60.838612300067581</v>
      </c>
      <c r="P85" s="1"/>
      <c r="Q85" s="1"/>
      <c r="R85" s="100">
        <f>+'Ark1'!W2525</f>
        <v>76.703397161523057</v>
      </c>
      <c r="U85" s="1">
        <f>+'Ark1'!X2525</f>
        <v>3.0846664410072262</v>
      </c>
      <c r="W85" s="1">
        <f>+'Ark1'!Y2525</f>
        <v>6.1693328820144524</v>
      </c>
      <c r="X85" s="39"/>
      <c r="Y85" s="1"/>
      <c r="Z85" s="39"/>
      <c r="AA85" s="100">
        <f>+'Ark1'!AA2525</f>
        <v>10.996905741834142</v>
      </c>
      <c r="AB85" s="1">
        <f>+'Ark1'!AB2525</f>
        <v>2.7861470026131294</v>
      </c>
      <c r="AC85" s="10">
        <f>+'Ark1'!AC2525</f>
        <v>-33.212896863653434</v>
      </c>
      <c r="AD85" s="10">
        <f t="shared" si="29"/>
        <v>641.02830188679241</v>
      </c>
      <c r="AE85" s="100">
        <f>+'Ark1'!T2525</f>
        <v>15.68605866164329</v>
      </c>
      <c r="AF85" s="100">
        <f>+'Ark1'!V2525</f>
        <v>83.71115667613698</v>
      </c>
      <c r="AG85" s="39"/>
      <c r="AH85" s="12"/>
      <c r="AI85" s="12"/>
      <c r="AO85"/>
    </row>
    <row r="86" spans="1:41">
      <c r="A86" s="39"/>
      <c r="B86">
        <f>+'Ark1'!C2526</f>
        <v>2019</v>
      </c>
      <c r="C86">
        <f>+'Ark1'!O2526</f>
        <v>54</v>
      </c>
      <c r="D86" s="3" t="str">
        <f t="shared" si="28"/>
        <v>Troms og Finnmark</v>
      </c>
      <c r="E86">
        <f>+'Ark1'!Q2526</f>
        <v>33</v>
      </c>
      <c r="G86" s="297">
        <f>+'Ark1'!R2526</f>
        <v>7011</v>
      </c>
      <c r="H86" s="336"/>
      <c r="J86" s="10">
        <f>+'Ark1'!S2526</f>
        <v>6984</v>
      </c>
      <c r="K86" s="100">
        <f>+'Ark1'!AD2526</f>
        <v>0.52576322282131838</v>
      </c>
      <c r="M86" s="100">
        <f>+'Ark1'!AE2526</f>
        <v>0.52601880186426497</v>
      </c>
      <c r="O86" s="1">
        <f>+'Ark1'!U2526</f>
        <v>60.581615120274918</v>
      </c>
      <c r="P86" s="1"/>
      <c r="Q86" s="1"/>
      <c r="R86" s="100">
        <f>+'Ark1'!W2526</f>
        <v>79.108705612829468</v>
      </c>
      <c r="U86" s="1">
        <f>+'Ark1'!X2526</f>
        <v>0</v>
      </c>
      <c r="W86" s="1">
        <f>+'Ark1'!Y2526</f>
        <v>0</v>
      </c>
      <c r="X86" s="39"/>
      <c r="Y86" s="1"/>
      <c r="Z86" s="39"/>
      <c r="AA86" s="100">
        <f>+'Ark1'!AA2526</f>
        <v>9.8574312352769358</v>
      </c>
      <c r="AB86" s="1">
        <f>+'Ark1'!AB2526</f>
        <v>2.8490437540250322</v>
      </c>
      <c r="AC86" s="10">
        <f>+'Ark1'!AC2526</f>
        <v>-25.603423117664381</v>
      </c>
      <c r="AD86" s="10">
        <f t="shared" si="29"/>
        <v>212.45454545454547</v>
      </c>
      <c r="AE86" s="100">
        <f>+'Ark1'!T2526</f>
        <v>15.830551989730425</v>
      </c>
      <c r="AF86" s="100">
        <f>+'Ark1'!V2526</f>
        <v>85.78793006519146</v>
      </c>
      <c r="AG86" s="39"/>
      <c r="AH86" s="12"/>
      <c r="AI86" s="12"/>
      <c r="AO86"/>
    </row>
    <row r="87" spans="1:41">
      <c r="A87" s="39"/>
      <c r="B87" s="39"/>
      <c r="C87" s="39"/>
      <c r="D87" s="39"/>
      <c r="E87" s="39"/>
      <c r="F87" s="39"/>
      <c r="G87" s="303"/>
      <c r="H87" s="334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12"/>
      <c r="AI87" s="12"/>
      <c r="AO87"/>
    </row>
    <row r="88" spans="1:41">
      <c r="A88" s="39"/>
      <c r="B88" s="46">
        <f>+'Ark1'!C2527</f>
        <v>2018</v>
      </c>
      <c r="C88" s="46">
        <f>+'Ark1'!O2527</f>
        <v>1</v>
      </c>
      <c r="D88" s="47" t="str">
        <f>VLOOKUP(C88,$AQ$12:$AR$25,2)</f>
        <v>Viken</v>
      </c>
      <c r="E88" s="46">
        <f>+'Ark1'!Q2527</f>
        <v>311</v>
      </c>
      <c r="F88" s="46"/>
      <c r="G88" s="331">
        <f>+'Ark1'!R2527</f>
        <v>174051</v>
      </c>
      <c r="H88" s="333"/>
      <c r="I88" s="39"/>
      <c r="J88" s="65">
        <f>+'Ark1'!S2527</f>
        <v>169543</v>
      </c>
      <c r="K88" s="99">
        <f>+'Ark1'!AD2527</f>
        <v>12.314304817090644</v>
      </c>
      <c r="L88" s="99"/>
      <c r="M88" s="99">
        <f>+'Ark1'!AE2527</f>
        <v>12.335208713098435</v>
      </c>
      <c r="N88" s="99"/>
      <c r="O88" s="48">
        <f>+'Ark1'!U2527</f>
        <v>60.181729708687485</v>
      </c>
      <c r="P88" s="48"/>
      <c r="Q88" s="39"/>
      <c r="R88" s="99">
        <f>+'Ark1'!W2527</f>
        <v>79.885904460815922</v>
      </c>
      <c r="S88" s="99"/>
      <c r="T88" s="99"/>
      <c r="U88" s="48">
        <f>+'Ark1'!X2527</f>
        <v>1.8517560944780556</v>
      </c>
      <c r="V88" s="99"/>
      <c r="W88" s="48">
        <f>+'Ark1'!Y2527</f>
        <v>3.7035121889561111</v>
      </c>
      <c r="X88" s="39"/>
      <c r="Y88" s="48"/>
      <c r="Z88" s="39"/>
      <c r="AA88" s="99">
        <f>+'Ark1'!AA2527</f>
        <v>8.9683558554002492</v>
      </c>
      <c r="AB88" s="48">
        <f>+'Ark1'!AB2527</f>
        <v>2.6030777759521402</v>
      </c>
      <c r="AC88" s="65">
        <f>+'Ark1'!AC2527</f>
        <v>-24.0766400907698</v>
      </c>
      <c r="AD88" s="65">
        <f t="shared" si="29"/>
        <v>559.64951768488743</v>
      </c>
      <c r="AE88" s="99">
        <f>+'Ark1'!T2527</f>
        <v>15.334913330000976</v>
      </c>
      <c r="AF88" s="99">
        <f>+'Ark1'!V2527</f>
        <v>87.230208153282561</v>
      </c>
      <c r="AG88" s="39"/>
      <c r="AH88" s="12"/>
      <c r="AI88" s="12"/>
      <c r="AO88"/>
    </row>
    <row r="89" spans="1:41" ht="15.6">
      <c r="A89" s="39"/>
      <c r="B89" s="46">
        <f>+'Ark1'!C2528</f>
        <v>2018</v>
      </c>
      <c r="C89" s="46">
        <f>+'Ark1'!O2528</f>
        <v>4</v>
      </c>
      <c r="D89" s="47" t="str">
        <f t="shared" ref="D89:D130" si="30">VLOOKUP(C89,$AQ$12:$AR$25,2)</f>
        <v>Innlandet</v>
      </c>
      <c r="E89" s="46">
        <f>+'Ark1'!Q2528</f>
        <v>467</v>
      </c>
      <c r="F89" s="46"/>
      <c r="G89" s="331">
        <f>+'Ark1'!R2528</f>
        <v>288901</v>
      </c>
      <c r="H89" s="333"/>
      <c r="I89" s="39"/>
      <c r="J89" s="65">
        <f>+'Ark1'!S2528</f>
        <v>284010</v>
      </c>
      <c r="K89" s="99">
        <f>+'Ark1'!AD2528</f>
        <v>20.440072024649687</v>
      </c>
      <c r="L89" s="99"/>
      <c r="M89" s="99">
        <f>+'Ark1'!AE2528</f>
        <v>20.841445570363501</v>
      </c>
      <c r="N89" s="99"/>
      <c r="O89" s="48">
        <f>+'Ark1'!U2528</f>
        <v>59.863092848843351</v>
      </c>
      <c r="P89" s="48"/>
      <c r="Q89" s="39"/>
      <c r="R89" s="99">
        <f>+'Ark1'!W2528</f>
        <v>80.574519559170014</v>
      </c>
      <c r="S89" s="99"/>
      <c r="T89" s="99"/>
      <c r="U89" s="48">
        <f>+'Ark1'!X2528</f>
        <v>0.63481954025773524</v>
      </c>
      <c r="V89" s="99"/>
      <c r="W89" s="48">
        <f>+'Ark1'!Y2528</f>
        <v>1.2696390805154705</v>
      </c>
      <c r="X89" s="39"/>
      <c r="Y89" s="48"/>
      <c r="Z89" s="39"/>
      <c r="AA89" s="99">
        <f>+'Ark1'!AA2528</f>
        <v>9.3086990167004497</v>
      </c>
      <c r="AB89" s="48">
        <f>+'Ark1'!AB2528</f>
        <v>2.608238309293494</v>
      </c>
      <c r="AC89" s="65">
        <f>+'Ark1'!AC2528</f>
        <v>-26.135101611628858</v>
      </c>
      <c r="AD89" s="65">
        <f t="shared" si="29"/>
        <v>618.63169164882231</v>
      </c>
      <c r="AE89" s="99">
        <f>+'Ark1'!T2528</f>
        <v>15.311438866601364</v>
      </c>
      <c r="AF89" s="99">
        <f>+'Ark1'!V2528</f>
        <v>87.792928643846878</v>
      </c>
      <c r="AG89" s="39"/>
      <c r="AH89" s="2"/>
      <c r="AI89" s="5"/>
      <c r="AO89"/>
    </row>
    <row r="90" spans="1:41">
      <c r="A90" s="39"/>
      <c r="B90" s="46">
        <f>+'Ark1'!C2529</f>
        <v>2018</v>
      </c>
      <c r="C90" s="46">
        <f>+'Ark1'!O2529</f>
        <v>8</v>
      </c>
      <c r="D90" s="47" t="str">
        <f t="shared" si="30"/>
        <v>Telemark/ Vestfold</v>
      </c>
      <c r="E90" s="46">
        <f>+'Ark1'!Q2529</f>
        <v>198</v>
      </c>
      <c r="F90" s="46"/>
      <c r="G90" s="331">
        <f>+'Ark1'!R2529</f>
        <v>115153</v>
      </c>
      <c r="H90" s="333"/>
      <c r="I90" s="39"/>
      <c r="J90" s="65">
        <f>+'Ark1'!S2529</f>
        <v>114466</v>
      </c>
      <c r="K90" s="99">
        <f>+'Ark1'!AD2529</f>
        <v>8.1472047997566168</v>
      </c>
      <c r="L90" s="99"/>
      <c r="M90" s="99">
        <f>+'Ark1'!AE2529</f>
        <v>8.2446868380210265</v>
      </c>
      <c r="N90" s="99"/>
      <c r="O90" s="48">
        <f>+'Ark1'!U2529</f>
        <v>60.160021316373424</v>
      </c>
      <c r="P90" s="48"/>
      <c r="Q90" s="39"/>
      <c r="R90" s="99">
        <f>+'Ark1'!W2529</f>
        <v>79.086285010396352</v>
      </c>
      <c r="S90" s="99"/>
      <c r="T90" s="99"/>
      <c r="U90" s="48">
        <f>+'Ark1'!X2529</f>
        <v>0.10768282198466388</v>
      </c>
      <c r="V90" s="99"/>
      <c r="W90" s="48">
        <f>+'Ark1'!Y2529</f>
        <v>0.21536564396932775</v>
      </c>
      <c r="X90" s="39"/>
      <c r="Y90" s="48"/>
      <c r="Z90" s="39"/>
      <c r="AA90" s="99">
        <f>+'Ark1'!AA2529</f>
        <v>9.7614062406805147</v>
      </c>
      <c r="AB90" s="48">
        <f>+'Ark1'!AB2529</f>
        <v>2.6489587093902607</v>
      </c>
      <c r="AC90" s="65">
        <f>+'Ark1'!AC2529</f>
        <v>-23.88382282427543</v>
      </c>
      <c r="AD90" s="65">
        <f t="shared" si="29"/>
        <v>581.58080808080808</v>
      </c>
      <c r="AE90" s="99">
        <f>+'Ark1'!T2529</f>
        <v>15.626392712304501</v>
      </c>
      <c r="AF90" s="99">
        <f>+'Ark1'!V2529</f>
        <v>85.882681500052882</v>
      </c>
      <c r="AG90" s="39"/>
      <c r="AH90" s="4"/>
      <c r="AI90" s="4"/>
      <c r="AO90"/>
    </row>
    <row r="91" spans="1:41">
      <c r="A91" s="39"/>
      <c r="B91" s="46">
        <f>+'Ark1'!C2530</f>
        <v>2018</v>
      </c>
      <c r="C91" s="46">
        <f>+'Ark1'!O2530</f>
        <v>9</v>
      </c>
      <c r="D91" s="47" t="str">
        <f t="shared" si="30"/>
        <v>Agder</v>
      </c>
      <c r="E91" s="46">
        <f>+'Ark1'!Q2530</f>
        <v>104</v>
      </c>
      <c r="F91" s="46"/>
      <c r="G91" s="331">
        <f>+'Ark1'!R2530</f>
        <v>27324</v>
      </c>
      <c r="H91" s="333"/>
      <c r="I91" s="39"/>
      <c r="J91" s="65">
        <f>+'Ark1'!S2530</f>
        <v>25044</v>
      </c>
      <c r="K91" s="99">
        <f>+'Ark1'!AD2530</f>
        <v>1.9332038587665952</v>
      </c>
      <c r="L91" s="99"/>
      <c r="M91" s="99">
        <f>+'Ark1'!AE2530</f>
        <v>1.7852044479414202</v>
      </c>
      <c r="N91" s="99"/>
      <c r="O91" s="48">
        <f>+'Ark1'!U2530</f>
        <v>59.814406644306011</v>
      </c>
      <c r="P91" s="48"/>
      <c r="Q91" s="39"/>
      <c r="R91" s="99">
        <f>+'Ark1'!W2530</f>
        <v>78.268639195016974</v>
      </c>
      <c r="S91" s="99"/>
      <c r="T91" s="99"/>
      <c r="U91" s="48">
        <f>+'Ark1'!X2530</f>
        <v>7.3195725369638413E-3</v>
      </c>
      <c r="V91" s="99"/>
      <c r="W91" s="48">
        <f>+'Ark1'!Y2530</f>
        <v>1.4639145073927684E-2</v>
      </c>
      <c r="X91" s="39"/>
      <c r="Y91" s="48"/>
      <c r="Z91" s="39"/>
      <c r="AA91" s="99">
        <f>+'Ark1'!AA2530</f>
        <v>9.4469715724338759</v>
      </c>
      <c r="AB91" s="48">
        <f>+'Ark1'!AB2530</f>
        <v>2.4711186073291111</v>
      </c>
      <c r="AC91" s="65">
        <f>+'Ark1'!AC2530</f>
        <v>-18.230984721259059</v>
      </c>
      <c r="AD91" s="65">
        <f t="shared" si="29"/>
        <v>262.73076923076923</v>
      </c>
      <c r="AE91" s="99">
        <f>+'Ark1'!T2530</f>
        <v>14.277777777777779</v>
      </c>
      <c r="AF91" s="99">
        <f>+'Ark1'!V2530</f>
        <v>87.245079213130381</v>
      </c>
      <c r="AG91" s="39"/>
      <c r="AH91" s="4"/>
      <c r="AI91" s="12"/>
      <c r="AO91"/>
    </row>
    <row r="92" spans="1:41">
      <c r="A92" s="39"/>
      <c r="B92" s="46">
        <f>+'Ark1'!C2531</f>
        <v>2018</v>
      </c>
      <c r="C92" s="46">
        <f>+'Ark1'!O2531</f>
        <v>11</v>
      </c>
      <c r="D92" s="47" t="str">
        <f t="shared" si="30"/>
        <v>Rogaland</v>
      </c>
      <c r="E92" s="46">
        <f>+'Ark1'!Q2531</f>
        <v>617</v>
      </c>
      <c r="F92" s="46"/>
      <c r="G92" s="331">
        <f>+'Ark1'!R2531</f>
        <v>409955</v>
      </c>
      <c r="H92" s="333"/>
      <c r="I92" s="39"/>
      <c r="J92" s="65">
        <f>+'Ark1'!S2531</f>
        <v>395347</v>
      </c>
      <c r="K92" s="99">
        <f>+'Ark1'!AD2531</f>
        <v>29.004779238788601</v>
      </c>
      <c r="L92" s="99"/>
      <c r="M92" s="99">
        <f>+'Ark1'!AE2531</f>
        <v>28.887161536358487</v>
      </c>
      <c r="N92" s="99"/>
      <c r="O92" s="48">
        <f>+'Ark1'!U2531</f>
        <v>60.152885945764083</v>
      </c>
      <c r="P92" s="48"/>
      <c r="Q92" s="39"/>
      <c r="R92" s="99">
        <f>+'Ark1'!W2531</f>
        <v>80.228734225882476</v>
      </c>
      <c r="S92" s="99"/>
      <c r="T92" s="99"/>
      <c r="U92" s="48">
        <f>+'Ark1'!X2531</f>
        <v>0.42297325316193241</v>
      </c>
      <c r="V92" s="99"/>
      <c r="W92" s="48">
        <f>+'Ark1'!Y2531</f>
        <v>0.84594650632386481</v>
      </c>
      <c r="X92" s="39"/>
      <c r="Y92" s="48"/>
      <c r="Z92" s="39"/>
      <c r="AA92" s="99">
        <f>+'Ark1'!AA2531</f>
        <v>9.0925408683292037</v>
      </c>
      <c r="AB92" s="48">
        <f>+'Ark1'!AB2531</f>
        <v>2.6154702349631305</v>
      </c>
      <c r="AC92" s="65">
        <f>+'Ark1'!AC2531</f>
        <v>-19.629295579878203</v>
      </c>
      <c r="AD92" s="65">
        <f t="shared" si="29"/>
        <v>664.43273905996762</v>
      </c>
      <c r="AE92" s="99">
        <f>+'Ark1'!T2531</f>
        <v>15.155221914600387</v>
      </c>
      <c r="AF92" s="99">
        <f>+'Ark1'!V2531</f>
        <v>87.882522834741366</v>
      </c>
      <c r="AG92" s="39"/>
      <c r="AH92" s="4"/>
      <c r="AI92" s="12"/>
      <c r="AO92"/>
    </row>
    <row r="93" spans="1:41">
      <c r="A93" s="39"/>
      <c r="B93" s="46">
        <f>+'Ark1'!C2532</f>
        <v>2018</v>
      </c>
      <c r="C93" s="46">
        <f>+'Ark1'!O2532</f>
        <v>14</v>
      </c>
      <c r="D93" s="47" t="str">
        <f t="shared" si="30"/>
        <v>Vestland</v>
      </c>
      <c r="E93" s="46">
        <f>+'Ark1'!Q2532</f>
        <v>176</v>
      </c>
      <c r="F93" s="46"/>
      <c r="G93" s="331">
        <f>+'Ark1'!R2532</f>
        <v>47266</v>
      </c>
      <c r="H93" s="333"/>
      <c r="I93" s="39"/>
      <c r="J93" s="65">
        <f>+'Ark1'!S2532</f>
        <v>46809</v>
      </c>
      <c r="K93" s="99">
        <f>+'Ark1'!AD2532</f>
        <v>3.3441228805614807</v>
      </c>
      <c r="L93" s="99"/>
      <c r="M93" s="99">
        <f>+'Ark1'!AE2532</f>
        <v>3.3324905976104247</v>
      </c>
      <c r="N93" s="99"/>
      <c r="O93" s="48">
        <f>+'Ark1'!U2532</f>
        <v>60.217116366510737</v>
      </c>
      <c r="P93" s="48"/>
      <c r="Q93" s="39"/>
      <c r="R93" s="99">
        <f>+'Ark1'!W2532</f>
        <v>78.170535580764309</v>
      </c>
      <c r="S93" s="99"/>
      <c r="T93" s="99"/>
      <c r="U93" s="48">
        <f>+'Ark1'!X2532</f>
        <v>0.12270977023653368</v>
      </c>
      <c r="V93" s="99"/>
      <c r="W93" s="48">
        <f>+'Ark1'!Y2532</f>
        <v>0.24541954047306735</v>
      </c>
      <c r="X93" s="39"/>
      <c r="Y93" s="48"/>
      <c r="Z93" s="39"/>
      <c r="AA93" s="99">
        <f>+'Ark1'!AA2532</f>
        <v>10.071373845899767</v>
      </c>
      <c r="AB93" s="48">
        <f>+'Ark1'!AB2532</f>
        <v>2.7330644786245633</v>
      </c>
      <c r="AC93" s="65">
        <f>+'Ark1'!AC2532</f>
        <v>-28.20697180614664</v>
      </c>
      <c r="AD93" s="65">
        <f t="shared" si="29"/>
        <v>268.55681818181819</v>
      </c>
      <c r="AE93" s="99">
        <f>+'Ark1'!T2532</f>
        <v>15.566157491643043</v>
      </c>
      <c r="AF93" s="99">
        <f>+'Ark1'!V2532</f>
        <v>84.994678936255866</v>
      </c>
      <c r="AG93" s="39"/>
      <c r="AH93" s="4"/>
      <c r="AI93" s="12"/>
      <c r="AO93"/>
    </row>
    <row r="94" spans="1:41">
      <c r="A94" s="39"/>
      <c r="B94" s="46">
        <f>+'Ark1'!C2533</f>
        <v>2018</v>
      </c>
      <c r="C94" s="46">
        <f>+'Ark1'!O2533</f>
        <v>15</v>
      </c>
      <c r="D94" s="47" t="str">
        <f t="shared" si="30"/>
        <v>Møre og Romsdal</v>
      </c>
      <c r="E94" s="46">
        <f>+'Ark1'!Q2533</f>
        <v>53</v>
      </c>
      <c r="F94" s="46"/>
      <c r="G94" s="331">
        <f>+'Ark1'!R2533</f>
        <v>28412</v>
      </c>
      <c r="H94" s="333"/>
      <c r="I94" s="39"/>
      <c r="J94" s="65">
        <f>+'Ark1'!S2533</f>
        <v>28378</v>
      </c>
      <c r="K94" s="99">
        <f>+'Ark1'!AD2533</f>
        <v>2.0101810875156096</v>
      </c>
      <c r="L94" s="99"/>
      <c r="M94" s="99">
        <f>+'Ark1'!AE2533</f>
        <v>2.0307567874402106</v>
      </c>
      <c r="N94" s="99"/>
      <c r="O94" s="48">
        <f>+'Ark1'!U2533</f>
        <v>60.045563464655721</v>
      </c>
      <c r="P94" s="48"/>
      <c r="Q94" s="39"/>
      <c r="R94" s="99">
        <f>+'Ark1'!W2533</f>
        <v>78.574141940939739</v>
      </c>
      <c r="S94" s="99"/>
      <c r="T94" s="99"/>
      <c r="U94" s="48">
        <f>+'Ark1'!X2533</f>
        <v>2.5974940166126994</v>
      </c>
      <c r="V94" s="99"/>
      <c r="W94" s="48">
        <f>+'Ark1'!Y2533</f>
        <v>5.1949880332253988</v>
      </c>
      <c r="X94" s="39"/>
      <c r="Y94" s="48"/>
      <c r="Z94" s="39"/>
      <c r="AA94" s="99">
        <f>+'Ark1'!AA2533</f>
        <v>9.1577469717679136</v>
      </c>
      <c r="AB94" s="48">
        <f>+'Ark1'!AB2533</f>
        <v>2.6683111970775832</v>
      </c>
      <c r="AC94" s="65">
        <f>+'Ark1'!AC2533</f>
        <v>-22.934153362207194</v>
      </c>
      <c r="AD94" s="65">
        <f t="shared" si="29"/>
        <v>536.07547169811323</v>
      </c>
      <c r="AE94" s="99">
        <f>+'Ark1'!T2533</f>
        <v>15.623468956778822</v>
      </c>
      <c r="AF94" s="99">
        <f>+'Ark1'!V2533</f>
        <v>85.176460455266579</v>
      </c>
      <c r="AG94" s="39"/>
      <c r="AH94" s="4"/>
      <c r="AI94" s="12"/>
      <c r="AO94"/>
    </row>
    <row r="95" spans="1:41">
      <c r="A95" s="39"/>
      <c r="B95" s="46">
        <f>+'Ark1'!C2534</f>
        <v>2018</v>
      </c>
      <c r="C95" s="46">
        <f>+'Ark1'!O2534</f>
        <v>16</v>
      </c>
      <c r="D95" s="47" t="str">
        <f t="shared" si="30"/>
        <v>Trøndelag</v>
      </c>
      <c r="E95" s="46">
        <f>+'Ark1'!Q2534</f>
        <v>368</v>
      </c>
      <c r="F95" s="46"/>
      <c r="G95" s="331">
        <f>+'Ark1'!R2534</f>
        <v>240750</v>
      </c>
      <c r="H95" s="333"/>
      <c r="I95" s="39"/>
      <c r="J95" s="65">
        <f>+'Ark1'!S2534</f>
        <v>237233</v>
      </c>
      <c r="K95" s="99">
        <f>+'Ark1'!AD2534</f>
        <v>17.033334394600278</v>
      </c>
      <c r="L95" s="99"/>
      <c r="M95" s="99">
        <f>+'Ark1'!AE2534</f>
        <v>16.87311635113554</v>
      </c>
      <c r="N95" s="99"/>
      <c r="O95" s="48">
        <f>+'Ark1'!U2534</f>
        <v>60.442843112045978</v>
      </c>
      <c r="P95" s="48"/>
      <c r="Q95" s="39"/>
      <c r="R95" s="99">
        <f>+'Ark1'!W2534</f>
        <v>78.09508795150758</v>
      </c>
      <c r="S95" s="99"/>
      <c r="T95" s="99"/>
      <c r="U95" s="48">
        <f>+'Ark1'!X2534</f>
        <v>4.5524402907580477</v>
      </c>
      <c r="V95" s="99"/>
      <c r="W95" s="48">
        <f>+'Ark1'!Y2534</f>
        <v>9.1048805815160954</v>
      </c>
      <c r="X95" s="39"/>
      <c r="Y95" s="48"/>
      <c r="Z95" s="39"/>
      <c r="AA95" s="99">
        <f>+'Ark1'!AA2534</f>
        <v>10.000838740629876</v>
      </c>
      <c r="AB95" s="48">
        <f>+'Ark1'!AB2534</f>
        <v>2.9033947182132205</v>
      </c>
      <c r="AC95" s="65">
        <f>+'Ark1'!AC2534</f>
        <v>-29.096005127417868</v>
      </c>
      <c r="AD95" s="65">
        <f t="shared" si="29"/>
        <v>654.21195652173913</v>
      </c>
      <c r="AE95" s="99">
        <f>+'Ark1'!T2534</f>
        <v>15.547663551401875</v>
      </c>
      <c r="AF95" s="99">
        <f>+'Ark1'!V2534</f>
        <v>85.072742712150145</v>
      </c>
      <c r="AG95" s="39"/>
      <c r="AH95" s="4"/>
      <c r="AI95" s="12"/>
      <c r="AO95"/>
    </row>
    <row r="96" spans="1:41">
      <c r="A96" s="39"/>
      <c r="B96" s="46">
        <f>+'Ark1'!C2535</f>
        <v>2018</v>
      </c>
      <c r="C96" s="46">
        <f>+'Ark1'!O2535</f>
        <v>18</v>
      </c>
      <c r="D96" s="47" t="str">
        <f t="shared" si="30"/>
        <v>Nordland</v>
      </c>
      <c r="E96" s="46">
        <f>+'Ark1'!Q2535</f>
        <v>119</v>
      </c>
      <c r="F96" s="46"/>
      <c r="G96" s="331">
        <f>+'Ark1'!R2535</f>
        <v>72736</v>
      </c>
      <c r="H96" s="333"/>
      <c r="I96" s="39"/>
      <c r="J96" s="65">
        <f>+'Ark1'!S2535</f>
        <v>71548</v>
      </c>
      <c r="K96" s="99">
        <f>+'Ark1'!AD2535</f>
        <v>5.1461541454855455</v>
      </c>
      <c r="L96" s="99"/>
      <c r="M96" s="99">
        <f>+'Ark1'!AE2535</f>
        <v>5.0424562696443678</v>
      </c>
      <c r="N96" s="99"/>
      <c r="O96" s="48">
        <f>+'Ark1'!U2535</f>
        <v>60.530706658467047</v>
      </c>
      <c r="P96" s="48"/>
      <c r="Q96" s="39"/>
      <c r="R96" s="99">
        <f>+'Ark1'!W2535</f>
        <v>77.38346285011518</v>
      </c>
      <c r="S96" s="99"/>
      <c r="T96" s="99"/>
      <c r="U96" s="48">
        <f>+'Ark1'!X2535</f>
        <v>4.9301583809942811</v>
      </c>
      <c r="V96" s="99"/>
      <c r="W96" s="48">
        <f>+'Ark1'!Y2535</f>
        <v>9.8603167619885621</v>
      </c>
      <c r="X96" s="39"/>
      <c r="Y96" s="48"/>
      <c r="Z96" s="39"/>
      <c r="AA96" s="99">
        <f>+'Ark1'!AA2535</f>
        <v>10.128559347047016</v>
      </c>
      <c r="AB96" s="48">
        <f>+'Ark1'!AB2535</f>
        <v>2.723314384138094</v>
      </c>
      <c r="AC96" s="65">
        <f>+'Ark1'!AC2535</f>
        <v>-33.846836037061159</v>
      </c>
      <c r="AD96" s="65">
        <f t="shared" si="29"/>
        <v>611.22689075630251</v>
      </c>
      <c r="AE96" s="99">
        <f>+'Ark1'!T2535</f>
        <v>15.604267487901453</v>
      </c>
      <c r="AF96" s="99">
        <f>+'Ark1'!V2535</f>
        <v>84.297456386400938</v>
      </c>
      <c r="AG96" s="39"/>
      <c r="AH96" s="4"/>
      <c r="AI96" s="12"/>
      <c r="AO96"/>
    </row>
    <row r="97" spans="1:41">
      <c r="A97" s="39"/>
      <c r="B97" s="46">
        <f>+'Ark1'!C2536</f>
        <v>2018</v>
      </c>
      <c r="C97" s="46">
        <f>+'Ark1'!O2536</f>
        <v>54</v>
      </c>
      <c r="D97" s="47" t="str">
        <f t="shared" si="30"/>
        <v>Troms og Finnmark</v>
      </c>
      <c r="E97" s="46">
        <f>+'Ark1'!Q2536</f>
        <v>46</v>
      </c>
      <c r="F97" s="46"/>
      <c r="G97" s="331">
        <f>+'Ark1'!R2536</f>
        <v>8857</v>
      </c>
      <c r="H97" s="333"/>
      <c r="I97" s="39"/>
      <c r="J97" s="65">
        <f>+'Ark1'!S2536</f>
        <v>8784</v>
      </c>
      <c r="K97" s="99">
        <f>+'Ark1'!AD2536</f>
        <v>0.62664275278494141</v>
      </c>
      <c r="L97" s="99"/>
      <c r="M97" s="99">
        <f>+'Ark1'!AE2536</f>
        <v>0.62747288838659754</v>
      </c>
      <c r="N97" s="99"/>
      <c r="O97" s="48">
        <f>+'Ark1'!U2536</f>
        <v>59.818192167577394</v>
      </c>
      <c r="P97" s="48"/>
      <c r="Q97" s="39"/>
      <c r="R97" s="99">
        <f>+'Ark1'!W2536</f>
        <v>78.434323770491616</v>
      </c>
      <c r="S97" s="99"/>
      <c r="T97" s="99"/>
      <c r="U97" s="48">
        <f>+'Ark1'!X2536</f>
        <v>0</v>
      </c>
      <c r="V97" s="99"/>
      <c r="W97" s="48">
        <f>+'Ark1'!Y2536</f>
        <v>0</v>
      </c>
      <c r="X97" s="39"/>
      <c r="Y97" s="48"/>
      <c r="Z97" s="39"/>
      <c r="AA97" s="99">
        <f>+'Ark1'!AA2536</f>
        <v>9.702608078617418</v>
      </c>
      <c r="AB97" s="48">
        <f>+'Ark1'!AB2536</f>
        <v>2.8506113509530366</v>
      </c>
      <c r="AC97" s="65">
        <f>+'Ark1'!AC2536</f>
        <v>-26.992424191954473</v>
      </c>
      <c r="AD97" s="65">
        <f t="shared" si="29"/>
        <v>192.54347826086956</v>
      </c>
      <c r="AE97" s="99">
        <f>+'Ark1'!T2536</f>
        <v>15.367844642655527</v>
      </c>
      <c r="AF97" s="99">
        <f>+'Ark1'!V2536</f>
        <v>85.205038906551692</v>
      </c>
      <c r="AG97" s="39"/>
      <c r="AH97" s="4"/>
      <c r="AI97" s="12"/>
      <c r="AO97"/>
    </row>
    <row r="98" spans="1:41">
      <c r="A98" s="39"/>
      <c r="B98" s="39"/>
      <c r="C98" s="39"/>
      <c r="D98" s="39"/>
      <c r="E98" s="39"/>
      <c r="F98" s="39"/>
      <c r="G98" s="303"/>
      <c r="H98" s="334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4"/>
      <c r="AI98" s="12"/>
      <c r="AO98"/>
    </row>
    <row r="99" spans="1:41">
      <c r="A99" s="39"/>
      <c r="B99">
        <f>+'Ark1'!C2537</f>
        <v>2017</v>
      </c>
      <c r="C99">
        <f>+'Ark1'!O2537</f>
        <v>1</v>
      </c>
      <c r="D99" s="3" t="str">
        <f t="shared" si="30"/>
        <v>Viken</v>
      </c>
      <c r="E99">
        <f>+'Ark1'!Q2537</f>
        <v>340</v>
      </c>
      <c r="G99" s="297">
        <f>+'Ark1'!R2537</f>
        <v>165435</v>
      </c>
      <c r="H99" s="336"/>
      <c r="J99" s="10">
        <f>+'Ark1'!S2537</f>
        <v>165077</v>
      </c>
      <c r="K99" s="100">
        <f>+'Ark1'!AD2537</f>
        <v>12.212018985893449</v>
      </c>
      <c r="M99" s="100">
        <f>+'Ark1'!AE2537</f>
        <v>12.29538210425306</v>
      </c>
      <c r="O99" s="1">
        <f>+'Ark1'!U2537</f>
        <v>60.052690562585937</v>
      </c>
      <c r="P99" s="1"/>
      <c r="Q99" s="39"/>
      <c r="R99" s="100">
        <f>+'Ark1'!W2537</f>
        <v>81.740096439843114</v>
      </c>
      <c r="U99" s="1">
        <f>+'Ark1'!X2537</f>
        <v>2.7418623628615473</v>
      </c>
      <c r="W99" s="1">
        <f>+'Ark1'!Y2537</f>
        <v>5.4837247257230946</v>
      </c>
      <c r="X99" s="39"/>
      <c r="Y99" s="1"/>
      <c r="Z99" s="39"/>
      <c r="AA99" s="100">
        <f>+'Ark1'!AA2537</f>
        <v>9.1160748412886008</v>
      </c>
      <c r="AB99" s="1">
        <f>+'Ark1'!AB2537</f>
        <v>2.7087252214498845</v>
      </c>
      <c r="AC99" s="10">
        <f>+'Ark1'!AC2537</f>
        <v>-24.471357219978696</v>
      </c>
      <c r="AD99" s="10">
        <f t="shared" si="29"/>
        <v>486.5735294117647</v>
      </c>
      <c r="AE99" s="100">
        <f>+'Ark1'!T2537</f>
        <v>15.613268050896123</v>
      </c>
      <c r="AF99" s="100">
        <f>+'Ark1'!V2537</f>
        <v>88.636357237302946</v>
      </c>
      <c r="AG99" s="39"/>
      <c r="AH99" s="4"/>
      <c r="AI99" s="12"/>
      <c r="AO99"/>
    </row>
    <row r="100" spans="1:41">
      <c r="A100" s="39"/>
      <c r="B100">
        <f>+'Ark1'!C2538</f>
        <v>2017</v>
      </c>
      <c r="C100">
        <f>+'Ark1'!O2538</f>
        <v>4</v>
      </c>
      <c r="D100" s="3" t="str">
        <f t="shared" si="30"/>
        <v>Innlandet</v>
      </c>
      <c r="E100">
        <f>+'Ark1'!Q2538</f>
        <v>494</v>
      </c>
      <c r="G100" s="297">
        <f>+'Ark1'!R2538</f>
        <v>279057</v>
      </c>
      <c r="H100" s="336"/>
      <c r="J100" s="10">
        <f>+'Ark1'!S2538</f>
        <v>276946</v>
      </c>
      <c r="K100" s="100">
        <f>+'Ark1'!AD2538</f>
        <v>20.59932530689678</v>
      </c>
      <c r="M100" s="100">
        <f>+'Ark1'!AE2538</f>
        <v>20.746170695174403</v>
      </c>
      <c r="O100" s="1">
        <f>+'Ark1'!U2538</f>
        <v>59.674853581564648</v>
      </c>
      <c r="P100" s="1"/>
      <c r="Q100" s="39"/>
      <c r="R100" s="100">
        <f>+'Ark1'!W2538</f>
        <v>82.209599705357221</v>
      </c>
      <c r="U100" s="1">
        <f>+'Ark1'!X2538</f>
        <v>0.86505624298978356</v>
      </c>
      <c r="W100" s="1">
        <f>+'Ark1'!Y2538</f>
        <v>1.7301124859795669</v>
      </c>
      <c r="X100" s="39"/>
      <c r="Y100" s="1"/>
      <c r="Z100" s="39"/>
      <c r="AA100" s="100">
        <f>+'Ark1'!AA2538</f>
        <v>9.4973304856017222</v>
      </c>
      <c r="AB100" s="1">
        <f>+'Ark1'!AB2538</f>
        <v>2.7309312269823378</v>
      </c>
      <c r="AC100" s="10">
        <f>+'Ark1'!AC2538</f>
        <v>-29.74301221001399</v>
      </c>
      <c r="AD100" s="10">
        <f t="shared" si="29"/>
        <v>564.89271255060726</v>
      </c>
      <c r="AE100" s="100">
        <f>+'Ark1'!T2538</f>
        <v>15.354346961373484</v>
      </c>
      <c r="AF100" s="100">
        <f>+'Ark1'!V2538</f>
        <v>89.298996916368097</v>
      </c>
      <c r="AG100" s="39"/>
      <c r="AH100" s="4"/>
      <c r="AI100" s="12"/>
      <c r="AO100"/>
    </row>
    <row r="101" spans="1:41">
      <c r="A101" s="39"/>
      <c r="B101">
        <f>+'Ark1'!C2539</f>
        <v>2017</v>
      </c>
      <c r="C101">
        <f>+'Ark1'!O2539</f>
        <v>8</v>
      </c>
      <c r="D101" s="3" t="str">
        <f t="shared" si="30"/>
        <v>Telemark/ Vestfold</v>
      </c>
      <c r="E101">
        <f>+'Ark1'!Q2539</f>
        <v>245</v>
      </c>
      <c r="G101" s="297">
        <f>+'Ark1'!R2539</f>
        <v>110316</v>
      </c>
      <c r="H101" s="336"/>
      <c r="J101" s="10">
        <f>+'Ark1'!S2539</f>
        <v>110051</v>
      </c>
      <c r="K101" s="100">
        <f>+'Ark1'!AD2539</f>
        <v>8.1432652488761246</v>
      </c>
      <c r="M101" s="100">
        <f>+'Ark1'!AE2539</f>
        <v>8.1676488398620943</v>
      </c>
      <c r="O101" s="1">
        <f>+'Ark1'!U2539</f>
        <v>60.23381886579859</v>
      </c>
      <c r="P101" s="1"/>
      <c r="Q101" s="39"/>
      <c r="R101" s="100">
        <f>+'Ark1'!W2539</f>
        <v>81.448435725255052</v>
      </c>
      <c r="U101" s="1">
        <f>+'Ark1'!X2539</f>
        <v>5.1669748721853558E-2</v>
      </c>
      <c r="W101" s="1">
        <f>+'Ark1'!Y2539</f>
        <v>0.10333949744370712</v>
      </c>
      <c r="X101" s="39"/>
      <c r="Y101" s="1"/>
      <c r="Z101" s="39"/>
      <c r="AA101" s="100">
        <f>+'Ark1'!AA2539</f>
        <v>9.6060215395714632</v>
      </c>
      <c r="AB101" s="1">
        <f>+'Ark1'!AB2539</f>
        <v>2.7656682210620045</v>
      </c>
      <c r="AC101" s="10">
        <f>+'Ark1'!AC2539</f>
        <v>-28.18688305251516</v>
      </c>
      <c r="AD101" s="10">
        <f t="shared" si="29"/>
        <v>450.26938775510206</v>
      </c>
      <c r="AE101" s="100">
        <f>+'Ark1'!T2539</f>
        <v>15.680853185394689</v>
      </c>
      <c r="AF101" s="100">
        <f>+'Ark1'!V2539</f>
        <v>88.327337410086429</v>
      </c>
      <c r="AG101" s="39"/>
      <c r="AH101" s="4"/>
      <c r="AI101" s="12"/>
      <c r="AO101"/>
    </row>
    <row r="102" spans="1:41">
      <c r="A102" s="39"/>
      <c r="B102">
        <f>+'Ark1'!C2540</f>
        <v>2017</v>
      </c>
      <c r="C102">
        <f>+'Ark1'!O2540</f>
        <v>9</v>
      </c>
      <c r="D102" s="3" t="str">
        <f t="shared" si="30"/>
        <v>Agder</v>
      </c>
      <c r="E102">
        <f>+'Ark1'!Q2540</f>
        <v>116</v>
      </c>
      <c r="G102" s="297">
        <f>+'Ark1'!R2540</f>
        <v>23296</v>
      </c>
      <c r="H102" s="336"/>
      <c r="J102" s="10">
        <f>+'Ark1'!S2540</f>
        <v>23168</v>
      </c>
      <c r="K102" s="100">
        <f>+'Ark1'!AD2540</f>
        <v>1.7196554193210252</v>
      </c>
      <c r="M102" s="100">
        <f>+'Ark1'!AE2540</f>
        <v>1.7122550369716436</v>
      </c>
      <c r="O102" s="1">
        <f>+'Ark1'!U2540</f>
        <v>59.990331491712723</v>
      </c>
      <c r="P102" s="1"/>
      <c r="Q102" s="39"/>
      <c r="R102" s="100">
        <f>+'Ark1'!W2540</f>
        <v>81.107234116022397</v>
      </c>
      <c r="U102" s="1">
        <f>+'Ark1'!X2540</f>
        <v>6.0096153846153834E-2</v>
      </c>
      <c r="W102" s="1">
        <f>+'Ark1'!Y2540</f>
        <v>0.12019230769230764</v>
      </c>
      <c r="X102" s="39"/>
      <c r="Y102" s="1"/>
      <c r="Z102" s="39"/>
      <c r="AA102" s="100">
        <f>+'Ark1'!AA2540</f>
        <v>9.7727970653775547</v>
      </c>
      <c r="AB102" s="1">
        <f>+'Ark1'!AB2540</f>
        <v>2.6323548163314912</v>
      </c>
      <c r="AC102" s="10">
        <f>+'Ark1'!AC2540</f>
        <v>-25.168799949308927</v>
      </c>
      <c r="AD102" s="10">
        <f t="shared" si="29"/>
        <v>200.82758620689654</v>
      </c>
      <c r="AE102" s="100">
        <f>+'Ark1'!T2540</f>
        <v>15.54537259615385</v>
      </c>
      <c r="AF102" s="100">
        <f>+'Ark1'!V2540</f>
        <v>88.061343250749275</v>
      </c>
      <c r="AG102" s="39"/>
      <c r="AH102" s="4"/>
      <c r="AI102" s="12"/>
      <c r="AO102"/>
    </row>
    <row r="103" spans="1:41">
      <c r="A103" s="39"/>
      <c r="B103">
        <f>+'Ark1'!C2541</f>
        <v>2017</v>
      </c>
      <c r="C103">
        <f>+'Ark1'!O2541</f>
        <v>11</v>
      </c>
      <c r="D103" s="3" t="str">
        <f t="shared" si="30"/>
        <v>Rogaland</v>
      </c>
      <c r="E103">
        <f>+'Ark1'!Q2541</f>
        <v>625</v>
      </c>
      <c r="G103" s="297">
        <f>+'Ark1'!R2541</f>
        <v>396036</v>
      </c>
      <c r="J103" s="10">
        <f>+'Ark1'!S2541</f>
        <v>395068</v>
      </c>
      <c r="K103" s="100">
        <f>+'Ark1'!AD2541</f>
        <v>29.234437398962125</v>
      </c>
      <c r="M103" s="100">
        <f>+'Ark1'!AE2541</f>
        <v>29.602107656973299</v>
      </c>
      <c r="O103" s="1">
        <f>+'Ark1'!U2541</f>
        <v>60.045098565310248</v>
      </c>
      <c r="P103" s="1"/>
      <c r="Q103" s="39"/>
      <c r="R103" s="100">
        <f>+'Ark1'!W2541</f>
        <v>82.230032804479109</v>
      </c>
      <c r="U103" s="1">
        <f>+'Ark1'!X2541</f>
        <v>0.60853053762789244</v>
      </c>
      <c r="W103" s="1">
        <f>+'Ark1'!Y2541</f>
        <v>1.2170610752557851</v>
      </c>
      <c r="X103" s="39"/>
      <c r="Y103" s="1"/>
      <c r="Z103" s="39"/>
      <c r="AA103" s="100">
        <f>+'Ark1'!AA2541</f>
        <v>9.3167985802119677</v>
      </c>
      <c r="AB103" s="1">
        <f>+'Ark1'!AB2541</f>
        <v>2.7026881935509031</v>
      </c>
      <c r="AC103" s="10">
        <f>+'Ark1'!AC2541</f>
        <v>-20.520726500487537</v>
      </c>
      <c r="AD103" s="10">
        <f t="shared" si="29"/>
        <v>633.6576</v>
      </c>
      <c r="AE103" s="100">
        <f>+'Ark1'!T2541</f>
        <v>15.601526123887725</v>
      </c>
      <c r="AF103" s="100">
        <f>+'Ark1'!V2541</f>
        <v>89.175312754694559</v>
      </c>
      <c r="AG103" s="39"/>
      <c r="AH103" s="4"/>
      <c r="AI103" s="12"/>
      <c r="AO103"/>
    </row>
    <row r="104" spans="1:41">
      <c r="A104" s="39"/>
      <c r="B104">
        <f>+'Ark1'!C2542</f>
        <v>2017</v>
      </c>
      <c r="C104">
        <f>+'Ark1'!O2542</f>
        <v>14</v>
      </c>
      <c r="D104" s="3" t="str">
        <f t="shared" si="30"/>
        <v>Vestland</v>
      </c>
      <c r="E104">
        <f>+'Ark1'!Q2542</f>
        <v>180</v>
      </c>
      <c r="G104" s="297">
        <f>+'Ark1'!R2542</f>
        <v>43237</v>
      </c>
      <c r="J104" s="10">
        <f>+'Ark1'!S2542</f>
        <v>43146</v>
      </c>
      <c r="K104" s="100">
        <f>+'Ark1'!AD2542</f>
        <v>3.1916527028323829</v>
      </c>
      <c r="M104" s="100">
        <f>+'Ark1'!AE2542</f>
        <v>3.1336449606669929</v>
      </c>
      <c r="O104" s="1">
        <f>+'Ark1'!U2542</f>
        <v>60.162888796180418</v>
      </c>
      <c r="P104" s="1"/>
      <c r="Q104" s="39"/>
      <c r="R104" s="100">
        <f>+'Ark1'!W2542</f>
        <v>79.705618133777989</v>
      </c>
      <c r="U104" s="1">
        <f>+'Ark1'!X2542</f>
        <v>0.14339570275458521</v>
      </c>
      <c r="W104" s="1">
        <f>+'Ark1'!Y2542</f>
        <v>0.28679140550917043</v>
      </c>
      <c r="X104" s="39"/>
      <c r="Y104" s="1"/>
      <c r="Z104" s="39"/>
      <c r="AA104" s="100">
        <f>+'Ark1'!AA2542</f>
        <v>9.9491504153406591</v>
      </c>
      <c r="AB104" s="1">
        <f>+'Ark1'!AB2542</f>
        <v>2.8422549564369355</v>
      </c>
      <c r="AC104" s="10">
        <f>+'Ark1'!AC2542</f>
        <v>-30.547267610581049</v>
      </c>
      <c r="AD104" s="10">
        <f t="shared" si="29"/>
        <v>240.20555555555555</v>
      </c>
      <c r="AE104" s="100">
        <f>+'Ark1'!T2542</f>
        <v>15.633762749496965</v>
      </c>
      <c r="AF104" s="100">
        <f>+'Ark1'!V2542</f>
        <v>86.432094128334271</v>
      </c>
      <c r="AG104" s="39"/>
      <c r="AH104" s="4"/>
      <c r="AI104" s="12"/>
      <c r="AO104"/>
    </row>
    <row r="105" spans="1:41">
      <c r="A105" s="39"/>
      <c r="B105">
        <f>+'Ark1'!C2543</f>
        <v>2017</v>
      </c>
      <c r="C105">
        <f>+'Ark1'!O2543</f>
        <v>15</v>
      </c>
      <c r="D105" s="3" t="str">
        <f t="shared" si="30"/>
        <v>Møre og Romsdal</v>
      </c>
      <c r="E105">
        <f>+'Ark1'!Q2543</f>
        <v>61</v>
      </c>
      <c r="G105" s="297">
        <f>+'Ark1'!R2543</f>
        <v>28412</v>
      </c>
      <c r="J105" s="10">
        <f>+'Ark1'!S2543</f>
        <v>28368</v>
      </c>
      <c r="K105" s="100">
        <f>+'Ark1'!AD2543</f>
        <v>2.0973063948209547</v>
      </c>
      <c r="M105" s="100">
        <f>+'Ark1'!AE2543</f>
        <v>2.0481270985292226</v>
      </c>
      <c r="O105" s="1">
        <f>+'Ark1'!U2543</f>
        <v>60.007332205301743</v>
      </c>
      <c r="P105" s="1"/>
      <c r="Q105" s="39"/>
      <c r="R105" s="100">
        <f>+'Ark1'!W2543</f>
        <v>79.233322758037218</v>
      </c>
      <c r="U105" s="1">
        <f>+'Ark1'!X2543</f>
        <v>2.769956356469097</v>
      </c>
      <c r="W105" s="1">
        <f>+'Ark1'!Y2543</f>
        <v>5.539912712938194</v>
      </c>
      <c r="X105" s="39"/>
      <c r="Y105" s="1"/>
      <c r="Z105" s="39"/>
      <c r="AA105" s="100">
        <f>+'Ark1'!AA2543</f>
        <v>9.422912349328481</v>
      </c>
      <c r="AB105" s="1">
        <f>+'Ark1'!AB2543</f>
        <v>2.7092782739238626</v>
      </c>
      <c r="AC105" s="10">
        <f>+'Ark1'!AC2543</f>
        <v>-29.32657382813213</v>
      </c>
      <c r="AD105" s="10">
        <f t="shared" si="29"/>
        <v>465.77049180327867</v>
      </c>
      <c r="AE105" s="100">
        <f>+'Ark1'!T2543</f>
        <v>15.586231169928197</v>
      </c>
      <c r="AF105" s="100">
        <f>+'Ark1'!V2543</f>
        <v>85.900384300684507</v>
      </c>
      <c r="AG105" s="39"/>
      <c r="AH105" s="4"/>
      <c r="AI105" s="12"/>
      <c r="AO105"/>
    </row>
    <row r="106" spans="1:41">
      <c r="A106" s="39"/>
      <c r="B106">
        <f>+'Ark1'!C2544</f>
        <v>2017</v>
      </c>
      <c r="C106">
        <f>+'Ark1'!O2544</f>
        <v>16</v>
      </c>
      <c r="D106" s="3" t="str">
        <f t="shared" si="30"/>
        <v>Trøndelag</v>
      </c>
      <c r="E106">
        <f>+'Ark1'!Q2544</f>
        <v>366</v>
      </c>
      <c r="G106" s="297">
        <f>+'Ark1'!R2544</f>
        <v>226481</v>
      </c>
      <c r="J106" s="10">
        <f>+'Ark1'!S2544</f>
        <v>225678</v>
      </c>
      <c r="K106" s="100">
        <f>+'Ark1'!AD2544</f>
        <v>16.718289793236828</v>
      </c>
      <c r="M106" s="100">
        <f>+'Ark1'!AE2544</f>
        <v>16.369792409322574</v>
      </c>
      <c r="O106" s="1">
        <f>+'Ark1'!U2544</f>
        <v>60.191024379868658</v>
      </c>
      <c r="P106" s="1"/>
      <c r="Q106" s="39"/>
      <c r="R106" s="100">
        <f>+'Ark1'!W2544</f>
        <v>79.60376908692902</v>
      </c>
      <c r="U106" s="1">
        <f>+'Ark1'!X2544</f>
        <v>6.4499891823155133</v>
      </c>
      <c r="W106" s="1">
        <f>+'Ark1'!Y2544</f>
        <v>12.899978364631028</v>
      </c>
      <c r="X106" s="39"/>
      <c r="Y106" s="1"/>
      <c r="Z106" s="39"/>
      <c r="AA106" s="100">
        <f>+'Ark1'!AA2544</f>
        <v>9.6624311153246243</v>
      </c>
      <c r="AB106" s="1">
        <f>+'Ark1'!AB2544</f>
        <v>2.902864248405634</v>
      </c>
      <c r="AC106" s="10">
        <f>+'Ark1'!AC2544</f>
        <v>-27.858059393150217</v>
      </c>
      <c r="AD106" s="10">
        <f t="shared" si="29"/>
        <v>618.8005464480874</v>
      </c>
      <c r="AE106" s="100">
        <f>+'Ark1'!T2544</f>
        <v>15.611115281193564</v>
      </c>
      <c r="AF106" s="100">
        <f>+'Ark1'!V2544</f>
        <v>86.369236307377747</v>
      </c>
      <c r="AG106" s="39"/>
      <c r="AH106" s="4"/>
      <c r="AI106" s="12"/>
      <c r="AO106"/>
    </row>
    <row r="107" spans="1:41">
      <c r="A107" s="39"/>
      <c r="B107">
        <f>+'Ark1'!C2545</f>
        <v>2017</v>
      </c>
      <c r="C107">
        <f>+'Ark1'!O2545</f>
        <v>18</v>
      </c>
      <c r="D107" s="3" t="str">
        <f t="shared" si="30"/>
        <v>Nordland</v>
      </c>
      <c r="E107">
        <f>+'Ark1'!Q2545</f>
        <v>127</v>
      </c>
      <c r="G107" s="297">
        <f>+'Ark1'!R2545</f>
        <v>73564</v>
      </c>
      <c r="J107" s="10">
        <f>+'Ark1'!S2545</f>
        <v>73371</v>
      </c>
      <c r="K107" s="100">
        <f>+'Ark1'!AD2545</f>
        <v>5.4303198517742075</v>
      </c>
      <c r="M107" s="100">
        <f>+'Ark1'!AE2545</f>
        <v>5.2748761097577317</v>
      </c>
      <c r="O107" s="1">
        <f>+'Ark1'!U2545</f>
        <v>60.409630507966362</v>
      </c>
      <c r="P107" s="1"/>
      <c r="Q107" s="39"/>
      <c r="R107" s="100">
        <f>+'Ark1'!W2545</f>
        <v>78.898275204099548</v>
      </c>
      <c r="U107" s="1">
        <f>+'Ark1'!X2545</f>
        <v>7.8679789027241602</v>
      </c>
      <c r="W107" s="1">
        <f>+'Ark1'!Y2545</f>
        <v>15.73595780544832</v>
      </c>
      <c r="X107" s="39"/>
      <c r="Y107" s="1"/>
      <c r="Z107" s="39"/>
      <c r="AA107" s="100">
        <f>+'Ark1'!AA2545</f>
        <v>10.138823197921679</v>
      </c>
      <c r="AB107" s="1">
        <f>+'Ark1'!AB2545</f>
        <v>2.8307332735380841</v>
      </c>
      <c r="AC107" s="10">
        <f>+'Ark1'!AC2545</f>
        <v>-31.803898598456659</v>
      </c>
      <c r="AD107" s="10">
        <f t="shared" si="29"/>
        <v>579.24409448818892</v>
      </c>
      <c r="AE107" s="100">
        <f>+'Ark1'!T2545</f>
        <v>15.738377467239404</v>
      </c>
      <c r="AF107" s="100">
        <f>+'Ark1'!V2545</f>
        <v>85.571038492347881</v>
      </c>
      <c r="AG107" s="39"/>
      <c r="AH107" s="4"/>
      <c r="AI107" s="12"/>
      <c r="AO107"/>
    </row>
    <row r="108" spans="1:41">
      <c r="A108" s="39"/>
      <c r="B108">
        <f>+'Ark1'!C2546</f>
        <v>2017</v>
      </c>
      <c r="C108">
        <f>+'Ark1'!O2546</f>
        <v>54</v>
      </c>
      <c r="D108" s="3" t="str">
        <f t="shared" si="30"/>
        <v>Troms og Finnmark</v>
      </c>
      <c r="E108">
        <f>+'Ark1'!Q2546</f>
        <v>40</v>
      </c>
      <c r="G108" s="297">
        <f>+'Ark1'!R2546</f>
        <v>8853</v>
      </c>
      <c r="J108" s="10">
        <f>+'Ark1'!S2546</f>
        <v>8828</v>
      </c>
      <c r="K108" s="100">
        <f>+'Ark1'!AD2546</f>
        <v>0.65350744450759957</v>
      </c>
      <c r="M108" s="100">
        <f>+'Ark1'!AE2546</f>
        <v>0.64972491357980811</v>
      </c>
      <c r="O108" s="1">
        <f>+'Ark1'!U2546</f>
        <v>59.649071137290449</v>
      </c>
      <c r="P108" s="1"/>
      <c r="Q108" s="39"/>
      <c r="R108" s="100">
        <f>+'Ark1'!W2546</f>
        <v>80.769404168554757</v>
      </c>
      <c r="U108" s="1">
        <f>+'Ark1'!X2546</f>
        <v>0.68903196656500632</v>
      </c>
      <c r="W108" s="1">
        <f>+'Ark1'!Y2546</f>
        <v>1.3780639331300129</v>
      </c>
      <c r="X108" s="39"/>
      <c r="Y108" s="1"/>
      <c r="Z108" s="39"/>
      <c r="AA108" s="100">
        <f>+'Ark1'!AA2546</f>
        <v>9.9332116398850374</v>
      </c>
      <c r="AB108" s="1">
        <f>+'Ark1'!AB2546</f>
        <v>2.8351238633026177</v>
      </c>
      <c r="AC108" s="10">
        <f>+'Ark1'!AC2546</f>
        <v>-17.801870304418262</v>
      </c>
      <c r="AD108" s="10">
        <f t="shared" si="29"/>
        <v>221.32499999999999</v>
      </c>
      <c r="AE108" s="100">
        <f>+'Ark1'!T2546</f>
        <v>15.363040777137689</v>
      </c>
      <c r="AF108" s="100">
        <f>+'Ark1'!V2546</f>
        <v>87.579409747670596</v>
      </c>
      <c r="AG108" s="39"/>
      <c r="AH108" s="4"/>
      <c r="AI108" s="12"/>
      <c r="AO108"/>
    </row>
    <row r="109" spans="1:41">
      <c r="A109" s="39"/>
      <c r="B109" s="39"/>
      <c r="C109" s="39"/>
      <c r="D109" s="39"/>
      <c r="E109" s="39"/>
      <c r="F109" s="39"/>
      <c r="G109" s="303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4"/>
      <c r="AI109" s="12"/>
      <c r="AO109"/>
    </row>
    <row r="110" spans="1:41">
      <c r="A110" s="39"/>
      <c r="B110" s="46">
        <f>+'Ark1'!C2547</f>
        <v>2016</v>
      </c>
      <c r="C110" s="46">
        <f>+'Ark1'!O2547</f>
        <v>1</v>
      </c>
      <c r="D110" s="47" t="str">
        <f t="shared" si="30"/>
        <v>Viken</v>
      </c>
      <c r="E110" s="46">
        <f>+'Ark1'!Q2547</f>
        <v>325</v>
      </c>
      <c r="F110" s="46"/>
      <c r="G110" s="331">
        <f>+'Ark1'!R2547</f>
        <v>164911</v>
      </c>
      <c r="H110" s="46"/>
      <c r="I110" s="46"/>
      <c r="J110" s="65">
        <f>+'Ark1'!S2547</f>
        <v>164490</v>
      </c>
      <c r="K110" s="99">
        <f>+'Ark1'!AD2547</f>
        <v>12.120724357907216</v>
      </c>
      <c r="L110" s="99"/>
      <c r="M110" s="99">
        <f>+'Ark1'!AE2547</f>
        <v>12.124377908727071</v>
      </c>
      <c r="N110" s="99"/>
      <c r="O110" s="48">
        <f>+'Ark1'!U2547</f>
        <v>60.160410967232046</v>
      </c>
      <c r="P110" s="48"/>
      <c r="Q110" s="46"/>
      <c r="R110" s="99">
        <f>+'Ark1'!W2547</f>
        <v>81.274465317041006</v>
      </c>
      <c r="S110" s="99"/>
      <c r="T110" s="99"/>
      <c r="U110" s="48">
        <f>+'Ark1'!X2547</f>
        <v>2.7566384292133339</v>
      </c>
      <c r="V110" s="99"/>
      <c r="W110" s="48">
        <f>+'Ark1'!Y2547</f>
        <v>5.5132768584266678</v>
      </c>
      <c r="X110" s="46"/>
      <c r="Y110" s="48"/>
      <c r="Z110" s="46"/>
      <c r="AA110" s="99">
        <f>+'Ark1'!AA2547</f>
        <v>9.6705122426432606</v>
      </c>
      <c r="AB110" s="48">
        <f>+'Ark1'!AB2547</f>
        <v>2.7980797678712244</v>
      </c>
      <c r="AC110" s="65">
        <f>+'Ark1'!AC2547</f>
        <v>-27.426025600349458</v>
      </c>
      <c r="AD110" s="65">
        <f t="shared" si="29"/>
        <v>507.41846153846154</v>
      </c>
      <c r="AE110" s="99">
        <f>+'Ark1'!T2547</f>
        <v>15.646063634323973</v>
      </c>
      <c r="AF110" s="99">
        <f>+'Ark1'!V2547</f>
        <v>88.148137316914429</v>
      </c>
      <c r="AG110" s="39"/>
      <c r="AH110" s="4"/>
      <c r="AI110" s="12"/>
      <c r="AO110"/>
    </row>
    <row r="111" spans="1:41">
      <c r="A111" s="39"/>
      <c r="B111" s="46">
        <f>+'Ark1'!C2548</f>
        <v>2016</v>
      </c>
      <c r="C111" s="46">
        <f>+'Ark1'!O2548</f>
        <v>4</v>
      </c>
      <c r="D111" s="47" t="str">
        <f t="shared" si="30"/>
        <v>Innlandet</v>
      </c>
      <c r="E111" s="46">
        <f>+'Ark1'!Q2548</f>
        <v>504</v>
      </c>
      <c r="F111" s="46"/>
      <c r="G111" s="331">
        <f>+'Ark1'!R2548</f>
        <v>278577</v>
      </c>
      <c r="H111" s="46"/>
      <c r="I111" s="46"/>
      <c r="J111" s="65">
        <f>+'Ark1'!S2548</f>
        <v>275094</v>
      </c>
      <c r="K111" s="99">
        <f>+'Ark1'!AD2548</f>
        <v>20.475013973917555</v>
      </c>
      <c r="L111" s="99"/>
      <c r="M111" s="99">
        <f>+'Ark1'!AE2548</f>
        <v>20.625228381779312</v>
      </c>
      <c r="N111" s="99"/>
      <c r="O111" s="48">
        <f>+'Ark1'!U2548</f>
        <v>59.809930423782419</v>
      </c>
      <c r="P111" s="48"/>
      <c r="Q111" s="46"/>
      <c r="R111" s="99">
        <f>+'Ark1'!W2548</f>
        <v>82.670736184723367</v>
      </c>
      <c r="S111" s="99"/>
      <c r="T111" s="99"/>
      <c r="U111" s="48">
        <f>+'Ark1'!X2548</f>
        <v>0.74808760235051741</v>
      </c>
      <c r="V111" s="99"/>
      <c r="W111" s="48">
        <f>+'Ark1'!Y2548</f>
        <v>1.4961752047010348</v>
      </c>
      <c r="X111" s="46"/>
      <c r="Y111" s="48"/>
      <c r="Z111" s="46"/>
      <c r="AA111" s="99">
        <f>+'Ark1'!AA2548</f>
        <v>9.9032373735412822</v>
      </c>
      <c r="AB111" s="48">
        <f>+'Ark1'!AB2548</f>
        <v>2.8029700532264061</v>
      </c>
      <c r="AC111" s="65">
        <f>+'Ark1'!AC2548</f>
        <v>-28.247093414224704</v>
      </c>
      <c r="AD111" s="65">
        <f t="shared" si="29"/>
        <v>552.73214285714289</v>
      </c>
      <c r="AE111" s="99">
        <f>+'Ark1'!T2548</f>
        <v>15.325202726714698</v>
      </c>
      <c r="AF111" s="99">
        <f>+'Ark1'!V2548</f>
        <v>89.951823893845926</v>
      </c>
      <c r="AG111" s="39"/>
      <c r="AH111" s="4"/>
      <c r="AI111" s="12"/>
      <c r="AO111"/>
    </row>
    <row r="112" spans="1:41" ht="15.6">
      <c r="A112" s="39"/>
      <c r="B112" s="46">
        <f>+'Ark1'!C2549</f>
        <v>2016</v>
      </c>
      <c r="C112" s="46">
        <f>+'Ark1'!O2549</f>
        <v>8</v>
      </c>
      <c r="D112" s="47" t="str">
        <f t="shared" si="30"/>
        <v>Telemark/ Vestfold</v>
      </c>
      <c r="E112" s="46">
        <f>+'Ark1'!Q2549</f>
        <v>222</v>
      </c>
      <c r="F112" s="46"/>
      <c r="G112" s="331">
        <f>+'Ark1'!R2549</f>
        <v>116411</v>
      </c>
      <c r="H112" s="46"/>
      <c r="I112" s="46"/>
      <c r="J112" s="65">
        <f>+'Ark1'!S2549</f>
        <v>114610</v>
      </c>
      <c r="K112" s="99">
        <f>+'Ark1'!AD2549</f>
        <v>8.5560432186351267</v>
      </c>
      <c r="L112" s="99"/>
      <c r="M112" s="99">
        <f>+'Ark1'!AE2549</f>
        <v>8.424958141704364</v>
      </c>
      <c r="N112" s="99"/>
      <c r="O112" s="48">
        <f>+'Ark1'!U2549</f>
        <v>60.253337405112987</v>
      </c>
      <c r="P112" s="48"/>
      <c r="Q112" s="46"/>
      <c r="R112" s="99">
        <f>+'Ark1'!W2549</f>
        <v>81.054922781606777</v>
      </c>
      <c r="S112" s="99"/>
      <c r="T112" s="99"/>
      <c r="U112" s="48">
        <f>+'Ark1'!X2549</f>
        <v>0.20444803326146152</v>
      </c>
      <c r="V112" s="99"/>
      <c r="W112" s="48">
        <f>+'Ark1'!Y2549</f>
        <v>0.40889606652292304</v>
      </c>
      <c r="X112" s="46"/>
      <c r="Y112" s="48"/>
      <c r="Z112" s="46"/>
      <c r="AA112" s="99">
        <f>+'Ark1'!AA2549</f>
        <v>10.082685529549883</v>
      </c>
      <c r="AB112" s="48">
        <f>+'Ark1'!AB2549</f>
        <v>2.8210375319507475</v>
      </c>
      <c r="AC112" s="65">
        <f>+'Ark1'!AC2549</f>
        <v>-28.822414745956799</v>
      </c>
      <c r="AD112" s="65">
        <f t="shared" si="29"/>
        <v>524.37387387387389</v>
      </c>
      <c r="AE112" s="99">
        <f>+'Ark1'!T2549</f>
        <v>15.477729767805451</v>
      </c>
      <c r="AF112" s="99">
        <f>+'Ark1'!V2549</f>
        <v>88.238038973946885</v>
      </c>
      <c r="AG112" s="39"/>
      <c r="AH112" s="4"/>
      <c r="AI112" s="5"/>
      <c r="AO112"/>
    </row>
    <row r="113" spans="1:41">
      <c r="A113" s="39"/>
      <c r="B113" s="46">
        <f>+'Ark1'!C2550</f>
        <v>2016</v>
      </c>
      <c r="C113" s="46">
        <f>+'Ark1'!O2550</f>
        <v>9</v>
      </c>
      <c r="D113" s="47" t="str">
        <f t="shared" si="30"/>
        <v>Agder</v>
      </c>
      <c r="E113" s="46">
        <f>+'Ark1'!Q2550</f>
        <v>99</v>
      </c>
      <c r="F113" s="46"/>
      <c r="G113" s="331">
        <f>+'Ark1'!R2550</f>
        <v>23220</v>
      </c>
      <c r="H113" s="46"/>
      <c r="I113" s="46"/>
      <c r="J113" s="65">
        <f>+'Ark1'!S2550</f>
        <v>23001</v>
      </c>
      <c r="K113" s="99">
        <f>+'Ark1'!AD2550</f>
        <v>1.7066370320391344</v>
      </c>
      <c r="L113" s="99"/>
      <c r="M113" s="99">
        <f>+'Ark1'!AE2550</f>
        <v>1.6795417677588294</v>
      </c>
      <c r="N113" s="99"/>
      <c r="O113" s="48">
        <f>+'Ark1'!U2550</f>
        <v>60.265423242467726</v>
      </c>
      <c r="P113" s="48"/>
      <c r="Q113" s="46"/>
      <c r="R113" s="99">
        <f>+'Ark1'!W2550</f>
        <v>80.5152689013523</v>
      </c>
      <c r="S113" s="99"/>
      <c r="T113" s="99"/>
      <c r="U113" s="48">
        <f>+'Ark1'!X2550</f>
        <v>0.74074074074074081</v>
      </c>
      <c r="V113" s="99"/>
      <c r="W113" s="48">
        <f>+'Ark1'!Y2550</f>
        <v>1.4814814814814816</v>
      </c>
      <c r="X113" s="46"/>
      <c r="Y113" s="48"/>
      <c r="Z113" s="46"/>
      <c r="AA113" s="99">
        <f>+'Ark1'!AA2550</f>
        <v>9.6403572932877051</v>
      </c>
      <c r="AB113" s="48">
        <f>+'Ark1'!AB2550</f>
        <v>2.7133104203192042</v>
      </c>
      <c r="AC113" s="65">
        <f>+'Ark1'!AC2550</f>
        <v>-24.001702471236602</v>
      </c>
      <c r="AD113" s="65">
        <f t="shared" si="29"/>
        <v>234.54545454545453</v>
      </c>
      <c r="AE113" s="99">
        <f>+'Ark1'!T2550</f>
        <v>15.604220499569339</v>
      </c>
      <c r="AF113" s="99">
        <f>+'Ark1'!V2550</f>
        <v>87.526422022349252</v>
      </c>
      <c r="AG113" s="39"/>
      <c r="AH113" s="12"/>
      <c r="AI113" s="12"/>
      <c r="AO113"/>
    </row>
    <row r="114" spans="1:41" ht="15.6">
      <c r="A114" s="39"/>
      <c r="B114" s="46">
        <f>+'Ark1'!C2551</f>
        <v>2016</v>
      </c>
      <c r="C114" s="46">
        <f>+'Ark1'!O2551</f>
        <v>11</v>
      </c>
      <c r="D114" s="47" t="str">
        <f t="shared" si="30"/>
        <v>Rogaland</v>
      </c>
      <c r="E114" s="46">
        <f>+'Ark1'!Q2551</f>
        <v>620</v>
      </c>
      <c r="F114" s="46"/>
      <c r="G114" s="331">
        <f>+'Ark1'!R2551</f>
        <v>394750</v>
      </c>
      <c r="H114" s="46"/>
      <c r="I114" s="46"/>
      <c r="J114" s="65">
        <f>+'Ark1'!S2551</f>
        <v>393677</v>
      </c>
      <c r="K114" s="99">
        <f>+'Ark1'!AD2551</f>
        <v>29.013564530467193</v>
      </c>
      <c r="L114" s="99"/>
      <c r="M114" s="99">
        <f>+'Ark1'!AE2551</f>
        <v>29.554825725421139</v>
      </c>
      <c r="N114" s="99"/>
      <c r="O114" s="48">
        <f>+'Ark1'!U2551</f>
        <v>60.366686395191998</v>
      </c>
      <c r="P114" s="48"/>
      <c r="Q114" s="46"/>
      <c r="R114" s="99">
        <f>+'Ark1'!W2551</f>
        <v>82.779446348149364</v>
      </c>
      <c r="S114" s="99"/>
      <c r="T114" s="99"/>
      <c r="U114" s="48">
        <f>+'Ark1'!X2551</f>
        <v>1.3707409753008233</v>
      </c>
      <c r="V114" s="99"/>
      <c r="W114" s="48">
        <f>+'Ark1'!Y2551</f>
        <v>2.7414819506016466</v>
      </c>
      <c r="X114" s="46"/>
      <c r="Y114" s="48"/>
      <c r="Z114" s="46"/>
      <c r="AA114" s="99">
        <f>+'Ark1'!AA2551</f>
        <v>9.8354573001246326</v>
      </c>
      <c r="AB114" s="48">
        <f>+'Ark1'!AB2551</f>
        <v>2.824244646472394</v>
      </c>
      <c r="AC114" s="65">
        <f>+'Ark1'!AC2551</f>
        <v>-18.623188458910764</v>
      </c>
      <c r="AD114" s="65">
        <f t="shared" si="29"/>
        <v>636.69354838709683</v>
      </c>
      <c r="AE114" s="99">
        <f>+'Ark1'!T2551</f>
        <v>15.726069664344521</v>
      </c>
      <c r="AF114" s="99">
        <f>+'Ark1'!V2551</f>
        <v>89.774684836513941</v>
      </c>
      <c r="AG114" s="39"/>
      <c r="AH114" s="5"/>
      <c r="AI114" s="5"/>
      <c r="AO114"/>
    </row>
    <row r="115" spans="1:41">
      <c r="A115" s="39"/>
      <c r="B115" s="46">
        <f>+'Ark1'!C2552</f>
        <v>2016</v>
      </c>
      <c r="C115" s="46">
        <f>+'Ark1'!O2552</f>
        <v>14</v>
      </c>
      <c r="D115" s="47" t="str">
        <f t="shared" si="30"/>
        <v>Vestland</v>
      </c>
      <c r="E115" s="46">
        <f>+'Ark1'!Q2552</f>
        <v>171</v>
      </c>
      <c r="F115" s="46"/>
      <c r="G115" s="331">
        <f>+'Ark1'!R2552</f>
        <v>46029</v>
      </c>
      <c r="H115" s="46"/>
      <c r="I115" s="46"/>
      <c r="J115" s="65">
        <f>+'Ark1'!S2552</f>
        <v>45939</v>
      </c>
      <c r="K115" s="99">
        <f>+'Ark1'!AD2552</f>
        <v>3.3830661476196928</v>
      </c>
      <c r="L115" s="99"/>
      <c r="M115" s="99">
        <f>+'Ark1'!AE2552</f>
        <v>3.325721363878364</v>
      </c>
      <c r="N115" s="99"/>
      <c r="O115" s="48">
        <f>+'Ark1'!U2552</f>
        <v>60.440083589107282</v>
      </c>
      <c r="P115" s="48"/>
      <c r="Q115" s="46"/>
      <c r="R115" s="99">
        <f>+'Ark1'!W2552</f>
        <v>79.824917825812747</v>
      </c>
      <c r="S115" s="99"/>
      <c r="T115" s="99"/>
      <c r="U115" s="48">
        <f>+'Ark1'!X2552</f>
        <v>0.57355145669034757</v>
      </c>
      <c r="V115" s="99"/>
      <c r="W115" s="48">
        <f>+'Ark1'!Y2552</f>
        <v>1.1471029133806951</v>
      </c>
      <c r="X115" s="46"/>
      <c r="Y115" s="48"/>
      <c r="Z115" s="46"/>
      <c r="AA115" s="99">
        <f>+'Ark1'!AA2552</f>
        <v>9.7613978916729902</v>
      </c>
      <c r="AB115" s="48">
        <f>+'Ark1'!AB2552</f>
        <v>2.9115472265858551</v>
      </c>
      <c r="AC115" s="65">
        <f>+'Ark1'!AC2552</f>
        <v>-26.755088224110473</v>
      </c>
      <c r="AD115" s="65">
        <f t="shared" si="29"/>
        <v>269.17543859649123</v>
      </c>
      <c r="AE115" s="99">
        <f>+'Ark1'!T2552</f>
        <v>15.758565252340915</v>
      </c>
      <c r="AF115" s="99">
        <f>+'Ark1'!V2552</f>
        <v>86.555040473969854</v>
      </c>
      <c r="AG115" s="39"/>
      <c r="AH115" s="12"/>
      <c r="AI115" s="12"/>
      <c r="AO115"/>
    </row>
    <row r="116" spans="1:41">
      <c r="A116" s="39"/>
      <c r="B116" s="46">
        <f>+'Ark1'!C2553</f>
        <v>2016</v>
      </c>
      <c r="C116" s="46">
        <f>+'Ark1'!O2553</f>
        <v>15</v>
      </c>
      <c r="D116" s="47" t="str">
        <f t="shared" si="30"/>
        <v>Møre og Romsdal</v>
      </c>
      <c r="E116" s="46">
        <f>+'Ark1'!Q2553</f>
        <v>52</v>
      </c>
      <c r="F116" s="46"/>
      <c r="G116" s="331">
        <f>+'Ark1'!R2553</f>
        <v>30080</v>
      </c>
      <c r="H116" s="46"/>
      <c r="I116" s="46"/>
      <c r="J116" s="65">
        <f>+'Ark1'!S2553</f>
        <v>30034</v>
      </c>
      <c r="K116" s="99">
        <f>+'Ark1'!AD2553</f>
        <v>2.2108372921506088</v>
      </c>
      <c r="L116" s="99"/>
      <c r="M116" s="99">
        <f>+'Ark1'!AE2553</f>
        <v>2.1878129766819159</v>
      </c>
      <c r="N116" s="99"/>
      <c r="O116" s="48">
        <f>+'Ark1'!U2553</f>
        <v>60.197609376040475</v>
      </c>
      <c r="P116" s="48"/>
      <c r="Q116" s="46"/>
      <c r="R116" s="99">
        <f>+'Ark1'!W2553</f>
        <v>80.321382433242306</v>
      </c>
      <c r="S116" s="99"/>
      <c r="T116" s="99"/>
      <c r="U116" s="48">
        <f>+'Ark1'!X2553</f>
        <v>1.1868351063829787</v>
      </c>
      <c r="V116" s="99"/>
      <c r="W116" s="48">
        <f>+'Ark1'!Y2553</f>
        <v>2.3736702127659575</v>
      </c>
      <c r="X116" s="46"/>
      <c r="Y116" s="48"/>
      <c r="Z116" s="46"/>
      <c r="AA116" s="99">
        <f>+'Ark1'!AA2553</f>
        <v>9.9096466652483777</v>
      </c>
      <c r="AB116" s="48">
        <f>+'Ark1'!AB2553</f>
        <v>2.6506684872348845</v>
      </c>
      <c r="AC116" s="65">
        <f>+'Ark1'!AC2553</f>
        <v>-27.025649108871882</v>
      </c>
      <c r="AD116" s="65">
        <f t="shared" si="29"/>
        <v>578.46153846153845</v>
      </c>
      <c r="AE116" s="99">
        <f>+'Ark1'!T2553</f>
        <v>15.7109375</v>
      </c>
      <c r="AF116" s="99">
        <f>+'Ark1'!V2553</f>
        <v>87.08907802648487</v>
      </c>
      <c r="AG116" s="39"/>
      <c r="AH116" s="12"/>
      <c r="AI116" s="12"/>
      <c r="AO116"/>
    </row>
    <row r="117" spans="1:41" ht="15.6">
      <c r="A117" s="39"/>
      <c r="B117" s="46">
        <f>+'Ark1'!C2554</f>
        <v>2016</v>
      </c>
      <c r="C117" s="46">
        <f>+'Ark1'!O2554</f>
        <v>16</v>
      </c>
      <c r="D117" s="47" t="str">
        <f t="shared" si="30"/>
        <v>Trøndelag</v>
      </c>
      <c r="E117" s="46">
        <f>+'Ark1'!Q2554</f>
        <v>359</v>
      </c>
      <c r="F117" s="46"/>
      <c r="G117" s="331">
        <f>+'Ark1'!R2554</f>
        <v>222080</v>
      </c>
      <c r="H117" s="46"/>
      <c r="I117" s="46"/>
      <c r="J117" s="65">
        <f>+'Ark1'!S2554</f>
        <v>221215</v>
      </c>
      <c r="K117" s="99">
        <f>+'Ark1'!AD2554</f>
        <v>16.32256468885662</v>
      </c>
      <c r="L117" s="99"/>
      <c r="M117" s="99">
        <f>+'Ark1'!AE2554</f>
        <v>16.050301849318529</v>
      </c>
      <c r="N117" s="99"/>
      <c r="O117" s="48">
        <f>+'Ark1'!U2554</f>
        <v>60.325515900820498</v>
      </c>
      <c r="P117" s="48"/>
      <c r="Q117" s="46"/>
      <c r="R117" s="99">
        <f>+'Ark1'!W2554</f>
        <v>80.002358339171934</v>
      </c>
      <c r="S117" s="99"/>
      <c r="T117" s="99"/>
      <c r="U117" s="48">
        <f>+'Ark1'!X2554</f>
        <v>9.8261887608069145</v>
      </c>
      <c r="V117" s="99"/>
      <c r="W117" s="48">
        <f>+'Ark1'!Y2554</f>
        <v>19.652377521613833</v>
      </c>
      <c r="X117" s="46"/>
      <c r="Y117" s="48"/>
      <c r="Z117" s="46"/>
      <c r="AA117" s="99">
        <f>+'Ark1'!AA2554</f>
        <v>10.04636134211751</v>
      </c>
      <c r="AB117" s="48">
        <f>+'Ark1'!AB2554</f>
        <v>2.949254705519504</v>
      </c>
      <c r="AC117" s="65">
        <f>+'Ark1'!AC2554</f>
        <v>-28.825342530861619</v>
      </c>
      <c r="AD117" s="65">
        <f t="shared" si="29"/>
        <v>618.60724233983285</v>
      </c>
      <c r="AE117" s="99">
        <f>+'Ark1'!T2554</f>
        <v>15.658713076368876</v>
      </c>
      <c r="AF117" s="99">
        <f>+'Ark1'!V2554</f>
        <v>86.815051681117581</v>
      </c>
      <c r="AG117" s="39"/>
      <c r="AH117" s="2"/>
      <c r="AI117" s="5"/>
      <c r="AO117"/>
    </row>
    <row r="118" spans="1:41">
      <c r="A118" s="39"/>
      <c r="B118" s="46">
        <f>+'Ark1'!C2555</f>
        <v>2016</v>
      </c>
      <c r="C118" s="46">
        <f>+'Ark1'!O2555</f>
        <v>18</v>
      </c>
      <c r="D118" s="47" t="str">
        <f t="shared" si="30"/>
        <v>Nordland</v>
      </c>
      <c r="E118" s="46">
        <f>+'Ark1'!Q2555</f>
        <v>115</v>
      </c>
      <c r="F118" s="46"/>
      <c r="G118" s="331">
        <f>+'Ark1'!R2555</f>
        <v>74040.5</v>
      </c>
      <c r="H118" s="46"/>
      <c r="I118" s="46"/>
      <c r="J118" s="65">
        <f>+'Ark1'!S2555</f>
        <v>73645.5</v>
      </c>
      <c r="K118" s="99">
        <f>+'Ark1'!AD2555</f>
        <v>5.4418716266448515</v>
      </c>
      <c r="L118" s="99"/>
      <c r="M118" s="99">
        <f>+'Ark1'!AE2555</f>
        <v>5.280772736258232</v>
      </c>
      <c r="N118" s="99"/>
      <c r="O118" s="48">
        <f>+'Ark1'!U2555</f>
        <v>60.325749706363602</v>
      </c>
      <c r="P118" s="48"/>
      <c r="Q118" s="46"/>
      <c r="R118" s="99">
        <f>+'Ark1'!W2555</f>
        <v>79.065208329089401</v>
      </c>
      <c r="S118" s="99"/>
      <c r="T118" s="99"/>
      <c r="U118" s="48">
        <f>+'Ark1'!X2555</f>
        <v>8.5291158217462062</v>
      </c>
      <c r="V118" s="99"/>
      <c r="W118" s="48">
        <f>+'Ark1'!Y2555</f>
        <v>17.058231643492412</v>
      </c>
      <c r="X118" s="46"/>
      <c r="Y118" s="48"/>
      <c r="Z118" s="46"/>
      <c r="AA118" s="99">
        <f>+'Ark1'!AA2555</f>
        <v>10.254775088217203</v>
      </c>
      <c r="AB118" s="48">
        <f>+'Ark1'!AB2555</f>
        <v>2.913443478429075</v>
      </c>
      <c r="AC118" s="65">
        <f>+'Ark1'!AC2555</f>
        <v>-30.814213899556162</v>
      </c>
      <c r="AD118" s="65">
        <f t="shared" si="29"/>
        <v>643.83043478260868</v>
      </c>
      <c r="AE118" s="99">
        <f>+'Ark1'!T2555</f>
        <v>15.650562867619749</v>
      </c>
      <c r="AF118" s="99">
        <f>+'Ark1'!V2555</f>
        <v>85.81549780733755</v>
      </c>
      <c r="AG118" s="39"/>
      <c r="AH118" s="4"/>
      <c r="AI118" s="4"/>
      <c r="AO118"/>
    </row>
    <row r="119" spans="1:41">
      <c r="A119" s="39"/>
      <c r="B119" s="46">
        <f>+'Ark1'!C2556</f>
        <v>2016</v>
      </c>
      <c r="C119" s="46">
        <f>+'Ark1'!O2556</f>
        <v>54</v>
      </c>
      <c r="D119" s="47" t="str">
        <f t="shared" si="30"/>
        <v>Troms og Finnmark</v>
      </c>
      <c r="E119" s="46">
        <f>+'Ark1'!Q2556</f>
        <v>39</v>
      </c>
      <c r="F119" s="46"/>
      <c r="G119" s="331">
        <f>+'Ark1'!R2556</f>
        <v>10472</v>
      </c>
      <c r="H119" s="46"/>
      <c r="I119" s="46"/>
      <c r="J119" s="65">
        <f>+'Ark1'!S2556</f>
        <v>10432</v>
      </c>
      <c r="K119" s="99">
        <f>+'Ark1'!AD2556</f>
        <v>0.76967713176200736</v>
      </c>
      <c r="L119" s="99"/>
      <c r="M119" s="99">
        <f>+'Ark1'!AE2556</f>
        <v>0.74645914847223693</v>
      </c>
      <c r="N119" s="99"/>
      <c r="O119" s="48">
        <f>+'Ark1'!U2556</f>
        <v>60.219516871165645</v>
      </c>
      <c r="P119" s="48"/>
      <c r="Q119" s="46"/>
      <c r="R119" s="99">
        <f>+'Ark1'!W2556</f>
        <v>78.899204371165339</v>
      </c>
      <c r="S119" s="99"/>
      <c r="T119" s="99"/>
      <c r="U119" s="48">
        <f>+'Ark1'!X2556</f>
        <v>1.1650114591291063</v>
      </c>
      <c r="V119" s="99"/>
      <c r="W119" s="48">
        <f>+'Ark1'!Y2556</f>
        <v>2.3300229182582126</v>
      </c>
      <c r="X119" s="46"/>
      <c r="Y119" s="48"/>
      <c r="Z119" s="46"/>
      <c r="AA119" s="99">
        <f>+'Ark1'!AA2556</f>
        <v>11.639438240950316</v>
      </c>
      <c r="AB119" s="48">
        <f>+'Ark1'!AB2556</f>
        <v>3.0511253701306642</v>
      </c>
      <c r="AC119" s="65">
        <f>+'Ark1'!AC2556</f>
        <v>-33.758948228607842</v>
      </c>
      <c r="AD119" s="65">
        <f t="shared" si="29"/>
        <v>268.5128205128205</v>
      </c>
      <c r="AE119" s="99">
        <f>+'Ark1'!T2556</f>
        <v>15.58489304812834</v>
      </c>
      <c r="AF119" s="99">
        <f>+'Ark1'!V2556</f>
        <v>85.632423611987988</v>
      </c>
      <c r="AG119" s="39"/>
      <c r="AH119" s="4"/>
      <c r="AI119" s="12"/>
      <c r="AO119"/>
    </row>
    <row r="120" spans="1:41">
      <c r="A120" s="39"/>
      <c r="B120" s="39"/>
      <c r="C120" s="39"/>
      <c r="D120" s="39"/>
      <c r="E120" s="39"/>
      <c r="F120" s="39"/>
      <c r="G120" s="303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4"/>
      <c r="AI120" s="12"/>
      <c r="AO120"/>
    </row>
    <row r="121" spans="1:41">
      <c r="A121" s="39"/>
      <c r="B121">
        <f>+'Ark1'!C2557</f>
        <v>2015</v>
      </c>
      <c r="C121">
        <f>+'Ark1'!O2557</f>
        <v>1</v>
      </c>
      <c r="D121" s="47" t="str">
        <f t="shared" si="30"/>
        <v>Viken</v>
      </c>
      <c r="E121">
        <f>+'Ark1'!Q2557</f>
        <v>319</v>
      </c>
      <c r="G121" s="297">
        <f>+'Ark1'!R2557</f>
        <v>157649</v>
      </c>
      <c r="J121" s="10">
        <f>+'Ark1'!S2557</f>
        <v>157217</v>
      </c>
      <c r="K121" s="100">
        <f>+'Ark1'!AD2557</f>
        <v>12.274909893881501</v>
      </c>
      <c r="M121" s="100">
        <f>+'Ark1'!AE2557</f>
        <v>12.280856087286727</v>
      </c>
      <c r="O121" s="1">
        <f>+'Ark1'!U2557</f>
        <v>60.556657358937009</v>
      </c>
      <c r="P121" s="1"/>
      <c r="Q121" s="39"/>
      <c r="R121" s="100">
        <f>+'Ark1'!W2557</f>
        <v>81.400889852878308</v>
      </c>
      <c r="U121" s="1">
        <f>+'Ark1'!X2557</f>
        <v>2.1566898616546877</v>
      </c>
      <c r="W121" s="1">
        <f>+'Ark1'!Y2557</f>
        <v>4.3133797233093754</v>
      </c>
      <c r="X121" s="39"/>
      <c r="Y121" s="1"/>
      <c r="Z121" s="39"/>
      <c r="AA121" s="100">
        <f>+'Ark1'!AA2557</f>
        <v>8.9727260966126643</v>
      </c>
      <c r="AB121" s="1">
        <f>+'Ark1'!AB2557</f>
        <v>2.86226469200676</v>
      </c>
      <c r="AC121" s="10">
        <f>+'Ark1'!AC2557</f>
        <v>-26.255095825774045</v>
      </c>
      <c r="AD121" s="10">
        <f t="shared" si="29"/>
        <v>494.19749216300943</v>
      </c>
      <c r="AE121" s="100">
        <f>+'Ark1'!T2557</f>
        <v>15.80618969990295</v>
      </c>
      <c r="AF121" s="100">
        <f>+'Ark1'!V2557</f>
        <v>88.291293611330019</v>
      </c>
      <c r="AG121" s="39"/>
      <c r="AH121" s="4"/>
      <c r="AI121" s="12"/>
      <c r="AO121"/>
    </row>
    <row r="122" spans="1:41">
      <c r="A122" s="39"/>
      <c r="B122">
        <f>+'Ark1'!C2558</f>
        <v>2015</v>
      </c>
      <c r="C122">
        <f>+'Ark1'!O2558</f>
        <v>4</v>
      </c>
      <c r="D122" s="47" t="str">
        <f t="shared" si="30"/>
        <v>Innlandet</v>
      </c>
      <c r="E122">
        <f>+'Ark1'!Q2558</f>
        <v>433</v>
      </c>
      <c r="G122" s="297">
        <f>+'Ark1'!R2558</f>
        <v>260294</v>
      </c>
      <c r="J122" s="10">
        <f>+'Ark1'!S2558</f>
        <v>258022</v>
      </c>
      <c r="K122" s="100">
        <f>+'Ark1'!AD2558</f>
        <v>20.267083177933213</v>
      </c>
      <c r="M122" s="100">
        <f>+'Ark1'!AE2558</f>
        <v>20.411507283923157</v>
      </c>
      <c r="O122" s="1">
        <f>+'Ark1'!U2558</f>
        <v>60.196518126361319</v>
      </c>
      <c r="P122" s="1"/>
      <c r="Q122" s="39"/>
      <c r="R122" s="100">
        <f>+'Ark1'!W2558</f>
        <v>82.436274038648307</v>
      </c>
      <c r="U122" s="1">
        <f>+'Ark1'!X2558</f>
        <v>0.74992124290225637</v>
      </c>
      <c r="W122" s="1">
        <f>+'Ark1'!Y2558</f>
        <v>1.4998424858045125</v>
      </c>
      <c r="X122" s="39"/>
      <c r="Y122" s="1"/>
      <c r="Z122" s="39"/>
      <c r="AA122" s="100">
        <f>+'Ark1'!AA2558</f>
        <v>9.0378358330484172</v>
      </c>
      <c r="AB122" s="1">
        <f>+'Ark1'!AB2558</f>
        <v>2.8064323116406156</v>
      </c>
      <c r="AC122" s="10">
        <f>+'Ark1'!AC2558</f>
        <v>-31.558936654552856</v>
      </c>
      <c r="AD122" s="10">
        <f t="shared" si="29"/>
        <v>601.14087759815243</v>
      </c>
      <c r="AE122" s="100">
        <f>+'Ark1'!T2558</f>
        <v>15.564146695659524</v>
      </c>
      <c r="AF122" s="100">
        <f>+'Ark1'!V2558</f>
        <v>89.586720300576658</v>
      </c>
      <c r="AG122" s="39"/>
      <c r="AH122" s="4"/>
      <c r="AI122" s="12"/>
      <c r="AO122"/>
    </row>
    <row r="123" spans="1:41">
      <c r="A123" s="39"/>
      <c r="B123">
        <f>+'Ark1'!C2559</f>
        <v>2015</v>
      </c>
      <c r="C123">
        <f>+'Ark1'!O2559</f>
        <v>8</v>
      </c>
      <c r="D123" s="47" t="str">
        <f t="shared" si="30"/>
        <v>Telemark/ Vestfold</v>
      </c>
      <c r="E123">
        <f>+'Ark1'!Q2559</f>
        <v>182</v>
      </c>
      <c r="G123" s="297">
        <f>+'Ark1'!R2559</f>
        <v>113959</v>
      </c>
      <c r="J123" s="10">
        <f>+'Ark1'!S2559</f>
        <v>112640</v>
      </c>
      <c r="K123" s="100">
        <f>+'Ark1'!AD2559</f>
        <v>8.8731070707511144</v>
      </c>
      <c r="M123" s="100">
        <f>+'Ark1'!AE2559</f>
        <v>8.7558645858174113</v>
      </c>
      <c r="O123" s="1">
        <f>+'Ark1'!U2559</f>
        <v>60.525523792613647</v>
      </c>
      <c r="P123" s="1"/>
      <c r="Q123" s="39"/>
      <c r="R123" s="100">
        <f>+'Ark1'!W2559</f>
        <v>81.003989701704441</v>
      </c>
      <c r="U123" s="1">
        <f>+'Ark1'!X2559</f>
        <v>1.0530102931756156E-2</v>
      </c>
      <c r="W123" s="1">
        <f>+'Ark1'!Y2559</f>
        <v>2.1060205863512312E-2</v>
      </c>
      <c r="X123" s="39"/>
      <c r="Y123" s="1"/>
      <c r="Z123" s="39"/>
      <c r="AA123" s="100">
        <f>+'Ark1'!AA2559</f>
        <v>9.7107214751584472</v>
      </c>
      <c r="AB123" s="1">
        <f>+'Ark1'!AB2559</f>
        <v>2.8785437323350758</v>
      </c>
      <c r="AC123" s="10">
        <f>+'Ark1'!AC2559</f>
        <v>-24.968468877938239</v>
      </c>
      <c r="AD123" s="10">
        <f t="shared" si="29"/>
        <v>626.14835164835165</v>
      </c>
      <c r="AE123" s="100">
        <f>+'Ark1'!T2559</f>
        <v>15.650795461525629</v>
      </c>
      <c r="AF123" s="100">
        <f>+'Ark1'!V2559</f>
        <v>88.092204890182117</v>
      </c>
      <c r="AG123" s="39"/>
      <c r="AH123" s="4"/>
      <c r="AI123" s="12"/>
      <c r="AO123"/>
    </row>
    <row r="124" spans="1:41">
      <c r="A124" s="39"/>
      <c r="B124">
        <f>+'Ark1'!C2560</f>
        <v>2015</v>
      </c>
      <c r="C124">
        <f>+'Ark1'!O2560</f>
        <v>9</v>
      </c>
      <c r="D124" s="47" t="str">
        <f t="shared" si="30"/>
        <v>Agder</v>
      </c>
      <c r="E124">
        <f>+'Ark1'!Q2560</f>
        <v>63</v>
      </c>
      <c r="G124" s="297">
        <f>+'Ark1'!R2560</f>
        <v>22585</v>
      </c>
      <c r="J124" s="10">
        <f>+'Ark1'!S2560</f>
        <v>22466</v>
      </c>
      <c r="K124" s="100">
        <f>+'Ark1'!AD2560</f>
        <v>1.7585194955458885</v>
      </c>
      <c r="M124" s="100">
        <f>+'Ark1'!AE2560</f>
        <v>1.7465379643492647</v>
      </c>
      <c r="O124" s="1">
        <f>+'Ark1'!U2560</f>
        <v>60.367444137808235</v>
      </c>
      <c r="P124" s="1"/>
      <c r="Q124" s="39"/>
      <c r="R124" s="100">
        <f>+'Ark1'!W2560</f>
        <v>81.012547850084175</v>
      </c>
      <c r="U124" s="1">
        <f>+'Ark1'!X2560</f>
        <v>2.0500332078813366</v>
      </c>
      <c r="W124" s="1">
        <f>+'Ark1'!Y2560</f>
        <v>4.1000664157626732</v>
      </c>
      <c r="X124" s="39"/>
      <c r="Y124" s="1"/>
      <c r="Z124" s="39"/>
      <c r="AA124" s="100">
        <f>+'Ark1'!AA2560</f>
        <v>9.3106875637322322</v>
      </c>
      <c r="AB124" s="1">
        <f>+'Ark1'!AB2560</f>
        <v>2.6791191732184938</v>
      </c>
      <c r="AC124" s="10">
        <f>+'Ark1'!AC2560</f>
        <v>-28.361378500257057</v>
      </c>
      <c r="AD124" s="10">
        <f t="shared" si="29"/>
        <v>358.49206349206349</v>
      </c>
      <c r="AE124" s="100">
        <f>+'Ark1'!T2560</f>
        <v>15.72649988930706</v>
      </c>
      <c r="AF124" s="100">
        <f>+'Ark1'!V2560</f>
        <v>87.89830381945103</v>
      </c>
      <c r="AG124" s="39"/>
      <c r="AH124" s="4"/>
      <c r="AI124" s="12"/>
      <c r="AO124"/>
    </row>
    <row r="125" spans="1:41">
      <c r="A125" s="39"/>
      <c r="B125">
        <f>+'Ark1'!C2561</f>
        <v>2015</v>
      </c>
      <c r="C125">
        <f>+'Ark1'!O2561</f>
        <v>11</v>
      </c>
      <c r="D125" s="47" t="str">
        <f t="shared" si="30"/>
        <v>Rogaland</v>
      </c>
      <c r="E125">
        <f>+'Ark1'!Q2561</f>
        <v>604</v>
      </c>
      <c r="G125" s="297">
        <f>+'Ark1'!R2561</f>
        <v>375516</v>
      </c>
      <c r="J125" s="10">
        <f>+'Ark1'!S2561</f>
        <v>374479</v>
      </c>
      <c r="K125" s="100">
        <f>+'Ark1'!AD2561</f>
        <v>29.238530302829748</v>
      </c>
      <c r="M125" s="100">
        <f>+'Ark1'!AE2561</f>
        <v>29.822792618997049</v>
      </c>
      <c r="O125" s="1">
        <f>+'Ark1'!U2561</f>
        <v>60.912032450417776</v>
      </c>
      <c r="P125" s="1"/>
      <c r="Q125" s="39"/>
      <c r="R125" s="100">
        <f>+'Ark1'!W2561</f>
        <v>82.989061896662221</v>
      </c>
      <c r="U125" s="1">
        <f>+'Ark1'!X2561</f>
        <v>0.37708113635637375</v>
      </c>
      <c r="W125" s="1">
        <f>+'Ark1'!Y2561</f>
        <v>0.75416227271274749</v>
      </c>
      <c r="X125" s="39"/>
      <c r="Y125" s="1"/>
      <c r="Z125" s="39"/>
      <c r="AA125" s="100">
        <f>+'Ark1'!AA2561</f>
        <v>9.3553591270472261</v>
      </c>
      <c r="AB125" s="1">
        <f>+'Ark1'!AB2561</f>
        <v>2.8513051384649177</v>
      </c>
      <c r="AC125" s="10">
        <f>+'Ark1'!AC2561</f>
        <v>-22.30087097041929</v>
      </c>
      <c r="AD125" s="10">
        <f t="shared" si="29"/>
        <v>621.71523178807945</v>
      </c>
      <c r="AE125" s="100">
        <f>+'Ark1'!T2561</f>
        <v>15.957754130316683</v>
      </c>
      <c r="AF125" s="100">
        <f>+'Ark1'!V2561</f>
        <v>90.005251586564555</v>
      </c>
      <c r="AG125" s="39"/>
      <c r="AH125" s="4"/>
      <c r="AI125" s="12"/>
      <c r="AO125"/>
    </row>
    <row r="126" spans="1:41">
      <c r="A126" s="39"/>
      <c r="B126">
        <f>+'Ark1'!C2562</f>
        <v>2015</v>
      </c>
      <c r="C126">
        <f>+'Ark1'!O2562</f>
        <v>14</v>
      </c>
      <c r="D126" s="47" t="str">
        <f t="shared" si="30"/>
        <v>Vestland</v>
      </c>
      <c r="E126">
        <f>+'Ark1'!Q2562</f>
        <v>149</v>
      </c>
      <c r="G126" s="297">
        <f>+'Ark1'!R2562</f>
        <v>44742</v>
      </c>
      <c r="J126" s="10">
        <f>+'Ark1'!S2562</f>
        <v>44653</v>
      </c>
      <c r="K126" s="100">
        <f>+'Ark1'!AD2562</f>
        <v>3.4837139371137549</v>
      </c>
      <c r="M126" s="100">
        <f>+'Ark1'!AE2562</f>
        <v>3.4252022814850807</v>
      </c>
      <c r="O126" s="1">
        <f>+'Ark1'!U2562</f>
        <v>60.739457595234384</v>
      </c>
      <c r="P126" s="1"/>
      <c r="Q126" s="39"/>
      <c r="R126" s="100">
        <f>+'Ark1'!W2562</f>
        <v>79.934745705775313</v>
      </c>
      <c r="U126" s="1">
        <f>+'Ark1'!X2562</f>
        <v>0.95436055607706416</v>
      </c>
      <c r="W126" s="1">
        <f>+'Ark1'!Y2562</f>
        <v>1.9087211121541283</v>
      </c>
      <c r="X126" s="39"/>
      <c r="Y126" s="1"/>
      <c r="Z126" s="39"/>
      <c r="AA126" s="100">
        <f>+'Ark1'!AA2562</f>
        <v>9.6605524328790811</v>
      </c>
      <c r="AB126" s="1">
        <f>+'Ark1'!AB2562</f>
        <v>2.8623370851195888</v>
      </c>
      <c r="AC126" s="10">
        <f>+'Ark1'!AC2562</f>
        <v>-28.283030112706797</v>
      </c>
      <c r="AD126" s="10">
        <f t="shared" si="29"/>
        <v>300.28187919463085</v>
      </c>
      <c r="AE126" s="100">
        <f>+'Ark1'!T2562</f>
        <v>15.900809083188058</v>
      </c>
      <c r="AF126" s="100">
        <f>+'Ark1'!V2562</f>
        <v>86.676444403272882</v>
      </c>
      <c r="AG126" s="39"/>
      <c r="AH126" s="4"/>
      <c r="AI126" s="12"/>
      <c r="AO126"/>
    </row>
    <row r="127" spans="1:41">
      <c r="A127" s="39"/>
      <c r="B127">
        <f>+'Ark1'!C2563</f>
        <v>2015</v>
      </c>
      <c r="C127">
        <f>+'Ark1'!O2563</f>
        <v>15</v>
      </c>
      <c r="D127" s="47" t="str">
        <f t="shared" si="30"/>
        <v>Møre og Romsdal</v>
      </c>
      <c r="E127">
        <f>+'Ark1'!Q2563</f>
        <v>51</v>
      </c>
      <c r="G127" s="297">
        <f>+'Ark1'!R2563</f>
        <v>29599</v>
      </c>
      <c r="J127" s="10">
        <f>+'Ark1'!S2563</f>
        <v>29542</v>
      </c>
      <c r="K127" s="100">
        <f>+'Ark1'!AD2563</f>
        <v>2.3046454969520807</v>
      </c>
      <c r="M127" s="100">
        <f>+'Ark1'!AE2563</f>
        <v>2.2571881842655315</v>
      </c>
      <c r="O127" s="1">
        <f>+'Ark1'!U2563</f>
        <v>60.599214677408433</v>
      </c>
      <c r="P127" s="1"/>
      <c r="Q127" s="39"/>
      <c r="R127" s="100">
        <f>+'Ark1'!W2563</f>
        <v>79.621047999458384</v>
      </c>
      <c r="U127" s="1">
        <f>+'Ark1'!X2563</f>
        <v>6.081286529950336E-2</v>
      </c>
      <c r="W127" s="1">
        <f>+'Ark1'!Y2563</f>
        <v>0.12162573059900672</v>
      </c>
      <c r="X127" s="39"/>
      <c r="Y127" s="1"/>
      <c r="Z127" s="39"/>
      <c r="AA127" s="100">
        <f>+'Ark1'!AA2563</f>
        <v>9.7848005528381776</v>
      </c>
      <c r="AB127" s="1">
        <f>+'Ark1'!AB2563</f>
        <v>2.6950277408120114</v>
      </c>
      <c r="AC127" s="10">
        <f>+'Ark1'!AC2563</f>
        <v>-32.45090059926175</v>
      </c>
      <c r="AD127" s="10">
        <f t="shared" si="29"/>
        <v>580.37254901960785</v>
      </c>
      <c r="AE127" s="100">
        <f>+'Ark1'!T2563</f>
        <v>15.869995607959728</v>
      </c>
      <c r="AF127" s="100">
        <f>+'Ark1'!V2563</f>
        <v>86.334761248156639</v>
      </c>
      <c r="AG127" s="39"/>
      <c r="AH127" s="4"/>
      <c r="AI127" s="12"/>
      <c r="AO127"/>
    </row>
    <row r="128" spans="1:41">
      <c r="A128" s="39"/>
      <c r="B128">
        <f>+'Ark1'!C2564</f>
        <v>2015</v>
      </c>
      <c r="C128">
        <f>+'Ark1'!O2564</f>
        <v>16</v>
      </c>
      <c r="D128" s="47" t="str">
        <f t="shared" si="30"/>
        <v>Trøndelag</v>
      </c>
      <c r="E128">
        <f>+'Ark1'!Q2564</f>
        <v>339</v>
      </c>
      <c r="G128" s="297">
        <f>+'Ark1'!R2564</f>
        <v>201247</v>
      </c>
      <c r="J128" s="10">
        <f>+'Ark1'!S2564</f>
        <v>200856</v>
      </c>
      <c r="K128" s="100">
        <f>+'Ark1'!AD2564</f>
        <v>15.669549387652133</v>
      </c>
      <c r="M128" s="100">
        <f>+'Ark1'!AE2564</f>
        <v>15.387552400804505</v>
      </c>
      <c r="O128" s="1">
        <f>+'Ark1'!U2564</f>
        <v>60.698485482136469</v>
      </c>
      <c r="P128" s="1"/>
      <c r="Q128" s="39"/>
      <c r="R128" s="100">
        <f>+'Ark1'!W2564</f>
        <v>79.833422949776022</v>
      </c>
      <c r="U128" s="1">
        <f>+'Ark1'!X2564</f>
        <v>9.0942970578443418</v>
      </c>
      <c r="W128" s="1">
        <f>+'Ark1'!Y2564</f>
        <v>18.188594115688684</v>
      </c>
      <c r="X128" s="39"/>
      <c r="Y128" s="1"/>
      <c r="Z128" s="39"/>
      <c r="AA128" s="100">
        <f>+'Ark1'!AA2564</f>
        <v>9.5804746962151874</v>
      </c>
      <c r="AB128" s="1">
        <f>+'Ark1'!AB2564</f>
        <v>2.93918200720685</v>
      </c>
      <c r="AC128" s="10">
        <f>+'Ark1'!AC2564</f>
        <v>-29.811501070614899</v>
      </c>
      <c r="AD128" s="10">
        <f t="shared" si="29"/>
        <v>593.64896755162238</v>
      </c>
      <c r="AE128" s="100">
        <f>+'Ark1'!T2564</f>
        <v>15.855267407712908</v>
      </c>
      <c r="AF128" s="100">
        <f>+'Ark1'!V2564</f>
        <v>86.559146031583396</v>
      </c>
      <c r="AG128" s="39"/>
      <c r="AH128" s="4"/>
      <c r="AI128" s="12"/>
      <c r="AO128"/>
    </row>
    <row r="129" spans="1:41">
      <c r="A129" s="39"/>
      <c r="B129">
        <f>+'Ark1'!C2565</f>
        <v>2015</v>
      </c>
      <c r="C129">
        <f>+'Ark1'!O2565</f>
        <v>18</v>
      </c>
      <c r="D129" s="47" t="str">
        <f t="shared" si="30"/>
        <v>Nordland</v>
      </c>
      <c r="E129">
        <f>+'Ark1'!Q2565</f>
        <v>122</v>
      </c>
      <c r="G129" s="297">
        <f>+'Ark1'!R2565</f>
        <v>69703</v>
      </c>
      <c r="J129" s="10">
        <f>+'Ark1'!S2565</f>
        <v>69577</v>
      </c>
      <c r="K129" s="100">
        <f>+'Ark1'!AD2565</f>
        <v>5.427234199603058</v>
      </c>
      <c r="M129" s="100">
        <f>+'Ark1'!AE2565</f>
        <v>5.2261016541593968</v>
      </c>
      <c r="O129" s="1">
        <f>+'Ark1'!U2565</f>
        <v>60.471060839070383</v>
      </c>
      <c r="P129" s="1"/>
      <c r="Q129" s="39"/>
      <c r="R129" s="100">
        <f>+'Ark1'!W2565</f>
        <v>78.273034192333796</v>
      </c>
      <c r="U129" s="1">
        <f>+'Ark1'!X2565</f>
        <v>6.460267133408891</v>
      </c>
      <c r="W129" s="1">
        <f>+'Ark1'!Y2565</f>
        <v>12.920534266817782</v>
      </c>
      <c r="X129" s="39"/>
      <c r="Y129" s="1"/>
      <c r="Z129" s="39"/>
      <c r="AA129" s="100">
        <f>+'Ark1'!AA2565</f>
        <v>10.081758542425039</v>
      </c>
      <c r="AB129" s="1">
        <f>+'Ark1'!AB2565</f>
        <v>2.8210085652985661</v>
      </c>
      <c r="AC129" s="10">
        <f>+'Ark1'!AC2565</f>
        <v>-32.92756990312256</v>
      </c>
      <c r="AD129" s="10">
        <f t="shared" si="29"/>
        <v>571.3360655737705</v>
      </c>
      <c r="AE129" s="100">
        <f>+'Ark1'!T2565</f>
        <v>15.7954894337403</v>
      </c>
      <c r="AF129" s="100">
        <f>+'Ark1'!V2565</f>
        <v>84.863615797121568</v>
      </c>
      <c r="AG129" s="39"/>
      <c r="AH129" s="4"/>
      <c r="AI129" s="12"/>
      <c r="AO129"/>
    </row>
    <row r="130" spans="1:41">
      <c r="A130" s="39"/>
      <c r="B130">
        <f>+'Ark1'!C2566</f>
        <v>2015</v>
      </c>
      <c r="C130">
        <f>+'Ark1'!O2566</f>
        <v>54</v>
      </c>
      <c r="D130" s="47" t="str">
        <f t="shared" si="30"/>
        <v>Troms og Finnmark</v>
      </c>
      <c r="E130">
        <f>+'Ark1'!Q2566</f>
        <v>33</v>
      </c>
      <c r="G130" s="297">
        <f>+'Ark1'!R2566</f>
        <v>9025</v>
      </c>
      <c r="J130" s="10">
        <f>+'Ark1'!S2566</f>
        <v>9000</v>
      </c>
      <c r="K130" s="100">
        <f>+'Ark1'!AD2566</f>
        <v>0.70270703773750931</v>
      </c>
      <c r="M130" s="100">
        <f>+'Ark1'!AE2566</f>
        <v>0.6863969389118626</v>
      </c>
      <c r="O130" s="1">
        <f>+'Ark1'!U2566</f>
        <v>60.333111111111123</v>
      </c>
      <c r="P130" s="1"/>
      <c r="Q130" s="39"/>
      <c r="R130" s="100">
        <f>+'Ark1'!W2566</f>
        <v>79.475422222221852</v>
      </c>
      <c r="U130" s="1">
        <f>+'Ark1'!X2566</f>
        <v>3.2465373961218842</v>
      </c>
      <c r="W130" s="1">
        <f>+'Ark1'!Y2566</f>
        <v>6.4930747922437684</v>
      </c>
      <c r="X130" s="39"/>
      <c r="Y130" s="1"/>
      <c r="Z130" s="39"/>
      <c r="AA130" s="100">
        <f>+'Ark1'!AA2566</f>
        <v>10.106661738104139</v>
      </c>
      <c r="AB130" s="1">
        <f>+'Ark1'!AB2566</f>
        <v>3.000876406964653</v>
      </c>
      <c r="AC130" s="10">
        <f>+'Ark1'!AC2566</f>
        <v>-30.239574060791895</v>
      </c>
      <c r="AD130" s="10">
        <f t="shared" si="29"/>
        <v>273.4848484848485</v>
      </c>
      <c r="AE130" s="100">
        <f>+'Ark1'!T2566</f>
        <v>15.663490304709139</v>
      </c>
      <c r="AF130" s="100">
        <f>+'Ark1'!V2566</f>
        <v>86.209329481160452</v>
      </c>
      <c r="AG130" s="39"/>
      <c r="AH130" s="4"/>
      <c r="AI130" s="12"/>
      <c r="AO130"/>
    </row>
    <row r="131" spans="1:41">
      <c r="A131" s="39"/>
      <c r="B131" s="39"/>
      <c r="C131" s="39"/>
      <c r="D131" s="39"/>
      <c r="E131" s="39"/>
      <c r="F131" s="39"/>
      <c r="G131" s="303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4"/>
      <c r="AI131" s="12"/>
      <c r="AO131"/>
    </row>
    <row r="132" spans="1:41">
      <c r="A132" s="39"/>
      <c r="B132" s="39"/>
      <c r="C132" s="39"/>
      <c r="D132" s="39"/>
      <c r="E132" s="39"/>
      <c r="F132" s="39"/>
      <c r="G132" s="303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1"/>
      <c r="AI132" s="52"/>
      <c r="AJ132" s="1"/>
      <c r="AK132" s="1"/>
      <c r="AL132" s="1"/>
      <c r="AM132" s="1"/>
      <c r="AN132" s="1"/>
    </row>
    <row r="133" spans="1:41">
      <c r="O133" s="32"/>
      <c r="R133" s="51"/>
      <c r="AC133" s="79"/>
      <c r="AD133" s="1"/>
      <c r="AG133" s="1"/>
      <c r="AH133" s="1"/>
      <c r="AI133" s="52"/>
      <c r="AJ133" s="1"/>
      <c r="AK133" s="1"/>
      <c r="AL133" s="1"/>
      <c r="AM133" s="1"/>
      <c r="AN133" s="1"/>
    </row>
    <row r="134" spans="1:41">
      <c r="O134" s="32"/>
      <c r="R134" s="51"/>
      <c r="AC134" s="79"/>
      <c r="AD134" s="1"/>
      <c r="AG134" s="1"/>
      <c r="AH134" s="1"/>
      <c r="AI134" s="52"/>
      <c r="AJ134" s="1"/>
      <c r="AK134" s="1"/>
      <c r="AL134" s="1"/>
      <c r="AM134" s="1"/>
      <c r="AN134" s="1"/>
    </row>
    <row r="135" spans="1:41">
      <c r="O135" s="32"/>
      <c r="R135" s="51"/>
      <c r="AC135" s="79"/>
      <c r="AD135" s="1"/>
      <c r="AG135" s="1"/>
      <c r="AH135" s="1"/>
      <c r="AI135" s="52"/>
      <c r="AJ135" s="1"/>
      <c r="AK135" s="1"/>
      <c r="AL135" s="1"/>
      <c r="AM135" s="1"/>
      <c r="AN135" s="1"/>
    </row>
    <row r="136" spans="1:41">
      <c r="O136" s="32"/>
      <c r="P136" s="32"/>
      <c r="Q136" s="32"/>
      <c r="R136" s="118"/>
      <c r="S136" s="118"/>
      <c r="T136" s="118"/>
      <c r="U136" s="32"/>
      <c r="V136" s="118"/>
      <c r="W136" s="32"/>
      <c r="X136" s="32"/>
      <c r="Y136" s="32"/>
      <c r="Z136" s="32"/>
      <c r="AA136" s="118"/>
      <c r="AB136" s="32"/>
      <c r="AF136" s="118"/>
    </row>
    <row r="137" spans="1:41">
      <c r="P137" s="32"/>
      <c r="Q137" s="32"/>
      <c r="R137" s="118"/>
      <c r="S137" s="118"/>
      <c r="T137" s="118"/>
      <c r="U137" s="32"/>
      <c r="V137" s="118"/>
      <c r="W137" s="32"/>
      <c r="X137" s="32"/>
      <c r="Y137" s="32"/>
      <c r="Z137" s="32"/>
      <c r="AA137" s="118"/>
      <c r="AB137" s="32"/>
      <c r="AF137" s="118"/>
    </row>
  </sheetData>
  <mergeCells count="1">
    <mergeCell ref="R4:U4"/>
  </mergeCells>
  <conditionalFormatting sqref="AI114">
    <cfRule type="cellIs" dxfId="22" priority="16" stopIfTrue="1" operator="greaterThan">
      <formula>0</formula>
    </cfRule>
  </conditionalFormatting>
  <conditionalFormatting sqref="AI82">
    <cfRule type="cellIs" dxfId="21" priority="17" stopIfTrue="1" operator="greaterThan">
      <formula>0</formula>
    </cfRule>
    <cfRule type="cellIs" dxfId="20" priority="18" stopIfTrue="1" operator="lessThan">
      <formula>0</formula>
    </cfRule>
  </conditionalFormatting>
  <conditionalFormatting sqref="AI114">
    <cfRule type="cellIs" dxfId="19" priority="14" operator="lessThan">
      <formula>0</formula>
    </cfRule>
  </conditionalFormatting>
  <conditionalFormatting sqref="H10:H23 H25:H38">
    <cfRule type="cellIs" dxfId="18" priority="12" operator="lessThan">
      <formula>0</formula>
    </cfRule>
    <cfRule type="cellIs" dxfId="17" priority="13" operator="greaterThan">
      <formula>0</formula>
    </cfRule>
  </conditionalFormatting>
  <conditionalFormatting sqref="P10:P23 P25:P38">
    <cfRule type="cellIs" dxfId="16" priority="10" operator="lessThan">
      <formula>0</formula>
    </cfRule>
    <cfRule type="cellIs" dxfId="15" priority="11" operator="greaterThan">
      <formula>0</formula>
    </cfRule>
  </conditionalFormatting>
  <conditionalFormatting sqref="L10:L23 L25:L38">
    <cfRule type="cellIs" dxfId="14" priority="8" operator="lessThan">
      <formula>0</formula>
    </cfRule>
    <cfRule type="cellIs" dxfId="13" priority="9" operator="greaterThan">
      <formula>0</formula>
    </cfRule>
  </conditionalFormatting>
  <conditionalFormatting sqref="S10:S23 S25:S38">
    <cfRule type="cellIs" dxfId="12" priority="6" operator="lessThan">
      <formula>0</formula>
    </cfRule>
    <cfRule type="cellIs" dxfId="11" priority="7" operator="greaterThan">
      <formula>0</formula>
    </cfRule>
  </conditionalFormatting>
  <conditionalFormatting sqref="V10:V23 V25:V38">
    <cfRule type="cellIs" dxfId="10" priority="4" operator="lessThan">
      <formula>0</formula>
    </cfRule>
    <cfRule type="cellIs" dxfId="9" priority="5" operator="greaterThan">
      <formula>0</formula>
    </cfRule>
  </conditionalFormatting>
  <conditionalFormatting sqref="H55:H58 H40:H53">
    <cfRule type="cellIs" dxfId="8" priority="2" operator="lessThan">
      <formula>0</formula>
    </cfRule>
    <cfRule type="cellIs" dxfId="7" priority="3" operator="greaterThan">
      <formula>0</formula>
    </cfRule>
  </conditionalFormatting>
  <conditionalFormatting sqref="Y10:Y23 Y25:Y38">
    <cfRule type="top10" dxfId="6" priority="1" percent="1" rank="10"/>
  </conditionalFormatting>
  <pageMargins left="0.75" right="0.75" top="1" bottom="1" header="0.5" footer="0.5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U447"/>
  <sheetViews>
    <sheetView zoomScale="91" zoomScaleNormal="91" workbookViewId="0">
      <selection activeCell="AF13" sqref="AF13"/>
    </sheetView>
  </sheetViews>
  <sheetFormatPr baseColWidth="10" defaultRowHeight="15"/>
  <cols>
    <col min="1" max="1" width="5.453125" customWidth="1"/>
    <col min="2" max="2" width="3.54296875" customWidth="1"/>
    <col min="3" max="3" width="13.1796875" customWidth="1"/>
    <col min="4" max="4" width="6.36328125" customWidth="1"/>
    <col min="5" max="5" width="7.453125" customWidth="1"/>
    <col min="6" max="6" width="5.6328125" customWidth="1"/>
    <col min="7" max="7" width="1.54296875" customWidth="1"/>
    <col min="8" max="8" width="7.1796875" customWidth="1"/>
    <col min="9" max="9" width="5.08984375" style="100" customWidth="1"/>
    <col min="10" max="10" width="4.36328125" style="100" customWidth="1"/>
    <col min="11" max="11" width="5.08984375" style="100" customWidth="1"/>
    <col min="12" max="12" width="1.6328125" style="100" customWidth="1"/>
    <col min="13" max="13" width="5.54296875" customWidth="1"/>
    <col min="14" max="14" width="5.08984375" customWidth="1"/>
    <col min="15" max="15" width="5.54296875" style="100" customWidth="1"/>
    <col min="16" max="16" width="4.81640625" style="100" customWidth="1"/>
    <col min="17" max="17" width="1.54296875" style="100" customWidth="1"/>
    <col min="18" max="18" width="4.6328125" customWidth="1"/>
    <col min="19" max="19" width="4.81640625" style="100" customWidth="1"/>
    <col min="20" max="20" width="6.6328125" customWidth="1"/>
    <col min="21" max="21" width="1.90625" customWidth="1"/>
    <col min="22" max="22" width="6.36328125" style="100" customWidth="1"/>
    <col min="23" max="23" width="6.36328125" customWidth="1"/>
    <col min="24" max="24" width="7.36328125" style="10" customWidth="1"/>
    <col min="25" max="25" width="5.54296875" customWidth="1"/>
    <col min="26" max="26" width="7.36328125" style="100" customWidth="1"/>
    <col min="27" max="27" width="6.54296875" style="100" customWidth="1"/>
    <col min="28" max="28" width="4.453125" customWidth="1"/>
    <col min="29" max="29" width="6.36328125" customWidth="1"/>
    <col min="30" max="30" width="7.453125" customWidth="1"/>
    <col min="31" max="31" width="5.6328125" customWidth="1"/>
    <col min="32" max="32" width="6" customWidth="1"/>
    <col min="33" max="33" width="5.81640625" customWidth="1"/>
    <col min="34" max="34" width="7.54296875" customWidth="1"/>
    <col min="35" max="35" width="6.36328125" customWidth="1"/>
    <col min="36" max="36" width="7.6328125" customWidth="1"/>
    <col min="38" max="38" width="10.08984375" style="10" customWidth="1"/>
    <col min="40" max="40" width="14" customWidth="1"/>
    <col min="41" max="41" width="12.54296875" customWidth="1"/>
    <col min="42" max="42" width="10.90625" customWidth="1"/>
  </cols>
  <sheetData>
    <row r="1" spans="1:47">
      <c r="AL1"/>
    </row>
    <row r="2" spans="1:47" s="165" customFormat="1" ht="31.8">
      <c r="A2"/>
      <c r="B2"/>
      <c r="C2" s="255" t="s">
        <v>530</v>
      </c>
      <c r="D2"/>
      <c r="E2"/>
      <c r="F2"/>
      <c r="G2"/>
      <c r="H2"/>
      <c r="I2" s="100"/>
      <c r="J2" s="100"/>
      <c r="K2" s="100"/>
      <c r="L2" s="100"/>
      <c r="M2"/>
      <c r="N2"/>
      <c r="O2" s="100"/>
      <c r="P2" s="100"/>
      <c r="Q2" s="100"/>
      <c r="R2"/>
      <c r="S2" s="100"/>
      <c r="T2"/>
      <c r="U2"/>
      <c r="V2" s="100"/>
      <c r="W2"/>
      <c r="X2" s="10"/>
      <c r="Y2"/>
      <c r="Z2" s="100"/>
      <c r="AA2" s="100"/>
      <c r="AB2"/>
      <c r="AC2"/>
      <c r="AD2"/>
      <c r="AE2"/>
      <c r="AF2"/>
      <c r="AG2"/>
      <c r="AH2"/>
      <c r="AI2"/>
      <c r="AJ2"/>
    </row>
    <row r="3" spans="1:47">
      <c r="AL3"/>
    </row>
    <row r="4" spans="1:47" s="160" customFormat="1" ht="16.2">
      <c r="A4"/>
      <c r="B4"/>
      <c r="C4"/>
      <c r="D4"/>
      <c r="E4"/>
      <c r="F4"/>
      <c r="G4"/>
      <c r="H4"/>
      <c r="I4" s="100"/>
      <c r="J4" s="100"/>
      <c r="K4" s="100"/>
      <c r="L4" s="100"/>
      <c r="M4"/>
      <c r="N4"/>
      <c r="O4" s="100"/>
      <c r="P4" s="100"/>
      <c r="Q4" s="100"/>
      <c r="R4"/>
      <c r="S4" s="100"/>
      <c r="T4"/>
      <c r="U4"/>
      <c r="V4" s="100"/>
      <c r="W4"/>
      <c r="X4" s="10"/>
      <c r="Y4"/>
      <c r="Z4" s="100"/>
      <c r="AA4" s="100"/>
      <c r="AB4"/>
      <c r="AC4"/>
      <c r="AD4"/>
      <c r="AE4"/>
      <c r="AF4"/>
      <c r="AG4"/>
      <c r="AH4"/>
      <c r="AI4"/>
      <c r="AJ4"/>
      <c r="AR4" s="171"/>
      <c r="AS4" s="171"/>
      <c r="AT4" s="182"/>
      <c r="AU4" s="182"/>
    </row>
    <row r="5" spans="1:47" ht="17.25" customHeight="1">
      <c r="AL5"/>
      <c r="AO5" s="5"/>
      <c r="AP5" s="5"/>
      <c r="AQ5" s="4"/>
      <c r="AR5" s="4"/>
    </row>
    <row r="6" spans="1:47" ht="17.25" customHeight="1">
      <c r="AL6"/>
      <c r="AO6" s="5"/>
      <c r="AP6" s="5"/>
      <c r="AQ6" s="4"/>
      <c r="AR6" s="4"/>
    </row>
    <row r="7" spans="1:47">
      <c r="AL7"/>
    </row>
    <row r="8" spans="1:47">
      <c r="AL8"/>
    </row>
    <row r="9" spans="1:47">
      <c r="AL9"/>
    </row>
    <row r="10" spans="1:47">
      <c r="AL10"/>
    </row>
    <row r="11" spans="1:47">
      <c r="AL11"/>
    </row>
    <row r="12" spans="1:47">
      <c r="AL12"/>
    </row>
    <row r="13" spans="1:47">
      <c r="AL13"/>
    </row>
    <row r="14" spans="1:47">
      <c r="AL14"/>
    </row>
    <row r="15" spans="1:47">
      <c r="AL15"/>
    </row>
    <row r="16" spans="1:47">
      <c r="AL16"/>
    </row>
    <row r="17" spans="13:38">
      <c r="AK17" s="4"/>
      <c r="AL17" s="4"/>
    </row>
    <row r="18" spans="13:38">
      <c r="AL18"/>
    </row>
    <row r="19" spans="13:38">
      <c r="AL19"/>
    </row>
    <row r="20" spans="13:38">
      <c r="AL20"/>
    </row>
    <row r="21" spans="13:38">
      <c r="AL21"/>
    </row>
    <row r="22" spans="13:38">
      <c r="AL22"/>
    </row>
    <row r="23" spans="13:38">
      <c r="AL23"/>
    </row>
    <row r="24" spans="13:38">
      <c r="AL24"/>
    </row>
    <row r="25" spans="13:38">
      <c r="AK25" s="4"/>
      <c r="AL25" s="4"/>
    </row>
    <row r="26" spans="13:38">
      <c r="AK26" s="10"/>
    </row>
    <row r="27" spans="13:38">
      <c r="AK27" s="10"/>
    </row>
    <row r="28" spans="13:38">
      <c r="AK28" s="10"/>
    </row>
    <row r="29" spans="13:38">
      <c r="AK29" s="10"/>
    </row>
    <row r="30" spans="13:38">
      <c r="AK30" s="10"/>
    </row>
    <row r="31" spans="13:38">
      <c r="AK31" s="10"/>
    </row>
    <row r="32" spans="13:38">
      <c r="M32" s="100"/>
      <c r="N32" s="100"/>
      <c r="R32" s="100"/>
      <c r="T32" s="100"/>
      <c r="U32" s="100"/>
      <c r="W32" s="100"/>
      <c r="X32" s="100"/>
      <c r="Y32" s="100"/>
      <c r="AB32" s="100"/>
      <c r="AC32" s="100"/>
      <c r="AD32" s="100"/>
      <c r="AE32" s="100"/>
      <c r="AF32" s="100"/>
      <c r="AG32" s="100"/>
      <c r="AH32" s="100"/>
      <c r="AI32" s="100"/>
      <c r="AJ32" s="100"/>
      <c r="AK32" s="100"/>
    </row>
    <row r="33" spans="13:38">
      <c r="M33" s="100"/>
      <c r="N33" s="100"/>
      <c r="R33" s="100"/>
      <c r="T33" s="100"/>
      <c r="U33" s="100"/>
      <c r="W33" s="100"/>
      <c r="X33" s="100"/>
      <c r="Y33" s="100"/>
      <c r="AB33" s="100"/>
      <c r="AC33" s="100"/>
      <c r="AD33" s="100"/>
      <c r="AE33" s="100"/>
      <c r="AF33" s="100"/>
      <c r="AG33" s="100"/>
      <c r="AH33" s="100"/>
      <c r="AI33" s="100"/>
      <c r="AJ33" s="100"/>
      <c r="AK33" s="100"/>
    </row>
    <row r="34" spans="13:38">
      <c r="M34" s="100"/>
      <c r="N34" s="100"/>
      <c r="R34" s="100"/>
      <c r="T34" s="100"/>
      <c r="U34" s="100"/>
      <c r="W34" s="100"/>
      <c r="X34" s="100"/>
      <c r="Y34" s="100"/>
      <c r="AB34" s="100"/>
      <c r="AC34" s="100"/>
      <c r="AD34" s="100"/>
      <c r="AE34" s="100"/>
      <c r="AF34" s="100"/>
      <c r="AG34" s="100"/>
      <c r="AH34" s="100"/>
      <c r="AI34" s="100"/>
      <c r="AJ34" s="100"/>
      <c r="AK34" s="100"/>
    </row>
    <row r="35" spans="13:38">
      <c r="M35" s="100"/>
      <c r="N35" s="100"/>
      <c r="R35" s="100"/>
      <c r="T35" s="100"/>
      <c r="U35" s="100"/>
      <c r="W35" s="100"/>
      <c r="X35" s="100"/>
      <c r="Y35" s="100"/>
      <c r="AB35" s="100"/>
      <c r="AC35" s="100"/>
      <c r="AD35" s="100"/>
      <c r="AE35" s="100"/>
      <c r="AF35" s="100"/>
      <c r="AG35" s="100"/>
      <c r="AH35" s="100"/>
      <c r="AI35" s="100"/>
      <c r="AJ35" s="100"/>
      <c r="AK35" s="100"/>
    </row>
    <row r="36" spans="13:38" ht="16.5" customHeight="1">
      <c r="M36" s="100"/>
      <c r="N36" s="100"/>
      <c r="R36" s="100"/>
      <c r="T36" s="100"/>
      <c r="U36" s="100"/>
      <c r="W36" s="100"/>
      <c r="X36" s="100"/>
      <c r="Y36" s="100"/>
      <c r="AB36" s="100"/>
      <c r="AC36" s="100"/>
      <c r="AD36" s="100"/>
      <c r="AE36" s="100"/>
      <c r="AF36" s="100"/>
      <c r="AG36" s="100"/>
      <c r="AH36" s="100"/>
      <c r="AI36" s="100"/>
      <c r="AJ36" s="100"/>
      <c r="AK36" s="100"/>
    </row>
    <row r="37" spans="13:38" ht="16.5" customHeight="1">
      <c r="M37" s="32"/>
      <c r="O37" s="51"/>
      <c r="X37" s="79"/>
      <c r="Y37" s="1"/>
      <c r="AB37" s="100"/>
      <c r="AC37" s="100"/>
      <c r="AD37" s="100"/>
      <c r="AE37" s="100"/>
      <c r="AF37" s="100"/>
      <c r="AG37" s="100"/>
      <c r="AH37" s="100"/>
      <c r="AI37" s="100"/>
      <c r="AJ37" s="100"/>
      <c r="AK37" s="10"/>
    </row>
    <row r="38" spans="13:38">
      <c r="M38" s="32"/>
      <c r="O38" s="51"/>
      <c r="X38" s="79"/>
      <c r="Y38" s="1"/>
      <c r="AB38" s="100"/>
      <c r="AC38" s="100"/>
      <c r="AD38" s="100"/>
      <c r="AE38" s="100"/>
      <c r="AF38" s="100"/>
      <c r="AG38" s="100"/>
      <c r="AH38" s="100"/>
      <c r="AI38" s="100"/>
      <c r="AJ38" s="100"/>
      <c r="AK38" s="10"/>
    </row>
    <row r="39" spans="13:38" ht="17.25" customHeight="1">
      <c r="M39" s="32"/>
      <c r="O39" s="51"/>
      <c r="X39" s="79"/>
      <c r="Y39" s="1"/>
      <c r="AB39" s="100"/>
      <c r="AC39" s="100"/>
      <c r="AD39" s="100"/>
      <c r="AE39" s="100"/>
      <c r="AF39" s="100"/>
      <c r="AG39" s="100"/>
      <c r="AH39" s="100"/>
      <c r="AI39" s="100"/>
      <c r="AJ39" s="100"/>
      <c r="AK39" s="10"/>
    </row>
    <row r="40" spans="13:38">
      <c r="M40" s="32"/>
      <c r="O40" s="51"/>
      <c r="X40" s="79"/>
      <c r="Y40" s="1"/>
      <c r="AB40" s="100"/>
      <c r="AC40" s="100"/>
      <c r="AD40" s="100"/>
      <c r="AE40" s="100"/>
      <c r="AF40" s="100"/>
      <c r="AG40" s="100"/>
      <c r="AH40" s="100"/>
      <c r="AI40" s="100"/>
      <c r="AJ40" s="100"/>
      <c r="AK40" s="10"/>
    </row>
    <row r="41" spans="13:38">
      <c r="M41" s="32"/>
      <c r="O41" s="51"/>
      <c r="X41" s="79"/>
      <c r="Y41" s="1"/>
      <c r="AB41" s="100"/>
      <c r="AC41" s="100"/>
      <c r="AD41" s="100"/>
      <c r="AE41" s="100"/>
      <c r="AF41" s="100"/>
      <c r="AG41" s="100"/>
      <c r="AH41" s="100"/>
      <c r="AI41" s="100"/>
      <c r="AJ41" s="100"/>
      <c r="AK41" s="10"/>
    </row>
    <row r="42" spans="13:38">
      <c r="M42" s="32"/>
      <c r="O42" s="51"/>
      <c r="X42" s="79"/>
      <c r="Y42" s="1"/>
      <c r="AB42" s="100"/>
      <c r="AC42" s="100"/>
      <c r="AD42" s="100"/>
      <c r="AE42" s="100"/>
      <c r="AF42" s="100"/>
      <c r="AG42" s="100"/>
      <c r="AH42" s="100"/>
      <c r="AI42" s="100"/>
      <c r="AJ42" s="100"/>
      <c r="AK42" s="10"/>
    </row>
    <row r="43" spans="13:38">
      <c r="M43" s="32"/>
      <c r="O43" s="51"/>
      <c r="X43" s="79"/>
      <c r="Y43" s="1"/>
      <c r="AB43" s="100"/>
      <c r="AC43" s="100"/>
      <c r="AD43" s="100"/>
      <c r="AE43" s="100"/>
      <c r="AF43" s="100"/>
      <c r="AG43" s="100"/>
      <c r="AH43" s="100"/>
      <c r="AI43" s="100"/>
      <c r="AJ43" s="100"/>
      <c r="AL43"/>
    </row>
    <row r="44" spans="13:38">
      <c r="M44" s="32"/>
      <c r="O44" s="51"/>
      <c r="X44" s="79"/>
      <c r="Y44" s="1"/>
      <c r="AB44" s="100"/>
      <c r="AC44" s="100"/>
      <c r="AD44" s="100"/>
      <c r="AE44" s="100"/>
      <c r="AF44" s="100"/>
      <c r="AG44" s="100"/>
      <c r="AH44" s="100"/>
      <c r="AI44" s="100"/>
      <c r="AJ44" s="100"/>
      <c r="AL44"/>
    </row>
    <row r="45" spans="13:38">
      <c r="M45" s="32"/>
      <c r="O45" s="51"/>
      <c r="X45" s="79"/>
      <c r="Y45" s="1"/>
      <c r="AB45" s="100"/>
      <c r="AC45" s="100"/>
      <c r="AD45" s="100"/>
      <c r="AE45" s="100"/>
      <c r="AF45" s="100"/>
      <c r="AG45" s="100"/>
      <c r="AH45" s="100"/>
      <c r="AI45" s="100"/>
      <c r="AJ45" s="100"/>
      <c r="AL45"/>
    </row>
    <row r="46" spans="13:38">
      <c r="M46" s="32"/>
      <c r="O46" s="51"/>
      <c r="X46" s="79"/>
      <c r="Y46" s="1"/>
      <c r="AB46" s="100"/>
      <c r="AC46" s="100"/>
      <c r="AD46" s="100"/>
      <c r="AE46" s="100"/>
      <c r="AF46" s="100"/>
      <c r="AG46" s="100"/>
      <c r="AH46" s="100"/>
      <c r="AI46" s="100"/>
      <c r="AJ46" s="100"/>
      <c r="AL46"/>
    </row>
    <row r="47" spans="13:38">
      <c r="M47" s="32"/>
      <c r="O47" s="51"/>
      <c r="X47" s="79"/>
      <c r="Y47" s="1"/>
      <c r="AB47" s="100"/>
      <c r="AC47" s="100"/>
      <c r="AD47" s="100"/>
      <c r="AE47" s="100"/>
      <c r="AF47" s="100"/>
      <c r="AG47" s="100"/>
      <c r="AH47" s="100"/>
      <c r="AI47" s="100"/>
      <c r="AJ47" s="100"/>
      <c r="AL47"/>
    </row>
    <row r="48" spans="13:38">
      <c r="M48" s="32"/>
      <c r="O48" s="51"/>
      <c r="X48" s="79"/>
      <c r="Y48" s="1"/>
      <c r="AB48" s="100"/>
      <c r="AC48" s="100"/>
      <c r="AD48" s="100"/>
      <c r="AE48" s="100"/>
      <c r="AF48" s="100"/>
      <c r="AG48" s="100"/>
      <c r="AH48" s="100"/>
      <c r="AI48" s="100"/>
      <c r="AJ48" s="100"/>
      <c r="AL48"/>
    </row>
    <row r="49" spans="13:38">
      <c r="M49" s="32"/>
      <c r="O49" s="51"/>
      <c r="X49" s="79"/>
      <c r="Y49" s="1"/>
      <c r="AB49" s="100"/>
      <c r="AC49" s="100"/>
      <c r="AD49" s="100"/>
      <c r="AE49" s="100"/>
      <c r="AF49" s="100"/>
      <c r="AG49" s="100"/>
      <c r="AH49" s="100"/>
      <c r="AI49" s="100"/>
      <c r="AJ49" s="100"/>
      <c r="AL49"/>
    </row>
    <row r="50" spans="13:38">
      <c r="M50" s="32"/>
      <c r="O50" s="51"/>
      <c r="X50" s="79"/>
      <c r="Y50" s="1"/>
      <c r="AB50" s="100"/>
      <c r="AC50" s="100"/>
      <c r="AD50" s="100"/>
      <c r="AE50" s="100"/>
      <c r="AF50" s="100"/>
      <c r="AG50" s="100"/>
      <c r="AH50" s="100"/>
      <c r="AI50" s="100"/>
      <c r="AJ50" s="100"/>
      <c r="AL50"/>
    </row>
    <row r="51" spans="13:38">
      <c r="M51" s="32"/>
      <c r="O51" s="51"/>
      <c r="X51" s="79"/>
      <c r="Y51" s="1"/>
      <c r="AB51" s="100"/>
      <c r="AC51" s="100"/>
      <c r="AD51" s="100"/>
      <c r="AE51" s="100"/>
      <c r="AF51" s="100"/>
      <c r="AG51" s="100"/>
      <c r="AH51" s="100"/>
      <c r="AI51" s="100"/>
      <c r="AJ51" s="100"/>
      <c r="AL51"/>
    </row>
    <row r="52" spans="13:38">
      <c r="M52" s="32"/>
      <c r="O52" s="51"/>
      <c r="X52" s="79"/>
      <c r="Y52" s="1"/>
      <c r="AB52" s="100"/>
      <c r="AC52" s="100"/>
      <c r="AD52" s="100"/>
      <c r="AE52" s="100"/>
      <c r="AF52" s="100"/>
      <c r="AG52" s="100"/>
      <c r="AH52" s="100"/>
      <c r="AI52" s="100"/>
      <c r="AJ52" s="100"/>
      <c r="AL52"/>
    </row>
    <row r="53" spans="13:38">
      <c r="M53" s="32"/>
      <c r="O53" s="51"/>
      <c r="X53" s="79"/>
      <c r="Y53" s="1"/>
      <c r="AB53" s="100"/>
      <c r="AC53" s="100"/>
      <c r="AD53" s="100"/>
      <c r="AE53" s="100"/>
      <c r="AF53" s="100"/>
      <c r="AG53" s="100"/>
      <c r="AH53" s="100"/>
      <c r="AI53" s="100"/>
      <c r="AJ53" s="100"/>
      <c r="AL53"/>
    </row>
    <row r="54" spans="13:38">
      <c r="M54" s="32"/>
      <c r="O54" s="51"/>
      <c r="X54" s="79"/>
      <c r="Y54" s="1"/>
      <c r="AB54" s="100"/>
      <c r="AC54" s="100"/>
      <c r="AD54" s="100"/>
      <c r="AE54" s="100"/>
      <c r="AF54" s="100"/>
      <c r="AG54" s="100"/>
      <c r="AH54" s="100"/>
      <c r="AI54" s="100"/>
      <c r="AJ54" s="100"/>
      <c r="AL54"/>
    </row>
    <row r="55" spans="13:38">
      <c r="M55" s="32"/>
      <c r="O55" s="51"/>
      <c r="X55" s="79"/>
      <c r="Y55" s="1"/>
      <c r="AB55" s="100"/>
      <c r="AC55" s="100"/>
      <c r="AD55" s="100"/>
      <c r="AE55" s="100"/>
      <c r="AF55" s="100"/>
      <c r="AG55" s="100"/>
      <c r="AH55" s="100"/>
      <c r="AI55" s="100"/>
      <c r="AJ55" s="100"/>
      <c r="AL55"/>
    </row>
    <row r="56" spans="13:38">
      <c r="M56" s="32"/>
      <c r="O56" s="51"/>
      <c r="X56" s="79"/>
      <c r="Y56" s="1"/>
      <c r="AB56" s="100"/>
      <c r="AC56" s="100"/>
      <c r="AD56" s="100"/>
      <c r="AE56" s="100"/>
      <c r="AF56" s="100"/>
      <c r="AG56" s="100"/>
      <c r="AH56" s="100"/>
      <c r="AI56" s="100"/>
      <c r="AJ56" s="100"/>
      <c r="AL56"/>
    </row>
    <row r="57" spans="13:38">
      <c r="M57" s="32"/>
      <c r="O57" s="51"/>
      <c r="X57" s="79"/>
      <c r="Y57" s="1"/>
      <c r="AB57" s="100"/>
      <c r="AC57" s="100"/>
      <c r="AD57" s="100"/>
      <c r="AE57" s="100"/>
      <c r="AF57" s="100"/>
      <c r="AG57" s="100"/>
      <c r="AH57" s="100"/>
      <c r="AI57" s="100"/>
      <c r="AJ57" s="100"/>
      <c r="AL57"/>
    </row>
    <row r="58" spans="13:38">
      <c r="M58" s="32"/>
      <c r="O58" s="51"/>
      <c r="X58" s="79"/>
      <c r="Y58" s="1"/>
      <c r="AB58" s="100"/>
      <c r="AC58" s="100"/>
      <c r="AD58" s="100"/>
      <c r="AE58" s="100"/>
      <c r="AF58" s="100"/>
      <c r="AG58" s="100"/>
      <c r="AH58" s="100"/>
      <c r="AI58" s="100"/>
      <c r="AJ58" s="100"/>
      <c r="AL58"/>
    </row>
    <row r="59" spans="13:38">
      <c r="M59" s="32"/>
      <c r="O59" s="51"/>
      <c r="X59" s="79"/>
      <c r="Y59" s="1"/>
      <c r="AB59" s="100"/>
      <c r="AC59" s="100"/>
      <c r="AD59" s="100"/>
      <c r="AE59" s="100"/>
      <c r="AF59" s="100"/>
      <c r="AG59" s="100"/>
      <c r="AH59" s="100"/>
      <c r="AI59" s="100"/>
      <c r="AJ59" s="100"/>
      <c r="AL59"/>
    </row>
    <row r="60" spans="13:38">
      <c r="M60" s="32"/>
      <c r="O60" s="51"/>
      <c r="X60" s="79"/>
      <c r="Y60" s="1"/>
      <c r="AB60" s="100"/>
      <c r="AC60" s="100"/>
      <c r="AD60" s="100"/>
      <c r="AE60" s="100"/>
      <c r="AF60" s="100"/>
      <c r="AG60" s="100"/>
      <c r="AH60" s="100"/>
      <c r="AI60" s="100"/>
      <c r="AJ60" s="100"/>
      <c r="AL60"/>
    </row>
    <row r="61" spans="13:38">
      <c r="M61" s="32"/>
      <c r="O61" s="51"/>
      <c r="X61" s="79"/>
      <c r="Y61" s="1"/>
      <c r="AB61" s="100"/>
      <c r="AC61" s="100"/>
      <c r="AD61" s="100"/>
      <c r="AE61" s="100"/>
      <c r="AF61" s="100"/>
      <c r="AG61" s="100"/>
      <c r="AH61" s="100"/>
      <c r="AI61" s="100"/>
      <c r="AJ61" s="100"/>
      <c r="AL61"/>
    </row>
    <row r="62" spans="13:38">
      <c r="M62" s="32"/>
      <c r="O62" s="51"/>
      <c r="X62" s="79"/>
      <c r="Y62" s="1"/>
      <c r="AB62" s="100"/>
      <c r="AC62" s="100"/>
      <c r="AD62" s="100"/>
      <c r="AE62" s="100"/>
      <c r="AF62" s="100"/>
      <c r="AG62" s="100"/>
      <c r="AH62" s="100"/>
      <c r="AI62" s="100"/>
      <c r="AJ62" s="100"/>
      <c r="AL62"/>
    </row>
    <row r="63" spans="13:38">
      <c r="M63" s="32"/>
      <c r="O63" s="51"/>
      <c r="X63" s="79"/>
      <c r="Y63" s="1"/>
      <c r="AB63" s="100"/>
      <c r="AC63" s="100"/>
      <c r="AD63" s="100"/>
      <c r="AE63" s="100"/>
      <c r="AF63" s="100"/>
      <c r="AG63" s="100"/>
      <c r="AH63" s="100"/>
      <c r="AI63" s="100"/>
      <c r="AJ63" s="100"/>
      <c r="AL63"/>
    </row>
    <row r="64" spans="13:38">
      <c r="M64" s="32"/>
      <c r="O64" s="51"/>
      <c r="X64" s="79"/>
      <c r="Y64" s="1"/>
      <c r="AB64" s="100"/>
      <c r="AC64" s="100"/>
      <c r="AD64" s="100"/>
      <c r="AE64" s="100"/>
      <c r="AF64" s="100"/>
      <c r="AG64" s="100"/>
      <c r="AH64" s="100"/>
      <c r="AI64" s="100"/>
      <c r="AJ64" s="100"/>
      <c r="AL64"/>
    </row>
    <row r="65" spans="13:38">
      <c r="M65" s="32"/>
      <c r="O65" s="51"/>
      <c r="X65" s="79"/>
      <c r="Y65" s="1"/>
      <c r="AB65" s="100"/>
      <c r="AC65" s="100"/>
      <c r="AD65" s="100"/>
      <c r="AE65" s="100"/>
      <c r="AF65" s="100"/>
      <c r="AG65" s="100"/>
      <c r="AH65" s="100"/>
      <c r="AI65" s="100"/>
      <c r="AJ65" s="100"/>
      <c r="AL65"/>
    </row>
    <row r="66" spans="13:38">
      <c r="M66" s="32"/>
      <c r="O66" s="51"/>
      <c r="X66" s="79"/>
      <c r="Y66" s="1"/>
      <c r="AB66" s="100"/>
      <c r="AC66" s="100"/>
      <c r="AD66" s="100"/>
      <c r="AE66" s="100"/>
      <c r="AF66" s="100"/>
      <c r="AG66" s="100"/>
      <c r="AH66" s="100"/>
      <c r="AI66" s="100"/>
      <c r="AJ66" s="100"/>
      <c r="AL66"/>
    </row>
    <row r="67" spans="13:38">
      <c r="M67" s="32"/>
      <c r="O67" s="51"/>
      <c r="X67" s="79"/>
      <c r="Y67" s="1"/>
      <c r="AB67" s="100"/>
      <c r="AC67" s="100"/>
      <c r="AD67" s="100"/>
      <c r="AE67" s="100"/>
      <c r="AF67" s="100"/>
      <c r="AG67" s="100"/>
      <c r="AH67" s="100"/>
      <c r="AI67" s="100"/>
      <c r="AJ67" s="100"/>
      <c r="AL67"/>
    </row>
    <row r="68" spans="13:38">
      <c r="M68" s="32"/>
      <c r="O68" s="51"/>
      <c r="X68" s="79"/>
      <c r="Y68" s="1"/>
      <c r="AB68" s="100"/>
      <c r="AC68" s="100"/>
      <c r="AD68" s="100"/>
      <c r="AE68" s="100"/>
      <c r="AF68" s="100"/>
      <c r="AG68" s="100"/>
      <c r="AH68" s="100"/>
      <c r="AI68" s="100"/>
      <c r="AJ68" s="100"/>
      <c r="AL68"/>
    </row>
    <row r="69" spans="13:38">
      <c r="M69" s="32"/>
      <c r="O69" s="51"/>
      <c r="X69" s="79"/>
      <c r="Y69" s="1"/>
      <c r="AB69" s="100"/>
      <c r="AC69" s="100"/>
      <c r="AD69" s="100"/>
      <c r="AE69" s="100"/>
      <c r="AF69" s="100"/>
      <c r="AG69" s="100"/>
      <c r="AH69" s="100"/>
      <c r="AI69" s="100"/>
      <c r="AJ69" s="100"/>
      <c r="AL69"/>
    </row>
    <row r="70" spans="13:38">
      <c r="M70" s="32"/>
      <c r="O70" s="51"/>
      <c r="X70" s="79"/>
      <c r="Y70" s="1"/>
      <c r="AB70" s="100"/>
      <c r="AC70" s="100"/>
      <c r="AD70" s="100"/>
      <c r="AE70" s="100"/>
      <c r="AF70" s="100"/>
      <c r="AG70" s="100"/>
      <c r="AH70" s="100"/>
      <c r="AI70" s="100"/>
      <c r="AJ70" s="100"/>
      <c r="AL70"/>
    </row>
    <row r="71" spans="13:38">
      <c r="M71" s="32"/>
      <c r="O71" s="51"/>
      <c r="X71" s="79"/>
      <c r="Y71" s="1"/>
      <c r="AB71" s="100"/>
      <c r="AC71" s="100"/>
      <c r="AD71" s="100"/>
      <c r="AE71" s="100"/>
      <c r="AF71" s="100"/>
      <c r="AG71" s="100"/>
      <c r="AH71" s="100"/>
      <c r="AI71" s="100"/>
      <c r="AJ71" s="100"/>
      <c r="AL71"/>
    </row>
    <row r="72" spans="13:38">
      <c r="M72" s="32"/>
      <c r="O72" s="51"/>
      <c r="X72" s="79"/>
      <c r="Y72" s="1"/>
      <c r="AB72" s="100"/>
      <c r="AC72" s="100"/>
      <c r="AD72" s="100"/>
      <c r="AE72" s="100"/>
      <c r="AF72" s="100"/>
      <c r="AG72" s="100"/>
      <c r="AH72" s="100"/>
      <c r="AI72" s="100"/>
      <c r="AJ72" s="100"/>
      <c r="AL72"/>
    </row>
    <row r="73" spans="13:38">
      <c r="M73" s="32"/>
      <c r="O73" s="51"/>
      <c r="X73" s="79"/>
      <c r="Y73" s="1"/>
      <c r="AB73" s="100"/>
      <c r="AC73" s="100"/>
      <c r="AD73" s="100"/>
      <c r="AE73" s="100"/>
      <c r="AF73" s="100"/>
      <c r="AG73" s="100"/>
      <c r="AH73" s="100"/>
      <c r="AI73" s="100"/>
      <c r="AJ73" s="100"/>
      <c r="AL73"/>
    </row>
    <row r="74" spans="13:38">
      <c r="M74" s="32"/>
      <c r="O74" s="51"/>
      <c r="X74" s="79"/>
      <c r="Y74" s="1"/>
      <c r="AB74" s="100"/>
      <c r="AC74" s="100"/>
      <c r="AD74" s="100"/>
      <c r="AE74" s="100"/>
      <c r="AF74" s="100"/>
      <c r="AG74" s="100"/>
      <c r="AH74" s="100"/>
      <c r="AI74" s="100"/>
      <c r="AJ74" s="100"/>
      <c r="AL74"/>
    </row>
    <row r="75" spans="13:38">
      <c r="M75" s="32"/>
      <c r="O75" s="51"/>
      <c r="X75" s="79"/>
      <c r="Y75" s="1"/>
      <c r="AB75" s="100"/>
      <c r="AC75" s="100"/>
      <c r="AD75" s="100"/>
      <c r="AE75" s="100"/>
      <c r="AF75" s="100"/>
      <c r="AG75" s="100"/>
      <c r="AH75" s="100"/>
      <c r="AI75" s="100"/>
      <c r="AJ75" s="100"/>
      <c r="AL75"/>
    </row>
    <row r="76" spans="13:38">
      <c r="M76" s="32"/>
      <c r="O76" s="51"/>
      <c r="X76" s="79"/>
      <c r="Y76" s="1"/>
      <c r="AB76" s="100"/>
      <c r="AC76" s="100"/>
      <c r="AD76" s="100"/>
      <c r="AE76" s="100"/>
      <c r="AF76" s="100"/>
      <c r="AG76" s="100"/>
      <c r="AH76" s="100"/>
      <c r="AI76" s="100"/>
      <c r="AJ76" s="100"/>
      <c r="AL76"/>
    </row>
    <row r="77" spans="13:38">
      <c r="M77" s="32"/>
      <c r="O77" s="51"/>
      <c r="X77" s="79"/>
      <c r="Y77" s="1"/>
      <c r="AB77" s="100"/>
      <c r="AC77" s="100"/>
      <c r="AD77" s="100"/>
      <c r="AE77" s="100"/>
      <c r="AF77" s="100"/>
      <c r="AG77" s="100"/>
      <c r="AH77" s="100"/>
      <c r="AI77" s="100"/>
      <c r="AJ77" s="100"/>
      <c r="AL77"/>
    </row>
    <row r="78" spans="13:38">
      <c r="M78" s="32"/>
      <c r="O78" s="51"/>
      <c r="X78" s="79"/>
      <c r="Y78" s="1"/>
      <c r="AB78" s="100"/>
      <c r="AC78" s="100"/>
      <c r="AD78" s="100"/>
      <c r="AE78" s="100"/>
      <c r="AF78" s="100"/>
      <c r="AG78" s="100"/>
      <c r="AH78" s="100"/>
      <c r="AI78" s="100"/>
      <c r="AJ78" s="100"/>
      <c r="AL78"/>
    </row>
    <row r="79" spans="13:38">
      <c r="M79" s="32"/>
      <c r="O79" s="51"/>
      <c r="X79" s="79"/>
      <c r="Y79" s="1"/>
      <c r="AB79" s="100"/>
      <c r="AC79" s="100"/>
      <c r="AD79" s="100"/>
      <c r="AE79" s="100"/>
      <c r="AF79" s="100"/>
      <c r="AG79" s="100"/>
      <c r="AH79" s="100"/>
      <c r="AI79" s="100"/>
      <c r="AJ79" s="100"/>
      <c r="AL79"/>
    </row>
    <row r="80" spans="13:38">
      <c r="M80" s="32"/>
      <c r="O80" s="51"/>
      <c r="X80" s="79"/>
      <c r="Y80" s="1"/>
      <c r="AB80" s="100"/>
      <c r="AC80" s="100"/>
      <c r="AD80" s="100"/>
      <c r="AE80" s="100"/>
      <c r="AF80" s="100"/>
      <c r="AG80" s="100"/>
      <c r="AH80" s="100"/>
      <c r="AI80" s="100"/>
      <c r="AJ80" s="100"/>
      <c r="AL80"/>
    </row>
    <row r="81" spans="13:38">
      <c r="M81" s="32"/>
      <c r="O81" s="51"/>
      <c r="X81" s="79"/>
      <c r="Y81" s="1"/>
      <c r="AB81" s="100"/>
      <c r="AC81" s="100"/>
      <c r="AD81" s="100"/>
      <c r="AE81" s="100"/>
      <c r="AF81" s="100"/>
      <c r="AG81" s="100"/>
      <c r="AH81" s="100"/>
      <c r="AI81" s="100"/>
      <c r="AJ81" s="100"/>
      <c r="AL81"/>
    </row>
    <row r="82" spans="13:38">
      <c r="M82" s="32"/>
      <c r="O82" s="51"/>
      <c r="X82" s="79"/>
      <c r="Y82" s="1"/>
      <c r="AB82" s="100"/>
      <c r="AC82" s="100"/>
      <c r="AD82" s="100"/>
      <c r="AE82" s="100"/>
      <c r="AF82" s="100"/>
      <c r="AG82" s="100"/>
      <c r="AH82" s="100"/>
      <c r="AI82" s="100"/>
      <c r="AJ82" s="100"/>
      <c r="AL82"/>
    </row>
    <row r="83" spans="13:38">
      <c r="M83" s="32"/>
      <c r="O83" s="51"/>
      <c r="X83" s="79"/>
      <c r="Y83" s="1"/>
      <c r="AB83" s="100"/>
      <c r="AC83" s="100"/>
      <c r="AD83" s="100"/>
      <c r="AE83" s="100"/>
      <c r="AF83" s="100"/>
      <c r="AG83" s="100"/>
      <c r="AH83" s="100"/>
      <c r="AI83" s="100"/>
      <c r="AJ83" s="100"/>
      <c r="AL83"/>
    </row>
    <row r="84" spans="13:38">
      <c r="M84" s="32"/>
      <c r="O84" s="51"/>
      <c r="X84" s="79"/>
      <c r="Y84" s="1"/>
      <c r="AB84" s="100"/>
      <c r="AC84" s="100"/>
      <c r="AD84" s="100"/>
      <c r="AE84" s="100"/>
      <c r="AF84" s="100"/>
      <c r="AG84" s="100"/>
      <c r="AH84" s="100"/>
      <c r="AI84" s="100"/>
      <c r="AJ84" s="100"/>
      <c r="AL84"/>
    </row>
    <row r="85" spans="13:38">
      <c r="M85" s="32"/>
      <c r="O85" s="51"/>
      <c r="X85" s="79"/>
      <c r="Y85" s="1"/>
      <c r="AB85" s="100"/>
      <c r="AC85" s="100"/>
      <c r="AD85" s="100"/>
      <c r="AE85" s="100"/>
      <c r="AF85" s="100"/>
      <c r="AG85" s="100"/>
      <c r="AH85" s="100"/>
      <c r="AI85" s="100"/>
      <c r="AJ85" s="100"/>
      <c r="AL85"/>
    </row>
    <row r="86" spans="13:38">
      <c r="M86" s="32"/>
      <c r="O86" s="51"/>
      <c r="X86" s="79"/>
      <c r="Y86" s="1"/>
      <c r="AB86" s="100"/>
      <c r="AC86" s="100"/>
      <c r="AD86" s="100"/>
      <c r="AE86" s="100"/>
      <c r="AF86" s="100"/>
      <c r="AG86" s="100"/>
      <c r="AH86" s="100"/>
      <c r="AI86" s="100"/>
      <c r="AJ86" s="100"/>
      <c r="AL86"/>
    </row>
    <row r="87" spans="13:38">
      <c r="M87" s="32"/>
      <c r="O87" s="51"/>
      <c r="X87" s="79"/>
      <c r="Y87" s="1"/>
      <c r="AB87" s="100"/>
      <c r="AC87" s="100"/>
      <c r="AD87" s="100"/>
      <c r="AE87" s="100"/>
      <c r="AF87" s="100"/>
      <c r="AG87" s="100"/>
      <c r="AH87" s="100"/>
      <c r="AI87" s="100"/>
      <c r="AJ87" s="100"/>
      <c r="AL87"/>
    </row>
    <row r="88" spans="13:38">
      <c r="M88" s="32"/>
      <c r="O88" s="51"/>
      <c r="X88" s="79"/>
      <c r="Y88" s="1"/>
      <c r="AB88" s="100"/>
      <c r="AC88" s="100"/>
      <c r="AD88" s="100"/>
      <c r="AE88" s="100"/>
      <c r="AF88" s="100"/>
      <c r="AG88" s="100"/>
      <c r="AH88" s="100"/>
      <c r="AI88" s="100"/>
      <c r="AJ88" s="100"/>
      <c r="AL88"/>
    </row>
    <row r="89" spans="13:38">
      <c r="M89" s="32"/>
      <c r="O89" s="51"/>
      <c r="X89" s="79"/>
      <c r="Y89" s="1"/>
      <c r="AB89" s="100"/>
      <c r="AC89" s="100"/>
      <c r="AD89" s="100"/>
      <c r="AE89" s="100"/>
      <c r="AF89" s="100"/>
      <c r="AG89" s="100"/>
      <c r="AH89" s="100"/>
      <c r="AI89" s="100"/>
      <c r="AJ89" s="100"/>
      <c r="AL89"/>
    </row>
    <row r="90" spans="13:38">
      <c r="M90" s="32"/>
      <c r="O90" s="51"/>
      <c r="X90" s="79"/>
      <c r="Y90" s="1"/>
      <c r="AB90" s="100"/>
      <c r="AC90" s="100"/>
      <c r="AD90" s="100"/>
      <c r="AE90" s="100"/>
      <c r="AF90" s="100"/>
      <c r="AG90" s="100"/>
      <c r="AH90" s="100"/>
      <c r="AI90" s="100"/>
      <c r="AJ90" s="100"/>
      <c r="AL90"/>
    </row>
    <row r="91" spans="13:38">
      <c r="M91" s="32"/>
      <c r="O91" s="51"/>
      <c r="X91" s="79"/>
      <c r="Y91" s="1"/>
      <c r="AB91" s="100"/>
      <c r="AC91" s="100"/>
      <c r="AD91" s="100"/>
      <c r="AE91" s="100"/>
      <c r="AF91" s="100"/>
      <c r="AG91" s="100"/>
      <c r="AH91" s="100"/>
      <c r="AI91" s="100"/>
      <c r="AJ91" s="100"/>
      <c r="AL91"/>
    </row>
    <row r="92" spans="13:38">
      <c r="M92" s="32"/>
      <c r="O92" s="51"/>
      <c r="X92" s="79"/>
      <c r="Y92" s="1"/>
      <c r="AB92" s="100"/>
      <c r="AC92" s="100"/>
      <c r="AD92" s="100"/>
      <c r="AE92" s="100"/>
      <c r="AF92" s="100"/>
      <c r="AG92" s="100"/>
      <c r="AH92" s="100"/>
      <c r="AI92" s="100"/>
      <c r="AJ92" s="100"/>
      <c r="AL92"/>
    </row>
    <row r="93" spans="13:38">
      <c r="M93" s="32"/>
      <c r="O93" s="51"/>
      <c r="X93" s="79"/>
      <c r="Y93" s="1"/>
      <c r="AB93" s="100"/>
      <c r="AC93" s="100"/>
      <c r="AD93" s="100"/>
      <c r="AE93" s="100"/>
      <c r="AF93" s="100"/>
      <c r="AG93" s="100"/>
      <c r="AH93" s="100"/>
      <c r="AI93" s="100"/>
      <c r="AJ93" s="100"/>
      <c r="AL93"/>
    </row>
    <row r="94" spans="13:38">
      <c r="M94" s="32"/>
      <c r="O94" s="51"/>
      <c r="X94" s="79"/>
      <c r="Y94" s="1"/>
      <c r="AB94" s="100"/>
      <c r="AC94" s="100"/>
      <c r="AD94" s="100"/>
      <c r="AE94" s="100"/>
      <c r="AF94" s="100"/>
      <c r="AG94" s="100"/>
      <c r="AH94" s="100"/>
      <c r="AI94" s="100"/>
      <c r="AJ94" s="100"/>
      <c r="AL94"/>
    </row>
    <row r="95" spans="13:38">
      <c r="M95" s="32"/>
      <c r="O95" s="51"/>
      <c r="X95" s="79"/>
      <c r="Y95" s="1"/>
      <c r="AB95" s="100"/>
      <c r="AC95" s="100"/>
      <c r="AD95" s="100"/>
      <c r="AE95" s="100"/>
      <c r="AF95" s="100"/>
      <c r="AG95" s="100"/>
      <c r="AH95" s="100"/>
      <c r="AI95" s="100"/>
      <c r="AJ95" s="100"/>
      <c r="AL95"/>
    </row>
    <row r="96" spans="13:38">
      <c r="M96" s="32"/>
      <c r="O96" s="51"/>
      <c r="X96" s="79"/>
      <c r="Y96" s="1"/>
      <c r="AB96" s="100"/>
      <c r="AC96" s="100"/>
      <c r="AD96" s="100"/>
      <c r="AE96" s="100"/>
      <c r="AF96" s="100"/>
      <c r="AG96" s="100"/>
      <c r="AH96" s="100"/>
      <c r="AI96" s="100"/>
      <c r="AJ96" s="100"/>
      <c r="AL96"/>
    </row>
    <row r="97" spans="13:38">
      <c r="M97" s="32"/>
      <c r="O97" s="51"/>
      <c r="X97" s="79"/>
      <c r="Y97" s="1"/>
      <c r="AB97" s="100"/>
      <c r="AC97" s="100"/>
      <c r="AD97" s="100"/>
      <c r="AE97" s="100"/>
      <c r="AF97" s="100"/>
      <c r="AG97" s="100"/>
      <c r="AH97" s="100"/>
      <c r="AI97" s="100"/>
      <c r="AJ97" s="100"/>
      <c r="AL97"/>
    </row>
    <row r="98" spans="13:38">
      <c r="M98" s="32"/>
      <c r="O98" s="51"/>
      <c r="X98" s="79"/>
      <c r="Y98" s="1"/>
      <c r="AB98" s="100"/>
      <c r="AC98" s="100"/>
      <c r="AD98" s="100"/>
      <c r="AE98" s="100"/>
      <c r="AF98" s="100"/>
      <c r="AG98" s="100"/>
      <c r="AH98" s="100"/>
      <c r="AI98" s="100"/>
      <c r="AJ98" s="100"/>
      <c r="AL98"/>
    </row>
    <row r="99" spans="13:38">
      <c r="M99" s="32"/>
      <c r="O99" s="51"/>
      <c r="X99" s="79"/>
      <c r="Y99" s="1"/>
      <c r="AB99" s="100"/>
      <c r="AC99" s="100"/>
      <c r="AD99" s="100"/>
      <c r="AE99" s="100"/>
      <c r="AF99" s="100"/>
      <c r="AG99" s="100"/>
      <c r="AH99" s="100"/>
      <c r="AI99" s="100"/>
      <c r="AJ99" s="100"/>
      <c r="AL99"/>
    </row>
    <row r="100" spans="13:38">
      <c r="M100" s="32"/>
      <c r="O100" s="51"/>
      <c r="X100" s="79"/>
      <c r="Y100" s="1"/>
      <c r="AB100" s="100"/>
      <c r="AC100" s="100"/>
      <c r="AD100" s="100"/>
      <c r="AE100" s="100"/>
      <c r="AF100" s="100"/>
      <c r="AG100" s="100"/>
      <c r="AH100" s="100"/>
      <c r="AI100" s="100"/>
      <c r="AJ100" s="100"/>
      <c r="AL100"/>
    </row>
    <row r="101" spans="13:38">
      <c r="M101" s="32"/>
      <c r="O101" s="51"/>
      <c r="X101" s="79"/>
      <c r="Y101" s="1"/>
      <c r="AB101" s="100"/>
      <c r="AC101" s="100"/>
      <c r="AD101" s="100"/>
      <c r="AE101" s="100"/>
      <c r="AF101" s="100"/>
      <c r="AG101" s="100"/>
      <c r="AH101" s="100"/>
      <c r="AI101" s="100"/>
      <c r="AJ101" s="100"/>
      <c r="AL101"/>
    </row>
    <row r="102" spans="13:38">
      <c r="M102" s="32"/>
      <c r="O102" s="51"/>
      <c r="X102" s="79"/>
      <c r="Y102" s="1"/>
      <c r="AB102" s="100"/>
      <c r="AC102" s="100"/>
      <c r="AD102" s="100"/>
      <c r="AE102" s="100"/>
      <c r="AF102" s="100"/>
      <c r="AG102" s="100"/>
      <c r="AH102" s="100"/>
      <c r="AI102" s="100"/>
      <c r="AJ102" s="100"/>
      <c r="AL102"/>
    </row>
    <row r="103" spans="13:38">
      <c r="M103" s="32"/>
      <c r="O103" s="51"/>
      <c r="X103" s="79"/>
      <c r="Y103" s="1"/>
      <c r="AB103" s="100"/>
      <c r="AC103" s="100"/>
      <c r="AD103" s="100"/>
      <c r="AE103" s="100"/>
      <c r="AF103" s="100"/>
      <c r="AG103" s="100"/>
      <c r="AH103" s="100"/>
      <c r="AI103" s="100"/>
      <c r="AJ103" s="100"/>
      <c r="AL103"/>
    </row>
    <row r="104" spans="13:38">
      <c r="M104" s="32"/>
      <c r="O104" s="51"/>
      <c r="X104" s="79"/>
      <c r="Y104" s="1"/>
      <c r="AB104" s="100"/>
      <c r="AC104" s="100"/>
      <c r="AD104" s="100"/>
      <c r="AE104" s="100"/>
      <c r="AF104" s="100"/>
      <c r="AG104" s="100"/>
      <c r="AH104" s="100"/>
      <c r="AI104" s="100"/>
      <c r="AJ104" s="100"/>
      <c r="AL104"/>
    </row>
    <row r="105" spans="13:38">
      <c r="M105" s="32"/>
      <c r="O105" s="51"/>
      <c r="X105" s="79"/>
      <c r="Y105" s="1"/>
      <c r="AB105" s="100"/>
      <c r="AC105" s="100"/>
      <c r="AD105" s="100"/>
      <c r="AE105" s="100"/>
      <c r="AF105" s="100"/>
      <c r="AG105" s="100"/>
      <c r="AH105" s="100"/>
      <c r="AI105" s="100"/>
      <c r="AJ105" s="100"/>
      <c r="AL105"/>
    </row>
    <row r="106" spans="13:38">
      <c r="M106" s="32"/>
      <c r="O106" s="51"/>
      <c r="X106" s="79"/>
      <c r="Y106" s="1"/>
      <c r="AB106" s="100"/>
      <c r="AC106" s="100"/>
      <c r="AD106" s="100"/>
      <c r="AE106" s="100"/>
      <c r="AF106" s="100"/>
      <c r="AG106" s="100"/>
      <c r="AH106" s="100"/>
      <c r="AI106" s="100"/>
      <c r="AJ106" s="100"/>
      <c r="AL106"/>
    </row>
    <row r="107" spans="13:38">
      <c r="M107" s="32"/>
      <c r="O107" s="51"/>
      <c r="X107" s="79"/>
      <c r="Y107" s="1"/>
      <c r="AB107" s="100"/>
      <c r="AC107" s="100"/>
      <c r="AD107" s="100"/>
      <c r="AE107" s="100"/>
      <c r="AF107" s="100"/>
      <c r="AG107" s="100"/>
      <c r="AH107" s="100"/>
      <c r="AI107" s="100"/>
      <c r="AJ107" s="100"/>
      <c r="AL107"/>
    </row>
    <row r="108" spans="13:38">
      <c r="M108" s="32"/>
      <c r="O108" s="51"/>
      <c r="X108" s="79"/>
      <c r="Y108" s="1"/>
      <c r="AB108" s="100"/>
      <c r="AC108" s="100"/>
      <c r="AD108" s="100"/>
      <c r="AE108" s="100"/>
      <c r="AF108" s="100"/>
      <c r="AG108" s="100"/>
      <c r="AH108" s="100"/>
      <c r="AI108" s="100"/>
      <c r="AJ108" s="100"/>
      <c r="AL108"/>
    </row>
    <row r="109" spans="13:38">
      <c r="M109" s="32"/>
      <c r="O109" s="51"/>
      <c r="X109" s="79"/>
      <c r="Y109" s="1"/>
      <c r="AB109" s="100"/>
      <c r="AC109" s="100"/>
      <c r="AD109" s="100"/>
      <c r="AE109" s="100"/>
      <c r="AF109" s="100"/>
      <c r="AG109" s="100"/>
      <c r="AH109" s="100"/>
      <c r="AI109" s="100"/>
      <c r="AJ109" s="100"/>
      <c r="AL109"/>
    </row>
    <row r="110" spans="13:38">
      <c r="M110" s="32"/>
      <c r="O110" s="51"/>
      <c r="X110" s="79"/>
      <c r="Y110" s="1"/>
      <c r="AB110" s="100"/>
      <c r="AC110" s="100"/>
      <c r="AD110" s="100"/>
      <c r="AE110" s="100"/>
      <c r="AF110" s="100"/>
      <c r="AG110" s="100"/>
      <c r="AH110" s="100"/>
      <c r="AI110" s="100"/>
      <c r="AJ110" s="100"/>
      <c r="AL110"/>
    </row>
    <row r="111" spans="13:38">
      <c r="M111" s="32"/>
      <c r="O111" s="51"/>
      <c r="X111" s="79"/>
      <c r="Y111" s="1"/>
      <c r="AB111" s="100"/>
      <c r="AC111" s="100"/>
      <c r="AD111" s="100"/>
      <c r="AE111" s="100"/>
      <c r="AF111" s="100"/>
      <c r="AG111" s="100"/>
      <c r="AH111" s="100"/>
      <c r="AI111" s="100"/>
      <c r="AJ111" s="100"/>
      <c r="AL111"/>
    </row>
    <row r="112" spans="13:38">
      <c r="M112" s="32"/>
      <c r="O112" s="51"/>
      <c r="X112" s="79"/>
      <c r="Y112" s="1"/>
      <c r="AB112" s="100"/>
      <c r="AC112" s="100"/>
      <c r="AD112" s="100"/>
      <c r="AE112" s="100"/>
      <c r="AF112" s="100"/>
      <c r="AG112" s="100"/>
      <c r="AH112" s="100"/>
      <c r="AI112" s="100"/>
      <c r="AJ112" s="100"/>
      <c r="AL112"/>
    </row>
    <row r="113" spans="13:38">
      <c r="M113" s="32"/>
      <c r="O113" s="51"/>
      <c r="X113" s="79"/>
      <c r="Y113" s="1"/>
      <c r="AB113" s="100"/>
      <c r="AC113" s="100"/>
      <c r="AD113" s="100"/>
      <c r="AE113" s="100"/>
      <c r="AF113" s="100"/>
      <c r="AG113" s="100"/>
      <c r="AH113" s="100"/>
      <c r="AI113" s="100"/>
      <c r="AJ113" s="100"/>
      <c r="AL113"/>
    </row>
    <row r="114" spans="13:38">
      <c r="M114" s="32"/>
      <c r="O114" s="51"/>
      <c r="X114" s="79"/>
      <c r="Y114" s="1"/>
      <c r="AB114" s="100"/>
      <c r="AC114" s="100"/>
      <c r="AD114" s="100"/>
      <c r="AE114" s="100"/>
      <c r="AF114" s="100"/>
      <c r="AG114" s="100"/>
      <c r="AH114" s="100"/>
      <c r="AI114" s="100"/>
      <c r="AJ114" s="100"/>
      <c r="AL114"/>
    </row>
    <row r="115" spans="13:38">
      <c r="M115" s="32"/>
      <c r="O115" s="51"/>
      <c r="X115" s="79"/>
      <c r="Y115" s="1"/>
      <c r="AB115" s="100"/>
      <c r="AC115" s="100"/>
      <c r="AD115" s="100"/>
      <c r="AE115" s="100"/>
      <c r="AF115" s="100"/>
      <c r="AG115" s="100"/>
      <c r="AH115" s="100"/>
      <c r="AI115" s="100"/>
      <c r="AJ115" s="100"/>
      <c r="AL115"/>
    </row>
    <row r="116" spans="13:38">
      <c r="M116" s="32"/>
      <c r="O116" s="51"/>
      <c r="X116" s="79"/>
      <c r="Y116" s="1"/>
      <c r="AB116" s="100"/>
      <c r="AC116" s="100"/>
      <c r="AD116" s="100"/>
      <c r="AE116" s="100"/>
      <c r="AF116" s="100"/>
      <c r="AG116" s="100"/>
      <c r="AH116" s="100"/>
      <c r="AI116" s="100"/>
      <c r="AJ116" s="100"/>
      <c r="AL116"/>
    </row>
    <row r="117" spans="13:38">
      <c r="M117" s="32"/>
      <c r="O117" s="51"/>
      <c r="X117" s="79"/>
      <c r="Y117" s="1"/>
      <c r="AB117" s="100"/>
      <c r="AC117" s="100"/>
      <c r="AD117" s="100"/>
      <c r="AE117" s="100"/>
      <c r="AF117" s="100"/>
      <c r="AG117" s="100"/>
      <c r="AH117" s="100"/>
      <c r="AI117" s="100"/>
      <c r="AJ117" s="100"/>
      <c r="AL117"/>
    </row>
    <row r="118" spans="13:38">
      <c r="M118" s="32"/>
      <c r="O118" s="51"/>
      <c r="X118" s="79"/>
      <c r="Y118" s="1"/>
      <c r="AB118" s="100"/>
      <c r="AC118" s="100"/>
      <c r="AD118" s="100"/>
      <c r="AE118" s="100"/>
      <c r="AF118" s="100"/>
      <c r="AG118" s="100"/>
      <c r="AH118" s="100"/>
      <c r="AI118" s="100"/>
      <c r="AJ118" s="100"/>
      <c r="AL118"/>
    </row>
    <row r="119" spans="13:38">
      <c r="M119" s="32"/>
      <c r="O119" s="51"/>
      <c r="X119" s="79"/>
      <c r="Y119" s="1"/>
      <c r="AB119" s="100"/>
      <c r="AC119" s="100"/>
      <c r="AD119" s="100"/>
      <c r="AE119" s="100"/>
      <c r="AF119" s="100"/>
      <c r="AG119" s="100"/>
      <c r="AH119" s="100"/>
      <c r="AI119" s="100"/>
      <c r="AJ119" s="100"/>
      <c r="AL119"/>
    </row>
    <row r="120" spans="13:38">
      <c r="M120" s="32"/>
      <c r="O120" s="51"/>
      <c r="X120" s="79"/>
      <c r="Y120" s="1"/>
      <c r="AB120" s="100"/>
      <c r="AC120" s="100"/>
      <c r="AD120" s="100"/>
      <c r="AE120" s="100"/>
      <c r="AF120" s="100"/>
      <c r="AG120" s="100"/>
      <c r="AH120" s="100"/>
      <c r="AI120" s="100"/>
      <c r="AJ120" s="100"/>
      <c r="AL120"/>
    </row>
    <row r="121" spans="13:38">
      <c r="M121" s="32"/>
      <c r="O121" s="51"/>
      <c r="X121" s="79"/>
      <c r="Y121" s="1"/>
      <c r="AB121" s="100"/>
      <c r="AC121" s="100"/>
      <c r="AD121" s="100"/>
      <c r="AE121" s="100"/>
      <c r="AF121" s="100"/>
      <c r="AG121" s="100"/>
      <c r="AH121" s="100"/>
      <c r="AI121" s="100"/>
      <c r="AJ121" s="100"/>
      <c r="AL121"/>
    </row>
    <row r="122" spans="13:38">
      <c r="M122" s="32"/>
      <c r="O122" s="51"/>
      <c r="X122" s="79"/>
      <c r="Y122" s="1"/>
      <c r="AB122" s="100"/>
      <c r="AC122" s="100"/>
      <c r="AD122" s="100"/>
      <c r="AE122" s="100"/>
      <c r="AF122" s="100"/>
      <c r="AG122" s="100"/>
      <c r="AH122" s="100"/>
      <c r="AI122" s="100"/>
      <c r="AJ122" s="100"/>
      <c r="AL122"/>
    </row>
    <row r="123" spans="13:38">
      <c r="M123" s="32"/>
      <c r="O123" s="51"/>
      <c r="X123" s="79"/>
      <c r="Y123" s="1"/>
      <c r="AB123" s="100"/>
      <c r="AC123" s="100"/>
      <c r="AD123" s="100"/>
      <c r="AE123" s="100"/>
      <c r="AF123" s="100"/>
      <c r="AG123" s="100"/>
      <c r="AH123" s="100"/>
      <c r="AI123" s="100"/>
      <c r="AJ123" s="100"/>
      <c r="AL123"/>
    </row>
    <row r="124" spans="13:38">
      <c r="M124" s="32"/>
      <c r="O124" s="51"/>
      <c r="X124" s="79"/>
      <c r="Y124" s="1"/>
      <c r="AB124" s="100"/>
      <c r="AC124" s="100"/>
      <c r="AD124" s="100"/>
      <c r="AE124" s="100"/>
      <c r="AF124" s="100"/>
      <c r="AG124" s="100"/>
      <c r="AH124" s="100"/>
      <c r="AI124" s="100"/>
      <c r="AJ124" s="100"/>
      <c r="AL124"/>
    </row>
    <row r="125" spans="13:38">
      <c r="M125" s="32"/>
      <c r="O125" s="51"/>
      <c r="X125" s="79"/>
      <c r="Y125" s="1"/>
      <c r="AB125" s="100"/>
      <c r="AC125" s="100"/>
      <c r="AD125" s="100"/>
      <c r="AE125" s="100"/>
      <c r="AF125" s="100"/>
      <c r="AG125" s="100"/>
      <c r="AH125" s="100"/>
      <c r="AI125" s="100"/>
      <c r="AJ125" s="100"/>
      <c r="AL125"/>
    </row>
    <row r="126" spans="13:38">
      <c r="M126" s="32"/>
      <c r="O126" s="51"/>
      <c r="X126" s="79"/>
      <c r="Y126" s="1"/>
      <c r="AB126" s="100"/>
      <c r="AC126" s="100"/>
      <c r="AD126" s="100"/>
      <c r="AE126" s="100"/>
      <c r="AF126" s="100"/>
      <c r="AG126" s="100"/>
      <c r="AH126" s="100"/>
      <c r="AI126" s="100"/>
      <c r="AJ126" s="100"/>
      <c r="AL126"/>
    </row>
    <row r="127" spans="13:38">
      <c r="M127" s="32"/>
      <c r="O127" s="51"/>
      <c r="X127" s="79"/>
      <c r="Y127" s="1"/>
      <c r="AB127" s="100"/>
      <c r="AC127" s="100"/>
      <c r="AD127" s="100"/>
      <c r="AE127" s="100"/>
      <c r="AF127" s="100"/>
      <c r="AG127" s="100"/>
      <c r="AH127" s="100"/>
      <c r="AI127" s="100"/>
      <c r="AJ127" s="100"/>
      <c r="AL127"/>
    </row>
    <row r="128" spans="13:38">
      <c r="M128" s="32"/>
      <c r="O128" s="51"/>
      <c r="X128" s="79"/>
      <c r="Y128" s="1"/>
      <c r="AB128" s="100"/>
      <c r="AC128" s="100"/>
      <c r="AD128" s="100"/>
      <c r="AE128" s="100"/>
      <c r="AF128" s="100"/>
      <c r="AG128" s="100"/>
      <c r="AH128" s="100"/>
      <c r="AI128" s="100"/>
      <c r="AJ128" s="100"/>
      <c r="AL128"/>
    </row>
    <row r="129" spans="13:38">
      <c r="M129" s="32"/>
      <c r="O129" s="51"/>
      <c r="X129" s="79"/>
      <c r="Y129" s="1"/>
      <c r="AB129" s="100"/>
      <c r="AC129" s="100"/>
      <c r="AD129" s="100"/>
      <c r="AE129" s="100"/>
      <c r="AF129" s="100"/>
      <c r="AG129" s="100"/>
      <c r="AH129" s="100"/>
      <c r="AI129" s="100"/>
      <c r="AJ129" s="100"/>
      <c r="AL129"/>
    </row>
    <row r="130" spans="13:38">
      <c r="M130" s="32"/>
      <c r="O130" s="51"/>
      <c r="X130" s="79"/>
      <c r="Y130" s="1"/>
      <c r="AB130" s="100"/>
      <c r="AC130" s="100"/>
      <c r="AD130" s="100"/>
      <c r="AE130" s="100"/>
      <c r="AF130" s="100"/>
      <c r="AG130" s="100"/>
      <c r="AH130" s="100"/>
      <c r="AI130" s="100"/>
      <c r="AJ130" s="100"/>
      <c r="AL130"/>
    </row>
    <row r="131" spans="13:38">
      <c r="M131" s="32"/>
      <c r="O131" s="51"/>
      <c r="X131" s="79"/>
      <c r="Y131" s="1"/>
      <c r="AB131" s="100"/>
      <c r="AC131" s="100"/>
      <c r="AD131" s="100"/>
      <c r="AE131" s="100"/>
      <c r="AF131" s="100"/>
      <c r="AG131" s="100"/>
      <c r="AH131" s="100"/>
      <c r="AI131" s="100"/>
      <c r="AJ131" s="100"/>
      <c r="AL131"/>
    </row>
    <row r="132" spans="13:38">
      <c r="M132" s="32"/>
      <c r="O132" s="51"/>
      <c r="X132" s="79"/>
      <c r="Y132" s="1"/>
      <c r="AB132" s="100"/>
      <c r="AC132" s="100"/>
      <c r="AD132" s="100"/>
      <c r="AE132" s="100"/>
      <c r="AF132" s="100"/>
      <c r="AG132" s="100"/>
      <c r="AH132" s="100"/>
      <c r="AI132" s="100"/>
      <c r="AJ132" s="100"/>
      <c r="AL132"/>
    </row>
    <row r="133" spans="13:38">
      <c r="M133" s="32"/>
      <c r="O133" s="51"/>
      <c r="X133" s="79"/>
      <c r="Y133" s="1"/>
      <c r="AB133" s="100"/>
      <c r="AC133" s="100"/>
      <c r="AD133" s="100"/>
      <c r="AE133" s="100"/>
      <c r="AF133" s="100"/>
      <c r="AG133" s="100"/>
      <c r="AH133" s="100"/>
      <c r="AI133" s="100"/>
      <c r="AJ133" s="100"/>
      <c r="AL133"/>
    </row>
    <row r="134" spans="13:38">
      <c r="M134" s="32"/>
      <c r="O134" s="51"/>
      <c r="X134" s="79"/>
      <c r="Y134" s="1"/>
      <c r="AB134" s="100"/>
      <c r="AC134" s="100"/>
      <c r="AD134" s="100"/>
      <c r="AE134" s="100"/>
      <c r="AF134" s="100"/>
      <c r="AG134" s="100"/>
      <c r="AH134" s="100"/>
      <c r="AI134" s="100"/>
      <c r="AJ134" s="100"/>
      <c r="AL134"/>
    </row>
    <row r="135" spans="13:38">
      <c r="M135" s="32"/>
      <c r="O135" s="51"/>
      <c r="X135" s="79"/>
      <c r="Y135" s="1"/>
      <c r="AB135" s="100"/>
      <c r="AC135" s="100"/>
      <c r="AD135" s="100"/>
      <c r="AE135" s="100"/>
      <c r="AF135" s="100"/>
      <c r="AG135" s="100"/>
      <c r="AH135" s="100"/>
      <c r="AI135" s="100"/>
      <c r="AJ135" s="100"/>
      <c r="AL135"/>
    </row>
    <row r="136" spans="13:38">
      <c r="M136" s="32"/>
      <c r="O136" s="51"/>
      <c r="X136" s="79"/>
      <c r="Y136" s="1"/>
      <c r="AB136" s="100"/>
      <c r="AC136" s="100"/>
      <c r="AD136" s="100"/>
      <c r="AE136" s="100"/>
      <c r="AF136" s="100"/>
      <c r="AG136" s="100"/>
      <c r="AH136" s="100"/>
      <c r="AI136" s="100"/>
      <c r="AJ136" s="100"/>
      <c r="AL136"/>
    </row>
    <row r="137" spans="13:38">
      <c r="M137" s="32"/>
      <c r="O137" s="51"/>
      <c r="X137" s="79"/>
      <c r="Y137" s="1"/>
      <c r="AB137" s="100"/>
      <c r="AC137" s="100"/>
      <c r="AD137" s="100"/>
      <c r="AE137" s="100"/>
      <c r="AF137" s="100"/>
      <c r="AG137" s="100"/>
      <c r="AH137" s="100"/>
      <c r="AI137" s="100"/>
      <c r="AJ137" s="100"/>
      <c r="AL137"/>
    </row>
    <row r="138" spans="13:38">
      <c r="M138" s="32"/>
      <c r="O138" s="51"/>
      <c r="X138" s="79"/>
      <c r="Y138" s="1"/>
      <c r="AB138" s="100"/>
      <c r="AC138" s="100"/>
      <c r="AD138" s="100"/>
      <c r="AE138" s="100"/>
      <c r="AF138" s="100"/>
      <c r="AG138" s="100"/>
      <c r="AH138" s="100"/>
      <c r="AI138" s="100"/>
      <c r="AJ138" s="100"/>
      <c r="AL138"/>
    </row>
    <row r="139" spans="13:38">
      <c r="M139" s="32"/>
      <c r="O139" s="51"/>
      <c r="X139" s="79"/>
      <c r="Y139" s="1"/>
      <c r="AB139" s="100"/>
      <c r="AC139" s="100"/>
      <c r="AD139" s="100"/>
      <c r="AE139" s="100"/>
      <c r="AF139" s="100"/>
      <c r="AG139" s="100"/>
      <c r="AH139" s="100"/>
      <c r="AI139" s="100"/>
      <c r="AJ139" s="100"/>
      <c r="AL139"/>
    </row>
    <row r="140" spans="13:38">
      <c r="M140" s="32"/>
      <c r="O140" s="51"/>
      <c r="X140" s="79"/>
      <c r="Y140" s="1"/>
      <c r="AB140" s="100"/>
      <c r="AC140" s="100"/>
      <c r="AD140" s="100"/>
      <c r="AE140" s="100"/>
      <c r="AF140" s="100"/>
      <c r="AG140" s="100"/>
      <c r="AH140" s="100"/>
      <c r="AI140" s="100"/>
      <c r="AJ140" s="100"/>
      <c r="AL140"/>
    </row>
    <row r="141" spans="13:38">
      <c r="M141" s="32"/>
      <c r="O141" s="51"/>
      <c r="X141" s="79"/>
      <c r="Y141" s="1"/>
      <c r="AB141" s="100"/>
      <c r="AC141" s="100"/>
      <c r="AD141" s="100"/>
      <c r="AE141" s="100"/>
      <c r="AF141" s="100"/>
      <c r="AG141" s="100"/>
      <c r="AH141" s="100"/>
      <c r="AI141" s="100"/>
      <c r="AJ141" s="100"/>
      <c r="AL141"/>
    </row>
    <row r="142" spans="13:38">
      <c r="M142" s="32"/>
      <c r="O142" s="51"/>
      <c r="X142" s="79"/>
      <c r="Y142" s="1"/>
      <c r="AB142" s="100"/>
      <c r="AC142" s="100"/>
      <c r="AD142" s="100"/>
      <c r="AE142" s="100"/>
      <c r="AF142" s="100"/>
      <c r="AG142" s="100"/>
      <c r="AH142" s="100"/>
      <c r="AI142" s="100"/>
      <c r="AJ142" s="100"/>
      <c r="AL142"/>
    </row>
    <row r="143" spans="13:38">
      <c r="M143" s="32"/>
      <c r="O143" s="51"/>
      <c r="X143" s="79"/>
      <c r="Y143" s="1"/>
      <c r="AB143" s="100"/>
      <c r="AC143" s="100"/>
      <c r="AD143" s="100"/>
      <c r="AE143" s="100"/>
      <c r="AF143" s="100"/>
      <c r="AG143" s="100"/>
      <c r="AH143" s="100"/>
      <c r="AI143" s="100"/>
      <c r="AJ143" s="100"/>
      <c r="AL143"/>
    </row>
    <row r="144" spans="13:38">
      <c r="M144" s="32"/>
      <c r="O144" s="51"/>
      <c r="X144" s="79"/>
      <c r="Y144" s="1"/>
      <c r="AB144" s="100"/>
      <c r="AC144" s="100"/>
      <c r="AD144" s="100"/>
      <c r="AE144" s="100"/>
      <c r="AF144" s="100"/>
      <c r="AG144" s="100"/>
      <c r="AH144" s="100"/>
      <c r="AI144" s="100"/>
      <c r="AJ144" s="100"/>
      <c r="AL144"/>
    </row>
    <row r="145" spans="13:38">
      <c r="M145" s="32"/>
      <c r="O145" s="51"/>
      <c r="X145" s="79"/>
      <c r="Y145" s="1"/>
      <c r="AB145" s="100"/>
      <c r="AC145" s="100"/>
      <c r="AD145" s="100"/>
      <c r="AE145" s="100"/>
      <c r="AF145" s="100"/>
      <c r="AG145" s="100"/>
      <c r="AH145" s="100"/>
      <c r="AI145" s="100"/>
      <c r="AJ145" s="100"/>
      <c r="AL145"/>
    </row>
    <row r="146" spans="13:38">
      <c r="M146" s="32"/>
      <c r="O146" s="51"/>
      <c r="X146" s="79"/>
      <c r="Y146" s="1"/>
      <c r="AB146" s="100"/>
      <c r="AC146" s="100"/>
      <c r="AD146" s="100"/>
      <c r="AE146" s="100"/>
      <c r="AF146" s="100"/>
      <c r="AG146" s="100"/>
      <c r="AH146" s="100"/>
      <c r="AI146" s="100"/>
      <c r="AJ146" s="100"/>
      <c r="AL146"/>
    </row>
    <row r="147" spans="13:38">
      <c r="M147" s="32"/>
      <c r="O147" s="51"/>
      <c r="X147" s="79"/>
      <c r="Y147" s="1"/>
      <c r="AB147" s="100"/>
      <c r="AC147" s="100"/>
      <c r="AD147" s="100"/>
      <c r="AE147" s="100"/>
      <c r="AF147" s="100"/>
      <c r="AG147" s="100"/>
      <c r="AH147" s="100"/>
      <c r="AI147" s="100"/>
      <c r="AJ147" s="100"/>
      <c r="AL147"/>
    </row>
    <row r="148" spans="13:38">
      <c r="M148" s="32"/>
      <c r="O148" s="51"/>
      <c r="X148" s="79"/>
      <c r="Y148" s="1"/>
      <c r="AB148" s="100"/>
      <c r="AC148" s="100"/>
      <c r="AD148" s="100"/>
      <c r="AE148" s="100"/>
      <c r="AF148" s="100"/>
      <c r="AG148" s="100"/>
      <c r="AH148" s="100"/>
      <c r="AI148" s="100"/>
      <c r="AJ148" s="100"/>
      <c r="AL148"/>
    </row>
    <row r="149" spans="13:38">
      <c r="M149" s="32"/>
      <c r="O149" s="51"/>
      <c r="X149" s="79"/>
      <c r="Y149" s="1"/>
      <c r="AB149" s="100"/>
      <c r="AC149" s="100"/>
      <c r="AD149" s="100"/>
      <c r="AE149" s="100"/>
      <c r="AF149" s="100"/>
      <c r="AG149" s="100"/>
      <c r="AH149" s="100"/>
      <c r="AI149" s="100"/>
      <c r="AJ149" s="100"/>
      <c r="AL149"/>
    </row>
    <row r="150" spans="13:38">
      <c r="M150" s="32"/>
      <c r="O150" s="51"/>
      <c r="X150" s="79"/>
      <c r="Y150" s="1"/>
      <c r="AB150" s="100"/>
      <c r="AC150" s="100"/>
      <c r="AD150" s="100"/>
      <c r="AE150" s="100"/>
      <c r="AF150" s="100"/>
      <c r="AG150" s="100"/>
      <c r="AH150" s="100"/>
      <c r="AI150" s="100"/>
      <c r="AJ150" s="100"/>
      <c r="AL150"/>
    </row>
    <row r="151" spans="13:38">
      <c r="M151" s="32"/>
      <c r="O151" s="51"/>
      <c r="X151" s="79"/>
      <c r="Y151" s="1"/>
      <c r="AB151" s="100"/>
      <c r="AC151" s="100"/>
      <c r="AD151" s="100"/>
      <c r="AE151" s="100"/>
      <c r="AF151" s="100"/>
      <c r="AG151" s="100"/>
      <c r="AH151" s="100"/>
      <c r="AI151" s="100"/>
      <c r="AJ151" s="100"/>
      <c r="AL151"/>
    </row>
    <row r="152" spans="13:38">
      <c r="M152" s="32"/>
      <c r="O152" s="51"/>
      <c r="X152" s="79"/>
      <c r="Y152" s="1"/>
      <c r="AB152" s="100"/>
      <c r="AC152" s="100"/>
      <c r="AD152" s="100"/>
      <c r="AE152" s="100"/>
      <c r="AF152" s="100"/>
      <c r="AG152" s="100"/>
      <c r="AH152" s="100"/>
      <c r="AI152" s="100"/>
      <c r="AJ152" s="100"/>
      <c r="AL152"/>
    </row>
    <row r="153" spans="13:38">
      <c r="M153" s="32"/>
      <c r="O153" s="51"/>
      <c r="X153" s="79"/>
      <c r="Y153" s="1"/>
      <c r="AB153" s="100"/>
      <c r="AC153" s="100"/>
      <c r="AD153" s="100"/>
      <c r="AE153" s="100"/>
      <c r="AF153" s="100"/>
      <c r="AG153" s="100"/>
      <c r="AH153" s="100"/>
      <c r="AI153" s="100"/>
      <c r="AJ153" s="100"/>
      <c r="AL153"/>
    </row>
    <row r="154" spans="13:38">
      <c r="M154" s="32"/>
      <c r="O154" s="51"/>
      <c r="X154" s="79"/>
      <c r="Y154" s="1"/>
      <c r="AB154" s="100"/>
      <c r="AC154" s="100"/>
      <c r="AD154" s="100"/>
      <c r="AE154" s="100"/>
      <c r="AF154" s="100"/>
      <c r="AG154" s="100"/>
      <c r="AH154" s="100"/>
      <c r="AI154" s="100"/>
      <c r="AJ154" s="100"/>
      <c r="AL154"/>
    </row>
    <row r="155" spans="13:38">
      <c r="M155" s="32"/>
      <c r="O155" s="51"/>
      <c r="X155" s="79"/>
      <c r="Y155" s="1"/>
      <c r="AB155" s="100"/>
      <c r="AC155" s="100"/>
      <c r="AD155" s="100"/>
      <c r="AE155" s="100"/>
      <c r="AF155" s="100"/>
      <c r="AG155" s="100"/>
      <c r="AH155" s="100"/>
      <c r="AI155" s="100"/>
      <c r="AJ155" s="100"/>
      <c r="AL155"/>
    </row>
    <row r="156" spans="13:38">
      <c r="M156" s="32"/>
      <c r="O156" s="51"/>
      <c r="X156" s="79"/>
      <c r="Y156" s="1"/>
      <c r="AB156" s="100"/>
      <c r="AC156" s="100"/>
      <c r="AD156" s="100"/>
      <c r="AE156" s="100"/>
      <c r="AF156" s="100"/>
      <c r="AG156" s="100"/>
      <c r="AH156" s="100"/>
      <c r="AI156" s="100"/>
      <c r="AJ156" s="100"/>
      <c r="AL156"/>
    </row>
    <row r="157" spans="13:38">
      <c r="M157" s="32"/>
      <c r="O157" s="51"/>
      <c r="X157" s="79"/>
      <c r="Y157" s="1"/>
      <c r="AB157" s="100"/>
      <c r="AC157" s="100"/>
      <c r="AD157" s="100"/>
      <c r="AE157" s="100"/>
      <c r="AF157" s="100"/>
      <c r="AG157" s="100"/>
      <c r="AH157" s="100"/>
      <c r="AI157" s="100"/>
      <c r="AJ157" s="100"/>
      <c r="AL157"/>
    </row>
    <row r="158" spans="13:38">
      <c r="M158" s="32"/>
      <c r="O158" s="51"/>
      <c r="X158" s="79"/>
      <c r="Y158" s="1"/>
      <c r="AB158" s="100"/>
      <c r="AC158" s="100"/>
      <c r="AD158" s="100"/>
      <c r="AE158" s="100"/>
      <c r="AF158" s="100"/>
      <c r="AG158" s="100"/>
      <c r="AH158" s="100"/>
      <c r="AI158" s="100"/>
      <c r="AJ158" s="100"/>
      <c r="AL158"/>
    </row>
    <row r="159" spans="13:38">
      <c r="M159" s="32"/>
      <c r="O159" s="51"/>
      <c r="X159" s="79"/>
      <c r="Y159" s="1"/>
      <c r="AB159" s="100"/>
      <c r="AC159" s="100"/>
      <c r="AD159" s="100"/>
      <c r="AE159" s="100"/>
      <c r="AF159" s="100"/>
      <c r="AG159" s="100"/>
      <c r="AH159" s="100"/>
      <c r="AI159" s="100"/>
      <c r="AJ159" s="100"/>
      <c r="AL159"/>
    </row>
    <row r="160" spans="13:38">
      <c r="M160" s="32"/>
      <c r="O160" s="51"/>
      <c r="X160" s="79"/>
      <c r="Y160" s="1"/>
      <c r="AB160" s="100"/>
      <c r="AC160" s="100"/>
      <c r="AD160" s="100"/>
      <c r="AE160" s="100"/>
      <c r="AF160" s="100"/>
      <c r="AG160" s="100"/>
      <c r="AH160" s="100"/>
      <c r="AI160" s="100"/>
      <c r="AJ160" s="100"/>
      <c r="AL160"/>
    </row>
    <row r="161" spans="13:38">
      <c r="M161" s="32"/>
      <c r="O161" s="51"/>
      <c r="X161" s="79"/>
      <c r="Y161" s="1"/>
      <c r="AB161" s="100"/>
      <c r="AC161" s="100"/>
      <c r="AD161" s="100"/>
      <c r="AE161" s="100"/>
      <c r="AF161" s="100"/>
      <c r="AG161" s="100"/>
      <c r="AH161" s="100"/>
      <c r="AI161" s="100"/>
      <c r="AJ161" s="100"/>
      <c r="AL161"/>
    </row>
    <row r="162" spans="13:38">
      <c r="M162" s="32"/>
      <c r="O162" s="51"/>
      <c r="X162" s="79"/>
      <c r="Y162" s="1"/>
      <c r="AB162" s="100"/>
      <c r="AC162" s="100"/>
      <c r="AD162" s="100"/>
      <c r="AE162" s="100"/>
      <c r="AF162" s="100"/>
      <c r="AG162" s="100"/>
      <c r="AH162" s="100"/>
      <c r="AI162" s="100"/>
      <c r="AJ162" s="100"/>
      <c r="AL162"/>
    </row>
    <row r="163" spans="13:38">
      <c r="M163" s="32"/>
      <c r="O163" s="51"/>
      <c r="X163" s="79"/>
      <c r="Y163" s="1"/>
      <c r="AB163" s="100"/>
      <c r="AC163" s="100"/>
      <c r="AD163" s="100"/>
      <c r="AE163" s="100"/>
      <c r="AF163" s="100"/>
      <c r="AG163" s="100"/>
      <c r="AH163" s="100"/>
      <c r="AI163" s="100"/>
      <c r="AJ163" s="100"/>
      <c r="AL163"/>
    </row>
    <row r="164" spans="13:38">
      <c r="M164" s="32"/>
      <c r="O164" s="51"/>
      <c r="X164" s="79"/>
      <c r="Y164" s="1"/>
      <c r="AB164" s="100"/>
      <c r="AC164" s="100"/>
      <c r="AD164" s="100"/>
      <c r="AE164" s="100"/>
      <c r="AF164" s="100"/>
      <c r="AG164" s="100"/>
      <c r="AH164" s="100"/>
      <c r="AI164" s="100"/>
      <c r="AJ164" s="100"/>
      <c r="AL164"/>
    </row>
    <row r="165" spans="13:38">
      <c r="M165" s="32"/>
      <c r="O165" s="51"/>
      <c r="X165" s="79"/>
      <c r="Y165" s="1"/>
      <c r="AB165" s="100"/>
      <c r="AC165" s="100"/>
      <c r="AD165" s="100"/>
      <c r="AE165" s="100"/>
      <c r="AF165" s="100"/>
      <c r="AG165" s="100"/>
      <c r="AH165" s="100"/>
      <c r="AI165" s="100"/>
      <c r="AJ165" s="100"/>
      <c r="AL165"/>
    </row>
    <row r="166" spans="13:38">
      <c r="M166" s="32"/>
      <c r="O166" s="51"/>
      <c r="X166" s="79"/>
      <c r="Y166" s="1"/>
      <c r="AB166" s="100"/>
      <c r="AC166" s="100"/>
      <c r="AD166" s="100"/>
      <c r="AE166" s="100"/>
      <c r="AF166" s="100"/>
      <c r="AG166" s="100"/>
      <c r="AH166" s="100"/>
      <c r="AI166" s="100"/>
      <c r="AJ166" s="100"/>
      <c r="AL166"/>
    </row>
    <row r="167" spans="13:38">
      <c r="M167" s="32"/>
      <c r="O167" s="51"/>
      <c r="X167" s="79"/>
      <c r="Y167" s="1"/>
      <c r="AB167" s="100"/>
      <c r="AC167" s="100"/>
      <c r="AD167" s="100"/>
      <c r="AE167" s="100"/>
      <c r="AF167" s="100"/>
      <c r="AG167" s="100"/>
      <c r="AH167" s="100"/>
      <c r="AI167" s="100"/>
      <c r="AJ167" s="100"/>
      <c r="AL167"/>
    </row>
    <row r="168" spans="13:38">
      <c r="M168" s="32"/>
      <c r="O168" s="51"/>
      <c r="X168" s="79"/>
      <c r="Y168" s="1"/>
      <c r="AB168" s="100"/>
      <c r="AC168" s="100"/>
      <c r="AD168" s="100"/>
      <c r="AE168" s="100"/>
      <c r="AF168" s="100"/>
      <c r="AG168" s="100"/>
      <c r="AH168" s="100"/>
      <c r="AI168" s="100"/>
      <c r="AJ168" s="100"/>
      <c r="AL168"/>
    </row>
    <row r="169" spans="13:38">
      <c r="M169" s="32"/>
      <c r="O169" s="51"/>
      <c r="X169" s="79"/>
      <c r="Y169" s="1"/>
      <c r="AB169" s="100"/>
      <c r="AC169" s="100"/>
      <c r="AD169" s="100"/>
      <c r="AE169" s="100"/>
      <c r="AF169" s="100"/>
      <c r="AG169" s="100"/>
      <c r="AH169" s="100"/>
      <c r="AI169" s="100"/>
      <c r="AJ169" s="100"/>
      <c r="AL169"/>
    </row>
    <row r="170" spans="13:38">
      <c r="M170" s="32"/>
      <c r="O170" s="51"/>
      <c r="X170" s="79"/>
      <c r="Y170" s="1"/>
      <c r="AB170" s="100"/>
      <c r="AC170" s="100"/>
      <c r="AD170" s="100"/>
      <c r="AE170" s="100"/>
      <c r="AF170" s="100"/>
      <c r="AG170" s="100"/>
      <c r="AH170" s="100"/>
      <c r="AI170" s="100"/>
      <c r="AJ170" s="100"/>
      <c r="AL170"/>
    </row>
    <row r="171" spans="13:38">
      <c r="M171" s="32"/>
      <c r="O171" s="51"/>
      <c r="X171" s="79"/>
      <c r="Y171" s="1"/>
      <c r="AB171" s="100"/>
      <c r="AC171" s="100"/>
      <c r="AD171" s="100"/>
      <c r="AE171" s="100"/>
      <c r="AF171" s="100"/>
      <c r="AG171" s="100"/>
      <c r="AH171" s="100"/>
      <c r="AI171" s="100"/>
      <c r="AJ171" s="100"/>
      <c r="AL171"/>
    </row>
    <row r="172" spans="13:38">
      <c r="M172" s="32"/>
      <c r="O172" s="51"/>
      <c r="X172" s="79"/>
      <c r="Y172" s="1"/>
      <c r="AB172" s="100"/>
      <c r="AC172" s="100"/>
      <c r="AD172" s="100"/>
      <c r="AE172" s="100"/>
      <c r="AF172" s="100"/>
      <c r="AG172" s="100"/>
      <c r="AH172" s="100"/>
      <c r="AI172" s="100"/>
      <c r="AJ172" s="100"/>
      <c r="AL172"/>
    </row>
    <row r="173" spans="13:38">
      <c r="M173" s="32"/>
      <c r="O173" s="51"/>
      <c r="X173" s="79"/>
      <c r="Y173" s="1"/>
      <c r="AB173" s="100"/>
      <c r="AC173" s="100"/>
      <c r="AD173" s="100"/>
      <c r="AE173" s="100"/>
      <c r="AF173" s="100"/>
      <c r="AG173" s="100"/>
      <c r="AH173" s="100"/>
      <c r="AI173" s="100"/>
      <c r="AJ173" s="100"/>
      <c r="AL173"/>
    </row>
    <row r="174" spans="13:38">
      <c r="M174" s="32"/>
      <c r="O174" s="51"/>
      <c r="X174" s="79"/>
      <c r="Y174" s="1"/>
      <c r="AB174" s="100"/>
      <c r="AC174" s="100"/>
      <c r="AD174" s="100"/>
      <c r="AE174" s="100"/>
      <c r="AF174" s="100"/>
      <c r="AG174" s="100"/>
      <c r="AH174" s="100"/>
      <c r="AI174" s="100"/>
      <c r="AJ174" s="100"/>
      <c r="AL174"/>
    </row>
    <row r="175" spans="13:38">
      <c r="M175" s="32"/>
      <c r="O175" s="51"/>
      <c r="X175" s="79"/>
      <c r="Y175" s="1"/>
      <c r="AB175" s="100"/>
      <c r="AC175" s="100"/>
      <c r="AD175" s="100"/>
      <c r="AE175" s="100"/>
      <c r="AF175" s="100"/>
      <c r="AG175" s="100"/>
      <c r="AH175" s="100"/>
      <c r="AI175" s="100"/>
      <c r="AJ175" s="100"/>
      <c r="AL175"/>
    </row>
    <row r="176" spans="13:38">
      <c r="M176" s="32"/>
      <c r="O176" s="51"/>
      <c r="X176" s="79"/>
      <c r="Y176" s="1"/>
      <c r="AB176" s="100"/>
      <c r="AC176" s="100"/>
      <c r="AD176" s="100"/>
      <c r="AE176" s="100"/>
      <c r="AF176" s="100"/>
      <c r="AG176" s="100"/>
      <c r="AH176" s="100"/>
      <c r="AI176" s="100"/>
      <c r="AJ176" s="100"/>
      <c r="AL176"/>
    </row>
    <row r="177" spans="13:38">
      <c r="M177" s="32"/>
      <c r="O177" s="51"/>
      <c r="X177" s="79"/>
      <c r="Y177" s="1"/>
      <c r="AB177" s="100"/>
      <c r="AC177" s="100"/>
      <c r="AD177" s="100"/>
      <c r="AE177" s="100"/>
      <c r="AF177" s="100"/>
      <c r="AG177" s="100"/>
      <c r="AH177" s="100"/>
      <c r="AI177" s="100"/>
      <c r="AJ177" s="100"/>
      <c r="AL177"/>
    </row>
    <row r="178" spans="13:38">
      <c r="M178" s="32"/>
      <c r="O178" s="51"/>
      <c r="X178" s="79"/>
      <c r="Y178" s="1"/>
      <c r="AB178" s="100"/>
      <c r="AC178" s="100"/>
      <c r="AD178" s="100"/>
      <c r="AE178" s="100"/>
      <c r="AF178" s="100"/>
      <c r="AG178" s="100"/>
      <c r="AH178" s="100"/>
      <c r="AI178" s="100"/>
      <c r="AJ178" s="100"/>
      <c r="AL178"/>
    </row>
    <row r="179" spans="13:38">
      <c r="M179" s="32"/>
      <c r="O179" s="51"/>
      <c r="X179" s="79"/>
      <c r="Y179" s="1"/>
      <c r="AB179" s="100"/>
      <c r="AC179" s="100"/>
      <c r="AD179" s="100"/>
      <c r="AE179" s="100"/>
      <c r="AF179" s="100"/>
      <c r="AG179" s="100"/>
      <c r="AH179" s="100"/>
      <c r="AI179" s="100"/>
      <c r="AJ179" s="100"/>
      <c r="AL179"/>
    </row>
    <row r="180" spans="13:38">
      <c r="M180" s="32"/>
      <c r="O180" s="51"/>
      <c r="X180" s="79"/>
      <c r="Y180" s="1"/>
      <c r="AB180" s="100"/>
      <c r="AC180" s="100"/>
      <c r="AD180" s="100"/>
      <c r="AE180" s="100"/>
      <c r="AF180" s="100"/>
      <c r="AG180" s="100"/>
      <c r="AH180" s="100"/>
      <c r="AI180" s="100"/>
      <c r="AJ180" s="100"/>
      <c r="AL180"/>
    </row>
    <row r="181" spans="13:38">
      <c r="M181" s="32"/>
      <c r="O181" s="51"/>
      <c r="X181" s="79"/>
      <c r="Y181" s="1"/>
      <c r="AB181" s="100"/>
      <c r="AC181" s="100"/>
      <c r="AD181" s="100"/>
      <c r="AE181" s="100"/>
      <c r="AF181" s="100"/>
      <c r="AG181" s="100"/>
      <c r="AH181" s="100"/>
      <c r="AI181" s="100"/>
      <c r="AJ181" s="100"/>
      <c r="AL181"/>
    </row>
    <row r="182" spans="13:38">
      <c r="M182" s="32"/>
      <c r="O182" s="51"/>
      <c r="X182" s="79"/>
      <c r="Y182" s="1"/>
      <c r="AB182" s="100"/>
      <c r="AC182" s="100"/>
      <c r="AD182" s="100"/>
      <c r="AE182" s="100"/>
      <c r="AF182" s="100"/>
      <c r="AG182" s="100"/>
      <c r="AH182" s="100"/>
      <c r="AI182" s="100"/>
      <c r="AJ182" s="100"/>
      <c r="AL182"/>
    </row>
    <row r="183" spans="13:38">
      <c r="M183" s="32"/>
      <c r="O183" s="51"/>
      <c r="X183" s="79"/>
      <c r="Y183" s="1"/>
      <c r="AB183" s="100"/>
      <c r="AC183" s="100"/>
      <c r="AD183" s="100"/>
      <c r="AE183" s="100"/>
      <c r="AF183" s="100"/>
      <c r="AG183" s="100"/>
      <c r="AH183" s="100"/>
      <c r="AI183" s="100"/>
      <c r="AJ183" s="100"/>
      <c r="AL183"/>
    </row>
    <row r="184" spans="13:38">
      <c r="M184" s="32"/>
      <c r="O184" s="51"/>
      <c r="X184" s="79"/>
      <c r="Y184" s="1"/>
      <c r="AB184" s="100"/>
      <c r="AC184" s="100"/>
      <c r="AD184" s="100"/>
      <c r="AE184" s="100"/>
      <c r="AF184" s="100"/>
      <c r="AG184" s="100"/>
      <c r="AH184" s="100"/>
      <c r="AI184" s="100"/>
      <c r="AJ184" s="100"/>
      <c r="AL184"/>
    </row>
    <row r="185" spans="13:38">
      <c r="M185" s="32"/>
      <c r="O185" s="51"/>
      <c r="X185" s="79"/>
      <c r="Y185" s="1"/>
      <c r="AB185" s="100"/>
      <c r="AC185" s="100"/>
      <c r="AD185" s="100"/>
      <c r="AE185" s="100"/>
      <c r="AF185" s="100"/>
      <c r="AG185" s="100"/>
      <c r="AH185" s="100"/>
      <c r="AI185" s="100"/>
      <c r="AJ185" s="100"/>
      <c r="AL185"/>
    </row>
    <row r="186" spans="13:38">
      <c r="M186" s="32"/>
      <c r="O186" s="51"/>
      <c r="X186" s="79"/>
      <c r="Y186" s="1"/>
      <c r="AB186" s="100"/>
      <c r="AC186" s="100"/>
      <c r="AD186" s="100"/>
      <c r="AE186" s="100"/>
      <c r="AF186" s="100"/>
      <c r="AG186" s="100"/>
      <c r="AH186" s="100"/>
      <c r="AI186" s="100"/>
      <c r="AJ186" s="100"/>
      <c r="AL186"/>
    </row>
    <row r="187" spans="13:38">
      <c r="M187" s="32"/>
      <c r="O187" s="51"/>
      <c r="X187" s="79"/>
      <c r="Y187" s="1"/>
      <c r="AB187" s="100"/>
      <c r="AC187" s="100"/>
      <c r="AD187" s="100"/>
      <c r="AE187" s="100"/>
      <c r="AF187" s="100"/>
      <c r="AG187" s="100"/>
      <c r="AH187" s="100"/>
      <c r="AI187" s="100"/>
      <c r="AJ187" s="100"/>
      <c r="AL187"/>
    </row>
    <row r="188" spans="13:38">
      <c r="M188" s="32"/>
      <c r="O188" s="51"/>
      <c r="X188" s="79"/>
      <c r="Y188" s="1"/>
      <c r="AB188" s="100"/>
      <c r="AC188" s="100"/>
      <c r="AD188" s="100"/>
      <c r="AE188" s="100"/>
      <c r="AF188" s="100"/>
      <c r="AG188" s="100"/>
      <c r="AH188" s="100"/>
      <c r="AI188" s="100"/>
      <c r="AJ188" s="100"/>
      <c r="AL188"/>
    </row>
    <row r="189" spans="13:38">
      <c r="M189" s="32"/>
      <c r="O189" s="51"/>
      <c r="X189" s="79"/>
      <c r="Y189" s="1"/>
      <c r="AB189" s="100"/>
      <c r="AC189" s="100"/>
      <c r="AD189" s="100"/>
      <c r="AE189" s="100"/>
      <c r="AF189" s="100"/>
      <c r="AG189" s="100"/>
      <c r="AH189" s="100"/>
      <c r="AI189" s="100"/>
      <c r="AJ189" s="100"/>
      <c r="AL189"/>
    </row>
    <row r="190" spans="13:38">
      <c r="M190" s="32"/>
      <c r="O190" s="51"/>
      <c r="X190" s="79"/>
      <c r="Y190" s="1"/>
      <c r="AB190" s="100"/>
      <c r="AC190" s="100"/>
      <c r="AD190" s="100"/>
      <c r="AE190" s="100"/>
      <c r="AF190" s="100"/>
      <c r="AG190" s="100"/>
      <c r="AH190" s="100"/>
      <c r="AI190" s="100"/>
      <c r="AJ190" s="100"/>
      <c r="AL190"/>
    </row>
    <row r="191" spans="13:38">
      <c r="M191" s="32"/>
      <c r="O191" s="51"/>
      <c r="X191" s="79"/>
      <c r="Y191" s="1"/>
      <c r="AB191" s="100"/>
      <c r="AC191" s="100"/>
      <c r="AD191" s="100"/>
      <c r="AE191" s="100"/>
      <c r="AF191" s="100"/>
      <c r="AG191" s="100"/>
      <c r="AH191" s="100"/>
      <c r="AI191" s="100"/>
      <c r="AJ191" s="100"/>
      <c r="AL191"/>
    </row>
    <row r="192" spans="13:38">
      <c r="M192" s="32"/>
      <c r="O192" s="51"/>
      <c r="X192" s="79"/>
      <c r="Y192" s="1"/>
      <c r="AB192" s="100"/>
      <c r="AC192" s="100"/>
      <c r="AD192" s="100"/>
      <c r="AE192" s="100"/>
      <c r="AF192" s="100"/>
      <c r="AG192" s="100"/>
      <c r="AH192" s="100"/>
      <c r="AI192" s="100"/>
      <c r="AJ192" s="100"/>
      <c r="AL192"/>
    </row>
    <row r="193" spans="13:38">
      <c r="M193" s="32"/>
      <c r="O193" s="51"/>
      <c r="X193" s="79"/>
      <c r="Y193" s="1"/>
      <c r="AB193" s="100"/>
      <c r="AC193" s="100"/>
      <c r="AD193" s="100"/>
      <c r="AE193" s="100"/>
      <c r="AF193" s="100"/>
      <c r="AG193" s="100"/>
      <c r="AH193" s="100"/>
      <c r="AI193" s="100"/>
      <c r="AJ193" s="100"/>
      <c r="AL193"/>
    </row>
    <row r="194" spans="13:38">
      <c r="M194" s="32"/>
      <c r="O194" s="51"/>
      <c r="X194" s="79"/>
      <c r="Y194" s="1"/>
      <c r="AB194" s="100"/>
      <c r="AC194" s="100"/>
      <c r="AD194" s="100"/>
      <c r="AE194" s="100"/>
      <c r="AF194" s="100"/>
      <c r="AG194" s="100"/>
      <c r="AH194" s="100"/>
      <c r="AI194" s="100"/>
      <c r="AJ194" s="100"/>
      <c r="AL194"/>
    </row>
    <row r="195" spans="13:38">
      <c r="M195" s="32"/>
      <c r="O195" s="51"/>
      <c r="X195" s="79"/>
      <c r="Y195" s="1"/>
      <c r="AB195" s="100"/>
      <c r="AC195" s="100"/>
      <c r="AD195" s="100"/>
      <c r="AE195" s="100"/>
      <c r="AF195" s="100"/>
      <c r="AG195" s="100"/>
      <c r="AH195" s="100"/>
      <c r="AI195" s="100"/>
      <c r="AJ195" s="100"/>
      <c r="AL195"/>
    </row>
    <row r="196" spans="13:38">
      <c r="M196" s="32"/>
      <c r="O196" s="51"/>
      <c r="X196" s="79"/>
      <c r="Y196" s="1"/>
      <c r="AB196" s="100"/>
      <c r="AC196" s="100"/>
      <c r="AD196" s="100"/>
      <c r="AE196" s="100"/>
      <c r="AF196" s="100"/>
      <c r="AG196" s="100"/>
      <c r="AH196" s="100"/>
      <c r="AI196" s="100"/>
      <c r="AJ196" s="100"/>
      <c r="AL196"/>
    </row>
    <row r="197" spans="13:38">
      <c r="M197" s="32"/>
      <c r="O197" s="51"/>
      <c r="X197" s="79"/>
      <c r="Y197" s="1"/>
      <c r="AB197" s="100"/>
      <c r="AC197" s="100"/>
      <c r="AD197" s="100"/>
      <c r="AE197" s="100"/>
      <c r="AF197" s="100"/>
      <c r="AG197" s="100"/>
      <c r="AH197" s="100"/>
      <c r="AI197" s="100"/>
      <c r="AJ197" s="100"/>
      <c r="AL197"/>
    </row>
    <row r="198" spans="13:38">
      <c r="M198" s="32"/>
      <c r="O198" s="51"/>
      <c r="X198" s="79"/>
      <c r="Y198" s="1"/>
      <c r="AB198" s="100"/>
      <c r="AC198" s="100"/>
      <c r="AD198" s="100"/>
      <c r="AE198" s="100"/>
      <c r="AF198" s="100"/>
      <c r="AG198" s="100"/>
      <c r="AH198" s="100"/>
      <c r="AI198" s="100"/>
      <c r="AJ198" s="100"/>
      <c r="AL198"/>
    </row>
    <row r="199" spans="13:38">
      <c r="M199" s="32"/>
      <c r="O199" s="51"/>
      <c r="X199" s="79"/>
      <c r="Y199" s="1"/>
      <c r="AB199" s="100"/>
      <c r="AC199" s="100"/>
      <c r="AD199" s="100"/>
      <c r="AE199" s="100"/>
      <c r="AF199" s="100"/>
      <c r="AG199" s="100"/>
      <c r="AH199" s="100"/>
      <c r="AI199" s="100"/>
      <c r="AJ199" s="100"/>
      <c r="AL199"/>
    </row>
    <row r="200" spans="13:38">
      <c r="M200" s="32"/>
      <c r="O200" s="51"/>
      <c r="X200" s="79"/>
      <c r="Y200" s="1"/>
      <c r="AB200" s="100"/>
      <c r="AC200" s="100"/>
      <c r="AD200" s="100"/>
      <c r="AE200" s="100"/>
      <c r="AF200" s="100"/>
      <c r="AG200" s="100"/>
      <c r="AH200" s="100"/>
      <c r="AI200" s="100"/>
      <c r="AJ200" s="100"/>
      <c r="AL200"/>
    </row>
    <row r="201" spans="13:38">
      <c r="M201" s="32"/>
      <c r="O201" s="51"/>
      <c r="X201" s="79"/>
      <c r="Y201" s="1"/>
      <c r="AB201" s="100"/>
      <c r="AC201" s="100"/>
      <c r="AD201" s="100"/>
      <c r="AE201" s="100"/>
      <c r="AF201" s="100"/>
      <c r="AG201" s="100"/>
      <c r="AH201" s="100"/>
      <c r="AI201" s="100"/>
      <c r="AJ201" s="100"/>
      <c r="AL201"/>
    </row>
    <row r="202" spans="13:38">
      <c r="M202" s="32"/>
      <c r="O202" s="51"/>
      <c r="X202" s="79"/>
      <c r="Y202" s="1"/>
      <c r="AB202" s="1"/>
      <c r="AC202" s="12"/>
      <c r="AD202" s="51"/>
      <c r="AL202"/>
    </row>
    <row r="203" spans="13:38">
      <c r="M203" s="32"/>
      <c r="O203" s="51"/>
      <c r="X203" s="79"/>
      <c r="Y203" s="1"/>
      <c r="AB203" s="1"/>
      <c r="AC203" s="12"/>
      <c r="AD203" s="51"/>
      <c r="AL203"/>
    </row>
    <row r="204" spans="13:38">
      <c r="M204" s="32"/>
      <c r="O204" s="51"/>
      <c r="X204" s="79"/>
      <c r="Y204" s="1"/>
      <c r="AB204" s="1"/>
      <c r="AC204" s="12"/>
      <c r="AD204" s="51"/>
      <c r="AL204"/>
    </row>
    <row r="205" spans="13:38">
      <c r="M205" s="32"/>
      <c r="O205" s="51"/>
      <c r="X205" s="79"/>
      <c r="Y205" s="1"/>
      <c r="AB205" s="1"/>
      <c r="AC205" s="12"/>
      <c r="AD205" s="51"/>
      <c r="AL205"/>
    </row>
    <row r="206" spans="13:38">
      <c r="M206" s="32"/>
      <c r="O206" s="51"/>
      <c r="X206" s="79"/>
      <c r="Y206" s="1"/>
      <c r="AB206" s="1"/>
      <c r="AC206" s="12"/>
      <c r="AD206" s="51"/>
      <c r="AL206"/>
    </row>
    <row r="207" spans="13:38">
      <c r="M207" s="32"/>
      <c r="O207" s="51"/>
      <c r="X207" s="79"/>
      <c r="Y207" s="1"/>
      <c r="AB207" s="1"/>
      <c r="AC207" s="12"/>
      <c r="AD207" s="51"/>
      <c r="AL207"/>
    </row>
    <row r="208" spans="13:38">
      <c r="M208" s="32"/>
      <c r="O208" s="51"/>
      <c r="X208" s="79"/>
      <c r="Y208" s="1"/>
      <c r="AB208" s="1"/>
      <c r="AC208" s="12"/>
      <c r="AD208" s="51"/>
      <c r="AL208"/>
    </row>
    <row r="209" spans="13:38">
      <c r="M209" s="32"/>
      <c r="O209" s="51"/>
      <c r="X209" s="79"/>
      <c r="Y209" s="1"/>
      <c r="AB209" s="1"/>
      <c r="AC209" s="12"/>
      <c r="AD209" s="51"/>
      <c r="AL209"/>
    </row>
    <row r="210" spans="13:38">
      <c r="M210" s="32"/>
      <c r="O210" s="51"/>
      <c r="X210" s="79"/>
      <c r="Y210" s="1"/>
      <c r="AB210" s="1"/>
      <c r="AC210" s="12"/>
      <c r="AD210" s="51"/>
      <c r="AL210"/>
    </row>
    <row r="211" spans="13:38">
      <c r="M211" s="32"/>
      <c r="O211" s="51"/>
      <c r="X211" s="79"/>
      <c r="Y211" s="1"/>
      <c r="AB211" s="1"/>
      <c r="AC211" s="12"/>
      <c r="AD211" s="51"/>
      <c r="AL211"/>
    </row>
    <row r="212" spans="13:38">
      <c r="M212" s="32"/>
      <c r="O212" s="51"/>
      <c r="X212" s="79"/>
      <c r="Y212" s="1"/>
      <c r="AB212" s="1"/>
      <c r="AC212" s="12"/>
      <c r="AD212" s="51"/>
      <c r="AL212"/>
    </row>
    <row r="213" spans="13:38">
      <c r="M213" s="32"/>
      <c r="O213" s="51"/>
      <c r="X213" s="79"/>
      <c r="Y213" s="1"/>
      <c r="AB213" s="1"/>
      <c r="AC213" s="12"/>
      <c r="AD213" s="51"/>
      <c r="AL213"/>
    </row>
    <row r="214" spans="13:38">
      <c r="M214" s="32"/>
      <c r="O214" s="51"/>
      <c r="X214" s="79"/>
      <c r="Y214" s="1"/>
      <c r="AB214" s="1"/>
      <c r="AC214" s="12"/>
      <c r="AD214" s="51"/>
      <c r="AL214"/>
    </row>
    <row r="215" spans="13:38">
      <c r="M215" s="32"/>
      <c r="O215" s="51"/>
      <c r="X215" s="79"/>
      <c r="Y215" s="1"/>
      <c r="AB215" s="1"/>
      <c r="AC215" s="12"/>
      <c r="AD215" s="51"/>
      <c r="AL215"/>
    </row>
    <row r="216" spans="13:38">
      <c r="M216" s="32"/>
      <c r="O216" s="51"/>
      <c r="X216" s="79"/>
      <c r="Y216" s="1"/>
      <c r="AB216" s="1"/>
      <c r="AC216" s="12"/>
      <c r="AD216" s="51"/>
      <c r="AL216"/>
    </row>
    <row r="217" spans="13:38">
      <c r="M217" s="32"/>
      <c r="O217" s="51"/>
      <c r="X217" s="79"/>
      <c r="Y217" s="1"/>
      <c r="AB217" s="1"/>
      <c r="AC217" s="12"/>
      <c r="AD217" s="51"/>
      <c r="AL217"/>
    </row>
    <row r="218" spans="13:38">
      <c r="M218" s="32"/>
      <c r="O218" s="51"/>
      <c r="X218" s="79"/>
      <c r="Y218" s="1"/>
      <c r="AB218" s="1"/>
      <c r="AC218" s="12"/>
      <c r="AD218" s="51"/>
      <c r="AL218"/>
    </row>
    <row r="219" spans="13:38">
      <c r="M219" s="32"/>
      <c r="O219" s="51"/>
      <c r="X219" s="79"/>
      <c r="Y219" s="1"/>
      <c r="AB219" s="1"/>
      <c r="AC219" s="12"/>
      <c r="AD219" s="51"/>
      <c r="AL219"/>
    </row>
    <row r="220" spans="13:38">
      <c r="M220" s="32"/>
      <c r="O220" s="51"/>
      <c r="X220" s="79"/>
      <c r="Y220" s="1"/>
      <c r="AB220" s="1"/>
      <c r="AC220" s="12"/>
      <c r="AD220" s="51"/>
      <c r="AL220"/>
    </row>
    <row r="221" spans="13:38">
      <c r="M221" s="32"/>
      <c r="O221" s="51"/>
      <c r="X221" s="79"/>
      <c r="Y221" s="1"/>
      <c r="AB221" s="1"/>
      <c r="AC221" s="12"/>
      <c r="AD221" s="51"/>
      <c r="AL221"/>
    </row>
    <row r="222" spans="13:38">
      <c r="M222" s="32"/>
      <c r="O222" s="51"/>
      <c r="X222" s="79"/>
      <c r="Y222" s="1"/>
      <c r="AB222" s="1"/>
      <c r="AC222" s="12"/>
      <c r="AD222" s="51"/>
      <c r="AL222"/>
    </row>
    <row r="223" spans="13:38">
      <c r="M223" s="32"/>
      <c r="O223" s="51"/>
      <c r="X223" s="79"/>
      <c r="Y223" s="1"/>
      <c r="AB223" s="1"/>
      <c r="AC223" s="12"/>
      <c r="AD223" s="51"/>
      <c r="AL223"/>
    </row>
    <row r="224" spans="13:38">
      <c r="M224" s="32"/>
      <c r="O224" s="51"/>
      <c r="X224" s="79"/>
      <c r="Y224" s="1"/>
      <c r="AB224" s="1"/>
      <c r="AC224" s="12"/>
      <c r="AD224" s="51"/>
      <c r="AL224"/>
    </row>
    <row r="225" spans="13:38">
      <c r="M225" s="32"/>
      <c r="O225" s="51"/>
      <c r="X225" s="79"/>
      <c r="Y225" s="1"/>
      <c r="AB225" s="1"/>
      <c r="AC225" s="12"/>
      <c r="AD225" s="51"/>
      <c r="AL225"/>
    </row>
    <row r="226" spans="13:38">
      <c r="M226" s="32"/>
      <c r="O226" s="51"/>
      <c r="X226" s="79"/>
      <c r="Y226" s="1"/>
      <c r="AB226" s="1"/>
      <c r="AC226" s="12"/>
      <c r="AD226" s="51"/>
      <c r="AL226"/>
    </row>
    <row r="227" spans="13:38">
      <c r="M227" s="32"/>
      <c r="O227" s="51"/>
      <c r="X227" s="79"/>
      <c r="Y227" s="1"/>
      <c r="AB227" s="1"/>
      <c r="AC227" s="12"/>
      <c r="AD227" s="51"/>
      <c r="AL227"/>
    </row>
    <row r="228" spans="13:38">
      <c r="M228" s="32"/>
      <c r="O228" s="51"/>
      <c r="X228" s="79"/>
      <c r="Y228" s="1"/>
      <c r="AB228" s="1"/>
      <c r="AD228" s="51"/>
      <c r="AL228"/>
    </row>
    <row r="229" spans="13:38">
      <c r="M229" s="32"/>
      <c r="O229" s="51"/>
      <c r="X229" s="79"/>
      <c r="Y229" s="1"/>
      <c r="AB229" s="1"/>
      <c r="AD229" s="51"/>
      <c r="AL229"/>
    </row>
    <row r="230" spans="13:38">
      <c r="M230" s="32"/>
      <c r="O230" s="51"/>
      <c r="X230" s="79"/>
      <c r="Y230" s="1"/>
      <c r="AB230" s="1"/>
      <c r="AD230" s="51"/>
      <c r="AL230"/>
    </row>
    <row r="231" spans="13:38">
      <c r="M231" s="32"/>
      <c r="O231" s="51"/>
      <c r="X231" s="79"/>
      <c r="Y231" s="1"/>
      <c r="AB231" s="1"/>
      <c r="AD231" s="51"/>
      <c r="AL231"/>
    </row>
    <row r="232" spans="13:38">
      <c r="M232" s="32"/>
      <c r="O232" s="51"/>
      <c r="X232" s="79"/>
      <c r="Y232" s="1"/>
      <c r="AB232" s="1"/>
      <c r="AD232" s="51"/>
      <c r="AL232"/>
    </row>
    <row r="233" spans="13:38">
      <c r="M233" s="32"/>
      <c r="O233" s="51"/>
      <c r="X233" s="79"/>
      <c r="Y233" s="1"/>
      <c r="AB233" s="1"/>
      <c r="AD233" s="51"/>
      <c r="AL233"/>
    </row>
    <row r="234" spans="13:38">
      <c r="M234" s="32"/>
      <c r="O234" s="51"/>
      <c r="X234" s="79"/>
      <c r="Y234" s="1"/>
      <c r="AB234" s="1"/>
      <c r="AD234" s="51"/>
      <c r="AL234"/>
    </row>
    <row r="235" spans="13:38">
      <c r="M235" s="32"/>
      <c r="O235" s="51"/>
      <c r="X235" s="79"/>
      <c r="Y235" s="1"/>
      <c r="AB235" s="1"/>
      <c r="AD235" s="51"/>
      <c r="AL235"/>
    </row>
    <row r="236" spans="13:38">
      <c r="M236" s="32"/>
      <c r="O236" s="51"/>
      <c r="X236" s="79"/>
      <c r="Y236" s="1"/>
      <c r="AB236" s="1"/>
      <c r="AD236" s="51"/>
      <c r="AL236"/>
    </row>
    <row r="237" spans="13:38">
      <c r="M237" s="32"/>
      <c r="O237" s="51"/>
      <c r="X237" s="79"/>
      <c r="Y237" s="1"/>
      <c r="AB237" s="1"/>
      <c r="AD237" s="51"/>
      <c r="AL237"/>
    </row>
    <row r="238" spans="13:38">
      <c r="M238" s="32"/>
      <c r="O238" s="51"/>
      <c r="X238" s="79"/>
      <c r="Y238" s="1"/>
      <c r="AB238" s="1"/>
      <c r="AD238" s="51"/>
      <c r="AL238"/>
    </row>
    <row r="239" spans="13:38">
      <c r="M239" s="32"/>
      <c r="O239" s="51"/>
      <c r="X239" s="79"/>
      <c r="Y239" s="1"/>
      <c r="AB239" s="1"/>
      <c r="AD239" s="51"/>
      <c r="AL239"/>
    </row>
    <row r="240" spans="13:38">
      <c r="M240" s="32"/>
      <c r="O240" s="51"/>
      <c r="X240" s="79"/>
      <c r="Y240" s="1"/>
      <c r="AB240" s="1"/>
      <c r="AD240" s="51"/>
      <c r="AL240"/>
    </row>
    <row r="241" spans="13:38">
      <c r="M241" s="32"/>
      <c r="O241" s="51"/>
      <c r="X241" s="79"/>
      <c r="Y241" s="1"/>
      <c r="AB241" s="1"/>
      <c r="AD241" s="51"/>
      <c r="AL241"/>
    </row>
    <row r="242" spans="13:38">
      <c r="M242" s="32"/>
      <c r="O242" s="51"/>
      <c r="X242" s="79"/>
      <c r="Y242" s="1"/>
      <c r="AB242" s="1"/>
      <c r="AD242" s="51"/>
      <c r="AL242"/>
    </row>
    <row r="243" spans="13:38">
      <c r="M243" s="32"/>
      <c r="O243" s="51"/>
      <c r="X243" s="79"/>
      <c r="Y243" s="1"/>
      <c r="AB243" s="1"/>
      <c r="AD243" s="51"/>
      <c r="AL243"/>
    </row>
    <row r="244" spans="13:38">
      <c r="M244" s="32"/>
      <c r="O244" s="51"/>
      <c r="X244" s="79"/>
      <c r="Y244" s="1"/>
      <c r="AB244" s="1"/>
      <c r="AD244" s="51"/>
      <c r="AL244"/>
    </row>
    <row r="245" spans="13:38">
      <c r="M245" s="32"/>
      <c r="O245" s="51"/>
      <c r="X245" s="79"/>
      <c r="Y245" s="1"/>
      <c r="AB245" s="1"/>
      <c r="AD245" s="51"/>
      <c r="AL245"/>
    </row>
    <row r="246" spans="13:38">
      <c r="M246" s="32"/>
      <c r="O246" s="51"/>
      <c r="X246" s="79"/>
      <c r="Y246" s="1"/>
      <c r="AB246" s="1"/>
      <c r="AD246" s="51"/>
      <c r="AL246"/>
    </row>
    <row r="247" spans="13:38">
      <c r="M247" s="32"/>
      <c r="O247" s="51"/>
      <c r="X247" s="79"/>
      <c r="Y247" s="1"/>
      <c r="AB247" s="1"/>
      <c r="AD247" s="51"/>
      <c r="AL247"/>
    </row>
    <row r="248" spans="13:38">
      <c r="M248" s="32"/>
      <c r="O248" s="51"/>
      <c r="X248" s="79"/>
      <c r="Y248" s="1"/>
      <c r="AB248" s="1"/>
      <c r="AD248" s="51"/>
      <c r="AL248"/>
    </row>
    <row r="249" spans="13:38">
      <c r="M249" s="32"/>
      <c r="O249" s="51"/>
      <c r="X249" s="79"/>
      <c r="Y249" s="1"/>
      <c r="AB249" s="1"/>
      <c r="AD249" s="51"/>
      <c r="AL249"/>
    </row>
    <row r="250" spans="13:38">
      <c r="M250" s="32"/>
      <c r="O250" s="51"/>
      <c r="X250" s="79"/>
      <c r="Y250" s="1"/>
      <c r="AB250" s="1"/>
      <c r="AD250" s="51"/>
      <c r="AL250"/>
    </row>
    <row r="251" spans="13:38">
      <c r="M251" s="32"/>
      <c r="O251" s="51"/>
      <c r="X251" s="79"/>
      <c r="Y251" s="1"/>
      <c r="AB251" s="1"/>
      <c r="AD251" s="51"/>
      <c r="AL251"/>
    </row>
    <row r="252" spans="13:38">
      <c r="M252" s="32"/>
      <c r="O252" s="51"/>
      <c r="X252" s="79"/>
      <c r="Y252" s="1"/>
      <c r="AB252" s="1"/>
      <c r="AD252" s="51"/>
      <c r="AL252"/>
    </row>
    <row r="253" spans="13:38">
      <c r="M253" s="32"/>
      <c r="O253" s="51"/>
      <c r="X253" s="79"/>
      <c r="Y253" s="1"/>
      <c r="AB253" s="1"/>
      <c r="AD253" s="51"/>
      <c r="AL253"/>
    </row>
    <row r="254" spans="13:38">
      <c r="M254" s="32"/>
      <c r="O254" s="51"/>
      <c r="X254" s="79"/>
      <c r="Y254" s="1"/>
      <c r="AB254" s="1"/>
      <c r="AD254" s="51"/>
      <c r="AL254"/>
    </row>
    <row r="255" spans="13:38">
      <c r="M255" s="32"/>
      <c r="O255" s="51"/>
      <c r="X255" s="79"/>
      <c r="Y255" s="1"/>
      <c r="AB255" s="1"/>
      <c r="AD255" s="51"/>
      <c r="AL255"/>
    </row>
    <row r="256" spans="13:38">
      <c r="M256" s="32"/>
      <c r="O256" s="51"/>
      <c r="X256" s="79"/>
      <c r="Y256" s="1"/>
      <c r="AB256" s="1"/>
      <c r="AD256" s="51"/>
      <c r="AL256"/>
    </row>
    <row r="257" spans="13:38">
      <c r="M257" s="32"/>
      <c r="O257" s="51"/>
      <c r="X257" s="79"/>
      <c r="Y257" s="1"/>
      <c r="AB257" s="1"/>
      <c r="AD257" s="51"/>
      <c r="AL257"/>
    </row>
    <row r="258" spans="13:38">
      <c r="M258" s="32"/>
      <c r="O258" s="51"/>
      <c r="X258" s="79"/>
      <c r="Y258" s="1"/>
      <c r="AB258" s="1"/>
      <c r="AD258" s="51"/>
      <c r="AL258"/>
    </row>
    <row r="259" spans="13:38">
      <c r="M259" s="32"/>
      <c r="O259" s="51"/>
      <c r="X259" s="79"/>
      <c r="Y259" s="1"/>
      <c r="AB259" s="1"/>
      <c r="AD259" s="51"/>
      <c r="AL259"/>
    </row>
    <row r="260" spans="13:38">
      <c r="M260" s="32"/>
      <c r="O260" s="51"/>
      <c r="X260" s="79"/>
      <c r="Y260" s="1"/>
      <c r="AB260" s="1"/>
      <c r="AD260" s="51"/>
      <c r="AL260"/>
    </row>
    <row r="261" spans="13:38">
      <c r="M261" s="32"/>
      <c r="O261" s="51"/>
      <c r="X261" s="79"/>
      <c r="Y261" s="1"/>
      <c r="AB261" s="1"/>
      <c r="AD261" s="51"/>
      <c r="AL261"/>
    </row>
    <row r="262" spans="13:38">
      <c r="M262" s="32"/>
      <c r="O262" s="51"/>
      <c r="X262" s="79"/>
      <c r="Y262" s="1"/>
      <c r="AB262" s="1"/>
      <c r="AD262" s="51"/>
      <c r="AL262"/>
    </row>
    <row r="263" spans="13:38">
      <c r="M263" s="32"/>
      <c r="O263" s="51"/>
      <c r="X263" s="79"/>
      <c r="Y263" s="1"/>
      <c r="AB263" s="1"/>
      <c r="AD263" s="51"/>
      <c r="AL263"/>
    </row>
    <row r="264" spans="13:38">
      <c r="M264" s="32"/>
      <c r="O264" s="51"/>
      <c r="X264" s="79"/>
      <c r="Y264" s="1"/>
      <c r="AB264" s="1"/>
      <c r="AD264" s="51"/>
      <c r="AL264"/>
    </row>
    <row r="265" spans="13:38">
      <c r="M265" s="32"/>
      <c r="O265" s="51"/>
      <c r="X265" s="79"/>
      <c r="Y265" s="1"/>
      <c r="AB265" s="1"/>
      <c r="AD265" s="51"/>
      <c r="AL265"/>
    </row>
    <row r="266" spans="13:38">
      <c r="M266" s="32"/>
      <c r="O266" s="51"/>
      <c r="X266" s="79"/>
      <c r="Y266" s="1"/>
      <c r="AB266" s="1"/>
      <c r="AD266" s="51"/>
      <c r="AL266"/>
    </row>
    <row r="267" spans="13:38">
      <c r="M267" s="32"/>
      <c r="O267" s="51"/>
      <c r="X267" s="79"/>
      <c r="Y267" s="1"/>
      <c r="AB267" s="1"/>
      <c r="AD267" s="51"/>
      <c r="AL267"/>
    </row>
    <row r="268" spans="13:38">
      <c r="M268" s="32"/>
      <c r="O268" s="51"/>
      <c r="X268" s="79"/>
      <c r="Y268" s="1"/>
      <c r="AB268" s="1"/>
      <c r="AD268" s="51"/>
      <c r="AL268"/>
    </row>
    <row r="269" spans="13:38">
      <c r="M269" s="32"/>
      <c r="O269" s="51"/>
      <c r="X269" s="79"/>
      <c r="Y269" s="1"/>
      <c r="AB269" s="1"/>
      <c r="AD269" s="51"/>
      <c r="AL269"/>
    </row>
    <row r="270" spans="13:38">
      <c r="M270" s="32"/>
      <c r="O270" s="51"/>
      <c r="X270" s="79"/>
      <c r="Y270" s="1"/>
      <c r="AB270" s="1"/>
      <c r="AD270" s="51"/>
      <c r="AL270"/>
    </row>
    <row r="271" spans="13:38">
      <c r="M271" s="32"/>
      <c r="O271" s="51"/>
      <c r="X271" s="79"/>
      <c r="Y271" s="1"/>
      <c r="AB271" s="1"/>
      <c r="AD271" s="51"/>
      <c r="AL271"/>
    </row>
    <row r="272" spans="13:38">
      <c r="M272" s="32"/>
      <c r="O272" s="51"/>
      <c r="X272" s="79"/>
      <c r="Y272" s="1"/>
      <c r="AB272" s="1"/>
      <c r="AD272" s="51"/>
      <c r="AL272"/>
    </row>
    <row r="273" spans="13:38">
      <c r="M273" s="32"/>
      <c r="O273" s="51"/>
      <c r="X273" s="79"/>
      <c r="Y273" s="1"/>
      <c r="AB273" s="1"/>
      <c r="AD273" s="51"/>
      <c r="AL273"/>
    </row>
    <row r="274" spans="13:38">
      <c r="M274" s="32"/>
      <c r="O274" s="51"/>
      <c r="X274" s="79"/>
      <c r="Y274" s="1"/>
      <c r="AB274" s="1"/>
      <c r="AD274" s="51"/>
      <c r="AL274"/>
    </row>
    <row r="275" spans="13:38">
      <c r="M275" s="32"/>
      <c r="O275" s="51"/>
      <c r="X275" s="79"/>
      <c r="Y275" s="1"/>
      <c r="AB275" s="1"/>
      <c r="AD275" s="51"/>
      <c r="AL275"/>
    </row>
    <row r="276" spans="13:38">
      <c r="M276" s="32"/>
      <c r="O276" s="51"/>
      <c r="X276" s="79"/>
      <c r="Y276" s="1"/>
      <c r="AB276" s="1"/>
      <c r="AD276" s="51"/>
      <c r="AL276"/>
    </row>
    <row r="277" spans="13:38">
      <c r="M277" s="32"/>
      <c r="O277" s="51"/>
      <c r="X277" s="79"/>
      <c r="Y277" s="1"/>
      <c r="AB277" s="1"/>
      <c r="AD277" s="51"/>
      <c r="AL277"/>
    </row>
    <row r="278" spans="13:38">
      <c r="M278" s="32"/>
      <c r="O278" s="51"/>
      <c r="X278" s="79"/>
      <c r="Y278" s="1"/>
      <c r="AB278" s="1"/>
      <c r="AD278" s="51"/>
      <c r="AL278"/>
    </row>
    <row r="279" spans="13:38">
      <c r="M279" s="32"/>
      <c r="O279" s="51"/>
      <c r="X279" s="79"/>
      <c r="Y279" s="1"/>
      <c r="AB279" s="1"/>
      <c r="AD279" s="51"/>
      <c r="AL279"/>
    </row>
    <row r="280" spans="13:38">
      <c r="M280" s="32"/>
      <c r="O280" s="51"/>
      <c r="X280" s="79"/>
      <c r="Y280" s="1"/>
      <c r="AB280" s="1"/>
      <c r="AD280" s="51"/>
      <c r="AL280"/>
    </row>
    <row r="281" spans="13:38">
      <c r="M281" s="32"/>
      <c r="O281" s="51"/>
      <c r="X281" s="79"/>
      <c r="Y281" s="1"/>
      <c r="AB281" s="1"/>
      <c r="AD281" s="51"/>
      <c r="AL281"/>
    </row>
    <row r="282" spans="13:38">
      <c r="M282" s="32"/>
      <c r="O282" s="51"/>
      <c r="X282" s="79"/>
      <c r="Y282" s="1"/>
      <c r="AB282" s="1"/>
      <c r="AD282" s="51"/>
      <c r="AL282"/>
    </row>
    <row r="283" spans="13:38">
      <c r="M283" s="32"/>
      <c r="O283" s="51"/>
      <c r="X283" s="79"/>
      <c r="Y283" s="1"/>
      <c r="AB283" s="1"/>
      <c r="AD283" s="51"/>
      <c r="AL283"/>
    </row>
    <row r="284" spans="13:38">
      <c r="M284" s="32"/>
      <c r="O284" s="51"/>
      <c r="X284" s="79"/>
      <c r="Y284" s="1"/>
      <c r="AB284" s="1"/>
      <c r="AD284" s="51"/>
      <c r="AL284"/>
    </row>
    <row r="285" spans="13:38">
      <c r="M285" s="32"/>
      <c r="O285" s="51"/>
      <c r="X285" s="79"/>
      <c r="Y285" s="1"/>
      <c r="AB285" s="1"/>
      <c r="AD285" s="51"/>
      <c r="AL285"/>
    </row>
    <row r="286" spans="13:38">
      <c r="M286" s="32"/>
      <c r="O286" s="51"/>
      <c r="X286" s="79"/>
      <c r="Y286" s="1"/>
      <c r="AB286" s="1"/>
      <c r="AD286" s="51"/>
      <c r="AL286"/>
    </row>
    <row r="287" spans="13:38">
      <c r="M287" s="32"/>
      <c r="O287" s="51"/>
      <c r="X287" s="79"/>
      <c r="Y287" s="1"/>
      <c r="AB287" s="1"/>
      <c r="AD287" s="51"/>
      <c r="AL287"/>
    </row>
    <row r="288" spans="13:38">
      <c r="M288" s="32"/>
      <c r="O288" s="51"/>
      <c r="X288" s="79"/>
      <c r="Y288" s="1"/>
      <c r="AB288" s="1"/>
      <c r="AD288" s="51"/>
      <c r="AL288"/>
    </row>
    <row r="289" spans="13:38">
      <c r="M289" s="32"/>
      <c r="O289" s="51"/>
      <c r="X289" s="79"/>
      <c r="Y289" s="1"/>
      <c r="AB289" s="1"/>
      <c r="AD289" s="51"/>
      <c r="AL289"/>
    </row>
    <row r="290" spans="13:38">
      <c r="M290" s="32"/>
      <c r="O290" s="51"/>
      <c r="X290" s="79"/>
      <c r="Y290" s="1"/>
      <c r="AB290" s="1"/>
      <c r="AD290" s="51"/>
      <c r="AL290"/>
    </row>
    <row r="291" spans="13:38">
      <c r="M291" s="32"/>
      <c r="O291" s="51"/>
      <c r="X291" s="79"/>
      <c r="Y291" s="1"/>
      <c r="AB291" s="1"/>
      <c r="AD291" s="51"/>
      <c r="AL291"/>
    </row>
    <row r="292" spans="13:38">
      <c r="M292" s="32"/>
      <c r="O292" s="51"/>
      <c r="X292" s="79"/>
      <c r="Y292" s="1"/>
      <c r="AB292" s="1"/>
      <c r="AD292" s="51"/>
      <c r="AL292"/>
    </row>
    <row r="293" spans="13:38">
      <c r="M293" s="32"/>
      <c r="O293" s="51"/>
      <c r="X293" s="79"/>
      <c r="Y293" s="1"/>
      <c r="AB293" s="1"/>
      <c r="AD293" s="51"/>
      <c r="AL293"/>
    </row>
    <row r="294" spans="13:38">
      <c r="M294" s="32"/>
      <c r="O294" s="51"/>
      <c r="X294" s="79"/>
      <c r="Y294" s="1"/>
      <c r="AB294" s="1"/>
      <c r="AD294" s="51"/>
      <c r="AL294"/>
    </row>
    <row r="295" spans="13:38">
      <c r="M295" s="32"/>
      <c r="O295" s="51"/>
      <c r="X295" s="79"/>
      <c r="Y295" s="1"/>
      <c r="AB295" s="1"/>
      <c r="AD295" s="51"/>
      <c r="AL295"/>
    </row>
    <row r="296" spans="13:38">
      <c r="M296" s="32"/>
      <c r="O296" s="51"/>
      <c r="X296" s="79"/>
      <c r="Y296" s="1"/>
      <c r="AB296" s="1"/>
      <c r="AD296" s="51"/>
      <c r="AL296"/>
    </row>
    <row r="297" spans="13:38">
      <c r="M297" s="32"/>
      <c r="O297" s="51"/>
      <c r="X297" s="79"/>
      <c r="Y297" s="1"/>
      <c r="AB297" s="1"/>
      <c r="AD297" s="51"/>
      <c r="AL297"/>
    </row>
    <row r="298" spans="13:38">
      <c r="M298" s="32"/>
      <c r="O298" s="51"/>
      <c r="X298" s="79"/>
      <c r="Y298" s="1"/>
      <c r="AB298" s="1"/>
      <c r="AD298" s="51"/>
      <c r="AL298"/>
    </row>
    <row r="299" spans="13:38">
      <c r="M299" s="32"/>
      <c r="O299" s="51"/>
      <c r="X299" s="79"/>
      <c r="Y299" s="1"/>
      <c r="AB299" s="1"/>
      <c r="AD299" s="51"/>
      <c r="AL299"/>
    </row>
    <row r="300" spans="13:38">
      <c r="M300" s="32"/>
      <c r="O300" s="51"/>
      <c r="X300" s="79"/>
      <c r="Y300" s="1"/>
      <c r="AB300" s="1"/>
      <c r="AD300" s="51"/>
      <c r="AL300"/>
    </row>
    <row r="301" spans="13:38">
      <c r="M301" s="32"/>
      <c r="O301" s="51"/>
      <c r="X301" s="79"/>
      <c r="Y301" s="1"/>
      <c r="AB301" s="1"/>
      <c r="AD301" s="51"/>
      <c r="AL301"/>
    </row>
    <row r="302" spans="13:38">
      <c r="M302" s="32"/>
      <c r="O302" s="51"/>
      <c r="X302" s="79"/>
      <c r="Y302" s="1"/>
      <c r="AB302" s="1"/>
      <c r="AD302" s="51"/>
      <c r="AL302"/>
    </row>
    <row r="303" spans="13:38">
      <c r="M303" s="32"/>
      <c r="O303" s="51"/>
      <c r="X303" s="79"/>
      <c r="Y303" s="1"/>
      <c r="AB303" s="1"/>
      <c r="AD303" s="51"/>
      <c r="AL303"/>
    </row>
    <row r="304" spans="13:38">
      <c r="M304" s="32"/>
      <c r="O304" s="51"/>
      <c r="X304" s="79"/>
      <c r="Y304" s="1"/>
      <c r="AB304" s="1"/>
      <c r="AD304" s="51"/>
      <c r="AL304"/>
    </row>
    <row r="305" spans="13:38">
      <c r="M305" s="32"/>
      <c r="O305" s="51"/>
      <c r="X305" s="79"/>
      <c r="Y305" s="1"/>
      <c r="AB305" s="1"/>
      <c r="AD305" s="51"/>
      <c r="AL305"/>
    </row>
    <row r="306" spans="13:38">
      <c r="M306" s="32"/>
      <c r="O306" s="51"/>
      <c r="X306" s="79"/>
      <c r="Y306" s="1"/>
      <c r="AB306" s="1"/>
      <c r="AD306" s="51"/>
      <c r="AL306"/>
    </row>
    <row r="307" spans="13:38">
      <c r="M307" s="32"/>
      <c r="O307" s="51"/>
      <c r="X307" s="79"/>
      <c r="Y307" s="1"/>
      <c r="AB307" s="1"/>
      <c r="AD307" s="51"/>
      <c r="AL307"/>
    </row>
    <row r="308" spans="13:38">
      <c r="M308" s="32"/>
      <c r="O308" s="51"/>
      <c r="X308" s="79"/>
      <c r="Y308" s="1"/>
      <c r="AB308" s="1"/>
      <c r="AD308" s="51"/>
      <c r="AL308"/>
    </row>
    <row r="309" spans="13:38">
      <c r="M309" s="32"/>
      <c r="O309" s="51"/>
      <c r="X309" s="79"/>
      <c r="Y309" s="1"/>
      <c r="AB309" s="1"/>
      <c r="AD309" s="51"/>
      <c r="AL309"/>
    </row>
    <row r="310" spans="13:38">
      <c r="M310" s="32"/>
      <c r="O310" s="51"/>
      <c r="X310" s="79"/>
      <c r="Y310" s="1"/>
      <c r="AB310" s="1"/>
      <c r="AD310" s="51"/>
      <c r="AL310"/>
    </row>
    <row r="311" spans="13:38">
      <c r="M311" s="32"/>
      <c r="O311" s="51"/>
      <c r="X311" s="79"/>
      <c r="Y311" s="1"/>
      <c r="AB311" s="1"/>
      <c r="AD311" s="51"/>
      <c r="AL311"/>
    </row>
    <row r="312" spans="13:38">
      <c r="M312" s="32"/>
      <c r="O312" s="51"/>
      <c r="X312" s="79"/>
      <c r="Y312" s="1"/>
      <c r="AB312" s="1"/>
      <c r="AD312" s="51"/>
      <c r="AL312"/>
    </row>
    <row r="313" spans="13:38">
      <c r="M313" s="32"/>
      <c r="O313" s="51"/>
      <c r="X313" s="79"/>
      <c r="Y313" s="1"/>
      <c r="AB313" s="1"/>
      <c r="AD313" s="51"/>
      <c r="AL313"/>
    </row>
    <row r="314" spans="13:38">
      <c r="M314" s="32"/>
      <c r="O314" s="51"/>
      <c r="X314" s="79"/>
      <c r="Y314" s="1"/>
      <c r="AB314" s="1"/>
      <c r="AD314" s="51"/>
      <c r="AL314"/>
    </row>
    <row r="315" spans="13:38">
      <c r="M315" s="32"/>
      <c r="O315" s="51"/>
      <c r="X315" s="79"/>
      <c r="Y315" s="1"/>
      <c r="AB315" s="1"/>
      <c r="AD315" s="51"/>
      <c r="AL315"/>
    </row>
    <row r="316" spans="13:38">
      <c r="M316" s="32"/>
      <c r="O316" s="51"/>
      <c r="X316" s="79"/>
      <c r="Y316" s="1"/>
      <c r="AB316" s="1"/>
      <c r="AD316" s="51"/>
      <c r="AL316"/>
    </row>
    <row r="317" spans="13:38">
      <c r="M317" s="32"/>
      <c r="O317" s="51"/>
      <c r="X317" s="79"/>
      <c r="Y317" s="1"/>
      <c r="AB317" s="1"/>
      <c r="AD317" s="51"/>
      <c r="AL317"/>
    </row>
    <row r="318" spans="13:38">
      <c r="M318" s="32"/>
      <c r="O318" s="51"/>
      <c r="X318" s="79"/>
      <c r="Y318" s="1"/>
      <c r="AB318" s="1"/>
      <c r="AD318" s="51"/>
      <c r="AL318"/>
    </row>
    <row r="319" spans="13:38">
      <c r="M319" s="32"/>
      <c r="O319" s="51"/>
      <c r="X319" s="79"/>
      <c r="Y319" s="1"/>
      <c r="AB319" s="1"/>
      <c r="AD319" s="51"/>
      <c r="AL319"/>
    </row>
    <row r="320" spans="13:38">
      <c r="M320" s="32"/>
      <c r="O320" s="51"/>
      <c r="X320" s="79"/>
      <c r="Y320" s="1"/>
      <c r="AB320" s="1"/>
      <c r="AD320" s="51"/>
      <c r="AL320"/>
    </row>
    <row r="321" spans="13:38">
      <c r="M321" s="32"/>
      <c r="O321" s="51"/>
      <c r="X321" s="79"/>
      <c r="Y321" s="1"/>
      <c r="AB321" s="1"/>
      <c r="AD321" s="51"/>
      <c r="AL321"/>
    </row>
    <row r="322" spans="13:38">
      <c r="M322" s="32"/>
      <c r="O322" s="51"/>
      <c r="X322" s="79"/>
      <c r="Y322" s="1"/>
      <c r="AB322" s="1"/>
      <c r="AD322" s="51"/>
      <c r="AL322"/>
    </row>
    <row r="323" spans="13:38">
      <c r="M323" s="32"/>
      <c r="O323" s="51"/>
      <c r="X323" s="79"/>
      <c r="Y323" s="1"/>
      <c r="AB323" s="1"/>
      <c r="AD323" s="51"/>
      <c r="AL323"/>
    </row>
    <row r="324" spans="13:38">
      <c r="M324" s="32"/>
      <c r="O324" s="51"/>
      <c r="X324" s="79"/>
      <c r="Y324" s="1"/>
      <c r="AB324" s="1"/>
      <c r="AD324" s="51"/>
      <c r="AL324"/>
    </row>
    <row r="325" spans="13:38">
      <c r="M325" s="32"/>
      <c r="O325" s="51"/>
      <c r="X325" s="79"/>
      <c r="Y325" s="1"/>
      <c r="AB325" s="1"/>
      <c r="AD325" s="51"/>
      <c r="AL325"/>
    </row>
    <row r="326" spans="13:38">
      <c r="M326" s="32"/>
      <c r="O326" s="51"/>
      <c r="X326" s="79"/>
      <c r="Y326" s="1"/>
      <c r="AB326" s="1"/>
      <c r="AD326" s="51"/>
      <c r="AL326"/>
    </row>
    <row r="327" spans="13:38">
      <c r="M327" s="32"/>
      <c r="O327" s="51"/>
      <c r="X327" s="79"/>
      <c r="Y327" s="1"/>
      <c r="AB327" s="1"/>
      <c r="AD327" s="51"/>
      <c r="AL327"/>
    </row>
    <row r="328" spans="13:38">
      <c r="M328" s="32"/>
      <c r="O328" s="51"/>
      <c r="X328" s="79"/>
      <c r="Y328" s="1"/>
      <c r="AB328" s="1"/>
      <c r="AD328" s="51"/>
      <c r="AL328"/>
    </row>
    <row r="329" spans="13:38">
      <c r="M329" s="32"/>
      <c r="O329" s="51"/>
      <c r="X329" s="79"/>
      <c r="Y329" s="1"/>
      <c r="AB329" s="1"/>
      <c r="AD329" s="51"/>
      <c r="AL329"/>
    </row>
    <row r="330" spans="13:38">
      <c r="M330" s="32"/>
      <c r="O330" s="51"/>
      <c r="X330" s="79"/>
      <c r="Y330" s="1"/>
      <c r="AB330" s="1"/>
      <c r="AD330" s="51"/>
      <c r="AL330"/>
    </row>
    <row r="331" spans="13:38">
      <c r="M331" s="32"/>
      <c r="O331" s="51"/>
      <c r="X331" s="79"/>
      <c r="Y331" s="1"/>
      <c r="AB331" s="1"/>
      <c r="AD331" s="51"/>
      <c r="AL331"/>
    </row>
    <row r="332" spans="13:38">
      <c r="M332" s="32"/>
      <c r="O332" s="51"/>
      <c r="X332" s="79"/>
      <c r="Y332" s="1"/>
      <c r="AB332" s="1"/>
      <c r="AD332" s="51"/>
      <c r="AL332"/>
    </row>
    <row r="333" spans="13:38">
      <c r="M333" s="32"/>
      <c r="O333" s="51"/>
      <c r="X333" s="79"/>
      <c r="Y333" s="1"/>
      <c r="AB333" s="1"/>
      <c r="AD333" s="51"/>
      <c r="AL333"/>
    </row>
    <row r="334" spans="13:38">
      <c r="M334" s="32"/>
      <c r="O334" s="51"/>
      <c r="X334" s="79"/>
      <c r="Y334" s="1"/>
      <c r="AB334" s="1"/>
      <c r="AD334" s="51"/>
      <c r="AL334"/>
    </row>
    <row r="335" spans="13:38">
      <c r="M335" s="32"/>
      <c r="O335" s="51"/>
      <c r="X335" s="79"/>
      <c r="Y335" s="1"/>
      <c r="AB335" s="1"/>
      <c r="AD335" s="51"/>
      <c r="AL335"/>
    </row>
    <row r="336" spans="13:38">
      <c r="M336" s="32"/>
      <c r="O336" s="51"/>
      <c r="X336" s="79"/>
      <c r="Y336" s="1"/>
      <c r="AB336" s="1"/>
      <c r="AD336" s="51"/>
      <c r="AL336"/>
    </row>
    <row r="337" spans="13:38">
      <c r="M337" s="32"/>
      <c r="O337" s="51"/>
      <c r="X337" s="79"/>
      <c r="Y337" s="1"/>
      <c r="AB337" s="1"/>
      <c r="AD337" s="51"/>
      <c r="AL337"/>
    </row>
    <row r="338" spans="13:38">
      <c r="M338" s="32"/>
      <c r="O338" s="51"/>
      <c r="X338" s="79"/>
      <c r="Y338" s="1"/>
      <c r="AB338" s="1"/>
      <c r="AD338" s="51"/>
      <c r="AL338"/>
    </row>
    <row r="339" spans="13:38">
      <c r="M339" s="32"/>
      <c r="O339" s="51"/>
      <c r="X339" s="79"/>
      <c r="Y339" s="1"/>
      <c r="AB339" s="1"/>
      <c r="AD339" s="51"/>
      <c r="AL339"/>
    </row>
    <row r="340" spans="13:38">
      <c r="M340" s="32"/>
      <c r="O340" s="51"/>
      <c r="X340" s="79"/>
      <c r="Y340" s="1"/>
      <c r="AB340" s="1"/>
      <c r="AD340" s="51"/>
      <c r="AL340"/>
    </row>
    <row r="341" spans="13:38">
      <c r="M341" s="32"/>
      <c r="O341" s="51"/>
      <c r="X341" s="79"/>
      <c r="Y341" s="1"/>
      <c r="AB341" s="1"/>
      <c r="AD341" s="51"/>
      <c r="AL341"/>
    </row>
    <row r="342" spans="13:38">
      <c r="M342" s="32"/>
      <c r="O342" s="51"/>
      <c r="X342" s="79"/>
      <c r="Y342" s="1"/>
      <c r="AB342" s="1"/>
      <c r="AD342" s="51"/>
      <c r="AL342"/>
    </row>
    <row r="343" spans="13:38">
      <c r="M343" s="32"/>
      <c r="O343" s="51"/>
      <c r="X343" s="79"/>
      <c r="Y343" s="1"/>
      <c r="AB343" s="1"/>
      <c r="AD343" s="51"/>
      <c r="AL343"/>
    </row>
    <row r="344" spans="13:38">
      <c r="M344" s="32"/>
      <c r="O344" s="51"/>
      <c r="X344" s="79"/>
      <c r="Y344" s="1"/>
      <c r="AB344" s="1"/>
      <c r="AD344" s="51"/>
      <c r="AL344"/>
    </row>
    <row r="345" spans="13:38">
      <c r="M345" s="32"/>
      <c r="O345" s="51"/>
      <c r="X345" s="79"/>
      <c r="Y345" s="1"/>
      <c r="AB345" s="1"/>
      <c r="AD345" s="51"/>
      <c r="AL345"/>
    </row>
    <row r="346" spans="13:38">
      <c r="M346" s="32"/>
      <c r="O346" s="51"/>
      <c r="X346" s="79"/>
      <c r="Y346" s="1"/>
      <c r="AB346" s="1"/>
      <c r="AD346" s="51"/>
      <c r="AL346"/>
    </row>
    <row r="347" spans="13:38">
      <c r="M347" s="32"/>
      <c r="O347" s="51"/>
      <c r="X347" s="79"/>
      <c r="Y347" s="1"/>
      <c r="AB347" s="1"/>
      <c r="AD347" s="51"/>
      <c r="AL347"/>
    </row>
    <row r="348" spans="13:38">
      <c r="M348" s="32"/>
      <c r="O348" s="51"/>
      <c r="X348" s="79"/>
      <c r="Y348" s="1"/>
      <c r="AB348" s="1"/>
      <c r="AD348" s="51"/>
      <c r="AL348"/>
    </row>
    <row r="349" spans="13:38">
      <c r="M349" s="32"/>
      <c r="O349" s="51"/>
      <c r="X349" s="79"/>
      <c r="Y349" s="1"/>
      <c r="AB349" s="1"/>
      <c r="AD349" s="51"/>
      <c r="AL349"/>
    </row>
    <row r="350" spans="13:38">
      <c r="M350" s="32"/>
      <c r="O350" s="51"/>
      <c r="X350" s="79"/>
      <c r="Y350" s="1"/>
      <c r="AB350" s="1"/>
      <c r="AD350" s="51"/>
      <c r="AL350"/>
    </row>
    <row r="351" spans="13:38">
      <c r="M351" s="32"/>
      <c r="O351" s="51"/>
      <c r="X351" s="79"/>
      <c r="Y351" s="1"/>
      <c r="AB351" s="1"/>
      <c r="AD351" s="51"/>
      <c r="AL351"/>
    </row>
    <row r="352" spans="13:38">
      <c r="M352" s="32"/>
      <c r="O352" s="51"/>
      <c r="X352" s="79"/>
      <c r="Y352" s="1"/>
      <c r="AB352" s="1"/>
      <c r="AD352" s="51"/>
      <c r="AL352"/>
    </row>
    <row r="353" spans="13:38">
      <c r="M353" s="32"/>
      <c r="O353" s="51"/>
      <c r="X353" s="79"/>
      <c r="Y353" s="1"/>
      <c r="AB353" s="1"/>
      <c r="AD353" s="51"/>
      <c r="AL353"/>
    </row>
    <row r="354" spans="13:38">
      <c r="M354" s="32"/>
      <c r="O354" s="51"/>
      <c r="X354" s="79"/>
      <c r="Y354" s="1"/>
      <c r="AB354" s="1"/>
      <c r="AD354" s="51"/>
      <c r="AL354"/>
    </row>
    <row r="355" spans="13:38">
      <c r="M355" s="32"/>
      <c r="O355" s="51"/>
      <c r="X355" s="79"/>
      <c r="Y355" s="1"/>
      <c r="AB355" s="1"/>
      <c r="AD355" s="51"/>
      <c r="AL355"/>
    </row>
    <row r="356" spans="13:38">
      <c r="M356" s="32"/>
      <c r="O356" s="51"/>
      <c r="X356" s="79"/>
      <c r="Y356" s="1"/>
      <c r="AB356" s="1"/>
      <c r="AD356" s="51"/>
      <c r="AL356"/>
    </row>
    <row r="357" spans="13:38">
      <c r="M357" s="32"/>
      <c r="O357" s="51"/>
      <c r="X357" s="79"/>
      <c r="Y357" s="1"/>
      <c r="AB357" s="1"/>
      <c r="AD357" s="51"/>
      <c r="AL357"/>
    </row>
    <row r="358" spans="13:38">
      <c r="M358" s="32"/>
      <c r="O358" s="51"/>
      <c r="X358" s="79"/>
      <c r="Y358" s="1"/>
      <c r="AB358" s="1"/>
      <c r="AD358" s="51"/>
      <c r="AL358"/>
    </row>
    <row r="359" spans="13:38">
      <c r="M359" s="32"/>
      <c r="O359" s="51"/>
      <c r="X359" s="79"/>
      <c r="Y359" s="1"/>
      <c r="AB359" s="1"/>
      <c r="AD359" s="51"/>
      <c r="AL359"/>
    </row>
    <row r="360" spans="13:38">
      <c r="M360" s="32"/>
      <c r="O360" s="51"/>
      <c r="X360" s="79"/>
      <c r="Y360" s="1"/>
      <c r="AB360" s="1"/>
      <c r="AD360" s="51"/>
      <c r="AL360"/>
    </row>
    <row r="361" spans="13:38">
      <c r="M361" s="32"/>
      <c r="O361" s="51"/>
      <c r="X361" s="79"/>
      <c r="Y361" s="1"/>
      <c r="AB361" s="1"/>
      <c r="AD361" s="51"/>
      <c r="AL361"/>
    </row>
    <row r="362" spans="13:38">
      <c r="M362" s="32"/>
      <c r="O362" s="51"/>
      <c r="X362" s="79"/>
      <c r="Y362" s="1"/>
      <c r="AB362" s="1"/>
      <c r="AD362" s="51"/>
      <c r="AL362"/>
    </row>
    <row r="363" spans="13:38">
      <c r="M363" s="32"/>
      <c r="O363" s="51"/>
      <c r="X363" s="79"/>
      <c r="Y363" s="1"/>
      <c r="AB363" s="1"/>
      <c r="AD363" s="51"/>
      <c r="AL363"/>
    </row>
    <row r="364" spans="13:38">
      <c r="M364" s="32"/>
      <c r="O364" s="51"/>
      <c r="X364" s="79"/>
      <c r="Y364" s="1"/>
      <c r="AB364" s="1"/>
      <c r="AD364" s="51"/>
      <c r="AL364"/>
    </row>
    <row r="365" spans="13:38">
      <c r="M365" s="32"/>
      <c r="O365" s="51"/>
      <c r="X365" s="79"/>
      <c r="Y365" s="1"/>
      <c r="AB365" s="1"/>
      <c r="AD365" s="51"/>
      <c r="AL365"/>
    </row>
    <row r="366" spans="13:38">
      <c r="M366" s="32"/>
      <c r="O366" s="51"/>
      <c r="X366" s="79"/>
      <c r="Y366" s="1"/>
      <c r="AB366" s="1"/>
      <c r="AD366" s="51"/>
      <c r="AL366"/>
    </row>
    <row r="367" spans="13:38">
      <c r="M367" s="32"/>
      <c r="O367" s="51"/>
      <c r="X367" s="79"/>
      <c r="Y367" s="1"/>
      <c r="AB367" s="1"/>
      <c r="AD367" s="51"/>
      <c r="AL367"/>
    </row>
    <row r="368" spans="13:38">
      <c r="M368" s="32"/>
      <c r="O368" s="51"/>
      <c r="X368" s="79"/>
      <c r="Y368" s="1"/>
      <c r="AB368" s="1"/>
      <c r="AD368" s="51"/>
      <c r="AL368"/>
    </row>
    <row r="369" spans="13:38">
      <c r="M369" s="32"/>
      <c r="O369" s="51"/>
      <c r="X369" s="79"/>
      <c r="Y369" s="1"/>
      <c r="AB369" s="1"/>
      <c r="AD369" s="51"/>
      <c r="AL369"/>
    </row>
    <row r="370" spans="13:38">
      <c r="M370" s="32"/>
      <c r="O370" s="51"/>
      <c r="X370" s="79"/>
      <c r="Y370" s="1"/>
      <c r="AB370" s="1"/>
      <c r="AD370" s="51"/>
      <c r="AL370"/>
    </row>
    <row r="371" spans="13:38">
      <c r="M371" s="32"/>
      <c r="O371" s="51"/>
      <c r="X371" s="79"/>
      <c r="Y371" s="1"/>
      <c r="AB371" s="1"/>
      <c r="AD371" s="51"/>
      <c r="AL371"/>
    </row>
    <row r="372" spans="13:38">
      <c r="M372" s="32"/>
      <c r="O372" s="51"/>
      <c r="X372" s="79"/>
      <c r="Y372" s="1"/>
      <c r="AB372" s="1"/>
      <c r="AD372" s="51"/>
      <c r="AL372"/>
    </row>
    <row r="373" spans="13:38">
      <c r="M373" s="32"/>
      <c r="O373" s="51"/>
      <c r="X373" s="79"/>
      <c r="Y373" s="1"/>
      <c r="AB373" s="1"/>
      <c r="AD373" s="51"/>
      <c r="AL373"/>
    </row>
    <row r="374" spans="13:38">
      <c r="M374" s="32"/>
      <c r="O374" s="51"/>
      <c r="X374" s="79"/>
      <c r="Y374" s="1"/>
      <c r="AB374" s="1"/>
      <c r="AD374" s="51"/>
      <c r="AL374"/>
    </row>
    <row r="375" spans="13:38">
      <c r="M375" s="32"/>
      <c r="O375" s="51"/>
      <c r="X375" s="79"/>
      <c r="Y375" s="1"/>
      <c r="AB375" s="1"/>
      <c r="AD375" s="51"/>
      <c r="AL375"/>
    </row>
    <row r="376" spans="13:38">
      <c r="M376" s="32"/>
      <c r="O376" s="51"/>
      <c r="X376" s="79"/>
      <c r="Y376" s="1"/>
      <c r="AB376" s="1"/>
      <c r="AD376" s="51"/>
      <c r="AL376"/>
    </row>
    <row r="377" spans="13:38">
      <c r="M377" s="32"/>
      <c r="O377" s="51"/>
      <c r="X377" s="79"/>
      <c r="Y377" s="1"/>
      <c r="AB377" s="1"/>
      <c r="AD377" s="51"/>
      <c r="AL377"/>
    </row>
    <row r="378" spans="13:38">
      <c r="M378" s="32"/>
      <c r="O378" s="51"/>
      <c r="X378" s="79"/>
      <c r="Y378" s="1"/>
      <c r="AB378" s="1"/>
      <c r="AD378" s="51"/>
      <c r="AL378"/>
    </row>
    <row r="379" spans="13:38">
      <c r="M379" s="32"/>
      <c r="O379" s="51"/>
      <c r="X379" s="79"/>
      <c r="Y379" s="1"/>
      <c r="AB379" s="1"/>
      <c r="AD379" s="51"/>
      <c r="AL379"/>
    </row>
    <row r="380" spans="13:38">
      <c r="M380" s="32"/>
      <c r="O380" s="51"/>
      <c r="X380" s="79"/>
      <c r="Y380" s="1"/>
      <c r="AB380" s="1"/>
      <c r="AD380" s="51"/>
      <c r="AL380"/>
    </row>
    <row r="381" spans="13:38">
      <c r="M381" s="32"/>
      <c r="O381" s="51"/>
      <c r="X381" s="79"/>
      <c r="Y381" s="1"/>
      <c r="AB381" s="1"/>
      <c r="AD381" s="51"/>
      <c r="AL381"/>
    </row>
    <row r="382" spans="13:38">
      <c r="M382" s="32"/>
      <c r="O382" s="51"/>
      <c r="X382" s="79"/>
      <c r="Y382" s="1"/>
      <c r="AB382" s="1"/>
      <c r="AD382" s="51"/>
      <c r="AL382"/>
    </row>
    <row r="383" spans="13:38">
      <c r="M383" s="32"/>
      <c r="O383" s="51"/>
      <c r="X383" s="79"/>
      <c r="Y383" s="1"/>
      <c r="AB383" s="1"/>
      <c r="AD383" s="51"/>
      <c r="AL383"/>
    </row>
    <row r="384" spans="13:38">
      <c r="M384" s="32"/>
      <c r="O384" s="51"/>
      <c r="X384" s="79"/>
      <c r="Y384" s="1"/>
      <c r="AB384" s="1"/>
      <c r="AD384" s="51"/>
      <c r="AL384"/>
    </row>
    <row r="385" spans="13:38">
      <c r="M385" s="32"/>
      <c r="O385" s="51"/>
      <c r="X385" s="79"/>
      <c r="Y385" s="1"/>
      <c r="AB385" s="1"/>
      <c r="AD385" s="51"/>
      <c r="AL385"/>
    </row>
    <row r="386" spans="13:38">
      <c r="M386" s="32"/>
      <c r="O386" s="51"/>
      <c r="X386" s="79"/>
      <c r="Y386" s="1"/>
      <c r="AB386" s="1"/>
      <c r="AD386" s="51"/>
      <c r="AL386"/>
    </row>
    <row r="387" spans="13:38">
      <c r="M387" s="32"/>
      <c r="O387" s="51"/>
      <c r="X387" s="79"/>
      <c r="Y387" s="1"/>
      <c r="AB387" s="1"/>
      <c r="AD387" s="51"/>
      <c r="AL387"/>
    </row>
    <row r="388" spans="13:38">
      <c r="M388" s="32"/>
      <c r="O388" s="51"/>
      <c r="X388" s="79"/>
      <c r="Y388" s="1"/>
      <c r="AB388" s="1"/>
      <c r="AD388" s="51"/>
      <c r="AL388"/>
    </row>
    <row r="389" spans="13:38">
      <c r="M389" s="32"/>
      <c r="O389" s="51"/>
      <c r="X389" s="79"/>
      <c r="Y389" s="1"/>
      <c r="AB389" s="1"/>
      <c r="AD389" s="51"/>
      <c r="AL389"/>
    </row>
    <row r="390" spans="13:38">
      <c r="M390" s="32"/>
      <c r="O390" s="51"/>
      <c r="X390" s="79"/>
      <c r="Y390" s="1"/>
      <c r="AB390" s="1"/>
      <c r="AD390" s="51"/>
      <c r="AL390"/>
    </row>
    <row r="391" spans="13:38">
      <c r="M391" s="32"/>
      <c r="O391" s="51"/>
      <c r="X391" s="79"/>
      <c r="Y391" s="1"/>
      <c r="AB391" s="1"/>
      <c r="AD391" s="51"/>
      <c r="AL391"/>
    </row>
    <row r="392" spans="13:38">
      <c r="M392" s="32"/>
      <c r="O392" s="51"/>
      <c r="X392" s="79"/>
      <c r="Y392" s="1"/>
      <c r="AB392" s="1"/>
      <c r="AD392" s="51"/>
      <c r="AL392"/>
    </row>
    <row r="393" spans="13:38">
      <c r="M393" s="32"/>
      <c r="O393" s="51"/>
      <c r="X393" s="79"/>
      <c r="Y393" s="1"/>
      <c r="AB393" s="1"/>
      <c r="AD393" s="51"/>
      <c r="AL393"/>
    </row>
    <row r="394" spans="13:38">
      <c r="M394" s="32"/>
      <c r="O394" s="51"/>
      <c r="X394" s="79"/>
      <c r="Y394" s="1"/>
      <c r="AB394" s="1"/>
      <c r="AD394" s="51"/>
      <c r="AL394"/>
    </row>
    <row r="395" spans="13:38">
      <c r="M395" s="32"/>
      <c r="O395" s="51"/>
      <c r="X395" s="79"/>
      <c r="Y395" s="1"/>
      <c r="AB395" s="1"/>
      <c r="AD395" s="51"/>
      <c r="AL395"/>
    </row>
    <row r="396" spans="13:38">
      <c r="M396" s="32"/>
      <c r="O396" s="51"/>
      <c r="X396" s="79"/>
      <c r="Y396" s="1"/>
      <c r="AB396" s="1"/>
      <c r="AD396" s="51"/>
      <c r="AK396" s="1"/>
    </row>
    <row r="397" spans="13:38">
      <c r="M397" s="32"/>
      <c r="O397" s="51"/>
      <c r="X397" s="79"/>
      <c r="Y397" s="1"/>
      <c r="AB397" s="1"/>
      <c r="AD397" s="51"/>
      <c r="AK397" s="1"/>
    </row>
    <row r="398" spans="13:38">
      <c r="M398" s="32"/>
      <c r="O398" s="51"/>
      <c r="X398" s="79"/>
      <c r="Y398" s="1"/>
      <c r="AB398" s="1"/>
      <c r="AD398" s="51"/>
      <c r="AK398" s="1"/>
    </row>
    <row r="399" spans="13:38">
      <c r="M399" s="32"/>
      <c r="O399" s="51"/>
      <c r="X399" s="79"/>
      <c r="Y399" s="1"/>
      <c r="AB399" s="1"/>
      <c r="AD399" s="51"/>
      <c r="AK399" s="1"/>
    </row>
    <row r="400" spans="13:38">
      <c r="M400" s="32"/>
      <c r="O400" s="51"/>
      <c r="X400" s="79"/>
      <c r="Y400" s="1"/>
      <c r="AB400" s="1"/>
      <c r="AD400" s="51"/>
      <c r="AK400" s="1"/>
    </row>
    <row r="401" spans="13:37">
      <c r="M401" s="32"/>
      <c r="O401" s="51"/>
      <c r="X401" s="79"/>
      <c r="Y401" s="1"/>
      <c r="AB401" s="1"/>
      <c r="AD401" s="51"/>
      <c r="AK401" s="1"/>
    </row>
    <row r="402" spans="13:37">
      <c r="M402" s="32"/>
      <c r="O402" s="51"/>
      <c r="X402" s="79"/>
      <c r="Y402" s="1"/>
      <c r="AB402" s="1"/>
      <c r="AD402" s="51"/>
      <c r="AK402" s="1"/>
    </row>
    <row r="403" spans="13:37">
      <c r="M403" s="32"/>
      <c r="O403" s="51"/>
      <c r="X403" s="79"/>
      <c r="Y403" s="1"/>
      <c r="AB403" s="1"/>
      <c r="AD403" s="51"/>
      <c r="AK403" s="1"/>
    </row>
    <row r="404" spans="13:37">
      <c r="M404" s="32"/>
      <c r="O404" s="51"/>
      <c r="X404" s="79"/>
      <c r="Y404" s="1"/>
      <c r="AB404" s="1"/>
      <c r="AD404" s="51"/>
      <c r="AK404" s="1"/>
    </row>
    <row r="405" spans="13:37">
      <c r="M405" s="32"/>
      <c r="O405" s="51"/>
      <c r="X405" s="79"/>
      <c r="Y405" s="1"/>
      <c r="AB405" s="1"/>
      <c r="AD405" s="51"/>
      <c r="AK405" s="1"/>
    </row>
    <row r="406" spans="13:37">
      <c r="M406" s="32"/>
      <c r="O406" s="51"/>
      <c r="X406" s="79"/>
      <c r="Y406" s="1"/>
      <c r="AB406" s="1"/>
      <c r="AD406" s="51"/>
      <c r="AK406" s="1"/>
    </row>
    <row r="407" spans="13:37">
      <c r="M407" s="32"/>
      <c r="O407" s="51"/>
      <c r="X407" s="79"/>
      <c r="Y407" s="1"/>
      <c r="AB407" s="1"/>
      <c r="AD407" s="51"/>
      <c r="AK407" s="1"/>
    </row>
    <row r="408" spans="13:37">
      <c r="M408" s="32"/>
      <c r="O408" s="51"/>
      <c r="X408" s="79"/>
      <c r="Y408" s="1"/>
      <c r="AB408" s="1"/>
      <c r="AD408" s="51"/>
      <c r="AK408" s="1"/>
    </row>
    <row r="409" spans="13:37">
      <c r="M409" s="32"/>
      <c r="O409" s="51"/>
      <c r="X409" s="79"/>
      <c r="Y409" s="1"/>
      <c r="AB409" s="1"/>
      <c r="AD409" s="51"/>
      <c r="AK409" s="1"/>
    </row>
    <row r="410" spans="13:37">
      <c r="M410" s="32"/>
      <c r="O410" s="51"/>
      <c r="X410" s="79"/>
      <c r="Y410" s="1"/>
      <c r="AB410" s="1"/>
      <c r="AD410" s="51"/>
      <c r="AK410" s="1"/>
    </row>
    <row r="411" spans="13:37">
      <c r="M411" s="32"/>
      <c r="O411" s="51"/>
      <c r="X411" s="79"/>
      <c r="Y411" s="1"/>
      <c r="AB411" s="1"/>
      <c r="AD411" s="51"/>
      <c r="AK411" s="1"/>
    </row>
    <row r="412" spans="13:37">
      <c r="M412" s="32"/>
      <c r="O412" s="51"/>
      <c r="X412" s="79"/>
      <c r="Y412" s="1"/>
      <c r="AB412" s="1"/>
      <c r="AD412" s="51"/>
      <c r="AK412" s="1"/>
    </row>
    <row r="413" spans="13:37">
      <c r="M413" s="32"/>
      <c r="O413" s="51"/>
      <c r="X413" s="79"/>
      <c r="Y413" s="1"/>
      <c r="AB413" s="1"/>
      <c r="AD413" s="51"/>
      <c r="AK413" s="1"/>
    </row>
    <row r="414" spans="13:37">
      <c r="M414" s="32"/>
      <c r="O414" s="51"/>
      <c r="X414" s="79"/>
      <c r="Y414" s="1"/>
      <c r="AB414" s="1"/>
      <c r="AD414" s="51"/>
      <c r="AK414" s="1"/>
    </row>
    <row r="415" spans="13:37">
      <c r="M415" s="32"/>
      <c r="O415" s="51"/>
      <c r="X415" s="79"/>
      <c r="Y415" s="1"/>
      <c r="AB415" s="1"/>
      <c r="AD415" s="51"/>
    </row>
    <row r="416" spans="13:37">
      <c r="M416" s="32"/>
      <c r="O416" s="51"/>
      <c r="X416" s="79"/>
      <c r="Y416" s="1"/>
      <c r="AB416" s="1"/>
      <c r="AD416" s="51"/>
    </row>
    <row r="417" spans="13:36">
      <c r="M417" s="32"/>
      <c r="O417" s="51"/>
      <c r="X417" s="79"/>
      <c r="Y417" s="1"/>
      <c r="AB417" s="1"/>
      <c r="AD417" s="51"/>
    </row>
    <row r="418" spans="13:36">
      <c r="M418" s="32"/>
      <c r="O418" s="51"/>
      <c r="X418" s="79"/>
      <c r="Y418" s="1"/>
      <c r="AB418" s="1"/>
      <c r="AD418" s="51"/>
    </row>
    <row r="419" spans="13:36">
      <c r="M419" s="32"/>
      <c r="O419" s="51"/>
      <c r="X419" s="79"/>
      <c r="Y419" s="1"/>
      <c r="AB419" s="1"/>
      <c r="AD419" s="51"/>
    </row>
    <row r="420" spans="13:36">
      <c r="M420" s="32"/>
      <c r="O420" s="51"/>
      <c r="X420" s="79"/>
      <c r="Y420" s="1"/>
      <c r="AB420" s="1"/>
      <c r="AD420" s="51"/>
    </row>
    <row r="421" spans="13:36">
      <c r="M421" s="32"/>
      <c r="O421" s="51"/>
      <c r="X421" s="79"/>
      <c r="Y421" s="1"/>
      <c r="AB421" s="1"/>
      <c r="AD421" s="51"/>
    </row>
    <row r="422" spans="13:36">
      <c r="M422" s="32"/>
      <c r="O422" s="51"/>
      <c r="X422" s="79"/>
      <c r="Y422" s="1"/>
      <c r="AB422" s="1"/>
      <c r="AD422" s="51"/>
    </row>
    <row r="423" spans="13:36">
      <c r="M423" s="32"/>
      <c r="O423" s="51"/>
      <c r="X423" s="79"/>
      <c r="Y423" s="1"/>
      <c r="AB423" s="1"/>
      <c r="AD423" s="51"/>
    </row>
    <row r="424" spans="13:36">
      <c r="M424" s="32"/>
      <c r="O424" s="51"/>
      <c r="X424" s="79"/>
      <c r="Y424" s="1"/>
      <c r="AB424" s="1"/>
      <c r="AD424" s="51"/>
    </row>
    <row r="425" spans="13:36">
      <c r="M425" s="32"/>
      <c r="O425" s="51"/>
      <c r="X425" s="79"/>
      <c r="Y425" s="1"/>
      <c r="AB425" s="1"/>
      <c r="AD425" s="51"/>
    </row>
    <row r="426" spans="13:36">
      <c r="M426" s="32"/>
      <c r="O426" s="51"/>
      <c r="X426" s="79"/>
      <c r="Y426" s="1"/>
      <c r="AB426" s="1"/>
      <c r="AD426" s="51"/>
    </row>
    <row r="427" spans="13:36">
      <c r="M427" s="32"/>
      <c r="O427" s="51"/>
      <c r="X427" s="79"/>
      <c r="Y427" s="1"/>
      <c r="AB427" s="1"/>
      <c r="AC427" s="1"/>
      <c r="AD427" s="51"/>
      <c r="AE427" s="1"/>
      <c r="AF427" s="1"/>
      <c r="AG427" s="1"/>
      <c r="AH427" s="1"/>
      <c r="AI427" s="1"/>
      <c r="AJ427" s="1"/>
    </row>
    <row r="428" spans="13:36">
      <c r="M428" s="32"/>
      <c r="O428" s="51"/>
      <c r="X428" s="79"/>
      <c r="Y428" s="1"/>
      <c r="AB428" s="1"/>
      <c r="AC428" s="1"/>
      <c r="AD428" s="51"/>
      <c r="AE428" s="1"/>
      <c r="AF428" s="1"/>
      <c r="AG428" s="1"/>
      <c r="AH428" s="1"/>
      <c r="AI428" s="1"/>
      <c r="AJ428" s="1"/>
    </row>
    <row r="429" spans="13:36">
      <c r="M429" s="32"/>
      <c r="O429" s="51"/>
      <c r="X429" s="79"/>
      <c r="Y429" s="1"/>
      <c r="AB429" s="1"/>
      <c r="AC429" s="1"/>
      <c r="AD429" s="51"/>
      <c r="AE429" s="1"/>
      <c r="AF429" s="1"/>
      <c r="AG429" s="1"/>
      <c r="AH429" s="1"/>
      <c r="AI429" s="1"/>
      <c r="AJ429" s="1"/>
    </row>
    <row r="430" spans="13:36">
      <c r="M430" s="32"/>
      <c r="O430" s="51"/>
      <c r="X430" s="79"/>
      <c r="Y430" s="1"/>
      <c r="AB430" s="1"/>
      <c r="AC430" s="1"/>
      <c r="AD430" s="51"/>
      <c r="AE430" s="1"/>
      <c r="AF430" s="1"/>
      <c r="AG430" s="1"/>
      <c r="AH430" s="1"/>
      <c r="AI430" s="1"/>
      <c r="AJ430" s="1"/>
    </row>
    <row r="431" spans="13:36">
      <c r="M431" s="32"/>
      <c r="O431" s="51"/>
      <c r="X431" s="79"/>
      <c r="Y431" s="1"/>
      <c r="AB431" s="1"/>
      <c r="AC431" s="1"/>
      <c r="AD431" s="51"/>
      <c r="AE431" s="1"/>
      <c r="AF431" s="1"/>
      <c r="AG431" s="1"/>
      <c r="AH431" s="1"/>
      <c r="AI431" s="1"/>
      <c r="AJ431" s="1"/>
    </row>
    <row r="432" spans="13:36">
      <c r="M432" s="32"/>
      <c r="O432" s="51"/>
      <c r="X432" s="79"/>
      <c r="Y432" s="1"/>
      <c r="AB432" s="1"/>
      <c r="AC432" s="52"/>
      <c r="AD432" s="51"/>
      <c r="AE432" s="1"/>
      <c r="AF432" s="1"/>
      <c r="AG432" s="1"/>
      <c r="AH432" s="1"/>
      <c r="AI432" s="1"/>
      <c r="AJ432" s="1"/>
    </row>
    <row r="433" spans="13:36">
      <c r="M433" s="32"/>
      <c r="O433" s="51"/>
      <c r="X433" s="79"/>
      <c r="Y433" s="1"/>
      <c r="AB433" s="1"/>
      <c r="AC433" s="52"/>
      <c r="AD433" s="51"/>
      <c r="AE433" s="1"/>
      <c r="AF433" s="1"/>
      <c r="AG433" s="1"/>
      <c r="AH433" s="1"/>
      <c r="AI433" s="1"/>
      <c r="AJ433" s="1"/>
    </row>
    <row r="434" spans="13:36">
      <c r="M434" s="32"/>
      <c r="O434" s="51"/>
      <c r="X434" s="79"/>
      <c r="Y434" s="1"/>
      <c r="AB434" s="1"/>
      <c r="AC434" s="52"/>
      <c r="AD434" s="51"/>
      <c r="AE434" s="1"/>
      <c r="AF434" s="1"/>
      <c r="AG434" s="1"/>
      <c r="AH434" s="1"/>
      <c r="AI434" s="1"/>
      <c r="AJ434" s="1"/>
    </row>
    <row r="435" spans="13:36">
      <c r="M435" s="32"/>
      <c r="O435" s="51"/>
      <c r="X435" s="79"/>
      <c r="Y435" s="1"/>
      <c r="AB435" s="1"/>
      <c r="AC435" s="52"/>
      <c r="AD435" s="51"/>
      <c r="AE435" s="1"/>
      <c r="AF435" s="1"/>
      <c r="AG435" s="1"/>
      <c r="AH435" s="1"/>
      <c r="AI435" s="1"/>
      <c r="AJ435" s="1"/>
    </row>
    <row r="436" spans="13:36">
      <c r="M436" s="32"/>
      <c r="O436" s="51"/>
      <c r="X436" s="79"/>
      <c r="Y436" s="1"/>
      <c r="AB436" s="1"/>
      <c r="AC436" s="52"/>
      <c r="AD436" s="51"/>
      <c r="AE436" s="1"/>
      <c r="AF436" s="1"/>
      <c r="AG436" s="1"/>
      <c r="AH436" s="1"/>
      <c r="AI436" s="1"/>
      <c r="AJ436" s="1"/>
    </row>
    <row r="437" spans="13:36">
      <c r="M437" s="32"/>
      <c r="O437" s="51"/>
      <c r="X437" s="79"/>
      <c r="Y437" s="1"/>
      <c r="AB437" s="1"/>
      <c r="AC437" s="52"/>
      <c r="AD437" s="51"/>
      <c r="AE437" s="1"/>
      <c r="AF437" s="1"/>
      <c r="AG437" s="1"/>
      <c r="AH437" s="1"/>
      <c r="AI437" s="1"/>
      <c r="AJ437" s="1"/>
    </row>
    <row r="438" spans="13:36">
      <c r="M438" s="32"/>
      <c r="O438" s="51"/>
      <c r="X438" s="79"/>
      <c r="Y438" s="1"/>
      <c r="AB438" s="1"/>
      <c r="AC438" s="52"/>
      <c r="AD438" s="51"/>
      <c r="AE438" s="1"/>
      <c r="AF438" s="1"/>
      <c r="AG438" s="1"/>
      <c r="AH438" s="1"/>
      <c r="AI438" s="1"/>
      <c r="AJ438" s="1"/>
    </row>
    <row r="439" spans="13:36">
      <c r="M439" s="32"/>
      <c r="O439" s="51"/>
      <c r="X439" s="79"/>
      <c r="Y439" s="1"/>
      <c r="AB439" s="1"/>
      <c r="AC439" s="52"/>
      <c r="AD439" s="51"/>
      <c r="AE439" s="1"/>
      <c r="AF439" s="1"/>
      <c r="AG439" s="1"/>
      <c r="AH439" s="1"/>
      <c r="AI439" s="1"/>
      <c r="AJ439" s="1"/>
    </row>
    <row r="440" spans="13:36">
      <c r="M440" s="32"/>
      <c r="O440" s="51"/>
      <c r="X440" s="79"/>
      <c r="Y440" s="1"/>
      <c r="AB440" s="1"/>
      <c r="AC440" s="52"/>
      <c r="AD440" s="51"/>
      <c r="AE440" s="1"/>
      <c r="AF440" s="1"/>
      <c r="AG440" s="1"/>
      <c r="AH440" s="1"/>
      <c r="AI440" s="1"/>
      <c r="AJ440" s="1"/>
    </row>
    <row r="441" spans="13:36">
      <c r="M441" s="32"/>
      <c r="O441" s="51"/>
      <c r="X441" s="79"/>
      <c r="Y441" s="1"/>
      <c r="AB441" s="1"/>
      <c r="AC441" s="52"/>
      <c r="AD441" s="1"/>
      <c r="AE441" s="1"/>
      <c r="AF441" s="1"/>
      <c r="AG441" s="1"/>
      <c r="AH441" s="1"/>
      <c r="AI441" s="1"/>
      <c r="AJ441" s="1"/>
    </row>
    <row r="442" spans="13:36">
      <c r="M442" s="32"/>
      <c r="O442" s="51"/>
      <c r="X442" s="79"/>
      <c r="Y442" s="1"/>
      <c r="AB442" s="1"/>
      <c r="AC442" s="52"/>
      <c r="AD442" s="1"/>
      <c r="AE442" s="1"/>
      <c r="AF442" s="1"/>
      <c r="AG442" s="1"/>
      <c r="AH442" s="1"/>
      <c r="AI442" s="1"/>
      <c r="AJ442" s="1"/>
    </row>
    <row r="443" spans="13:36">
      <c r="M443" s="32"/>
      <c r="O443" s="51"/>
      <c r="X443" s="79"/>
      <c r="Y443" s="1"/>
      <c r="AB443" s="1"/>
      <c r="AC443" s="52"/>
      <c r="AD443" s="1"/>
      <c r="AE443" s="1"/>
      <c r="AF443" s="1"/>
      <c r="AG443" s="1"/>
      <c r="AH443" s="1"/>
      <c r="AI443" s="1"/>
      <c r="AJ443" s="1"/>
    </row>
    <row r="444" spans="13:36">
      <c r="M444" s="32"/>
      <c r="O444" s="51"/>
      <c r="X444" s="79"/>
      <c r="Y444" s="1"/>
      <c r="AB444" s="1"/>
      <c r="AC444" s="52"/>
      <c r="AD444" s="1"/>
      <c r="AE444" s="1"/>
      <c r="AF444" s="1"/>
      <c r="AG444" s="1"/>
      <c r="AH444" s="1"/>
      <c r="AI444" s="1"/>
      <c r="AJ444" s="1"/>
    </row>
    <row r="445" spans="13:36">
      <c r="M445" s="32"/>
      <c r="O445" s="51"/>
      <c r="X445" s="79"/>
      <c r="Y445" s="1"/>
      <c r="AB445" s="1"/>
      <c r="AC445" s="52"/>
      <c r="AD445" s="1"/>
      <c r="AE445" s="1"/>
      <c r="AF445" s="1"/>
      <c r="AG445" s="1"/>
      <c r="AH445" s="1"/>
      <c r="AI445" s="1"/>
      <c r="AJ445" s="1"/>
    </row>
    <row r="446" spans="13:36">
      <c r="M446" s="32"/>
      <c r="N446" s="32"/>
      <c r="O446" s="118"/>
      <c r="P446" s="118"/>
      <c r="Q446" s="118"/>
      <c r="R446" s="32"/>
      <c r="S446" s="118"/>
      <c r="T446" s="32"/>
      <c r="U446" s="32"/>
      <c r="V446" s="118"/>
      <c r="W446" s="32"/>
      <c r="AA446" s="118"/>
    </row>
    <row r="447" spans="13:36">
      <c r="N447" s="32"/>
      <c r="O447" s="118"/>
      <c r="P447" s="118"/>
      <c r="Q447" s="118"/>
      <c r="R447" s="32"/>
      <c r="S447" s="118"/>
      <c r="T447" s="32"/>
      <c r="U447" s="32"/>
      <c r="V447" s="118"/>
      <c r="W447" s="32"/>
      <c r="AA447" s="118"/>
    </row>
  </sheetData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10A45A-531A-4383-87FD-CC219BD8BF0D}">
  <sheetPr transitionEvaluation="1"/>
  <dimension ref="A1:CL302"/>
  <sheetViews>
    <sheetView defaultGridColor="0" colorId="22" zoomScale="92" zoomScaleNormal="92" workbookViewId="0">
      <selection activeCell="F28" sqref="F28"/>
    </sheetView>
  </sheetViews>
  <sheetFormatPr baseColWidth="10" defaultRowHeight="15"/>
  <cols>
    <col min="1" max="1" width="3.54296875" customWidth="1"/>
    <col min="2" max="2" width="4.6328125" customWidth="1"/>
    <col min="3" max="3" width="10.6328125" customWidth="1"/>
    <col min="4" max="4" width="6.1796875" customWidth="1"/>
    <col min="5" max="5" width="2.81640625" customWidth="1"/>
    <col min="6" max="6" width="6.90625" customWidth="1"/>
    <col min="7" max="7" width="5.08984375" customWidth="1"/>
    <col min="8" max="8" width="7.6328125" style="297" customWidth="1"/>
    <col min="9" max="9" width="6.90625" customWidth="1"/>
    <col min="10" max="10" width="8.36328125" style="297" customWidth="1"/>
    <col min="11" max="11" width="6.90625" style="100" customWidth="1"/>
    <col min="12" max="12" width="4.54296875" customWidth="1"/>
    <col min="13" max="13" width="6" style="100" customWidth="1"/>
    <col min="14" max="14" width="7.54296875" customWidth="1"/>
    <col min="15" max="15" width="5.08984375" customWidth="1"/>
    <col min="16" max="16" width="6.81640625" style="100" customWidth="1"/>
    <col min="17" max="17" width="4.54296875" customWidth="1"/>
    <col min="18" max="18" width="6.6328125" customWidth="1"/>
    <col min="19" max="19" width="8" customWidth="1"/>
    <col min="20" max="20" width="7.90625" style="10" customWidth="1"/>
    <col min="21" max="21" width="1.54296875" style="10" customWidth="1"/>
    <col min="22" max="22" width="5.6328125" style="10" customWidth="1"/>
    <col min="23" max="23" width="2" style="10" customWidth="1"/>
    <col min="24" max="24" width="6.54296875" style="10" customWidth="1"/>
    <col min="25" max="25" width="3.1796875" style="10" customWidth="1"/>
    <col min="26" max="26" width="7.90625" customWidth="1"/>
    <col min="27" max="27" width="7.1796875" customWidth="1"/>
    <col min="28" max="28" width="3" customWidth="1"/>
    <col min="29" max="29" width="5.6328125" customWidth="1"/>
    <col min="30" max="30" width="6.36328125" customWidth="1"/>
    <col min="31" max="31" width="8.08984375" customWidth="1"/>
    <col min="32" max="32" width="7" customWidth="1"/>
    <col min="33" max="33" width="6.1796875" customWidth="1"/>
    <col min="34" max="34" width="5.90625" customWidth="1"/>
    <col min="35" max="35" width="8.08984375" customWidth="1"/>
    <col min="36" max="36" width="6.36328125" customWidth="1"/>
    <col min="37" max="37" width="5.81640625" customWidth="1"/>
    <col min="38" max="38" width="6.08984375" customWidth="1"/>
    <col min="39" max="39" width="7.90625" customWidth="1"/>
    <col min="40" max="40" width="5.81640625" style="1" customWidth="1"/>
    <col min="41" max="41" width="10.1796875" customWidth="1"/>
    <col min="42" max="42" width="8.36328125" style="1" customWidth="1"/>
    <col min="43" max="43" width="8.54296875" style="10" customWidth="1"/>
    <col min="44" max="44" width="7.90625" style="1" customWidth="1"/>
    <col min="45" max="45" width="6.90625" style="1" customWidth="1"/>
    <col min="46" max="46" width="8" style="1" customWidth="1"/>
    <col min="47" max="47" width="6.54296875" style="1" customWidth="1"/>
    <col min="48" max="48" width="8.08984375" style="1" customWidth="1"/>
    <col min="49" max="49" width="7" style="1" customWidth="1"/>
    <col min="50" max="50" width="11.08984375" style="1" customWidth="1"/>
    <col min="51" max="51" width="10.54296875" style="1" customWidth="1"/>
    <col min="52" max="52" width="10.08984375" style="1" customWidth="1"/>
    <col min="53" max="53" width="7.90625" style="1" customWidth="1"/>
    <col min="54" max="54" width="7.54296875" style="1" customWidth="1"/>
    <col min="55" max="55" width="12.08984375" style="100" customWidth="1"/>
    <col min="56" max="56" width="13.90625" customWidth="1"/>
    <col min="57" max="58" width="7.90625" customWidth="1"/>
    <col min="59" max="59" width="8.08984375" customWidth="1"/>
    <col min="60" max="60" width="8.54296875" customWidth="1"/>
    <col min="61" max="61" width="8" customWidth="1"/>
    <col min="62" max="62" width="6.453125" customWidth="1"/>
    <col min="63" max="63" width="8.08984375" customWidth="1"/>
    <col min="64" max="64" width="7.54296875" customWidth="1"/>
    <col min="65" max="65" width="8.36328125" customWidth="1"/>
    <col min="66" max="66" width="9.453125" customWidth="1"/>
    <col min="67" max="68" width="8.36328125" customWidth="1"/>
    <col min="69" max="69" width="8.90625" customWidth="1"/>
    <col min="70" max="70" width="8.36328125" customWidth="1"/>
    <col min="71" max="71" width="7.90625" customWidth="1"/>
    <col min="72" max="72" width="8" customWidth="1"/>
    <col min="73" max="74" width="9.90625" customWidth="1"/>
    <col min="75" max="75" width="9.08984375" customWidth="1"/>
    <col min="76" max="76" width="8.36328125" customWidth="1"/>
    <col min="77" max="77" width="8.6328125" customWidth="1"/>
    <col min="78" max="78" width="8.90625" customWidth="1"/>
    <col min="79" max="79" width="8.08984375" customWidth="1"/>
    <col min="80" max="80" width="8.6328125" customWidth="1"/>
    <col min="81" max="82" width="9.90625" customWidth="1"/>
    <col min="83" max="83" width="8.08984375" customWidth="1"/>
    <col min="84" max="84" width="8" customWidth="1"/>
    <col min="85" max="85" width="8.08984375" customWidth="1"/>
    <col min="86" max="86" width="11.08984375" customWidth="1"/>
    <col min="87" max="87" width="7.6328125" customWidth="1"/>
    <col min="88" max="88" width="8.08984375" customWidth="1"/>
    <col min="89" max="89" width="7.90625" customWidth="1"/>
    <col min="90" max="90" width="8.90625" customWidth="1"/>
    <col min="91" max="91" width="6.90625" customWidth="1"/>
    <col min="92" max="92" width="6.6328125" customWidth="1"/>
    <col min="93" max="94" width="8.08984375" customWidth="1"/>
    <col min="95" max="95" width="9.36328125" customWidth="1"/>
    <col min="96" max="96" width="10.08984375" customWidth="1"/>
    <col min="97" max="97" width="10.90625" customWidth="1"/>
    <col min="98" max="101" width="8.08984375" customWidth="1"/>
    <col min="102" max="102" width="8.36328125" customWidth="1"/>
    <col min="103" max="103" width="11.08984375" customWidth="1"/>
    <col min="104" max="104" width="8.08984375" customWidth="1"/>
    <col min="105" max="105" width="6.36328125" customWidth="1"/>
    <col min="106" max="106" width="7.453125" customWidth="1"/>
    <col min="107" max="107" width="7.6328125" customWidth="1"/>
    <col min="108" max="109" width="7.90625" customWidth="1"/>
    <col min="110" max="110" width="8" customWidth="1"/>
    <col min="111" max="111" width="7.6328125" customWidth="1"/>
    <col min="112" max="112" width="7.90625" customWidth="1"/>
    <col min="113" max="113" width="8.08984375" customWidth="1"/>
    <col min="114" max="114" width="7.54296875" customWidth="1"/>
    <col min="115" max="115" width="7.90625" customWidth="1"/>
    <col min="116" max="116" width="7.6328125" customWidth="1"/>
    <col min="117" max="117" width="7.90625" customWidth="1"/>
    <col min="118" max="118" width="7.54296875" customWidth="1"/>
    <col min="119" max="119" width="7.90625" customWidth="1"/>
    <col min="120" max="120" width="9.90625" customWidth="1"/>
    <col min="121" max="121" width="7.08984375" customWidth="1"/>
    <col min="122" max="122" width="8.08984375" customWidth="1"/>
    <col min="123" max="123" width="8.54296875" customWidth="1"/>
    <col min="124" max="124" width="9.90625" customWidth="1"/>
    <col min="125" max="125" width="8.36328125" customWidth="1"/>
    <col min="126" max="126" width="10.54296875" customWidth="1"/>
    <col min="127" max="127" width="7.90625" customWidth="1"/>
    <col min="128" max="128" width="8.08984375" customWidth="1"/>
    <col min="129" max="131" width="9.90625" customWidth="1"/>
    <col min="132" max="132" width="8.36328125" customWidth="1"/>
    <col min="133" max="133" width="8.6328125" customWidth="1"/>
    <col min="134" max="134" width="8.54296875" customWidth="1"/>
    <col min="135" max="135" width="8.6328125" customWidth="1"/>
    <col min="136" max="136" width="8.36328125" customWidth="1"/>
    <col min="137" max="137" width="10.6328125" customWidth="1"/>
    <col min="138" max="138" width="9.90625" customWidth="1"/>
    <col min="139" max="139" width="7.54296875" customWidth="1"/>
    <col min="140" max="140" width="8.54296875" customWidth="1"/>
    <col min="141" max="142" width="7.90625" customWidth="1"/>
    <col min="143" max="145" width="8.36328125" customWidth="1"/>
    <col min="146" max="147" width="8.08984375" customWidth="1"/>
    <col min="148" max="149" width="8.36328125" customWidth="1"/>
    <col min="150" max="150" width="8.54296875" customWidth="1"/>
    <col min="151" max="151" width="8.36328125" customWidth="1"/>
    <col min="152" max="152" width="8.6328125" customWidth="1"/>
    <col min="153" max="154" width="9.90625" customWidth="1"/>
    <col min="155" max="155" width="8.08984375" customWidth="1"/>
    <col min="156" max="156" width="8.54296875" customWidth="1"/>
    <col min="157" max="157" width="7.54296875" customWidth="1"/>
    <col min="158" max="158" width="8.08984375" customWidth="1"/>
    <col min="159" max="159" width="7.90625" customWidth="1"/>
    <col min="160" max="160" width="8.36328125" customWidth="1"/>
    <col min="161" max="161" width="8.08984375" customWidth="1"/>
    <col min="162" max="162" width="9.90625" customWidth="1"/>
    <col min="163" max="163" width="8" customWidth="1"/>
    <col min="164" max="164" width="7.90625" customWidth="1"/>
    <col min="165" max="165" width="8.90625" customWidth="1"/>
    <col min="166" max="166" width="8" customWidth="1"/>
    <col min="167" max="167" width="8.90625" customWidth="1"/>
    <col min="168" max="168" width="7.08984375" customWidth="1"/>
    <col min="169" max="169" width="9" customWidth="1"/>
    <col min="170" max="170" width="8.08984375" customWidth="1"/>
    <col min="171" max="171" width="10.36328125" customWidth="1"/>
    <col min="172" max="173" width="7.90625" customWidth="1"/>
    <col min="174" max="174" width="8.6328125" customWidth="1"/>
    <col min="175" max="175" width="8.90625" customWidth="1"/>
    <col min="176" max="176" width="8.6328125" customWidth="1"/>
    <col min="177" max="178" width="8.08984375" customWidth="1"/>
    <col min="179" max="179" width="7.54296875" customWidth="1"/>
    <col min="180" max="182" width="8.08984375" customWidth="1"/>
    <col min="183" max="183" width="8.6328125" customWidth="1"/>
    <col min="184" max="184" width="7.90625" customWidth="1"/>
    <col min="185" max="186" width="8.08984375" customWidth="1"/>
    <col min="187" max="187" width="7.90625" customWidth="1"/>
    <col min="190" max="190" width="8" customWidth="1"/>
    <col min="191" max="191" width="8.08984375" customWidth="1"/>
    <col min="192" max="192" width="8" customWidth="1"/>
    <col min="193" max="194" width="8.08984375" customWidth="1"/>
    <col min="195" max="197" width="7.90625" customWidth="1"/>
    <col min="198" max="198" width="8.08984375" customWidth="1"/>
    <col min="199" max="201" width="7.90625" customWidth="1"/>
    <col min="202" max="202" width="6.6328125" customWidth="1"/>
    <col min="203" max="203" width="8.36328125" customWidth="1"/>
    <col min="204" max="204" width="8" customWidth="1"/>
  </cols>
  <sheetData>
    <row r="1" spans="1:55">
      <c r="A1" s="28"/>
      <c r="B1" s="28"/>
      <c r="C1" s="28"/>
      <c r="D1" s="28"/>
      <c r="E1" s="28"/>
      <c r="F1" s="28"/>
      <c r="G1" s="28"/>
      <c r="H1" s="291"/>
      <c r="I1" s="28"/>
      <c r="J1" s="291"/>
      <c r="K1" s="106"/>
      <c r="L1" s="28"/>
      <c r="M1" s="106"/>
      <c r="N1" s="28"/>
      <c r="O1" s="28"/>
      <c r="P1" s="106"/>
      <c r="Q1" s="28"/>
      <c r="R1" s="28"/>
      <c r="S1" s="28"/>
      <c r="T1" s="73"/>
      <c r="U1" s="73"/>
      <c r="V1" s="73"/>
      <c r="W1" s="73"/>
      <c r="X1" s="73"/>
      <c r="Y1" s="73"/>
      <c r="Z1" s="28"/>
      <c r="AA1" s="28"/>
      <c r="AB1" s="28"/>
      <c r="AN1"/>
      <c r="AP1"/>
      <c r="AQ1"/>
      <c r="AR1"/>
      <c r="AS1"/>
      <c r="AT1"/>
      <c r="AU1"/>
      <c r="AV1"/>
      <c r="AW1"/>
      <c r="AX1"/>
      <c r="AY1"/>
      <c r="AZ1"/>
      <c r="BA1"/>
      <c r="BB1"/>
      <c r="BC1"/>
    </row>
    <row r="2" spans="1:55" ht="29.4">
      <c r="A2" s="28"/>
      <c r="B2" s="130" t="s">
        <v>604</v>
      </c>
      <c r="C2" s="129"/>
      <c r="D2" s="28"/>
      <c r="E2" s="28"/>
      <c r="F2" s="28"/>
      <c r="G2" s="28"/>
      <c r="H2" s="291"/>
      <c r="I2" s="28"/>
      <c r="J2" s="291"/>
      <c r="K2" s="106"/>
      <c r="L2" s="28"/>
      <c r="M2" s="106"/>
      <c r="N2" s="28"/>
      <c r="O2" s="28"/>
      <c r="P2" s="106"/>
      <c r="Q2" s="28"/>
      <c r="R2" s="28"/>
      <c r="S2" s="28"/>
      <c r="T2" s="73"/>
      <c r="U2" s="73"/>
      <c r="V2" s="73"/>
      <c r="W2" s="73"/>
      <c r="X2" s="73"/>
      <c r="Y2" s="73"/>
      <c r="Z2" s="28"/>
      <c r="AA2" s="28"/>
      <c r="AB2" s="28"/>
      <c r="AN2"/>
      <c r="AP2"/>
      <c r="AQ2"/>
      <c r="AR2"/>
      <c r="AS2"/>
      <c r="AT2"/>
      <c r="AU2"/>
      <c r="AV2"/>
      <c r="AW2"/>
      <c r="AX2"/>
      <c r="AY2"/>
      <c r="AZ2"/>
      <c r="BA2"/>
      <c r="BB2"/>
      <c r="BC2"/>
    </row>
    <row r="3" spans="1:55" ht="29.4">
      <c r="A3" s="28"/>
      <c r="B3" s="130"/>
      <c r="C3" s="129"/>
      <c r="D3" s="28"/>
      <c r="E3" s="28"/>
      <c r="F3" s="28"/>
      <c r="G3" s="28"/>
      <c r="H3" s="291"/>
      <c r="I3" s="28"/>
      <c r="J3" s="291"/>
      <c r="K3" s="106"/>
      <c r="L3" s="28"/>
      <c r="M3" s="106"/>
      <c r="N3" s="28"/>
      <c r="O3" s="28"/>
      <c r="P3" s="106"/>
      <c r="Q3" s="28"/>
      <c r="R3" s="28"/>
      <c r="S3" s="28"/>
      <c r="T3" s="73"/>
      <c r="U3" s="73"/>
      <c r="V3" s="73"/>
      <c r="W3" s="73"/>
      <c r="X3" s="73"/>
      <c r="Y3" s="73"/>
      <c r="Z3" s="28"/>
      <c r="AA3" s="28"/>
      <c r="AB3" s="28"/>
      <c r="AN3"/>
      <c r="AP3"/>
      <c r="AQ3"/>
      <c r="AR3"/>
      <c r="AS3"/>
      <c r="AT3"/>
      <c r="AU3"/>
      <c r="AV3"/>
      <c r="AW3"/>
      <c r="AX3"/>
      <c r="AY3"/>
      <c r="AZ3"/>
      <c r="BA3"/>
      <c r="BB3"/>
      <c r="BC3"/>
    </row>
    <row r="4" spans="1:55" ht="28.2">
      <c r="A4" s="28"/>
      <c r="B4" s="28"/>
      <c r="C4" s="28"/>
      <c r="D4" s="135" t="s">
        <v>369</v>
      </c>
      <c r="E4" s="135"/>
      <c r="F4" s="135"/>
      <c r="G4" s="137">
        <f>+År!O2</f>
        <v>45</v>
      </c>
      <c r="H4" s="363"/>
      <c r="I4" s="135"/>
      <c r="J4" s="363"/>
      <c r="K4" s="154" t="s">
        <v>429</v>
      </c>
      <c r="L4" s="138"/>
      <c r="M4" s="154"/>
      <c r="N4" s="129" t="str">
        <f>+År!B2</f>
        <v>GRIS</v>
      </c>
      <c r="O4" s="157"/>
      <c r="P4" s="138"/>
      <c r="Q4" s="154" t="s">
        <v>370</v>
      </c>
      <c r="R4" s="154"/>
      <c r="S4" s="194"/>
      <c r="T4" s="405">
        <f>SUM(H25:H26)</f>
        <v>1276909</v>
      </c>
      <c r="U4" s="406"/>
      <c r="V4" s="407"/>
      <c r="W4" s="407"/>
      <c r="X4" s="28"/>
      <c r="Y4" s="28"/>
      <c r="Z4" s="28"/>
      <c r="AA4" s="28"/>
      <c r="AB4" s="28"/>
      <c r="AN4"/>
      <c r="AP4"/>
      <c r="AQ4"/>
      <c r="AR4"/>
      <c r="AS4"/>
      <c r="AT4"/>
      <c r="AU4"/>
      <c r="AV4"/>
      <c r="AW4"/>
      <c r="AX4"/>
      <c r="AY4"/>
      <c r="AZ4"/>
      <c r="BA4"/>
      <c r="BB4"/>
      <c r="BC4"/>
    </row>
    <row r="5" spans="1:55">
      <c r="A5" s="28"/>
      <c r="B5" s="28"/>
      <c r="C5" s="28"/>
      <c r="D5" s="28"/>
      <c r="E5" s="28"/>
      <c r="F5" s="28"/>
      <c r="G5" s="28"/>
      <c r="H5" s="291"/>
      <c r="I5" s="28"/>
      <c r="J5" s="291"/>
      <c r="K5" s="106"/>
      <c r="L5" s="28"/>
      <c r="M5" s="106"/>
      <c r="N5" s="28"/>
      <c r="O5" s="28"/>
      <c r="P5" s="106"/>
      <c r="Q5" s="28"/>
      <c r="R5" s="28"/>
      <c r="S5" s="28"/>
      <c r="T5" s="73"/>
      <c r="U5" s="73"/>
      <c r="V5" s="73"/>
      <c r="W5" s="73"/>
      <c r="X5" s="73"/>
      <c r="Y5" s="73"/>
      <c r="Z5" s="28"/>
      <c r="AA5" s="28"/>
      <c r="AB5" s="28"/>
      <c r="AN5"/>
      <c r="AP5"/>
      <c r="AQ5"/>
      <c r="AR5"/>
      <c r="AS5"/>
      <c r="AT5"/>
      <c r="AU5"/>
      <c r="AV5"/>
      <c r="AW5"/>
      <c r="AX5"/>
      <c r="AY5"/>
      <c r="AZ5"/>
      <c r="BA5"/>
      <c r="BB5"/>
      <c r="BC5"/>
    </row>
    <row r="6" spans="1:55" ht="15.6">
      <c r="A6" s="28"/>
      <c r="B6" s="28"/>
      <c r="C6" s="28"/>
      <c r="D6" s="28"/>
      <c r="E6" s="28"/>
      <c r="F6" s="28"/>
      <c r="G6" s="28"/>
      <c r="H6" s="291"/>
      <c r="I6" s="28"/>
      <c r="J6" s="291"/>
      <c r="K6" s="106"/>
      <c r="L6" s="28"/>
      <c r="M6" s="106"/>
      <c r="N6" s="28"/>
      <c r="O6" s="28"/>
      <c r="P6" s="106"/>
      <c r="Q6" s="28"/>
      <c r="R6" s="28"/>
      <c r="S6" s="28"/>
      <c r="T6" s="74" t="s">
        <v>455</v>
      </c>
      <c r="U6" s="74"/>
      <c r="V6" s="74"/>
      <c r="W6" s="74"/>
      <c r="X6" s="74" t="s">
        <v>3</v>
      </c>
      <c r="Y6" s="74"/>
      <c r="Z6" s="28"/>
      <c r="AA6" s="28"/>
      <c r="AB6" s="28"/>
      <c r="AN6"/>
      <c r="AP6"/>
      <c r="AQ6"/>
      <c r="AR6"/>
      <c r="AS6"/>
      <c r="AT6"/>
      <c r="AU6"/>
      <c r="AV6"/>
      <c r="AW6"/>
      <c r="AX6"/>
      <c r="AY6"/>
      <c r="AZ6"/>
      <c r="BA6"/>
      <c r="BB6"/>
      <c r="BC6"/>
    </row>
    <row r="7" spans="1:55" ht="15.6">
      <c r="A7" s="28"/>
      <c r="B7" s="34"/>
      <c r="C7" s="34"/>
      <c r="D7" s="34"/>
      <c r="E7" s="34"/>
      <c r="F7" s="34" t="s">
        <v>3</v>
      </c>
      <c r="G7" s="80"/>
      <c r="H7" s="304"/>
      <c r="I7" s="80"/>
      <c r="J7" s="304" t="s">
        <v>3</v>
      </c>
      <c r="K7" s="98"/>
      <c r="L7" s="80"/>
      <c r="M7" s="98"/>
      <c r="N7" s="80"/>
      <c r="O7" s="80"/>
      <c r="P7" s="98" t="s">
        <v>14</v>
      </c>
      <c r="Q7" s="80"/>
      <c r="R7" s="80" t="s">
        <v>388</v>
      </c>
      <c r="S7" s="80" t="s">
        <v>2</v>
      </c>
      <c r="T7" s="74" t="s">
        <v>456</v>
      </c>
      <c r="U7" s="74"/>
      <c r="V7" s="74"/>
      <c r="W7" s="74"/>
      <c r="X7" s="74" t="s">
        <v>419</v>
      </c>
      <c r="Y7" s="74"/>
      <c r="Z7" s="80"/>
      <c r="AA7" s="80" t="s">
        <v>14</v>
      </c>
      <c r="AB7" s="28"/>
      <c r="AN7"/>
      <c r="AP7"/>
      <c r="AQ7"/>
      <c r="AR7"/>
      <c r="AS7"/>
      <c r="AT7"/>
      <c r="AU7"/>
      <c r="AV7"/>
      <c r="AW7"/>
      <c r="AX7"/>
      <c r="AY7"/>
      <c r="AZ7"/>
      <c r="BA7"/>
      <c r="BB7"/>
      <c r="BC7"/>
    </row>
    <row r="8" spans="1:55" ht="15.6">
      <c r="A8" s="28"/>
      <c r="B8" s="34" t="s">
        <v>592</v>
      </c>
      <c r="C8" s="34"/>
      <c r="D8" s="34"/>
      <c r="E8" s="34"/>
      <c r="F8" s="34" t="s">
        <v>436</v>
      </c>
      <c r="G8" s="124"/>
      <c r="H8" s="304" t="s">
        <v>3</v>
      </c>
      <c r="I8" s="124"/>
      <c r="J8" s="304" t="s">
        <v>394</v>
      </c>
      <c r="K8" s="98" t="s">
        <v>3</v>
      </c>
      <c r="L8" s="124"/>
      <c r="M8" s="98" t="s">
        <v>1</v>
      </c>
      <c r="N8" s="80" t="s">
        <v>14</v>
      </c>
      <c r="O8" s="124"/>
      <c r="P8" s="98" t="s">
        <v>392</v>
      </c>
      <c r="Q8" s="124"/>
      <c r="R8" s="80" t="s">
        <v>392</v>
      </c>
      <c r="S8" s="80" t="s">
        <v>388</v>
      </c>
      <c r="T8" s="74" t="s">
        <v>454</v>
      </c>
      <c r="U8" s="74"/>
      <c r="V8" s="74" t="s">
        <v>357</v>
      </c>
      <c r="W8" s="74"/>
      <c r="X8" s="74" t="s">
        <v>435</v>
      </c>
      <c r="Y8" s="74"/>
      <c r="Z8" s="80" t="s">
        <v>14</v>
      </c>
      <c r="AA8" s="80" t="s">
        <v>392</v>
      </c>
      <c r="AB8" s="28"/>
      <c r="AN8"/>
      <c r="AP8"/>
      <c r="AQ8"/>
      <c r="AR8"/>
      <c r="AS8"/>
      <c r="AT8"/>
      <c r="AU8"/>
      <c r="AV8"/>
      <c r="AW8"/>
      <c r="AX8"/>
      <c r="AY8"/>
      <c r="AZ8"/>
      <c r="BA8"/>
      <c r="BB8"/>
      <c r="BC8"/>
    </row>
    <row r="9" spans="1:55" ht="15.6">
      <c r="A9" s="28"/>
      <c r="B9" s="34" t="s">
        <v>593</v>
      </c>
      <c r="C9" s="34"/>
      <c r="D9" s="34" t="s">
        <v>58</v>
      </c>
      <c r="E9" s="34"/>
      <c r="F9" s="34" t="s">
        <v>432</v>
      </c>
      <c r="G9" s="124" t="s">
        <v>437</v>
      </c>
      <c r="H9" s="304" t="s">
        <v>8</v>
      </c>
      <c r="I9" s="124"/>
      <c r="J9" s="304" t="s">
        <v>386</v>
      </c>
      <c r="K9" s="98" t="s">
        <v>357</v>
      </c>
      <c r="L9" s="124"/>
      <c r="M9" s="98" t="s">
        <v>357</v>
      </c>
      <c r="N9" s="80" t="s">
        <v>386</v>
      </c>
      <c r="O9" s="124" t="s">
        <v>437</v>
      </c>
      <c r="P9" s="98" t="s">
        <v>389</v>
      </c>
      <c r="Q9" s="124" t="s">
        <v>437</v>
      </c>
      <c r="R9" s="80" t="s">
        <v>389</v>
      </c>
      <c r="S9" s="80" t="s">
        <v>390</v>
      </c>
      <c r="T9" s="74" t="s">
        <v>386</v>
      </c>
      <c r="U9" s="74"/>
      <c r="V9" s="74" t="s">
        <v>416</v>
      </c>
      <c r="W9" s="74"/>
      <c r="X9" s="74" t="s">
        <v>464</v>
      </c>
      <c r="Y9" s="74"/>
      <c r="Z9" s="80" t="s">
        <v>26</v>
      </c>
      <c r="AA9" s="80" t="s">
        <v>395</v>
      </c>
      <c r="AB9" s="28"/>
      <c r="AN9"/>
      <c r="AP9"/>
      <c r="AQ9"/>
      <c r="AR9"/>
      <c r="AS9"/>
      <c r="AT9"/>
      <c r="AU9"/>
      <c r="AV9"/>
      <c r="AW9"/>
      <c r="AX9"/>
      <c r="AY9"/>
      <c r="AZ9"/>
      <c r="BA9"/>
      <c r="BB9"/>
      <c r="BC9"/>
    </row>
    <row r="10" spans="1:55" ht="15.6">
      <c r="A10" s="28"/>
      <c r="B10" s="2">
        <f>+'Ark1'!AP3143</f>
        <v>0</v>
      </c>
      <c r="C10" s="2" t="s">
        <v>594</v>
      </c>
      <c r="D10" s="2">
        <f>+'Ark1'!C3143</f>
        <v>2019</v>
      </c>
      <c r="E10" s="34"/>
      <c r="F10" s="314">
        <f>+'Ark1'!Q3143</f>
        <v>1272</v>
      </c>
      <c r="G10" s="18"/>
      <c r="H10" s="314">
        <f>+'Ark1'!R3143</f>
        <v>783708</v>
      </c>
      <c r="I10" s="124"/>
      <c r="J10" s="314">
        <f>+'Ark1'!S3143</f>
        <v>779693</v>
      </c>
      <c r="K10" s="50">
        <f>+'Ark1'!AD3143</f>
        <v>58.771194384659815</v>
      </c>
      <c r="L10" s="124"/>
      <c r="M10" s="50">
        <f>+'Ark1'!AE3143</f>
        <v>59.287310479663127</v>
      </c>
      <c r="N10" s="5">
        <f>+'Ark1'!U3143</f>
        <v>60.658161609761805</v>
      </c>
      <c r="O10" s="5"/>
      <c r="P10" s="50">
        <f>+'Ark1'!W3143</f>
        <v>79.866629288704601</v>
      </c>
      <c r="Q10" s="50"/>
      <c r="R10" s="5">
        <f>+'Ark1'!AB3143</f>
        <v>2.6538398197864193</v>
      </c>
      <c r="S10" s="5">
        <f>+'Ark1'!AC3143</f>
        <v>-27.156460597142654</v>
      </c>
      <c r="T10" s="18">
        <f>+'Ark1'!AD3143</f>
        <v>58.771194384659815</v>
      </c>
      <c r="U10" s="74"/>
      <c r="V10" s="262">
        <f>+'Ark1'!Z3143</f>
        <v>59.375813440720279</v>
      </c>
      <c r="W10" s="74"/>
      <c r="X10" s="18">
        <f>+H10/F10</f>
        <v>616.12264150943395</v>
      </c>
      <c r="Y10" s="74"/>
      <c r="Z10" s="5">
        <f>+'Ark1'!T3143</f>
        <v>15.901014153230545</v>
      </c>
      <c r="AA10" s="5">
        <f>+'Ark1'!V3143</f>
        <v>86.701526337202779</v>
      </c>
      <c r="AB10" s="28"/>
      <c r="AN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</row>
    <row r="11" spans="1:55" ht="15.6">
      <c r="A11" s="28"/>
      <c r="B11" s="2">
        <f>+'Ark1'!AP3144</f>
        <v>1</v>
      </c>
      <c r="C11" s="2" t="s">
        <v>595</v>
      </c>
      <c r="D11" s="2">
        <f>+'Ark1'!C3144</f>
        <v>2019</v>
      </c>
      <c r="E11" s="34"/>
      <c r="F11" s="314">
        <f>+'Ark1'!Q3144</f>
        <v>983</v>
      </c>
      <c r="G11" s="18"/>
      <c r="H11" s="314">
        <f>+'Ark1'!R3144</f>
        <v>549782</v>
      </c>
      <c r="I11" s="124"/>
      <c r="J11" s="314">
        <f>+'Ark1'!S3144</f>
        <v>536918</v>
      </c>
      <c r="K11" s="50">
        <f>+'Ark1'!AD3144</f>
        <v>41.228805615340193</v>
      </c>
      <c r="L11" s="124"/>
      <c r="M11" s="50">
        <f>+'Ark1'!AE3144</f>
        <v>40.712689520336866</v>
      </c>
      <c r="N11" s="5">
        <f>+'Ark1'!U3144</f>
        <v>60.892989246030119</v>
      </c>
      <c r="O11" s="5"/>
      <c r="P11" s="50">
        <f>+'Ark1'!W3144</f>
        <v>79.643267798807997</v>
      </c>
      <c r="Q11" s="50"/>
      <c r="R11" s="5">
        <f>+'Ark1'!AB3144</f>
        <v>2.7757561036524208</v>
      </c>
      <c r="S11" s="5">
        <f>+'Ark1'!AC3144</f>
        <v>-26.718894775640528</v>
      </c>
      <c r="T11" s="18">
        <f>+'Ark1'!AD3144</f>
        <v>41.228805615340193</v>
      </c>
      <c r="U11" s="74"/>
      <c r="V11" s="262">
        <f>+'Ark1'!Z3144</f>
        <v>65.057786540847118</v>
      </c>
      <c r="W11" s="74"/>
      <c r="X11" s="18">
        <f>+H11/F11</f>
        <v>559.28992878942017</v>
      </c>
      <c r="Y11" s="74"/>
      <c r="Z11" s="5">
        <f>+'Ark1'!T3144</f>
        <v>15.672570218741248</v>
      </c>
      <c r="AA11" s="5">
        <f>+'Ark1'!V3144</f>
        <v>86.98428136394682</v>
      </c>
      <c r="AB11" s="28"/>
      <c r="AN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</row>
    <row r="12" spans="1:55" ht="15.6">
      <c r="A12" s="28"/>
      <c r="B12" s="28"/>
      <c r="C12" s="28"/>
      <c r="D12" s="28"/>
      <c r="E12" s="34"/>
      <c r="F12" s="291"/>
      <c r="G12" s="28"/>
      <c r="H12" s="291"/>
      <c r="I12" s="124"/>
      <c r="J12" s="291"/>
      <c r="K12" s="28"/>
      <c r="L12" s="124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74"/>
      <c r="Z12" s="28"/>
      <c r="AA12" s="28"/>
      <c r="AB12" s="28"/>
      <c r="AN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</row>
    <row r="13" spans="1:55" ht="15.6">
      <c r="A13" s="28"/>
      <c r="B13" s="2">
        <f>+'Ark1'!AP3145</f>
        <v>0</v>
      </c>
      <c r="C13" s="2" t="s">
        <v>594</v>
      </c>
      <c r="D13" s="2">
        <f>+'Ark1'!C3145</f>
        <v>2020</v>
      </c>
      <c r="E13" s="34"/>
      <c r="F13" s="314">
        <f>+'Ark1'!Q3145</f>
        <v>1280</v>
      </c>
      <c r="G13" s="18"/>
      <c r="H13" s="314">
        <f>+'Ark1'!R3145</f>
        <v>753001.68</v>
      </c>
      <c r="I13" s="124"/>
      <c r="J13" s="314">
        <f>+'Ark1'!S3145</f>
        <v>753001.68</v>
      </c>
      <c r="K13" s="50">
        <f>+'Ark1'!AD3145</f>
        <v>58.834674745298003</v>
      </c>
      <c r="L13" s="124"/>
      <c r="M13" s="50">
        <f>+'Ark1'!AE3145</f>
        <v>59.102803903138046</v>
      </c>
      <c r="N13" s="5">
        <f>+'Ark1'!U3145</f>
        <v>60.740505280147588</v>
      </c>
      <c r="O13" s="5"/>
      <c r="P13" s="50">
        <f>+'Ark1'!W3145</f>
        <v>81.903624849814378</v>
      </c>
      <c r="Q13" s="50"/>
      <c r="R13" s="5">
        <f>+'Ark1'!AB3145</f>
        <v>3.48656431608166</v>
      </c>
      <c r="S13" s="5">
        <f>+'Ark1'!AC3145</f>
        <v>-6.8834850371664205</v>
      </c>
      <c r="T13" s="18">
        <f>+'Ark1'!AD3145</f>
        <v>58.834674745298003</v>
      </c>
      <c r="U13" s="74"/>
      <c r="V13" s="262">
        <f>+'Ark1'!Z3145</f>
        <v>43.110926392621053</v>
      </c>
      <c r="W13" s="74"/>
      <c r="X13" s="18">
        <f>+H13/F13</f>
        <v>588.28256250000004</v>
      </c>
      <c r="Y13" s="74"/>
      <c r="Z13" s="5">
        <f>+'Ark1'!T3145</f>
        <v>16.06181085811123</v>
      </c>
      <c r="AA13" s="5">
        <f>+'Ark1'!V3145</f>
        <v>88.736321614103062</v>
      </c>
      <c r="AB13" s="28"/>
      <c r="AN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</row>
    <row r="14" spans="1:55" ht="15.6">
      <c r="A14" s="28"/>
      <c r="B14" s="2">
        <f>+'Ark1'!AP3146</f>
        <v>1</v>
      </c>
      <c r="C14" s="2" t="s">
        <v>595</v>
      </c>
      <c r="D14" s="2">
        <f>+'Ark1'!C3146</f>
        <v>2020</v>
      </c>
      <c r="E14" s="34"/>
      <c r="F14" s="314">
        <f>+'Ark1'!Q3146</f>
        <v>915</v>
      </c>
      <c r="G14" s="18"/>
      <c r="H14" s="314">
        <f>+'Ark1'!R3146</f>
        <v>526858.67999999993</v>
      </c>
      <c r="I14" s="124"/>
      <c r="J14" s="314">
        <f>+'Ark1'!S3146</f>
        <v>526858.67999999993</v>
      </c>
      <c r="K14" s="50">
        <f>+'Ark1'!AD3146</f>
        <v>41.165325254701997</v>
      </c>
      <c r="L14" s="124"/>
      <c r="M14" s="50">
        <f>+'Ark1'!AE3146</f>
        <v>40.897196096861961</v>
      </c>
      <c r="N14" s="5">
        <f>+'Ark1'!U3146</f>
        <v>60.829298987728528</v>
      </c>
      <c r="O14" s="5"/>
      <c r="P14" s="50">
        <f>+'Ark1'!W3146</f>
        <v>81.000999490032086</v>
      </c>
      <c r="Q14" s="50"/>
      <c r="R14" s="5">
        <f>+'Ark1'!AB3146</f>
        <v>4.2455020542183757</v>
      </c>
      <c r="S14" s="5">
        <f>+'Ark1'!AC3146</f>
        <v>0.57547389407638683</v>
      </c>
      <c r="T14" s="18">
        <f>+'Ark1'!AD3146</f>
        <v>41.165325254701997</v>
      </c>
      <c r="U14" s="74"/>
      <c r="V14" s="262">
        <f>+'Ark1'!Z3146</f>
        <v>44.611583508503657</v>
      </c>
      <c r="W14" s="74"/>
      <c r="X14" s="18">
        <f>+H14/F14</f>
        <v>575.80183606557375</v>
      </c>
      <c r="Y14" s="74"/>
      <c r="Z14" s="5">
        <f>+'Ark1'!T3146</f>
        <v>15.992988024796324</v>
      </c>
      <c r="AA14" s="5">
        <f>+'Ark1'!V3146</f>
        <v>87.758395980538353</v>
      </c>
      <c r="AB14" s="28"/>
      <c r="AN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</row>
    <row r="15" spans="1:55" ht="15.6">
      <c r="A15" s="28"/>
      <c r="B15" s="28"/>
      <c r="C15" s="28"/>
      <c r="D15" s="28"/>
      <c r="E15" s="34"/>
      <c r="F15" s="291"/>
      <c r="G15" s="28"/>
      <c r="H15" s="291"/>
      <c r="I15" s="124"/>
      <c r="J15" s="291"/>
      <c r="K15" s="28"/>
      <c r="L15" s="124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74"/>
      <c r="Z15" s="28"/>
      <c r="AA15" s="28"/>
      <c r="AB15" s="28"/>
      <c r="AN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</row>
    <row r="16" spans="1:55" ht="15.6">
      <c r="A16" s="28"/>
      <c r="B16" s="2">
        <f>+'Ark1'!AP3147</f>
        <v>0</v>
      </c>
      <c r="C16" s="2" t="s">
        <v>594</v>
      </c>
      <c r="D16" s="2">
        <f>+'Ark1'!C3147</f>
        <v>2021</v>
      </c>
      <c r="E16" s="34"/>
      <c r="F16" s="314">
        <f>+'Ark1'!Q3147</f>
        <v>1247</v>
      </c>
      <c r="G16" s="18"/>
      <c r="H16" s="314">
        <f>+'Ark1'!R3147</f>
        <v>736531</v>
      </c>
      <c r="I16" s="124"/>
      <c r="J16" s="314">
        <f>+'Ark1'!S3147</f>
        <v>735003</v>
      </c>
      <c r="K16" s="50">
        <f>+'Ark1'!AD3147</f>
        <v>56.528804841867107</v>
      </c>
      <c r="L16" s="124"/>
      <c r="M16" s="50">
        <f>+'Ark1'!AE3147</f>
        <v>56.687716894971445</v>
      </c>
      <c r="N16" s="5">
        <f>+'Ark1'!U3147</f>
        <v>60.657552418153394</v>
      </c>
      <c r="O16" s="5"/>
      <c r="P16" s="50">
        <f>+'Ark1'!W3147</f>
        <v>84.613282721296258</v>
      </c>
      <c r="Q16" s="50"/>
      <c r="R16" s="5">
        <f>+'Ark1'!AB3147</f>
        <v>2.5845095600704671</v>
      </c>
      <c r="S16" s="5">
        <f>+'Ark1'!AC3147</f>
        <v>-29.883700318050316</v>
      </c>
      <c r="T16" s="18">
        <f>+'Ark1'!AD3147</f>
        <v>56.528804841867107</v>
      </c>
      <c r="U16" s="74"/>
      <c r="V16" s="262">
        <f>+'Ark1'!Z3147</f>
        <v>63.518711364491111</v>
      </c>
      <c r="W16" s="74"/>
      <c r="X16" s="18">
        <f>+H16/F16</f>
        <v>590.6423416198877</v>
      </c>
      <c r="Y16" s="74"/>
      <c r="Z16" s="5">
        <f>+'Ark1'!T3147</f>
        <v>16.023838779358915</v>
      </c>
      <c r="AA16" s="5">
        <f>+'Ark1'!V3147</f>
        <v>91.734607685489621</v>
      </c>
      <c r="AB16" s="28"/>
      <c r="AN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</row>
    <row r="17" spans="1:55" ht="15.6">
      <c r="A17" s="28"/>
      <c r="B17" s="2">
        <f>+'Ark1'!AP3148</f>
        <v>1</v>
      </c>
      <c r="C17" s="2" t="s">
        <v>595</v>
      </c>
      <c r="D17" s="2">
        <f>+'Ark1'!C3148</f>
        <v>2021</v>
      </c>
      <c r="E17" s="34"/>
      <c r="F17" s="314">
        <f>+'Ark1'!Q3148</f>
        <v>942</v>
      </c>
      <c r="G17" s="18"/>
      <c r="H17" s="314">
        <f>+'Ark1'!R3148</f>
        <v>566399.43000000005</v>
      </c>
      <c r="I17" s="124"/>
      <c r="J17" s="314">
        <f>+'Ark1'!S3148</f>
        <v>563349.43000000005</v>
      </c>
      <c r="K17" s="50">
        <f>+'Ark1'!AD3148</f>
        <v>43.471195158132893</v>
      </c>
      <c r="L17" s="124"/>
      <c r="M17" s="50">
        <f>+'Ark1'!AE3148</f>
        <v>43.31228310502857</v>
      </c>
      <c r="N17" s="5">
        <f>+'Ark1'!U3148</f>
        <v>60.78865570166635</v>
      </c>
      <c r="O17" s="5"/>
      <c r="P17" s="50">
        <f>+'Ark1'!W3148</f>
        <v>84.347440415445604</v>
      </c>
      <c r="Q17" s="50"/>
      <c r="R17" s="5">
        <f>+'Ark1'!AB3148</f>
        <v>2.666607695366372</v>
      </c>
      <c r="S17" s="5">
        <f>+'Ark1'!AC3148</f>
        <v>-30.405220714788673</v>
      </c>
      <c r="T17" s="18">
        <f>+'Ark1'!AD3148</f>
        <v>43.471195158132893</v>
      </c>
      <c r="U17" s="74"/>
      <c r="V17" s="262">
        <f>+'Ark1'!Z3148</f>
        <v>65.760835952818667</v>
      </c>
      <c r="W17" s="74"/>
      <c r="X17" s="18">
        <f>+H17/F17</f>
        <v>601.27328025477709</v>
      </c>
      <c r="Y17" s="74"/>
      <c r="Z17" s="5">
        <f>+'Ark1'!T3148</f>
        <v>16.010261468660023</v>
      </c>
      <c r="AA17" s="5">
        <f>+'Ark1'!V3148</f>
        <v>91.551221351253105</v>
      </c>
      <c r="AB17" s="28"/>
      <c r="AN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</row>
    <row r="18" spans="1:55" ht="15.6">
      <c r="A18" s="28"/>
      <c r="B18" s="28"/>
      <c r="C18" s="28"/>
      <c r="D18" s="28"/>
      <c r="E18" s="34"/>
      <c r="F18" s="291"/>
      <c r="G18" s="28"/>
      <c r="H18" s="291"/>
      <c r="I18" s="124"/>
      <c r="J18" s="291"/>
      <c r="K18" s="28"/>
      <c r="L18" s="124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74"/>
      <c r="Z18" s="28"/>
      <c r="AA18" s="28"/>
      <c r="AB18" s="28"/>
      <c r="AN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</row>
    <row r="19" spans="1:55" ht="15.6">
      <c r="A19" s="28"/>
      <c r="B19" s="2">
        <f>+'Ark1'!AP3149</f>
        <v>0</v>
      </c>
      <c r="C19" s="2" t="s">
        <v>594</v>
      </c>
      <c r="D19" s="2">
        <f>+'Ark1'!C3149</f>
        <v>2022</v>
      </c>
      <c r="E19" s="34"/>
      <c r="F19" s="314">
        <f>+'Ark1'!Q3149</f>
        <v>1150</v>
      </c>
      <c r="G19" s="18"/>
      <c r="H19" s="314">
        <f>+'Ark1'!R3149</f>
        <v>669523</v>
      </c>
      <c r="I19" s="124"/>
      <c r="J19" s="314">
        <f>+'Ark1'!S3149</f>
        <v>667422</v>
      </c>
      <c r="K19" s="50">
        <f>+'Ark1'!AD3149</f>
        <v>52.255576013056029</v>
      </c>
      <c r="L19" s="124"/>
      <c r="M19" s="50">
        <f>+'Ark1'!AE3149</f>
        <v>52.35743003090019</v>
      </c>
      <c r="N19" s="5">
        <f>+'Ark1'!U3149</f>
        <v>60.608166946849217</v>
      </c>
      <c r="O19" s="5"/>
      <c r="P19" s="50">
        <f>+'Ark1'!W3149</f>
        <v>85.351582132444094</v>
      </c>
      <c r="Q19" s="50"/>
      <c r="R19" s="5">
        <f>+'Ark1'!AB3149</f>
        <v>2.5135639254497262</v>
      </c>
      <c r="S19" s="5">
        <f>+'Ark1'!AC3149</f>
        <v>-32.545054309793706</v>
      </c>
      <c r="T19" s="18">
        <f>+'Ark1'!AD3149</f>
        <v>52.255576013056029</v>
      </c>
      <c r="U19" s="74"/>
      <c r="V19" s="262">
        <f>+'Ark1'!Z3149</f>
        <v>0</v>
      </c>
      <c r="W19" s="74"/>
      <c r="X19" s="18">
        <f>+H19/F19</f>
        <v>582.19391304347823</v>
      </c>
      <c r="Y19" s="74"/>
      <c r="Z19" s="5">
        <f>+'Ark1'!T3149</f>
        <v>4.1255177193315244</v>
      </c>
      <c r="AA19" s="5">
        <f>+'Ark1'!V3149</f>
        <v>92.697637282267209</v>
      </c>
      <c r="AB19" s="28"/>
      <c r="AN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</row>
    <row r="20" spans="1:55" ht="15.6">
      <c r="A20" s="28"/>
      <c r="B20" s="2">
        <f>+'Ark1'!AP3150</f>
        <v>1</v>
      </c>
      <c r="C20" s="2" t="str">
        <f>+C17</f>
        <v>Smågris</v>
      </c>
      <c r="D20" s="2">
        <f>+'Ark1'!C3150</f>
        <v>2022</v>
      </c>
      <c r="E20" s="34"/>
      <c r="F20" s="314">
        <f>+'Ark1'!Q3150</f>
        <v>951</v>
      </c>
      <c r="G20" s="18"/>
      <c r="H20" s="314">
        <f>+'Ark1'!R3150</f>
        <v>611724</v>
      </c>
      <c r="I20" s="124"/>
      <c r="J20" s="314">
        <f>+'Ark1'!S3150</f>
        <v>607565</v>
      </c>
      <c r="K20" s="50">
        <f>+'Ark1'!AD3150</f>
        <v>47.744423986943971</v>
      </c>
      <c r="L20" s="124"/>
      <c r="M20" s="50">
        <f>+'Ark1'!AE3150</f>
        <v>47.642569969099824</v>
      </c>
      <c r="N20" s="5">
        <f>+'Ark1'!U3150</f>
        <v>60.719414383646189</v>
      </c>
      <c r="O20" s="5"/>
      <c r="P20" s="50">
        <f>+'Ark1'!W3150</f>
        <v>85.317123748076725</v>
      </c>
      <c r="Q20" s="50"/>
      <c r="R20" s="5">
        <f>+'Ark1'!AB3150</f>
        <v>2.5830481749985488</v>
      </c>
      <c r="S20" s="5">
        <f>+'Ark1'!AC3150</f>
        <v>-34.257815256723589</v>
      </c>
      <c r="T20" s="18">
        <f>+'Ark1'!AD3150</f>
        <v>47.744423986943971</v>
      </c>
      <c r="U20" s="74"/>
      <c r="V20" s="262">
        <f>+'Ark1'!Z3150</f>
        <v>0</v>
      </c>
      <c r="W20" s="74"/>
      <c r="X20" s="18">
        <f>+H20/F20</f>
        <v>643.24290220820194</v>
      </c>
      <c r="Y20" s="74"/>
      <c r="Z20" s="5">
        <f>+'Ark1'!T3150</f>
        <v>3.916910240566009</v>
      </c>
      <c r="AA20" s="5">
        <f>+'Ark1'!V3150</f>
        <v>92.770025961672175</v>
      </c>
      <c r="AB20" s="28"/>
      <c r="AN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</row>
    <row r="21" spans="1:55" ht="15.6">
      <c r="A21" s="28"/>
      <c r="B21" s="28"/>
      <c r="C21" s="28"/>
      <c r="D21" s="28"/>
      <c r="E21" s="34"/>
      <c r="F21" s="291"/>
      <c r="G21" s="28"/>
      <c r="H21" s="291"/>
      <c r="I21" s="124"/>
      <c r="J21" s="291"/>
      <c r="K21" s="28"/>
      <c r="L21" s="124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74"/>
      <c r="Z21" s="28"/>
      <c r="AA21" s="28"/>
      <c r="AB21" s="28"/>
      <c r="AN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</row>
    <row r="22" spans="1:55" ht="15.6">
      <c r="A22" s="28"/>
      <c r="B22" s="2">
        <f>+'Ark1'!AP3151</f>
        <v>0</v>
      </c>
      <c r="C22" s="2" t="s">
        <v>594</v>
      </c>
      <c r="D22" s="2">
        <f>+'Ark1'!C3151</f>
        <v>2023</v>
      </c>
      <c r="E22" s="34"/>
      <c r="F22" s="314">
        <f>+'Ark1'!Q3151</f>
        <v>1094</v>
      </c>
      <c r="G22" s="18"/>
      <c r="H22" s="314">
        <f>+'Ark1'!R3151</f>
        <v>729215</v>
      </c>
      <c r="I22" s="124"/>
      <c r="J22" s="314">
        <f>+'Ark1'!S3151</f>
        <v>727076</v>
      </c>
      <c r="K22" s="50">
        <f>+'Ark1'!AD3151</f>
        <v>56.978290561426192</v>
      </c>
      <c r="L22" s="124"/>
      <c r="M22" s="50">
        <f>+'Ark1'!AE3151</f>
        <v>57.147131468705638</v>
      </c>
      <c r="N22" s="5">
        <f>+'Ark1'!U3151</f>
        <v>60.483539547447577</v>
      </c>
      <c r="O22" s="5"/>
      <c r="P22" s="50">
        <f>+'Ark1'!W3151</f>
        <v>84.360478574452515</v>
      </c>
      <c r="Q22" s="50"/>
      <c r="R22" s="5">
        <f>+'Ark1'!AB3151</f>
        <v>2.5533785641829723</v>
      </c>
      <c r="S22" s="5">
        <f>+'Ark1'!AC3151</f>
        <v>-30.714170991758152</v>
      </c>
      <c r="T22" s="18">
        <f>+'Ark1'!AD3151</f>
        <v>56.978290561426192</v>
      </c>
      <c r="U22" s="74"/>
      <c r="V22" s="262">
        <f>+'Ark1'!Z3151</f>
        <v>0</v>
      </c>
      <c r="W22" s="74"/>
      <c r="X22" s="18">
        <f>+H22/F22</f>
        <v>666.55850091407683</v>
      </c>
      <c r="Y22" s="74"/>
      <c r="Z22" s="5">
        <f>+'Ark1'!T3151</f>
        <v>4.3594865711758555</v>
      </c>
      <c r="AA22" s="5">
        <f>+'Ark1'!V3151</f>
        <v>91.594233798483756</v>
      </c>
      <c r="AB22" s="28"/>
      <c r="AN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</row>
    <row r="23" spans="1:55" ht="15.6">
      <c r="A23" s="28"/>
      <c r="B23" s="2">
        <f>+'Ark1'!AP3152</f>
        <v>1</v>
      </c>
      <c r="C23" s="2" t="s">
        <v>615</v>
      </c>
      <c r="D23" s="2">
        <f>+'Ark1'!C3152</f>
        <v>2023</v>
      </c>
      <c r="E23" s="34"/>
      <c r="F23" s="384">
        <f>+'Ark1'!Q3152</f>
        <v>894</v>
      </c>
      <c r="G23" s="18"/>
      <c r="H23" s="384">
        <f>+'Ark1'!R3152</f>
        <v>550597</v>
      </c>
      <c r="I23" s="124"/>
      <c r="J23" s="384">
        <f>+'Ark1'!S3152</f>
        <v>546002</v>
      </c>
      <c r="K23" s="50">
        <f>+'Ark1'!AD3152</f>
        <v>43.021709438573801</v>
      </c>
      <c r="L23" s="124"/>
      <c r="M23" s="50">
        <f>+'Ark1'!AE3152</f>
        <v>42.852868531294376</v>
      </c>
      <c r="N23" s="5">
        <f>+'Ark1'!U3152</f>
        <v>60.64609470294981</v>
      </c>
      <c r="O23" s="5"/>
      <c r="P23" s="50">
        <f>+'Ark1'!W3152</f>
        <v>84.238393027861022</v>
      </c>
      <c r="Q23" s="50"/>
      <c r="R23" s="5">
        <f>+'Ark1'!AB3152</f>
        <v>2.6256668538913632</v>
      </c>
      <c r="S23" s="5">
        <f>+'Ark1'!AC3152</f>
        <v>-31.147592363603561</v>
      </c>
      <c r="T23" s="18">
        <f>+'Ark1'!AD3152</f>
        <v>43.021709438573801</v>
      </c>
      <c r="U23" s="74"/>
      <c r="V23" s="262">
        <f>+'Ark1'!Z3152</f>
        <v>0</v>
      </c>
      <c r="W23" s="74"/>
      <c r="X23" s="18">
        <f t="shared" ref="X23:X26" si="0">+H23/F23</f>
        <v>615.8803131991051</v>
      </c>
      <c r="Y23" s="74"/>
      <c r="Z23" s="5">
        <f>+'Ark1'!T3152</f>
        <v>4.0616385487025903</v>
      </c>
      <c r="AA23" s="5">
        <f>+'Ark1'!V3152</f>
        <v>91.633129755345308</v>
      </c>
      <c r="AB23" s="28"/>
      <c r="AN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</row>
    <row r="24" spans="1:55" s="383" customFormat="1">
      <c r="A24" s="28"/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</row>
    <row r="25" spans="1:55" ht="15.6">
      <c r="A25" s="28"/>
      <c r="B25" s="2">
        <f>+'Ark1'!AP3153</f>
        <v>0</v>
      </c>
      <c r="C25" s="2" t="s">
        <v>594</v>
      </c>
      <c r="D25" s="2">
        <f>+'Ark1'!C3153</f>
        <v>2024</v>
      </c>
      <c r="E25" s="34"/>
      <c r="F25" s="384">
        <f>+'Ark1'!Q3153</f>
        <v>1151</v>
      </c>
      <c r="G25" s="18"/>
      <c r="H25" s="384">
        <f>+'Ark1'!R3153</f>
        <v>755627</v>
      </c>
      <c r="I25" s="124"/>
      <c r="J25" s="384">
        <f>+'Ark1'!S3153</f>
        <v>753411</v>
      </c>
      <c r="K25" s="50">
        <f>+'Ark1'!AD3153</f>
        <v>59.176260798537712</v>
      </c>
      <c r="L25" s="124"/>
      <c r="M25" s="50">
        <f>+'Ark1'!AE3153</f>
        <v>59.216136381146242</v>
      </c>
      <c r="N25" s="5">
        <f>+'Ark1'!U3153</f>
        <v>60.521469689186894</v>
      </c>
      <c r="O25" s="5"/>
      <c r="P25" s="50">
        <f>+'Ark1'!W3153</f>
        <v>82.153056299945462</v>
      </c>
      <c r="Q25" s="50"/>
      <c r="R25" s="5">
        <f>+'Ark1'!AB3153</f>
        <v>2.50060907991621</v>
      </c>
      <c r="S25" s="5">
        <f>+'Ark1'!AC3153</f>
        <v>-29.097923667019149</v>
      </c>
      <c r="T25" s="18">
        <f>+'Ark1'!AD3153</f>
        <v>59.176260798537712</v>
      </c>
      <c r="U25" s="74"/>
      <c r="V25" s="262">
        <f>+'Ark1'!Z3153</f>
        <v>0</v>
      </c>
      <c r="W25" s="74"/>
      <c r="X25" s="18">
        <f t="shared" si="0"/>
        <v>656.49609035621199</v>
      </c>
      <c r="Y25" s="74"/>
      <c r="Z25" s="5">
        <f>+'Ark1'!T3153</f>
        <v>4.2902079994494642</v>
      </c>
      <c r="AA25" s="5">
        <f>+'Ark1'!V3153</f>
        <v>89.221473364640971</v>
      </c>
      <c r="AB25" s="28"/>
      <c r="AN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</row>
    <row r="26" spans="1:55" ht="15.6">
      <c r="A26" s="28"/>
      <c r="B26" s="2">
        <f>+'Ark1'!AP3154</f>
        <v>1</v>
      </c>
      <c r="C26" s="2" t="s">
        <v>595</v>
      </c>
      <c r="D26" s="2">
        <f>+'Ark1'!C3154</f>
        <v>2024</v>
      </c>
      <c r="E26" s="34"/>
      <c r="F26" s="384">
        <f>+'Ark1'!Q3154</f>
        <v>819</v>
      </c>
      <c r="G26" s="18"/>
      <c r="H26" s="384">
        <f>+'Ark1'!R3154</f>
        <v>521282</v>
      </c>
      <c r="I26" s="124"/>
      <c r="J26" s="384">
        <f>+'Ark1'!S3154</f>
        <v>516863</v>
      </c>
      <c r="K26" s="50">
        <f>+'Ark1'!AD3154</f>
        <v>40.823739201462274</v>
      </c>
      <c r="L26" s="124"/>
      <c r="M26" s="50">
        <f>+'Ark1'!AE3154</f>
        <v>40.783863618853751</v>
      </c>
      <c r="N26" s="5">
        <f>+'Ark1'!U3154</f>
        <v>60.525386804627153</v>
      </c>
      <c r="O26" s="5"/>
      <c r="P26" s="50">
        <f>+'Ark1'!W3154</f>
        <v>82.476179567892487</v>
      </c>
      <c r="Q26" s="50"/>
      <c r="R26" s="5">
        <f>+'Ark1'!AB3154</f>
        <v>2.6156159206871035</v>
      </c>
      <c r="S26" s="5">
        <f>+'Ark1'!AC3154</f>
        <v>-29.483735306602775</v>
      </c>
      <c r="T26" s="18">
        <f>+'Ark1'!AD3154</f>
        <v>40.823739201462274</v>
      </c>
      <c r="U26" s="74"/>
      <c r="V26" s="262">
        <f>+'Ark1'!Z3154</f>
        <v>0</v>
      </c>
      <c r="W26" s="74"/>
      <c r="X26" s="18">
        <f t="shared" si="0"/>
        <v>636.48595848595846</v>
      </c>
      <c r="Y26" s="74"/>
      <c r="Z26" s="5">
        <f>+'Ark1'!T3154</f>
        <v>4.2596233900268956</v>
      </c>
      <c r="AA26" s="5">
        <f>+'Ark1'!V3154</f>
        <v>89.746485773778303</v>
      </c>
      <c r="AB26" s="28"/>
      <c r="AN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</row>
    <row r="27" spans="1:55">
      <c r="A27" s="28"/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N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</row>
    <row r="28" spans="1:55">
      <c r="K28" s="155"/>
      <c r="M28" s="155"/>
      <c r="T28" s="76"/>
      <c r="U28" s="76"/>
      <c r="V28" s="76"/>
      <c r="W28" s="76"/>
      <c r="X28" s="76"/>
      <c r="Y28" s="76"/>
      <c r="Z28" s="21"/>
      <c r="AA28" s="21"/>
      <c r="AB28" s="21"/>
      <c r="AN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</row>
    <row r="29" spans="1:55">
      <c r="K29" s="155"/>
      <c r="M29" s="155"/>
      <c r="T29" s="76"/>
      <c r="U29" s="76"/>
      <c r="V29" s="76"/>
      <c r="W29" s="76"/>
      <c r="X29" s="76"/>
      <c r="Y29" s="76"/>
      <c r="Z29" s="21"/>
      <c r="AA29" s="21"/>
      <c r="AB29" s="21"/>
      <c r="AN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</row>
    <row r="30" spans="1:55">
      <c r="K30" s="155"/>
      <c r="M30" s="155"/>
      <c r="T30" s="76"/>
      <c r="U30" s="76"/>
      <c r="V30" s="76"/>
      <c r="W30" s="76"/>
      <c r="X30" s="76"/>
      <c r="Y30" s="76"/>
      <c r="Z30" s="21"/>
      <c r="AA30" s="21"/>
      <c r="AB30" s="21"/>
      <c r="AN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</row>
    <row r="31" spans="1:55">
      <c r="K31" s="155"/>
      <c r="M31" s="155"/>
      <c r="T31" s="76"/>
      <c r="U31" s="76"/>
      <c r="V31" s="76"/>
      <c r="W31" s="76"/>
      <c r="X31" s="76"/>
      <c r="Y31" s="76"/>
      <c r="Z31" s="21"/>
      <c r="AA31" s="21"/>
      <c r="AB31" s="21"/>
      <c r="AN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</row>
    <row r="32" spans="1:55">
      <c r="K32" s="155"/>
      <c r="M32" s="155"/>
      <c r="T32" s="76"/>
      <c r="U32" s="76"/>
      <c r="V32" s="76"/>
      <c r="W32" s="76"/>
      <c r="X32" s="76"/>
      <c r="Y32" s="76"/>
      <c r="Z32" s="21"/>
      <c r="AA32" s="21"/>
      <c r="AB32" s="21"/>
      <c r="AN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</row>
    <row r="33" spans="11:55">
      <c r="K33" s="155"/>
      <c r="M33" s="155"/>
      <c r="T33" s="76"/>
      <c r="U33" s="76"/>
      <c r="V33" s="76"/>
      <c r="W33" s="76"/>
      <c r="X33" s="76"/>
      <c r="Y33" s="76"/>
      <c r="Z33" s="21"/>
      <c r="AA33" s="21"/>
      <c r="AB33" s="21"/>
      <c r="AN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</row>
    <row r="34" spans="11:55">
      <c r="K34" s="155"/>
      <c r="M34" s="155"/>
      <c r="T34" s="76"/>
      <c r="U34" s="76"/>
      <c r="V34" s="76"/>
      <c r="W34" s="76"/>
      <c r="X34" s="76"/>
      <c r="Y34" s="76"/>
      <c r="Z34" s="21"/>
      <c r="AA34" s="21"/>
      <c r="AB34" s="21"/>
      <c r="AN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</row>
    <row r="35" spans="11:55">
      <c r="K35" s="155"/>
      <c r="M35" s="155"/>
      <c r="T35" s="76"/>
      <c r="U35" s="76"/>
      <c r="V35" s="76"/>
      <c r="W35" s="76"/>
      <c r="X35" s="76"/>
      <c r="Y35" s="76"/>
      <c r="Z35" s="21"/>
      <c r="AA35" s="21"/>
      <c r="AB35" s="21"/>
      <c r="AN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</row>
    <row r="36" spans="11:55">
      <c r="K36" s="155"/>
      <c r="M36" s="155"/>
      <c r="T36" s="76"/>
      <c r="U36" s="76"/>
      <c r="V36" s="76"/>
      <c r="W36" s="76"/>
      <c r="X36" s="76"/>
      <c r="Y36" s="76"/>
      <c r="Z36" s="21"/>
      <c r="AA36" s="21"/>
      <c r="AB36" s="21"/>
      <c r="AN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</row>
    <row r="37" spans="11:55">
      <c r="K37" s="155"/>
      <c r="M37" s="155"/>
      <c r="T37" s="76"/>
      <c r="U37" s="76"/>
      <c r="V37" s="76"/>
      <c r="W37" s="76"/>
      <c r="X37" s="76"/>
      <c r="Y37" s="76"/>
      <c r="Z37" s="21"/>
      <c r="AA37" s="21"/>
      <c r="AB37" s="21"/>
      <c r="AN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</row>
    <row r="38" spans="11:55">
      <c r="K38" s="155"/>
      <c r="M38" s="155"/>
      <c r="T38" s="76"/>
      <c r="U38" s="76"/>
      <c r="V38" s="76"/>
      <c r="W38" s="76"/>
      <c r="X38" s="76"/>
      <c r="Y38" s="76"/>
      <c r="Z38" s="21"/>
      <c r="AA38" s="21"/>
      <c r="AB38" s="21"/>
      <c r="AN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</row>
    <row r="39" spans="11:55">
      <c r="K39" s="155"/>
      <c r="M39" s="155"/>
      <c r="T39" s="76"/>
      <c r="U39" s="76"/>
      <c r="V39" s="76"/>
      <c r="W39" s="76"/>
      <c r="X39" s="76"/>
      <c r="Y39" s="76"/>
      <c r="Z39" s="21"/>
      <c r="AA39" s="21"/>
      <c r="AB39" s="21"/>
      <c r="AN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</row>
    <row r="40" spans="11:55">
      <c r="K40" s="155"/>
      <c r="M40" s="155"/>
      <c r="T40" s="76"/>
      <c r="U40" s="76"/>
      <c r="V40" s="76"/>
      <c r="W40" s="76"/>
      <c r="X40" s="76"/>
      <c r="Y40" s="76"/>
      <c r="Z40" s="21"/>
      <c r="AA40" s="21"/>
      <c r="AB40" s="21"/>
      <c r="AN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</row>
    <row r="41" spans="11:55">
      <c r="K41" s="155"/>
      <c r="M41" s="155"/>
      <c r="T41" s="76"/>
      <c r="U41" s="76"/>
      <c r="V41" s="76"/>
      <c r="W41" s="76"/>
      <c r="X41" s="76"/>
      <c r="Y41" s="76"/>
      <c r="Z41" s="21"/>
      <c r="AA41" s="21"/>
      <c r="AB41" s="21"/>
      <c r="AN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</row>
    <row r="42" spans="11:55">
      <c r="K42" s="155"/>
      <c r="M42" s="155"/>
      <c r="T42" s="76"/>
      <c r="U42" s="76"/>
      <c r="V42" s="76"/>
      <c r="W42" s="76"/>
      <c r="X42" s="76"/>
      <c r="Y42" s="76"/>
      <c r="Z42" s="21"/>
      <c r="AA42" s="21"/>
      <c r="AB42" s="21"/>
      <c r="AN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</row>
    <row r="43" spans="11:55">
      <c r="K43" s="155"/>
      <c r="M43" s="155"/>
      <c r="T43" s="76"/>
      <c r="U43" s="76"/>
      <c r="V43" s="76"/>
      <c r="W43" s="76"/>
      <c r="X43" s="76"/>
      <c r="Y43" s="76"/>
      <c r="Z43" s="21"/>
      <c r="AA43" s="21"/>
      <c r="AB43" s="21"/>
      <c r="AN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</row>
    <row r="44" spans="11:55">
      <c r="K44" s="155"/>
      <c r="M44" s="155"/>
      <c r="T44" s="76"/>
      <c r="U44" s="76"/>
      <c r="V44" s="76"/>
      <c r="W44" s="76"/>
      <c r="X44" s="76"/>
      <c r="Y44" s="76"/>
      <c r="Z44" s="21"/>
      <c r="AA44" s="21"/>
      <c r="AB44" s="21"/>
      <c r="AN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</row>
    <row r="45" spans="11:55">
      <c r="K45" s="155"/>
      <c r="M45" s="155"/>
      <c r="T45" s="76"/>
      <c r="U45" s="76"/>
      <c r="V45" s="76"/>
      <c r="W45" s="76"/>
      <c r="X45" s="76"/>
      <c r="Y45" s="76"/>
      <c r="Z45" s="21"/>
      <c r="AA45" s="21"/>
      <c r="AB45" s="21"/>
      <c r="AN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</row>
    <row r="46" spans="11:55">
      <c r="K46" s="155"/>
      <c r="M46" s="155"/>
      <c r="T46" s="76"/>
      <c r="U46" s="76"/>
      <c r="V46" s="76"/>
      <c r="W46" s="76"/>
      <c r="X46" s="76"/>
      <c r="Y46" s="76"/>
      <c r="Z46" s="21"/>
      <c r="AA46" s="21"/>
      <c r="AB46" s="21"/>
      <c r="AN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</row>
    <row r="47" spans="11:55">
      <c r="K47" s="155"/>
      <c r="M47" s="155"/>
      <c r="T47" s="76"/>
      <c r="U47" s="76"/>
      <c r="V47" s="76"/>
      <c r="W47" s="76"/>
      <c r="X47" s="76"/>
      <c r="Y47" s="76"/>
      <c r="Z47" s="21"/>
      <c r="AA47" s="21"/>
      <c r="AB47" s="21"/>
      <c r="AN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</row>
    <row r="48" spans="11:55">
      <c r="K48" s="155"/>
      <c r="M48" s="155"/>
      <c r="T48" s="76"/>
      <c r="U48" s="76"/>
      <c r="V48" s="76"/>
      <c r="W48" s="76"/>
      <c r="X48" s="76"/>
      <c r="Y48" s="76"/>
      <c r="Z48" s="21"/>
      <c r="AA48" s="21"/>
      <c r="AB48" s="21"/>
      <c r="AN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</row>
    <row r="49" spans="11:55">
      <c r="K49" s="155"/>
      <c r="M49" s="155"/>
      <c r="T49" s="76"/>
      <c r="U49" s="76"/>
      <c r="V49" s="76"/>
      <c r="W49" s="76"/>
      <c r="X49" s="76"/>
      <c r="Y49" s="76"/>
      <c r="Z49" s="21"/>
      <c r="AA49" s="21"/>
      <c r="AB49" s="21"/>
      <c r="AN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</row>
    <row r="50" spans="11:55">
      <c r="K50" s="155"/>
      <c r="M50" s="155"/>
      <c r="T50" s="76"/>
      <c r="U50" s="76"/>
      <c r="V50" s="76"/>
      <c r="W50" s="76"/>
      <c r="X50" s="76"/>
      <c r="Y50" s="76"/>
      <c r="Z50" s="21"/>
      <c r="AA50" s="21"/>
      <c r="AB50" s="21"/>
      <c r="AN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</row>
    <row r="51" spans="11:55">
      <c r="K51" s="155"/>
      <c r="M51" s="155"/>
      <c r="T51" s="76"/>
      <c r="U51" s="76"/>
      <c r="V51" s="76"/>
      <c r="W51" s="76"/>
      <c r="X51" s="76"/>
      <c r="Y51" s="76"/>
      <c r="Z51" s="21"/>
      <c r="AA51" s="21"/>
      <c r="AB51" s="21"/>
      <c r="AN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</row>
    <row r="52" spans="11:55">
      <c r="K52" s="155"/>
      <c r="M52" s="155"/>
      <c r="T52" s="76"/>
      <c r="U52" s="76"/>
      <c r="V52" s="76"/>
      <c r="W52" s="76"/>
      <c r="X52" s="76"/>
      <c r="Y52" s="76"/>
      <c r="Z52" s="21"/>
      <c r="AA52" s="21"/>
      <c r="AB52" s="21"/>
      <c r="AN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</row>
    <row r="53" spans="11:55">
      <c r="K53" s="155"/>
      <c r="M53" s="155"/>
      <c r="T53" s="76"/>
      <c r="U53" s="76"/>
      <c r="V53" s="76"/>
      <c r="W53" s="76"/>
      <c r="X53" s="76"/>
      <c r="Y53" s="76"/>
      <c r="Z53" s="21"/>
      <c r="AA53" s="21"/>
      <c r="AB53" s="21"/>
      <c r="AN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</row>
    <row r="54" spans="11:55">
      <c r="K54" s="155"/>
      <c r="M54" s="155"/>
      <c r="T54" s="76"/>
      <c r="U54" s="76"/>
      <c r="V54" s="76"/>
      <c r="W54" s="76"/>
      <c r="X54" s="76"/>
      <c r="Y54" s="76"/>
      <c r="Z54" s="21"/>
      <c r="AA54" s="21"/>
      <c r="AB54" s="21"/>
      <c r="AN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</row>
    <row r="55" spans="11:55">
      <c r="K55" s="155"/>
      <c r="M55" s="155"/>
      <c r="T55" s="76"/>
      <c r="U55" s="76"/>
      <c r="V55" s="76"/>
      <c r="W55" s="76"/>
      <c r="X55" s="76"/>
      <c r="Y55" s="76"/>
      <c r="Z55" s="21"/>
      <c r="AA55" s="21"/>
      <c r="AB55" s="21"/>
      <c r="AN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</row>
    <row r="56" spans="11:55">
      <c r="K56" s="155"/>
      <c r="M56" s="155"/>
      <c r="T56" s="76"/>
      <c r="U56" s="76"/>
      <c r="V56" s="76"/>
      <c r="W56" s="76"/>
      <c r="X56" s="76"/>
      <c r="Y56" s="76"/>
      <c r="Z56" s="21"/>
      <c r="AA56" s="21"/>
      <c r="AB56" s="21"/>
      <c r="AN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</row>
    <row r="57" spans="11:55">
      <c r="K57" s="155"/>
      <c r="M57" s="155"/>
      <c r="T57" s="76"/>
      <c r="U57" s="76"/>
      <c r="V57" s="76"/>
      <c r="W57" s="76"/>
      <c r="X57" s="76"/>
      <c r="Y57" s="76"/>
      <c r="Z57" s="21"/>
      <c r="AA57" s="21"/>
      <c r="AB57" s="21"/>
      <c r="AN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</row>
    <row r="58" spans="11:55">
      <c r="K58" s="155"/>
      <c r="M58" s="155"/>
      <c r="T58" s="76"/>
      <c r="U58" s="76"/>
      <c r="V58" s="76"/>
      <c r="W58" s="76"/>
      <c r="X58" s="76"/>
      <c r="Y58" s="76"/>
      <c r="Z58" s="21"/>
      <c r="AA58" s="21"/>
      <c r="AB58" s="21"/>
      <c r="AN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</row>
    <row r="59" spans="11:55">
      <c r="K59" s="155"/>
      <c r="M59" s="155"/>
      <c r="T59" s="76"/>
      <c r="U59" s="76"/>
      <c r="V59" s="76"/>
      <c r="W59" s="76"/>
      <c r="X59" s="76"/>
      <c r="Y59" s="76"/>
      <c r="Z59" s="21"/>
      <c r="AA59" s="21"/>
      <c r="AB59" s="21"/>
      <c r="AN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</row>
    <row r="60" spans="11:55">
      <c r="K60" s="155"/>
      <c r="M60" s="155"/>
      <c r="T60" s="76"/>
      <c r="U60" s="76"/>
      <c r="V60" s="76"/>
      <c r="W60" s="76"/>
      <c r="X60" s="76"/>
      <c r="Y60" s="76"/>
      <c r="Z60" s="21"/>
      <c r="AA60" s="21"/>
      <c r="AB60" s="21"/>
      <c r="AN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</row>
    <row r="61" spans="11:55">
      <c r="K61" s="155"/>
      <c r="M61" s="155"/>
      <c r="T61" s="76"/>
      <c r="U61" s="76"/>
      <c r="V61" s="76"/>
      <c r="W61" s="76"/>
      <c r="X61" s="76"/>
      <c r="Y61" s="76"/>
      <c r="Z61" s="21"/>
      <c r="AA61" s="21"/>
      <c r="AB61" s="21"/>
      <c r="AN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</row>
    <row r="62" spans="11:55">
      <c r="K62" s="155"/>
      <c r="M62" s="155"/>
      <c r="T62" s="76"/>
      <c r="U62" s="76"/>
      <c r="V62" s="76"/>
      <c r="W62" s="76"/>
      <c r="X62" s="76"/>
      <c r="Y62" s="76"/>
      <c r="Z62" s="21"/>
      <c r="AA62" s="21"/>
      <c r="AB62" s="21"/>
      <c r="AN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</row>
    <row r="63" spans="11:55">
      <c r="K63" s="155"/>
      <c r="M63" s="155"/>
      <c r="T63" s="76"/>
      <c r="U63" s="76"/>
      <c r="V63" s="76"/>
      <c r="W63" s="76"/>
      <c r="X63" s="76"/>
      <c r="Y63" s="76"/>
      <c r="Z63" s="21"/>
      <c r="AA63" s="21"/>
      <c r="AB63" s="21"/>
      <c r="AN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</row>
    <row r="64" spans="11:55">
      <c r="K64" s="155"/>
      <c r="M64" s="155"/>
      <c r="T64" s="76"/>
      <c r="U64" s="76"/>
      <c r="V64" s="76"/>
      <c r="W64" s="76"/>
      <c r="X64" s="76"/>
      <c r="Y64" s="76"/>
      <c r="Z64" s="21"/>
      <c r="AA64" s="21"/>
      <c r="AB64" s="21"/>
      <c r="AN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</row>
    <row r="65" spans="11:55">
      <c r="K65" s="155"/>
      <c r="M65" s="155"/>
      <c r="T65" s="76"/>
      <c r="U65" s="76"/>
      <c r="V65" s="76"/>
      <c r="W65" s="76"/>
      <c r="X65" s="76"/>
      <c r="Y65" s="76"/>
      <c r="Z65" s="21"/>
      <c r="AA65" s="21"/>
      <c r="AB65" s="21"/>
      <c r="AN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</row>
    <row r="66" spans="11:55">
      <c r="K66" s="155"/>
      <c r="M66" s="155"/>
      <c r="T66" s="76"/>
      <c r="U66" s="76"/>
      <c r="V66" s="76"/>
      <c r="W66" s="76"/>
      <c r="X66" s="76"/>
      <c r="Y66" s="76"/>
      <c r="Z66" s="21"/>
      <c r="AA66" s="21"/>
      <c r="AB66" s="21"/>
      <c r="AN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</row>
    <row r="67" spans="11:55">
      <c r="K67" s="155"/>
      <c r="M67" s="155"/>
      <c r="T67" s="76"/>
      <c r="U67" s="76"/>
      <c r="V67" s="76"/>
      <c r="W67" s="76"/>
      <c r="X67" s="76"/>
      <c r="Y67" s="76"/>
      <c r="Z67" s="21"/>
      <c r="AA67" s="21"/>
      <c r="AB67" s="21"/>
      <c r="AN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</row>
    <row r="68" spans="11:55">
      <c r="K68" s="155"/>
      <c r="M68" s="155"/>
      <c r="T68" s="76"/>
      <c r="U68" s="76"/>
      <c r="V68" s="76"/>
      <c r="W68" s="76"/>
      <c r="X68" s="76"/>
      <c r="Y68" s="76"/>
      <c r="Z68" s="21"/>
      <c r="AA68" s="21"/>
      <c r="AB68" s="21"/>
      <c r="AN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</row>
    <row r="69" spans="11:55">
      <c r="K69" s="155"/>
      <c r="M69" s="155"/>
      <c r="T69" s="76"/>
      <c r="U69" s="76"/>
      <c r="V69" s="76"/>
      <c r="W69" s="76"/>
      <c r="X69" s="76"/>
      <c r="Y69" s="76"/>
      <c r="Z69" s="21"/>
      <c r="AA69" s="21"/>
      <c r="AB69" s="21"/>
      <c r="AN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</row>
    <row r="70" spans="11:55">
      <c r="K70" s="155"/>
      <c r="M70" s="155"/>
      <c r="T70" s="76"/>
      <c r="U70" s="76"/>
      <c r="V70" s="76"/>
      <c r="W70" s="76"/>
      <c r="X70" s="76"/>
      <c r="Y70" s="76"/>
      <c r="Z70" s="21"/>
      <c r="AA70" s="21"/>
      <c r="AB70" s="21"/>
      <c r="AN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</row>
    <row r="71" spans="11:55">
      <c r="K71" s="155"/>
      <c r="M71" s="155"/>
      <c r="T71" s="76"/>
      <c r="U71" s="76"/>
      <c r="V71" s="76"/>
      <c r="W71" s="76"/>
      <c r="X71" s="76"/>
      <c r="Y71" s="76"/>
      <c r="Z71" s="21"/>
      <c r="AA71" s="21"/>
      <c r="AB71" s="21"/>
      <c r="AN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</row>
    <row r="72" spans="11:55">
      <c r="K72" s="155"/>
      <c r="M72" s="155"/>
      <c r="T72" s="76"/>
      <c r="U72" s="76"/>
      <c r="V72" s="76"/>
      <c r="W72" s="76"/>
      <c r="X72" s="76"/>
      <c r="Y72" s="76"/>
      <c r="Z72" s="21"/>
      <c r="AA72" s="21"/>
      <c r="AB72" s="21"/>
      <c r="AN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</row>
    <row r="73" spans="11:55">
      <c r="K73" s="155"/>
      <c r="M73" s="155"/>
      <c r="T73" s="76"/>
      <c r="U73" s="76"/>
      <c r="V73" s="76"/>
      <c r="W73" s="76"/>
      <c r="X73" s="76"/>
      <c r="Y73" s="76"/>
      <c r="Z73" s="21"/>
      <c r="AA73" s="21"/>
      <c r="AB73" s="21"/>
      <c r="AN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</row>
    <row r="74" spans="11:55">
      <c r="K74" s="155"/>
      <c r="M74" s="155"/>
      <c r="T74" s="76"/>
      <c r="U74" s="76"/>
      <c r="V74" s="76"/>
      <c r="W74" s="76"/>
      <c r="X74" s="76"/>
      <c r="Y74" s="76"/>
      <c r="Z74" s="21"/>
      <c r="AA74" s="21"/>
      <c r="AB74" s="21"/>
      <c r="AN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</row>
    <row r="75" spans="11:55">
      <c r="K75" s="155"/>
      <c r="M75" s="155"/>
      <c r="T75" s="76"/>
      <c r="U75" s="76"/>
      <c r="V75" s="76"/>
      <c r="W75" s="76"/>
      <c r="X75" s="76"/>
      <c r="Y75" s="76"/>
      <c r="Z75" s="21"/>
      <c r="AA75" s="21"/>
      <c r="AB75" s="21"/>
      <c r="AN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</row>
    <row r="76" spans="11:55">
      <c r="K76" s="155"/>
      <c r="M76" s="155"/>
      <c r="T76" s="76"/>
      <c r="U76" s="76"/>
      <c r="V76" s="76"/>
      <c r="W76" s="76"/>
      <c r="X76" s="76"/>
      <c r="Y76" s="76"/>
      <c r="Z76" s="21"/>
      <c r="AA76" s="21"/>
      <c r="AB76" s="21"/>
      <c r="AN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</row>
    <row r="77" spans="11:55">
      <c r="K77" s="155"/>
      <c r="M77" s="155"/>
      <c r="T77" s="76"/>
      <c r="U77" s="76"/>
      <c r="V77" s="76"/>
      <c r="W77" s="76"/>
      <c r="X77" s="76"/>
      <c r="Y77" s="76"/>
      <c r="Z77" s="21"/>
      <c r="AA77" s="21"/>
      <c r="AB77" s="21"/>
      <c r="AN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</row>
    <row r="78" spans="11:55">
      <c r="K78" s="155"/>
      <c r="M78" s="155"/>
      <c r="T78" s="76"/>
      <c r="U78" s="76"/>
      <c r="V78" s="76"/>
      <c r="W78" s="76"/>
      <c r="X78" s="76"/>
      <c r="Y78" s="76"/>
      <c r="Z78" s="21"/>
      <c r="AA78" s="21"/>
      <c r="AB78" s="21"/>
      <c r="AN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</row>
    <row r="79" spans="11:55">
      <c r="K79" s="155"/>
      <c r="M79" s="155"/>
      <c r="T79" s="76"/>
      <c r="U79" s="76"/>
      <c r="V79" s="76"/>
      <c r="W79" s="76"/>
      <c r="X79" s="76"/>
      <c r="Y79" s="76"/>
      <c r="Z79" s="21"/>
      <c r="AA79" s="21"/>
      <c r="AB79" s="21"/>
      <c r="AN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</row>
    <row r="80" spans="11:55">
      <c r="K80" s="155"/>
      <c r="M80" s="155"/>
      <c r="T80" s="76"/>
      <c r="U80" s="76"/>
      <c r="V80" s="76"/>
      <c r="W80" s="76"/>
      <c r="X80" s="76"/>
      <c r="Y80" s="76"/>
      <c r="Z80" s="21"/>
      <c r="AA80" s="21"/>
      <c r="AB80" s="21"/>
      <c r="AN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</row>
    <row r="81" spans="11:55">
      <c r="K81" s="155"/>
      <c r="M81" s="155"/>
      <c r="T81" s="76"/>
      <c r="U81" s="76"/>
      <c r="V81" s="76"/>
      <c r="W81" s="76"/>
      <c r="X81" s="76"/>
      <c r="Y81" s="76"/>
      <c r="Z81" s="21"/>
      <c r="AA81" s="21"/>
      <c r="AB81" s="21"/>
      <c r="AN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</row>
    <row r="82" spans="11:55">
      <c r="K82" s="155"/>
      <c r="M82" s="155"/>
      <c r="T82" s="76"/>
      <c r="U82" s="76"/>
      <c r="V82" s="76"/>
      <c r="W82" s="76"/>
      <c r="X82" s="76"/>
      <c r="Y82" s="76"/>
      <c r="Z82" s="21"/>
      <c r="AA82" s="21"/>
      <c r="AB82" s="21"/>
      <c r="AN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</row>
    <row r="83" spans="11:55">
      <c r="K83" s="155"/>
      <c r="M83" s="155"/>
      <c r="T83" s="76"/>
      <c r="U83" s="76"/>
      <c r="V83" s="76"/>
      <c r="W83" s="76"/>
      <c r="X83" s="76"/>
      <c r="Y83" s="76"/>
      <c r="Z83" s="21"/>
      <c r="AA83" s="21"/>
      <c r="AB83" s="21"/>
      <c r="AN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</row>
    <row r="84" spans="11:55">
      <c r="K84" s="155"/>
      <c r="M84" s="155"/>
      <c r="T84" s="76"/>
      <c r="U84" s="76"/>
      <c r="V84" s="76"/>
      <c r="W84" s="76"/>
      <c r="X84" s="76"/>
      <c r="Y84" s="76"/>
      <c r="Z84" s="21"/>
      <c r="AA84" s="21"/>
      <c r="AB84" s="21"/>
      <c r="AN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</row>
    <row r="85" spans="11:55">
      <c r="K85" s="155"/>
      <c r="M85" s="155"/>
      <c r="T85" s="76"/>
      <c r="U85" s="76"/>
      <c r="V85" s="76"/>
      <c r="W85" s="76"/>
      <c r="X85" s="76"/>
      <c r="Y85" s="76"/>
      <c r="Z85" s="21"/>
      <c r="AA85" s="21"/>
      <c r="AB85" s="21"/>
      <c r="AN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</row>
    <row r="86" spans="11:55">
      <c r="K86" s="155"/>
      <c r="M86" s="155"/>
      <c r="T86" s="76"/>
      <c r="U86" s="76"/>
      <c r="V86" s="76"/>
      <c r="W86" s="76"/>
      <c r="X86" s="76"/>
      <c r="Y86" s="76"/>
      <c r="Z86" s="21"/>
      <c r="AA86" s="21"/>
      <c r="AB86" s="21"/>
      <c r="AN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</row>
    <row r="87" spans="11:55">
      <c r="K87" s="155"/>
      <c r="M87" s="155"/>
      <c r="T87" s="76"/>
      <c r="U87" s="76"/>
      <c r="V87" s="76"/>
      <c r="W87" s="76"/>
      <c r="X87" s="76"/>
      <c r="Y87" s="76"/>
      <c r="Z87" s="21"/>
      <c r="AA87" s="21"/>
      <c r="AB87" s="21"/>
      <c r="AN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</row>
    <row r="88" spans="11:55">
      <c r="K88" s="155"/>
      <c r="M88" s="155"/>
      <c r="T88" s="76"/>
      <c r="U88" s="76"/>
      <c r="V88" s="76"/>
      <c r="W88" s="76"/>
      <c r="X88" s="76"/>
      <c r="Y88" s="76"/>
      <c r="Z88" s="21"/>
      <c r="AA88" s="21"/>
      <c r="AB88" s="21"/>
      <c r="AN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</row>
    <row r="89" spans="11:55">
      <c r="K89" s="155"/>
      <c r="M89" s="155"/>
      <c r="T89" s="76"/>
      <c r="U89" s="76"/>
      <c r="V89" s="76"/>
      <c r="W89" s="76"/>
      <c r="X89" s="76"/>
      <c r="Y89" s="76"/>
      <c r="Z89" s="21"/>
      <c r="AA89" s="21"/>
      <c r="AB89" s="21"/>
      <c r="AN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</row>
    <row r="90" spans="11:55">
      <c r="K90" s="155"/>
      <c r="M90" s="155"/>
      <c r="T90" s="76"/>
      <c r="U90" s="76"/>
      <c r="V90" s="76"/>
      <c r="W90" s="76"/>
      <c r="X90" s="76"/>
      <c r="Y90" s="76"/>
      <c r="Z90" s="21"/>
      <c r="AA90" s="21"/>
      <c r="AB90" s="21"/>
      <c r="AN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</row>
    <row r="91" spans="11:55">
      <c r="K91" s="155"/>
      <c r="M91" s="155"/>
      <c r="T91" s="76"/>
      <c r="U91" s="76"/>
      <c r="V91" s="76"/>
      <c r="W91" s="76"/>
      <c r="X91" s="76"/>
      <c r="Y91" s="76"/>
      <c r="Z91" s="21"/>
      <c r="AA91" s="21"/>
      <c r="AB91" s="21"/>
      <c r="AN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</row>
    <row r="92" spans="11:55">
      <c r="K92" s="155"/>
      <c r="M92" s="155"/>
      <c r="T92" s="76"/>
      <c r="U92" s="76"/>
      <c r="V92" s="76"/>
      <c r="W92" s="76"/>
      <c r="X92" s="76"/>
      <c r="Y92" s="76"/>
      <c r="Z92" s="21"/>
      <c r="AA92" s="21"/>
      <c r="AB92" s="21"/>
      <c r="AN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</row>
    <row r="93" spans="11:55">
      <c r="K93" s="155"/>
      <c r="M93" s="155"/>
      <c r="T93" s="76"/>
      <c r="U93" s="76"/>
      <c r="V93" s="76"/>
      <c r="W93" s="76"/>
      <c r="X93" s="76"/>
      <c r="Y93" s="76"/>
      <c r="Z93" s="21"/>
      <c r="AA93" s="21"/>
      <c r="AB93" s="21"/>
      <c r="AN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</row>
    <row r="94" spans="11:55">
      <c r="K94" s="155"/>
      <c r="M94" s="155"/>
      <c r="T94" s="76"/>
      <c r="U94" s="76"/>
      <c r="V94" s="76"/>
      <c r="W94" s="76"/>
      <c r="X94" s="76"/>
      <c r="Y94" s="76"/>
      <c r="Z94" s="21"/>
      <c r="AA94" s="21"/>
      <c r="AB94" s="21"/>
      <c r="AN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</row>
    <row r="95" spans="11:55">
      <c r="K95" s="155"/>
      <c r="M95" s="155"/>
      <c r="T95" s="76"/>
      <c r="U95" s="76"/>
      <c r="V95" s="76"/>
      <c r="W95" s="76"/>
      <c r="X95" s="76"/>
      <c r="Y95" s="76"/>
      <c r="Z95" s="21"/>
      <c r="AA95" s="21"/>
      <c r="AB95" s="21"/>
      <c r="AN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</row>
    <row r="96" spans="11:55">
      <c r="K96" s="155"/>
      <c r="M96" s="155"/>
      <c r="T96" s="76"/>
      <c r="U96" s="76"/>
      <c r="V96" s="76"/>
      <c r="W96" s="76"/>
      <c r="X96" s="76"/>
      <c r="Y96" s="76"/>
      <c r="Z96" s="21"/>
      <c r="AA96" s="21"/>
      <c r="AB96" s="21"/>
      <c r="AN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</row>
    <row r="97" spans="11:55">
      <c r="K97" s="155"/>
      <c r="M97" s="155"/>
      <c r="T97" s="76"/>
      <c r="U97" s="76"/>
      <c r="V97" s="76"/>
      <c r="W97" s="76"/>
      <c r="X97" s="76"/>
      <c r="Y97" s="76"/>
      <c r="Z97" s="21"/>
      <c r="AA97" s="21"/>
      <c r="AB97" s="21"/>
      <c r="AN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</row>
    <row r="98" spans="11:55">
      <c r="K98" s="155"/>
      <c r="M98" s="155"/>
      <c r="T98" s="76"/>
      <c r="U98" s="76"/>
      <c r="V98" s="76"/>
      <c r="W98" s="76"/>
      <c r="X98" s="76"/>
      <c r="Y98" s="76"/>
      <c r="Z98" s="21"/>
      <c r="AA98" s="21"/>
      <c r="AB98" s="21"/>
      <c r="AN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</row>
    <row r="99" spans="11:55">
      <c r="K99" s="155"/>
      <c r="M99" s="155"/>
      <c r="T99" s="76"/>
      <c r="U99" s="76"/>
      <c r="V99" s="76"/>
      <c r="W99" s="76"/>
      <c r="X99" s="76"/>
      <c r="Y99" s="76"/>
      <c r="Z99" s="21"/>
      <c r="AA99" s="21"/>
      <c r="AB99" s="21"/>
      <c r="AN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</row>
    <row r="100" spans="11:55">
      <c r="K100" s="155"/>
      <c r="M100" s="155"/>
      <c r="T100" s="76"/>
      <c r="U100" s="76"/>
      <c r="V100" s="76"/>
      <c r="W100" s="76"/>
      <c r="X100" s="76"/>
      <c r="Y100" s="76"/>
      <c r="Z100" s="21"/>
      <c r="AA100" s="21"/>
      <c r="AB100" s="21"/>
      <c r="AN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</row>
    <row r="101" spans="11:55">
      <c r="K101" s="155"/>
      <c r="M101" s="155"/>
      <c r="T101" s="76"/>
      <c r="U101" s="76"/>
      <c r="V101" s="76"/>
      <c r="W101" s="76"/>
      <c r="X101" s="76"/>
      <c r="Y101" s="76"/>
      <c r="Z101" s="21"/>
      <c r="AA101" s="21"/>
      <c r="AB101" s="21"/>
      <c r="AN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</row>
    <row r="102" spans="11:55">
      <c r="K102" s="155"/>
      <c r="M102" s="155"/>
      <c r="T102" s="76"/>
      <c r="U102" s="76"/>
      <c r="V102" s="76"/>
      <c r="W102" s="76"/>
      <c r="X102" s="76"/>
      <c r="Y102" s="76"/>
      <c r="Z102" s="21"/>
      <c r="AA102" s="21"/>
      <c r="AB102" s="21"/>
      <c r="AN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</row>
    <row r="103" spans="11:55">
      <c r="K103" s="155"/>
      <c r="M103" s="155"/>
      <c r="T103" s="76"/>
      <c r="U103" s="76"/>
      <c r="V103" s="76"/>
      <c r="W103" s="76"/>
      <c r="X103" s="76"/>
      <c r="Y103" s="76"/>
      <c r="Z103" s="21"/>
      <c r="AA103" s="21"/>
      <c r="AB103" s="21"/>
      <c r="AN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</row>
    <row r="104" spans="11:55">
      <c r="K104" s="155"/>
      <c r="M104" s="155"/>
      <c r="T104" s="76"/>
      <c r="U104" s="76"/>
      <c r="V104" s="76"/>
      <c r="W104" s="76"/>
      <c r="X104" s="76"/>
      <c r="Y104" s="76"/>
      <c r="Z104" s="21"/>
      <c r="AA104" s="21"/>
      <c r="AB104" s="21"/>
      <c r="AN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</row>
    <row r="105" spans="11:55">
      <c r="K105" s="155"/>
      <c r="M105" s="155"/>
      <c r="T105" s="76"/>
      <c r="U105" s="76"/>
      <c r="V105" s="76"/>
      <c r="W105" s="76"/>
      <c r="X105" s="76"/>
      <c r="Y105" s="76"/>
      <c r="Z105" s="21"/>
      <c r="AA105" s="21"/>
      <c r="AB105" s="21"/>
      <c r="AN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</row>
    <row r="106" spans="11:55">
      <c r="K106" s="155"/>
      <c r="M106" s="155"/>
      <c r="T106" s="76"/>
      <c r="U106" s="76"/>
      <c r="V106" s="76"/>
      <c r="W106" s="76"/>
      <c r="X106" s="76"/>
      <c r="Y106" s="76"/>
      <c r="Z106" s="21"/>
      <c r="AA106" s="21"/>
      <c r="AB106" s="21"/>
      <c r="AN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</row>
    <row r="107" spans="11:55">
      <c r="K107" s="155"/>
      <c r="M107" s="155"/>
      <c r="T107" s="76"/>
      <c r="U107" s="76"/>
      <c r="V107" s="76"/>
      <c r="W107" s="76"/>
      <c r="X107" s="76"/>
      <c r="Y107" s="76"/>
      <c r="Z107" s="21"/>
      <c r="AA107" s="21"/>
      <c r="AB107" s="21"/>
      <c r="AN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</row>
    <row r="108" spans="11:55">
      <c r="K108" s="155"/>
      <c r="M108" s="155"/>
      <c r="T108" s="76"/>
      <c r="U108" s="76"/>
      <c r="V108" s="76"/>
      <c r="W108" s="76"/>
      <c r="X108" s="76"/>
      <c r="Y108" s="76"/>
      <c r="Z108" s="21"/>
      <c r="AA108" s="21"/>
      <c r="AB108" s="21"/>
      <c r="AN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</row>
    <row r="109" spans="11:55">
      <c r="K109" s="155"/>
      <c r="M109" s="155"/>
      <c r="T109" s="76"/>
      <c r="U109" s="76"/>
      <c r="V109" s="76"/>
      <c r="W109" s="76"/>
      <c r="X109" s="76"/>
      <c r="Y109" s="76"/>
      <c r="Z109" s="21"/>
      <c r="AA109" s="21"/>
      <c r="AB109" s="21"/>
      <c r="AN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</row>
    <row r="110" spans="11:55">
      <c r="K110" s="155"/>
      <c r="M110" s="155"/>
      <c r="T110" s="76"/>
      <c r="U110" s="76"/>
      <c r="V110" s="76"/>
      <c r="W110" s="76"/>
      <c r="X110" s="76"/>
      <c r="Y110" s="76"/>
      <c r="Z110" s="21"/>
      <c r="AA110" s="21"/>
      <c r="AB110" s="21"/>
      <c r="AN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</row>
    <row r="111" spans="11:55">
      <c r="K111" s="155"/>
      <c r="M111" s="155"/>
      <c r="T111" s="76"/>
      <c r="U111" s="76"/>
      <c r="V111" s="76"/>
      <c r="W111" s="76"/>
      <c r="X111" s="76"/>
      <c r="Y111" s="76"/>
      <c r="Z111" s="21"/>
      <c r="AA111" s="21"/>
      <c r="AB111" s="21"/>
      <c r="AN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</row>
    <row r="112" spans="11:55">
      <c r="K112" s="155"/>
      <c r="M112" s="155"/>
      <c r="T112" s="76"/>
      <c r="U112" s="76"/>
      <c r="V112" s="76"/>
      <c r="W112" s="76"/>
      <c r="X112" s="76"/>
      <c r="Y112" s="76"/>
      <c r="Z112" s="21"/>
      <c r="AA112" s="21"/>
      <c r="AB112" s="21"/>
      <c r="AN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</row>
    <row r="113" spans="11:55">
      <c r="K113" s="155"/>
      <c r="M113" s="155"/>
      <c r="T113" s="76"/>
      <c r="U113" s="76"/>
      <c r="V113" s="76"/>
      <c r="W113" s="76"/>
      <c r="X113" s="76"/>
      <c r="Y113" s="76"/>
      <c r="Z113" s="21"/>
      <c r="AA113" s="21"/>
      <c r="AB113" s="21"/>
      <c r="AN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</row>
    <row r="114" spans="11:55">
      <c r="K114" s="155"/>
      <c r="M114" s="155"/>
      <c r="T114" s="76"/>
      <c r="U114" s="76"/>
      <c r="V114" s="76"/>
      <c r="W114" s="76"/>
      <c r="X114" s="76"/>
      <c r="Y114" s="76"/>
      <c r="Z114" s="21"/>
      <c r="AA114" s="21"/>
      <c r="AB114" s="21"/>
      <c r="AN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</row>
    <row r="115" spans="11:55">
      <c r="K115" s="155"/>
      <c r="M115" s="155"/>
      <c r="T115" s="76"/>
      <c r="U115" s="76"/>
      <c r="V115" s="76"/>
      <c r="W115" s="76"/>
      <c r="X115" s="76"/>
      <c r="Y115" s="76"/>
      <c r="Z115" s="21"/>
      <c r="AA115" s="21"/>
      <c r="AB115" s="21"/>
      <c r="AN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</row>
    <row r="116" spans="11:55">
      <c r="K116" s="155"/>
      <c r="M116" s="155"/>
      <c r="T116" s="76"/>
      <c r="U116" s="76"/>
      <c r="V116" s="76"/>
      <c r="W116" s="76"/>
      <c r="X116" s="76"/>
      <c r="Y116" s="76"/>
      <c r="Z116" s="21"/>
      <c r="AA116" s="21"/>
      <c r="AB116" s="21"/>
      <c r="AN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</row>
    <row r="117" spans="11:55">
      <c r="K117" s="155"/>
      <c r="M117" s="155"/>
      <c r="T117" s="76"/>
      <c r="U117" s="76"/>
      <c r="V117" s="76"/>
      <c r="W117" s="76"/>
      <c r="X117" s="76"/>
      <c r="Y117" s="76"/>
      <c r="Z117" s="21"/>
      <c r="AA117" s="21"/>
      <c r="AB117" s="21"/>
      <c r="AN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</row>
    <row r="118" spans="11:55">
      <c r="K118" s="155"/>
      <c r="M118" s="155"/>
      <c r="T118" s="76"/>
      <c r="U118" s="76"/>
      <c r="V118" s="76"/>
      <c r="W118" s="76"/>
      <c r="X118" s="76"/>
      <c r="Y118" s="76"/>
      <c r="Z118" s="21"/>
      <c r="AA118" s="21"/>
      <c r="AB118" s="21"/>
      <c r="AN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</row>
    <row r="119" spans="11:55">
      <c r="K119" s="155"/>
      <c r="M119" s="155"/>
      <c r="T119" s="76"/>
      <c r="U119" s="76"/>
      <c r="V119" s="76"/>
      <c r="W119" s="76"/>
      <c r="X119" s="76"/>
      <c r="Y119" s="76"/>
      <c r="Z119" s="21"/>
      <c r="AA119" s="21"/>
      <c r="AB119" s="21"/>
      <c r="AN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</row>
    <row r="120" spans="11:55">
      <c r="K120" s="155"/>
      <c r="M120" s="155"/>
      <c r="T120" s="76"/>
      <c r="U120" s="76"/>
      <c r="V120" s="76"/>
      <c r="W120" s="76"/>
      <c r="X120" s="76"/>
      <c r="Y120" s="76"/>
      <c r="Z120" s="21"/>
      <c r="AA120" s="21"/>
      <c r="AB120" s="21"/>
      <c r="AN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</row>
    <row r="121" spans="11:55">
      <c r="K121" s="155"/>
      <c r="M121" s="155"/>
      <c r="T121" s="76"/>
      <c r="U121" s="76"/>
      <c r="V121" s="76"/>
      <c r="W121" s="76"/>
      <c r="X121" s="76"/>
      <c r="Y121" s="76"/>
      <c r="Z121" s="21"/>
      <c r="AA121" s="21"/>
      <c r="AB121" s="21"/>
      <c r="AN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</row>
    <row r="122" spans="11:55">
      <c r="K122" s="155"/>
      <c r="M122" s="155"/>
      <c r="T122" s="76"/>
      <c r="U122" s="76"/>
      <c r="V122" s="76"/>
      <c r="W122" s="76"/>
      <c r="X122" s="76"/>
      <c r="Y122" s="76"/>
      <c r="Z122" s="21"/>
      <c r="AA122" s="21"/>
      <c r="AB122" s="21"/>
      <c r="AN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</row>
    <row r="123" spans="11:55">
      <c r="K123" s="155"/>
      <c r="M123" s="155"/>
      <c r="T123" s="76"/>
      <c r="U123" s="76"/>
      <c r="V123" s="76"/>
      <c r="W123" s="76"/>
      <c r="X123" s="76"/>
      <c r="Y123" s="76"/>
      <c r="Z123" s="21"/>
      <c r="AA123" s="21"/>
      <c r="AB123" s="21"/>
      <c r="AN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</row>
    <row r="124" spans="11:55">
      <c r="K124" s="155"/>
      <c r="M124" s="155"/>
      <c r="T124" s="76"/>
      <c r="U124" s="76"/>
      <c r="V124" s="76"/>
      <c r="W124" s="76"/>
      <c r="X124" s="76"/>
      <c r="Y124" s="76"/>
      <c r="Z124" s="21"/>
      <c r="AA124" s="21"/>
      <c r="AB124" s="21"/>
      <c r="AN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</row>
    <row r="125" spans="11:55">
      <c r="K125" s="155"/>
      <c r="M125" s="155"/>
      <c r="T125" s="76"/>
      <c r="U125" s="76"/>
      <c r="V125" s="76"/>
      <c r="W125" s="76"/>
      <c r="X125" s="76"/>
      <c r="Y125" s="76"/>
      <c r="Z125" s="21"/>
      <c r="AA125" s="21"/>
      <c r="AB125" s="21"/>
      <c r="AN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</row>
    <row r="126" spans="11:55">
      <c r="K126" s="155"/>
      <c r="M126" s="155"/>
      <c r="T126" s="76"/>
      <c r="U126" s="76"/>
      <c r="V126" s="76"/>
      <c r="W126" s="76"/>
      <c r="X126" s="76"/>
      <c r="Y126" s="76"/>
      <c r="Z126" s="21"/>
      <c r="AA126" s="21"/>
      <c r="AB126" s="21"/>
      <c r="AN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</row>
    <row r="127" spans="11:55">
      <c r="K127" s="155"/>
      <c r="M127" s="155"/>
      <c r="T127" s="76"/>
      <c r="U127" s="76"/>
      <c r="V127" s="76"/>
      <c r="W127" s="76"/>
      <c r="X127" s="76"/>
      <c r="Y127" s="76"/>
      <c r="Z127" s="21"/>
      <c r="AA127" s="21"/>
      <c r="AB127" s="21"/>
      <c r="AN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</row>
    <row r="128" spans="11:55">
      <c r="K128" s="155"/>
      <c r="M128" s="155"/>
      <c r="T128" s="76"/>
      <c r="U128" s="76"/>
      <c r="V128" s="76"/>
      <c r="W128" s="76"/>
      <c r="X128" s="76"/>
      <c r="Y128" s="76"/>
      <c r="Z128" s="21"/>
      <c r="AA128" s="21"/>
      <c r="AB128" s="21"/>
      <c r="AN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</row>
    <row r="129" spans="11:55">
      <c r="K129" s="155"/>
      <c r="M129" s="155"/>
      <c r="T129" s="76"/>
      <c r="U129" s="76"/>
      <c r="V129" s="76"/>
      <c r="W129" s="76"/>
      <c r="X129" s="76"/>
      <c r="Y129" s="76"/>
      <c r="Z129" s="21"/>
      <c r="AA129" s="21"/>
      <c r="AB129" s="21"/>
      <c r="AN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</row>
    <row r="130" spans="11:55">
      <c r="K130" s="155"/>
      <c r="M130" s="155"/>
      <c r="T130" s="76"/>
      <c r="U130" s="76"/>
      <c r="V130" s="76"/>
      <c r="W130" s="76"/>
      <c r="X130" s="76"/>
      <c r="Y130" s="76"/>
      <c r="Z130" s="21"/>
      <c r="AA130" s="21"/>
      <c r="AB130" s="21"/>
      <c r="AN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</row>
    <row r="131" spans="11:55">
      <c r="K131" s="155"/>
      <c r="M131" s="155"/>
      <c r="T131" s="76"/>
      <c r="U131" s="76"/>
      <c r="V131" s="76"/>
      <c r="W131" s="76"/>
      <c r="X131" s="76"/>
      <c r="Y131" s="76"/>
      <c r="Z131" s="21"/>
      <c r="AA131" s="21"/>
      <c r="AB131" s="21"/>
      <c r="AN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</row>
    <row r="132" spans="11:55">
      <c r="K132" s="155"/>
      <c r="M132" s="155"/>
      <c r="T132" s="76"/>
      <c r="U132" s="76"/>
      <c r="V132" s="76"/>
      <c r="W132" s="76"/>
      <c r="X132" s="76"/>
      <c r="Y132" s="76"/>
      <c r="Z132" s="21"/>
      <c r="AA132" s="21"/>
      <c r="AB132" s="21"/>
      <c r="AN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</row>
    <row r="133" spans="11:55">
      <c r="K133" s="155"/>
      <c r="M133" s="155"/>
      <c r="T133" s="76"/>
      <c r="U133" s="76"/>
      <c r="V133" s="76"/>
      <c r="W133" s="76"/>
      <c r="X133" s="76"/>
      <c r="Y133" s="76"/>
      <c r="Z133" s="21"/>
      <c r="AA133" s="21"/>
      <c r="AB133" s="21"/>
      <c r="AN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</row>
    <row r="134" spans="11:55">
      <c r="K134" s="155"/>
      <c r="M134" s="155"/>
      <c r="T134" s="76"/>
      <c r="U134" s="76"/>
      <c r="V134" s="76"/>
      <c r="W134" s="76"/>
      <c r="X134" s="76"/>
      <c r="Y134" s="76"/>
      <c r="Z134" s="21"/>
      <c r="AA134" s="21"/>
      <c r="AB134" s="21"/>
      <c r="AN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</row>
    <row r="135" spans="11:55">
      <c r="K135" s="155"/>
      <c r="M135" s="155"/>
      <c r="T135" s="76"/>
      <c r="U135" s="76"/>
      <c r="V135" s="76"/>
      <c r="W135" s="76"/>
      <c r="X135" s="76"/>
      <c r="Y135" s="76"/>
      <c r="Z135" s="21"/>
      <c r="AA135" s="21"/>
      <c r="AB135" s="21"/>
      <c r="AN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</row>
    <row r="136" spans="11:55">
      <c r="K136" s="155"/>
      <c r="M136" s="155"/>
      <c r="T136" s="76"/>
      <c r="U136" s="76"/>
      <c r="V136" s="76"/>
      <c r="W136" s="76"/>
      <c r="X136" s="76"/>
      <c r="Y136" s="76"/>
      <c r="Z136" s="21"/>
      <c r="AA136" s="21"/>
      <c r="AB136" s="21"/>
      <c r="AN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</row>
    <row r="137" spans="11:55">
      <c r="K137" s="155"/>
      <c r="M137" s="155"/>
      <c r="T137" s="76"/>
      <c r="U137" s="76"/>
      <c r="V137" s="76"/>
      <c r="W137" s="76"/>
      <c r="X137" s="76"/>
      <c r="Y137" s="76"/>
      <c r="Z137" s="21"/>
      <c r="AA137" s="21"/>
      <c r="AB137" s="21"/>
      <c r="AN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</row>
    <row r="138" spans="11:55">
      <c r="K138" s="155"/>
      <c r="M138" s="155"/>
      <c r="T138" s="76"/>
      <c r="U138" s="76"/>
      <c r="V138" s="76"/>
      <c r="W138" s="76"/>
      <c r="X138" s="76"/>
      <c r="Y138" s="76"/>
      <c r="Z138" s="21"/>
      <c r="AA138" s="21"/>
      <c r="AB138" s="21"/>
      <c r="AN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</row>
    <row r="139" spans="11:55">
      <c r="K139" s="155"/>
      <c r="M139" s="155"/>
      <c r="T139" s="76"/>
      <c r="U139" s="76"/>
      <c r="V139" s="76"/>
      <c r="W139" s="76"/>
      <c r="X139" s="76"/>
      <c r="Y139" s="76"/>
      <c r="Z139" s="21"/>
      <c r="AA139" s="21"/>
      <c r="AB139" s="21"/>
      <c r="AN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</row>
    <row r="140" spans="11:55">
      <c r="K140" s="155"/>
      <c r="M140" s="155"/>
      <c r="T140" s="76"/>
      <c r="U140" s="76"/>
      <c r="V140" s="76"/>
      <c r="W140" s="76"/>
      <c r="X140" s="76"/>
      <c r="Y140" s="76"/>
      <c r="Z140" s="21"/>
      <c r="AA140" s="21"/>
      <c r="AB140" s="21"/>
      <c r="AN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</row>
    <row r="141" spans="11:55">
      <c r="K141" s="155"/>
      <c r="M141" s="155"/>
      <c r="T141" s="76"/>
      <c r="U141" s="76"/>
      <c r="V141" s="76"/>
      <c r="W141" s="76"/>
      <c r="X141" s="76"/>
      <c r="Y141" s="76"/>
      <c r="Z141" s="21"/>
      <c r="AA141" s="21"/>
      <c r="AB141" s="21"/>
      <c r="AN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</row>
    <row r="142" spans="11:55">
      <c r="K142" s="155"/>
      <c r="M142" s="155"/>
      <c r="T142" s="76"/>
      <c r="U142" s="76"/>
      <c r="V142" s="76"/>
      <c r="W142" s="76"/>
      <c r="X142" s="76"/>
      <c r="Y142" s="76"/>
      <c r="Z142" s="21"/>
      <c r="AA142" s="21"/>
      <c r="AB142" s="21"/>
      <c r="AN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</row>
    <row r="143" spans="11:55">
      <c r="K143" s="155"/>
      <c r="M143" s="155"/>
      <c r="T143" s="76"/>
      <c r="U143" s="76"/>
      <c r="V143" s="76"/>
      <c r="W143" s="76"/>
      <c r="X143" s="76"/>
      <c r="Y143" s="76"/>
      <c r="Z143" s="21"/>
      <c r="AA143" s="21"/>
      <c r="AB143" s="21"/>
      <c r="AN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</row>
    <row r="144" spans="11:55">
      <c r="K144" s="155"/>
      <c r="M144" s="155"/>
      <c r="T144" s="76"/>
      <c r="U144" s="76"/>
      <c r="V144" s="76"/>
      <c r="W144" s="76"/>
      <c r="X144" s="76"/>
      <c r="Y144" s="76"/>
      <c r="Z144" s="21"/>
      <c r="AA144" s="21"/>
      <c r="AB144" s="21"/>
      <c r="AN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</row>
    <row r="145" spans="11:55">
      <c r="K145" s="155"/>
      <c r="M145" s="155"/>
      <c r="T145" s="76"/>
      <c r="U145" s="76"/>
      <c r="V145" s="76"/>
      <c r="W145" s="76"/>
      <c r="X145" s="76"/>
      <c r="Y145" s="76"/>
      <c r="Z145" s="21"/>
      <c r="AA145" s="21"/>
      <c r="AB145" s="21"/>
      <c r="AN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</row>
    <row r="146" spans="11:55">
      <c r="K146" s="155"/>
      <c r="M146" s="155"/>
      <c r="T146" s="76"/>
      <c r="U146" s="76"/>
      <c r="V146" s="76"/>
      <c r="W146" s="76"/>
      <c r="X146" s="76"/>
      <c r="Y146" s="76"/>
      <c r="Z146" s="21"/>
      <c r="AA146" s="21"/>
      <c r="AB146" s="21"/>
      <c r="AN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</row>
    <row r="147" spans="11:55">
      <c r="K147" s="155"/>
      <c r="M147" s="155"/>
      <c r="T147" s="76"/>
      <c r="U147" s="76"/>
      <c r="V147" s="76"/>
      <c r="W147" s="76"/>
      <c r="X147" s="76"/>
      <c r="Y147" s="76"/>
      <c r="Z147" s="21"/>
      <c r="AA147" s="21"/>
      <c r="AB147" s="21"/>
      <c r="AN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</row>
    <row r="148" spans="11:55">
      <c r="K148" s="155"/>
      <c r="M148" s="155"/>
      <c r="T148" s="76"/>
      <c r="U148" s="76"/>
      <c r="V148" s="76"/>
      <c r="W148" s="76"/>
      <c r="X148" s="76"/>
      <c r="Y148" s="76"/>
      <c r="Z148" s="21"/>
      <c r="AA148" s="21"/>
      <c r="AB148" s="21"/>
      <c r="AN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</row>
    <row r="149" spans="11:55">
      <c r="K149" s="155"/>
      <c r="M149" s="155"/>
      <c r="T149" s="76"/>
      <c r="U149" s="76"/>
      <c r="V149" s="76"/>
      <c r="W149" s="76"/>
      <c r="X149" s="76"/>
      <c r="Y149" s="76"/>
      <c r="Z149" s="21"/>
      <c r="AA149" s="21"/>
      <c r="AB149" s="21"/>
      <c r="AN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</row>
    <row r="150" spans="11:55">
      <c r="K150" s="155"/>
      <c r="M150" s="155"/>
      <c r="T150" s="76"/>
      <c r="U150" s="76"/>
      <c r="V150" s="76"/>
      <c r="W150" s="76"/>
      <c r="X150" s="76"/>
      <c r="Y150" s="76"/>
      <c r="Z150" s="21"/>
      <c r="AA150" s="21"/>
      <c r="AB150" s="21"/>
      <c r="AN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</row>
    <row r="151" spans="11:55">
      <c r="K151" s="155"/>
      <c r="M151" s="155"/>
      <c r="T151" s="76"/>
      <c r="U151" s="76"/>
      <c r="V151" s="76"/>
      <c r="W151" s="76"/>
      <c r="X151" s="76"/>
      <c r="Y151" s="76"/>
      <c r="Z151" s="21"/>
      <c r="AA151" s="21"/>
      <c r="AB151" s="21"/>
      <c r="AN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</row>
    <row r="152" spans="11:55">
      <c r="K152" s="155"/>
      <c r="M152" s="155"/>
      <c r="T152" s="76"/>
      <c r="U152" s="76"/>
      <c r="V152" s="76"/>
      <c r="W152" s="76"/>
      <c r="X152" s="76"/>
      <c r="Y152" s="76"/>
      <c r="Z152" s="21"/>
      <c r="AA152" s="21"/>
      <c r="AB152" s="21"/>
      <c r="AN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</row>
    <row r="153" spans="11:55">
      <c r="K153" s="155"/>
      <c r="M153" s="155"/>
      <c r="T153" s="76"/>
      <c r="U153" s="76"/>
      <c r="V153" s="76"/>
      <c r="W153" s="76"/>
      <c r="X153" s="76"/>
      <c r="Y153" s="76"/>
      <c r="Z153" s="21"/>
      <c r="AA153" s="21"/>
      <c r="AB153" s="21"/>
      <c r="AN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</row>
    <row r="154" spans="11:55">
      <c r="K154" s="155"/>
      <c r="M154" s="155"/>
      <c r="T154" s="76"/>
      <c r="U154" s="76"/>
      <c r="V154" s="76"/>
      <c r="W154" s="76"/>
      <c r="X154" s="76"/>
      <c r="Y154" s="76"/>
      <c r="Z154" s="21"/>
      <c r="AA154" s="21"/>
      <c r="AB154" s="21"/>
      <c r="AN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</row>
    <row r="155" spans="11:55">
      <c r="K155" s="155"/>
      <c r="M155" s="155"/>
      <c r="T155" s="76"/>
      <c r="U155" s="76"/>
      <c r="V155" s="76"/>
      <c r="W155" s="76"/>
      <c r="X155" s="76"/>
      <c r="Y155" s="76"/>
      <c r="Z155" s="21"/>
      <c r="AA155" s="21"/>
      <c r="AB155" s="21"/>
      <c r="AN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</row>
    <row r="156" spans="11:55">
      <c r="K156" s="155"/>
      <c r="M156" s="155"/>
      <c r="T156" s="76"/>
      <c r="U156" s="76"/>
      <c r="V156" s="76"/>
      <c r="W156" s="76"/>
      <c r="X156" s="76"/>
      <c r="Y156" s="76"/>
      <c r="Z156" s="21"/>
      <c r="AA156" s="21"/>
      <c r="AB156" s="21"/>
      <c r="AN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</row>
    <row r="157" spans="11:55">
      <c r="K157" s="155"/>
      <c r="M157" s="155"/>
      <c r="T157" s="76"/>
      <c r="U157" s="76"/>
      <c r="V157" s="76"/>
      <c r="W157" s="76"/>
      <c r="X157" s="76"/>
      <c r="Y157" s="76"/>
      <c r="Z157" s="21"/>
      <c r="AA157" s="21"/>
      <c r="AB157" s="21"/>
      <c r="AN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</row>
    <row r="158" spans="11:55">
      <c r="K158" s="155"/>
      <c r="M158" s="155"/>
      <c r="T158" s="76"/>
      <c r="U158" s="76"/>
      <c r="V158" s="76"/>
      <c r="W158" s="76"/>
      <c r="X158" s="76"/>
      <c r="Y158" s="76"/>
      <c r="Z158" s="21"/>
      <c r="AA158" s="21"/>
      <c r="AB158" s="21"/>
      <c r="AN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</row>
    <row r="159" spans="11:55">
      <c r="K159" s="155"/>
      <c r="M159" s="155"/>
      <c r="T159" s="76"/>
      <c r="U159" s="76"/>
      <c r="V159" s="76"/>
      <c r="W159" s="76"/>
      <c r="X159" s="76"/>
      <c r="Y159" s="76"/>
      <c r="Z159" s="21"/>
      <c r="AA159" s="21"/>
      <c r="AB159" s="21"/>
      <c r="AN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</row>
    <row r="160" spans="11:55">
      <c r="K160" s="155"/>
      <c r="M160" s="155"/>
      <c r="T160" s="76"/>
      <c r="U160" s="76"/>
      <c r="V160" s="76"/>
      <c r="W160" s="76"/>
      <c r="X160" s="76"/>
      <c r="Y160" s="76"/>
      <c r="Z160" s="21"/>
      <c r="AA160" s="21"/>
      <c r="AB160" s="21"/>
      <c r="AN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</row>
    <row r="161" spans="11:55">
      <c r="K161" s="155"/>
      <c r="M161" s="155"/>
      <c r="T161" s="76"/>
      <c r="U161" s="76"/>
      <c r="V161" s="76"/>
      <c r="W161" s="76"/>
      <c r="X161" s="76"/>
      <c r="Y161" s="76"/>
      <c r="Z161" s="21"/>
      <c r="AA161" s="21"/>
      <c r="AB161" s="21"/>
      <c r="AN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</row>
    <row r="162" spans="11:55">
      <c r="K162" s="155"/>
      <c r="M162" s="155"/>
      <c r="T162" s="76"/>
      <c r="U162" s="76"/>
      <c r="V162" s="76"/>
      <c r="W162" s="76"/>
      <c r="X162" s="76"/>
      <c r="Y162" s="76"/>
      <c r="Z162" s="21"/>
      <c r="AA162" s="21"/>
      <c r="AB162" s="21"/>
      <c r="AN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</row>
    <row r="163" spans="11:55">
      <c r="K163" s="155"/>
      <c r="M163" s="155"/>
      <c r="T163" s="76"/>
      <c r="U163" s="76"/>
      <c r="V163" s="76"/>
      <c r="W163" s="76"/>
      <c r="X163" s="76"/>
      <c r="Y163" s="76"/>
      <c r="Z163" s="21"/>
      <c r="AA163" s="21"/>
      <c r="AB163" s="21"/>
      <c r="AN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</row>
    <row r="164" spans="11:55">
      <c r="K164" s="155"/>
      <c r="M164" s="155"/>
      <c r="T164" s="76"/>
      <c r="U164" s="76"/>
      <c r="V164" s="76"/>
      <c r="W164" s="76"/>
      <c r="X164" s="76"/>
      <c r="Y164" s="76"/>
      <c r="Z164" s="21"/>
      <c r="AA164" s="21"/>
      <c r="AB164" s="21"/>
      <c r="AN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</row>
    <row r="165" spans="11:55">
      <c r="K165" s="155"/>
      <c r="M165" s="155"/>
      <c r="T165" s="76"/>
      <c r="U165" s="76"/>
      <c r="V165" s="76"/>
      <c r="W165" s="76"/>
      <c r="X165" s="76"/>
      <c r="Y165" s="76"/>
      <c r="Z165" s="21"/>
      <c r="AA165" s="21"/>
      <c r="AB165" s="21"/>
      <c r="AN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</row>
    <row r="166" spans="11:55">
      <c r="K166" s="155"/>
      <c r="M166" s="155"/>
      <c r="T166" s="76"/>
      <c r="U166" s="76"/>
      <c r="V166" s="76"/>
      <c r="W166" s="76"/>
      <c r="X166" s="76"/>
      <c r="Y166" s="76"/>
      <c r="Z166" s="21"/>
      <c r="AA166" s="21"/>
      <c r="AB166" s="21"/>
      <c r="AN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</row>
    <row r="167" spans="11:55">
      <c r="K167" s="155"/>
      <c r="M167" s="155"/>
      <c r="T167" s="76"/>
      <c r="U167" s="76"/>
      <c r="V167" s="76"/>
      <c r="W167" s="76"/>
      <c r="X167" s="76"/>
      <c r="Y167" s="76"/>
      <c r="Z167" s="21"/>
      <c r="AA167" s="21"/>
      <c r="AB167" s="21"/>
      <c r="AN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</row>
    <row r="168" spans="11:55">
      <c r="K168" s="155"/>
      <c r="M168" s="155"/>
      <c r="T168" s="76"/>
      <c r="U168" s="76"/>
      <c r="V168" s="76"/>
      <c r="W168" s="76"/>
      <c r="X168" s="76"/>
      <c r="Y168" s="76"/>
      <c r="Z168" s="21"/>
      <c r="AA168" s="21"/>
      <c r="AB168" s="21"/>
      <c r="AN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</row>
    <row r="169" spans="11:55">
      <c r="K169" s="155"/>
      <c r="M169" s="155"/>
      <c r="T169" s="76"/>
      <c r="U169" s="76"/>
      <c r="V169" s="76"/>
      <c r="W169" s="76"/>
      <c r="X169" s="76"/>
      <c r="Y169" s="76"/>
      <c r="Z169" s="21"/>
      <c r="AA169" s="21"/>
      <c r="AB169" s="21"/>
      <c r="AN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</row>
    <row r="170" spans="11:55">
      <c r="K170" s="155"/>
      <c r="M170" s="155"/>
      <c r="T170" s="76"/>
      <c r="U170" s="76"/>
      <c r="V170" s="76"/>
      <c r="W170" s="76"/>
      <c r="X170" s="76"/>
      <c r="Y170" s="76"/>
      <c r="Z170" s="21"/>
      <c r="AA170" s="21"/>
      <c r="AB170" s="21"/>
      <c r="AN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</row>
    <row r="171" spans="11:55">
      <c r="K171" s="155"/>
      <c r="M171" s="155"/>
      <c r="T171" s="76"/>
      <c r="U171" s="76"/>
      <c r="V171" s="76"/>
      <c r="W171" s="76"/>
      <c r="X171" s="76"/>
      <c r="Y171" s="76"/>
      <c r="Z171" s="21"/>
      <c r="AA171" s="21"/>
      <c r="AB171" s="21"/>
      <c r="AN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</row>
    <row r="172" spans="11:55">
      <c r="K172" s="155"/>
      <c r="M172" s="155"/>
      <c r="T172" s="76"/>
      <c r="U172" s="76"/>
      <c r="V172" s="76"/>
      <c r="W172" s="76"/>
      <c r="X172" s="76"/>
      <c r="Y172" s="76"/>
      <c r="Z172" s="21"/>
      <c r="AA172" s="21"/>
      <c r="AB172" s="21"/>
      <c r="AN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</row>
    <row r="173" spans="11:55">
      <c r="K173" s="155"/>
      <c r="M173" s="155"/>
      <c r="T173" s="76"/>
      <c r="U173" s="76"/>
      <c r="V173" s="76"/>
      <c r="W173" s="76"/>
      <c r="X173" s="76"/>
      <c r="Y173" s="76"/>
      <c r="Z173" s="21"/>
      <c r="AA173" s="21"/>
      <c r="AB173" s="21"/>
      <c r="AN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</row>
    <row r="174" spans="11:55">
      <c r="K174" s="155"/>
      <c r="M174" s="155"/>
      <c r="T174" s="76"/>
      <c r="U174" s="76"/>
      <c r="V174" s="76"/>
      <c r="W174" s="76"/>
      <c r="X174" s="76"/>
      <c r="Y174" s="76"/>
      <c r="Z174" s="21"/>
      <c r="AA174" s="21"/>
      <c r="AB174" s="21"/>
      <c r="AN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</row>
    <row r="175" spans="11:55">
      <c r="K175" s="155"/>
      <c r="M175" s="155"/>
      <c r="T175" s="76"/>
      <c r="U175" s="76"/>
      <c r="V175" s="76"/>
      <c r="W175" s="76"/>
      <c r="X175" s="76"/>
      <c r="Y175" s="76"/>
      <c r="Z175" s="21"/>
      <c r="AA175" s="21"/>
      <c r="AB175" s="21"/>
      <c r="AN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</row>
    <row r="176" spans="11:55">
      <c r="K176" s="155"/>
      <c r="M176" s="155"/>
      <c r="T176" s="76"/>
      <c r="U176" s="76"/>
      <c r="V176" s="76"/>
      <c r="W176" s="76"/>
      <c r="X176" s="76"/>
      <c r="Y176" s="76"/>
      <c r="Z176" s="21"/>
      <c r="AA176" s="21"/>
      <c r="AB176" s="21"/>
      <c r="AN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</row>
    <row r="177" spans="11:55">
      <c r="K177" s="155"/>
      <c r="M177" s="155"/>
      <c r="T177" s="76"/>
      <c r="U177" s="76"/>
      <c r="V177" s="76"/>
      <c r="W177" s="76"/>
      <c r="X177" s="76"/>
      <c r="Y177" s="76"/>
      <c r="Z177" s="21"/>
      <c r="AA177" s="21"/>
      <c r="AB177" s="21"/>
      <c r="AN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</row>
    <row r="178" spans="11:55">
      <c r="K178" s="155"/>
      <c r="M178" s="155"/>
      <c r="T178" s="76"/>
      <c r="U178" s="76"/>
      <c r="V178" s="76"/>
      <c r="W178" s="76"/>
      <c r="X178" s="76"/>
      <c r="Y178" s="76"/>
      <c r="Z178" s="21"/>
      <c r="AA178" s="21"/>
      <c r="AB178" s="21"/>
      <c r="AN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</row>
    <row r="179" spans="11:55">
      <c r="K179" s="155"/>
      <c r="M179" s="155"/>
      <c r="T179" s="76"/>
      <c r="U179" s="76"/>
      <c r="V179" s="76"/>
      <c r="W179" s="76"/>
      <c r="X179" s="76"/>
      <c r="Y179" s="76"/>
      <c r="Z179" s="21"/>
      <c r="AA179" s="21"/>
      <c r="AB179" s="21"/>
      <c r="AN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</row>
    <row r="180" spans="11:55">
      <c r="K180" s="155"/>
      <c r="M180" s="155"/>
      <c r="T180" s="76"/>
      <c r="U180" s="76"/>
      <c r="V180" s="76"/>
      <c r="W180" s="76"/>
      <c r="X180" s="76"/>
      <c r="Y180" s="76"/>
      <c r="Z180" s="21"/>
      <c r="AA180" s="21"/>
      <c r="AB180" s="21"/>
      <c r="AN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</row>
    <row r="181" spans="11:55">
      <c r="K181" s="155"/>
      <c r="M181" s="155"/>
      <c r="T181" s="76"/>
      <c r="U181" s="76"/>
      <c r="V181" s="76"/>
      <c r="W181" s="76"/>
      <c r="X181" s="76"/>
      <c r="Y181" s="76"/>
      <c r="Z181" s="21"/>
      <c r="AA181" s="21"/>
      <c r="AB181" s="21"/>
      <c r="AN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</row>
    <row r="182" spans="11:55">
      <c r="K182" s="155"/>
      <c r="M182" s="155"/>
      <c r="T182" s="76"/>
      <c r="U182" s="76"/>
      <c r="V182" s="76"/>
      <c r="W182" s="76"/>
      <c r="X182" s="76"/>
      <c r="Y182" s="76"/>
      <c r="Z182" s="21"/>
      <c r="AA182" s="21"/>
      <c r="AB182" s="21"/>
      <c r="AN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</row>
    <row r="183" spans="11:55">
      <c r="K183" s="155"/>
      <c r="M183" s="155"/>
      <c r="T183" s="76"/>
      <c r="U183" s="76"/>
      <c r="V183" s="76"/>
      <c r="W183" s="76"/>
      <c r="X183" s="76"/>
      <c r="Y183" s="76"/>
      <c r="Z183" s="21"/>
      <c r="AA183" s="21"/>
      <c r="AB183" s="21"/>
      <c r="AN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</row>
    <row r="184" spans="11:55">
      <c r="K184" s="155"/>
      <c r="M184" s="155"/>
      <c r="T184" s="76"/>
      <c r="U184" s="76"/>
      <c r="V184" s="76"/>
      <c r="W184" s="76"/>
      <c r="X184" s="76"/>
      <c r="Y184" s="76"/>
      <c r="Z184" s="21"/>
      <c r="AA184" s="21"/>
      <c r="AB184" s="21"/>
      <c r="AN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</row>
    <row r="185" spans="11:55">
      <c r="K185" s="155"/>
      <c r="M185" s="155"/>
      <c r="T185" s="76"/>
      <c r="U185" s="76"/>
      <c r="V185" s="76"/>
      <c r="W185" s="76"/>
      <c r="X185" s="76"/>
      <c r="Y185" s="76"/>
      <c r="Z185" s="21"/>
      <c r="AA185" s="21"/>
      <c r="AB185" s="21"/>
      <c r="AN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</row>
    <row r="186" spans="11:55">
      <c r="K186" s="155"/>
      <c r="M186" s="155"/>
      <c r="T186" s="76"/>
      <c r="U186" s="76"/>
      <c r="V186" s="76"/>
      <c r="W186" s="76"/>
      <c r="X186" s="76"/>
      <c r="Y186" s="76"/>
      <c r="Z186" s="21"/>
      <c r="AA186" s="21"/>
      <c r="AB186" s="21"/>
      <c r="AN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</row>
    <row r="187" spans="11:55">
      <c r="K187" s="155"/>
      <c r="M187" s="155"/>
      <c r="T187" s="76"/>
      <c r="U187" s="76"/>
      <c r="V187" s="76"/>
      <c r="W187" s="76"/>
      <c r="X187" s="76"/>
      <c r="Y187" s="76"/>
      <c r="Z187" s="21"/>
      <c r="AA187" s="21"/>
      <c r="AB187" s="21"/>
      <c r="AN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</row>
    <row r="188" spans="11:55">
      <c r="K188" s="155"/>
      <c r="M188" s="155"/>
      <c r="T188" s="76"/>
      <c r="U188" s="76"/>
      <c r="V188" s="76"/>
      <c r="W188" s="76"/>
      <c r="X188" s="76"/>
      <c r="Y188" s="76"/>
      <c r="Z188" s="21"/>
      <c r="AA188" s="21"/>
      <c r="AB188" s="21"/>
      <c r="AN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</row>
    <row r="189" spans="11:55">
      <c r="K189" s="155"/>
      <c r="M189" s="155"/>
      <c r="T189" s="76"/>
      <c r="U189" s="76"/>
      <c r="V189" s="76"/>
      <c r="W189" s="76"/>
      <c r="X189" s="76"/>
      <c r="Y189" s="76"/>
      <c r="Z189" s="21"/>
      <c r="AA189" s="21"/>
      <c r="AB189" s="21"/>
      <c r="AN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</row>
    <row r="190" spans="11:55">
      <c r="K190" s="155"/>
      <c r="M190" s="155"/>
      <c r="T190" s="76"/>
      <c r="U190" s="76"/>
      <c r="V190" s="76"/>
      <c r="W190" s="76"/>
      <c r="X190" s="76"/>
      <c r="Y190" s="76"/>
      <c r="Z190" s="21"/>
      <c r="AA190" s="21"/>
      <c r="AB190" s="21"/>
      <c r="AN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</row>
    <row r="191" spans="11:55">
      <c r="K191" s="155"/>
      <c r="M191" s="155"/>
      <c r="T191" s="76"/>
      <c r="U191" s="76"/>
      <c r="V191" s="76"/>
      <c r="W191" s="76"/>
      <c r="X191" s="76"/>
      <c r="Y191" s="76"/>
      <c r="Z191" s="21"/>
      <c r="AA191" s="21"/>
      <c r="AB191" s="21"/>
      <c r="AN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</row>
    <row r="192" spans="11:55">
      <c r="K192" s="155"/>
      <c r="M192" s="155"/>
      <c r="T192" s="76"/>
      <c r="U192" s="76"/>
      <c r="V192" s="76"/>
      <c r="W192" s="76"/>
      <c r="X192" s="76"/>
      <c r="Y192" s="76"/>
      <c r="Z192" s="21"/>
      <c r="AA192" s="21"/>
      <c r="AB192" s="21"/>
      <c r="AN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</row>
    <row r="193" spans="11:55">
      <c r="K193" s="155"/>
      <c r="M193" s="155"/>
      <c r="T193" s="76"/>
      <c r="U193" s="76"/>
      <c r="V193" s="76"/>
      <c r="W193" s="76"/>
      <c r="X193" s="76"/>
      <c r="Y193" s="76"/>
      <c r="Z193" s="21"/>
      <c r="AA193" s="21"/>
      <c r="AB193" s="21"/>
      <c r="AN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</row>
    <row r="194" spans="11:55">
      <c r="K194" s="155"/>
      <c r="M194" s="155"/>
      <c r="T194" s="76"/>
      <c r="U194" s="76"/>
      <c r="V194" s="76"/>
      <c r="W194" s="76"/>
      <c r="X194" s="76"/>
      <c r="Y194" s="76"/>
      <c r="Z194" s="21"/>
      <c r="AA194" s="21"/>
      <c r="AB194" s="21"/>
      <c r="AN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</row>
    <row r="195" spans="11:55">
      <c r="K195" s="155"/>
      <c r="M195" s="155"/>
      <c r="T195" s="76"/>
      <c r="U195" s="76"/>
      <c r="V195" s="76"/>
      <c r="W195" s="76"/>
      <c r="X195" s="76"/>
      <c r="Y195" s="76"/>
      <c r="Z195" s="21"/>
      <c r="AA195" s="21"/>
      <c r="AB195" s="21"/>
      <c r="AN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</row>
    <row r="196" spans="11:55">
      <c r="K196" s="155"/>
      <c r="M196" s="155"/>
      <c r="T196" s="76"/>
      <c r="U196" s="76"/>
      <c r="V196" s="76"/>
      <c r="W196" s="76"/>
      <c r="X196" s="76"/>
      <c r="Y196" s="76"/>
      <c r="Z196" s="21"/>
      <c r="AA196" s="21"/>
      <c r="AB196" s="21"/>
      <c r="AN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</row>
    <row r="197" spans="11:55">
      <c r="K197" s="155"/>
      <c r="M197" s="155"/>
      <c r="T197" s="76"/>
      <c r="U197" s="76"/>
      <c r="V197" s="76"/>
      <c r="W197" s="76"/>
      <c r="X197" s="76"/>
      <c r="Y197" s="76"/>
      <c r="Z197" s="21"/>
      <c r="AA197" s="21"/>
      <c r="AB197" s="21"/>
      <c r="AC197" s="21"/>
      <c r="AD197" s="21"/>
      <c r="AF197" s="21"/>
      <c r="AG197" s="21"/>
      <c r="AH197" s="21"/>
      <c r="AI197" s="21"/>
      <c r="AJ197" s="21"/>
      <c r="AK197" s="62"/>
      <c r="AL197" s="62"/>
      <c r="AM197" s="62"/>
      <c r="AN197" s="63"/>
      <c r="AO197" s="62"/>
      <c r="AP197" s="63"/>
      <c r="AQ197" s="75"/>
      <c r="AR197" s="63"/>
      <c r="AS197" s="63"/>
      <c r="AT197" s="63"/>
      <c r="AU197" s="63"/>
      <c r="AV197" s="63"/>
      <c r="AW197" s="63"/>
      <c r="AX197" s="63"/>
      <c r="AY197" s="63"/>
      <c r="AZ197" s="63"/>
      <c r="BA197" s="63"/>
      <c r="BB197" s="63"/>
      <c r="BC197" s="127"/>
    </row>
    <row r="198" spans="11:55">
      <c r="K198" s="155"/>
      <c r="M198" s="155"/>
      <c r="T198" s="76"/>
      <c r="U198" s="76"/>
      <c r="V198" s="76"/>
      <c r="W198" s="76"/>
      <c r="X198" s="76"/>
      <c r="Y198" s="76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62"/>
      <c r="AL198" s="62"/>
      <c r="AM198" s="62"/>
      <c r="AN198" s="63"/>
      <c r="AO198" s="62"/>
      <c r="AP198" s="63"/>
      <c r="AQ198" s="75"/>
      <c r="AR198" s="63"/>
      <c r="AS198" s="63"/>
      <c r="AT198" s="63"/>
      <c r="AU198" s="63"/>
      <c r="AV198" s="63"/>
      <c r="AW198" s="63"/>
      <c r="AX198" s="63"/>
      <c r="AY198" s="63"/>
      <c r="AZ198" s="63"/>
      <c r="BA198" s="63"/>
      <c r="BB198" s="63"/>
      <c r="BC198" s="127"/>
    </row>
    <row r="199" spans="11:55">
      <c r="K199" s="155"/>
      <c r="M199" s="155"/>
      <c r="T199" s="76"/>
      <c r="U199" s="76"/>
      <c r="V199" s="76"/>
      <c r="W199" s="76"/>
      <c r="X199" s="76"/>
      <c r="Y199" s="76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62"/>
      <c r="AL199" s="62"/>
      <c r="AM199" s="62"/>
      <c r="AN199" s="63"/>
      <c r="AO199" s="62"/>
      <c r="AP199" s="63"/>
      <c r="AQ199" s="75"/>
      <c r="AR199" s="63"/>
      <c r="AS199" s="63"/>
      <c r="AT199" s="63"/>
      <c r="AU199" s="63"/>
      <c r="AV199" s="63"/>
      <c r="AW199" s="63"/>
      <c r="AX199" s="63"/>
      <c r="AY199" s="63"/>
      <c r="AZ199" s="63"/>
      <c r="BA199" s="63"/>
      <c r="BB199" s="63"/>
      <c r="BC199" s="127"/>
    </row>
    <row r="200" spans="11:55">
      <c r="K200" s="155"/>
      <c r="M200" s="155"/>
      <c r="T200" s="76"/>
      <c r="U200" s="76"/>
      <c r="V200" s="76"/>
      <c r="W200" s="76"/>
      <c r="X200" s="76"/>
      <c r="Y200" s="76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62"/>
      <c r="AL200" s="62"/>
      <c r="AM200" s="62"/>
      <c r="AN200" s="63"/>
      <c r="AO200" s="62"/>
      <c r="AP200" s="63"/>
      <c r="AQ200" s="75"/>
      <c r="AR200" s="63"/>
      <c r="AS200" s="63"/>
      <c r="AT200" s="63"/>
      <c r="AU200" s="63"/>
      <c r="AV200" s="63"/>
      <c r="AW200" s="63"/>
      <c r="AX200" s="63"/>
      <c r="AY200" s="63"/>
      <c r="AZ200" s="63"/>
      <c r="BA200" s="63"/>
      <c r="BB200" s="63"/>
      <c r="BC200" s="127"/>
    </row>
    <row r="201" spans="11:55">
      <c r="K201" s="155"/>
      <c r="M201" s="155"/>
      <c r="T201" s="76"/>
      <c r="U201" s="76"/>
      <c r="V201" s="76"/>
      <c r="W201" s="76"/>
      <c r="X201" s="76"/>
      <c r="Y201" s="76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62"/>
      <c r="AL201" s="62"/>
      <c r="AM201" s="62"/>
      <c r="AN201" s="63"/>
      <c r="AO201" s="62"/>
      <c r="AP201" s="63"/>
      <c r="AQ201" s="75"/>
      <c r="AR201" s="63"/>
      <c r="AS201" s="63"/>
      <c r="AT201" s="63"/>
      <c r="AU201" s="63"/>
      <c r="AV201" s="63"/>
      <c r="AW201" s="63"/>
      <c r="AX201" s="63"/>
      <c r="AY201" s="63"/>
      <c r="AZ201" s="63"/>
      <c r="BA201" s="63"/>
      <c r="BB201" s="63"/>
      <c r="BC201" s="127"/>
    </row>
    <row r="202" spans="11:55">
      <c r="K202" s="155"/>
      <c r="M202" s="155"/>
      <c r="T202" s="76"/>
      <c r="U202" s="76"/>
      <c r="V202" s="76"/>
      <c r="W202" s="76"/>
      <c r="X202" s="76"/>
      <c r="Y202" s="76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62"/>
      <c r="AL202" s="62"/>
      <c r="AM202" s="62"/>
      <c r="AN202" s="63"/>
      <c r="AO202" s="62"/>
      <c r="AP202" s="63"/>
      <c r="AQ202" s="75"/>
      <c r="AR202" s="63"/>
      <c r="AS202" s="63"/>
      <c r="AT202" s="63"/>
      <c r="AU202" s="63"/>
      <c r="AV202" s="63"/>
      <c r="AW202" s="63"/>
      <c r="AX202" s="63"/>
      <c r="AY202" s="63"/>
      <c r="AZ202" s="63"/>
      <c r="BA202" s="63"/>
      <c r="BB202" s="63"/>
      <c r="BC202" s="127"/>
    </row>
    <row r="203" spans="11:55">
      <c r="K203" s="155"/>
      <c r="M203" s="155"/>
      <c r="T203" s="76"/>
      <c r="U203" s="76"/>
      <c r="V203" s="76"/>
      <c r="W203" s="76"/>
      <c r="X203" s="76"/>
      <c r="Y203" s="76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62"/>
      <c r="AL203" s="62"/>
      <c r="AM203" s="62"/>
      <c r="AN203" s="63"/>
      <c r="AO203" s="62"/>
      <c r="AP203" s="63"/>
      <c r="AQ203" s="75"/>
      <c r="AR203" s="63"/>
      <c r="AS203" s="63"/>
      <c r="AT203" s="63"/>
      <c r="AU203" s="63"/>
      <c r="AV203" s="63"/>
      <c r="AW203" s="63"/>
      <c r="AX203" s="63"/>
      <c r="AY203" s="63"/>
      <c r="AZ203" s="63"/>
      <c r="BA203" s="63"/>
      <c r="BB203" s="63"/>
      <c r="BC203" s="127"/>
    </row>
    <row r="204" spans="11:55">
      <c r="K204" s="155"/>
      <c r="M204" s="155"/>
      <c r="T204" s="76"/>
      <c r="U204" s="76"/>
      <c r="V204" s="76"/>
      <c r="W204" s="76"/>
      <c r="X204" s="76"/>
      <c r="Y204" s="76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62"/>
      <c r="AL204" s="62"/>
      <c r="AM204" s="62"/>
      <c r="AN204" s="63"/>
      <c r="AO204" s="62"/>
      <c r="AP204" s="63"/>
      <c r="AQ204" s="75"/>
      <c r="AR204" s="63"/>
      <c r="AS204" s="63"/>
      <c r="AT204" s="63"/>
      <c r="AU204" s="63"/>
      <c r="AV204" s="63"/>
      <c r="AW204" s="63"/>
      <c r="AX204" s="63"/>
      <c r="AY204" s="63"/>
      <c r="AZ204" s="63"/>
      <c r="BA204" s="63"/>
      <c r="BB204" s="63"/>
      <c r="BC204" s="127"/>
    </row>
    <row r="205" spans="11:55">
      <c r="K205" s="155"/>
      <c r="M205" s="155"/>
      <c r="T205" s="76"/>
      <c r="U205" s="76"/>
      <c r="V205" s="76"/>
      <c r="W205" s="76"/>
      <c r="X205" s="76"/>
      <c r="Y205" s="76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62"/>
      <c r="AL205" s="62"/>
      <c r="AM205" s="62"/>
      <c r="AN205" s="63"/>
      <c r="AO205" s="62"/>
      <c r="AP205" s="63"/>
      <c r="AQ205" s="75"/>
      <c r="AR205" s="63"/>
      <c r="AS205" s="63"/>
      <c r="AT205" s="63"/>
      <c r="AU205" s="63"/>
      <c r="AV205" s="63"/>
      <c r="AW205" s="63"/>
      <c r="AX205" s="63"/>
      <c r="AY205" s="63"/>
      <c r="AZ205" s="63"/>
      <c r="BA205" s="63"/>
      <c r="BB205" s="63"/>
      <c r="BC205" s="127"/>
    </row>
    <row r="206" spans="11:55">
      <c r="K206" s="155"/>
      <c r="M206" s="155"/>
      <c r="T206" s="76"/>
      <c r="U206" s="76"/>
      <c r="V206" s="76"/>
      <c r="W206" s="76"/>
      <c r="X206" s="76"/>
      <c r="Y206" s="76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62"/>
      <c r="AL206" s="62"/>
      <c r="AM206" s="62"/>
      <c r="AN206" s="63"/>
      <c r="AO206" s="62"/>
      <c r="AP206" s="63"/>
      <c r="AQ206" s="75"/>
      <c r="AR206" s="63"/>
      <c r="AS206" s="63"/>
      <c r="AT206" s="63"/>
      <c r="AU206" s="63"/>
      <c r="AV206" s="63"/>
      <c r="AW206" s="63"/>
      <c r="AX206" s="63"/>
      <c r="AY206" s="63"/>
      <c r="AZ206" s="63"/>
      <c r="BA206" s="63"/>
      <c r="BB206" s="63"/>
      <c r="BC206" s="127"/>
    </row>
    <row r="207" spans="11:55">
      <c r="K207" s="155"/>
      <c r="M207" s="155"/>
      <c r="T207" s="76"/>
      <c r="U207" s="76"/>
      <c r="V207" s="76"/>
      <c r="W207" s="76"/>
      <c r="X207" s="76"/>
      <c r="Y207" s="76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62"/>
      <c r="AL207" s="62"/>
      <c r="AM207" s="62"/>
      <c r="AN207" s="63"/>
      <c r="AO207" s="62"/>
      <c r="AP207" s="63"/>
      <c r="AQ207" s="75"/>
      <c r="AR207" s="63"/>
      <c r="AS207" s="63"/>
      <c r="AT207" s="63"/>
      <c r="AU207" s="63"/>
      <c r="AV207" s="63"/>
      <c r="AW207" s="63"/>
      <c r="AX207" s="63"/>
      <c r="AY207" s="63"/>
      <c r="AZ207" s="63"/>
      <c r="BA207" s="63"/>
      <c r="BB207" s="63"/>
      <c r="BC207" s="127"/>
    </row>
    <row r="208" spans="11:55">
      <c r="K208" s="155"/>
      <c r="M208" s="155"/>
      <c r="T208" s="76"/>
      <c r="U208" s="76"/>
      <c r="V208" s="76"/>
      <c r="W208" s="76"/>
      <c r="X208" s="76"/>
      <c r="Y208" s="76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62"/>
      <c r="AL208" s="62"/>
      <c r="AM208" s="62"/>
      <c r="AN208" s="63"/>
      <c r="AO208" s="62"/>
      <c r="AP208" s="63"/>
      <c r="AQ208" s="75"/>
      <c r="AR208" s="63"/>
      <c r="AS208" s="63"/>
      <c r="AT208" s="63"/>
      <c r="AU208" s="63"/>
      <c r="AV208" s="63"/>
      <c r="AW208" s="63"/>
      <c r="AX208" s="63"/>
      <c r="AY208" s="63"/>
      <c r="AZ208" s="63"/>
      <c r="BA208" s="63"/>
      <c r="BB208" s="63"/>
      <c r="BC208" s="127"/>
    </row>
    <row r="209" spans="11:55">
      <c r="K209" s="155"/>
      <c r="M209" s="155"/>
      <c r="T209" s="76"/>
      <c r="U209" s="76"/>
      <c r="V209" s="76"/>
      <c r="W209" s="76"/>
      <c r="X209" s="76"/>
      <c r="Y209" s="76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62"/>
      <c r="AL209" s="62"/>
      <c r="AM209" s="62"/>
      <c r="AN209" s="63"/>
      <c r="AO209" s="62"/>
      <c r="AP209" s="63"/>
      <c r="AQ209" s="75"/>
      <c r="AR209" s="63"/>
      <c r="AS209" s="63"/>
      <c r="AT209" s="63"/>
      <c r="AU209" s="63"/>
      <c r="AV209" s="63"/>
      <c r="AW209" s="63"/>
      <c r="AX209" s="63"/>
      <c r="AY209" s="63"/>
      <c r="AZ209" s="63"/>
      <c r="BA209" s="63"/>
      <c r="BB209" s="63"/>
      <c r="BC209" s="127"/>
    </row>
    <row r="210" spans="11:55">
      <c r="K210" s="155"/>
      <c r="M210" s="155"/>
      <c r="T210" s="76"/>
      <c r="U210" s="76"/>
      <c r="V210" s="76"/>
      <c r="W210" s="76"/>
      <c r="X210" s="76"/>
      <c r="Y210" s="76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62"/>
      <c r="AL210" s="62"/>
      <c r="AM210" s="62"/>
      <c r="AN210" s="63"/>
      <c r="AO210" s="62"/>
      <c r="AP210" s="63"/>
      <c r="AQ210" s="75"/>
      <c r="AR210" s="63"/>
      <c r="AS210" s="63"/>
      <c r="AT210" s="63"/>
      <c r="AU210" s="63"/>
      <c r="AV210" s="63"/>
      <c r="AW210" s="63"/>
      <c r="AX210" s="63"/>
      <c r="AY210" s="63"/>
      <c r="AZ210" s="63"/>
      <c r="BA210" s="63"/>
      <c r="BB210" s="63"/>
      <c r="BC210" s="127"/>
    </row>
    <row r="211" spans="11:55">
      <c r="K211" s="155"/>
      <c r="M211" s="155"/>
      <c r="T211" s="76"/>
      <c r="U211" s="76"/>
      <c r="V211" s="76"/>
      <c r="W211" s="76"/>
      <c r="X211" s="76"/>
      <c r="Y211" s="76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62"/>
      <c r="AL211" s="62"/>
      <c r="AM211" s="62"/>
      <c r="AN211" s="63"/>
      <c r="AO211" s="62"/>
      <c r="AP211" s="63"/>
      <c r="AQ211" s="75"/>
      <c r="AR211" s="63"/>
      <c r="AS211" s="63"/>
      <c r="AT211" s="63"/>
      <c r="AU211" s="63"/>
      <c r="AV211" s="63"/>
      <c r="AW211" s="63"/>
      <c r="AX211" s="63"/>
      <c r="AY211" s="63"/>
      <c r="AZ211" s="63"/>
      <c r="BA211" s="63"/>
      <c r="BB211" s="63"/>
      <c r="BC211" s="127"/>
    </row>
    <row r="212" spans="11:55">
      <c r="K212" s="155"/>
      <c r="M212" s="155"/>
      <c r="T212" s="76"/>
      <c r="U212" s="76"/>
      <c r="V212" s="76"/>
      <c r="W212" s="76"/>
      <c r="X212" s="76"/>
      <c r="Y212" s="76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62"/>
      <c r="AL212" s="62"/>
      <c r="AM212" s="62"/>
      <c r="AN212" s="63"/>
      <c r="AO212" s="62"/>
      <c r="AP212" s="63"/>
      <c r="AQ212" s="75"/>
      <c r="AR212" s="63"/>
      <c r="AS212" s="63"/>
      <c r="AT212" s="63"/>
      <c r="AU212" s="63"/>
      <c r="AV212" s="63"/>
      <c r="AW212" s="63"/>
      <c r="AX212" s="63"/>
      <c r="AY212" s="63"/>
      <c r="AZ212" s="63"/>
      <c r="BA212" s="63"/>
      <c r="BB212" s="63"/>
      <c r="BC212" s="127"/>
    </row>
    <row r="213" spans="11:55">
      <c r="K213" s="155"/>
      <c r="M213" s="155"/>
      <c r="T213" s="76"/>
      <c r="U213" s="76"/>
      <c r="V213" s="76"/>
      <c r="W213" s="76"/>
      <c r="X213" s="76"/>
      <c r="Y213" s="76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62"/>
      <c r="AL213" s="62"/>
      <c r="AM213" s="62"/>
      <c r="AN213" s="63"/>
      <c r="AO213" s="62"/>
      <c r="AP213" s="63"/>
      <c r="AQ213" s="75"/>
      <c r="AR213" s="63"/>
      <c r="AS213" s="63"/>
      <c r="AT213" s="63"/>
      <c r="AU213" s="63"/>
      <c r="AV213" s="63"/>
      <c r="AW213" s="63"/>
      <c r="AX213" s="63"/>
      <c r="AY213" s="63"/>
      <c r="AZ213" s="63"/>
      <c r="BA213" s="63"/>
      <c r="BB213" s="63"/>
      <c r="BC213" s="127"/>
    </row>
    <row r="214" spans="11:55">
      <c r="K214" s="155"/>
      <c r="M214" s="155"/>
      <c r="T214" s="76"/>
      <c r="U214" s="76"/>
      <c r="V214" s="76"/>
      <c r="W214" s="76"/>
      <c r="X214" s="76"/>
      <c r="Y214" s="76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62"/>
      <c r="AL214" s="62"/>
      <c r="AM214" s="62"/>
      <c r="AN214" s="63"/>
      <c r="AO214" s="62"/>
      <c r="AP214" s="63"/>
      <c r="AQ214" s="75"/>
      <c r="AR214" s="63"/>
      <c r="AS214" s="63"/>
      <c r="AT214" s="63"/>
      <c r="AU214" s="63"/>
      <c r="AV214" s="63"/>
      <c r="AW214" s="63"/>
      <c r="AX214" s="63"/>
      <c r="AY214" s="63"/>
      <c r="AZ214" s="63"/>
      <c r="BA214" s="63"/>
      <c r="BB214" s="63"/>
      <c r="BC214" s="127"/>
    </row>
    <row r="215" spans="11:55">
      <c r="K215" s="155"/>
      <c r="M215" s="155"/>
      <c r="T215" s="76"/>
      <c r="U215" s="76"/>
      <c r="V215" s="76"/>
      <c r="W215" s="76"/>
      <c r="X215" s="76"/>
      <c r="Y215" s="76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62"/>
      <c r="AL215" s="62"/>
      <c r="AM215" s="62"/>
      <c r="AN215" s="63"/>
      <c r="AO215" s="62"/>
      <c r="AP215" s="63"/>
      <c r="AQ215" s="75"/>
      <c r="AR215" s="63"/>
      <c r="AS215" s="63"/>
      <c r="AT215" s="63"/>
      <c r="AU215" s="63"/>
      <c r="AV215" s="63"/>
      <c r="AW215" s="63"/>
      <c r="AX215" s="63"/>
      <c r="AY215" s="63"/>
      <c r="AZ215" s="63"/>
      <c r="BA215" s="63"/>
      <c r="BB215" s="63"/>
      <c r="BC215" s="127"/>
    </row>
    <row r="216" spans="11:55">
      <c r="K216" s="155"/>
      <c r="M216" s="155"/>
      <c r="T216" s="76"/>
      <c r="U216" s="76"/>
      <c r="V216" s="76"/>
      <c r="W216" s="76"/>
      <c r="X216" s="76"/>
      <c r="Y216" s="76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62"/>
      <c r="AL216" s="62"/>
      <c r="AM216" s="62"/>
      <c r="AN216" s="63"/>
      <c r="AO216" s="62"/>
      <c r="AP216" s="63"/>
      <c r="AQ216" s="75"/>
      <c r="AR216" s="63"/>
      <c r="AS216" s="63"/>
      <c r="AT216" s="63"/>
      <c r="AU216" s="63"/>
      <c r="AV216" s="63"/>
      <c r="AW216" s="63"/>
      <c r="AX216" s="63"/>
      <c r="AY216" s="63"/>
      <c r="AZ216" s="63"/>
      <c r="BA216" s="63"/>
      <c r="BB216" s="63"/>
      <c r="BC216" s="127"/>
    </row>
    <row r="217" spans="11:55">
      <c r="K217" s="155"/>
      <c r="M217" s="155"/>
      <c r="T217" s="76"/>
      <c r="U217" s="76"/>
      <c r="V217" s="76"/>
      <c r="W217" s="76"/>
      <c r="X217" s="76"/>
      <c r="Y217" s="76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62"/>
      <c r="AL217" s="62"/>
      <c r="AM217" s="62"/>
      <c r="AN217" s="63"/>
      <c r="AO217" s="62"/>
      <c r="AP217" s="63"/>
      <c r="AQ217" s="75"/>
      <c r="AR217" s="63"/>
      <c r="AS217" s="63"/>
      <c r="AT217" s="63"/>
      <c r="AU217" s="63"/>
      <c r="AV217" s="63"/>
      <c r="AW217" s="63"/>
      <c r="AX217" s="63"/>
      <c r="AY217" s="63"/>
      <c r="AZ217" s="63"/>
      <c r="BA217" s="63"/>
      <c r="BB217" s="63"/>
      <c r="BC217" s="127"/>
    </row>
    <row r="218" spans="11:55">
      <c r="K218" s="155"/>
      <c r="M218" s="155"/>
      <c r="T218" s="76"/>
      <c r="U218" s="76"/>
      <c r="V218" s="76"/>
      <c r="W218" s="76"/>
      <c r="X218" s="76"/>
      <c r="Y218" s="76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62"/>
      <c r="AL218" s="62"/>
      <c r="AM218" s="62"/>
      <c r="AN218" s="63"/>
      <c r="AO218" s="62"/>
      <c r="AP218" s="63"/>
      <c r="AQ218" s="75"/>
      <c r="AR218" s="63"/>
      <c r="AS218" s="63"/>
      <c r="AT218" s="63"/>
      <c r="AU218" s="63"/>
      <c r="AV218" s="63"/>
      <c r="AW218" s="63"/>
      <c r="AX218" s="63"/>
      <c r="AY218" s="63"/>
      <c r="AZ218" s="63"/>
      <c r="BA218" s="63"/>
      <c r="BB218" s="63"/>
      <c r="BC218" s="127"/>
    </row>
    <row r="219" spans="11:55">
      <c r="K219" s="155"/>
      <c r="M219" s="155"/>
      <c r="T219" s="76"/>
      <c r="U219" s="76"/>
      <c r="V219" s="76"/>
      <c r="W219" s="76"/>
      <c r="X219" s="76"/>
      <c r="Y219" s="76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62"/>
      <c r="AL219" s="62"/>
      <c r="AM219" s="62"/>
      <c r="AN219" s="63"/>
      <c r="AO219" s="62"/>
      <c r="AP219" s="63"/>
      <c r="AQ219" s="75"/>
      <c r="AR219" s="63"/>
      <c r="AS219" s="63"/>
      <c r="AT219" s="63"/>
      <c r="AU219" s="63"/>
      <c r="AV219" s="63"/>
      <c r="AW219" s="63"/>
      <c r="AX219" s="63"/>
      <c r="AY219" s="63"/>
      <c r="AZ219" s="63"/>
      <c r="BA219" s="63"/>
      <c r="BB219" s="63"/>
      <c r="BC219" s="127"/>
    </row>
    <row r="220" spans="11:55">
      <c r="K220" s="155"/>
      <c r="M220" s="155"/>
      <c r="T220" s="76"/>
      <c r="U220" s="76"/>
      <c r="V220" s="76"/>
      <c r="W220" s="76"/>
      <c r="X220" s="76"/>
      <c r="Y220" s="76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62"/>
      <c r="AL220" s="62"/>
      <c r="AM220" s="62"/>
      <c r="AN220" s="63"/>
      <c r="AO220" s="62"/>
      <c r="AP220" s="63"/>
      <c r="AQ220" s="75"/>
      <c r="AR220" s="63"/>
      <c r="AS220" s="63"/>
      <c r="AT220" s="63"/>
      <c r="AU220" s="63"/>
      <c r="AV220" s="63"/>
      <c r="AW220" s="63"/>
      <c r="AX220" s="63"/>
      <c r="AY220" s="63"/>
      <c r="AZ220" s="63"/>
      <c r="BA220" s="63"/>
      <c r="BB220" s="63"/>
      <c r="BC220" s="127"/>
    </row>
    <row r="221" spans="11:55">
      <c r="K221" s="155"/>
      <c r="M221" s="155"/>
      <c r="T221" s="76"/>
      <c r="U221" s="76"/>
      <c r="V221" s="76"/>
      <c r="W221" s="76"/>
      <c r="X221" s="76"/>
      <c r="Y221" s="76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62"/>
      <c r="AL221" s="62"/>
      <c r="AM221" s="62"/>
      <c r="AN221" s="63"/>
      <c r="AO221" s="62"/>
      <c r="AP221" s="63"/>
      <c r="AQ221" s="75"/>
      <c r="AR221" s="63"/>
      <c r="AS221" s="63"/>
      <c r="AT221" s="63"/>
      <c r="AU221" s="63"/>
      <c r="AV221" s="63"/>
      <c r="AW221" s="63"/>
      <c r="AX221" s="63"/>
      <c r="AY221" s="63"/>
      <c r="AZ221" s="63"/>
      <c r="BA221" s="63"/>
      <c r="BB221" s="63"/>
      <c r="BC221" s="127"/>
    </row>
    <row r="222" spans="11:55">
      <c r="K222" s="155"/>
      <c r="M222" s="155"/>
      <c r="T222" s="76"/>
      <c r="U222" s="76"/>
      <c r="V222" s="76"/>
      <c r="W222" s="76"/>
      <c r="X222" s="76"/>
      <c r="Y222" s="76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62"/>
      <c r="AL222" s="62"/>
      <c r="AM222" s="62"/>
      <c r="AN222" s="63"/>
      <c r="AO222" s="62"/>
      <c r="AP222" s="63"/>
      <c r="AQ222" s="75"/>
      <c r="AR222" s="63"/>
      <c r="AS222" s="63"/>
      <c r="AT222" s="63"/>
      <c r="AU222" s="63"/>
      <c r="AV222" s="63"/>
      <c r="AW222" s="63"/>
      <c r="AX222" s="63"/>
      <c r="AY222" s="63"/>
      <c r="AZ222" s="63"/>
      <c r="BA222" s="63"/>
      <c r="BB222" s="63"/>
      <c r="BC222" s="127"/>
    </row>
    <row r="223" spans="11:55">
      <c r="K223" s="155"/>
      <c r="M223" s="155"/>
      <c r="T223" s="76"/>
      <c r="U223" s="76"/>
      <c r="V223" s="76"/>
      <c r="W223" s="76"/>
      <c r="X223" s="76"/>
      <c r="Y223" s="76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62"/>
      <c r="AL223" s="62"/>
      <c r="AM223" s="62"/>
      <c r="AN223" s="63"/>
      <c r="AO223" s="62"/>
      <c r="AP223" s="63"/>
      <c r="AQ223" s="75"/>
      <c r="AR223" s="63"/>
      <c r="AS223" s="63"/>
      <c r="AT223" s="63"/>
      <c r="AU223" s="63"/>
      <c r="AV223" s="63"/>
      <c r="AW223" s="63"/>
      <c r="AX223" s="63"/>
      <c r="AY223" s="63"/>
      <c r="AZ223" s="63"/>
      <c r="BA223" s="63"/>
      <c r="BB223" s="63"/>
      <c r="BC223" s="127"/>
    </row>
    <row r="224" spans="11:55">
      <c r="K224" s="155"/>
      <c r="M224" s="155"/>
      <c r="T224" s="76"/>
      <c r="U224" s="76"/>
      <c r="V224" s="76"/>
      <c r="W224" s="76"/>
      <c r="X224" s="76"/>
      <c r="Y224" s="76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62"/>
      <c r="AL224" s="62"/>
      <c r="AM224" s="62"/>
      <c r="AN224" s="63"/>
      <c r="AO224" s="62"/>
      <c r="AP224" s="63"/>
      <c r="AQ224" s="75"/>
      <c r="AR224" s="63"/>
      <c r="AS224" s="63"/>
      <c r="AT224" s="63"/>
      <c r="AU224" s="63"/>
      <c r="AV224" s="63"/>
      <c r="AW224" s="63"/>
      <c r="AX224" s="63"/>
      <c r="AY224" s="63"/>
      <c r="AZ224" s="63"/>
      <c r="BA224" s="63"/>
      <c r="BB224" s="63"/>
      <c r="BC224" s="127"/>
    </row>
    <row r="225" spans="1:90">
      <c r="AE225" s="21"/>
      <c r="AJ225" s="21"/>
      <c r="AK225" s="21"/>
      <c r="AL225" s="21"/>
      <c r="AM225" s="21"/>
      <c r="AO225" s="21"/>
      <c r="AQ225" s="76"/>
    </row>
    <row r="226" spans="1:90">
      <c r="AJ226" s="21"/>
      <c r="AK226" s="21"/>
      <c r="AL226" s="21"/>
      <c r="AM226" s="21"/>
      <c r="AO226" s="21"/>
      <c r="AQ226" s="76"/>
    </row>
    <row r="227" spans="1:90">
      <c r="AJ227" s="21"/>
      <c r="AK227" s="21"/>
      <c r="AL227" s="21"/>
      <c r="AM227" s="21"/>
      <c r="AO227" s="21"/>
      <c r="AQ227" s="76"/>
    </row>
    <row r="228" spans="1:90">
      <c r="AJ228" s="21"/>
      <c r="AK228" s="21"/>
      <c r="AL228" s="21"/>
      <c r="AM228" s="21"/>
      <c r="AO228" s="21"/>
      <c r="AQ228" s="76"/>
    </row>
    <row r="229" spans="1:90">
      <c r="K229" s="156"/>
      <c r="M229" s="156"/>
      <c r="T229" s="153"/>
      <c r="U229" s="153"/>
      <c r="V229" s="153"/>
      <c r="W229" s="153"/>
      <c r="X229" s="153"/>
      <c r="Y229" s="153"/>
      <c r="Z229" s="14"/>
      <c r="AA229" s="14"/>
      <c r="AB229" s="14"/>
      <c r="AC229" s="14"/>
      <c r="AD229" s="14"/>
      <c r="AF229" s="14"/>
      <c r="AG229" s="14"/>
      <c r="AH229" s="14"/>
      <c r="AI229" s="14"/>
      <c r="AJ229" s="21"/>
      <c r="AK229" s="21"/>
      <c r="AL229" s="21"/>
      <c r="AM229" s="21"/>
      <c r="AO229" s="21"/>
      <c r="AQ229" s="76"/>
    </row>
    <row r="230" spans="1:90">
      <c r="K230" s="156"/>
      <c r="M230" s="156"/>
      <c r="T230" s="153"/>
      <c r="U230" s="153"/>
      <c r="V230" s="153"/>
      <c r="W230" s="153"/>
      <c r="X230" s="153"/>
      <c r="Y230" s="153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21"/>
      <c r="AK230" s="21"/>
      <c r="AL230" s="21"/>
      <c r="AM230" s="21"/>
      <c r="AO230" s="21"/>
      <c r="AQ230" s="76"/>
    </row>
    <row r="231" spans="1:90">
      <c r="K231" s="156"/>
      <c r="M231" s="156"/>
      <c r="T231" s="153"/>
      <c r="U231" s="153"/>
      <c r="V231" s="153"/>
      <c r="W231" s="153"/>
      <c r="X231" s="153"/>
      <c r="Y231" s="153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21"/>
      <c r="AK231" s="21"/>
      <c r="AL231" s="21"/>
      <c r="AM231" s="21"/>
      <c r="AO231" s="21"/>
      <c r="AQ231" s="76"/>
    </row>
    <row r="232" spans="1:90">
      <c r="K232" s="156"/>
      <c r="M232" s="156"/>
      <c r="T232" s="153"/>
      <c r="U232" s="153"/>
      <c r="V232" s="153"/>
      <c r="W232" s="153"/>
      <c r="X232" s="153"/>
      <c r="Y232" s="153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21"/>
      <c r="AK232" s="21"/>
      <c r="AL232" s="21"/>
      <c r="AM232" s="21"/>
      <c r="AO232" s="21"/>
      <c r="AQ232" s="76"/>
    </row>
    <row r="233" spans="1:90">
      <c r="K233" s="156"/>
      <c r="M233" s="156"/>
      <c r="T233" s="153"/>
      <c r="U233" s="153"/>
      <c r="V233" s="153"/>
      <c r="W233" s="153"/>
      <c r="X233" s="153"/>
      <c r="Y233" s="153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21"/>
      <c r="AK233" s="21"/>
      <c r="AL233" s="21"/>
      <c r="AM233" s="21"/>
      <c r="AO233" s="21"/>
      <c r="AQ233" s="76"/>
    </row>
    <row r="234" spans="1:90">
      <c r="K234" s="156"/>
      <c r="M234" s="156"/>
      <c r="T234" s="153"/>
      <c r="U234" s="153"/>
      <c r="V234" s="153"/>
      <c r="W234" s="153"/>
      <c r="X234" s="153"/>
      <c r="Y234" s="153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21"/>
      <c r="AK234" s="21"/>
      <c r="AL234" s="21"/>
      <c r="AM234" s="21"/>
      <c r="AO234" s="21"/>
      <c r="AQ234" s="76"/>
    </row>
    <row r="235" spans="1:90" s="1" customFormat="1">
      <c r="A235"/>
      <c r="B235"/>
      <c r="C235"/>
      <c r="D235"/>
      <c r="E235"/>
      <c r="F235"/>
      <c r="G235"/>
      <c r="H235" s="297"/>
      <c r="I235"/>
      <c r="J235" s="297"/>
      <c r="K235" s="156"/>
      <c r="L235"/>
      <c r="M235" s="156"/>
      <c r="N235"/>
      <c r="O235"/>
      <c r="P235" s="100"/>
      <c r="Q235"/>
      <c r="R235"/>
      <c r="S235"/>
      <c r="T235" s="153"/>
      <c r="U235" s="153"/>
      <c r="V235" s="153"/>
      <c r="W235" s="153"/>
      <c r="X235" s="153"/>
      <c r="Y235" s="153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21"/>
      <c r="AK235" s="21"/>
      <c r="AL235" s="21"/>
      <c r="AM235" s="21"/>
      <c r="AO235" s="21"/>
      <c r="AQ235" s="76"/>
      <c r="BC235" s="100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</row>
    <row r="236" spans="1:90" s="1" customFormat="1">
      <c r="A236"/>
      <c r="B236"/>
      <c r="C236"/>
      <c r="D236"/>
      <c r="E236"/>
      <c r="F236"/>
      <c r="G236"/>
      <c r="H236" s="297"/>
      <c r="I236"/>
      <c r="J236" s="297"/>
      <c r="K236" s="156"/>
      <c r="L236"/>
      <c r="M236" s="156"/>
      <c r="N236"/>
      <c r="O236"/>
      <c r="P236" s="100"/>
      <c r="Q236"/>
      <c r="R236"/>
      <c r="S236"/>
      <c r="T236" s="153"/>
      <c r="U236" s="153"/>
      <c r="V236" s="153"/>
      <c r="W236" s="153"/>
      <c r="X236" s="153"/>
      <c r="Y236" s="153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21"/>
      <c r="AK236" s="21"/>
      <c r="AL236" s="21"/>
      <c r="AM236" s="21"/>
      <c r="AO236" s="21"/>
      <c r="AQ236" s="76"/>
      <c r="BC236" s="100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</row>
    <row r="237" spans="1:90" s="1" customFormat="1">
      <c r="A237"/>
      <c r="B237"/>
      <c r="C237"/>
      <c r="D237"/>
      <c r="E237"/>
      <c r="F237"/>
      <c r="G237"/>
      <c r="H237" s="297"/>
      <c r="I237"/>
      <c r="J237" s="297"/>
      <c r="K237" s="100"/>
      <c r="L237"/>
      <c r="M237" s="100"/>
      <c r="N237"/>
      <c r="O237"/>
      <c r="P237" s="100"/>
      <c r="Q237"/>
      <c r="R237"/>
      <c r="S237"/>
      <c r="T237" s="10"/>
      <c r="U237" s="10"/>
      <c r="V237" s="10"/>
      <c r="W237" s="10"/>
      <c r="X237" s="10"/>
      <c r="Y237" s="10"/>
      <c r="Z237"/>
      <c r="AA237"/>
      <c r="AB237"/>
      <c r="AC237"/>
      <c r="AD237"/>
      <c r="AE237" s="14"/>
      <c r="AF237"/>
      <c r="AG237"/>
      <c r="AH237"/>
      <c r="AI237"/>
      <c r="AJ237"/>
      <c r="AK237"/>
      <c r="AL237"/>
      <c r="AM237"/>
      <c r="AO237"/>
      <c r="AQ237" s="10"/>
      <c r="BC237" s="100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</row>
    <row r="241" spans="1:90" s="1" customFormat="1">
      <c r="A241"/>
      <c r="B241"/>
      <c r="C241"/>
      <c r="D241"/>
      <c r="E241"/>
      <c r="F241"/>
      <c r="G241"/>
      <c r="H241" s="297"/>
      <c r="I241"/>
      <c r="J241" s="297"/>
      <c r="K241" s="100"/>
      <c r="L241"/>
      <c r="M241" s="100"/>
      <c r="N241"/>
      <c r="O241"/>
      <c r="P241" s="100"/>
      <c r="Q241"/>
      <c r="R241"/>
      <c r="S241"/>
      <c r="T241" s="10"/>
      <c r="U241" s="10"/>
      <c r="V241" s="10"/>
      <c r="W241" s="10"/>
      <c r="X241" s="10"/>
      <c r="Y241" s="10"/>
      <c r="Z241"/>
      <c r="AA241"/>
      <c r="AB241"/>
      <c r="AC241"/>
      <c r="AD241"/>
      <c r="AE241"/>
      <c r="AF241"/>
      <c r="AG241"/>
      <c r="AH241"/>
      <c r="AI241"/>
      <c r="AJ241" s="14"/>
      <c r="AK241" s="14"/>
      <c r="AL241" s="14"/>
      <c r="AM241"/>
      <c r="AO241"/>
      <c r="AQ241" s="10"/>
      <c r="BC241" s="100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</row>
    <row r="242" spans="1:90" s="1" customFormat="1">
      <c r="A242"/>
      <c r="B242"/>
      <c r="C242"/>
      <c r="D242"/>
      <c r="E242"/>
      <c r="F242"/>
      <c r="G242"/>
      <c r="H242" s="297"/>
      <c r="I242"/>
      <c r="J242" s="297"/>
      <c r="K242" s="100"/>
      <c r="L242"/>
      <c r="M242" s="100"/>
      <c r="N242"/>
      <c r="O242"/>
      <c r="P242" s="100"/>
      <c r="Q242"/>
      <c r="R242"/>
      <c r="S242"/>
      <c r="T242" s="10"/>
      <c r="U242" s="10"/>
      <c r="V242" s="10"/>
      <c r="W242" s="10"/>
      <c r="X242" s="10"/>
      <c r="Y242" s="10"/>
      <c r="Z242"/>
      <c r="AA242"/>
      <c r="AB242"/>
      <c r="AC242"/>
      <c r="AD242"/>
      <c r="AE242"/>
      <c r="AF242"/>
      <c r="AG242"/>
      <c r="AH242"/>
      <c r="AI242"/>
      <c r="AJ242" s="14"/>
      <c r="AK242" s="14"/>
      <c r="AL242" s="14"/>
      <c r="AM242"/>
      <c r="AO242"/>
      <c r="AQ242" s="10"/>
      <c r="BC242" s="100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</row>
    <row r="243" spans="1:90" s="1" customFormat="1">
      <c r="A243"/>
      <c r="B243"/>
      <c r="C243"/>
      <c r="D243"/>
      <c r="E243"/>
      <c r="F243"/>
      <c r="G243"/>
      <c r="H243" s="297"/>
      <c r="I243"/>
      <c r="J243" s="297"/>
      <c r="K243" s="100"/>
      <c r="L243"/>
      <c r="M243" s="100"/>
      <c r="N243"/>
      <c r="O243"/>
      <c r="P243" s="100"/>
      <c r="Q243"/>
      <c r="R243"/>
      <c r="S243"/>
      <c r="T243" s="10"/>
      <c r="U243" s="10"/>
      <c r="V243" s="10"/>
      <c r="W243" s="10"/>
      <c r="X243" s="10"/>
      <c r="Y243" s="10"/>
      <c r="Z243"/>
      <c r="AA243"/>
      <c r="AB243"/>
      <c r="AC243"/>
      <c r="AD243"/>
      <c r="AE243"/>
      <c r="AF243"/>
      <c r="AG243"/>
      <c r="AH243"/>
      <c r="AI243"/>
      <c r="AJ243" s="14"/>
      <c r="AK243" s="14"/>
      <c r="AL243" s="14"/>
      <c r="AM243"/>
      <c r="AO243"/>
      <c r="AQ243" s="10"/>
      <c r="BC243" s="100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</row>
    <row r="244" spans="1:90" s="1" customFormat="1">
      <c r="A244"/>
      <c r="B244"/>
      <c r="C244"/>
      <c r="D244"/>
      <c r="E244"/>
      <c r="F244"/>
      <c r="G244"/>
      <c r="H244" s="297"/>
      <c r="I244"/>
      <c r="J244" s="297"/>
      <c r="K244" s="100"/>
      <c r="L244"/>
      <c r="M244" s="100"/>
      <c r="N244"/>
      <c r="O244"/>
      <c r="P244" s="100"/>
      <c r="Q244"/>
      <c r="R244"/>
      <c r="S244"/>
      <c r="T244" s="10"/>
      <c r="U244" s="10"/>
      <c r="V244" s="10"/>
      <c r="W244" s="10"/>
      <c r="X244" s="10"/>
      <c r="Y244" s="10"/>
      <c r="Z244"/>
      <c r="AA244"/>
      <c r="AB244"/>
      <c r="AC244"/>
      <c r="AD244"/>
      <c r="AE244"/>
      <c r="AF244"/>
      <c r="AG244"/>
      <c r="AH244"/>
      <c r="AI244"/>
      <c r="AJ244" s="14"/>
      <c r="AK244" s="14"/>
      <c r="AL244" s="14"/>
      <c r="AM244"/>
      <c r="AO244"/>
      <c r="AQ244" s="10"/>
      <c r="BC244" s="100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</row>
    <row r="245" spans="1:90" s="1" customFormat="1">
      <c r="A245"/>
      <c r="B245"/>
      <c r="C245"/>
      <c r="D245"/>
      <c r="E245"/>
      <c r="F245"/>
      <c r="G245"/>
      <c r="H245" s="297"/>
      <c r="I245"/>
      <c r="J245" s="297"/>
      <c r="K245" s="100"/>
      <c r="L245"/>
      <c r="M245" s="100"/>
      <c r="N245"/>
      <c r="O245"/>
      <c r="P245" s="100"/>
      <c r="Q245"/>
      <c r="R245"/>
      <c r="S245"/>
      <c r="T245" s="10"/>
      <c r="U245" s="10"/>
      <c r="V245" s="10"/>
      <c r="W245" s="10"/>
      <c r="X245" s="10"/>
      <c r="Y245" s="10"/>
      <c r="Z245"/>
      <c r="AA245"/>
      <c r="AB245"/>
      <c r="AC245"/>
      <c r="AD245"/>
      <c r="AE245"/>
      <c r="AF245"/>
      <c r="AG245"/>
      <c r="AH245"/>
      <c r="AI245"/>
      <c r="AJ245" s="14"/>
      <c r="AK245" s="14"/>
      <c r="AL245" s="14"/>
      <c r="AM245"/>
      <c r="AO245"/>
      <c r="AQ245" s="10"/>
      <c r="BC245" s="100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</row>
    <row r="246" spans="1:90" s="1" customFormat="1">
      <c r="A246"/>
      <c r="B246"/>
      <c r="C246"/>
      <c r="D246"/>
      <c r="E246"/>
      <c r="F246"/>
      <c r="G246"/>
      <c r="H246" s="297"/>
      <c r="I246"/>
      <c r="J246" s="297"/>
      <c r="K246" s="100"/>
      <c r="L246"/>
      <c r="M246" s="100"/>
      <c r="N246"/>
      <c r="O246"/>
      <c r="P246" s="100"/>
      <c r="Q246"/>
      <c r="R246"/>
      <c r="S246"/>
      <c r="T246" s="10"/>
      <c r="U246" s="10"/>
      <c r="V246" s="10"/>
      <c r="W246" s="10"/>
      <c r="X246" s="10"/>
      <c r="Y246" s="10"/>
      <c r="Z246"/>
      <c r="AA246"/>
      <c r="AB246"/>
      <c r="AC246"/>
      <c r="AD246"/>
      <c r="AE246"/>
      <c r="AF246"/>
      <c r="AG246"/>
      <c r="AH246"/>
      <c r="AI246"/>
      <c r="AJ246" s="14"/>
      <c r="AK246" s="14"/>
      <c r="AL246" s="14"/>
      <c r="AM246"/>
      <c r="AO246"/>
      <c r="AQ246" s="10"/>
      <c r="BC246" s="100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</row>
    <row r="247" spans="1:90" s="1" customFormat="1">
      <c r="A247"/>
      <c r="B247"/>
      <c r="C247"/>
      <c r="D247"/>
      <c r="E247"/>
      <c r="F247"/>
      <c r="G247"/>
      <c r="H247" s="297"/>
      <c r="I247"/>
      <c r="J247" s="297"/>
      <c r="K247" s="156"/>
      <c r="L247"/>
      <c r="M247" s="156"/>
      <c r="N247"/>
      <c r="O247"/>
      <c r="P247" s="100"/>
      <c r="Q247"/>
      <c r="R247"/>
      <c r="S247"/>
      <c r="T247" s="153"/>
      <c r="U247" s="153"/>
      <c r="V247" s="153"/>
      <c r="W247" s="153"/>
      <c r="X247" s="153"/>
      <c r="Y247" s="153"/>
      <c r="Z247" s="14"/>
      <c r="AA247" s="14"/>
      <c r="AB247" s="14"/>
      <c r="AC247" s="14"/>
      <c r="AD247" s="14"/>
      <c r="AE247"/>
      <c r="AF247" s="14"/>
      <c r="AG247" s="14"/>
      <c r="AH247" s="14"/>
      <c r="AI247" s="14"/>
      <c r="AJ247" s="14"/>
      <c r="AK247" s="14"/>
      <c r="AL247" s="14"/>
      <c r="AM247"/>
      <c r="AO247"/>
      <c r="AQ247" s="10"/>
      <c r="BC247" s="100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</row>
    <row r="248" spans="1:90" s="1" customFormat="1">
      <c r="A248"/>
      <c r="B248"/>
      <c r="C248"/>
      <c r="D248"/>
      <c r="E248"/>
      <c r="F248"/>
      <c r="G248"/>
      <c r="H248" s="297"/>
      <c r="I248"/>
      <c r="J248" s="297"/>
      <c r="K248" s="156"/>
      <c r="L248"/>
      <c r="M248" s="156"/>
      <c r="N248"/>
      <c r="O248"/>
      <c r="P248" s="100"/>
      <c r="Q248"/>
      <c r="R248"/>
      <c r="S248"/>
      <c r="T248" s="153"/>
      <c r="U248" s="153"/>
      <c r="V248" s="153"/>
      <c r="W248" s="153"/>
      <c r="X248" s="153"/>
      <c r="Y248" s="153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/>
      <c r="AO248"/>
      <c r="AQ248" s="10"/>
      <c r="BC248" s="100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</row>
    <row r="249" spans="1:90" s="1" customFormat="1">
      <c r="A249"/>
      <c r="B249"/>
      <c r="C249"/>
      <c r="D249"/>
      <c r="E249"/>
      <c r="F249"/>
      <c r="G249"/>
      <c r="H249" s="297"/>
      <c r="I249"/>
      <c r="J249" s="297"/>
      <c r="K249" s="156"/>
      <c r="L249"/>
      <c r="M249" s="156"/>
      <c r="N249"/>
      <c r="O249"/>
      <c r="P249" s="100"/>
      <c r="Q249"/>
      <c r="R249"/>
      <c r="S249"/>
      <c r="T249" s="153"/>
      <c r="U249" s="153"/>
      <c r="V249" s="153"/>
      <c r="W249" s="153"/>
      <c r="X249" s="153"/>
      <c r="Y249" s="153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/>
      <c r="AK249"/>
      <c r="AL249"/>
      <c r="AM249"/>
      <c r="AO249"/>
      <c r="AQ249" s="10"/>
      <c r="BC249" s="100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</row>
    <row r="250" spans="1:90" s="1" customFormat="1">
      <c r="A250"/>
      <c r="B250"/>
      <c r="C250"/>
      <c r="D250"/>
      <c r="E250"/>
      <c r="F250"/>
      <c r="G250"/>
      <c r="H250" s="297"/>
      <c r="I250"/>
      <c r="J250" s="297"/>
      <c r="K250" s="156"/>
      <c r="L250"/>
      <c r="M250" s="156"/>
      <c r="N250"/>
      <c r="O250"/>
      <c r="P250" s="100"/>
      <c r="Q250"/>
      <c r="R250"/>
      <c r="S250"/>
      <c r="T250" s="153"/>
      <c r="U250" s="153"/>
      <c r="V250" s="153"/>
      <c r="W250" s="153"/>
      <c r="X250" s="153"/>
      <c r="Y250" s="153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/>
      <c r="AK250"/>
      <c r="AL250"/>
      <c r="AM250"/>
      <c r="AO250"/>
      <c r="AQ250" s="10"/>
      <c r="BC250" s="10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</row>
    <row r="251" spans="1:90">
      <c r="K251" s="156"/>
      <c r="M251" s="156"/>
      <c r="T251" s="153"/>
      <c r="U251" s="153"/>
      <c r="V251" s="153"/>
      <c r="W251" s="153"/>
      <c r="X251" s="153"/>
      <c r="Y251" s="153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</row>
    <row r="252" spans="1:90">
      <c r="K252" s="156"/>
      <c r="M252" s="156"/>
      <c r="T252" s="153"/>
      <c r="U252" s="153"/>
      <c r="V252" s="153"/>
      <c r="W252" s="153"/>
      <c r="X252" s="153"/>
      <c r="Y252" s="153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</row>
    <row r="253" spans="1:90">
      <c r="K253" s="156"/>
      <c r="M253" s="156"/>
      <c r="T253" s="153"/>
      <c r="U253" s="153"/>
      <c r="V253" s="153"/>
      <c r="W253" s="153"/>
      <c r="X253" s="153"/>
      <c r="Y253" s="153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</row>
    <row r="254" spans="1:90">
      <c r="K254" s="156"/>
      <c r="M254" s="156"/>
      <c r="T254" s="153"/>
      <c r="U254" s="153"/>
      <c r="V254" s="153"/>
      <c r="W254" s="153"/>
      <c r="X254" s="153"/>
      <c r="Y254" s="153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</row>
    <row r="255" spans="1:90">
      <c r="AE255" s="14"/>
    </row>
    <row r="259" spans="11:38">
      <c r="AJ259" s="14"/>
      <c r="AK259" s="14"/>
      <c r="AL259" s="14"/>
    </row>
    <row r="260" spans="11:38">
      <c r="AJ260" s="14"/>
      <c r="AK260" s="14"/>
      <c r="AL260" s="14"/>
    </row>
    <row r="261" spans="11:38">
      <c r="AJ261" s="14"/>
      <c r="AK261" s="14"/>
      <c r="AL261" s="14"/>
    </row>
    <row r="262" spans="11:38">
      <c r="AJ262" s="14"/>
      <c r="AK262" s="14"/>
      <c r="AL262" s="14"/>
    </row>
    <row r="263" spans="11:38">
      <c r="AJ263" s="14"/>
      <c r="AK263" s="14"/>
      <c r="AL263" s="14"/>
    </row>
    <row r="264" spans="11:38">
      <c r="AJ264" s="14"/>
      <c r="AK264" s="14"/>
      <c r="AL264" s="14"/>
    </row>
    <row r="265" spans="11:38">
      <c r="K265" s="156"/>
      <c r="M265" s="156"/>
      <c r="T265" s="153"/>
      <c r="U265" s="153"/>
      <c r="V265" s="153"/>
      <c r="W265" s="153"/>
      <c r="X265" s="153"/>
      <c r="Y265" s="153"/>
      <c r="Z265" s="14"/>
      <c r="AA265" s="14"/>
      <c r="AB265" s="14"/>
      <c r="AC265" s="14"/>
      <c r="AD265" s="14"/>
      <c r="AF265" s="14"/>
      <c r="AG265" s="14"/>
      <c r="AH265" s="14"/>
      <c r="AI265" s="14"/>
      <c r="AJ265" s="14"/>
      <c r="AK265" s="14"/>
      <c r="AL265" s="14"/>
    </row>
    <row r="266" spans="11:38">
      <c r="K266" s="156"/>
      <c r="M266" s="156"/>
      <c r="T266" s="153"/>
      <c r="U266" s="153"/>
      <c r="V266" s="153"/>
      <c r="W266" s="153"/>
      <c r="X266" s="153"/>
      <c r="Y266" s="153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</row>
    <row r="267" spans="11:38">
      <c r="K267" s="156"/>
      <c r="M267" s="156"/>
      <c r="T267" s="153"/>
      <c r="U267" s="153"/>
      <c r="V267" s="153"/>
      <c r="W267" s="153"/>
      <c r="X267" s="153"/>
      <c r="Y267" s="153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</row>
    <row r="268" spans="11:38">
      <c r="K268" s="156"/>
      <c r="M268" s="156"/>
      <c r="T268" s="153"/>
      <c r="U268" s="153"/>
      <c r="V268" s="153"/>
      <c r="W268" s="153"/>
      <c r="X268" s="153"/>
      <c r="Y268" s="153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</row>
    <row r="269" spans="11:38">
      <c r="K269" s="156"/>
      <c r="M269" s="156"/>
      <c r="T269" s="153"/>
      <c r="U269" s="153"/>
      <c r="V269" s="153"/>
      <c r="W269" s="153"/>
      <c r="X269" s="153"/>
      <c r="Y269" s="153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</row>
    <row r="270" spans="11:38">
      <c r="K270" s="156"/>
      <c r="M270" s="156"/>
      <c r="T270" s="153"/>
      <c r="U270" s="153"/>
      <c r="V270" s="153"/>
      <c r="W270" s="153"/>
      <c r="X270" s="153"/>
      <c r="Y270" s="153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</row>
    <row r="271" spans="11:38">
      <c r="K271" s="156"/>
      <c r="M271" s="156"/>
      <c r="T271" s="153"/>
      <c r="U271" s="153"/>
      <c r="V271" s="153"/>
      <c r="W271" s="153"/>
      <c r="X271" s="153"/>
      <c r="Y271" s="153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</row>
    <row r="272" spans="11:38">
      <c r="K272" s="156"/>
      <c r="M272" s="156"/>
      <c r="T272" s="153"/>
      <c r="U272" s="153"/>
      <c r="V272" s="153"/>
      <c r="W272" s="153"/>
      <c r="X272" s="153"/>
      <c r="Y272" s="153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</row>
    <row r="273" spans="11:38">
      <c r="AE273" s="14"/>
    </row>
    <row r="277" spans="11:38">
      <c r="AJ277" s="14"/>
      <c r="AK277" s="14"/>
      <c r="AL277" s="14"/>
    </row>
    <row r="278" spans="11:38">
      <c r="AJ278" s="14"/>
      <c r="AK278" s="14"/>
      <c r="AL278" s="14"/>
    </row>
    <row r="279" spans="11:38">
      <c r="AJ279" s="14"/>
      <c r="AK279" s="14"/>
      <c r="AL279" s="14"/>
    </row>
    <row r="280" spans="11:38">
      <c r="AJ280" s="14"/>
      <c r="AK280" s="14"/>
      <c r="AL280" s="14"/>
    </row>
    <row r="281" spans="11:38">
      <c r="AJ281" s="14"/>
      <c r="AK281" s="14"/>
      <c r="AL281" s="14"/>
    </row>
    <row r="282" spans="11:38">
      <c r="AJ282" s="14"/>
      <c r="AK282" s="14"/>
      <c r="AL282" s="14"/>
    </row>
    <row r="283" spans="11:38">
      <c r="K283" s="156"/>
      <c r="M283" s="156"/>
      <c r="T283" s="153"/>
      <c r="U283" s="153"/>
      <c r="V283" s="153"/>
      <c r="W283" s="153"/>
      <c r="X283" s="153"/>
      <c r="Y283" s="153"/>
      <c r="Z283" s="14"/>
      <c r="AA283" s="14"/>
      <c r="AB283" s="14"/>
      <c r="AC283" s="14"/>
      <c r="AD283" s="14"/>
      <c r="AF283" s="14"/>
      <c r="AG283" s="14"/>
      <c r="AH283" s="14"/>
      <c r="AI283" s="14"/>
      <c r="AJ283" s="14"/>
      <c r="AK283" s="14"/>
      <c r="AL283" s="14"/>
    </row>
    <row r="284" spans="11:38">
      <c r="K284" s="156"/>
      <c r="M284" s="156"/>
      <c r="T284" s="153"/>
      <c r="U284" s="153"/>
      <c r="V284" s="153"/>
      <c r="W284" s="153"/>
      <c r="X284" s="153"/>
      <c r="Y284" s="153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</row>
    <row r="285" spans="11:38">
      <c r="K285" s="156"/>
      <c r="M285" s="156"/>
      <c r="T285" s="153"/>
      <c r="U285" s="153"/>
      <c r="V285" s="153"/>
      <c r="W285" s="153"/>
      <c r="X285" s="153"/>
      <c r="Y285" s="153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</row>
    <row r="286" spans="11:38">
      <c r="K286" s="156"/>
      <c r="M286" s="156"/>
      <c r="T286" s="153"/>
      <c r="U286" s="153"/>
      <c r="V286" s="153"/>
      <c r="W286" s="153"/>
      <c r="X286" s="153"/>
      <c r="Y286" s="153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</row>
    <row r="287" spans="11:38">
      <c r="K287" s="156"/>
      <c r="M287" s="156"/>
      <c r="T287" s="153"/>
      <c r="U287" s="153"/>
      <c r="V287" s="153"/>
      <c r="W287" s="153"/>
      <c r="X287" s="153"/>
      <c r="Y287" s="153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</row>
    <row r="288" spans="11:38">
      <c r="K288" s="156"/>
      <c r="M288" s="156"/>
      <c r="T288" s="153"/>
      <c r="U288" s="153"/>
      <c r="V288" s="153"/>
      <c r="W288" s="153"/>
      <c r="X288" s="153"/>
      <c r="Y288" s="153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</row>
    <row r="289" spans="11:38">
      <c r="K289" s="156"/>
      <c r="M289" s="156"/>
      <c r="T289" s="153"/>
      <c r="U289" s="153"/>
      <c r="V289" s="153"/>
      <c r="W289" s="153"/>
      <c r="X289" s="153"/>
      <c r="Y289" s="153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</row>
    <row r="290" spans="11:38">
      <c r="K290" s="156"/>
      <c r="M290" s="156"/>
      <c r="T290" s="153"/>
      <c r="U290" s="153"/>
      <c r="V290" s="153"/>
      <c r="W290" s="153"/>
      <c r="X290" s="153"/>
      <c r="Y290" s="153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</row>
    <row r="291" spans="11:38">
      <c r="AE291" s="14"/>
    </row>
    <row r="295" spans="11:38">
      <c r="AJ295" s="14"/>
      <c r="AK295" s="14"/>
      <c r="AL295" s="14"/>
    </row>
    <row r="296" spans="11:38">
      <c r="AJ296" s="14"/>
      <c r="AK296" s="14"/>
      <c r="AL296" s="14"/>
    </row>
    <row r="297" spans="11:38">
      <c r="AJ297" s="14"/>
      <c r="AK297" s="14"/>
      <c r="AL297" s="14"/>
    </row>
    <row r="298" spans="11:38">
      <c r="AJ298" s="14"/>
      <c r="AK298" s="14"/>
      <c r="AL298" s="14"/>
    </row>
    <row r="299" spans="11:38">
      <c r="AJ299" s="14"/>
      <c r="AK299" s="14"/>
      <c r="AL299" s="14"/>
    </row>
    <row r="300" spans="11:38">
      <c r="AJ300" s="14"/>
      <c r="AK300" s="14"/>
      <c r="AL300" s="14"/>
    </row>
    <row r="301" spans="11:38">
      <c r="AJ301" s="14"/>
      <c r="AK301" s="14"/>
      <c r="AL301" s="14"/>
    </row>
    <row r="302" spans="11:38">
      <c r="AJ302" s="14"/>
      <c r="AK302" s="14"/>
      <c r="AL302" s="14"/>
    </row>
  </sheetData>
  <sortState xmlns:xlrd2="http://schemas.microsoft.com/office/spreadsheetml/2017/richdata2" ref="B10:Z17">
    <sortCondition ref="D10:D17"/>
    <sortCondition ref="B10:B17"/>
  </sortState>
  <mergeCells count="1">
    <mergeCell ref="T4:W4"/>
  </mergeCells>
  <conditionalFormatting sqref="O10:O11 O13:O14 O16:O17 O19:O20 O22:O23 O25:O26">
    <cfRule type="cellIs" dxfId="5" priority="25" operator="lessThan">
      <formula>0</formula>
    </cfRule>
    <cfRule type="cellIs" dxfId="4" priority="26" operator="greaterThan">
      <formula>0</formula>
    </cfRule>
  </conditionalFormatting>
  <conditionalFormatting sqref="Q10:Q11 Q13:Q14 Q16:Q17 Q19:Q20 Q22:Q23 Q25:Q26">
    <cfRule type="cellIs" dxfId="3" priority="1" operator="lessThan">
      <formula>0</formula>
    </cfRule>
    <cfRule type="cellIs" dxfId="2" priority="24" operator="greaterThan">
      <formula>0</formula>
    </cfRule>
  </conditionalFormatting>
  <conditionalFormatting sqref="G10:G11 G13:G14 G16:G17 G19:G20 G22:G23 G25:G26">
    <cfRule type="cellIs" dxfId="1" priority="22" operator="lessThan">
      <formula>0</formula>
    </cfRule>
    <cfRule type="cellIs" dxfId="0" priority="23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16382-150B-4AF1-A91A-6BA06D6C80CC}">
  <dimension ref="A1"/>
  <sheetViews>
    <sheetView workbookViewId="0">
      <selection activeCell="O1" sqref="O1"/>
    </sheetView>
  </sheetViews>
  <sheetFormatPr baseColWidth="10" defaultRowHeight="15"/>
  <sheetData/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EF58F0-043F-4D06-BE88-32161332983C}">
  <dimension ref="A1:D359"/>
  <sheetViews>
    <sheetView topLeftCell="A218" workbookViewId="0">
      <selection activeCell="E237" sqref="E237"/>
    </sheetView>
  </sheetViews>
  <sheetFormatPr baseColWidth="10" defaultRowHeight="15"/>
  <sheetData>
    <row r="1" spans="1:4">
      <c r="A1">
        <v>1101</v>
      </c>
      <c r="B1" t="s">
        <v>185</v>
      </c>
      <c r="C1" t="s">
        <v>65</v>
      </c>
      <c r="D1">
        <v>11</v>
      </c>
    </row>
    <row r="2" spans="1:4">
      <c r="A2">
        <v>1103</v>
      </c>
      <c r="B2" t="s">
        <v>187</v>
      </c>
      <c r="C2" t="s">
        <v>65</v>
      </c>
      <c r="D2">
        <v>11</v>
      </c>
    </row>
    <row r="3" spans="1:4">
      <c r="A3">
        <v>1106</v>
      </c>
      <c r="B3" t="s">
        <v>188</v>
      </c>
      <c r="C3" t="s">
        <v>65</v>
      </c>
      <c r="D3">
        <v>11</v>
      </c>
    </row>
    <row r="4" spans="1:4">
      <c r="A4">
        <v>1108</v>
      </c>
      <c r="B4" t="s">
        <v>186</v>
      </c>
      <c r="C4" t="s">
        <v>65</v>
      </c>
      <c r="D4">
        <v>11</v>
      </c>
    </row>
    <row r="5" spans="1:4">
      <c r="A5">
        <v>1111</v>
      </c>
      <c r="B5" t="s">
        <v>189</v>
      </c>
      <c r="C5" t="s">
        <v>65</v>
      </c>
      <c r="D5">
        <v>11</v>
      </c>
    </row>
    <row r="6" spans="1:4">
      <c r="A6">
        <v>1112</v>
      </c>
      <c r="B6" t="s">
        <v>190</v>
      </c>
      <c r="C6" t="s">
        <v>65</v>
      </c>
      <c r="D6">
        <v>11</v>
      </c>
    </row>
    <row r="7" spans="1:4">
      <c r="A7">
        <v>1114</v>
      </c>
      <c r="B7" t="s">
        <v>553</v>
      </c>
      <c r="C7" t="s">
        <v>65</v>
      </c>
      <c r="D7">
        <v>11</v>
      </c>
    </row>
    <row r="8" spans="1:4">
      <c r="A8">
        <v>1119</v>
      </c>
      <c r="B8" t="s">
        <v>554</v>
      </c>
      <c r="C8" t="s">
        <v>65</v>
      </c>
      <c r="D8">
        <v>11</v>
      </c>
    </row>
    <row r="9" spans="1:4">
      <c r="A9">
        <v>1120</v>
      </c>
      <c r="B9" t="s">
        <v>191</v>
      </c>
      <c r="C9" t="s">
        <v>65</v>
      </c>
      <c r="D9">
        <v>11</v>
      </c>
    </row>
    <row r="10" spans="1:4">
      <c r="A10">
        <v>1121</v>
      </c>
      <c r="B10" t="s">
        <v>192</v>
      </c>
      <c r="C10" t="s">
        <v>65</v>
      </c>
      <c r="D10">
        <v>11</v>
      </c>
    </row>
    <row r="11" spans="1:4">
      <c r="A11">
        <v>1122</v>
      </c>
      <c r="B11" t="s">
        <v>193</v>
      </c>
      <c r="C11" t="s">
        <v>65</v>
      </c>
      <c r="D11">
        <v>11</v>
      </c>
    </row>
    <row r="12" spans="1:4">
      <c r="A12">
        <v>1124</v>
      </c>
      <c r="B12" t="s">
        <v>194</v>
      </c>
      <c r="C12" t="s">
        <v>65</v>
      </c>
      <c r="D12">
        <v>11</v>
      </c>
    </row>
    <row r="13" spans="1:4">
      <c r="A13">
        <v>1127</v>
      </c>
      <c r="B13" t="s">
        <v>195</v>
      </c>
      <c r="C13" t="s">
        <v>65</v>
      </c>
      <c r="D13">
        <v>11</v>
      </c>
    </row>
    <row r="14" spans="1:4">
      <c r="A14">
        <v>1130</v>
      </c>
      <c r="B14" t="s">
        <v>196</v>
      </c>
      <c r="C14" t="s">
        <v>65</v>
      </c>
      <c r="D14">
        <v>11</v>
      </c>
    </row>
    <row r="15" spans="1:4">
      <c r="A15">
        <v>1133</v>
      </c>
      <c r="B15" t="s">
        <v>197</v>
      </c>
      <c r="C15" t="s">
        <v>65</v>
      </c>
      <c r="D15">
        <v>11</v>
      </c>
    </row>
    <row r="16" spans="1:4">
      <c r="A16">
        <v>1134</v>
      </c>
      <c r="B16" t="s">
        <v>428</v>
      </c>
      <c r="C16" t="s">
        <v>65</v>
      </c>
      <c r="D16">
        <v>11</v>
      </c>
    </row>
    <row r="17" spans="1:4">
      <c r="A17">
        <v>1135</v>
      </c>
      <c r="B17" t="s">
        <v>198</v>
      </c>
      <c r="C17" t="s">
        <v>65</v>
      </c>
      <c r="D17">
        <v>11</v>
      </c>
    </row>
    <row r="18" spans="1:4">
      <c r="A18">
        <v>1144</v>
      </c>
      <c r="B18" t="s">
        <v>199</v>
      </c>
      <c r="C18" t="s">
        <v>65</v>
      </c>
      <c r="D18">
        <v>11</v>
      </c>
    </row>
    <row r="19" spans="1:4">
      <c r="A19">
        <v>1145</v>
      </c>
      <c r="B19" t="s">
        <v>200</v>
      </c>
      <c r="C19" t="s">
        <v>65</v>
      </c>
      <c r="D19">
        <v>11</v>
      </c>
    </row>
    <row r="20" spans="1:4">
      <c r="A20">
        <v>1146</v>
      </c>
      <c r="B20" t="s">
        <v>201</v>
      </c>
      <c r="C20" t="s">
        <v>65</v>
      </c>
      <c r="D20">
        <v>11</v>
      </c>
    </row>
    <row r="21" spans="1:4">
      <c r="A21">
        <v>1149</v>
      </c>
      <c r="B21" t="s">
        <v>202</v>
      </c>
      <c r="C21" t="s">
        <v>65</v>
      </c>
      <c r="D21">
        <v>11</v>
      </c>
    </row>
    <row r="22" spans="1:4">
      <c r="A22">
        <v>1151</v>
      </c>
      <c r="B22" t="s">
        <v>203</v>
      </c>
      <c r="C22" t="s">
        <v>65</v>
      </c>
      <c r="D22">
        <v>11</v>
      </c>
    </row>
    <row r="23" spans="1:4">
      <c r="A23">
        <v>1160</v>
      </c>
      <c r="B23" t="s">
        <v>204</v>
      </c>
      <c r="C23" t="s">
        <v>65</v>
      </c>
      <c r="D23">
        <v>11</v>
      </c>
    </row>
    <row r="24" spans="1:4">
      <c r="A24">
        <v>1503</v>
      </c>
      <c r="B24" t="s">
        <v>242</v>
      </c>
      <c r="C24" t="s">
        <v>557</v>
      </c>
      <c r="D24">
        <v>15</v>
      </c>
    </row>
    <row r="25" spans="1:4">
      <c r="A25">
        <v>1504</v>
      </c>
      <c r="B25" t="s">
        <v>241</v>
      </c>
      <c r="C25" t="s">
        <v>557</v>
      </c>
      <c r="D25">
        <v>15</v>
      </c>
    </row>
    <row r="26" spans="1:4">
      <c r="A26">
        <v>1506</v>
      </c>
      <c r="B26" t="s">
        <v>240</v>
      </c>
      <c r="C26" t="s">
        <v>557</v>
      </c>
      <c r="D26">
        <v>15</v>
      </c>
    </row>
    <row r="27" spans="1:4">
      <c r="A27">
        <v>1511</v>
      </c>
      <c r="B27" t="s">
        <v>243</v>
      </c>
      <c r="C27" t="s">
        <v>557</v>
      </c>
      <c r="D27">
        <v>15</v>
      </c>
    </row>
    <row r="28" spans="1:4">
      <c r="A28">
        <v>1514</v>
      </c>
      <c r="B28" t="s">
        <v>147</v>
      </c>
      <c r="C28" t="s">
        <v>557</v>
      </c>
      <c r="D28">
        <v>15</v>
      </c>
    </row>
    <row r="29" spans="1:4">
      <c r="A29">
        <v>1515</v>
      </c>
      <c r="B29" t="s">
        <v>244</v>
      </c>
      <c r="C29" t="s">
        <v>557</v>
      </c>
      <c r="D29">
        <v>15</v>
      </c>
    </row>
    <row r="30" spans="1:4">
      <c r="A30">
        <v>1516</v>
      </c>
      <c r="B30" t="s">
        <v>245</v>
      </c>
      <c r="C30" t="s">
        <v>557</v>
      </c>
      <c r="D30">
        <v>15</v>
      </c>
    </row>
    <row r="31" spans="1:4">
      <c r="A31">
        <v>1517</v>
      </c>
      <c r="B31" t="s">
        <v>246</v>
      </c>
      <c r="C31" t="s">
        <v>557</v>
      </c>
      <c r="D31">
        <v>15</v>
      </c>
    </row>
    <row r="32" spans="1:4">
      <c r="A32">
        <v>1520</v>
      </c>
      <c r="B32" t="s">
        <v>248</v>
      </c>
      <c r="C32" t="s">
        <v>557</v>
      </c>
      <c r="D32">
        <v>15</v>
      </c>
    </row>
    <row r="33" spans="1:4">
      <c r="A33">
        <v>1525</v>
      </c>
      <c r="B33" t="s">
        <v>249</v>
      </c>
      <c r="C33" t="s">
        <v>557</v>
      </c>
      <c r="D33">
        <v>15</v>
      </c>
    </row>
    <row r="34" spans="1:4">
      <c r="A34">
        <v>1528</v>
      </c>
      <c r="B34" t="s">
        <v>250</v>
      </c>
      <c r="C34" t="s">
        <v>557</v>
      </c>
      <c r="D34">
        <v>15</v>
      </c>
    </row>
    <row r="35" spans="1:4">
      <c r="A35">
        <v>1531</v>
      </c>
      <c r="B35" t="s">
        <v>251</v>
      </c>
      <c r="C35" t="s">
        <v>557</v>
      </c>
      <c r="D35">
        <v>15</v>
      </c>
    </row>
    <row r="36" spans="1:4">
      <c r="A36">
        <v>1532</v>
      </c>
      <c r="B36" t="s">
        <v>252</v>
      </c>
      <c r="C36" t="s">
        <v>557</v>
      </c>
      <c r="D36">
        <v>15</v>
      </c>
    </row>
    <row r="37" spans="1:4">
      <c r="A37">
        <v>1535</v>
      </c>
      <c r="B37" t="s">
        <v>253</v>
      </c>
      <c r="C37" t="s">
        <v>557</v>
      </c>
      <c r="D37">
        <v>15</v>
      </c>
    </row>
    <row r="38" spans="1:4">
      <c r="A38">
        <v>1539</v>
      </c>
      <c r="B38" t="s">
        <v>254</v>
      </c>
      <c r="C38" t="s">
        <v>557</v>
      </c>
      <c r="D38">
        <v>15</v>
      </c>
    </row>
    <row r="39" spans="1:4">
      <c r="A39">
        <v>1547</v>
      </c>
      <c r="B39" t="s">
        <v>255</v>
      </c>
      <c r="C39" t="s">
        <v>557</v>
      </c>
      <c r="D39">
        <v>15</v>
      </c>
    </row>
    <row r="40" spans="1:4">
      <c r="A40">
        <v>1554</v>
      </c>
      <c r="B40" t="s">
        <v>256</v>
      </c>
      <c r="C40" t="s">
        <v>557</v>
      </c>
      <c r="D40">
        <v>15</v>
      </c>
    </row>
    <row r="41" spans="1:4">
      <c r="A41">
        <v>1557</v>
      </c>
      <c r="B41" t="s">
        <v>257</v>
      </c>
      <c r="C41" t="s">
        <v>557</v>
      </c>
      <c r="D41">
        <v>15</v>
      </c>
    </row>
    <row r="42" spans="1:4">
      <c r="A42">
        <v>1560</v>
      </c>
      <c r="B42" t="s">
        <v>258</v>
      </c>
      <c r="C42" t="s">
        <v>557</v>
      </c>
      <c r="D42">
        <v>15</v>
      </c>
    </row>
    <row r="43" spans="1:4">
      <c r="A43">
        <v>1563</v>
      </c>
      <c r="B43" t="s">
        <v>259</v>
      </c>
      <c r="C43" t="s">
        <v>557</v>
      </c>
      <c r="D43">
        <v>15</v>
      </c>
    </row>
    <row r="44" spans="1:4">
      <c r="A44">
        <v>1566</v>
      </c>
      <c r="B44" t="s">
        <v>260</v>
      </c>
      <c r="C44" t="s">
        <v>557</v>
      </c>
      <c r="D44">
        <v>15</v>
      </c>
    </row>
    <row r="45" spans="1:4">
      <c r="A45">
        <v>1573</v>
      </c>
      <c r="B45" t="s">
        <v>263</v>
      </c>
      <c r="C45" t="s">
        <v>557</v>
      </c>
      <c r="D45">
        <v>15</v>
      </c>
    </row>
    <row r="46" spans="1:4">
      <c r="A46">
        <v>1576</v>
      </c>
      <c r="B46" t="s">
        <v>262</v>
      </c>
      <c r="C46" t="s">
        <v>557</v>
      </c>
      <c r="D46">
        <v>15</v>
      </c>
    </row>
    <row r="47" spans="1:4">
      <c r="A47">
        <v>1577</v>
      </c>
      <c r="B47" t="s">
        <v>247</v>
      </c>
      <c r="C47" t="s">
        <v>557</v>
      </c>
      <c r="D47">
        <v>15</v>
      </c>
    </row>
    <row r="48" spans="1:4">
      <c r="A48">
        <v>1578</v>
      </c>
      <c r="B48" t="s">
        <v>568</v>
      </c>
      <c r="C48" t="s">
        <v>557</v>
      </c>
      <c r="D48">
        <v>15</v>
      </c>
    </row>
    <row r="49" spans="1:4">
      <c r="A49">
        <v>1579</v>
      </c>
      <c r="B49" t="s">
        <v>569</v>
      </c>
      <c r="C49" t="s">
        <v>557</v>
      </c>
      <c r="D49">
        <v>15</v>
      </c>
    </row>
    <row r="50" spans="1:4">
      <c r="A50">
        <v>1804</v>
      </c>
      <c r="B50" t="s">
        <v>292</v>
      </c>
      <c r="C50" t="s">
        <v>66</v>
      </c>
      <c r="D50">
        <v>18</v>
      </c>
    </row>
    <row r="51" spans="1:4">
      <c r="A51">
        <v>1806</v>
      </c>
      <c r="B51" t="s">
        <v>293</v>
      </c>
      <c r="C51" t="s">
        <v>66</v>
      </c>
      <c r="D51">
        <v>18</v>
      </c>
    </row>
    <row r="52" spans="1:4">
      <c r="A52">
        <v>1811</v>
      </c>
      <c r="B52" t="s">
        <v>294</v>
      </c>
      <c r="C52" t="s">
        <v>66</v>
      </c>
      <c r="D52">
        <v>18</v>
      </c>
    </row>
    <row r="53" spans="1:4">
      <c r="A53">
        <v>1812</v>
      </c>
      <c r="B53" t="s">
        <v>295</v>
      </c>
      <c r="C53" t="s">
        <v>66</v>
      </c>
      <c r="D53">
        <v>18</v>
      </c>
    </row>
    <row r="54" spans="1:4">
      <c r="A54">
        <v>1813</v>
      </c>
      <c r="B54" t="s">
        <v>296</v>
      </c>
      <c r="C54" t="s">
        <v>66</v>
      </c>
      <c r="D54">
        <v>18</v>
      </c>
    </row>
    <row r="55" spans="1:4">
      <c r="A55">
        <v>1815</v>
      </c>
      <c r="B55" t="s">
        <v>297</v>
      </c>
      <c r="C55" t="s">
        <v>66</v>
      </c>
      <c r="D55">
        <v>18</v>
      </c>
    </row>
    <row r="56" spans="1:4">
      <c r="A56">
        <v>1816</v>
      </c>
      <c r="B56" t="s">
        <v>298</v>
      </c>
      <c r="C56" t="s">
        <v>66</v>
      </c>
      <c r="D56">
        <v>18</v>
      </c>
    </row>
    <row r="57" spans="1:4">
      <c r="A57">
        <v>1818</v>
      </c>
      <c r="B57" t="s">
        <v>244</v>
      </c>
      <c r="C57" t="s">
        <v>66</v>
      </c>
      <c r="D57">
        <v>18</v>
      </c>
    </row>
    <row r="58" spans="1:4">
      <c r="A58">
        <v>1820</v>
      </c>
      <c r="B58" t="s">
        <v>558</v>
      </c>
      <c r="C58" t="s">
        <v>66</v>
      </c>
      <c r="D58">
        <v>18</v>
      </c>
    </row>
    <row r="59" spans="1:4">
      <c r="A59">
        <v>1822</v>
      </c>
      <c r="B59" t="s">
        <v>299</v>
      </c>
      <c r="C59" t="s">
        <v>66</v>
      </c>
      <c r="D59">
        <v>18</v>
      </c>
    </row>
    <row r="60" spans="1:4">
      <c r="A60">
        <v>1824</v>
      </c>
      <c r="B60" t="s">
        <v>300</v>
      </c>
      <c r="C60" t="s">
        <v>66</v>
      </c>
      <c r="D60">
        <v>18</v>
      </c>
    </row>
    <row r="61" spans="1:4">
      <c r="A61">
        <v>1825</v>
      </c>
      <c r="B61" t="s">
        <v>301</v>
      </c>
      <c r="C61" t="s">
        <v>66</v>
      </c>
      <c r="D61">
        <v>18</v>
      </c>
    </row>
    <row r="62" spans="1:4">
      <c r="A62">
        <v>1826</v>
      </c>
      <c r="B62" t="s">
        <v>302</v>
      </c>
      <c r="C62" t="s">
        <v>66</v>
      </c>
      <c r="D62">
        <v>18</v>
      </c>
    </row>
    <row r="63" spans="1:4">
      <c r="A63">
        <v>1827</v>
      </c>
      <c r="B63" t="s">
        <v>303</v>
      </c>
      <c r="C63" t="s">
        <v>66</v>
      </c>
      <c r="D63">
        <v>18</v>
      </c>
    </row>
    <row r="64" spans="1:4">
      <c r="A64">
        <v>1828</v>
      </c>
      <c r="B64" t="s">
        <v>304</v>
      </c>
      <c r="C64" t="s">
        <v>66</v>
      </c>
      <c r="D64">
        <v>18</v>
      </c>
    </row>
    <row r="65" spans="1:4">
      <c r="A65">
        <v>1832</v>
      </c>
      <c r="B65" t="s">
        <v>305</v>
      </c>
      <c r="C65" t="s">
        <v>66</v>
      </c>
      <c r="D65">
        <v>18</v>
      </c>
    </row>
    <row r="66" spans="1:4">
      <c r="A66">
        <v>1833</v>
      </c>
      <c r="B66" t="s">
        <v>306</v>
      </c>
      <c r="C66" t="s">
        <v>66</v>
      </c>
      <c r="D66">
        <v>18</v>
      </c>
    </row>
    <row r="67" spans="1:4">
      <c r="A67">
        <v>1834</v>
      </c>
      <c r="B67" t="s">
        <v>307</v>
      </c>
      <c r="C67" t="s">
        <v>66</v>
      </c>
      <c r="D67">
        <v>18</v>
      </c>
    </row>
    <row r="68" spans="1:4">
      <c r="A68">
        <v>1835</v>
      </c>
      <c r="B68" t="s">
        <v>360</v>
      </c>
      <c r="C68" t="s">
        <v>66</v>
      </c>
      <c r="D68">
        <v>18</v>
      </c>
    </row>
    <row r="69" spans="1:4">
      <c r="A69">
        <v>1836</v>
      </c>
      <c r="B69" t="s">
        <v>308</v>
      </c>
      <c r="C69" t="s">
        <v>66</v>
      </c>
      <c r="D69">
        <v>18</v>
      </c>
    </row>
    <row r="70" spans="1:4">
      <c r="A70">
        <v>1837</v>
      </c>
      <c r="B70" t="s">
        <v>309</v>
      </c>
      <c r="C70" t="s">
        <v>66</v>
      </c>
      <c r="D70">
        <v>18</v>
      </c>
    </row>
    <row r="71" spans="1:4">
      <c r="A71">
        <v>1838</v>
      </c>
      <c r="B71" t="s">
        <v>310</v>
      </c>
      <c r="C71" t="s">
        <v>66</v>
      </c>
      <c r="D71">
        <v>18</v>
      </c>
    </row>
    <row r="72" spans="1:4">
      <c r="A72">
        <v>1839</v>
      </c>
      <c r="B72" t="s">
        <v>311</v>
      </c>
      <c r="C72" t="s">
        <v>66</v>
      </c>
      <c r="D72">
        <v>18</v>
      </c>
    </row>
    <row r="73" spans="1:4">
      <c r="A73">
        <v>1840</v>
      </c>
      <c r="B73" t="s">
        <v>312</v>
      </c>
      <c r="C73" t="s">
        <v>66</v>
      </c>
      <c r="D73">
        <v>18</v>
      </c>
    </row>
    <row r="74" spans="1:4">
      <c r="A74">
        <v>1841</v>
      </c>
      <c r="B74" t="s">
        <v>313</v>
      </c>
      <c r="C74" t="s">
        <v>66</v>
      </c>
      <c r="D74">
        <v>18</v>
      </c>
    </row>
    <row r="75" spans="1:4">
      <c r="A75">
        <v>1845</v>
      </c>
      <c r="B75" t="s">
        <v>314</v>
      </c>
      <c r="C75" t="s">
        <v>66</v>
      </c>
      <c r="D75">
        <v>18</v>
      </c>
    </row>
    <row r="76" spans="1:4">
      <c r="A76">
        <v>1848</v>
      </c>
      <c r="B76" t="s">
        <v>315</v>
      </c>
      <c r="C76" t="s">
        <v>66</v>
      </c>
      <c r="D76">
        <v>18</v>
      </c>
    </row>
    <row r="77" spans="1:4">
      <c r="A77">
        <v>1851</v>
      </c>
      <c r="B77" t="s">
        <v>317</v>
      </c>
      <c r="C77" t="s">
        <v>66</v>
      </c>
      <c r="D77">
        <v>18</v>
      </c>
    </row>
    <row r="78" spans="1:4">
      <c r="A78">
        <v>1853</v>
      </c>
      <c r="B78" t="s">
        <v>318</v>
      </c>
      <c r="C78" t="s">
        <v>66</v>
      </c>
      <c r="D78">
        <v>18</v>
      </c>
    </row>
    <row r="79" spans="1:4">
      <c r="A79">
        <v>1854</v>
      </c>
      <c r="B79" t="s">
        <v>319</v>
      </c>
      <c r="C79" t="s">
        <v>66</v>
      </c>
      <c r="D79">
        <v>18</v>
      </c>
    </row>
    <row r="80" spans="1:4">
      <c r="A80">
        <v>1856</v>
      </c>
      <c r="B80" t="s">
        <v>358</v>
      </c>
      <c r="C80" t="s">
        <v>66</v>
      </c>
      <c r="D80">
        <v>18</v>
      </c>
    </row>
    <row r="81" spans="1:4">
      <c r="A81">
        <v>1857</v>
      </c>
      <c r="B81" t="s">
        <v>425</v>
      </c>
      <c r="C81" t="s">
        <v>66</v>
      </c>
      <c r="D81">
        <v>18</v>
      </c>
    </row>
    <row r="82" spans="1:4">
      <c r="A82">
        <v>1859</v>
      </c>
      <c r="B82" t="s">
        <v>320</v>
      </c>
      <c r="C82" t="s">
        <v>66</v>
      </c>
      <c r="D82">
        <v>18</v>
      </c>
    </row>
    <row r="83" spans="1:4">
      <c r="A83">
        <v>1860</v>
      </c>
      <c r="B83" t="s">
        <v>321</v>
      </c>
      <c r="C83" t="s">
        <v>66</v>
      </c>
      <c r="D83">
        <v>18</v>
      </c>
    </row>
    <row r="84" spans="1:4">
      <c r="A84">
        <v>1865</v>
      </c>
      <c r="B84" t="s">
        <v>322</v>
      </c>
      <c r="C84" t="s">
        <v>66</v>
      </c>
      <c r="D84">
        <v>18</v>
      </c>
    </row>
    <row r="85" spans="1:4">
      <c r="A85">
        <v>1866</v>
      </c>
      <c r="B85" t="s">
        <v>323</v>
      </c>
      <c r="C85" t="s">
        <v>66</v>
      </c>
      <c r="D85">
        <v>18</v>
      </c>
    </row>
    <row r="86" spans="1:4">
      <c r="A86">
        <v>1867</v>
      </c>
      <c r="B86" t="s">
        <v>156</v>
      </c>
      <c r="C86" t="s">
        <v>66</v>
      </c>
      <c r="D86">
        <v>18</v>
      </c>
    </row>
    <row r="87" spans="1:4">
      <c r="A87">
        <v>1868</v>
      </c>
      <c r="B87" t="s">
        <v>324</v>
      </c>
      <c r="C87" t="s">
        <v>66</v>
      </c>
      <c r="D87">
        <v>18</v>
      </c>
    </row>
    <row r="88" spans="1:4">
      <c r="A88">
        <v>1870</v>
      </c>
      <c r="B88" t="s">
        <v>60</v>
      </c>
      <c r="C88" t="s">
        <v>66</v>
      </c>
      <c r="D88">
        <v>18</v>
      </c>
    </row>
    <row r="89" spans="1:4">
      <c r="A89">
        <v>1871</v>
      </c>
      <c r="B89" t="s">
        <v>325</v>
      </c>
      <c r="C89" t="s">
        <v>66</v>
      </c>
      <c r="D89">
        <v>18</v>
      </c>
    </row>
    <row r="90" spans="1:4">
      <c r="A90">
        <v>1874</v>
      </c>
      <c r="B90" t="s">
        <v>326</v>
      </c>
      <c r="C90" t="s">
        <v>66</v>
      </c>
      <c r="D90">
        <v>18</v>
      </c>
    </row>
    <row r="91" spans="1:4">
      <c r="A91">
        <v>1875</v>
      </c>
      <c r="B91" t="s">
        <v>316</v>
      </c>
      <c r="C91" t="s">
        <v>66</v>
      </c>
      <c r="D91">
        <v>18</v>
      </c>
    </row>
    <row r="92" spans="1:4">
      <c r="A92">
        <v>3001</v>
      </c>
      <c r="B92" t="s">
        <v>69</v>
      </c>
      <c r="C92" t="s">
        <v>562</v>
      </c>
      <c r="D92">
        <v>1</v>
      </c>
    </row>
    <row r="93" spans="1:4">
      <c r="A93">
        <v>3002</v>
      </c>
      <c r="B93" t="s">
        <v>70</v>
      </c>
      <c r="C93" t="s">
        <v>562</v>
      </c>
      <c r="D93">
        <v>1</v>
      </c>
    </row>
    <row r="94" spans="1:4">
      <c r="A94">
        <v>3003</v>
      </c>
      <c r="B94" t="s">
        <v>54</v>
      </c>
      <c r="C94" t="s">
        <v>562</v>
      </c>
      <c r="D94">
        <v>1</v>
      </c>
    </row>
    <row r="95" spans="1:4">
      <c r="A95">
        <v>3004</v>
      </c>
      <c r="B95" t="s">
        <v>537</v>
      </c>
      <c r="C95" t="s">
        <v>562</v>
      </c>
      <c r="D95">
        <v>1</v>
      </c>
    </row>
    <row r="96" spans="1:4">
      <c r="A96">
        <v>3005</v>
      </c>
      <c r="B96" t="s">
        <v>129</v>
      </c>
      <c r="C96" t="s">
        <v>562</v>
      </c>
      <c r="D96">
        <v>1</v>
      </c>
    </row>
    <row r="97" spans="1:4">
      <c r="A97">
        <v>3006</v>
      </c>
      <c r="B97" t="s">
        <v>130</v>
      </c>
      <c r="C97" t="s">
        <v>562</v>
      </c>
      <c r="D97">
        <v>1</v>
      </c>
    </row>
    <row r="98" spans="1:4">
      <c r="A98">
        <v>3007</v>
      </c>
      <c r="B98" t="s">
        <v>131</v>
      </c>
      <c r="C98" t="s">
        <v>562</v>
      </c>
      <c r="D98">
        <v>1</v>
      </c>
    </row>
    <row r="99" spans="1:4">
      <c r="A99">
        <v>3007</v>
      </c>
      <c r="B99" t="s">
        <v>131</v>
      </c>
      <c r="C99" t="s">
        <v>562</v>
      </c>
      <c r="D99">
        <v>1</v>
      </c>
    </row>
    <row r="100" spans="1:4">
      <c r="A100">
        <v>3011</v>
      </c>
      <c r="B100" t="s">
        <v>71</v>
      </c>
      <c r="C100" t="s">
        <v>562</v>
      </c>
      <c r="D100">
        <v>1</v>
      </c>
    </row>
    <row r="101" spans="1:4">
      <c r="A101">
        <v>3012</v>
      </c>
      <c r="B101" t="s">
        <v>72</v>
      </c>
      <c r="C101" t="s">
        <v>562</v>
      </c>
      <c r="D101">
        <v>1</v>
      </c>
    </row>
    <row r="102" spans="1:4">
      <c r="A102">
        <v>3013</v>
      </c>
      <c r="B102" t="s">
        <v>73</v>
      </c>
      <c r="C102" t="s">
        <v>562</v>
      </c>
      <c r="D102">
        <v>1</v>
      </c>
    </row>
    <row r="103" spans="1:4">
      <c r="A103">
        <v>3014</v>
      </c>
      <c r="B103" t="s">
        <v>570</v>
      </c>
      <c r="C103" t="s">
        <v>562</v>
      </c>
      <c r="D103">
        <v>1</v>
      </c>
    </row>
    <row r="104" spans="1:4">
      <c r="A104">
        <v>3015</v>
      </c>
      <c r="B104" t="s">
        <v>538</v>
      </c>
      <c r="C104" t="s">
        <v>562</v>
      </c>
      <c r="D104">
        <v>1</v>
      </c>
    </row>
    <row r="105" spans="1:4">
      <c r="A105">
        <v>3016</v>
      </c>
      <c r="B105" t="s">
        <v>74</v>
      </c>
      <c r="C105" t="s">
        <v>562</v>
      </c>
      <c r="D105">
        <v>1</v>
      </c>
    </row>
    <row r="106" spans="1:4">
      <c r="A106">
        <v>3017</v>
      </c>
      <c r="B106" t="s">
        <v>75</v>
      </c>
      <c r="C106" t="s">
        <v>562</v>
      </c>
      <c r="D106">
        <v>1</v>
      </c>
    </row>
    <row r="107" spans="1:4">
      <c r="A107">
        <v>3018</v>
      </c>
      <c r="B107" t="s">
        <v>76</v>
      </c>
      <c r="C107" t="s">
        <v>562</v>
      </c>
      <c r="D107">
        <v>1</v>
      </c>
    </row>
    <row r="108" spans="1:4">
      <c r="A108">
        <v>3019</v>
      </c>
      <c r="B108" t="s">
        <v>77</v>
      </c>
      <c r="C108" t="s">
        <v>562</v>
      </c>
      <c r="D108">
        <v>1</v>
      </c>
    </row>
    <row r="109" spans="1:4">
      <c r="A109">
        <v>3020</v>
      </c>
      <c r="B109" t="s">
        <v>571</v>
      </c>
      <c r="C109" t="s">
        <v>562</v>
      </c>
      <c r="D109">
        <v>1</v>
      </c>
    </row>
    <row r="110" spans="1:4">
      <c r="A110">
        <v>3021</v>
      </c>
      <c r="B110" t="s">
        <v>78</v>
      </c>
      <c r="C110" t="s">
        <v>562</v>
      </c>
      <c r="D110">
        <v>1</v>
      </c>
    </row>
    <row r="111" spans="1:4">
      <c r="A111">
        <v>3022</v>
      </c>
      <c r="B111" t="s">
        <v>362</v>
      </c>
      <c r="C111" t="s">
        <v>562</v>
      </c>
      <c r="D111">
        <v>1</v>
      </c>
    </row>
    <row r="112" spans="1:4">
      <c r="A112">
        <v>3023</v>
      </c>
      <c r="B112" t="s">
        <v>79</v>
      </c>
      <c r="C112" t="s">
        <v>562</v>
      </c>
      <c r="D112">
        <v>1</v>
      </c>
    </row>
    <row r="113" spans="1:4">
      <c r="A113">
        <v>3024</v>
      </c>
      <c r="B113" t="s">
        <v>80</v>
      </c>
      <c r="C113" t="s">
        <v>562</v>
      </c>
      <c r="D113">
        <v>1</v>
      </c>
    </row>
    <row r="114" spans="1:4">
      <c r="A114">
        <v>3025</v>
      </c>
      <c r="B114" t="s">
        <v>81</v>
      </c>
      <c r="C114" t="s">
        <v>562</v>
      </c>
      <c r="D114">
        <v>1</v>
      </c>
    </row>
    <row r="115" spans="1:4">
      <c r="A115">
        <v>3026</v>
      </c>
      <c r="B115" t="s">
        <v>539</v>
      </c>
      <c r="C115" t="s">
        <v>562</v>
      </c>
      <c r="D115">
        <v>1</v>
      </c>
    </row>
    <row r="116" spans="1:4">
      <c r="A116">
        <v>3027</v>
      </c>
      <c r="B116" t="s">
        <v>82</v>
      </c>
      <c r="C116" t="s">
        <v>562</v>
      </c>
      <c r="D116">
        <v>1</v>
      </c>
    </row>
    <row r="117" spans="1:4">
      <c r="A117">
        <v>3028</v>
      </c>
      <c r="B117" t="s">
        <v>83</v>
      </c>
      <c r="C117" t="s">
        <v>562</v>
      </c>
      <c r="D117">
        <v>1</v>
      </c>
    </row>
    <row r="118" spans="1:4">
      <c r="A118">
        <v>3029</v>
      </c>
      <c r="B118" t="s">
        <v>363</v>
      </c>
      <c r="C118" t="s">
        <v>562</v>
      </c>
      <c r="D118">
        <v>1</v>
      </c>
    </row>
    <row r="119" spans="1:4">
      <c r="A119">
        <v>3030</v>
      </c>
      <c r="B119" t="s">
        <v>572</v>
      </c>
      <c r="C119" t="s">
        <v>562</v>
      </c>
      <c r="D119">
        <v>1</v>
      </c>
    </row>
    <row r="120" spans="1:4">
      <c r="A120">
        <v>3031</v>
      </c>
      <c r="B120" t="s">
        <v>84</v>
      </c>
      <c r="C120" t="s">
        <v>562</v>
      </c>
      <c r="D120">
        <v>1</v>
      </c>
    </row>
    <row r="121" spans="1:4">
      <c r="A121">
        <v>3032</v>
      </c>
      <c r="B121" t="s">
        <v>85</v>
      </c>
      <c r="C121" t="s">
        <v>562</v>
      </c>
      <c r="D121">
        <v>1</v>
      </c>
    </row>
    <row r="122" spans="1:4">
      <c r="A122">
        <v>3033</v>
      </c>
      <c r="B122" t="s">
        <v>86</v>
      </c>
      <c r="C122" t="s">
        <v>562</v>
      </c>
      <c r="D122">
        <v>1</v>
      </c>
    </row>
    <row r="123" spans="1:4">
      <c r="A123">
        <v>3034</v>
      </c>
      <c r="B123" t="s">
        <v>87</v>
      </c>
      <c r="C123" t="s">
        <v>562</v>
      </c>
      <c r="D123">
        <v>1</v>
      </c>
    </row>
    <row r="124" spans="1:4">
      <c r="A124">
        <v>3035</v>
      </c>
      <c r="B124" t="s">
        <v>88</v>
      </c>
      <c r="C124" t="s">
        <v>562</v>
      </c>
      <c r="D124">
        <v>1</v>
      </c>
    </row>
    <row r="125" spans="1:4">
      <c r="A125">
        <v>3036</v>
      </c>
      <c r="B125" t="s">
        <v>89</v>
      </c>
      <c r="C125" t="s">
        <v>562</v>
      </c>
      <c r="D125">
        <v>1</v>
      </c>
    </row>
    <row r="126" spans="1:4">
      <c r="A126">
        <v>3037</v>
      </c>
      <c r="B126" t="s">
        <v>90</v>
      </c>
      <c r="C126" t="s">
        <v>562</v>
      </c>
      <c r="D126">
        <v>1</v>
      </c>
    </row>
    <row r="127" spans="1:4">
      <c r="A127">
        <v>3038</v>
      </c>
      <c r="B127" t="s">
        <v>132</v>
      </c>
      <c r="C127" t="s">
        <v>562</v>
      </c>
      <c r="D127">
        <v>1</v>
      </c>
    </row>
    <row r="128" spans="1:4">
      <c r="A128">
        <v>3039</v>
      </c>
      <c r="B128" t="s">
        <v>133</v>
      </c>
      <c r="C128" t="s">
        <v>562</v>
      </c>
      <c r="D128">
        <v>1</v>
      </c>
    </row>
    <row r="129" spans="1:4">
      <c r="A129">
        <v>3040</v>
      </c>
      <c r="B129" t="s">
        <v>573</v>
      </c>
      <c r="C129" t="s">
        <v>562</v>
      </c>
      <c r="D129">
        <v>1</v>
      </c>
    </row>
    <row r="130" spans="1:4">
      <c r="A130">
        <v>3041</v>
      </c>
      <c r="B130" t="s">
        <v>29</v>
      </c>
      <c r="C130" t="s">
        <v>562</v>
      </c>
      <c r="D130">
        <v>1</v>
      </c>
    </row>
    <row r="131" spans="1:4">
      <c r="A131">
        <v>3042</v>
      </c>
      <c r="B131" t="s">
        <v>134</v>
      </c>
      <c r="C131" t="s">
        <v>562</v>
      </c>
      <c r="D131">
        <v>1</v>
      </c>
    </row>
    <row r="132" spans="1:4">
      <c r="A132">
        <v>3043</v>
      </c>
      <c r="B132" t="s">
        <v>135</v>
      </c>
      <c r="C132" t="s">
        <v>562</v>
      </c>
      <c r="D132">
        <v>1</v>
      </c>
    </row>
    <row r="133" spans="1:4">
      <c r="A133">
        <v>3044</v>
      </c>
      <c r="B133" t="s">
        <v>136</v>
      </c>
      <c r="C133" t="s">
        <v>562</v>
      </c>
      <c r="D133">
        <v>1</v>
      </c>
    </row>
    <row r="134" spans="1:4">
      <c r="A134">
        <v>3045</v>
      </c>
      <c r="B134" t="s">
        <v>137</v>
      </c>
      <c r="C134" t="s">
        <v>562</v>
      </c>
      <c r="D134">
        <v>1</v>
      </c>
    </row>
    <row r="135" spans="1:4">
      <c r="A135">
        <v>3046</v>
      </c>
      <c r="B135" t="s">
        <v>138</v>
      </c>
      <c r="C135" t="s">
        <v>562</v>
      </c>
      <c r="D135">
        <v>1</v>
      </c>
    </row>
    <row r="136" spans="1:4">
      <c r="A136">
        <v>3047</v>
      </c>
      <c r="B136" t="s">
        <v>139</v>
      </c>
      <c r="C136" t="s">
        <v>562</v>
      </c>
      <c r="D136">
        <v>1</v>
      </c>
    </row>
    <row r="137" spans="1:4">
      <c r="A137">
        <v>3048</v>
      </c>
      <c r="B137" t="s">
        <v>140</v>
      </c>
      <c r="C137" t="s">
        <v>562</v>
      </c>
      <c r="D137">
        <v>1</v>
      </c>
    </row>
    <row r="138" spans="1:4">
      <c r="A138">
        <v>3049</v>
      </c>
      <c r="B138" t="s">
        <v>141</v>
      </c>
      <c r="C138" t="s">
        <v>562</v>
      </c>
      <c r="D138">
        <v>1</v>
      </c>
    </row>
    <row r="139" spans="1:4">
      <c r="A139">
        <v>3050</v>
      </c>
      <c r="B139" t="s">
        <v>142</v>
      </c>
      <c r="C139" t="s">
        <v>562</v>
      </c>
      <c r="D139">
        <v>1</v>
      </c>
    </row>
    <row r="140" spans="1:4">
      <c r="A140">
        <v>3051</v>
      </c>
      <c r="B140" t="s">
        <v>143</v>
      </c>
      <c r="C140" t="s">
        <v>562</v>
      </c>
      <c r="D140">
        <v>1</v>
      </c>
    </row>
    <row r="141" spans="1:4">
      <c r="A141">
        <v>3052</v>
      </c>
      <c r="B141" t="s">
        <v>547</v>
      </c>
      <c r="C141" t="s">
        <v>562</v>
      </c>
      <c r="D141">
        <v>1</v>
      </c>
    </row>
    <row r="142" spans="1:4">
      <c r="A142">
        <v>3053</v>
      </c>
      <c r="B142" t="s">
        <v>120</v>
      </c>
      <c r="C142" t="s">
        <v>562</v>
      </c>
      <c r="D142">
        <v>1</v>
      </c>
    </row>
    <row r="143" spans="1:4">
      <c r="A143">
        <v>3054</v>
      </c>
      <c r="B143" t="s">
        <v>121</v>
      </c>
      <c r="C143" t="s">
        <v>562</v>
      </c>
      <c r="D143">
        <v>1</v>
      </c>
    </row>
    <row r="144" spans="1:4">
      <c r="A144">
        <v>3099</v>
      </c>
      <c r="B144" t="s">
        <v>28</v>
      </c>
      <c r="C144" t="s">
        <v>562</v>
      </c>
      <c r="D144">
        <v>1</v>
      </c>
    </row>
    <row r="145" spans="1:4">
      <c r="A145">
        <v>3099</v>
      </c>
      <c r="B145" t="s">
        <v>28</v>
      </c>
      <c r="C145" t="s">
        <v>562</v>
      </c>
      <c r="D145">
        <v>1</v>
      </c>
    </row>
    <row r="146" spans="1:4">
      <c r="A146">
        <v>3401</v>
      </c>
      <c r="B146" t="s">
        <v>91</v>
      </c>
      <c r="C146" t="s">
        <v>563</v>
      </c>
      <c r="D146">
        <v>4</v>
      </c>
    </row>
    <row r="147" spans="1:4">
      <c r="A147">
        <v>3402</v>
      </c>
      <c r="B147" t="s">
        <v>92</v>
      </c>
      <c r="C147" t="s">
        <v>563</v>
      </c>
      <c r="D147">
        <v>4</v>
      </c>
    </row>
    <row r="148" spans="1:4">
      <c r="A148">
        <v>3405</v>
      </c>
      <c r="B148" t="s">
        <v>108</v>
      </c>
      <c r="C148" t="s">
        <v>563</v>
      </c>
      <c r="D148">
        <v>4</v>
      </c>
    </row>
    <row r="149" spans="1:4">
      <c r="A149">
        <v>3407</v>
      </c>
      <c r="B149" t="s">
        <v>109</v>
      </c>
      <c r="C149" t="s">
        <v>563</v>
      </c>
      <c r="D149">
        <v>4</v>
      </c>
    </row>
    <row r="150" spans="1:4">
      <c r="A150">
        <v>3411</v>
      </c>
      <c r="B150" t="s">
        <v>93</v>
      </c>
      <c r="C150" t="s">
        <v>563</v>
      </c>
      <c r="D150">
        <v>4</v>
      </c>
    </row>
    <row r="151" spans="1:4">
      <c r="A151">
        <v>3412</v>
      </c>
      <c r="B151" t="s">
        <v>94</v>
      </c>
      <c r="C151" t="s">
        <v>563</v>
      </c>
      <c r="D151">
        <v>4</v>
      </c>
    </row>
    <row r="152" spans="1:4">
      <c r="A152">
        <v>3413</v>
      </c>
      <c r="B152" t="s">
        <v>95</v>
      </c>
      <c r="C152" t="s">
        <v>563</v>
      </c>
      <c r="D152">
        <v>4</v>
      </c>
    </row>
    <row r="153" spans="1:4">
      <c r="A153">
        <v>3414</v>
      </c>
      <c r="B153" t="s">
        <v>540</v>
      </c>
      <c r="C153" t="s">
        <v>563</v>
      </c>
      <c r="D153">
        <v>4</v>
      </c>
    </row>
    <row r="154" spans="1:4">
      <c r="A154">
        <v>3415</v>
      </c>
      <c r="B154" t="s">
        <v>541</v>
      </c>
      <c r="C154" t="s">
        <v>563</v>
      </c>
      <c r="D154">
        <v>4</v>
      </c>
    </row>
    <row r="155" spans="1:4">
      <c r="A155">
        <v>3416</v>
      </c>
      <c r="B155" t="s">
        <v>534</v>
      </c>
      <c r="C155" t="s">
        <v>563</v>
      </c>
      <c r="D155">
        <v>4</v>
      </c>
    </row>
    <row r="156" spans="1:4">
      <c r="A156">
        <v>3417</v>
      </c>
      <c r="B156" t="s">
        <v>96</v>
      </c>
      <c r="C156" t="s">
        <v>563</v>
      </c>
      <c r="D156">
        <v>4</v>
      </c>
    </row>
    <row r="157" spans="1:4">
      <c r="A157">
        <v>3418</v>
      </c>
      <c r="B157" t="s">
        <v>97</v>
      </c>
      <c r="C157" t="s">
        <v>563</v>
      </c>
      <c r="D157">
        <v>4</v>
      </c>
    </row>
    <row r="158" spans="1:4">
      <c r="A158">
        <v>3419</v>
      </c>
      <c r="B158" t="s">
        <v>76</v>
      </c>
      <c r="C158" t="s">
        <v>563</v>
      </c>
      <c r="D158">
        <v>4</v>
      </c>
    </row>
    <row r="159" spans="1:4">
      <c r="A159">
        <v>3420</v>
      </c>
      <c r="B159" t="s">
        <v>98</v>
      </c>
      <c r="C159" t="s">
        <v>563</v>
      </c>
      <c r="D159">
        <v>4</v>
      </c>
    </row>
    <row r="160" spans="1:4">
      <c r="A160">
        <v>3421</v>
      </c>
      <c r="B160" t="s">
        <v>99</v>
      </c>
      <c r="C160" t="s">
        <v>563</v>
      </c>
      <c r="D160">
        <v>4</v>
      </c>
    </row>
    <row r="161" spans="1:4">
      <c r="A161">
        <v>3422</v>
      </c>
      <c r="B161" t="s">
        <v>100</v>
      </c>
      <c r="C161" t="s">
        <v>563</v>
      </c>
      <c r="D161">
        <v>4</v>
      </c>
    </row>
    <row r="162" spans="1:4">
      <c r="A162">
        <v>3423</v>
      </c>
      <c r="B162" t="s">
        <v>535</v>
      </c>
      <c r="C162" t="s">
        <v>563</v>
      </c>
      <c r="D162">
        <v>4</v>
      </c>
    </row>
    <row r="163" spans="1:4">
      <c r="A163">
        <v>3424</v>
      </c>
      <c r="B163" t="s">
        <v>101</v>
      </c>
      <c r="C163" t="s">
        <v>563</v>
      </c>
      <c r="D163">
        <v>4</v>
      </c>
    </row>
    <row r="164" spans="1:4">
      <c r="A164">
        <v>3425</v>
      </c>
      <c r="B164" t="s">
        <v>102</v>
      </c>
      <c r="C164" t="s">
        <v>563</v>
      </c>
      <c r="D164">
        <v>4</v>
      </c>
    </row>
    <row r="165" spans="1:4">
      <c r="A165">
        <v>3426</v>
      </c>
      <c r="B165" t="s">
        <v>103</v>
      </c>
      <c r="C165" t="s">
        <v>563</v>
      </c>
      <c r="D165">
        <v>4</v>
      </c>
    </row>
    <row r="166" spans="1:4">
      <c r="A166">
        <v>3427</v>
      </c>
      <c r="B166" t="s">
        <v>104</v>
      </c>
      <c r="C166" t="s">
        <v>563</v>
      </c>
      <c r="D166">
        <v>4</v>
      </c>
    </row>
    <row r="167" spans="1:4">
      <c r="A167">
        <v>3428</v>
      </c>
      <c r="B167" t="s">
        <v>105</v>
      </c>
      <c r="C167" t="s">
        <v>563</v>
      </c>
      <c r="D167">
        <v>4</v>
      </c>
    </row>
    <row r="168" spans="1:4">
      <c r="A168">
        <v>3429</v>
      </c>
      <c r="B168" t="s">
        <v>106</v>
      </c>
      <c r="C168" t="s">
        <v>563</v>
      </c>
      <c r="D168">
        <v>4</v>
      </c>
    </row>
    <row r="169" spans="1:4">
      <c r="A169">
        <v>3430</v>
      </c>
      <c r="B169" t="s">
        <v>107</v>
      </c>
      <c r="C169" t="s">
        <v>563</v>
      </c>
      <c r="D169">
        <v>4</v>
      </c>
    </row>
    <row r="170" spans="1:4">
      <c r="A170">
        <v>3431</v>
      </c>
      <c r="B170" t="s">
        <v>110</v>
      </c>
      <c r="C170" t="s">
        <v>563</v>
      </c>
      <c r="D170">
        <v>4</v>
      </c>
    </row>
    <row r="171" spans="1:4">
      <c r="A171">
        <v>3432</v>
      </c>
      <c r="B171" t="s">
        <v>111</v>
      </c>
      <c r="C171" t="s">
        <v>563</v>
      </c>
      <c r="D171">
        <v>4</v>
      </c>
    </row>
    <row r="172" spans="1:4">
      <c r="A172">
        <v>3433</v>
      </c>
      <c r="B172" t="s">
        <v>542</v>
      </c>
      <c r="C172" t="s">
        <v>563</v>
      </c>
      <c r="D172">
        <v>4</v>
      </c>
    </row>
    <row r="173" spans="1:4">
      <c r="A173">
        <v>3434</v>
      </c>
      <c r="B173" t="s">
        <v>112</v>
      </c>
      <c r="C173" t="s">
        <v>563</v>
      </c>
      <c r="D173">
        <v>4</v>
      </c>
    </row>
    <row r="174" spans="1:4">
      <c r="A174">
        <v>3435</v>
      </c>
      <c r="B174" t="s">
        <v>113</v>
      </c>
      <c r="C174" t="s">
        <v>563</v>
      </c>
      <c r="D174">
        <v>4</v>
      </c>
    </row>
    <row r="175" spans="1:4">
      <c r="A175">
        <v>3436</v>
      </c>
      <c r="B175" t="s">
        <v>543</v>
      </c>
      <c r="C175" t="s">
        <v>563</v>
      </c>
      <c r="D175">
        <v>4</v>
      </c>
    </row>
    <row r="176" spans="1:4">
      <c r="A176">
        <v>3437</v>
      </c>
      <c r="B176" t="s">
        <v>114</v>
      </c>
      <c r="C176" t="s">
        <v>563</v>
      </c>
      <c r="D176">
        <v>4</v>
      </c>
    </row>
    <row r="177" spans="1:4">
      <c r="A177">
        <v>3438</v>
      </c>
      <c r="B177" t="s">
        <v>544</v>
      </c>
      <c r="C177" t="s">
        <v>563</v>
      </c>
      <c r="D177">
        <v>4</v>
      </c>
    </row>
    <row r="178" spans="1:4">
      <c r="A178">
        <v>3439</v>
      </c>
      <c r="B178" t="s">
        <v>115</v>
      </c>
      <c r="C178" t="s">
        <v>563</v>
      </c>
      <c r="D178">
        <v>4</v>
      </c>
    </row>
    <row r="179" spans="1:4">
      <c r="A179">
        <v>3440</v>
      </c>
      <c r="B179" t="s">
        <v>116</v>
      </c>
      <c r="C179" t="s">
        <v>563</v>
      </c>
      <c r="D179">
        <v>4</v>
      </c>
    </row>
    <row r="180" spans="1:4">
      <c r="A180">
        <v>3441</v>
      </c>
      <c r="B180" t="s">
        <v>117</v>
      </c>
      <c r="C180" t="s">
        <v>563</v>
      </c>
      <c r="D180">
        <v>4</v>
      </c>
    </row>
    <row r="181" spans="1:4">
      <c r="A181">
        <v>3442</v>
      </c>
      <c r="B181" t="s">
        <v>118</v>
      </c>
      <c r="C181" t="s">
        <v>563</v>
      </c>
      <c r="D181">
        <v>4</v>
      </c>
    </row>
    <row r="182" spans="1:4">
      <c r="A182">
        <v>3443</v>
      </c>
      <c r="B182" t="s">
        <v>119</v>
      </c>
      <c r="C182" t="s">
        <v>563</v>
      </c>
      <c r="D182">
        <v>4</v>
      </c>
    </row>
    <row r="183" spans="1:4">
      <c r="A183">
        <v>3446</v>
      </c>
      <c r="B183" t="s">
        <v>122</v>
      </c>
      <c r="C183" t="s">
        <v>563</v>
      </c>
      <c r="D183">
        <v>4</v>
      </c>
    </row>
    <row r="184" spans="1:4">
      <c r="A184">
        <v>3447</v>
      </c>
      <c r="B184" t="s">
        <v>123</v>
      </c>
      <c r="C184" t="s">
        <v>563</v>
      </c>
      <c r="D184">
        <v>4</v>
      </c>
    </row>
    <row r="185" spans="1:4">
      <c r="A185">
        <v>3448</v>
      </c>
      <c r="B185" t="s">
        <v>124</v>
      </c>
      <c r="C185" t="s">
        <v>563</v>
      </c>
      <c r="D185">
        <v>4</v>
      </c>
    </row>
    <row r="186" spans="1:4">
      <c r="A186">
        <v>3449</v>
      </c>
      <c r="B186" t="s">
        <v>545</v>
      </c>
      <c r="C186" t="s">
        <v>563</v>
      </c>
      <c r="D186">
        <v>4</v>
      </c>
    </row>
    <row r="187" spans="1:4">
      <c r="A187">
        <v>3450</v>
      </c>
      <c r="B187" t="s">
        <v>125</v>
      </c>
      <c r="C187" t="s">
        <v>563</v>
      </c>
      <c r="D187">
        <v>4</v>
      </c>
    </row>
    <row r="188" spans="1:4">
      <c r="A188">
        <v>3451</v>
      </c>
      <c r="B188" t="s">
        <v>546</v>
      </c>
      <c r="C188" t="s">
        <v>563</v>
      </c>
      <c r="D188">
        <v>4</v>
      </c>
    </row>
    <row r="189" spans="1:4">
      <c r="A189">
        <v>3452</v>
      </c>
      <c r="B189" t="s">
        <v>126</v>
      </c>
      <c r="C189" t="s">
        <v>563</v>
      </c>
      <c r="D189">
        <v>4</v>
      </c>
    </row>
    <row r="190" spans="1:4">
      <c r="A190">
        <v>3453</v>
      </c>
      <c r="B190" t="s">
        <v>127</v>
      </c>
      <c r="C190" t="s">
        <v>563</v>
      </c>
      <c r="D190">
        <v>4</v>
      </c>
    </row>
    <row r="191" spans="1:4">
      <c r="A191">
        <v>3454</v>
      </c>
      <c r="B191" t="s">
        <v>128</v>
      </c>
      <c r="C191" t="s">
        <v>563</v>
      </c>
      <c r="D191">
        <v>4</v>
      </c>
    </row>
    <row r="192" spans="1:4">
      <c r="A192">
        <v>3801</v>
      </c>
      <c r="B192" t="s">
        <v>427</v>
      </c>
      <c r="C192" t="s">
        <v>574</v>
      </c>
      <c r="D192">
        <v>8</v>
      </c>
    </row>
    <row r="193" spans="1:4">
      <c r="A193">
        <v>3802</v>
      </c>
      <c r="B193" t="s">
        <v>144</v>
      </c>
      <c r="C193" t="s">
        <v>574</v>
      </c>
      <c r="D193">
        <v>8</v>
      </c>
    </row>
    <row r="194" spans="1:4">
      <c r="A194">
        <v>3803</v>
      </c>
      <c r="B194" t="s">
        <v>57</v>
      </c>
      <c r="C194" t="s">
        <v>574</v>
      </c>
      <c r="D194">
        <v>8</v>
      </c>
    </row>
    <row r="195" spans="1:4">
      <c r="A195">
        <v>3804</v>
      </c>
      <c r="B195" t="s">
        <v>145</v>
      </c>
      <c r="C195" t="s">
        <v>574</v>
      </c>
      <c r="D195">
        <v>8</v>
      </c>
    </row>
    <row r="196" spans="1:4">
      <c r="A196">
        <v>3805</v>
      </c>
      <c r="B196" t="s">
        <v>146</v>
      </c>
      <c r="C196" t="s">
        <v>574</v>
      </c>
      <c r="D196">
        <v>8</v>
      </c>
    </row>
    <row r="197" spans="1:4">
      <c r="A197">
        <v>3806</v>
      </c>
      <c r="B197" t="s">
        <v>148</v>
      </c>
      <c r="C197" t="s">
        <v>574</v>
      </c>
      <c r="D197">
        <v>8</v>
      </c>
    </row>
    <row r="198" spans="1:4">
      <c r="A198">
        <v>3807</v>
      </c>
      <c r="B198" t="s">
        <v>149</v>
      </c>
      <c r="C198" t="s">
        <v>574</v>
      </c>
      <c r="D198">
        <v>8</v>
      </c>
    </row>
    <row r="199" spans="1:4">
      <c r="A199">
        <v>3808</v>
      </c>
      <c r="B199" t="s">
        <v>150</v>
      </c>
      <c r="C199" t="s">
        <v>574</v>
      </c>
      <c r="D199">
        <v>8</v>
      </c>
    </row>
    <row r="200" spans="1:4">
      <c r="A200">
        <v>3811</v>
      </c>
      <c r="B200" t="s">
        <v>528</v>
      </c>
      <c r="C200" t="s">
        <v>574</v>
      </c>
      <c r="D200">
        <v>8</v>
      </c>
    </row>
    <row r="201" spans="1:4">
      <c r="A201">
        <v>3812</v>
      </c>
      <c r="B201" t="s">
        <v>151</v>
      </c>
      <c r="C201" t="s">
        <v>574</v>
      </c>
      <c r="D201">
        <v>8</v>
      </c>
    </row>
    <row r="202" spans="1:4">
      <c r="A202">
        <v>3813</v>
      </c>
      <c r="B202" t="s">
        <v>152</v>
      </c>
      <c r="C202" t="s">
        <v>574</v>
      </c>
      <c r="D202">
        <v>8</v>
      </c>
    </row>
    <row r="203" spans="1:4">
      <c r="A203">
        <v>3814</v>
      </c>
      <c r="B203" t="s">
        <v>153</v>
      </c>
      <c r="C203" t="s">
        <v>574</v>
      </c>
      <c r="D203">
        <v>8</v>
      </c>
    </row>
    <row r="204" spans="1:4">
      <c r="A204">
        <v>3815</v>
      </c>
      <c r="B204" t="s">
        <v>154</v>
      </c>
      <c r="C204" t="s">
        <v>574</v>
      </c>
      <c r="D204">
        <v>8</v>
      </c>
    </row>
    <row r="205" spans="1:4">
      <c r="A205">
        <v>3816</v>
      </c>
      <c r="B205" t="s">
        <v>155</v>
      </c>
      <c r="C205" t="s">
        <v>574</v>
      </c>
      <c r="D205">
        <v>8</v>
      </c>
    </row>
    <row r="206" spans="1:4">
      <c r="A206">
        <v>3817</v>
      </c>
      <c r="B206" t="s">
        <v>575</v>
      </c>
      <c r="C206" t="s">
        <v>574</v>
      </c>
      <c r="D206">
        <v>8</v>
      </c>
    </row>
    <row r="207" spans="1:4">
      <c r="A207">
        <v>3818</v>
      </c>
      <c r="B207" t="s">
        <v>157</v>
      </c>
      <c r="C207" t="s">
        <v>574</v>
      </c>
      <c r="D207">
        <v>8</v>
      </c>
    </row>
    <row r="208" spans="1:4">
      <c r="A208">
        <v>3819</v>
      </c>
      <c r="B208" t="s">
        <v>158</v>
      </c>
      <c r="C208" t="s">
        <v>574</v>
      </c>
      <c r="D208">
        <v>8</v>
      </c>
    </row>
    <row r="209" spans="1:4">
      <c r="A209">
        <v>3820</v>
      </c>
      <c r="B209" t="s">
        <v>159</v>
      </c>
      <c r="C209" t="s">
        <v>574</v>
      </c>
      <c r="D209">
        <v>8</v>
      </c>
    </row>
    <row r="210" spans="1:4">
      <c r="A210">
        <v>3821</v>
      </c>
      <c r="B210" t="s">
        <v>548</v>
      </c>
      <c r="C210" t="s">
        <v>574</v>
      </c>
      <c r="D210">
        <v>8</v>
      </c>
    </row>
    <row r="211" spans="1:4">
      <c r="A211">
        <v>3822</v>
      </c>
      <c r="B211" t="s">
        <v>160</v>
      </c>
      <c r="C211" t="s">
        <v>574</v>
      </c>
      <c r="D211">
        <v>8</v>
      </c>
    </row>
    <row r="212" spans="1:4">
      <c r="A212">
        <v>3823</v>
      </c>
      <c r="B212" t="s">
        <v>161</v>
      </c>
      <c r="C212" t="s">
        <v>574</v>
      </c>
      <c r="D212">
        <v>8</v>
      </c>
    </row>
    <row r="213" spans="1:4">
      <c r="A213">
        <v>3824</v>
      </c>
      <c r="B213" t="s">
        <v>162</v>
      </c>
      <c r="C213" t="s">
        <v>574</v>
      </c>
      <c r="D213">
        <v>8</v>
      </c>
    </row>
    <row r="214" spans="1:4">
      <c r="A214">
        <v>3825</v>
      </c>
      <c r="B214" t="s">
        <v>163</v>
      </c>
      <c r="C214" t="s">
        <v>574</v>
      </c>
      <c r="D214">
        <v>8</v>
      </c>
    </row>
    <row r="215" spans="1:4">
      <c r="A215">
        <v>4201</v>
      </c>
      <c r="B215" t="s">
        <v>164</v>
      </c>
      <c r="C215" s="3" t="s">
        <v>565</v>
      </c>
      <c r="D215">
        <v>9</v>
      </c>
    </row>
    <row r="216" spans="1:4">
      <c r="A216">
        <v>4202</v>
      </c>
      <c r="B216" t="s">
        <v>165</v>
      </c>
      <c r="C216" s="3" t="s">
        <v>565</v>
      </c>
      <c r="D216">
        <v>9</v>
      </c>
    </row>
    <row r="217" spans="1:4">
      <c r="A217">
        <v>4203</v>
      </c>
      <c r="B217" t="s">
        <v>166</v>
      </c>
      <c r="C217" s="3" t="s">
        <v>565</v>
      </c>
      <c r="D217">
        <v>9</v>
      </c>
    </row>
    <row r="218" spans="1:4">
      <c r="A218">
        <v>4204</v>
      </c>
      <c r="B218" t="s">
        <v>176</v>
      </c>
      <c r="C218" s="3" t="s">
        <v>565</v>
      </c>
      <c r="D218">
        <v>9</v>
      </c>
    </row>
    <row r="219" spans="1:4">
      <c r="A219">
        <v>4205</v>
      </c>
      <c r="B219" t="s">
        <v>180</v>
      </c>
      <c r="C219" s="3" t="s">
        <v>565</v>
      </c>
      <c r="D219">
        <v>9</v>
      </c>
    </row>
    <row r="220" spans="1:4">
      <c r="A220">
        <v>4206</v>
      </c>
      <c r="B220" t="s">
        <v>177</v>
      </c>
      <c r="C220" s="3" t="s">
        <v>565</v>
      </c>
      <c r="D220">
        <v>9</v>
      </c>
    </row>
    <row r="221" spans="1:4">
      <c r="A221">
        <v>4207</v>
      </c>
      <c r="B221" t="s">
        <v>178</v>
      </c>
      <c r="C221" s="3" t="s">
        <v>565</v>
      </c>
      <c r="D221">
        <v>9</v>
      </c>
    </row>
    <row r="222" spans="1:4">
      <c r="A222">
        <v>4211</v>
      </c>
      <c r="B222" t="s">
        <v>167</v>
      </c>
      <c r="C222" s="3" t="s">
        <v>565</v>
      </c>
      <c r="D222">
        <v>9</v>
      </c>
    </row>
    <row r="223" spans="1:4">
      <c r="A223">
        <v>4212</v>
      </c>
      <c r="B223" t="s">
        <v>549</v>
      </c>
      <c r="C223" s="3" t="s">
        <v>565</v>
      </c>
      <c r="D223">
        <v>9</v>
      </c>
    </row>
    <row r="224" spans="1:4">
      <c r="A224">
        <v>4213</v>
      </c>
      <c r="B224" t="s">
        <v>550</v>
      </c>
      <c r="C224" s="3" t="s">
        <v>565</v>
      </c>
      <c r="D224">
        <v>9</v>
      </c>
    </row>
    <row r="225" spans="1:4">
      <c r="A225">
        <v>4214</v>
      </c>
      <c r="B225" t="s">
        <v>168</v>
      </c>
      <c r="C225" s="3" t="s">
        <v>565</v>
      </c>
      <c r="D225">
        <v>9</v>
      </c>
    </row>
    <row r="226" spans="1:4">
      <c r="A226">
        <v>4215</v>
      </c>
      <c r="B226" t="s">
        <v>169</v>
      </c>
      <c r="C226" s="3" t="s">
        <v>565</v>
      </c>
      <c r="D226">
        <v>9</v>
      </c>
    </row>
    <row r="227" spans="1:4">
      <c r="A227">
        <v>4216</v>
      </c>
      <c r="B227" t="s">
        <v>170</v>
      </c>
      <c r="C227" s="3" t="s">
        <v>565</v>
      </c>
      <c r="D227">
        <v>9</v>
      </c>
    </row>
    <row r="228" spans="1:4">
      <c r="A228">
        <v>4217</v>
      </c>
      <c r="B228" t="s">
        <v>171</v>
      </c>
      <c r="C228" s="3" t="s">
        <v>565</v>
      </c>
      <c r="D228">
        <v>9</v>
      </c>
    </row>
    <row r="229" spans="1:4">
      <c r="A229">
        <v>4218</v>
      </c>
      <c r="B229" t="s">
        <v>172</v>
      </c>
      <c r="C229" s="3" t="s">
        <v>565</v>
      </c>
      <c r="D229">
        <v>9</v>
      </c>
    </row>
    <row r="230" spans="1:4">
      <c r="A230">
        <v>4219</v>
      </c>
      <c r="B230" t="s">
        <v>551</v>
      </c>
      <c r="C230" s="3" t="s">
        <v>565</v>
      </c>
      <c r="D230">
        <v>9</v>
      </c>
    </row>
    <row r="231" spans="1:4">
      <c r="A231">
        <v>4220</v>
      </c>
      <c r="B231" t="s">
        <v>173</v>
      </c>
      <c r="C231" s="3" t="s">
        <v>565</v>
      </c>
      <c r="D231">
        <v>9</v>
      </c>
    </row>
    <row r="232" spans="1:4">
      <c r="A232">
        <v>4221</v>
      </c>
      <c r="B232" t="s">
        <v>174</v>
      </c>
      <c r="C232" s="3" t="s">
        <v>565</v>
      </c>
      <c r="D232">
        <v>9</v>
      </c>
    </row>
    <row r="233" spans="1:4">
      <c r="A233">
        <v>4222</v>
      </c>
      <c r="B233" t="s">
        <v>175</v>
      </c>
      <c r="C233" s="3" t="s">
        <v>565</v>
      </c>
      <c r="D233">
        <v>9</v>
      </c>
    </row>
    <row r="234" spans="1:4">
      <c r="A234">
        <v>4223</v>
      </c>
      <c r="B234" t="s">
        <v>179</v>
      </c>
      <c r="C234" s="3" t="s">
        <v>565</v>
      </c>
      <c r="D234">
        <v>9</v>
      </c>
    </row>
    <row r="235" spans="1:4">
      <c r="A235">
        <v>4224</v>
      </c>
      <c r="B235" t="s">
        <v>552</v>
      </c>
      <c r="C235" s="3" t="s">
        <v>565</v>
      </c>
      <c r="D235">
        <v>9</v>
      </c>
    </row>
    <row r="236" spans="1:4">
      <c r="A236">
        <v>4225</v>
      </c>
      <c r="B236" t="s">
        <v>181</v>
      </c>
      <c r="C236" s="3" t="s">
        <v>565</v>
      </c>
      <c r="D236">
        <v>9</v>
      </c>
    </row>
    <row r="237" spans="1:4">
      <c r="A237">
        <v>4226</v>
      </c>
      <c r="B237" t="s">
        <v>182</v>
      </c>
      <c r="C237" s="3" t="s">
        <v>565</v>
      </c>
      <c r="D237">
        <v>9</v>
      </c>
    </row>
    <row r="238" spans="1:4">
      <c r="A238">
        <v>4227</v>
      </c>
      <c r="B238" t="s">
        <v>183</v>
      </c>
      <c r="C238" s="3" t="s">
        <v>565</v>
      </c>
      <c r="D238">
        <v>9</v>
      </c>
    </row>
    <row r="239" spans="1:4">
      <c r="A239">
        <v>4228</v>
      </c>
      <c r="B239" t="s">
        <v>184</v>
      </c>
      <c r="C239" s="3" t="s">
        <v>565</v>
      </c>
      <c r="D239">
        <v>9</v>
      </c>
    </row>
    <row r="240" spans="1:4">
      <c r="A240">
        <v>4601</v>
      </c>
      <c r="B240" t="s">
        <v>205</v>
      </c>
      <c r="C240" t="s">
        <v>576</v>
      </c>
      <c r="D240">
        <v>14</v>
      </c>
    </row>
    <row r="241" spans="1:4">
      <c r="A241">
        <v>4602</v>
      </c>
      <c r="B241" t="s">
        <v>577</v>
      </c>
      <c r="C241" t="s">
        <v>576</v>
      </c>
      <c r="D241">
        <v>14</v>
      </c>
    </row>
    <row r="242" spans="1:4">
      <c r="A242">
        <v>4611</v>
      </c>
      <c r="B242" t="s">
        <v>206</v>
      </c>
      <c r="C242" t="s">
        <v>576</v>
      </c>
      <c r="D242">
        <v>14</v>
      </c>
    </row>
    <row r="243" spans="1:4">
      <c r="A243">
        <v>4612</v>
      </c>
      <c r="B243" t="s">
        <v>207</v>
      </c>
      <c r="C243" t="s">
        <v>576</v>
      </c>
      <c r="D243">
        <v>14</v>
      </c>
    </row>
    <row r="244" spans="1:4">
      <c r="A244">
        <v>4613</v>
      </c>
      <c r="B244" t="s">
        <v>208</v>
      </c>
      <c r="C244" t="s">
        <v>576</v>
      </c>
      <c r="D244">
        <v>14</v>
      </c>
    </row>
    <row r="245" spans="1:4">
      <c r="A245">
        <v>4614</v>
      </c>
      <c r="B245" t="s">
        <v>209</v>
      </c>
      <c r="C245" t="s">
        <v>576</v>
      </c>
      <c r="D245">
        <v>14</v>
      </c>
    </row>
    <row r="246" spans="1:4">
      <c r="A246">
        <v>4615</v>
      </c>
      <c r="B246" t="s">
        <v>210</v>
      </c>
      <c r="C246" t="s">
        <v>576</v>
      </c>
      <c r="D246">
        <v>14</v>
      </c>
    </row>
    <row r="247" spans="1:4">
      <c r="A247">
        <v>4616</v>
      </c>
      <c r="B247" t="s">
        <v>211</v>
      </c>
      <c r="C247" t="s">
        <v>576</v>
      </c>
      <c r="D247">
        <v>14</v>
      </c>
    </row>
    <row r="248" spans="1:4">
      <c r="A248">
        <v>4617</v>
      </c>
      <c r="B248" t="s">
        <v>212</v>
      </c>
      <c r="C248" t="s">
        <v>576</v>
      </c>
      <c r="D248">
        <v>14</v>
      </c>
    </row>
    <row r="249" spans="1:4">
      <c r="A249">
        <v>4618</v>
      </c>
      <c r="B249" t="s">
        <v>213</v>
      </c>
      <c r="C249" t="s">
        <v>576</v>
      </c>
      <c r="D249">
        <v>14</v>
      </c>
    </row>
    <row r="250" spans="1:4">
      <c r="A250">
        <v>4619</v>
      </c>
      <c r="B250" t="s">
        <v>555</v>
      </c>
      <c r="C250" t="s">
        <v>576</v>
      </c>
      <c r="D250">
        <v>14</v>
      </c>
    </row>
    <row r="251" spans="1:4">
      <c r="A251">
        <v>4620</v>
      </c>
      <c r="B251" t="s">
        <v>214</v>
      </c>
      <c r="C251" t="s">
        <v>576</v>
      </c>
      <c r="D251">
        <v>14</v>
      </c>
    </row>
    <row r="252" spans="1:4">
      <c r="A252">
        <v>4621</v>
      </c>
      <c r="B252" t="s">
        <v>215</v>
      </c>
      <c r="C252" t="s">
        <v>576</v>
      </c>
      <c r="D252">
        <v>14</v>
      </c>
    </row>
    <row r="253" spans="1:4">
      <c r="A253">
        <v>4622</v>
      </c>
      <c r="B253" t="s">
        <v>216</v>
      </c>
      <c r="C253" t="s">
        <v>576</v>
      </c>
      <c r="D253">
        <v>14</v>
      </c>
    </row>
    <row r="254" spans="1:4">
      <c r="A254">
        <v>4623</v>
      </c>
      <c r="B254" t="s">
        <v>217</v>
      </c>
      <c r="C254" t="s">
        <v>576</v>
      </c>
      <c r="D254">
        <v>14</v>
      </c>
    </row>
    <row r="255" spans="1:4">
      <c r="A255">
        <v>4624</v>
      </c>
      <c r="B255" t="s">
        <v>578</v>
      </c>
      <c r="C255" t="s">
        <v>576</v>
      </c>
      <c r="D255">
        <v>14</v>
      </c>
    </row>
    <row r="256" spans="1:4">
      <c r="A256">
        <v>4625</v>
      </c>
      <c r="B256" t="s">
        <v>218</v>
      </c>
      <c r="C256" t="s">
        <v>576</v>
      </c>
      <c r="D256">
        <v>14</v>
      </c>
    </row>
    <row r="257" spans="1:4">
      <c r="A257">
        <v>4626</v>
      </c>
      <c r="B257" t="s">
        <v>223</v>
      </c>
      <c r="C257" t="s">
        <v>576</v>
      </c>
      <c r="D257">
        <v>14</v>
      </c>
    </row>
    <row r="258" spans="1:4">
      <c r="A258">
        <v>4627</v>
      </c>
      <c r="B258" t="s">
        <v>219</v>
      </c>
      <c r="C258" t="s">
        <v>576</v>
      </c>
      <c r="D258">
        <v>14</v>
      </c>
    </row>
    <row r="259" spans="1:4">
      <c r="A259">
        <v>4628</v>
      </c>
      <c r="B259" t="s">
        <v>220</v>
      </c>
      <c r="C259" t="s">
        <v>576</v>
      </c>
      <c r="D259">
        <v>14</v>
      </c>
    </row>
    <row r="260" spans="1:4">
      <c r="A260">
        <v>4629</v>
      </c>
      <c r="B260" t="s">
        <v>221</v>
      </c>
      <c r="C260" t="s">
        <v>576</v>
      </c>
      <c r="D260">
        <v>14</v>
      </c>
    </row>
    <row r="261" spans="1:4">
      <c r="A261">
        <v>4630</v>
      </c>
      <c r="B261" t="s">
        <v>222</v>
      </c>
      <c r="C261" t="s">
        <v>576</v>
      </c>
      <c r="D261">
        <v>14</v>
      </c>
    </row>
    <row r="262" spans="1:4">
      <c r="A262">
        <v>4631</v>
      </c>
      <c r="B262" t="s">
        <v>579</v>
      </c>
      <c r="C262" t="s">
        <v>576</v>
      </c>
      <c r="D262">
        <v>14</v>
      </c>
    </row>
    <row r="263" spans="1:4">
      <c r="A263">
        <v>4632</v>
      </c>
      <c r="B263" t="s">
        <v>556</v>
      </c>
      <c r="C263" t="s">
        <v>576</v>
      </c>
      <c r="D263">
        <v>14</v>
      </c>
    </row>
    <row r="264" spans="1:4">
      <c r="A264">
        <v>4633</v>
      </c>
      <c r="B264" t="s">
        <v>224</v>
      </c>
      <c r="C264" t="s">
        <v>576</v>
      </c>
      <c r="D264">
        <v>14</v>
      </c>
    </row>
    <row r="265" spans="1:4">
      <c r="A265">
        <v>4634</v>
      </c>
      <c r="B265" t="s">
        <v>225</v>
      </c>
      <c r="C265" t="s">
        <v>576</v>
      </c>
      <c r="D265">
        <v>14</v>
      </c>
    </row>
    <row r="266" spans="1:4">
      <c r="A266">
        <v>4635</v>
      </c>
      <c r="B266" t="s">
        <v>226</v>
      </c>
      <c r="C266" t="s">
        <v>576</v>
      </c>
      <c r="D266">
        <v>14</v>
      </c>
    </row>
    <row r="267" spans="1:4">
      <c r="A267">
        <v>4636</v>
      </c>
      <c r="B267" t="s">
        <v>227</v>
      </c>
      <c r="C267" t="s">
        <v>576</v>
      </c>
      <c r="D267">
        <v>14</v>
      </c>
    </row>
    <row r="268" spans="1:4">
      <c r="A268">
        <v>4637</v>
      </c>
      <c r="B268" t="s">
        <v>228</v>
      </c>
      <c r="C268" t="s">
        <v>576</v>
      </c>
      <c r="D268">
        <v>14</v>
      </c>
    </row>
    <row r="269" spans="1:4">
      <c r="A269">
        <v>4638</v>
      </c>
      <c r="B269" t="s">
        <v>229</v>
      </c>
      <c r="C269" t="s">
        <v>576</v>
      </c>
      <c r="D269">
        <v>14</v>
      </c>
    </row>
    <row r="270" spans="1:4">
      <c r="A270">
        <v>4639</v>
      </c>
      <c r="B270" t="s">
        <v>230</v>
      </c>
      <c r="C270" t="s">
        <v>576</v>
      </c>
      <c r="D270">
        <v>14</v>
      </c>
    </row>
    <row r="271" spans="1:4">
      <c r="A271">
        <v>4640</v>
      </c>
      <c r="B271" t="s">
        <v>231</v>
      </c>
      <c r="C271" t="s">
        <v>576</v>
      </c>
      <c r="D271">
        <v>14</v>
      </c>
    </row>
    <row r="272" spans="1:4">
      <c r="A272">
        <v>4641</v>
      </c>
      <c r="B272" t="s">
        <v>232</v>
      </c>
      <c r="C272" t="s">
        <v>576</v>
      </c>
      <c r="D272">
        <v>14</v>
      </c>
    </row>
    <row r="273" spans="1:4">
      <c r="A273">
        <v>4642</v>
      </c>
      <c r="B273" t="s">
        <v>233</v>
      </c>
      <c r="C273" t="s">
        <v>576</v>
      </c>
      <c r="D273">
        <v>14</v>
      </c>
    </row>
    <row r="274" spans="1:4">
      <c r="A274">
        <v>4643</v>
      </c>
      <c r="B274" t="s">
        <v>234</v>
      </c>
      <c r="C274" t="s">
        <v>576</v>
      </c>
      <c r="D274">
        <v>14</v>
      </c>
    </row>
    <row r="275" spans="1:4">
      <c r="A275">
        <v>4644</v>
      </c>
      <c r="B275" t="s">
        <v>235</v>
      </c>
      <c r="C275" t="s">
        <v>576</v>
      </c>
      <c r="D275">
        <v>14</v>
      </c>
    </row>
    <row r="276" spans="1:4">
      <c r="A276">
        <v>4645</v>
      </c>
      <c r="B276" t="s">
        <v>236</v>
      </c>
      <c r="C276" t="s">
        <v>576</v>
      </c>
      <c r="D276">
        <v>14</v>
      </c>
    </row>
    <row r="277" spans="1:4">
      <c r="A277">
        <v>4646</v>
      </c>
      <c r="B277" t="s">
        <v>237</v>
      </c>
      <c r="C277" t="s">
        <v>576</v>
      </c>
      <c r="D277">
        <v>14</v>
      </c>
    </row>
    <row r="278" spans="1:4">
      <c r="A278">
        <v>4647</v>
      </c>
      <c r="B278" t="s">
        <v>580</v>
      </c>
      <c r="C278" t="s">
        <v>576</v>
      </c>
      <c r="D278">
        <v>14</v>
      </c>
    </row>
    <row r="279" spans="1:4">
      <c r="A279">
        <v>4648</v>
      </c>
      <c r="B279" t="s">
        <v>238</v>
      </c>
      <c r="C279" t="s">
        <v>576</v>
      </c>
      <c r="D279">
        <v>14</v>
      </c>
    </row>
    <row r="280" spans="1:4">
      <c r="A280">
        <v>4649</v>
      </c>
      <c r="B280" t="s">
        <v>581</v>
      </c>
      <c r="C280" t="s">
        <v>576</v>
      </c>
      <c r="D280">
        <v>14</v>
      </c>
    </row>
    <row r="281" spans="1:4">
      <c r="A281">
        <v>4650</v>
      </c>
      <c r="B281" t="s">
        <v>239</v>
      </c>
      <c r="C281" t="s">
        <v>576</v>
      </c>
      <c r="D281">
        <v>14</v>
      </c>
    </row>
    <row r="282" spans="1:4">
      <c r="A282">
        <v>4651</v>
      </c>
      <c r="B282" t="s">
        <v>582</v>
      </c>
      <c r="C282" t="s">
        <v>576</v>
      </c>
      <c r="D282">
        <v>14</v>
      </c>
    </row>
    <row r="283" spans="1:4">
      <c r="A283">
        <v>5001</v>
      </c>
      <c r="B283" t="s">
        <v>264</v>
      </c>
      <c r="C283" t="s">
        <v>527</v>
      </c>
      <c r="D283">
        <v>16</v>
      </c>
    </row>
    <row r="284" spans="1:4">
      <c r="A284">
        <v>5006</v>
      </c>
      <c r="B284" t="s">
        <v>276</v>
      </c>
      <c r="C284" t="s">
        <v>527</v>
      </c>
      <c r="D284">
        <v>16</v>
      </c>
    </row>
    <row r="285" spans="1:4">
      <c r="A285">
        <v>5007</v>
      </c>
      <c r="B285" t="s">
        <v>277</v>
      </c>
      <c r="C285" t="s">
        <v>527</v>
      </c>
      <c r="D285">
        <v>16</v>
      </c>
    </row>
    <row r="286" spans="1:4">
      <c r="A286">
        <v>5014</v>
      </c>
      <c r="B286" t="s">
        <v>266</v>
      </c>
      <c r="C286" t="s">
        <v>527</v>
      </c>
      <c r="D286">
        <v>16</v>
      </c>
    </row>
    <row r="287" spans="1:4">
      <c r="A287">
        <v>5020</v>
      </c>
      <c r="B287" t="s">
        <v>426</v>
      </c>
      <c r="C287" t="s">
        <v>527</v>
      </c>
      <c r="D287">
        <v>16</v>
      </c>
    </row>
    <row r="288" spans="1:4">
      <c r="A288">
        <v>5021</v>
      </c>
      <c r="B288" t="s">
        <v>49</v>
      </c>
      <c r="C288" t="s">
        <v>527</v>
      </c>
      <c r="D288">
        <v>16</v>
      </c>
    </row>
    <row r="289" spans="1:4">
      <c r="A289">
        <v>5022</v>
      </c>
      <c r="B289" t="s">
        <v>269</v>
      </c>
      <c r="C289" t="s">
        <v>527</v>
      </c>
      <c r="D289">
        <v>16</v>
      </c>
    </row>
    <row r="290" spans="1:4">
      <c r="A290">
        <v>5025</v>
      </c>
      <c r="B290" t="s">
        <v>32</v>
      </c>
      <c r="C290" t="s">
        <v>527</v>
      </c>
      <c r="D290">
        <v>16</v>
      </c>
    </row>
    <row r="291" spans="1:4">
      <c r="A291">
        <v>5026</v>
      </c>
      <c r="B291" t="s">
        <v>270</v>
      </c>
      <c r="C291" t="s">
        <v>527</v>
      </c>
      <c r="D291">
        <v>16</v>
      </c>
    </row>
    <row r="292" spans="1:4">
      <c r="A292">
        <v>5027</v>
      </c>
      <c r="B292" t="s">
        <v>271</v>
      </c>
      <c r="C292" t="s">
        <v>527</v>
      </c>
      <c r="D292">
        <v>16</v>
      </c>
    </row>
    <row r="293" spans="1:4">
      <c r="A293">
        <v>5028</v>
      </c>
      <c r="B293" t="s">
        <v>272</v>
      </c>
      <c r="C293" t="s">
        <v>527</v>
      </c>
      <c r="D293">
        <v>16</v>
      </c>
    </row>
    <row r="294" spans="1:4">
      <c r="A294">
        <v>5029</v>
      </c>
      <c r="B294" t="s">
        <v>273</v>
      </c>
      <c r="C294" t="s">
        <v>527</v>
      </c>
      <c r="D294">
        <v>16</v>
      </c>
    </row>
    <row r="295" spans="1:4">
      <c r="A295">
        <v>5031</v>
      </c>
      <c r="B295" t="s">
        <v>55</v>
      </c>
      <c r="C295" t="s">
        <v>527</v>
      </c>
      <c r="D295">
        <v>16</v>
      </c>
    </row>
    <row r="296" spans="1:4">
      <c r="A296">
        <v>5032</v>
      </c>
      <c r="B296" t="s">
        <v>274</v>
      </c>
      <c r="C296" t="s">
        <v>527</v>
      </c>
      <c r="D296">
        <v>16</v>
      </c>
    </row>
    <row r="297" spans="1:4">
      <c r="A297">
        <v>5033</v>
      </c>
      <c r="B297" t="s">
        <v>275</v>
      </c>
      <c r="C297" t="s">
        <v>527</v>
      </c>
      <c r="D297">
        <v>16</v>
      </c>
    </row>
    <row r="298" spans="1:4">
      <c r="A298">
        <v>5034</v>
      </c>
      <c r="B298" t="s">
        <v>278</v>
      </c>
      <c r="C298" t="s">
        <v>527</v>
      </c>
      <c r="D298">
        <v>16</v>
      </c>
    </row>
    <row r="299" spans="1:4">
      <c r="A299">
        <v>5035</v>
      </c>
      <c r="B299" t="s">
        <v>279</v>
      </c>
      <c r="C299" t="s">
        <v>527</v>
      </c>
      <c r="D299">
        <v>16</v>
      </c>
    </row>
    <row r="300" spans="1:4">
      <c r="A300">
        <v>5036</v>
      </c>
      <c r="B300" t="s">
        <v>280</v>
      </c>
      <c r="C300" t="s">
        <v>527</v>
      </c>
      <c r="D300">
        <v>16</v>
      </c>
    </row>
    <row r="301" spans="1:4">
      <c r="A301">
        <v>5037</v>
      </c>
      <c r="B301" t="s">
        <v>281</v>
      </c>
      <c r="C301" t="s">
        <v>527</v>
      </c>
      <c r="D301">
        <v>16</v>
      </c>
    </row>
    <row r="302" spans="1:4">
      <c r="A302">
        <v>5038</v>
      </c>
      <c r="B302" t="s">
        <v>282</v>
      </c>
      <c r="C302" t="s">
        <v>527</v>
      </c>
      <c r="D302">
        <v>16</v>
      </c>
    </row>
    <row r="303" spans="1:4">
      <c r="A303">
        <v>5041</v>
      </c>
      <c r="B303" t="s">
        <v>284</v>
      </c>
      <c r="C303" t="s">
        <v>527</v>
      </c>
      <c r="D303">
        <v>16</v>
      </c>
    </row>
    <row r="304" spans="1:4">
      <c r="A304">
        <v>5042</v>
      </c>
      <c r="B304" t="s">
        <v>285</v>
      </c>
      <c r="C304" t="s">
        <v>527</v>
      </c>
      <c r="D304">
        <v>16</v>
      </c>
    </row>
    <row r="305" spans="1:4">
      <c r="A305">
        <v>5043</v>
      </c>
      <c r="B305" t="s">
        <v>286</v>
      </c>
      <c r="C305" t="s">
        <v>527</v>
      </c>
      <c r="D305">
        <v>16</v>
      </c>
    </row>
    <row r="306" spans="1:4">
      <c r="A306">
        <v>5044</v>
      </c>
      <c r="B306" t="s">
        <v>561</v>
      </c>
      <c r="C306" t="s">
        <v>527</v>
      </c>
      <c r="D306">
        <v>16</v>
      </c>
    </row>
    <row r="307" spans="1:4">
      <c r="A307">
        <v>5045</v>
      </c>
      <c r="B307" t="s">
        <v>287</v>
      </c>
      <c r="C307" t="s">
        <v>527</v>
      </c>
      <c r="D307">
        <v>16</v>
      </c>
    </row>
    <row r="308" spans="1:4">
      <c r="A308">
        <v>5046</v>
      </c>
      <c r="B308" t="s">
        <v>288</v>
      </c>
      <c r="C308" t="s">
        <v>527</v>
      </c>
      <c r="D308">
        <v>16</v>
      </c>
    </row>
    <row r="309" spans="1:4">
      <c r="A309">
        <v>5047</v>
      </c>
      <c r="B309" t="s">
        <v>289</v>
      </c>
      <c r="C309" t="s">
        <v>527</v>
      </c>
      <c r="D309">
        <v>16</v>
      </c>
    </row>
    <row r="310" spans="1:4">
      <c r="A310">
        <v>5049</v>
      </c>
      <c r="B310" t="s">
        <v>290</v>
      </c>
      <c r="C310" t="s">
        <v>527</v>
      </c>
      <c r="D310">
        <v>16</v>
      </c>
    </row>
    <row r="311" spans="1:4">
      <c r="A311">
        <v>5052</v>
      </c>
      <c r="B311" t="s">
        <v>291</v>
      </c>
      <c r="C311" t="s">
        <v>527</v>
      </c>
      <c r="D311">
        <v>16</v>
      </c>
    </row>
    <row r="312" spans="1:4">
      <c r="A312">
        <v>5053</v>
      </c>
      <c r="B312" t="s">
        <v>283</v>
      </c>
      <c r="C312" t="s">
        <v>527</v>
      </c>
      <c r="D312">
        <v>16</v>
      </c>
    </row>
    <row r="313" spans="1:4">
      <c r="A313">
        <v>5054</v>
      </c>
      <c r="B313" t="s">
        <v>529</v>
      </c>
      <c r="C313" t="s">
        <v>527</v>
      </c>
      <c r="D313">
        <v>16</v>
      </c>
    </row>
    <row r="314" spans="1:4">
      <c r="A314">
        <v>5055</v>
      </c>
      <c r="B314" t="s">
        <v>583</v>
      </c>
      <c r="C314" t="s">
        <v>527</v>
      </c>
      <c r="D314">
        <v>16</v>
      </c>
    </row>
    <row r="315" spans="1:4">
      <c r="A315">
        <v>5056</v>
      </c>
      <c r="B315" t="s">
        <v>265</v>
      </c>
      <c r="C315" t="s">
        <v>527</v>
      </c>
      <c r="D315">
        <v>16</v>
      </c>
    </row>
    <row r="316" spans="1:4">
      <c r="A316">
        <v>5057</v>
      </c>
      <c r="B316" t="s">
        <v>267</v>
      </c>
      <c r="C316" t="s">
        <v>527</v>
      </c>
      <c r="D316">
        <v>16</v>
      </c>
    </row>
    <row r="317" spans="1:4">
      <c r="A317">
        <v>5058</v>
      </c>
      <c r="B317" t="s">
        <v>268</v>
      </c>
      <c r="C317" t="s">
        <v>527</v>
      </c>
      <c r="D317">
        <v>16</v>
      </c>
    </row>
    <row r="318" spans="1:4">
      <c r="A318">
        <v>5059</v>
      </c>
      <c r="B318" t="s">
        <v>584</v>
      </c>
      <c r="C318" t="s">
        <v>527</v>
      </c>
      <c r="D318">
        <v>16</v>
      </c>
    </row>
    <row r="319" spans="1:4">
      <c r="A319">
        <v>5060</v>
      </c>
      <c r="B319" t="s">
        <v>585</v>
      </c>
      <c r="C319" t="s">
        <v>527</v>
      </c>
      <c r="D319">
        <v>16</v>
      </c>
    </row>
    <row r="320" spans="1:4">
      <c r="A320">
        <v>5061</v>
      </c>
      <c r="B320" t="s">
        <v>261</v>
      </c>
      <c r="C320" t="s">
        <v>527</v>
      </c>
      <c r="D320">
        <v>16</v>
      </c>
    </row>
    <row r="321" spans="1:4">
      <c r="A321">
        <v>5401</v>
      </c>
      <c r="B321" t="s">
        <v>328</v>
      </c>
      <c r="C321" t="s">
        <v>586</v>
      </c>
      <c r="D321">
        <v>54</v>
      </c>
    </row>
    <row r="322" spans="1:4">
      <c r="A322">
        <v>5402</v>
      </c>
      <c r="B322" t="s">
        <v>327</v>
      </c>
      <c r="C322" t="s">
        <v>586</v>
      </c>
      <c r="D322">
        <v>54</v>
      </c>
    </row>
    <row r="323" spans="1:4">
      <c r="A323">
        <v>5403</v>
      </c>
      <c r="B323" t="s">
        <v>348</v>
      </c>
      <c r="C323" t="s">
        <v>586</v>
      </c>
      <c r="D323">
        <v>54</v>
      </c>
    </row>
    <row r="324" spans="1:4">
      <c r="A324">
        <v>5404</v>
      </c>
      <c r="B324" t="s">
        <v>345</v>
      </c>
      <c r="C324" t="s">
        <v>586</v>
      </c>
      <c r="D324">
        <v>54</v>
      </c>
    </row>
    <row r="325" spans="1:4">
      <c r="A325">
        <v>5405</v>
      </c>
      <c r="B325" t="s">
        <v>346</v>
      </c>
      <c r="C325" t="s">
        <v>586</v>
      </c>
      <c r="D325">
        <v>54</v>
      </c>
    </row>
    <row r="326" spans="1:4">
      <c r="A326">
        <v>5406</v>
      </c>
      <c r="B326" t="s">
        <v>347</v>
      </c>
      <c r="C326" t="s">
        <v>586</v>
      </c>
      <c r="D326">
        <v>54</v>
      </c>
    </row>
    <row r="327" spans="1:4">
      <c r="A327">
        <v>5411</v>
      </c>
      <c r="B327" t="s">
        <v>329</v>
      </c>
      <c r="C327" t="s">
        <v>586</v>
      </c>
      <c r="D327">
        <v>54</v>
      </c>
    </row>
    <row r="328" spans="1:4">
      <c r="A328">
        <v>5412</v>
      </c>
      <c r="B328" t="s">
        <v>559</v>
      </c>
      <c r="C328" t="s">
        <v>586</v>
      </c>
      <c r="D328">
        <v>54</v>
      </c>
    </row>
    <row r="329" spans="1:4">
      <c r="A329">
        <v>5413</v>
      </c>
      <c r="B329" t="s">
        <v>330</v>
      </c>
      <c r="C329" t="s">
        <v>586</v>
      </c>
      <c r="D329">
        <v>54</v>
      </c>
    </row>
    <row r="330" spans="1:4">
      <c r="A330">
        <v>5414</v>
      </c>
      <c r="B330" t="s">
        <v>331</v>
      </c>
      <c r="C330" t="s">
        <v>586</v>
      </c>
      <c r="D330">
        <v>54</v>
      </c>
    </row>
    <row r="331" spans="1:4">
      <c r="A331">
        <v>5415</v>
      </c>
      <c r="B331" t="s">
        <v>332</v>
      </c>
      <c r="C331" t="s">
        <v>586</v>
      </c>
      <c r="D331">
        <v>54</v>
      </c>
    </row>
    <row r="332" spans="1:4">
      <c r="A332">
        <v>5416</v>
      </c>
      <c r="B332" t="s">
        <v>333</v>
      </c>
      <c r="C332" t="s">
        <v>586</v>
      </c>
      <c r="D332">
        <v>54</v>
      </c>
    </row>
    <row r="333" spans="1:4">
      <c r="A333">
        <v>5417</v>
      </c>
      <c r="B333" t="s">
        <v>334</v>
      </c>
      <c r="C333" t="s">
        <v>586</v>
      </c>
      <c r="D333">
        <v>54</v>
      </c>
    </row>
    <row r="334" spans="1:4">
      <c r="A334">
        <v>5418</v>
      </c>
      <c r="B334" t="s">
        <v>33</v>
      </c>
      <c r="C334" t="s">
        <v>586</v>
      </c>
      <c r="D334">
        <v>54</v>
      </c>
    </row>
    <row r="335" spans="1:4">
      <c r="A335">
        <v>5419</v>
      </c>
      <c r="B335" t="s">
        <v>335</v>
      </c>
      <c r="C335" t="s">
        <v>586</v>
      </c>
      <c r="D335">
        <v>54</v>
      </c>
    </row>
    <row r="336" spans="1:4">
      <c r="A336">
        <v>5420</v>
      </c>
      <c r="B336" t="s">
        <v>336</v>
      </c>
      <c r="C336" t="s">
        <v>586</v>
      </c>
      <c r="D336">
        <v>54</v>
      </c>
    </row>
    <row r="337" spans="1:4">
      <c r="A337">
        <v>5421</v>
      </c>
      <c r="B337" t="s">
        <v>587</v>
      </c>
      <c r="C337" t="s">
        <v>586</v>
      </c>
      <c r="D337">
        <v>54</v>
      </c>
    </row>
    <row r="338" spans="1:4">
      <c r="A338">
        <v>5422</v>
      </c>
      <c r="B338" t="s">
        <v>337</v>
      </c>
      <c r="C338" t="s">
        <v>586</v>
      </c>
      <c r="D338">
        <v>54</v>
      </c>
    </row>
    <row r="339" spans="1:4">
      <c r="A339">
        <v>5423</v>
      </c>
      <c r="B339" t="s">
        <v>338</v>
      </c>
      <c r="C339" t="s">
        <v>586</v>
      </c>
      <c r="D339">
        <v>54</v>
      </c>
    </row>
    <row r="340" spans="1:4">
      <c r="A340">
        <v>5424</v>
      </c>
      <c r="B340" t="s">
        <v>339</v>
      </c>
      <c r="C340" t="s">
        <v>586</v>
      </c>
      <c r="D340">
        <v>54</v>
      </c>
    </row>
    <row r="341" spans="1:4">
      <c r="A341">
        <v>5425</v>
      </c>
      <c r="B341" t="s">
        <v>340</v>
      </c>
      <c r="C341" t="s">
        <v>586</v>
      </c>
      <c r="D341">
        <v>54</v>
      </c>
    </row>
    <row r="342" spans="1:4">
      <c r="A342">
        <v>5426</v>
      </c>
      <c r="B342" t="s">
        <v>341</v>
      </c>
      <c r="C342" t="s">
        <v>586</v>
      </c>
      <c r="D342">
        <v>54</v>
      </c>
    </row>
    <row r="343" spans="1:4">
      <c r="A343">
        <v>5427</v>
      </c>
      <c r="B343" t="s">
        <v>342</v>
      </c>
      <c r="C343" t="s">
        <v>586</v>
      </c>
      <c r="D343">
        <v>54</v>
      </c>
    </row>
    <row r="344" spans="1:4">
      <c r="A344">
        <v>5428</v>
      </c>
      <c r="B344" t="s">
        <v>343</v>
      </c>
      <c r="C344" t="s">
        <v>586</v>
      </c>
      <c r="D344">
        <v>54</v>
      </c>
    </row>
    <row r="345" spans="1:4">
      <c r="A345">
        <v>5429</v>
      </c>
      <c r="B345" t="s">
        <v>344</v>
      </c>
      <c r="C345" t="s">
        <v>586</v>
      </c>
      <c r="D345">
        <v>54</v>
      </c>
    </row>
    <row r="346" spans="1:4">
      <c r="A346">
        <v>5430</v>
      </c>
      <c r="B346" t="s">
        <v>359</v>
      </c>
      <c r="C346" t="s">
        <v>586</v>
      </c>
      <c r="D346">
        <v>54</v>
      </c>
    </row>
    <row r="347" spans="1:4">
      <c r="A347">
        <v>5432</v>
      </c>
      <c r="B347" t="s">
        <v>421</v>
      </c>
      <c r="C347" t="s">
        <v>586</v>
      </c>
      <c r="D347">
        <v>54</v>
      </c>
    </row>
    <row r="348" spans="1:4">
      <c r="A348">
        <v>5433</v>
      </c>
      <c r="B348" t="s">
        <v>349</v>
      </c>
      <c r="C348" t="s">
        <v>586</v>
      </c>
      <c r="D348">
        <v>54</v>
      </c>
    </row>
    <row r="349" spans="1:4">
      <c r="A349">
        <v>5434</v>
      </c>
      <c r="B349" t="s">
        <v>423</v>
      </c>
      <c r="C349" t="s">
        <v>586</v>
      </c>
      <c r="D349">
        <v>54</v>
      </c>
    </row>
    <row r="350" spans="1:4">
      <c r="A350">
        <v>5435</v>
      </c>
      <c r="B350" t="s">
        <v>424</v>
      </c>
      <c r="C350" t="s">
        <v>586</v>
      </c>
      <c r="D350">
        <v>54</v>
      </c>
    </row>
    <row r="351" spans="1:4">
      <c r="A351">
        <v>5436</v>
      </c>
      <c r="B351" t="s">
        <v>350</v>
      </c>
      <c r="C351" t="s">
        <v>586</v>
      </c>
      <c r="D351">
        <v>54</v>
      </c>
    </row>
    <row r="352" spans="1:4">
      <c r="A352">
        <v>5437</v>
      </c>
      <c r="B352" t="s">
        <v>50</v>
      </c>
      <c r="C352" t="s">
        <v>586</v>
      </c>
      <c r="D352">
        <v>54</v>
      </c>
    </row>
    <row r="353" spans="1:4">
      <c r="A353">
        <v>5438</v>
      </c>
      <c r="B353" t="s">
        <v>351</v>
      </c>
      <c r="C353" t="s">
        <v>586</v>
      </c>
      <c r="D353">
        <v>54</v>
      </c>
    </row>
    <row r="354" spans="1:4">
      <c r="A354">
        <v>5439</v>
      </c>
      <c r="B354" t="s">
        <v>361</v>
      </c>
      <c r="C354" t="s">
        <v>586</v>
      </c>
      <c r="D354">
        <v>54</v>
      </c>
    </row>
    <row r="355" spans="1:4">
      <c r="A355">
        <v>5440</v>
      </c>
      <c r="B355" t="s">
        <v>352</v>
      </c>
      <c r="C355" t="s">
        <v>586</v>
      </c>
      <c r="D355">
        <v>54</v>
      </c>
    </row>
    <row r="356" spans="1:4">
      <c r="A356">
        <v>5441</v>
      </c>
      <c r="B356" t="s">
        <v>353</v>
      </c>
      <c r="C356" t="s">
        <v>586</v>
      </c>
      <c r="D356">
        <v>54</v>
      </c>
    </row>
    <row r="357" spans="1:4">
      <c r="A357">
        <v>5442</v>
      </c>
      <c r="B357" t="s">
        <v>354</v>
      </c>
      <c r="C357" t="s">
        <v>586</v>
      </c>
      <c r="D357">
        <v>54</v>
      </c>
    </row>
    <row r="358" spans="1:4">
      <c r="A358">
        <v>5443</v>
      </c>
      <c r="B358" t="s">
        <v>422</v>
      </c>
      <c r="C358" t="s">
        <v>586</v>
      </c>
      <c r="D358">
        <v>54</v>
      </c>
    </row>
    <row r="359" spans="1:4">
      <c r="A359">
        <v>5444</v>
      </c>
      <c r="B359" t="s">
        <v>560</v>
      </c>
      <c r="C359" t="s">
        <v>586</v>
      </c>
      <c r="D359">
        <v>54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/>
  <dimension ref="A1:CJ365"/>
  <sheetViews>
    <sheetView defaultGridColor="0" colorId="22" zoomScale="84" zoomScaleNormal="84" workbookViewId="0">
      <selection activeCell="W4" sqref="W4"/>
    </sheetView>
  </sheetViews>
  <sheetFormatPr baseColWidth="10" defaultRowHeight="15"/>
  <cols>
    <col min="1" max="1" width="3.54296875" customWidth="1"/>
    <col min="2" max="2" width="4.6328125" customWidth="1"/>
    <col min="3" max="3" width="10.6328125" customWidth="1"/>
    <col min="4" max="4" width="6.1796875" customWidth="1"/>
    <col min="5" max="5" width="6.90625" customWidth="1"/>
    <col min="6" max="6" width="5.08984375" customWidth="1"/>
    <col min="7" max="7" width="10.453125" style="297" customWidth="1"/>
    <col min="8" max="8" width="6.90625" customWidth="1"/>
    <col min="9" max="9" width="10.90625" style="297" customWidth="1"/>
    <col min="10" max="10" width="6.90625" style="1" customWidth="1"/>
    <col min="11" max="11" width="5.453125" style="1" customWidth="1"/>
    <col min="12" max="12" width="6" style="100" customWidth="1"/>
    <col min="13" max="13" width="7.54296875" customWidth="1"/>
    <col min="14" max="14" width="6.08984375" customWidth="1"/>
    <col min="15" max="15" width="6.81640625" style="100" customWidth="1"/>
    <col min="16" max="16" width="4.54296875" customWidth="1"/>
    <col min="17" max="17" width="6.6328125" customWidth="1"/>
    <col min="18" max="18" width="6.453125" customWidth="1"/>
    <col min="19" max="19" width="7.90625" style="10" customWidth="1"/>
    <col min="20" max="20" width="1.54296875" style="10" customWidth="1"/>
    <col min="21" max="21" width="5.6328125" style="10" customWidth="1"/>
    <col min="22" max="22" width="2" style="10" customWidth="1"/>
    <col min="23" max="23" width="9.08984375" style="10" customWidth="1"/>
    <col min="24" max="24" width="7.90625" customWidth="1"/>
    <col min="25" max="25" width="7.1796875" customWidth="1"/>
    <col min="26" max="26" width="3" customWidth="1"/>
    <col min="27" max="27" width="5.6328125" customWidth="1"/>
    <col min="28" max="28" width="6.36328125" customWidth="1"/>
    <col min="29" max="29" width="8.08984375" customWidth="1"/>
    <col min="30" max="30" width="7" customWidth="1"/>
    <col min="31" max="31" width="6.1796875" customWidth="1"/>
    <col min="32" max="32" width="5.90625" customWidth="1"/>
    <col min="33" max="33" width="8.08984375" customWidth="1"/>
    <col min="34" max="34" width="6.36328125" customWidth="1"/>
    <col min="35" max="35" width="5.81640625" customWidth="1"/>
    <col min="36" max="36" width="6.08984375" customWidth="1"/>
    <col min="37" max="37" width="7.90625" customWidth="1"/>
    <col min="38" max="38" width="5.81640625" style="1" customWidth="1"/>
    <col min="39" max="39" width="10.1796875" customWidth="1"/>
    <col min="40" max="40" width="8.36328125" style="1" customWidth="1"/>
    <col min="41" max="41" width="8.54296875" style="10" customWidth="1"/>
    <col min="42" max="42" width="7.90625" style="1" customWidth="1"/>
    <col min="43" max="43" width="6.90625" style="1" customWidth="1"/>
    <col min="44" max="44" width="8" style="1" customWidth="1"/>
    <col min="45" max="45" width="6.54296875" style="1" customWidth="1"/>
    <col min="46" max="46" width="8.08984375" style="1" customWidth="1"/>
    <col min="47" max="47" width="7" style="1" customWidth="1"/>
    <col min="48" max="48" width="11.08984375" style="1" customWidth="1"/>
    <col min="49" max="49" width="10.54296875" style="1" customWidth="1"/>
    <col min="50" max="50" width="10.08984375" style="1" customWidth="1"/>
    <col min="51" max="51" width="7.90625" style="1" customWidth="1"/>
    <col min="52" max="52" width="7.54296875" style="1" customWidth="1"/>
    <col min="53" max="53" width="12.08984375" style="100" customWidth="1"/>
    <col min="54" max="54" width="13.90625" customWidth="1"/>
    <col min="55" max="56" width="7.90625" customWidth="1"/>
    <col min="57" max="57" width="8.08984375" customWidth="1"/>
    <col min="58" max="58" width="8.54296875" customWidth="1"/>
    <col min="59" max="59" width="8" customWidth="1"/>
    <col min="60" max="60" width="6.453125" customWidth="1"/>
    <col min="61" max="61" width="8.08984375" customWidth="1"/>
    <col min="62" max="62" width="7.54296875" customWidth="1"/>
    <col min="63" max="63" width="8.36328125" customWidth="1"/>
    <col min="64" max="64" width="9.453125" customWidth="1"/>
    <col min="65" max="66" width="8.36328125" customWidth="1"/>
    <col min="67" max="67" width="8.90625" customWidth="1"/>
    <col min="68" max="68" width="8.36328125" customWidth="1"/>
    <col min="69" max="69" width="7.90625" customWidth="1"/>
    <col min="70" max="70" width="8" customWidth="1"/>
    <col min="71" max="72" width="9.90625" customWidth="1"/>
    <col min="73" max="73" width="9.08984375" customWidth="1"/>
    <col min="74" max="74" width="8.36328125" customWidth="1"/>
    <col min="75" max="75" width="8.6328125" customWidth="1"/>
    <col min="76" max="76" width="8.90625" customWidth="1"/>
    <col min="77" max="77" width="8.08984375" customWidth="1"/>
    <col min="78" max="78" width="8.6328125" customWidth="1"/>
    <col min="79" max="80" width="9.90625" customWidth="1"/>
    <col min="81" max="81" width="8.08984375" customWidth="1"/>
    <col min="82" max="82" width="8" customWidth="1"/>
    <col min="83" max="83" width="8.08984375" customWidth="1"/>
    <col min="84" max="84" width="11.08984375" customWidth="1"/>
    <col min="85" max="85" width="7.6328125" customWidth="1"/>
    <col min="86" max="86" width="8.08984375" customWidth="1"/>
    <col min="87" max="87" width="7.90625" customWidth="1"/>
    <col min="88" max="88" width="8.90625" customWidth="1"/>
    <col min="89" max="89" width="6.90625" customWidth="1"/>
    <col min="90" max="90" width="6.6328125" customWidth="1"/>
    <col min="91" max="92" width="8.08984375" customWidth="1"/>
    <col min="93" max="93" width="9.36328125" customWidth="1"/>
    <col min="94" max="94" width="10.08984375" customWidth="1"/>
    <col min="95" max="95" width="10.90625" customWidth="1"/>
    <col min="96" max="99" width="8.08984375" customWidth="1"/>
    <col min="100" max="100" width="8.36328125" customWidth="1"/>
    <col min="101" max="101" width="11.08984375" customWidth="1"/>
    <col min="102" max="102" width="8.08984375" customWidth="1"/>
    <col min="103" max="103" width="6.36328125" customWidth="1"/>
    <col min="104" max="104" width="7.453125" customWidth="1"/>
    <col min="105" max="105" width="7.6328125" customWidth="1"/>
    <col min="106" max="107" width="7.90625" customWidth="1"/>
    <col min="108" max="108" width="8" customWidth="1"/>
    <col min="109" max="109" width="7.6328125" customWidth="1"/>
    <col min="110" max="110" width="7.90625" customWidth="1"/>
    <col min="111" max="111" width="8.08984375" customWidth="1"/>
    <col min="112" max="112" width="7.54296875" customWidth="1"/>
    <col min="113" max="113" width="7.90625" customWidth="1"/>
    <col min="114" max="114" width="7.6328125" customWidth="1"/>
    <col min="115" max="115" width="7.90625" customWidth="1"/>
    <col min="116" max="116" width="7.54296875" customWidth="1"/>
    <col min="117" max="117" width="7.90625" customWidth="1"/>
    <col min="118" max="118" width="9.90625" customWidth="1"/>
    <col min="119" max="119" width="7.08984375" customWidth="1"/>
    <col min="120" max="120" width="8.08984375" customWidth="1"/>
    <col min="121" max="121" width="8.54296875" customWidth="1"/>
    <col min="122" max="122" width="9.90625" customWidth="1"/>
    <col min="123" max="123" width="8.36328125" customWidth="1"/>
    <col min="124" max="124" width="10.54296875" customWidth="1"/>
    <col min="125" max="125" width="7.90625" customWidth="1"/>
    <col min="126" max="126" width="8.08984375" customWidth="1"/>
    <col min="127" max="129" width="9.90625" customWidth="1"/>
    <col min="130" max="130" width="8.36328125" customWidth="1"/>
    <col min="131" max="131" width="8.6328125" customWidth="1"/>
    <col min="132" max="132" width="8.54296875" customWidth="1"/>
    <col min="133" max="133" width="8.6328125" customWidth="1"/>
    <col min="134" max="134" width="8.36328125" customWidth="1"/>
    <col min="135" max="135" width="10.6328125" customWidth="1"/>
    <col min="136" max="136" width="9.90625" customWidth="1"/>
    <col min="137" max="137" width="7.54296875" customWidth="1"/>
    <col min="138" max="138" width="8.54296875" customWidth="1"/>
    <col min="139" max="140" width="7.90625" customWidth="1"/>
    <col min="141" max="143" width="8.36328125" customWidth="1"/>
    <col min="144" max="145" width="8.08984375" customWidth="1"/>
    <col min="146" max="147" width="8.36328125" customWidth="1"/>
    <col min="148" max="148" width="8.54296875" customWidth="1"/>
    <col min="149" max="149" width="8.36328125" customWidth="1"/>
    <col min="150" max="150" width="8.6328125" customWidth="1"/>
    <col min="151" max="152" width="9.90625" customWidth="1"/>
    <col min="153" max="153" width="8.08984375" customWidth="1"/>
    <col min="154" max="154" width="8.54296875" customWidth="1"/>
    <col min="155" max="155" width="7.54296875" customWidth="1"/>
    <col min="156" max="156" width="8.08984375" customWidth="1"/>
    <col min="157" max="157" width="7.90625" customWidth="1"/>
    <col min="158" max="158" width="8.36328125" customWidth="1"/>
    <col min="159" max="159" width="8.08984375" customWidth="1"/>
    <col min="160" max="160" width="9.90625" customWidth="1"/>
    <col min="161" max="161" width="8" customWidth="1"/>
    <col min="162" max="162" width="7.90625" customWidth="1"/>
    <col min="163" max="163" width="8.90625" customWidth="1"/>
    <col min="164" max="164" width="8" customWidth="1"/>
    <col min="165" max="165" width="8.90625" customWidth="1"/>
    <col min="166" max="166" width="7.08984375" customWidth="1"/>
    <col min="167" max="167" width="9" customWidth="1"/>
    <col min="168" max="168" width="8.08984375" customWidth="1"/>
    <col min="169" max="169" width="10.36328125" customWidth="1"/>
    <col min="170" max="171" width="7.90625" customWidth="1"/>
    <col min="172" max="172" width="8.6328125" customWidth="1"/>
    <col min="173" max="173" width="8.90625" customWidth="1"/>
    <col min="174" max="174" width="8.6328125" customWidth="1"/>
    <col min="175" max="176" width="8.08984375" customWidth="1"/>
    <col min="177" max="177" width="7.54296875" customWidth="1"/>
    <col min="178" max="180" width="8.08984375" customWidth="1"/>
    <col min="181" max="181" width="8.6328125" customWidth="1"/>
    <col min="182" max="182" width="7.90625" customWidth="1"/>
    <col min="183" max="184" width="8.08984375" customWidth="1"/>
    <col min="185" max="185" width="7.90625" customWidth="1"/>
    <col min="188" max="188" width="8" customWidth="1"/>
    <col min="189" max="189" width="8.08984375" customWidth="1"/>
    <col min="190" max="190" width="8" customWidth="1"/>
    <col min="191" max="192" width="8.08984375" customWidth="1"/>
    <col min="193" max="195" width="7.90625" customWidth="1"/>
    <col min="196" max="196" width="8.08984375" customWidth="1"/>
    <col min="197" max="199" width="7.90625" customWidth="1"/>
    <col min="200" max="200" width="6.6328125" customWidth="1"/>
    <col min="201" max="201" width="8.36328125" customWidth="1"/>
    <col min="202" max="202" width="8" customWidth="1"/>
  </cols>
  <sheetData>
    <row r="1" spans="1:53">
      <c r="A1" s="28"/>
      <c r="B1" s="28"/>
      <c r="C1" s="28"/>
      <c r="D1" s="28"/>
      <c r="E1" s="28"/>
      <c r="F1" s="28"/>
      <c r="G1" s="291"/>
      <c r="H1" s="28"/>
      <c r="I1" s="291"/>
      <c r="J1" s="374"/>
      <c r="K1" s="374"/>
      <c r="L1" s="106"/>
      <c r="M1" s="28"/>
      <c r="N1" s="28"/>
      <c r="O1" s="106"/>
      <c r="P1" s="28"/>
      <c r="Q1" s="28"/>
      <c r="R1" s="28"/>
      <c r="S1" s="73"/>
      <c r="T1" s="73"/>
      <c r="U1" s="73"/>
      <c r="V1" s="73"/>
      <c r="W1" s="73"/>
      <c r="X1" s="28"/>
      <c r="Y1" s="28"/>
      <c r="Z1" s="28"/>
      <c r="AL1"/>
      <c r="AN1"/>
      <c r="AO1"/>
      <c r="AP1"/>
      <c r="AQ1"/>
      <c r="AR1"/>
      <c r="AS1"/>
      <c r="AT1"/>
      <c r="AU1"/>
      <c r="AV1"/>
      <c r="AW1"/>
      <c r="AX1"/>
      <c r="AY1"/>
      <c r="AZ1"/>
      <c r="BA1"/>
    </row>
    <row r="2" spans="1:53" ht="29.4">
      <c r="A2" s="28"/>
      <c r="B2" s="130" t="s">
        <v>476</v>
      </c>
      <c r="C2" s="129"/>
      <c r="D2" s="28"/>
      <c r="E2" s="28"/>
      <c r="F2" s="28"/>
      <c r="G2" s="291"/>
      <c r="H2" s="28"/>
      <c r="I2" s="291"/>
      <c r="J2" s="374"/>
      <c r="K2" s="374"/>
      <c r="L2" s="106"/>
      <c r="M2" s="28"/>
      <c r="N2" s="28"/>
      <c r="O2" s="106"/>
      <c r="P2" s="28"/>
      <c r="Q2" s="28"/>
      <c r="R2" s="28"/>
      <c r="S2" s="73"/>
      <c r="T2" s="73"/>
      <c r="U2" s="73"/>
      <c r="V2" s="73"/>
      <c r="W2" s="73"/>
      <c r="X2" s="28"/>
      <c r="Y2" s="28"/>
      <c r="Z2" s="28"/>
      <c r="AL2"/>
      <c r="AN2"/>
      <c r="AO2"/>
      <c r="AP2"/>
      <c r="AQ2"/>
      <c r="AR2"/>
      <c r="AS2"/>
      <c r="AT2"/>
      <c r="AU2"/>
      <c r="AV2"/>
      <c r="AW2"/>
      <c r="AX2"/>
      <c r="AY2"/>
      <c r="AZ2"/>
      <c r="BA2"/>
    </row>
    <row r="3" spans="1:53">
      <c r="A3" s="28"/>
      <c r="B3" s="28"/>
      <c r="C3" s="28"/>
      <c r="D3" s="28"/>
      <c r="E3" s="28"/>
      <c r="F3" s="28"/>
      <c r="G3" s="291"/>
      <c r="H3" s="28"/>
      <c r="I3" s="291"/>
      <c r="J3" s="374"/>
      <c r="K3" s="374"/>
      <c r="L3" s="106"/>
      <c r="M3" s="28"/>
      <c r="N3" s="28"/>
      <c r="O3" s="106"/>
      <c r="P3" s="28"/>
      <c r="Q3" s="28"/>
      <c r="R3" s="28"/>
      <c r="S3" s="73"/>
      <c r="T3" s="73"/>
      <c r="U3" s="73"/>
      <c r="V3" s="73"/>
      <c r="W3" s="73"/>
      <c r="X3" s="28"/>
      <c r="Y3" s="28"/>
      <c r="Z3" s="28"/>
      <c r="AL3"/>
      <c r="AN3"/>
      <c r="AO3"/>
      <c r="AP3"/>
      <c r="AQ3"/>
      <c r="AR3"/>
      <c r="AS3"/>
      <c r="AT3"/>
      <c r="AU3"/>
      <c r="AV3"/>
      <c r="AW3"/>
      <c r="AX3"/>
      <c r="AY3"/>
      <c r="AZ3"/>
      <c r="BA3"/>
    </row>
    <row r="4" spans="1:53" ht="28.2">
      <c r="A4" s="28"/>
      <c r="B4" s="28"/>
      <c r="C4" s="28"/>
      <c r="D4" s="135" t="s">
        <v>369</v>
      </c>
      <c r="E4" s="135"/>
      <c r="F4" s="137">
        <f>+År!O2</f>
        <v>45</v>
      </c>
      <c r="G4" s="363"/>
      <c r="H4" s="135"/>
      <c r="I4" s="363"/>
      <c r="J4" s="375" t="s">
        <v>429</v>
      </c>
      <c r="K4" s="378"/>
      <c r="L4" s="154"/>
      <c r="M4" s="129" t="str">
        <f>+År!B2</f>
        <v>GRIS</v>
      </c>
      <c r="N4" s="157"/>
      <c r="O4" s="138"/>
      <c r="P4" s="154" t="s">
        <v>370</v>
      </c>
      <c r="Q4" s="154"/>
      <c r="R4" s="194"/>
      <c r="S4" s="405">
        <f>SUM(G10:G12)</f>
        <v>1276909</v>
      </c>
      <c r="T4" s="406"/>
      <c r="U4" s="407"/>
      <c r="V4" s="407"/>
      <c r="W4" s="28"/>
      <c r="X4" s="28"/>
      <c r="Y4" s="28"/>
      <c r="Z4" s="28"/>
      <c r="AL4"/>
      <c r="AN4"/>
      <c r="AO4"/>
      <c r="AP4"/>
      <c r="AQ4"/>
      <c r="AR4"/>
      <c r="AS4"/>
      <c r="AT4"/>
      <c r="AU4"/>
      <c r="AV4"/>
      <c r="AW4"/>
      <c r="AX4"/>
      <c r="AY4"/>
      <c r="AZ4"/>
      <c r="BA4"/>
    </row>
    <row r="5" spans="1:53">
      <c r="A5" s="28"/>
      <c r="B5" s="28"/>
      <c r="C5" s="28"/>
      <c r="D5" s="28"/>
      <c r="E5" s="28"/>
      <c r="F5" s="28"/>
      <c r="G5" s="291"/>
      <c r="H5" s="28"/>
      <c r="I5" s="291"/>
      <c r="J5" s="374"/>
      <c r="K5" s="374"/>
      <c r="L5" s="106"/>
      <c r="M5" s="28"/>
      <c r="N5" s="28"/>
      <c r="O5" s="106"/>
      <c r="P5" s="28"/>
      <c r="Q5" s="28"/>
      <c r="R5" s="28"/>
      <c r="S5" s="73"/>
      <c r="T5" s="73"/>
      <c r="U5" s="73"/>
      <c r="V5" s="73"/>
      <c r="W5" s="73"/>
      <c r="X5" s="28"/>
      <c r="Y5" s="28"/>
      <c r="Z5" s="28"/>
      <c r="AL5"/>
      <c r="AN5"/>
      <c r="AO5"/>
      <c r="AP5"/>
      <c r="AQ5"/>
      <c r="AR5"/>
      <c r="AS5"/>
      <c r="AT5"/>
      <c r="AU5"/>
      <c r="AV5"/>
      <c r="AW5"/>
      <c r="AX5"/>
      <c r="AY5"/>
      <c r="AZ5"/>
      <c r="BA5"/>
    </row>
    <row r="6" spans="1:53" ht="15.6">
      <c r="A6" s="28"/>
      <c r="B6" s="28"/>
      <c r="C6" s="28"/>
      <c r="D6" s="28"/>
      <c r="E6" s="28"/>
      <c r="F6" s="28"/>
      <c r="G6" s="291"/>
      <c r="H6" s="28"/>
      <c r="I6" s="291"/>
      <c r="J6" s="374"/>
      <c r="K6" s="374"/>
      <c r="L6" s="106"/>
      <c r="M6" s="28"/>
      <c r="N6" s="28"/>
      <c r="O6" s="106"/>
      <c r="P6" s="28"/>
      <c r="Q6" s="28"/>
      <c r="R6" s="28"/>
      <c r="S6" s="74" t="s">
        <v>455</v>
      </c>
      <c r="T6" s="74"/>
      <c r="U6" s="74"/>
      <c r="V6" s="74"/>
      <c r="W6" s="74" t="s">
        <v>3</v>
      </c>
      <c r="X6" s="28"/>
      <c r="Y6" s="28"/>
      <c r="Z6" s="28"/>
      <c r="AL6"/>
      <c r="AN6"/>
      <c r="AO6"/>
      <c r="AP6"/>
      <c r="AQ6"/>
      <c r="AR6"/>
      <c r="AS6"/>
      <c r="AT6"/>
      <c r="AU6"/>
      <c r="AV6"/>
      <c r="AW6"/>
      <c r="AX6"/>
      <c r="AY6"/>
      <c r="AZ6"/>
      <c r="BA6"/>
    </row>
    <row r="7" spans="1:53" ht="15.6">
      <c r="A7" s="28"/>
      <c r="B7" s="34"/>
      <c r="C7" s="34"/>
      <c r="D7" s="34"/>
      <c r="E7" s="34" t="s">
        <v>3</v>
      </c>
      <c r="F7" s="80"/>
      <c r="G7" s="304"/>
      <c r="H7" s="80"/>
      <c r="I7" s="304" t="s">
        <v>3</v>
      </c>
      <c r="J7" s="80"/>
      <c r="K7" s="80"/>
      <c r="L7" s="98"/>
      <c r="M7" s="80"/>
      <c r="N7" s="80"/>
      <c r="O7" s="98" t="s">
        <v>14</v>
      </c>
      <c r="P7" s="80"/>
      <c r="Q7" s="80" t="s">
        <v>388</v>
      </c>
      <c r="R7" s="80" t="s">
        <v>2</v>
      </c>
      <c r="S7" s="74" t="s">
        <v>456</v>
      </c>
      <c r="T7" s="74"/>
      <c r="U7" s="74"/>
      <c r="V7" s="74"/>
      <c r="W7" s="74" t="s">
        <v>419</v>
      </c>
      <c r="X7" s="80"/>
      <c r="Y7" s="80" t="s">
        <v>14</v>
      </c>
      <c r="Z7" s="28"/>
      <c r="AL7"/>
      <c r="AN7"/>
      <c r="AO7"/>
      <c r="AP7"/>
      <c r="AQ7"/>
      <c r="AR7"/>
      <c r="AS7"/>
      <c r="AT7"/>
      <c r="AU7"/>
      <c r="AV7"/>
      <c r="AW7"/>
      <c r="AX7"/>
      <c r="AY7"/>
      <c r="AZ7"/>
      <c r="BA7"/>
    </row>
    <row r="8" spans="1:53" ht="15.6">
      <c r="A8" s="28"/>
      <c r="B8" s="34"/>
      <c r="C8" s="34"/>
      <c r="D8" s="34"/>
      <c r="E8" s="34" t="s">
        <v>436</v>
      </c>
      <c r="F8" s="124"/>
      <c r="G8" s="304" t="s">
        <v>3</v>
      </c>
      <c r="H8" s="124"/>
      <c r="I8" s="304" t="s">
        <v>394</v>
      </c>
      <c r="J8" s="80" t="s">
        <v>3</v>
      </c>
      <c r="K8" s="124"/>
      <c r="L8" s="98" t="s">
        <v>1</v>
      </c>
      <c r="M8" s="80" t="s">
        <v>14</v>
      </c>
      <c r="N8" s="124"/>
      <c r="O8" s="98" t="s">
        <v>392</v>
      </c>
      <c r="P8" s="124"/>
      <c r="Q8" s="80" t="s">
        <v>392</v>
      </c>
      <c r="R8" s="80" t="s">
        <v>388</v>
      </c>
      <c r="S8" s="74" t="s">
        <v>454</v>
      </c>
      <c r="T8" s="74"/>
      <c r="U8" s="74" t="s">
        <v>357</v>
      </c>
      <c r="V8" s="74"/>
      <c r="W8" s="74" t="s">
        <v>435</v>
      </c>
      <c r="X8" s="80" t="s">
        <v>14</v>
      </c>
      <c r="Y8" s="80" t="s">
        <v>392</v>
      </c>
      <c r="Z8" s="28"/>
      <c r="AL8"/>
      <c r="AN8"/>
      <c r="AO8"/>
      <c r="AP8"/>
      <c r="AQ8"/>
      <c r="AR8"/>
      <c r="AS8"/>
      <c r="AT8"/>
      <c r="AU8"/>
      <c r="AV8"/>
      <c r="AW8"/>
      <c r="AX8"/>
      <c r="AY8"/>
      <c r="AZ8"/>
      <c r="BA8"/>
    </row>
    <row r="9" spans="1:53" ht="15.6">
      <c r="A9" s="28"/>
      <c r="B9" s="34" t="s">
        <v>477</v>
      </c>
      <c r="C9" s="34"/>
      <c r="D9" s="34" t="s">
        <v>58</v>
      </c>
      <c r="E9" s="34" t="s">
        <v>432</v>
      </c>
      <c r="F9" s="124" t="s">
        <v>437</v>
      </c>
      <c r="G9" s="304" t="s">
        <v>8</v>
      </c>
      <c r="H9" s="124" t="s">
        <v>437</v>
      </c>
      <c r="I9" s="304" t="s">
        <v>386</v>
      </c>
      <c r="J9" s="80" t="s">
        <v>357</v>
      </c>
      <c r="K9" s="124" t="s">
        <v>437</v>
      </c>
      <c r="L9" s="98" t="s">
        <v>357</v>
      </c>
      <c r="M9" s="80" t="s">
        <v>386</v>
      </c>
      <c r="N9" s="124" t="s">
        <v>437</v>
      </c>
      <c r="O9" s="98" t="s">
        <v>389</v>
      </c>
      <c r="P9" s="124" t="s">
        <v>437</v>
      </c>
      <c r="Q9" s="80" t="s">
        <v>389</v>
      </c>
      <c r="R9" s="80" t="s">
        <v>390</v>
      </c>
      <c r="S9" s="74" t="s">
        <v>386</v>
      </c>
      <c r="T9" s="74"/>
      <c r="U9" s="74" t="s">
        <v>416</v>
      </c>
      <c r="V9" s="74"/>
      <c r="W9" s="74" t="s">
        <v>464</v>
      </c>
      <c r="X9" s="80" t="s">
        <v>26</v>
      </c>
      <c r="Y9" s="80" t="s">
        <v>395</v>
      </c>
      <c r="Z9" s="28"/>
      <c r="AL9"/>
      <c r="AN9"/>
      <c r="AO9"/>
      <c r="AP9"/>
      <c r="AQ9"/>
      <c r="AR9"/>
      <c r="AS9"/>
      <c r="AT9"/>
      <c r="AU9"/>
      <c r="AV9"/>
      <c r="AW9"/>
      <c r="AX9"/>
      <c r="AY9"/>
      <c r="AZ9"/>
      <c r="BA9"/>
    </row>
    <row r="10" spans="1:53" ht="15.6">
      <c r="A10" s="28"/>
      <c r="B10" s="2">
        <f>+'Ark1'!F31</f>
        <v>170</v>
      </c>
      <c r="C10" s="2" t="str">
        <f>VLOOKUP(B10,RNR!$D$2:$E$4,2)</f>
        <v>Slaktegris</v>
      </c>
      <c r="D10" s="2">
        <f>+'Ark1'!C31</f>
        <v>2024</v>
      </c>
      <c r="E10" s="2">
        <f>+'Ark1'!Q31</f>
        <v>1970</v>
      </c>
      <c r="F10" s="18">
        <f>+E10-E14</f>
        <v>-18</v>
      </c>
      <c r="G10" s="314">
        <f>+'Ark1'!R31</f>
        <v>1249389</v>
      </c>
      <c r="H10" s="18">
        <f>+G10-G14</f>
        <v>-5958</v>
      </c>
      <c r="I10" s="314">
        <f>+'Ark1'!S31</f>
        <v>1242786</v>
      </c>
      <c r="J10" s="5">
        <f>100*G10/År!B36</f>
        <v>97.844795517926499</v>
      </c>
      <c r="K10" s="5">
        <f>+J10-J14</f>
        <v>-0.13373633424563991</v>
      </c>
      <c r="L10" s="50">
        <f>100*(G10*O10)/(År!$AB$36*1000)</f>
        <v>97.835600074481192</v>
      </c>
      <c r="M10" s="5">
        <f>+'Ark1'!U31</f>
        <v>60.514556810263379</v>
      </c>
      <c r="N10" s="5">
        <f>+M10-M14</f>
        <v>-3.3203264953371558E-2</v>
      </c>
      <c r="O10" s="50">
        <f>+'Ark1'!W31</f>
        <v>82.276799143214205</v>
      </c>
      <c r="P10" s="50">
        <f>+O10-O14</f>
        <v>-2.013037056929619</v>
      </c>
      <c r="Q10" s="5">
        <f>+'Ark1'!AA31</f>
        <v>8.8401594550342644</v>
      </c>
      <c r="R10" s="5">
        <f>+'Ark1'!AB31</f>
        <v>2.5525611394000545</v>
      </c>
      <c r="S10" s="18">
        <f>+'Ark1'!AC31</f>
        <v>-29.291480548683079</v>
      </c>
      <c r="T10" s="74"/>
      <c r="U10" s="263">
        <f>+'Ark1'!Z31</f>
        <v>0</v>
      </c>
      <c r="V10" s="74"/>
      <c r="W10" s="18">
        <f t="shared" ref="W10:W49" si="0">+G10/E10</f>
        <v>634.20761421319799</v>
      </c>
      <c r="X10" s="5">
        <f>+'Ark1'!T31</f>
        <v>4.2997185024039748</v>
      </c>
      <c r="Y10" s="5">
        <f>+'Ark1'!V31</f>
        <v>89.431060344786644</v>
      </c>
      <c r="Z10" s="28"/>
      <c r="AL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</row>
    <row r="11" spans="1:53" ht="15.6">
      <c r="A11" s="28"/>
      <c r="B11" s="2">
        <f>+'Ark1'!F32</f>
        <v>173</v>
      </c>
      <c r="C11" s="2" t="str">
        <f>VLOOKUP(B11,RNR!$D$2:$E$4,2)</f>
        <v>Flådd gris</v>
      </c>
      <c r="D11" s="2">
        <f>+'Ark1'!C32</f>
        <v>2024</v>
      </c>
      <c r="E11" s="2">
        <f>+'Ark1'!Q32</f>
        <v>0</v>
      </c>
      <c r="F11" s="18">
        <f>+E11-E15</f>
        <v>0</v>
      </c>
      <c r="G11" s="314">
        <f>+'Ark1'!R32</f>
        <v>0</v>
      </c>
      <c r="H11" s="18">
        <f>+G11-G15</f>
        <v>0</v>
      </c>
      <c r="I11" s="314">
        <f>+'Ark1'!S32</f>
        <v>0</v>
      </c>
      <c r="J11" s="5">
        <f>100*G11/$S$4</f>
        <v>0</v>
      </c>
      <c r="K11" s="5">
        <f t="shared" ref="K11:K12" si="1">+J11-J15</f>
        <v>0</v>
      </c>
      <c r="L11" s="50">
        <f>100*(G11*O11)/(År!$AB$36*1000)</f>
        <v>0</v>
      </c>
      <c r="M11" s="5">
        <f>+'Ark1'!U32</f>
        <v>0</v>
      </c>
      <c r="N11" s="5">
        <f>+M11-M15</f>
        <v>0</v>
      </c>
      <c r="O11" s="50">
        <f>+'Ark1'!W32</f>
        <v>0</v>
      </c>
      <c r="P11" s="50">
        <f>+O11-O15</f>
        <v>0</v>
      </c>
      <c r="Q11" s="5">
        <f>+'Ark1'!AA32</f>
        <v>0</v>
      </c>
      <c r="R11" s="5">
        <f>+'Ark1'!AB32</f>
        <v>0</v>
      </c>
      <c r="S11" s="18">
        <f>+'Ark1'!AC32</f>
        <v>0</v>
      </c>
      <c r="T11" s="74"/>
      <c r="U11" s="263">
        <f>+'Ark1'!Z32</f>
        <v>0</v>
      </c>
      <c r="V11" s="74"/>
      <c r="W11" s="18" t="e">
        <f t="shared" si="0"/>
        <v>#DIV/0!</v>
      </c>
      <c r="X11" s="5">
        <f>+'Ark1'!T32</f>
        <v>0</v>
      </c>
      <c r="Y11" s="5">
        <f>+'Ark1'!V32</f>
        <v>0</v>
      </c>
      <c r="Z11" s="28"/>
      <c r="AL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</row>
    <row r="12" spans="1:53" ht="15.6">
      <c r="A12" s="28"/>
      <c r="B12" s="94">
        <f>+'Ark1'!F33</f>
        <v>176</v>
      </c>
      <c r="C12" s="2" t="str">
        <f>VLOOKUP(B12,RNR!$D$2:$E$4,2)</f>
        <v>VAK gris</v>
      </c>
      <c r="D12" s="94">
        <f>+'Ark1'!C33</f>
        <v>2024</v>
      </c>
      <c r="E12" s="94">
        <f>+'Ark1'!Q33</f>
        <v>193</v>
      </c>
      <c r="F12" s="95"/>
      <c r="G12" s="305">
        <f>+'Ark1'!R33</f>
        <v>27520</v>
      </c>
      <c r="H12" s="95"/>
      <c r="I12" s="305">
        <f>+'Ark1'!S33</f>
        <v>27488</v>
      </c>
      <c r="J12" s="96">
        <f>100*G12/År!$B$31</f>
        <v>2.0637575084927522</v>
      </c>
      <c r="K12" s="5">
        <f t="shared" si="1"/>
        <v>0.33283112858041286</v>
      </c>
      <c r="L12" s="107">
        <f>100*(G12*O12)/(År!$AB$31*1000)</f>
        <v>2.1377086896433433</v>
      </c>
      <c r="M12" s="96">
        <f>+'Ark1'!U33</f>
        <v>60.907668800931312</v>
      </c>
      <c r="N12" s="96"/>
      <c r="O12" s="107">
        <f>+'Ark1'!W33</f>
        <v>82.63416036088509</v>
      </c>
      <c r="P12" s="107"/>
      <c r="Q12" s="5">
        <f>+'Ark1'!AA33</f>
        <v>9.7061393000928486</v>
      </c>
      <c r="R12" s="5">
        <f>+'Ark1'!AB33</f>
        <v>2.3014558539033354</v>
      </c>
      <c r="S12" s="95">
        <f>+'Ark1'!AC33</f>
        <v>-27.678327825458044</v>
      </c>
      <c r="T12" s="74"/>
      <c r="U12" s="263">
        <f>+'Ark1'!Z33</f>
        <v>0</v>
      </c>
      <c r="V12" s="74"/>
      <c r="W12" s="95">
        <f t="shared" si="0"/>
        <v>142.59067357512953</v>
      </c>
      <c r="X12" s="96">
        <f>+'Ark1'!T33</f>
        <v>3.2791061046511638</v>
      </c>
      <c r="Y12" s="96">
        <f>+'Ark1'!V33</f>
        <v>89.617563444604869</v>
      </c>
      <c r="Z12" s="28"/>
      <c r="AL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</row>
    <row r="13" spans="1:53" ht="15.6">
      <c r="A13" s="28"/>
      <c r="B13" s="28"/>
      <c r="C13" s="28"/>
      <c r="D13" s="28"/>
      <c r="E13" s="28"/>
      <c r="F13" s="28"/>
      <c r="G13" s="291"/>
      <c r="H13" s="28"/>
      <c r="I13" s="291"/>
      <c r="J13" s="374"/>
      <c r="K13" s="374"/>
      <c r="L13" s="106"/>
      <c r="M13" s="28"/>
      <c r="N13" s="28"/>
      <c r="O13" s="106"/>
      <c r="P13" s="28"/>
      <c r="Q13" s="28"/>
      <c r="R13" s="28"/>
      <c r="S13" s="28"/>
      <c r="T13" s="28"/>
      <c r="U13" s="73"/>
      <c r="V13" s="74"/>
      <c r="W13" s="28"/>
      <c r="X13" s="28"/>
      <c r="Y13" s="28"/>
      <c r="Z13" s="28"/>
      <c r="AL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</row>
    <row r="14" spans="1:53" ht="15.6">
      <c r="A14" s="28"/>
      <c r="B14" s="94">
        <f>+'Ark1'!F34</f>
        <v>170</v>
      </c>
      <c r="C14" s="2" t="str">
        <f>VLOOKUP(B14,RNR!$D$2:$E$4,2)</f>
        <v>Slaktegris</v>
      </c>
      <c r="D14" s="94">
        <f>+'Ark1'!C34</f>
        <v>2023</v>
      </c>
      <c r="E14" s="94">
        <f>+'Ark1'!Q34</f>
        <v>1988</v>
      </c>
      <c r="F14" s="95"/>
      <c r="G14" s="305">
        <f>+'Ark1'!R34</f>
        <v>1255347</v>
      </c>
      <c r="H14" s="95"/>
      <c r="I14" s="305">
        <f>+'Ark1'!S34</f>
        <v>1248658</v>
      </c>
      <c r="J14" s="96">
        <f>100*G14/År!$B$34</f>
        <v>97.978531852172139</v>
      </c>
      <c r="K14" s="96"/>
      <c r="L14" s="107">
        <f>100*(G14*O14)/(År!$AB$31*1000)</f>
        <v>99.467103951390598</v>
      </c>
      <c r="M14" s="96">
        <f>+'Ark1'!U34</f>
        <v>60.54776007521675</v>
      </c>
      <c r="N14" s="96"/>
      <c r="O14" s="107">
        <f>+'Ark1'!W34</f>
        <v>84.289836200143824</v>
      </c>
      <c r="P14" s="107"/>
      <c r="Q14" s="5">
        <f>+'Ark1'!AA34</f>
        <v>9.4576029170260636</v>
      </c>
      <c r="R14" s="5">
        <f>+'Ark1'!AB34</f>
        <v>2.5885412745859102</v>
      </c>
      <c r="S14" s="95">
        <f>+'Ark1'!AC34</f>
        <v>-30.930433022149927</v>
      </c>
      <c r="T14" s="74"/>
      <c r="U14" s="263">
        <f>+'Ark1'!Z34</f>
        <v>0</v>
      </c>
      <c r="V14" s="74"/>
      <c r="W14" s="95">
        <f>+G14/E14</f>
        <v>631.46227364185108</v>
      </c>
      <c r="X14" s="96">
        <f>+'Ark1'!T34</f>
        <v>4.24567948145015</v>
      </c>
      <c r="Y14" s="96">
        <f>+'Ark1'!V34</f>
        <v>91.593841254150163</v>
      </c>
      <c r="Z14" s="28"/>
      <c r="AL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</row>
    <row r="15" spans="1:53" ht="15.6">
      <c r="A15" s="28"/>
      <c r="B15" s="94">
        <f>+'Ark1'!F35</f>
        <v>173</v>
      </c>
      <c r="C15" s="2" t="str">
        <f>VLOOKUP(B15,RNR!$D$2:$E$4,2)</f>
        <v>Flådd gris</v>
      </c>
      <c r="D15" s="94">
        <f>+'Ark1'!C35</f>
        <v>2023</v>
      </c>
      <c r="E15" s="94">
        <f>+'Ark1'!Q35</f>
        <v>0</v>
      </c>
      <c r="F15" s="95"/>
      <c r="G15" s="305">
        <f>+'Ark1'!R35</f>
        <v>0</v>
      </c>
      <c r="H15" s="95"/>
      <c r="I15" s="305">
        <f>+'Ark1'!S35</f>
        <v>0</v>
      </c>
      <c r="J15" s="96">
        <f>100*G15/År!$B$31</f>
        <v>0</v>
      </c>
      <c r="K15" s="96"/>
      <c r="L15" s="107">
        <f>100*(G15*O15)/(År!$AB$31*1000)</f>
        <v>0</v>
      </c>
      <c r="M15" s="96">
        <f>+'Ark1'!U35</f>
        <v>0</v>
      </c>
      <c r="N15" s="96"/>
      <c r="O15" s="107">
        <f>+'Ark1'!W35</f>
        <v>0</v>
      </c>
      <c r="P15" s="107"/>
      <c r="Q15" s="5">
        <f>+'Ark1'!AA35</f>
        <v>0</v>
      </c>
      <c r="R15" s="5">
        <f>+'Ark1'!AB35</f>
        <v>0</v>
      </c>
      <c r="S15" s="95">
        <f>+'Ark1'!AC35</f>
        <v>0</v>
      </c>
      <c r="T15" s="74"/>
      <c r="U15" s="263">
        <f>+'Ark1'!Z35</f>
        <v>0</v>
      </c>
      <c r="V15" s="74"/>
      <c r="W15" s="95" t="e">
        <f>+G15/E15</f>
        <v>#DIV/0!</v>
      </c>
      <c r="X15" s="96">
        <f>+'Ark1'!T35</f>
        <v>0</v>
      </c>
      <c r="Y15" s="96">
        <f>+'Ark1'!V35</f>
        <v>0</v>
      </c>
      <c r="Z15" s="28"/>
      <c r="AL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</row>
    <row r="16" spans="1:53" ht="15.6">
      <c r="A16" s="28"/>
      <c r="B16" s="2">
        <f>+'Ark1'!F36</f>
        <v>176</v>
      </c>
      <c r="C16" s="2" t="str">
        <f>VLOOKUP(B16,RNR!$D$2:$E$4,2)</f>
        <v>VAK gris</v>
      </c>
      <c r="D16" s="2">
        <f>+'Ark1'!C36</f>
        <v>2023</v>
      </c>
      <c r="E16" s="2">
        <f>+'Ark1'!Q36</f>
        <v>194</v>
      </c>
      <c r="F16" s="18"/>
      <c r="G16" s="314">
        <f>+'Ark1'!R36</f>
        <v>24465</v>
      </c>
      <c r="H16" s="18"/>
      <c r="I16" s="314">
        <f>+'Ark1'!S36</f>
        <v>24420</v>
      </c>
      <c r="J16" s="5">
        <f>100*G16/År!$B$30</f>
        <v>1.7309263799123393</v>
      </c>
      <c r="K16" s="5"/>
      <c r="L16" s="50">
        <f>100*(G16*O16)/(År!$AB$30*1000)</f>
        <v>1.8560001911587625</v>
      </c>
      <c r="M16" s="5">
        <f>+'Ark1'!U36</f>
        <v>60.834316134316147</v>
      </c>
      <c r="N16" s="5"/>
      <c r="O16" s="50">
        <f>+'Ark1'!W36</f>
        <v>85.242919737919806</v>
      </c>
      <c r="P16" s="50"/>
      <c r="Q16" s="5">
        <f>+'Ark1'!AA36</f>
        <v>10.400975442945253</v>
      </c>
      <c r="R16" s="5">
        <f>+'Ark1'!AB36</f>
        <v>2.4294942655922545</v>
      </c>
      <c r="S16" s="18">
        <f>+'Ark1'!AC36</f>
        <v>-27.351011994406047</v>
      </c>
      <c r="T16" s="74"/>
      <c r="U16" s="263">
        <f>+'Ark1'!Z36</f>
        <v>0</v>
      </c>
      <c r="V16" s="74"/>
      <c r="W16" s="18">
        <f t="shared" si="0"/>
        <v>126.10824742268041</v>
      </c>
      <c r="X16" s="5">
        <f>+'Ark1'!T36</f>
        <v>3.4959329654608622</v>
      </c>
      <c r="Y16" s="5">
        <f>+'Ark1'!V36</f>
        <v>92.483972695239189</v>
      </c>
      <c r="Z16" s="28"/>
      <c r="AL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</row>
    <row r="17" spans="1:53">
      <c r="A17" s="28"/>
      <c r="B17" s="28"/>
      <c r="C17" s="28"/>
      <c r="D17" s="28"/>
      <c r="E17" s="28"/>
      <c r="F17" s="28"/>
      <c r="G17" s="291"/>
      <c r="H17" s="28"/>
      <c r="I17" s="291"/>
      <c r="J17" s="374"/>
      <c r="K17" s="374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L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</row>
    <row r="18" spans="1:53" ht="15.6">
      <c r="A18" s="28"/>
      <c r="B18" s="2">
        <f>+'Ark1'!F37</f>
        <v>170</v>
      </c>
      <c r="C18" s="2" t="str">
        <f>VLOOKUP(B18,RNR!$D$2:$E$4,2)</f>
        <v>Slaktegris</v>
      </c>
      <c r="D18" s="2">
        <f>+'Ark1'!C37</f>
        <v>2022</v>
      </c>
      <c r="E18" s="2">
        <f>+'Ark1'!Q37</f>
        <v>2099</v>
      </c>
      <c r="F18" s="18"/>
      <c r="G18" s="314">
        <f>+'Ark1'!R37</f>
        <v>1256588</v>
      </c>
      <c r="H18" s="18"/>
      <c r="I18" s="314">
        <f>+'Ark1'!S37</f>
        <v>1250361</v>
      </c>
      <c r="J18" s="5">
        <f>100*G18/År!$B$33</f>
        <v>96.443215314266624</v>
      </c>
      <c r="K18" s="5"/>
      <c r="L18" s="50">
        <f>100*(G18*O18)/(År!$AB$30*1000)</f>
        <v>95.420144351163529</v>
      </c>
      <c r="M18" s="5">
        <f>+'Ark1'!U37</f>
        <v>60.657255784529433</v>
      </c>
      <c r="N18" s="5"/>
      <c r="O18" s="50">
        <f>+'Ark1'!W37</f>
        <v>85.324289665145002</v>
      </c>
      <c r="P18" s="50"/>
      <c r="Q18" s="5">
        <f>+'Ark1'!AA37</f>
        <v>9.5649979796214595</v>
      </c>
      <c r="R18" s="5">
        <f>+'Ark1'!AB37</f>
        <v>2.5501767574102674</v>
      </c>
      <c r="S18" s="18">
        <f>+'Ark1'!AC37</f>
        <v>-33.36706299900284</v>
      </c>
      <c r="T18" s="74"/>
      <c r="U18" s="263">
        <f>+'Ark1'!Z37</f>
        <v>0</v>
      </c>
      <c r="V18" s="74"/>
      <c r="W18" s="18">
        <f t="shared" si="0"/>
        <v>598.66031443544546</v>
      </c>
      <c r="X18" s="5">
        <f>+'Ark1'!T37</f>
        <v>4.03831406952796</v>
      </c>
      <c r="Y18" s="5">
        <f>+'Ark1'!V37</f>
        <v>92.723880879499376</v>
      </c>
      <c r="Z18" s="28"/>
      <c r="AL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</row>
    <row r="19" spans="1:53" ht="15.6">
      <c r="A19" s="28"/>
      <c r="B19" s="2">
        <f>+'Ark1'!F38</f>
        <v>173</v>
      </c>
      <c r="C19" s="2" t="str">
        <f>VLOOKUP(B19,RNR!$D$2:$E$4,2)</f>
        <v>Flådd gris</v>
      </c>
      <c r="D19" s="2">
        <f>+'Ark1'!C38</f>
        <v>2022</v>
      </c>
      <c r="E19" s="2">
        <f>+'Ark1'!Q38</f>
        <v>0</v>
      </c>
      <c r="F19" s="18"/>
      <c r="G19" s="314">
        <f>+'Ark1'!R38</f>
        <v>0</v>
      </c>
      <c r="H19" s="18"/>
      <c r="I19" s="314">
        <f>+'Ark1'!S38</f>
        <v>0</v>
      </c>
      <c r="J19" s="5">
        <f>100*G19/År!$B$27</f>
        <v>0</v>
      </c>
      <c r="K19" s="5"/>
      <c r="L19" s="50">
        <f>100*(G19*O19)/(År!$AB$30*1000)</f>
        <v>0</v>
      </c>
      <c r="M19" s="5">
        <f>+'Ark1'!U38</f>
        <v>0</v>
      </c>
      <c r="N19" s="5"/>
      <c r="O19" s="50">
        <f>+'Ark1'!W38</f>
        <v>0</v>
      </c>
      <c r="P19" s="50"/>
      <c r="Q19" s="5">
        <f>+'Ark1'!AA38</f>
        <v>0</v>
      </c>
      <c r="R19" s="5">
        <f>+'Ark1'!AB38</f>
        <v>0</v>
      </c>
      <c r="S19" s="18">
        <f>+'Ark1'!AC38</f>
        <v>0</v>
      </c>
      <c r="T19" s="74"/>
      <c r="U19" s="263">
        <f>+'Ark1'!Z38</f>
        <v>0</v>
      </c>
      <c r="V19" s="74"/>
      <c r="W19" s="18" t="e">
        <f t="shared" si="0"/>
        <v>#DIV/0!</v>
      </c>
      <c r="X19" s="5">
        <f>+'Ark1'!T38</f>
        <v>0</v>
      </c>
      <c r="Y19" s="5">
        <f>+'Ark1'!V38</f>
        <v>0</v>
      </c>
      <c r="Z19" s="28"/>
      <c r="AL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</row>
    <row r="20" spans="1:53" ht="15.6">
      <c r="A20" s="28"/>
      <c r="B20" s="94">
        <f>+'Ark1'!F39</f>
        <v>176</v>
      </c>
      <c r="C20" s="2" t="str">
        <f>VLOOKUP(B20,RNR!$D$2:$E$4,2)</f>
        <v>VAK gris</v>
      </c>
      <c r="D20" s="94">
        <f>+'Ark1'!C39</f>
        <v>2022</v>
      </c>
      <c r="E20" s="94">
        <f>+'Ark1'!Q39</f>
        <v>196</v>
      </c>
      <c r="F20" s="95"/>
      <c r="G20" s="305">
        <f>+'Ark1'!R39</f>
        <v>24659</v>
      </c>
      <c r="H20" s="95"/>
      <c r="I20" s="305">
        <f>+'Ark1'!S39</f>
        <v>24626</v>
      </c>
      <c r="J20" s="96">
        <f>100*G20/År!$B$29</f>
        <v>1.8202688437945214</v>
      </c>
      <c r="K20" s="96"/>
      <c r="L20" s="107">
        <f>100*(G20*O20)/(År!$AB$29*1000)</f>
        <v>1.9227496901947116</v>
      </c>
      <c r="M20" s="96">
        <f>+'Ark1'!U39</f>
        <v>60.86039145618453</v>
      </c>
      <c r="N20" s="96"/>
      <c r="O20" s="107">
        <f>+'Ark1'!W39</f>
        <v>85.887183870705698</v>
      </c>
      <c r="P20" s="107"/>
      <c r="Q20" s="5">
        <f>+'Ark1'!AA39</f>
        <v>10.595531518472312</v>
      </c>
      <c r="R20" s="5">
        <f>+'Ark1'!AB39</f>
        <v>2.400222195803726</v>
      </c>
      <c r="S20" s="95">
        <f>+'Ark1'!AC39</f>
        <v>-33.201155727684025</v>
      </c>
      <c r="T20" s="74"/>
      <c r="U20" s="263">
        <f>+'Ark1'!Z39</f>
        <v>0</v>
      </c>
      <c r="V20" s="74"/>
      <c r="W20" s="95">
        <f t="shared" si="0"/>
        <v>125.81122448979592</v>
      </c>
      <c r="X20" s="96">
        <f>+'Ark1'!T39</f>
        <v>3.394298227827568</v>
      </c>
      <c r="Y20" s="96">
        <f>+'Ark1'!V39</f>
        <v>93.151095315497358</v>
      </c>
      <c r="Z20" s="28"/>
      <c r="AL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</row>
    <row r="21" spans="1:53">
      <c r="A21" s="28"/>
      <c r="B21" s="28"/>
      <c r="C21" s="28"/>
      <c r="D21" s="28"/>
      <c r="E21" s="28"/>
      <c r="F21" s="28"/>
      <c r="G21" s="291"/>
      <c r="H21" s="28"/>
      <c r="I21" s="291"/>
      <c r="J21" s="374"/>
      <c r="K21" s="374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L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</row>
    <row r="22" spans="1:53" ht="15.6">
      <c r="A22" s="28"/>
      <c r="B22" s="94">
        <f>+'Ark1'!F40</f>
        <v>170</v>
      </c>
      <c r="C22" s="2" t="str">
        <f>VLOOKUP(B22,RNR!$D$2:$E$4,2)</f>
        <v>Slaktegris</v>
      </c>
      <c r="D22" s="94">
        <f>+'Ark1'!C40</f>
        <v>2021</v>
      </c>
      <c r="E22" s="94">
        <f>+'Ark1'!Q40</f>
        <v>2189</v>
      </c>
      <c r="F22" s="95"/>
      <c r="G22" s="305">
        <f>+'Ark1'!R40</f>
        <v>1280022.43</v>
      </c>
      <c r="H22" s="95"/>
      <c r="I22" s="305">
        <f>+'Ark1'!S40</f>
        <v>1275455.43</v>
      </c>
      <c r="J22" s="96">
        <f>100*G22/År!$B$29</f>
        <v>94.488217230510301</v>
      </c>
      <c r="K22" s="96"/>
      <c r="L22" s="107">
        <f>100*(G22*O22)/(År!$AB$29*1000)</f>
        <v>98.180267756216281</v>
      </c>
      <c r="M22" s="96">
        <f>+'Ark1'!U40</f>
        <v>60.707528243460416</v>
      </c>
      <c r="N22" s="96"/>
      <c r="O22" s="107">
        <f>+'Ark1'!W40</f>
        <v>84.486575238461342</v>
      </c>
      <c r="P22" s="107"/>
      <c r="Q22" s="5">
        <f>+'Ark1'!AA40</f>
        <v>9.4831644895079368</v>
      </c>
      <c r="R22" s="5">
        <f>+'Ark1'!AB40</f>
        <v>2.6245675999289095</v>
      </c>
      <c r="S22" s="95">
        <f>+'Ark1'!AC40</f>
        <v>-30.174298994257995</v>
      </c>
      <c r="T22" s="74"/>
      <c r="U22" s="263">
        <f>+'Ark1'!Z40</f>
        <v>64.236296234277717</v>
      </c>
      <c r="V22" s="74"/>
      <c r="W22" s="95">
        <f t="shared" si="0"/>
        <v>584.7521379625399</v>
      </c>
      <c r="X22" s="96">
        <f>+'Ark1'!T40</f>
        <v>16.013113903011835</v>
      </c>
      <c r="Y22" s="96">
        <f>+'Ark1'!V40</f>
        <v>91.644073344907028</v>
      </c>
      <c r="Z22" s="28"/>
      <c r="AL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</row>
    <row r="23" spans="1:53" ht="15.6">
      <c r="A23" s="28"/>
      <c r="B23" s="94">
        <f>+'Ark1'!F41</f>
        <v>173</v>
      </c>
      <c r="C23" s="2" t="str">
        <f>VLOOKUP(B23,RNR!$D$2:$E$4,2)</f>
        <v>Flådd gris</v>
      </c>
      <c r="D23" s="94">
        <f>+'Ark1'!C41</f>
        <v>2021</v>
      </c>
      <c r="E23" s="94">
        <f>+'Ark1'!Q41</f>
        <v>0</v>
      </c>
      <c r="F23" s="95"/>
      <c r="G23" s="305">
        <f>+'Ark1'!R41</f>
        <v>0</v>
      </c>
      <c r="H23" s="95"/>
      <c r="I23" s="305">
        <f>+'Ark1'!S41</f>
        <v>0</v>
      </c>
      <c r="J23" s="96">
        <f>100*G23/År!$B$29</f>
        <v>0</v>
      </c>
      <c r="K23" s="96"/>
      <c r="L23" s="107">
        <f>100*(G23*O23)/(År!$AB$29*1000)</f>
        <v>0</v>
      </c>
      <c r="M23" s="96">
        <f>+'Ark1'!U41</f>
        <v>0</v>
      </c>
      <c r="N23" s="96"/>
      <c r="O23" s="107">
        <f>+'Ark1'!W41</f>
        <v>0</v>
      </c>
      <c r="P23" s="107"/>
      <c r="Q23" s="5">
        <f>+'Ark1'!AA41</f>
        <v>0</v>
      </c>
      <c r="R23" s="5">
        <f>+'Ark1'!AB41</f>
        <v>0</v>
      </c>
      <c r="S23" s="95">
        <f>+'Ark1'!AC41</f>
        <v>0</v>
      </c>
      <c r="T23" s="74"/>
      <c r="U23" s="263">
        <f>+'Ark1'!Z41</f>
        <v>0</v>
      </c>
      <c r="V23" s="74"/>
      <c r="W23" s="95" t="e">
        <f t="shared" si="0"/>
        <v>#DIV/0!</v>
      </c>
      <c r="X23" s="96">
        <f>+'Ark1'!T41</f>
        <v>0</v>
      </c>
      <c r="Y23" s="96">
        <f>+'Ark1'!V41</f>
        <v>0</v>
      </c>
      <c r="Z23" s="28"/>
      <c r="AL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</row>
    <row r="24" spans="1:53" ht="15.6">
      <c r="A24" s="28"/>
      <c r="B24" s="2">
        <f>+'Ark1'!F42</f>
        <v>176</v>
      </c>
      <c r="C24" s="2" t="str">
        <f>VLOOKUP(B24,RNR!$D$2:$E$4,2)</f>
        <v>VAK gris</v>
      </c>
      <c r="D24" s="2">
        <f>+'Ark1'!C42</f>
        <v>2021</v>
      </c>
      <c r="E24" s="2">
        <f>+'Ark1'!Q42</f>
        <v>185</v>
      </c>
      <c r="F24" s="18"/>
      <c r="G24" s="314">
        <f>+'Ark1'!R42</f>
        <v>22908</v>
      </c>
      <c r="H24" s="18"/>
      <c r="I24" s="314">
        <f>+'Ark1'!S42</f>
        <v>22897</v>
      </c>
      <c r="J24" s="5">
        <f>100*G24/År!$B$28</f>
        <v>1.6837054750194864</v>
      </c>
      <c r="K24" s="5"/>
      <c r="L24" s="50">
        <f>100*(G24*O24)/(År!$AB$28*1000)</f>
        <v>1.7576771346638718</v>
      </c>
      <c r="M24" s="5">
        <f>+'Ark1'!U42</f>
        <v>61.099314320653363</v>
      </c>
      <c r="N24" s="5"/>
      <c r="O24" s="50">
        <f>+'Ark1'!W42</f>
        <v>85.130714504083386</v>
      </c>
      <c r="P24" s="50"/>
      <c r="Q24" s="5">
        <f>+'Ark1'!AA42</f>
        <v>10.445583408320505</v>
      </c>
      <c r="R24" s="5">
        <f>+'Ark1'!AB42</f>
        <v>2.3982473040186596</v>
      </c>
      <c r="S24" s="18">
        <f>+'Ark1'!AC42</f>
        <v>-27.315848855461088</v>
      </c>
      <c r="T24" s="74"/>
      <c r="U24" s="263">
        <f>+'Ark1'!Z42</f>
        <v>78.858913916535641</v>
      </c>
      <c r="V24" s="74"/>
      <c r="W24" s="18">
        <f t="shared" si="0"/>
        <v>123.82702702702703</v>
      </c>
      <c r="X24" s="5">
        <f>+'Ark1'!T42</f>
        <v>16.287410511611672</v>
      </c>
      <c r="Y24" s="5">
        <f>+'Ark1'!V42</f>
        <v>92.265765890879834</v>
      </c>
      <c r="Z24" s="28"/>
      <c r="AL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</row>
    <row r="25" spans="1:53">
      <c r="A25" s="28"/>
      <c r="B25" s="28"/>
      <c r="C25" s="28"/>
      <c r="D25" s="28"/>
      <c r="E25" s="28"/>
      <c r="F25" s="28"/>
      <c r="G25" s="291"/>
      <c r="H25" s="28"/>
      <c r="I25" s="291"/>
      <c r="J25" s="374"/>
      <c r="K25" s="374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L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</row>
    <row r="26" spans="1:53" ht="15.6">
      <c r="A26" s="28"/>
      <c r="B26" s="2">
        <f>+'Ark1'!F43</f>
        <v>170</v>
      </c>
      <c r="C26" s="2" t="str">
        <f>VLOOKUP(B26,RNR!$D$2:$E$4,2)</f>
        <v>Slaktegris</v>
      </c>
      <c r="D26" s="2">
        <f>+'Ark1'!C43</f>
        <v>2020</v>
      </c>
      <c r="E26" s="2">
        <f>+'Ark1'!Q43</f>
        <v>2194</v>
      </c>
      <c r="F26" s="18"/>
      <c r="G26" s="314">
        <f>+'Ark1'!R43</f>
        <v>1262308.3599999999</v>
      </c>
      <c r="H26" s="18"/>
      <c r="I26" s="314">
        <f>+'Ark1'!S43</f>
        <v>1262308.3599999999</v>
      </c>
      <c r="J26" s="5">
        <f>100*G26/År!$B$28</f>
        <v>92.777872223453315</v>
      </c>
      <c r="K26" s="5"/>
      <c r="L26" s="50">
        <f>100*(G26*O26)/(År!$AB$28*1000)</f>
        <v>92.742036148112021</v>
      </c>
      <c r="M26" s="5">
        <f>+'Ark1'!U43</f>
        <v>60.769723247337112</v>
      </c>
      <c r="N26" s="5"/>
      <c r="O26" s="50">
        <f>+'Ark1'!W43</f>
        <v>81.516498765797436</v>
      </c>
      <c r="P26" s="50"/>
      <c r="Q26" s="5">
        <f>+'Ark1'!AA43</f>
        <v>10.238541217497565</v>
      </c>
      <c r="R26" s="5">
        <f>+'Ark1'!AB43</f>
        <v>3.8201760808217431</v>
      </c>
      <c r="S26" s="18">
        <f>+'Ark1'!AC43</f>
        <v>-2.9089291883338442</v>
      </c>
      <c r="T26" s="74"/>
      <c r="U26" s="263">
        <f>+'Ark1'!Z43</f>
        <v>44.229763320271445</v>
      </c>
      <c r="V26" s="74"/>
      <c r="W26" s="18">
        <f t="shared" si="0"/>
        <v>575.3456517775752</v>
      </c>
      <c r="X26" s="5">
        <f>+'Ark1'!T43</f>
        <v>16.029060537949704</v>
      </c>
      <c r="Y26" s="5">
        <f>+'Ark1'!V43</f>
        <v>88.316900071292196</v>
      </c>
      <c r="Z26" s="28"/>
      <c r="AL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</row>
    <row r="27" spans="1:53" ht="15.6">
      <c r="A27" s="28"/>
      <c r="B27" s="2">
        <f>+'Ark1'!F44</f>
        <v>173</v>
      </c>
      <c r="C27" s="2" t="str">
        <f>VLOOKUP(B27,RNR!$D$2:$E$4,2)</f>
        <v>Flådd gris</v>
      </c>
      <c r="D27" s="2">
        <f>+'Ark1'!C44</f>
        <v>2020</v>
      </c>
      <c r="E27" s="2">
        <f>+'Ark1'!Q44</f>
        <v>47</v>
      </c>
      <c r="F27" s="18"/>
      <c r="G27" s="314">
        <f>+'Ark1'!R44</f>
        <v>117</v>
      </c>
      <c r="H27" s="18"/>
      <c r="I27" s="314">
        <f>+'Ark1'!S44</f>
        <v>117</v>
      </c>
      <c r="J27" s="5">
        <f>100*G27/År!$B$28</f>
        <v>8.5993338823677282E-3</v>
      </c>
      <c r="K27" s="5"/>
      <c r="L27" s="50">
        <f>100*(G27*O27)/(År!$AB$28*1000)</f>
        <v>7.9980226108442715E-3</v>
      </c>
      <c r="M27" s="5">
        <f>+'Ark1'!U44</f>
        <v>48.452991452991441</v>
      </c>
      <c r="N27" s="5"/>
      <c r="O27" s="50">
        <f>+'Ark1'!W44</f>
        <v>75.845726495726453</v>
      </c>
      <c r="P27" s="50"/>
      <c r="Q27" s="5">
        <f>+'Ark1'!AA44</f>
        <v>20.984067595399139</v>
      </c>
      <c r="R27" s="5">
        <f>+'Ark1'!AB44</f>
        <v>22.76242807955359</v>
      </c>
      <c r="S27" s="18">
        <f>+'Ark1'!AC44</f>
        <v>22.815799735383901</v>
      </c>
      <c r="T27" s="74"/>
      <c r="U27" s="263">
        <f>+'Ark1'!Z44</f>
        <v>35.042735042735046</v>
      </c>
      <c r="V27" s="74"/>
      <c r="W27" s="18">
        <f t="shared" si="0"/>
        <v>2.4893617021276597</v>
      </c>
      <c r="X27" s="5">
        <f>+'Ark1'!T44</f>
        <v>14.025641025641024</v>
      </c>
      <c r="Y27" s="5">
        <f>+'Ark1'!V44</f>
        <v>82.173051457991889</v>
      </c>
      <c r="Z27" s="28"/>
      <c r="AL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</row>
    <row r="28" spans="1:53" ht="15.6">
      <c r="A28" s="28"/>
      <c r="B28" s="94">
        <f>+'Ark1'!F45</f>
        <v>176</v>
      </c>
      <c r="C28" s="2" t="str">
        <f>VLOOKUP(B28,RNR!$D$2:$E$4,2)</f>
        <v>VAK gris</v>
      </c>
      <c r="D28" s="94">
        <f>+'Ark1'!C45</f>
        <v>2020</v>
      </c>
      <c r="E28" s="94">
        <f>+'Ark1'!Q45</f>
        <v>168</v>
      </c>
      <c r="F28" s="95"/>
      <c r="G28" s="305">
        <f>+'Ark1'!R45</f>
        <v>17435</v>
      </c>
      <c r="H28" s="95"/>
      <c r="I28" s="305">
        <f>+'Ark1'!S45</f>
        <v>17435</v>
      </c>
      <c r="J28" s="96">
        <f>100*G28/År!$B$27</f>
        <v>1.3575287759505232</v>
      </c>
      <c r="K28" s="96"/>
      <c r="L28" s="107">
        <f>100*(G28*O28)/(År!$AB$27*1000)</f>
        <v>1.3772761645928735</v>
      </c>
      <c r="M28" s="96">
        <f>+'Ark1'!U45</f>
        <v>61.390765701175781</v>
      </c>
      <c r="N28" s="96"/>
      <c r="O28" s="107">
        <f>+'Ark1'!W45</f>
        <v>82.696585030112502</v>
      </c>
      <c r="P28" s="107"/>
      <c r="Q28" s="5">
        <f>+'Ark1'!AA49</f>
        <v>9.469641504091209</v>
      </c>
      <c r="R28" s="5">
        <f>+'Ark1'!AB49</f>
        <v>2.6818669871066958</v>
      </c>
      <c r="S28" s="95">
        <f>+'Ark1'!AD45</f>
        <v>100</v>
      </c>
      <c r="T28" s="74"/>
      <c r="U28" s="95"/>
      <c r="V28" s="74"/>
      <c r="W28" s="95">
        <f t="shared" si="0"/>
        <v>103.7797619047619</v>
      </c>
      <c r="X28" s="96">
        <f>+'Ark1'!T45</f>
        <v>16.366905649555495</v>
      </c>
      <c r="Y28" s="96">
        <f>+'Ark1'!V45</f>
        <v>89.59543340207118</v>
      </c>
      <c r="Z28" s="28"/>
      <c r="AL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</row>
    <row r="29" spans="1:53">
      <c r="A29" s="28"/>
      <c r="B29" s="28"/>
      <c r="C29" s="28"/>
      <c r="D29" s="28"/>
      <c r="E29" s="28"/>
      <c r="F29" s="28"/>
      <c r="G29" s="291"/>
      <c r="H29" s="28"/>
      <c r="I29" s="291"/>
      <c r="J29" s="374"/>
      <c r="K29" s="374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L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</row>
    <row r="30" spans="1:53" ht="15.6">
      <c r="A30" s="28"/>
      <c r="B30" s="94">
        <f>+'Ark1'!F46</f>
        <v>170</v>
      </c>
      <c r="C30" s="2" t="str">
        <f>VLOOKUP(B30,RNR!$D$2:$E$4,2)</f>
        <v>Slaktegris</v>
      </c>
      <c r="D30" s="94">
        <f>+'Ark1'!C46</f>
        <v>2019</v>
      </c>
      <c r="E30" s="94">
        <f>+'Ark1'!Q46</f>
        <v>2254</v>
      </c>
      <c r="F30" s="95"/>
      <c r="G30" s="305">
        <f>+'Ark1'!R46</f>
        <v>1316651</v>
      </c>
      <c r="H30" s="95"/>
      <c r="I30" s="305">
        <f>+'Ark1'!S46</f>
        <v>1299791</v>
      </c>
      <c r="J30" s="96">
        <f>100*G30/År!$B$27</f>
        <v>102.5174430963024</v>
      </c>
      <c r="K30" s="96"/>
      <c r="L30" s="107">
        <f>100*(G30*O30)/(År!$AB$27*1000)</f>
        <v>100.32271778384205</v>
      </c>
      <c r="M30" s="96">
        <f>+'Ark1'!U46</f>
        <v>60.744178871834002</v>
      </c>
      <c r="N30" s="96"/>
      <c r="O30" s="107">
        <f>+'Ark1'!W46</f>
        <v>79.765870913092513</v>
      </c>
      <c r="P30" s="107"/>
      <c r="Q30" s="5">
        <f>+'Ark1'!AA50</f>
        <v>20.66516791898102</v>
      </c>
      <c r="R30" s="5">
        <f>+'Ark1'!AB50</f>
        <v>2.3660678921713472</v>
      </c>
      <c r="S30" s="95">
        <f>+'Ark1'!AD46</f>
        <v>100</v>
      </c>
      <c r="T30" s="74"/>
      <c r="U30" s="95"/>
      <c r="V30" s="74"/>
      <c r="W30" s="95">
        <f t="shared" si="0"/>
        <v>584.13975155279502</v>
      </c>
      <c r="X30" s="96">
        <f>+'Ark1'!T46</f>
        <v>15.800325978562277</v>
      </c>
      <c r="Y30" s="96">
        <f>+'Ark1'!V46</f>
        <v>86.810595325875866</v>
      </c>
      <c r="Z30" s="28"/>
      <c r="AL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</row>
    <row r="31" spans="1:53" ht="15.6">
      <c r="A31" s="28"/>
      <c r="B31" s="94">
        <f>+'Ark1'!F47</f>
        <v>173</v>
      </c>
      <c r="C31" s="2" t="str">
        <f>VLOOKUP(B31,RNR!$D$2:$E$4,2)</f>
        <v>Flådd gris</v>
      </c>
      <c r="D31" s="94">
        <f>+'Ark1'!C47</f>
        <v>2019</v>
      </c>
      <c r="E31" s="94">
        <f>+'Ark1'!Q47</f>
        <v>24</v>
      </c>
      <c r="F31" s="95"/>
      <c r="G31" s="305">
        <f>+'Ark1'!R47</f>
        <v>63</v>
      </c>
      <c r="H31" s="95"/>
      <c r="I31" s="305">
        <f>+'Ark1'!S47</f>
        <v>56</v>
      </c>
      <c r="J31" s="96">
        <f>100*G31/År!$B$27</f>
        <v>4.9053233659238863E-3</v>
      </c>
      <c r="K31" s="96"/>
      <c r="L31" s="107">
        <f>100*(G31*O31)/(År!$AB$27*1000)</f>
        <v>3.9141705091502599E-3</v>
      </c>
      <c r="M31" s="96">
        <f>+'Ark1'!U47</f>
        <v>59.714285714285694</v>
      </c>
      <c r="N31" s="96"/>
      <c r="O31" s="107">
        <f>+'Ark1'!W47</f>
        <v>65.041071428571485</v>
      </c>
      <c r="P31" s="107"/>
      <c r="Q31" s="5">
        <f>+'Ark1'!AA51</f>
        <v>10.900676513690836</v>
      </c>
      <c r="R31" s="5">
        <f>+'Ark1'!AB51</f>
        <v>2.76276028336442</v>
      </c>
      <c r="S31" s="95">
        <f>+'Ark1'!AD47</f>
        <v>100</v>
      </c>
      <c r="T31" s="74"/>
      <c r="U31" s="95"/>
      <c r="V31" s="74"/>
      <c r="W31" s="95">
        <f t="shared" si="0"/>
        <v>2.625</v>
      </c>
      <c r="X31" s="96">
        <f>+'Ark1'!T47</f>
        <v>14</v>
      </c>
      <c r="Y31" s="96">
        <f>+'Ark1'!V47</f>
        <v>79.896687819223018</v>
      </c>
      <c r="Z31" s="28"/>
      <c r="AL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</row>
    <row r="32" spans="1:53" ht="15.6">
      <c r="A32" s="28"/>
      <c r="B32" s="2">
        <f>+'Ark1'!F48</f>
        <v>176</v>
      </c>
      <c r="C32" s="2" t="str">
        <f>VLOOKUP(B32,RNR!$D$2:$E$4,2)</f>
        <v>VAK gris</v>
      </c>
      <c r="D32" s="2">
        <f>+'Ark1'!C48</f>
        <v>2019</v>
      </c>
      <c r="E32" s="2">
        <f>+'Ark1'!Q48</f>
        <v>153</v>
      </c>
      <c r="F32" s="18"/>
      <c r="G32" s="314">
        <f>+'Ark1'!R48</f>
        <v>16776</v>
      </c>
      <c r="H32" s="18"/>
      <c r="I32" s="314">
        <f>+'Ark1'!S48</f>
        <v>16764</v>
      </c>
      <c r="J32" s="5">
        <f>100*G32/År!$B$23</f>
        <v>1.3094056160200813</v>
      </c>
      <c r="K32" s="5"/>
      <c r="L32" s="50">
        <f>+'Ark1'!AF48</f>
        <v>354</v>
      </c>
      <c r="M32" s="5">
        <f>+'Ark1'!U48</f>
        <v>61.513063707945584</v>
      </c>
      <c r="N32" s="5"/>
      <c r="O32" s="50">
        <f>+'Ark1'!W48</f>
        <v>80.574590193271177</v>
      </c>
      <c r="P32" s="50"/>
      <c r="Q32" s="5">
        <f>+'Ark1'!AA52</f>
        <v>9.5235628602297435</v>
      </c>
      <c r="R32" s="5">
        <f>+'Ark1'!AB52</f>
        <v>2.764991586790766</v>
      </c>
      <c r="S32" s="18">
        <f>+'Ark1'!AD48</f>
        <v>100</v>
      </c>
      <c r="T32" s="74"/>
      <c r="U32" s="18"/>
      <c r="V32" s="74"/>
      <c r="W32" s="18">
        <f t="shared" si="0"/>
        <v>109.64705882352941</v>
      </c>
      <c r="X32" s="5">
        <f>+'Ark1'!T48</f>
        <v>16.324034334763947</v>
      </c>
      <c r="Y32" s="5">
        <f>+'Ark1'!V48</f>
        <v>87.323719402846748</v>
      </c>
      <c r="Z32" s="28"/>
      <c r="AL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</row>
    <row r="33" spans="1:53">
      <c r="A33" s="28"/>
      <c r="B33" s="28"/>
      <c r="C33" s="28"/>
      <c r="D33" s="28"/>
      <c r="E33" s="28"/>
      <c r="F33" s="28"/>
      <c r="G33" s="291"/>
      <c r="H33" s="28"/>
      <c r="I33" s="291"/>
      <c r="J33" s="374"/>
      <c r="K33" s="374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L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</row>
    <row r="34" spans="1:53" ht="15.6">
      <c r="A34" s="28"/>
      <c r="B34" s="2">
        <f>+'Ark1'!F49</f>
        <v>170</v>
      </c>
      <c r="C34" s="2" t="str">
        <f>VLOOKUP(B34,RNR!$D$2:$E$4,2)</f>
        <v>Slaktegris</v>
      </c>
      <c r="D34" s="2">
        <f>+'Ark1'!C49</f>
        <v>2018</v>
      </c>
      <c r="E34" s="2">
        <f>+'Ark1'!Q49</f>
        <v>2458</v>
      </c>
      <c r="F34" s="18"/>
      <c r="G34" s="314">
        <f>+'Ark1'!R49</f>
        <v>1390899</v>
      </c>
      <c r="H34" s="18"/>
      <c r="I34" s="314">
        <f>+'Ark1'!S49</f>
        <v>1358724</v>
      </c>
      <c r="J34" s="5">
        <f>100*G34/År!$B$23</f>
        <v>108.56288518816852</v>
      </c>
      <c r="K34" s="5"/>
      <c r="L34" s="50">
        <f>+'Ark1'!AF49</f>
        <v>24295</v>
      </c>
      <c r="M34" s="5">
        <f>+'Ark1'!U49</f>
        <v>60.147750389335854</v>
      </c>
      <c r="N34" s="5"/>
      <c r="O34" s="50">
        <f>+'Ark1'!W49</f>
        <v>79.47537468242237</v>
      </c>
      <c r="P34" s="50"/>
      <c r="Q34" s="5">
        <f>+'Ark1'!AA53</f>
        <v>19.544136098543188</v>
      </c>
      <c r="R34" s="5">
        <f>+'Ark1'!AB53</f>
        <v>2.2897496976943912</v>
      </c>
      <c r="S34" s="18">
        <f>+'Ark1'!AD49</f>
        <v>100</v>
      </c>
      <c r="T34" s="74"/>
      <c r="U34" s="18"/>
      <c r="V34" s="74"/>
      <c r="W34" s="18">
        <f t="shared" si="0"/>
        <v>565.86615134255487</v>
      </c>
      <c r="X34" s="5">
        <f>+'Ark1'!T49</f>
        <v>15.335188248751347</v>
      </c>
      <c r="Y34" s="5">
        <f>+'Ark1'!V49</f>
        <v>86.750118753479157</v>
      </c>
      <c r="Z34" s="28"/>
      <c r="AL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</row>
    <row r="35" spans="1:53" ht="15.6">
      <c r="A35" s="28"/>
      <c r="B35" s="2">
        <f>+'Ark1'!F50</f>
        <v>173</v>
      </c>
      <c r="C35" s="2" t="str">
        <f>VLOOKUP(B35,RNR!$D$2:$E$4,2)</f>
        <v>Flådd gris</v>
      </c>
      <c r="D35" s="2">
        <f>+'Ark1'!C50</f>
        <v>2018</v>
      </c>
      <c r="E35" s="2">
        <f>+'Ark1'!Q50</f>
        <v>50</v>
      </c>
      <c r="F35" s="18"/>
      <c r="G35" s="314">
        <f>+'Ark1'!R50</f>
        <v>247</v>
      </c>
      <c r="H35" s="18"/>
      <c r="I35" s="314">
        <f>+'Ark1'!S50</f>
        <v>201</v>
      </c>
      <c r="J35" s="5">
        <f>100*G35/År!$B$23</f>
        <v>1.9278921504349074E-2</v>
      </c>
      <c r="K35" s="5"/>
      <c r="L35" s="50">
        <f>+'Ark1'!AF50</f>
        <v>0</v>
      </c>
      <c r="M35" s="5">
        <f>+'Ark1'!U50</f>
        <v>59.313432835820905</v>
      </c>
      <c r="N35" s="5"/>
      <c r="O35" s="50">
        <f>+'Ark1'!W50</f>
        <v>75.084577114427802</v>
      </c>
      <c r="P35" s="50"/>
      <c r="Q35" s="5">
        <f>+'Ark1'!AA54</f>
        <v>11.197640198941897</v>
      </c>
      <c r="R35" s="5">
        <f>+'Ark1'!AB54</f>
        <v>2.8522470788125198</v>
      </c>
      <c r="S35" s="18">
        <f>+'Ark1'!AD50</f>
        <v>100</v>
      </c>
      <c r="T35" s="74"/>
      <c r="U35" s="18"/>
      <c r="V35" s="74"/>
      <c r="W35" s="18">
        <f t="shared" si="0"/>
        <v>4.9400000000000004</v>
      </c>
      <c r="X35" s="5">
        <f>+'Ark1'!T50</f>
        <v>14</v>
      </c>
      <c r="Y35" s="5">
        <f>+'Ark1'!V50</f>
        <v>99.360726163332899</v>
      </c>
      <c r="Z35" s="28"/>
      <c r="AL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</row>
    <row r="36" spans="1:53" ht="15.6">
      <c r="A36" s="28"/>
      <c r="B36" s="94">
        <f>+'Ark1'!F51</f>
        <v>176</v>
      </c>
      <c r="C36" s="2" t="str">
        <f>VLOOKUP(B36,RNR!$D$2:$E$4,2)</f>
        <v>VAK gris</v>
      </c>
      <c r="D36" s="94">
        <f>+'Ark1'!C51</f>
        <v>2018</v>
      </c>
      <c r="E36" s="94">
        <f>+'Ark1'!Q51</f>
        <v>164</v>
      </c>
      <c r="F36" s="95"/>
      <c r="G36" s="305">
        <f>+'Ark1'!R51</f>
        <v>22259</v>
      </c>
      <c r="H36" s="95"/>
      <c r="I36" s="305">
        <f>+'Ark1'!S51</f>
        <v>22237</v>
      </c>
      <c r="J36" s="96">
        <f>100*G36/År!$B$22</f>
        <v>1.754604121337193</v>
      </c>
      <c r="K36" s="96"/>
      <c r="L36" s="107">
        <f>+'Ark1'!AF51</f>
        <v>530</v>
      </c>
      <c r="M36" s="96">
        <f>+'Ark1'!U51</f>
        <v>60.823537347663795</v>
      </c>
      <c r="N36" s="96"/>
      <c r="O36" s="107">
        <f>+'Ark1'!W51</f>
        <v>80.950973602554782</v>
      </c>
      <c r="P36" s="107"/>
      <c r="Q36" s="5">
        <f>+'Ark1'!AA55</f>
        <v>9.9696871473732411</v>
      </c>
      <c r="R36" s="5">
        <f>+'Ark1'!AB55</f>
        <v>2.8494367111469638</v>
      </c>
      <c r="S36" s="95">
        <f>+'Ark1'!AD51</f>
        <v>100</v>
      </c>
      <c r="T36" s="74"/>
      <c r="U36" s="95"/>
      <c r="V36" s="74"/>
      <c r="W36" s="95">
        <f t="shared" si="0"/>
        <v>135.72560975609755</v>
      </c>
      <c r="X36" s="96">
        <f>+'Ark1'!T51</f>
        <v>15.982344220315372</v>
      </c>
      <c r="Y36" s="96">
        <f>+'Ark1'!V51</f>
        <v>87.740094873744511</v>
      </c>
      <c r="Z36" s="28"/>
      <c r="AL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</row>
    <row r="37" spans="1:53">
      <c r="A37" s="28"/>
      <c r="B37" s="28"/>
      <c r="C37" s="28"/>
      <c r="D37" s="28"/>
      <c r="E37" s="28"/>
      <c r="F37" s="28"/>
      <c r="G37" s="291"/>
      <c r="H37" s="28"/>
      <c r="I37" s="291"/>
      <c r="J37" s="374"/>
      <c r="K37" s="374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L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</row>
    <row r="38" spans="1:53" ht="15.6">
      <c r="A38" s="28"/>
      <c r="B38" s="94">
        <f>+'Ark1'!F52</f>
        <v>170</v>
      </c>
      <c r="C38" s="2" t="str">
        <f>VLOOKUP(B38,RNR!$D$2:$E$4,2)</f>
        <v>Slaktegris</v>
      </c>
      <c r="D38" s="94">
        <f>+'Ark1'!C52</f>
        <v>2017</v>
      </c>
      <c r="E38" s="94">
        <f>+'Ark1'!Q52</f>
        <v>2594</v>
      </c>
      <c r="F38" s="95"/>
      <c r="G38" s="305">
        <f>+'Ark1'!R52</f>
        <v>1323696</v>
      </c>
      <c r="H38" s="95"/>
      <c r="I38" s="305">
        <f>+'Ark1'!S52</f>
        <v>1318825</v>
      </c>
      <c r="J38" s="96">
        <f>100*G38/År!$B$22</f>
        <v>104.34262352295957</v>
      </c>
      <c r="K38" s="96"/>
      <c r="L38" s="107">
        <f>+'Ark1'!AF52</f>
        <v>26391</v>
      </c>
      <c r="M38" s="96">
        <f>+'Ark1'!U52</f>
        <v>60.018192709419367</v>
      </c>
      <c r="N38" s="96"/>
      <c r="O38" s="107">
        <f>+'Ark1'!W52</f>
        <v>81.296507535116234</v>
      </c>
      <c r="P38" s="107"/>
      <c r="Q38" s="5">
        <f>+'Ark1'!AA56</f>
        <v>21.842592149227318</v>
      </c>
      <c r="R38" s="5">
        <f>+'Ark1'!AB56</f>
        <v>2.9610036742284072</v>
      </c>
      <c r="S38" s="95">
        <f>+'Ark1'!AD52</f>
        <v>100</v>
      </c>
      <c r="T38" s="74"/>
      <c r="U38" s="95"/>
      <c r="V38" s="74"/>
      <c r="W38" s="95">
        <f t="shared" si="0"/>
        <v>510.29144178874327</v>
      </c>
      <c r="X38" s="96">
        <f>+'Ark1'!T52</f>
        <v>15.560077993738748</v>
      </c>
      <c r="Y38" s="96">
        <f>+'Ark1'!V52</f>
        <v>88.198188047779482</v>
      </c>
      <c r="Z38" s="28"/>
      <c r="AL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</row>
    <row r="39" spans="1:53" ht="15.6">
      <c r="A39" s="28"/>
      <c r="B39" s="94">
        <f>+'Ark1'!F53</f>
        <v>173</v>
      </c>
      <c r="C39" s="2" t="str">
        <f>VLOOKUP(B39,RNR!$D$2:$E$4,2)</f>
        <v>Flådd gris</v>
      </c>
      <c r="D39" s="94">
        <f>+'Ark1'!C53</f>
        <v>2017</v>
      </c>
      <c r="E39" s="94">
        <f>+'Ark1'!Q53</f>
        <v>58</v>
      </c>
      <c r="F39" s="95"/>
      <c r="G39" s="305">
        <f>+'Ark1'!R53</f>
        <v>257</v>
      </c>
      <c r="H39" s="95"/>
      <c r="I39" s="305">
        <f>+'Ark1'!S53</f>
        <v>169</v>
      </c>
      <c r="J39" s="96">
        <f>100*G39/År!$B$22</f>
        <v>2.0258468897239704E-2</v>
      </c>
      <c r="K39" s="96"/>
      <c r="L39" s="107">
        <f>+'Ark1'!AF53</f>
        <v>0</v>
      </c>
      <c r="M39" s="96">
        <f>+'Ark1'!U53</f>
        <v>59.745562130177511</v>
      </c>
      <c r="N39" s="96"/>
      <c r="O39" s="107">
        <f>+'Ark1'!W53</f>
        <v>76.41715976331362</v>
      </c>
      <c r="P39" s="107"/>
      <c r="Q39" s="5">
        <f>+'Ark1'!AA57</f>
        <v>10.909219070136263</v>
      </c>
      <c r="R39" s="5">
        <f>+'Ark1'!AB57</f>
        <v>2.8243601958731896</v>
      </c>
      <c r="S39" s="95">
        <f>+'Ark1'!AD53</f>
        <v>100</v>
      </c>
      <c r="T39" s="74"/>
      <c r="U39" s="95"/>
      <c r="V39" s="74"/>
      <c r="W39" s="95">
        <f t="shared" si="0"/>
        <v>4.431034482758621</v>
      </c>
      <c r="X39" s="96">
        <f>+'Ark1'!T53</f>
        <v>14.085603112840465</v>
      </c>
      <c r="Y39" s="96">
        <f>+'Ark1'!V53</f>
        <v>116.20904306128079</v>
      </c>
      <c r="Z39" s="28"/>
      <c r="AL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</row>
    <row r="40" spans="1:53" ht="15.6">
      <c r="A40" s="28"/>
      <c r="B40" s="2">
        <f>+'Ark1'!F54</f>
        <v>176</v>
      </c>
      <c r="C40" s="2" t="str">
        <f>VLOOKUP(B40,RNR!$D$2:$E$4,2)</f>
        <v>VAK gris</v>
      </c>
      <c r="D40" s="2">
        <f>+'Ark1'!C54</f>
        <v>2017</v>
      </c>
      <c r="E40" s="2">
        <f>+'Ark1'!Q54</f>
        <v>175</v>
      </c>
      <c r="F40" s="18"/>
      <c r="G40" s="314">
        <f>+'Ark1'!R54</f>
        <v>30737</v>
      </c>
      <c r="H40" s="18"/>
      <c r="I40" s="314">
        <f>+'Ark1'!S54</f>
        <v>30710</v>
      </c>
      <c r="J40" s="5">
        <f>+'Ark1'!AE54</f>
        <v>100</v>
      </c>
      <c r="K40" s="5"/>
      <c r="L40" s="50">
        <f>+'Ark1'!AF54</f>
        <v>990</v>
      </c>
      <c r="M40" s="5">
        <f>+'Ark1'!U54</f>
        <v>60.499088244871373</v>
      </c>
      <c r="N40" s="5"/>
      <c r="O40" s="50">
        <f>+'Ark1'!W54</f>
        <v>81.893210680560301</v>
      </c>
      <c r="P40" s="50"/>
      <c r="Q40" s="5">
        <f>+'Ark1'!AA58</f>
        <v>9.4731883533049412</v>
      </c>
      <c r="R40" s="5">
        <f>+'Ark1'!AB58</f>
        <v>2.8669798185591726</v>
      </c>
      <c r="S40" s="18">
        <f>+'Ark1'!AD54</f>
        <v>100</v>
      </c>
      <c r="T40" s="74"/>
      <c r="U40" s="18"/>
      <c r="V40" s="74"/>
      <c r="W40" s="18">
        <f t="shared" si="0"/>
        <v>175.64</v>
      </c>
      <c r="X40" s="5">
        <f>+'Ark1'!T54</f>
        <v>15.821160165273124</v>
      </c>
      <c r="Y40" s="5">
        <f>+'Ark1'!V54</f>
        <v>88.759407634340747</v>
      </c>
      <c r="Z40" s="28"/>
      <c r="AL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</row>
    <row r="41" spans="1:53">
      <c r="A41" s="28"/>
      <c r="B41" s="28"/>
      <c r="C41" s="28"/>
      <c r="D41" s="28"/>
      <c r="E41" s="28"/>
      <c r="F41" s="28"/>
      <c r="G41" s="291"/>
      <c r="H41" s="28"/>
      <c r="I41" s="291"/>
      <c r="J41" s="374"/>
      <c r="K41" s="374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L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</row>
    <row r="42" spans="1:53" ht="15.6">
      <c r="A42" s="28"/>
      <c r="B42" s="2">
        <f>+'Ark1'!F55</f>
        <v>170</v>
      </c>
      <c r="C42" s="2" t="str">
        <f>VLOOKUP(B42,RNR!$D$2:$E$4,2)</f>
        <v>Slaktegris</v>
      </c>
      <c r="D42" s="2">
        <f>+'Ark1'!C55</f>
        <v>2016</v>
      </c>
      <c r="E42" s="2">
        <f>+'Ark1'!Q55</f>
        <v>2506</v>
      </c>
      <c r="F42" s="18"/>
      <c r="G42" s="314">
        <f>+'Ark1'!R55</f>
        <v>1319030.5</v>
      </c>
      <c r="H42" s="18"/>
      <c r="I42" s="314">
        <f>+'Ark1'!S55</f>
        <v>1310671.5</v>
      </c>
      <c r="J42" s="5">
        <f>+'Ark1'!AE55</f>
        <v>100</v>
      </c>
      <c r="K42" s="5"/>
      <c r="L42" s="50">
        <f>+'Ark1'!AF55</f>
        <v>24758</v>
      </c>
      <c r="M42" s="5">
        <f>+'Ark1'!U55</f>
        <v>60.194165357223376</v>
      </c>
      <c r="N42" s="5"/>
      <c r="O42" s="50">
        <f>+'Ark1'!W55</f>
        <v>81.544351044480379</v>
      </c>
      <c r="P42" s="50"/>
      <c r="Q42" s="5">
        <f>+'Ark1'!AA59</f>
        <v>15.174715234590629</v>
      </c>
      <c r="R42" s="5">
        <f>+'Ark1'!AB59</f>
        <v>2.7190746667620793</v>
      </c>
      <c r="S42" s="18">
        <f>+'Ark1'!AD55</f>
        <v>100</v>
      </c>
      <c r="T42" s="74"/>
      <c r="U42" s="18"/>
      <c r="V42" s="74"/>
      <c r="W42" s="18">
        <f t="shared" si="0"/>
        <v>526.34896249002395</v>
      </c>
      <c r="X42" s="5">
        <f>+'Ark1'!T55</f>
        <v>15.587345781617637</v>
      </c>
      <c r="Y42" s="5">
        <f>+'Ark1'!V55</f>
        <v>88.542208965013742</v>
      </c>
      <c r="Z42" s="28"/>
      <c r="AL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</row>
    <row r="43" spans="1:53" ht="15.6">
      <c r="A43" s="28"/>
      <c r="B43" s="2">
        <f>+'Ark1'!F56</f>
        <v>173</v>
      </c>
      <c r="C43" s="2" t="str">
        <f>VLOOKUP(B43,RNR!$D$2:$E$4,2)</f>
        <v>Flådd gris</v>
      </c>
      <c r="D43" s="2">
        <f>+'Ark1'!C56</f>
        <v>2016</v>
      </c>
      <c r="E43" s="2">
        <f>+'Ark1'!Q56</f>
        <v>59</v>
      </c>
      <c r="F43" s="18"/>
      <c r="G43" s="314">
        <f>+'Ark1'!R56</f>
        <v>209</v>
      </c>
      <c r="H43" s="18"/>
      <c r="I43" s="314">
        <f>+'Ark1'!S56</f>
        <v>167</v>
      </c>
      <c r="J43" s="5">
        <f>+'Ark1'!AE56</f>
        <v>100</v>
      </c>
      <c r="K43" s="5"/>
      <c r="L43" s="50">
        <f>+'Ark1'!AF56</f>
        <v>3</v>
      </c>
      <c r="M43" s="5">
        <f>+'Ark1'!U56</f>
        <v>60.317365269461078</v>
      </c>
      <c r="N43" s="5"/>
      <c r="O43" s="50">
        <f>+'Ark1'!W56</f>
        <v>70.058682634730516</v>
      </c>
      <c r="P43" s="50"/>
      <c r="Q43" s="5">
        <f>+'Ark1'!AA60</f>
        <v>10.051592927569176</v>
      </c>
      <c r="R43" s="5">
        <f>+'Ark1'!AB60</f>
        <v>2.7891048661237421</v>
      </c>
      <c r="S43" s="18">
        <f>+'Ark1'!AD56</f>
        <v>100</v>
      </c>
      <c r="T43" s="74"/>
      <c r="U43" s="18"/>
      <c r="V43" s="74"/>
      <c r="W43" s="18">
        <f t="shared" si="0"/>
        <v>3.5423728813559321</v>
      </c>
      <c r="X43" s="5">
        <f>+'Ark1'!T56</f>
        <v>14.5311004784689</v>
      </c>
      <c r="Y43" s="5">
        <f>+'Ark1'!V56</f>
        <v>95.588454726516602</v>
      </c>
      <c r="Z43" s="28"/>
      <c r="AL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</row>
    <row r="44" spans="1:53" ht="15.6">
      <c r="A44" s="28"/>
      <c r="B44" s="94">
        <f>+'Ark1'!F57</f>
        <v>176</v>
      </c>
      <c r="C44" s="2" t="str">
        <f>VLOOKUP(B44,RNR!$D$2:$E$4,2)</f>
        <v>VAK gris</v>
      </c>
      <c r="D44" s="94">
        <f>+'Ark1'!C57</f>
        <v>2016</v>
      </c>
      <c r="E44" s="94">
        <f>+'Ark1'!Q57</f>
        <v>194</v>
      </c>
      <c r="F44" s="95"/>
      <c r="G44" s="305">
        <f>+'Ark1'!R57</f>
        <v>41331</v>
      </c>
      <c r="H44" s="95"/>
      <c r="I44" s="305">
        <f>+'Ark1'!S57</f>
        <v>41299</v>
      </c>
      <c r="J44" s="96">
        <f>+'Ark1'!AE57</f>
        <v>100</v>
      </c>
      <c r="K44" s="96"/>
      <c r="L44" s="107">
        <f>+'Ark1'!AF57</f>
        <v>1092</v>
      </c>
      <c r="M44" s="96">
        <f>+'Ark1'!U57</f>
        <v>60.568924187026319</v>
      </c>
      <c r="N44" s="96"/>
      <c r="O44" s="107">
        <f>+'Ark1'!W57</f>
        <v>81.710172159131247</v>
      </c>
      <c r="P44" s="107"/>
      <c r="Q44" s="5" t="e">
        <f>+'Ark1'!#REF!</f>
        <v>#REF!</v>
      </c>
      <c r="R44" s="5" t="e">
        <f>+'Ark1'!#REF!</f>
        <v>#REF!</v>
      </c>
      <c r="S44" s="95">
        <f>+'Ark1'!AD57</f>
        <v>100</v>
      </c>
      <c r="T44" s="74"/>
      <c r="U44" s="95"/>
      <c r="V44" s="74"/>
      <c r="W44" s="95">
        <f t="shared" si="0"/>
        <v>213.04639175257731</v>
      </c>
      <c r="X44" s="96">
        <f>+'Ark1'!T57</f>
        <v>15.862500302436429</v>
      </c>
      <c r="Y44" s="96">
        <f>+'Ark1'!V57</f>
        <v>88.556290479673436</v>
      </c>
      <c r="Z44" s="28"/>
      <c r="AL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</row>
    <row r="45" spans="1:53">
      <c r="A45" s="28"/>
      <c r="B45" s="28"/>
      <c r="C45" s="28"/>
      <c r="D45" s="28"/>
      <c r="E45" s="28"/>
      <c r="F45" s="28"/>
      <c r="G45" s="291"/>
      <c r="H45" s="28"/>
      <c r="I45" s="291"/>
      <c r="J45" s="374"/>
      <c r="K45" s="374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L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</row>
    <row r="46" spans="1:53" ht="15.6">
      <c r="A46" s="28"/>
      <c r="B46" s="94">
        <f>+'Ark1'!F58</f>
        <v>170</v>
      </c>
      <c r="C46" s="2" t="str">
        <f>VLOOKUP(B46,RNR!$D$2:$E$4,2)</f>
        <v>Slaktegris</v>
      </c>
      <c r="D46" s="94">
        <f>+'Ark1'!C58</f>
        <v>2015</v>
      </c>
      <c r="E46" s="94">
        <f>+'Ark1'!Q58</f>
        <v>2294</v>
      </c>
      <c r="F46" s="95"/>
      <c r="G46" s="305">
        <f>+'Ark1'!R58</f>
        <v>1253428</v>
      </c>
      <c r="H46" s="95"/>
      <c r="I46" s="305">
        <f>+'Ark1'!S58</f>
        <v>1247618</v>
      </c>
      <c r="J46" s="96">
        <f>+'Ark1'!AE58</f>
        <v>100</v>
      </c>
      <c r="K46" s="96"/>
      <c r="L46" s="107">
        <f>+'Ark1'!AF58</f>
        <v>73</v>
      </c>
      <c r="M46" s="96">
        <f>+'Ark1'!U58</f>
        <v>60.606387532081136</v>
      </c>
      <c r="N46" s="96"/>
      <c r="O46" s="107">
        <f>+'Ark1'!W58</f>
        <v>81.529785968140189</v>
      </c>
      <c r="P46" s="107"/>
      <c r="Q46" s="5" t="e">
        <f>+'Ark1'!#REF!</f>
        <v>#REF!</v>
      </c>
      <c r="R46" s="5" t="e">
        <f>+'Ark1'!#REF!</f>
        <v>#REF!</v>
      </c>
      <c r="S46" s="95">
        <f>+'Ark1'!AD58</f>
        <v>100</v>
      </c>
      <c r="T46" s="74"/>
      <c r="U46" s="95"/>
      <c r="V46" s="74"/>
      <c r="W46" s="95">
        <f t="shared" si="0"/>
        <v>546.3940714908457</v>
      </c>
      <c r="X46" s="96">
        <f>+'Ark1'!T58</f>
        <v>15.795779254971173</v>
      </c>
      <c r="Y46" s="96">
        <f>+'Ark1'!V58</f>
        <v>88.47711979797019</v>
      </c>
      <c r="Z46" s="28"/>
      <c r="AL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</row>
    <row r="47" spans="1:53" ht="15.6">
      <c r="A47" s="28"/>
      <c r="B47" s="94">
        <f>+'Ark1'!F59</f>
        <v>173</v>
      </c>
      <c r="C47" s="2" t="str">
        <f>VLOOKUP(B47,RNR!$D$2:$E$4,2)</f>
        <v>Flådd gris</v>
      </c>
      <c r="D47" s="94">
        <f>+'Ark1'!C59</f>
        <v>2015</v>
      </c>
      <c r="E47" s="94">
        <f>+'Ark1'!Q59</f>
        <v>40</v>
      </c>
      <c r="F47" s="95"/>
      <c r="G47" s="305">
        <f>+'Ark1'!R59</f>
        <v>105</v>
      </c>
      <c r="H47" s="95"/>
      <c r="I47" s="305">
        <f>+'Ark1'!S59</f>
        <v>82</v>
      </c>
      <c r="J47" s="96">
        <f>+'Ark1'!AE59</f>
        <v>100</v>
      </c>
      <c r="K47" s="96"/>
      <c r="L47" s="107">
        <f>+'Ark1'!AF59</f>
        <v>0</v>
      </c>
      <c r="M47" s="96">
        <f>+'Ark1'!U59</f>
        <v>60.182926829268304</v>
      </c>
      <c r="N47" s="96"/>
      <c r="O47" s="107">
        <f>+'Ark1'!W59</f>
        <v>66.181707317073247</v>
      </c>
      <c r="P47" s="107"/>
      <c r="Q47" s="5" t="e">
        <f>+'Ark1'!#REF!</f>
        <v>#REF!</v>
      </c>
      <c r="R47" s="5" t="e">
        <f>+'Ark1'!#REF!</f>
        <v>#REF!</v>
      </c>
      <c r="S47" s="95">
        <f>+'Ark1'!AD59</f>
        <v>100</v>
      </c>
      <c r="T47" s="74"/>
      <c r="U47" s="95"/>
      <c r="V47" s="74"/>
      <c r="W47" s="95">
        <f t="shared" si="0"/>
        <v>2.625</v>
      </c>
      <c r="X47" s="96">
        <f>+'Ark1'!T59</f>
        <v>14.247619047619043</v>
      </c>
      <c r="Y47" s="96">
        <f>+'Ark1'!V59</f>
        <v>91.898105329915694</v>
      </c>
      <c r="Z47" s="28"/>
      <c r="AL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</row>
    <row r="48" spans="1:53" ht="15.6">
      <c r="A48" s="28"/>
      <c r="B48" s="2">
        <f>+'Ark1'!F60</f>
        <v>176</v>
      </c>
      <c r="C48" s="2" t="str">
        <f>VLOOKUP(B48,RNR!$D$2:$E$4,2)</f>
        <v>VAK gris</v>
      </c>
      <c r="D48" s="2">
        <f>+'Ark1'!C60</f>
        <v>2015</v>
      </c>
      <c r="E48" s="2">
        <f>+'Ark1'!Q60</f>
        <v>164</v>
      </c>
      <c r="F48" s="18"/>
      <c r="G48" s="314">
        <f>+'Ark1'!R60</f>
        <v>30786</v>
      </c>
      <c r="H48" s="18"/>
      <c r="I48" s="314">
        <f>+'Ark1'!S60</f>
        <v>30752</v>
      </c>
      <c r="J48" s="5">
        <f>+'Ark1'!AE60</f>
        <v>100</v>
      </c>
      <c r="K48" s="5"/>
      <c r="L48" s="50">
        <f>+'Ark1'!AF60</f>
        <v>0</v>
      </c>
      <c r="M48" s="5">
        <f>+'Ark1'!U60</f>
        <v>60.567215140478659</v>
      </c>
      <c r="N48" s="5"/>
      <c r="O48" s="50">
        <f>+'Ark1'!W60</f>
        <v>80.784784729448873</v>
      </c>
      <c r="P48" s="50"/>
      <c r="Q48" s="5" t="e">
        <f>+'Ark1'!#REF!</f>
        <v>#REF!</v>
      </c>
      <c r="R48" s="5" t="e">
        <f>+'Ark1'!#REF!</f>
        <v>#REF!</v>
      </c>
      <c r="S48" s="18">
        <f>+'Ark1'!AD60</f>
        <v>100</v>
      </c>
      <c r="T48" s="74"/>
      <c r="U48" s="18"/>
      <c r="V48" s="74"/>
      <c r="W48" s="18">
        <f t="shared" si="0"/>
        <v>187.71951219512195</v>
      </c>
      <c r="X48" s="5">
        <f>+'Ark1'!T60</f>
        <v>15.857565127005786</v>
      </c>
      <c r="Y48" s="5">
        <f>+'Ark1'!V60</f>
        <v>87.564659448726573</v>
      </c>
      <c r="Z48" s="28"/>
      <c r="AL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</row>
    <row r="49" spans="1:85" ht="15.6">
      <c r="A49" s="28"/>
      <c r="B49" s="2" t="e">
        <f>+'Ark1'!#REF!</f>
        <v>#REF!</v>
      </c>
      <c r="C49" s="2" t="e">
        <f>VLOOKUP(B49,RNR!$D$2:$E$4,2)</f>
        <v>#REF!</v>
      </c>
      <c r="D49" s="2" t="e">
        <f>+'Ark1'!#REF!</f>
        <v>#REF!</v>
      </c>
      <c r="E49" s="2" t="e">
        <f>+'Ark1'!#REF!</f>
        <v>#REF!</v>
      </c>
      <c r="F49" s="18"/>
      <c r="G49" s="314" t="e">
        <f>+'Ark1'!#REF!</f>
        <v>#REF!</v>
      </c>
      <c r="H49" s="18"/>
      <c r="I49" s="314" t="e">
        <f>+'Ark1'!#REF!</f>
        <v>#REF!</v>
      </c>
      <c r="J49" s="5" t="e">
        <f>+'Ark1'!#REF!</f>
        <v>#REF!</v>
      </c>
      <c r="K49" s="5"/>
      <c r="L49" s="50" t="e">
        <f>+'Ark1'!#REF!</f>
        <v>#REF!</v>
      </c>
      <c r="M49" s="5" t="e">
        <f>+'Ark1'!#REF!</f>
        <v>#REF!</v>
      </c>
      <c r="N49" s="5"/>
      <c r="O49" s="50" t="e">
        <f>+'Ark1'!#REF!</f>
        <v>#REF!</v>
      </c>
      <c r="P49" s="50"/>
      <c r="Q49" s="5" t="e">
        <f>+'Ark1'!#REF!</f>
        <v>#REF!</v>
      </c>
      <c r="R49" s="5" t="e">
        <f>+'Ark1'!#REF!</f>
        <v>#REF!</v>
      </c>
      <c r="S49" s="18" t="e">
        <f>+'Ark1'!#REF!</f>
        <v>#REF!</v>
      </c>
      <c r="T49" s="74"/>
      <c r="U49" s="18"/>
      <c r="V49" s="74"/>
      <c r="W49" s="18" t="e">
        <f t="shared" si="0"/>
        <v>#REF!</v>
      </c>
      <c r="X49" s="5" t="e">
        <f>+'Ark1'!#REF!</f>
        <v>#REF!</v>
      </c>
      <c r="Y49" s="5" t="e">
        <f>+'Ark1'!#REF!</f>
        <v>#REF!</v>
      </c>
      <c r="Z49" s="28"/>
      <c r="AL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</row>
    <row r="50" spans="1:85" ht="15.6">
      <c r="A50" s="28"/>
      <c r="B50" s="2" t="e">
        <f>+'Ark1'!#REF!</f>
        <v>#REF!</v>
      </c>
      <c r="C50" s="2" t="e">
        <f>VLOOKUP(B50,RNR!$D$2:$E$4,2)</f>
        <v>#REF!</v>
      </c>
      <c r="D50" s="2" t="e">
        <f>+'Ark1'!#REF!</f>
        <v>#REF!</v>
      </c>
      <c r="E50" s="2" t="e">
        <f>+'Ark1'!#REF!</f>
        <v>#REF!</v>
      </c>
      <c r="F50" s="18"/>
      <c r="G50" s="314" t="e">
        <f>+'Ark1'!#REF!</f>
        <v>#REF!</v>
      </c>
      <c r="H50" s="18"/>
      <c r="I50" s="314" t="e">
        <f>+'Ark1'!#REF!</f>
        <v>#REF!</v>
      </c>
      <c r="J50" s="5" t="e">
        <f>+'Ark1'!#REF!</f>
        <v>#REF!</v>
      </c>
      <c r="K50" s="5"/>
      <c r="L50" s="50" t="e">
        <f>+'Ark1'!#REF!</f>
        <v>#REF!</v>
      </c>
      <c r="M50" s="5" t="e">
        <f>+'Ark1'!#REF!</f>
        <v>#REF!</v>
      </c>
      <c r="N50" s="5"/>
      <c r="O50" s="50" t="e">
        <f>+'Ark1'!#REF!</f>
        <v>#REF!</v>
      </c>
      <c r="P50" s="50"/>
      <c r="Q50" s="5" t="e">
        <f>+'Ark1'!#REF!</f>
        <v>#REF!</v>
      </c>
      <c r="R50" s="5" t="e">
        <f>+'Ark1'!#REF!</f>
        <v>#REF!</v>
      </c>
      <c r="S50" s="18" t="e">
        <f>+'Ark1'!#REF!</f>
        <v>#REF!</v>
      </c>
      <c r="T50" s="74"/>
      <c r="U50" s="18"/>
      <c r="V50" s="74"/>
      <c r="W50" s="18" t="e">
        <f t="shared" ref="W50:W83" si="2">+G50/E50</f>
        <v>#REF!</v>
      </c>
      <c r="X50" s="5" t="e">
        <f>+'Ark1'!#REF!</f>
        <v>#REF!</v>
      </c>
      <c r="Y50" s="5" t="e">
        <f>+'Ark1'!#REF!</f>
        <v>#REF!</v>
      </c>
      <c r="Z50" s="28"/>
      <c r="AL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</row>
    <row r="51" spans="1:85" ht="15.6">
      <c r="A51" s="28"/>
      <c r="B51" s="94" t="e">
        <f>+'Ark1'!#REF!</f>
        <v>#REF!</v>
      </c>
      <c r="C51" s="2" t="e">
        <f>VLOOKUP(B51,RNR!$D$2:$E$4,2)</f>
        <v>#REF!</v>
      </c>
      <c r="D51" s="94" t="e">
        <f>+'Ark1'!#REF!</f>
        <v>#REF!</v>
      </c>
      <c r="E51" s="94" t="e">
        <f>+'Ark1'!#REF!</f>
        <v>#REF!</v>
      </c>
      <c r="F51" s="95"/>
      <c r="G51" s="305" t="e">
        <f>+'Ark1'!#REF!</f>
        <v>#REF!</v>
      </c>
      <c r="H51" s="95"/>
      <c r="I51" s="305" t="e">
        <f>+'Ark1'!#REF!</f>
        <v>#REF!</v>
      </c>
      <c r="J51" s="96" t="e">
        <f>+'Ark1'!#REF!</f>
        <v>#REF!</v>
      </c>
      <c r="K51" s="96"/>
      <c r="L51" s="107" t="e">
        <f>+'Ark1'!#REF!</f>
        <v>#REF!</v>
      </c>
      <c r="M51" s="96" t="e">
        <f>+'Ark1'!#REF!</f>
        <v>#REF!</v>
      </c>
      <c r="N51" s="96"/>
      <c r="O51" s="107" t="e">
        <f>+'Ark1'!#REF!</f>
        <v>#REF!</v>
      </c>
      <c r="P51" s="107"/>
      <c r="Q51" s="5" t="e">
        <f>+'Ark1'!#REF!</f>
        <v>#REF!</v>
      </c>
      <c r="R51" s="5" t="e">
        <f>+'Ark1'!#REF!</f>
        <v>#REF!</v>
      </c>
      <c r="S51" s="95" t="e">
        <f>+'Ark1'!#REF!</f>
        <v>#REF!</v>
      </c>
      <c r="T51" s="74"/>
      <c r="U51" s="95"/>
      <c r="V51" s="74"/>
      <c r="W51" s="95" t="e">
        <f t="shared" si="2"/>
        <v>#REF!</v>
      </c>
      <c r="X51" s="96" t="e">
        <f>+'Ark1'!#REF!</f>
        <v>#REF!</v>
      </c>
      <c r="Y51" s="96" t="e">
        <f>+'Ark1'!#REF!</f>
        <v>#REF!</v>
      </c>
      <c r="Z51" s="28"/>
      <c r="AC51" s="35"/>
      <c r="AL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</row>
    <row r="52" spans="1:85" ht="15.6">
      <c r="A52" s="28"/>
      <c r="B52" s="94" t="e">
        <f>+'Ark1'!#REF!</f>
        <v>#REF!</v>
      </c>
      <c r="C52" s="2" t="e">
        <f>VLOOKUP(B52,RNR!$D$2:$E$4,2)</f>
        <v>#REF!</v>
      </c>
      <c r="D52" s="94" t="e">
        <f>+'Ark1'!#REF!</f>
        <v>#REF!</v>
      </c>
      <c r="E52" s="94" t="e">
        <f>+'Ark1'!#REF!</f>
        <v>#REF!</v>
      </c>
      <c r="F52" s="95"/>
      <c r="G52" s="305" t="e">
        <f>+'Ark1'!#REF!</f>
        <v>#REF!</v>
      </c>
      <c r="H52" s="95"/>
      <c r="I52" s="305" t="e">
        <f>+'Ark1'!#REF!</f>
        <v>#REF!</v>
      </c>
      <c r="J52" s="96" t="e">
        <f>+'Ark1'!#REF!</f>
        <v>#REF!</v>
      </c>
      <c r="K52" s="96"/>
      <c r="L52" s="107" t="e">
        <f>+'Ark1'!#REF!</f>
        <v>#REF!</v>
      </c>
      <c r="M52" s="96" t="e">
        <f>+'Ark1'!#REF!</f>
        <v>#REF!</v>
      </c>
      <c r="N52" s="96"/>
      <c r="O52" s="107" t="e">
        <f>+'Ark1'!#REF!</f>
        <v>#REF!</v>
      </c>
      <c r="P52" s="107"/>
      <c r="Q52" s="5" t="e">
        <f>+'Ark1'!#REF!</f>
        <v>#REF!</v>
      </c>
      <c r="R52" s="5" t="e">
        <f>+'Ark1'!#REF!</f>
        <v>#REF!</v>
      </c>
      <c r="S52" s="95" t="e">
        <f>+'Ark1'!#REF!</f>
        <v>#REF!</v>
      </c>
      <c r="T52" s="74"/>
      <c r="U52" s="95"/>
      <c r="V52" s="74"/>
      <c r="W52" s="95" t="e">
        <f t="shared" si="2"/>
        <v>#REF!</v>
      </c>
      <c r="X52" s="96" t="e">
        <f>+'Ark1'!#REF!</f>
        <v>#REF!</v>
      </c>
      <c r="Y52" s="96" t="e">
        <f>+'Ark1'!#REF!</f>
        <v>#REF!</v>
      </c>
      <c r="Z52" s="28"/>
      <c r="AC52" s="26"/>
      <c r="AL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</row>
    <row r="53" spans="1:85" ht="15.6">
      <c r="A53" s="28"/>
      <c r="B53" s="94" t="e">
        <f>+'Ark1'!#REF!</f>
        <v>#REF!</v>
      </c>
      <c r="C53" s="2" t="e">
        <f>VLOOKUP(B53,RNR!$D$2:$E$4,2)</f>
        <v>#REF!</v>
      </c>
      <c r="D53" s="94" t="e">
        <f>+'Ark1'!#REF!</f>
        <v>#REF!</v>
      </c>
      <c r="E53" s="94" t="e">
        <f>+'Ark1'!#REF!</f>
        <v>#REF!</v>
      </c>
      <c r="F53" s="95"/>
      <c r="G53" s="305" t="e">
        <f>+'Ark1'!#REF!</f>
        <v>#REF!</v>
      </c>
      <c r="H53" s="95"/>
      <c r="I53" s="305" t="e">
        <f>+'Ark1'!#REF!</f>
        <v>#REF!</v>
      </c>
      <c r="J53" s="96" t="e">
        <f>+'Ark1'!#REF!</f>
        <v>#REF!</v>
      </c>
      <c r="K53" s="96"/>
      <c r="L53" s="107" t="e">
        <f>+'Ark1'!#REF!</f>
        <v>#REF!</v>
      </c>
      <c r="M53" s="96" t="e">
        <f>+'Ark1'!#REF!</f>
        <v>#REF!</v>
      </c>
      <c r="N53" s="96"/>
      <c r="O53" s="107" t="e">
        <f>+'Ark1'!#REF!</f>
        <v>#REF!</v>
      </c>
      <c r="P53" s="107"/>
      <c r="Q53" s="5" t="e">
        <f>+'Ark1'!#REF!</f>
        <v>#REF!</v>
      </c>
      <c r="R53" s="5" t="e">
        <f>+'Ark1'!#REF!</f>
        <v>#REF!</v>
      </c>
      <c r="S53" s="95" t="e">
        <f>+'Ark1'!#REF!</f>
        <v>#REF!</v>
      </c>
      <c r="T53" s="74"/>
      <c r="U53" s="95"/>
      <c r="V53" s="74"/>
      <c r="W53" s="95" t="e">
        <f t="shared" si="2"/>
        <v>#REF!</v>
      </c>
      <c r="X53" s="96" t="e">
        <f>+'Ark1'!#REF!</f>
        <v>#REF!</v>
      </c>
      <c r="Y53" s="96" t="e">
        <f>+'Ark1'!#REF!</f>
        <v>#REF!</v>
      </c>
      <c r="Z53" s="28"/>
      <c r="AC53" s="36"/>
      <c r="AL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</row>
    <row r="54" spans="1:85" ht="15.6">
      <c r="A54" s="28"/>
      <c r="B54" s="2" t="e">
        <f>+'Ark1'!#REF!</f>
        <v>#REF!</v>
      </c>
      <c r="C54" s="2" t="e">
        <f>VLOOKUP(B54,RNR!$D$2:$E$4,2)</f>
        <v>#REF!</v>
      </c>
      <c r="D54" s="2" t="e">
        <f>+'Ark1'!#REF!</f>
        <v>#REF!</v>
      </c>
      <c r="E54" s="2" t="e">
        <f>+'Ark1'!#REF!</f>
        <v>#REF!</v>
      </c>
      <c r="F54" s="18"/>
      <c r="G54" s="314" t="e">
        <f>+'Ark1'!#REF!</f>
        <v>#REF!</v>
      </c>
      <c r="H54" s="18"/>
      <c r="I54" s="314" t="e">
        <f>+'Ark1'!#REF!</f>
        <v>#REF!</v>
      </c>
      <c r="J54" s="5" t="e">
        <f>+'Ark1'!#REF!</f>
        <v>#REF!</v>
      </c>
      <c r="K54" s="5"/>
      <c r="L54" s="50" t="e">
        <f>+'Ark1'!#REF!</f>
        <v>#REF!</v>
      </c>
      <c r="M54" s="5" t="e">
        <f>+'Ark1'!#REF!</f>
        <v>#REF!</v>
      </c>
      <c r="N54" s="5"/>
      <c r="O54" s="50" t="e">
        <f>+'Ark1'!#REF!</f>
        <v>#REF!</v>
      </c>
      <c r="P54" s="50"/>
      <c r="Q54" s="5" t="e">
        <f>+'Ark1'!#REF!</f>
        <v>#REF!</v>
      </c>
      <c r="R54" s="5" t="e">
        <f>+'Ark1'!#REF!</f>
        <v>#REF!</v>
      </c>
      <c r="S54" s="18" t="e">
        <f>+'Ark1'!#REF!</f>
        <v>#REF!</v>
      </c>
      <c r="T54" s="74"/>
      <c r="U54" s="18"/>
      <c r="V54" s="74"/>
      <c r="W54" s="18" t="e">
        <f t="shared" si="2"/>
        <v>#REF!</v>
      </c>
      <c r="X54" s="5" t="e">
        <f>+'Ark1'!#REF!</f>
        <v>#REF!</v>
      </c>
      <c r="Y54" s="5" t="e">
        <f>+'Ark1'!#REF!</f>
        <v>#REF!</v>
      </c>
      <c r="Z54" s="28"/>
      <c r="AC54" s="36"/>
      <c r="AL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</row>
    <row r="55" spans="1:85" ht="15.6">
      <c r="A55" s="28"/>
      <c r="B55" s="2" t="e">
        <f>+'Ark1'!#REF!</f>
        <v>#REF!</v>
      </c>
      <c r="C55" s="2" t="e">
        <f>VLOOKUP(B55,RNR!$D$2:$E$4,2)</f>
        <v>#REF!</v>
      </c>
      <c r="D55" s="2" t="e">
        <f>+'Ark1'!#REF!</f>
        <v>#REF!</v>
      </c>
      <c r="E55" s="2" t="e">
        <f>+'Ark1'!#REF!</f>
        <v>#REF!</v>
      </c>
      <c r="F55" s="18"/>
      <c r="G55" s="314" t="e">
        <f>+'Ark1'!#REF!</f>
        <v>#REF!</v>
      </c>
      <c r="H55" s="18"/>
      <c r="I55" s="314" t="e">
        <f>+'Ark1'!#REF!</f>
        <v>#REF!</v>
      </c>
      <c r="J55" s="5" t="e">
        <f>+'Ark1'!#REF!</f>
        <v>#REF!</v>
      </c>
      <c r="K55" s="5"/>
      <c r="L55" s="50" t="e">
        <f>+'Ark1'!#REF!</f>
        <v>#REF!</v>
      </c>
      <c r="M55" s="5" t="e">
        <f>+'Ark1'!#REF!</f>
        <v>#REF!</v>
      </c>
      <c r="N55" s="5"/>
      <c r="O55" s="50" t="e">
        <f>+'Ark1'!#REF!</f>
        <v>#REF!</v>
      </c>
      <c r="P55" s="50"/>
      <c r="Q55" s="5" t="e">
        <f>+'Ark1'!#REF!</f>
        <v>#REF!</v>
      </c>
      <c r="R55" s="5" t="e">
        <f>+'Ark1'!#REF!</f>
        <v>#REF!</v>
      </c>
      <c r="S55" s="18" t="e">
        <f>+'Ark1'!#REF!</f>
        <v>#REF!</v>
      </c>
      <c r="T55" s="74"/>
      <c r="U55" s="18"/>
      <c r="V55" s="74"/>
      <c r="W55" s="18" t="e">
        <f t="shared" si="2"/>
        <v>#REF!</v>
      </c>
      <c r="X55" s="5" t="e">
        <f>+'Ark1'!#REF!</f>
        <v>#REF!</v>
      </c>
      <c r="Y55" s="5" t="e">
        <f>+'Ark1'!#REF!</f>
        <v>#REF!</v>
      </c>
      <c r="Z55" s="28"/>
      <c r="AC55" s="37"/>
      <c r="AL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</row>
    <row r="56" spans="1:85" ht="15.6">
      <c r="A56" s="28"/>
      <c r="B56" s="2" t="e">
        <f>+'Ark1'!#REF!</f>
        <v>#REF!</v>
      </c>
      <c r="C56" s="2" t="e">
        <f>VLOOKUP(B56,RNR!$D$2:$E$4,2)</f>
        <v>#REF!</v>
      </c>
      <c r="D56" s="2" t="e">
        <f>+'Ark1'!#REF!</f>
        <v>#REF!</v>
      </c>
      <c r="E56" s="2" t="e">
        <f>+'Ark1'!#REF!</f>
        <v>#REF!</v>
      </c>
      <c r="F56" s="18"/>
      <c r="G56" s="314" t="e">
        <f>+'Ark1'!#REF!</f>
        <v>#REF!</v>
      </c>
      <c r="H56" s="18"/>
      <c r="I56" s="314" t="e">
        <f>+'Ark1'!#REF!</f>
        <v>#REF!</v>
      </c>
      <c r="J56" s="5" t="e">
        <f>+'Ark1'!#REF!</f>
        <v>#REF!</v>
      </c>
      <c r="K56" s="5"/>
      <c r="L56" s="50" t="e">
        <f>+'Ark1'!#REF!</f>
        <v>#REF!</v>
      </c>
      <c r="M56" s="5" t="e">
        <f>+'Ark1'!#REF!</f>
        <v>#REF!</v>
      </c>
      <c r="N56" s="5"/>
      <c r="O56" s="50" t="e">
        <f>+'Ark1'!#REF!</f>
        <v>#REF!</v>
      </c>
      <c r="P56" s="50"/>
      <c r="Q56" s="5" t="e">
        <f>+'Ark1'!#REF!</f>
        <v>#REF!</v>
      </c>
      <c r="R56" s="5" t="e">
        <f>+'Ark1'!#REF!</f>
        <v>#REF!</v>
      </c>
      <c r="S56" s="18" t="e">
        <f>+'Ark1'!#REF!</f>
        <v>#REF!</v>
      </c>
      <c r="T56" s="74"/>
      <c r="U56" s="18"/>
      <c r="V56" s="74"/>
      <c r="W56" s="18" t="e">
        <f t="shared" si="2"/>
        <v>#REF!</v>
      </c>
      <c r="X56" s="5" t="e">
        <f>+'Ark1'!#REF!</f>
        <v>#REF!</v>
      </c>
      <c r="Y56" s="5" t="e">
        <f>+'Ark1'!#REF!</f>
        <v>#REF!</v>
      </c>
      <c r="Z56" s="28"/>
      <c r="AC56" s="36"/>
      <c r="AL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</row>
    <row r="57" spans="1:85" ht="15.6">
      <c r="A57" s="28"/>
      <c r="B57" s="2" t="e">
        <f>+'Ark1'!#REF!</f>
        <v>#REF!</v>
      </c>
      <c r="C57" s="2" t="e">
        <f>VLOOKUP(B57,RNR!$D$2:$E$4,2)</f>
        <v>#REF!</v>
      </c>
      <c r="D57" s="2" t="e">
        <f>+'Ark1'!#REF!</f>
        <v>#REF!</v>
      </c>
      <c r="E57" s="2" t="e">
        <f>+'Ark1'!#REF!</f>
        <v>#REF!</v>
      </c>
      <c r="F57" s="18"/>
      <c r="G57" s="314" t="e">
        <f>+'Ark1'!#REF!</f>
        <v>#REF!</v>
      </c>
      <c r="H57" s="18"/>
      <c r="I57" s="314" t="e">
        <f>+'Ark1'!#REF!</f>
        <v>#REF!</v>
      </c>
      <c r="J57" s="5" t="e">
        <f>+'Ark1'!#REF!</f>
        <v>#REF!</v>
      </c>
      <c r="K57" s="5"/>
      <c r="L57" s="50" t="e">
        <f>+'Ark1'!#REF!</f>
        <v>#REF!</v>
      </c>
      <c r="M57" s="5" t="e">
        <f>+'Ark1'!#REF!</f>
        <v>#REF!</v>
      </c>
      <c r="N57" s="5"/>
      <c r="O57" s="50" t="e">
        <f>+'Ark1'!#REF!</f>
        <v>#REF!</v>
      </c>
      <c r="P57" s="50"/>
      <c r="Q57" s="5" t="e">
        <f>+'Ark1'!#REF!</f>
        <v>#REF!</v>
      </c>
      <c r="R57" s="5" t="e">
        <f>+'Ark1'!#REF!</f>
        <v>#REF!</v>
      </c>
      <c r="S57" s="18" t="e">
        <f>+'Ark1'!#REF!</f>
        <v>#REF!</v>
      </c>
      <c r="T57" s="74"/>
      <c r="U57" s="18"/>
      <c r="V57" s="74"/>
      <c r="W57" s="18" t="e">
        <f t="shared" si="2"/>
        <v>#REF!</v>
      </c>
      <c r="X57" s="5" t="e">
        <f>+'Ark1'!#REF!</f>
        <v>#REF!</v>
      </c>
      <c r="Y57" s="5" t="e">
        <f>+'Ark1'!#REF!</f>
        <v>#REF!</v>
      </c>
      <c r="Z57" s="28"/>
      <c r="AC57" s="36"/>
      <c r="AL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</row>
    <row r="58" spans="1:85" ht="15.6">
      <c r="A58" s="28"/>
      <c r="B58" s="2" t="e">
        <f>+'Ark1'!#REF!</f>
        <v>#REF!</v>
      </c>
      <c r="C58" s="2" t="e">
        <f>VLOOKUP(B58,RNR!$D$2:$E$4,2)</f>
        <v>#REF!</v>
      </c>
      <c r="D58" s="2" t="e">
        <f>+'Ark1'!#REF!</f>
        <v>#REF!</v>
      </c>
      <c r="E58" s="2" t="e">
        <f>+'Ark1'!#REF!</f>
        <v>#REF!</v>
      </c>
      <c r="F58" s="18"/>
      <c r="G58" s="314" t="e">
        <f>+'Ark1'!#REF!</f>
        <v>#REF!</v>
      </c>
      <c r="H58" s="18"/>
      <c r="I58" s="314" t="e">
        <f>+'Ark1'!#REF!</f>
        <v>#REF!</v>
      </c>
      <c r="J58" s="5" t="e">
        <f>+'Ark1'!#REF!</f>
        <v>#REF!</v>
      </c>
      <c r="K58" s="5"/>
      <c r="L58" s="50" t="e">
        <f>+'Ark1'!#REF!</f>
        <v>#REF!</v>
      </c>
      <c r="M58" s="5" t="e">
        <f>+'Ark1'!#REF!</f>
        <v>#REF!</v>
      </c>
      <c r="N58" s="5"/>
      <c r="O58" s="50" t="e">
        <f>+'Ark1'!#REF!</f>
        <v>#REF!</v>
      </c>
      <c r="P58" s="50"/>
      <c r="Q58" s="5" t="e">
        <f>+'Ark1'!#REF!</f>
        <v>#REF!</v>
      </c>
      <c r="R58" s="5" t="e">
        <f>+'Ark1'!#REF!</f>
        <v>#REF!</v>
      </c>
      <c r="S58" s="18" t="e">
        <f>+'Ark1'!#REF!</f>
        <v>#REF!</v>
      </c>
      <c r="T58" s="74"/>
      <c r="U58" s="18"/>
      <c r="V58" s="74"/>
      <c r="W58" s="18" t="e">
        <f t="shared" si="2"/>
        <v>#REF!</v>
      </c>
      <c r="X58" s="5" t="e">
        <f>+'Ark1'!#REF!</f>
        <v>#REF!</v>
      </c>
      <c r="Y58" s="5" t="e">
        <f>+'Ark1'!#REF!</f>
        <v>#REF!</v>
      </c>
      <c r="Z58" s="28"/>
      <c r="AC58" s="36"/>
      <c r="AL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</row>
    <row r="59" spans="1:85" ht="15.6">
      <c r="A59" s="28"/>
      <c r="B59" s="2" t="e">
        <f>+'Ark1'!#REF!</f>
        <v>#REF!</v>
      </c>
      <c r="C59" s="2" t="e">
        <f>VLOOKUP(B59,RNR!$D$2:$E$4,2)</f>
        <v>#REF!</v>
      </c>
      <c r="D59" s="2" t="e">
        <f>+'Ark1'!#REF!</f>
        <v>#REF!</v>
      </c>
      <c r="E59" s="2" t="e">
        <f>+'Ark1'!#REF!</f>
        <v>#REF!</v>
      </c>
      <c r="F59" s="18"/>
      <c r="G59" s="314" t="e">
        <f>+'Ark1'!#REF!</f>
        <v>#REF!</v>
      </c>
      <c r="H59" s="18"/>
      <c r="I59" s="314" t="e">
        <f>+'Ark1'!#REF!</f>
        <v>#REF!</v>
      </c>
      <c r="J59" s="5" t="e">
        <f>+'Ark1'!#REF!</f>
        <v>#REF!</v>
      </c>
      <c r="K59" s="5"/>
      <c r="L59" s="50" t="e">
        <f>+'Ark1'!#REF!</f>
        <v>#REF!</v>
      </c>
      <c r="M59" s="5" t="e">
        <f>+'Ark1'!#REF!</f>
        <v>#REF!</v>
      </c>
      <c r="N59" s="5"/>
      <c r="O59" s="50" t="e">
        <f>+'Ark1'!#REF!</f>
        <v>#REF!</v>
      </c>
      <c r="P59" s="50"/>
      <c r="Q59" s="5" t="e">
        <f>+'Ark1'!#REF!</f>
        <v>#REF!</v>
      </c>
      <c r="R59" s="5" t="e">
        <f>+'Ark1'!#REF!</f>
        <v>#REF!</v>
      </c>
      <c r="S59" s="18" t="e">
        <f>+'Ark1'!#REF!</f>
        <v>#REF!</v>
      </c>
      <c r="T59" s="74"/>
      <c r="U59" s="18"/>
      <c r="V59" s="74"/>
      <c r="W59" s="18" t="e">
        <f t="shared" si="2"/>
        <v>#REF!</v>
      </c>
      <c r="X59" s="5" t="e">
        <f>+'Ark1'!#REF!</f>
        <v>#REF!</v>
      </c>
      <c r="Y59" s="5" t="e">
        <f>+'Ark1'!#REF!</f>
        <v>#REF!</v>
      </c>
      <c r="Z59" s="28"/>
      <c r="AL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</row>
    <row r="60" spans="1:85" ht="15.6">
      <c r="A60" s="28"/>
      <c r="B60" s="2" t="e">
        <f>+'Ark1'!#REF!</f>
        <v>#REF!</v>
      </c>
      <c r="C60" s="2" t="e">
        <f>VLOOKUP(B60,RNR!$D$2:$E$4,2)</f>
        <v>#REF!</v>
      </c>
      <c r="D60" s="2" t="e">
        <f>+'Ark1'!#REF!</f>
        <v>#REF!</v>
      </c>
      <c r="E60" s="2" t="e">
        <f>+'Ark1'!#REF!</f>
        <v>#REF!</v>
      </c>
      <c r="F60" s="18"/>
      <c r="G60" s="314" t="e">
        <f>+'Ark1'!#REF!</f>
        <v>#REF!</v>
      </c>
      <c r="H60" s="18"/>
      <c r="I60" s="314" t="e">
        <f>+'Ark1'!#REF!</f>
        <v>#REF!</v>
      </c>
      <c r="J60" s="5" t="e">
        <f>+'Ark1'!#REF!</f>
        <v>#REF!</v>
      </c>
      <c r="K60" s="5"/>
      <c r="L60" s="50" t="e">
        <f>+'Ark1'!#REF!</f>
        <v>#REF!</v>
      </c>
      <c r="M60" s="5" t="e">
        <f>+'Ark1'!#REF!</f>
        <v>#REF!</v>
      </c>
      <c r="N60" s="5"/>
      <c r="O60" s="50" t="e">
        <f>+'Ark1'!#REF!</f>
        <v>#REF!</v>
      </c>
      <c r="P60" s="50"/>
      <c r="Q60" s="5" t="e">
        <f>+'Ark1'!#REF!</f>
        <v>#REF!</v>
      </c>
      <c r="R60" s="5" t="e">
        <f>+'Ark1'!#REF!</f>
        <v>#REF!</v>
      </c>
      <c r="S60" s="18" t="e">
        <f>+'Ark1'!#REF!</f>
        <v>#REF!</v>
      </c>
      <c r="T60" s="74"/>
      <c r="U60" s="18"/>
      <c r="V60" s="74"/>
      <c r="W60" s="18" t="e">
        <f t="shared" si="2"/>
        <v>#REF!</v>
      </c>
      <c r="X60" s="5" t="e">
        <f>+'Ark1'!#REF!</f>
        <v>#REF!</v>
      </c>
      <c r="Y60" s="5" t="e">
        <f>+'Ark1'!#REF!</f>
        <v>#REF!</v>
      </c>
      <c r="Z60" s="28"/>
      <c r="AL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</row>
    <row r="61" spans="1:85" ht="15.6">
      <c r="A61" s="28"/>
      <c r="B61" s="2" t="e">
        <f>+'Ark1'!#REF!</f>
        <v>#REF!</v>
      </c>
      <c r="C61" s="2" t="e">
        <f>VLOOKUP(B61,RNR!$D$2:$E$4,2)</f>
        <v>#REF!</v>
      </c>
      <c r="D61" s="2" t="e">
        <f>+'Ark1'!#REF!</f>
        <v>#REF!</v>
      </c>
      <c r="E61" s="2" t="e">
        <f>+'Ark1'!#REF!</f>
        <v>#REF!</v>
      </c>
      <c r="F61" s="18"/>
      <c r="G61" s="314" t="e">
        <f>+'Ark1'!#REF!</f>
        <v>#REF!</v>
      </c>
      <c r="H61" s="18"/>
      <c r="I61" s="314" t="e">
        <f>+'Ark1'!#REF!</f>
        <v>#REF!</v>
      </c>
      <c r="J61" s="5" t="e">
        <f>+'Ark1'!#REF!</f>
        <v>#REF!</v>
      </c>
      <c r="K61" s="5"/>
      <c r="L61" s="50" t="e">
        <f>+'Ark1'!#REF!</f>
        <v>#REF!</v>
      </c>
      <c r="M61" s="5" t="e">
        <f>+'Ark1'!#REF!</f>
        <v>#REF!</v>
      </c>
      <c r="N61" s="5"/>
      <c r="O61" s="50" t="e">
        <f>+'Ark1'!#REF!</f>
        <v>#REF!</v>
      </c>
      <c r="P61" s="50"/>
      <c r="Q61" s="5" t="e">
        <f>+'Ark1'!#REF!</f>
        <v>#REF!</v>
      </c>
      <c r="R61" s="5" t="e">
        <f>+'Ark1'!#REF!</f>
        <v>#REF!</v>
      </c>
      <c r="S61" s="18" t="e">
        <f>+'Ark1'!#REF!</f>
        <v>#REF!</v>
      </c>
      <c r="T61" s="74"/>
      <c r="U61" s="18"/>
      <c r="V61" s="74"/>
      <c r="W61" s="18" t="e">
        <f t="shared" si="2"/>
        <v>#REF!</v>
      </c>
      <c r="X61" s="5" t="e">
        <f>+'Ark1'!#REF!</f>
        <v>#REF!</v>
      </c>
      <c r="Y61" s="5" t="e">
        <f>+'Ark1'!#REF!</f>
        <v>#REF!</v>
      </c>
      <c r="Z61" s="28"/>
      <c r="AL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</row>
    <row r="62" spans="1:85" ht="15.6">
      <c r="A62" s="28"/>
      <c r="B62" s="2" t="e">
        <f>+'Ark1'!#REF!</f>
        <v>#REF!</v>
      </c>
      <c r="C62" s="2" t="e">
        <f>VLOOKUP(B62,RNR!$D$2:$E$4,2)</f>
        <v>#REF!</v>
      </c>
      <c r="D62" s="2" t="e">
        <f>+'Ark1'!#REF!</f>
        <v>#REF!</v>
      </c>
      <c r="E62" s="2" t="e">
        <f>+'Ark1'!#REF!</f>
        <v>#REF!</v>
      </c>
      <c r="F62" s="18"/>
      <c r="G62" s="314" t="e">
        <f>+'Ark1'!#REF!</f>
        <v>#REF!</v>
      </c>
      <c r="H62" s="18"/>
      <c r="I62" s="314" t="e">
        <f>+'Ark1'!#REF!</f>
        <v>#REF!</v>
      </c>
      <c r="J62" s="5" t="e">
        <f>+'Ark1'!#REF!</f>
        <v>#REF!</v>
      </c>
      <c r="K62" s="5"/>
      <c r="L62" s="50" t="e">
        <f>+'Ark1'!#REF!</f>
        <v>#REF!</v>
      </c>
      <c r="M62" s="5" t="e">
        <f>+'Ark1'!#REF!</f>
        <v>#REF!</v>
      </c>
      <c r="N62" s="5"/>
      <c r="O62" s="50" t="e">
        <f>+'Ark1'!#REF!</f>
        <v>#REF!</v>
      </c>
      <c r="P62" s="50"/>
      <c r="Q62" s="5" t="e">
        <f>+'Ark1'!#REF!</f>
        <v>#REF!</v>
      </c>
      <c r="R62" s="5" t="e">
        <f>+'Ark1'!#REF!</f>
        <v>#REF!</v>
      </c>
      <c r="S62" s="18" t="e">
        <f>+'Ark1'!#REF!</f>
        <v>#REF!</v>
      </c>
      <c r="T62" s="74"/>
      <c r="U62" s="18"/>
      <c r="V62" s="74"/>
      <c r="W62" s="18" t="e">
        <f t="shared" si="2"/>
        <v>#REF!</v>
      </c>
      <c r="X62" s="5" t="e">
        <f>+'Ark1'!#REF!</f>
        <v>#REF!</v>
      </c>
      <c r="Y62" s="5" t="e">
        <f>+'Ark1'!#REF!</f>
        <v>#REF!</v>
      </c>
      <c r="Z62" s="28"/>
      <c r="AA62" s="35"/>
      <c r="AB62" s="35"/>
      <c r="AD62" s="35"/>
      <c r="AE62" s="35"/>
      <c r="AF62" s="4"/>
      <c r="AG62" s="2"/>
      <c r="AH62" s="2"/>
      <c r="AI62" s="2"/>
      <c r="AJ62" s="2"/>
      <c r="AK62" s="2"/>
      <c r="AL62" s="2"/>
      <c r="AM62" s="2"/>
      <c r="AN62" s="2"/>
      <c r="AO62" s="2"/>
      <c r="AP62"/>
      <c r="AQ62" s="2"/>
      <c r="AR62"/>
      <c r="AS62"/>
      <c r="AT62"/>
      <c r="AU62"/>
      <c r="AV62"/>
      <c r="AW62"/>
      <c r="AX62" s="4"/>
      <c r="AY62" s="2"/>
      <c r="AZ62" s="2"/>
      <c r="BA62" s="2"/>
      <c r="BB62" s="2"/>
      <c r="BC62" s="2"/>
      <c r="BD62" s="2"/>
      <c r="BE62" s="2"/>
      <c r="BF62" s="2"/>
      <c r="BG62" s="2"/>
      <c r="BI62" s="2"/>
      <c r="BP62" s="4"/>
      <c r="BQ62" s="2"/>
      <c r="BR62" s="2"/>
      <c r="BS62" s="2"/>
      <c r="BT62" s="2"/>
      <c r="BU62" s="2"/>
      <c r="BV62" s="2"/>
      <c r="BW62" s="2"/>
      <c r="BX62" s="2"/>
      <c r="BY62" s="2"/>
      <c r="CA62" s="2"/>
    </row>
    <row r="63" spans="1:85" ht="15.6">
      <c r="A63" s="28"/>
      <c r="B63" s="2" t="e">
        <f>+'Ark1'!#REF!</f>
        <v>#REF!</v>
      </c>
      <c r="C63" s="2" t="e">
        <f>VLOOKUP(B63,RNR!$D$2:$E$4,2)</f>
        <v>#REF!</v>
      </c>
      <c r="D63" s="2" t="e">
        <f>+'Ark1'!#REF!</f>
        <v>#REF!</v>
      </c>
      <c r="E63" s="2" t="e">
        <f>+'Ark1'!#REF!</f>
        <v>#REF!</v>
      </c>
      <c r="F63" s="18"/>
      <c r="G63" s="314" t="e">
        <f>+'Ark1'!#REF!</f>
        <v>#REF!</v>
      </c>
      <c r="H63" s="18"/>
      <c r="I63" s="314" t="e">
        <f>+'Ark1'!#REF!</f>
        <v>#REF!</v>
      </c>
      <c r="J63" s="5" t="e">
        <f>+'Ark1'!#REF!</f>
        <v>#REF!</v>
      </c>
      <c r="K63" s="5"/>
      <c r="L63" s="50" t="e">
        <f>+'Ark1'!#REF!</f>
        <v>#REF!</v>
      </c>
      <c r="M63" s="5" t="e">
        <f>+'Ark1'!#REF!</f>
        <v>#REF!</v>
      </c>
      <c r="N63" s="5"/>
      <c r="O63" s="50" t="e">
        <f>+'Ark1'!#REF!</f>
        <v>#REF!</v>
      </c>
      <c r="P63" s="50"/>
      <c r="Q63" s="5" t="e">
        <f>+'Ark1'!#REF!</f>
        <v>#REF!</v>
      </c>
      <c r="R63" s="5" t="e">
        <f>+'Ark1'!#REF!</f>
        <v>#REF!</v>
      </c>
      <c r="S63" s="18" t="e">
        <f>+'Ark1'!#REF!</f>
        <v>#REF!</v>
      </c>
      <c r="T63" s="74"/>
      <c r="U63" s="18"/>
      <c r="V63" s="74"/>
      <c r="W63" s="18" t="e">
        <f t="shared" si="2"/>
        <v>#REF!</v>
      </c>
      <c r="X63" s="5" t="e">
        <f>+'Ark1'!#REF!</f>
        <v>#REF!</v>
      </c>
      <c r="Y63" s="5" t="e">
        <f>+'Ark1'!#REF!</f>
        <v>#REF!</v>
      </c>
      <c r="Z63" s="28"/>
      <c r="AA63" s="26"/>
      <c r="AB63" s="26"/>
      <c r="AD63" s="26"/>
      <c r="AE63" s="26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</row>
    <row r="64" spans="1:85" s="2" customFormat="1" ht="15.6">
      <c r="A64" s="28"/>
      <c r="B64" s="2" t="e">
        <f>+'Ark1'!#REF!</f>
        <v>#REF!</v>
      </c>
      <c r="C64" s="2" t="e">
        <f>VLOOKUP(B64,RNR!$D$2:$E$4,2)</f>
        <v>#REF!</v>
      </c>
      <c r="D64" s="2" t="e">
        <f>+'Ark1'!#REF!</f>
        <v>#REF!</v>
      </c>
      <c r="E64" s="2" t="e">
        <f>+'Ark1'!#REF!</f>
        <v>#REF!</v>
      </c>
      <c r="F64" s="18"/>
      <c r="G64" s="314" t="e">
        <f>+'Ark1'!#REF!</f>
        <v>#REF!</v>
      </c>
      <c r="H64" s="18"/>
      <c r="I64" s="314" t="e">
        <f>+'Ark1'!#REF!</f>
        <v>#REF!</v>
      </c>
      <c r="J64" s="5" t="e">
        <f>+'Ark1'!#REF!</f>
        <v>#REF!</v>
      </c>
      <c r="K64" s="5"/>
      <c r="L64" s="50" t="e">
        <f>+'Ark1'!#REF!</f>
        <v>#REF!</v>
      </c>
      <c r="M64" s="5" t="e">
        <f>+'Ark1'!#REF!</f>
        <v>#REF!</v>
      </c>
      <c r="N64" s="5"/>
      <c r="O64" s="50" t="e">
        <f>+'Ark1'!#REF!</f>
        <v>#REF!</v>
      </c>
      <c r="P64" s="50"/>
      <c r="Q64" s="5" t="e">
        <f>+'Ark1'!#REF!</f>
        <v>#REF!</v>
      </c>
      <c r="R64" s="5" t="e">
        <f>+'Ark1'!#REF!</f>
        <v>#REF!</v>
      </c>
      <c r="S64" s="18" t="e">
        <f>+'Ark1'!#REF!</f>
        <v>#REF!</v>
      </c>
      <c r="T64" s="74"/>
      <c r="U64" s="18"/>
      <c r="V64" s="74"/>
      <c r="W64" s="18" t="e">
        <f t="shared" si="2"/>
        <v>#REF!</v>
      </c>
      <c r="X64" s="5" t="e">
        <f>+'Ark1'!#REF!</f>
        <v>#REF!</v>
      </c>
      <c r="Y64" s="5" t="e">
        <f>+'Ark1'!#REF!</f>
        <v>#REF!</v>
      </c>
      <c r="Z64" s="28"/>
      <c r="AA64" s="36"/>
      <c r="AB64" s="36"/>
      <c r="AC64"/>
      <c r="AD64" s="36"/>
      <c r="AE64" s="36"/>
      <c r="AF64" s="38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38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38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</row>
    <row r="65" spans="1:85" s="3" customFormat="1" ht="15.6">
      <c r="A65" s="28"/>
      <c r="B65" s="2" t="e">
        <f>+'Ark1'!#REF!</f>
        <v>#REF!</v>
      </c>
      <c r="C65" s="2" t="e">
        <f>VLOOKUP(B65,RNR!$D$2:$E$4,2)</f>
        <v>#REF!</v>
      </c>
      <c r="D65" s="2" t="e">
        <f>+'Ark1'!#REF!</f>
        <v>#REF!</v>
      </c>
      <c r="E65" s="2" t="e">
        <f>+'Ark1'!#REF!</f>
        <v>#REF!</v>
      </c>
      <c r="F65" s="18"/>
      <c r="G65" s="314" t="e">
        <f>+'Ark1'!#REF!</f>
        <v>#REF!</v>
      </c>
      <c r="H65" s="18"/>
      <c r="I65" s="314" t="e">
        <f>+'Ark1'!#REF!</f>
        <v>#REF!</v>
      </c>
      <c r="J65" s="5" t="e">
        <f>+'Ark1'!#REF!</f>
        <v>#REF!</v>
      </c>
      <c r="K65" s="5"/>
      <c r="L65" s="50" t="e">
        <f>+'Ark1'!#REF!</f>
        <v>#REF!</v>
      </c>
      <c r="M65" s="5" t="e">
        <f>+'Ark1'!#REF!</f>
        <v>#REF!</v>
      </c>
      <c r="N65" s="5"/>
      <c r="O65" s="50" t="e">
        <f>+'Ark1'!#REF!</f>
        <v>#REF!</v>
      </c>
      <c r="P65" s="50"/>
      <c r="Q65" s="5" t="e">
        <f>+'Ark1'!#REF!</f>
        <v>#REF!</v>
      </c>
      <c r="R65" s="5" t="e">
        <f>+'Ark1'!#REF!</f>
        <v>#REF!</v>
      </c>
      <c r="S65" s="18" t="e">
        <f>+'Ark1'!#REF!</f>
        <v>#REF!</v>
      </c>
      <c r="T65" s="74"/>
      <c r="U65" s="18"/>
      <c r="V65" s="74"/>
      <c r="W65" s="18" t="e">
        <f t="shared" si="2"/>
        <v>#REF!</v>
      </c>
      <c r="X65" s="5" t="e">
        <f>+'Ark1'!#REF!</f>
        <v>#REF!</v>
      </c>
      <c r="Y65" s="5" t="e">
        <f>+'Ark1'!#REF!</f>
        <v>#REF!</v>
      </c>
      <c r="Z65" s="28"/>
      <c r="AA65" s="36"/>
      <c r="AB65" s="36"/>
      <c r="AC65"/>
      <c r="AD65" s="36"/>
      <c r="AE65" s="36"/>
      <c r="AF65" s="31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31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31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</row>
    <row r="66" spans="1:85" s="2" customFormat="1" ht="15.6">
      <c r="A66" s="28"/>
      <c r="B66" s="2" t="e">
        <f>+'Ark1'!#REF!</f>
        <v>#REF!</v>
      </c>
      <c r="C66" s="2" t="e">
        <f>VLOOKUP(B66,RNR!$D$2:$E$4,2)</f>
        <v>#REF!</v>
      </c>
      <c r="D66" s="2" t="e">
        <f>+'Ark1'!#REF!</f>
        <v>#REF!</v>
      </c>
      <c r="E66" s="2" t="e">
        <f>+'Ark1'!#REF!</f>
        <v>#REF!</v>
      </c>
      <c r="F66" s="18"/>
      <c r="G66" s="314" t="e">
        <f>+'Ark1'!#REF!</f>
        <v>#REF!</v>
      </c>
      <c r="H66" s="18"/>
      <c r="I66" s="314" t="e">
        <f>+'Ark1'!#REF!</f>
        <v>#REF!</v>
      </c>
      <c r="J66" s="5" t="e">
        <f>+'Ark1'!#REF!</f>
        <v>#REF!</v>
      </c>
      <c r="K66" s="5"/>
      <c r="L66" s="50" t="e">
        <f>+'Ark1'!#REF!</f>
        <v>#REF!</v>
      </c>
      <c r="M66" s="5" t="e">
        <f>+'Ark1'!#REF!</f>
        <v>#REF!</v>
      </c>
      <c r="N66" s="5"/>
      <c r="O66" s="50" t="e">
        <f>+'Ark1'!#REF!</f>
        <v>#REF!</v>
      </c>
      <c r="P66" s="50"/>
      <c r="Q66" s="5" t="e">
        <f>+'Ark1'!#REF!</f>
        <v>#REF!</v>
      </c>
      <c r="R66" s="5" t="e">
        <f>+'Ark1'!#REF!</f>
        <v>#REF!</v>
      </c>
      <c r="S66" s="18" t="e">
        <f>+'Ark1'!#REF!</f>
        <v>#REF!</v>
      </c>
      <c r="T66" s="74"/>
      <c r="U66" s="18"/>
      <c r="V66" s="74"/>
      <c r="W66" s="18" t="e">
        <f t="shared" si="2"/>
        <v>#REF!</v>
      </c>
      <c r="X66" s="5" t="e">
        <f>+'Ark1'!#REF!</f>
        <v>#REF!</v>
      </c>
      <c r="Y66" s="5" t="e">
        <f>+'Ark1'!#REF!</f>
        <v>#REF!</v>
      </c>
      <c r="Z66" s="28"/>
      <c r="AA66" s="37"/>
      <c r="AB66" s="37"/>
      <c r="AC66"/>
      <c r="AD66" s="37"/>
      <c r="AE66" s="37"/>
      <c r="AF66" s="4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4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4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</row>
    <row r="67" spans="1:85" s="3" customFormat="1" ht="15.6">
      <c r="A67" s="28"/>
      <c r="B67" s="2" t="e">
        <f>+'Ark1'!#REF!</f>
        <v>#REF!</v>
      </c>
      <c r="C67" s="2" t="e">
        <f>VLOOKUP(B67,RNR!$D$2:$E$4,2)</f>
        <v>#REF!</v>
      </c>
      <c r="D67" s="2" t="e">
        <f>+'Ark1'!#REF!</f>
        <v>#REF!</v>
      </c>
      <c r="E67" s="2" t="e">
        <f>+'Ark1'!#REF!</f>
        <v>#REF!</v>
      </c>
      <c r="F67" s="18"/>
      <c r="G67" s="314" t="e">
        <f>+'Ark1'!#REF!</f>
        <v>#REF!</v>
      </c>
      <c r="H67" s="18"/>
      <c r="I67" s="314" t="e">
        <f>+'Ark1'!#REF!</f>
        <v>#REF!</v>
      </c>
      <c r="J67" s="5" t="e">
        <f>+'Ark1'!#REF!</f>
        <v>#REF!</v>
      </c>
      <c r="K67" s="5"/>
      <c r="L67" s="50" t="e">
        <f>+'Ark1'!#REF!</f>
        <v>#REF!</v>
      </c>
      <c r="M67" s="5" t="e">
        <f>+'Ark1'!#REF!</f>
        <v>#REF!</v>
      </c>
      <c r="N67" s="5"/>
      <c r="O67" s="50" t="e">
        <f>+'Ark1'!#REF!</f>
        <v>#REF!</v>
      </c>
      <c r="P67" s="50"/>
      <c r="Q67" s="5" t="e">
        <f>+'Ark1'!#REF!</f>
        <v>#REF!</v>
      </c>
      <c r="R67" s="5" t="e">
        <f>+'Ark1'!#REF!</f>
        <v>#REF!</v>
      </c>
      <c r="S67" s="18" t="e">
        <f>+'Ark1'!#REF!</f>
        <v>#REF!</v>
      </c>
      <c r="T67" s="74"/>
      <c r="U67" s="18"/>
      <c r="V67" s="74"/>
      <c r="W67" s="18" t="e">
        <f t="shared" si="2"/>
        <v>#REF!</v>
      </c>
      <c r="X67" s="5" t="e">
        <f>+'Ark1'!#REF!</f>
        <v>#REF!</v>
      </c>
      <c r="Y67" s="5" t="e">
        <f>+'Ark1'!#REF!</f>
        <v>#REF!</v>
      </c>
      <c r="Z67" s="28"/>
      <c r="AA67" s="36"/>
      <c r="AB67" s="36"/>
      <c r="AC67"/>
      <c r="AD67" s="36"/>
      <c r="AE67" s="36"/>
      <c r="AF67" s="4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4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4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</row>
    <row r="68" spans="1:85" s="3" customFormat="1" ht="15.6">
      <c r="A68" s="28"/>
      <c r="B68" s="2" t="e">
        <f>+'Ark1'!#REF!</f>
        <v>#REF!</v>
      </c>
      <c r="C68" s="2" t="e">
        <f>VLOOKUP(B68,RNR!$D$2:$E$4,2)</f>
        <v>#REF!</v>
      </c>
      <c r="D68" s="2" t="e">
        <f>+'Ark1'!#REF!</f>
        <v>#REF!</v>
      </c>
      <c r="E68" s="2" t="e">
        <f>+'Ark1'!#REF!</f>
        <v>#REF!</v>
      </c>
      <c r="F68" s="18"/>
      <c r="G68" s="314" t="e">
        <f>+'Ark1'!#REF!</f>
        <v>#REF!</v>
      </c>
      <c r="H68" s="18"/>
      <c r="I68" s="314" t="e">
        <f>+'Ark1'!#REF!</f>
        <v>#REF!</v>
      </c>
      <c r="J68" s="5" t="e">
        <f>+'Ark1'!#REF!</f>
        <v>#REF!</v>
      </c>
      <c r="K68" s="5"/>
      <c r="L68" s="50" t="e">
        <f>+'Ark1'!#REF!</f>
        <v>#REF!</v>
      </c>
      <c r="M68" s="5" t="e">
        <f>+'Ark1'!#REF!</f>
        <v>#REF!</v>
      </c>
      <c r="N68" s="5"/>
      <c r="O68" s="50" t="e">
        <f>+'Ark1'!#REF!</f>
        <v>#REF!</v>
      </c>
      <c r="P68" s="50"/>
      <c r="Q68" s="5" t="e">
        <f>+'Ark1'!#REF!</f>
        <v>#REF!</v>
      </c>
      <c r="R68" s="5" t="e">
        <f>+'Ark1'!#REF!</f>
        <v>#REF!</v>
      </c>
      <c r="S68" s="18" t="e">
        <f>+'Ark1'!#REF!</f>
        <v>#REF!</v>
      </c>
      <c r="T68" s="74"/>
      <c r="U68" s="18"/>
      <c r="V68" s="74"/>
      <c r="W68" s="18" t="e">
        <f t="shared" si="2"/>
        <v>#REF!</v>
      </c>
      <c r="X68" s="5" t="e">
        <f>+'Ark1'!#REF!</f>
        <v>#REF!</v>
      </c>
      <c r="Y68" s="5" t="e">
        <f>+'Ark1'!#REF!</f>
        <v>#REF!</v>
      </c>
      <c r="Z68" s="28"/>
      <c r="AA68" s="36"/>
      <c r="AB68" s="36"/>
      <c r="AC68"/>
      <c r="AD68" s="36"/>
      <c r="AE68" s="36"/>
      <c r="AF68" s="4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4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4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</row>
    <row r="69" spans="1:85" s="3" customFormat="1" ht="15.6">
      <c r="A69" s="28"/>
      <c r="B69" s="2" t="e">
        <f>+'Ark1'!#REF!</f>
        <v>#REF!</v>
      </c>
      <c r="C69" s="2" t="e">
        <f>VLOOKUP(B69,RNR!$D$2:$E$4,2)</f>
        <v>#REF!</v>
      </c>
      <c r="D69" s="2" t="e">
        <f>+'Ark1'!#REF!</f>
        <v>#REF!</v>
      </c>
      <c r="E69" s="2" t="e">
        <f>+'Ark1'!#REF!</f>
        <v>#REF!</v>
      </c>
      <c r="F69" s="18"/>
      <c r="G69" s="314" t="e">
        <f>+'Ark1'!#REF!</f>
        <v>#REF!</v>
      </c>
      <c r="H69" s="18"/>
      <c r="I69" s="314" t="e">
        <f>+'Ark1'!#REF!</f>
        <v>#REF!</v>
      </c>
      <c r="J69" s="5" t="e">
        <f>+'Ark1'!#REF!</f>
        <v>#REF!</v>
      </c>
      <c r="K69" s="5"/>
      <c r="L69" s="50" t="e">
        <f>+'Ark1'!#REF!</f>
        <v>#REF!</v>
      </c>
      <c r="M69" s="5" t="e">
        <f>+'Ark1'!#REF!</f>
        <v>#REF!</v>
      </c>
      <c r="N69" s="5"/>
      <c r="O69" s="50" t="e">
        <f>+'Ark1'!#REF!</f>
        <v>#REF!</v>
      </c>
      <c r="P69" s="50"/>
      <c r="Q69" s="5" t="e">
        <f>+'Ark1'!#REF!</f>
        <v>#REF!</v>
      </c>
      <c r="R69" s="5" t="e">
        <f>+'Ark1'!#REF!</f>
        <v>#REF!</v>
      </c>
      <c r="S69" s="18" t="e">
        <f>+'Ark1'!#REF!</f>
        <v>#REF!</v>
      </c>
      <c r="T69" s="74"/>
      <c r="U69" s="18"/>
      <c r="V69" s="74"/>
      <c r="W69" s="18" t="e">
        <f t="shared" si="2"/>
        <v>#REF!</v>
      </c>
      <c r="X69" s="5" t="e">
        <f>+'Ark1'!#REF!</f>
        <v>#REF!</v>
      </c>
      <c r="Y69" s="5" t="e">
        <f>+'Ark1'!#REF!</f>
        <v>#REF!</v>
      </c>
      <c r="Z69" s="28"/>
      <c r="AA69" s="36"/>
      <c r="AB69" s="36"/>
      <c r="AC69"/>
      <c r="AD69" s="36"/>
      <c r="AE69" s="36"/>
      <c r="AF69" s="31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4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4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</row>
    <row r="70" spans="1:85" ht="15.6">
      <c r="A70" s="28"/>
      <c r="B70" s="2" t="e">
        <f>+'Ark1'!#REF!</f>
        <v>#REF!</v>
      </c>
      <c r="C70" s="2" t="e">
        <f>VLOOKUP(B70,RNR!$D$2:$E$4,2)</f>
        <v>#REF!</v>
      </c>
      <c r="D70" s="2" t="e">
        <f>+'Ark1'!#REF!</f>
        <v>#REF!</v>
      </c>
      <c r="E70" s="2" t="e">
        <f>+'Ark1'!#REF!</f>
        <v>#REF!</v>
      </c>
      <c r="F70" s="18"/>
      <c r="G70" s="314" t="e">
        <f>+'Ark1'!#REF!</f>
        <v>#REF!</v>
      </c>
      <c r="H70" s="18"/>
      <c r="I70" s="314" t="e">
        <f>+'Ark1'!#REF!</f>
        <v>#REF!</v>
      </c>
      <c r="J70" s="5" t="e">
        <f>+'Ark1'!#REF!</f>
        <v>#REF!</v>
      </c>
      <c r="K70" s="5"/>
      <c r="L70" s="50" t="e">
        <f>+'Ark1'!#REF!</f>
        <v>#REF!</v>
      </c>
      <c r="M70" s="5" t="e">
        <f>+'Ark1'!#REF!</f>
        <v>#REF!</v>
      </c>
      <c r="N70" s="5"/>
      <c r="O70" s="50" t="e">
        <f>+'Ark1'!#REF!</f>
        <v>#REF!</v>
      </c>
      <c r="P70" s="50"/>
      <c r="Q70" s="5" t="e">
        <f>+'Ark1'!#REF!</f>
        <v>#REF!</v>
      </c>
      <c r="R70" s="5" t="e">
        <f>+'Ark1'!#REF!</f>
        <v>#REF!</v>
      </c>
      <c r="S70" s="18" t="e">
        <f>+'Ark1'!#REF!</f>
        <v>#REF!</v>
      </c>
      <c r="T70" s="74"/>
      <c r="U70" s="18"/>
      <c r="V70" s="74"/>
      <c r="W70" s="18" t="e">
        <f t="shared" si="2"/>
        <v>#REF!</v>
      </c>
      <c r="X70" s="5" t="e">
        <f>+'Ark1'!#REF!</f>
        <v>#REF!</v>
      </c>
      <c r="Y70" s="5" t="e">
        <f>+'Ark1'!#REF!</f>
        <v>#REF!</v>
      </c>
      <c r="Z70" s="28"/>
      <c r="AL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</row>
    <row r="71" spans="1:85" ht="15.6">
      <c r="A71" s="28"/>
      <c r="B71" s="2" t="e">
        <f>+'Ark1'!#REF!</f>
        <v>#REF!</v>
      </c>
      <c r="C71" s="2" t="e">
        <f>VLOOKUP(B71,RNR!$D$2:$E$4,2)</f>
        <v>#REF!</v>
      </c>
      <c r="D71" s="2" t="e">
        <f>+'Ark1'!#REF!</f>
        <v>#REF!</v>
      </c>
      <c r="E71" s="2" t="e">
        <f>+'Ark1'!#REF!</f>
        <v>#REF!</v>
      </c>
      <c r="F71" s="18"/>
      <c r="G71" s="314" t="e">
        <f>+'Ark1'!#REF!</f>
        <v>#REF!</v>
      </c>
      <c r="H71" s="18"/>
      <c r="I71" s="314" t="e">
        <f>+'Ark1'!#REF!</f>
        <v>#REF!</v>
      </c>
      <c r="J71" s="5" t="e">
        <f>+'Ark1'!#REF!</f>
        <v>#REF!</v>
      </c>
      <c r="K71" s="5"/>
      <c r="L71" s="50" t="e">
        <f>+'Ark1'!#REF!</f>
        <v>#REF!</v>
      </c>
      <c r="M71" s="5" t="e">
        <f>+'Ark1'!#REF!</f>
        <v>#REF!</v>
      </c>
      <c r="N71" s="5"/>
      <c r="O71" s="50" t="e">
        <f>+'Ark1'!#REF!</f>
        <v>#REF!</v>
      </c>
      <c r="P71" s="50"/>
      <c r="Q71" s="5" t="e">
        <f>+'Ark1'!#REF!</f>
        <v>#REF!</v>
      </c>
      <c r="R71" s="5" t="e">
        <f>+'Ark1'!#REF!</f>
        <v>#REF!</v>
      </c>
      <c r="S71" s="18" t="e">
        <f>+'Ark1'!#REF!</f>
        <v>#REF!</v>
      </c>
      <c r="T71" s="74"/>
      <c r="U71" s="18"/>
      <c r="V71" s="74"/>
      <c r="W71" s="18" t="e">
        <f t="shared" si="2"/>
        <v>#REF!</v>
      </c>
      <c r="X71" s="5" t="e">
        <f>+'Ark1'!#REF!</f>
        <v>#REF!</v>
      </c>
      <c r="Y71" s="5" t="e">
        <f>+'Ark1'!#REF!</f>
        <v>#REF!</v>
      </c>
      <c r="Z71" s="28"/>
      <c r="AL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</row>
    <row r="72" spans="1:85" ht="15.6">
      <c r="A72" s="28"/>
      <c r="B72" s="2" t="e">
        <f>+'Ark1'!#REF!</f>
        <v>#REF!</v>
      </c>
      <c r="C72" s="2" t="e">
        <f>VLOOKUP(B72,RNR!$D$2:$E$4,2)</f>
        <v>#REF!</v>
      </c>
      <c r="D72" s="2" t="e">
        <f>+'Ark1'!#REF!</f>
        <v>#REF!</v>
      </c>
      <c r="E72" s="2" t="e">
        <f>+'Ark1'!#REF!</f>
        <v>#REF!</v>
      </c>
      <c r="F72" s="18"/>
      <c r="G72" s="314" t="e">
        <f>+'Ark1'!#REF!</f>
        <v>#REF!</v>
      </c>
      <c r="H72" s="18"/>
      <c r="I72" s="314" t="e">
        <f>+'Ark1'!#REF!</f>
        <v>#REF!</v>
      </c>
      <c r="J72" s="5" t="e">
        <f>+'Ark1'!#REF!</f>
        <v>#REF!</v>
      </c>
      <c r="K72" s="5"/>
      <c r="L72" s="50" t="e">
        <f>+'Ark1'!#REF!</f>
        <v>#REF!</v>
      </c>
      <c r="M72" s="5" t="e">
        <f>+'Ark1'!#REF!</f>
        <v>#REF!</v>
      </c>
      <c r="N72" s="5"/>
      <c r="O72" s="50" t="e">
        <f>+'Ark1'!#REF!</f>
        <v>#REF!</v>
      </c>
      <c r="P72" s="50"/>
      <c r="Q72" s="5" t="e">
        <f>+'Ark1'!#REF!</f>
        <v>#REF!</v>
      </c>
      <c r="R72" s="5" t="e">
        <f>+'Ark1'!#REF!</f>
        <v>#REF!</v>
      </c>
      <c r="S72" s="18" t="e">
        <f>+'Ark1'!#REF!</f>
        <v>#REF!</v>
      </c>
      <c r="T72" s="74"/>
      <c r="U72" s="18"/>
      <c r="V72" s="74"/>
      <c r="W72" s="18" t="e">
        <f t="shared" si="2"/>
        <v>#REF!</v>
      </c>
      <c r="X72" s="5" t="e">
        <f>+'Ark1'!#REF!</f>
        <v>#REF!</v>
      </c>
      <c r="Y72" s="5" t="e">
        <f>+'Ark1'!#REF!</f>
        <v>#REF!</v>
      </c>
      <c r="Z72" s="28"/>
      <c r="AL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</row>
    <row r="73" spans="1:85" ht="15.6">
      <c r="A73" s="28"/>
      <c r="B73" s="2" t="e">
        <f>+'Ark1'!#REF!</f>
        <v>#REF!</v>
      </c>
      <c r="C73" s="2" t="e">
        <f>VLOOKUP(B73,RNR!$D$2:$E$4,2)</f>
        <v>#REF!</v>
      </c>
      <c r="D73" s="2" t="e">
        <f>+'Ark1'!#REF!</f>
        <v>#REF!</v>
      </c>
      <c r="E73" s="2" t="e">
        <f>+'Ark1'!#REF!</f>
        <v>#REF!</v>
      </c>
      <c r="F73" s="18"/>
      <c r="G73" s="314" t="e">
        <f>+'Ark1'!#REF!</f>
        <v>#REF!</v>
      </c>
      <c r="H73" s="18"/>
      <c r="I73" s="314" t="e">
        <f>+'Ark1'!#REF!</f>
        <v>#REF!</v>
      </c>
      <c r="J73" s="5" t="e">
        <f>+'Ark1'!#REF!</f>
        <v>#REF!</v>
      </c>
      <c r="K73" s="5"/>
      <c r="L73" s="50" t="e">
        <f>+'Ark1'!#REF!</f>
        <v>#REF!</v>
      </c>
      <c r="M73" s="5" t="e">
        <f>+'Ark1'!#REF!</f>
        <v>#REF!</v>
      </c>
      <c r="N73" s="5"/>
      <c r="O73" s="50" t="e">
        <f>+'Ark1'!#REF!</f>
        <v>#REF!</v>
      </c>
      <c r="P73" s="50"/>
      <c r="Q73" s="5" t="e">
        <f>+'Ark1'!#REF!</f>
        <v>#REF!</v>
      </c>
      <c r="R73" s="5" t="e">
        <f>+'Ark1'!#REF!</f>
        <v>#REF!</v>
      </c>
      <c r="S73" s="18" t="e">
        <f>+'Ark1'!#REF!</f>
        <v>#REF!</v>
      </c>
      <c r="T73" s="74"/>
      <c r="U73" s="18"/>
      <c r="V73" s="74"/>
      <c r="W73" s="18" t="e">
        <f t="shared" si="2"/>
        <v>#REF!</v>
      </c>
      <c r="X73" s="5" t="e">
        <f>+'Ark1'!#REF!</f>
        <v>#REF!</v>
      </c>
      <c r="Y73" s="5" t="e">
        <f>+'Ark1'!#REF!</f>
        <v>#REF!</v>
      </c>
      <c r="Z73" s="28"/>
      <c r="AL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</row>
    <row r="74" spans="1:85" ht="15.6">
      <c r="A74" s="28"/>
      <c r="B74" s="2" t="e">
        <f>+'Ark1'!#REF!</f>
        <v>#REF!</v>
      </c>
      <c r="C74" s="2" t="e">
        <f>VLOOKUP(B74,RNR!$D$2:$E$4,2)</f>
        <v>#REF!</v>
      </c>
      <c r="D74" s="2" t="e">
        <f>+'Ark1'!#REF!</f>
        <v>#REF!</v>
      </c>
      <c r="E74" s="2" t="e">
        <f>+'Ark1'!#REF!</f>
        <v>#REF!</v>
      </c>
      <c r="F74" s="18"/>
      <c r="G74" s="314" t="e">
        <f>+'Ark1'!#REF!</f>
        <v>#REF!</v>
      </c>
      <c r="H74" s="18"/>
      <c r="I74" s="314" t="e">
        <f>+'Ark1'!#REF!</f>
        <v>#REF!</v>
      </c>
      <c r="J74" s="5" t="e">
        <f>+'Ark1'!#REF!</f>
        <v>#REF!</v>
      </c>
      <c r="K74" s="5"/>
      <c r="L74" s="50" t="e">
        <f>+'Ark1'!#REF!</f>
        <v>#REF!</v>
      </c>
      <c r="M74" s="5" t="e">
        <f>+'Ark1'!#REF!</f>
        <v>#REF!</v>
      </c>
      <c r="N74" s="5"/>
      <c r="O74" s="50" t="e">
        <f>+'Ark1'!#REF!</f>
        <v>#REF!</v>
      </c>
      <c r="P74" s="50"/>
      <c r="Q74" s="5" t="e">
        <f>+'Ark1'!#REF!</f>
        <v>#REF!</v>
      </c>
      <c r="R74" s="5" t="e">
        <f>+'Ark1'!#REF!</f>
        <v>#REF!</v>
      </c>
      <c r="S74" s="18" t="e">
        <f>+'Ark1'!#REF!</f>
        <v>#REF!</v>
      </c>
      <c r="T74" s="74"/>
      <c r="U74" s="18"/>
      <c r="V74" s="74"/>
      <c r="W74" s="18" t="e">
        <f t="shared" si="2"/>
        <v>#REF!</v>
      </c>
      <c r="X74" s="5" t="e">
        <f>+'Ark1'!#REF!</f>
        <v>#REF!</v>
      </c>
      <c r="Y74" s="5" t="e">
        <f>+'Ark1'!#REF!</f>
        <v>#REF!</v>
      </c>
      <c r="Z74" s="28"/>
      <c r="AL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</row>
    <row r="75" spans="1:85" ht="15.6">
      <c r="A75" s="28"/>
      <c r="B75" s="2" t="e">
        <f>+'Ark1'!#REF!</f>
        <v>#REF!</v>
      </c>
      <c r="C75" s="2" t="e">
        <f>VLOOKUP(B75,RNR!$D$2:$E$4,2)</f>
        <v>#REF!</v>
      </c>
      <c r="D75" s="2" t="e">
        <f>+'Ark1'!#REF!</f>
        <v>#REF!</v>
      </c>
      <c r="E75" s="2" t="e">
        <f>+'Ark1'!#REF!</f>
        <v>#REF!</v>
      </c>
      <c r="F75" s="18"/>
      <c r="G75" s="314" t="e">
        <f>+'Ark1'!#REF!</f>
        <v>#REF!</v>
      </c>
      <c r="H75" s="18"/>
      <c r="I75" s="314" t="e">
        <f>+'Ark1'!#REF!</f>
        <v>#REF!</v>
      </c>
      <c r="J75" s="5" t="e">
        <f>+'Ark1'!#REF!</f>
        <v>#REF!</v>
      </c>
      <c r="K75" s="5"/>
      <c r="L75" s="50" t="e">
        <f>+'Ark1'!#REF!</f>
        <v>#REF!</v>
      </c>
      <c r="M75" s="5" t="e">
        <f>+'Ark1'!#REF!</f>
        <v>#REF!</v>
      </c>
      <c r="N75" s="5"/>
      <c r="O75" s="50" t="e">
        <f>+'Ark1'!#REF!</f>
        <v>#REF!</v>
      </c>
      <c r="P75" s="50"/>
      <c r="Q75" s="5" t="e">
        <f>+'Ark1'!#REF!</f>
        <v>#REF!</v>
      </c>
      <c r="R75" s="5" t="e">
        <f>+'Ark1'!#REF!</f>
        <v>#REF!</v>
      </c>
      <c r="S75" s="18" t="e">
        <f>+'Ark1'!#REF!</f>
        <v>#REF!</v>
      </c>
      <c r="T75" s="74"/>
      <c r="U75" s="18"/>
      <c r="V75" s="74"/>
      <c r="W75" s="18" t="e">
        <f t="shared" si="2"/>
        <v>#REF!</v>
      </c>
      <c r="X75" s="5" t="e">
        <f>+'Ark1'!#REF!</f>
        <v>#REF!</v>
      </c>
      <c r="Y75" s="5" t="e">
        <f>+'Ark1'!#REF!</f>
        <v>#REF!</v>
      </c>
      <c r="Z75" s="28"/>
      <c r="AL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</row>
    <row r="76" spans="1:85" ht="15.6">
      <c r="A76" s="28"/>
      <c r="B76" s="2" t="e">
        <f>+'Ark1'!#REF!</f>
        <v>#REF!</v>
      </c>
      <c r="C76" s="2" t="e">
        <f>VLOOKUP(B76,RNR!$D$2:$E$4,2)</f>
        <v>#REF!</v>
      </c>
      <c r="D76" s="2" t="e">
        <f>+'Ark1'!#REF!</f>
        <v>#REF!</v>
      </c>
      <c r="E76" s="2" t="e">
        <f>+'Ark1'!#REF!</f>
        <v>#REF!</v>
      </c>
      <c r="F76" s="18"/>
      <c r="G76" s="314" t="e">
        <f>+'Ark1'!#REF!</f>
        <v>#REF!</v>
      </c>
      <c r="H76" s="18"/>
      <c r="I76" s="314" t="e">
        <f>+'Ark1'!#REF!</f>
        <v>#REF!</v>
      </c>
      <c r="J76" s="5" t="e">
        <f>+'Ark1'!#REF!</f>
        <v>#REF!</v>
      </c>
      <c r="K76" s="5"/>
      <c r="L76" s="50" t="e">
        <f>+'Ark1'!#REF!</f>
        <v>#REF!</v>
      </c>
      <c r="M76" s="5" t="e">
        <f>+'Ark1'!#REF!</f>
        <v>#REF!</v>
      </c>
      <c r="N76" s="5"/>
      <c r="O76" s="50" t="e">
        <f>+'Ark1'!#REF!</f>
        <v>#REF!</v>
      </c>
      <c r="P76" s="50"/>
      <c r="Q76" s="5" t="e">
        <f>+'Ark1'!#REF!</f>
        <v>#REF!</v>
      </c>
      <c r="R76" s="5" t="e">
        <f>+'Ark1'!#REF!</f>
        <v>#REF!</v>
      </c>
      <c r="S76" s="18" t="e">
        <f>+'Ark1'!#REF!</f>
        <v>#REF!</v>
      </c>
      <c r="T76" s="74"/>
      <c r="U76" s="18"/>
      <c r="V76" s="74"/>
      <c r="W76" s="18" t="e">
        <f t="shared" si="2"/>
        <v>#REF!</v>
      </c>
      <c r="X76" s="5" t="e">
        <f>+'Ark1'!#REF!</f>
        <v>#REF!</v>
      </c>
      <c r="Y76" s="5" t="e">
        <f>+'Ark1'!#REF!</f>
        <v>#REF!</v>
      </c>
      <c r="Z76" s="28"/>
      <c r="AL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</row>
    <row r="77" spans="1:85" ht="15.6">
      <c r="A77" s="28"/>
      <c r="B77" s="2" t="e">
        <f>+'Ark1'!#REF!</f>
        <v>#REF!</v>
      </c>
      <c r="C77" s="2" t="e">
        <f>VLOOKUP(B77,RNR!$D$2:$E$4,2)</f>
        <v>#REF!</v>
      </c>
      <c r="D77" s="2" t="e">
        <f>+'Ark1'!#REF!</f>
        <v>#REF!</v>
      </c>
      <c r="E77" s="2" t="e">
        <f>+'Ark1'!#REF!</f>
        <v>#REF!</v>
      </c>
      <c r="F77" s="18"/>
      <c r="G77" s="314" t="e">
        <f>+'Ark1'!#REF!</f>
        <v>#REF!</v>
      </c>
      <c r="H77" s="18"/>
      <c r="I77" s="314" t="e">
        <f>+'Ark1'!#REF!</f>
        <v>#REF!</v>
      </c>
      <c r="J77" s="5" t="e">
        <f>+'Ark1'!#REF!</f>
        <v>#REF!</v>
      </c>
      <c r="K77" s="5"/>
      <c r="L77" s="50" t="e">
        <f>+'Ark1'!#REF!</f>
        <v>#REF!</v>
      </c>
      <c r="M77" s="5" t="e">
        <f>+'Ark1'!#REF!</f>
        <v>#REF!</v>
      </c>
      <c r="N77" s="5"/>
      <c r="O77" s="50" t="e">
        <f>+'Ark1'!#REF!</f>
        <v>#REF!</v>
      </c>
      <c r="P77" s="50"/>
      <c r="Q77" s="5" t="e">
        <f>+'Ark1'!#REF!</f>
        <v>#REF!</v>
      </c>
      <c r="R77" s="5" t="e">
        <f>+'Ark1'!#REF!</f>
        <v>#REF!</v>
      </c>
      <c r="S77" s="18" t="e">
        <f>+'Ark1'!#REF!</f>
        <v>#REF!</v>
      </c>
      <c r="T77" s="74"/>
      <c r="U77" s="18"/>
      <c r="V77" s="74"/>
      <c r="W77" s="18" t="e">
        <f t="shared" si="2"/>
        <v>#REF!</v>
      </c>
      <c r="X77" s="5" t="e">
        <f>+'Ark1'!#REF!</f>
        <v>#REF!</v>
      </c>
      <c r="Y77" s="5" t="e">
        <f>+'Ark1'!#REF!</f>
        <v>#REF!</v>
      </c>
      <c r="Z77" s="28"/>
      <c r="AL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</row>
    <row r="78" spans="1:85" ht="15.6">
      <c r="A78" s="28"/>
      <c r="B78" s="2" t="e">
        <f>+'Ark1'!#REF!</f>
        <v>#REF!</v>
      </c>
      <c r="C78" s="2" t="e">
        <f>VLOOKUP(B78,RNR!$D$2:$E$4,2)</f>
        <v>#REF!</v>
      </c>
      <c r="D78" s="2" t="e">
        <f>+'Ark1'!#REF!</f>
        <v>#REF!</v>
      </c>
      <c r="E78" s="2" t="e">
        <f>+'Ark1'!#REF!</f>
        <v>#REF!</v>
      </c>
      <c r="F78" s="18"/>
      <c r="G78" s="314" t="e">
        <f>+'Ark1'!#REF!</f>
        <v>#REF!</v>
      </c>
      <c r="H78" s="18"/>
      <c r="I78" s="314" t="e">
        <f>+'Ark1'!#REF!</f>
        <v>#REF!</v>
      </c>
      <c r="J78" s="5" t="e">
        <f>+'Ark1'!#REF!</f>
        <v>#REF!</v>
      </c>
      <c r="K78" s="5"/>
      <c r="L78" s="50" t="e">
        <f>+'Ark1'!#REF!</f>
        <v>#REF!</v>
      </c>
      <c r="M78" s="5" t="e">
        <f>+'Ark1'!#REF!</f>
        <v>#REF!</v>
      </c>
      <c r="N78" s="5"/>
      <c r="O78" s="50" t="e">
        <f>+'Ark1'!#REF!</f>
        <v>#REF!</v>
      </c>
      <c r="P78" s="50"/>
      <c r="Q78" s="5" t="e">
        <f>+'Ark1'!#REF!</f>
        <v>#REF!</v>
      </c>
      <c r="R78" s="5" t="e">
        <f>+'Ark1'!#REF!</f>
        <v>#REF!</v>
      </c>
      <c r="S78" s="18" t="e">
        <f>+'Ark1'!#REF!</f>
        <v>#REF!</v>
      </c>
      <c r="T78" s="74"/>
      <c r="U78" s="18"/>
      <c r="V78" s="74"/>
      <c r="W78" s="18" t="e">
        <f t="shared" si="2"/>
        <v>#REF!</v>
      </c>
      <c r="X78" s="5" t="e">
        <f>+'Ark1'!#REF!</f>
        <v>#REF!</v>
      </c>
      <c r="Y78" s="5" t="e">
        <f>+'Ark1'!#REF!</f>
        <v>#REF!</v>
      </c>
      <c r="Z78" s="28"/>
      <c r="AL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</row>
    <row r="79" spans="1:85" ht="15.6">
      <c r="A79" s="28"/>
      <c r="B79" s="2" t="e">
        <f>+'Ark1'!#REF!</f>
        <v>#REF!</v>
      </c>
      <c r="C79" s="2" t="e">
        <f>VLOOKUP(B79,RNR!$D$2:$E$4,2)</f>
        <v>#REF!</v>
      </c>
      <c r="D79" s="2" t="e">
        <f>+'Ark1'!#REF!</f>
        <v>#REF!</v>
      </c>
      <c r="E79" s="2" t="e">
        <f>+'Ark1'!#REF!</f>
        <v>#REF!</v>
      </c>
      <c r="F79" s="18"/>
      <c r="G79" s="314" t="e">
        <f>+'Ark1'!#REF!</f>
        <v>#REF!</v>
      </c>
      <c r="H79" s="18"/>
      <c r="I79" s="314" t="e">
        <f>+'Ark1'!#REF!</f>
        <v>#REF!</v>
      </c>
      <c r="J79" s="5" t="e">
        <f>+'Ark1'!#REF!</f>
        <v>#REF!</v>
      </c>
      <c r="K79" s="5"/>
      <c r="L79" s="50" t="e">
        <f>+'Ark1'!#REF!</f>
        <v>#REF!</v>
      </c>
      <c r="M79" s="5" t="e">
        <f>+'Ark1'!#REF!</f>
        <v>#REF!</v>
      </c>
      <c r="N79" s="5"/>
      <c r="O79" s="50" t="e">
        <f>+'Ark1'!#REF!</f>
        <v>#REF!</v>
      </c>
      <c r="P79" s="50"/>
      <c r="Q79" s="5" t="e">
        <f>+'Ark1'!#REF!</f>
        <v>#REF!</v>
      </c>
      <c r="R79" s="5" t="e">
        <f>+'Ark1'!#REF!</f>
        <v>#REF!</v>
      </c>
      <c r="S79" s="18" t="e">
        <f>+'Ark1'!#REF!</f>
        <v>#REF!</v>
      </c>
      <c r="T79" s="74"/>
      <c r="U79" s="18"/>
      <c r="V79" s="74"/>
      <c r="W79" s="18" t="e">
        <f t="shared" si="2"/>
        <v>#REF!</v>
      </c>
      <c r="X79" s="5" t="e">
        <f>+'Ark1'!#REF!</f>
        <v>#REF!</v>
      </c>
      <c r="Y79" s="5" t="e">
        <f>+'Ark1'!#REF!</f>
        <v>#REF!</v>
      </c>
      <c r="Z79" s="28"/>
      <c r="AL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</row>
    <row r="80" spans="1:85" ht="15.6">
      <c r="A80" s="28"/>
      <c r="B80" s="2" t="e">
        <f>+'Ark1'!#REF!</f>
        <v>#REF!</v>
      </c>
      <c r="C80" s="2" t="e">
        <f>VLOOKUP(B80,RNR!$D$2:$E$4,2)</f>
        <v>#REF!</v>
      </c>
      <c r="D80" s="2" t="e">
        <f>+'Ark1'!#REF!</f>
        <v>#REF!</v>
      </c>
      <c r="E80" s="2" t="e">
        <f>+'Ark1'!#REF!</f>
        <v>#REF!</v>
      </c>
      <c r="F80" s="18"/>
      <c r="G80" s="314" t="e">
        <f>+'Ark1'!#REF!</f>
        <v>#REF!</v>
      </c>
      <c r="H80" s="18"/>
      <c r="I80" s="314" t="e">
        <f>+'Ark1'!#REF!</f>
        <v>#REF!</v>
      </c>
      <c r="J80" s="5" t="e">
        <f>+'Ark1'!#REF!</f>
        <v>#REF!</v>
      </c>
      <c r="K80" s="5"/>
      <c r="L80" s="50" t="e">
        <f>+'Ark1'!#REF!</f>
        <v>#REF!</v>
      </c>
      <c r="M80" s="5" t="e">
        <f>+'Ark1'!#REF!</f>
        <v>#REF!</v>
      </c>
      <c r="N80" s="5"/>
      <c r="O80" s="50" t="e">
        <f>+'Ark1'!#REF!</f>
        <v>#REF!</v>
      </c>
      <c r="P80" s="50"/>
      <c r="Q80" s="5" t="e">
        <f>+'Ark1'!#REF!</f>
        <v>#REF!</v>
      </c>
      <c r="R80" s="5" t="e">
        <f>+'Ark1'!#REF!</f>
        <v>#REF!</v>
      </c>
      <c r="S80" s="18" t="e">
        <f>+'Ark1'!#REF!</f>
        <v>#REF!</v>
      </c>
      <c r="T80" s="74"/>
      <c r="U80" s="18"/>
      <c r="V80" s="74"/>
      <c r="W80" s="18" t="e">
        <f t="shared" si="2"/>
        <v>#REF!</v>
      </c>
      <c r="X80" s="5" t="e">
        <f>+'Ark1'!#REF!</f>
        <v>#REF!</v>
      </c>
      <c r="Y80" s="5" t="e">
        <f>+'Ark1'!#REF!</f>
        <v>#REF!</v>
      </c>
      <c r="Z80" s="28"/>
      <c r="AL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</row>
    <row r="81" spans="1:53" ht="15.6">
      <c r="A81" s="28"/>
      <c r="B81" s="2" t="e">
        <f>+'Ark1'!#REF!</f>
        <v>#REF!</v>
      </c>
      <c r="C81" s="2" t="e">
        <f>VLOOKUP(B81,RNR!$D$2:$E$4,2)</f>
        <v>#REF!</v>
      </c>
      <c r="D81" s="2" t="e">
        <f>+'Ark1'!#REF!</f>
        <v>#REF!</v>
      </c>
      <c r="E81" s="2" t="e">
        <f>+'Ark1'!#REF!</f>
        <v>#REF!</v>
      </c>
      <c r="F81" s="18"/>
      <c r="G81" s="314" t="e">
        <f>+'Ark1'!#REF!</f>
        <v>#REF!</v>
      </c>
      <c r="H81" s="18"/>
      <c r="I81" s="314" t="e">
        <f>+'Ark1'!#REF!</f>
        <v>#REF!</v>
      </c>
      <c r="J81" s="5" t="e">
        <f>+'Ark1'!#REF!</f>
        <v>#REF!</v>
      </c>
      <c r="K81" s="5"/>
      <c r="L81" s="50" t="e">
        <f>+'Ark1'!#REF!</f>
        <v>#REF!</v>
      </c>
      <c r="M81" s="5" t="e">
        <f>+'Ark1'!#REF!</f>
        <v>#REF!</v>
      </c>
      <c r="N81" s="5"/>
      <c r="O81" s="50" t="e">
        <f>+'Ark1'!#REF!</f>
        <v>#REF!</v>
      </c>
      <c r="P81" s="50"/>
      <c r="Q81" s="5" t="e">
        <f>+'Ark1'!#REF!</f>
        <v>#REF!</v>
      </c>
      <c r="R81" s="5" t="e">
        <f>+'Ark1'!#REF!</f>
        <v>#REF!</v>
      </c>
      <c r="S81" s="18" t="e">
        <f>+'Ark1'!#REF!</f>
        <v>#REF!</v>
      </c>
      <c r="T81" s="74"/>
      <c r="U81" s="18"/>
      <c r="V81" s="74"/>
      <c r="W81" s="18" t="e">
        <f t="shared" si="2"/>
        <v>#REF!</v>
      </c>
      <c r="X81" s="5" t="e">
        <f>+'Ark1'!#REF!</f>
        <v>#REF!</v>
      </c>
      <c r="Y81" s="5" t="e">
        <f>+'Ark1'!#REF!</f>
        <v>#REF!</v>
      </c>
      <c r="Z81" s="28"/>
      <c r="AL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</row>
    <row r="82" spans="1:53" ht="15.6">
      <c r="A82" s="28"/>
      <c r="B82" s="2" t="e">
        <f>+'Ark1'!#REF!</f>
        <v>#REF!</v>
      </c>
      <c r="C82" s="2" t="e">
        <f>VLOOKUP(B82,RNR!$D$2:$E$4,2)</f>
        <v>#REF!</v>
      </c>
      <c r="D82" s="2" t="e">
        <f>+'Ark1'!#REF!</f>
        <v>#REF!</v>
      </c>
      <c r="E82" s="2" t="e">
        <f>+'Ark1'!#REF!</f>
        <v>#REF!</v>
      </c>
      <c r="F82" s="18"/>
      <c r="G82" s="314" t="e">
        <f>+'Ark1'!#REF!</f>
        <v>#REF!</v>
      </c>
      <c r="H82" s="18"/>
      <c r="I82" s="314" t="e">
        <f>+'Ark1'!#REF!</f>
        <v>#REF!</v>
      </c>
      <c r="J82" s="5" t="e">
        <f>+'Ark1'!#REF!</f>
        <v>#REF!</v>
      </c>
      <c r="K82" s="5"/>
      <c r="L82" s="50" t="e">
        <f>+'Ark1'!#REF!</f>
        <v>#REF!</v>
      </c>
      <c r="M82" s="5" t="e">
        <f>+'Ark1'!#REF!</f>
        <v>#REF!</v>
      </c>
      <c r="N82" s="5"/>
      <c r="O82" s="50" t="e">
        <f>+'Ark1'!#REF!</f>
        <v>#REF!</v>
      </c>
      <c r="P82" s="50"/>
      <c r="Q82" s="5" t="e">
        <f>+'Ark1'!#REF!</f>
        <v>#REF!</v>
      </c>
      <c r="R82" s="5" t="e">
        <f>+'Ark1'!#REF!</f>
        <v>#REF!</v>
      </c>
      <c r="S82" s="18" t="e">
        <f>+'Ark1'!#REF!</f>
        <v>#REF!</v>
      </c>
      <c r="T82" s="74"/>
      <c r="U82" s="18"/>
      <c r="V82" s="74"/>
      <c r="W82" s="18" t="e">
        <f t="shared" si="2"/>
        <v>#REF!</v>
      </c>
      <c r="X82" s="5" t="e">
        <f>+'Ark1'!#REF!</f>
        <v>#REF!</v>
      </c>
      <c r="Y82" s="5" t="e">
        <f>+'Ark1'!#REF!</f>
        <v>#REF!</v>
      </c>
      <c r="Z82" s="28"/>
      <c r="AL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</row>
    <row r="83" spans="1:53" ht="15.6">
      <c r="A83" s="28"/>
      <c r="B83" s="2" t="e">
        <f>+'Ark1'!#REF!</f>
        <v>#REF!</v>
      </c>
      <c r="C83" s="2" t="e">
        <f>VLOOKUP(B83,RNR!$D$2:$E$4,2)</f>
        <v>#REF!</v>
      </c>
      <c r="D83" s="2" t="e">
        <f>+'Ark1'!#REF!</f>
        <v>#REF!</v>
      </c>
      <c r="E83" s="2" t="e">
        <f>+'Ark1'!#REF!</f>
        <v>#REF!</v>
      </c>
      <c r="F83" s="18"/>
      <c r="G83" s="314" t="e">
        <f>+'Ark1'!#REF!</f>
        <v>#REF!</v>
      </c>
      <c r="H83" s="18"/>
      <c r="I83" s="314" t="e">
        <f>+'Ark1'!#REF!</f>
        <v>#REF!</v>
      </c>
      <c r="J83" s="5" t="e">
        <f>+'Ark1'!#REF!</f>
        <v>#REF!</v>
      </c>
      <c r="K83" s="5"/>
      <c r="L83" s="50" t="e">
        <f>+'Ark1'!#REF!</f>
        <v>#REF!</v>
      </c>
      <c r="M83" s="5" t="e">
        <f>+'Ark1'!#REF!</f>
        <v>#REF!</v>
      </c>
      <c r="N83" s="5"/>
      <c r="O83" s="50" t="e">
        <f>+'Ark1'!#REF!</f>
        <v>#REF!</v>
      </c>
      <c r="P83" s="50"/>
      <c r="Q83" s="5" t="e">
        <f>+'Ark1'!#REF!</f>
        <v>#REF!</v>
      </c>
      <c r="R83" s="5" t="e">
        <f>+'Ark1'!#REF!</f>
        <v>#REF!</v>
      </c>
      <c r="S83" s="18" t="e">
        <f>+'Ark1'!#REF!</f>
        <v>#REF!</v>
      </c>
      <c r="T83" s="74"/>
      <c r="U83" s="18"/>
      <c r="V83" s="74"/>
      <c r="W83" s="18" t="e">
        <f t="shared" si="2"/>
        <v>#REF!</v>
      </c>
      <c r="X83" s="5" t="e">
        <f>+'Ark1'!#REF!</f>
        <v>#REF!</v>
      </c>
      <c r="Y83" s="5" t="e">
        <f>+'Ark1'!#REF!</f>
        <v>#REF!</v>
      </c>
      <c r="Z83" s="28"/>
      <c r="AL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</row>
    <row r="84" spans="1:53" ht="15.6">
      <c r="A84" s="28"/>
      <c r="B84" s="28"/>
      <c r="C84" s="28"/>
      <c r="D84" s="28"/>
      <c r="E84" s="28"/>
      <c r="F84" s="28"/>
      <c r="G84" s="291"/>
      <c r="H84" s="28"/>
      <c r="I84" s="291"/>
      <c r="J84" s="374"/>
      <c r="K84" s="374"/>
      <c r="L84" s="106"/>
      <c r="M84" s="28"/>
      <c r="N84" s="28"/>
      <c r="O84" s="106"/>
      <c r="P84" s="28"/>
      <c r="Q84" s="28"/>
      <c r="R84" s="28"/>
      <c r="S84" s="28"/>
      <c r="T84" s="74"/>
      <c r="U84" s="28"/>
      <c r="V84" s="74"/>
      <c r="W84" s="28"/>
      <c r="X84" s="28"/>
      <c r="Y84" s="28"/>
      <c r="Z84" s="28"/>
      <c r="AL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</row>
    <row r="85" spans="1:53" ht="15.6">
      <c r="A85" s="28"/>
      <c r="B85" s="28"/>
      <c r="C85" s="28"/>
      <c r="D85" s="28"/>
      <c r="E85" s="28"/>
      <c r="F85" s="28"/>
      <c r="G85" s="291"/>
      <c r="H85" s="28"/>
      <c r="I85" s="291"/>
      <c r="J85" s="374"/>
      <c r="K85" s="374"/>
      <c r="L85" s="106"/>
      <c r="M85" s="28"/>
      <c r="N85" s="28"/>
      <c r="O85" s="106"/>
      <c r="P85" s="28"/>
      <c r="Q85" s="28"/>
      <c r="R85" s="28"/>
      <c r="S85" s="28"/>
      <c r="T85" s="74"/>
      <c r="U85" s="28"/>
      <c r="V85" s="74"/>
      <c r="W85" s="28"/>
      <c r="X85" s="28"/>
      <c r="Y85" s="28"/>
      <c r="Z85" s="28"/>
      <c r="AL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</row>
    <row r="86" spans="1:53">
      <c r="J86" s="376"/>
      <c r="L86" s="155"/>
      <c r="S86" s="76"/>
      <c r="T86" s="76"/>
      <c r="U86" s="76"/>
      <c r="V86" s="76"/>
      <c r="W86" s="76"/>
      <c r="X86" s="21"/>
      <c r="Y86" s="21"/>
      <c r="Z86" s="21"/>
      <c r="AL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</row>
    <row r="87" spans="1:53">
      <c r="J87" s="376"/>
      <c r="L87" s="155"/>
      <c r="S87" s="76"/>
      <c r="T87" s="76"/>
      <c r="U87" s="76"/>
      <c r="V87" s="76"/>
      <c r="W87" s="76"/>
      <c r="X87" s="21"/>
      <c r="Y87" s="21"/>
      <c r="Z87" s="21"/>
      <c r="AL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</row>
    <row r="88" spans="1:53">
      <c r="J88" s="376"/>
      <c r="L88" s="155"/>
      <c r="S88" s="76"/>
      <c r="T88" s="76"/>
      <c r="U88" s="76"/>
      <c r="V88" s="76"/>
      <c r="W88" s="76"/>
      <c r="X88" s="21"/>
      <c r="Y88" s="21"/>
      <c r="Z88" s="21"/>
      <c r="AL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</row>
    <row r="89" spans="1:53">
      <c r="J89" s="376"/>
      <c r="L89" s="155"/>
      <c r="S89" s="76"/>
      <c r="T89" s="76"/>
      <c r="U89" s="76"/>
      <c r="V89" s="76"/>
      <c r="W89" s="76"/>
      <c r="X89" s="21"/>
      <c r="Y89" s="21"/>
      <c r="Z89" s="21"/>
      <c r="AL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</row>
    <row r="90" spans="1:53">
      <c r="J90" s="376"/>
      <c r="L90" s="155"/>
      <c r="S90" s="76"/>
      <c r="T90" s="76"/>
      <c r="U90" s="76"/>
      <c r="V90" s="76"/>
      <c r="W90" s="76"/>
      <c r="X90" s="21"/>
      <c r="Y90" s="21"/>
      <c r="Z90" s="21"/>
      <c r="AL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</row>
    <row r="91" spans="1:53">
      <c r="J91" s="376"/>
      <c r="L91" s="155"/>
      <c r="S91" s="76"/>
      <c r="T91" s="76"/>
      <c r="U91" s="76"/>
      <c r="V91" s="76"/>
      <c r="W91" s="76"/>
      <c r="X91" s="21"/>
      <c r="Y91" s="21"/>
      <c r="Z91" s="21"/>
      <c r="AL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</row>
    <row r="92" spans="1:53">
      <c r="J92" s="376"/>
      <c r="L92" s="155"/>
      <c r="S92" s="76"/>
      <c r="T92" s="76"/>
      <c r="U92" s="76"/>
      <c r="V92" s="76"/>
      <c r="W92" s="76"/>
      <c r="X92" s="21"/>
      <c r="Y92" s="21"/>
      <c r="Z92" s="21"/>
      <c r="AL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</row>
    <row r="93" spans="1:53">
      <c r="J93" s="376"/>
      <c r="L93" s="155"/>
      <c r="S93" s="76"/>
      <c r="T93" s="76"/>
      <c r="U93" s="76"/>
      <c r="V93" s="76"/>
      <c r="W93" s="76"/>
      <c r="X93" s="21"/>
      <c r="Y93" s="21"/>
      <c r="Z93" s="21"/>
      <c r="AL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</row>
    <row r="94" spans="1:53">
      <c r="J94" s="376"/>
      <c r="L94" s="155"/>
      <c r="S94" s="76"/>
      <c r="T94" s="76"/>
      <c r="U94" s="76"/>
      <c r="V94" s="76"/>
      <c r="W94" s="76"/>
      <c r="X94" s="21"/>
      <c r="Y94" s="21"/>
      <c r="Z94" s="21"/>
      <c r="AL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53">
      <c r="J95" s="376"/>
      <c r="L95" s="155"/>
      <c r="S95" s="76"/>
      <c r="T95" s="76"/>
      <c r="U95" s="76"/>
      <c r="V95" s="76"/>
      <c r="W95" s="76"/>
      <c r="X95" s="21"/>
      <c r="Y95" s="21"/>
      <c r="Z95" s="21"/>
      <c r="AL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53">
      <c r="J96" s="376"/>
      <c r="L96" s="155"/>
      <c r="S96" s="76"/>
      <c r="T96" s="76"/>
      <c r="U96" s="76"/>
      <c r="V96" s="76"/>
      <c r="W96" s="76"/>
      <c r="X96" s="21"/>
      <c r="Y96" s="21"/>
      <c r="Z96" s="21"/>
      <c r="AL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0:53">
      <c r="J97" s="376"/>
      <c r="L97" s="155"/>
      <c r="S97" s="76"/>
      <c r="T97" s="76"/>
      <c r="U97" s="76"/>
      <c r="V97" s="76"/>
      <c r="W97" s="76"/>
      <c r="X97" s="21"/>
      <c r="Y97" s="21"/>
      <c r="Z97" s="21"/>
      <c r="AL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0:53">
      <c r="J98" s="376"/>
      <c r="L98" s="155"/>
      <c r="S98" s="76"/>
      <c r="T98" s="76"/>
      <c r="U98" s="76"/>
      <c r="V98" s="76"/>
      <c r="W98" s="76"/>
      <c r="X98" s="21"/>
      <c r="Y98" s="21"/>
      <c r="Z98" s="21"/>
      <c r="AL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0:53">
      <c r="J99" s="376"/>
      <c r="L99" s="155"/>
      <c r="S99" s="76"/>
      <c r="T99" s="76"/>
      <c r="U99" s="76"/>
      <c r="V99" s="76"/>
      <c r="W99" s="76"/>
      <c r="X99" s="21"/>
      <c r="Y99" s="21"/>
      <c r="Z99" s="21"/>
      <c r="AL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</row>
    <row r="100" spans="10:53">
      <c r="J100" s="376"/>
      <c r="L100" s="155"/>
      <c r="S100" s="76"/>
      <c r="T100" s="76"/>
      <c r="U100" s="76"/>
      <c r="V100" s="76"/>
      <c r="W100" s="76"/>
      <c r="X100" s="21"/>
      <c r="Y100" s="21"/>
      <c r="Z100" s="21"/>
      <c r="AL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</row>
    <row r="101" spans="10:53">
      <c r="J101" s="376"/>
      <c r="L101" s="155"/>
      <c r="S101" s="76"/>
      <c r="T101" s="76"/>
      <c r="U101" s="76"/>
      <c r="V101" s="76"/>
      <c r="W101" s="76"/>
      <c r="X101" s="21"/>
      <c r="Y101" s="21"/>
      <c r="Z101" s="21"/>
      <c r="AL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</row>
    <row r="102" spans="10:53">
      <c r="J102" s="376"/>
      <c r="L102" s="155"/>
      <c r="S102" s="76"/>
      <c r="T102" s="76"/>
      <c r="U102" s="76"/>
      <c r="V102" s="76"/>
      <c r="W102" s="76"/>
      <c r="X102" s="21"/>
      <c r="Y102" s="21"/>
      <c r="Z102" s="21"/>
      <c r="AL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</row>
    <row r="103" spans="10:53">
      <c r="J103" s="376"/>
      <c r="L103" s="155"/>
      <c r="S103" s="76"/>
      <c r="T103" s="76"/>
      <c r="U103" s="76"/>
      <c r="V103" s="76"/>
      <c r="W103" s="76"/>
      <c r="X103" s="21"/>
      <c r="Y103" s="21"/>
      <c r="Z103" s="21"/>
      <c r="AL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</row>
    <row r="104" spans="10:53">
      <c r="J104" s="376"/>
      <c r="L104" s="155"/>
      <c r="S104" s="76"/>
      <c r="T104" s="76"/>
      <c r="U104" s="76"/>
      <c r="V104" s="76"/>
      <c r="W104" s="76"/>
      <c r="X104" s="21"/>
      <c r="Y104" s="21"/>
      <c r="Z104" s="21"/>
      <c r="AL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</row>
    <row r="105" spans="10:53">
      <c r="J105" s="376"/>
      <c r="L105" s="155"/>
      <c r="S105" s="76"/>
      <c r="T105" s="76"/>
      <c r="U105" s="76"/>
      <c r="V105" s="76"/>
      <c r="W105" s="76"/>
      <c r="X105" s="21"/>
      <c r="Y105" s="21"/>
      <c r="Z105" s="21"/>
      <c r="AL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</row>
    <row r="106" spans="10:53">
      <c r="J106" s="376"/>
      <c r="L106" s="155"/>
      <c r="S106" s="76"/>
      <c r="T106" s="76"/>
      <c r="U106" s="76"/>
      <c r="V106" s="76"/>
      <c r="W106" s="76"/>
      <c r="X106" s="21"/>
      <c r="Y106" s="21"/>
      <c r="Z106" s="21"/>
      <c r="AL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</row>
    <row r="107" spans="10:53">
      <c r="J107" s="376"/>
      <c r="L107" s="155"/>
      <c r="S107" s="76"/>
      <c r="T107" s="76"/>
      <c r="U107" s="76"/>
      <c r="V107" s="76"/>
      <c r="W107" s="76"/>
      <c r="X107" s="21"/>
      <c r="Y107" s="21"/>
      <c r="Z107" s="21"/>
      <c r="AL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</row>
    <row r="108" spans="10:53">
      <c r="J108" s="376"/>
      <c r="L108" s="155"/>
      <c r="S108" s="76"/>
      <c r="T108" s="76"/>
      <c r="U108" s="76"/>
      <c r="V108" s="76"/>
      <c r="W108" s="76"/>
      <c r="X108" s="21"/>
      <c r="Y108" s="21"/>
      <c r="Z108" s="21"/>
      <c r="AL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</row>
    <row r="109" spans="10:53">
      <c r="J109" s="376"/>
      <c r="L109" s="155"/>
      <c r="S109" s="76"/>
      <c r="T109" s="76"/>
      <c r="U109" s="76"/>
      <c r="V109" s="76"/>
      <c r="W109" s="76"/>
      <c r="X109" s="21"/>
      <c r="Y109" s="21"/>
      <c r="Z109" s="21"/>
      <c r="AL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</row>
    <row r="110" spans="10:53">
      <c r="J110" s="376"/>
      <c r="L110" s="155"/>
      <c r="S110" s="76"/>
      <c r="T110" s="76"/>
      <c r="U110" s="76"/>
      <c r="V110" s="76"/>
      <c r="W110" s="76"/>
      <c r="X110" s="21"/>
      <c r="Y110" s="21"/>
      <c r="Z110" s="21"/>
      <c r="AL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</row>
    <row r="111" spans="10:53">
      <c r="J111" s="376"/>
      <c r="L111" s="155"/>
      <c r="S111" s="76"/>
      <c r="T111" s="76"/>
      <c r="U111" s="76"/>
      <c r="V111" s="76"/>
      <c r="W111" s="76"/>
      <c r="X111" s="21"/>
      <c r="Y111" s="21"/>
      <c r="Z111" s="21"/>
      <c r="AL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</row>
    <row r="112" spans="10:53">
      <c r="J112" s="376"/>
      <c r="L112" s="155"/>
      <c r="S112" s="76"/>
      <c r="T112" s="76"/>
      <c r="U112" s="76"/>
      <c r="V112" s="76"/>
      <c r="W112" s="76"/>
      <c r="X112" s="21"/>
      <c r="Y112" s="21"/>
      <c r="Z112" s="21"/>
      <c r="AL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</row>
    <row r="113" spans="10:53">
      <c r="J113" s="376"/>
      <c r="L113" s="155"/>
      <c r="S113" s="76"/>
      <c r="T113" s="76"/>
      <c r="U113" s="76"/>
      <c r="V113" s="76"/>
      <c r="W113" s="76"/>
      <c r="X113" s="21"/>
      <c r="Y113" s="21"/>
      <c r="Z113" s="21"/>
      <c r="AL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</row>
    <row r="114" spans="10:53">
      <c r="J114" s="376"/>
      <c r="L114" s="155"/>
      <c r="S114" s="76"/>
      <c r="T114" s="76"/>
      <c r="U114" s="76"/>
      <c r="V114" s="76"/>
      <c r="W114" s="76"/>
      <c r="X114" s="21"/>
      <c r="Y114" s="21"/>
      <c r="Z114" s="21"/>
      <c r="AL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</row>
    <row r="115" spans="10:53">
      <c r="J115" s="376"/>
      <c r="L115" s="155"/>
      <c r="S115" s="76"/>
      <c r="T115" s="76"/>
      <c r="U115" s="76"/>
      <c r="V115" s="76"/>
      <c r="W115" s="76"/>
      <c r="X115" s="21"/>
      <c r="Y115" s="21"/>
      <c r="Z115" s="21"/>
      <c r="AL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</row>
    <row r="116" spans="10:53">
      <c r="J116" s="376"/>
      <c r="L116" s="155"/>
      <c r="S116" s="76"/>
      <c r="T116" s="76"/>
      <c r="U116" s="76"/>
      <c r="V116" s="76"/>
      <c r="W116" s="76"/>
      <c r="X116" s="21"/>
      <c r="Y116" s="21"/>
      <c r="Z116" s="21"/>
      <c r="AL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</row>
    <row r="117" spans="10:53">
      <c r="J117" s="376"/>
      <c r="L117" s="155"/>
      <c r="S117" s="76"/>
      <c r="T117" s="76"/>
      <c r="U117" s="76"/>
      <c r="V117" s="76"/>
      <c r="W117" s="76"/>
      <c r="X117" s="21"/>
      <c r="Y117" s="21"/>
      <c r="Z117" s="21"/>
      <c r="AL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</row>
    <row r="118" spans="10:53">
      <c r="J118" s="376"/>
      <c r="L118" s="155"/>
      <c r="S118" s="76"/>
      <c r="T118" s="76"/>
      <c r="U118" s="76"/>
      <c r="V118" s="76"/>
      <c r="W118" s="76"/>
      <c r="X118" s="21"/>
      <c r="Y118" s="21"/>
      <c r="Z118" s="21"/>
      <c r="AL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</row>
    <row r="119" spans="10:53">
      <c r="J119" s="376"/>
      <c r="L119" s="155"/>
      <c r="S119" s="76"/>
      <c r="T119" s="76"/>
      <c r="U119" s="76"/>
      <c r="V119" s="76"/>
      <c r="W119" s="76"/>
      <c r="X119" s="21"/>
      <c r="Y119" s="21"/>
      <c r="Z119" s="21"/>
      <c r="AL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</row>
    <row r="120" spans="10:53">
      <c r="J120" s="376"/>
      <c r="L120" s="155"/>
      <c r="S120" s="76"/>
      <c r="T120" s="76"/>
      <c r="U120" s="76"/>
      <c r="V120" s="76"/>
      <c r="W120" s="76"/>
      <c r="X120" s="21"/>
      <c r="Y120" s="21"/>
      <c r="Z120" s="21"/>
      <c r="AL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</row>
    <row r="121" spans="10:53">
      <c r="J121" s="376"/>
      <c r="L121" s="155"/>
      <c r="S121" s="76"/>
      <c r="T121" s="76"/>
      <c r="U121" s="76"/>
      <c r="V121" s="76"/>
      <c r="W121" s="76"/>
      <c r="X121" s="21"/>
      <c r="Y121" s="21"/>
      <c r="Z121" s="21"/>
      <c r="AL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</row>
    <row r="122" spans="10:53">
      <c r="J122" s="376"/>
      <c r="L122" s="155"/>
      <c r="S122" s="76"/>
      <c r="T122" s="76"/>
      <c r="U122" s="76"/>
      <c r="V122" s="76"/>
      <c r="W122" s="76"/>
      <c r="X122" s="21"/>
      <c r="Y122" s="21"/>
      <c r="Z122" s="21"/>
      <c r="AL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</row>
    <row r="123" spans="10:53">
      <c r="J123" s="376"/>
      <c r="L123" s="155"/>
      <c r="S123" s="76"/>
      <c r="T123" s="76"/>
      <c r="U123" s="76"/>
      <c r="V123" s="76"/>
      <c r="W123" s="76"/>
      <c r="X123" s="21"/>
      <c r="Y123" s="21"/>
      <c r="Z123" s="21"/>
      <c r="AL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</row>
    <row r="124" spans="10:53">
      <c r="J124" s="376"/>
      <c r="L124" s="155"/>
      <c r="S124" s="76"/>
      <c r="T124" s="76"/>
      <c r="U124" s="76"/>
      <c r="V124" s="76"/>
      <c r="W124" s="76"/>
      <c r="X124" s="21"/>
      <c r="Y124" s="21"/>
      <c r="Z124" s="21"/>
      <c r="AL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</row>
    <row r="125" spans="10:53">
      <c r="J125" s="376"/>
      <c r="L125" s="155"/>
      <c r="S125" s="76"/>
      <c r="T125" s="76"/>
      <c r="U125" s="76"/>
      <c r="V125" s="76"/>
      <c r="W125" s="76"/>
      <c r="X125" s="21"/>
      <c r="Y125" s="21"/>
      <c r="Z125" s="21"/>
      <c r="AL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</row>
    <row r="126" spans="10:53">
      <c r="J126" s="376"/>
      <c r="L126" s="155"/>
      <c r="S126" s="76"/>
      <c r="T126" s="76"/>
      <c r="U126" s="76"/>
      <c r="V126" s="76"/>
      <c r="W126" s="76"/>
      <c r="X126" s="21"/>
      <c r="Y126" s="21"/>
      <c r="Z126" s="21"/>
      <c r="AL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</row>
    <row r="127" spans="10:53">
      <c r="J127" s="376"/>
      <c r="L127" s="155"/>
      <c r="S127" s="76"/>
      <c r="T127" s="76"/>
      <c r="U127" s="76"/>
      <c r="V127" s="76"/>
      <c r="W127" s="76"/>
      <c r="X127" s="21"/>
      <c r="Y127" s="21"/>
      <c r="Z127" s="21"/>
      <c r="AL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</row>
    <row r="128" spans="10:53">
      <c r="J128" s="376"/>
      <c r="L128" s="155"/>
      <c r="S128" s="76"/>
      <c r="T128" s="76"/>
      <c r="U128" s="76"/>
      <c r="V128" s="76"/>
      <c r="W128" s="76"/>
      <c r="X128" s="21"/>
      <c r="Y128" s="21"/>
      <c r="Z128" s="21"/>
      <c r="AL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</row>
    <row r="129" spans="10:53">
      <c r="J129" s="376"/>
      <c r="L129" s="155"/>
      <c r="S129" s="76"/>
      <c r="T129" s="76"/>
      <c r="U129" s="76"/>
      <c r="V129" s="76"/>
      <c r="W129" s="76"/>
      <c r="X129" s="21"/>
      <c r="Y129" s="21"/>
      <c r="Z129" s="21"/>
      <c r="AL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</row>
    <row r="130" spans="10:53">
      <c r="J130" s="376"/>
      <c r="L130" s="155"/>
      <c r="S130" s="76"/>
      <c r="T130" s="76"/>
      <c r="U130" s="76"/>
      <c r="V130" s="76"/>
      <c r="W130" s="76"/>
      <c r="X130" s="21"/>
      <c r="Y130" s="21"/>
      <c r="Z130" s="21"/>
      <c r="AL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</row>
    <row r="131" spans="10:53">
      <c r="J131" s="376"/>
      <c r="L131" s="155"/>
      <c r="S131" s="76"/>
      <c r="T131" s="76"/>
      <c r="U131" s="76"/>
      <c r="V131" s="76"/>
      <c r="W131" s="76"/>
      <c r="X131" s="21"/>
      <c r="Y131" s="21"/>
      <c r="Z131" s="21"/>
      <c r="AL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</row>
    <row r="132" spans="10:53">
      <c r="J132" s="376"/>
      <c r="L132" s="155"/>
      <c r="S132" s="76"/>
      <c r="T132" s="76"/>
      <c r="U132" s="76"/>
      <c r="V132" s="76"/>
      <c r="W132" s="76"/>
      <c r="X132" s="21"/>
      <c r="Y132" s="21"/>
      <c r="Z132" s="21"/>
      <c r="AL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</row>
    <row r="133" spans="10:53">
      <c r="J133" s="376"/>
      <c r="L133" s="155"/>
      <c r="S133" s="76"/>
      <c r="T133" s="76"/>
      <c r="U133" s="76"/>
      <c r="V133" s="76"/>
      <c r="W133" s="76"/>
      <c r="X133" s="21"/>
      <c r="Y133" s="21"/>
      <c r="Z133" s="21"/>
      <c r="AL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</row>
    <row r="134" spans="10:53">
      <c r="J134" s="376"/>
      <c r="L134" s="155"/>
      <c r="S134" s="76"/>
      <c r="T134" s="76"/>
      <c r="U134" s="76"/>
      <c r="V134" s="76"/>
      <c r="W134" s="76"/>
      <c r="X134" s="21"/>
      <c r="Y134" s="21"/>
      <c r="Z134" s="21"/>
      <c r="AL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</row>
    <row r="135" spans="10:53">
      <c r="J135" s="376"/>
      <c r="L135" s="155"/>
      <c r="S135" s="76"/>
      <c r="T135" s="76"/>
      <c r="U135" s="76"/>
      <c r="V135" s="76"/>
      <c r="W135" s="76"/>
      <c r="X135" s="21"/>
      <c r="Y135" s="21"/>
      <c r="Z135" s="21"/>
      <c r="AL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</row>
    <row r="136" spans="10:53">
      <c r="J136" s="376"/>
      <c r="L136" s="155"/>
      <c r="S136" s="76"/>
      <c r="T136" s="76"/>
      <c r="U136" s="76"/>
      <c r="V136" s="76"/>
      <c r="W136" s="76"/>
      <c r="X136" s="21"/>
      <c r="Y136" s="21"/>
      <c r="Z136" s="21"/>
      <c r="AL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</row>
    <row r="137" spans="10:53">
      <c r="J137" s="376"/>
      <c r="L137" s="155"/>
      <c r="S137" s="76"/>
      <c r="T137" s="76"/>
      <c r="U137" s="76"/>
      <c r="V137" s="76"/>
      <c r="W137" s="76"/>
      <c r="X137" s="21"/>
      <c r="Y137" s="21"/>
      <c r="Z137" s="21"/>
      <c r="AL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</row>
    <row r="138" spans="10:53">
      <c r="J138" s="376"/>
      <c r="L138" s="155"/>
      <c r="S138" s="76"/>
      <c r="T138" s="76"/>
      <c r="U138" s="76"/>
      <c r="V138" s="76"/>
      <c r="W138" s="76"/>
      <c r="X138" s="21"/>
      <c r="Y138" s="21"/>
      <c r="Z138" s="21"/>
      <c r="AL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</row>
    <row r="139" spans="10:53">
      <c r="J139" s="376"/>
      <c r="L139" s="155"/>
      <c r="S139" s="76"/>
      <c r="T139" s="76"/>
      <c r="U139" s="76"/>
      <c r="V139" s="76"/>
      <c r="W139" s="76"/>
      <c r="X139" s="21"/>
      <c r="Y139" s="21"/>
      <c r="Z139" s="21"/>
      <c r="AL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</row>
    <row r="140" spans="10:53">
      <c r="J140" s="376"/>
      <c r="L140" s="155"/>
      <c r="S140" s="76"/>
      <c r="T140" s="76"/>
      <c r="U140" s="76"/>
      <c r="V140" s="76"/>
      <c r="W140" s="76"/>
      <c r="X140" s="21"/>
      <c r="Y140" s="21"/>
      <c r="Z140" s="21"/>
      <c r="AL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</row>
    <row r="141" spans="10:53">
      <c r="J141" s="376"/>
      <c r="L141" s="155"/>
      <c r="S141" s="76"/>
      <c r="T141" s="76"/>
      <c r="U141" s="76"/>
      <c r="V141" s="76"/>
      <c r="W141" s="76"/>
      <c r="X141" s="21"/>
      <c r="Y141" s="21"/>
      <c r="Z141" s="21"/>
      <c r="AL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</row>
    <row r="142" spans="10:53">
      <c r="J142" s="376"/>
      <c r="L142" s="155"/>
      <c r="S142" s="76"/>
      <c r="T142" s="76"/>
      <c r="U142" s="76"/>
      <c r="V142" s="76"/>
      <c r="W142" s="76"/>
      <c r="X142" s="21"/>
      <c r="Y142" s="21"/>
      <c r="Z142" s="21"/>
      <c r="AL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</row>
    <row r="143" spans="10:53">
      <c r="J143" s="376"/>
      <c r="L143" s="155"/>
      <c r="S143" s="76"/>
      <c r="T143" s="76"/>
      <c r="U143" s="76"/>
      <c r="V143" s="76"/>
      <c r="W143" s="76"/>
      <c r="X143" s="21"/>
      <c r="Y143" s="21"/>
      <c r="Z143" s="21"/>
      <c r="AL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</row>
    <row r="144" spans="10:53">
      <c r="J144" s="376"/>
      <c r="L144" s="155"/>
      <c r="S144" s="76"/>
      <c r="T144" s="76"/>
      <c r="U144" s="76"/>
      <c r="V144" s="76"/>
      <c r="W144" s="76"/>
      <c r="X144" s="21"/>
      <c r="Y144" s="21"/>
      <c r="Z144" s="21"/>
      <c r="AL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</row>
    <row r="145" spans="10:53">
      <c r="J145" s="376"/>
      <c r="L145" s="155"/>
      <c r="S145" s="76"/>
      <c r="T145" s="76"/>
      <c r="U145" s="76"/>
      <c r="V145" s="76"/>
      <c r="W145" s="76"/>
      <c r="X145" s="21"/>
      <c r="Y145" s="21"/>
      <c r="Z145" s="21"/>
      <c r="AL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</row>
    <row r="146" spans="10:53">
      <c r="J146" s="376"/>
      <c r="L146" s="155"/>
      <c r="S146" s="76"/>
      <c r="T146" s="76"/>
      <c r="U146" s="76"/>
      <c r="V146" s="76"/>
      <c r="W146" s="76"/>
      <c r="X146" s="21"/>
      <c r="Y146" s="21"/>
      <c r="Z146" s="21"/>
      <c r="AL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</row>
    <row r="147" spans="10:53">
      <c r="J147" s="376"/>
      <c r="L147" s="155"/>
      <c r="S147" s="76"/>
      <c r="T147" s="76"/>
      <c r="U147" s="76"/>
      <c r="V147" s="76"/>
      <c r="W147" s="76"/>
      <c r="X147" s="21"/>
      <c r="Y147" s="21"/>
      <c r="Z147" s="21"/>
      <c r="AL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</row>
    <row r="148" spans="10:53">
      <c r="J148" s="376"/>
      <c r="L148" s="155"/>
      <c r="S148" s="76"/>
      <c r="T148" s="76"/>
      <c r="U148" s="76"/>
      <c r="V148" s="76"/>
      <c r="W148" s="76"/>
      <c r="X148" s="21"/>
      <c r="Y148" s="21"/>
      <c r="Z148" s="21"/>
      <c r="AL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</row>
    <row r="149" spans="10:53">
      <c r="J149" s="376"/>
      <c r="L149" s="155"/>
      <c r="S149" s="76"/>
      <c r="T149" s="76"/>
      <c r="U149" s="76"/>
      <c r="V149" s="76"/>
      <c r="W149" s="76"/>
      <c r="X149" s="21"/>
      <c r="Y149" s="21"/>
      <c r="Z149" s="21"/>
      <c r="AL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</row>
    <row r="150" spans="10:53">
      <c r="J150" s="376"/>
      <c r="L150" s="155"/>
      <c r="S150" s="76"/>
      <c r="T150" s="76"/>
      <c r="U150" s="76"/>
      <c r="V150" s="76"/>
      <c r="W150" s="76"/>
      <c r="X150" s="21"/>
      <c r="Y150" s="21"/>
      <c r="Z150" s="21"/>
      <c r="AL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</row>
    <row r="151" spans="10:53">
      <c r="J151" s="376"/>
      <c r="L151" s="155"/>
      <c r="S151" s="76"/>
      <c r="T151" s="76"/>
      <c r="U151" s="76"/>
      <c r="V151" s="76"/>
      <c r="W151" s="76"/>
      <c r="X151" s="21"/>
      <c r="Y151" s="21"/>
      <c r="Z151" s="21"/>
      <c r="AL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</row>
    <row r="152" spans="10:53">
      <c r="J152" s="376"/>
      <c r="L152" s="155"/>
      <c r="S152" s="76"/>
      <c r="T152" s="76"/>
      <c r="U152" s="76"/>
      <c r="V152" s="76"/>
      <c r="W152" s="76"/>
      <c r="X152" s="21"/>
      <c r="Y152" s="21"/>
      <c r="Z152" s="21"/>
      <c r="AL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</row>
    <row r="153" spans="10:53">
      <c r="J153" s="376"/>
      <c r="L153" s="155"/>
      <c r="S153" s="76"/>
      <c r="T153" s="76"/>
      <c r="U153" s="76"/>
      <c r="V153" s="76"/>
      <c r="W153" s="76"/>
      <c r="X153" s="21"/>
      <c r="Y153" s="21"/>
      <c r="Z153" s="21"/>
      <c r="AL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</row>
    <row r="154" spans="10:53">
      <c r="J154" s="376"/>
      <c r="L154" s="155"/>
      <c r="S154" s="76"/>
      <c r="T154" s="76"/>
      <c r="U154" s="76"/>
      <c r="V154" s="76"/>
      <c r="W154" s="76"/>
      <c r="X154" s="21"/>
      <c r="Y154" s="21"/>
      <c r="Z154" s="21"/>
      <c r="AL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</row>
    <row r="155" spans="10:53">
      <c r="J155" s="376"/>
      <c r="L155" s="155"/>
      <c r="S155" s="76"/>
      <c r="T155" s="76"/>
      <c r="U155" s="76"/>
      <c r="V155" s="76"/>
      <c r="W155" s="76"/>
      <c r="X155" s="21"/>
      <c r="Y155" s="21"/>
      <c r="Z155" s="21"/>
      <c r="AL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</row>
    <row r="156" spans="10:53">
      <c r="J156" s="376"/>
      <c r="L156" s="155"/>
      <c r="S156" s="76"/>
      <c r="T156" s="76"/>
      <c r="U156" s="76"/>
      <c r="V156" s="76"/>
      <c r="W156" s="76"/>
      <c r="X156" s="21"/>
      <c r="Y156" s="21"/>
      <c r="Z156" s="21"/>
      <c r="AL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</row>
    <row r="157" spans="10:53">
      <c r="J157" s="376"/>
      <c r="L157" s="155"/>
      <c r="S157" s="76"/>
      <c r="T157" s="76"/>
      <c r="U157" s="76"/>
      <c r="V157" s="76"/>
      <c r="W157" s="76"/>
      <c r="X157" s="21"/>
      <c r="Y157" s="21"/>
      <c r="Z157" s="21"/>
      <c r="AL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</row>
    <row r="158" spans="10:53">
      <c r="J158" s="376"/>
      <c r="L158" s="155"/>
      <c r="S158" s="76"/>
      <c r="T158" s="76"/>
      <c r="U158" s="76"/>
      <c r="V158" s="76"/>
      <c r="W158" s="76"/>
      <c r="X158" s="21"/>
      <c r="Y158" s="21"/>
      <c r="Z158" s="21"/>
      <c r="AL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</row>
    <row r="159" spans="10:53">
      <c r="J159" s="376"/>
      <c r="L159" s="155"/>
      <c r="S159" s="76"/>
      <c r="T159" s="76"/>
      <c r="U159" s="76"/>
      <c r="V159" s="76"/>
      <c r="W159" s="76"/>
      <c r="X159" s="21"/>
      <c r="Y159" s="21"/>
      <c r="Z159" s="21"/>
      <c r="AL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</row>
    <row r="160" spans="10:53">
      <c r="J160" s="376"/>
      <c r="L160" s="155"/>
      <c r="S160" s="76"/>
      <c r="T160" s="76"/>
      <c r="U160" s="76"/>
      <c r="V160" s="76"/>
      <c r="W160" s="76"/>
      <c r="X160" s="21"/>
      <c r="Y160" s="21"/>
      <c r="Z160" s="21"/>
      <c r="AL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</row>
    <row r="161" spans="10:53">
      <c r="J161" s="376"/>
      <c r="L161" s="155"/>
      <c r="S161" s="76"/>
      <c r="T161" s="76"/>
      <c r="U161" s="76"/>
      <c r="V161" s="76"/>
      <c r="W161" s="76"/>
      <c r="X161" s="21"/>
      <c r="Y161" s="21"/>
      <c r="Z161" s="21"/>
      <c r="AL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</row>
    <row r="162" spans="10:53">
      <c r="J162" s="376"/>
      <c r="L162" s="155"/>
      <c r="S162" s="76"/>
      <c r="T162" s="76"/>
      <c r="U162" s="76"/>
      <c r="V162" s="76"/>
      <c r="W162" s="76"/>
      <c r="X162" s="21"/>
      <c r="Y162" s="21"/>
      <c r="Z162" s="21"/>
      <c r="AL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</row>
    <row r="163" spans="10:53">
      <c r="J163" s="376"/>
      <c r="L163" s="155"/>
      <c r="S163" s="76"/>
      <c r="T163" s="76"/>
      <c r="U163" s="76"/>
      <c r="V163" s="76"/>
      <c r="W163" s="76"/>
      <c r="X163" s="21"/>
      <c r="Y163" s="21"/>
      <c r="Z163" s="21"/>
      <c r="AL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</row>
    <row r="164" spans="10:53">
      <c r="J164" s="376"/>
      <c r="L164" s="155"/>
      <c r="S164" s="76"/>
      <c r="T164" s="76"/>
      <c r="U164" s="76"/>
      <c r="V164" s="76"/>
      <c r="W164" s="76"/>
      <c r="X164" s="21"/>
      <c r="Y164" s="21"/>
      <c r="Z164" s="21"/>
      <c r="AL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</row>
    <row r="165" spans="10:53">
      <c r="J165" s="376"/>
      <c r="L165" s="155"/>
      <c r="S165" s="76"/>
      <c r="T165" s="76"/>
      <c r="U165" s="76"/>
      <c r="V165" s="76"/>
      <c r="W165" s="76"/>
      <c r="X165" s="21"/>
      <c r="Y165" s="21"/>
      <c r="Z165" s="21"/>
      <c r="AL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</row>
    <row r="166" spans="10:53">
      <c r="J166" s="376"/>
      <c r="L166" s="155"/>
      <c r="S166" s="76"/>
      <c r="T166" s="76"/>
      <c r="U166" s="76"/>
      <c r="V166" s="76"/>
      <c r="W166" s="76"/>
      <c r="X166" s="21"/>
      <c r="Y166" s="21"/>
      <c r="Z166" s="21"/>
      <c r="AL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</row>
    <row r="167" spans="10:53">
      <c r="J167" s="376"/>
      <c r="L167" s="155"/>
      <c r="S167" s="76"/>
      <c r="T167" s="76"/>
      <c r="U167" s="76"/>
      <c r="V167" s="76"/>
      <c r="W167" s="76"/>
      <c r="X167" s="21"/>
      <c r="Y167" s="21"/>
      <c r="Z167" s="21"/>
      <c r="AL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</row>
    <row r="168" spans="10:53">
      <c r="J168" s="376"/>
      <c r="L168" s="155"/>
      <c r="S168" s="76"/>
      <c r="T168" s="76"/>
      <c r="U168" s="76"/>
      <c r="V168" s="76"/>
      <c r="W168" s="76"/>
      <c r="X168" s="21"/>
      <c r="Y168" s="21"/>
      <c r="Z168" s="21"/>
      <c r="AL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</row>
    <row r="169" spans="10:53">
      <c r="J169" s="376"/>
      <c r="L169" s="155"/>
      <c r="S169" s="76"/>
      <c r="T169" s="76"/>
      <c r="U169" s="76"/>
      <c r="V169" s="76"/>
      <c r="W169" s="76"/>
      <c r="X169" s="21"/>
      <c r="Y169" s="21"/>
      <c r="Z169" s="21"/>
      <c r="AL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</row>
    <row r="170" spans="10:53">
      <c r="J170" s="376"/>
      <c r="L170" s="155"/>
      <c r="S170" s="76"/>
      <c r="T170" s="76"/>
      <c r="U170" s="76"/>
      <c r="V170" s="76"/>
      <c r="W170" s="76"/>
      <c r="X170" s="21"/>
      <c r="Y170" s="21"/>
      <c r="Z170" s="21"/>
      <c r="AL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</row>
    <row r="171" spans="10:53">
      <c r="J171" s="376"/>
      <c r="L171" s="155"/>
      <c r="S171" s="76"/>
      <c r="T171" s="76"/>
      <c r="U171" s="76"/>
      <c r="V171" s="76"/>
      <c r="W171" s="76"/>
      <c r="X171" s="21"/>
      <c r="Y171" s="21"/>
      <c r="Z171" s="21"/>
      <c r="AL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</row>
    <row r="172" spans="10:53">
      <c r="J172" s="376"/>
      <c r="L172" s="155"/>
      <c r="S172" s="76"/>
      <c r="T172" s="76"/>
      <c r="U172" s="76"/>
      <c r="V172" s="76"/>
      <c r="W172" s="76"/>
      <c r="X172" s="21"/>
      <c r="Y172" s="21"/>
      <c r="Z172" s="21"/>
      <c r="AL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</row>
    <row r="173" spans="10:53">
      <c r="J173" s="376"/>
      <c r="L173" s="155"/>
      <c r="S173" s="76"/>
      <c r="T173" s="76"/>
      <c r="U173" s="76"/>
      <c r="V173" s="76"/>
      <c r="W173" s="76"/>
      <c r="X173" s="21"/>
      <c r="Y173" s="21"/>
      <c r="Z173" s="21"/>
      <c r="AL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</row>
    <row r="174" spans="10:53">
      <c r="J174" s="376"/>
      <c r="L174" s="155"/>
      <c r="S174" s="76"/>
      <c r="T174" s="76"/>
      <c r="U174" s="76"/>
      <c r="V174" s="76"/>
      <c r="W174" s="76"/>
      <c r="X174" s="21"/>
      <c r="Y174" s="21"/>
      <c r="Z174" s="21"/>
      <c r="AL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</row>
    <row r="175" spans="10:53">
      <c r="J175" s="376"/>
      <c r="L175" s="155"/>
      <c r="S175" s="76"/>
      <c r="T175" s="76"/>
      <c r="U175" s="76"/>
      <c r="V175" s="76"/>
      <c r="W175" s="76"/>
      <c r="X175" s="21"/>
      <c r="Y175" s="21"/>
      <c r="Z175" s="21"/>
      <c r="AL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</row>
    <row r="176" spans="10:53">
      <c r="J176" s="376"/>
      <c r="L176" s="155"/>
      <c r="S176" s="76"/>
      <c r="T176" s="76"/>
      <c r="U176" s="76"/>
      <c r="V176" s="76"/>
      <c r="W176" s="76"/>
      <c r="X176" s="21"/>
      <c r="Y176" s="21"/>
      <c r="Z176" s="21"/>
      <c r="AL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</row>
    <row r="177" spans="10:53">
      <c r="J177" s="376"/>
      <c r="L177" s="155"/>
      <c r="S177" s="76"/>
      <c r="T177" s="76"/>
      <c r="U177" s="76"/>
      <c r="V177" s="76"/>
      <c r="W177" s="76"/>
      <c r="X177" s="21"/>
      <c r="Y177" s="21"/>
      <c r="Z177" s="21"/>
      <c r="AL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</row>
    <row r="178" spans="10:53">
      <c r="J178" s="376"/>
      <c r="L178" s="155"/>
      <c r="S178" s="76"/>
      <c r="T178" s="76"/>
      <c r="U178" s="76"/>
      <c r="V178" s="76"/>
      <c r="W178" s="76"/>
      <c r="X178" s="21"/>
      <c r="Y178" s="21"/>
      <c r="Z178" s="21"/>
      <c r="AL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</row>
    <row r="179" spans="10:53">
      <c r="J179" s="376"/>
      <c r="L179" s="155"/>
      <c r="S179" s="76"/>
      <c r="T179" s="76"/>
      <c r="U179" s="76"/>
      <c r="V179" s="76"/>
      <c r="W179" s="76"/>
      <c r="X179" s="21"/>
      <c r="Y179" s="21"/>
      <c r="Z179" s="21"/>
      <c r="AL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</row>
    <row r="180" spans="10:53">
      <c r="J180" s="376"/>
      <c r="L180" s="155"/>
      <c r="S180" s="76"/>
      <c r="T180" s="76"/>
      <c r="U180" s="76"/>
      <c r="V180" s="76"/>
      <c r="W180" s="76"/>
      <c r="X180" s="21"/>
      <c r="Y180" s="21"/>
      <c r="Z180" s="21"/>
      <c r="AL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</row>
    <row r="181" spans="10:53">
      <c r="J181" s="376"/>
      <c r="L181" s="155"/>
      <c r="S181" s="76"/>
      <c r="T181" s="76"/>
      <c r="U181" s="76"/>
      <c r="V181" s="76"/>
      <c r="W181" s="76"/>
      <c r="X181" s="21"/>
      <c r="Y181" s="21"/>
      <c r="Z181" s="21"/>
      <c r="AL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</row>
    <row r="182" spans="10:53">
      <c r="J182" s="376"/>
      <c r="L182" s="155"/>
      <c r="S182" s="76"/>
      <c r="T182" s="76"/>
      <c r="U182" s="76"/>
      <c r="V182" s="76"/>
      <c r="W182" s="76"/>
      <c r="X182" s="21"/>
      <c r="Y182" s="21"/>
      <c r="Z182" s="21"/>
      <c r="AL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</row>
    <row r="183" spans="10:53">
      <c r="J183" s="376"/>
      <c r="L183" s="155"/>
      <c r="S183" s="76"/>
      <c r="T183" s="76"/>
      <c r="U183" s="76"/>
      <c r="V183" s="76"/>
      <c r="W183" s="76"/>
      <c r="X183" s="21"/>
      <c r="Y183" s="21"/>
      <c r="Z183" s="21"/>
      <c r="AL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</row>
    <row r="184" spans="10:53">
      <c r="J184" s="376"/>
      <c r="L184" s="155"/>
      <c r="S184" s="76"/>
      <c r="T184" s="76"/>
      <c r="U184" s="76"/>
      <c r="V184" s="76"/>
      <c r="W184" s="76"/>
      <c r="X184" s="21"/>
      <c r="Y184" s="21"/>
      <c r="Z184" s="21"/>
      <c r="AL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</row>
    <row r="185" spans="10:53">
      <c r="J185" s="376"/>
      <c r="L185" s="155"/>
      <c r="S185" s="76"/>
      <c r="T185" s="76"/>
      <c r="U185" s="76"/>
      <c r="V185" s="76"/>
      <c r="W185" s="76"/>
      <c r="X185" s="21"/>
      <c r="Y185" s="21"/>
      <c r="Z185" s="21"/>
      <c r="AL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</row>
    <row r="186" spans="10:53">
      <c r="J186" s="376"/>
      <c r="L186" s="155"/>
      <c r="S186" s="76"/>
      <c r="T186" s="76"/>
      <c r="U186" s="76"/>
      <c r="V186" s="76"/>
      <c r="W186" s="76"/>
      <c r="X186" s="21"/>
      <c r="Y186" s="21"/>
      <c r="Z186" s="21"/>
      <c r="AL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</row>
    <row r="187" spans="10:53">
      <c r="J187" s="376"/>
      <c r="L187" s="155"/>
      <c r="S187" s="76"/>
      <c r="T187" s="76"/>
      <c r="U187" s="76"/>
      <c r="V187" s="76"/>
      <c r="W187" s="76"/>
      <c r="X187" s="21"/>
      <c r="Y187" s="21"/>
      <c r="Z187" s="21"/>
      <c r="AL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</row>
    <row r="188" spans="10:53">
      <c r="J188" s="376"/>
      <c r="L188" s="155"/>
      <c r="S188" s="76"/>
      <c r="T188" s="76"/>
      <c r="U188" s="76"/>
      <c r="V188" s="76"/>
      <c r="W188" s="76"/>
      <c r="X188" s="21"/>
      <c r="Y188" s="21"/>
      <c r="Z188" s="21"/>
      <c r="AL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</row>
    <row r="189" spans="10:53">
      <c r="J189" s="376"/>
      <c r="L189" s="155"/>
      <c r="S189" s="76"/>
      <c r="T189" s="76"/>
      <c r="U189" s="76"/>
      <c r="V189" s="76"/>
      <c r="W189" s="76"/>
      <c r="X189" s="21"/>
      <c r="Y189" s="21"/>
      <c r="Z189" s="21"/>
      <c r="AL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</row>
    <row r="190" spans="10:53">
      <c r="J190" s="376"/>
      <c r="L190" s="155"/>
      <c r="S190" s="76"/>
      <c r="T190" s="76"/>
      <c r="U190" s="76"/>
      <c r="V190" s="76"/>
      <c r="W190" s="76"/>
      <c r="X190" s="21"/>
      <c r="Y190" s="21"/>
      <c r="Z190" s="21"/>
      <c r="AL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</row>
    <row r="191" spans="10:53">
      <c r="J191" s="376"/>
      <c r="L191" s="155"/>
      <c r="S191" s="76"/>
      <c r="T191" s="76"/>
      <c r="U191" s="76"/>
      <c r="V191" s="76"/>
      <c r="W191" s="76"/>
      <c r="X191" s="21"/>
      <c r="Y191" s="21"/>
      <c r="Z191" s="21"/>
      <c r="AL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</row>
    <row r="192" spans="10:53">
      <c r="J192" s="376"/>
      <c r="L192" s="155"/>
      <c r="S192" s="76"/>
      <c r="T192" s="76"/>
      <c r="U192" s="76"/>
      <c r="V192" s="76"/>
      <c r="W192" s="76"/>
      <c r="X192" s="21"/>
      <c r="Y192" s="21"/>
      <c r="Z192" s="21"/>
      <c r="AL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</row>
    <row r="193" spans="10:53">
      <c r="J193" s="376"/>
      <c r="L193" s="155"/>
      <c r="S193" s="76"/>
      <c r="T193" s="76"/>
      <c r="U193" s="76"/>
      <c r="V193" s="76"/>
      <c r="W193" s="76"/>
      <c r="X193" s="21"/>
      <c r="Y193" s="21"/>
      <c r="Z193" s="21"/>
      <c r="AL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</row>
    <row r="194" spans="10:53">
      <c r="J194" s="376"/>
      <c r="L194" s="155"/>
      <c r="S194" s="76"/>
      <c r="T194" s="76"/>
      <c r="U194" s="76"/>
      <c r="V194" s="76"/>
      <c r="W194" s="76"/>
      <c r="X194" s="21"/>
      <c r="Y194" s="21"/>
      <c r="Z194" s="21"/>
      <c r="AL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</row>
    <row r="195" spans="10:53">
      <c r="J195" s="376"/>
      <c r="L195" s="155"/>
      <c r="S195" s="76"/>
      <c r="T195" s="76"/>
      <c r="U195" s="76"/>
      <c r="V195" s="76"/>
      <c r="W195" s="76"/>
      <c r="X195" s="21"/>
      <c r="Y195" s="21"/>
      <c r="Z195" s="21"/>
      <c r="AL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</row>
    <row r="196" spans="10:53">
      <c r="J196" s="376"/>
      <c r="L196" s="155"/>
      <c r="S196" s="76"/>
      <c r="T196" s="76"/>
      <c r="U196" s="76"/>
      <c r="V196" s="76"/>
      <c r="W196" s="76"/>
      <c r="X196" s="21"/>
      <c r="Y196" s="21"/>
      <c r="Z196" s="21"/>
      <c r="AL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</row>
    <row r="197" spans="10:53">
      <c r="J197" s="376"/>
      <c r="L197" s="155"/>
      <c r="S197" s="76"/>
      <c r="T197" s="76"/>
      <c r="U197" s="76"/>
      <c r="V197" s="76"/>
      <c r="W197" s="76"/>
      <c r="X197" s="21"/>
      <c r="Y197" s="21"/>
      <c r="Z197" s="21"/>
      <c r="AL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</row>
    <row r="198" spans="10:53">
      <c r="J198" s="376"/>
      <c r="L198" s="155"/>
      <c r="S198" s="76"/>
      <c r="T198" s="76"/>
      <c r="U198" s="76"/>
      <c r="V198" s="76"/>
      <c r="W198" s="76"/>
      <c r="X198" s="21"/>
      <c r="Y198" s="21"/>
      <c r="Z198" s="21"/>
      <c r="AL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</row>
    <row r="199" spans="10:53">
      <c r="J199" s="376"/>
      <c r="L199" s="155"/>
      <c r="S199" s="76"/>
      <c r="T199" s="76"/>
      <c r="U199" s="76"/>
      <c r="V199" s="76"/>
      <c r="W199" s="76"/>
      <c r="X199" s="21"/>
      <c r="Y199" s="21"/>
      <c r="Z199" s="21"/>
      <c r="AL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</row>
    <row r="200" spans="10:53">
      <c r="J200" s="376"/>
      <c r="L200" s="155"/>
      <c r="S200" s="76"/>
      <c r="T200" s="76"/>
      <c r="U200" s="76"/>
      <c r="V200" s="76"/>
      <c r="W200" s="76"/>
      <c r="X200" s="21"/>
      <c r="Y200" s="21"/>
      <c r="Z200" s="21"/>
      <c r="AL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</row>
    <row r="201" spans="10:53">
      <c r="J201" s="376"/>
      <c r="L201" s="155"/>
      <c r="S201" s="76"/>
      <c r="T201" s="76"/>
      <c r="U201" s="76"/>
      <c r="V201" s="76"/>
      <c r="W201" s="76"/>
      <c r="X201" s="21"/>
      <c r="Y201" s="21"/>
      <c r="Z201" s="21"/>
      <c r="AL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</row>
    <row r="202" spans="10:53">
      <c r="J202" s="376"/>
      <c r="L202" s="155"/>
      <c r="S202" s="76"/>
      <c r="T202" s="76"/>
      <c r="U202" s="76"/>
      <c r="V202" s="76"/>
      <c r="W202" s="76"/>
      <c r="X202" s="21"/>
      <c r="Y202" s="21"/>
      <c r="Z202" s="21"/>
      <c r="AL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</row>
    <row r="203" spans="10:53">
      <c r="J203" s="376"/>
      <c r="L203" s="155"/>
      <c r="S203" s="76"/>
      <c r="T203" s="76"/>
      <c r="U203" s="76"/>
      <c r="V203" s="76"/>
      <c r="W203" s="76"/>
      <c r="X203" s="21"/>
      <c r="Y203" s="21"/>
      <c r="Z203" s="21"/>
      <c r="AL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</row>
    <row r="204" spans="10:53">
      <c r="J204" s="376"/>
      <c r="L204" s="155"/>
      <c r="S204" s="76"/>
      <c r="T204" s="76"/>
      <c r="U204" s="76"/>
      <c r="V204" s="76"/>
      <c r="W204" s="76"/>
      <c r="X204" s="21"/>
      <c r="Y204" s="21"/>
      <c r="Z204" s="21"/>
      <c r="AL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</row>
    <row r="205" spans="10:53">
      <c r="J205" s="376"/>
      <c r="L205" s="155"/>
      <c r="S205" s="76"/>
      <c r="T205" s="76"/>
      <c r="U205" s="76"/>
      <c r="V205" s="76"/>
      <c r="W205" s="76"/>
      <c r="X205" s="21"/>
      <c r="Y205" s="21"/>
      <c r="Z205" s="21"/>
      <c r="AL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</row>
    <row r="206" spans="10:53">
      <c r="J206" s="376"/>
      <c r="L206" s="155"/>
      <c r="S206" s="76"/>
      <c r="T206" s="76"/>
      <c r="U206" s="76"/>
      <c r="V206" s="76"/>
      <c r="W206" s="76"/>
      <c r="X206" s="21"/>
      <c r="Y206" s="21"/>
      <c r="Z206" s="21"/>
      <c r="AL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</row>
    <row r="207" spans="10:53">
      <c r="J207" s="376"/>
      <c r="L207" s="155"/>
      <c r="S207" s="76"/>
      <c r="T207" s="76"/>
      <c r="U207" s="76"/>
      <c r="V207" s="76"/>
      <c r="W207" s="76"/>
      <c r="X207" s="21"/>
      <c r="Y207" s="21"/>
      <c r="Z207" s="21"/>
      <c r="AL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</row>
    <row r="208" spans="10:53">
      <c r="J208" s="376"/>
      <c r="L208" s="155"/>
      <c r="S208" s="76"/>
      <c r="T208" s="76"/>
      <c r="U208" s="76"/>
      <c r="V208" s="76"/>
      <c r="W208" s="76"/>
      <c r="X208" s="21"/>
      <c r="Y208" s="21"/>
      <c r="Z208" s="21"/>
      <c r="AL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</row>
    <row r="209" spans="10:53">
      <c r="J209" s="376"/>
      <c r="L209" s="155"/>
      <c r="S209" s="76"/>
      <c r="T209" s="76"/>
      <c r="U209" s="76"/>
      <c r="V209" s="76"/>
      <c r="W209" s="76"/>
      <c r="X209" s="21"/>
      <c r="Y209" s="21"/>
      <c r="Z209" s="21"/>
      <c r="AL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</row>
    <row r="210" spans="10:53">
      <c r="J210" s="376"/>
      <c r="L210" s="155"/>
      <c r="S210" s="76"/>
      <c r="T210" s="76"/>
      <c r="U210" s="76"/>
      <c r="V210" s="76"/>
      <c r="W210" s="76"/>
      <c r="X210" s="21"/>
      <c r="Y210" s="21"/>
      <c r="Z210" s="21"/>
      <c r="AL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</row>
    <row r="211" spans="10:53">
      <c r="J211" s="376"/>
      <c r="L211" s="155"/>
      <c r="S211" s="76"/>
      <c r="T211" s="76"/>
      <c r="U211" s="76"/>
      <c r="V211" s="76"/>
      <c r="W211" s="76"/>
      <c r="X211" s="21"/>
      <c r="Y211" s="21"/>
      <c r="Z211" s="21"/>
      <c r="AL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</row>
    <row r="212" spans="10:53">
      <c r="J212" s="376"/>
      <c r="L212" s="155"/>
      <c r="S212" s="76"/>
      <c r="T212" s="76"/>
      <c r="U212" s="76"/>
      <c r="V212" s="76"/>
      <c r="W212" s="76"/>
      <c r="X212" s="21"/>
      <c r="Y212" s="21"/>
      <c r="Z212" s="21"/>
      <c r="AL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</row>
    <row r="213" spans="10:53">
      <c r="J213" s="376"/>
      <c r="L213" s="155"/>
      <c r="S213" s="76"/>
      <c r="T213" s="76"/>
      <c r="U213" s="76"/>
      <c r="V213" s="76"/>
      <c r="W213" s="76"/>
      <c r="X213" s="21"/>
      <c r="Y213" s="21"/>
      <c r="Z213" s="21"/>
      <c r="AL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</row>
    <row r="214" spans="10:53">
      <c r="J214" s="376"/>
      <c r="L214" s="155"/>
      <c r="S214" s="76"/>
      <c r="T214" s="76"/>
      <c r="U214" s="76"/>
      <c r="V214" s="76"/>
      <c r="W214" s="76"/>
      <c r="X214" s="21"/>
      <c r="Y214" s="21"/>
      <c r="Z214" s="21"/>
      <c r="AL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</row>
    <row r="215" spans="10:53">
      <c r="J215" s="376"/>
      <c r="L215" s="155"/>
      <c r="S215" s="76"/>
      <c r="T215" s="76"/>
      <c r="U215" s="76"/>
      <c r="V215" s="76"/>
      <c r="W215" s="76"/>
      <c r="X215" s="21"/>
      <c r="Y215" s="21"/>
      <c r="Z215" s="21"/>
      <c r="AL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</row>
    <row r="216" spans="10:53">
      <c r="J216" s="376"/>
      <c r="L216" s="155"/>
      <c r="S216" s="76"/>
      <c r="T216" s="76"/>
      <c r="U216" s="76"/>
      <c r="V216" s="76"/>
      <c r="W216" s="76"/>
      <c r="X216" s="21"/>
      <c r="Y216" s="21"/>
      <c r="Z216" s="21"/>
      <c r="AL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</row>
    <row r="217" spans="10:53">
      <c r="J217" s="376"/>
      <c r="L217" s="155"/>
      <c r="S217" s="76"/>
      <c r="T217" s="76"/>
      <c r="U217" s="76"/>
      <c r="V217" s="76"/>
      <c r="W217" s="76"/>
      <c r="X217" s="21"/>
      <c r="Y217" s="21"/>
      <c r="Z217" s="21"/>
      <c r="AL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</row>
    <row r="218" spans="10:53">
      <c r="J218" s="376"/>
      <c r="L218" s="155"/>
      <c r="S218" s="76"/>
      <c r="T218" s="76"/>
      <c r="U218" s="76"/>
      <c r="V218" s="76"/>
      <c r="W218" s="76"/>
      <c r="X218" s="21"/>
      <c r="Y218" s="21"/>
      <c r="Z218" s="21"/>
      <c r="AL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</row>
    <row r="219" spans="10:53">
      <c r="J219" s="376"/>
      <c r="L219" s="155"/>
      <c r="S219" s="76"/>
      <c r="T219" s="76"/>
      <c r="U219" s="76"/>
      <c r="V219" s="76"/>
      <c r="W219" s="76"/>
      <c r="X219" s="21"/>
      <c r="Y219" s="21"/>
      <c r="Z219" s="21"/>
      <c r="AL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</row>
    <row r="220" spans="10:53">
      <c r="J220" s="376"/>
      <c r="L220" s="155"/>
      <c r="S220" s="76"/>
      <c r="T220" s="76"/>
      <c r="U220" s="76"/>
      <c r="V220" s="76"/>
      <c r="W220" s="76"/>
      <c r="X220" s="21"/>
      <c r="Y220" s="21"/>
      <c r="Z220" s="21"/>
      <c r="AL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</row>
    <row r="221" spans="10:53">
      <c r="J221" s="376"/>
      <c r="L221" s="155"/>
      <c r="S221" s="76"/>
      <c r="T221" s="76"/>
      <c r="U221" s="76"/>
      <c r="V221" s="76"/>
      <c r="W221" s="76"/>
      <c r="X221" s="21"/>
      <c r="Y221" s="21"/>
      <c r="Z221" s="21"/>
      <c r="AL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</row>
    <row r="222" spans="10:53">
      <c r="J222" s="376"/>
      <c r="L222" s="155"/>
      <c r="S222" s="76"/>
      <c r="T222" s="76"/>
      <c r="U222" s="76"/>
      <c r="V222" s="76"/>
      <c r="W222" s="76"/>
      <c r="X222" s="21"/>
      <c r="Y222" s="21"/>
      <c r="Z222" s="21"/>
      <c r="AL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</row>
    <row r="223" spans="10:53">
      <c r="J223" s="376"/>
      <c r="L223" s="155"/>
      <c r="S223" s="76"/>
      <c r="T223" s="76"/>
      <c r="U223" s="76"/>
      <c r="V223" s="76"/>
      <c r="W223" s="76"/>
      <c r="X223" s="21"/>
      <c r="Y223" s="21"/>
      <c r="Z223" s="21"/>
      <c r="AL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</row>
    <row r="224" spans="10:53">
      <c r="J224" s="376"/>
      <c r="L224" s="155"/>
      <c r="S224" s="76"/>
      <c r="T224" s="76"/>
      <c r="U224" s="76"/>
      <c r="V224" s="76"/>
      <c r="W224" s="76"/>
      <c r="X224" s="21"/>
      <c r="Y224" s="21"/>
      <c r="Z224" s="21"/>
      <c r="AL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</row>
    <row r="225" spans="10:53">
      <c r="J225" s="376"/>
      <c r="L225" s="155"/>
      <c r="S225" s="76"/>
      <c r="T225" s="76"/>
      <c r="U225" s="76"/>
      <c r="V225" s="76"/>
      <c r="W225" s="76"/>
      <c r="X225" s="21"/>
      <c r="Y225" s="21"/>
      <c r="Z225" s="21"/>
      <c r="AL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</row>
    <row r="226" spans="10:53">
      <c r="J226" s="376"/>
      <c r="L226" s="155"/>
      <c r="S226" s="76"/>
      <c r="T226" s="76"/>
      <c r="U226" s="76"/>
      <c r="V226" s="76"/>
      <c r="W226" s="76"/>
      <c r="X226" s="21"/>
      <c r="Y226" s="21"/>
      <c r="Z226" s="21"/>
      <c r="AL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</row>
    <row r="227" spans="10:53">
      <c r="J227" s="376"/>
      <c r="L227" s="155"/>
      <c r="S227" s="76"/>
      <c r="T227" s="76"/>
      <c r="U227" s="76"/>
      <c r="V227" s="76"/>
      <c r="W227" s="76"/>
      <c r="X227" s="21"/>
      <c r="Y227" s="21"/>
      <c r="Z227" s="21"/>
      <c r="AL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</row>
    <row r="228" spans="10:53">
      <c r="J228" s="376"/>
      <c r="L228" s="155"/>
      <c r="S228" s="76"/>
      <c r="T228" s="76"/>
      <c r="U228" s="76"/>
      <c r="V228" s="76"/>
      <c r="W228" s="76"/>
      <c r="X228" s="21"/>
      <c r="Y228" s="21"/>
      <c r="Z228" s="21"/>
      <c r="AL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</row>
    <row r="229" spans="10:53">
      <c r="J229" s="376"/>
      <c r="L229" s="155"/>
      <c r="S229" s="76"/>
      <c r="T229" s="76"/>
      <c r="U229" s="76"/>
      <c r="V229" s="76"/>
      <c r="W229" s="76"/>
      <c r="X229" s="21"/>
      <c r="Y229" s="21"/>
      <c r="Z229" s="21"/>
      <c r="AL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</row>
    <row r="230" spans="10:53">
      <c r="J230" s="376"/>
      <c r="L230" s="155"/>
      <c r="S230" s="76"/>
      <c r="T230" s="76"/>
      <c r="U230" s="76"/>
      <c r="V230" s="76"/>
      <c r="W230" s="76"/>
      <c r="X230" s="21"/>
      <c r="Y230" s="21"/>
      <c r="Z230" s="21"/>
      <c r="AL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</row>
    <row r="231" spans="10:53">
      <c r="J231" s="376"/>
      <c r="L231" s="155"/>
      <c r="S231" s="76"/>
      <c r="T231" s="76"/>
      <c r="U231" s="76"/>
      <c r="V231" s="76"/>
      <c r="W231" s="76"/>
      <c r="X231" s="21"/>
      <c r="Y231" s="21"/>
      <c r="Z231" s="21"/>
      <c r="AL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</row>
    <row r="232" spans="10:53">
      <c r="J232" s="376"/>
      <c r="L232" s="155"/>
      <c r="S232" s="76"/>
      <c r="T232" s="76"/>
      <c r="U232" s="76"/>
      <c r="V232" s="76"/>
      <c r="W232" s="76"/>
      <c r="X232" s="21"/>
      <c r="Y232" s="21"/>
      <c r="Z232" s="21"/>
      <c r="AL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</row>
    <row r="233" spans="10:53">
      <c r="J233" s="376"/>
      <c r="L233" s="155"/>
      <c r="S233" s="76"/>
      <c r="T233" s="76"/>
      <c r="U233" s="76"/>
      <c r="V233" s="76"/>
      <c r="W233" s="76"/>
      <c r="X233" s="21"/>
      <c r="Y233" s="21"/>
      <c r="Z233" s="21"/>
      <c r="AL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</row>
    <row r="234" spans="10:53">
      <c r="J234" s="376"/>
      <c r="L234" s="155"/>
      <c r="S234" s="76"/>
      <c r="T234" s="76"/>
      <c r="U234" s="76"/>
      <c r="V234" s="76"/>
      <c r="W234" s="76"/>
      <c r="X234" s="21"/>
      <c r="Y234" s="21"/>
      <c r="Z234" s="21"/>
      <c r="AL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</row>
    <row r="235" spans="10:53">
      <c r="J235" s="376"/>
      <c r="L235" s="155"/>
      <c r="S235" s="76"/>
      <c r="T235" s="76"/>
      <c r="U235" s="76"/>
      <c r="V235" s="76"/>
      <c r="W235" s="76"/>
      <c r="X235" s="21"/>
      <c r="Y235" s="21"/>
      <c r="Z235" s="21"/>
      <c r="AL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</row>
    <row r="236" spans="10:53">
      <c r="J236" s="376"/>
      <c r="L236" s="155"/>
      <c r="S236" s="76"/>
      <c r="T236" s="76"/>
      <c r="U236" s="76"/>
      <c r="V236" s="76"/>
      <c r="W236" s="76"/>
      <c r="X236" s="21"/>
      <c r="Y236" s="21"/>
      <c r="Z236" s="21"/>
      <c r="AL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</row>
    <row r="237" spans="10:53">
      <c r="J237" s="376"/>
      <c r="L237" s="155"/>
      <c r="S237" s="76"/>
      <c r="T237" s="76"/>
      <c r="U237" s="76"/>
      <c r="V237" s="76"/>
      <c r="W237" s="76"/>
      <c r="X237" s="21"/>
      <c r="Y237" s="21"/>
      <c r="Z237" s="21"/>
      <c r="AL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</row>
    <row r="238" spans="10:53">
      <c r="J238" s="376"/>
      <c r="L238" s="155"/>
      <c r="S238" s="76"/>
      <c r="T238" s="76"/>
      <c r="U238" s="76"/>
      <c r="V238" s="76"/>
      <c r="W238" s="76"/>
      <c r="X238" s="21"/>
      <c r="Y238" s="21"/>
      <c r="Z238" s="21"/>
      <c r="AL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</row>
    <row r="239" spans="10:53">
      <c r="J239" s="376"/>
      <c r="L239" s="155"/>
      <c r="S239" s="76"/>
      <c r="T239" s="76"/>
      <c r="U239" s="76"/>
      <c r="V239" s="76"/>
      <c r="W239" s="76"/>
      <c r="X239" s="21"/>
      <c r="Y239" s="21"/>
      <c r="Z239" s="21"/>
      <c r="AL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</row>
    <row r="240" spans="10:53">
      <c r="J240" s="376"/>
      <c r="L240" s="155"/>
      <c r="S240" s="76"/>
      <c r="T240" s="76"/>
      <c r="U240" s="76"/>
      <c r="V240" s="76"/>
      <c r="W240" s="76"/>
      <c r="X240" s="21"/>
      <c r="Y240" s="21"/>
      <c r="Z240" s="21"/>
      <c r="AL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</row>
    <row r="241" spans="10:53">
      <c r="J241" s="376"/>
      <c r="L241" s="155"/>
      <c r="S241" s="76"/>
      <c r="T241" s="76"/>
      <c r="U241" s="76"/>
      <c r="V241" s="76"/>
      <c r="W241" s="76"/>
      <c r="X241" s="21"/>
      <c r="Y241" s="21"/>
      <c r="Z241" s="21"/>
      <c r="AL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</row>
    <row r="242" spans="10:53">
      <c r="J242" s="376"/>
      <c r="L242" s="155"/>
      <c r="S242" s="76"/>
      <c r="T242" s="76"/>
      <c r="U242" s="76"/>
      <c r="V242" s="76"/>
      <c r="W242" s="76"/>
      <c r="X242" s="21"/>
      <c r="Y242" s="21"/>
      <c r="Z242" s="21"/>
      <c r="AL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</row>
    <row r="243" spans="10:53">
      <c r="J243" s="376"/>
      <c r="L243" s="155"/>
      <c r="S243" s="76"/>
      <c r="T243" s="76"/>
      <c r="U243" s="76"/>
      <c r="V243" s="76"/>
      <c r="W243" s="76"/>
      <c r="X243" s="21"/>
      <c r="Y243" s="21"/>
      <c r="Z243" s="21"/>
      <c r="AL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</row>
    <row r="244" spans="10:53">
      <c r="J244" s="376"/>
      <c r="L244" s="155"/>
      <c r="S244" s="76"/>
      <c r="T244" s="76"/>
      <c r="U244" s="76"/>
      <c r="V244" s="76"/>
      <c r="W244" s="76"/>
      <c r="X244" s="21"/>
      <c r="Y244" s="21"/>
      <c r="Z244" s="21"/>
      <c r="AL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</row>
    <row r="245" spans="10:53">
      <c r="J245" s="376"/>
      <c r="L245" s="155"/>
      <c r="S245" s="76"/>
      <c r="T245" s="76"/>
      <c r="U245" s="76"/>
      <c r="V245" s="76"/>
      <c r="W245" s="76"/>
      <c r="X245" s="21"/>
      <c r="Y245" s="21"/>
      <c r="Z245" s="21"/>
      <c r="AL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</row>
    <row r="246" spans="10:53">
      <c r="J246" s="376"/>
      <c r="L246" s="155"/>
      <c r="S246" s="76"/>
      <c r="T246" s="76"/>
      <c r="U246" s="76"/>
      <c r="V246" s="76"/>
      <c r="W246" s="76"/>
      <c r="X246" s="21"/>
      <c r="Y246" s="21"/>
      <c r="Z246" s="21"/>
      <c r="AL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</row>
    <row r="247" spans="10:53">
      <c r="J247" s="376"/>
      <c r="L247" s="155"/>
      <c r="S247" s="76"/>
      <c r="T247" s="76"/>
      <c r="U247" s="76"/>
      <c r="V247" s="76"/>
      <c r="W247" s="76"/>
      <c r="X247" s="21"/>
      <c r="Y247" s="21"/>
      <c r="Z247" s="21"/>
      <c r="AL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</row>
    <row r="248" spans="10:53">
      <c r="J248" s="376"/>
      <c r="L248" s="155"/>
      <c r="S248" s="76"/>
      <c r="T248" s="76"/>
      <c r="U248" s="76"/>
      <c r="V248" s="76"/>
      <c r="W248" s="76"/>
      <c r="X248" s="21"/>
      <c r="Y248" s="21"/>
      <c r="Z248" s="21"/>
      <c r="AL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</row>
    <row r="249" spans="10:53">
      <c r="J249" s="376"/>
      <c r="L249" s="155"/>
      <c r="S249" s="76"/>
      <c r="T249" s="76"/>
      <c r="U249" s="76"/>
      <c r="V249" s="76"/>
      <c r="W249" s="76"/>
      <c r="X249" s="21"/>
      <c r="Y249" s="21"/>
      <c r="Z249" s="21"/>
      <c r="AL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</row>
    <row r="250" spans="10:53">
      <c r="J250" s="376"/>
      <c r="L250" s="155"/>
      <c r="S250" s="76"/>
      <c r="T250" s="76"/>
      <c r="U250" s="76"/>
      <c r="V250" s="76"/>
      <c r="W250" s="76"/>
      <c r="X250" s="21"/>
      <c r="Y250" s="21"/>
      <c r="Z250" s="21"/>
      <c r="AL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</row>
    <row r="251" spans="10:53">
      <c r="J251" s="376"/>
      <c r="L251" s="155"/>
      <c r="S251" s="76"/>
      <c r="T251" s="76"/>
      <c r="U251" s="76"/>
      <c r="V251" s="76"/>
      <c r="W251" s="76"/>
      <c r="X251" s="21"/>
      <c r="Y251" s="21"/>
      <c r="Z251" s="21"/>
      <c r="AL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</row>
    <row r="252" spans="10:53">
      <c r="J252" s="376"/>
      <c r="L252" s="155"/>
      <c r="S252" s="76"/>
      <c r="T252" s="76"/>
      <c r="U252" s="76"/>
      <c r="V252" s="76"/>
      <c r="W252" s="76"/>
      <c r="X252" s="21"/>
      <c r="Y252" s="21"/>
      <c r="Z252" s="21"/>
      <c r="AL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</row>
    <row r="253" spans="10:53">
      <c r="J253" s="376"/>
      <c r="L253" s="155"/>
      <c r="S253" s="76"/>
      <c r="T253" s="76"/>
      <c r="U253" s="76"/>
      <c r="V253" s="76"/>
      <c r="W253" s="76"/>
      <c r="X253" s="21"/>
      <c r="Y253" s="21"/>
      <c r="Z253" s="21"/>
      <c r="AL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</row>
    <row r="254" spans="10:53">
      <c r="J254" s="376"/>
      <c r="L254" s="155"/>
      <c r="S254" s="76"/>
      <c r="T254" s="76"/>
      <c r="U254" s="76"/>
      <c r="V254" s="76"/>
      <c r="W254" s="76"/>
      <c r="X254" s="21"/>
      <c r="Y254" s="21"/>
      <c r="Z254" s="21"/>
      <c r="AL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</row>
    <row r="255" spans="10:53">
      <c r="J255" s="376"/>
      <c r="L255" s="155"/>
      <c r="S255" s="76"/>
      <c r="T255" s="76"/>
      <c r="U255" s="76"/>
      <c r="V255" s="76"/>
      <c r="W255" s="76"/>
      <c r="X255" s="21"/>
      <c r="Y255" s="21"/>
      <c r="Z255" s="21"/>
      <c r="AL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</row>
    <row r="256" spans="10:53">
      <c r="J256" s="376"/>
      <c r="L256" s="155"/>
      <c r="S256" s="76"/>
      <c r="T256" s="76"/>
      <c r="U256" s="76"/>
      <c r="V256" s="76"/>
      <c r="W256" s="76"/>
      <c r="X256" s="21"/>
      <c r="Y256" s="21"/>
      <c r="Z256" s="21"/>
      <c r="AL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</row>
    <row r="257" spans="10:53">
      <c r="J257" s="376"/>
      <c r="L257" s="155"/>
      <c r="S257" s="76"/>
      <c r="T257" s="76"/>
      <c r="U257" s="76"/>
      <c r="V257" s="76"/>
      <c r="W257" s="76"/>
      <c r="X257" s="21"/>
      <c r="Y257" s="21"/>
      <c r="Z257" s="21"/>
      <c r="AL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</row>
    <row r="258" spans="10:53">
      <c r="J258" s="376"/>
      <c r="L258" s="155"/>
      <c r="S258" s="76"/>
      <c r="T258" s="76"/>
      <c r="U258" s="76"/>
      <c r="V258" s="76"/>
      <c r="W258" s="76"/>
      <c r="X258" s="21"/>
      <c r="Y258" s="21"/>
      <c r="Z258" s="21"/>
      <c r="AL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</row>
    <row r="259" spans="10:53">
      <c r="J259" s="376"/>
      <c r="L259" s="155"/>
      <c r="S259" s="76"/>
      <c r="T259" s="76"/>
      <c r="U259" s="76"/>
      <c r="V259" s="76"/>
      <c r="W259" s="76"/>
      <c r="X259" s="21"/>
      <c r="Y259" s="21"/>
      <c r="Z259" s="21"/>
      <c r="AL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</row>
    <row r="260" spans="10:53">
      <c r="J260" s="376"/>
      <c r="L260" s="155"/>
      <c r="S260" s="76"/>
      <c r="T260" s="76"/>
      <c r="U260" s="76"/>
      <c r="V260" s="76"/>
      <c r="W260" s="76"/>
      <c r="X260" s="21"/>
      <c r="Y260" s="21"/>
      <c r="Z260" s="21"/>
      <c r="AA260" s="21"/>
      <c r="AB260" s="21"/>
      <c r="AD260" s="21"/>
      <c r="AE260" s="21"/>
      <c r="AF260" s="21"/>
      <c r="AG260" s="21"/>
      <c r="AH260" s="21"/>
      <c r="AI260" s="62"/>
      <c r="AJ260" s="62"/>
      <c r="AK260" s="62"/>
      <c r="AL260" s="63"/>
      <c r="AM260" s="62"/>
      <c r="AN260" s="63"/>
      <c r="AO260" s="75"/>
      <c r="AP260" s="63"/>
      <c r="AQ260" s="63"/>
      <c r="AR260" s="63"/>
      <c r="AS260" s="63"/>
      <c r="AT260" s="63"/>
      <c r="AU260" s="63"/>
      <c r="AV260" s="63"/>
      <c r="AW260" s="63"/>
      <c r="AX260" s="63"/>
      <c r="AY260" s="63"/>
      <c r="AZ260" s="63"/>
      <c r="BA260" s="127"/>
    </row>
    <row r="261" spans="10:53">
      <c r="J261" s="376"/>
      <c r="L261" s="155"/>
      <c r="S261" s="76"/>
      <c r="T261" s="76"/>
      <c r="U261" s="76"/>
      <c r="V261" s="76"/>
      <c r="W261" s="76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62"/>
      <c r="AJ261" s="62"/>
      <c r="AK261" s="62"/>
      <c r="AL261" s="63"/>
      <c r="AM261" s="62"/>
      <c r="AN261" s="63"/>
      <c r="AO261" s="75"/>
      <c r="AP261" s="63"/>
      <c r="AQ261" s="63"/>
      <c r="AR261" s="63"/>
      <c r="AS261" s="63"/>
      <c r="AT261" s="63"/>
      <c r="AU261" s="63"/>
      <c r="AV261" s="63"/>
      <c r="AW261" s="63"/>
      <c r="AX261" s="63"/>
      <c r="AY261" s="63"/>
      <c r="AZ261" s="63"/>
      <c r="BA261" s="127"/>
    </row>
    <row r="262" spans="10:53">
      <c r="J262" s="376"/>
      <c r="L262" s="155"/>
      <c r="S262" s="76"/>
      <c r="T262" s="76"/>
      <c r="U262" s="76"/>
      <c r="V262" s="76"/>
      <c r="W262" s="76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62"/>
      <c r="AJ262" s="62"/>
      <c r="AK262" s="62"/>
      <c r="AL262" s="63"/>
      <c r="AM262" s="62"/>
      <c r="AN262" s="63"/>
      <c r="AO262" s="75"/>
      <c r="AP262" s="63"/>
      <c r="AQ262" s="63"/>
      <c r="AR262" s="63"/>
      <c r="AS262" s="63"/>
      <c r="AT262" s="63"/>
      <c r="AU262" s="63"/>
      <c r="AV262" s="63"/>
      <c r="AW262" s="63"/>
      <c r="AX262" s="63"/>
      <c r="AY262" s="63"/>
      <c r="AZ262" s="63"/>
      <c r="BA262" s="127"/>
    </row>
    <row r="263" spans="10:53">
      <c r="J263" s="376"/>
      <c r="L263" s="155"/>
      <c r="S263" s="76"/>
      <c r="T263" s="76"/>
      <c r="U263" s="76"/>
      <c r="V263" s="76"/>
      <c r="W263" s="76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62"/>
      <c r="AJ263" s="62"/>
      <c r="AK263" s="62"/>
      <c r="AL263" s="63"/>
      <c r="AM263" s="62"/>
      <c r="AN263" s="63"/>
      <c r="AO263" s="75"/>
      <c r="AP263" s="63"/>
      <c r="AQ263" s="63"/>
      <c r="AR263" s="63"/>
      <c r="AS263" s="63"/>
      <c r="AT263" s="63"/>
      <c r="AU263" s="63"/>
      <c r="AV263" s="63"/>
      <c r="AW263" s="63"/>
      <c r="AX263" s="63"/>
      <c r="AY263" s="63"/>
      <c r="AZ263" s="63"/>
      <c r="BA263" s="127"/>
    </row>
    <row r="264" spans="10:53">
      <c r="J264" s="376"/>
      <c r="L264" s="155"/>
      <c r="S264" s="76"/>
      <c r="T264" s="76"/>
      <c r="U264" s="76"/>
      <c r="V264" s="76"/>
      <c r="W264" s="76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62"/>
      <c r="AJ264" s="62"/>
      <c r="AK264" s="62"/>
      <c r="AL264" s="63"/>
      <c r="AM264" s="62"/>
      <c r="AN264" s="63"/>
      <c r="AO264" s="75"/>
      <c r="AP264" s="63"/>
      <c r="AQ264" s="63"/>
      <c r="AR264" s="63"/>
      <c r="AS264" s="63"/>
      <c r="AT264" s="63"/>
      <c r="AU264" s="63"/>
      <c r="AV264" s="63"/>
      <c r="AW264" s="63"/>
      <c r="AX264" s="63"/>
      <c r="AY264" s="63"/>
      <c r="AZ264" s="63"/>
      <c r="BA264" s="127"/>
    </row>
    <row r="265" spans="10:53">
      <c r="J265" s="376"/>
      <c r="L265" s="155"/>
      <c r="S265" s="76"/>
      <c r="T265" s="76"/>
      <c r="U265" s="76"/>
      <c r="V265" s="76"/>
      <c r="W265" s="76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62"/>
      <c r="AJ265" s="62"/>
      <c r="AK265" s="62"/>
      <c r="AL265" s="63"/>
      <c r="AM265" s="62"/>
      <c r="AN265" s="63"/>
      <c r="AO265" s="75"/>
      <c r="AP265" s="63"/>
      <c r="AQ265" s="63"/>
      <c r="AR265" s="63"/>
      <c r="AS265" s="63"/>
      <c r="AT265" s="63"/>
      <c r="AU265" s="63"/>
      <c r="AV265" s="63"/>
      <c r="AW265" s="63"/>
      <c r="AX265" s="63"/>
      <c r="AY265" s="63"/>
      <c r="AZ265" s="63"/>
      <c r="BA265" s="127"/>
    </row>
    <row r="266" spans="10:53">
      <c r="J266" s="376"/>
      <c r="L266" s="155"/>
      <c r="S266" s="76"/>
      <c r="T266" s="76"/>
      <c r="U266" s="76"/>
      <c r="V266" s="76"/>
      <c r="W266" s="76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62"/>
      <c r="AJ266" s="62"/>
      <c r="AK266" s="62"/>
      <c r="AL266" s="63"/>
      <c r="AM266" s="62"/>
      <c r="AN266" s="63"/>
      <c r="AO266" s="75"/>
      <c r="AP266" s="63"/>
      <c r="AQ266" s="63"/>
      <c r="AR266" s="63"/>
      <c r="AS266" s="63"/>
      <c r="AT266" s="63"/>
      <c r="AU266" s="63"/>
      <c r="AV266" s="63"/>
      <c r="AW266" s="63"/>
      <c r="AX266" s="63"/>
      <c r="AY266" s="63"/>
      <c r="AZ266" s="63"/>
      <c r="BA266" s="127"/>
    </row>
    <row r="267" spans="10:53">
      <c r="J267" s="376"/>
      <c r="L267" s="155"/>
      <c r="S267" s="76"/>
      <c r="T267" s="76"/>
      <c r="U267" s="76"/>
      <c r="V267" s="76"/>
      <c r="W267" s="76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62"/>
      <c r="AJ267" s="62"/>
      <c r="AK267" s="62"/>
      <c r="AL267" s="63"/>
      <c r="AM267" s="62"/>
      <c r="AN267" s="63"/>
      <c r="AO267" s="75"/>
      <c r="AP267" s="63"/>
      <c r="AQ267" s="63"/>
      <c r="AR267" s="63"/>
      <c r="AS267" s="63"/>
      <c r="AT267" s="63"/>
      <c r="AU267" s="63"/>
      <c r="AV267" s="63"/>
      <c r="AW267" s="63"/>
      <c r="AX267" s="63"/>
      <c r="AY267" s="63"/>
      <c r="AZ267" s="63"/>
      <c r="BA267" s="127"/>
    </row>
    <row r="268" spans="10:53">
      <c r="J268" s="376"/>
      <c r="L268" s="155"/>
      <c r="S268" s="76"/>
      <c r="T268" s="76"/>
      <c r="U268" s="76"/>
      <c r="V268" s="76"/>
      <c r="W268" s="76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62"/>
      <c r="AJ268" s="62"/>
      <c r="AK268" s="62"/>
      <c r="AL268" s="63"/>
      <c r="AM268" s="62"/>
      <c r="AN268" s="63"/>
      <c r="AO268" s="75"/>
      <c r="AP268" s="63"/>
      <c r="AQ268" s="63"/>
      <c r="AR268" s="63"/>
      <c r="AS268" s="63"/>
      <c r="AT268" s="63"/>
      <c r="AU268" s="63"/>
      <c r="AV268" s="63"/>
      <c r="AW268" s="63"/>
      <c r="AX268" s="63"/>
      <c r="AY268" s="63"/>
      <c r="AZ268" s="63"/>
      <c r="BA268" s="127"/>
    </row>
    <row r="269" spans="10:53">
      <c r="J269" s="376"/>
      <c r="L269" s="155"/>
      <c r="S269" s="76"/>
      <c r="T269" s="76"/>
      <c r="U269" s="76"/>
      <c r="V269" s="76"/>
      <c r="W269" s="76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62"/>
      <c r="AJ269" s="62"/>
      <c r="AK269" s="62"/>
      <c r="AL269" s="63"/>
      <c r="AM269" s="62"/>
      <c r="AN269" s="63"/>
      <c r="AO269" s="75"/>
      <c r="AP269" s="63"/>
      <c r="AQ269" s="63"/>
      <c r="AR269" s="63"/>
      <c r="AS269" s="63"/>
      <c r="AT269" s="63"/>
      <c r="AU269" s="63"/>
      <c r="AV269" s="63"/>
      <c r="AW269" s="63"/>
      <c r="AX269" s="63"/>
      <c r="AY269" s="63"/>
      <c r="AZ269" s="63"/>
      <c r="BA269" s="127"/>
    </row>
    <row r="270" spans="10:53">
      <c r="J270" s="376"/>
      <c r="L270" s="155"/>
      <c r="S270" s="76"/>
      <c r="T270" s="76"/>
      <c r="U270" s="76"/>
      <c r="V270" s="76"/>
      <c r="W270" s="76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62"/>
      <c r="AJ270" s="62"/>
      <c r="AK270" s="62"/>
      <c r="AL270" s="63"/>
      <c r="AM270" s="62"/>
      <c r="AN270" s="63"/>
      <c r="AO270" s="75"/>
      <c r="AP270" s="63"/>
      <c r="AQ270" s="63"/>
      <c r="AR270" s="63"/>
      <c r="AS270" s="63"/>
      <c r="AT270" s="63"/>
      <c r="AU270" s="63"/>
      <c r="AV270" s="63"/>
      <c r="AW270" s="63"/>
      <c r="AX270" s="63"/>
      <c r="AY270" s="63"/>
      <c r="AZ270" s="63"/>
      <c r="BA270" s="127"/>
    </row>
    <row r="271" spans="10:53">
      <c r="J271" s="376"/>
      <c r="L271" s="155"/>
      <c r="S271" s="76"/>
      <c r="T271" s="76"/>
      <c r="U271" s="76"/>
      <c r="V271" s="76"/>
      <c r="W271" s="76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62"/>
      <c r="AJ271" s="62"/>
      <c r="AK271" s="62"/>
      <c r="AL271" s="63"/>
      <c r="AM271" s="62"/>
      <c r="AN271" s="63"/>
      <c r="AO271" s="75"/>
      <c r="AP271" s="63"/>
      <c r="AQ271" s="63"/>
      <c r="AR271" s="63"/>
      <c r="AS271" s="63"/>
      <c r="AT271" s="63"/>
      <c r="AU271" s="63"/>
      <c r="AV271" s="63"/>
      <c r="AW271" s="63"/>
      <c r="AX271" s="63"/>
      <c r="AY271" s="63"/>
      <c r="AZ271" s="63"/>
      <c r="BA271" s="127"/>
    </row>
    <row r="272" spans="10:53">
      <c r="J272" s="376"/>
      <c r="L272" s="155"/>
      <c r="S272" s="76"/>
      <c r="T272" s="76"/>
      <c r="U272" s="76"/>
      <c r="V272" s="76"/>
      <c r="W272" s="76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62"/>
      <c r="AJ272" s="62"/>
      <c r="AK272" s="62"/>
      <c r="AL272" s="63"/>
      <c r="AM272" s="62"/>
      <c r="AN272" s="63"/>
      <c r="AO272" s="75"/>
      <c r="AP272" s="63"/>
      <c r="AQ272" s="63"/>
      <c r="AR272" s="63"/>
      <c r="AS272" s="63"/>
      <c r="AT272" s="63"/>
      <c r="AU272" s="63"/>
      <c r="AV272" s="63"/>
      <c r="AW272" s="63"/>
      <c r="AX272" s="63"/>
      <c r="AY272" s="63"/>
      <c r="AZ272" s="63"/>
      <c r="BA272" s="127"/>
    </row>
    <row r="273" spans="10:53">
      <c r="J273" s="376"/>
      <c r="L273" s="155"/>
      <c r="S273" s="76"/>
      <c r="T273" s="76"/>
      <c r="U273" s="76"/>
      <c r="V273" s="76"/>
      <c r="W273" s="76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62"/>
      <c r="AJ273" s="62"/>
      <c r="AK273" s="62"/>
      <c r="AL273" s="63"/>
      <c r="AM273" s="62"/>
      <c r="AN273" s="63"/>
      <c r="AO273" s="75"/>
      <c r="AP273" s="63"/>
      <c r="AQ273" s="63"/>
      <c r="AR273" s="63"/>
      <c r="AS273" s="63"/>
      <c r="AT273" s="63"/>
      <c r="AU273" s="63"/>
      <c r="AV273" s="63"/>
      <c r="AW273" s="63"/>
      <c r="AX273" s="63"/>
      <c r="AY273" s="63"/>
      <c r="AZ273" s="63"/>
      <c r="BA273" s="127"/>
    </row>
    <row r="274" spans="10:53">
      <c r="J274" s="376"/>
      <c r="L274" s="155"/>
      <c r="S274" s="76"/>
      <c r="T274" s="76"/>
      <c r="U274" s="76"/>
      <c r="V274" s="76"/>
      <c r="W274" s="76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62"/>
      <c r="AJ274" s="62"/>
      <c r="AK274" s="62"/>
      <c r="AL274" s="63"/>
      <c r="AM274" s="62"/>
      <c r="AN274" s="63"/>
      <c r="AO274" s="75"/>
      <c r="AP274" s="63"/>
      <c r="AQ274" s="63"/>
      <c r="AR274" s="63"/>
      <c r="AS274" s="63"/>
      <c r="AT274" s="63"/>
      <c r="AU274" s="63"/>
      <c r="AV274" s="63"/>
      <c r="AW274" s="63"/>
      <c r="AX274" s="63"/>
      <c r="AY274" s="63"/>
      <c r="AZ274" s="63"/>
      <c r="BA274" s="127"/>
    </row>
    <row r="275" spans="10:53">
      <c r="J275" s="376"/>
      <c r="L275" s="155"/>
      <c r="S275" s="76"/>
      <c r="T275" s="76"/>
      <c r="U275" s="76"/>
      <c r="V275" s="76"/>
      <c r="W275" s="76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62"/>
      <c r="AJ275" s="62"/>
      <c r="AK275" s="62"/>
      <c r="AL275" s="63"/>
      <c r="AM275" s="62"/>
      <c r="AN275" s="63"/>
      <c r="AO275" s="75"/>
      <c r="AP275" s="63"/>
      <c r="AQ275" s="63"/>
      <c r="AR275" s="63"/>
      <c r="AS275" s="63"/>
      <c r="AT275" s="63"/>
      <c r="AU275" s="63"/>
      <c r="AV275" s="63"/>
      <c r="AW275" s="63"/>
      <c r="AX275" s="63"/>
      <c r="AY275" s="63"/>
      <c r="AZ275" s="63"/>
      <c r="BA275" s="127"/>
    </row>
    <row r="276" spans="10:53">
      <c r="J276" s="376"/>
      <c r="L276" s="155"/>
      <c r="S276" s="76"/>
      <c r="T276" s="76"/>
      <c r="U276" s="76"/>
      <c r="V276" s="76"/>
      <c r="W276" s="76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62"/>
      <c r="AJ276" s="62"/>
      <c r="AK276" s="62"/>
      <c r="AL276" s="63"/>
      <c r="AM276" s="62"/>
      <c r="AN276" s="63"/>
      <c r="AO276" s="75"/>
      <c r="AP276" s="63"/>
      <c r="AQ276" s="63"/>
      <c r="AR276" s="63"/>
      <c r="AS276" s="63"/>
      <c r="AT276" s="63"/>
      <c r="AU276" s="63"/>
      <c r="AV276" s="63"/>
      <c r="AW276" s="63"/>
      <c r="AX276" s="63"/>
      <c r="AY276" s="63"/>
      <c r="AZ276" s="63"/>
      <c r="BA276" s="127"/>
    </row>
    <row r="277" spans="10:53">
      <c r="J277" s="376"/>
      <c r="L277" s="155"/>
      <c r="S277" s="76"/>
      <c r="T277" s="76"/>
      <c r="U277" s="76"/>
      <c r="V277" s="76"/>
      <c r="W277" s="76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62"/>
      <c r="AJ277" s="62"/>
      <c r="AK277" s="62"/>
      <c r="AL277" s="63"/>
      <c r="AM277" s="62"/>
      <c r="AN277" s="63"/>
      <c r="AO277" s="75"/>
      <c r="AP277" s="63"/>
      <c r="AQ277" s="63"/>
      <c r="AR277" s="63"/>
      <c r="AS277" s="63"/>
      <c r="AT277" s="63"/>
      <c r="AU277" s="63"/>
      <c r="AV277" s="63"/>
      <c r="AW277" s="63"/>
      <c r="AX277" s="63"/>
      <c r="AY277" s="63"/>
      <c r="AZ277" s="63"/>
      <c r="BA277" s="127"/>
    </row>
    <row r="278" spans="10:53">
      <c r="J278" s="376"/>
      <c r="L278" s="155"/>
      <c r="S278" s="76"/>
      <c r="T278" s="76"/>
      <c r="U278" s="76"/>
      <c r="V278" s="76"/>
      <c r="W278" s="76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62"/>
      <c r="AJ278" s="62"/>
      <c r="AK278" s="62"/>
      <c r="AL278" s="63"/>
      <c r="AM278" s="62"/>
      <c r="AN278" s="63"/>
      <c r="AO278" s="75"/>
      <c r="AP278" s="63"/>
      <c r="AQ278" s="63"/>
      <c r="AR278" s="63"/>
      <c r="AS278" s="63"/>
      <c r="AT278" s="63"/>
      <c r="AU278" s="63"/>
      <c r="AV278" s="63"/>
      <c r="AW278" s="63"/>
      <c r="AX278" s="63"/>
      <c r="AY278" s="63"/>
      <c r="AZ278" s="63"/>
      <c r="BA278" s="127"/>
    </row>
    <row r="279" spans="10:53">
      <c r="J279" s="376"/>
      <c r="L279" s="155"/>
      <c r="S279" s="76"/>
      <c r="T279" s="76"/>
      <c r="U279" s="76"/>
      <c r="V279" s="76"/>
      <c r="W279" s="76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62"/>
      <c r="AJ279" s="62"/>
      <c r="AK279" s="62"/>
      <c r="AL279" s="63"/>
      <c r="AM279" s="62"/>
      <c r="AN279" s="63"/>
      <c r="AO279" s="75"/>
      <c r="AP279" s="63"/>
      <c r="AQ279" s="63"/>
      <c r="AR279" s="63"/>
      <c r="AS279" s="63"/>
      <c r="AT279" s="63"/>
      <c r="AU279" s="63"/>
      <c r="AV279" s="63"/>
      <c r="AW279" s="63"/>
      <c r="AX279" s="63"/>
      <c r="AY279" s="63"/>
      <c r="AZ279" s="63"/>
      <c r="BA279" s="127"/>
    </row>
    <row r="280" spans="10:53">
      <c r="J280" s="376"/>
      <c r="L280" s="155"/>
      <c r="S280" s="76"/>
      <c r="T280" s="76"/>
      <c r="U280" s="76"/>
      <c r="V280" s="76"/>
      <c r="W280" s="76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62"/>
      <c r="AJ280" s="62"/>
      <c r="AK280" s="62"/>
      <c r="AL280" s="63"/>
      <c r="AM280" s="62"/>
      <c r="AN280" s="63"/>
      <c r="AO280" s="75"/>
      <c r="AP280" s="63"/>
      <c r="AQ280" s="63"/>
      <c r="AR280" s="63"/>
      <c r="AS280" s="63"/>
      <c r="AT280" s="63"/>
      <c r="AU280" s="63"/>
      <c r="AV280" s="63"/>
      <c r="AW280" s="63"/>
      <c r="AX280" s="63"/>
      <c r="AY280" s="63"/>
      <c r="AZ280" s="63"/>
      <c r="BA280" s="127"/>
    </row>
    <row r="281" spans="10:53">
      <c r="J281" s="376"/>
      <c r="L281" s="155"/>
      <c r="S281" s="76"/>
      <c r="T281" s="76"/>
      <c r="U281" s="76"/>
      <c r="V281" s="76"/>
      <c r="W281" s="76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62"/>
      <c r="AJ281" s="62"/>
      <c r="AK281" s="62"/>
      <c r="AL281" s="63"/>
      <c r="AM281" s="62"/>
      <c r="AN281" s="63"/>
      <c r="AO281" s="75"/>
      <c r="AP281" s="63"/>
      <c r="AQ281" s="63"/>
      <c r="AR281" s="63"/>
      <c r="AS281" s="63"/>
      <c r="AT281" s="63"/>
      <c r="AU281" s="63"/>
      <c r="AV281" s="63"/>
      <c r="AW281" s="63"/>
      <c r="AX281" s="63"/>
      <c r="AY281" s="63"/>
      <c r="AZ281" s="63"/>
      <c r="BA281" s="127"/>
    </row>
    <row r="282" spans="10:53">
      <c r="J282" s="376"/>
      <c r="L282" s="155"/>
      <c r="S282" s="76"/>
      <c r="T282" s="76"/>
      <c r="U282" s="76"/>
      <c r="V282" s="76"/>
      <c r="W282" s="76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62"/>
      <c r="AJ282" s="62"/>
      <c r="AK282" s="62"/>
      <c r="AL282" s="63"/>
      <c r="AM282" s="62"/>
      <c r="AN282" s="63"/>
      <c r="AO282" s="75"/>
      <c r="AP282" s="63"/>
      <c r="AQ282" s="63"/>
      <c r="AR282" s="63"/>
      <c r="AS282" s="63"/>
      <c r="AT282" s="63"/>
      <c r="AU282" s="63"/>
      <c r="AV282" s="63"/>
      <c r="AW282" s="63"/>
      <c r="AX282" s="63"/>
      <c r="AY282" s="63"/>
      <c r="AZ282" s="63"/>
      <c r="BA282" s="127"/>
    </row>
    <row r="283" spans="10:53">
      <c r="J283" s="376"/>
      <c r="L283" s="155"/>
      <c r="S283" s="76"/>
      <c r="T283" s="76"/>
      <c r="U283" s="76"/>
      <c r="V283" s="76"/>
      <c r="W283" s="76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62"/>
      <c r="AJ283" s="62"/>
      <c r="AK283" s="62"/>
      <c r="AL283" s="63"/>
      <c r="AM283" s="62"/>
      <c r="AN283" s="63"/>
      <c r="AO283" s="75"/>
      <c r="AP283" s="63"/>
      <c r="AQ283" s="63"/>
      <c r="AR283" s="63"/>
      <c r="AS283" s="63"/>
      <c r="AT283" s="63"/>
      <c r="AU283" s="63"/>
      <c r="AV283" s="63"/>
      <c r="AW283" s="63"/>
      <c r="AX283" s="63"/>
      <c r="AY283" s="63"/>
      <c r="AZ283" s="63"/>
      <c r="BA283" s="127"/>
    </row>
    <row r="284" spans="10:53">
      <c r="J284" s="376"/>
      <c r="L284" s="155"/>
      <c r="S284" s="76"/>
      <c r="T284" s="76"/>
      <c r="U284" s="76"/>
      <c r="V284" s="76"/>
      <c r="W284" s="76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62"/>
      <c r="AJ284" s="62"/>
      <c r="AK284" s="62"/>
      <c r="AL284" s="63"/>
      <c r="AM284" s="62"/>
      <c r="AN284" s="63"/>
      <c r="AO284" s="75"/>
      <c r="AP284" s="63"/>
      <c r="AQ284" s="63"/>
      <c r="AR284" s="63"/>
      <c r="AS284" s="63"/>
      <c r="AT284" s="63"/>
      <c r="AU284" s="63"/>
      <c r="AV284" s="63"/>
      <c r="AW284" s="63"/>
      <c r="AX284" s="63"/>
      <c r="AY284" s="63"/>
      <c r="AZ284" s="63"/>
      <c r="BA284" s="127"/>
    </row>
    <row r="285" spans="10:53">
      <c r="J285" s="376"/>
      <c r="L285" s="155"/>
      <c r="S285" s="76"/>
      <c r="T285" s="76"/>
      <c r="U285" s="76"/>
      <c r="V285" s="76"/>
      <c r="W285" s="76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62"/>
      <c r="AJ285" s="62"/>
      <c r="AK285" s="62"/>
      <c r="AL285" s="63"/>
      <c r="AM285" s="62"/>
      <c r="AN285" s="63"/>
      <c r="AO285" s="75"/>
      <c r="AP285" s="63"/>
      <c r="AQ285" s="63"/>
      <c r="AR285" s="63"/>
      <c r="AS285" s="63"/>
      <c r="AT285" s="63"/>
      <c r="AU285" s="63"/>
      <c r="AV285" s="63"/>
      <c r="AW285" s="63"/>
      <c r="AX285" s="63"/>
      <c r="AY285" s="63"/>
      <c r="AZ285" s="63"/>
      <c r="BA285" s="127"/>
    </row>
    <row r="286" spans="10:53">
      <c r="J286" s="376"/>
      <c r="L286" s="155"/>
      <c r="S286" s="76"/>
      <c r="T286" s="76"/>
      <c r="U286" s="76"/>
      <c r="V286" s="76"/>
      <c r="W286" s="76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62"/>
      <c r="AJ286" s="62"/>
      <c r="AK286" s="62"/>
      <c r="AL286" s="63"/>
      <c r="AM286" s="62"/>
      <c r="AN286" s="63"/>
      <c r="AO286" s="75"/>
      <c r="AP286" s="63"/>
      <c r="AQ286" s="63"/>
      <c r="AR286" s="63"/>
      <c r="AS286" s="63"/>
      <c r="AT286" s="63"/>
      <c r="AU286" s="63"/>
      <c r="AV286" s="63"/>
      <c r="AW286" s="63"/>
      <c r="AX286" s="63"/>
      <c r="AY286" s="63"/>
      <c r="AZ286" s="63"/>
      <c r="BA286" s="127"/>
    </row>
    <row r="287" spans="10:53">
      <c r="J287" s="376"/>
      <c r="L287" s="155"/>
      <c r="S287" s="76"/>
      <c r="T287" s="76"/>
      <c r="U287" s="76"/>
      <c r="V287" s="76"/>
      <c r="W287" s="76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62"/>
      <c r="AJ287" s="62"/>
      <c r="AK287" s="62"/>
      <c r="AL287" s="63"/>
      <c r="AM287" s="62"/>
      <c r="AN287" s="63"/>
      <c r="AO287" s="75"/>
      <c r="AP287" s="63"/>
      <c r="AQ287" s="63"/>
      <c r="AR287" s="63"/>
      <c r="AS287" s="63"/>
      <c r="AT287" s="63"/>
      <c r="AU287" s="63"/>
      <c r="AV287" s="63"/>
      <c r="AW287" s="63"/>
      <c r="AX287" s="63"/>
      <c r="AY287" s="63"/>
      <c r="AZ287" s="63"/>
      <c r="BA287" s="127"/>
    </row>
    <row r="288" spans="10:53">
      <c r="AC288" s="21"/>
      <c r="AH288" s="21"/>
      <c r="AI288" s="21"/>
      <c r="AJ288" s="21"/>
      <c r="AK288" s="21"/>
      <c r="AM288" s="21"/>
      <c r="AO288" s="76"/>
    </row>
    <row r="289" spans="1:88">
      <c r="AH289" s="21"/>
      <c r="AI289" s="21"/>
      <c r="AJ289" s="21"/>
      <c r="AK289" s="21"/>
      <c r="AM289" s="21"/>
      <c r="AO289" s="76"/>
    </row>
    <row r="290" spans="1:88">
      <c r="AH290" s="21"/>
      <c r="AI290" s="21"/>
      <c r="AJ290" s="21"/>
      <c r="AK290" s="21"/>
      <c r="AM290" s="21"/>
      <c r="AO290" s="76"/>
    </row>
    <row r="291" spans="1:88">
      <c r="AH291" s="21"/>
      <c r="AI291" s="21"/>
      <c r="AJ291" s="21"/>
      <c r="AK291" s="21"/>
      <c r="AM291" s="21"/>
      <c r="AO291" s="76"/>
    </row>
    <row r="292" spans="1:88">
      <c r="J292" s="377"/>
      <c r="L292" s="156"/>
      <c r="S292" s="153"/>
      <c r="T292" s="153"/>
      <c r="U292" s="153"/>
      <c r="V292" s="153"/>
      <c r="W292" s="153"/>
      <c r="X292" s="14"/>
      <c r="Y292" s="14"/>
      <c r="Z292" s="14"/>
      <c r="AA292" s="14"/>
      <c r="AB292" s="14"/>
      <c r="AD292" s="14"/>
      <c r="AE292" s="14"/>
      <c r="AF292" s="14"/>
      <c r="AG292" s="14"/>
      <c r="AH292" s="21"/>
      <c r="AI292" s="21"/>
      <c r="AJ292" s="21"/>
      <c r="AK292" s="21"/>
      <c r="AM292" s="21"/>
      <c r="AO292" s="76"/>
    </row>
    <row r="293" spans="1:88">
      <c r="J293" s="377"/>
      <c r="L293" s="156"/>
      <c r="S293" s="153"/>
      <c r="T293" s="153"/>
      <c r="U293" s="153"/>
      <c r="V293" s="153"/>
      <c r="W293" s="153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21"/>
      <c r="AI293" s="21"/>
      <c r="AJ293" s="21"/>
      <c r="AK293" s="21"/>
      <c r="AM293" s="21"/>
      <c r="AO293" s="76"/>
    </row>
    <row r="294" spans="1:88">
      <c r="J294" s="377"/>
      <c r="L294" s="156"/>
      <c r="S294" s="153"/>
      <c r="T294" s="153"/>
      <c r="U294" s="153"/>
      <c r="V294" s="153"/>
      <c r="W294" s="153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21"/>
      <c r="AI294" s="21"/>
      <c r="AJ294" s="21"/>
      <c r="AK294" s="21"/>
      <c r="AM294" s="21"/>
      <c r="AO294" s="76"/>
    </row>
    <row r="295" spans="1:88">
      <c r="J295" s="377"/>
      <c r="L295" s="156"/>
      <c r="S295" s="153"/>
      <c r="T295" s="153"/>
      <c r="U295" s="153"/>
      <c r="V295" s="153"/>
      <c r="W295" s="153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21"/>
      <c r="AI295" s="21"/>
      <c r="AJ295" s="21"/>
      <c r="AK295" s="21"/>
      <c r="AM295" s="21"/>
      <c r="AO295" s="76"/>
    </row>
    <row r="296" spans="1:88">
      <c r="J296" s="377"/>
      <c r="L296" s="156"/>
      <c r="S296" s="153"/>
      <c r="T296" s="153"/>
      <c r="U296" s="153"/>
      <c r="V296" s="153"/>
      <c r="W296" s="153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21"/>
      <c r="AI296" s="21"/>
      <c r="AJ296" s="21"/>
      <c r="AK296" s="21"/>
      <c r="AM296" s="21"/>
      <c r="AO296" s="76"/>
    </row>
    <row r="297" spans="1:88">
      <c r="J297" s="377"/>
      <c r="L297" s="156"/>
      <c r="S297" s="153"/>
      <c r="T297" s="153"/>
      <c r="U297" s="153"/>
      <c r="V297" s="153"/>
      <c r="W297" s="153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21"/>
      <c r="AI297" s="21"/>
      <c r="AJ297" s="21"/>
      <c r="AK297" s="21"/>
      <c r="AM297" s="21"/>
      <c r="AO297" s="76"/>
    </row>
    <row r="298" spans="1:88" s="1" customFormat="1">
      <c r="A298"/>
      <c r="B298"/>
      <c r="C298"/>
      <c r="D298"/>
      <c r="E298"/>
      <c r="F298"/>
      <c r="G298" s="297"/>
      <c r="H298"/>
      <c r="I298" s="297"/>
      <c r="J298" s="377"/>
      <c r="L298" s="156"/>
      <c r="M298"/>
      <c r="N298"/>
      <c r="O298" s="100"/>
      <c r="P298"/>
      <c r="Q298"/>
      <c r="R298"/>
      <c r="S298" s="153"/>
      <c r="T298" s="153"/>
      <c r="U298" s="153"/>
      <c r="V298" s="153"/>
      <c r="W298" s="153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21"/>
      <c r="AI298" s="21"/>
      <c r="AJ298" s="21"/>
      <c r="AK298" s="21"/>
      <c r="AM298" s="21"/>
      <c r="AO298" s="76"/>
      <c r="BA298" s="100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</row>
    <row r="299" spans="1:88" s="1" customFormat="1">
      <c r="A299"/>
      <c r="B299"/>
      <c r="C299"/>
      <c r="D299"/>
      <c r="E299"/>
      <c r="F299"/>
      <c r="G299" s="297"/>
      <c r="H299"/>
      <c r="I299" s="297"/>
      <c r="J299" s="377"/>
      <c r="L299" s="156"/>
      <c r="M299"/>
      <c r="N299"/>
      <c r="O299" s="100"/>
      <c r="P299"/>
      <c r="Q299"/>
      <c r="R299"/>
      <c r="S299" s="153"/>
      <c r="T299" s="153"/>
      <c r="U299" s="153"/>
      <c r="V299" s="153"/>
      <c r="W299" s="153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21"/>
      <c r="AI299" s="21"/>
      <c r="AJ299" s="21"/>
      <c r="AK299" s="21"/>
      <c r="AM299" s="21"/>
      <c r="AO299" s="76"/>
      <c r="BA299" s="100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</row>
    <row r="300" spans="1:88" s="1" customFormat="1">
      <c r="A300"/>
      <c r="B300"/>
      <c r="C300"/>
      <c r="D300"/>
      <c r="E300"/>
      <c r="F300"/>
      <c r="G300" s="297"/>
      <c r="H300"/>
      <c r="I300" s="297"/>
      <c r="L300" s="100"/>
      <c r="M300"/>
      <c r="N300"/>
      <c r="O300" s="100"/>
      <c r="P300"/>
      <c r="Q300"/>
      <c r="R300"/>
      <c r="S300" s="10"/>
      <c r="T300" s="10"/>
      <c r="U300" s="10"/>
      <c r="V300" s="10"/>
      <c r="W300" s="10"/>
      <c r="X300"/>
      <c r="Y300"/>
      <c r="Z300"/>
      <c r="AA300"/>
      <c r="AB300"/>
      <c r="AC300" s="14"/>
      <c r="AD300"/>
      <c r="AE300"/>
      <c r="AF300"/>
      <c r="AG300"/>
      <c r="AH300"/>
      <c r="AI300"/>
      <c r="AJ300"/>
      <c r="AK300"/>
      <c r="AM300"/>
      <c r="AO300" s="10"/>
      <c r="BA300" s="1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</row>
    <row r="304" spans="1:88" s="1" customFormat="1">
      <c r="A304"/>
      <c r="B304"/>
      <c r="C304"/>
      <c r="D304"/>
      <c r="E304"/>
      <c r="F304"/>
      <c r="G304" s="297"/>
      <c r="H304"/>
      <c r="I304" s="297"/>
      <c r="L304" s="100"/>
      <c r="M304"/>
      <c r="N304"/>
      <c r="O304" s="100"/>
      <c r="P304"/>
      <c r="Q304"/>
      <c r="R304"/>
      <c r="S304" s="10"/>
      <c r="T304" s="10"/>
      <c r="U304" s="10"/>
      <c r="V304" s="10"/>
      <c r="W304" s="10"/>
      <c r="X304"/>
      <c r="Y304"/>
      <c r="Z304"/>
      <c r="AA304"/>
      <c r="AB304"/>
      <c r="AC304"/>
      <c r="AD304"/>
      <c r="AE304"/>
      <c r="AF304"/>
      <c r="AG304"/>
      <c r="AH304" s="14"/>
      <c r="AI304" s="14"/>
      <c r="AJ304" s="14"/>
      <c r="AK304"/>
      <c r="AM304"/>
      <c r="AO304" s="10"/>
      <c r="BA304" s="100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</row>
    <row r="305" spans="1:88" s="1" customFormat="1">
      <c r="A305"/>
      <c r="B305"/>
      <c r="C305"/>
      <c r="D305"/>
      <c r="E305"/>
      <c r="F305"/>
      <c r="G305" s="297"/>
      <c r="H305"/>
      <c r="I305" s="297"/>
      <c r="L305" s="100"/>
      <c r="M305"/>
      <c r="N305"/>
      <c r="O305" s="100"/>
      <c r="P305"/>
      <c r="Q305"/>
      <c r="R305"/>
      <c r="S305" s="10"/>
      <c r="T305" s="10"/>
      <c r="U305" s="10"/>
      <c r="V305" s="10"/>
      <c r="W305" s="10"/>
      <c r="X305"/>
      <c r="Y305"/>
      <c r="Z305"/>
      <c r="AA305"/>
      <c r="AB305"/>
      <c r="AC305"/>
      <c r="AD305"/>
      <c r="AE305"/>
      <c r="AF305"/>
      <c r="AG305"/>
      <c r="AH305" s="14"/>
      <c r="AI305" s="14"/>
      <c r="AJ305" s="14"/>
      <c r="AK305"/>
      <c r="AM305"/>
      <c r="AO305" s="10"/>
      <c r="BA305" s="100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</row>
    <row r="306" spans="1:88" s="1" customFormat="1">
      <c r="A306"/>
      <c r="B306"/>
      <c r="C306"/>
      <c r="D306"/>
      <c r="E306"/>
      <c r="F306"/>
      <c r="G306" s="297"/>
      <c r="H306"/>
      <c r="I306" s="297"/>
      <c r="L306" s="100"/>
      <c r="M306"/>
      <c r="N306"/>
      <c r="O306" s="100"/>
      <c r="P306"/>
      <c r="Q306"/>
      <c r="R306"/>
      <c r="S306" s="10"/>
      <c r="T306" s="10"/>
      <c r="U306" s="10"/>
      <c r="V306" s="10"/>
      <c r="W306" s="10"/>
      <c r="X306"/>
      <c r="Y306"/>
      <c r="Z306"/>
      <c r="AA306"/>
      <c r="AB306"/>
      <c r="AC306"/>
      <c r="AD306"/>
      <c r="AE306"/>
      <c r="AF306"/>
      <c r="AG306"/>
      <c r="AH306" s="14"/>
      <c r="AI306" s="14"/>
      <c r="AJ306" s="14"/>
      <c r="AK306"/>
      <c r="AM306"/>
      <c r="AO306" s="10"/>
      <c r="BA306" s="100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</row>
    <row r="307" spans="1:88" s="1" customFormat="1">
      <c r="A307"/>
      <c r="B307"/>
      <c r="C307"/>
      <c r="D307"/>
      <c r="E307"/>
      <c r="F307"/>
      <c r="G307" s="297"/>
      <c r="H307"/>
      <c r="I307" s="297"/>
      <c r="L307" s="100"/>
      <c r="M307"/>
      <c r="N307"/>
      <c r="O307" s="100"/>
      <c r="P307"/>
      <c r="Q307"/>
      <c r="R307"/>
      <c r="S307" s="10"/>
      <c r="T307" s="10"/>
      <c r="U307" s="10"/>
      <c r="V307" s="10"/>
      <c r="W307" s="10"/>
      <c r="X307"/>
      <c r="Y307"/>
      <c r="Z307"/>
      <c r="AA307"/>
      <c r="AB307"/>
      <c r="AC307"/>
      <c r="AD307"/>
      <c r="AE307"/>
      <c r="AF307"/>
      <c r="AG307"/>
      <c r="AH307" s="14"/>
      <c r="AI307" s="14"/>
      <c r="AJ307" s="14"/>
      <c r="AK307"/>
      <c r="AM307"/>
      <c r="AO307" s="10"/>
      <c r="BA307" s="100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</row>
    <row r="308" spans="1:88" s="1" customFormat="1">
      <c r="A308"/>
      <c r="B308"/>
      <c r="C308"/>
      <c r="D308"/>
      <c r="E308"/>
      <c r="F308"/>
      <c r="G308" s="297"/>
      <c r="H308"/>
      <c r="I308" s="297"/>
      <c r="L308" s="100"/>
      <c r="M308"/>
      <c r="N308"/>
      <c r="O308" s="100"/>
      <c r="P308"/>
      <c r="Q308"/>
      <c r="R308"/>
      <c r="S308" s="10"/>
      <c r="T308" s="10"/>
      <c r="U308" s="10"/>
      <c r="V308" s="10"/>
      <c r="W308" s="10"/>
      <c r="X308"/>
      <c r="Y308"/>
      <c r="Z308"/>
      <c r="AA308"/>
      <c r="AB308"/>
      <c r="AC308"/>
      <c r="AD308"/>
      <c r="AE308"/>
      <c r="AF308"/>
      <c r="AG308"/>
      <c r="AH308" s="14"/>
      <c r="AI308" s="14"/>
      <c r="AJ308" s="14"/>
      <c r="AK308"/>
      <c r="AM308"/>
      <c r="AO308" s="10"/>
      <c r="BA308" s="100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</row>
    <row r="309" spans="1:88" s="1" customFormat="1">
      <c r="A309"/>
      <c r="B309"/>
      <c r="C309"/>
      <c r="D309"/>
      <c r="E309"/>
      <c r="F309"/>
      <c r="G309" s="297"/>
      <c r="H309"/>
      <c r="I309" s="297"/>
      <c r="L309" s="100"/>
      <c r="M309"/>
      <c r="N309"/>
      <c r="O309" s="100"/>
      <c r="P309"/>
      <c r="Q309"/>
      <c r="R309"/>
      <c r="S309" s="10"/>
      <c r="T309" s="10"/>
      <c r="U309" s="10"/>
      <c r="V309" s="10"/>
      <c r="W309" s="10"/>
      <c r="X309"/>
      <c r="Y309"/>
      <c r="Z309"/>
      <c r="AA309"/>
      <c r="AB309"/>
      <c r="AC309"/>
      <c r="AD309"/>
      <c r="AE309"/>
      <c r="AF309"/>
      <c r="AG309"/>
      <c r="AH309" s="14"/>
      <c r="AI309" s="14"/>
      <c r="AJ309" s="14"/>
      <c r="AK309"/>
      <c r="AM309"/>
      <c r="AO309" s="10"/>
      <c r="BA309" s="100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</row>
    <row r="310" spans="1:88" s="1" customFormat="1">
      <c r="A310"/>
      <c r="B310"/>
      <c r="C310"/>
      <c r="D310"/>
      <c r="E310"/>
      <c r="F310"/>
      <c r="G310" s="297"/>
      <c r="H310"/>
      <c r="I310" s="297"/>
      <c r="J310" s="377"/>
      <c r="L310" s="156"/>
      <c r="M310"/>
      <c r="N310"/>
      <c r="O310" s="100"/>
      <c r="P310"/>
      <c r="Q310"/>
      <c r="R310"/>
      <c r="S310" s="153"/>
      <c r="T310" s="153"/>
      <c r="U310" s="153"/>
      <c r="V310" s="153"/>
      <c r="W310" s="153"/>
      <c r="X310" s="14"/>
      <c r="Y310" s="14"/>
      <c r="Z310" s="14"/>
      <c r="AA310" s="14"/>
      <c r="AB310" s="14"/>
      <c r="AC310"/>
      <c r="AD310" s="14"/>
      <c r="AE310" s="14"/>
      <c r="AF310" s="14"/>
      <c r="AG310" s="14"/>
      <c r="AH310" s="14"/>
      <c r="AI310" s="14"/>
      <c r="AJ310" s="14"/>
      <c r="AK310"/>
      <c r="AM310"/>
      <c r="AO310" s="10"/>
      <c r="BA310" s="10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</row>
    <row r="311" spans="1:88" s="1" customFormat="1">
      <c r="A311"/>
      <c r="B311"/>
      <c r="C311"/>
      <c r="D311"/>
      <c r="E311"/>
      <c r="F311"/>
      <c r="G311" s="297"/>
      <c r="H311"/>
      <c r="I311" s="297"/>
      <c r="J311" s="377"/>
      <c r="L311" s="156"/>
      <c r="M311"/>
      <c r="N311"/>
      <c r="O311" s="100"/>
      <c r="P311"/>
      <c r="Q311"/>
      <c r="R311"/>
      <c r="S311" s="153"/>
      <c r="T311" s="153"/>
      <c r="U311" s="153"/>
      <c r="V311" s="153"/>
      <c r="W311" s="153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/>
      <c r="AM311"/>
      <c r="AO311" s="10"/>
      <c r="BA311" s="100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</row>
    <row r="312" spans="1:88" s="1" customFormat="1">
      <c r="A312"/>
      <c r="B312"/>
      <c r="C312"/>
      <c r="D312"/>
      <c r="E312"/>
      <c r="F312"/>
      <c r="G312" s="297"/>
      <c r="H312"/>
      <c r="I312" s="297"/>
      <c r="J312" s="377"/>
      <c r="L312" s="156"/>
      <c r="M312"/>
      <c r="N312"/>
      <c r="O312" s="100"/>
      <c r="P312"/>
      <c r="Q312"/>
      <c r="R312"/>
      <c r="S312" s="153"/>
      <c r="T312" s="153"/>
      <c r="U312" s="153"/>
      <c r="V312" s="153"/>
      <c r="W312" s="153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/>
      <c r="AI312"/>
      <c r="AJ312"/>
      <c r="AK312"/>
      <c r="AM312"/>
      <c r="AO312" s="10"/>
      <c r="BA312" s="100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</row>
    <row r="313" spans="1:88" s="1" customFormat="1">
      <c r="A313"/>
      <c r="B313"/>
      <c r="C313"/>
      <c r="D313"/>
      <c r="E313"/>
      <c r="F313"/>
      <c r="G313" s="297"/>
      <c r="H313"/>
      <c r="I313" s="297"/>
      <c r="J313" s="377"/>
      <c r="L313" s="156"/>
      <c r="M313"/>
      <c r="N313"/>
      <c r="O313" s="100"/>
      <c r="P313"/>
      <c r="Q313"/>
      <c r="R313"/>
      <c r="S313" s="153"/>
      <c r="T313" s="153"/>
      <c r="U313" s="153"/>
      <c r="V313" s="153"/>
      <c r="W313" s="153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/>
      <c r="AI313"/>
      <c r="AJ313"/>
      <c r="AK313"/>
      <c r="AM313"/>
      <c r="AO313" s="10"/>
      <c r="BA313" s="100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</row>
    <row r="314" spans="1:88">
      <c r="J314" s="377"/>
      <c r="L314" s="156"/>
      <c r="S314" s="153"/>
      <c r="T314" s="153"/>
      <c r="U314" s="153"/>
      <c r="V314" s="153"/>
      <c r="W314" s="153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</row>
    <row r="315" spans="1:88">
      <c r="J315" s="377"/>
      <c r="L315" s="156"/>
      <c r="S315" s="153"/>
      <c r="T315" s="153"/>
      <c r="U315" s="153"/>
      <c r="V315" s="153"/>
      <c r="W315" s="153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</row>
    <row r="316" spans="1:88">
      <c r="J316" s="377"/>
      <c r="L316" s="156"/>
      <c r="S316" s="153"/>
      <c r="T316" s="153"/>
      <c r="U316" s="153"/>
      <c r="V316" s="153"/>
      <c r="W316" s="153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</row>
    <row r="317" spans="1:88">
      <c r="J317" s="377"/>
      <c r="L317" s="156"/>
      <c r="S317" s="153"/>
      <c r="T317" s="153"/>
      <c r="U317" s="153"/>
      <c r="V317" s="153"/>
      <c r="W317" s="153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</row>
    <row r="318" spans="1:88">
      <c r="AC318" s="14"/>
    </row>
    <row r="322" spans="10:36">
      <c r="AH322" s="14"/>
      <c r="AI322" s="14"/>
      <c r="AJ322" s="14"/>
    </row>
    <row r="323" spans="10:36">
      <c r="AH323" s="14"/>
      <c r="AI323" s="14"/>
      <c r="AJ323" s="14"/>
    </row>
    <row r="324" spans="10:36">
      <c r="AH324" s="14"/>
      <c r="AI324" s="14"/>
      <c r="AJ324" s="14"/>
    </row>
    <row r="325" spans="10:36">
      <c r="AH325" s="14"/>
      <c r="AI325" s="14"/>
      <c r="AJ325" s="14"/>
    </row>
    <row r="326" spans="10:36">
      <c r="AH326" s="14"/>
      <c r="AI326" s="14"/>
      <c r="AJ326" s="14"/>
    </row>
    <row r="327" spans="10:36">
      <c r="AH327" s="14"/>
      <c r="AI327" s="14"/>
      <c r="AJ327" s="14"/>
    </row>
    <row r="328" spans="10:36">
      <c r="J328" s="377"/>
      <c r="L328" s="156"/>
      <c r="S328" s="153"/>
      <c r="T328" s="153"/>
      <c r="U328" s="153"/>
      <c r="V328" s="153"/>
      <c r="W328" s="153"/>
      <c r="X328" s="14"/>
      <c r="Y328" s="14"/>
      <c r="Z328" s="14"/>
      <c r="AA328" s="14"/>
      <c r="AB328" s="14"/>
      <c r="AD328" s="14"/>
      <c r="AE328" s="14"/>
      <c r="AF328" s="14"/>
      <c r="AG328" s="14"/>
      <c r="AH328" s="14"/>
      <c r="AI328" s="14"/>
      <c r="AJ328" s="14"/>
    </row>
    <row r="329" spans="10:36">
      <c r="J329" s="377"/>
      <c r="L329" s="156"/>
      <c r="S329" s="153"/>
      <c r="T329" s="153"/>
      <c r="U329" s="153"/>
      <c r="V329" s="153"/>
      <c r="W329" s="153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</row>
    <row r="330" spans="10:36">
      <c r="J330" s="377"/>
      <c r="L330" s="156"/>
      <c r="S330" s="153"/>
      <c r="T330" s="153"/>
      <c r="U330" s="153"/>
      <c r="V330" s="153"/>
      <c r="W330" s="153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</row>
    <row r="331" spans="10:36">
      <c r="J331" s="377"/>
      <c r="L331" s="156"/>
      <c r="S331" s="153"/>
      <c r="T331" s="153"/>
      <c r="U331" s="153"/>
      <c r="V331" s="153"/>
      <c r="W331" s="153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</row>
    <row r="332" spans="10:36">
      <c r="J332" s="377"/>
      <c r="L332" s="156"/>
      <c r="S332" s="153"/>
      <c r="T332" s="153"/>
      <c r="U332" s="153"/>
      <c r="V332" s="153"/>
      <c r="W332" s="153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</row>
    <row r="333" spans="10:36">
      <c r="J333" s="377"/>
      <c r="L333" s="156"/>
      <c r="S333" s="153"/>
      <c r="T333" s="153"/>
      <c r="U333" s="153"/>
      <c r="V333" s="153"/>
      <c r="W333" s="153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</row>
    <row r="334" spans="10:36">
      <c r="J334" s="377"/>
      <c r="L334" s="156"/>
      <c r="S334" s="153"/>
      <c r="T334" s="153"/>
      <c r="U334" s="153"/>
      <c r="V334" s="153"/>
      <c r="W334" s="153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</row>
    <row r="335" spans="10:36">
      <c r="J335" s="377"/>
      <c r="L335" s="156"/>
      <c r="S335" s="153"/>
      <c r="T335" s="153"/>
      <c r="U335" s="153"/>
      <c r="V335" s="153"/>
      <c r="W335" s="153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</row>
    <row r="336" spans="10:36">
      <c r="AC336" s="14"/>
    </row>
    <row r="340" spans="10:36">
      <c r="AH340" s="14"/>
      <c r="AI340" s="14"/>
      <c r="AJ340" s="14"/>
    </row>
    <row r="341" spans="10:36">
      <c r="AH341" s="14"/>
      <c r="AI341" s="14"/>
      <c r="AJ341" s="14"/>
    </row>
    <row r="342" spans="10:36">
      <c r="AH342" s="14"/>
      <c r="AI342" s="14"/>
      <c r="AJ342" s="14"/>
    </row>
    <row r="343" spans="10:36">
      <c r="AH343" s="14"/>
      <c r="AI343" s="14"/>
      <c r="AJ343" s="14"/>
    </row>
    <row r="344" spans="10:36">
      <c r="AH344" s="14"/>
      <c r="AI344" s="14"/>
      <c r="AJ344" s="14"/>
    </row>
    <row r="345" spans="10:36">
      <c r="AH345" s="14"/>
      <c r="AI345" s="14"/>
      <c r="AJ345" s="14"/>
    </row>
    <row r="346" spans="10:36">
      <c r="J346" s="377"/>
      <c r="L346" s="156"/>
      <c r="S346" s="153"/>
      <c r="T346" s="153"/>
      <c r="U346" s="153"/>
      <c r="V346" s="153"/>
      <c r="W346" s="153"/>
      <c r="X346" s="14"/>
      <c r="Y346" s="14"/>
      <c r="Z346" s="14"/>
      <c r="AA346" s="14"/>
      <c r="AB346" s="14"/>
      <c r="AD346" s="14"/>
      <c r="AE346" s="14"/>
      <c r="AF346" s="14"/>
      <c r="AG346" s="14"/>
      <c r="AH346" s="14"/>
      <c r="AI346" s="14"/>
      <c r="AJ346" s="14"/>
    </row>
    <row r="347" spans="10:36">
      <c r="J347" s="377"/>
      <c r="L347" s="156"/>
      <c r="S347" s="153"/>
      <c r="T347" s="153"/>
      <c r="U347" s="153"/>
      <c r="V347" s="153"/>
      <c r="W347" s="153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</row>
    <row r="348" spans="10:36">
      <c r="J348" s="377"/>
      <c r="L348" s="156"/>
      <c r="S348" s="153"/>
      <c r="T348" s="153"/>
      <c r="U348" s="153"/>
      <c r="V348" s="153"/>
      <c r="W348" s="153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</row>
    <row r="349" spans="10:36">
      <c r="J349" s="377"/>
      <c r="L349" s="156"/>
      <c r="S349" s="153"/>
      <c r="T349" s="153"/>
      <c r="U349" s="153"/>
      <c r="V349" s="153"/>
      <c r="W349" s="153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</row>
    <row r="350" spans="10:36">
      <c r="J350" s="377"/>
      <c r="L350" s="156"/>
      <c r="S350" s="153"/>
      <c r="T350" s="153"/>
      <c r="U350" s="153"/>
      <c r="V350" s="153"/>
      <c r="W350" s="153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</row>
    <row r="351" spans="10:36">
      <c r="J351" s="377"/>
      <c r="L351" s="156"/>
      <c r="S351" s="153"/>
      <c r="T351" s="153"/>
      <c r="U351" s="153"/>
      <c r="V351" s="153"/>
      <c r="W351" s="153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</row>
    <row r="352" spans="10:36">
      <c r="J352" s="377"/>
      <c r="L352" s="156"/>
      <c r="S352" s="153"/>
      <c r="T352" s="153"/>
      <c r="U352" s="153"/>
      <c r="V352" s="153"/>
      <c r="W352" s="153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</row>
    <row r="353" spans="10:36">
      <c r="J353" s="377"/>
      <c r="L353" s="156"/>
      <c r="S353" s="153"/>
      <c r="T353" s="153"/>
      <c r="U353" s="153"/>
      <c r="V353" s="153"/>
      <c r="W353" s="153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</row>
    <row r="354" spans="10:36">
      <c r="AC354" s="14"/>
    </row>
    <row r="358" spans="10:36">
      <c r="AH358" s="14"/>
      <c r="AI358" s="14"/>
      <c r="AJ358" s="14"/>
    </row>
    <row r="359" spans="10:36">
      <c r="AH359" s="14"/>
      <c r="AI359" s="14"/>
      <c r="AJ359" s="14"/>
    </row>
    <row r="360" spans="10:36">
      <c r="AH360" s="14"/>
      <c r="AI360" s="14"/>
      <c r="AJ360" s="14"/>
    </row>
    <row r="361" spans="10:36">
      <c r="AH361" s="14"/>
      <c r="AI361" s="14"/>
      <c r="AJ361" s="14"/>
    </row>
    <row r="362" spans="10:36">
      <c r="AH362" s="14"/>
      <c r="AI362" s="14"/>
      <c r="AJ362" s="14"/>
    </row>
    <row r="363" spans="10:36">
      <c r="AH363" s="14"/>
      <c r="AI363" s="14"/>
      <c r="AJ363" s="14"/>
    </row>
    <row r="364" spans="10:36">
      <c r="AH364" s="14"/>
      <c r="AI364" s="14"/>
      <c r="AJ364" s="14"/>
    </row>
    <row r="365" spans="10:36">
      <c r="AH365" s="14"/>
      <c r="AI365" s="14"/>
      <c r="AJ365" s="14"/>
    </row>
  </sheetData>
  <mergeCells count="1">
    <mergeCell ref="S4:V4"/>
  </mergeCells>
  <conditionalFormatting sqref="N10:N11 P10:P11 F10:F11 H10:H11 K10:K12">
    <cfRule type="cellIs" dxfId="338" priority="43" operator="lessThan">
      <formula>0</formula>
    </cfRule>
    <cfRule type="cellIs" dxfId="337" priority="44" operator="greaterThan">
      <formula>0</formula>
    </cfRule>
  </conditionalFormatting>
  <conditionalFormatting sqref="N12:N40 N42:N44 N46:N80">
    <cfRule type="cellIs" dxfId="336" priority="36" operator="lessThan">
      <formula>0</formula>
    </cfRule>
    <cfRule type="cellIs" dxfId="335" priority="37" operator="greaterThan">
      <formula>0</formula>
    </cfRule>
  </conditionalFormatting>
  <conditionalFormatting sqref="P12:P40 P42:P44 P46:P80">
    <cfRule type="cellIs" dxfId="334" priority="35" operator="greaterThan">
      <formula>0</formula>
    </cfRule>
  </conditionalFormatting>
  <conditionalFormatting sqref="H12:H40 H42:H44 H46:H80">
    <cfRule type="cellIs" dxfId="333" priority="33" operator="lessThan">
      <formula>0</formula>
    </cfRule>
    <cfRule type="cellIs" dxfId="332" priority="34" operator="greaterThan">
      <formula>0</formula>
    </cfRule>
  </conditionalFormatting>
  <conditionalFormatting sqref="F12 F14:F40 F42:F44 F46:F80">
    <cfRule type="cellIs" dxfId="331" priority="31" operator="lessThan">
      <formula>0</formula>
    </cfRule>
    <cfRule type="cellIs" dxfId="330" priority="32" operator="greaterThan">
      <formula>0</formula>
    </cfRule>
  </conditionalFormatting>
  <conditionalFormatting sqref="F81:F83">
    <cfRule type="cellIs" dxfId="329" priority="22" operator="lessThan">
      <formula>0</formula>
    </cfRule>
    <cfRule type="cellIs" dxfId="328" priority="23" operator="greaterThan">
      <formula>0</formula>
    </cfRule>
  </conditionalFormatting>
  <conditionalFormatting sqref="N81:N83">
    <cfRule type="cellIs" dxfId="327" priority="27" operator="lessThan">
      <formula>0</formula>
    </cfRule>
    <cfRule type="cellIs" dxfId="326" priority="28" operator="greaterThan">
      <formula>0</formula>
    </cfRule>
  </conditionalFormatting>
  <conditionalFormatting sqref="P81:P83">
    <cfRule type="cellIs" dxfId="325" priority="26" operator="greaterThan">
      <formula>0</formula>
    </cfRule>
  </conditionalFormatting>
  <conditionalFormatting sqref="H81:H83">
    <cfRule type="cellIs" dxfId="324" priority="24" operator="lessThan">
      <formula>0</formula>
    </cfRule>
    <cfRule type="cellIs" dxfId="323" priority="25" operator="greaterThan">
      <formula>0</formula>
    </cfRule>
  </conditionalFormatting>
  <conditionalFormatting sqref="K13:K40 K42:K44 K46:K80">
    <cfRule type="cellIs" dxfId="322" priority="20" operator="greaterThan">
      <formula>0</formula>
    </cfRule>
  </conditionalFormatting>
  <conditionalFormatting sqref="K81:K83">
    <cfRule type="cellIs" dxfId="321" priority="19" operator="greaterThan">
      <formula>0</formula>
    </cfRule>
  </conditionalFormatting>
  <conditionalFormatting sqref="N41">
    <cfRule type="cellIs" dxfId="320" priority="15" operator="lessThan">
      <formula>0</formula>
    </cfRule>
    <cfRule type="cellIs" dxfId="319" priority="16" operator="greaterThan">
      <formula>0</formula>
    </cfRule>
  </conditionalFormatting>
  <conditionalFormatting sqref="P41">
    <cfRule type="cellIs" dxfId="318" priority="14" operator="greaterThan">
      <formula>0</formula>
    </cfRule>
  </conditionalFormatting>
  <conditionalFormatting sqref="H41">
    <cfRule type="cellIs" dxfId="317" priority="12" operator="lessThan">
      <formula>0</formula>
    </cfRule>
    <cfRule type="cellIs" dxfId="316" priority="13" operator="greaterThan">
      <formula>0</formula>
    </cfRule>
  </conditionalFormatting>
  <conditionalFormatting sqref="F41">
    <cfRule type="cellIs" dxfId="315" priority="10" operator="lessThan">
      <formula>0</formula>
    </cfRule>
    <cfRule type="cellIs" dxfId="314" priority="11" operator="greaterThan">
      <formula>0</formula>
    </cfRule>
  </conditionalFormatting>
  <conditionalFormatting sqref="K41">
    <cfRule type="cellIs" dxfId="313" priority="9" operator="greaterThan">
      <formula>0</formula>
    </cfRule>
  </conditionalFormatting>
  <conditionalFormatting sqref="N45">
    <cfRule type="cellIs" dxfId="312" priority="7" operator="lessThan">
      <formula>0</formula>
    </cfRule>
    <cfRule type="cellIs" dxfId="311" priority="8" operator="greaterThan">
      <formula>0</formula>
    </cfRule>
  </conditionalFormatting>
  <conditionalFormatting sqref="P45">
    <cfRule type="cellIs" dxfId="310" priority="6" operator="greaterThan">
      <formula>0</formula>
    </cfRule>
  </conditionalFormatting>
  <conditionalFormatting sqref="H45">
    <cfRule type="cellIs" dxfId="309" priority="4" operator="lessThan">
      <formula>0</formula>
    </cfRule>
    <cfRule type="cellIs" dxfId="308" priority="5" operator="greaterThan">
      <formula>0</formula>
    </cfRule>
  </conditionalFormatting>
  <conditionalFormatting sqref="F45">
    <cfRule type="cellIs" dxfId="307" priority="2" operator="lessThan">
      <formula>0</formula>
    </cfRule>
    <cfRule type="cellIs" dxfId="306" priority="3" operator="greaterThan">
      <formula>0</formula>
    </cfRule>
  </conditionalFormatting>
  <conditionalFormatting sqref="K45">
    <cfRule type="cellIs" dxfId="305" priority="1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34E20-F17B-4AA8-8100-B2B92D5C5E69}">
  <dimension ref="A1"/>
  <sheetViews>
    <sheetView workbookViewId="0">
      <selection activeCell="C33" sqref="C33"/>
    </sheetView>
  </sheetViews>
  <sheetFormatPr baseColWidth="10" defaultRowHeight="1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/>
  <dimension ref="A1:CM157"/>
  <sheetViews>
    <sheetView defaultGridColor="0" colorId="22" zoomScale="96" zoomScaleNormal="96" workbookViewId="0">
      <pane xSplit="6" ySplit="9" topLeftCell="G10" activePane="bottomRight" state="frozen"/>
      <selection pane="topRight" activeCell="G1" sqref="G1"/>
      <selection pane="bottomLeft" activeCell="A10" sqref="A10"/>
      <selection pane="bottomRight" activeCell="E26" sqref="E26"/>
    </sheetView>
  </sheetViews>
  <sheetFormatPr baseColWidth="10" defaultRowHeight="15"/>
  <cols>
    <col min="1" max="1" width="1.81640625" customWidth="1"/>
    <col min="2" max="2" width="3.6328125" customWidth="1"/>
    <col min="3" max="3" width="5.90625" customWidth="1"/>
    <col min="4" max="4" width="5.08984375" customWidth="1"/>
    <col min="5" max="5" width="6.90625" style="297" customWidth="1"/>
    <col min="6" max="6" width="5.26953125" style="10" customWidth="1"/>
    <col min="7" max="7" width="1.453125" style="10" customWidth="1"/>
    <col min="8" max="8" width="7.54296875" style="297" customWidth="1"/>
    <col min="9" max="9" width="6.81640625" style="297" customWidth="1"/>
    <col min="10" max="10" width="7.36328125" style="297" customWidth="1"/>
    <col min="11" max="11" width="5.6328125" style="100" customWidth="1"/>
    <col min="12" max="12" width="7" style="100" customWidth="1"/>
    <col min="13" max="13" width="2.08984375" style="100" customWidth="1"/>
    <col min="14" max="14" width="6.1796875" customWidth="1"/>
    <col min="15" max="15" width="5.453125" customWidth="1"/>
    <col min="16" max="16" width="6.81640625" customWidth="1"/>
    <col min="17" max="17" width="4.6328125" style="100" customWidth="1"/>
    <col min="18" max="18" width="4.54296875" customWidth="1"/>
    <col min="19" max="19" width="4.54296875" style="100" customWidth="1"/>
    <col min="20" max="20" width="6.1796875" customWidth="1"/>
    <col min="21" max="21" width="1.54296875" customWidth="1"/>
    <col min="22" max="22" width="5.54296875" customWidth="1"/>
    <col min="23" max="23" width="1.1796875" customWidth="1"/>
    <col min="24" max="24" width="6.6328125" style="100" customWidth="1"/>
    <col min="25" max="25" width="6" customWidth="1"/>
    <col min="26" max="26" width="7.453125" style="10" customWidth="1"/>
    <col min="27" max="27" width="7.54296875" style="10" customWidth="1"/>
    <col min="28" max="28" width="7.1796875" customWidth="1"/>
    <col min="29" max="29" width="6.6328125" style="100" customWidth="1"/>
    <col min="30" max="30" width="6" style="10" customWidth="1"/>
    <col min="31" max="31" width="7.81640625" style="297" customWidth="1"/>
    <col min="32" max="32" width="2.36328125" customWidth="1"/>
    <col min="33" max="33" width="5.36328125" customWidth="1"/>
    <col min="34" max="34" width="5.81640625" customWidth="1"/>
    <col min="35" max="35" width="7.36328125" customWidth="1"/>
    <col min="36" max="36" width="6" customWidth="1"/>
    <col min="37" max="37" width="6.453125" customWidth="1"/>
    <col min="38" max="38" width="5" customWidth="1"/>
    <col min="39" max="39" width="8.08984375" customWidth="1"/>
    <col min="40" max="40" width="5.90625" customWidth="1"/>
    <col min="41" max="41" width="3.453125" customWidth="1"/>
    <col min="42" max="42" width="6.08984375" customWidth="1"/>
    <col min="43" max="43" width="7.90625" customWidth="1"/>
    <col min="44" max="44" width="5.81640625" style="1" customWidth="1"/>
    <col min="45" max="45" width="10.1796875" customWidth="1"/>
    <col min="46" max="46" width="8.36328125" style="1" customWidth="1"/>
    <col min="47" max="47" width="8.54296875" style="10" customWidth="1"/>
    <col min="48" max="48" width="7.90625" style="1" customWidth="1"/>
    <col min="49" max="49" width="6.90625" style="1" customWidth="1"/>
    <col min="50" max="50" width="8" style="1" customWidth="1"/>
    <col min="51" max="51" width="6.54296875" style="1" customWidth="1"/>
    <col min="52" max="52" width="8.08984375" style="1" customWidth="1"/>
    <col min="53" max="53" width="7" style="1" customWidth="1"/>
    <col min="54" max="54" width="11.08984375" style="1" customWidth="1"/>
    <col min="55" max="55" width="10.54296875" style="1" customWidth="1"/>
    <col min="56" max="56" width="10.08984375" style="1" customWidth="1"/>
    <col min="57" max="57" width="7.90625" style="1" customWidth="1"/>
    <col min="58" max="58" width="7.54296875" style="1" customWidth="1"/>
    <col min="59" max="59" width="12.08984375" style="100" customWidth="1"/>
    <col min="60" max="60" width="13.90625" customWidth="1"/>
    <col min="61" max="62" width="7.90625" customWidth="1"/>
    <col min="63" max="63" width="8.08984375" customWidth="1"/>
    <col min="64" max="64" width="8.54296875" customWidth="1"/>
    <col min="65" max="65" width="8" customWidth="1"/>
    <col min="66" max="66" width="6.453125" customWidth="1"/>
    <col min="67" max="67" width="8.08984375" customWidth="1"/>
    <col min="68" max="68" width="7.54296875" customWidth="1"/>
    <col min="69" max="69" width="8.36328125" customWidth="1"/>
    <col min="70" max="70" width="9.453125" customWidth="1"/>
    <col min="71" max="72" width="8.36328125" customWidth="1"/>
    <col min="73" max="73" width="8.90625" customWidth="1"/>
    <col min="74" max="74" width="8.36328125" customWidth="1"/>
    <col min="75" max="75" width="7.90625" customWidth="1"/>
    <col min="76" max="76" width="8" customWidth="1"/>
    <col min="77" max="78" width="9.90625" customWidth="1"/>
    <col min="79" max="79" width="9.08984375" customWidth="1"/>
    <col min="80" max="80" width="8.36328125" customWidth="1"/>
    <col min="81" max="81" width="8.6328125" customWidth="1"/>
    <col min="82" max="82" width="8.90625" customWidth="1"/>
    <col min="83" max="83" width="8.08984375" customWidth="1"/>
    <col min="84" max="84" width="8.6328125" customWidth="1"/>
    <col min="85" max="86" width="9.90625" customWidth="1"/>
    <col min="87" max="87" width="8.08984375" customWidth="1"/>
    <col min="88" max="88" width="8" customWidth="1"/>
    <col min="89" max="89" width="8.08984375" customWidth="1"/>
    <col min="90" max="90" width="11.08984375" customWidth="1"/>
    <col min="91" max="91" width="7.6328125" customWidth="1"/>
    <col min="92" max="92" width="8.08984375" customWidth="1"/>
    <col min="93" max="93" width="7.90625" customWidth="1"/>
    <col min="94" max="94" width="8.90625" customWidth="1"/>
    <col min="95" max="95" width="6.90625" customWidth="1"/>
    <col min="96" max="96" width="6.6328125" customWidth="1"/>
    <col min="97" max="98" width="8.08984375" customWidth="1"/>
    <col min="99" max="99" width="9.36328125" customWidth="1"/>
    <col min="100" max="100" width="10.08984375" customWidth="1"/>
    <col min="101" max="101" width="10.90625" customWidth="1"/>
    <col min="102" max="105" width="8.08984375" customWidth="1"/>
    <col min="106" max="106" width="8.36328125" customWidth="1"/>
    <col min="107" max="107" width="11.08984375" customWidth="1"/>
    <col min="108" max="108" width="8.08984375" customWidth="1"/>
    <col min="109" max="109" width="6.36328125" customWidth="1"/>
    <col min="110" max="110" width="7.453125" customWidth="1"/>
    <col min="111" max="111" width="7.6328125" customWidth="1"/>
    <col min="112" max="113" width="7.90625" customWidth="1"/>
    <col min="114" max="114" width="8" customWidth="1"/>
    <col min="115" max="115" width="7.6328125" customWidth="1"/>
    <col min="116" max="116" width="7.90625" customWidth="1"/>
    <col min="117" max="117" width="8.08984375" customWidth="1"/>
    <col min="118" max="118" width="7.54296875" customWidth="1"/>
    <col min="119" max="119" width="7.90625" customWidth="1"/>
    <col min="120" max="120" width="7.6328125" customWidth="1"/>
    <col min="121" max="121" width="7.90625" customWidth="1"/>
    <col min="122" max="122" width="7.54296875" customWidth="1"/>
    <col min="123" max="123" width="7.90625" customWidth="1"/>
    <col min="124" max="124" width="9.90625" customWidth="1"/>
    <col min="125" max="125" width="7.08984375" customWidth="1"/>
    <col min="126" max="126" width="8.08984375" customWidth="1"/>
    <col min="127" max="127" width="8.54296875" customWidth="1"/>
    <col min="128" max="128" width="9.90625" customWidth="1"/>
    <col min="129" max="129" width="8.36328125" customWidth="1"/>
    <col min="130" max="130" width="10.54296875" customWidth="1"/>
    <col min="131" max="131" width="7.90625" customWidth="1"/>
    <col min="132" max="132" width="8.08984375" customWidth="1"/>
    <col min="133" max="135" width="9.90625" customWidth="1"/>
    <col min="136" max="136" width="8.36328125" customWidth="1"/>
    <col min="137" max="137" width="8.6328125" customWidth="1"/>
    <col min="138" max="138" width="8.54296875" customWidth="1"/>
    <col min="139" max="139" width="8.6328125" customWidth="1"/>
    <col min="140" max="140" width="8.36328125" customWidth="1"/>
    <col min="141" max="141" width="10.6328125" customWidth="1"/>
    <col min="142" max="142" width="9.90625" customWidth="1"/>
    <col min="143" max="143" width="7.54296875" customWidth="1"/>
    <col min="144" max="144" width="8.54296875" customWidth="1"/>
    <col min="145" max="146" width="7.90625" customWidth="1"/>
    <col min="147" max="149" width="8.36328125" customWidth="1"/>
    <col min="150" max="151" width="8.08984375" customWidth="1"/>
    <col min="152" max="153" width="8.36328125" customWidth="1"/>
    <col min="154" max="154" width="8.54296875" customWidth="1"/>
    <col min="155" max="155" width="8.36328125" customWidth="1"/>
    <col min="156" max="156" width="8.6328125" customWidth="1"/>
    <col min="157" max="158" width="9.90625" customWidth="1"/>
    <col min="159" max="159" width="8.08984375" customWidth="1"/>
    <col min="160" max="160" width="8.54296875" customWidth="1"/>
    <col min="161" max="161" width="7.54296875" customWidth="1"/>
    <col min="162" max="162" width="8.08984375" customWidth="1"/>
    <col min="163" max="163" width="7.90625" customWidth="1"/>
    <col min="164" max="164" width="8.36328125" customWidth="1"/>
    <col min="165" max="165" width="8.08984375" customWidth="1"/>
    <col min="166" max="166" width="9.90625" customWidth="1"/>
    <col min="167" max="167" width="8" customWidth="1"/>
    <col min="168" max="168" width="7.90625" customWidth="1"/>
    <col min="169" max="169" width="8.90625" customWidth="1"/>
    <col min="170" max="170" width="8" customWidth="1"/>
    <col min="171" max="171" width="8.90625" customWidth="1"/>
    <col min="172" max="172" width="7.08984375" customWidth="1"/>
    <col min="173" max="173" width="9" customWidth="1"/>
    <col min="174" max="174" width="8.08984375" customWidth="1"/>
    <col min="175" max="175" width="10.36328125" customWidth="1"/>
    <col min="176" max="177" width="7.90625" customWidth="1"/>
    <col min="178" max="178" width="8.6328125" customWidth="1"/>
    <col min="179" max="179" width="8.90625" customWidth="1"/>
    <col min="180" max="180" width="8.6328125" customWidth="1"/>
    <col min="181" max="182" width="8.08984375" customWidth="1"/>
    <col min="183" max="183" width="7.54296875" customWidth="1"/>
    <col min="184" max="186" width="8.08984375" customWidth="1"/>
    <col min="187" max="187" width="8.6328125" customWidth="1"/>
    <col min="188" max="188" width="7.90625" customWidth="1"/>
    <col min="189" max="190" width="8.08984375" customWidth="1"/>
    <col min="191" max="191" width="7.90625" customWidth="1"/>
    <col min="194" max="194" width="8" customWidth="1"/>
    <col min="195" max="195" width="8.08984375" customWidth="1"/>
    <col min="196" max="196" width="8" customWidth="1"/>
    <col min="197" max="198" width="8.08984375" customWidth="1"/>
    <col min="199" max="201" width="7.90625" customWidth="1"/>
    <col min="202" max="202" width="8.08984375" customWidth="1"/>
    <col min="203" max="205" width="7.90625" customWidth="1"/>
    <col min="206" max="206" width="6.6328125" customWidth="1"/>
    <col min="207" max="207" width="8.36328125" customWidth="1"/>
    <col min="208" max="208" width="8" customWidth="1"/>
  </cols>
  <sheetData>
    <row r="1" spans="1:59" ht="15.6">
      <c r="A1" s="28"/>
      <c r="B1" s="28"/>
      <c r="C1" s="28"/>
      <c r="D1" s="28"/>
      <c r="E1" s="291"/>
      <c r="F1" s="73"/>
      <c r="G1" s="73"/>
      <c r="H1" s="291"/>
      <c r="I1" s="291"/>
      <c r="J1" s="291"/>
      <c r="K1" s="106"/>
      <c r="L1" s="106"/>
      <c r="M1" s="106"/>
      <c r="N1" s="28"/>
      <c r="O1" s="28"/>
      <c r="P1" s="28"/>
      <c r="Q1" s="106"/>
      <c r="R1" s="28"/>
      <c r="S1" s="106"/>
      <c r="T1" s="28"/>
      <c r="U1" s="28"/>
      <c r="V1" s="28"/>
      <c r="W1" s="28"/>
      <c r="X1" s="106"/>
      <c r="Y1" s="28"/>
      <c r="Z1" s="73"/>
      <c r="AA1" s="73"/>
      <c r="AB1" s="28"/>
      <c r="AC1" s="106"/>
      <c r="AD1" s="73"/>
      <c r="AE1" s="291"/>
      <c r="AF1" s="28"/>
      <c r="AI1" s="37"/>
      <c r="AR1"/>
      <c r="AT1"/>
      <c r="AU1"/>
      <c r="AV1"/>
      <c r="AW1"/>
      <c r="AX1"/>
      <c r="AY1"/>
      <c r="AZ1"/>
      <c r="BA1"/>
      <c r="BB1"/>
      <c r="BC1"/>
      <c r="BD1"/>
      <c r="BE1"/>
      <c r="BF1"/>
      <c r="BG1"/>
    </row>
    <row r="2" spans="1:59" ht="29.4">
      <c r="A2" s="28"/>
      <c r="B2" s="130" t="s">
        <v>447</v>
      </c>
      <c r="C2" s="129"/>
      <c r="D2" s="28"/>
      <c r="E2" s="291"/>
      <c r="F2" s="73"/>
      <c r="G2" s="73"/>
      <c r="H2" s="291"/>
      <c r="I2" s="291"/>
      <c r="J2" s="291"/>
      <c r="K2" s="106"/>
      <c r="L2" s="106"/>
      <c r="M2" s="106"/>
      <c r="N2" s="28"/>
      <c r="O2" s="28"/>
      <c r="P2" s="134" t="s">
        <v>429</v>
      </c>
      <c r="Q2" s="154"/>
      <c r="R2" s="134"/>
      <c r="S2" s="106"/>
      <c r="T2" s="129" t="str">
        <f>+År!B2</f>
        <v>GRIS</v>
      </c>
      <c r="U2" s="129"/>
      <c r="V2" s="129"/>
      <c r="W2" s="129"/>
      <c r="X2" s="233"/>
      <c r="Y2" s="28"/>
      <c r="Z2" s="73"/>
      <c r="AA2" s="73"/>
      <c r="AB2" s="28"/>
      <c r="AC2" s="106"/>
      <c r="AD2" s="73"/>
      <c r="AE2" s="291"/>
      <c r="AF2" s="28"/>
      <c r="AI2" s="37"/>
      <c r="AR2"/>
      <c r="AT2"/>
      <c r="AU2"/>
      <c r="AV2"/>
      <c r="AW2"/>
      <c r="AX2"/>
      <c r="AY2"/>
      <c r="AZ2"/>
      <c r="BA2"/>
      <c r="BB2"/>
      <c r="BC2"/>
      <c r="BD2"/>
      <c r="BE2"/>
      <c r="BF2"/>
      <c r="BG2"/>
    </row>
    <row r="3" spans="1:59" ht="15.6">
      <c r="A3" s="28"/>
      <c r="B3" s="28"/>
      <c r="C3" s="28"/>
      <c r="D3" s="28"/>
      <c r="E3" s="291"/>
      <c r="F3" s="73"/>
      <c r="G3" s="73"/>
      <c r="H3" s="291"/>
      <c r="I3" s="291"/>
      <c r="J3" s="291"/>
      <c r="K3" s="106"/>
      <c r="L3" s="106"/>
      <c r="M3" s="106"/>
      <c r="N3" s="28"/>
      <c r="O3" s="28"/>
      <c r="P3" s="28"/>
      <c r="Q3" s="106"/>
      <c r="R3" s="28"/>
      <c r="S3" s="106"/>
      <c r="T3" s="28"/>
      <c r="U3" s="28"/>
      <c r="V3" s="28"/>
      <c r="W3" s="28"/>
      <c r="X3" s="106"/>
      <c r="Y3" s="28"/>
      <c r="Z3" s="73"/>
      <c r="AA3" s="73"/>
      <c r="AB3" s="28"/>
      <c r="AC3" s="106"/>
      <c r="AD3" s="73"/>
      <c r="AE3" s="291"/>
      <c r="AF3" s="28"/>
      <c r="AI3" s="37"/>
      <c r="AR3"/>
      <c r="AT3"/>
      <c r="AU3"/>
      <c r="AV3"/>
      <c r="AW3"/>
      <c r="AX3"/>
      <c r="AY3"/>
      <c r="AZ3"/>
      <c r="BA3"/>
      <c r="BB3"/>
      <c r="BC3"/>
      <c r="BD3"/>
      <c r="BE3"/>
      <c r="BF3"/>
      <c r="BG3"/>
    </row>
    <row r="4" spans="1:59" ht="22.2">
      <c r="A4" s="28"/>
      <c r="B4" s="28"/>
      <c r="C4" s="28"/>
      <c r="D4" s="135" t="s">
        <v>369</v>
      </c>
      <c r="E4" s="373"/>
      <c r="F4" s="372">
        <f>+År!O2</f>
        <v>45</v>
      </c>
      <c r="G4" s="73"/>
      <c r="H4" s="291"/>
      <c r="I4" s="373"/>
      <c r="J4" s="363"/>
      <c r="K4" s="138"/>
      <c r="L4" s="138"/>
      <c r="M4" s="138"/>
      <c r="N4" s="138"/>
      <c r="O4" s="138"/>
      <c r="P4" s="154" t="s">
        <v>370</v>
      </c>
      <c r="Q4" s="157"/>
      <c r="R4" s="195"/>
      <c r="S4" s="157"/>
      <c r="T4" s="405">
        <f>SUM(H10:H21)</f>
        <v>1276909</v>
      </c>
      <c r="U4" s="407"/>
      <c r="V4" s="407"/>
      <c r="W4" s="407"/>
      <c r="X4" s="400"/>
      <c r="Y4" s="28"/>
      <c r="Z4" s="73"/>
      <c r="AA4" s="73"/>
      <c r="AB4" s="106"/>
      <c r="AC4" s="28"/>
      <c r="AD4" s="73"/>
      <c r="AE4" s="291"/>
      <c r="AF4" s="73"/>
      <c r="AI4" s="37"/>
      <c r="AR4"/>
      <c r="AT4"/>
      <c r="AU4"/>
      <c r="AV4"/>
      <c r="AW4"/>
      <c r="AX4"/>
      <c r="AY4"/>
      <c r="AZ4"/>
      <c r="BA4"/>
      <c r="BB4"/>
      <c r="BC4"/>
      <c r="BD4"/>
      <c r="BE4"/>
      <c r="BF4"/>
      <c r="BG4"/>
    </row>
    <row r="5" spans="1:59" ht="16.5" customHeight="1">
      <c r="A5" s="28"/>
      <c r="B5" s="28"/>
      <c r="C5" s="28"/>
      <c r="D5" s="135"/>
      <c r="E5" s="373"/>
      <c r="F5" s="227"/>
      <c r="G5" s="227"/>
      <c r="H5" s="363"/>
      <c r="I5" s="373"/>
      <c r="J5" s="363"/>
      <c r="K5" s="134"/>
      <c r="L5" s="134"/>
      <c r="M5" s="134"/>
      <c r="N5" s="134"/>
      <c r="O5" s="129"/>
      <c r="P5" s="129"/>
      <c r="Q5" s="233"/>
      <c r="R5" s="138"/>
      <c r="S5" s="233"/>
      <c r="T5" s="138"/>
      <c r="U5" s="138"/>
      <c r="V5" s="138"/>
      <c r="W5" s="28"/>
      <c r="X5" s="106"/>
      <c r="Y5" s="28"/>
      <c r="Z5" s="195"/>
      <c r="AA5" s="195"/>
      <c r="AB5" s="157"/>
      <c r="AC5" s="157"/>
      <c r="AD5" s="28"/>
      <c r="AE5" s="291"/>
      <c r="AF5" s="73"/>
      <c r="AI5" s="37"/>
      <c r="AR5"/>
      <c r="AT5"/>
      <c r="AU5"/>
      <c r="AV5"/>
      <c r="AW5"/>
      <c r="AX5"/>
      <c r="AY5"/>
      <c r="AZ5"/>
      <c r="BA5"/>
      <c r="BB5"/>
      <c r="BC5"/>
      <c r="BD5"/>
      <c r="BE5"/>
      <c r="BF5"/>
      <c r="BG5"/>
    </row>
    <row r="6" spans="1:59" ht="17.399999999999999">
      <c r="A6" s="28"/>
      <c r="B6" s="28"/>
      <c r="C6" s="28"/>
      <c r="D6" s="28"/>
      <c r="E6" s="291"/>
      <c r="F6" s="73"/>
      <c r="G6" s="73"/>
      <c r="H6" s="291"/>
      <c r="I6" s="291"/>
      <c r="J6" s="291"/>
      <c r="K6" s="106"/>
      <c r="L6" s="106"/>
      <c r="M6" s="106"/>
      <c r="N6" s="28"/>
      <c r="O6" s="28"/>
      <c r="P6" s="28"/>
      <c r="Q6" s="106"/>
      <c r="R6" s="11"/>
      <c r="S6" s="106"/>
      <c r="T6" s="8" t="s">
        <v>472</v>
      </c>
      <c r="U6" s="8"/>
      <c r="V6" s="8"/>
      <c r="W6" s="8"/>
      <c r="X6" s="106"/>
      <c r="Y6" s="28"/>
      <c r="Z6" s="74" t="s">
        <v>455</v>
      </c>
      <c r="AA6" s="74" t="s">
        <v>3</v>
      </c>
      <c r="AB6" s="28"/>
      <c r="AC6" s="106"/>
      <c r="AD6" s="74" t="s">
        <v>3</v>
      </c>
      <c r="AE6" s="304"/>
      <c r="AF6" s="28"/>
      <c r="AI6" s="37"/>
      <c r="AR6"/>
      <c r="AT6"/>
      <c r="AU6"/>
      <c r="AV6"/>
      <c r="AW6"/>
      <c r="AX6"/>
      <c r="AY6"/>
      <c r="AZ6"/>
      <c r="BA6"/>
      <c r="BB6"/>
      <c r="BC6"/>
      <c r="BD6"/>
      <c r="BE6"/>
      <c r="BF6"/>
      <c r="BG6"/>
    </row>
    <row r="7" spans="1:59" ht="15.6">
      <c r="A7" s="28"/>
      <c r="B7" s="34"/>
      <c r="C7" s="34"/>
      <c r="D7" s="34"/>
      <c r="E7" s="304" t="s">
        <v>3</v>
      </c>
      <c r="F7" s="74"/>
      <c r="G7" s="74"/>
      <c r="H7" s="304"/>
      <c r="I7" s="304"/>
      <c r="J7" s="304" t="s">
        <v>3</v>
      </c>
      <c r="K7" s="98"/>
      <c r="L7" s="98"/>
      <c r="M7" s="98"/>
      <c r="N7" s="80" t="s">
        <v>14</v>
      </c>
      <c r="O7" s="80"/>
      <c r="P7" s="80" t="s">
        <v>14</v>
      </c>
      <c r="Q7" s="98"/>
      <c r="R7" s="112"/>
      <c r="S7" s="98"/>
      <c r="T7" s="112" t="s">
        <v>473</v>
      </c>
      <c r="U7" s="112"/>
      <c r="V7" s="112"/>
      <c r="W7" s="112"/>
      <c r="X7" s="98" t="s">
        <v>388</v>
      </c>
      <c r="Y7" s="80" t="s">
        <v>2</v>
      </c>
      <c r="Z7" s="74" t="s">
        <v>456</v>
      </c>
      <c r="AA7" s="74" t="s">
        <v>591</v>
      </c>
      <c r="AB7" s="80" t="s">
        <v>14</v>
      </c>
      <c r="AC7" s="98"/>
      <c r="AD7" s="74" t="s">
        <v>8</v>
      </c>
      <c r="AE7" s="304"/>
      <c r="AF7" s="28"/>
      <c r="AI7" s="37"/>
      <c r="AR7"/>
      <c r="AT7"/>
      <c r="AU7"/>
      <c r="AV7"/>
      <c r="AW7"/>
      <c r="AX7"/>
      <c r="AY7"/>
      <c r="AZ7"/>
      <c r="BA7"/>
      <c r="BB7"/>
      <c r="BC7"/>
      <c r="BD7"/>
      <c r="BE7"/>
      <c r="BF7"/>
      <c r="BG7"/>
    </row>
    <row r="8" spans="1:59" ht="15.6">
      <c r="A8" s="28"/>
      <c r="B8" s="34" t="s">
        <v>444</v>
      </c>
      <c r="C8" s="34"/>
      <c r="D8" s="34"/>
      <c r="E8" s="304" t="s">
        <v>436</v>
      </c>
      <c r="F8" s="111"/>
      <c r="G8" s="111"/>
      <c r="H8" s="304" t="s">
        <v>3</v>
      </c>
      <c r="I8" s="326"/>
      <c r="J8" s="304" t="s">
        <v>394</v>
      </c>
      <c r="K8" s="98" t="s">
        <v>3</v>
      </c>
      <c r="L8" s="98" t="s">
        <v>1</v>
      </c>
      <c r="M8" s="98"/>
      <c r="N8" s="80" t="s">
        <v>386</v>
      </c>
      <c r="O8" s="124"/>
      <c r="P8" s="80" t="s">
        <v>392</v>
      </c>
      <c r="Q8" s="114"/>
      <c r="R8" s="8" t="s">
        <v>357</v>
      </c>
      <c r="S8" s="114"/>
      <c r="T8" s="8" t="s">
        <v>470</v>
      </c>
      <c r="U8" s="8"/>
      <c r="V8" s="8" t="s">
        <v>357</v>
      </c>
      <c r="W8" s="8"/>
      <c r="X8" s="98" t="s">
        <v>392</v>
      </c>
      <c r="Y8" s="80" t="s">
        <v>388</v>
      </c>
      <c r="Z8" s="74" t="s">
        <v>454</v>
      </c>
      <c r="AA8" s="74" t="s">
        <v>436</v>
      </c>
      <c r="AB8" s="80" t="s">
        <v>392</v>
      </c>
      <c r="AC8" s="98" t="s">
        <v>14</v>
      </c>
      <c r="AD8" s="74" t="s">
        <v>435</v>
      </c>
      <c r="AE8" s="304" t="s">
        <v>3</v>
      </c>
      <c r="AF8" s="28"/>
      <c r="AI8" s="37"/>
      <c r="AR8"/>
      <c r="AT8"/>
      <c r="AU8"/>
      <c r="AV8"/>
      <c r="AW8"/>
      <c r="AX8"/>
      <c r="AY8"/>
      <c r="AZ8"/>
      <c r="BA8"/>
      <c r="BB8"/>
      <c r="BC8"/>
      <c r="BD8"/>
      <c r="BE8"/>
      <c r="BF8"/>
      <c r="BG8"/>
    </row>
    <row r="9" spans="1:59" ht="15.6">
      <c r="A9" s="28"/>
      <c r="B9" s="34" t="s">
        <v>445</v>
      </c>
      <c r="C9" s="34"/>
      <c r="D9" s="34" t="s">
        <v>58</v>
      </c>
      <c r="E9" s="304" t="s">
        <v>432</v>
      </c>
      <c r="F9" s="111" t="s">
        <v>437</v>
      </c>
      <c r="G9" s="111"/>
      <c r="H9" s="304" t="s">
        <v>8</v>
      </c>
      <c r="I9" s="326" t="s">
        <v>437</v>
      </c>
      <c r="J9" s="304" t="s">
        <v>386</v>
      </c>
      <c r="K9" s="98" t="s">
        <v>357</v>
      </c>
      <c r="L9" s="98" t="s">
        <v>357</v>
      </c>
      <c r="M9" s="98"/>
      <c r="N9" s="80"/>
      <c r="O9" s="124" t="s">
        <v>437</v>
      </c>
      <c r="P9" s="80" t="s">
        <v>389</v>
      </c>
      <c r="Q9" s="114" t="s">
        <v>437</v>
      </c>
      <c r="R9" s="8" t="s">
        <v>469</v>
      </c>
      <c r="S9" s="114" t="s">
        <v>437</v>
      </c>
      <c r="T9" s="8" t="s">
        <v>471</v>
      </c>
      <c r="U9" s="8"/>
      <c r="V9" s="8" t="s">
        <v>416</v>
      </c>
      <c r="W9" s="8"/>
      <c r="X9" s="98" t="s">
        <v>389</v>
      </c>
      <c r="Y9" s="80" t="s">
        <v>390</v>
      </c>
      <c r="Z9" s="74" t="s">
        <v>386</v>
      </c>
      <c r="AA9" s="74" t="s">
        <v>432</v>
      </c>
      <c r="AB9" s="80" t="s">
        <v>395</v>
      </c>
      <c r="AC9" s="98" t="s">
        <v>26</v>
      </c>
      <c r="AD9" s="74" t="s">
        <v>464</v>
      </c>
      <c r="AE9" s="304" t="s">
        <v>442</v>
      </c>
      <c r="AF9" s="28"/>
      <c r="AI9" s="37"/>
      <c r="AR9"/>
      <c r="AT9"/>
      <c r="AU9"/>
      <c r="AV9"/>
      <c r="AW9"/>
      <c r="AX9"/>
      <c r="AY9"/>
      <c r="AZ9"/>
      <c r="BA9"/>
      <c r="BB9"/>
      <c r="BC9"/>
      <c r="BD9"/>
      <c r="BE9"/>
      <c r="BF9"/>
      <c r="BG9"/>
    </row>
    <row r="10" spans="1:59" ht="15.6">
      <c r="A10" s="28"/>
      <c r="B10" s="2">
        <f>+'Ark1'!D61</f>
        <v>1</v>
      </c>
      <c r="C10" s="2" t="s">
        <v>490</v>
      </c>
      <c r="D10" s="2">
        <f>+'Ark1'!C61</f>
        <v>2024</v>
      </c>
      <c r="E10" s="314">
        <f>+'Ark1'!Q61</f>
        <v>1047</v>
      </c>
      <c r="F10" s="24">
        <f t="shared" ref="F10:F18" si="0">+E10-E23</f>
        <v>-46</v>
      </c>
      <c r="G10" s="111"/>
      <c r="H10" s="302">
        <f>+'Ark1'!R61</f>
        <v>132169</v>
      </c>
      <c r="I10" s="370">
        <f t="shared" ref="I10:I18" si="1">+H10-H23</f>
        <v>1124</v>
      </c>
      <c r="J10" s="314">
        <f>+IF(H10=0,"",'Ark1'!S61)</f>
        <v>131373</v>
      </c>
      <c r="K10" s="50">
        <f>+IF(H10=0,"",'Ark1'!AD61)</f>
        <v>10.350698444446707</v>
      </c>
      <c r="L10" s="50">
        <f>+IF(I10=0,"",'Ark1'!AE61)</f>
        <v>10.495693033442079</v>
      </c>
      <c r="M10" s="98"/>
      <c r="N10" s="96">
        <f>+IF(H10=0,"",'Ark1'!U61)</f>
        <v>60.662700859385112</v>
      </c>
      <c r="O10" s="5">
        <f t="shared" ref="O10:O21" si="2">+IF(H10=0,"",N10-N23)</f>
        <v>4.7529345303303216E-2</v>
      </c>
      <c r="P10" s="96">
        <f>+IF(H10=0,"",'Ark1'!W61)</f>
        <v>83.506564438660391</v>
      </c>
      <c r="Q10" s="50">
        <f t="shared" ref="Q10:Q18" si="3">+IF(H10=0,"",P10-P23)</f>
        <v>-2.0611686593357064</v>
      </c>
      <c r="R10" s="5">
        <f>+IF(H10=0,"",'Ark1'!X61)</f>
        <v>2.0186276660941678</v>
      </c>
      <c r="S10" s="50">
        <f t="shared" ref="S10:S18" si="4">+IF(H10=0,"",R10-R23)</f>
        <v>-0.16535493530229939</v>
      </c>
      <c r="T10" s="50">
        <f>+IF(H10=0,"",'Ark1'!Y61)</f>
        <v>4.0372553321883355</v>
      </c>
      <c r="U10" s="8"/>
      <c r="V10" s="267">
        <f>+IF(J10=0,"",'Ark1'!Z61)</f>
        <v>0</v>
      </c>
      <c r="W10" s="8"/>
      <c r="X10" s="50">
        <f>+IF(H10=0,"",'Ark1'!AA61)</f>
        <v>9.2215679374133313</v>
      </c>
      <c r="Y10" s="5">
        <f>+IF(I10=0,"",'Ark1'!AB61)</f>
        <v>2.5473697988024102</v>
      </c>
      <c r="Z10" s="18">
        <f>+IF(H10=0,"",'Ark1'!AC61)</f>
        <v>-31.545038956755125</v>
      </c>
      <c r="AA10" s="273">
        <f>+IF(H10=0,"",'Ark1'!AP61)</f>
        <v>572</v>
      </c>
      <c r="AB10" s="5">
        <f>+IF(H10=0,"",'Ark1'!V61)</f>
        <v>90.805057484427365</v>
      </c>
      <c r="AC10" s="50">
        <f>+IF(H10=0,"",'Ark1'!T61)</f>
        <v>4.0211169033585792</v>
      </c>
      <c r="AD10" s="18">
        <f t="shared" ref="AD10:AD15" si="5">+IF(H10=0,"",H10/E10)</f>
        <v>126.23591212989494</v>
      </c>
      <c r="AE10" s="314">
        <f>+(H10*P10)/1000</f>
        <v>11036.979115293305</v>
      </c>
      <c r="AF10" s="28"/>
      <c r="AI10" s="37"/>
      <c r="AR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</row>
    <row r="11" spans="1:59" ht="15.6">
      <c r="A11" s="28"/>
      <c r="B11" s="2">
        <f>+'Ark1'!D62</f>
        <v>2</v>
      </c>
      <c r="C11" s="2" t="s">
        <v>491</v>
      </c>
      <c r="D11" s="2">
        <f>+'Ark1'!C62</f>
        <v>2024</v>
      </c>
      <c r="E11" s="314">
        <f>+'Ark1'!Q62</f>
        <v>1041</v>
      </c>
      <c r="F11" s="24">
        <f t="shared" si="0"/>
        <v>1</v>
      </c>
      <c r="G11" s="111"/>
      <c r="H11" s="302">
        <f>+'Ark1'!R62</f>
        <v>122215</v>
      </c>
      <c r="I11" s="370">
        <f t="shared" si="1"/>
        <v>11984</v>
      </c>
      <c r="J11" s="314">
        <f>+IF(H11=0,"",'Ark1'!S62)</f>
        <v>121617</v>
      </c>
      <c r="K11" s="50">
        <f>+IF(H11=0,"",'Ark1'!AD62)</f>
        <v>9.5711597302548608</v>
      </c>
      <c r="L11" s="50">
        <f>+IF(I11=0,"",'Ark1'!AE62)</f>
        <v>9.6336452399506225</v>
      </c>
      <c r="M11" s="98"/>
      <c r="N11" s="96">
        <f>+IF(H11=0,"",'Ark1'!U62)</f>
        <v>60.678663344762647</v>
      </c>
      <c r="O11" s="5">
        <f t="shared" si="2"/>
        <v>3.042529679965611E-2</v>
      </c>
      <c r="P11" s="96">
        <f>+IF(H11=0,"",'Ark1'!W62)</f>
        <v>82.796499666987359</v>
      </c>
      <c r="Q11" s="50">
        <f t="shared" si="3"/>
        <v>-1.7716021245664137</v>
      </c>
      <c r="R11" s="5">
        <f>+IF(H11=0,"",'Ark1'!X62)</f>
        <v>1.7632860123552756</v>
      </c>
      <c r="S11" s="50">
        <f t="shared" si="4"/>
        <v>-0.22254374515395559</v>
      </c>
      <c r="T11" s="50">
        <f>+IF(H11=0,"",'Ark1'!Y62)</f>
        <v>3.5265720247105512</v>
      </c>
      <c r="U11" s="8"/>
      <c r="V11" s="267">
        <f>+IF(J11=0,"",'Ark1'!Z62)</f>
        <v>0</v>
      </c>
      <c r="W11" s="8"/>
      <c r="X11" s="50">
        <f>+IF(H11=0,"",'Ark1'!AA62)</f>
        <v>8.9648313695377588</v>
      </c>
      <c r="Y11" s="5">
        <f>+IF(I11=0,"",'Ark1'!AB62)</f>
        <v>2.5452904603556061</v>
      </c>
      <c r="Z11" s="18">
        <f>+IF(H11=0,"",'Ark1'!AC62)</f>
        <v>-29.358039036046751</v>
      </c>
      <c r="AA11" s="273">
        <f>+IF(H11=0,"",'Ark1'!AP62)</f>
        <v>557</v>
      </c>
      <c r="AB11" s="5">
        <f>+IF(H11=0,"",'Ark1'!V62)</f>
        <v>89.994577135932445</v>
      </c>
      <c r="AC11" s="50">
        <f>+IF(H11=0,"",'Ark1'!T62)</f>
        <v>3.9957124739189136</v>
      </c>
      <c r="AD11" s="18">
        <f t="shared" si="5"/>
        <v>117.40153698366954</v>
      </c>
      <c r="AE11" s="314">
        <f>+(H11*P11)/1000</f>
        <v>10118.97420680086</v>
      </c>
      <c r="AF11" s="28"/>
      <c r="AI11" s="37"/>
      <c r="AR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</row>
    <row r="12" spans="1:59" ht="15.6">
      <c r="A12" s="28"/>
      <c r="B12" s="2">
        <f>+'Ark1'!D63</f>
        <v>3</v>
      </c>
      <c r="C12" s="2" t="s">
        <v>492</v>
      </c>
      <c r="D12" s="2">
        <f>+'Ark1'!C63</f>
        <v>2024</v>
      </c>
      <c r="E12" s="314">
        <f>+'Ark1'!Q63</f>
        <v>986</v>
      </c>
      <c r="F12" s="24">
        <f t="shared" si="0"/>
        <v>-127</v>
      </c>
      <c r="G12" s="111"/>
      <c r="H12" s="302">
        <f>+'Ark1'!R63</f>
        <v>103713</v>
      </c>
      <c r="I12" s="370">
        <f t="shared" si="1"/>
        <v>-29138</v>
      </c>
      <c r="J12" s="314">
        <f>+IF(H12=0,"",'Ark1'!S63)</f>
        <v>103272</v>
      </c>
      <c r="K12" s="50">
        <f>+IF(H12=0,"",'Ark1'!AD63)</f>
        <v>8.1221919494654689</v>
      </c>
      <c r="L12" s="50">
        <f>+IF(I12=0,"",'Ark1'!AE63)</f>
        <v>8.1109754284823872</v>
      </c>
      <c r="M12" s="98"/>
      <c r="N12" s="96">
        <f>+IF(H12=0,"",'Ark1'!U63)</f>
        <v>60.742882872414611</v>
      </c>
      <c r="O12" s="5">
        <f t="shared" si="2"/>
        <v>6.0742848989221443E-2</v>
      </c>
      <c r="P12" s="96">
        <f>+IF(H12=0,"",'Ark1'!W63)</f>
        <v>82.092997133782944</v>
      </c>
      <c r="Q12" s="50">
        <f t="shared" si="3"/>
        <v>-2.1799699573104903</v>
      </c>
      <c r="R12" s="5">
        <f>+IF(H12=0,"",'Ark1'!X63)</f>
        <v>2.3777154262242921</v>
      </c>
      <c r="S12" s="50">
        <f t="shared" si="4"/>
        <v>0.23772400726621079</v>
      </c>
      <c r="T12" s="50">
        <f>+IF(H12=0,"",'Ark1'!Y63)</f>
        <v>4.7554308524485842</v>
      </c>
      <c r="U12" s="8"/>
      <c r="V12" s="267">
        <f>+IF(J12=0,"",'Ark1'!Z63)</f>
        <v>0</v>
      </c>
      <c r="W12" s="8"/>
      <c r="X12" s="50">
        <f>+IF(H12=0,"",'Ark1'!AA63)</f>
        <v>8.6137356797831881</v>
      </c>
      <c r="Y12" s="5">
        <f>+IF(I12=0,"",'Ark1'!AB63)</f>
        <v>2.4976086031478961</v>
      </c>
      <c r="Z12" s="18">
        <f>+IF(H12=0,"",'Ark1'!AC63)</f>
        <v>-28.528457273261075</v>
      </c>
      <c r="AA12" s="273">
        <f>+IF(H12=0,"",'Ark1'!AP63)</f>
        <v>549</v>
      </c>
      <c r="AB12" s="5">
        <f>+IF(H12=0,"",'Ark1'!V63)</f>
        <v>89.179749327887578</v>
      </c>
      <c r="AC12" s="50">
        <f>+IF(H12=0,"",'Ark1'!T63)</f>
        <v>3.8627173064128879</v>
      </c>
      <c r="AD12" s="18">
        <f t="shared" si="5"/>
        <v>105.18559837728195</v>
      </c>
      <c r="AE12" s="314">
        <f>+(H12*P12)/1000</f>
        <v>8514.1110117360295</v>
      </c>
      <c r="AF12" s="28"/>
      <c r="AI12" s="37"/>
      <c r="AR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</row>
    <row r="13" spans="1:59" ht="15.6">
      <c r="A13" s="28"/>
      <c r="B13" s="2">
        <f>+'Ark1'!D64</f>
        <v>4</v>
      </c>
      <c r="C13" s="2" t="s">
        <v>493</v>
      </c>
      <c r="D13" s="2">
        <f>+'Ark1'!C64</f>
        <v>2024</v>
      </c>
      <c r="E13" s="314">
        <f>+'Ark1'!Q64</f>
        <v>1082</v>
      </c>
      <c r="F13" s="24">
        <f t="shared" si="0"/>
        <v>103</v>
      </c>
      <c r="G13" s="111"/>
      <c r="H13" s="302">
        <f>+'Ark1'!R64</f>
        <v>143271</v>
      </c>
      <c r="I13" s="370">
        <f t="shared" si="1"/>
        <v>37688</v>
      </c>
      <c r="J13" s="314">
        <f>+IF(H13=0,"",'Ark1'!S64)</f>
        <v>142705</v>
      </c>
      <c r="K13" s="50">
        <f>+IF(H13=0,"",'Ark1'!AD64)</f>
        <v>11.220141764213423</v>
      </c>
      <c r="L13" s="50">
        <f>+IF(I13=0,"",'Ark1'!AE64)</f>
        <v>11.28455710664576</v>
      </c>
      <c r="M13" s="98"/>
      <c r="N13" s="96">
        <f>+IF(H13=0,"",'Ark1'!U64)</f>
        <v>60.654286815458477</v>
      </c>
      <c r="O13" s="5">
        <f t="shared" si="2"/>
        <v>8.7555159174300456E-2</v>
      </c>
      <c r="P13" s="96">
        <f>+IF(H13=0,"",'Ark1'!W64)</f>
        <v>82.653441715426169</v>
      </c>
      <c r="Q13" s="50">
        <f t="shared" si="3"/>
        <v>-3.0046304706030753</v>
      </c>
      <c r="R13" s="5">
        <f>+IF(H13=0,"",'Ark1'!X64)</f>
        <v>2.2649384732430153</v>
      </c>
      <c r="S13" s="50">
        <f t="shared" si="4"/>
        <v>0.59042647794074132</v>
      </c>
      <c r="T13" s="50">
        <f>+IF(H13=0,"",'Ark1'!Y64)</f>
        <v>4.5298769464860307</v>
      </c>
      <c r="U13" s="8"/>
      <c r="V13" s="267">
        <f>+IF(J13=0,"",'Ark1'!Z64)</f>
        <v>0</v>
      </c>
      <c r="W13" s="8"/>
      <c r="X13" s="50">
        <f>+IF(H13=0,"",'Ark1'!AA64)</f>
        <v>8.7680091981718071</v>
      </c>
      <c r="Y13" s="5">
        <f>+IF(I13=0,"",'Ark1'!AB64)</f>
        <v>2.5620627464134751</v>
      </c>
      <c r="Z13" s="18">
        <f>+IF(H13=0,"",'Ark1'!AC64)</f>
        <v>-28.670577045968841</v>
      </c>
      <c r="AA13" s="273">
        <f>+IF(H13=0,"",'Ark1'!AP64)</f>
        <v>600</v>
      </c>
      <c r="AB13" s="5">
        <f>+IF(H13=0,"",'Ark1'!V64)</f>
        <v>89.828095849491547</v>
      </c>
      <c r="AC13" s="50">
        <f>+IF(H13=0,"",'Ark1'!T64)</f>
        <v>4.0521808321293218</v>
      </c>
      <c r="AD13" s="18">
        <f t="shared" si="5"/>
        <v>132.41312384473198</v>
      </c>
      <c r="AE13" s="314">
        <f>+(H13*P13)/1000</f>
        <v>11841.841248010824</v>
      </c>
      <c r="AF13" s="28"/>
      <c r="AI13" s="37"/>
      <c r="AR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</row>
    <row r="14" spans="1:59" ht="15.6">
      <c r="A14" s="28"/>
      <c r="B14" s="2">
        <f>+'Ark1'!D65</f>
        <v>5</v>
      </c>
      <c r="C14" s="2" t="s">
        <v>377</v>
      </c>
      <c r="D14" s="2">
        <f>+'Ark1'!C65</f>
        <v>2024</v>
      </c>
      <c r="E14" s="314">
        <f>+'Ark1'!Q65</f>
        <v>1061</v>
      </c>
      <c r="F14" s="24">
        <f t="shared" si="0"/>
        <v>-7</v>
      </c>
      <c r="G14" s="111"/>
      <c r="H14" s="302">
        <f>+'Ark1'!R65</f>
        <v>125670</v>
      </c>
      <c r="I14" s="370">
        <f t="shared" si="1"/>
        <v>772</v>
      </c>
      <c r="J14" s="314">
        <f>+IF(H14=0,"",'Ark1'!S65)</f>
        <v>125027</v>
      </c>
      <c r="K14" s="50">
        <f>+IF(H14=0,"",'Ark1'!AD65)</f>
        <v>9.8417350022593624</v>
      </c>
      <c r="L14" s="50">
        <f>+IF(I14=0,"",'Ark1'!AE65)</f>
        <v>9.8115448367126739</v>
      </c>
      <c r="M14" s="98"/>
      <c r="N14" s="96">
        <f>+IF(H14=0,"",'Ark1'!U65)</f>
        <v>60.629024130787734</v>
      </c>
      <c r="O14" s="5">
        <f t="shared" si="2"/>
        <v>2.7700809460228015E-2</v>
      </c>
      <c r="P14" s="96">
        <f>+IF(H14=0,"",'Ark1'!W65)</f>
        <v>82.025558479368996</v>
      </c>
      <c r="Q14" s="50">
        <f t="shared" si="3"/>
        <v>-2.7466919708509892</v>
      </c>
      <c r="R14" s="5">
        <f>+IF(H14=0,"",'Ark1'!X65)</f>
        <v>1.6113630938171397</v>
      </c>
      <c r="S14" s="50">
        <f t="shared" si="4"/>
        <v>-0.20692062569798519</v>
      </c>
      <c r="T14" s="50">
        <f>+IF(H14=0,"",'Ark1'!Y65)</f>
        <v>3.2227261876342794</v>
      </c>
      <c r="U14" s="8"/>
      <c r="V14" s="267">
        <f>+IF(J14=0,"",'Ark1'!Z65)</f>
        <v>0</v>
      </c>
      <c r="W14" s="8"/>
      <c r="X14" s="50">
        <f>+IF(H14=0,"",'Ark1'!AB65)</f>
        <v>2.5139208622157718</v>
      </c>
      <c r="Y14" s="5">
        <f>+IF(H14=0,"",'Ark1'!AC65)</f>
        <v>-28.417025141585448</v>
      </c>
      <c r="Z14" s="18">
        <f>+IF(H14=0,"",'Ark1'!AD65)</f>
        <v>9.8417350022593624</v>
      </c>
      <c r="AA14" s="273">
        <f>+IF(H14=0,"",'Ark1'!AP65)</f>
        <v>590</v>
      </c>
      <c r="AB14" s="5">
        <f>+IF(H14=0,"",'Ark1'!V65)</f>
        <v>89.151069349519545</v>
      </c>
      <c r="AC14" s="50">
        <f>+IF(H14=0,"",'Ark1'!T65)</f>
        <v>4.1060316702474733</v>
      </c>
      <c r="AD14" s="18">
        <f t="shared" si="5"/>
        <v>118.44486333647502</v>
      </c>
      <c r="AE14" s="314">
        <f>+(H14*P14)/1000</f>
        <v>10308.151934102303</v>
      </c>
      <c r="AF14" s="28"/>
      <c r="AI14" s="37"/>
      <c r="AR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</row>
    <row r="15" spans="1:59" ht="15.6">
      <c r="A15" s="28"/>
      <c r="B15" s="2">
        <f>+'Ark1'!D66</f>
        <v>6</v>
      </c>
      <c r="C15" s="2" t="s">
        <v>494</v>
      </c>
      <c r="D15" s="2">
        <f>+'Ark1'!C66</f>
        <v>2024</v>
      </c>
      <c r="E15" s="314">
        <f>+'Ark1'!Q66</f>
        <v>991</v>
      </c>
      <c r="F15" s="24">
        <f t="shared" si="0"/>
        <v>-92</v>
      </c>
      <c r="G15" s="111"/>
      <c r="H15" s="302">
        <f>+'Ark1'!R66</f>
        <v>114593</v>
      </c>
      <c r="I15" s="370">
        <f t="shared" si="1"/>
        <v>-15114</v>
      </c>
      <c r="J15" s="314">
        <f>+IF(H15=0,"",'Ark1'!S66)</f>
        <v>113584</v>
      </c>
      <c r="K15" s="50">
        <f>+IF(H15=0,"",'Ark1'!AE66)</f>
        <v>8.8306209318807642</v>
      </c>
      <c r="L15" s="50">
        <f>+IF(I15=0,"",'Ark1'!AE66)</f>
        <v>8.8306209318807642</v>
      </c>
      <c r="M15" s="98"/>
      <c r="N15" s="96">
        <f>+IF(H15=0,"",'Ark1'!U66)</f>
        <v>60.473895971263566</v>
      </c>
      <c r="O15" s="5">
        <f t="shared" si="2"/>
        <v>-3.4803623401188588E-2</v>
      </c>
      <c r="P15" s="96">
        <f>+IF(H15=0,"",'Ark1'!W66)</f>
        <v>81.262409846456492</v>
      </c>
      <c r="Q15" s="50">
        <f t="shared" si="3"/>
        <v>-3.0750414241886119</v>
      </c>
      <c r="R15" s="5">
        <f>+IF(H15=0,"",'Ark1'!X66)</f>
        <v>2.3858350859127526</v>
      </c>
      <c r="S15" s="50">
        <f t="shared" si="4"/>
        <v>0.55478510403051029</v>
      </c>
      <c r="T15" s="50">
        <f>+IF(H15=0,"",'Ark1'!Y66)</f>
        <v>4.7716701718255052</v>
      </c>
      <c r="U15" s="8"/>
      <c r="V15" s="267">
        <f>+IF(J15=0,"",'Ark1'!Z66)</f>
        <v>0</v>
      </c>
      <c r="W15" s="8"/>
      <c r="X15" s="50">
        <f>+IF(H15=0,"",'Ark1'!AB66)</f>
        <v>2.5558155113746222</v>
      </c>
      <c r="Y15" s="5">
        <f>+IF(H15=0,"",'Ark1'!AC66)</f>
        <v>-29.010117399020007</v>
      </c>
      <c r="Z15" s="18">
        <f>+IF(H15=0,"",'Ark1'!AD66)</f>
        <v>8.9742495354015031</v>
      </c>
      <c r="AA15" s="273">
        <f>+IF(H15=0,"",'Ark1'!AP66)</f>
        <v>559</v>
      </c>
      <c r="AB15" s="5">
        <f>+IF(H15=0,"",'Ark1'!V66)</f>
        <v>88.410687258991871</v>
      </c>
      <c r="AC15" s="50">
        <f>+IF(H15=0,"",'Ark1'!T66)</f>
        <v>4.3510947440070504</v>
      </c>
      <c r="AD15" s="18">
        <f t="shared" si="5"/>
        <v>115.63370332996973</v>
      </c>
      <c r="AE15" s="314">
        <f t="shared" ref="AE15:AE17" si="6">+(H15*P15)/1000</f>
        <v>9312.1033315349887</v>
      </c>
      <c r="AF15" s="28"/>
      <c r="AI15" s="37"/>
      <c r="AR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</row>
    <row r="16" spans="1:59" ht="15.6">
      <c r="A16" s="28"/>
      <c r="B16" s="2">
        <f>+'Ark1'!D67</f>
        <v>7</v>
      </c>
      <c r="C16" s="2" t="s">
        <v>495</v>
      </c>
      <c r="D16" s="2">
        <f>+'Ark1'!C67</f>
        <v>2024</v>
      </c>
      <c r="E16" s="314">
        <f>+'Ark1'!Q67</f>
        <v>1042</v>
      </c>
      <c r="F16" s="24">
        <f t="shared" si="0"/>
        <v>26</v>
      </c>
      <c r="G16" s="111"/>
      <c r="H16" s="302">
        <f>+'Ark1'!R67</f>
        <v>127728</v>
      </c>
      <c r="I16" s="370">
        <f t="shared" si="1"/>
        <v>6082</v>
      </c>
      <c r="J16" s="314">
        <f>+IF(H16=0,"",'Ark1'!S67)</f>
        <v>127168</v>
      </c>
      <c r="K16" s="50">
        <f>+IF(H16=0,"",'Ark1'!AE67)</f>
        <v>9.8813658046188024</v>
      </c>
      <c r="L16" s="50">
        <f>+IF(I16=0,"",'Ark1'!AE67)</f>
        <v>9.8813658046188024</v>
      </c>
      <c r="M16" s="98"/>
      <c r="N16" s="96">
        <f>+IF(H16=0,"",'Ark1'!U67)</f>
        <v>60.510364242576749</v>
      </c>
      <c r="O16" s="5">
        <f t="shared" si="2"/>
        <v>0.10118171548186439</v>
      </c>
      <c r="P16" s="96">
        <f>+IF(H16=0,"",'Ark1'!W67)</f>
        <v>81.218459832661523</v>
      </c>
      <c r="Q16" s="50">
        <f t="shared" si="3"/>
        <v>-2.4613207647482511</v>
      </c>
      <c r="R16" s="5">
        <f>+IF(H16=0,"",'Ark1'!X67)</f>
        <v>2.1295252411374164</v>
      </c>
      <c r="S16" s="50">
        <f t="shared" si="4"/>
        <v>0.543776429010425</v>
      </c>
      <c r="T16" s="50">
        <f>+IF(H16=0,"",'Ark1'!Y67)</f>
        <v>4.2590504822748327</v>
      </c>
      <c r="U16" s="8"/>
      <c r="V16" s="267">
        <f>+IF(J16=0,"",'Ark1'!Z67)</f>
        <v>0</v>
      </c>
      <c r="W16" s="8"/>
      <c r="X16" s="50">
        <f>+IF(H16=0,"",'Ark1'!AB67)</f>
        <v>2.5194986022087935</v>
      </c>
      <c r="Y16" s="5">
        <f>+IF(H16=0,"",'Ark1'!AC67)</f>
        <v>-28.828374374927193</v>
      </c>
      <c r="Z16" s="18">
        <f>+IF(H16=0,"",'Ark1'!AD67)</f>
        <v>10.002905453716751</v>
      </c>
      <c r="AA16" s="273">
        <f>+IF(H16=0,"",'Ark1'!AP67)</f>
        <v>566</v>
      </c>
      <c r="AB16" s="5">
        <f>+IF(H16=0,"",'Ark1'!V67)</f>
        <v>88.260393277456643</v>
      </c>
      <c r="AC16" s="50">
        <f>+IF(H16=0,"",'Ark1'!T67)</f>
        <v>4.3007171489415006</v>
      </c>
      <c r="AD16" s="18">
        <f t="shared" ref="AD16:AD21" si="7">+IF(H16=0,"",H16/E16)</f>
        <v>122.57965451055662</v>
      </c>
      <c r="AE16" s="314">
        <f t="shared" si="6"/>
        <v>10373.871437506192</v>
      </c>
      <c r="AF16" s="28"/>
      <c r="AI16" s="37"/>
      <c r="AR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</row>
    <row r="17" spans="1:59" ht="15.6">
      <c r="A17" s="28"/>
      <c r="B17" s="2">
        <f>+'Ark1'!D68</f>
        <v>8</v>
      </c>
      <c r="C17" s="2" t="s">
        <v>496</v>
      </c>
      <c r="D17" s="2">
        <f>+'Ark1'!C68</f>
        <v>2024</v>
      </c>
      <c r="E17" s="314">
        <f>+'Ark1'!Q68</f>
        <v>1043</v>
      </c>
      <c r="F17" s="24">
        <f t="shared" si="0"/>
        <v>-88</v>
      </c>
      <c r="G17" s="111"/>
      <c r="H17" s="302">
        <f>+'Ark1'!R68</f>
        <v>120778</v>
      </c>
      <c r="I17" s="370">
        <f t="shared" si="1"/>
        <v>-8925</v>
      </c>
      <c r="J17" s="314">
        <f>+IF(H17=0,"",'Ark1'!S68)</f>
        <v>119982</v>
      </c>
      <c r="K17" s="50">
        <f>+IF(H17=0,"",'Ark1'!AE68)</f>
        <v>9.3758849620596099</v>
      </c>
      <c r="L17" s="50">
        <f>+IF(I17=0,"",'Ark1'!AE68)</f>
        <v>9.3758849620596099</v>
      </c>
      <c r="M17" s="98"/>
      <c r="N17" s="96">
        <f>+IF(H17=0,"",'Ark1'!U68)</f>
        <v>60.409511426713998</v>
      </c>
      <c r="O17" s="5">
        <f t="shared" si="2"/>
        <v>7.7130577927988497E-3</v>
      </c>
      <c r="P17" s="96">
        <f>+IF(H17=0,"",'Ark1'!W68)</f>
        <v>81.679258555450303</v>
      </c>
      <c r="Q17" s="50">
        <f t="shared" si="3"/>
        <v>-2.0305070060178423</v>
      </c>
      <c r="R17" s="5">
        <f>+IF(H17=0,"",'Ark1'!X68)</f>
        <v>2.5551010945702033</v>
      </c>
      <c r="S17" s="50">
        <f t="shared" si="4"/>
        <v>0.5196817133685343</v>
      </c>
      <c r="T17" s="50">
        <f>+IF(H17=0,"",'Ark1'!Y68)</f>
        <v>5.1102021891404066</v>
      </c>
      <c r="U17" s="8"/>
      <c r="V17" s="267">
        <f>+IF(J17=0,"",'Ark1'!Z68)</f>
        <v>0</v>
      </c>
      <c r="W17" s="8"/>
      <c r="X17" s="50">
        <f>+IF(H17=0,"",'Ark1'!AB68)</f>
        <v>2.5248561241714409</v>
      </c>
      <c r="Y17" s="5">
        <f>+IF(H17=0,"",'Ark1'!AC68)</f>
        <v>-29.791134427422431</v>
      </c>
      <c r="Z17" s="18">
        <f>+IF(H17=0,"",'Ark1'!AD68)</f>
        <v>9.4586223450535591</v>
      </c>
      <c r="AA17" s="273">
        <f>+IF(H17=0,"",'Ark1'!AP68)</f>
        <v>560</v>
      </c>
      <c r="AB17" s="5">
        <f>+IF(H17=0,"",'Ark1'!V68)</f>
        <v>88.812997825441855</v>
      </c>
      <c r="AC17" s="50">
        <f>+IF(H17=0,"",'Ark1'!T68)</f>
        <v>4.4480368941363508</v>
      </c>
      <c r="AD17" s="18">
        <f t="shared" si="7"/>
        <v>115.79865771812081</v>
      </c>
      <c r="AE17" s="314">
        <f t="shared" si="6"/>
        <v>9865.0574898101768</v>
      </c>
      <c r="AF17" s="28"/>
      <c r="AI17" s="37"/>
      <c r="AR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</row>
    <row r="18" spans="1:59" ht="15.6">
      <c r="A18" s="28"/>
      <c r="B18" s="2">
        <f>+'Ark1'!D69</f>
        <v>9</v>
      </c>
      <c r="C18" s="2" t="s">
        <v>497</v>
      </c>
      <c r="D18" s="2">
        <f>+'Ark1'!C69</f>
        <v>2024</v>
      </c>
      <c r="E18" s="314">
        <f>+'Ark1'!Q69</f>
        <v>1117</v>
      </c>
      <c r="F18" s="24">
        <f t="shared" si="0"/>
        <v>-49</v>
      </c>
      <c r="G18" s="111"/>
      <c r="H18" s="302">
        <f>+'Ark1'!R69</f>
        <v>120803</v>
      </c>
      <c r="I18" s="370">
        <f t="shared" si="1"/>
        <v>393</v>
      </c>
      <c r="J18" s="314">
        <f>+IF(H18=0,"",'Ark1'!S69)</f>
        <v>120345</v>
      </c>
      <c r="K18" s="50">
        <f>+IF(H18=0,"",'Ark1'!AE69)</f>
        <v>9.4661664654139521</v>
      </c>
      <c r="L18" s="50">
        <f>+IF(I18=0,"",'Ark1'!AE69)</f>
        <v>9.4661664654139521</v>
      </c>
      <c r="M18" s="98"/>
      <c r="N18" s="96">
        <f>+IF(H18=0,"",'Ark1'!U69)</f>
        <v>60.274203332086927</v>
      </c>
      <c r="O18" s="5">
        <f t="shared" si="2"/>
        <v>-0.23382715541287524</v>
      </c>
      <c r="P18" s="96">
        <f>+IF(H18=0,"",'Ark1'!W69)</f>
        <v>82.217014001412394</v>
      </c>
      <c r="Q18" s="50">
        <f t="shared" si="3"/>
        <v>-1.0404335877733928</v>
      </c>
      <c r="R18" s="5">
        <f>+IF(H18=0,"",'Ark1'!X69)</f>
        <v>2.1555756065660625</v>
      </c>
      <c r="S18" s="50">
        <f t="shared" si="4"/>
        <v>0.40987342236209257</v>
      </c>
      <c r="T18" s="50">
        <f>+IF(H18=0,"",'Ark1'!Y69)</f>
        <v>4.311151213132125</v>
      </c>
      <c r="U18" s="8"/>
      <c r="V18" s="267">
        <f>+IF(J18=0,"",'Ark1'!Z69)</f>
        <v>0</v>
      </c>
      <c r="W18" s="8"/>
      <c r="X18" s="50">
        <f>+IF(H18=0,"",'Ark1'!AB69)</f>
        <v>2.5926555267070177</v>
      </c>
      <c r="Y18" s="5">
        <f>+IF(H18=0,"",'Ark1'!AC69)</f>
        <v>-30.327367590388057</v>
      </c>
      <c r="Z18" s="18">
        <f>+IF(H18=0,"",'Ark1'!AD69)</f>
        <v>9.46058019796242</v>
      </c>
      <c r="AA18" s="273">
        <f>+IF(H18=0,"",'Ark1'!AP69)</f>
        <v>555</v>
      </c>
      <c r="AB18" s="5">
        <f>+IF(H18=0,"",'Ark1'!V69)</f>
        <v>89.306872481594297</v>
      </c>
      <c r="AC18" s="50">
        <f>+IF(H18=0,"",'Ark1'!T69)</f>
        <v>4.7739542892146716</v>
      </c>
      <c r="AD18" s="18">
        <f t="shared" si="7"/>
        <v>108.14950760966876</v>
      </c>
      <c r="AE18" s="314"/>
      <c r="AF18" s="28"/>
      <c r="AI18" s="37"/>
      <c r="AR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</row>
    <row r="19" spans="1:59" ht="15.6">
      <c r="A19" s="28"/>
      <c r="B19" s="2">
        <f>+'Ark1'!D70</f>
        <v>10</v>
      </c>
      <c r="C19" s="2" t="s">
        <v>498</v>
      </c>
      <c r="D19" s="2">
        <f>+'Ark1'!C70</f>
        <v>2024</v>
      </c>
      <c r="E19" s="314">
        <f>+'Ark1'!Q70</f>
        <v>1178</v>
      </c>
      <c r="F19" s="24">
        <f>+E19-E35</f>
        <v>1178</v>
      </c>
      <c r="G19" s="111"/>
      <c r="H19" s="302">
        <f>+'Ark1'!R70</f>
        <v>129422</v>
      </c>
      <c r="I19" s="370">
        <f>+H19-H35</f>
        <v>129422</v>
      </c>
      <c r="J19" s="314">
        <f>+IF(H19=0,"",'Ark1'!S70)</f>
        <v>128839</v>
      </c>
      <c r="K19" s="50">
        <f>+IF(H19=0,"",'Ark1'!AE70)</f>
        <v>10.218703287807537</v>
      </c>
      <c r="L19" s="50">
        <f>+IF(I19=0,"",'Ark1'!AE70)</f>
        <v>10.218703287807537</v>
      </c>
      <c r="M19" s="98"/>
      <c r="N19" s="96">
        <f>+IF(H19=0,"",'Ark1'!U70)</f>
        <v>60.248558278161113</v>
      </c>
      <c r="O19" s="5">
        <f t="shared" si="2"/>
        <v>-0.32057507710786126</v>
      </c>
      <c r="P19" s="96">
        <f>+IF(H19=0,"",'Ark1'!W70)</f>
        <v>82.901818548731555</v>
      </c>
      <c r="Q19" s="50">
        <f>+IF(H19=0,"",P19-P35)</f>
        <v>82.901818548731555</v>
      </c>
      <c r="R19" s="5">
        <f>+IF(H19=0,"",'Ark1'!X70)</f>
        <v>1.993478697593918</v>
      </c>
      <c r="S19" s="50">
        <f>+IF(H19=0,"",R19-R35)</f>
        <v>1.993478697593918</v>
      </c>
      <c r="T19" s="50">
        <f>+IF(H19=0,"",'Ark1'!Y70)</f>
        <v>3.9869573951878361</v>
      </c>
      <c r="U19" s="8"/>
      <c r="V19" s="267">
        <f>+IF(J19=0,"",'Ark1'!Z70)</f>
        <v>0</v>
      </c>
      <c r="W19" s="8"/>
      <c r="X19" s="50">
        <f>+IF(H19=0,"",'Ark1'!AB70)</f>
        <v>2.5382858707018379</v>
      </c>
      <c r="Y19" s="5">
        <f>+IF(H19=0,"",'Ark1'!AC70)</f>
        <v>-29.697847853161569</v>
      </c>
      <c r="Z19" s="18">
        <f>+IF(H19=0,"",'Ark1'!AD70)</f>
        <v>10.135569566821127</v>
      </c>
      <c r="AA19" s="273">
        <f>+IF(H19=0,"",'Ark1'!AP70)</f>
        <v>589</v>
      </c>
      <c r="AB19" s="5">
        <f>+IF(H19=0,"",'Ark1'!V70)</f>
        <v>90.067171187988194</v>
      </c>
      <c r="AC19" s="50">
        <f>+IF(H19=0,"",'Ark1'!T70)</f>
        <v>4.7643600006181348</v>
      </c>
      <c r="AD19" s="18">
        <f t="shared" si="7"/>
        <v>109.86587436332768</v>
      </c>
      <c r="AE19" s="314"/>
      <c r="AF19" s="28"/>
      <c r="AI19" s="37"/>
      <c r="AR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</row>
    <row r="20" spans="1:59" ht="15.6">
      <c r="A20" s="28"/>
      <c r="B20" s="2">
        <f>+'Ark1'!D71</f>
        <v>11</v>
      </c>
      <c r="C20" s="2" t="s">
        <v>499</v>
      </c>
      <c r="D20" s="2">
        <f>+'Ark1'!C71</f>
        <v>2024</v>
      </c>
      <c r="E20" s="314">
        <f>+'Ark1'!Q71</f>
        <v>547</v>
      </c>
      <c r="F20" s="24">
        <f>+E20-E32</f>
        <v>-674</v>
      </c>
      <c r="G20" s="111"/>
      <c r="H20" s="302">
        <f>+'Ark1'!R71</f>
        <v>36547</v>
      </c>
      <c r="I20" s="370">
        <f>+H20-H32</f>
        <v>-89597</v>
      </c>
      <c r="J20" s="314">
        <f>+IF(H20=0,"",'Ark1'!S71)</f>
        <v>36362</v>
      </c>
      <c r="K20" s="50">
        <f>+IF(H20=0,"",'Ark1'!AE71)</f>
        <v>2.8908429029858058</v>
      </c>
      <c r="L20" s="50">
        <f>+IF(I20=0,"",'Ark1'!AE71)</f>
        <v>2.8908429029858058</v>
      </c>
      <c r="M20" s="98"/>
      <c r="N20" s="96">
        <f>+IF(H20=0,"",'Ark1'!U71)</f>
        <v>60.363456355536002</v>
      </c>
      <c r="O20" s="5">
        <f t="shared" si="2"/>
        <v>-0.25825139391528751</v>
      </c>
      <c r="P20" s="96">
        <f>+IF(H20=0,"",'Ark1'!W71)</f>
        <v>83.098338925251483</v>
      </c>
      <c r="Q20" s="50">
        <f>+IF(H20=0,"",P20-P32)</f>
        <v>-0.49468048778402363</v>
      </c>
      <c r="R20" s="5">
        <f>+IF(H20=0,"",'Ark1'!X71)</f>
        <v>3.3846827372971786</v>
      </c>
      <c r="S20" s="50">
        <f>+IF(H20=0,"",R20-R32)</f>
        <v>1.31958253435451</v>
      </c>
      <c r="T20" s="50">
        <f>+IF(H20=0,"",'Ark1'!Y71)</f>
        <v>6.7693654745943572</v>
      </c>
      <c r="U20" s="8"/>
      <c r="V20" s="267">
        <f>+IF(J20=0,"",'Ark1'!Z71)</f>
        <v>0</v>
      </c>
      <c r="W20" s="8"/>
      <c r="X20" s="50">
        <f>+IF(H20=0,"",'Ark1'!AB71)</f>
        <v>2.6132695488873594</v>
      </c>
      <c r="Y20" s="5">
        <f>+IF(H20=0,"",'Ark1'!AC71)</f>
        <v>-29.810997920747848</v>
      </c>
      <c r="Z20" s="18">
        <f>+IF(H20=0,"",'Ark1'!AD71)</f>
        <v>2.8621460104048126</v>
      </c>
      <c r="AA20" s="273">
        <f>+IF(H20=0,"",'Ark1'!AP71)</f>
        <v>276</v>
      </c>
      <c r="AB20" s="5">
        <f>+IF(H20=0,"",'Ark1'!V71)</f>
        <v>90.319445198435233</v>
      </c>
      <c r="AC20" s="50">
        <f>+IF(H20=0,"",'Ark1'!T71)</f>
        <v>4.5641776342791482</v>
      </c>
      <c r="AD20" s="18">
        <f t="shared" si="7"/>
        <v>66.813528336380259</v>
      </c>
      <c r="AE20" s="314"/>
      <c r="AF20" s="28"/>
      <c r="AI20" s="37"/>
      <c r="AR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</row>
    <row r="21" spans="1:59" ht="15.6">
      <c r="A21" s="28"/>
      <c r="B21" s="2">
        <f>+'Ark1'!D72</f>
        <v>12</v>
      </c>
      <c r="C21" s="2" t="s">
        <v>500</v>
      </c>
      <c r="D21" s="2">
        <f>+'Ark1'!C72</f>
        <v>2024</v>
      </c>
      <c r="E21" s="314">
        <f>+'Ark1'!Q72</f>
        <v>0</v>
      </c>
      <c r="F21" s="24">
        <f>+E21-E33</f>
        <v>-647</v>
      </c>
      <c r="G21" s="111"/>
      <c r="H21" s="302">
        <f>+'Ark1'!R72</f>
        <v>0</v>
      </c>
      <c r="I21" s="370">
        <f>+H21-H33</f>
        <v>-47594</v>
      </c>
      <c r="J21" s="314" t="str">
        <f>+IF(H21=0,"",'Ark1'!S72)</f>
        <v/>
      </c>
      <c r="K21" s="50" t="str">
        <f>+IF(H21=0,"",'Ark1'!AE72)</f>
        <v/>
      </c>
      <c r="L21" s="50">
        <f>+IF(I21=0,"",'Ark1'!AE72)</f>
        <v>0</v>
      </c>
      <c r="M21" s="98"/>
      <c r="N21" s="96" t="str">
        <f>+IF(H21=0,"",'Ark1'!U72)</f>
        <v/>
      </c>
      <c r="O21" s="5" t="str">
        <f t="shared" si="2"/>
        <v/>
      </c>
      <c r="P21" s="96" t="str">
        <f>+IF(H21=0,"",'Ark1'!W72)</f>
        <v/>
      </c>
      <c r="Q21" s="50" t="str">
        <f>+IF(H21=0,"",P21-P33)</f>
        <v/>
      </c>
      <c r="R21" s="5" t="str">
        <f>+IF(H21=0,"",'Ark1'!X72)</f>
        <v/>
      </c>
      <c r="S21" s="50" t="str">
        <f>+IF(H21=0,"",R21-R33)</f>
        <v/>
      </c>
      <c r="T21" s="50" t="str">
        <f>+IF(H21=0,"",'Ark1'!Y72)</f>
        <v/>
      </c>
      <c r="U21" s="8"/>
      <c r="V21" s="267" t="str">
        <f>+IF(J21=0,"",'Ark1'!Z72)</f>
        <v/>
      </c>
      <c r="W21" s="8"/>
      <c r="X21" s="50" t="str">
        <f>+IF(H21=0,"",'Ark1'!AB72)</f>
        <v/>
      </c>
      <c r="Y21" s="5" t="str">
        <f>+IF(H21=0,"",'Ark1'!AC72)</f>
        <v/>
      </c>
      <c r="Z21" s="18" t="str">
        <f>+IF(H21=0,"",'Ark1'!AD72)</f>
        <v/>
      </c>
      <c r="AA21" s="273" t="str">
        <f>+IF(H21=0,"",'Ark1'!AP72)</f>
        <v/>
      </c>
      <c r="AB21" s="5" t="str">
        <f>+IF(H21=0,"",'Ark1'!V72)</f>
        <v/>
      </c>
      <c r="AC21" s="50" t="str">
        <f>+IF(H21=0,"",'Ark1'!T72)</f>
        <v/>
      </c>
      <c r="AD21" s="18" t="str">
        <f t="shared" si="7"/>
        <v/>
      </c>
      <c r="AE21" s="314"/>
      <c r="AF21" s="28"/>
      <c r="AI21" s="37"/>
      <c r="AR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</row>
    <row r="22" spans="1:59" ht="18" customHeight="1">
      <c r="A22" s="28"/>
      <c r="B22" s="28"/>
      <c r="C22" s="28"/>
      <c r="D22" s="28"/>
      <c r="E22" s="291"/>
      <c r="F22" s="28"/>
      <c r="G22" s="111"/>
      <c r="H22" s="291"/>
      <c r="I22" s="291"/>
      <c r="J22" s="291"/>
      <c r="K22" s="28"/>
      <c r="L22" s="28"/>
      <c r="M22" s="98"/>
      <c r="N22" s="28"/>
      <c r="O22" s="28"/>
      <c r="P22" s="28"/>
      <c r="Q22" s="28"/>
      <c r="R22" s="28"/>
      <c r="S22" s="28"/>
      <c r="T22" s="28"/>
      <c r="U22" s="8"/>
      <c r="V22" s="28"/>
      <c r="W22" s="8"/>
      <c r="X22" s="28"/>
      <c r="Y22" s="28"/>
      <c r="Z22" s="28"/>
      <c r="AA22" s="28"/>
      <c r="AB22" s="28"/>
      <c r="AC22" s="28"/>
      <c r="AD22" s="28"/>
      <c r="AE22" s="291"/>
      <c r="AF22" s="28"/>
      <c r="AI22" s="37"/>
      <c r="AR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</row>
    <row r="23" spans="1:59" ht="15.6">
      <c r="A23" s="28"/>
      <c r="B23" s="94">
        <f>+'Ark1'!D73</f>
        <v>1</v>
      </c>
      <c r="C23" s="94" t="str">
        <f>+C10</f>
        <v>Jan</v>
      </c>
      <c r="D23" s="94">
        <f>+'Ark1'!C73</f>
        <v>2023</v>
      </c>
      <c r="E23" s="305">
        <f>+'Ark1'!Q73</f>
        <v>1093</v>
      </c>
      <c r="F23" s="95"/>
      <c r="G23" s="111"/>
      <c r="H23" s="305">
        <f>+'Ark1'!R73</f>
        <v>131045</v>
      </c>
      <c r="I23" s="305"/>
      <c r="J23" s="305">
        <f>+IF(H23=0,"",'Ark1'!S73)</f>
        <v>130310</v>
      </c>
      <c r="K23" s="107">
        <f>+IF(H23=0,"",'Ark1'!AE73)</f>
        <v>10.388751617064761</v>
      </c>
      <c r="L23" s="107" t="str">
        <f>+IF(I23=0,"",'Ark1'!AF73)</f>
        <v/>
      </c>
      <c r="M23" s="98"/>
      <c r="N23" s="96">
        <f>+IF(H23=0,"",'Ark1'!U73)</f>
        <v>60.615171514081808</v>
      </c>
      <c r="O23" s="96"/>
      <c r="P23" s="96">
        <f>+IF(H23=0,"",'Ark1'!W73)</f>
        <v>85.567733097996097</v>
      </c>
      <c r="Q23" s="107"/>
      <c r="R23" s="96">
        <f>+IF(H23=0,"",'Ark1'!X73)</f>
        <v>2.1839826013964672</v>
      </c>
      <c r="S23" s="107"/>
      <c r="T23" s="96">
        <f>+IF(H23=0,"",'Ark1'!Y73)</f>
        <v>4.3679652027929343</v>
      </c>
      <c r="U23" s="8"/>
      <c r="V23" s="267">
        <f>+IF(J23=0,"",'Ark1'!Z73)</f>
        <v>0</v>
      </c>
      <c r="W23" s="8"/>
      <c r="X23" s="107">
        <f>+IF(H23=0,"",'Ark1'!AB73)</f>
        <v>2.5371780983827326</v>
      </c>
      <c r="Y23" s="96">
        <f>+IF(H23=0,"",'Ark1'!AC73)</f>
        <v>-32.567830855845571</v>
      </c>
      <c r="Z23" s="95">
        <f>+IF(H23=0,"",'Ark1'!AD73)</f>
        <v>10.239394536072481</v>
      </c>
      <c r="AA23" s="273">
        <f>+IF(H23=0,"",'Ark1'!AP73)</f>
        <v>630</v>
      </c>
      <c r="AB23" s="96">
        <f>+IF(H23=0,"",'Ark1'!V73)</f>
        <v>92.982649175693183</v>
      </c>
      <c r="AC23" s="107">
        <f>+IF(H23=0,"",'Ark1'!T73)</f>
        <v>4.104193216070815</v>
      </c>
      <c r="AD23" s="95">
        <f>+IF(H23=0,"",H23/E23)</f>
        <v>119.89478499542544</v>
      </c>
      <c r="AE23" s="314">
        <f>+(H23*P23)/1000</f>
        <v>11213.223583826897</v>
      </c>
      <c r="AF23" s="28"/>
      <c r="AI23" s="37"/>
      <c r="AR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</row>
    <row r="24" spans="1:59" ht="15.6">
      <c r="A24" s="28"/>
      <c r="B24" s="94">
        <f>+'Ark1'!D74</f>
        <v>2</v>
      </c>
      <c r="C24" s="94" t="str">
        <f t="shared" ref="C24:C34" si="8">+C11</f>
        <v>Feb</v>
      </c>
      <c r="D24" s="94">
        <f>+'Ark1'!C74</f>
        <v>2023</v>
      </c>
      <c r="E24" s="305">
        <f>+'Ark1'!Q74</f>
        <v>1040</v>
      </c>
      <c r="F24" s="95"/>
      <c r="G24" s="111"/>
      <c r="H24" s="305">
        <f>+'Ark1'!R74</f>
        <v>110231</v>
      </c>
      <c r="I24" s="305"/>
      <c r="J24" s="305">
        <f>+IF(H24=0,"",'Ark1'!S74)</f>
        <v>109793</v>
      </c>
      <c r="K24" s="107">
        <f>+IF(H24=0,"",'Ark1'!AE74)</f>
        <v>8.6508110450874938</v>
      </c>
      <c r="L24" s="107" t="str">
        <f>+IF(I24=0,"",'Ark1'!AF74)</f>
        <v/>
      </c>
      <c r="M24" s="98"/>
      <c r="N24" s="96">
        <f>+IF(H24=0,"",'Ark1'!U74)</f>
        <v>60.648238047962991</v>
      </c>
      <c r="O24" s="96"/>
      <c r="P24" s="96">
        <f>+IF(H24=0,"",'Ark1'!W74)</f>
        <v>84.568101791553772</v>
      </c>
      <c r="Q24" s="107"/>
      <c r="R24" s="96">
        <f>+IF(H24=0,"",'Ark1'!X74)</f>
        <v>1.9858297575092312</v>
      </c>
      <c r="S24" s="107"/>
      <c r="T24" s="96">
        <f>+IF(H24=0,"",'Ark1'!Y74)</f>
        <v>3.9716595150184624</v>
      </c>
      <c r="U24" s="8"/>
      <c r="V24" s="267">
        <f>+IF(J24=0,"",'Ark1'!Z74)</f>
        <v>0</v>
      </c>
      <c r="W24" s="8"/>
      <c r="X24" s="107">
        <f>+IF(H24=0,"",'Ark1'!AB74)</f>
        <v>2.5326690647270302</v>
      </c>
      <c r="Y24" s="96">
        <f>+IF(H24=0,"",'Ark1'!AC74)</f>
        <v>-29.390314678822399</v>
      </c>
      <c r="Z24" s="95">
        <f>+IF(H24=0,"",'Ark1'!AD74)</f>
        <v>8.6130619184692776</v>
      </c>
      <c r="AA24" s="273">
        <f>+IF(H24=0,"",'Ark1'!AP74)</f>
        <v>591</v>
      </c>
      <c r="AB24" s="96">
        <f>+IF(H24=0,"",'Ark1'!V74)</f>
        <v>91.863657660754242</v>
      </c>
      <c r="AC24" s="107">
        <f>+IF(H24=0,"",'Ark1'!T74)</f>
        <v>4.0416035416534379</v>
      </c>
      <c r="AD24" s="95">
        <f t="shared" ref="AD24:AD34" si="9">+IF(H24=0,"",H24/E24)</f>
        <v>105.99134615384615</v>
      </c>
      <c r="AE24" s="314">
        <f>+(H24*P24)/1000</f>
        <v>9322.0264285847643</v>
      </c>
      <c r="AF24" s="28"/>
      <c r="AI24" s="37"/>
      <c r="AR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</row>
    <row r="25" spans="1:59" ht="15.6">
      <c r="A25" s="28"/>
      <c r="B25" s="94">
        <f>+'Ark1'!D75</f>
        <v>3</v>
      </c>
      <c r="C25" s="94" t="str">
        <f t="shared" si="8"/>
        <v>Mar</v>
      </c>
      <c r="D25" s="94">
        <f>+'Ark1'!C75</f>
        <v>2023</v>
      </c>
      <c r="E25" s="305">
        <f>+'Ark1'!Q75</f>
        <v>1113</v>
      </c>
      <c r="F25" s="95"/>
      <c r="G25" s="111"/>
      <c r="H25" s="305">
        <f>+'Ark1'!R75</f>
        <v>132851</v>
      </c>
      <c r="I25" s="305"/>
      <c r="J25" s="305">
        <f>+IF(H25=0,"",'Ark1'!S75)</f>
        <v>132335</v>
      </c>
      <c r="K25" s="107">
        <f>+IF(H25=0,"",'Ark1'!AE75)</f>
        <v>10.390551473036188</v>
      </c>
      <c r="L25" s="107" t="str">
        <f>+IF(I25=0,"",'Ark1'!AF75)</f>
        <v/>
      </c>
      <c r="M25" s="98"/>
      <c r="N25" s="96">
        <f>+IF(H25=0,"",'Ark1'!U75)</f>
        <v>60.68214002342539</v>
      </c>
      <c r="O25" s="96"/>
      <c r="P25" s="96">
        <f>+IF(H25=0,"",'Ark1'!W75)</f>
        <v>84.272967091093435</v>
      </c>
      <c r="Q25" s="107"/>
      <c r="R25" s="96">
        <f>+IF(H25=0,"",'Ark1'!X75)</f>
        <v>2.1399914189580813</v>
      </c>
      <c r="S25" s="107"/>
      <c r="T25" s="96">
        <f>+IF(H25=0,"",'Ark1'!Y75)</f>
        <v>4.2799828379161626</v>
      </c>
      <c r="U25" s="8"/>
      <c r="V25" s="267">
        <f>+IF(J25=0,"",'Ark1'!Z75)</f>
        <v>0</v>
      </c>
      <c r="W25" s="8"/>
      <c r="X25" s="107">
        <f>+IF(H25=0,"",'Ark1'!AB75)</f>
        <v>2.5821794221587258</v>
      </c>
      <c r="Y25" s="96">
        <f>+IF(H25=0,"",'Ark1'!AC75)</f>
        <v>-31.3833248004082</v>
      </c>
      <c r="Z25" s="95">
        <f>+IF(H25=0,"",'Ark1'!AD75)</f>
        <v>10.380509012261175</v>
      </c>
      <c r="AA25" s="273">
        <f>+IF(H25=0,"",'Ark1'!AP75)</f>
        <v>632</v>
      </c>
      <c r="AB25" s="96">
        <f>+IF(H25=0,"",'Ark1'!V75)</f>
        <v>91.539893031413115</v>
      </c>
      <c r="AC25" s="107">
        <f>+IF(H25=0,"",'Ark1'!T75)</f>
        <v>4.017786843907837</v>
      </c>
      <c r="AD25" s="95">
        <f t="shared" si="9"/>
        <v>119.36298292902066</v>
      </c>
      <c r="AE25" s="314">
        <f>+(H25*P25)/1000</f>
        <v>11195.747951018853</v>
      </c>
      <c r="AF25" s="28"/>
      <c r="AI25" s="37"/>
      <c r="AR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</row>
    <row r="26" spans="1:59" ht="15.6">
      <c r="A26" s="28"/>
      <c r="B26" s="94">
        <f>+'Ark1'!D76</f>
        <v>4</v>
      </c>
      <c r="C26" s="94" t="str">
        <f t="shared" si="8"/>
        <v>Apr</v>
      </c>
      <c r="D26" s="94">
        <f>+'Ark1'!C76</f>
        <v>2023</v>
      </c>
      <c r="E26" s="305">
        <f>+'Ark1'!Q76</f>
        <v>979</v>
      </c>
      <c r="F26" s="95"/>
      <c r="G26" s="111"/>
      <c r="H26" s="305">
        <f>+'Ark1'!R76</f>
        <v>105583</v>
      </c>
      <c r="I26" s="305"/>
      <c r="J26" s="305">
        <f>+IF(H26=0,"",'Ark1'!S76)</f>
        <v>105145</v>
      </c>
      <c r="K26" s="107">
        <f>+IF(H26=0,"",'Ark1'!AE76)</f>
        <v>8.3913630832318375</v>
      </c>
      <c r="L26" s="107" t="str">
        <f>+IF(I26=0,"",'Ark1'!AF76)</f>
        <v/>
      </c>
      <c r="M26" s="98"/>
      <c r="N26" s="96">
        <f>+IF(H26=0,"",'Ark1'!U76)</f>
        <v>60.566731656284176</v>
      </c>
      <c r="O26" s="96"/>
      <c r="P26" s="96">
        <f>+IF(H26=0,"",'Ark1'!W76)</f>
        <v>85.658072186029244</v>
      </c>
      <c r="Q26" s="107"/>
      <c r="R26" s="96">
        <f>+IF(H26=0,"",'Ark1'!X76)</f>
        <v>1.674511995302274</v>
      </c>
      <c r="S26" s="107"/>
      <c r="T26" s="96">
        <f>+IF(H26=0,"",'Ark1'!Y76)</f>
        <v>3.349023990604548</v>
      </c>
      <c r="U26" s="8"/>
      <c r="V26" s="267">
        <f>+IF(J26=0,"",'Ark1'!Z76)</f>
        <v>0</v>
      </c>
      <c r="W26" s="8"/>
      <c r="X26" s="107">
        <f>+IF(H26=0,"",'Ark1'!AB76)</f>
        <v>2.6084322223060559</v>
      </c>
      <c r="Y26" s="96">
        <f>+IF(H26=0,"",'Ark1'!AC76)</f>
        <v>-30.863747684437815</v>
      </c>
      <c r="Z26" s="95">
        <f>+IF(H26=0,"",'Ark1'!AD76)</f>
        <v>8.2498835766503191</v>
      </c>
      <c r="AA26" s="273">
        <f>+IF(H26=0,"",'Ark1'!AP76)</f>
        <v>583</v>
      </c>
      <c r="AB26" s="96">
        <f>+IF(H26=0,"",'Ark1'!V76)</f>
        <v>93.040256485306571</v>
      </c>
      <c r="AC26" s="107">
        <f>+IF(H26=0,"",'Ark1'!T76)</f>
        <v>4.2181222355871677</v>
      </c>
      <c r="AD26" s="95">
        <f t="shared" si="9"/>
        <v>107.84780388151175</v>
      </c>
      <c r="AE26" s="314">
        <f>+(H26*P26)/1000</f>
        <v>9044.0362356175265</v>
      </c>
      <c r="AF26" s="28"/>
      <c r="AI26" s="37"/>
      <c r="AR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</row>
    <row r="27" spans="1:59" ht="15.6">
      <c r="A27" s="28"/>
      <c r="B27" s="94">
        <f>+'Ark1'!D77</f>
        <v>5</v>
      </c>
      <c r="C27" s="94" t="str">
        <f t="shared" si="8"/>
        <v>Mai</v>
      </c>
      <c r="D27" s="94">
        <f>+'Ark1'!C77</f>
        <v>2023</v>
      </c>
      <c r="E27" s="305">
        <f>+'Ark1'!Q77</f>
        <v>1068</v>
      </c>
      <c r="F27" s="95"/>
      <c r="G27" s="111"/>
      <c r="H27" s="305">
        <f>+'Ark1'!R77</f>
        <v>124898</v>
      </c>
      <c r="I27" s="305"/>
      <c r="J27" s="305">
        <f>+IF(H27=0,"",'Ark1'!S77)</f>
        <v>124384</v>
      </c>
      <c r="K27" s="107">
        <f>+IF(H27=0,"",'Ark1'!AE77)</f>
        <v>9.8241237177712986</v>
      </c>
      <c r="L27" s="107" t="str">
        <f>+IF(I27=0,"",'Ark1'!AF77)</f>
        <v/>
      </c>
      <c r="M27" s="98"/>
      <c r="N27" s="96">
        <f>+IF(H27=0,"",'Ark1'!U77)</f>
        <v>60.601323321327506</v>
      </c>
      <c r="O27" s="96"/>
      <c r="P27" s="96">
        <f>+IF(H27=0,"",'Ark1'!W77)</f>
        <v>84.772250450219985</v>
      </c>
      <c r="Q27" s="107"/>
      <c r="R27" s="96">
        <f>+IF(H27=0,"",'Ark1'!X77)</f>
        <v>1.8182837195151249</v>
      </c>
      <c r="S27" s="107"/>
      <c r="T27" s="96">
        <f>+IF(H27=0,"",'Ark1'!Y77)</f>
        <v>3.6365674390302498</v>
      </c>
      <c r="U27" s="8"/>
      <c r="V27" s="267">
        <f>+IF(J27=0,"",'Ark1'!Z77)</f>
        <v>0</v>
      </c>
      <c r="W27" s="8"/>
      <c r="X27" s="107">
        <f>+IF(H27=0,"",'Ark1'!AB77)</f>
        <v>2.6042685984050689</v>
      </c>
      <c r="Y27" s="96">
        <f>+IF(H27=0,"",'Ark1'!AC77)</f>
        <v>-30.520355542933196</v>
      </c>
      <c r="Z27" s="95">
        <f>+IF(H27=0,"",'Ark1'!AD77)</f>
        <v>9.7590896162873904</v>
      </c>
      <c r="AA27" s="273">
        <f>+IF(H27=0,"",'Ark1'!AP77)</f>
        <v>607</v>
      </c>
      <c r="AB27" s="96">
        <f>+IF(H27=0,"",'Ark1'!V77)</f>
        <v>92.073586957217799</v>
      </c>
      <c r="AC27" s="107">
        <f>+IF(H27=0,"",'Ark1'!T77)</f>
        <v>4.1883216704831128</v>
      </c>
      <c r="AD27" s="95">
        <f t="shared" si="9"/>
        <v>116.94569288389513</v>
      </c>
      <c r="AE27" s="314">
        <f t="shared" ref="AE27:AE30" si="10">+(H27*P27)/1000</f>
        <v>10587.884536731577</v>
      </c>
      <c r="AF27" s="28"/>
      <c r="AI27" s="37"/>
      <c r="AR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</row>
    <row r="28" spans="1:59" ht="15.6">
      <c r="A28" s="28"/>
      <c r="B28" s="94">
        <f>+'Ark1'!D78</f>
        <v>6</v>
      </c>
      <c r="C28" s="94" t="str">
        <f t="shared" si="8"/>
        <v>Jun</v>
      </c>
      <c r="D28" s="94">
        <f>+'Ark1'!C78</f>
        <v>2023</v>
      </c>
      <c r="E28" s="305">
        <f>+'Ark1'!Q78</f>
        <v>1083</v>
      </c>
      <c r="F28" s="95"/>
      <c r="G28" s="111"/>
      <c r="H28" s="305">
        <f>+'Ark1'!R78</f>
        <v>129707</v>
      </c>
      <c r="I28" s="305"/>
      <c r="J28" s="305">
        <f>+IF(H28=0,"",'Ark1'!S78)</f>
        <v>129029</v>
      </c>
      <c r="K28" s="107">
        <f>+IF(H28=0,"",'Ark1'!AE78)</f>
        <v>10.138726205885337</v>
      </c>
      <c r="L28" s="107" t="str">
        <f>+IF(I28=0,"",'Ark1'!AF78)</f>
        <v/>
      </c>
      <c r="M28" s="98"/>
      <c r="N28" s="96">
        <f>+IF(H28=0,"",'Ark1'!U78)</f>
        <v>60.508699594664755</v>
      </c>
      <c r="O28" s="96"/>
      <c r="P28" s="96">
        <f>+IF(H28=0,"",'Ark1'!W78)</f>
        <v>84.337451270645104</v>
      </c>
      <c r="Q28" s="107"/>
      <c r="R28" s="96">
        <f>+IF(H28=0,"",'Ark1'!X78)</f>
        <v>1.8310499818822423</v>
      </c>
      <c r="S28" s="107"/>
      <c r="T28" s="96">
        <f>+IF(H28=0,"",'Ark1'!Y78)</f>
        <v>3.6620999637644847</v>
      </c>
      <c r="U28" s="8"/>
      <c r="V28" s="267">
        <f>+IF(J28=0,"",'Ark1'!Z78)</f>
        <v>0</v>
      </c>
      <c r="W28" s="8"/>
      <c r="X28" s="107">
        <f>+IF(H28=0,"",'Ark1'!AB78)</f>
        <v>2.6389032461755022</v>
      </c>
      <c r="Y28" s="96">
        <f>+IF(H28=0,"",'Ark1'!AC78)</f>
        <v>-33.336533308596437</v>
      </c>
      <c r="Z28" s="95">
        <f>+IF(H28=0,"",'Ark1'!AD78)</f>
        <v>10.134847930789835</v>
      </c>
      <c r="AA28" s="273">
        <f>+IF(H28=0,"",'Ark1'!AP78)</f>
        <v>618</v>
      </c>
      <c r="AB28" s="96">
        <f>+IF(H28=0,"",'Ark1'!V78)</f>
        <v>91.644259770540017</v>
      </c>
      <c r="AC28" s="107">
        <f>+IF(H28=0,"",'Ark1'!T78)</f>
        <v>4.3142852737323354</v>
      </c>
      <c r="AD28" s="95">
        <f t="shared" si="9"/>
        <v>119.76638965835642</v>
      </c>
      <c r="AE28" s="314">
        <f t="shared" si="10"/>
        <v>10939.157791961563</v>
      </c>
      <c r="AF28" s="28"/>
      <c r="AI28" s="37"/>
      <c r="AR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</row>
    <row r="29" spans="1:59" ht="15.6">
      <c r="A29" s="28"/>
      <c r="B29" s="94">
        <f>+'Ark1'!D79</f>
        <v>7</v>
      </c>
      <c r="C29" s="94" t="str">
        <f t="shared" si="8"/>
        <v>Jul</v>
      </c>
      <c r="D29" s="94">
        <f>+'Ark1'!C79</f>
        <v>2023</v>
      </c>
      <c r="E29" s="305">
        <f>+'Ark1'!Q79</f>
        <v>1016</v>
      </c>
      <c r="F29" s="95"/>
      <c r="G29" s="111"/>
      <c r="H29" s="305">
        <f>+'Ark1'!R79</f>
        <v>121646</v>
      </c>
      <c r="I29" s="305"/>
      <c r="J29" s="305">
        <f>+IF(H29=0,"",'Ark1'!S79)</f>
        <v>121056</v>
      </c>
      <c r="K29" s="107">
        <f>+IF(H29=0,"",'Ark1'!AE79)</f>
        <v>9.4380536988322383</v>
      </c>
      <c r="L29" s="107" t="str">
        <f>+IF(I29=0,"",'Ark1'!AF79)</f>
        <v/>
      </c>
      <c r="M29" s="98"/>
      <c r="N29" s="96">
        <f>+IF(H29=0,"",'Ark1'!U79)</f>
        <v>60.409182527094885</v>
      </c>
      <c r="O29" s="96"/>
      <c r="P29" s="96">
        <f>+IF(H29=0,"",'Ark1'!W79)</f>
        <v>83.679780597409774</v>
      </c>
      <c r="Q29" s="107"/>
      <c r="R29" s="96">
        <f>+IF(H29=0,"",'Ark1'!X79)</f>
        <v>1.5857488121269914</v>
      </c>
      <c r="S29" s="107"/>
      <c r="T29" s="96">
        <f>+IF(H29=0,"",'Ark1'!Y79)</f>
        <v>3.1714976242539827</v>
      </c>
      <c r="U29" s="8"/>
      <c r="V29" s="267">
        <f>+IF(J29=0,"",'Ark1'!Z79)</f>
        <v>0</v>
      </c>
      <c r="W29" s="8"/>
      <c r="X29" s="107">
        <f>+IF(H29=0,"",'Ark1'!AB79)</f>
        <v>2.6084233163328641</v>
      </c>
      <c r="Y29" s="96">
        <f>+IF(H29=0,"",'Ark1'!AC79)</f>
        <v>-31.625195750555424</v>
      </c>
      <c r="Z29" s="95">
        <f>+IF(H29=0,"",'Ark1'!AD79)</f>
        <v>9.5049897953761953</v>
      </c>
      <c r="AA29" s="273">
        <f>+IF(H29=0,"",'Ark1'!AP79)</f>
        <v>585</v>
      </c>
      <c r="AB29" s="96">
        <f>+IF(H29=0,"",'Ark1'!V79)</f>
        <v>90.907838933601155</v>
      </c>
      <c r="AC29" s="107">
        <f>+IF(H29=0,"",'Ark1'!T79)</f>
        <v>4.512815875573386</v>
      </c>
      <c r="AD29" s="95">
        <f t="shared" si="9"/>
        <v>119.73031496062993</v>
      </c>
      <c r="AE29" s="314">
        <f t="shared" si="10"/>
        <v>10179.310590552508</v>
      </c>
      <c r="AF29" s="28"/>
      <c r="AI29" s="37"/>
      <c r="AR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</row>
    <row r="30" spans="1:59" ht="15.6">
      <c r="A30" s="28"/>
      <c r="B30" s="94">
        <f>+'Ark1'!D80</f>
        <v>8</v>
      </c>
      <c r="C30" s="94" t="str">
        <f t="shared" si="8"/>
        <v>Aug</v>
      </c>
      <c r="D30" s="94">
        <f>+'Ark1'!C80</f>
        <v>2023</v>
      </c>
      <c r="E30" s="305">
        <f>+'Ark1'!Q80</f>
        <v>1131</v>
      </c>
      <c r="F30" s="95"/>
      <c r="G30" s="111"/>
      <c r="H30" s="305">
        <f>+'Ark1'!R80</f>
        <v>129703</v>
      </c>
      <c r="I30" s="305"/>
      <c r="J30" s="305">
        <f>+IF(H30=0,"",'Ark1'!S80)</f>
        <v>129117</v>
      </c>
      <c r="K30" s="107">
        <f>+IF(H30=0,"",'Ark1'!AE80)</f>
        <v>10.070131550042843</v>
      </c>
      <c r="L30" s="107" t="str">
        <f>+IF(I30=0,"",'Ark1'!AF80)</f>
        <v/>
      </c>
      <c r="M30" s="98"/>
      <c r="N30" s="96">
        <f>+IF(H30=0,"",'Ark1'!U80)</f>
        <v>60.401798368921199</v>
      </c>
      <c r="O30" s="96"/>
      <c r="P30" s="96">
        <f>+IF(H30=0,"",'Ark1'!W80)</f>
        <v>83.709765561468146</v>
      </c>
      <c r="Q30" s="107"/>
      <c r="R30" s="96">
        <f>+IF(H30=0,"",'Ark1'!X80)</f>
        <v>2.035419381201669</v>
      </c>
      <c r="S30" s="107"/>
      <c r="T30" s="96">
        <f>+IF(H30=0,"",'Ark1'!Y80)</f>
        <v>4.070838762403338</v>
      </c>
      <c r="U30" s="8"/>
      <c r="V30" s="267">
        <f>+IF(J30=0,"",'Ark1'!Z80)</f>
        <v>0</v>
      </c>
      <c r="W30" s="8"/>
      <c r="X30" s="107">
        <f>+IF(H30=0,"",'Ark1'!AB80)</f>
        <v>2.5825948975702966</v>
      </c>
      <c r="Y30" s="96">
        <f>+IF(H30=0,"",'Ark1'!AC80)</f>
        <v>-27.509551367563141</v>
      </c>
      <c r="Z30" s="95">
        <f>+IF(H30=0,"",'Ark1'!AD80)</f>
        <v>10.134535384884655</v>
      </c>
      <c r="AA30" s="273">
        <f>+IF(H30=0,"",'Ark1'!AP80)</f>
        <v>621</v>
      </c>
      <c r="AB30" s="96">
        <f>+IF(H30=0,"",'Ark1'!V80)</f>
        <v>90.923255870017513</v>
      </c>
      <c r="AC30" s="107">
        <f>+IF(H30=0,"",'Ark1'!T80)</f>
        <v>4.51129118062034</v>
      </c>
      <c r="AD30" s="95">
        <f t="shared" si="9"/>
        <v>114.67992926613616</v>
      </c>
      <c r="AE30" s="314">
        <f t="shared" si="10"/>
        <v>10857.407722619104</v>
      </c>
      <c r="AF30" s="28"/>
      <c r="AI30" s="37"/>
      <c r="AR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</row>
    <row r="31" spans="1:59" ht="15.6">
      <c r="A31" s="28"/>
      <c r="B31" s="94">
        <f>+'Ark1'!D81</f>
        <v>9</v>
      </c>
      <c r="C31" s="94" t="str">
        <f t="shared" si="8"/>
        <v>Sep</v>
      </c>
      <c r="D31" s="94">
        <f>+'Ark1'!C81</f>
        <v>2023</v>
      </c>
      <c r="E31" s="305">
        <f>+'Ark1'!Q81</f>
        <v>1166</v>
      </c>
      <c r="F31" s="95"/>
      <c r="G31" s="111"/>
      <c r="H31" s="305">
        <f>+'Ark1'!R81</f>
        <v>120410</v>
      </c>
      <c r="I31" s="305"/>
      <c r="J31" s="305">
        <f>+IF(H31=0,"",'Ark1'!S81)</f>
        <v>119918</v>
      </c>
      <c r="K31" s="107">
        <f>+IF(H31=0,"",'Ark1'!AE81)</f>
        <v>9.302144056978225</v>
      </c>
      <c r="L31" s="107" t="str">
        <f>+IF(I31=0,"",'Ark1'!AF81)</f>
        <v/>
      </c>
      <c r="M31" s="98"/>
      <c r="N31" s="96">
        <f>+IF(H31=0,"",'Ark1'!U81)</f>
        <v>60.508030487499802</v>
      </c>
      <c r="O31" s="96"/>
      <c r="P31" s="96">
        <f>+IF(H31=0,"",'Ark1'!W81)</f>
        <v>83.257447589185787</v>
      </c>
      <c r="Q31" s="107"/>
      <c r="R31" s="96">
        <f>+IF(H31=0,"",'Ark1'!X81)</f>
        <v>1.7457021842039699</v>
      </c>
      <c r="S31" s="107"/>
      <c r="T31" s="96">
        <f>+IF(H31=0,"",'Ark1'!Y81)</f>
        <v>3.4914043684079399</v>
      </c>
      <c r="U31" s="8"/>
      <c r="V31" s="267">
        <f>+IF(J31=0,"",'Ark1'!Z81)</f>
        <v>0</v>
      </c>
      <c r="W31" s="8"/>
      <c r="X31" s="107">
        <f>+IF(H31=0,"",'Ark1'!AB81)</f>
        <v>2.6277271112149809</v>
      </c>
      <c r="Y31" s="96">
        <f>+IF(H31=0,"",'Ark1'!AC81)</f>
        <v>-31.69131043858</v>
      </c>
      <c r="Z31" s="95">
        <f>+IF(H31=0,"",'Ark1'!AD81)</f>
        <v>9.4084131106756281</v>
      </c>
      <c r="AA31" s="273">
        <f>+IF(H31=0,"",'Ark1'!AP81)</f>
        <v>611</v>
      </c>
      <c r="AB31" s="96">
        <f>+IF(H31=0,"",'Ark1'!V81)</f>
        <v>90.457275635281988</v>
      </c>
      <c r="AC31" s="107">
        <f>+IF(H31=0,"",'Ark1'!T81)</f>
        <v>4.2821194252969006</v>
      </c>
      <c r="AD31" s="95">
        <f t="shared" si="9"/>
        <v>103.26758147512865</v>
      </c>
      <c r="AE31" s="305"/>
      <c r="AF31" s="28"/>
      <c r="AI31" s="37"/>
      <c r="AR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</row>
    <row r="32" spans="1:59" ht="15.6">
      <c r="A32" s="28"/>
      <c r="B32" s="94">
        <f>+'Ark1'!D82</f>
        <v>10</v>
      </c>
      <c r="C32" s="94" t="str">
        <f t="shared" si="8"/>
        <v>Okt</v>
      </c>
      <c r="D32" s="94">
        <f>+'Ark1'!C82</f>
        <v>2023</v>
      </c>
      <c r="E32" s="305">
        <f>+'Ark1'!Q82</f>
        <v>1221</v>
      </c>
      <c r="F32" s="95"/>
      <c r="G32" s="111"/>
      <c r="H32" s="305">
        <f>+'Ark1'!R82</f>
        <v>126144</v>
      </c>
      <c r="I32" s="305"/>
      <c r="J32" s="305">
        <f>+IF(H32=0,"",'Ark1'!S82)</f>
        <v>124607</v>
      </c>
      <c r="K32" s="107">
        <f>+IF(H32=0,"",'Ark1'!AE82)</f>
        <v>9.7048325007062175</v>
      </c>
      <c r="L32" s="107" t="str">
        <f>+IF(I32=0,"",'Ark1'!AF82)</f>
        <v/>
      </c>
      <c r="M32" s="98"/>
      <c r="N32" s="96">
        <f>+IF(H32=0,"",'Ark1'!U82)</f>
        <v>60.569133355268974</v>
      </c>
      <c r="O32" s="96"/>
      <c r="P32" s="96">
        <f>+IF(H32=0,"",'Ark1'!W82)</f>
        <v>83.593019413035506</v>
      </c>
      <c r="Q32" s="107"/>
      <c r="R32" s="96">
        <f>+IF(H32=0,"",'Ark1'!X82)</f>
        <v>2.0651002029426686</v>
      </c>
      <c r="S32" s="107"/>
      <c r="T32" s="96">
        <f>+IF(H32=0,"",'Ark1'!Y82)</f>
        <v>4.1302004058853372</v>
      </c>
      <c r="U32" s="8"/>
      <c r="V32" s="267">
        <f>+IF(J32=0,"",'Ark1'!Z82)</f>
        <v>0</v>
      </c>
      <c r="W32" s="8"/>
      <c r="X32" s="107">
        <f>+IF(H32=0,"",'Ark1'!AB82)</f>
        <v>2.5497154553872305</v>
      </c>
      <c r="Y32" s="96">
        <f>+IF(H32=0,"",'Ark1'!AC82)</f>
        <v>-31.420994060019542</v>
      </c>
      <c r="Z32" s="95">
        <f>+IF(H32=0,"",'Ark1'!AD82)</f>
        <v>9.8564476657509079</v>
      </c>
      <c r="AA32" s="273">
        <f>+IF(H32=0,"",'Ark1'!AP82)</f>
        <v>655</v>
      </c>
      <c r="AB32" s="96">
        <f>+IF(H32=0,"",'Ark1'!V82)</f>
        <v>91.032497917766563</v>
      </c>
      <c r="AC32" s="107">
        <f>+IF(H32=0,"",'Ark1'!T82)</f>
        <v>4.160483257229834</v>
      </c>
      <c r="AD32" s="95">
        <f t="shared" si="9"/>
        <v>103.31203931203932</v>
      </c>
      <c r="AE32" s="305"/>
      <c r="AF32" s="28"/>
      <c r="AI32" s="37"/>
      <c r="AR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</row>
    <row r="33" spans="1:59" ht="15.6">
      <c r="A33" s="28"/>
      <c r="B33" s="94">
        <f>+'Ark1'!D83</f>
        <v>11</v>
      </c>
      <c r="C33" s="94" t="str">
        <f t="shared" si="8"/>
        <v>Nov</v>
      </c>
      <c r="D33" s="94">
        <f>+'Ark1'!C83</f>
        <v>2023</v>
      </c>
      <c r="E33" s="305">
        <f>+'Ark1'!Q83</f>
        <v>647</v>
      </c>
      <c r="F33" s="95"/>
      <c r="G33" s="111"/>
      <c r="H33" s="305">
        <f>+'Ark1'!R83</f>
        <v>47594</v>
      </c>
      <c r="I33" s="305"/>
      <c r="J33" s="305">
        <f>+IF(H33=0,"",'Ark1'!S83)</f>
        <v>47384</v>
      </c>
      <c r="K33" s="107">
        <f>+IF(H33=0,"",'Ark1'!AE83)</f>
        <v>3.7005110513635393</v>
      </c>
      <c r="L33" s="107" t="str">
        <f>+IF(I33=0,"",'Ark1'!AF83)</f>
        <v/>
      </c>
      <c r="M33" s="98"/>
      <c r="N33" s="96">
        <f>+IF(H33=0,"",'Ark1'!U83)</f>
        <v>60.621707749451289</v>
      </c>
      <c r="O33" s="96"/>
      <c r="P33" s="96">
        <f>+IF(H33=0,"",'Ark1'!W83)</f>
        <v>83.821300438966901</v>
      </c>
      <c r="Q33" s="107"/>
      <c r="R33" s="96">
        <f>+IF(H33=0,"",'Ark1'!X83)</f>
        <v>1.8510736647476576</v>
      </c>
      <c r="S33" s="107"/>
      <c r="T33" s="96">
        <f>+IF(H33=0,"",'Ark1'!Y83)</f>
        <v>3.7021473294953151</v>
      </c>
      <c r="U33" s="8"/>
      <c r="V33" s="267">
        <f>+IF(J33=0,"",'Ark1'!Z83)</f>
        <v>0</v>
      </c>
      <c r="W33" s="8"/>
      <c r="X33" s="107">
        <f>+IF(H33=0,"",'Ark1'!AB83)</f>
        <v>2.5020678237377161</v>
      </c>
      <c r="Y33" s="96">
        <f>+IF(H33=0,"",'Ark1'!AC83)</f>
        <v>-32.106213069686838</v>
      </c>
      <c r="Z33" s="95">
        <f>+IF(H33=0,"",'Ark1'!AD83)</f>
        <v>3.7188274527821279</v>
      </c>
      <c r="AA33" s="273">
        <f>+IF(H33=0,"",'Ark1'!AP83)</f>
        <v>353</v>
      </c>
      <c r="AB33" s="96">
        <f>+IF(H33=0,"",'Ark1'!V83)</f>
        <v>91.08493360714921</v>
      </c>
      <c r="AC33" s="107">
        <f>+IF(H33=0,"",'Ark1'!T83)</f>
        <v>4.1103080220195807</v>
      </c>
      <c r="AD33" s="95">
        <f t="shared" si="9"/>
        <v>73.561051004636781</v>
      </c>
      <c r="AE33" s="305"/>
      <c r="AF33" s="28"/>
      <c r="AI33" s="37"/>
      <c r="AR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</row>
    <row r="34" spans="1:59" ht="15.6">
      <c r="A34" s="28"/>
      <c r="B34" s="94">
        <f>+'Ark1'!D84</f>
        <v>12</v>
      </c>
      <c r="C34" s="94" t="str">
        <f t="shared" si="8"/>
        <v>Des</v>
      </c>
      <c r="D34" s="94">
        <f>+'Ark1'!C84</f>
        <v>2023</v>
      </c>
      <c r="E34" s="305">
        <f>+'Ark1'!Q84</f>
        <v>0</v>
      </c>
      <c r="F34" s="95"/>
      <c r="G34" s="111"/>
      <c r="H34" s="305">
        <f>+'Ark1'!R84</f>
        <v>0</v>
      </c>
      <c r="I34" s="305"/>
      <c r="J34" s="305" t="str">
        <f>+IF(H34=0,"",'Ark1'!S84)</f>
        <v/>
      </c>
      <c r="K34" s="107" t="str">
        <f>+IF(H34=0,"",'Ark1'!AE84)</f>
        <v/>
      </c>
      <c r="L34" s="107" t="str">
        <f>+IF(I34=0,"",'Ark1'!AF84)</f>
        <v/>
      </c>
      <c r="M34" s="98"/>
      <c r="N34" s="96" t="str">
        <f>+IF(H34=0,"",'Ark1'!U84)</f>
        <v/>
      </c>
      <c r="O34" s="96"/>
      <c r="P34" s="96" t="str">
        <f>+IF(H34=0,"",'Ark1'!W84)</f>
        <v/>
      </c>
      <c r="Q34" s="107"/>
      <c r="R34" s="96" t="str">
        <f>+IF(H34=0,"",'Ark1'!X84)</f>
        <v/>
      </c>
      <c r="S34" s="107"/>
      <c r="T34" s="96" t="str">
        <f>+IF(H34=0,"",'Ark1'!Y84)</f>
        <v/>
      </c>
      <c r="U34" s="8"/>
      <c r="V34" s="267" t="str">
        <f>+IF(J34=0,"",'Ark1'!Z84)</f>
        <v/>
      </c>
      <c r="W34" s="8"/>
      <c r="X34" s="107" t="str">
        <f>+IF(H34=0,"",'Ark1'!AB84)</f>
        <v/>
      </c>
      <c r="Y34" s="96" t="str">
        <f>+IF(H34=0,"",'Ark1'!AC84)</f>
        <v/>
      </c>
      <c r="Z34" s="95" t="str">
        <f>+IF(H34=0,"",'Ark1'!AD84)</f>
        <v/>
      </c>
      <c r="AA34" s="273" t="str">
        <f>+IF(H34=0,"",'Ark1'!AP84)</f>
        <v/>
      </c>
      <c r="AB34" s="96" t="str">
        <f>+IF(H34=0,"",'Ark1'!V84)</f>
        <v/>
      </c>
      <c r="AC34" s="107" t="str">
        <f>+IF(H34=0,"",'Ark1'!T84)</f>
        <v/>
      </c>
      <c r="AD34" s="95" t="str">
        <f t="shared" si="9"/>
        <v/>
      </c>
      <c r="AE34" s="305"/>
      <c r="AF34" s="28"/>
      <c r="AI34" s="37"/>
      <c r="AR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</row>
    <row r="35" spans="1:59" ht="15.6">
      <c r="A35" s="28"/>
      <c r="B35" s="28"/>
      <c r="C35" s="28"/>
      <c r="D35" s="28"/>
      <c r="E35" s="291"/>
      <c r="F35" s="28"/>
      <c r="G35" s="111"/>
      <c r="H35" s="291"/>
      <c r="I35" s="291"/>
      <c r="J35" s="291"/>
      <c r="K35" s="28"/>
      <c r="L35" s="28"/>
      <c r="M35" s="9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91"/>
      <c r="AF35" s="28"/>
      <c r="AI35" s="37"/>
      <c r="AR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</row>
    <row r="36" spans="1:59" ht="15.6">
      <c r="A36" s="28"/>
      <c r="B36" s="3">
        <f>+'Ark1'!D85</f>
        <v>1</v>
      </c>
      <c r="C36" s="3" t="s">
        <v>490</v>
      </c>
      <c r="D36" s="3">
        <f>+'Ark1'!C85</f>
        <v>2022</v>
      </c>
      <c r="E36" s="306">
        <f>+'Ark1'!Q85</f>
        <v>1125</v>
      </c>
      <c r="F36" s="15"/>
      <c r="G36" s="15"/>
      <c r="H36" s="306">
        <f>+'Ark1'!R85</f>
        <v>132354</v>
      </c>
      <c r="I36" s="306"/>
      <c r="J36" s="306">
        <f>+IF(H36=0,"",'Ark1'!S85)</f>
        <v>131747</v>
      </c>
      <c r="K36" s="51">
        <f>+IF(H36=0,"",'Ark1'!AE85)</f>
        <v>10.373752912650332</v>
      </c>
      <c r="L36" s="51" t="str">
        <f>+IF(I36=0,"",'Ark1'!AF85)</f>
        <v/>
      </c>
      <c r="M36" s="98"/>
      <c r="N36" s="12">
        <f>+IF(H36=0,"",'Ark1'!U85)</f>
        <v>60.697086081656494</v>
      </c>
      <c r="O36" s="12"/>
      <c r="P36" s="12">
        <f>+IF(H36=0,"",'Ark1'!W85)</f>
        <v>85.670033700956409</v>
      </c>
      <c r="Q36" s="51"/>
      <c r="R36" s="12">
        <f>+IF(H36=0,"",'Ark1'!X85)</f>
        <v>2.2711818305453559</v>
      </c>
      <c r="S36" s="51"/>
      <c r="T36" s="12">
        <f>+IF(H36=0,"",'Ark1'!Y85)</f>
        <v>4.5423636610907119</v>
      </c>
      <c r="U36" s="8"/>
      <c r="V36" s="267">
        <f>+IF(J36=0,"",'Ark1'!Z86)</f>
        <v>0</v>
      </c>
      <c r="W36" s="8"/>
      <c r="X36" s="51">
        <f>+IF(H36=0,"",'Ark1'!AB85)</f>
        <v>2.4810443080209477</v>
      </c>
      <c r="Y36" s="12">
        <f>+IF(H36=0,"",'Ark1'!AC85)</f>
        <v>-33.78370960733681</v>
      </c>
      <c r="Z36" s="15">
        <f>+IF(H36=0,"",'Ark1'!AD85)</f>
        <v>10.330092480216537</v>
      </c>
      <c r="AA36" s="15"/>
      <c r="AB36" s="12">
        <f>+IF(H36=0,"",'Ark1'!V85)</f>
        <v>93.128216027107058</v>
      </c>
      <c r="AC36" s="51">
        <f>+IF(H36=0,"",'Ark1'!T85)</f>
        <v>3.9469755353068288</v>
      </c>
      <c r="AD36" s="15">
        <f>+IF(H36=0,"",H36/E36)</f>
        <v>117.648</v>
      </c>
      <c r="AE36" s="306"/>
      <c r="AF36" s="28"/>
      <c r="AI36" s="37"/>
      <c r="AR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</row>
    <row r="37" spans="1:59" ht="15.6">
      <c r="A37" s="28"/>
      <c r="B37" s="3">
        <f>+'Ark1'!D86</f>
        <v>2</v>
      </c>
      <c r="C37" s="3" t="s">
        <v>491</v>
      </c>
      <c r="D37" s="3">
        <f>+'Ark1'!C86</f>
        <v>2022</v>
      </c>
      <c r="E37" s="306">
        <f>+'Ark1'!Q86</f>
        <v>1040</v>
      </c>
      <c r="F37" s="15"/>
      <c r="G37" s="15"/>
      <c r="H37" s="306">
        <f>+'Ark1'!R86</f>
        <v>111760</v>
      </c>
      <c r="I37" s="306"/>
      <c r="J37" s="306">
        <f>+IF(H37=0,"",'Ark1'!S86)</f>
        <v>111312</v>
      </c>
      <c r="K37" s="51">
        <f>+IF(H37=0,"",'Ark1'!AE86)</f>
        <v>8.7045113383218151</v>
      </c>
      <c r="L37" s="51" t="str">
        <f>+IF(I37=0,"",'Ark1'!AF86)</f>
        <v/>
      </c>
      <c r="M37" s="98"/>
      <c r="N37" s="12">
        <f>+IF(H37=0,"",'Ark1'!U86)</f>
        <v>60.771066911024874</v>
      </c>
      <c r="O37" s="12"/>
      <c r="P37" s="12">
        <f>+IF(H37=0,"",'Ark1'!W86)</f>
        <v>85.08170457812264</v>
      </c>
      <c r="Q37" s="51"/>
      <c r="R37" s="12">
        <f>+IF(H37=0,"",'Ark1'!X86)</f>
        <v>2.1447745168217605</v>
      </c>
      <c r="S37" s="51"/>
      <c r="T37" s="12">
        <f>+IF(H37=0,"",'Ark1'!Y86)</f>
        <v>4.2895490336435209</v>
      </c>
      <c r="U37" s="8"/>
      <c r="V37" s="267">
        <f>+IF(J37=0,"",'Ark1'!Z87)</f>
        <v>0</v>
      </c>
      <c r="W37" s="8"/>
      <c r="X37" s="51">
        <f>+IF(H37=0,"",'Ark1'!AB86)</f>
        <v>2.4464420819351722</v>
      </c>
      <c r="Y37" s="12">
        <f>+IF(H37=0,"",'Ark1'!AC86)</f>
        <v>-33.563182712148958</v>
      </c>
      <c r="Z37" s="15">
        <f>+IF(H37=0,"",'Ark1'!AD86)</f>
        <v>8.7227521313220642</v>
      </c>
      <c r="AA37" s="15"/>
      <c r="AB37" s="12">
        <f>+IF(H37=0,"",'Ark1'!V86)</f>
        <v>92.435124521300011</v>
      </c>
      <c r="AC37" s="51">
        <f>+IF(H37=0,"",'Ark1'!T86)</f>
        <v>3.7865246957766647</v>
      </c>
      <c r="AD37" s="15">
        <f t="shared" ref="AD37:AD47" si="11">+IF(H37=0,"",H37/E37)</f>
        <v>107.46153846153847</v>
      </c>
      <c r="AE37" s="306"/>
      <c r="AF37" s="28"/>
      <c r="AI37" s="37"/>
      <c r="AR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</row>
    <row r="38" spans="1:59" ht="15.6">
      <c r="A38" s="28"/>
      <c r="B38" s="3">
        <f>+'Ark1'!D87</f>
        <v>3</v>
      </c>
      <c r="C38" s="3" t="s">
        <v>492</v>
      </c>
      <c r="D38" s="3">
        <f>+'Ark1'!C87</f>
        <v>2022</v>
      </c>
      <c r="E38" s="306">
        <f>+'Ark1'!Q87</f>
        <v>1165</v>
      </c>
      <c r="F38" s="15"/>
      <c r="G38" s="15"/>
      <c r="H38" s="306">
        <f>+'Ark1'!R87</f>
        <v>138913</v>
      </c>
      <c r="I38" s="306"/>
      <c r="J38" s="306">
        <f>+IF(H38=0,"",'Ark1'!S87)</f>
        <v>138001</v>
      </c>
      <c r="K38" s="51">
        <f>+IF(H38=0,"",'Ark1'!AE87)</f>
        <v>10.775348190910272</v>
      </c>
      <c r="L38" s="51" t="str">
        <f>+IF(I38=0,"",'Ark1'!AF87)</f>
        <v/>
      </c>
      <c r="M38" s="98"/>
      <c r="N38" s="12">
        <f>+IF(H38=0,"",'Ark1'!U87)</f>
        <v>60.744965616191188</v>
      </c>
      <c r="O38" s="12"/>
      <c r="P38" s="12">
        <f>+IF(H38=0,"",'Ark1'!W87)</f>
        <v>84.953808305737411</v>
      </c>
      <c r="Q38" s="51"/>
      <c r="R38" s="12">
        <f>+IF(H38=0,"",'Ark1'!X87)</f>
        <v>1.4620661853102299</v>
      </c>
      <c r="S38" s="51"/>
      <c r="T38" s="12">
        <f>+IF(H38=0,"",'Ark1'!Y87)</f>
        <v>2.9241323706204598</v>
      </c>
      <c r="U38" s="8"/>
      <c r="V38" s="267">
        <f>+IF(J38=0,"",'Ark1'!Z88)</f>
        <v>0</v>
      </c>
      <c r="W38" s="8"/>
      <c r="X38" s="51">
        <f>+IF(H38=0,"",'Ark1'!AB87)</f>
        <v>2.5324569205655094</v>
      </c>
      <c r="Y38" s="12">
        <f>+IF(H38=0,"",'Ark1'!AC87)</f>
        <v>-35.965922240931555</v>
      </c>
      <c r="Z38" s="15">
        <f>+IF(H38=0,"",'Ark1'!AD87)</f>
        <v>10.842015630085376</v>
      </c>
      <c r="AA38" s="15"/>
      <c r="AB38" s="12">
        <f>+IF(H38=0,"",'Ark1'!V87)</f>
        <v>92.376036451068501</v>
      </c>
      <c r="AC38" s="51">
        <f>+IF(H38=0,"",'Ark1'!T87)</f>
        <v>3.8880450353818574</v>
      </c>
      <c r="AD38" s="15">
        <f t="shared" si="11"/>
        <v>119.23862660944206</v>
      </c>
      <c r="AE38" s="306"/>
      <c r="AF38" s="28"/>
      <c r="AI38" s="37"/>
      <c r="AR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</row>
    <row r="39" spans="1:59" ht="15.6">
      <c r="A39" s="28"/>
      <c r="B39" s="3">
        <f>+'Ark1'!D88</f>
        <v>4</v>
      </c>
      <c r="C39" s="3" t="s">
        <v>493</v>
      </c>
      <c r="D39" s="3">
        <f>+'Ark1'!C88</f>
        <v>2022</v>
      </c>
      <c r="E39" s="306">
        <f>+'Ark1'!Q88</f>
        <v>1030</v>
      </c>
      <c r="F39" s="15"/>
      <c r="G39" s="15"/>
      <c r="H39" s="306">
        <f>+'Ark1'!R88</f>
        <v>113704</v>
      </c>
      <c r="I39" s="306"/>
      <c r="J39" s="306">
        <f>+IF(H39=0,"",'Ark1'!S88)</f>
        <v>113152</v>
      </c>
      <c r="K39" s="51">
        <f>+IF(H39=0,"",'Ark1'!AE88)</f>
        <v>8.8728751459460984</v>
      </c>
      <c r="L39" s="51" t="str">
        <f>+IF(I39=0,"",'Ark1'!AF88)</f>
        <v/>
      </c>
      <c r="M39" s="98"/>
      <c r="N39" s="12">
        <f>+IF(H39=0,"",'Ark1'!U88)</f>
        <v>60.743168481334806</v>
      </c>
      <c r="O39" s="12"/>
      <c r="P39" s="12">
        <f>+IF(H39=0,"",'Ark1'!W88)</f>
        <v>85.317065363404282</v>
      </c>
      <c r="Q39" s="51"/>
      <c r="R39" s="12">
        <f>+IF(H39=0,"",'Ark1'!X88)</f>
        <v>2.0060859776261171</v>
      </c>
      <c r="S39" s="51"/>
      <c r="T39" s="12">
        <f>+IF(H39=0,"",'Ark1'!Y88)</f>
        <v>4.0121719552522341</v>
      </c>
      <c r="U39" s="8"/>
      <c r="V39" s="267">
        <f>+IF(J39=0,"",'Ark1'!Z89)</f>
        <v>0</v>
      </c>
      <c r="W39" s="8"/>
      <c r="X39" s="51">
        <f>+IF(H39=0,"",'Ark1'!AB88)</f>
        <v>2.5655215108220726</v>
      </c>
      <c r="Y39" s="12">
        <f>+IF(H39=0,"",'Ark1'!AC88)</f>
        <v>-34.897675934146882</v>
      </c>
      <c r="Z39" s="15">
        <f>+IF(H39=0,"",'Ark1'!AD88)</f>
        <v>8.8744793158540123</v>
      </c>
      <c r="AA39" s="15"/>
      <c r="AB39" s="12">
        <f>+IF(H39=0,"",'Ark1'!V88)</f>
        <v>92.709131436504833</v>
      </c>
      <c r="AC39" s="51">
        <f>+IF(H39=0,"",'Ark1'!T88)</f>
        <v>3.9210230071061698</v>
      </c>
      <c r="AD39" s="15">
        <f t="shared" si="11"/>
        <v>110.39223300970873</v>
      </c>
      <c r="AE39" s="306"/>
      <c r="AF39" s="28"/>
      <c r="AI39" s="37"/>
      <c r="AR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</row>
    <row r="40" spans="1:59" ht="15.6">
      <c r="A40" s="28"/>
      <c r="B40" s="3">
        <f>+'Ark1'!D89</f>
        <v>5</v>
      </c>
      <c r="C40" s="3" t="s">
        <v>377</v>
      </c>
      <c r="D40" s="3">
        <f>+'Ark1'!C89</f>
        <v>2022</v>
      </c>
      <c r="E40" s="306">
        <f>+'Ark1'!Q89</f>
        <v>1079</v>
      </c>
      <c r="F40" s="15"/>
      <c r="G40" s="15"/>
      <c r="H40" s="306">
        <f>+'Ark1'!R89</f>
        <v>119836</v>
      </c>
      <c r="I40" s="306"/>
      <c r="J40" s="306">
        <f>+IF(H40=0,"",'Ark1'!S89)</f>
        <v>119234</v>
      </c>
      <c r="K40" s="51">
        <f>+IF(H40=0,"",'Ark1'!AE89)</f>
        <v>9.3060063935528898</v>
      </c>
      <c r="L40" s="51" t="str">
        <f>+IF(I40=0,"",'Ark1'!AF89)</f>
        <v/>
      </c>
      <c r="M40" s="98"/>
      <c r="N40" s="12">
        <f>+IF(H40=0,"",'Ark1'!U89)</f>
        <v>60.700035224851987</v>
      </c>
      <c r="O40" s="12"/>
      <c r="P40" s="12">
        <f>+IF(H40=0,"",'Ark1'!W89)</f>
        <v>84.917462049416073</v>
      </c>
      <c r="Q40" s="51"/>
      <c r="R40" s="12">
        <f>+IF(H40=0,"",'Ark1'!X89)</f>
        <v>2.0694949764678396</v>
      </c>
      <c r="S40" s="51"/>
      <c r="T40" s="12">
        <f>+IF(H40=0,"",'Ark1'!Y89)</f>
        <v>4.1389899529356793</v>
      </c>
      <c r="U40" s="8"/>
      <c r="V40" s="267">
        <f>+IF(J40=0,"",'Ark1'!Z90)</f>
        <v>0</v>
      </c>
      <c r="W40" s="8"/>
      <c r="X40" s="51">
        <f>+IF(H40=0,"",'Ark1'!AB89)</f>
        <v>2.5456093525840848</v>
      </c>
      <c r="Y40" s="12">
        <f>+IF(H40=0,"",'Ark1'!AC89)</f>
        <v>-34.682013171320875</v>
      </c>
      <c r="Z40" s="15">
        <f>+IF(H40=0,"",'Ark1'!AD89)</f>
        <v>9.3530755584208194</v>
      </c>
      <c r="AA40" s="15"/>
      <c r="AB40" s="12">
        <f>+IF(H40=0,"",'Ark1'!V89)</f>
        <v>92.284423606077581</v>
      </c>
      <c r="AC40" s="51">
        <f>+IF(H40=0,"",'Ark1'!T89)</f>
        <v>3.9878667512266777</v>
      </c>
      <c r="AD40" s="15">
        <f t="shared" si="11"/>
        <v>111.06209453197405</v>
      </c>
      <c r="AE40" s="306"/>
      <c r="AF40" s="28"/>
      <c r="AI40" s="37"/>
      <c r="AR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</row>
    <row r="41" spans="1:59" ht="15.6">
      <c r="A41" s="28"/>
      <c r="B41" s="3">
        <f>+'Ark1'!D90</f>
        <v>6</v>
      </c>
      <c r="C41" s="3" t="s">
        <v>494</v>
      </c>
      <c r="D41" s="3">
        <f>+'Ark1'!C90</f>
        <v>2022</v>
      </c>
      <c r="E41" s="306">
        <f>+'Ark1'!Q90</f>
        <v>1114</v>
      </c>
      <c r="F41" s="15"/>
      <c r="G41" s="15"/>
      <c r="H41" s="306">
        <f>+'Ark1'!R90</f>
        <v>123909</v>
      </c>
      <c r="I41" s="306"/>
      <c r="J41" s="306">
        <f>+IF(H41=0,"",'Ark1'!S90)</f>
        <v>123325</v>
      </c>
      <c r="K41" s="51">
        <f>+IF(H41=0,"",'Ark1'!AE90)</f>
        <v>9.663294963541837</v>
      </c>
      <c r="L41" s="51" t="str">
        <f>+IF(I41=0,"",'Ark1'!AF90)</f>
        <v/>
      </c>
      <c r="M41" s="98"/>
      <c r="N41" s="12">
        <f>+IF(H41=0,"",'Ark1'!U90)</f>
        <v>60.590269612811674</v>
      </c>
      <c r="O41" s="12"/>
      <c r="P41" s="12">
        <f>+IF(H41=0,"",'Ark1'!W90)</f>
        <v>85.25264950334487</v>
      </c>
      <c r="Q41" s="51"/>
      <c r="R41" s="12">
        <f>+IF(H41=0,"",'Ark1'!X90)</f>
        <v>1.333236488067856</v>
      </c>
      <c r="S41" s="51"/>
      <c r="T41" s="12">
        <f>+IF(H41=0,"",'Ark1'!Y90)</f>
        <v>2.666472976135712</v>
      </c>
      <c r="U41" s="8"/>
      <c r="V41" s="267">
        <f>+IF(J41=0,"",'Ark1'!Z91)</f>
        <v>0</v>
      </c>
      <c r="W41" s="8"/>
      <c r="X41" s="51">
        <f>+IF(H41=0,"",'Ark1'!AB90)</f>
        <v>2.5161119948302431</v>
      </c>
      <c r="Y41" s="12">
        <f>+IF(H41=0,"",'Ark1'!AC90)</f>
        <v>-31.274534547836968</v>
      </c>
      <c r="Z41" s="15">
        <f>+IF(H41=0,"",'Ark1'!AD90)</f>
        <v>9.6709689856834782</v>
      </c>
      <c r="AA41" s="15"/>
      <c r="AB41" s="12">
        <f>+IF(H41=0,"",'Ark1'!V90)</f>
        <v>92.624988848402737</v>
      </c>
      <c r="AC41" s="51">
        <f>+IF(H41=0,"",'Ark1'!T90)</f>
        <v>4.1509656280011935</v>
      </c>
      <c r="AD41" s="15">
        <f t="shared" si="11"/>
        <v>111.22890484739676</v>
      </c>
      <c r="AE41" s="306"/>
      <c r="AF41" s="28"/>
      <c r="AI41" s="37"/>
      <c r="AR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</row>
    <row r="42" spans="1:59" ht="15.6">
      <c r="A42" s="28"/>
      <c r="B42" s="3">
        <f>+'Ark1'!D91</f>
        <v>7</v>
      </c>
      <c r="C42" s="3" t="s">
        <v>495</v>
      </c>
      <c r="D42" s="3">
        <f>+'Ark1'!C91</f>
        <v>2022</v>
      </c>
      <c r="E42" s="306">
        <f>+'Ark1'!Q91</f>
        <v>1032</v>
      </c>
      <c r="F42" s="15"/>
      <c r="G42" s="15"/>
      <c r="H42" s="306">
        <f>+'Ark1'!R91</f>
        <v>116006</v>
      </c>
      <c r="I42" s="306"/>
      <c r="J42" s="306">
        <f>+IF(H42=0,"",'Ark1'!S91)</f>
        <v>115313</v>
      </c>
      <c r="K42" s="51">
        <f>+IF(H42=0,"",'Ark1'!AE91)</f>
        <v>8.9787332217530658</v>
      </c>
      <c r="L42" s="51" t="str">
        <f>+IF(I42=0,"",'Ark1'!AF91)</f>
        <v/>
      </c>
      <c r="M42" s="98"/>
      <c r="N42" s="12">
        <f>+IF(H42=0,"",'Ark1'!U91)</f>
        <v>60.561601900913189</v>
      </c>
      <c r="O42" s="12"/>
      <c r="P42" s="12">
        <f>+IF(H42=0,"",'Ark1'!W91)</f>
        <v>84.717000338210553</v>
      </c>
      <c r="Q42" s="51"/>
      <c r="R42" s="12">
        <f>+IF(H42=0,"",'Ark1'!X91)</f>
        <v>1.9180042411599401</v>
      </c>
      <c r="S42" s="51"/>
      <c r="T42" s="12">
        <f>+IF(H42=0,"",'Ark1'!Y91)</f>
        <v>3.8360084823198801</v>
      </c>
      <c r="U42" s="8"/>
      <c r="V42" s="267">
        <f>+IF(J42=0,"",'Ark1'!Z92)</f>
        <v>0</v>
      </c>
      <c r="W42" s="8"/>
      <c r="X42" s="51">
        <f>+IF(H42=0,"",'Ark1'!AB91)</f>
        <v>2.5405928225946877</v>
      </c>
      <c r="Y42" s="12">
        <f>+IF(H42=0,"",'Ark1'!AC91)</f>
        <v>-34.540319518903559</v>
      </c>
      <c r="Z42" s="15">
        <f>+IF(H42=0,"",'Ark1'!AD91)</f>
        <v>9.0541480292246561</v>
      </c>
      <c r="AA42" s="15"/>
      <c r="AB42" s="12">
        <f>+IF(H42=0,"",'Ark1'!V91)</f>
        <v>92.071747272925904</v>
      </c>
      <c r="AC42" s="51">
        <f>+IF(H42=0,"",'Ark1'!T91)</f>
        <v>4.1714221678189052</v>
      </c>
      <c r="AD42" s="15">
        <f t="shared" si="11"/>
        <v>112.40891472868218</v>
      </c>
      <c r="AE42" s="306"/>
      <c r="AF42" s="28"/>
      <c r="AI42" s="37"/>
      <c r="AR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</row>
    <row r="43" spans="1:59" ht="15.6">
      <c r="A43" s="28"/>
      <c r="B43" s="3">
        <f>+'Ark1'!D92</f>
        <v>8</v>
      </c>
      <c r="C43" s="3" t="s">
        <v>496</v>
      </c>
      <c r="D43" s="3">
        <f>+'Ark1'!C92</f>
        <v>2022</v>
      </c>
      <c r="E43" s="306">
        <f>+'Ark1'!Q92</f>
        <v>1152</v>
      </c>
      <c r="F43" s="15"/>
      <c r="G43" s="15"/>
      <c r="H43" s="306">
        <f>+'Ark1'!R92</f>
        <v>132479</v>
      </c>
      <c r="I43" s="306"/>
      <c r="J43" s="306">
        <f>+IF(H43=0,"",'Ark1'!S92)</f>
        <v>131896</v>
      </c>
      <c r="K43" s="51">
        <f>+IF(H43=0,"",'Ark1'!AE92)</f>
        <v>10.331143437156248</v>
      </c>
      <c r="L43" s="51" t="str">
        <f>+IF(I43=0,"",'Ark1'!AF92)</f>
        <v/>
      </c>
      <c r="M43" s="98"/>
      <c r="N43" s="12">
        <f>+IF(H43=0,"",'Ark1'!U92)</f>
        <v>60.569964214229394</v>
      </c>
      <c r="O43" s="12"/>
      <c r="P43" s="12">
        <f>+IF(H43=0,"",'Ark1'!W92)</f>
        <v>85.221767908049614</v>
      </c>
      <c r="Q43" s="51"/>
      <c r="R43" s="12">
        <f>+IF(H43=0,"",'Ark1'!X92)</f>
        <v>2.1346779489579495</v>
      </c>
      <c r="S43" s="51"/>
      <c r="T43" s="12">
        <f>+IF(H43=0,"",'Ark1'!Y92)</f>
        <v>4.269355897915899</v>
      </c>
      <c r="U43" s="8"/>
      <c r="V43" s="267">
        <f>+IF(J43=0,"",'Ark1'!Z93)</f>
        <v>0</v>
      </c>
      <c r="W43" s="8"/>
      <c r="X43" s="51">
        <f>+IF(H43=0,"",'Ark1'!AB92)</f>
        <v>2.5984327486720553</v>
      </c>
      <c r="Y43" s="12">
        <f>+IF(H43=0,"",'Ark1'!AC92)</f>
        <v>-33.457586426331595</v>
      </c>
      <c r="Z43" s="15">
        <f>+IF(H43=0,"",'Ark1'!AD92)</f>
        <v>10.339848600621112</v>
      </c>
      <c r="AA43" s="15"/>
      <c r="AB43" s="12">
        <f>+IF(H43=0,"",'Ark1'!V92)</f>
        <v>92.570396413971068</v>
      </c>
      <c r="AC43" s="51">
        <f>+IF(H43=0,"",'Ark1'!T92)</f>
        <v>4.220049970183954</v>
      </c>
      <c r="AD43" s="15">
        <f t="shared" si="11"/>
        <v>114.99913194444444</v>
      </c>
      <c r="AE43" s="306"/>
      <c r="AF43" s="28"/>
      <c r="AI43" s="37"/>
      <c r="AR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</row>
    <row r="44" spans="1:59" ht="15.6">
      <c r="A44" s="28"/>
      <c r="B44" s="3">
        <f>+'Ark1'!D93</f>
        <v>9</v>
      </c>
      <c r="C44" s="3" t="s">
        <v>497</v>
      </c>
      <c r="D44" s="3">
        <f>+'Ark1'!C93</f>
        <v>2022</v>
      </c>
      <c r="E44" s="306">
        <f>+'Ark1'!Q93</f>
        <v>1198</v>
      </c>
      <c r="F44" s="15"/>
      <c r="G44" s="15"/>
      <c r="H44" s="306">
        <f>+'Ark1'!R93</f>
        <v>119392</v>
      </c>
      <c r="I44" s="306"/>
      <c r="J44" s="306">
        <f>+IF(H44=0,"",'Ark1'!S93)</f>
        <v>118914</v>
      </c>
      <c r="K44" s="51">
        <f>+IF(H44=0,"",'Ark1'!AE93)</f>
        <v>9.3676743866172671</v>
      </c>
      <c r="L44" s="51" t="str">
        <f>+IF(I44=0,"",'Ark1'!AF93)</f>
        <v/>
      </c>
      <c r="M44" s="98"/>
      <c r="N44" s="12">
        <f>+IF(H44=0,"",'Ark1'!U93)</f>
        <v>60.686193383453592</v>
      </c>
      <c r="O44" s="12"/>
      <c r="P44" s="12">
        <f>+IF(H44=0,"",'Ark1'!W93)</f>
        <v>85.71021242242287</v>
      </c>
      <c r="Q44" s="51"/>
      <c r="R44" s="12">
        <f>+IF(H44=0,"",'Ark1'!X93)</f>
        <v>2.2287925489144995</v>
      </c>
      <c r="S44" s="51"/>
      <c r="T44" s="12">
        <f>+IF(H44=0,"",'Ark1'!Y93)</f>
        <v>4.457585097828999</v>
      </c>
      <c r="U44" s="8"/>
      <c r="V44" s="267">
        <f>+IF(J44=0,"",'Ark1'!Z94)</f>
        <v>0</v>
      </c>
      <c r="W44" s="8"/>
      <c r="X44" s="51">
        <f>+IF(H44=0,"",'Ark1'!AB93)</f>
        <v>2.5837470456184537</v>
      </c>
      <c r="Y44" s="12">
        <f>+IF(H44=0,"",'Ark1'!AC93)</f>
        <v>-31.788565292410201</v>
      </c>
      <c r="Z44" s="15">
        <f>+IF(H44=0,"",'Ark1'!AD93)</f>
        <v>9.318421818743774</v>
      </c>
      <c r="AA44" s="15"/>
      <c r="AB44" s="12">
        <f>+IF(H44=0,"",'Ark1'!V93)</f>
        <v>93.103332450114266</v>
      </c>
      <c r="AC44" s="51">
        <f>+IF(H44=0,"",'Ark1'!T93)</f>
        <v>3.9707434333958735</v>
      </c>
      <c r="AD44" s="15">
        <f t="shared" si="11"/>
        <v>99.659432387312194</v>
      </c>
      <c r="AE44" s="306"/>
      <c r="AF44" s="28"/>
      <c r="AI44" s="37"/>
      <c r="AR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</row>
    <row r="45" spans="1:59" ht="15.6">
      <c r="A45" s="28"/>
      <c r="B45" s="3">
        <f>+'Ark1'!D94</f>
        <v>10</v>
      </c>
      <c r="C45" s="3" t="s">
        <v>498</v>
      </c>
      <c r="D45" s="3">
        <f>+'Ark1'!C94</f>
        <v>2022</v>
      </c>
      <c r="E45" s="306">
        <f>+'Ark1'!Q94</f>
        <v>1216</v>
      </c>
      <c r="F45" s="15"/>
      <c r="G45" s="15"/>
      <c r="H45" s="306">
        <f>+'Ark1'!R94</f>
        <v>117465</v>
      </c>
      <c r="I45" s="306"/>
      <c r="J45" s="306">
        <f>+IF(H45=0,"",'Ark1'!S94)</f>
        <v>116990</v>
      </c>
      <c r="K45" s="51">
        <f>+IF(H45=0,"",'Ark1'!AE94)</f>
        <v>9.2794179329783617</v>
      </c>
      <c r="L45" s="51" t="str">
        <f>+IF(I45=0,"",'Ark1'!AF94)</f>
        <v/>
      </c>
      <c r="M45" s="98"/>
      <c r="N45" s="12">
        <f>+IF(H45=0,"",'Ark1'!U94)</f>
        <v>60.556833917428818</v>
      </c>
      <c r="O45" s="12"/>
      <c r="P45" s="12">
        <f>+IF(H45=0,"",'Ark1'!W94)</f>
        <v>86.299000769296171</v>
      </c>
      <c r="Q45" s="51"/>
      <c r="R45" s="12">
        <f>+IF(H45=0,"",'Ark1'!X94)</f>
        <v>1.9239773549567964</v>
      </c>
      <c r="S45" s="51"/>
      <c r="T45" s="12">
        <f>+IF(H45=0,"",'Ark1'!Y94)</f>
        <v>3.8479547099135929</v>
      </c>
      <c r="U45" s="8"/>
      <c r="V45" s="267">
        <f>+IF(J45=0,"",'Ark1'!Z95)</f>
        <v>0</v>
      </c>
      <c r="W45" s="8"/>
      <c r="X45" s="51">
        <f>+IF(H45=0,"",'Ark1'!AB94)</f>
        <v>2.628051629273167</v>
      </c>
      <c r="Y45" s="12">
        <f>+IF(H45=0,"",'Ark1'!AC94)</f>
        <v>-31.80371526166396</v>
      </c>
      <c r="Z45" s="15">
        <f>+IF(H45=0,"",'Ark1'!AD94)</f>
        <v>9.1680214665868505</v>
      </c>
      <c r="AA45" s="15"/>
      <c r="AB45" s="12">
        <f>+IF(H45=0,"",'Ark1'!V94)</f>
        <v>93.759496348320141</v>
      </c>
      <c r="AC45" s="51">
        <f>+IF(H45=0,"",'Ark1'!T94)</f>
        <v>4.2058144979355561</v>
      </c>
      <c r="AD45" s="15">
        <f t="shared" si="11"/>
        <v>96.59950657894737</v>
      </c>
      <c r="AE45" s="306"/>
      <c r="AF45" s="28"/>
      <c r="AI45" s="37"/>
      <c r="AR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</row>
    <row r="46" spans="1:59" ht="15.6">
      <c r="A46" s="28"/>
      <c r="B46" s="3">
        <f>+'Ark1'!D95</f>
        <v>11</v>
      </c>
      <c r="C46" s="3" t="s">
        <v>499</v>
      </c>
      <c r="D46" s="3">
        <f>+'Ark1'!C95</f>
        <v>2022</v>
      </c>
      <c r="E46" s="306">
        <f>+'Ark1'!Q95</f>
        <v>797</v>
      </c>
      <c r="F46" s="15"/>
      <c r="G46" s="15"/>
      <c r="H46" s="306">
        <f>+'Ark1'!R95</f>
        <v>55429</v>
      </c>
      <c r="I46" s="306"/>
      <c r="J46" s="306">
        <f>+IF(H46=0,"",'Ark1'!S95)</f>
        <v>55103</v>
      </c>
      <c r="K46" s="51">
        <f>+IF(H46=0,"",'Ark1'!AE95)</f>
        <v>4.3472420765718285</v>
      </c>
      <c r="L46" s="51" t="str">
        <f>+IF(I46=0,"",'Ark1'!AF95)</f>
        <v/>
      </c>
      <c r="M46" s="98"/>
      <c r="N46" s="12">
        <f>+IF(H46=0,"",'Ark1'!U95)</f>
        <v>60.644048418416403</v>
      </c>
      <c r="O46" s="12"/>
      <c r="P46" s="12">
        <f>+IF(H46=0,"",'Ark1'!W95)</f>
        <v>85.836569696749436</v>
      </c>
      <c r="Q46" s="51"/>
      <c r="R46" s="12">
        <f>+IF(H46=0,"",'Ark1'!X95)</f>
        <v>1.5118439805877788</v>
      </c>
      <c r="S46" s="51"/>
      <c r="T46" s="12">
        <f>+IF(H46=0,"",'Ark1'!Y95)</f>
        <v>3.0236879611755576</v>
      </c>
      <c r="U46" s="8"/>
      <c r="V46" s="267">
        <f>+IF(J46=0,"",'Ark1'!Z96)</f>
        <v>0</v>
      </c>
      <c r="W46" s="8"/>
      <c r="X46" s="51">
        <f>+IF(H46=0,"",'Ark1'!AB95)</f>
        <v>2.5903430742343656</v>
      </c>
      <c r="Y46" s="12">
        <f>+IF(H46=0,"",'Ark1'!AC95)</f>
        <v>-28.820996460549008</v>
      </c>
      <c r="Z46" s="15">
        <f>+IF(H46=0,"",'Ark1'!AD95)</f>
        <v>4.3261759832413276</v>
      </c>
      <c r="AA46" s="15"/>
      <c r="AB46" s="12">
        <f>+IF(H46=0,"",'Ark1'!V95)</f>
        <v>93.319552908982942</v>
      </c>
      <c r="AC46" s="51">
        <f>+IF(H46=0,"",'Ark1'!T95)</f>
        <v>4.0296595644879032</v>
      </c>
      <c r="AD46" s="15">
        <f t="shared" si="11"/>
        <v>69.547051442910913</v>
      </c>
      <c r="AE46" s="306"/>
      <c r="AF46" s="28"/>
      <c r="AI46" s="37"/>
      <c r="AR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</row>
    <row r="47" spans="1:59" ht="15.6">
      <c r="A47" s="28"/>
      <c r="B47" s="3">
        <f>+'Ark1'!D96</f>
        <v>12</v>
      </c>
      <c r="C47" s="3" t="s">
        <v>500</v>
      </c>
      <c r="D47" s="3">
        <f>+'Ark1'!C96</f>
        <v>2022</v>
      </c>
      <c r="E47" s="306">
        <f>+'Ark1'!Q96</f>
        <v>0</v>
      </c>
      <c r="F47" s="15"/>
      <c r="G47" s="15"/>
      <c r="H47" s="306">
        <f>+'Ark1'!R96</f>
        <v>0</v>
      </c>
      <c r="I47" s="306"/>
      <c r="J47" s="306" t="str">
        <f>+IF(H47=0,"",'Ark1'!S96)</f>
        <v/>
      </c>
      <c r="K47" s="51" t="str">
        <f>+IF(H47=0,"",'Ark1'!AE96)</f>
        <v/>
      </c>
      <c r="L47" s="51" t="str">
        <f>+IF(I47=0,"",'Ark1'!AF96)</f>
        <v/>
      </c>
      <c r="M47" s="98"/>
      <c r="N47" s="12" t="str">
        <f>+IF(H47=0,"",'Ark1'!U96)</f>
        <v/>
      </c>
      <c r="O47" s="12"/>
      <c r="P47" s="12" t="str">
        <f>+IF(H47=0,"",'Ark1'!W96)</f>
        <v/>
      </c>
      <c r="Q47" s="51"/>
      <c r="R47" s="12" t="str">
        <f>+IF(H47=0,"",'Ark1'!X96)</f>
        <v/>
      </c>
      <c r="S47" s="51"/>
      <c r="T47" s="12" t="str">
        <f>+IF(H47=0,"",'Ark1'!Y96)</f>
        <v/>
      </c>
      <c r="U47" s="8"/>
      <c r="V47" s="267" t="str">
        <f>+IF(J47=0,"",'Ark1'!Z97)</f>
        <v/>
      </c>
      <c r="W47" s="8"/>
      <c r="X47" s="51" t="str">
        <f>+IF(H47=0,"",'Ark1'!AB96)</f>
        <v/>
      </c>
      <c r="Y47" s="12" t="str">
        <f>+IF(H47=0,"",'Ark1'!AC96)</f>
        <v/>
      </c>
      <c r="Z47" s="15" t="str">
        <f>+IF(H47=0,"",'Ark1'!AD96)</f>
        <v/>
      </c>
      <c r="AA47" s="15"/>
      <c r="AB47" s="12" t="str">
        <f>+IF(H47=0,"",'Ark1'!V96)</f>
        <v/>
      </c>
      <c r="AC47" s="51" t="str">
        <f>+IF(H47=0,"",'Ark1'!T96)</f>
        <v/>
      </c>
      <c r="AD47" s="15" t="str">
        <f t="shared" si="11"/>
        <v/>
      </c>
      <c r="AE47" s="306"/>
      <c r="AF47" s="28"/>
      <c r="AI47" s="36"/>
      <c r="AR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</row>
    <row r="48" spans="1:59" ht="15.6">
      <c r="A48" s="28"/>
      <c r="B48" s="28"/>
      <c r="C48" s="28"/>
      <c r="D48" s="28"/>
      <c r="E48" s="291"/>
      <c r="F48" s="28"/>
      <c r="G48" s="28"/>
      <c r="H48" s="291"/>
      <c r="I48" s="291"/>
      <c r="J48" s="291"/>
      <c r="K48" s="28"/>
      <c r="L48" s="28"/>
      <c r="M48" s="9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91"/>
      <c r="AF48" s="28"/>
      <c r="AI48" s="37"/>
      <c r="AR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</row>
    <row r="49" spans="1:91" ht="15.6">
      <c r="A49" s="28"/>
      <c r="B49" s="89">
        <f>+'Ark1'!D97</f>
        <v>1</v>
      </c>
      <c r="C49" s="89" t="s">
        <v>490</v>
      </c>
      <c r="D49" s="89">
        <f>+'Ark1'!C97</f>
        <v>2021</v>
      </c>
      <c r="E49" s="356">
        <f>+'Ark1'!Q97</f>
        <v>1119</v>
      </c>
      <c r="F49" s="103"/>
      <c r="G49" s="103"/>
      <c r="H49" s="356">
        <f>+'Ark1'!R97</f>
        <v>123121</v>
      </c>
      <c r="I49" s="356"/>
      <c r="J49" s="356">
        <f>+IF(H49=0,"",'Ark1'!S97)</f>
        <v>122905</v>
      </c>
      <c r="K49" s="108">
        <f>+IF(H49=0,"",'Ark1'!AE97)</f>
        <v>9.4751213933894327</v>
      </c>
      <c r="L49" s="108" t="str">
        <f>+IF(I49=0,"",'Ark1'!AF97)</f>
        <v/>
      </c>
      <c r="M49" s="98"/>
      <c r="N49" s="90">
        <f>+IF(H49=0,"",'Ark1'!U97)</f>
        <v>60.828029779097662</v>
      </c>
      <c r="O49" s="90"/>
      <c r="P49" s="90">
        <f>+IF(H49=0,"",'Ark1'!W97)</f>
        <v>84.577320450754399</v>
      </c>
      <c r="Q49" s="108"/>
      <c r="R49" s="90">
        <f>+IF(H49=0,"",'Ark1'!X97)</f>
        <v>2.1913402262814636</v>
      </c>
      <c r="S49" s="108"/>
      <c r="T49" s="90">
        <f>+IF(H49=0,"",'Ark1'!Y97)</f>
        <v>4.3826804525629273</v>
      </c>
      <c r="U49" s="8"/>
      <c r="V49" s="90"/>
      <c r="W49" s="8"/>
      <c r="X49" s="108">
        <f>+IF(H49=0,"",'Ark1'!AB97)</f>
        <v>2.6694236620535152</v>
      </c>
      <c r="Y49" s="90">
        <f>+IF(H49=0,"",'Ark1'!AC97)</f>
        <v>-26.047399770367797</v>
      </c>
      <c r="Z49" s="103">
        <f>+IF(H49=0,"",'Ark1'!AD97)</f>
        <v>9.4495452071067216</v>
      </c>
      <c r="AA49" s="103"/>
      <c r="AB49" s="90">
        <f>+IF(H49=0,"",'Ark1'!V97)</f>
        <v>91.688546893167654</v>
      </c>
      <c r="AC49" s="108">
        <f>+IF(H49=0,"",'Ark1'!T97)</f>
        <v>16.082366127630543</v>
      </c>
      <c r="AD49" s="103">
        <f>+IF(H49=0,"",H49/E49)</f>
        <v>110.02770330652368</v>
      </c>
      <c r="AE49" s="356"/>
      <c r="AF49" s="28"/>
      <c r="AI49" s="36"/>
      <c r="AR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</row>
    <row r="50" spans="1:91" ht="15.6">
      <c r="A50" s="28"/>
      <c r="B50" s="89">
        <f>+'Ark1'!D98</f>
        <v>2</v>
      </c>
      <c r="C50" s="89" t="s">
        <v>491</v>
      </c>
      <c r="D50" s="89">
        <f>+'Ark1'!C98</f>
        <v>2021</v>
      </c>
      <c r="E50" s="356">
        <f>+'Ark1'!Q98</f>
        <v>1094</v>
      </c>
      <c r="F50" s="103"/>
      <c r="G50" s="103"/>
      <c r="H50" s="356">
        <f>+'Ark1'!R98</f>
        <v>108486</v>
      </c>
      <c r="I50" s="356"/>
      <c r="J50" s="356">
        <f>+IF(H50=0,"",'Ark1'!S98)</f>
        <v>108281</v>
      </c>
      <c r="K50" s="108">
        <f>+IF(H50=0,"",'Ark1'!AE98)</f>
        <v>8.3623839840349223</v>
      </c>
      <c r="L50" s="108" t="str">
        <f>+IF(I50=0,"",'Ark1'!AF98)</f>
        <v/>
      </c>
      <c r="M50" s="98"/>
      <c r="N50" s="90">
        <f>+IF(H50=0,"",'Ark1'!U98)</f>
        <v>60.814381101024175</v>
      </c>
      <c r="O50" s="90"/>
      <c r="P50" s="90">
        <f>+IF(H50=0,"",'Ark1'!W98)</f>
        <v>84.725967713634105</v>
      </c>
      <c r="Q50" s="108"/>
      <c r="R50" s="90">
        <f>+IF(H50=0,"",'Ark1'!X98)</f>
        <v>1.7181940526888262</v>
      </c>
      <c r="S50" s="108"/>
      <c r="T50" s="90">
        <f>+IF(H50=0,"",'Ark1'!Y98)</f>
        <v>3.4363881053776524</v>
      </c>
      <c r="U50" s="8"/>
      <c r="V50" s="90"/>
      <c r="W50" s="8"/>
      <c r="X50" s="108">
        <f>+IF(H50=0,"",'Ark1'!AB98)</f>
        <v>2.6788742910988219</v>
      </c>
      <c r="Y50" s="90">
        <f>+IF(H50=0,"",'Ark1'!AC98)</f>
        <v>-27.305976642962843</v>
      </c>
      <c r="Z50" s="103">
        <f>+IF(H50=0,"",'Ark1'!AD98)</f>
        <v>8.3263079518374621</v>
      </c>
      <c r="AA50" s="103"/>
      <c r="AB50" s="90">
        <f>+IF(H50=0,"",'Ark1'!V98)</f>
        <v>91.85808056108624</v>
      </c>
      <c r="AC50" s="108">
        <f>+IF(H50=0,"",'Ark1'!T98)</f>
        <v>16.07616650996442</v>
      </c>
      <c r="AD50" s="103">
        <f t="shared" ref="AD50:AD60" si="12">+IF(H50=0,"",H50/E50)</f>
        <v>99.164533820840944</v>
      </c>
      <c r="AE50" s="356"/>
      <c r="AF50" s="28"/>
      <c r="AI50" s="36"/>
      <c r="AR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</row>
    <row r="51" spans="1:91" ht="15.6">
      <c r="A51" s="28"/>
      <c r="B51" s="89">
        <f>+'Ark1'!D99</f>
        <v>3</v>
      </c>
      <c r="C51" s="89" t="s">
        <v>492</v>
      </c>
      <c r="D51" s="89">
        <f>+'Ark1'!C99</f>
        <v>2021</v>
      </c>
      <c r="E51" s="356">
        <f>+'Ark1'!Q99</f>
        <v>1201</v>
      </c>
      <c r="F51" s="103"/>
      <c r="G51" s="103"/>
      <c r="H51" s="356">
        <f>+'Ark1'!R99</f>
        <v>142997</v>
      </c>
      <c r="I51" s="356"/>
      <c r="J51" s="356">
        <f>+IF(H51=0,"",'Ark1'!S99)</f>
        <v>142797</v>
      </c>
      <c r="K51" s="108">
        <f>+IF(H51=0,"",'Ark1'!AE99)</f>
        <v>10.997981212674562</v>
      </c>
      <c r="L51" s="108" t="str">
        <f>+IF(I51=0,"",'Ark1'!AF99)</f>
        <v/>
      </c>
      <c r="M51" s="98"/>
      <c r="N51" s="90">
        <f>+IF(H51=0,"",'Ark1'!U99)</f>
        <v>60.803203148525547</v>
      </c>
      <c r="O51" s="90"/>
      <c r="P51" s="90">
        <f>+IF(H51=0,"",'Ark1'!W99)</f>
        <v>84.495305433587262</v>
      </c>
      <c r="Q51" s="108"/>
      <c r="R51" s="90">
        <f>+IF(H51=0,"",'Ark1'!X99)</f>
        <v>1.5797534214004489</v>
      </c>
      <c r="S51" s="108"/>
      <c r="T51" s="90">
        <f>+IF(H51=0,"",'Ark1'!Y99)</f>
        <v>3.1595068428008979</v>
      </c>
      <c r="U51" s="8"/>
      <c r="V51" s="90"/>
      <c r="W51" s="8"/>
      <c r="X51" s="108">
        <f>+IF(H51=0,"",'Ark1'!AB99)</f>
        <v>2.6611017642912325</v>
      </c>
      <c r="Y51" s="90">
        <f>+IF(H51=0,"",'Ark1'!AC99)</f>
        <v>-26.582676035307159</v>
      </c>
      <c r="Z51" s="103">
        <f>+IF(H51=0,"",'Ark1'!AD99)</f>
        <v>10.975029572377094</v>
      </c>
      <c r="AA51" s="103"/>
      <c r="AB51" s="90">
        <f>+IF(H51=0,"",'Ark1'!V99)</f>
        <v>91.590198682745694</v>
      </c>
      <c r="AC51" s="108">
        <f>+IF(H51=0,"",'Ark1'!T99)</f>
        <v>16.080610082729002</v>
      </c>
      <c r="AD51" s="103">
        <f t="shared" si="12"/>
        <v>119.06494587843464</v>
      </c>
      <c r="AE51" s="356"/>
      <c r="AF51" s="28"/>
      <c r="AR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</row>
    <row r="52" spans="1:91" ht="15.6">
      <c r="A52" s="28"/>
      <c r="B52" s="89">
        <f>+'Ark1'!D100</f>
        <v>4</v>
      </c>
      <c r="C52" s="89" t="s">
        <v>493</v>
      </c>
      <c r="D52" s="89">
        <f>+'Ark1'!C100</f>
        <v>2021</v>
      </c>
      <c r="E52" s="356">
        <f>+'Ark1'!Q100</f>
        <v>1103</v>
      </c>
      <c r="F52" s="103"/>
      <c r="G52" s="103"/>
      <c r="H52" s="356">
        <f>+'Ark1'!R100</f>
        <v>117935.88</v>
      </c>
      <c r="I52" s="356"/>
      <c r="J52" s="356">
        <f>+IF(H52=0,"",'Ark1'!S100)</f>
        <v>117784.88</v>
      </c>
      <c r="K52" s="108">
        <f>+IF(H52=0,"",'Ark1'!AE100)</f>
        <v>9.1156984035072472</v>
      </c>
      <c r="L52" s="108" t="str">
        <f>+IF(I52=0,"",'Ark1'!AF100)</f>
        <v/>
      </c>
      <c r="M52" s="98"/>
      <c r="N52" s="90">
        <f>+IF(H52=0,"",'Ark1'!U100)</f>
        <v>60.590677513106918</v>
      </c>
      <c r="O52" s="90"/>
      <c r="P52" s="90">
        <f>+IF(H52=0,"",'Ark1'!W100)</f>
        <v>84.906139395820304</v>
      </c>
      <c r="Q52" s="108"/>
      <c r="R52" s="90">
        <f>+IF(H52=0,"",'Ark1'!X100)</f>
        <v>1.7306014081550076</v>
      </c>
      <c r="S52" s="108"/>
      <c r="T52" s="90">
        <f>+IF(H52=0,"",'Ark1'!Y100)</f>
        <v>3.4612028163100153</v>
      </c>
      <c r="U52" s="8"/>
      <c r="V52" s="90"/>
      <c r="W52" s="8"/>
      <c r="X52" s="108">
        <f>+IF(H52=0,"",'Ark1'!AB100)</f>
        <v>2.7253386381988496</v>
      </c>
      <c r="Y52" s="90">
        <f>+IF(H52=0,"",'Ark1'!AC100)</f>
        <v>-27.453792500770238</v>
      </c>
      <c r="Z52" s="103">
        <f>+IF(H52=0,"",'Ark1'!AD100)</f>
        <v>9.0515868909439821</v>
      </c>
      <c r="AA52" s="103"/>
      <c r="AB52" s="90">
        <f>+IF(H52=0,"",'Ark1'!V100)</f>
        <v>92.003041609426475</v>
      </c>
      <c r="AC52" s="108">
        <f>+IF(H52=0,"",'Ark1'!T100)</f>
        <v>15.976053767521805</v>
      </c>
      <c r="AD52" s="103">
        <f t="shared" si="12"/>
        <v>106.92282864913872</v>
      </c>
      <c r="AE52" s="356"/>
      <c r="AF52" s="28"/>
      <c r="AR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</row>
    <row r="53" spans="1:91" ht="15.6">
      <c r="A53" s="28"/>
      <c r="B53" s="89">
        <f>+'Ark1'!D101</f>
        <v>5</v>
      </c>
      <c r="C53" s="89" t="s">
        <v>377</v>
      </c>
      <c r="D53" s="89">
        <f>+'Ark1'!C101</f>
        <v>2021</v>
      </c>
      <c r="E53" s="356">
        <f>+'Ark1'!Q101</f>
        <v>1063</v>
      </c>
      <c r="F53" s="103"/>
      <c r="G53" s="103"/>
      <c r="H53" s="356">
        <f>+'Ark1'!R101</f>
        <v>122480</v>
      </c>
      <c r="I53" s="356"/>
      <c r="J53" s="356">
        <f>+IF(H53=0,"",'Ark1'!S101)</f>
        <v>122189</v>
      </c>
      <c r="K53" s="108">
        <f>+IF(H53=0,"",'Ark1'!AE101)</f>
        <v>9.4395964956720864</v>
      </c>
      <c r="L53" s="108" t="str">
        <f>+IF(I53=0,"",'Ark1'!AF101)</f>
        <v/>
      </c>
      <c r="M53" s="98"/>
      <c r="N53" s="90">
        <f>+IF(H53=0,"",'Ark1'!U101)</f>
        <v>60.738937220208015</v>
      </c>
      <c r="O53" s="90"/>
      <c r="P53" s="90">
        <f>+IF(H53=0,"",'Ark1'!W101)</f>
        <v>84.753962140617858</v>
      </c>
      <c r="Q53" s="108"/>
      <c r="R53" s="90">
        <f>+IF(H53=0,"",'Ark1'!X101)</f>
        <v>1.656596995427825</v>
      </c>
      <c r="S53" s="108"/>
      <c r="T53" s="90">
        <f>+IF(H53=0,"",'Ark1'!Y101)</f>
        <v>3.31319399085565</v>
      </c>
      <c r="U53" s="8"/>
      <c r="V53" s="90"/>
      <c r="W53" s="8"/>
      <c r="X53" s="108">
        <f>+IF(H53=0,"",'Ark1'!AB101)</f>
        <v>2.6793053119141659</v>
      </c>
      <c r="Y53" s="90">
        <f>+IF(H53=0,"",'Ark1'!AC101)</f>
        <v>-26.723725105689287</v>
      </c>
      <c r="Z53" s="103">
        <f>+IF(H53=0,"",'Ark1'!AD101)</f>
        <v>9.40034841307682</v>
      </c>
      <c r="AA53" s="103"/>
      <c r="AB53" s="90">
        <f>+IF(H53=0,"",'Ark1'!V101)</f>
        <v>91.905236286215967</v>
      </c>
      <c r="AC53" s="108">
        <f>+IF(H53=0,"",'Ark1'!T101)</f>
        <v>16.033915741345531</v>
      </c>
      <c r="AD53" s="103">
        <f t="shared" si="12"/>
        <v>115.22107243650046</v>
      </c>
      <c r="AE53" s="356"/>
      <c r="AF53" s="28"/>
      <c r="AR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</row>
    <row r="54" spans="1:91" ht="15.6">
      <c r="A54" s="28"/>
      <c r="B54" s="89">
        <f>+'Ark1'!D102</f>
        <v>6</v>
      </c>
      <c r="C54" s="89" t="s">
        <v>494</v>
      </c>
      <c r="D54" s="89">
        <f>+'Ark1'!C102</f>
        <v>2021</v>
      </c>
      <c r="E54" s="356">
        <f>+'Ark1'!Q102</f>
        <v>1130</v>
      </c>
      <c r="F54" s="103"/>
      <c r="G54" s="103"/>
      <c r="H54" s="356">
        <f>+'Ark1'!R102</f>
        <v>129806.76</v>
      </c>
      <c r="I54" s="356"/>
      <c r="J54" s="356">
        <f>+IF(H54=0,"",'Ark1'!S102)</f>
        <v>129491.76</v>
      </c>
      <c r="K54" s="108">
        <f>+IF(H54=0,"",'Ark1'!AE102)</f>
        <v>9.9225357355731489</v>
      </c>
      <c r="L54" s="108" t="str">
        <f>+IF(I54=0,"",'Ark1'!AF102)</f>
        <v/>
      </c>
      <c r="M54" s="98"/>
      <c r="N54" s="90">
        <f>+IF(H54=0,"",'Ark1'!U102)</f>
        <v>60.551872953151602</v>
      </c>
      <c r="O54" s="90"/>
      <c r="P54" s="90">
        <f>+IF(H54=0,"",'Ark1'!W102)</f>
        <v>84.065776386080316</v>
      </c>
      <c r="Q54" s="108"/>
      <c r="R54" s="90">
        <f>+IF(H54=0,"",'Ark1'!X102)</f>
        <v>1.916695247612682</v>
      </c>
      <c r="S54" s="108"/>
      <c r="T54" s="90">
        <f>+IF(H54=0,"",'Ark1'!Y102)</f>
        <v>3.8333904952253639</v>
      </c>
      <c r="U54" s="8"/>
      <c r="V54" s="90"/>
      <c r="W54" s="8"/>
      <c r="X54" s="108">
        <f>+IF(H54=0,"",'Ark1'!AB102)</f>
        <v>2.7583149625886194</v>
      </c>
      <c r="Y54" s="90">
        <f>+IF(H54=0,"",'Ark1'!AC102)</f>
        <v>-27.457862848580035</v>
      </c>
      <c r="Z54" s="103">
        <f>+IF(H54=0,"",'Ark1'!AD102)</f>
        <v>9.9626777463475165</v>
      </c>
      <c r="AA54" s="103"/>
      <c r="AB54" s="90">
        <f>+IF(H54=0,"",'Ark1'!V102)</f>
        <v>91.157722483604005</v>
      </c>
      <c r="AC54" s="108">
        <f>+IF(H54=0,"",'Ark1'!T102)</f>
        <v>15.939087301770725</v>
      </c>
      <c r="AD54" s="103">
        <f t="shared" si="12"/>
        <v>114.87323893805309</v>
      </c>
      <c r="AE54" s="356"/>
      <c r="AF54" s="28"/>
      <c r="AG54" s="35"/>
      <c r="AH54" s="35"/>
      <c r="AJ54" s="35"/>
      <c r="AK54" s="35"/>
      <c r="AL54" s="4"/>
      <c r="AM54" s="2"/>
      <c r="AN54" s="2"/>
      <c r="AO54" s="2"/>
      <c r="AP54" s="2"/>
      <c r="AQ54" s="2"/>
      <c r="AR54" s="2"/>
      <c r="AS54" s="2"/>
      <c r="AT54" s="2"/>
      <c r="AU54" s="2"/>
      <c r="AV54"/>
      <c r="AW54" s="2"/>
      <c r="AX54"/>
      <c r="AY54"/>
      <c r="AZ54"/>
      <c r="BA54"/>
      <c r="BB54"/>
      <c r="BC54"/>
      <c r="BD54" s="4"/>
      <c r="BE54" s="2"/>
      <c r="BF54" s="2"/>
      <c r="BG54" s="2"/>
      <c r="BH54" s="2"/>
      <c r="BI54" s="2"/>
      <c r="BJ54" s="2"/>
      <c r="BK54" s="2"/>
      <c r="BL54" s="2"/>
      <c r="BM54" s="2"/>
      <c r="BO54" s="2"/>
      <c r="BV54" s="4"/>
      <c r="BW54" s="2"/>
      <c r="BX54" s="2"/>
      <c r="BY54" s="2"/>
      <c r="BZ54" s="2"/>
      <c r="CA54" s="2"/>
      <c r="CB54" s="2"/>
      <c r="CC54" s="2"/>
      <c r="CD54" s="2"/>
      <c r="CE54" s="2"/>
      <c r="CG54" s="2"/>
    </row>
    <row r="55" spans="1:91" ht="15.6">
      <c r="A55" s="28"/>
      <c r="B55" s="89">
        <f>+'Ark1'!D103</f>
        <v>7</v>
      </c>
      <c r="C55" s="89" t="s">
        <v>495</v>
      </c>
      <c r="D55" s="89">
        <f>+'Ark1'!C103</f>
        <v>2021</v>
      </c>
      <c r="E55" s="356">
        <f>+'Ark1'!Q103</f>
        <v>1105</v>
      </c>
      <c r="F55" s="103"/>
      <c r="G55" s="103"/>
      <c r="H55" s="356">
        <f>+'Ark1'!R103</f>
        <v>121033</v>
      </c>
      <c r="I55" s="356"/>
      <c r="J55" s="356">
        <f>+IF(H55=0,"",'Ark1'!S103)</f>
        <v>120647</v>
      </c>
      <c r="K55" s="108">
        <f>+IF(H55=0,"",'Ark1'!AE103)</f>
        <v>9.1770488694618724</v>
      </c>
      <c r="L55" s="108" t="str">
        <f>+IF(I55=0,"",'Ark1'!AF103)</f>
        <v/>
      </c>
      <c r="M55" s="98"/>
      <c r="N55" s="90">
        <f>+IF(H55=0,"",'Ark1'!U103)</f>
        <v>60.696643928154046</v>
      </c>
      <c r="O55" s="90"/>
      <c r="P55" s="90">
        <f>+IF(H55=0,"",'Ark1'!W103)</f>
        <v>83.449782174443129</v>
      </c>
      <c r="Q55" s="108"/>
      <c r="R55" s="90">
        <f>+IF(H55=0,"",'Ark1'!X103)</f>
        <v>1.7780274801087308</v>
      </c>
      <c r="S55" s="108"/>
      <c r="T55" s="90">
        <f>+IF(H55=0,"",'Ark1'!Y103)</f>
        <v>3.5560549602174616</v>
      </c>
      <c r="U55" s="8"/>
      <c r="V55" s="90"/>
      <c r="W55" s="8"/>
      <c r="X55" s="108">
        <f>+IF(H55=0,"",'Ark1'!AB103)</f>
        <v>2.5362482265450881</v>
      </c>
      <c r="Y55" s="90">
        <f>+IF(H55=0,"",'Ark1'!AC103)</f>
        <v>-32.241381751566124</v>
      </c>
      <c r="Z55" s="103">
        <f>+IF(H55=0,"",'Ark1'!AD103)</f>
        <v>9.2892910636832724</v>
      </c>
      <c r="AA55" s="103"/>
      <c r="AB55" s="90">
        <f>+IF(H55=0,"",'Ark1'!V103)</f>
        <v>90.520462079585627</v>
      </c>
      <c r="AC55" s="108">
        <f>+IF(H55=0,"",'Ark1'!T103)</f>
        <v>16.029735691918734</v>
      </c>
      <c r="AD55" s="103">
        <f t="shared" si="12"/>
        <v>109.53212669683258</v>
      </c>
      <c r="AE55" s="356"/>
      <c r="AF55" s="28"/>
      <c r="AG55" s="26"/>
      <c r="AH55" s="26"/>
      <c r="AJ55" s="26"/>
      <c r="AK55" s="26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</row>
    <row r="56" spans="1:91" s="2" customFormat="1" ht="15.6">
      <c r="A56" s="28"/>
      <c r="B56" s="89">
        <f>+'Ark1'!D104</f>
        <v>8</v>
      </c>
      <c r="C56" s="89" t="s">
        <v>496</v>
      </c>
      <c r="D56" s="89">
        <f>+'Ark1'!C104</f>
        <v>2021</v>
      </c>
      <c r="E56" s="356">
        <f>+'Ark1'!Q104</f>
        <v>1172</v>
      </c>
      <c r="F56" s="103"/>
      <c r="G56" s="103"/>
      <c r="H56" s="356">
        <f>+'Ark1'!R104</f>
        <v>129237.89</v>
      </c>
      <c r="I56" s="356"/>
      <c r="J56" s="356">
        <f>+IF(H56=0,"",'Ark1'!S104)</f>
        <v>128601.89</v>
      </c>
      <c r="K56" s="108">
        <f>+IF(H56=0,"",'Ark1'!AE104)</f>
        <v>9.8258100417992988</v>
      </c>
      <c r="L56" s="108" t="str">
        <f>+IF(I56=0,"",'Ark1'!AF104)</f>
        <v/>
      </c>
      <c r="M56" s="98"/>
      <c r="N56" s="90">
        <f>+IF(H56=0,"",'Ark1'!U104)</f>
        <v>60.74017232561669</v>
      </c>
      <c r="O56" s="90"/>
      <c r="P56" s="90">
        <f>+IF(H56=0,"",'Ark1'!W104)</f>
        <v>83.822325006265942</v>
      </c>
      <c r="Q56" s="108"/>
      <c r="R56" s="90">
        <f>+IF(H56=0,"",'Ark1'!X104)</f>
        <v>1.5250945369039997</v>
      </c>
      <c r="S56" s="108"/>
      <c r="T56" s="90">
        <f>+IF(H56=0,"",'Ark1'!Y104)</f>
        <v>3.0501890738079993</v>
      </c>
      <c r="U56" s="8"/>
      <c r="V56" s="90"/>
      <c r="W56" s="8"/>
      <c r="X56" s="108">
        <f>+IF(H56=0,"",'Ark1'!AB104)</f>
        <v>2.4591113674649661</v>
      </c>
      <c r="Y56" s="90">
        <f>+IF(H56=0,"",'Ark1'!AC104)</f>
        <v>-33.840517092499702</v>
      </c>
      <c r="Z56" s="103">
        <f>+IF(H56=0,"",'Ark1'!AD104)</f>
        <v>9.9190169347721842</v>
      </c>
      <c r="AA56" s="103"/>
      <c r="AB56" s="90">
        <f>+IF(H56=0,"",'Ark1'!V104)</f>
        <v>90.963712440604723</v>
      </c>
      <c r="AC56" s="108">
        <f>+IF(H56=0,"",'Ark1'!T104)</f>
        <v>16.038857721988499</v>
      </c>
      <c r="AD56" s="103">
        <f t="shared" si="12"/>
        <v>110.27123720136518</v>
      </c>
      <c r="AE56" s="356"/>
      <c r="AF56" s="28"/>
      <c r="AG56" s="36"/>
      <c r="AH56" s="36"/>
      <c r="AI56"/>
      <c r="AJ56" s="36"/>
      <c r="AK56" s="36"/>
      <c r="AL56" s="38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38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38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</row>
    <row r="57" spans="1:91" s="3" customFormat="1" ht="15.6">
      <c r="A57" s="28"/>
      <c r="B57" s="89">
        <f>+'Ark1'!D105</f>
        <v>9</v>
      </c>
      <c r="C57" s="89" t="s">
        <v>497</v>
      </c>
      <c r="D57" s="89">
        <f>+'Ark1'!C105</f>
        <v>2021</v>
      </c>
      <c r="E57" s="356">
        <f>+'Ark1'!Q105</f>
        <v>1276</v>
      </c>
      <c r="F57" s="103"/>
      <c r="G57" s="103"/>
      <c r="H57" s="356">
        <f>+'Ark1'!R105</f>
        <v>124596.9</v>
      </c>
      <c r="I57" s="356"/>
      <c r="J57" s="356">
        <f>+IF(H57=0,"",'Ark1'!S105)</f>
        <v>123819.9</v>
      </c>
      <c r="K57" s="108">
        <f>+IF(H57=0,"",'Ark1'!AE105)</f>
        <v>9.5472319218139674</v>
      </c>
      <c r="L57" s="108" t="str">
        <f>+IF(I57=0,"",'Ark1'!AF105)</f>
        <v/>
      </c>
      <c r="M57" s="98"/>
      <c r="N57" s="90">
        <f>+IF(H57=0,"",'Ark1'!U105)</f>
        <v>60.72132427824608</v>
      </c>
      <c r="O57" s="90"/>
      <c r="P57" s="90">
        <f>+IF(H57=0,"",'Ark1'!W105)</f>
        <v>84.591302851964187</v>
      </c>
      <c r="Q57" s="108"/>
      <c r="R57" s="90">
        <f>+IF(H57=0,"",'Ark1'!X105)</f>
        <v>1.6011634318349819</v>
      </c>
      <c r="S57" s="108"/>
      <c r="T57" s="90">
        <f>+IF(H57=0,"",'Ark1'!Y105)</f>
        <v>3.2023268636699638</v>
      </c>
      <c r="U57" s="8"/>
      <c r="V57" s="90"/>
      <c r="W57" s="8"/>
      <c r="X57" s="108">
        <f>+IF(H57=0,"",'Ark1'!AB105)</f>
        <v>2.531939676927438</v>
      </c>
      <c r="Y57" s="90">
        <f>+IF(H57=0,"",'Ark1'!AC105)</f>
        <v>-35.439353767334602</v>
      </c>
      <c r="Z57" s="103">
        <f>+IF(H57=0,"",'Ark1'!AD105)</f>
        <v>9.5628206334853978</v>
      </c>
      <c r="AA57" s="103"/>
      <c r="AB57" s="90">
        <f>+IF(H57=0,"",'Ark1'!V105)</f>
        <v>91.837441889974599</v>
      </c>
      <c r="AC57" s="108">
        <f>+IF(H57=0,"",'Ark1'!T105)</f>
        <v>15.995884327780225</v>
      </c>
      <c r="AD57" s="103">
        <f t="shared" si="12"/>
        <v>97.646473354231972</v>
      </c>
      <c r="AE57" s="356"/>
      <c r="AF57" s="28"/>
      <c r="AG57" s="36"/>
      <c r="AH57" s="36"/>
      <c r="AI57"/>
      <c r="AJ57" s="36"/>
      <c r="AK57" s="36"/>
      <c r="AL57" s="31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31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31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</row>
    <row r="58" spans="1:91" s="2" customFormat="1" ht="15.6">
      <c r="A58" s="28"/>
      <c r="B58" s="89">
        <f>+'Ark1'!D106</f>
        <v>10</v>
      </c>
      <c r="C58" s="89" t="s">
        <v>498</v>
      </c>
      <c r="D58" s="89">
        <f>+'Ark1'!C106</f>
        <v>2021</v>
      </c>
      <c r="E58" s="356">
        <f>+'Ark1'!Q106</f>
        <v>1273</v>
      </c>
      <c r="F58" s="103"/>
      <c r="G58" s="103"/>
      <c r="H58" s="356">
        <f>+'Ark1'!R106</f>
        <v>122091</v>
      </c>
      <c r="I58" s="356"/>
      <c r="J58" s="356">
        <f>+IF(H58=0,"",'Ark1'!S106)</f>
        <v>121406</v>
      </c>
      <c r="K58" s="108">
        <f>+IF(H58=0,"",'Ark1'!AE106)</f>
        <v>9.4395991572804299</v>
      </c>
      <c r="L58" s="108" t="str">
        <f>+IF(I58=0,"",'Ark1'!AF106)</f>
        <v/>
      </c>
      <c r="M58" s="98"/>
      <c r="N58" s="90">
        <f>+IF(H58=0,"",'Ark1'!U106)</f>
        <v>60.685987512973007</v>
      </c>
      <c r="O58" s="90"/>
      <c r="P58" s="90">
        <f>+IF(H58=0,"",'Ark1'!W106)</f>
        <v>85.300601288238454</v>
      </c>
      <c r="Q58" s="108"/>
      <c r="R58" s="90">
        <f>+IF(H58=0,"",'Ark1'!X106)</f>
        <v>1.7437812778992725</v>
      </c>
      <c r="S58" s="108"/>
      <c r="T58" s="90">
        <f>+IF(H58=0,"",'Ark1'!Y106)</f>
        <v>3.487562555798545</v>
      </c>
      <c r="U58" s="8"/>
      <c r="V58" s="90"/>
      <c r="W58" s="8"/>
      <c r="X58" s="108">
        <f>+IF(H58=0,"",'Ark1'!AB106)</f>
        <v>2.5228702057502832</v>
      </c>
      <c r="Y58" s="90">
        <f>+IF(H58=0,"",'Ark1'!AC106)</f>
        <v>-36.739698111654114</v>
      </c>
      <c r="Z58" s="103">
        <f>+IF(H58=0,"",'Ark1'!AD106)</f>
        <v>9.3704926363566496</v>
      </c>
      <c r="AA58" s="103"/>
      <c r="AB58" s="90">
        <f>+IF(H58=0,"",'Ark1'!V106)</f>
        <v>92.602614555721217</v>
      </c>
      <c r="AC58" s="108">
        <f>+IF(H58=0,"",'Ark1'!T106)</f>
        <v>15.994250190431718</v>
      </c>
      <c r="AD58" s="103">
        <f t="shared" si="12"/>
        <v>95.908091123330721</v>
      </c>
      <c r="AE58" s="356"/>
      <c r="AF58" s="28"/>
      <c r="AG58" s="37"/>
      <c r="AH58" s="37"/>
      <c r="AI58"/>
      <c r="AJ58" s="37"/>
      <c r="AK58" s="37"/>
      <c r="AL58" s="4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4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4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</row>
    <row r="59" spans="1:91" s="3" customFormat="1" ht="15.6">
      <c r="A59" s="28"/>
      <c r="B59" s="89">
        <f>+'Ark1'!D107</f>
        <v>11</v>
      </c>
      <c r="C59" s="89" t="s">
        <v>499</v>
      </c>
      <c r="D59" s="89">
        <f>+'Ark1'!C107</f>
        <v>2021</v>
      </c>
      <c r="E59" s="356">
        <f>+'Ark1'!Q107</f>
        <v>878</v>
      </c>
      <c r="F59" s="103"/>
      <c r="G59" s="103"/>
      <c r="H59" s="356">
        <f>+'Ark1'!R107</f>
        <v>61145</v>
      </c>
      <c r="I59" s="356"/>
      <c r="J59" s="356">
        <f>+IF(H59=0,"",'Ark1'!S107)</f>
        <v>60429</v>
      </c>
      <c r="K59" s="108">
        <f>+IF(H59=0,"",'Ark1'!AE107)</f>
        <v>4.6969927847930384</v>
      </c>
      <c r="L59" s="108" t="str">
        <f>+IF(I59=0,"",'Ark1'!AF107)</f>
        <v/>
      </c>
      <c r="M59" s="98"/>
      <c r="N59" s="90">
        <f>+IF(H59=0,"",'Ark1'!U107)</f>
        <v>60.658409042016238</v>
      </c>
      <c r="O59" s="90"/>
      <c r="P59" s="90">
        <f>+IF(H59=0,"",'Ark1'!W107)</f>
        <v>85.273320756590095</v>
      </c>
      <c r="Q59" s="108"/>
      <c r="R59" s="90">
        <f>+IF(H59=0,"",'Ark1'!X107)</f>
        <v>2.0966554910458743</v>
      </c>
      <c r="S59" s="108"/>
      <c r="T59" s="90">
        <f>+IF(H59=0,"",'Ark1'!Y107)</f>
        <v>4.1933109820917487</v>
      </c>
      <c r="U59" s="8"/>
      <c r="V59" s="90"/>
      <c r="W59" s="8"/>
      <c r="X59" s="108">
        <f>+IF(H59=0,"",'Ark1'!AB107)</f>
        <v>2.5400493287242978</v>
      </c>
      <c r="Y59" s="90">
        <f>+IF(H59=0,"",'Ark1'!AC107)</f>
        <v>-35.739845781100776</v>
      </c>
      <c r="Z59" s="103">
        <f>+IF(H59=0,"",'Ark1'!AD107)</f>
        <v>4.6928829500129181</v>
      </c>
      <c r="AA59" s="103"/>
      <c r="AB59" s="90">
        <f>+IF(H59=0,"",'Ark1'!V107)</f>
        <v>92.716666839680443</v>
      </c>
      <c r="AC59" s="108">
        <f>+IF(H59=0,"",'Ark1'!T107)</f>
        <v>15.879139749775124</v>
      </c>
      <c r="AD59" s="103">
        <f t="shared" si="12"/>
        <v>69.641230068337123</v>
      </c>
      <c r="AE59" s="356"/>
      <c r="AF59" s="28"/>
      <c r="AG59" s="36"/>
      <c r="AH59" s="36"/>
      <c r="AI59"/>
      <c r="AJ59" s="36"/>
      <c r="AK59" s="36"/>
      <c r="AL59" s="4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4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4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</row>
    <row r="60" spans="1:91" s="3" customFormat="1" ht="15.6">
      <c r="A60" s="28"/>
      <c r="B60" s="89">
        <f>+'Ark1'!D108</f>
        <v>12</v>
      </c>
      <c r="C60" s="89" t="s">
        <v>500</v>
      </c>
      <c r="D60" s="89">
        <f>+'Ark1'!C108</f>
        <v>2021</v>
      </c>
      <c r="E60" s="356">
        <f>+'Ark1'!Q108</f>
        <v>0</v>
      </c>
      <c r="F60" s="103"/>
      <c r="G60" s="103"/>
      <c r="H60" s="356">
        <f>+'Ark1'!R108</f>
        <v>0</v>
      </c>
      <c r="I60" s="356"/>
      <c r="J60" s="356" t="str">
        <f>+IF(H60=0,"",'Ark1'!S108)</f>
        <v/>
      </c>
      <c r="K60" s="108" t="str">
        <f>+IF(H60=0,"",'Ark1'!AE108)</f>
        <v/>
      </c>
      <c r="L60" s="108" t="str">
        <f>+IF(I60=0,"",'Ark1'!AF108)</f>
        <v/>
      </c>
      <c r="M60" s="98"/>
      <c r="N60" s="90" t="str">
        <f>+IF(H60=0,"",'Ark1'!U108)</f>
        <v/>
      </c>
      <c r="O60" s="90"/>
      <c r="P60" s="90" t="str">
        <f>+IF(H60=0,"",'Ark1'!W108)</f>
        <v/>
      </c>
      <c r="Q60" s="108"/>
      <c r="R60" s="90" t="str">
        <f>+IF(H60=0,"",'Ark1'!X108)</f>
        <v/>
      </c>
      <c r="S60" s="108"/>
      <c r="T60" s="90" t="str">
        <f>+IF(H60=0,"",'Ark1'!Y108)</f>
        <v/>
      </c>
      <c r="U60" s="8"/>
      <c r="V60" s="90"/>
      <c r="W60" s="8"/>
      <c r="X60" s="108" t="str">
        <f>+IF(H60=0,"",'Ark1'!AB108)</f>
        <v/>
      </c>
      <c r="Y60" s="90" t="str">
        <f>+IF(H60=0,"",'Ark1'!AC108)</f>
        <v/>
      </c>
      <c r="Z60" s="103" t="str">
        <f>+IF(H60=0,"",'Ark1'!AD108)</f>
        <v/>
      </c>
      <c r="AA60" s="103"/>
      <c r="AB60" s="90" t="str">
        <f>+IF(H60=0,"",'Ark1'!V108)</f>
        <v/>
      </c>
      <c r="AC60" s="108" t="str">
        <f>+IF(H60=0,"",'Ark1'!T108)</f>
        <v/>
      </c>
      <c r="AD60" s="103" t="str">
        <f t="shared" si="12"/>
        <v/>
      </c>
      <c r="AE60" s="356"/>
      <c r="AF60" s="28"/>
      <c r="AG60" s="36"/>
      <c r="AH60" s="36"/>
      <c r="AI60"/>
      <c r="AJ60" s="36"/>
      <c r="AK60" s="36"/>
      <c r="AL60" s="4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4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4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</row>
    <row r="61" spans="1:91" s="3" customFormat="1" ht="15.6">
      <c r="A61" s="28"/>
      <c r="B61" s="28"/>
      <c r="C61" s="28"/>
      <c r="D61" s="28"/>
      <c r="E61" s="291"/>
      <c r="F61" s="28"/>
      <c r="G61" s="28"/>
      <c r="H61" s="291"/>
      <c r="I61" s="291"/>
      <c r="J61" s="291"/>
      <c r="K61" s="28"/>
      <c r="L61" s="28"/>
      <c r="M61" s="9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91"/>
      <c r="AF61" s="28"/>
      <c r="AG61" s="36"/>
      <c r="AH61" s="36"/>
      <c r="AI61"/>
      <c r="AJ61" s="36"/>
      <c r="AK61" s="36"/>
      <c r="AL61" s="31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31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31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</row>
    <row r="62" spans="1:91" s="3" customFormat="1" ht="15.6">
      <c r="A62" s="28"/>
      <c r="B62" s="3">
        <f>+'Ark1'!D109</f>
        <v>1</v>
      </c>
      <c r="C62" s="3" t="s">
        <v>490</v>
      </c>
      <c r="D62" s="3">
        <f>+'Ark1'!C109</f>
        <v>2020</v>
      </c>
      <c r="E62" s="306">
        <f>+'Ark1'!Q109</f>
        <v>1219</v>
      </c>
      <c r="F62" s="15"/>
      <c r="G62" s="15"/>
      <c r="H62" s="306">
        <f>+'Ark1'!R109</f>
        <v>139608</v>
      </c>
      <c r="I62" s="306"/>
      <c r="J62" s="306">
        <f>+IF(H62=0,"",'Ark1'!S109)</f>
        <v>139608</v>
      </c>
      <c r="K62" s="51">
        <f>+IF(H62=0,"",'Ark1'!AE109)</f>
        <v>10.859238185913743</v>
      </c>
      <c r="L62" s="51" t="str">
        <f>+IF(I62=0,"",'Ark1'!AF109)</f>
        <v/>
      </c>
      <c r="M62" s="98"/>
      <c r="N62" s="12">
        <f>+IF(H62=0,"",'Ark1'!U109)</f>
        <v>60.870931465245555</v>
      </c>
      <c r="O62" s="12"/>
      <c r="P62" s="12">
        <f>+IF(H62=0,"",'Ark1'!W109)</f>
        <v>81.167101383873742</v>
      </c>
      <c r="Q62" s="51"/>
      <c r="R62" s="12">
        <f>+IF(H62=0,"",'Ark1'!X109)</f>
        <v>1.4354478253395224</v>
      </c>
      <c r="S62" s="51"/>
      <c r="T62" s="12">
        <f>+IF(H62=0,"",'Ark1'!Y109)</f>
        <v>2.8708956506790448</v>
      </c>
      <c r="U62" s="8"/>
      <c r="V62" s="12"/>
      <c r="W62" s="8"/>
      <c r="X62" s="51">
        <f>+IF(H62=0,"",'Ark1'!AB109)</f>
        <v>3.8133127000225593</v>
      </c>
      <c r="Y62" s="12">
        <f>+IF(H62=0,"",'Ark1'!AC109)</f>
        <v>-2.1784216609637186</v>
      </c>
      <c r="Z62" s="15">
        <f>+IF(H62=0,"",'Ark1'!AD109)</f>
        <v>10.908065001716277</v>
      </c>
      <c r="AA62" s="15"/>
      <c r="AB62" s="12">
        <f>+IF(H62=0,"",'Ark1'!V109)</f>
        <v>87.938354695423598</v>
      </c>
      <c r="AC62" s="51">
        <f>+IF(H62=0,"",'Ark1'!T109)</f>
        <v>16.084565354420949</v>
      </c>
      <c r="AD62" s="15">
        <f>+IF(H62=0,"",H62/E62)</f>
        <v>114.52666119770304</v>
      </c>
      <c r="AE62" s="306"/>
      <c r="AF62" s="28"/>
      <c r="AG62" s="36"/>
      <c r="AH62" s="36"/>
      <c r="AI62"/>
      <c r="AJ62" s="36"/>
      <c r="AK62" s="36"/>
      <c r="AL62" s="31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4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4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</row>
    <row r="63" spans="1:91" ht="15.6">
      <c r="A63" s="28"/>
      <c r="B63" s="3">
        <f>+'Ark1'!D110</f>
        <v>2</v>
      </c>
      <c r="C63" s="3" t="s">
        <v>491</v>
      </c>
      <c r="D63" s="3">
        <f>+'Ark1'!C110</f>
        <v>2020</v>
      </c>
      <c r="E63" s="306">
        <f>+'Ark1'!Q110</f>
        <v>1115</v>
      </c>
      <c r="F63" s="15"/>
      <c r="G63" s="15"/>
      <c r="H63" s="306">
        <f>+'Ark1'!R110</f>
        <v>112052</v>
      </c>
      <c r="I63" s="306"/>
      <c r="J63" s="306">
        <f>+IF(H63=0,"",'Ark1'!S110)</f>
        <v>112052</v>
      </c>
      <c r="K63" s="51">
        <f>+IF(H63=0,"",'Ark1'!AE110)</f>
        <v>8.5854754054780411</v>
      </c>
      <c r="L63" s="51" t="str">
        <f>+IF(I63=0,"",'Ark1'!AF110)</f>
        <v/>
      </c>
      <c r="M63" s="98"/>
      <c r="N63" s="12">
        <f>+IF(H63=0,"",'Ark1'!U110)</f>
        <v>60.809213579409558</v>
      </c>
      <c r="O63" s="12"/>
      <c r="P63" s="12">
        <f>+IF(H63=0,"",'Ark1'!W110)</f>
        <v>79.953175846929057</v>
      </c>
      <c r="Q63" s="51"/>
      <c r="R63" s="12">
        <f>+IF(H63=0,"",'Ark1'!X110)</f>
        <v>1.1119837218434299</v>
      </c>
      <c r="S63" s="51"/>
      <c r="T63" s="12">
        <f>+IF(H63=0,"",'Ark1'!Y110)</f>
        <v>2.2239674436868597</v>
      </c>
      <c r="U63" s="8"/>
      <c r="V63" s="12"/>
      <c r="W63" s="8"/>
      <c r="X63" s="51">
        <f>+IF(H63=0,"",'Ark1'!AB110)</f>
        <v>4.1406476264468752</v>
      </c>
      <c r="Y63" s="12">
        <f>+IF(H63=0,"",'Ark1'!AC110)</f>
        <v>0</v>
      </c>
      <c r="Z63" s="15">
        <f>+IF(H63=0,"",'Ark1'!AD110)</f>
        <v>8.7550176177032313</v>
      </c>
      <c r="AA63" s="15"/>
      <c r="AB63" s="12">
        <f>+IF(H63=0,"",'Ark1'!V110)</f>
        <v>86.623159097431554</v>
      </c>
      <c r="AC63" s="51">
        <f>+IF(H63=0,"",'Ark1'!T110)</f>
        <v>16.03557276978546</v>
      </c>
      <c r="AD63" s="15">
        <f t="shared" ref="AD63:AD73" si="13">+IF(H63=0,"",H63/E63)</f>
        <v>100.49506726457399</v>
      </c>
      <c r="AE63" s="306"/>
      <c r="AF63" s="28"/>
      <c r="AR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</row>
    <row r="64" spans="1:91" ht="15.6">
      <c r="A64" s="28"/>
      <c r="B64" s="3">
        <f>+'Ark1'!D111</f>
        <v>3</v>
      </c>
      <c r="C64" s="3" t="s">
        <v>492</v>
      </c>
      <c r="D64" s="3">
        <f>+'Ark1'!C111</f>
        <v>2020</v>
      </c>
      <c r="E64" s="306">
        <f>+'Ark1'!Q111</f>
        <v>1191</v>
      </c>
      <c r="F64" s="15"/>
      <c r="G64" s="15"/>
      <c r="H64" s="306">
        <f>+'Ark1'!R111</f>
        <v>136507</v>
      </c>
      <c r="I64" s="306"/>
      <c r="J64" s="306">
        <f>+IF(H64=0,"",'Ark1'!S111)</f>
        <v>136507</v>
      </c>
      <c r="K64" s="51">
        <f>+IF(H64=0,"",'Ark1'!AE111)</f>
        <v>10.513884712164533</v>
      </c>
      <c r="L64" s="51" t="str">
        <f>+IF(I64=0,"",'Ark1'!AF111)</f>
        <v/>
      </c>
      <c r="M64" s="98"/>
      <c r="N64" s="12">
        <f>+IF(H64=0,"",'Ark1'!U111)</f>
        <v>61.057572139157699</v>
      </c>
      <c r="O64" s="12"/>
      <c r="P64" s="12">
        <f>+IF(H64=0,"",'Ark1'!W111)</f>
        <v>80.370981414873143</v>
      </c>
      <c r="Q64" s="51"/>
      <c r="R64" s="12">
        <f>+IF(H64=0,"",'Ark1'!X111)</f>
        <v>1.591127194942384</v>
      </c>
      <c r="S64" s="51"/>
      <c r="T64" s="12">
        <f>+IF(H64=0,"",'Ark1'!Y111)</f>
        <v>3.1822543898847679</v>
      </c>
      <c r="U64" s="8"/>
      <c r="V64" s="12"/>
      <c r="W64" s="8"/>
      <c r="X64" s="51">
        <f>+IF(H64=0,"",'Ark1'!AB111)</f>
        <v>3.5321269719354391</v>
      </c>
      <c r="Y64" s="12">
        <f>+IF(H64=0,"",'Ark1'!AC111)</f>
        <v>-7.4308998597239988</v>
      </c>
      <c r="Z64" s="15">
        <f>+IF(H64=0,"",'Ark1'!AD111)</f>
        <v>10.665772944167125</v>
      </c>
      <c r="AA64" s="15"/>
      <c r="AB64" s="12">
        <f>+IF(H64=0,"",'Ark1'!V111)</f>
        <v>87.075819517739248</v>
      </c>
      <c r="AC64" s="51">
        <f>+IF(H64=0,"",'Ark1'!T111)</f>
        <v>16.162423905001209</v>
      </c>
      <c r="AD64" s="15">
        <f t="shared" si="13"/>
        <v>114.61544920235096</v>
      </c>
      <c r="AE64" s="306"/>
      <c r="AF64" s="28"/>
      <c r="AR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</row>
    <row r="65" spans="1:59" ht="15.6">
      <c r="A65" s="28"/>
      <c r="B65" s="3">
        <f>+'Ark1'!D112</f>
        <v>4</v>
      </c>
      <c r="C65" s="3" t="s">
        <v>493</v>
      </c>
      <c r="D65" s="3">
        <f>+'Ark1'!C112</f>
        <v>2020</v>
      </c>
      <c r="E65" s="306">
        <f>+'Ark1'!Q112</f>
        <v>1143</v>
      </c>
      <c r="F65" s="15"/>
      <c r="G65" s="15"/>
      <c r="H65" s="306">
        <f>+'Ark1'!R112</f>
        <v>118261</v>
      </c>
      <c r="I65" s="306"/>
      <c r="J65" s="306">
        <f>+IF(H65=0,"",'Ark1'!S112)</f>
        <v>118261</v>
      </c>
      <c r="K65" s="51">
        <f>+IF(H65=0,"",'Ark1'!AE112)</f>
        <v>9.1640445895910556</v>
      </c>
      <c r="L65" s="51" t="str">
        <f>+IF(I65=0,"",'Ark1'!AF112)</f>
        <v/>
      </c>
      <c r="M65" s="98"/>
      <c r="N65" s="12">
        <f>+IF(H65=0,"",'Ark1'!U112)</f>
        <v>60.860883976966207</v>
      </c>
      <c r="O65" s="12"/>
      <c r="P65" s="12">
        <f>+IF(H65=0,"",'Ark1'!W112)</f>
        <v>80.86053863911134</v>
      </c>
      <c r="Q65" s="51"/>
      <c r="R65" s="12">
        <f>+IF(H65=0,"",'Ark1'!X112)</f>
        <v>1.4366528272211463</v>
      </c>
      <c r="S65" s="51"/>
      <c r="T65" s="12">
        <f>+IF(H65=0,"",'Ark1'!Y112)</f>
        <v>2.8733056544422926</v>
      </c>
      <c r="U65" s="8"/>
      <c r="V65" s="12"/>
      <c r="W65" s="8"/>
      <c r="X65" s="51">
        <f>+IF(H65=0,"",'Ark1'!AB112)</f>
        <v>4.0123995660555876</v>
      </c>
      <c r="Y65" s="12">
        <f>+IF(H65=0,"",'Ark1'!AC112)</f>
        <v>-5.6387293702125009E-2</v>
      </c>
      <c r="Z65" s="15">
        <f>+IF(H65=0,"",'Ark1'!AD112)</f>
        <v>9.2401486674686879</v>
      </c>
      <c r="AA65" s="15"/>
      <c r="AB65" s="12">
        <f>+IF(H65=0,"",'Ark1'!V112)</f>
        <v>87.6062173771533</v>
      </c>
      <c r="AC65" s="51">
        <f>+IF(H65=0,"",'Ark1'!T112)</f>
        <v>16.127370815399839</v>
      </c>
      <c r="AD65" s="15">
        <f t="shared" si="13"/>
        <v>103.46544181977252</v>
      </c>
      <c r="AE65" s="306"/>
      <c r="AF65" s="28"/>
      <c r="AR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</row>
    <row r="66" spans="1:59" ht="15.6">
      <c r="A66" s="28"/>
      <c r="B66" s="3">
        <f>+'Ark1'!D113</f>
        <v>5</v>
      </c>
      <c r="C66" s="3" t="s">
        <v>377</v>
      </c>
      <c r="D66" s="3">
        <f>+'Ark1'!C113</f>
        <v>2020</v>
      </c>
      <c r="E66" s="306">
        <f>+'Ark1'!Q113</f>
        <v>1159</v>
      </c>
      <c r="F66" s="15"/>
      <c r="G66" s="15"/>
      <c r="H66" s="306">
        <f>+'Ark1'!R113</f>
        <v>121028</v>
      </c>
      <c r="I66" s="306"/>
      <c r="J66" s="306">
        <f>+IF(H66=0,"",'Ark1'!S113)</f>
        <v>121028</v>
      </c>
      <c r="K66" s="51">
        <f>+IF(H66=0,"",'Ark1'!AE113)</f>
        <v>9.5081003972326261</v>
      </c>
      <c r="L66" s="51" t="str">
        <f>+IF(I66=0,"",'Ark1'!AF113)</f>
        <v/>
      </c>
      <c r="M66" s="98"/>
      <c r="N66" s="12">
        <f>+IF(H66=0,"",'Ark1'!U113)</f>
        <v>60.842813233301378</v>
      </c>
      <c r="O66" s="12"/>
      <c r="P66" s="12">
        <f>+IF(H66=0,"",'Ark1'!W113)</f>
        <v>81.978295766268971</v>
      </c>
      <c r="Q66" s="51"/>
      <c r="R66" s="12">
        <f>+IF(H66=0,"",'Ark1'!X113)</f>
        <v>1.1815447665003145</v>
      </c>
      <c r="S66" s="51"/>
      <c r="T66" s="12">
        <f>+IF(H66=0,"",'Ark1'!Y113)</f>
        <v>2.363089533000629</v>
      </c>
      <c r="U66" s="8"/>
      <c r="V66" s="12"/>
      <c r="W66" s="8"/>
      <c r="X66" s="51">
        <f>+IF(H66=0,"",'Ark1'!AB113)</f>
        <v>3.481213276751236</v>
      </c>
      <c r="Y66" s="12">
        <f>+IF(H66=0,"",'Ark1'!AC113)</f>
        <v>-8.9740071025475938</v>
      </c>
      <c r="Z66" s="15">
        <f>+IF(H66=0,"",'Ark1'!AD113)</f>
        <v>9.4563441280422182</v>
      </c>
      <c r="AA66" s="15"/>
      <c r="AB66" s="12">
        <f>+IF(H66=0,"",'Ark1'!V113)</f>
        <v>88.817221848612974</v>
      </c>
      <c r="AC66" s="51">
        <f>+IF(H66=0,"",'Ark1'!T113)</f>
        <v>16.095696863535707</v>
      </c>
      <c r="AD66" s="15">
        <f t="shared" si="13"/>
        <v>104.42450388265746</v>
      </c>
      <c r="AE66" s="306"/>
      <c r="AF66" s="28"/>
      <c r="AR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</row>
    <row r="67" spans="1:59" ht="15.6">
      <c r="A67" s="28"/>
      <c r="B67" s="3">
        <f>+'Ark1'!D114</f>
        <v>6</v>
      </c>
      <c r="C67" s="3" t="s">
        <v>494</v>
      </c>
      <c r="D67" s="3">
        <f>+'Ark1'!C114</f>
        <v>2020</v>
      </c>
      <c r="E67" s="306">
        <f>+'Ark1'!Q114</f>
        <v>1174</v>
      </c>
      <c r="F67" s="15"/>
      <c r="G67" s="15"/>
      <c r="H67" s="306">
        <f>+'Ark1'!R114</f>
        <v>125947</v>
      </c>
      <c r="I67" s="306"/>
      <c r="J67" s="306">
        <f>+IF(H67=0,"",'Ark1'!S114)</f>
        <v>125947</v>
      </c>
      <c r="K67" s="51">
        <f>+IF(H67=0,"",'Ark1'!AE114)</f>
        <v>9.8454843183706249</v>
      </c>
      <c r="L67" s="51" t="str">
        <f>+IF(I67=0,"",'Ark1'!AF114)</f>
        <v/>
      </c>
      <c r="M67" s="98"/>
      <c r="N67" s="12">
        <f>+IF(H67=0,"",'Ark1'!U114)</f>
        <v>60.600697118629263</v>
      </c>
      <c r="O67" s="12"/>
      <c r="P67" s="12">
        <f>+IF(H67=0,"",'Ark1'!W114)</f>
        <v>81.571836645573271</v>
      </c>
      <c r="Q67" s="51"/>
      <c r="R67" s="12">
        <f>+IF(H67=0,"",'Ark1'!X114)</f>
        <v>1.4903094158654042</v>
      </c>
      <c r="S67" s="51"/>
      <c r="T67" s="12">
        <f>+IF(H67=0,"",'Ark1'!Y114)</f>
        <v>2.9806188317308084</v>
      </c>
      <c r="U67" s="8"/>
      <c r="V67" s="12"/>
      <c r="W67" s="8"/>
      <c r="X67" s="51">
        <f>+IF(H67=0,"",'Ark1'!AB114)</f>
        <v>4.1735855469751284</v>
      </c>
      <c r="Y67" s="12">
        <f>+IF(H67=0,"",'Ark1'!AC114)</f>
        <v>5.1340985559385004</v>
      </c>
      <c r="Z67" s="15">
        <f>+IF(H67=0,"",'Ark1'!AD114)</f>
        <v>9.8406829320036167</v>
      </c>
      <c r="AA67" s="15"/>
      <c r="AB67" s="12">
        <f>+IF(H67=0,"",'Ark1'!V114)</f>
        <v>88.376854437241263</v>
      </c>
      <c r="AC67" s="51">
        <f>+IF(H67=0,"",'Ark1'!T114)</f>
        <v>15.966462083257248</v>
      </c>
      <c r="AD67" s="15">
        <f t="shared" si="13"/>
        <v>107.28023850085179</v>
      </c>
      <c r="AE67" s="306"/>
      <c r="AF67" s="28"/>
      <c r="AR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</row>
    <row r="68" spans="1:59" ht="15.6">
      <c r="A68" s="28"/>
      <c r="B68" s="3">
        <f>+'Ark1'!D115</f>
        <v>7</v>
      </c>
      <c r="C68" s="3" t="s">
        <v>495</v>
      </c>
      <c r="D68" s="3">
        <f>+'Ark1'!C115</f>
        <v>2020</v>
      </c>
      <c r="E68" s="306">
        <f>+'Ark1'!Q115</f>
        <v>1132</v>
      </c>
      <c r="F68" s="15"/>
      <c r="G68" s="15"/>
      <c r="H68" s="306">
        <f>+'Ark1'!R115</f>
        <v>123760.77</v>
      </c>
      <c r="I68" s="306"/>
      <c r="J68" s="306">
        <f>+IF(H68=0,"",'Ark1'!S115)</f>
        <v>123760.77</v>
      </c>
      <c r="K68" s="51">
        <f>+IF(H68=0,"",'Ark1'!AE115)</f>
        <v>9.6693575698176488</v>
      </c>
      <c r="L68" s="51" t="str">
        <f>+IF(I68=0,"",'Ark1'!AF115)</f>
        <v/>
      </c>
      <c r="M68" s="98"/>
      <c r="N68" s="12">
        <f>+IF(H68=0,"",'Ark1'!U115)</f>
        <v>60.556255023300203</v>
      </c>
      <c r="O68" s="12"/>
      <c r="P68" s="12">
        <f>+IF(H68=0,"",'Ark1'!W115)</f>
        <v>81.527777097701403</v>
      </c>
      <c r="Q68" s="51"/>
      <c r="R68" s="12">
        <f>+IF(H68=0,"",'Ark1'!X115)</f>
        <v>1.5974367321728848</v>
      </c>
      <c r="S68" s="51"/>
      <c r="T68" s="12">
        <f>+IF(H68=0,"",'Ark1'!Y115)</f>
        <v>3.1948734643457697</v>
      </c>
      <c r="U68" s="8"/>
      <c r="V68" s="12"/>
      <c r="W68" s="8"/>
      <c r="X68" s="51">
        <f>+IF(H68=0,"",'Ark1'!AB115)</f>
        <v>4.3527581613647408</v>
      </c>
      <c r="Y68" s="12">
        <f>+IF(H68=0,"",'Ark1'!AC115)</f>
        <v>5.5210496903247748</v>
      </c>
      <c r="Z68" s="15">
        <f>+IF(H68=0,"",'Ark1'!AD115)</f>
        <v>9.6698650780933626</v>
      </c>
      <c r="AA68" s="15"/>
      <c r="AB68" s="12">
        <f>+IF(H68=0,"",'Ark1'!V115)</f>
        <v>88.329119282451387</v>
      </c>
      <c r="AC68" s="51">
        <f>+IF(H68=0,"",'Ark1'!T115)</f>
        <v>15.982860239153323</v>
      </c>
      <c r="AD68" s="15">
        <f t="shared" si="13"/>
        <v>109.32930212014135</v>
      </c>
      <c r="AE68" s="306"/>
      <c r="AF68" s="28"/>
      <c r="AR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</row>
    <row r="69" spans="1:59" ht="15.6">
      <c r="A69" s="28"/>
      <c r="B69" s="3">
        <f>+'Ark1'!D116</f>
        <v>8</v>
      </c>
      <c r="C69" s="3" t="s">
        <v>496</v>
      </c>
      <c r="D69" s="3">
        <f>+'Ark1'!C116</f>
        <v>2020</v>
      </c>
      <c r="E69" s="306">
        <f>+'Ark1'!Q116</f>
        <v>1176</v>
      </c>
      <c r="F69" s="15"/>
      <c r="G69" s="15"/>
      <c r="H69" s="306">
        <f>+'Ark1'!R116</f>
        <v>123090</v>
      </c>
      <c r="I69" s="306"/>
      <c r="J69" s="306">
        <f>+IF(H69=0,"",'Ark1'!S116)</f>
        <v>123090</v>
      </c>
      <c r="K69" s="51">
        <f>+IF(H69=0,"",'Ark1'!AE116)</f>
        <v>9.6538410343050387</v>
      </c>
      <c r="L69" s="51" t="str">
        <f>+IF(I69=0,"",'Ark1'!AF116)</f>
        <v/>
      </c>
      <c r="M69" s="98"/>
      <c r="N69" s="12">
        <f>+IF(H69=0,"",'Ark1'!U116)</f>
        <v>60.723430010561387</v>
      </c>
      <c r="O69" s="12"/>
      <c r="P69" s="12">
        <f>+IF(H69=0,"",'Ark1'!W116)</f>
        <v>81.840515232756388</v>
      </c>
      <c r="Q69" s="51"/>
      <c r="R69" s="12">
        <f>+IF(H69=0,"",'Ark1'!X116)</f>
        <v>1.1357543261028515</v>
      </c>
      <c r="S69" s="51"/>
      <c r="T69" s="12">
        <f>+IF(H69=0,"",'Ark1'!Y116)</f>
        <v>2.2715086522057031</v>
      </c>
      <c r="U69" s="8"/>
      <c r="V69" s="12"/>
      <c r="W69" s="8"/>
      <c r="X69" s="51">
        <f>+IF(H69=0,"",'Ark1'!AB116)</f>
        <v>3.7356661117716441</v>
      </c>
      <c r="Y69" s="12">
        <f>+IF(H69=0,"",'Ark1'!AC116)</f>
        <v>-6.057013635657519</v>
      </c>
      <c r="Z69" s="15">
        <f>+IF(H69=0,"",'Ark1'!AD116)</f>
        <v>9.6174554542809609</v>
      </c>
      <c r="AA69" s="15"/>
      <c r="AB69" s="12">
        <f>+IF(H69=0,"",'Ark1'!V116)</f>
        <v>88.667947164416887</v>
      </c>
      <c r="AC69" s="51">
        <f>+IF(H69=0,"",'Ark1'!T116)</f>
        <v>16.023072548541723</v>
      </c>
      <c r="AD69" s="15">
        <f t="shared" si="13"/>
        <v>104.66836734693878</v>
      </c>
      <c r="AE69" s="306"/>
      <c r="AF69" s="28"/>
      <c r="AR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</row>
    <row r="70" spans="1:59" ht="15.6">
      <c r="A70" s="28"/>
      <c r="B70" s="3">
        <f>+'Ark1'!D117</f>
        <v>9</v>
      </c>
      <c r="C70" s="3" t="s">
        <v>497</v>
      </c>
      <c r="D70" s="3">
        <f>+'Ark1'!C117</f>
        <v>2020</v>
      </c>
      <c r="E70" s="306">
        <f>+'Ark1'!Q117</f>
        <v>1326</v>
      </c>
      <c r="F70" s="15"/>
      <c r="G70" s="15"/>
      <c r="H70" s="306">
        <f>+'Ark1'!R117</f>
        <v>121694</v>
      </c>
      <c r="I70" s="306"/>
      <c r="J70" s="306">
        <f>+IF(H70=0,"",'Ark1'!S117)</f>
        <v>121694</v>
      </c>
      <c r="K70" s="51">
        <f>+IF(H70=0,"",'Ark1'!AE117)</f>
        <v>9.5615559495236386</v>
      </c>
      <c r="L70" s="51" t="str">
        <f>+IF(I70=0,"",'Ark1'!AF117)</f>
        <v/>
      </c>
      <c r="M70" s="98"/>
      <c r="N70" s="12">
        <f>+IF(H70=0,"",'Ark1'!U117)</f>
        <v>60.728400742846823</v>
      </c>
      <c r="O70" s="12"/>
      <c r="P70" s="12">
        <f>+IF(H70=0,"",'Ark1'!W117)</f>
        <v>81.988017979522198</v>
      </c>
      <c r="Q70" s="51"/>
      <c r="R70" s="12">
        <f>+IF(H70=0,"",'Ark1'!X117)</f>
        <v>1.3353164494551903</v>
      </c>
      <c r="S70" s="51"/>
      <c r="T70" s="12">
        <f>+IF(H70=0,"",'Ark1'!Y117)</f>
        <v>2.6706328989103807</v>
      </c>
      <c r="U70" s="8"/>
      <c r="V70" s="12"/>
      <c r="W70" s="8"/>
      <c r="X70" s="51">
        <f>+IF(H70=0,"",'Ark1'!AB117)</f>
        <v>3.5154539113100345</v>
      </c>
      <c r="Y70" s="12">
        <f>+IF(H70=0,"",'Ark1'!AC117)</f>
        <v>-9.551623593095087</v>
      </c>
      <c r="Z70" s="15">
        <f>+IF(H70=0,"",'Ark1'!AD117)</f>
        <v>9.5083810549457102</v>
      </c>
      <c r="AA70" s="15"/>
      <c r="AB70" s="12">
        <f>+IF(H70=0,"",'Ark1'!V117)</f>
        <v>88.82775512407639</v>
      </c>
      <c r="AC70" s="51">
        <f>+IF(H70=0,"",'Ark1'!T117)</f>
        <v>15.988183476588819</v>
      </c>
      <c r="AD70" s="15">
        <f t="shared" si="13"/>
        <v>91.775263951734544</v>
      </c>
      <c r="AE70" s="306"/>
      <c r="AF70" s="28"/>
      <c r="AR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</row>
    <row r="71" spans="1:59" ht="15.6">
      <c r="A71" s="28"/>
      <c r="B71" s="3">
        <f>+'Ark1'!D118</f>
        <v>10</v>
      </c>
      <c r="C71" s="3" t="s">
        <v>498</v>
      </c>
      <c r="D71" s="3">
        <f>+'Ark1'!C118</f>
        <v>2020</v>
      </c>
      <c r="E71" s="306">
        <f>+'Ark1'!Q118</f>
        <v>1329</v>
      </c>
      <c r="F71" s="15"/>
      <c r="G71" s="15"/>
      <c r="H71" s="306">
        <f>+'Ark1'!R118</f>
        <v>126204.59</v>
      </c>
      <c r="I71" s="306"/>
      <c r="J71" s="306">
        <f>+IF(H71=0,"",'Ark1'!S118)</f>
        <v>126204.59</v>
      </c>
      <c r="K71" s="51">
        <f>+IF(H71=0,"",'Ark1'!AE118)</f>
        <v>10.106920335087676</v>
      </c>
      <c r="L71" s="51" t="str">
        <f>+IF(I71=0,"",'Ark1'!AF118)</f>
        <v/>
      </c>
      <c r="M71" s="98"/>
      <c r="N71" s="12">
        <f>+IF(H71=0,"",'Ark1'!U118)</f>
        <v>60.670518718851689</v>
      </c>
      <c r="O71" s="12"/>
      <c r="P71" s="12">
        <f>+IF(H71=0,"",'Ark1'!W118)</f>
        <v>83.566973831934021</v>
      </c>
      <c r="Q71" s="51"/>
      <c r="R71" s="12">
        <f>+IF(H71=0,"",'Ark1'!X118)</f>
        <v>1.2091477813921032</v>
      </c>
      <c r="S71" s="51"/>
      <c r="T71" s="12">
        <f>+IF(H71=0,"",'Ark1'!Y118)</f>
        <v>2.4182955627842064</v>
      </c>
      <c r="U71" s="8"/>
      <c r="V71" s="12"/>
      <c r="W71" s="8"/>
      <c r="X71" s="51">
        <f>+IF(H71=0,"",'Ark1'!AB118)</f>
        <v>3.4927336033444552</v>
      </c>
      <c r="Y71" s="12">
        <f>+IF(H71=0,"",'Ark1'!AC118)</f>
        <v>-7.5303162620391904</v>
      </c>
      <c r="Z71" s="15">
        <f>+IF(H71=0,"",'Ark1'!AD118)</f>
        <v>9.8608093464196358</v>
      </c>
      <c r="AA71" s="15"/>
      <c r="AB71" s="12">
        <f>+IF(H71=0,"",'Ark1'!V118)</f>
        <v>90.538433187361306</v>
      </c>
      <c r="AC71" s="51">
        <f>+IF(H71=0,"",'Ark1'!T118)</f>
        <v>15.880230901269124</v>
      </c>
      <c r="AD71" s="15">
        <f t="shared" si="13"/>
        <v>94.962069224981192</v>
      </c>
      <c r="AE71" s="306"/>
      <c r="AF71" s="28"/>
      <c r="AR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</row>
    <row r="72" spans="1:59" ht="15.6">
      <c r="A72" s="28"/>
      <c r="B72" s="3">
        <f>+'Ark1'!D119</f>
        <v>11</v>
      </c>
      <c r="C72" s="3" t="s">
        <v>499</v>
      </c>
      <c r="D72" s="3">
        <f>+'Ark1'!C119</f>
        <v>2020</v>
      </c>
      <c r="E72" s="306">
        <f>+'Ark1'!Q119</f>
        <v>534</v>
      </c>
      <c r="F72" s="15"/>
      <c r="G72" s="15"/>
      <c r="H72" s="306">
        <f>+'Ark1'!R119</f>
        <v>31708</v>
      </c>
      <c r="I72" s="306"/>
      <c r="J72" s="306">
        <f>+IF(H72=0,"",'Ark1'!S119)</f>
        <v>31708</v>
      </c>
      <c r="K72" s="51">
        <f>+IF(H72=0,"",'Ark1'!AE119)</f>
        <v>2.5320975025153905</v>
      </c>
      <c r="L72" s="51" t="str">
        <f>+IF(I72=0,"",'Ark1'!AF119)</f>
        <v/>
      </c>
      <c r="M72" s="98"/>
      <c r="N72" s="12">
        <f>+IF(H72=0,"",'Ark1'!U119)</f>
        <v>60.860129935662926</v>
      </c>
      <c r="O72" s="12"/>
      <c r="P72" s="12">
        <f>+IF(H72=0,"",'Ark1'!W119)</f>
        <v>83.330225810521142</v>
      </c>
      <c r="Q72" s="51"/>
      <c r="R72" s="12">
        <f>+IF(H72=0,"",'Ark1'!X119)</f>
        <v>1.516967326857575</v>
      </c>
      <c r="S72" s="51"/>
      <c r="T72" s="12">
        <f>+IF(H72=0,"",'Ark1'!Y119)</f>
        <v>3.0339346537151499</v>
      </c>
      <c r="U72" s="8"/>
      <c r="V72" s="12"/>
      <c r="W72" s="8"/>
      <c r="X72" s="51">
        <f>+IF(H72=0,"",'Ark1'!AB119)</f>
        <v>3.0847265546172853</v>
      </c>
      <c r="Y72" s="12">
        <f>+IF(H72=0,"",'Ark1'!AC119)</f>
        <v>-12.716222502652036</v>
      </c>
      <c r="Z72" s="15">
        <f>+IF(H72=0,"",'Ark1'!AD119)</f>
        <v>2.4774577751591593</v>
      </c>
      <c r="AA72" s="15"/>
      <c r="AB72" s="12">
        <f>+IF(H72=0,"",'Ark1'!V119)</f>
        <v>90.281934789296642</v>
      </c>
      <c r="AC72" s="51">
        <f>+IF(H72=0,"",'Ark1'!T119)</f>
        <v>15.94635423237038</v>
      </c>
      <c r="AD72" s="15">
        <f t="shared" si="13"/>
        <v>59.378277153558052</v>
      </c>
      <c r="AE72" s="306"/>
      <c r="AF72" s="28"/>
      <c r="AR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</row>
    <row r="73" spans="1:59" ht="15.6">
      <c r="A73" s="28"/>
      <c r="B73" s="3">
        <f>+'Ark1'!D120</f>
        <v>12</v>
      </c>
      <c r="C73" s="3" t="s">
        <v>500</v>
      </c>
      <c r="D73" s="3">
        <f>+'Ark1'!C120</f>
        <v>2020</v>
      </c>
      <c r="E73" s="306">
        <f>+'Ark1'!Q120</f>
        <v>0</v>
      </c>
      <c r="F73" s="15"/>
      <c r="G73" s="15"/>
      <c r="H73" s="306">
        <f>+'Ark1'!R120</f>
        <v>0</v>
      </c>
      <c r="I73" s="306"/>
      <c r="J73" s="306" t="str">
        <f>+IF(H73=0,"",'Ark1'!S120)</f>
        <v/>
      </c>
      <c r="K73" s="51" t="str">
        <f>+IF(H73=0,"",'Ark1'!AE120)</f>
        <v/>
      </c>
      <c r="L73" s="51" t="str">
        <f>+IF(I73=0,"",'Ark1'!AF120)</f>
        <v/>
      </c>
      <c r="M73" s="98"/>
      <c r="N73" s="12" t="str">
        <f>+IF(H73=0,"",'Ark1'!U120)</f>
        <v/>
      </c>
      <c r="O73" s="12"/>
      <c r="P73" s="12" t="str">
        <f>+IF(H73=0,"",'Ark1'!W120)</f>
        <v/>
      </c>
      <c r="Q73" s="51"/>
      <c r="R73" s="12" t="str">
        <f>+IF(H73=0,"",'Ark1'!X120)</f>
        <v/>
      </c>
      <c r="S73" s="51"/>
      <c r="T73" s="12" t="str">
        <f>+IF(H73=0,"",'Ark1'!Y120)</f>
        <v/>
      </c>
      <c r="U73" s="8"/>
      <c r="V73" s="12"/>
      <c r="W73" s="8"/>
      <c r="X73" s="51" t="str">
        <f>+IF(H73=0,"",'Ark1'!AB120)</f>
        <v/>
      </c>
      <c r="Y73" s="12" t="str">
        <f>+IF(H73=0,"",'Ark1'!AC120)</f>
        <v/>
      </c>
      <c r="Z73" s="15" t="str">
        <f>+IF(H73=0,"",'Ark1'!AD120)</f>
        <v/>
      </c>
      <c r="AA73" s="15"/>
      <c r="AB73" s="12" t="str">
        <f>+IF(H73=0,"",'Ark1'!V120)</f>
        <v/>
      </c>
      <c r="AC73" s="51" t="str">
        <f>+IF(H73=0,"",'Ark1'!T120)</f>
        <v/>
      </c>
      <c r="AD73" s="15" t="str">
        <f t="shared" si="13"/>
        <v/>
      </c>
      <c r="AE73" s="306"/>
      <c r="AF73" s="28"/>
      <c r="AR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</row>
    <row r="74" spans="1:59" ht="15.6">
      <c r="A74" s="28"/>
      <c r="B74" s="89">
        <f>+'Ark1'!D121</f>
        <v>1</v>
      </c>
      <c r="C74" s="89" t="s">
        <v>490</v>
      </c>
      <c r="D74" s="89">
        <f>+'Ark1'!C121</f>
        <v>2019</v>
      </c>
      <c r="E74" s="356">
        <f>+'Ark1'!Q121</f>
        <v>1292</v>
      </c>
      <c r="F74" s="103"/>
      <c r="G74" s="103"/>
      <c r="H74" s="356">
        <f>+'Ark1'!R121</f>
        <v>142125</v>
      </c>
      <c r="I74" s="356"/>
      <c r="J74" s="356">
        <f>+IF(H74=0,"",'Ark1'!S121)</f>
        <v>139732</v>
      </c>
      <c r="K74" s="108">
        <f>+IF(H74=0,"",'Ark1'!AE121)</f>
        <v>10.6954960632157</v>
      </c>
      <c r="L74" s="108" t="str">
        <f>+IF(I74=0,"",'Ark1'!AF121)</f>
        <v/>
      </c>
      <c r="M74" s="98"/>
      <c r="N74" s="90">
        <f>+IF(H74=0,"",'Ark1'!U121)</f>
        <v>60.335098617353196</v>
      </c>
      <c r="O74" s="90"/>
      <c r="P74" s="90">
        <f>+IF(H74=0,"",'Ark1'!W121)</f>
        <v>80.395603297741701</v>
      </c>
      <c r="Q74" s="108"/>
      <c r="R74" s="90">
        <f>+IF(H74=0,"",'Ark1'!X121)</f>
        <v>1.175021987686895</v>
      </c>
      <c r="S74" s="108"/>
      <c r="T74" s="90">
        <f>+IF(H74=0,"",'Ark1'!Y121)</f>
        <v>2.3500439753737901</v>
      </c>
      <c r="U74" s="8"/>
      <c r="V74" s="90"/>
      <c r="W74" s="8"/>
      <c r="X74" s="108">
        <f>+IF(H74=0,"",'Ark1'!AB121)</f>
        <v>2.6414758917949688</v>
      </c>
      <c r="Y74" s="90">
        <f>+IF(H74=0,"",'Ark1'!AC121)</f>
        <v>-22.038646784384451</v>
      </c>
      <c r="Z74" s="103">
        <f>+IF(H74=0,"",'Ark1'!AD121)</f>
        <v>10.658122670586206</v>
      </c>
      <c r="AA74" s="103"/>
      <c r="AB74" s="90">
        <f>+IF(H74=0,"",'Ark1'!V121)</f>
        <v>87.564546947774588</v>
      </c>
      <c r="AC74" s="108">
        <f>+IF(H74=0,"",'Ark1'!T121)</f>
        <v>15.530765171503957</v>
      </c>
      <c r="AD74" s="103">
        <f>+IF(H74=0,"",H74/E74)</f>
        <v>110.00386996904025</v>
      </c>
      <c r="AE74" s="356"/>
      <c r="AF74" s="28"/>
      <c r="AR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</row>
    <row r="75" spans="1:59" ht="15.6">
      <c r="A75" s="28"/>
      <c r="B75" s="89">
        <f>+'Ark1'!D122</f>
        <v>2</v>
      </c>
      <c r="C75" s="89" t="s">
        <v>491</v>
      </c>
      <c r="D75" s="89">
        <f>+'Ark1'!C122</f>
        <v>2019</v>
      </c>
      <c r="E75" s="356">
        <f>+'Ark1'!Q122</f>
        <v>1224</v>
      </c>
      <c r="F75" s="103"/>
      <c r="G75" s="103"/>
      <c r="H75" s="356">
        <f>+'Ark1'!R122</f>
        <v>116680</v>
      </c>
      <c r="I75" s="356"/>
      <c r="J75" s="356">
        <f>+IF(H75=0,"",'Ark1'!S122)</f>
        <v>114357</v>
      </c>
      <c r="K75" s="108">
        <f>+IF(H75=0,"",'Ark1'!AE122)</f>
        <v>8.6886007079815766</v>
      </c>
      <c r="L75" s="108" t="str">
        <f>+IF(I75=0,"",'Ark1'!AF122)</f>
        <v/>
      </c>
      <c r="M75" s="98"/>
      <c r="N75" s="90">
        <f>+IF(H75=0,"",'Ark1'!U122)</f>
        <v>60.580497914425877</v>
      </c>
      <c r="O75" s="90"/>
      <c r="P75" s="90">
        <f>+IF(H75=0,"",'Ark1'!W122)</f>
        <v>79.802101314304139</v>
      </c>
      <c r="Q75" s="108"/>
      <c r="R75" s="90">
        <f>+IF(H75=0,"",'Ark1'!X122)</f>
        <v>1.4844017826534108</v>
      </c>
      <c r="S75" s="108"/>
      <c r="T75" s="90">
        <f>+IF(H75=0,"",'Ark1'!Y122)</f>
        <v>2.9688035653068217</v>
      </c>
      <c r="U75" s="8"/>
      <c r="V75" s="90"/>
      <c r="W75" s="8"/>
      <c r="X75" s="108">
        <f>+IF(H75=0,"",'Ark1'!AB122)</f>
        <v>2.6669829159094767</v>
      </c>
      <c r="Y75" s="90">
        <f>+IF(H75=0,"",'Ark1'!AC122)</f>
        <v>-23.523524003556055</v>
      </c>
      <c r="Z75" s="103">
        <f>+IF(H75=0,"",'Ark1'!AD122)</f>
        <v>8.749971878304299</v>
      </c>
      <c r="AA75" s="103"/>
      <c r="AB75" s="90">
        <f>+IF(H75=0,"",'Ark1'!V122)</f>
        <v>87.050641084618661</v>
      </c>
      <c r="AC75" s="108">
        <f>+IF(H75=0,"",'Ark1'!T122)</f>
        <v>15.592132327733973</v>
      </c>
      <c r="AD75" s="103">
        <f t="shared" ref="AD75:AD85" si="14">+IF(H75=0,"",H75/E75)</f>
        <v>95.326797385620921</v>
      </c>
      <c r="AE75" s="356"/>
      <c r="AF75" s="28"/>
      <c r="AR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</row>
    <row r="76" spans="1:59" ht="15.6">
      <c r="A76" s="28"/>
      <c r="B76" s="89">
        <f>+'Ark1'!D123</f>
        <v>3</v>
      </c>
      <c r="C76" s="89" t="s">
        <v>492</v>
      </c>
      <c r="D76" s="89">
        <f>+'Ark1'!C123</f>
        <v>2019</v>
      </c>
      <c r="E76" s="356">
        <f>+'Ark1'!Q123</f>
        <v>1208</v>
      </c>
      <c r="F76" s="103"/>
      <c r="G76" s="103"/>
      <c r="H76" s="356">
        <f>+'Ark1'!R123</f>
        <v>125078</v>
      </c>
      <c r="I76" s="356"/>
      <c r="J76" s="356">
        <f>+IF(H76=0,"",'Ark1'!S123)</f>
        <v>122055</v>
      </c>
      <c r="K76" s="108">
        <f>+IF(H76=0,"",'Ark1'!AE123)</f>
        <v>9.2899291096961694</v>
      </c>
      <c r="L76" s="108" t="str">
        <f>+IF(I76=0,"",'Ark1'!AF123)</f>
        <v/>
      </c>
      <c r="M76" s="98"/>
      <c r="N76" s="90">
        <f>+IF(H76=0,"",'Ark1'!U123)</f>
        <v>60.620818483470565</v>
      </c>
      <c r="O76" s="90"/>
      <c r="P76" s="90">
        <f>+IF(H76=0,"",'Ark1'!W123)</f>
        <v>79.943667199212513</v>
      </c>
      <c r="Q76" s="108"/>
      <c r="R76" s="90">
        <f>+IF(H76=0,"",'Ark1'!X123)</f>
        <v>1.073729992484689</v>
      </c>
      <c r="S76" s="108"/>
      <c r="T76" s="90">
        <f>+IF(H76=0,"",'Ark1'!Y123)</f>
        <v>2.1474599849693781</v>
      </c>
      <c r="U76" s="8"/>
      <c r="V76" s="90"/>
      <c r="W76" s="8"/>
      <c r="X76" s="108">
        <f>+IF(H76=0,"",'Ark1'!AB123)</f>
        <v>2.6577255274345735</v>
      </c>
      <c r="Y76" s="90">
        <f>+IF(H76=0,"",'Ark1'!AC123)</f>
        <v>-23.154934318924127</v>
      </c>
      <c r="Z76" s="103">
        <f>+IF(H76=0,"",'Ark1'!AD123)</f>
        <v>9.3797478796241442</v>
      </c>
      <c r="AA76" s="103"/>
      <c r="AB76" s="90">
        <f>+IF(H76=0,"",'Ark1'!V123)</f>
        <v>87.317410543432501</v>
      </c>
      <c r="AC76" s="108">
        <f>+IF(H76=0,"",'Ark1'!T123)</f>
        <v>15.539183549465136</v>
      </c>
      <c r="AD76" s="103">
        <f t="shared" si="14"/>
        <v>103.54139072847683</v>
      </c>
      <c r="AE76" s="356"/>
      <c r="AF76" s="28"/>
      <c r="AR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</row>
    <row r="77" spans="1:59" ht="15.6">
      <c r="A77" s="28"/>
      <c r="B77" s="89">
        <f>+'Ark1'!D124</f>
        <v>4</v>
      </c>
      <c r="C77" s="89" t="s">
        <v>493</v>
      </c>
      <c r="D77" s="89">
        <f>+'Ark1'!C124</f>
        <v>2019</v>
      </c>
      <c r="E77" s="356">
        <f>+'Ark1'!Q124</f>
        <v>1207</v>
      </c>
      <c r="F77" s="103"/>
      <c r="G77" s="103"/>
      <c r="H77" s="356">
        <f>+'Ark1'!R124</f>
        <v>129194</v>
      </c>
      <c r="I77" s="356"/>
      <c r="J77" s="356">
        <f>+IF(H77=0,"",'Ark1'!S124)</f>
        <v>126315</v>
      </c>
      <c r="K77" s="108">
        <f>+IF(H77=0,"",'Ark1'!AE124)</f>
        <v>9.588307750904022</v>
      </c>
      <c r="L77" s="108" t="str">
        <f>+IF(I77=0,"",'Ark1'!AF124)</f>
        <v/>
      </c>
      <c r="M77" s="98"/>
      <c r="N77" s="90">
        <f>+IF(H77=0,"",'Ark1'!U124)</f>
        <v>60.434461465384146</v>
      </c>
      <c r="O77" s="90"/>
      <c r="P77" s="90">
        <f>+IF(H77=0,"",'Ark1'!W124)</f>
        <v>79.728626053913757</v>
      </c>
      <c r="Q77" s="108"/>
      <c r="R77" s="90">
        <f>+IF(H77=0,"",'Ark1'!X124)</f>
        <v>1.3692586343019029</v>
      </c>
      <c r="S77" s="108"/>
      <c r="T77" s="90">
        <f>+IF(H77=0,"",'Ark1'!Y124)</f>
        <v>2.7385172686038057</v>
      </c>
      <c r="U77" s="8"/>
      <c r="V77" s="90"/>
      <c r="W77" s="8"/>
      <c r="X77" s="108">
        <f>+IF(H77=0,"",'Ark1'!AB124)</f>
        <v>2.6721209349999966</v>
      </c>
      <c r="Y77" s="90">
        <f>+IF(H77=0,"",'Ark1'!AC124)</f>
        <v>-24.767880413756757</v>
      </c>
      <c r="Z77" s="103">
        <f>+IF(H77=0,"",'Ark1'!AD124)</f>
        <v>9.6884116116356314</v>
      </c>
      <c r="AA77" s="103"/>
      <c r="AB77" s="90">
        <f>+IF(H77=0,"",'Ark1'!V124)</f>
        <v>87.002026739375282</v>
      </c>
      <c r="AC77" s="108">
        <f>+IF(H77=0,"",'Ark1'!T124)</f>
        <v>15.482414043995851</v>
      </c>
      <c r="AD77" s="103">
        <f t="shared" si="14"/>
        <v>107.03728251864126</v>
      </c>
      <c r="AE77" s="356"/>
      <c r="AF77" s="28"/>
      <c r="AR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</row>
    <row r="78" spans="1:59" ht="15.6">
      <c r="A78" s="28"/>
      <c r="B78" s="89">
        <f>+'Ark1'!D125</f>
        <v>5</v>
      </c>
      <c r="C78" s="89" t="s">
        <v>377</v>
      </c>
      <c r="D78" s="89">
        <f>+'Ark1'!C125</f>
        <v>2019</v>
      </c>
      <c r="E78" s="356">
        <f>+'Ark1'!Q125</f>
        <v>1246</v>
      </c>
      <c r="F78" s="103"/>
      <c r="G78" s="103"/>
      <c r="H78" s="356">
        <f>+'Ark1'!R125</f>
        <v>133286</v>
      </c>
      <c r="I78" s="356"/>
      <c r="J78" s="356">
        <f>+IF(H78=0,"",'Ark1'!S125)</f>
        <v>132450</v>
      </c>
      <c r="K78" s="108">
        <f>+IF(H78=0,"",'Ark1'!AE125)</f>
        <v>10.054397019439737</v>
      </c>
      <c r="L78" s="108" t="str">
        <f>+IF(I78=0,"",'Ark1'!AF125)</f>
        <v/>
      </c>
      <c r="M78" s="98"/>
      <c r="N78" s="90">
        <f>+IF(H78=0,"",'Ark1'!U125)</f>
        <v>60.438724046810115</v>
      </c>
      <c r="O78" s="90"/>
      <c r="P78" s="90">
        <f>+IF(H78=0,"",'Ark1'!W125)</f>
        <v>79.731752359380067</v>
      </c>
      <c r="Q78" s="108"/>
      <c r="R78" s="90">
        <f>+IF(H78=0,"",'Ark1'!X125)</f>
        <v>1.2859565145626699</v>
      </c>
      <c r="S78" s="108"/>
      <c r="T78" s="90">
        <f>+IF(H78=0,"",'Ark1'!Y125)</f>
        <v>2.5719130291253398</v>
      </c>
      <c r="U78" s="8"/>
      <c r="V78" s="90"/>
      <c r="W78" s="8"/>
      <c r="X78" s="108">
        <f>+IF(H78=0,"",'Ark1'!AB125)</f>
        <v>2.6707412967368436</v>
      </c>
      <c r="Y78" s="90">
        <f>+IF(H78=0,"",'Ark1'!AC125)</f>
        <v>-25.297788520809306</v>
      </c>
      <c r="Z78" s="103">
        <f>+IF(H78=0,"",'Ark1'!AD125)</f>
        <v>9.9952755551222712</v>
      </c>
      <c r="AA78" s="103"/>
      <c r="AB78" s="90">
        <f>+IF(H78=0,"",'Ark1'!V125)</f>
        <v>86.595259684252198</v>
      </c>
      <c r="AC78" s="108">
        <f>+IF(H78=0,"",'Ark1'!T125)</f>
        <v>15.739905166334047</v>
      </c>
      <c r="AD78" s="103">
        <f t="shared" si="14"/>
        <v>106.97110754414125</v>
      </c>
      <c r="AE78" s="356"/>
      <c r="AF78" s="28"/>
      <c r="AR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</row>
    <row r="79" spans="1:59" ht="15.6">
      <c r="A79" s="28"/>
      <c r="B79" s="89">
        <f>+'Ark1'!D126</f>
        <v>6</v>
      </c>
      <c r="C79" s="89" t="s">
        <v>494</v>
      </c>
      <c r="D79" s="89">
        <f>+'Ark1'!C126</f>
        <v>2019</v>
      </c>
      <c r="E79" s="356">
        <f>+'Ark1'!Q126</f>
        <v>1208</v>
      </c>
      <c r="F79" s="103"/>
      <c r="G79" s="103"/>
      <c r="H79" s="356">
        <f>+'Ark1'!R126</f>
        <v>116834</v>
      </c>
      <c r="I79" s="356"/>
      <c r="J79" s="356">
        <f>+IF(H79=0,"",'Ark1'!S126)</f>
        <v>115932</v>
      </c>
      <c r="K79" s="108">
        <f>+IF(H79=0,"",'Ark1'!AE126)</f>
        <v>8.7384306116122268</v>
      </c>
      <c r="L79" s="108" t="str">
        <f>+IF(I79=0,"",'Ark1'!AF126)</f>
        <v/>
      </c>
      <c r="M79" s="98"/>
      <c r="N79" s="90">
        <f>+IF(H79=0,"",'Ark1'!U126)</f>
        <v>60.371217610323285</v>
      </c>
      <c r="O79" s="90"/>
      <c r="P79" s="90">
        <f>+IF(H79=0,"",'Ark1'!W126)</f>
        <v>79.169400338128995</v>
      </c>
      <c r="Q79" s="108"/>
      <c r="R79" s="90">
        <f>+IF(H79=0,"",'Ark1'!X126)</f>
        <v>1.0108358868137701</v>
      </c>
      <c r="S79" s="108"/>
      <c r="T79" s="90">
        <f>+IF(H79=0,"",'Ark1'!Y126)</f>
        <v>2.0216717736275402</v>
      </c>
      <c r="U79" s="8"/>
      <c r="V79" s="90"/>
      <c r="W79" s="8"/>
      <c r="X79" s="108">
        <f>+IF(H79=0,"",'Ark1'!AB126)</f>
        <v>2.6606708747730425</v>
      </c>
      <c r="Y79" s="90">
        <f>+IF(H79=0,"",'Ark1'!AC126)</f>
        <v>-25.764978831942098</v>
      </c>
      <c r="Z79" s="103">
        <f>+IF(H79=0,"",'Ark1'!AD126)</f>
        <v>8.7615205213387384</v>
      </c>
      <c r="AA79" s="103"/>
      <c r="AB79" s="90">
        <f>+IF(H79=0,"",'Ark1'!V126)</f>
        <v>86.101844212560309</v>
      </c>
      <c r="AC79" s="108">
        <f>+IF(H79=0,"",'Ark1'!T126)</f>
        <v>15.71141962100074</v>
      </c>
      <c r="AD79" s="103">
        <f t="shared" si="14"/>
        <v>96.716887417218544</v>
      </c>
      <c r="AE79" s="356"/>
      <c r="AF79" s="28"/>
      <c r="AR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</row>
    <row r="80" spans="1:59" ht="15.6">
      <c r="A80" s="28"/>
      <c r="B80" s="89">
        <f>+'Ark1'!D127</f>
        <v>7</v>
      </c>
      <c r="C80" s="89" t="s">
        <v>495</v>
      </c>
      <c r="D80" s="89">
        <f>+'Ark1'!C127</f>
        <v>2019</v>
      </c>
      <c r="E80" s="356">
        <f>+'Ark1'!Q127</f>
        <v>1239</v>
      </c>
      <c r="F80" s="103"/>
      <c r="G80" s="103"/>
      <c r="H80" s="356">
        <f>+'Ark1'!R127</f>
        <v>140092</v>
      </c>
      <c r="I80" s="356"/>
      <c r="J80" s="356">
        <f>+IF(H80=0,"",'Ark1'!S127)</f>
        <v>139047</v>
      </c>
      <c r="K80" s="108">
        <f>+IF(H80=0,"",'Ark1'!AE127)</f>
        <v>10.51603337874311</v>
      </c>
      <c r="L80" s="108" t="str">
        <f>+IF(I80=0,"",'Ark1'!AF127)</f>
        <v/>
      </c>
      <c r="M80" s="98"/>
      <c r="N80" s="90">
        <f>+IF(H80=0,"",'Ark1'!U127)</f>
        <v>61.108991923594189</v>
      </c>
      <c r="O80" s="90"/>
      <c r="P80" s="90">
        <f>+IF(H80=0,"",'Ark1'!W127)</f>
        <v>79.43603788646999</v>
      </c>
      <c r="Q80" s="108"/>
      <c r="R80" s="90">
        <f>+IF(H80=0,"",'Ark1'!X127)</f>
        <v>1.1792250806612796</v>
      </c>
      <c r="S80" s="108"/>
      <c r="T80" s="90">
        <f>+IF(H80=0,"",'Ark1'!Y127)</f>
        <v>2.3584501613225592</v>
      </c>
      <c r="U80" s="8"/>
      <c r="V80" s="90"/>
      <c r="W80" s="8"/>
      <c r="X80" s="108">
        <f>+IF(H80=0,"",'Ark1'!AB127)</f>
        <v>2.7163856992008455</v>
      </c>
      <c r="Y80" s="90">
        <f>+IF(H80=0,"",'Ark1'!AC127)</f>
        <v>-29.397478789760971</v>
      </c>
      <c r="Z80" s="103">
        <f>+IF(H80=0,"",'Ark1'!AD127)</f>
        <v>10.505665584293844</v>
      </c>
      <c r="AA80" s="103"/>
      <c r="AB80" s="90">
        <f>+IF(H80=0,"",'Ark1'!V127)</f>
        <v>86.318276474495363</v>
      </c>
      <c r="AC80" s="108">
        <f>+IF(H80=0,"",'Ark1'!T127)</f>
        <v>16.083366644776287</v>
      </c>
      <c r="AD80" s="103">
        <f t="shared" si="14"/>
        <v>113.0686037126715</v>
      </c>
      <c r="AE80" s="356"/>
      <c r="AF80" s="28"/>
      <c r="AR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</row>
    <row r="81" spans="1:59" ht="15.6">
      <c r="A81" s="28"/>
      <c r="B81" s="89">
        <f>+'Ark1'!D128</f>
        <v>8</v>
      </c>
      <c r="C81" s="89" t="s">
        <v>496</v>
      </c>
      <c r="D81" s="89">
        <f>+'Ark1'!C128</f>
        <v>2019</v>
      </c>
      <c r="E81" s="356">
        <f>+'Ark1'!Q128</f>
        <v>1267</v>
      </c>
      <c r="F81" s="103"/>
      <c r="G81" s="103"/>
      <c r="H81" s="356">
        <f>+'Ark1'!R128</f>
        <v>130293</v>
      </c>
      <c r="I81" s="356"/>
      <c r="J81" s="356">
        <f>+IF(H81=0,"",'Ark1'!S128)</f>
        <v>128987</v>
      </c>
      <c r="K81" s="108">
        <f>+IF(H81=0,"",'Ark1'!AE128)</f>
        <v>9.7187809028764356</v>
      </c>
      <c r="L81" s="108" t="str">
        <f>+IF(I81=0,"",'Ark1'!AF128)</f>
        <v/>
      </c>
      <c r="M81" s="98"/>
      <c r="N81" s="90">
        <f>+IF(H81=0,"",'Ark1'!U128)</f>
        <v>61.174808314016111</v>
      </c>
      <c r="O81" s="90"/>
      <c r="P81" s="90">
        <f>+IF(H81=0,"",'Ark1'!W128)</f>
        <v>79.139461573647026</v>
      </c>
      <c r="Q81" s="108"/>
      <c r="R81" s="90">
        <f>+IF(H81=0,"",'Ark1'!X128)</f>
        <v>1.4482742741359862</v>
      </c>
      <c r="S81" s="108"/>
      <c r="T81" s="90">
        <f>+IF(H81=0,"",'Ark1'!Y128)</f>
        <v>2.8965485482719724</v>
      </c>
      <c r="U81" s="8"/>
      <c r="V81" s="90"/>
      <c r="W81" s="8"/>
      <c r="X81" s="108">
        <f>+IF(H81=0,"",'Ark1'!AB128)</f>
        <v>2.7238067165188578</v>
      </c>
      <c r="Y81" s="90">
        <f>+IF(H81=0,"",'Ark1'!AC128)</f>
        <v>-30.734007011958582</v>
      </c>
      <c r="Z81" s="103">
        <f>+IF(H81=0,"",'Ark1'!AD128)</f>
        <v>9.7708269278359818</v>
      </c>
      <c r="AA81" s="103"/>
      <c r="AB81" s="90">
        <f>+IF(H81=0,"",'Ark1'!V128)</f>
        <v>86.056660736160111</v>
      </c>
      <c r="AC81" s="108">
        <f>+IF(H81=0,"",'Ark1'!T128)</f>
        <v>16.058468221623571</v>
      </c>
      <c r="AD81" s="103">
        <f t="shared" si="14"/>
        <v>102.83583267561168</v>
      </c>
      <c r="AE81" s="356"/>
      <c r="AF81" s="28"/>
      <c r="AR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</row>
    <row r="82" spans="1:59" ht="15.6">
      <c r="A82" s="28"/>
      <c r="B82" s="89">
        <f>+'Ark1'!D129</f>
        <v>9</v>
      </c>
      <c r="C82" s="89" t="s">
        <v>497</v>
      </c>
      <c r="D82" s="89">
        <f>+'Ark1'!C129</f>
        <v>2019</v>
      </c>
      <c r="E82" s="356">
        <f>+'Ark1'!Q129</f>
        <v>1369</v>
      </c>
      <c r="F82" s="103"/>
      <c r="G82" s="103"/>
      <c r="H82" s="356">
        <f>+'Ark1'!R129</f>
        <v>121523</v>
      </c>
      <c r="I82" s="356"/>
      <c r="J82" s="356">
        <f>+IF(H82=0,"",'Ark1'!S129)</f>
        <v>120986</v>
      </c>
      <c r="K82" s="108">
        <f>+IF(H82=0,"",'Ark1'!AE129)</f>
        <v>9.1563295699457772</v>
      </c>
      <c r="L82" s="108" t="str">
        <f>+IF(I82=0,"",'Ark1'!AF129)</f>
        <v/>
      </c>
      <c r="M82" s="98"/>
      <c r="N82" s="90">
        <f>+IF(H82=0,"",'Ark1'!U129)</f>
        <v>61.216496123518439</v>
      </c>
      <c r="O82" s="90"/>
      <c r="P82" s="90">
        <f>+IF(H82=0,"",'Ark1'!W129)</f>
        <v>79.490190765872811</v>
      </c>
      <c r="Q82" s="108"/>
      <c r="R82" s="90">
        <f>+IF(H82=0,"",'Ark1'!X129)</f>
        <v>1.5239913432025216</v>
      </c>
      <c r="S82" s="108"/>
      <c r="T82" s="90">
        <f>+IF(H82=0,"",'Ark1'!Y129)</f>
        <v>3.0479826864050432</v>
      </c>
      <c r="U82" s="8"/>
      <c r="V82" s="90"/>
      <c r="W82" s="8"/>
      <c r="X82" s="108">
        <f>+IF(H82=0,"",'Ark1'!AB129)</f>
        <v>2.7192911093962433</v>
      </c>
      <c r="Y82" s="90">
        <f>+IF(H82=0,"",'Ark1'!AC129)</f>
        <v>-32.29251246025521</v>
      </c>
      <c r="Z82" s="103">
        <f>+IF(H82=0,"",'Ark1'!AD129)</f>
        <v>9.1131542043809883</v>
      </c>
      <c r="AA82" s="103"/>
      <c r="AB82" s="90">
        <f>+IF(H82=0,"",'Ark1'!V129)</f>
        <v>86.27255369160001</v>
      </c>
      <c r="AC82" s="108">
        <f>+IF(H82=0,"",'Ark1'!T129)</f>
        <v>16.166503460250325</v>
      </c>
      <c r="AD82" s="103">
        <f t="shared" si="14"/>
        <v>88.767713659605548</v>
      </c>
      <c r="AE82" s="356"/>
      <c r="AF82" s="28"/>
      <c r="AR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</row>
    <row r="83" spans="1:59" ht="15.6">
      <c r="A83" s="28"/>
      <c r="B83" s="89">
        <f>+'Ark1'!D130</f>
        <v>10</v>
      </c>
      <c r="C83" s="89" t="s">
        <v>498</v>
      </c>
      <c r="D83" s="89">
        <f>+'Ark1'!C130</f>
        <v>2019</v>
      </c>
      <c r="E83" s="356">
        <f>+'Ark1'!Q130</f>
        <v>1441</v>
      </c>
      <c r="F83" s="103"/>
      <c r="G83" s="103"/>
      <c r="H83" s="356">
        <f>+'Ark1'!R130</f>
        <v>143785</v>
      </c>
      <c r="I83" s="356"/>
      <c r="J83" s="356">
        <f>+IF(H83=0,"",'Ark1'!S130)</f>
        <v>142372</v>
      </c>
      <c r="K83" s="108">
        <f>+IF(H83=0,"",'Ark1'!AE130)</f>
        <v>10.900627679030762</v>
      </c>
      <c r="L83" s="108" t="str">
        <f>+IF(I83=0,"",'Ark1'!AF130)</f>
        <v/>
      </c>
      <c r="M83" s="98"/>
      <c r="N83" s="90">
        <f>+IF(H83=0,"",'Ark1'!U130)</f>
        <v>61.123219453263282</v>
      </c>
      <c r="O83" s="90"/>
      <c r="P83" s="90">
        <f>+IF(H83=0,"",'Ark1'!W130)</f>
        <v>80.418165510071759</v>
      </c>
      <c r="Q83" s="108"/>
      <c r="R83" s="90">
        <f>+IF(H83=0,"",'Ark1'!X130)</f>
        <v>1.1607608582258238</v>
      </c>
      <c r="S83" s="108"/>
      <c r="T83" s="90">
        <f>+IF(H83=0,"",'Ark1'!Y130)</f>
        <v>2.3215217164516475</v>
      </c>
      <c r="U83" s="8"/>
      <c r="V83" s="90"/>
      <c r="W83" s="8"/>
      <c r="X83" s="108">
        <f>+IF(H83=0,"",'Ark1'!AB130)</f>
        <v>2.7011411104348535</v>
      </c>
      <c r="Y83" s="90">
        <f>+IF(H83=0,"",'Ark1'!AC130)</f>
        <v>-31.332655671725835</v>
      </c>
      <c r="Z83" s="103">
        <f>+IF(H83=0,"",'Ark1'!AD130)</f>
        <v>10.782608043554882</v>
      </c>
      <c r="AA83" s="103"/>
      <c r="AB83" s="90">
        <f>+IF(H83=0,"",'Ark1'!V130)</f>
        <v>87.437172586099493</v>
      </c>
      <c r="AC83" s="108">
        <f>+IF(H83=0,"",'Ark1'!T130)</f>
        <v>16.054351983864795</v>
      </c>
      <c r="AD83" s="103">
        <f t="shared" si="14"/>
        <v>99.781401804302561</v>
      </c>
      <c r="AE83" s="356"/>
      <c r="AF83" s="28"/>
      <c r="AR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</row>
    <row r="84" spans="1:59" ht="15.6">
      <c r="A84" s="28"/>
      <c r="B84" s="89">
        <f>+'Ark1'!D131</f>
        <v>11</v>
      </c>
      <c r="C84" s="89" t="s">
        <v>499</v>
      </c>
      <c r="D84" s="89">
        <f>+'Ark1'!C131</f>
        <v>2019</v>
      </c>
      <c r="E84" s="356">
        <f>+'Ark1'!Q131</f>
        <v>598</v>
      </c>
      <c r="F84" s="103"/>
      <c r="G84" s="103"/>
      <c r="H84" s="356">
        <f>+'Ark1'!R131</f>
        <v>34600</v>
      </c>
      <c r="I84" s="356"/>
      <c r="J84" s="356">
        <f>+IF(H84=0,"",'Ark1'!S131)</f>
        <v>34378</v>
      </c>
      <c r="K84" s="108">
        <f>+IF(H84=0,"",'Ark1'!AE131)</f>
        <v>2.6530672065544598</v>
      </c>
      <c r="L84" s="108" t="str">
        <f>+IF(I84=0,"",'Ark1'!AF131)</f>
        <v/>
      </c>
      <c r="M84" s="98"/>
      <c r="N84" s="90">
        <f>+IF(H84=0,"",'Ark1'!U131)</f>
        <v>61.011955320262949</v>
      </c>
      <c r="O84" s="90"/>
      <c r="P84" s="90">
        <f>+IF(H84=0,"",'Ark1'!W131)</f>
        <v>81.057813718075209</v>
      </c>
      <c r="Q84" s="108"/>
      <c r="R84" s="90">
        <f>+IF(H84=0,"",'Ark1'!X131)</f>
        <v>0.88728323699421985</v>
      </c>
      <c r="S84" s="108"/>
      <c r="T84" s="90">
        <f>+IF(H84=0,"",'Ark1'!Y131)</f>
        <v>1.7745664739884397</v>
      </c>
      <c r="U84" s="8"/>
      <c r="V84" s="90"/>
      <c r="W84" s="8"/>
      <c r="X84" s="108">
        <f>+IF(H84=0,"",'Ark1'!AB131)</f>
        <v>2.6983644492781806</v>
      </c>
      <c r="Y84" s="90">
        <f>+IF(H84=0,"",'Ark1'!AC131)</f>
        <v>-29.727279839211853</v>
      </c>
      <c r="Z84" s="103">
        <f>+IF(H84=0,"",'Ark1'!AD131)</f>
        <v>2.5946951233230089</v>
      </c>
      <c r="AA84" s="103"/>
      <c r="AB84" s="90">
        <f>+IF(H84=0,"",'Ark1'!V131)</f>
        <v>88.022200698158628</v>
      </c>
      <c r="AC84" s="108">
        <f>+IF(H84=0,"",'Ark1'!T131)</f>
        <v>16.064537572254341</v>
      </c>
      <c r="AD84" s="103">
        <f t="shared" si="14"/>
        <v>57.859531772575252</v>
      </c>
      <c r="AE84" s="356"/>
      <c r="AF84" s="28"/>
      <c r="AR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</row>
    <row r="85" spans="1:59" ht="15.6">
      <c r="A85" s="28"/>
      <c r="B85" s="89">
        <f>+'Ark1'!D132</f>
        <v>12</v>
      </c>
      <c r="C85" s="89" t="s">
        <v>500</v>
      </c>
      <c r="D85" s="89">
        <f>+'Ark1'!C132</f>
        <v>2019</v>
      </c>
      <c r="E85" s="356">
        <f>+'Ark1'!Q132</f>
        <v>0</v>
      </c>
      <c r="F85" s="103"/>
      <c r="G85" s="103"/>
      <c r="H85" s="356">
        <f>+'Ark1'!R132</f>
        <v>0</v>
      </c>
      <c r="I85" s="356"/>
      <c r="J85" s="356" t="str">
        <f>+IF(H85=0,"",'Ark1'!S132)</f>
        <v/>
      </c>
      <c r="K85" s="108" t="str">
        <f>+IF(H85=0,"",'Ark1'!AE132)</f>
        <v/>
      </c>
      <c r="L85" s="108" t="str">
        <f>+IF(I85=0,"",'Ark1'!AF132)</f>
        <v/>
      </c>
      <c r="M85" s="98"/>
      <c r="N85" s="90" t="str">
        <f>+IF(H85=0,"",'Ark1'!U132)</f>
        <v/>
      </c>
      <c r="O85" s="90"/>
      <c r="P85" s="90" t="str">
        <f>+IF(H85=0,"",'Ark1'!W132)</f>
        <v/>
      </c>
      <c r="Q85" s="108"/>
      <c r="R85" s="90" t="str">
        <f>+IF(H85=0,"",'Ark1'!X132)</f>
        <v/>
      </c>
      <c r="S85" s="108"/>
      <c r="T85" s="90" t="str">
        <f>+IF(H85=0,"",'Ark1'!Y132)</f>
        <v/>
      </c>
      <c r="U85" s="8"/>
      <c r="V85" s="90"/>
      <c r="W85" s="8"/>
      <c r="X85" s="108" t="str">
        <f>+IF(H85=0,"",'Ark1'!AB132)</f>
        <v/>
      </c>
      <c r="Y85" s="90" t="str">
        <f>+IF(H85=0,"",'Ark1'!AC132)</f>
        <v/>
      </c>
      <c r="Z85" s="103" t="str">
        <f>+IF(H85=0,"",'Ark1'!AD132)</f>
        <v/>
      </c>
      <c r="AA85" s="103"/>
      <c r="AB85" s="90" t="str">
        <f>+IF(H85=0,"",'Ark1'!V132)</f>
        <v/>
      </c>
      <c r="AC85" s="108" t="str">
        <f>+IF(H85=0,"",'Ark1'!T132)</f>
        <v/>
      </c>
      <c r="AD85" s="103" t="str">
        <f t="shared" si="14"/>
        <v/>
      </c>
      <c r="AE85" s="356"/>
      <c r="AF85" s="28"/>
      <c r="AR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</row>
    <row r="86" spans="1:59" ht="15.6">
      <c r="A86" s="28"/>
      <c r="B86" s="3">
        <f>+'Ark1'!D133</f>
        <v>1</v>
      </c>
      <c r="C86" s="3" t="s">
        <v>490</v>
      </c>
      <c r="D86" s="3">
        <f>+'Ark1'!C133</f>
        <v>2018</v>
      </c>
      <c r="E86" s="306">
        <f>+'Ark1'!Q133</f>
        <v>1341</v>
      </c>
      <c r="F86" s="15"/>
      <c r="G86" s="15"/>
      <c r="H86" s="306">
        <f>+'Ark1'!R133</f>
        <v>146449</v>
      </c>
      <c r="I86" s="306"/>
      <c r="J86" s="306">
        <f>+IF(H86=0,"",'Ark1'!S133)</f>
        <v>145366</v>
      </c>
      <c r="K86" s="51">
        <f>+IF(H86=0,"",'Ark1'!AE133)</f>
        <v>10.787340233496932</v>
      </c>
      <c r="L86" s="51" t="str">
        <f>+IF(I86=0,"",'Ark1'!AF133)</f>
        <v/>
      </c>
      <c r="M86" s="98"/>
      <c r="N86" s="12">
        <f>+IF(H86=0,"",'Ark1'!U133)</f>
        <v>60.041364555673297</v>
      </c>
      <c r="O86" s="12"/>
      <c r="P86" s="12">
        <f>+IF(H86=0,"",'Ark1'!W133)</f>
        <v>81.48075684823219</v>
      </c>
      <c r="Q86" s="51"/>
      <c r="R86" s="12">
        <f>+IF(H86=0,"",'Ark1'!X133)</f>
        <v>1.7241497039925158</v>
      </c>
      <c r="S86" s="51"/>
      <c r="T86" s="12">
        <f>+IF(H86=0,"",'Ark1'!Y133)</f>
        <v>3.4482994079850315</v>
      </c>
      <c r="U86" s="8"/>
      <c r="V86" s="12"/>
      <c r="W86" s="8"/>
      <c r="X86" s="51">
        <f>+IF(H86=0,"",'Ark1'!AB133)</f>
        <v>2.6642154707251313</v>
      </c>
      <c r="Y86" s="12">
        <f>+IF(H86=0,"",'Ark1'!AC133)</f>
        <v>-25.691451328209254</v>
      </c>
      <c r="Z86" s="15">
        <f>+IF(H86=0,"",'Ark1'!AD133)</f>
        <v>10.361432144360602</v>
      </c>
      <c r="AA86" s="15"/>
      <c r="AB86" s="12">
        <f>+IF(H86=0,"",'Ark1'!V133)</f>
        <v>88.485572390677106</v>
      </c>
      <c r="AC86" s="51">
        <f>+IF(H86=0,"",'Ark1'!T133)</f>
        <v>15.53189847660278</v>
      </c>
      <c r="AD86" s="15">
        <f>+IF(H86=0,"",H86/E86)</f>
        <v>109.20879940343028</v>
      </c>
      <c r="AE86" s="306"/>
      <c r="AF86" s="28"/>
      <c r="AR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</row>
    <row r="87" spans="1:59" ht="15.6">
      <c r="A87" s="28"/>
      <c r="B87" s="3">
        <f>+'Ark1'!D134</f>
        <v>2</v>
      </c>
      <c r="C87" s="3" t="s">
        <v>491</v>
      </c>
      <c r="D87" s="3">
        <f>+'Ark1'!C134</f>
        <v>2018</v>
      </c>
      <c r="E87" s="306">
        <f>+'Ark1'!Q134</f>
        <v>1291</v>
      </c>
      <c r="F87" s="15"/>
      <c r="G87" s="15"/>
      <c r="H87" s="306">
        <f>+'Ark1'!R134</f>
        <v>123706</v>
      </c>
      <c r="I87" s="306"/>
      <c r="J87" s="306">
        <f>+IF(H87=0,"",'Ark1'!S134)</f>
        <v>122398</v>
      </c>
      <c r="K87" s="51">
        <f>+IF(H87=0,"",'Ark1'!AE134)</f>
        <v>8.9865041339611427</v>
      </c>
      <c r="L87" s="51" t="str">
        <f>+IF(I87=0,"",'Ark1'!AF134)</f>
        <v/>
      </c>
      <c r="M87" s="98"/>
      <c r="N87" s="12">
        <f>+IF(H87=0,"",'Ark1'!U134)</f>
        <v>60.137526756973159</v>
      </c>
      <c r="O87" s="12"/>
      <c r="P87" s="12">
        <f>+IF(H87=0,"",'Ark1'!W134)</f>
        <v>80.615764146473026</v>
      </c>
      <c r="Q87" s="51"/>
      <c r="R87" s="12">
        <f>+IF(H87=0,"",'Ark1'!X134)</f>
        <v>1.9578678479621032</v>
      </c>
      <c r="S87" s="51"/>
      <c r="T87" s="12">
        <f>+IF(H87=0,"",'Ark1'!Y134)</f>
        <v>3.9157356959242064</v>
      </c>
      <c r="U87" s="8"/>
      <c r="V87" s="12"/>
      <c r="W87" s="8"/>
      <c r="X87" s="51">
        <f>+IF(H87=0,"",'Ark1'!AB134)</f>
        <v>2.6956157589997858</v>
      </c>
      <c r="Y87" s="12">
        <f>+IF(H87=0,"",'Ark1'!AC134)</f>
        <v>-25.438826441634408</v>
      </c>
      <c r="Z87" s="15">
        <f>+IF(H87=0,"",'Ark1'!AD134)</f>
        <v>8.7523392092146253</v>
      </c>
      <c r="AA87" s="15"/>
      <c r="AB87" s="12">
        <f>+IF(H87=0,"",'Ark1'!V134)</f>
        <v>87.637992052534656</v>
      </c>
      <c r="AC87" s="51">
        <f>+IF(H87=0,"",'Ark1'!T134)</f>
        <v>15.524687565679921</v>
      </c>
      <c r="AD87" s="15">
        <f t="shared" ref="AD87:AD97" si="15">+IF(H87=0,"",H87/E87)</f>
        <v>95.821843532145621</v>
      </c>
      <c r="AE87" s="306"/>
      <c r="AF87" s="28"/>
      <c r="AR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</row>
    <row r="88" spans="1:59" ht="15.6">
      <c r="A88" s="28"/>
      <c r="B88" s="3">
        <f>+'Ark1'!D135</f>
        <v>3</v>
      </c>
      <c r="C88" s="3" t="s">
        <v>492</v>
      </c>
      <c r="D88" s="3">
        <f>+'Ark1'!C135</f>
        <v>2018</v>
      </c>
      <c r="E88" s="306">
        <f>+'Ark1'!Q135</f>
        <v>1323</v>
      </c>
      <c r="F88" s="15"/>
      <c r="G88" s="15"/>
      <c r="H88" s="306">
        <f>+'Ark1'!R135</f>
        <v>130685</v>
      </c>
      <c r="I88" s="306"/>
      <c r="J88" s="306">
        <f>+IF(H88=0,"",'Ark1'!S135)</f>
        <v>129138</v>
      </c>
      <c r="K88" s="51">
        <f>+IF(H88=0,"",'Ark1'!AE135)</f>
        <v>9.4281766155126565</v>
      </c>
      <c r="L88" s="51" t="str">
        <f>+IF(I88=0,"",'Ark1'!AF135)</f>
        <v/>
      </c>
      <c r="M88" s="98"/>
      <c r="N88" s="12">
        <f>+IF(H88=0,"",'Ark1'!U135)</f>
        <v>60.236165961994153</v>
      </c>
      <c r="O88" s="12"/>
      <c r="P88" s="12">
        <f>+IF(H88=0,"",'Ark1'!W135)</f>
        <v>80.163592435999107</v>
      </c>
      <c r="Q88" s="51"/>
      <c r="R88" s="12">
        <f>+IF(H88=0,"",'Ark1'!X135)</f>
        <v>1.7392967823392127</v>
      </c>
      <c r="S88" s="51"/>
      <c r="T88" s="12">
        <f>+IF(H88=0,"",'Ark1'!Y135)</f>
        <v>3.4785935646784254</v>
      </c>
      <c r="U88" s="8"/>
      <c r="V88" s="12"/>
      <c r="W88" s="8"/>
      <c r="X88" s="51">
        <f>+IF(H88=0,"",'Ark1'!AB135)</f>
        <v>2.6946794425626561</v>
      </c>
      <c r="Y88" s="12">
        <f>+IF(H88=0,"",'Ark1'!AC135)</f>
        <v>-26.296157517995582</v>
      </c>
      <c r="Z88" s="15">
        <f>+IF(H88=0,"",'Ark1'!AD135)</f>
        <v>9.2461113410522824</v>
      </c>
      <c r="AA88" s="15"/>
      <c r="AB88" s="12">
        <f>+IF(H88=0,"",'Ark1'!V135)</f>
        <v>87.202162746374242</v>
      </c>
      <c r="AC88" s="51">
        <f>+IF(H88=0,"",'Ark1'!T135)</f>
        <v>15.552167425488772</v>
      </c>
      <c r="AD88" s="15">
        <f t="shared" si="15"/>
        <v>98.779289493575206</v>
      </c>
      <c r="AE88" s="306"/>
      <c r="AF88" s="28"/>
      <c r="AR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</row>
    <row r="89" spans="1:59" ht="15.6">
      <c r="A89" s="28"/>
      <c r="B89" s="3">
        <f>+'Ark1'!D136</f>
        <v>4</v>
      </c>
      <c r="C89" s="3" t="s">
        <v>493</v>
      </c>
      <c r="D89" s="3">
        <f>+'Ark1'!C136</f>
        <v>2018</v>
      </c>
      <c r="E89" s="306">
        <f>+'Ark1'!Q136</f>
        <v>1314</v>
      </c>
      <c r="F89" s="15"/>
      <c r="G89" s="15"/>
      <c r="H89" s="306">
        <f>+'Ark1'!R136</f>
        <v>146178</v>
      </c>
      <c r="I89" s="306"/>
      <c r="J89" s="306">
        <f>+IF(H89=0,"",'Ark1'!S136)</f>
        <v>143689</v>
      </c>
      <c r="K89" s="51">
        <f>+IF(H89=0,"",'Ark1'!AE136)</f>
        <v>10.53398363465406</v>
      </c>
      <c r="L89" s="51" t="str">
        <f>+IF(I89=0,"",'Ark1'!AF136)</f>
        <v/>
      </c>
      <c r="M89" s="98"/>
      <c r="N89" s="12">
        <f>+IF(H89=0,"",'Ark1'!U136)</f>
        <v>60.25729874938235</v>
      </c>
      <c r="O89" s="12"/>
      <c r="P89" s="12">
        <f>+IF(H89=0,"",'Ark1'!W136)</f>
        <v>80.495691389041895</v>
      </c>
      <c r="Q89" s="51"/>
      <c r="R89" s="12">
        <f>+IF(H89=0,"",'Ark1'!X136)</f>
        <v>1.7109277729890957</v>
      </c>
      <c r="S89" s="51"/>
      <c r="T89" s="12">
        <f>+IF(H89=0,"",'Ark1'!Y136)</f>
        <v>3.4218555459781914</v>
      </c>
      <c r="U89" s="8"/>
      <c r="V89" s="12"/>
      <c r="W89" s="8"/>
      <c r="X89" s="51">
        <f>+IF(H89=0,"",'Ark1'!AB136)</f>
        <v>2.7013188823659302</v>
      </c>
      <c r="Y89" s="12">
        <f>+IF(H89=0,"",'Ark1'!AC136)</f>
        <v>-27.099617646907276</v>
      </c>
      <c r="Z89" s="15">
        <f>+IF(H89=0,"",'Ark1'!AD136)</f>
        <v>10.342258588302718</v>
      </c>
      <c r="AA89" s="15"/>
      <c r="AB89" s="12">
        <f>+IF(H89=0,"",'Ark1'!V136)</f>
        <v>87.720213754356948</v>
      </c>
      <c r="AC89" s="51">
        <f>+IF(H89=0,"",'Ark1'!T136)</f>
        <v>15.475201466704981</v>
      </c>
      <c r="AD89" s="15">
        <f t="shared" si="15"/>
        <v>111.24657534246575</v>
      </c>
      <c r="AE89" s="306"/>
      <c r="AF89" s="28"/>
      <c r="AR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</row>
    <row r="90" spans="1:59" ht="15.6">
      <c r="A90" s="28"/>
      <c r="B90" s="3">
        <f>+'Ark1'!D137</f>
        <v>5</v>
      </c>
      <c r="C90" s="3" t="s">
        <v>377</v>
      </c>
      <c r="D90" s="3">
        <f>+'Ark1'!C137</f>
        <v>2018</v>
      </c>
      <c r="E90" s="306">
        <f>+'Ark1'!Q137</f>
        <v>1346</v>
      </c>
      <c r="F90" s="15"/>
      <c r="G90" s="15"/>
      <c r="H90" s="306">
        <f>+'Ark1'!R137</f>
        <v>145915</v>
      </c>
      <c r="I90" s="306"/>
      <c r="J90" s="306">
        <f>+IF(H90=0,"",'Ark1'!S137)</f>
        <v>144330</v>
      </c>
      <c r="K90" s="51">
        <f>+IF(H90=0,"",'Ark1'!AE137)</f>
        <v>10.406418042557045</v>
      </c>
      <c r="L90" s="51" t="str">
        <f>+IF(I90=0,"",'Ark1'!AF137)</f>
        <v/>
      </c>
      <c r="M90" s="98"/>
      <c r="N90" s="12">
        <f>+IF(H90=0,"",'Ark1'!U137)</f>
        <v>60.236250259821233</v>
      </c>
      <c r="O90" s="12"/>
      <c r="P90" s="12">
        <f>+IF(H90=0,"",'Ark1'!W137)</f>
        <v>79.167726737337603</v>
      </c>
      <c r="Q90" s="51"/>
      <c r="R90" s="12">
        <f>+IF(H90=0,"",'Ark1'!X137)</f>
        <v>1.2829386971867185</v>
      </c>
      <c r="S90" s="51"/>
      <c r="T90" s="12">
        <f>+IF(H90=0,"",'Ark1'!Y137)</f>
        <v>2.565877394373437</v>
      </c>
      <c r="U90" s="8"/>
      <c r="V90" s="12"/>
      <c r="W90" s="8"/>
      <c r="X90" s="51">
        <f>+IF(H90=0,"",'Ark1'!AB137)</f>
        <v>2.677895457482828</v>
      </c>
      <c r="Y90" s="12">
        <f>+IF(H90=0,"",'Ark1'!AC137)</f>
        <v>-24.361325604713301</v>
      </c>
      <c r="Z90" s="15">
        <f>+IF(H90=0,"",'Ark1'!AD137)</f>
        <v>10.323651041279748</v>
      </c>
      <c r="AA90" s="15"/>
      <c r="AB90" s="12">
        <f>+IF(H90=0,"",'Ark1'!V137)</f>
        <v>86.08740397874088</v>
      </c>
      <c r="AC90" s="51">
        <f>+IF(H90=0,"",'Ark1'!T137)</f>
        <v>15.569866017887124</v>
      </c>
      <c r="AD90" s="15">
        <f t="shared" si="15"/>
        <v>108.40638930163448</v>
      </c>
      <c r="AE90" s="306"/>
      <c r="AF90" s="28"/>
      <c r="AR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</row>
    <row r="91" spans="1:59" ht="15.6">
      <c r="A91" s="28"/>
      <c r="B91" s="3">
        <f>+'Ark1'!D138</f>
        <v>6</v>
      </c>
      <c r="C91" s="3" t="s">
        <v>494</v>
      </c>
      <c r="D91" s="3">
        <f>+'Ark1'!C138</f>
        <v>2018</v>
      </c>
      <c r="E91" s="306">
        <f>+'Ark1'!Q138</f>
        <v>1277</v>
      </c>
      <c r="F91" s="15"/>
      <c r="G91" s="15"/>
      <c r="H91" s="306">
        <f>+'Ark1'!R138</f>
        <v>126193</v>
      </c>
      <c r="I91" s="306"/>
      <c r="J91" s="306">
        <f>+IF(H91=0,"",'Ark1'!S138)</f>
        <v>122037</v>
      </c>
      <c r="K91" s="51">
        <f>+IF(H91=0,"",'Ark1'!AE138)</f>
        <v>8.6552451052326944</v>
      </c>
      <c r="L91" s="51" t="str">
        <f>+IF(I91=0,"",'Ark1'!AF138)</f>
        <v/>
      </c>
      <c r="M91" s="98"/>
      <c r="N91" s="12">
        <f>+IF(H91=0,"",'Ark1'!U138)</f>
        <v>60.037488630497307</v>
      </c>
      <c r="O91" s="12"/>
      <c r="P91" s="12">
        <f>+IF(H91=0,"",'Ark1'!W138)</f>
        <v>77.87379974925561</v>
      </c>
      <c r="Q91" s="51"/>
      <c r="R91" s="12">
        <f>+IF(H91=0,"",'Ark1'!X138)</f>
        <v>2.0112050589176897</v>
      </c>
      <c r="S91" s="51"/>
      <c r="T91" s="12">
        <f>+IF(H91=0,"",'Ark1'!Y138)</f>
        <v>4.0224101178353795</v>
      </c>
      <c r="U91" s="8"/>
      <c r="V91" s="12"/>
      <c r="W91" s="8"/>
      <c r="X91" s="51">
        <f>+IF(H91=0,"",'Ark1'!AB138)</f>
        <v>2.7014559955957798</v>
      </c>
      <c r="Y91" s="12">
        <f>+IF(H91=0,"",'Ark1'!AC138)</f>
        <v>-24.025862344226564</v>
      </c>
      <c r="Z91" s="15">
        <f>+IF(H91=0,"",'Ark1'!AD138)</f>
        <v>8.9282972679451387</v>
      </c>
      <c r="AA91" s="15"/>
      <c r="AB91" s="12">
        <f>+IF(H91=0,"",'Ark1'!V138)</f>
        <v>85.300761004841902</v>
      </c>
      <c r="AC91" s="51">
        <f>+IF(H91=0,"",'Ark1'!T138)</f>
        <v>15.126108421227801</v>
      </c>
      <c r="AD91" s="15">
        <f t="shared" si="15"/>
        <v>98.81989036805011</v>
      </c>
      <c r="AE91" s="306"/>
      <c r="AF91" s="28"/>
      <c r="AR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</row>
    <row r="92" spans="1:59" ht="15.6">
      <c r="A92" s="28"/>
      <c r="B92" s="3">
        <f>+'Ark1'!D139</f>
        <v>7</v>
      </c>
      <c r="C92" s="3" t="s">
        <v>495</v>
      </c>
      <c r="D92" s="3">
        <f>+'Ark1'!C139</f>
        <v>2018</v>
      </c>
      <c r="E92" s="306">
        <f>+'Ark1'!Q139</f>
        <v>1273</v>
      </c>
      <c r="F92" s="15"/>
      <c r="G92" s="15"/>
      <c r="H92" s="306">
        <f>+'Ark1'!R139</f>
        <v>136398</v>
      </c>
      <c r="I92" s="306"/>
      <c r="J92" s="306">
        <f>+IF(H92=0,"",'Ark1'!S139)</f>
        <v>133549</v>
      </c>
      <c r="K92" s="51">
        <f>+IF(H92=0,"",'Ark1'!AE139)</f>
        <v>9.4917922808667843</v>
      </c>
      <c r="L92" s="51" t="str">
        <f>+IF(I92=0,"",'Ark1'!AF139)</f>
        <v/>
      </c>
      <c r="M92" s="98"/>
      <c r="N92" s="12">
        <f>+IF(H92=0,"",'Ark1'!U139)</f>
        <v>60.213457232925762</v>
      </c>
      <c r="O92" s="12"/>
      <c r="P92" s="12">
        <f>+IF(H92=0,"",'Ark1'!W139)</f>
        <v>78.038893514739712</v>
      </c>
      <c r="Q92" s="51"/>
      <c r="R92" s="12">
        <f>+IF(H92=0,"",'Ark1'!X139)</f>
        <v>1.5828677839851024</v>
      </c>
      <c r="S92" s="51"/>
      <c r="T92" s="12">
        <f>+IF(H92=0,"",'Ark1'!Y139)</f>
        <v>3.1657355679702048</v>
      </c>
      <c r="U92" s="8"/>
      <c r="V92" s="12"/>
      <c r="W92" s="8"/>
      <c r="X92" s="51">
        <f>+IF(H92=0,"",'Ark1'!AB139)</f>
        <v>2.7288980329649979</v>
      </c>
      <c r="Y92" s="12">
        <f>+IF(H92=0,"",'Ark1'!AC139)</f>
        <v>-25.069819365709044</v>
      </c>
      <c r="Z92" s="15">
        <f>+IF(H92=0,"",'Ark1'!AD139)</f>
        <v>9.6503125431139676</v>
      </c>
      <c r="AA92" s="15"/>
      <c r="AB92" s="12">
        <f>+IF(H92=0,"",'Ark1'!V139)</f>
        <v>85.12526592245942</v>
      </c>
      <c r="AC92" s="51">
        <f>+IF(H92=0,"",'Ark1'!T139)</f>
        <v>15.39259373304594</v>
      </c>
      <c r="AD92" s="15">
        <f t="shared" si="15"/>
        <v>107.14689709347996</v>
      </c>
      <c r="AE92" s="306"/>
      <c r="AF92" s="28"/>
      <c r="AR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</row>
    <row r="93" spans="1:59" ht="15.6">
      <c r="A93" s="28"/>
      <c r="B93" s="3">
        <f>+'Ark1'!D140</f>
        <v>8</v>
      </c>
      <c r="C93" s="3" t="s">
        <v>496</v>
      </c>
      <c r="D93" s="3">
        <f>+'Ark1'!C140</f>
        <v>2018</v>
      </c>
      <c r="E93" s="306">
        <f>+'Ark1'!Q140</f>
        <v>1375</v>
      </c>
      <c r="F93" s="15"/>
      <c r="G93" s="15"/>
      <c r="H93" s="306">
        <f>+'Ark1'!R140</f>
        <v>135067</v>
      </c>
      <c r="I93" s="306"/>
      <c r="J93" s="306">
        <f>+IF(H93=0,"",'Ark1'!S140)</f>
        <v>132614</v>
      </c>
      <c r="K93" s="51">
        <f>+IF(H93=0,"",'Ark1'!AE140)</f>
        <v>9.4356176700129559</v>
      </c>
      <c r="L93" s="51" t="str">
        <f>+IF(I93=0,"",'Ark1'!AF140)</f>
        <v/>
      </c>
      <c r="M93" s="98"/>
      <c r="N93" s="12">
        <f>+IF(H93=0,"",'Ark1'!U140)</f>
        <v>60.148558975673751</v>
      </c>
      <c r="O93" s="12"/>
      <c r="P93" s="12">
        <f>+IF(H93=0,"",'Ark1'!W140)</f>
        <v>78.124001236672612</v>
      </c>
      <c r="Q93" s="51"/>
      <c r="R93" s="12">
        <f>+IF(H93=0,"",'Ark1'!X140)</f>
        <v>1.2912110286006202</v>
      </c>
      <c r="S93" s="51"/>
      <c r="T93" s="12">
        <f>+IF(H93=0,"",'Ark1'!Y140)</f>
        <v>2.5824220572012404</v>
      </c>
      <c r="U93" s="8"/>
      <c r="V93" s="12"/>
      <c r="W93" s="8"/>
      <c r="X93" s="51">
        <f>+IF(H93=0,"",'Ark1'!AB140)</f>
        <v>2.6469142417908689</v>
      </c>
      <c r="Y93" s="12">
        <f>+IF(H93=0,"",'Ark1'!AC140)</f>
        <v>-23.859121193249418</v>
      </c>
      <c r="Z93" s="15">
        <f>+IF(H93=0,"",'Ark1'!AD140)</f>
        <v>9.5561427899292823</v>
      </c>
      <c r="AA93" s="15"/>
      <c r="AB93" s="12">
        <f>+IF(H93=0,"",'Ark1'!V140)</f>
        <v>85.146102388150098</v>
      </c>
      <c r="AC93" s="51">
        <f>+IF(H93=0,"",'Ark1'!T140)</f>
        <v>15.422568058815251</v>
      </c>
      <c r="AD93" s="15">
        <f t="shared" si="15"/>
        <v>98.23054545454545</v>
      </c>
      <c r="AE93" s="306"/>
      <c r="AF93" s="28"/>
      <c r="AR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</row>
    <row r="94" spans="1:59" ht="15.6">
      <c r="A94" s="28"/>
      <c r="B94" s="3">
        <f>+'Ark1'!D141</f>
        <v>9</v>
      </c>
      <c r="C94" s="3" t="s">
        <v>497</v>
      </c>
      <c r="D94" s="3">
        <f>+'Ark1'!C141</f>
        <v>2018</v>
      </c>
      <c r="E94" s="306">
        <f>+'Ark1'!Q141</f>
        <v>1373</v>
      </c>
      <c r="F94" s="15"/>
      <c r="G94" s="15"/>
      <c r="H94" s="306">
        <f>+'Ark1'!R141</f>
        <v>120641</v>
      </c>
      <c r="I94" s="306"/>
      <c r="J94" s="306">
        <f>+IF(H94=0,"",'Ark1'!S141)</f>
        <v>116929</v>
      </c>
      <c r="K94" s="51">
        <f>+IF(H94=0,"",'Ark1'!AE141)</f>
        <v>8.3829680659010748</v>
      </c>
      <c r="L94" s="51" t="str">
        <f>+IF(I94=0,"",'Ark1'!AF141)</f>
        <v/>
      </c>
      <c r="M94" s="98"/>
      <c r="N94" s="12">
        <f>+IF(H94=0,"",'Ark1'!U141)</f>
        <v>60.13952911595927</v>
      </c>
      <c r="O94" s="12"/>
      <c r="P94" s="12">
        <f>+IF(H94=0,"",'Ark1'!W141)</f>
        <v>78.718914041854433</v>
      </c>
      <c r="Q94" s="51"/>
      <c r="R94" s="12">
        <f>+IF(H94=0,"",'Ark1'!X141)</f>
        <v>1.4373223033628699</v>
      </c>
      <c r="S94" s="51"/>
      <c r="T94" s="12">
        <f>+IF(H94=0,"",'Ark1'!Y141)</f>
        <v>2.8746446067257398</v>
      </c>
      <c r="U94" s="8"/>
      <c r="V94" s="12"/>
      <c r="W94" s="8"/>
      <c r="X94" s="51">
        <f>+IF(H94=0,"",'Ark1'!AB141)</f>
        <v>2.6757264495298312</v>
      </c>
      <c r="Y94" s="12">
        <f>+IF(H94=0,"",'Ark1'!AC141)</f>
        <v>-26.111073727550391</v>
      </c>
      <c r="Z94" s="15">
        <f>+IF(H94=0,"",'Ark1'!AD141)</f>
        <v>8.5354869977112013</v>
      </c>
      <c r="AA94" s="15"/>
      <c r="AB94" s="12">
        <f>+IF(H94=0,"",'Ark1'!V141)</f>
        <v>86.189564507515286</v>
      </c>
      <c r="AC94" s="51">
        <f>+IF(H94=0,"",'Ark1'!T141)</f>
        <v>15.216999195961572</v>
      </c>
      <c r="AD94" s="15">
        <f t="shared" si="15"/>
        <v>87.866715222141295</v>
      </c>
      <c r="AE94" s="306"/>
      <c r="AF94" s="28"/>
      <c r="AR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</row>
    <row r="95" spans="1:59" ht="15.6">
      <c r="A95" s="28"/>
      <c r="B95" s="3">
        <f>+'Ark1'!D142</f>
        <v>10</v>
      </c>
      <c r="C95" s="3" t="s">
        <v>498</v>
      </c>
      <c r="D95" s="3">
        <f>+'Ark1'!C142</f>
        <v>2018</v>
      </c>
      <c r="E95" s="306">
        <f>+'Ark1'!Q142</f>
        <v>1558</v>
      </c>
      <c r="F95" s="15"/>
      <c r="G95" s="15"/>
      <c r="H95" s="306">
        <f>+'Ark1'!R142</f>
        <v>156747</v>
      </c>
      <c r="I95" s="306"/>
      <c r="J95" s="306">
        <f>+IF(H95=0,"",'Ark1'!S142)</f>
        <v>148086</v>
      </c>
      <c r="K95" s="51">
        <f>+IF(H95=0,"",'Ark1'!AE142)</f>
        <v>10.763390298451736</v>
      </c>
      <c r="L95" s="51" t="str">
        <f>+IF(I95=0,"",'Ark1'!AF142)</f>
        <v/>
      </c>
      <c r="M95" s="98"/>
      <c r="N95" s="12">
        <f>+IF(H95=0,"",'Ark1'!U142)</f>
        <v>60.106370622476121</v>
      </c>
      <c r="O95" s="12"/>
      <c r="P95" s="12">
        <f>+IF(H95=0,"",'Ark1'!W142)</f>
        <v>79.806562402927923</v>
      </c>
      <c r="Q95" s="51"/>
      <c r="R95" s="12">
        <f>+IF(H95=0,"",'Ark1'!X142)</f>
        <v>1.2529745385876603</v>
      </c>
      <c r="S95" s="51"/>
      <c r="T95" s="12">
        <f>+IF(H95=0,"",'Ark1'!Y142)</f>
        <v>2.5059490771753206</v>
      </c>
      <c r="U95" s="8"/>
      <c r="V95" s="12"/>
      <c r="W95" s="8"/>
      <c r="X95" s="51">
        <f>+IF(H95=0,"",'Ark1'!AB142)</f>
        <v>2.643170219740107</v>
      </c>
      <c r="Y95" s="12">
        <f>+IF(H95=0,"",'Ark1'!AC142)</f>
        <v>-25.731744658122562</v>
      </c>
      <c r="Z95" s="15">
        <f>+IF(H95=0,"",'Ark1'!AD142)</f>
        <v>11.090027274560372</v>
      </c>
      <c r="AA95" s="15"/>
      <c r="AB95" s="12">
        <f>+IF(H95=0,"",'Ark1'!V142)</f>
        <v>87.968888945662684</v>
      </c>
      <c r="AC95" s="51">
        <f>+IF(H95=0,"",'Ark1'!T142)</f>
        <v>14.821923226600829</v>
      </c>
      <c r="AD95" s="15">
        <f t="shared" si="15"/>
        <v>100.60783055198974</v>
      </c>
      <c r="AE95" s="306"/>
      <c r="AF95" s="28"/>
      <c r="AR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</row>
    <row r="96" spans="1:59" ht="15.6">
      <c r="A96" s="28"/>
      <c r="B96" s="3">
        <f>+'Ark1'!D143</f>
        <v>11</v>
      </c>
      <c r="C96" s="3" t="s">
        <v>499</v>
      </c>
      <c r="D96" s="3">
        <f>+'Ark1'!C143</f>
        <v>2018</v>
      </c>
      <c r="E96" s="306">
        <f>+'Ark1'!Q143</f>
        <v>776</v>
      </c>
      <c r="F96" s="15"/>
      <c r="G96" s="15"/>
      <c r="H96" s="306">
        <f>+'Ark1'!R143</f>
        <v>45426</v>
      </c>
      <c r="I96" s="306"/>
      <c r="J96" s="306">
        <f>+IF(H96=0,"",'Ark1'!S143)</f>
        <v>43026</v>
      </c>
      <c r="K96" s="51">
        <f>+IF(H96=0,"",'Ark1'!AE143)</f>
        <v>3.1285639193529287</v>
      </c>
      <c r="L96" s="51" t="str">
        <f>+IF(I96=0,"",'Ark1'!AF143)</f>
        <v/>
      </c>
      <c r="M96" s="98"/>
      <c r="N96" s="12">
        <f>+IF(H96=0,"",'Ark1'!U143)</f>
        <v>60.224608376330579</v>
      </c>
      <c r="O96" s="12"/>
      <c r="P96" s="12">
        <f>+IF(H96=0,"",'Ark1'!W143)</f>
        <v>79.839457537303389</v>
      </c>
      <c r="Q96" s="51"/>
      <c r="R96" s="12">
        <f>+IF(H96=0,"",'Ark1'!X143)</f>
        <v>1.1601285607361422</v>
      </c>
      <c r="S96" s="51"/>
      <c r="T96" s="12">
        <f>+IF(H96=0,"",'Ark1'!Y143)</f>
        <v>2.3202571214722845</v>
      </c>
      <c r="U96" s="8"/>
      <c r="V96" s="12"/>
      <c r="W96" s="8"/>
      <c r="X96" s="51">
        <f>+IF(H96=0,"",'Ark1'!AB143)</f>
        <v>2.7149274821745024</v>
      </c>
      <c r="Y96" s="12">
        <f>+IF(H96=0,"",'Ark1'!AC143)</f>
        <v>-28.181643320400195</v>
      </c>
      <c r="Z96" s="15">
        <f>+IF(H96=0,"",'Ark1'!AD143)</f>
        <v>3.2139408025300598</v>
      </c>
      <c r="AA96" s="15"/>
      <c r="AB96" s="12">
        <f>+IF(H96=0,"",'Ark1'!V143)</f>
        <v>87.984966534130109</v>
      </c>
      <c r="AC96" s="51">
        <f>+IF(H96=0,"",'Ark1'!T143)</f>
        <v>14.899815083872676</v>
      </c>
      <c r="AD96" s="15">
        <f t="shared" si="15"/>
        <v>58.538659793814432</v>
      </c>
      <c r="AE96" s="306"/>
      <c r="AF96" s="28"/>
      <c r="AR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</row>
    <row r="97" spans="1:59" ht="15.6">
      <c r="A97" s="28"/>
      <c r="B97" s="3">
        <f>+'Ark1'!D144</f>
        <v>12</v>
      </c>
      <c r="C97" s="3" t="s">
        <v>500</v>
      </c>
      <c r="D97" s="3">
        <f>+'Ark1'!C144</f>
        <v>2018</v>
      </c>
      <c r="E97" s="306">
        <f>+'Ark1'!Q144</f>
        <v>0</v>
      </c>
      <c r="F97" s="15"/>
      <c r="G97" s="15"/>
      <c r="H97" s="306">
        <f>+'Ark1'!R144</f>
        <v>0</v>
      </c>
      <c r="I97" s="306"/>
      <c r="J97" s="306" t="str">
        <f>+IF(H97=0,"",'Ark1'!S144)</f>
        <v/>
      </c>
      <c r="K97" s="51" t="str">
        <f>+IF(H97=0,"",'Ark1'!AE144)</f>
        <v/>
      </c>
      <c r="L97" s="51" t="str">
        <f>+IF(I97=0,"",'Ark1'!AF144)</f>
        <v/>
      </c>
      <c r="M97" s="98"/>
      <c r="N97" s="12" t="str">
        <f>+IF(H97=0,"",'Ark1'!U144)</f>
        <v/>
      </c>
      <c r="O97" s="12"/>
      <c r="P97" s="12" t="str">
        <f>+IF(H97=0,"",'Ark1'!W144)</f>
        <v/>
      </c>
      <c r="Q97" s="51"/>
      <c r="R97" s="12" t="str">
        <f>+IF(H97=0,"",'Ark1'!X144)</f>
        <v/>
      </c>
      <c r="S97" s="51"/>
      <c r="T97" s="12" t="str">
        <f>+IF(H97=0,"",'Ark1'!Y144)</f>
        <v/>
      </c>
      <c r="U97" s="8"/>
      <c r="V97" s="12"/>
      <c r="W97" s="8"/>
      <c r="X97" s="51" t="str">
        <f>+IF(H97=0,"",'Ark1'!AB144)</f>
        <v/>
      </c>
      <c r="Y97" s="12" t="str">
        <f>+IF(H97=0,"",'Ark1'!AC144)</f>
        <v/>
      </c>
      <c r="Z97" s="15" t="str">
        <f>+IF(H97=0,"",'Ark1'!AD144)</f>
        <v/>
      </c>
      <c r="AA97" s="15"/>
      <c r="AB97" s="12" t="str">
        <f>+IF(H97=0,"",'Ark1'!V144)</f>
        <v/>
      </c>
      <c r="AC97" s="51" t="str">
        <f>+IF(H97=0,"",'Ark1'!T144)</f>
        <v/>
      </c>
      <c r="AD97" s="15" t="str">
        <f t="shared" si="15"/>
        <v/>
      </c>
      <c r="AE97" s="306"/>
      <c r="AF97" s="28"/>
      <c r="AR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</row>
    <row r="98" spans="1:59" ht="15.6">
      <c r="A98" s="28"/>
      <c r="B98" s="94">
        <f>+'Ark1'!D145</f>
        <v>1</v>
      </c>
      <c r="C98" s="94" t="s">
        <v>490</v>
      </c>
      <c r="D98" s="94">
        <f>+'Ark1'!C145</f>
        <v>2017</v>
      </c>
      <c r="E98" s="305">
        <f>+'Ark1'!Q145</f>
        <v>1288</v>
      </c>
      <c r="F98" s="95"/>
      <c r="G98" s="95"/>
      <c r="H98" s="305">
        <f>+'Ark1'!R145</f>
        <v>131982</v>
      </c>
      <c r="I98" s="305"/>
      <c r="J98" s="305">
        <f>+IF(H98=0,"",'Ark1'!S145)</f>
        <v>131659</v>
      </c>
      <c r="K98" s="107">
        <f>+IF(H98=0,"",'Ark1'!AE145)</f>
        <v>9.8404298191033437</v>
      </c>
      <c r="L98" s="107" t="str">
        <f>+IF(I98=0,"",'Ark1'!AF145)</f>
        <v/>
      </c>
      <c r="M98" s="98"/>
      <c r="N98" s="96">
        <f>+IF(H98=0,"",'Ark1'!U145)</f>
        <v>60.03353359815889</v>
      </c>
      <c r="O98" s="96"/>
      <c r="P98" s="96">
        <f>+IF(H98=0,"",'Ark1'!W145)</f>
        <v>82.02442597923374</v>
      </c>
      <c r="Q98" s="107"/>
      <c r="R98" s="96">
        <f>+IF(H98=0,"",'Ark1'!X145)</f>
        <v>2.7731054234668369</v>
      </c>
      <c r="S98" s="107"/>
      <c r="T98" s="96">
        <f>+IF(H98=0,"",'Ark1'!Y145)</f>
        <v>5.5462108469336737</v>
      </c>
      <c r="U98" s="8"/>
      <c r="V98" s="96"/>
      <c r="W98" s="8"/>
      <c r="X98" s="107">
        <f>+IF(H98=0,"",'Ark1'!AB145)</f>
        <v>2.7968412385409498</v>
      </c>
      <c r="Y98" s="96">
        <f>+IF(H98=0,"",'Ark1'!AC145)</f>
        <v>-26.369207463940207</v>
      </c>
      <c r="Z98" s="95">
        <f>+IF(H98=0,"",'Ark1'!AD145)</f>
        <v>9.7425979375355229</v>
      </c>
      <c r="AA98" s="95"/>
      <c r="AB98" s="96">
        <f>+IF(H98=0,"",'Ark1'!V145)</f>
        <v>88.952952486330688</v>
      </c>
      <c r="AC98" s="107">
        <f>+IF(H98=0,"",'Ark1'!T145)</f>
        <v>15.580495825188281</v>
      </c>
      <c r="AD98" s="95">
        <f>+IF(H98=0,"",H98/E98)</f>
        <v>102.47049689440993</v>
      </c>
      <c r="AE98" s="305"/>
      <c r="AF98" s="28"/>
      <c r="AR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</row>
    <row r="99" spans="1:59" ht="15.6">
      <c r="A99" s="28"/>
      <c r="B99" s="94">
        <f>+'Ark1'!D146</f>
        <v>2</v>
      </c>
      <c r="C99" s="94" t="s">
        <v>491</v>
      </c>
      <c r="D99" s="94">
        <f>+'Ark1'!C146</f>
        <v>2017</v>
      </c>
      <c r="E99" s="305">
        <f>+'Ark1'!Q146</f>
        <v>1258</v>
      </c>
      <c r="F99" s="95"/>
      <c r="G99" s="95"/>
      <c r="H99" s="305">
        <f>+'Ark1'!R146</f>
        <v>120511</v>
      </c>
      <c r="I99" s="305"/>
      <c r="J99" s="305">
        <f>+IF(H99=0,"",'Ark1'!S146)</f>
        <v>120270</v>
      </c>
      <c r="K99" s="107">
        <f>+IF(H99=0,"",'Ark1'!AE146)</f>
        <v>8.9376302912519385</v>
      </c>
      <c r="L99" s="107" t="str">
        <f>+IF(I99=0,"",'Ark1'!AF146)</f>
        <v/>
      </c>
      <c r="M99" s="98"/>
      <c r="N99" s="96">
        <f>+IF(H99=0,"",'Ark1'!U146)</f>
        <v>60.149846179429616</v>
      </c>
      <c r="O99" s="96"/>
      <c r="P99" s="96">
        <f>+IF(H99=0,"",'Ark1'!W146)</f>
        <v>81.55390454809995</v>
      </c>
      <c r="Q99" s="107"/>
      <c r="R99" s="96">
        <f>+IF(H99=0,"",'Ark1'!X146)</f>
        <v>2.5566130892615622</v>
      </c>
      <c r="S99" s="107"/>
      <c r="T99" s="96">
        <f>+IF(H99=0,"",'Ark1'!Y146)</f>
        <v>5.1132261785231243</v>
      </c>
      <c r="U99" s="8"/>
      <c r="V99" s="96"/>
      <c r="W99" s="8"/>
      <c r="X99" s="107">
        <f>+IF(H99=0,"",'Ark1'!AB146)</f>
        <v>2.789799972675286</v>
      </c>
      <c r="Y99" s="96">
        <f>+IF(H99=0,"",'Ark1'!AC146)</f>
        <v>-25.233747675540904</v>
      </c>
      <c r="Z99" s="95">
        <f>+IF(H99=0,"",'Ark1'!AD146)</f>
        <v>8.8958359477075941</v>
      </c>
      <c r="AA99" s="95"/>
      <c r="AB99" s="96">
        <f>+IF(H99=0,"",'Ark1'!V146)</f>
        <v>88.432107570174495</v>
      </c>
      <c r="AC99" s="107">
        <f>+IF(H99=0,"",'Ark1'!T146)</f>
        <v>15.65204006273286</v>
      </c>
      <c r="AD99" s="95">
        <f t="shared" ref="AD99:AD109" si="16">+IF(H99=0,"",H99/E99)</f>
        <v>95.795707472178066</v>
      </c>
      <c r="AE99" s="305"/>
      <c r="AF99" s="28"/>
      <c r="AR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</row>
    <row r="100" spans="1:59" ht="15.6">
      <c r="A100" s="28"/>
      <c r="B100" s="94">
        <f>+'Ark1'!D147</f>
        <v>3</v>
      </c>
      <c r="C100" s="94" t="s">
        <v>492</v>
      </c>
      <c r="D100" s="94">
        <f>+'Ark1'!C147</f>
        <v>2017</v>
      </c>
      <c r="E100" s="305">
        <f>+'Ark1'!Q147</f>
        <v>1321</v>
      </c>
      <c r="F100" s="95"/>
      <c r="G100" s="95"/>
      <c r="H100" s="305">
        <f>+'Ark1'!R147</f>
        <v>137478</v>
      </c>
      <c r="I100" s="305"/>
      <c r="J100" s="305">
        <f>+IF(H100=0,"",'Ark1'!S147)</f>
        <v>137113</v>
      </c>
      <c r="K100" s="107">
        <f>+IF(H100=0,"",'Ark1'!AE147)</f>
        <v>10.209848492239393</v>
      </c>
      <c r="L100" s="107" t="str">
        <f>+IF(I100=0,"",'Ark1'!AF147)</f>
        <v/>
      </c>
      <c r="M100" s="98"/>
      <c r="N100" s="96">
        <f>+IF(H100=0,"",'Ark1'!U147)</f>
        <v>60.132051665414643</v>
      </c>
      <c r="O100" s="96"/>
      <c r="P100" s="96">
        <f>+IF(H100=0,"",'Ark1'!W147)</f>
        <v>81.718492776031979</v>
      </c>
      <c r="Q100" s="107"/>
      <c r="R100" s="96">
        <f>+IF(H100=0,"",'Ark1'!X147)</f>
        <v>1.9683149303888623</v>
      </c>
      <c r="S100" s="107"/>
      <c r="T100" s="96">
        <f>+IF(H100=0,"",'Ark1'!Y147)</f>
        <v>3.9366298607777246</v>
      </c>
      <c r="U100" s="8"/>
      <c r="V100" s="96"/>
      <c r="W100" s="8"/>
      <c r="X100" s="107">
        <f>+IF(H100=0,"",'Ark1'!AB147)</f>
        <v>2.7652496964658257</v>
      </c>
      <c r="Y100" s="96">
        <f>+IF(H100=0,"",'Ark1'!AC147)</f>
        <v>-24.329273659268704</v>
      </c>
      <c r="Z100" s="95">
        <f>+IF(H100=0,"",'Ark1'!AD147)</f>
        <v>10.148299610981111</v>
      </c>
      <c r="AA100" s="95"/>
      <c r="AB100" s="96">
        <f>+IF(H100=0,"",'Ark1'!V147)</f>
        <v>88.626845249681395</v>
      </c>
      <c r="AC100" s="107">
        <f>+IF(H100=0,"",'Ark1'!T147)</f>
        <v>15.632370270152316</v>
      </c>
      <c r="AD100" s="95">
        <f t="shared" si="16"/>
        <v>104.07115821347465</v>
      </c>
      <c r="AE100" s="305"/>
      <c r="AF100" s="28"/>
      <c r="AR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</row>
    <row r="101" spans="1:59" ht="15.6">
      <c r="A101" s="28"/>
      <c r="B101" s="94">
        <f>+'Ark1'!D148</f>
        <v>4</v>
      </c>
      <c r="C101" s="94" t="s">
        <v>493</v>
      </c>
      <c r="D101" s="94">
        <f>+'Ark1'!C148</f>
        <v>2017</v>
      </c>
      <c r="E101" s="305">
        <f>+'Ark1'!Q148</f>
        <v>1211</v>
      </c>
      <c r="F101" s="95"/>
      <c r="G101" s="95"/>
      <c r="H101" s="305">
        <f>+'Ark1'!R148</f>
        <v>116135</v>
      </c>
      <c r="I101" s="305"/>
      <c r="J101" s="305">
        <f>+IF(H101=0,"",'Ark1'!S148)</f>
        <v>115854</v>
      </c>
      <c r="K101" s="107">
        <f>+IF(H101=0,"",'Ark1'!AE148)</f>
        <v>8.5858116682393568</v>
      </c>
      <c r="L101" s="107" t="str">
        <f>+IF(I101=0,"",'Ark1'!AF148)</f>
        <v/>
      </c>
      <c r="M101" s="98"/>
      <c r="N101" s="96">
        <f>+IF(H101=0,"",'Ark1'!U148)</f>
        <v>60.189264073748006</v>
      </c>
      <c r="O101" s="96"/>
      <c r="P101" s="96">
        <f>+IF(H101=0,"",'Ark1'!W148)</f>
        <v>81.329856975158421</v>
      </c>
      <c r="Q101" s="107"/>
      <c r="R101" s="96">
        <f>+IF(H101=0,"",'Ark1'!X148)</f>
        <v>2.7399147543806763</v>
      </c>
      <c r="S101" s="107"/>
      <c r="T101" s="96">
        <f>+IF(H101=0,"",'Ark1'!Y148)</f>
        <v>5.4798295087613527</v>
      </c>
      <c r="U101" s="8"/>
      <c r="V101" s="96"/>
      <c r="W101" s="8"/>
      <c r="X101" s="107">
        <f>+IF(H101=0,"",'Ark1'!AB148)</f>
        <v>2.8174180095680472</v>
      </c>
      <c r="Y101" s="96">
        <f>+IF(H101=0,"",'Ark1'!AC148)</f>
        <v>-27.035622038864265</v>
      </c>
      <c r="Z101" s="95">
        <f>+IF(H101=0,"",'Ark1'!AD148)</f>
        <v>8.5728100155755218</v>
      </c>
      <c r="AA101" s="95"/>
      <c r="AB101" s="96">
        <f>+IF(H101=0,"",'Ark1'!V148)</f>
        <v>88.199185525490023</v>
      </c>
      <c r="AC101" s="107">
        <f>+IF(H101=0,"",'Ark1'!T148)</f>
        <v>15.64733284539545</v>
      </c>
      <c r="AD101" s="95">
        <f t="shared" si="16"/>
        <v>95.900082576383156</v>
      </c>
      <c r="AE101" s="305"/>
      <c r="AF101" s="28"/>
      <c r="AR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</row>
    <row r="102" spans="1:59" ht="15.6">
      <c r="A102" s="28"/>
      <c r="B102" s="94">
        <f>+'Ark1'!D149</f>
        <v>5</v>
      </c>
      <c r="C102" s="94" t="s">
        <v>377</v>
      </c>
      <c r="D102" s="94">
        <f>+'Ark1'!C149</f>
        <v>2017</v>
      </c>
      <c r="E102" s="305">
        <f>+'Ark1'!Q149</f>
        <v>1314</v>
      </c>
      <c r="F102" s="95"/>
      <c r="G102" s="95"/>
      <c r="H102" s="305">
        <f>+'Ark1'!R149</f>
        <v>136410</v>
      </c>
      <c r="I102" s="305"/>
      <c r="J102" s="305">
        <f>+IF(H102=0,"",'Ark1'!S149)</f>
        <v>135850</v>
      </c>
      <c r="K102" s="107">
        <f>+IF(H102=0,"",'Ark1'!AE149)</f>
        <v>10.068473935400306</v>
      </c>
      <c r="L102" s="107" t="str">
        <f>+IF(I102=0,"",'Ark1'!AF149)</f>
        <v/>
      </c>
      <c r="M102" s="98"/>
      <c r="N102" s="96">
        <f>+IF(H102=0,"",'Ark1'!U149)</f>
        <v>60.099727640780266</v>
      </c>
      <c r="O102" s="96"/>
      <c r="P102" s="96">
        <f>+IF(H102=0,"",'Ark1'!W149)</f>
        <v>81.336164887744047</v>
      </c>
      <c r="Q102" s="107"/>
      <c r="R102" s="96">
        <f>+IF(H102=0,"",'Ark1'!X149)</f>
        <v>2.1164137526574298</v>
      </c>
      <c r="S102" s="107"/>
      <c r="T102" s="96">
        <f>+IF(H102=0,"",'Ark1'!Y149)</f>
        <v>4.2328275053148596</v>
      </c>
      <c r="U102" s="8"/>
      <c r="V102" s="96"/>
      <c r="W102" s="8"/>
      <c r="X102" s="107">
        <f>+IF(H102=0,"",'Ark1'!AB149)</f>
        <v>2.7661007101917594</v>
      </c>
      <c r="Y102" s="96">
        <f>+IF(H102=0,"",'Ark1'!AC149)</f>
        <v>-28.067886033261008</v>
      </c>
      <c r="Z102" s="95">
        <f>+IF(H102=0,"",'Ark1'!AD149)</f>
        <v>10.069462386228581</v>
      </c>
      <c r="AA102" s="95"/>
      <c r="AB102" s="96">
        <f>+IF(H102=0,"",'Ark1'!V149)</f>
        <v>88.247590010492416</v>
      </c>
      <c r="AC102" s="107">
        <f>+IF(H102=0,"",'Ark1'!T149)</f>
        <v>15.595476871197127</v>
      </c>
      <c r="AD102" s="95">
        <f t="shared" si="16"/>
        <v>103.81278538812785</v>
      </c>
      <c r="AE102" s="305"/>
      <c r="AF102" s="28"/>
      <c r="AR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</row>
    <row r="103" spans="1:59" ht="15.6">
      <c r="A103" s="28"/>
      <c r="B103" s="94">
        <f>+'Ark1'!D150</f>
        <v>6</v>
      </c>
      <c r="C103" s="94" t="s">
        <v>494</v>
      </c>
      <c r="D103" s="94">
        <f>+'Ark1'!C150</f>
        <v>2017</v>
      </c>
      <c r="E103" s="305">
        <f>+'Ark1'!Q150</f>
        <v>1274</v>
      </c>
      <c r="F103" s="95"/>
      <c r="G103" s="95"/>
      <c r="H103" s="305">
        <f>+'Ark1'!R150</f>
        <v>130398</v>
      </c>
      <c r="I103" s="305"/>
      <c r="J103" s="305">
        <f>+IF(H103=0,"",'Ark1'!S150)</f>
        <v>129784</v>
      </c>
      <c r="K103" s="107">
        <f>+IF(H103=0,"",'Ark1'!AE150)</f>
        <v>9.5664814822383288</v>
      </c>
      <c r="L103" s="107" t="str">
        <f>+IF(I103=0,"",'Ark1'!AF150)</f>
        <v/>
      </c>
      <c r="M103" s="98"/>
      <c r="N103" s="96">
        <f>+IF(H103=0,"",'Ark1'!U150)</f>
        <v>60.061810392652397</v>
      </c>
      <c r="O103" s="96"/>
      <c r="P103" s="96">
        <f>+IF(H103=0,"",'Ark1'!W150)</f>
        <v>80.892966775565114</v>
      </c>
      <c r="Q103" s="107"/>
      <c r="R103" s="96">
        <f>+IF(H103=0,"",'Ark1'!X150)</f>
        <v>2.2960474853908797</v>
      </c>
      <c r="S103" s="107"/>
      <c r="T103" s="96">
        <f>+IF(H103=0,"",'Ark1'!Y150)</f>
        <v>4.5920949707817593</v>
      </c>
      <c r="U103" s="8"/>
      <c r="V103" s="96"/>
      <c r="W103" s="8"/>
      <c r="X103" s="107">
        <f>+IF(H103=0,"",'Ark1'!AB150)</f>
        <v>2.7899289168725097</v>
      </c>
      <c r="Y103" s="96">
        <f>+IF(H103=0,"",'Ark1'!AC150)</f>
        <v>-26.012767415945905</v>
      </c>
      <c r="Z103" s="95">
        <f>+IF(H103=0,"",'Ark1'!AD150)</f>
        <v>9.6256708176778432</v>
      </c>
      <c r="AA103" s="95"/>
      <c r="AB103" s="96">
        <f>+IF(H103=0,"",'Ark1'!V150)</f>
        <v>87.78087421727848</v>
      </c>
      <c r="AC103" s="107">
        <f>+IF(H103=0,"",'Ark1'!T150)</f>
        <v>15.55770794030583</v>
      </c>
      <c r="AD103" s="95">
        <f t="shared" si="16"/>
        <v>102.35321821036106</v>
      </c>
      <c r="AE103" s="305"/>
      <c r="AF103" s="28"/>
      <c r="AR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</row>
    <row r="104" spans="1:59" ht="15.6">
      <c r="A104" s="28"/>
      <c r="B104" s="94">
        <f>+'Ark1'!D151</f>
        <v>7</v>
      </c>
      <c r="C104" s="94" t="s">
        <v>495</v>
      </c>
      <c r="D104" s="94">
        <f>+'Ark1'!C151</f>
        <v>2017</v>
      </c>
      <c r="E104" s="305">
        <f>+'Ark1'!Q151</f>
        <v>1226</v>
      </c>
      <c r="F104" s="95"/>
      <c r="G104" s="95"/>
      <c r="H104" s="305">
        <f>+'Ark1'!R151</f>
        <v>126426</v>
      </c>
      <c r="I104" s="305"/>
      <c r="J104" s="305">
        <f>+IF(H104=0,"",'Ark1'!S151)</f>
        <v>126011</v>
      </c>
      <c r="K104" s="107">
        <f>+IF(H104=0,"",'Ark1'!AE151)</f>
        <v>9.258622594979796</v>
      </c>
      <c r="L104" s="107" t="str">
        <f>+IF(I104=0,"",'Ark1'!AF151)</f>
        <v/>
      </c>
      <c r="M104" s="98"/>
      <c r="N104" s="96">
        <f>+IF(H104=0,"",'Ark1'!U151)</f>
        <v>60.023355103919485</v>
      </c>
      <c r="O104" s="96"/>
      <c r="P104" s="96">
        <f>+IF(H104=0,"",'Ark1'!W151)</f>
        <v>80.633889104919504</v>
      </c>
      <c r="Q104" s="107"/>
      <c r="R104" s="96">
        <f>+IF(H104=0,"",'Ark1'!X151)</f>
        <v>1.971904513312136</v>
      </c>
      <c r="S104" s="107"/>
      <c r="T104" s="96">
        <f>+IF(H104=0,"",'Ark1'!Y151)</f>
        <v>3.943809026624272</v>
      </c>
      <c r="U104" s="8"/>
      <c r="V104" s="96"/>
      <c r="W104" s="8"/>
      <c r="X104" s="107">
        <f>+IF(H104=0,"",'Ark1'!AB151)</f>
        <v>2.760239893189373</v>
      </c>
      <c r="Y104" s="96">
        <f>+IF(H104=0,"",'Ark1'!AC151)</f>
        <v>-26.679516488816777</v>
      </c>
      <c r="Z104" s="95">
        <f>+IF(H104=0,"",'Ark1'!AD151)</f>
        <v>9.332467206519576</v>
      </c>
      <c r="AA104" s="95"/>
      <c r="AB104" s="96">
        <f>+IF(H104=0,"",'Ark1'!V151)</f>
        <v>87.471271253015985</v>
      </c>
      <c r="AC104" s="107">
        <f>+IF(H104=0,"",'Ark1'!T151)</f>
        <v>15.577159761441475</v>
      </c>
      <c r="AD104" s="95">
        <f t="shared" si="16"/>
        <v>103.12071778140293</v>
      </c>
      <c r="AE104" s="305"/>
      <c r="AF104" s="28"/>
      <c r="AR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</row>
    <row r="105" spans="1:59" ht="15.6">
      <c r="A105" s="28"/>
      <c r="B105" s="94">
        <f>+'Ark1'!D152</f>
        <v>8</v>
      </c>
      <c r="C105" s="94" t="s">
        <v>496</v>
      </c>
      <c r="D105" s="94">
        <f>+'Ark1'!C152</f>
        <v>2017</v>
      </c>
      <c r="E105" s="305">
        <f>+'Ark1'!Q152</f>
        <v>1402</v>
      </c>
      <c r="F105" s="95"/>
      <c r="G105" s="95"/>
      <c r="H105" s="305">
        <f>+'Ark1'!R152</f>
        <v>139129</v>
      </c>
      <c r="I105" s="305"/>
      <c r="J105" s="305">
        <f>+IF(H105=0,"",'Ark1'!S152)</f>
        <v>138257</v>
      </c>
      <c r="K105" s="107">
        <f>+IF(H105=0,"",'Ark1'!AE152)</f>
        <v>10.191282345846417</v>
      </c>
      <c r="L105" s="107" t="str">
        <f>+IF(I105=0,"",'Ark1'!AF152)</f>
        <v/>
      </c>
      <c r="M105" s="98"/>
      <c r="N105" s="96">
        <f>+IF(H105=0,"",'Ark1'!U152)</f>
        <v>59.969650722929046</v>
      </c>
      <c r="O105" s="96"/>
      <c r="P105" s="96">
        <f>+IF(H105=0,"",'Ark1'!W152)</f>
        <v>80.894945789363263</v>
      </c>
      <c r="Q105" s="107"/>
      <c r="R105" s="96">
        <f>+IF(H105=0,"",'Ark1'!X152)</f>
        <v>2.2619295761487539</v>
      </c>
      <c r="S105" s="107"/>
      <c r="T105" s="96">
        <f>+IF(H105=0,"",'Ark1'!Y152)</f>
        <v>4.5238591522975078</v>
      </c>
      <c r="U105" s="8"/>
      <c r="V105" s="96"/>
      <c r="W105" s="8"/>
      <c r="X105" s="107">
        <f>+IF(H105=0,"",'Ark1'!AB152)</f>
        <v>2.740312001961847</v>
      </c>
      <c r="Y105" s="96">
        <f>+IF(H105=0,"",'Ark1'!AC152)</f>
        <v>-24.719576150180476</v>
      </c>
      <c r="Z105" s="95">
        <f>+IF(H105=0,"",'Ark1'!AD152)</f>
        <v>10.270172511792367</v>
      </c>
      <c r="AA105" s="95"/>
      <c r="AB105" s="96">
        <f>+IF(H105=0,"",'Ark1'!V152)</f>
        <v>87.858946186164005</v>
      </c>
      <c r="AC105" s="107">
        <f>+IF(H105=0,"",'Ark1'!T152)</f>
        <v>15.502742059527492</v>
      </c>
      <c r="AD105" s="95">
        <f t="shared" si="16"/>
        <v>99.23609129814551</v>
      </c>
      <c r="AE105" s="305"/>
      <c r="AF105" s="28"/>
      <c r="AR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</row>
    <row r="106" spans="1:59" ht="15.6">
      <c r="A106" s="28"/>
      <c r="B106" s="94">
        <f>+'Ark1'!D153</f>
        <v>9</v>
      </c>
      <c r="C106" s="94" t="s">
        <v>497</v>
      </c>
      <c r="D106" s="94">
        <f>+'Ark1'!C153</f>
        <v>2017</v>
      </c>
      <c r="E106" s="305">
        <f>+'Ark1'!Q153</f>
        <v>1460</v>
      </c>
      <c r="F106" s="95"/>
      <c r="G106" s="95"/>
      <c r="H106" s="305">
        <f>+'Ark1'!R153</f>
        <v>126257</v>
      </c>
      <c r="I106" s="305"/>
      <c r="J106" s="305">
        <f>+IF(H106=0,"",'Ark1'!S153)</f>
        <v>125769</v>
      </c>
      <c r="K106" s="107">
        <f>+IF(H106=0,"",'Ark1'!AE153)</f>
        <v>9.2886703093586238</v>
      </c>
      <c r="L106" s="107" t="str">
        <f>+IF(I106=0,"",'Ark1'!AF153)</f>
        <v/>
      </c>
      <c r="M106" s="98"/>
      <c r="N106" s="96">
        <f>+IF(H106=0,"",'Ark1'!U153)</f>
        <v>59.907584539910502</v>
      </c>
      <c r="O106" s="96"/>
      <c r="P106" s="96">
        <f>+IF(H106=0,"",'Ark1'!W153)</f>
        <v>81.051232656696357</v>
      </c>
      <c r="Q106" s="107"/>
      <c r="R106" s="96">
        <f>+IF(H106=0,"",'Ark1'!X153)</f>
        <v>2.1685926324877034</v>
      </c>
      <c r="S106" s="107"/>
      <c r="T106" s="96">
        <f>+IF(H106=0,"",'Ark1'!Y153)</f>
        <v>4.3371852649754068</v>
      </c>
      <c r="U106" s="8"/>
      <c r="V106" s="96"/>
      <c r="W106" s="8"/>
      <c r="X106" s="107">
        <f>+IF(H106=0,"",'Ark1'!AB153)</f>
        <v>2.7651273180681506</v>
      </c>
      <c r="Y106" s="96">
        <f>+IF(H106=0,"",'Ark1'!AC153)</f>
        <v>-27.5584116888894</v>
      </c>
      <c r="Z106" s="95">
        <f>+IF(H106=0,"",'Ark1'!AD153)</f>
        <v>9.3199920276963741</v>
      </c>
      <c r="AA106" s="95"/>
      <c r="AB106" s="96">
        <f>+IF(H106=0,"",'Ark1'!V153)</f>
        <v>87.949624096740052</v>
      </c>
      <c r="AC106" s="107">
        <f>+IF(H106=0,"",'Ark1'!T153)</f>
        <v>15.498728783354588</v>
      </c>
      <c r="AD106" s="95">
        <f t="shared" si="16"/>
        <v>86.477397260273975</v>
      </c>
      <c r="AE106" s="305"/>
      <c r="AF106" s="28"/>
      <c r="AR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</row>
    <row r="107" spans="1:59" ht="15.6">
      <c r="A107" s="28"/>
      <c r="B107" s="94">
        <f>+'Ark1'!D154</f>
        <v>10</v>
      </c>
      <c r="C107" s="94" t="s">
        <v>498</v>
      </c>
      <c r="D107" s="94">
        <f>+'Ark1'!C154</f>
        <v>2017</v>
      </c>
      <c r="E107" s="305">
        <f>+'Ark1'!Q154</f>
        <v>1549</v>
      </c>
      <c r="F107" s="95"/>
      <c r="G107" s="95"/>
      <c r="H107" s="305">
        <f>+'Ark1'!R154</f>
        <v>136863</v>
      </c>
      <c r="I107" s="305"/>
      <c r="J107" s="305">
        <f>+IF(H107=0,"",'Ark1'!S154)</f>
        <v>136339</v>
      </c>
      <c r="K107" s="107">
        <f>+IF(H107=0,"",'Ark1'!AE154)</f>
        <v>10.120283550744961</v>
      </c>
      <c r="L107" s="107" t="str">
        <f>+IF(I107=0,"",'Ark1'!AF154)</f>
        <v/>
      </c>
      <c r="M107" s="98"/>
      <c r="N107" s="96">
        <f>+IF(H107=0,"",'Ark1'!U154)</f>
        <v>59.798399577523689</v>
      </c>
      <c r="O107" s="96"/>
      <c r="P107" s="96">
        <f>+IF(H107=0,"",'Ark1'!W154)</f>
        <v>81.461473239498559</v>
      </c>
      <c r="Q107" s="107"/>
      <c r="R107" s="96">
        <f>+IF(H107=0,"",'Ark1'!X154)</f>
        <v>1.9588931997691119</v>
      </c>
      <c r="S107" s="107"/>
      <c r="T107" s="96">
        <f>+IF(H107=0,"",'Ark1'!Y154)</f>
        <v>3.9177863995382238</v>
      </c>
      <c r="U107" s="8"/>
      <c r="V107" s="96"/>
      <c r="W107" s="8"/>
      <c r="X107" s="107">
        <f>+IF(H107=0,"",'Ark1'!AB154)</f>
        <v>2.6913986378191121</v>
      </c>
      <c r="Y107" s="96">
        <f>+IF(H107=0,"",'Ark1'!AC154)</f>
        <v>-27.457723129095974</v>
      </c>
      <c r="Z107" s="95">
        <f>+IF(H107=0,"",'Ark1'!AD154)</f>
        <v>10.102901770884852</v>
      </c>
      <c r="AA107" s="95"/>
      <c r="AB107" s="96">
        <f>+IF(H107=0,"",'Ark1'!V154)</f>
        <v>88.379169770223456</v>
      </c>
      <c r="AC107" s="107">
        <f>+IF(H107=0,"",'Ark1'!T154)</f>
        <v>15.461877936330495</v>
      </c>
      <c r="AD107" s="95">
        <f t="shared" si="16"/>
        <v>88.355713363460296</v>
      </c>
      <c r="AE107" s="305"/>
      <c r="AF107" s="28"/>
      <c r="AR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</row>
    <row r="108" spans="1:59" ht="15.6">
      <c r="A108" s="28"/>
      <c r="B108" s="94">
        <f>+'Ark1'!D155</f>
        <v>11</v>
      </c>
      <c r="C108" s="94" t="s">
        <v>499</v>
      </c>
      <c r="D108" s="94">
        <f>+'Ark1'!C155</f>
        <v>2017</v>
      </c>
      <c r="E108" s="305">
        <f>+'Ark1'!Q155</f>
        <v>859</v>
      </c>
      <c r="F108" s="95"/>
      <c r="G108" s="95"/>
      <c r="H108" s="305">
        <f>+'Ark1'!R155</f>
        <v>53101</v>
      </c>
      <c r="I108" s="305"/>
      <c r="J108" s="305">
        <f>+IF(H108=0,"",'Ark1'!S155)</f>
        <v>52798</v>
      </c>
      <c r="K108" s="107">
        <f>+IF(H108=0,"",'Ark1'!AE155)</f>
        <v>3.9324655105975528</v>
      </c>
      <c r="L108" s="107" t="str">
        <f>+IF(I108=0,"",'Ark1'!AF155)</f>
        <v/>
      </c>
      <c r="M108" s="98"/>
      <c r="N108" s="96">
        <f>+IF(H108=0,"",'Ark1'!U155)</f>
        <v>59.91664456987008</v>
      </c>
      <c r="O108" s="96"/>
      <c r="P108" s="96">
        <f>+IF(H108=0,"",'Ark1'!W155)</f>
        <v>81.73858858290015</v>
      </c>
      <c r="Q108" s="107"/>
      <c r="R108" s="96">
        <f>+IF(H108=0,"",'Ark1'!X155)</f>
        <v>2.1995819287772362</v>
      </c>
      <c r="S108" s="107"/>
      <c r="T108" s="96">
        <f>+IF(H108=0,"",'Ark1'!Y155)</f>
        <v>4.3991638575544725</v>
      </c>
      <c r="U108" s="8"/>
      <c r="V108" s="96"/>
      <c r="W108" s="8"/>
      <c r="X108" s="107">
        <f>+IF(H108=0,"",'Ark1'!AB155)</f>
        <v>2.7244995319803262</v>
      </c>
      <c r="Y108" s="96">
        <f>+IF(H108=0,"",'Ark1'!AC155)</f>
        <v>-29.062098511537037</v>
      </c>
      <c r="Z108" s="95">
        <f>+IF(H108=0,"",'Ark1'!AD155)</f>
        <v>3.9197897674006592</v>
      </c>
      <c r="AA108" s="95"/>
      <c r="AB108" s="96">
        <f>+IF(H108=0,"",'Ark1'!V155)</f>
        <v>88.730633736126947</v>
      </c>
      <c r="AC108" s="107">
        <f>+IF(H108=0,"",'Ark1'!T155)</f>
        <v>15.490028436375963</v>
      </c>
      <c r="AD108" s="95">
        <f t="shared" si="16"/>
        <v>61.81722933643772</v>
      </c>
      <c r="AE108" s="305"/>
      <c r="AF108" s="28"/>
      <c r="AR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</row>
    <row r="109" spans="1:59" ht="15.6">
      <c r="A109" s="28"/>
      <c r="B109" s="94">
        <f>+'Ark1'!D156</f>
        <v>12</v>
      </c>
      <c r="C109" s="94" t="s">
        <v>500</v>
      </c>
      <c r="D109" s="94">
        <f>+'Ark1'!C156</f>
        <v>2017</v>
      </c>
      <c r="E109" s="305">
        <f>+'Ark1'!Q156</f>
        <v>0</v>
      </c>
      <c r="F109" s="95"/>
      <c r="G109" s="95"/>
      <c r="H109" s="305">
        <f>+'Ark1'!R156</f>
        <v>0</v>
      </c>
      <c r="I109" s="305"/>
      <c r="J109" s="305" t="str">
        <f>+IF(H109=0,"",'Ark1'!S156)</f>
        <v/>
      </c>
      <c r="K109" s="107" t="str">
        <f>+IF(H109=0,"",'Ark1'!AE156)</f>
        <v/>
      </c>
      <c r="L109" s="107" t="str">
        <f>+IF(I109=0,"",'Ark1'!AF156)</f>
        <v/>
      </c>
      <c r="M109" s="98"/>
      <c r="N109" s="96" t="str">
        <f>+IF(H109=0,"",'Ark1'!U156)</f>
        <v/>
      </c>
      <c r="O109" s="96"/>
      <c r="P109" s="96" t="str">
        <f>+IF(H109=0,"",'Ark1'!W156)</f>
        <v/>
      </c>
      <c r="Q109" s="107"/>
      <c r="R109" s="96" t="str">
        <f>+IF(H109=0,"",'Ark1'!X156)</f>
        <v/>
      </c>
      <c r="S109" s="107"/>
      <c r="T109" s="96" t="str">
        <f>+IF(H109=0,"",'Ark1'!Y156)</f>
        <v/>
      </c>
      <c r="U109" s="8"/>
      <c r="V109" s="96"/>
      <c r="W109" s="8"/>
      <c r="X109" s="107" t="str">
        <f>+IF(H109=0,"",'Ark1'!AB156)</f>
        <v/>
      </c>
      <c r="Y109" s="96" t="str">
        <f>+IF(H109=0,"",'Ark1'!AC156)</f>
        <v/>
      </c>
      <c r="Z109" s="95" t="str">
        <f>+IF(H109=0,"",'Ark1'!AD156)</f>
        <v/>
      </c>
      <c r="AA109" s="95"/>
      <c r="AB109" s="96" t="str">
        <f>+IF(H109=0,"",'Ark1'!V156)</f>
        <v/>
      </c>
      <c r="AC109" s="107" t="str">
        <f>+IF(H109=0,"",'Ark1'!T156)</f>
        <v/>
      </c>
      <c r="AD109" s="95" t="str">
        <f t="shared" si="16"/>
        <v/>
      </c>
      <c r="AE109" s="305"/>
      <c r="AF109" s="28"/>
      <c r="AR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</row>
    <row r="110" spans="1:59" ht="15.6">
      <c r="A110" s="28"/>
      <c r="B110" s="3">
        <f>+'Ark1'!D157</f>
        <v>1</v>
      </c>
      <c r="C110" s="3" t="s">
        <v>490</v>
      </c>
      <c r="D110" s="3">
        <f>+'Ark1'!C157</f>
        <v>2016</v>
      </c>
      <c r="E110" s="306">
        <f>+'Ark1'!Q157</f>
        <v>1254</v>
      </c>
      <c r="F110" s="15"/>
      <c r="G110" s="15"/>
      <c r="H110" s="306">
        <f>+'Ark1'!R157</f>
        <v>129288</v>
      </c>
      <c r="I110" s="306"/>
      <c r="J110" s="306">
        <f>+IF(H110=0,"",'Ark1'!S157)</f>
        <v>128733</v>
      </c>
      <c r="K110" s="51">
        <f>+IF(H110=0,"",'Ark1'!AE157)</f>
        <v>9.7820504598644025</v>
      </c>
      <c r="L110" s="51" t="str">
        <f>+IF(I110=0,"",'Ark1'!AF157)</f>
        <v/>
      </c>
      <c r="M110" s="98"/>
      <c r="N110" s="12">
        <f>+IF(H110=0,"",'Ark1'!U157)</f>
        <v>60.183620361523481</v>
      </c>
      <c r="O110" s="12"/>
      <c r="P110" s="12">
        <f>+IF(H110=0,"",'Ark1'!W157)</f>
        <v>83.786522492289365</v>
      </c>
      <c r="Q110" s="51"/>
      <c r="R110" s="12">
        <f>+IF(H110=0,"",'Ark1'!X157)</f>
        <v>3.0992822226347378</v>
      </c>
      <c r="S110" s="51"/>
      <c r="T110" s="12">
        <f>+IF(H110=0,"",'Ark1'!Y157)</f>
        <v>6.1985644452694757</v>
      </c>
      <c r="U110" s="8"/>
      <c r="V110" s="12"/>
      <c r="W110" s="8"/>
      <c r="X110" s="51">
        <f>+IF(H110=0,"",'Ark1'!AB157)</f>
        <v>2.8225871501696158</v>
      </c>
      <c r="Y110" s="12">
        <f>+IF(H110=0,"",'Ark1'!AC157)</f>
        <v>-26.830167795677607</v>
      </c>
      <c r="Z110" s="15">
        <f>+IF(H110=0,"",'Ark1'!AD157)</f>
        <v>9.5024844357569123</v>
      </c>
      <c r="AA110" s="15"/>
      <c r="AB110" s="12">
        <f>+IF(H110=0,"",'Ark1'!V157)</f>
        <v>90.910306186996081</v>
      </c>
      <c r="AC110" s="51">
        <f>+IF(H110=0,"",'Ark1'!T157)</f>
        <v>15.621039849019239</v>
      </c>
      <c r="AD110" s="15">
        <f>+IF(H110=0,"",H110/E110)</f>
        <v>103.10047846889952</v>
      </c>
      <c r="AE110" s="306"/>
      <c r="AF110" s="28"/>
      <c r="AR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</row>
    <row r="111" spans="1:59" ht="15.6">
      <c r="A111" s="28"/>
      <c r="B111" s="3">
        <f>+'Ark1'!D158</f>
        <v>2</v>
      </c>
      <c r="C111" s="3" t="s">
        <v>491</v>
      </c>
      <c r="D111" s="3">
        <f>+'Ark1'!C158</f>
        <v>2016</v>
      </c>
      <c r="E111" s="306">
        <f>+'Ark1'!Q158</f>
        <v>1292</v>
      </c>
      <c r="F111" s="15"/>
      <c r="G111" s="15"/>
      <c r="H111" s="306">
        <f>+'Ark1'!R158</f>
        <v>124807</v>
      </c>
      <c r="I111" s="306"/>
      <c r="J111" s="306">
        <f>+IF(H111=0,"",'Ark1'!S158)</f>
        <v>124506</v>
      </c>
      <c r="K111" s="51">
        <f>+IF(H111=0,"",'Ark1'!AE158)</f>
        <v>9.3538845580309928</v>
      </c>
      <c r="L111" s="51" t="str">
        <f>+IF(I111=0,"",'Ark1'!AF158)</f>
        <v/>
      </c>
      <c r="M111" s="98"/>
      <c r="N111" s="12">
        <f>+IF(H111=0,"",'Ark1'!U158)</f>
        <v>60.224238189324197</v>
      </c>
      <c r="O111" s="12"/>
      <c r="P111" s="12">
        <f>+IF(H111=0,"",'Ark1'!W158)</f>
        <v>82.839197307759747</v>
      </c>
      <c r="Q111" s="51"/>
      <c r="R111" s="12">
        <f>+IF(H111=0,"",'Ark1'!X158)</f>
        <v>3.1897249353001023</v>
      </c>
      <c r="S111" s="51"/>
      <c r="T111" s="12">
        <f>+IF(H111=0,"",'Ark1'!Y158)</f>
        <v>6.3794498706002045</v>
      </c>
      <c r="U111" s="8"/>
      <c r="V111" s="12"/>
      <c r="W111" s="8"/>
      <c r="X111" s="51">
        <f>+IF(H111=0,"",'Ark1'!AB158)</f>
        <v>2.8102067416988765</v>
      </c>
      <c r="Y111" s="12">
        <f>+IF(H111=0,"",'Ark1'!AC158)</f>
        <v>-25.853942133512408</v>
      </c>
      <c r="Z111" s="15">
        <f>+IF(H111=0,"",'Ark1'!AD158)</f>
        <v>9.173137297920249</v>
      </c>
      <c r="AA111" s="15"/>
      <c r="AB111" s="12">
        <f>+IF(H111=0,"",'Ark1'!V158)</f>
        <v>89.835147245141883</v>
      </c>
      <c r="AC111" s="51">
        <f>+IF(H111=0,"",'Ark1'!T158)</f>
        <v>15.670867819913946</v>
      </c>
      <c r="AD111" s="15">
        <f t="shared" ref="AD111:AD121" si="17">+IF(H111=0,"",H111/E111)</f>
        <v>96.599845201238395</v>
      </c>
      <c r="AE111" s="306"/>
      <c r="AF111" s="28"/>
      <c r="AR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</row>
    <row r="112" spans="1:59" ht="15.6">
      <c r="A112" s="28"/>
      <c r="B112" s="3">
        <f>+'Ark1'!D159</f>
        <v>3</v>
      </c>
      <c r="C112" s="3" t="s">
        <v>492</v>
      </c>
      <c r="D112" s="3">
        <f>+'Ark1'!C159</f>
        <v>2016</v>
      </c>
      <c r="E112" s="306">
        <f>+'Ark1'!Q159</f>
        <v>1289</v>
      </c>
      <c r="F112" s="15"/>
      <c r="G112" s="15"/>
      <c r="H112" s="306">
        <f>+'Ark1'!R159</f>
        <v>132470</v>
      </c>
      <c r="I112" s="306"/>
      <c r="J112" s="306">
        <f>+IF(H112=0,"",'Ark1'!S159)</f>
        <v>132203</v>
      </c>
      <c r="K112" s="51">
        <f>+IF(H112=0,"",'Ark1'!AE159)</f>
        <v>9.9509861255836416</v>
      </c>
      <c r="L112" s="51" t="str">
        <f>+IF(I112=0,"",'Ark1'!AF159)</f>
        <v/>
      </c>
      <c r="M112" s="98"/>
      <c r="N112" s="12">
        <f>+IF(H112=0,"",'Ark1'!U159)</f>
        <v>60.236303260894225</v>
      </c>
      <c r="O112" s="12"/>
      <c r="P112" s="12">
        <f>+IF(H112=0,"",'Ark1'!W159)</f>
        <v>82.996345014862996</v>
      </c>
      <c r="Q112" s="51"/>
      <c r="R112" s="12">
        <f>+IF(H112=0,"",'Ark1'!X159)</f>
        <v>2.815731863818224</v>
      </c>
      <c r="S112" s="51"/>
      <c r="T112" s="12">
        <f>+IF(H112=0,"",'Ark1'!Y159)</f>
        <v>5.6314637276364481</v>
      </c>
      <c r="U112" s="8"/>
      <c r="V112" s="12"/>
      <c r="W112" s="8"/>
      <c r="X112" s="51">
        <f>+IF(H112=0,"",'Ark1'!AB159)</f>
        <v>2.8298841027110906</v>
      </c>
      <c r="Y112" s="12">
        <f>+IF(H112=0,"",'Ark1'!AC159)</f>
        <v>-25.198428319482726</v>
      </c>
      <c r="Z112" s="15">
        <f>+IF(H112=0,"",'Ark1'!AD159)</f>
        <v>9.7363569179252387</v>
      </c>
      <c r="AA112" s="15"/>
      <c r="AB112" s="12">
        <f>+IF(H112=0,"",'Ark1'!V159)</f>
        <v>89.988098918987347</v>
      </c>
      <c r="AC112" s="51">
        <f>+IF(H112=0,"",'Ark1'!T159)</f>
        <v>15.671940816788711</v>
      </c>
      <c r="AD112" s="15">
        <f t="shared" si="17"/>
        <v>102.76958882854926</v>
      </c>
      <c r="AE112" s="306"/>
      <c r="AF112" s="28"/>
      <c r="AR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</row>
    <row r="113" spans="1:59" ht="15.6">
      <c r="A113" s="28"/>
      <c r="B113" s="3">
        <f>+'Ark1'!D160</f>
        <v>4</v>
      </c>
      <c r="C113" s="3" t="s">
        <v>493</v>
      </c>
      <c r="D113" s="3">
        <f>+'Ark1'!C160</f>
        <v>2016</v>
      </c>
      <c r="E113" s="306">
        <f>+'Ark1'!Q160</f>
        <v>1311</v>
      </c>
      <c r="F113" s="15"/>
      <c r="G113" s="15"/>
      <c r="H113" s="306">
        <f>+'Ark1'!R160</f>
        <v>129966</v>
      </c>
      <c r="I113" s="306"/>
      <c r="J113" s="306">
        <f>+IF(H113=0,"",'Ark1'!S160)</f>
        <v>129605</v>
      </c>
      <c r="K113" s="51">
        <f>+IF(H113=0,"",'Ark1'!AE160)</f>
        <v>9.7254239630154569</v>
      </c>
      <c r="L113" s="51" t="str">
        <f>+IF(I113=0,"",'Ark1'!AF160)</f>
        <v/>
      </c>
      <c r="M113" s="98"/>
      <c r="N113" s="12">
        <f>+IF(H113=0,"",'Ark1'!U160)</f>
        <v>60.225624011419313</v>
      </c>
      <c r="O113" s="12"/>
      <c r="P113" s="12">
        <f>+IF(H113=0,"",'Ark1'!W160)</f>
        <v>82.741033910728078</v>
      </c>
      <c r="Q113" s="51"/>
      <c r="R113" s="12">
        <f>+IF(H113=0,"",'Ark1'!X160)</f>
        <v>3.2616222704399607</v>
      </c>
      <c r="S113" s="51"/>
      <c r="T113" s="12">
        <f>+IF(H113=0,"",'Ark1'!Y160)</f>
        <v>6.5232445408799213</v>
      </c>
      <c r="U113" s="8"/>
      <c r="V113" s="12"/>
      <c r="W113" s="8"/>
      <c r="X113" s="51">
        <f>+IF(H113=0,"",'Ark1'!AB160)</f>
        <v>2.8380054497379703</v>
      </c>
      <c r="Y113" s="12">
        <f>+IF(H113=0,"",'Ark1'!AC160)</f>
        <v>-25.555959427067503</v>
      </c>
      <c r="Z113" s="15">
        <f>+IF(H113=0,"",'Ark1'!AD160)</f>
        <v>9.5523164731265275</v>
      </c>
      <c r="AA113" s="15"/>
      <c r="AB113" s="12">
        <f>+IF(H113=0,"",'Ark1'!V160)</f>
        <v>89.738301012374052</v>
      </c>
      <c r="AC113" s="51">
        <f>+IF(H113=0,"",'Ark1'!T160)</f>
        <v>15.657564286044044</v>
      </c>
      <c r="AD113" s="15">
        <f t="shared" si="17"/>
        <v>99.135011441647592</v>
      </c>
      <c r="AE113" s="306"/>
      <c r="AF113" s="28"/>
      <c r="AR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</row>
    <row r="114" spans="1:59" ht="15.6">
      <c r="A114" s="28"/>
      <c r="B114" s="3">
        <f>+'Ark1'!D161</f>
        <v>5</v>
      </c>
      <c r="C114" s="3" t="s">
        <v>377</v>
      </c>
      <c r="D114" s="3">
        <f>+'Ark1'!C161</f>
        <v>2016</v>
      </c>
      <c r="E114" s="306">
        <f>+'Ark1'!Q161</f>
        <v>1295</v>
      </c>
      <c r="F114" s="15"/>
      <c r="G114" s="15"/>
      <c r="H114" s="306">
        <f>+'Ark1'!R161</f>
        <v>130438</v>
      </c>
      <c r="I114" s="306"/>
      <c r="J114" s="306">
        <f>+IF(H114=0,"",'Ark1'!S161)</f>
        <v>129386</v>
      </c>
      <c r="K114" s="51">
        <f>+IF(H114=0,"",'Ark1'!AE161)</f>
        <v>9.6111556797100235</v>
      </c>
      <c r="L114" s="51" t="str">
        <f>+IF(I114=0,"",'Ark1'!AF161)</f>
        <v/>
      </c>
      <c r="M114" s="98"/>
      <c r="N114" s="12">
        <f>+IF(H114=0,"",'Ark1'!U161)</f>
        <v>60.270469757160726</v>
      </c>
      <c r="O114" s="12"/>
      <c r="P114" s="12">
        <f>+IF(H114=0,"",'Ark1'!W161)</f>
        <v>81.907275903111994</v>
      </c>
      <c r="Q114" s="51"/>
      <c r="R114" s="12">
        <f>+IF(H114=0,"",'Ark1'!X161)</f>
        <v>2.8365966972814673</v>
      </c>
      <c r="S114" s="51"/>
      <c r="T114" s="12">
        <f>+IF(H114=0,"",'Ark1'!Y161)</f>
        <v>5.6731933945629347</v>
      </c>
      <c r="U114" s="8"/>
      <c r="V114" s="12"/>
      <c r="W114" s="8"/>
      <c r="X114" s="51">
        <f>+IF(H114=0,"",'Ark1'!AB161)</f>
        <v>2.848014394744824</v>
      </c>
      <c r="Y114" s="12">
        <f>+IF(H114=0,"",'Ark1'!AC161)</f>
        <v>-24.380670268796997</v>
      </c>
      <c r="Z114" s="15">
        <f>+IF(H114=0,"",'Ark1'!AD161)</f>
        <v>9.587007802976764</v>
      </c>
      <c r="AA114" s="15"/>
      <c r="AB114" s="12">
        <f>+IF(H114=0,"",'Ark1'!V161)</f>
        <v>88.963018583362896</v>
      </c>
      <c r="AC114" s="51">
        <f>+IF(H114=0,"",'Ark1'!T161)</f>
        <v>15.595807970070076</v>
      </c>
      <c r="AD114" s="15">
        <f t="shared" si="17"/>
        <v>100.72432432432433</v>
      </c>
      <c r="AE114" s="306"/>
      <c r="AF114" s="28"/>
      <c r="AR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</row>
    <row r="115" spans="1:59" ht="15.6">
      <c r="A115" s="28"/>
      <c r="B115" s="3">
        <f>+'Ark1'!D162</f>
        <v>6</v>
      </c>
      <c r="C115" s="3" t="s">
        <v>494</v>
      </c>
      <c r="D115" s="3">
        <f>+'Ark1'!C162</f>
        <v>2016</v>
      </c>
      <c r="E115" s="306">
        <f>+'Ark1'!Q162</f>
        <v>1326</v>
      </c>
      <c r="F115" s="15"/>
      <c r="G115" s="15"/>
      <c r="H115" s="306">
        <f>+'Ark1'!R162</f>
        <v>138363</v>
      </c>
      <c r="I115" s="306"/>
      <c r="J115" s="306">
        <f>+IF(H115=0,"",'Ark1'!S162)</f>
        <v>136458</v>
      </c>
      <c r="K115" s="51">
        <f>+IF(H115=0,"",'Ark1'!AE162)</f>
        <v>9.9500109215506392</v>
      </c>
      <c r="L115" s="51" t="str">
        <f>+IF(I115=0,"",'Ark1'!AF162)</f>
        <v/>
      </c>
      <c r="M115" s="98"/>
      <c r="N115" s="12">
        <f>+IF(H115=0,"",'Ark1'!U162)</f>
        <v>60.240667458118978</v>
      </c>
      <c r="O115" s="12"/>
      <c r="P115" s="12">
        <f>+IF(H115=0,"",'Ark1'!W162)</f>
        <v>80.400493192044735</v>
      </c>
      <c r="Q115" s="51"/>
      <c r="R115" s="12">
        <f>+IF(H115=0,"",'Ark1'!X162)</f>
        <v>3.6057327464712392</v>
      </c>
      <c r="S115" s="51"/>
      <c r="T115" s="12">
        <f>+IF(H115=0,"",'Ark1'!Y162)</f>
        <v>7.2114654929424784</v>
      </c>
      <c r="U115" s="8"/>
      <c r="V115" s="12"/>
      <c r="W115" s="8"/>
      <c r="X115" s="51">
        <f>+IF(H115=0,"",'Ark1'!AB162)</f>
        <v>2.9009897277208792</v>
      </c>
      <c r="Y115" s="12">
        <f>+IF(H115=0,"",'Ark1'!AC162)</f>
        <v>-24.432414585427367</v>
      </c>
      <c r="Z115" s="15">
        <f>+IF(H115=0,"",'Ark1'!AD162)</f>
        <v>10.169484050991844</v>
      </c>
      <c r="AA115" s="15"/>
      <c r="AB115" s="12">
        <f>+IF(H115=0,"",'Ark1'!V162)</f>
        <v>87.515107295842938</v>
      </c>
      <c r="AC115" s="51">
        <f>+IF(H115=0,"",'Ark1'!T162)</f>
        <v>15.481263054429297</v>
      </c>
      <c r="AD115" s="15">
        <f t="shared" si="17"/>
        <v>104.34615384615384</v>
      </c>
      <c r="AE115" s="306"/>
      <c r="AF115" s="28"/>
      <c r="AR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</row>
    <row r="116" spans="1:59" ht="15.6">
      <c r="A116" s="28"/>
      <c r="B116" s="3">
        <f>+'Ark1'!D163</f>
        <v>7</v>
      </c>
      <c r="C116" s="3" t="s">
        <v>495</v>
      </c>
      <c r="D116" s="3">
        <f>+'Ark1'!C163</f>
        <v>2016</v>
      </c>
      <c r="E116" s="306">
        <f>+'Ark1'!Q163</f>
        <v>1188</v>
      </c>
      <c r="F116" s="15"/>
      <c r="G116" s="15"/>
      <c r="H116" s="306">
        <f>+'Ark1'!R163</f>
        <v>122899</v>
      </c>
      <c r="I116" s="306"/>
      <c r="J116" s="306">
        <f>+IF(H116=0,"",'Ark1'!S163)</f>
        <v>121636</v>
      </c>
      <c r="K116" s="51">
        <f>+IF(H116=0,"",'Ark1'!AE163)</f>
        <v>8.7741732372705812</v>
      </c>
      <c r="L116" s="51" t="str">
        <f>+IF(I116=0,"",'Ark1'!AF163)</f>
        <v/>
      </c>
      <c r="M116" s="98"/>
      <c r="N116" s="12">
        <f>+IF(H116=0,"",'Ark1'!U163)</f>
        <v>60.288360353842599</v>
      </c>
      <c r="O116" s="12"/>
      <c r="P116" s="12">
        <f>+IF(H116=0,"",'Ark1'!W163)</f>
        <v>79.538653030353501</v>
      </c>
      <c r="Q116" s="51"/>
      <c r="R116" s="12">
        <f>+IF(H116=0,"",'Ark1'!X163)</f>
        <v>3.011415878078747</v>
      </c>
      <c r="S116" s="51"/>
      <c r="T116" s="12">
        <f>+IF(H116=0,"",'Ark1'!Y163)</f>
        <v>6.022831756157494</v>
      </c>
      <c r="U116" s="8"/>
      <c r="V116" s="12"/>
      <c r="W116" s="8"/>
      <c r="X116" s="51">
        <f>+IF(H116=0,"",'Ark1'!AB163)</f>
        <v>2.8350621451402196</v>
      </c>
      <c r="Y116" s="12">
        <f>+IF(H116=0,"",'Ark1'!AC163)</f>
        <v>-27.074454424064879</v>
      </c>
      <c r="Z116" s="15">
        <f>+IF(H116=0,"",'Ark1'!AD163)</f>
        <v>9.0329020069154815</v>
      </c>
      <c r="AA116" s="15"/>
      <c r="AB116" s="12">
        <f>+IF(H116=0,"",'Ark1'!V163)</f>
        <v>86.498356444697095</v>
      </c>
      <c r="AC116" s="51">
        <f>+IF(H116=0,"",'Ark1'!T163)</f>
        <v>15.576367586392076</v>
      </c>
      <c r="AD116" s="15">
        <f t="shared" si="17"/>
        <v>103.45033670033671</v>
      </c>
      <c r="AE116" s="306"/>
      <c r="AF116" s="28"/>
      <c r="AR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</row>
    <row r="117" spans="1:59" ht="15.6">
      <c r="A117" s="28"/>
      <c r="B117" s="3">
        <f>+'Ark1'!D164</f>
        <v>8</v>
      </c>
      <c r="C117" s="3" t="s">
        <v>496</v>
      </c>
      <c r="D117" s="3">
        <f>+'Ark1'!C164</f>
        <v>2016</v>
      </c>
      <c r="E117" s="306">
        <f>+'Ark1'!Q164</f>
        <v>1336</v>
      </c>
      <c r="F117" s="15"/>
      <c r="G117" s="15"/>
      <c r="H117" s="306">
        <f>+'Ark1'!R164</f>
        <v>132294</v>
      </c>
      <c r="I117" s="306"/>
      <c r="J117" s="306">
        <f>+IF(H117=0,"",'Ark1'!S164)</f>
        <v>131641</v>
      </c>
      <c r="K117" s="51">
        <f>+IF(H117=0,"",'Ark1'!AE164)</f>
        <v>9.5214836147071065</v>
      </c>
      <c r="L117" s="51" t="str">
        <f>+IF(I117=0,"",'Ark1'!AF164)</f>
        <v/>
      </c>
      <c r="M117" s="98"/>
      <c r="N117" s="12">
        <f>+IF(H117=0,"",'Ark1'!U164)</f>
        <v>60.192933812414061</v>
      </c>
      <c r="O117" s="12"/>
      <c r="P117" s="12">
        <f>+IF(H117=0,"",'Ark1'!W164)</f>
        <v>79.753106554947806</v>
      </c>
      <c r="Q117" s="51"/>
      <c r="R117" s="12">
        <f>+IF(H117=0,"",'Ark1'!X164)</f>
        <v>3.019033365080805</v>
      </c>
      <c r="S117" s="51"/>
      <c r="T117" s="12">
        <f>+IF(H117=0,"",'Ark1'!Y164)</f>
        <v>6.03806673016161</v>
      </c>
      <c r="U117" s="8"/>
      <c r="V117" s="12"/>
      <c r="W117" s="8"/>
      <c r="X117" s="51">
        <f>+IF(H117=0,"",'Ark1'!AB164)</f>
        <v>2.8819231989164433</v>
      </c>
      <c r="Y117" s="12">
        <f>+IF(H117=0,"",'Ark1'!AC164)</f>
        <v>-25.390965685004112</v>
      </c>
      <c r="Z117" s="15">
        <f>+IF(H117=0,"",'Ark1'!AD164)</f>
        <v>9.7234211678115905</v>
      </c>
      <c r="AA117" s="15"/>
      <c r="AB117" s="12">
        <f>+IF(H117=0,"",'Ark1'!V164)</f>
        <v>86.575735216967132</v>
      </c>
      <c r="AC117" s="51">
        <f>+IF(H117=0,"",'Ark1'!T164)</f>
        <v>15.604275326167478</v>
      </c>
      <c r="AD117" s="15">
        <f t="shared" si="17"/>
        <v>99.022455089820355</v>
      </c>
      <c r="AE117" s="306"/>
      <c r="AF117" s="28"/>
      <c r="AR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</row>
    <row r="118" spans="1:59" ht="15.6">
      <c r="A118" s="28"/>
      <c r="B118" s="3">
        <f>+'Ark1'!D165</f>
        <v>9</v>
      </c>
      <c r="C118" s="3" t="s">
        <v>497</v>
      </c>
      <c r="D118" s="3">
        <f>+'Ark1'!C165</f>
        <v>2016</v>
      </c>
      <c r="E118" s="306">
        <f>+'Ark1'!Q165</f>
        <v>1476</v>
      </c>
      <c r="F118" s="15"/>
      <c r="G118" s="15"/>
      <c r="H118" s="306">
        <f>+'Ark1'!R165</f>
        <v>131793</v>
      </c>
      <c r="I118" s="306"/>
      <c r="J118" s="306">
        <f>+IF(H118=0,"",'Ark1'!S165)</f>
        <v>130930</v>
      </c>
      <c r="K118" s="51">
        <f>+IF(H118=0,"",'Ark1'!AE165)</f>
        <v>9.5317774451334216</v>
      </c>
      <c r="L118" s="51" t="str">
        <f>+IF(I118=0,"",'Ark1'!AF165)</f>
        <v/>
      </c>
      <c r="M118" s="98"/>
      <c r="N118" s="12">
        <f>+IF(H118=0,"",'Ark1'!U165)</f>
        <v>60.223180325364709</v>
      </c>
      <c r="O118" s="12"/>
      <c r="P118" s="12">
        <f>+IF(H118=0,"",'Ark1'!W165)</f>
        <v>80.272887038875595</v>
      </c>
      <c r="Q118" s="51"/>
      <c r="R118" s="12">
        <f>+IF(H118=0,"",'Ark1'!X165)</f>
        <v>3.3408451131698951</v>
      </c>
      <c r="S118" s="51"/>
      <c r="T118" s="12">
        <f>+IF(H118=0,"",'Ark1'!Y165)</f>
        <v>6.6816902263397902</v>
      </c>
      <c r="U118" s="8"/>
      <c r="V118" s="12"/>
      <c r="W118" s="8"/>
      <c r="X118" s="51">
        <f>+IF(H118=0,"",'Ark1'!AB165)</f>
        <v>2.8572298962725022</v>
      </c>
      <c r="Y118" s="12">
        <f>+IF(H118=0,"",'Ark1'!AC165)</f>
        <v>-27.474457157748297</v>
      </c>
      <c r="Z118" s="15">
        <f>+IF(H118=0,"",'Ark1'!AD165)</f>
        <v>9.6865983791358108</v>
      </c>
      <c r="AA118" s="15"/>
      <c r="AB118" s="12">
        <f>+IF(H118=0,"",'Ark1'!V165)</f>
        <v>87.174678951040804</v>
      </c>
      <c r="AC118" s="51">
        <f>+IF(H118=0,"",'Ark1'!T165)</f>
        <v>15.599212401265621</v>
      </c>
      <c r="AD118" s="15">
        <f t="shared" si="17"/>
        <v>89.290650406504071</v>
      </c>
      <c r="AE118" s="306"/>
      <c r="AF118" s="28"/>
      <c r="AR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</row>
    <row r="119" spans="1:59" ht="15.6">
      <c r="A119" s="28"/>
      <c r="B119" s="3">
        <f>+'Ark1'!D166</f>
        <v>10</v>
      </c>
      <c r="C119" s="3" t="s">
        <v>498</v>
      </c>
      <c r="D119" s="3">
        <f>+'Ark1'!C166</f>
        <v>2016</v>
      </c>
      <c r="E119" s="306">
        <f>+'Ark1'!Q166</f>
        <v>1484</v>
      </c>
      <c r="F119" s="15"/>
      <c r="G119" s="15"/>
      <c r="H119" s="306">
        <f>+'Ark1'!R166</f>
        <v>127569.5</v>
      </c>
      <c r="I119" s="306"/>
      <c r="J119" s="306">
        <f>+IF(H119=0,"",'Ark1'!S166)</f>
        <v>126536.5</v>
      </c>
      <c r="K119" s="51">
        <f>+IF(H119=0,"",'Ark1'!AE166)</f>
        <v>9.316449438086412</v>
      </c>
      <c r="L119" s="51" t="str">
        <f>+IF(I119=0,"",'Ark1'!AF166)</f>
        <v/>
      </c>
      <c r="M119" s="98"/>
      <c r="N119" s="12">
        <f>+IF(H119=0,"",'Ark1'!U166)</f>
        <v>59.977018488736448</v>
      </c>
      <c r="O119" s="12"/>
      <c r="P119" s="12">
        <f>+IF(H119=0,"",'Ark1'!W166)</f>
        <v>81.183686920374143</v>
      </c>
      <c r="Q119" s="51"/>
      <c r="R119" s="12">
        <f>+IF(H119=0,"",'Ark1'!X166)</f>
        <v>2.3367654494216876</v>
      </c>
      <c r="S119" s="51"/>
      <c r="T119" s="12">
        <f>+IF(H119=0,"",'Ark1'!Y166)</f>
        <v>4.6735308988433752</v>
      </c>
      <c r="U119" s="8"/>
      <c r="V119" s="12"/>
      <c r="W119" s="8"/>
      <c r="X119" s="51">
        <f>+IF(H119=0,"",'Ark1'!AB166)</f>
        <v>2.8520172164700561</v>
      </c>
      <c r="Y119" s="12">
        <f>+IF(H119=0,"",'Ark1'!AC166)</f>
        <v>-26.873631690152379</v>
      </c>
      <c r="Z119" s="15">
        <f>+IF(H119=0,"",'Ark1'!AD166)</f>
        <v>9.3761771256983764</v>
      </c>
      <c r="AA119" s="15"/>
      <c r="AB119" s="12">
        <f>+IF(H119=0,"",'Ark1'!V166)</f>
        <v>88.208645076862354</v>
      </c>
      <c r="AC119" s="51">
        <f>+IF(H119=0,"",'Ark1'!T166)</f>
        <v>15.461136870490204</v>
      </c>
      <c r="AD119" s="15">
        <f t="shared" si="17"/>
        <v>85.963274932614553</v>
      </c>
      <c r="AE119" s="306"/>
      <c r="AF119" s="28"/>
      <c r="AR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</row>
    <row r="120" spans="1:59" ht="15.6">
      <c r="A120" s="28"/>
      <c r="B120" s="3">
        <f>+'Ark1'!D167</f>
        <v>11</v>
      </c>
      <c r="C120" s="3" t="s">
        <v>499</v>
      </c>
      <c r="D120" s="3">
        <f>+'Ark1'!C167</f>
        <v>2016</v>
      </c>
      <c r="E120" s="306">
        <f>+'Ark1'!Q167</f>
        <v>956</v>
      </c>
      <c r="F120" s="15"/>
      <c r="G120" s="15"/>
      <c r="H120" s="306">
        <f>+'Ark1'!R167</f>
        <v>60683</v>
      </c>
      <c r="I120" s="306"/>
      <c r="J120" s="306">
        <f>+IF(H120=0,"",'Ark1'!S167)</f>
        <v>60503</v>
      </c>
      <c r="K120" s="51">
        <f>+IF(H120=0,"",'Ark1'!AE167)</f>
        <v>4.4826045570473125</v>
      </c>
      <c r="L120" s="51" t="str">
        <f>+IF(I120=0,"",'Ark1'!AF167)</f>
        <v/>
      </c>
      <c r="M120" s="98"/>
      <c r="N120" s="12">
        <f>+IF(H120=0,"",'Ark1'!U167)</f>
        <v>60.188007206254234</v>
      </c>
      <c r="O120" s="12"/>
      <c r="P120" s="12">
        <f>+IF(H120=0,"",'Ark1'!W167)</f>
        <v>81.693532552105253</v>
      </c>
      <c r="Q120" s="51"/>
      <c r="R120" s="12">
        <f>+IF(H120=0,"",'Ark1'!X167)</f>
        <v>2.6465402171942718</v>
      </c>
      <c r="S120" s="51"/>
      <c r="T120" s="12">
        <f>+IF(H120=0,"",'Ark1'!Y167)</f>
        <v>5.2930804343885436</v>
      </c>
      <c r="U120" s="8"/>
      <c r="V120" s="12"/>
      <c r="W120" s="8"/>
      <c r="X120" s="51">
        <f>+IF(H120=0,"",'Ark1'!AB167)</f>
        <v>2.849532536758745</v>
      </c>
      <c r="Y120" s="12">
        <f>+IF(H120=0,"",'Ark1'!AC167)</f>
        <v>-25.767460590790503</v>
      </c>
      <c r="Z120" s="15">
        <f>+IF(H120=0,"",'Ark1'!AD167)</f>
        <v>4.4601143417412032</v>
      </c>
      <c r="AA120" s="15"/>
      <c r="AB120" s="12">
        <f>+IF(H120=0,"",'Ark1'!V167)</f>
        <v>88.611621006266191</v>
      </c>
      <c r="AC120" s="51">
        <f>+IF(H120=0,"",'Ark1'!T167)</f>
        <v>15.641052683618144</v>
      </c>
      <c r="AD120" s="15">
        <f t="shared" si="17"/>
        <v>63.47594142259414</v>
      </c>
      <c r="AE120" s="306"/>
      <c r="AF120" s="28"/>
      <c r="AR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</row>
    <row r="121" spans="1:59" ht="15.6">
      <c r="A121" s="28"/>
      <c r="B121" s="3">
        <f>+'Ark1'!D168</f>
        <v>12</v>
      </c>
      <c r="C121" s="3" t="s">
        <v>500</v>
      </c>
      <c r="D121" s="3">
        <f>+'Ark1'!C168</f>
        <v>2016</v>
      </c>
      <c r="E121" s="306">
        <f>+'Ark1'!Q168</f>
        <v>0</v>
      </c>
      <c r="F121" s="15"/>
      <c r="G121" s="15"/>
      <c r="H121" s="306">
        <f>+'Ark1'!R168</f>
        <v>0</v>
      </c>
      <c r="I121" s="306"/>
      <c r="J121" s="306" t="str">
        <f>+IF(H121=0,"",'Ark1'!S168)</f>
        <v/>
      </c>
      <c r="K121" s="51" t="str">
        <f>+IF(H121=0,"",'Ark1'!AE168)</f>
        <v/>
      </c>
      <c r="L121" s="51" t="str">
        <f>+IF(I121=0,"",'Ark1'!AF168)</f>
        <v/>
      </c>
      <c r="M121" s="98"/>
      <c r="N121" s="12" t="str">
        <f>+IF(H121=0,"",'Ark1'!U168)</f>
        <v/>
      </c>
      <c r="O121" s="12"/>
      <c r="P121" s="12" t="str">
        <f>+IF(H121=0,"",'Ark1'!W168)</f>
        <v/>
      </c>
      <c r="Q121" s="51"/>
      <c r="R121" s="12" t="str">
        <f>+IF(H121=0,"",'Ark1'!X168)</f>
        <v/>
      </c>
      <c r="S121" s="51"/>
      <c r="T121" s="12" t="str">
        <f>+IF(H121=0,"",'Ark1'!Y168)</f>
        <v/>
      </c>
      <c r="U121" s="8"/>
      <c r="V121" s="12"/>
      <c r="W121" s="8"/>
      <c r="X121" s="51" t="str">
        <f>+IF(H121=0,"",'Ark1'!AB168)</f>
        <v/>
      </c>
      <c r="Y121" s="12" t="str">
        <f>+IF(H121=0,"",'Ark1'!AC168)</f>
        <v/>
      </c>
      <c r="Z121" s="15" t="str">
        <f>+IF(H121=0,"",'Ark1'!AD168)</f>
        <v/>
      </c>
      <c r="AA121" s="15"/>
      <c r="AB121" s="12" t="str">
        <f>+IF(H121=0,"",'Ark1'!V168)</f>
        <v/>
      </c>
      <c r="AC121" s="51" t="str">
        <f>+IF(H121=0,"",'Ark1'!T168)</f>
        <v/>
      </c>
      <c r="AD121" s="15" t="str">
        <f t="shared" si="17"/>
        <v/>
      </c>
      <c r="AE121" s="306"/>
      <c r="AF121" s="28"/>
      <c r="AR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</row>
    <row r="122" spans="1:59" ht="15.6">
      <c r="A122" s="28"/>
      <c r="B122" s="94">
        <f>+'Ark1'!D169</f>
        <v>1</v>
      </c>
      <c r="C122" s="94" t="s">
        <v>490</v>
      </c>
      <c r="D122" s="94">
        <f>+'Ark1'!C169</f>
        <v>2015</v>
      </c>
      <c r="E122" s="305">
        <f>+'Ark1'!Q169</f>
        <v>1287</v>
      </c>
      <c r="F122" s="95"/>
      <c r="G122" s="95"/>
      <c r="H122" s="305">
        <f>+'Ark1'!R169</f>
        <v>135033</v>
      </c>
      <c r="I122" s="305"/>
      <c r="J122" s="305">
        <f>+IF(H122=0,"",'Ark1'!S169)</f>
        <v>134793</v>
      </c>
      <c r="K122" s="107">
        <f>+IF(H122=0,"",'Ark1'!AE169)</f>
        <v>10.5393498024862</v>
      </c>
      <c r="L122" s="107" t="str">
        <f>+IF(I122=0,"",'Ark1'!AF169)</f>
        <v/>
      </c>
      <c r="M122" s="98"/>
      <c r="N122" s="96">
        <f>+IF(H122=0,"",'Ark1'!U169)</f>
        <v>60.604482428612755</v>
      </c>
      <c r="O122" s="96"/>
      <c r="P122" s="96">
        <f>+IF(H122=0,"",'Ark1'!W169)</f>
        <v>81.47915099448862</v>
      </c>
      <c r="Q122" s="107"/>
      <c r="R122" s="96">
        <f>+IF(H122=0,"",'Ark1'!X169)</f>
        <v>1.252286478120163</v>
      </c>
      <c r="S122" s="107"/>
      <c r="T122" s="96">
        <f>+IF(H122=0,"",'Ark1'!Y169)</f>
        <v>2.5045729562403261</v>
      </c>
      <c r="U122" s="8"/>
      <c r="V122" s="96"/>
      <c r="W122" s="8"/>
      <c r="X122" s="107">
        <f>+IF(H122=0,"",'Ark1'!AB169)</f>
        <v>2.8082513747406046</v>
      </c>
      <c r="Y122" s="96">
        <f>+IF(H122=0,"",'Ark1'!AC169)</f>
        <v>-24.582378056289887</v>
      </c>
      <c r="Z122" s="95">
        <f>+IF(H122=0,"",'Ark1'!AD169)</f>
        <v>10.513976667790484</v>
      </c>
      <c r="AA122" s="95"/>
      <c r="AB122" s="96">
        <f>+IF(H122=0,"",'Ark1'!V169)</f>
        <v>88.33906785959185</v>
      </c>
      <c r="AC122" s="107">
        <f>+IF(H122=0,"",'Ark1'!T169)</f>
        <v>15.861100619848484</v>
      </c>
      <c r="AD122" s="95">
        <f>+IF(H122=0,"",H122/E122)</f>
        <v>104.92074592074592</v>
      </c>
      <c r="AE122" s="305"/>
      <c r="AF122" s="28"/>
      <c r="AR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</row>
    <row r="123" spans="1:59" ht="15.6">
      <c r="A123" s="28"/>
      <c r="B123" s="94">
        <f>+'Ark1'!D170</f>
        <v>2</v>
      </c>
      <c r="C123" s="94" t="s">
        <v>491</v>
      </c>
      <c r="D123" s="94">
        <f>+'Ark1'!C170</f>
        <v>2015</v>
      </c>
      <c r="E123" s="305">
        <f>+'Ark1'!Q170</f>
        <v>1227</v>
      </c>
      <c r="F123" s="95"/>
      <c r="G123" s="95"/>
      <c r="H123" s="305">
        <f>+'Ark1'!R170</f>
        <v>111785</v>
      </c>
      <c r="I123" s="305"/>
      <c r="J123" s="305">
        <f>+IF(H123=0,"",'Ark1'!S170)</f>
        <v>111636</v>
      </c>
      <c r="K123" s="107">
        <f>+IF(H123=0,"",'Ark1'!AE170)</f>
        <v>8.6599635603624403</v>
      </c>
      <c r="L123" s="107" t="str">
        <f>+IF(I123=0,"",'Ark1'!AF170)</f>
        <v/>
      </c>
      <c r="M123" s="98"/>
      <c r="N123" s="96">
        <f>+IF(H123=0,"",'Ark1'!U170)</f>
        <v>60.947463183919183</v>
      </c>
      <c r="O123" s="96"/>
      <c r="P123" s="96">
        <f>+IF(H123=0,"",'Ark1'!W170)</f>
        <v>80.837302483069251</v>
      </c>
      <c r="Q123" s="107"/>
      <c r="R123" s="96">
        <f>+IF(H123=0,"",'Ark1'!X170)</f>
        <v>1.7569441338283311</v>
      </c>
      <c r="S123" s="107"/>
      <c r="T123" s="96">
        <f>+IF(H123=0,"",'Ark1'!Y170)</f>
        <v>3.5138882676566623</v>
      </c>
      <c r="U123" s="8"/>
      <c r="V123" s="96"/>
      <c r="W123" s="8"/>
      <c r="X123" s="107">
        <f>+IF(H123=0,"",'Ark1'!AB170)</f>
        <v>2.8739553584053961</v>
      </c>
      <c r="Y123" s="96">
        <f>+IF(H123=0,"",'Ark1'!AC170)</f>
        <v>-24.165286784799655</v>
      </c>
      <c r="Z123" s="95">
        <f>+IF(H123=0,"",'Ark1'!AD170)</f>
        <v>8.7038344834889152</v>
      </c>
      <c r="AA123" s="95"/>
      <c r="AB123" s="96">
        <f>+IF(H123=0,"",'Ark1'!V170)</f>
        <v>87.630536164063855</v>
      </c>
      <c r="AC123" s="107">
        <f>+IF(H123=0,"",'Ark1'!T170)</f>
        <v>15.991796752694903</v>
      </c>
      <c r="AD123" s="95">
        <f t="shared" ref="AD123:AD133" si="18">+IF(H123=0,"",H123/E123)</f>
        <v>91.104319478402601</v>
      </c>
      <c r="AE123" s="305"/>
      <c r="AF123" s="28"/>
      <c r="AR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</row>
    <row r="124" spans="1:59" ht="15.6">
      <c r="A124" s="28"/>
      <c r="B124" s="94">
        <f>+'Ark1'!D171</f>
        <v>3</v>
      </c>
      <c r="C124" s="94" t="s">
        <v>492</v>
      </c>
      <c r="D124" s="94">
        <f>+'Ark1'!C171</f>
        <v>2015</v>
      </c>
      <c r="E124" s="305">
        <f>+'Ark1'!Q171</f>
        <v>1356</v>
      </c>
      <c r="F124" s="95"/>
      <c r="G124" s="95"/>
      <c r="H124" s="305">
        <f>+'Ark1'!R171</f>
        <v>133441</v>
      </c>
      <c r="I124" s="305"/>
      <c r="J124" s="305">
        <f>+IF(H124=0,"",'Ark1'!S171)</f>
        <v>133211</v>
      </c>
      <c r="K124" s="107">
        <f>+IF(H124=0,"",'Ark1'!AE171)</f>
        <v>10.372087778799152</v>
      </c>
      <c r="L124" s="107" t="str">
        <f>+IF(I124=0,"",'Ark1'!AF171)</f>
        <v/>
      </c>
      <c r="M124" s="98"/>
      <c r="N124" s="96">
        <f>+IF(H124=0,"",'Ark1'!U171)</f>
        <v>60.85531975587601</v>
      </c>
      <c r="O124" s="96"/>
      <c r="P124" s="96">
        <f>+IF(H124=0,"",'Ark1'!W171)</f>
        <v>81.138338500574235</v>
      </c>
      <c r="Q124" s="107"/>
      <c r="R124" s="96">
        <f>+IF(H124=0,"",'Ark1'!X171)</f>
        <v>1.6838902586161677</v>
      </c>
      <c r="S124" s="107"/>
      <c r="T124" s="96">
        <f>+IF(H124=0,"",'Ark1'!Y171)</f>
        <v>3.3677805172323354</v>
      </c>
      <c r="U124" s="8"/>
      <c r="V124" s="96"/>
      <c r="W124" s="8"/>
      <c r="X124" s="107">
        <f>+IF(H124=0,"",'Ark1'!AB171)</f>
        <v>2.8540800758234446</v>
      </c>
      <c r="Y124" s="96">
        <f>+IF(H124=0,"",'Ark1'!AC171)</f>
        <v>-23.961581074149592</v>
      </c>
      <c r="Z124" s="95">
        <f>+IF(H124=0,"",'Ark1'!AD171)</f>
        <v>10.390019924956338</v>
      </c>
      <c r="AA124" s="95"/>
      <c r="AB124" s="96">
        <f>+IF(H124=0,"",'Ark1'!V171)</f>
        <v>87.964718815863392</v>
      </c>
      <c r="AC124" s="107">
        <f>+IF(H124=0,"",'Ark1'!T171)</f>
        <v>15.953619951888848</v>
      </c>
      <c r="AD124" s="95">
        <f t="shared" si="18"/>
        <v>98.407817109144545</v>
      </c>
      <c r="AE124" s="305"/>
      <c r="AF124" s="28"/>
      <c r="AR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</row>
    <row r="125" spans="1:59" ht="15.6">
      <c r="A125" s="28"/>
      <c r="B125" s="94">
        <f>+'Ark1'!D172</f>
        <v>4</v>
      </c>
      <c r="C125" s="94" t="s">
        <v>493</v>
      </c>
      <c r="D125" s="94">
        <f>+'Ark1'!C172</f>
        <v>2015</v>
      </c>
      <c r="E125" s="305">
        <f>+'Ark1'!Q172</f>
        <v>1294</v>
      </c>
      <c r="F125" s="95"/>
      <c r="G125" s="95"/>
      <c r="H125" s="305">
        <f>+'Ark1'!R172</f>
        <v>121287</v>
      </c>
      <c r="I125" s="305"/>
      <c r="J125" s="305">
        <f>+IF(H125=0,"",'Ark1'!S172)</f>
        <v>120954</v>
      </c>
      <c r="K125" s="107">
        <f>+IF(H125=0,"",'Ark1'!AE172)</f>
        <v>9.5114182818952813</v>
      </c>
      <c r="L125" s="107" t="str">
        <f>+IF(I125=0,"",'Ark1'!AF172)</f>
        <v/>
      </c>
      <c r="M125" s="98"/>
      <c r="N125" s="96">
        <f>+IF(H125=0,"",'Ark1'!U172)</f>
        <v>60.640995750450585</v>
      </c>
      <c r="O125" s="96"/>
      <c r="P125" s="96">
        <f>+IF(H125=0,"",'Ark1'!W172)</f>
        <v>81.945490847761249</v>
      </c>
      <c r="Q125" s="107"/>
      <c r="R125" s="96">
        <f>+IF(H125=0,"",'Ark1'!X172)</f>
        <v>2.3901984549044824</v>
      </c>
      <c r="S125" s="107"/>
      <c r="T125" s="96">
        <f>+IF(H125=0,"",'Ark1'!Y172)</f>
        <v>4.7803969098089647</v>
      </c>
      <c r="U125" s="8"/>
      <c r="V125" s="96"/>
      <c r="W125" s="8"/>
      <c r="X125" s="107">
        <f>+IF(H125=0,"",'Ark1'!AB172)</f>
        <v>2.8432111626401406</v>
      </c>
      <c r="Y125" s="96">
        <f>+IF(H125=0,"",'Ark1'!AC172)</f>
        <v>-27.679276732040474</v>
      </c>
      <c r="Z125" s="95">
        <f>+IF(H125=0,"",'Ark1'!AD172)</f>
        <v>9.4436818267112734</v>
      </c>
      <c r="AA125" s="95"/>
      <c r="AB125" s="96">
        <f>+IF(H125=0,"",'Ark1'!V172)</f>
        <v>88.877301401852449</v>
      </c>
      <c r="AC125" s="107">
        <f>+IF(H125=0,"",'Ark1'!T172)</f>
        <v>15.847460980979003</v>
      </c>
      <c r="AD125" s="95">
        <f t="shared" si="18"/>
        <v>93.73029366306028</v>
      </c>
      <c r="AE125" s="305"/>
      <c r="AF125" s="28"/>
      <c r="AR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</row>
    <row r="126" spans="1:59" ht="15.6">
      <c r="A126" s="28"/>
      <c r="B126" s="94">
        <f>+'Ark1'!D173</f>
        <v>5</v>
      </c>
      <c r="C126" s="94" t="s">
        <v>377</v>
      </c>
      <c r="D126" s="94">
        <f>+'Ark1'!C173</f>
        <v>2015</v>
      </c>
      <c r="E126" s="305">
        <f>+'Ark1'!Q173</f>
        <v>1229</v>
      </c>
      <c r="F126" s="95"/>
      <c r="G126" s="95"/>
      <c r="H126" s="305">
        <f>+'Ark1'!R173</f>
        <v>110568</v>
      </c>
      <c r="I126" s="305"/>
      <c r="J126" s="305">
        <f>+IF(H126=0,"",'Ark1'!S173)</f>
        <v>110239</v>
      </c>
      <c r="K126" s="107">
        <f>+IF(H126=0,"",'Ark1'!AE173)</f>
        <v>8.6186486865958312</v>
      </c>
      <c r="L126" s="107" t="str">
        <f>+IF(I126=0,"",'Ark1'!AF173)</f>
        <v/>
      </c>
      <c r="M126" s="98"/>
      <c r="N126" s="96">
        <f>+IF(H126=0,"",'Ark1'!U173)</f>
        <v>60.720216983100393</v>
      </c>
      <c r="O126" s="96"/>
      <c r="P126" s="96">
        <f>+IF(H126=0,"",'Ark1'!W173)</f>
        <v>81.47116537704531</v>
      </c>
      <c r="Q126" s="107"/>
      <c r="R126" s="96">
        <f>+IF(H126=0,"",'Ark1'!X173)</f>
        <v>2.9511250994862888</v>
      </c>
      <c r="S126" s="107"/>
      <c r="T126" s="96">
        <f>+IF(H126=0,"",'Ark1'!Y173)</f>
        <v>5.9022501989725775</v>
      </c>
      <c r="U126" s="8"/>
      <c r="V126" s="96"/>
      <c r="W126" s="8"/>
      <c r="X126" s="107">
        <f>+IF(H126=0,"",'Ark1'!AB173)</f>
        <v>2.8474547498291849</v>
      </c>
      <c r="Y126" s="96">
        <f>+IF(H126=0,"",'Ark1'!AC173)</f>
        <v>-28.360771713359224</v>
      </c>
      <c r="Z126" s="95">
        <f>+IF(H126=0,"",'Ark1'!AD173)</f>
        <v>8.6090760940233704</v>
      </c>
      <c r="AA126" s="95"/>
      <c r="AB126" s="96">
        <f>+IF(H126=0,"",'Ark1'!V173)</f>
        <v>88.361446174120545</v>
      </c>
      <c r="AC126" s="107">
        <f>+IF(H126=0,"",'Ark1'!T173)</f>
        <v>15.87278416901815</v>
      </c>
      <c r="AD126" s="95">
        <f t="shared" si="18"/>
        <v>89.965825874694872</v>
      </c>
      <c r="AE126" s="305"/>
      <c r="AF126" s="28"/>
      <c r="AR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</row>
    <row r="127" spans="1:59" ht="15.6">
      <c r="A127" s="28"/>
      <c r="B127" s="94">
        <f>+'Ark1'!D174</f>
        <v>6</v>
      </c>
      <c r="C127" s="94" t="s">
        <v>494</v>
      </c>
      <c r="D127" s="94">
        <f>+'Ark1'!C174</f>
        <v>2015</v>
      </c>
      <c r="E127" s="305">
        <f>+'Ark1'!Q174</f>
        <v>1318</v>
      </c>
      <c r="F127" s="95"/>
      <c r="G127" s="95"/>
      <c r="H127" s="305">
        <f>+'Ark1'!R174</f>
        <v>130689</v>
      </c>
      <c r="I127" s="305"/>
      <c r="J127" s="305">
        <f>+IF(H127=0,"",'Ark1'!S174)</f>
        <v>130155</v>
      </c>
      <c r="K127" s="107">
        <f>+IF(H127=0,"",'Ark1'!AE174)</f>
        <v>10.143637292119148</v>
      </c>
      <c r="L127" s="107" t="str">
        <f>+IF(I127=0,"",'Ark1'!AF174)</f>
        <v/>
      </c>
      <c r="M127" s="98"/>
      <c r="N127" s="96">
        <f>+IF(H127=0,"",'Ark1'!U174)</f>
        <v>60.641681072567344</v>
      </c>
      <c r="O127" s="96"/>
      <c r="P127" s="96">
        <f>+IF(H127=0,"",'Ark1'!W174)</f>
        <v>81.214368253235932</v>
      </c>
      <c r="Q127" s="107"/>
      <c r="R127" s="96">
        <f>+IF(H127=0,"",'Ark1'!X174)</f>
        <v>2.4363182823343963</v>
      </c>
      <c r="S127" s="107"/>
      <c r="T127" s="96">
        <f>+IF(H127=0,"",'Ark1'!Y174)</f>
        <v>4.8726365646687926</v>
      </c>
      <c r="U127" s="8"/>
      <c r="V127" s="96"/>
      <c r="W127" s="8"/>
      <c r="X127" s="107">
        <f>+IF(H127=0,"",'Ark1'!AB174)</f>
        <v>2.8682036168778322</v>
      </c>
      <c r="Y127" s="96">
        <f>+IF(H127=0,"",'Ark1'!AC174)</f>
        <v>-26.394374384980779</v>
      </c>
      <c r="Z127" s="95">
        <f>+IF(H127=0,"",'Ark1'!AD174)</f>
        <v>10.17574294236868</v>
      </c>
      <c r="AA127" s="95"/>
      <c r="AB127" s="96">
        <f>+IF(H127=0,"",'Ark1'!V174)</f>
        <v>88.115451811706251</v>
      </c>
      <c r="AC127" s="107">
        <f>+IF(H127=0,"",'Ark1'!T174)</f>
        <v>15.818355026054221</v>
      </c>
      <c r="AD127" s="95">
        <f t="shared" si="18"/>
        <v>99.15705614567527</v>
      </c>
      <c r="AE127" s="305"/>
      <c r="AF127" s="28"/>
      <c r="AR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</row>
    <row r="128" spans="1:59" ht="15.6">
      <c r="A128" s="28"/>
      <c r="B128" s="94">
        <f>+'Ark1'!D175</f>
        <v>7</v>
      </c>
      <c r="C128" s="94" t="s">
        <v>495</v>
      </c>
      <c r="D128" s="94">
        <f>+'Ark1'!C175</f>
        <v>2015</v>
      </c>
      <c r="E128" s="305">
        <f>+'Ark1'!Q175</f>
        <v>1236</v>
      </c>
      <c r="F128" s="95"/>
      <c r="G128" s="95"/>
      <c r="H128" s="305">
        <f>+'Ark1'!R175</f>
        <v>121846</v>
      </c>
      <c r="I128" s="305"/>
      <c r="J128" s="305">
        <f>+IF(H128=0,"",'Ark1'!S175)</f>
        <v>121155</v>
      </c>
      <c r="K128" s="107">
        <f>+IF(H128=0,"",'Ark1'!AE175)</f>
        <v>9.41043059057783</v>
      </c>
      <c r="L128" s="107" t="str">
        <f>+IF(I128=0,"",'Ark1'!AF175)</f>
        <v/>
      </c>
      <c r="M128" s="98"/>
      <c r="N128" s="96">
        <f>+IF(H128=0,"",'Ark1'!U175)</f>
        <v>60.617803639965352</v>
      </c>
      <c r="O128" s="96"/>
      <c r="P128" s="96">
        <f>+IF(H128=0,"",'Ark1'!W175)</f>
        <v>80.940926086418571</v>
      </c>
      <c r="Q128" s="107"/>
      <c r="R128" s="96">
        <f>+IF(H128=0,"",'Ark1'!X175)</f>
        <v>2.2315053428097764</v>
      </c>
      <c r="S128" s="107"/>
      <c r="T128" s="96">
        <f>+IF(H128=0,"",'Ark1'!Y175)</f>
        <v>4.4630106856195528</v>
      </c>
      <c r="U128" s="8"/>
      <c r="V128" s="96"/>
      <c r="W128" s="8"/>
      <c r="X128" s="107">
        <f>+IF(H128=0,"",'Ark1'!AB175)</f>
        <v>2.9245352771004844</v>
      </c>
      <c r="Y128" s="96">
        <f>+IF(H128=0,"",'Ark1'!AC175)</f>
        <v>-25.913614552476719</v>
      </c>
      <c r="Z128" s="95">
        <f>+IF(H128=0,"",'Ark1'!AD175)</f>
        <v>9.4872068387993931</v>
      </c>
      <c r="AA128" s="95"/>
      <c r="AB128" s="96">
        <f>+IF(H128=0,"",'Ark1'!V175)</f>
        <v>87.865209242586431</v>
      </c>
      <c r="AC128" s="107">
        <f>+IF(H128=0,"",'Ark1'!T175)</f>
        <v>15.7679611969207</v>
      </c>
      <c r="AD128" s="95">
        <f t="shared" si="18"/>
        <v>98.580906148867314</v>
      </c>
      <c r="AE128" s="305"/>
      <c r="AF128" s="28"/>
      <c r="AR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</row>
    <row r="129" spans="1:59" ht="15.6">
      <c r="A129" s="28"/>
      <c r="B129" s="94">
        <f>+'Ark1'!D176</f>
        <v>8</v>
      </c>
      <c r="C129" s="94" t="s">
        <v>496</v>
      </c>
      <c r="D129" s="94">
        <f>+'Ark1'!C176</f>
        <v>2015</v>
      </c>
      <c r="E129" s="305">
        <f>+'Ark1'!Q176</f>
        <v>1286</v>
      </c>
      <c r="F129" s="95"/>
      <c r="G129" s="95"/>
      <c r="H129" s="305">
        <f>+'Ark1'!R176</f>
        <v>129769</v>
      </c>
      <c r="I129" s="305"/>
      <c r="J129" s="305">
        <f>+IF(H129=0,"",'Ark1'!S176)</f>
        <v>129350</v>
      </c>
      <c r="K129" s="107">
        <f>+IF(H129=0,"",'Ark1'!AE176)</f>
        <v>10.118127001159991</v>
      </c>
      <c r="L129" s="107" t="str">
        <f>+IF(I129=0,"",'Ark1'!AF176)</f>
        <v/>
      </c>
      <c r="M129" s="98"/>
      <c r="N129" s="96">
        <f>+IF(H129=0,"",'Ark1'!U176)</f>
        <v>60.426238886741402</v>
      </c>
      <c r="O129" s="96"/>
      <c r="P129" s="96">
        <f>+IF(H129=0,"",'Ark1'!W176)</f>
        <v>81.514282180131232</v>
      </c>
      <c r="Q129" s="107"/>
      <c r="R129" s="96">
        <f>+IF(H129=0,"",'Ark1'!X176)</f>
        <v>2.9937812574651881</v>
      </c>
      <c r="S129" s="107"/>
      <c r="T129" s="96">
        <f>+IF(H129=0,"",'Ark1'!Y176)</f>
        <v>5.9875625149303762</v>
      </c>
      <c r="U129" s="8"/>
      <c r="V129" s="96"/>
      <c r="W129" s="8"/>
      <c r="X129" s="107">
        <f>+IF(H129=0,"",'Ark1'!AB176)</f>
        <v>2.8451733795108791</v>
      </c>
      <c r="Y129" s="96">
        <f>+IF(H129=0,"",'Ark1'!AC176)</f>
        <v>-26.570834507220745</v>
      </c>
      <c r="Z129" s="95">
        <f>+IF(H129=0,"",'Ark1'!AD176)</f>
        <v>10.104109648771059</v>
      </c>
      <c r="AA129" s="95"/>
      <c r="AB129" s="96">
        <f>+IF(H129=0,"",'Ark1'!V176)</f>
        <v>88.418509750185436</v>
      </c>
      <c r="AC129" s="107">
        <f>+IF(H129=0,"",'Ark1'!T176)</f>
        <v>15.743012583899079</v>
      </c>
      <c r="AD129" s="95">
        <f t="shared" si="18"/>
        <v>100.90902021772939</v>
      </c>
      <c r="AE129" s="305"/>
      <c r="AF129" s="28"/>
      <c r="AR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</row>
    <row r="130" spans="1:59" ht="15.6">
      <c r="A130" s="28"/>
      <c r="B130" s="94">
        <f>+'Ark1'!D177</f>
        <v>9</v>
      </c>
      <c r="C130" s="94" t="s">
        <v>497</v>
      </c>
      <c r="D130" s="94">
        <f>+'Ark1'!C177</f>
        <v>2015</v>
      </c>
      <c r="E130" s="305">
        <f>+'Ark1'!Q177</f>
        <v>1348</v>
      </c>
      <c r="F130" s="95"/>
      <c r="G130" s="95"/>
      <c r="H130" s="305">
        <f>+'Ark1'!R177</f>
        <v>125067</v>
      </c>
      <c r="I130" s="305"/>
      <c r="J130" s="305">
        <f>+IF(H130=0,"",'Ark1'!S177)</f>
        <v>124400</v>
      </c>
      <c r="K130" s="107">
        <f>+IF(H130=0,"",'Ark1'!AE177)</f>
        <v>9.7774368864303209</v>
      </c>
      <c r="L130" s="107" t="str">
        <f>+IF(I130=0,"",'Ark1'!AF177)</f>
        <v/>
      </c>
      <c r="M130" s="98"/>
      <c r="N130" s="96">
        <f>+IF(H130=0,"",'Ark1'!U177)</f>
        <v>60.481221864951763</v>
      </c>
      <c r="O130" s="96"/>
      <c r="P130" s="96">
        <f>+IF(H130=0,"",'Ark1'!W177)</f>
        <v>81.903913987137571</v>
      </c>
      <c r="Q130" s="107"/>
      <c r="R130" s="96">
        <f>+IF(H130=0,"",'Ark1'!X177)</f>
        <v>3.4357584334796543</v>
      </c>
      <c r="S130" s="107"/>
      <c r="T130" s="96">
        <f>+IF(H130=0,"",'Ark1'!Y177)</f>
        <v>6.8715168669593085</v>
      </c>
      <c r="U130" s="8"/>
      <c r="V130" s="96"/>
      <c r="W130" s="8"/>
      <c r="X130" s="107">
        <f>+IF(H130=0,"",'Ark1'!AB177)</f>
        <v>2.8721359763303242</v>
      </c>
      <c r="Y130" s="96">
        <f>+IF(H130=0,"",'Ark1'!AC177)</f>
        <v>-27.919000327157026</v>
      </c>
      <c r="Z130" s="95">
        <f>+IF(H130=0,"",'Ark1'!AD177)</f>
        <v>9.7380012286667128</v>
      </c>
      <c r="AA130" s="95"/>
      <c r="AB130" s="96">
        <f>+IF(H130=0,"",'Ark1'!V177)</f>
        <v>88.918961829349982</v>
      </c>
      <c r="AC130" s="107">
        <f>+IF(H130=0,"",'Ark1'!T177)</f>
        <v>15.724955423892796</v>
      </c>
      <c r="AD130" s="95">
        <f t="shared" si="18"/>
        <v>92.779673590504444</v>
      </c>
      <c r="AE130" s="305"/>
      <c r="AF130" s="28"/>
      <c r="AR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</row>
    <row r="131" spans="1:59" ht="15.6">
      <c r="A131" s="28"/>
      <c r="B131" s="94">
        <f>+'Ark1'!D178</f>
        <v>10</v>
      </c>
      <c r="C131" s="94" t="s">
        <v>498</v>
      </c>
      <c r="D131" s="94">
        <f>+'Ark1'!C178</f>
        <v>2015</v>
      </c>
      <c r="E131" s="305">
        <f>+'Ark1'!Q178</f>
        <v>1442</v>
      </c>
      <c r="F131" s="95"/>
      <c r="G131" s="95"/>
      <c r="H131" s="305">
        <f>+'Ark1'!R178</f>
        <v>131585</v>
      </c>
      <c r="I131" s="305"/>
      <c r="J131" s="305">
        <f>+IF(H131=0,"",'Ark1'!S178)</f>
        <v>129483</v>
      </c>
      <c r="K131" s="107">
        <f>+IF(H131=0,"",'Ark1'!AE178)</f>
        <v>10.230988569521717</v>
      </c>
      <c r="L131" s="107" t="str">
        <f>+IF(I131=0,"",'Ark1'!AF178)</f>
        <v/>
      </c>
      <c r="M131" s="98"/>
      <c r="N131" s="96">
        <f>+IF(H131=0,"",'Ark1'!U178)</f>
        <v>60.25887568252201</v>
      </c>
      <c r="O131" s="96"/>
      <c r="P131" s="96">
        <f>+IF(H131=0,"",'Ark1'!W178)</f>
        <v>82.338862244464352</v>
      </c>
      <c r="Q131" s="107"/>
      <c r="R131" s="96">
        <f>+IF(H131=0,"",'Ark1'!X178)</f>
        <v>2.9099061443173606</v>
      </c>
      <c r="S131" s="107"/>
      <c r="T131" s="96">
        <f>+IF(H131=0,"",'Ark1'!Y178)</f>
        <v>5.8198122886347212</v>
      </c>
      <c r="U131" s="8"/>
      <c r="V131" s="96"/>
      <c r="W131" s="8"/>
      <c r="X131" s="107">
        <f>+IF(H131=0,"",'Ark1'!AB178)</f>
        <v>2.8749577785985099</v>
      </c>
      <c r="Y131" s="96">
        <f>+IF(H131=0,"",'Ark1'!AC178)</f>
        <v>-27.72573020943592</v>
      </c>
      <c r="Z131" s="95">
        <f>+IF(H131=0,"",'Ark1'!AD178)</f>
        <v>10.245507541350706</v>
      </c>
      <c r="AA131" s="95"/>
      <c r="AB131" s="96">
        <f>+IF(H131=0,"",'Ark1'!V178)</f>
        <v>89.688234170783829</v>
      </c>
      <c r="AC131" s="107">
        <f>+IF(H131=0,"",'Ark1'!T178)</f>
        <v>15.460630011019495</v>
      </c>
      <c r="AD131" s="95">
        <f t="shared" si="18"/>
        <v>91.251733703190013</v>
      </c>
      <c r="AE131" s="305"/>
      <c r="AF131" s="28"/>
      <c r="AR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</row>
    <row r="132" spans="1:59" ht="15.6">
      <c r="A132" s="28"/>
      <c r="B132" s="94">
        <f>+'Ark1'!D179</f>
        <v>11</v>
      </c>
      <c r="C132" s="94" t="s">
        <v>499</v>
      </c>
      <c r="D132" s="94">
        <f>+'Ark1'!C179</f>
        <v>2015</v>
      </c>
      <c r="E132" s="305">
        <f>+'Ark1'!Q179</f>
        <v>591</v>
      </c>
      <c r="F132" s="95"/>
      <c r="G132" s="95"/>
      <c r="H132" s="305">
        <f>+'Ark1'!R179</f>
        <v>33249</v>
      </c>
      <c r="I132" s="305"/>
      <c r="J132" s="305">
        <f>+IF(H132=0,"",'Ark1'!S179)</f>
        <v>33076</v>
      </c>
      <c r="K132" s="107">
        <f>+IF(H132=0,"",'Ark1'!AE179)</f>
        <v>2.6179115500520966</v>
      </c>
      <c r="L132" s="107" t="str">
        <f>+IF(I132=0,"",'Ark1'!AF179)</f>
        <v/>
      </c>
      <c r="M132" s="98"/>
      <c r="N132" s="96">
        <f>+IF(H132=0,"",'Ark1'!U179)</f>
        <v>60.271979683153923</v>
      </c>
      <c r="O132" s="96"/>
      <c r="P132" s="96">
        <f>+IF(H132=0,"",'Ark1'!W179)</f>
        <v>82.478736848470305</v>
      </c>
      <c r="Q132" s="107"/>
      <c r="R132" s="96">
        <f>+IF(H132=0,"",'Ark1'!X179)</f>
        <v>2.4301482751360943</v>
      </c>
      <c r="S132" s="107"/>
      <c r="T132" s="96">
        <f>+IF(H132=0,"",'Ark1'!Y179)</f>
        <v>4.8602965502721887</v>
      </c>
      <c r="U132" s="8"/>
      <c r="V132" s="96"/>
      <c r="W132" s="8"/>
      <c r="X132" s="107">
        <f>+IF(H132=0,"",'Ark1'!AB179)</f>
        <v>2.7714099713394118</v>
      </c>
      <c r="Y132" s="96">
        <f>+IF(H132=0,"",'Ark1'!AC179)</f>
        <v>-30.363988173138942</v>
      </c>
      <c r="Z132" s="95">
        <f>+IF(H132=0,"",'Ark1'!AD179)</f>
        <v>2.5888428030730672</v>
      </c>
      <c r="AA132" s="95"/>
      <c r="AB132" s="96">
        <f>+IF(H132=0,"",'Ark1'!V179)</f>
        <v>89.533779324598044</v>
      </c>
      <c r="AC132" s="107">
        <f>+IF(H132=0,"",'Ark1'!T179)</f>
        <v>15.657643838912453</v>
      </c>
      <c r="AD132" s="95">
        <f t="shared" si="18"/>
        <v>56.258883248730967</v>
      </c>
      <c r="AE132" s="305"/>
      <c r="AF132" s="28"/>
      <c r="AR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</row>
    <row r="133" spans="1:59" ht="15.6">
      <c r="A133" s="28"/>
      <c r="B133" s="94">
        <f>+'Ark1'!D180</f>
        <v>12</v>
      </c>
      <c r="C133" s="94" t="s">
        <v>500</v>
      </c>
      <c r="D133" s="94">
        <f>+'Ark1'!C180</f>
        <v>2015</v>
      </c>
      <c r="E133" s="305">
        <f>+'Ark1'!Q180</f>
        <v>0</v>
      </c>
      <c r="F133" s="95"/>
      <c r="G133" s="95"/>
      <c r="H133" s="305">
        <f>+'Ark1'!R180</f>
        <v>0</v>
      </c>
      <c r="I133" s="305"/>
      <c r="J133" s="305" t="str">
        <f>+IF(H133=0,"",'Ark1'!S180)</f>
        <v/>
      </c>
      <c r="K133" s="107" t="str">
        <f>+IF(H133=0,"",'Ark1'!AE180)</f>
        <v/>
      </c>
      <c r="L133" s="107" t="str">
        <f>+IF(I133=0,"",'Ark1'!AF180)</f>
        <v/>
      </c>
      <c r="M133" s="98"/>
      <c r="N133" s="96" t="str">
        <f>+IF(H133=0,"",'Ark1'!U180)</f>
        <v/>
      </c>
      <c r="O133" s="96"/>
      <c r="P133" s="96" t="str">
        <f>+IF(H133=0,"",'Ark1'!W180)</f>
        <v/>
      </c>
      <c r="Q133" s="107"/>
      <c r="R133" s="96" t="str">
        <f>+IF(H133=0,"",'Ark1'!X180)</f>
        <v/>
      </c>
      <c r="S133" s="107"/>
      <c r="T133" s="96" t="str">
        <f>+IF(H133=0,"",'Ark1'!Y180)</f>
        <v/>
      </c>
      <c r="U133" s="8"/>
      <c r="V133" s="96"/>
      <c r="W133" s="8"/>
      <c r="X133" s="107" t="str">
        <f>+IF(H133=0,"",'Ark1'!AB180)</f>
        <v/>
      </c>
      <c r="Y133" s="96" t="str">
        <f>+IF(H133=0,"",'Ark1'!AC180)</f>
        <v/>
      </c>
      <c r="Z133" s="95" t="str">
        <f>+IF(H133=0,"",'Ark1'!AD180)</f>
        <v/>
      </c>
      <c r="AA133" s="95"/>
      <c r="AB133" s="96" t="str">
        <f>+IF(H133=0,"",'Ark1'!V180)</f>
        <v/>
      </c>
      <c r="AC133" s="107" t="str">
        <f>+IF(H133=0,"",'Ark1'!T180)</f>
        <v/>
      </c>
      <c r="AD133" s="95" t="str">
        <f t="shared" si="18"/>
        <v/>
      </c>
      <c r="AE133" s="305"/>
      <c r="AF133" s="28"/>
      <c r="AR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</row>
    <row r="134" spans="1:59" ht="15.6">
      <c r="A134" s="28"/>
      <c r="B134" s="28"/>
      <c r="C134" s="28"/>
      <c r="D134" s="28"/>
      <c r="E134" s="291"/>
      <c r="F134" s="28"/>
      <c r="G134" s="28"/>
      <c r="H134" s="291"/>
      <c r="I134" s="291"/>
      <c r="J134" s="291"/>
      <c r="K134" s="28"/>
      <c r="L134" s="28"/>
      <c r="M134" s="9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91"/>
      <c r="AF134" s="28"/>
      <c r="AN134" s="14"/>
      <c r="AO134" s="14"/>
      <c r="AP134" s="14"/>
    </row>
    <row r="135" spans="1:59" ht="15.6">
      <c r="A135" s="28"/>
      <c r="B135" s="28"/>
      <c r="C135" s="28"/>
      <c r="D135" s="28"/>
      <c r="E135" s="291"/>
      <c r="F135" s="28"/>
      <c r="G135" s="28"/>
      <c r="H135" s="291"/>
      <c r="I135" s="291"/>
      <c r="J135" s="291"/>
      <c r="K135" s="28"/>
      <c r="L135" s="28"/>
      <c r="M135" s="9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91"/>
      <c r="AF135" s="28"/>
      <c r="AN135" s="14"/>
      <c r="AO135" s="14"/>
      <c r="AP135" s="14"/>
    </row>
    <row r="136" spans="1:59">
      <c r="AN136" s="14"/>
      <c r="AO136" s="14"/>
      <c r="AP136" s="14"/>
    </row>
    <row r="137" spans="1:59">
      <c r="AN137" s="14"/>
      <c r="AO137" s="14"/>
      <c r="AP137" s="14"/>
    </row>
    <row r="138" spans="1:59">
      <c r="K138" s="156"/>
      <c r="L138" s="156"/>
      <c r="M138" s="156"/>
      <c r="Z138" s="153"/>
      <c r="AA138" s="153"/>
      <c r="AB138" s="14"/>
      <c r="AC138" s="156"/>
      <c r="AD138" s="153"/>
      <c r="AE138" s="362"/>
      <c r="AF138" s="14"/>
      <c r="AG138" s="14"/>
      <c r="AH138" s="14"/>
      <c r="AJ138" s="14"/>
      <c r="AK138" s="14"/>
      <c r="AL138" s="14"/>
      <c r="AM138" s="14"/>
      <c r="AN138" s="14"/>
      <c r="AO138" s="14"/>
      <c r="AP138" s="14"/>
    </row>
    <row r="139" spans="1:59">
      <c r="K139" s="156"/>
      <c r="L139" s="156"/>
      <c r="M139" s="156"/>
      <c r="Z139" s="153"/>
      <c r="AA139" s="153"/>
      <c r="AB139" s="14"/>
      <c r="AC139" s="156"/>
      <c r="AD139" s="153"/>
      <c r="AE139" s="362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</row>
    <row r="140" spans="1:59">
      <c r="K140" s="156"/>
      <c r="L140" s="156"/>
      <c r="M140" s="156"/>
      <c r="Z140" s="153"/>
      <c r="AA140" s="153"/>
      <c r="AB140" s="14"/>
      <c r="AC140" s="156"/>
      <c r="AD140" s="153"/>
      <c r="AE140" s="362"/>
      <c r="AF140" s="14"/>
      <c r="AG140" s="14"/>
      <c r="AH140" s="14"/>
      <c r="AI140" s="14"/>
      <c r="AJ140" s="14"/>
      <c r="AK140" s="14"/>
      <c r="AL140" s="14"/>
      <c r="AM140" s="14"/>
    </row>
    <row r="141" spans="1:59">
      <c r="K141" s="156"/>
      <c r="L141" s="156"/>
      <c r="M141" s="156"/>
      <c r="Z141" s="153"/>
      <c r="AA141" s="153"/>
      <c r="AB141" s="14"/>
      <c r="AC141" s="156"/>
      <c r="AD141" s="153"/>
      <c r="AE141" s="362"/>
      <c r="AF141" s="14"/>
      <c r="AG141" s="14"/>
      <c r="AH141" s="14"/>
      <c r="AI141" s="14"/>
      <c r="AJ141" s="14"/>
      <c r="AK141" s="14"/>
      <c r="AL141" s="14"/>
      <c r="AM141" s="14"/>
    </row>
    <row r="142" spans="1:59">
      <c r="K142" s="156"/>
      <c r="L142" s="156"/>
      <c r="M142" s="156"/>
      <c r="Z142" s="153"/>
      <c r="AA142" s="153"/>
      <c r="AB142" s="14"/>
      <c r="AC142" s="156"/>
      <c r="AD142" s="153"/>
      <c r="AE142" s="362"/>
      <c r="AF142" s="14"/>
      <c r="AG142" s="14"/>
      <c r="AH142" s="14"/>
      <c r="AI142" s="14"/>
      <c r="AJ142" s="14"/>
      <c r="AK142" s="14"/>
      <c r="AL142" s="14"/>
      <c r="AM142" s="14"/>
    </row>
    <row r="143" spans="1:59">
      <c r="K143" s="156"/>
      <c r="L143" s="156"/>
      <c r="M143" s="156"/>
      <c r="Z143" s="153"/>
      <c r="AA143" s="153"/>
      <c r="AB143" s="14"/>
      <c r="AC143" s="156"/>
      <c r="AD143" s="153"/>
      <c r="AE143" s="362"/>
      <c r="AF143" s="14"/>
      <c r="AG143" s="14"/>
      <c r="AH143" s="14"/>
      <c r="AI143" s="14"/>
      <c r="AJ143" s="14"/>
      <c r="AK143" s="14"/>
      <c r="AL143" s="14"/>
      <c r="AM143" s="14"/>
    </row>
    <row r="144" spans="1:59">
      <c r="K144" s="156"/>
      <c r="L144" s="156"/>
      <c r="M144" s="156"/>
      <c r="Z144" s="153"/>
      <c r="AA144" s="153"/>
      <c r="AB144" s="14"/>
      <c r="AC144" s="156"/>
      <c r="AD144" s="153"/>
      <c r="AE144" s="362"/>
      <c r="AF144" s="14"/>
      <c r="AG144" s="14"/>
      <c r="AH144" s="14"/>
      <c r="AI144" s="14"/>
      <c r="AJ144" s="14"/>
      <c r="AK144" s="14"/>
      <c r="AL144" s="14"/>
      <c r="AM144" s="14"/>
    </row>
    <row r="145" spans="11:42">
      <c r="K145" s="156"/>
      <c r="L145" s="156"/>
      <c r="M145" s="156"/>
      <c r="Z145" s="153"/>
      <c r="AA145" s="153"/>
      <c r="AB145" s="14"/>
      <c r="AC145" s="156"/>
      <c r="AD145" s="153"/>
      <c r="AE145" s="362"/>
      <c r="AF145" s="14"/>
      <c r="AG145" s="14"/>
      <c r="AH145" s="14"/>
      <c r="AI145" s="14"/>
      <c r="AJ145" s="14"/>
      <c r="AK145" s="14"/>
      <c r="AL145" s="14"/>
      <c r="AM145" s="14"/>
    </row>
    <row r="146" spans="11:42">
      <c r="AI146" s="14"/>
    </row>
    <row r="150" spans="11:42">
      <c r="AN150" s="14"/>
      <c r="AO150" s="14"/>
      <c r="AP150" s="14"/>
    </row>
    <row r="151" spans="11:42">
      <c r="AN151" s="14"/>
      <c r="AO151" s="14"/>
      <c r="AP151" s="14"/>
    </row>
    <row r="152" spans="11:42">
      <c r="AN152" s="14"/>
      <c r="AO152" s="14"/>
      <c r="AP152" s="14"/>
    </row>
    <row r="153" spans="11:42">
      <c r="AN153" s="14"/>
      <c r="AO153" s="14"/>
      <c r="AP153" s="14"/>
    </row>
    <row r="154" spans="11:42">
      <c r="AN154" s="14"/>
      <c r="AO154" s="14"/>
      <c r="AP154" s="14"/>
    </row>
    <row r="155" spans="11:42">
      <c r="AN155" s="14"/>
      <c r="AO155" s="14"/>
      <c r="AP155" s="14"/>
    </row>
    <row r="156" spans="11:42">
      <c r="AN156" s="14"/>
      <c r="AO156" s="14"/>
      <c r="AP156" s="14"/>
    </row>
    <row r="157" spans="11:42">
      <c r="AN157" s="14"/>
      <c r="AO157" s="14"/>
      <c r="AP157" s="14"/>
    </row>
  </sheetData>
  <mergeCells count="1">
    <mergeCell ref="T4:X4"/>
  </mergeCells>
  <phoneticPr fontId="11" type="noConversion"/>
  <conditionalFormatting sqref="I10:I21 F10:F21 S10:S21 Q10:Q21 O10:O21">
    <cfRule type="cellIs" dxfId="304" priority="11" operator="lessThan">
      <formula>0</formula>
    </cfRule>
    <cfRule type="cellIs" dxfId="303" priority="12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transitionEvaluation="1"/>
  <dimension ref="A1:AX229"/>
  <sheetViews>
    <sheetView defaultGridColor="0" colorId="22" zoomScale="84" zoomScaleNormal="84" workbookViewId="0">
      <selection activeCell="W22" sqref="W22"/>
    </sheetView>
  </sheetViews>
  <sheetFormatPr baseColWidth="10" defaultRowHeight="15"/>
  <cols>
    <col min="1" max="1" width="6.08984375" customWidth="1"/>
    <col min="2" max="2" width="7.90625" customWidth="1"/>
    <col min="3" max="3" width="5.81640625" style="1" customWidth="1"/>
    <col min="4" max="4" width="10.1796875" customWidth="1"/>
    <col min="5" max="5" width="8.36328125" style="1" customWidth="1"/>
    <col min="6" max="6" width="8.54296875" style="10" customWidth="1"/>
    <col min="7" max="7" width="7.90625" style="1" customWidth="1"/>
    <col min="8" max="8" width="6.90625" style="1" customWidth="1"/>
    <col min="9" max="9" width="8" style="1" customWidth="1"/>
    <col min="10" max="10" width="6.54296875" style="1" customWidth="1"/>
    <col min="11" max="11" width="8.08984375" style="1" customWidth="1"/>
    <col min="12" max="12" width="7" style="1" customWidth="1"/>
    <col min="13" max="13" width="11.08984375" style="1" customWidth="1"/>
    <col min="14" max="14" width="10.54296875" style="1" customWidth="1"/>
    <col min="15" max="15" width="10.08984375" style="1" customWidth="1"/>
    <col min="16" max="16" width="7.90625" style="1" customWidth="1"/>
    <col min="17" max="17" width="7.54296875" style="1" customWidth="1"/>
    <col min="18" max="18" width="12.08984375" style="100" customWidth="1"/>
    <col min="19" max="19" width="13.90625" customWidth="1"/>
    <col min="20" max="21" width="7.90625" customWidth="1"/>
    <col min="22" max="22" width="8.08984375" customWidth="1"/>
    <col min="23" max="23" width="8.54296875" customWidth="1"/>
    <col min="24" max="24" width="8" customWidth="1"/>
    <col min="25" max="25" width="6.453125" customWidth="1"/>
    <col min="26" max="26" width="8.08984375" customWidth="1"/>
    <col min="27" max="27" width="7.54296875" customWidth="1"/>
    <col min="28" max="28" width="8.36328125" customWidth="1"/>
    <col min="29" max="29" width="9.453125" customWidth="1"/>
    <col min="30" max="31" width="8.36328125" customWidth="1"/>
    <col min="32" max="32" width="8.90625" customWidth="1"/>
    <col min="33" max="33" width="8.36328125" customWidth="1"/>
    <col min="34" max="34" width="7.90625" customWidth="1"/>
    <col min="35" max="35" width="8" customWidth="1"/>
    <col min="36" max="37" width="9.90625" customWidth="1"/>
    <col min="38" max="38" width="9.08984375" customWidth="1"/>
    <col min="39" max="39" width="8.36328125" customWidth="1"/>
    <col min="40" max="40" width="8.6328125" customWidth="1"/>
    <col min="41" max="41" width="8.90625" customWidth="1"/>
    <col min="42" max="42" width="8.08984375" customWidth="1"/>
    <col min="43" max="43" width="8.6328125" customWidth="1"/>
    <col min="44" max="45" width="9.90625" customWidth="1"/>
    <col min="46" max="46" width="8.08984375" customWidth="1"/>
    <col min="47" max="47" width="8" customWidth="1"/>
    <col min="48" max="48" width="8.08984375" customWidth="1"/>
    <col min="49" max="49" width="11.08984375" customWidth="1"/>
    <col min="50" max="50" width="7.6328125" customWidth="1"/>
    <col min="51" max="51" width="8.08984375" customWidth="1"/>
    <col min="52" max="52" width="7.90625" customWidth="1"/>
    <col min="53" max="53" width="8.90625" customWidth="1"/>
    <col min="54" max="54" width="6.90625" customWidth="1"/>
    <col min="55" max="55" width="6.6328125" customWidth="1"/>
    <col min="56" max="57" width="8.08984375" customWidth="1"/>
    <col min="58" max="58" width="9.36328125" customWidth="1"/>
    <col min="59" max="59" width="10.08984375" customWidth="1"/>
    <col min="60" max="60" width="10.90625" customWidth="1"/>
    <col min="61" max="64" width="8.08984375" customWidth="1"/>
    <col min="65" max="65" width="8.36328125" customWidth="1"/>
    <col min="66" max="66" width="11.08984375" customWidth="1"/>
    <col min="67" max="67" width="8.08984375" customWidth="1"/>
    <col min="68" max="68" width="6.36328125" customWidth="1"/>
    <col min="69" max="69" width="7.453125" customWidth="1"/>
    <col min="70" max="70" width="7.6328125" customWidth="1"/>
    <col min="71" max="72" width="7.90625" customWidth="1"/>
    <col min="73" max="73" width="8" customWidth="1"/>
    <col min="74" max="74" width="7.6328125" customWidth="1"/>
    <col min="75" max="75" width="7.90625" customWidth="1"/>
    <col min="76" max="76" width="8.08984375" customWidth="1"/>
    <col min="77" max="77" width="7.54296875" customWidth="1"/>
    <col min="78" max="78" width="7.90625" customWidth="1"/>
    <col min="79" max="79" width="7.6328125" customWidth="1"/>
    <col min="80" max="80" width="7.90625" customWidth="1"/>
    <col min="81" max="81" width="7.54296875" customWidth="1"/>
    <col min="82" max="82" width="7.90625" customWidth="1"/>
    <col min="83" max="83" width="9.90625" customWidth="1"/>
    <col min="84" max="84" width="7.08984375" customWidth="1"/>
    <col min="85" max="85" width="8.08984375" customWidth="1"/>
    <col min="86" max="86" width="8.54296875" customWidth="1"/>
    <col min="87" max="87" width="9.90625" customWidth="1"/>
    <col min="88" max="88" width="8.36328125" customWidth="1"/>
    <col min="89" max="89" width="10.54296875" customWidth="1"/>
    <col min="90" max="90" width="7.90625" customWidth="1"/>
    <col min="91" max="91" width="8.08984375" customWidth="1"/>
    <col min="92" max="94" width="9.90625" customWidth="1"/>
    <col min="95" max="95" width="8.36328125" customWidth="1"/>
    <col min="96" max="96" width="8.6328125" customWidth="1"/>
    <col min="97" max="97" width="8.54296875" customWidth="1"/>
    <col min="98" max="98" width="8.6328125" customWidth="1"/>
    <col min="99" max="99" width="8.36328125" customWidth="1"/>
    <col min="100" max="100" width="10.6328125" customWidth="1"/>
    <col min="101" max="101" width="9.90625" customWidth="1"/>
    <col min="102" max="102" width="7.54296875" customWidth="1"/>
    <col min="103" max="103" width="8.54296875" customWidth="1"/>
    <col min="104" max="105" width="7.90625" customWidth="1"/>
    <col min="106" max="108" width="8.36328125" customWidth="1"/>
    <col min="109" max="110" width="8.08984375" customWidth="1"/>
    <col min="111" max="112" width="8.36328125" customWidth="1"/>
    <col min="113" max="113" width="8.54296875" customWidth="1"/>
    <col min="114" max="114" width="8.36328125" customWidth="1"/>
    <col min="115" max="115" width="8.6328125" customWidth="1"/>
    <col min="116" max="117" width="9.90625" customWidth="1"/>
    <col min="118" max="118" width="8.08984375" customWidth="1"/>
    <col min="119" max="119" width="8.54296875" customWidth="1"/>
    <col min="120" max="120" width="7.54296875" customWidth="1"/>
    <col min="121" max="121" width="8.08984375" customWidth="1"/>
    <col min="122" max="122" width="7.90625" customWidth="1"/>
    <col min="123" max="123" width="8.36328125" customWidth="1"/>
    <col min="124" max="124" width="8.08984375" customWidth="1"/>
    <col min="125" max="125" width="9.90625" customWidth="1"/>
    <col min="126" max="126" width="8" customWidth="1"/>
    <col min="127" max="127" width="7.90625" customWidth="1"/>
    <col min="128" max="128" width="8.90625" customWidth="1"/>
    <col min="129" max="129" width="8" customWidth="1"/>
    <col min="130" max="130" width="8.90625" customWidth="1"/>
    <col min="131" max="131" width="7.08984375" customWidth="1"/>
    <col min="132" max="132" width="9" customWidth="1"/>
    <col min="133" max="133" width="8.08984375" customWidth="1"/>
    <col min="134" max="134" width="10.36328125" customWidth="1"/>
    <col min="135" max="136" width="7.90625" customWidth="1"/>
    <col min="137" max="137" width="8.6328125" customWidth="1"/>
    <col min="138" max="138" width="8.90625" customWidth="1"/>
    <col min="139" max="139" width="8.6328125" customWidth="1"/>
    <col min="140" max="141" width="8.08984375" customWidth="1"/>
    <col min="142" max="142" width="7.54296875" customWidth="1"/>
    <col min="143" max="145" width="8.08984375" customWidth="1"/>
    <col min="146" max="146" width="8.6328125" customWidth="1"/>
    <col min="147" max="147" width="7.90625" customWidth="1"/>
    <col min="148" max="149" width="8.08984375" customWidth="1"/>
    <col min="150" max="150" width="7.90625" customWidth="1"/>
    <col min="153" max="153" width="8" customWidth="1"/>
    <col min="154" max="154" width="8.08984375" customWidth="1"/>
    <col min="155" max="155" width="8" customWidth="1"/>
    <col min="156" max="157" width="8.08984375" customWidth="1"/>
    <col min="158" max="160" width="7.90625" customWidth="1"/>
    <col min="161" max="161" width="8.08984375" customWidth="1"/>
    <col min="162" max="164" width="7.90625" customWidth="1"/>
    <col min="165" max="165" width="6.6328125" customWidth="1"/>
    <col min="166" max="166" width="8.36328125" customWidth="1"/>
    <col min="167" max="167" width="8" customWidth="1"/>
  </cols>
  <sheetData>
    <row r="1" customFormat="1"/>
    <row r="2" customFormat="1"/>
    <row r="3" customFormat="1"/>
    <row r="4" customFormat="1"/>
    <row r="5" customFormat="1"/>
    <row r="6" customFormat="1"/>
    <row r="7" customFormat="1"/>
    <row r="8" customFormat="1"/>
    <row r="9" customFormat="1"/>
    <row r="10" customFormat="1"/>
    <row r="11" customFormat="1"/>
    <row r="12" customFormat="1"/>
    <row r="13" customFormat="1"/>
    <row r="14" customFormat="1"/>
    <row r="15" customFormat="1"/>
    <row r="16" customFormat="1"/>
    <row r="17" spans="1:50" ht="15.6">
      <c r="A17" s="2"/>
      <c r="B17" s="2"/>
      <c r="C17" s="2"/>
      <c r="D17" s="2"/>
      <c r="E17" s="2"/>
      <c r="F17" s="2"/>
      <c r="G17"/>
      <c r="H17" s="2"/>
      <c r="I17"/>
      <c r="J17"/>
      <c r="K17"/>
      <c r="L17"/>
      <c r="M17"/>
      <c r="N17"/>
      <c r="O17" s="4"/>
      <c r="P17" s="2"/>
      <c r="Q17" s="2"/>
      <c r="R17" s="2"/>
      <c r="S17" s="2"/>
      <c r="T17" s="2"/>
      <c r="U17" s="2"/>
      <c r="V17" s="2"/>
      <c r="W17" s="2"/>
      <c r="X17" s="2"/>
      <c r="Z17" s="2"/>
      <c r="AG17" s="4"/>
      <c r="AH17" s="2"/>
      <c r="AI17" s="2"/>
      <c r="AJ17" s="2"/>
      <c r="AK17" s="2"/>
      <c r="AL17" s="2"/>
      <c r="AM17" s="2"/>
      <c r="AN17" s="2"/>
      <c r="AO17" s="2"/>
      <c r="AP17" s="2"/>
      <c r="AR17" s="2"/>
    </row>
    <row r="18" spans="1:50" ht="15.6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s="2" customFormat="1" ht="15.6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38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38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</row>
    <row r="20" spans="1:50" s="3" customFormat="1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31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31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</row>
    <row r="21" spans="1:50" s="2" customFormat="1" ht="15.6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4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4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</row>
    <row r="22" spans="1:50" s="3" customFormat="1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4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4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</row>
    <row r="23" spans="1:50" s="3" customFormat="1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4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4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</row>
    <row r="24" spans="1:50" s="3" customFormat="1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4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4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</row>
    <row r="25" spans="1:50">
      <c r="C25"/>
      <c r="E25"/>
      <c r="F25"/>
      <c r="G25"/>
      <c r="H25"/>
      <c r="I25"/>
      <c r="J25"/>
      <c r="K25"/>
      <c r="L25"/>
      <c r="M25"/>
      <c r="N25"/>
      <c r="O25"/>
      <c r="P25"/>
      <c r="Q25"/>
      <c r="R25"/>
    </row>
    <row r="26" spans="1:50">
      <c r="C26"/>
      <c r="E26"/>
      <c r="F26"/>
      <c r="G26"/>
      <c r="H26"/>
      <c r="I26"/>
      <c r="J26"/>
      <c r="K26"/>
      <c r="L26"/>
      <c r="M26"/>
      <c r="N26"/>
      <c r="O26"/>
      <c r="P26"/>
      <c r="Q26"/>
      <c r="R26"/>
    </row>
    <row r="27" spans="1:50">
      <c r="C27"/>
      <c r="E27"/>
      <c r="F27"/>
      <c r="G27"/>
      <c r="H27"/>
      <c r="I27"/>
      <c r="J27"/>
      <c r="K27"/>
      <c r="L27"/>
      <c r="M27"/>
      <c r="N27"/>
      <c r="O27"/>
      <c r="P27"/>
      <c r="Q27"/>
      <c r="R27"/>
    </row>
    <row r="28" spans="1:50">
      <c r="C28"/>
      <c r="E28"/>
      <c r="F28"/>
      <c r="G28"/>
      <c r="H28"/>
      <c r="I28"/>
      <c r="J28"/>
      <c r="K28"/>
      <c r="L28"/>
      <c r="M28"/>
      <c r="N28"/>
      <c r="O28"/>
      <c r="P28"/>
      <c r="Q28"/>
      <c r="R28"/>
    </row>
    <row r="29" spans="1:50">
      <c r="C29"/>
      <c r="E29"/>
      <c r="F29"/>
      <c r="G29"/>
      <c r="H29"/>
      <c r="I29"/>
      <c r="J29"/>
      <c r="K29"/>
      <c r="L29"/>
      <c r="M29"/>
      <c r="N29"/>
      <c r="O29"/>
      <c r="P29"/>
      <c r="Q29"/>
      <c r="R29"/>
    </row>
    <row r="30" spans="1:50">
      <c r="C30"/>
      <c r="E30"/>
      <c r="F30"/>
      <c r="G30"/>
      <c r="H30"/>
      <c r="I30"/>
      <c r="J30"/>
      <c r="K30"/>
      <c r="L30"/>
      <c r="M30"/>
      <c r="N30"/>
      <c r="O30"/>
      <c r="P30"/>
      <c r="Q30"/>
      <c r="R30"/>
    </row>
    <row r="31" spans="1:50">
      <c r="C31"/>
      <c r="E31"/>
      <c r="F31"/>
      <c r="G31"/>
      <c r="H31"/>
      <c r="I31"/>
      <c r="J31"/>
      <c r="K31"/>
      <c r="L31"/>
      <c r="M31"/>
      <c r="N31"/>
      <c r="O31"/>
      <c r="P31"/>
      <c r="Q31"/>
      <c r="R31"/>
    </row>
    <row r="32" spans="1:50">
      <c r="C32"/>
      <c r="E32"/>
      <c r="F32"/>
      <c r="G32"/>
      <c r="H32"/>
      <c r="I32"/>
      <c r="J32"/>
      <c r="K32"/>
      <c r="L32"/>
      <c r="M32"/>
      <c r="N32"/>
      <c r="O32"/>
      <c r="P32"/>
      <c r="Q32"/>
      <c r="R32"/>
    </row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spans="1:23">
      <c r="C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1:23">
      <c r="C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W130" t="s">
        <v>597</v>
      </c>
    </row>
    <row r="131" spans="1:23">
      <c r="C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1:23">
      <c r="C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1:23">
      <c r="C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1:23">
      <c r="C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1:23">
      <c r="C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1:23">
      <c r="C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23">
      <c r="C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23">
      <c r="C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1:23">
      <c r="A139" s="62"/>
      <c r="B139" s="62"/>
      <c r="C139" s="63"/>
      <c r="D139" s="62"/>
      <c r="E139" s="63"/>
      <c r="F139" s="75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127"/>
    </row>
    <row r="140" spans="1:23">
      <c r="A140" s="62"/>
      <c r="B140" s="62"/>
      <c r="C140" s="63"/>
      <c r="D140" s="62"/>
      <c r="E140" s="63"/>
      <c r="F140" s="75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127"/>
    </row>
    <row r="141" spans="1:23">
      <c r="A141" s="62"/>
      <c r="B141" s="62"/>
      <c r="C141" s="63"/>
      <c r="D141" s="62"/>
      <c r="E141" s="63"/>
      <c r="F141" s="75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127"/>
    </row>
    <row r="142" spans="1:23">
      <c r="A142" s="62"/>
      <c r="B142" s="62"/>
      <c r="C142" s="63"/>
      <c r="D142" s="62"/>
      <c r="E142" s="63"/>
      <c r="F142" s="75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127"/>
    </row>
    <row r="143" spans="1:23">
      <c r="A143" s="62"/>
      <c r="B143" s="62"/>
      <c r="C143" s="63"/>
      <c r="D143" s="62"/>
      <c r="E143" s="63"/>
      <c r="F143" s="75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127"/>
    </row>
    <row r="144" spans="1:23">
      <c r="A144" s="62"/>
      <c r="B144" s="62"/>
      <c r="C144" s="63"/>
      <c r="D144" s="62"/>
      <c r="E144" s="63"/>
      <c r="F144" s="75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127"/>
    </row>
    <row r="145" spans="1:23">
      <c r="A145" s="62"/>
      <c r="B145" s="62"/>
      <c r="C145" s="63"/>
      <c r="D145" s="62"/>
      <c r="E145" s="63"/>
      <c r="F145" s="75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127"/>
    </row>
    <row r="146" spans="1:23">
      <c r="A146" s="62"/>
      <c r="B146" s="62"/>
      <c r="C146" s="63"/>
      <c r="D146" s="62"/>
      <c r="E146" s="63"/>
      <c r="F146" s="75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127"/>
    </row>
    <row r="147" spans="1:23">
      <c r="A147" s="62"/>
      <c r="B147" s="62"/>
      <c r="C147" s="63"/>
      <c r="D147" s="62"/>
      <c r="E147" s="63"/>
      <c r="F147" s="75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127"/>
    </row>
    <row r="148" spans="1:23">
      <c r="A148" s="62"/>
      <c r="B148" s="62"/>
      <c r="C148" s="63"/>
      <c r="D148" s="62"/>
      <c r="E148" s="63"/>
      <c r="F148" s="75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127"/>
    </row>
    <row r="149" spans="1:23">
      <c r="A149" s="62"/>
      <c r="B149" s="62"/>
      <c r="C149" s="63"/>
      <c r="D149" s="62"/>
      <c r="E149" s="63"/>
      <c r="F149" s="75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127"/>
    </row>
    <row r="150" spans="1:23">
      <c r="A150" s="62"/>
      <c r="B150" s="62"/>
      <c r="C150" s="63"/>
      <c r="D150" s="62"/>
      <c r="E150" s="63"/>
      <c r="F150" s="75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127"/>
    </row>
    <row r="151" spans="1:23">
      <c r="A151" s="62"/>
      <c r="B151" s="62"/>
      <c r="C151" s="63"/>
      <c r="D151" s="62"/>
      <c r="E151" s="63"/>
      <c r="F151" s="75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127"/>
    </row>
    <row r="152" spans="1:23">
      <c r="A152" s="62"/>
      <c r="B152" s="62"/>
      <c r="C152" s="63"/>
      <c r="D152" s="62"/>
      <c r="E152" s="63"/>
      <c r="F152" s="75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127"/>
    </row>
    <row r="153" spans="1:23">
      <c r="A153" s="21"/>
      <c r="B153" s="21"/>
      <c r="D153" s="21"/>
      <c r="F153" s="76"/>
    </row>
    <row r="154" spans="1:23">
      <c r="A154" s="21"/>
      <c r="B154" s="21"/>
      <c r="D154" s="21"/>
      <c r="F154" s="76"/>
    </row>
    <row r="155" spans="1:23">
      <c r="A155" s="21"/>
      <c r="B155" s="21"/>
      <c r="D155" s="21"/>
      <c r="F155" s="76"/>
      <c r="W155" s="3"/>
    </row>
    <row r="156" spans="1:23">
      <c r="A156" s="21"/>
      <c r="B156" s="21"/>
      <c r="D156" s="21"/>
      <c r="F156" s="76"/>
    </row>
    <row r="157" spans="1:23">
      <c r="A157" s="21"/>
      <c r="B157" s="21"/>
      <c r="D157" s="21"/>
      <c r="F157" s="76"/>
    </row>
    <row r="158" spans="1:23">
      <c r="A158" s="21"/>
      <c r="B158" s="21"/>
      <c r="D158" s="21"/>
      <c r="F158" s="76"/>
    </row>
    <row r="159" spans="1:23">
      <c r="A159" s="21"/>
      <c r="B159" s="21"/>
      <c r="D159" s="21"/>
      <c r="F159" s="76"/>
    </row>
    <row r="160" spans="1:23">
      <c r="A160" s="21"/>
      <c r="B160" s="21"/>
      <c r="D160" s="21"/>
      <c r="F160" s="76"/>
    </row>
    <row r="161" spans="1:23">
      <c r="A161" s="21"/>
      <c r="B161" s="21"/>
      <c r="D161" s="21"/>
      <c r="F161" s="76"/>
    </row>
    <row r="162" spans="1:23">
      <c r="A162" s="21"/>
      <c r="B162" s="21"/>
      <c r="D162" s="21"/>
      <c r="F162" s="76"/>
    </row>
    <row r="163" spans="1:23" ht="15.6">
      <c r="A163" s="21"/>
      <c r="B163" s="21"/>
      <c r="D163" s="21"/>
      <c r="F163" s="76"/>
      <c r="V163" s="5"/>
      <c r="W163" s="3"/>
    </row>
    <row r="168" spans="1:23">
      <c r="A168" s="14"/>
    </row>
    <row r="169" spans="1:23">
      <c r="A169" s="14"/>
    </row>
    <row r="170" spans="1:23">
      <c r="A170" s="14"/>
    </row>
    <row r="171" spans="1:23">
      <c r="A171" s="14"/>
    </row>
    <row r="172" spans="1:23">
      <c r="A172" s="14"/>
    </row>
    <row r="173" spans="1:23">
      <c r="A173" s="14"/>
    </row>
    <row r="174" spans="1:23">
      <c r="A174" s="14"/>
    </row>
    <row r="175" spans="1:23">
      <c r="A175" s="14"/>
    </row>
    <row r="186" spans="1:1">
      <c r="A186" s="14"/>
    </row>
    <row r="187" spans="1:1">
      <c r="A187" s="14"/>
    </row>
    <row r="188" spans="1:1">
      <c r="A188" s="14"/>
    </row>
    <row r="189" spans="1:1">
      <c r="A189" s="14"/>
    </row>
    <row r="190" spans="1:1">
      <c r="A190" s="14"/>
    </row>
    <row r="191" spans="1:1">
      <c r="A191" s="14"/>
    </row>
    <row r="192" spans="1:1">
      <c r="A192" s="14"/>
    </row>
    <row r="193" spans="1:1">
      <c r="A193" s="14"/>
    </row>
    <row r="204" spans="1:1">
      <c r="A204" s="14"/>
    </row>
    <row r="205" spans="1:1">
      <c r="A205" s="14"/>
    </row>
    <row r="206" spans="1:1">
      <c r="A206" s="14"/>
    </row>
    <row r="207" spans="1:1">
      <c r="A207" s="14"/>
    </row>
    <row r="208" spans="1:1">
      <c r="A208" s="14"/>
    </row>
    <row r="209" spans="1:1">
      <c r="A209" s="14"/>
    </row>
    <row r="210" spans="1:1">
      <c r="A210" s="14"/>
    </row>
    <row r="211" spans="1:1">
      <c r="A211" s="14"/>
    </row>
    <row r="222" spans="1:1">
      <c r="A222" s="14"/>
    </row>
    <row r="223" spans="1:1">
      <c r="A223" s="14"/>
    </row>
    <row r="224" spans="1:1">
      <c r="A224" s="14"/>
    </row>
    <row r="225" spans="1:1">
      <c r="A225" s="14"/>
    </row>
    <row r="226" spans="1:1">
      <c r="A226" s="14"/>
    </row>
    <row r="227" spans="1:1">
      <c r="A227" s="14"/>
    </row>
    <row r="228" spans="1:1">
      <c r="A228" s="14"/>
    </row>
    <row r="229" spans="1:1">
      <c r="A229" s="14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transitionEvaluation="1"/>
  <dimension ref="A1:BC888"/>
  <sheetViews>
    <sheetView defaultGridColor="0" colorId="22" zoomScale="91" zoomScaleNormal="91" workbookViewId="0">
      <pane xSplit="3" ySplit="9" topLeftCell="D33" activePane="bottomRight" state="frozen"/>
      <selection pane="topRight" activeCell="D1" sqref="D1"/>
      <selection pane="bottomLeft" activeCell="A10" sqref="A10"/>
      <selection pane="bottomRight" activeCell="AB55" sqref="AB55"/>
    </sheetView>
  </sheetViews>
  <sheetFormatPr baseColWidth="10" defaultColWidth="9.90625" defaultRowHeight="15.6"/>
  <cols>
    <col min="1" max="1" width="1.453125" customWidth="1"/>
    <col min="2" max="2" width="5.81640625" customWidth="1"/>
    <col min="3" max="3" width="4.54296875" customWidth="1"/>
    <col min="4" max="4" width="7" customWidth="1"/>
    <col min="5" max="5" width="4.54296875" customWidth="1"/>
    <col min="6" max="6" width="7.54296875" style="297" customWidth="1"/>
    <col min="7" max="7" width="7.90625" style="297" customWidth="1"/>
    <col min="8" max="8" width="6.453125" style="100" customWidth="1"/>
    <col min="9" max="9" width="5.36328125" style="100" customWidth="1"/>
    <col min="10" max="10" width="6.81640625" style="297" customWidth="1"/>
    <col min="11" max="11" width="7.08984375" customWidth="1"/>
    <col min="12" max="12" width="5.08984375" customWidth="1"/>
    <col min="13" max="13" width="6.54296875" customWidth="1"/>
    <col min="14" max="14" width="6.90625" style="100" customWidth="1"/>
    <col min="15" max="15" width="5.08984375" style="100" customWidth="1"/>
    <col min="16" max="16" width="6.36328125" customWidth="1"/>
    <col min="17" max="17" width="1.7265625" customWidth="1"/>
    <col min="18" max="18" width="4.54296875" style="100" customWidth="1"/>
    <col min="19" max="19" width="7.08984375" style="100" customWidth="1"/>
    <col min="20" max="20" width="2.08984375" style="100" customWidth="1"/>
    <col min="21" max="21" width="5.90625" style="10" customWidth="1"/>
    <col min="22" max="22" width="0.90625" style="100" customWidth="1"/>
    <col min="23" max="24" width="8.6328125" style="226" customWidth="1"/>
    <col min="25" max="25" width="6.453125" style="10" customWidth="1"/>
    <col min="26" max="26" width="8" style="297" customWidth="1"/>
    <col min="27" max="27" width="7.453125" customWidth="1"/>
    <col min="28" max="28" width="6.54296875" style="100" customWidth="1"/>
    <col min="29" max="29" width="2" customWidth="1"/>
    <col min="30" max="30" width="4.1796875" customWidth="1"/>
    <col min="31" max="31" width="5.1796875" customWidth="1"/>
    <col min="32" max="32" width="6.81640625" customWidth="1"/>
    <col min="33" max="33" width="4.90625" customWidth="1"/>
    <col min="34" max="34" width="8.453125" customWidth="1"/>
    <col min="35" max="35" width="5.90625" customWidth="1"/>
    <col min="36" max="36" width="7.90625" customWidth="1"/>
    <col min="37" max="37" width="6.1796875" customWidth="1"/>
    <col min="38" max="38" width="6.453125" customWidth="1"/>
    <col min="39" max="39" width="7.6328125" customWidth="1"/>
    <col min="40" max="40" width="7.90625" style="10" customWidth="1"/>
    <col min="41" max="41" width="6.453125" style="10" customWidth="1"/>
    <col min="42" max="42" width="7.90625" style="10" customWidth="1"/>
    <col min="43" max="43" width="7.90625" customWidth="1"/>
    <col min="44" max="44" width="6.6328125" customWidth="1"/>
    <col min="45" max="46" width="7.90625" customWidth="1"/>
    <col min="47" max="47" width="6" customWidth="1"/>
    <col min="48" max="48" width="7.08984375" customWidth="1"/>
    <col min="49" max="50" width="7.453125" customWidth="1"/>
    <col min="51" max="51" width="10.36328125" style="100" customWidth="1"/>
    <col min="52" max="53" width="7.90625" customWidth="1"/>
    <col min="54" max="54" width="10.1796875" style="50" customWidth="1"/>
    <col min="55" max="55" width="7.81640625" style="50" customWidth="1"/>
    <col min="56" max="59" width="17.08984375" customWidth="1"/>
  </cols>
  <sheetData>
    <row r="1" spans="1:55">
      <c r="A1" s="28"/>
      <c r="B1" s="28"/>
      <c r="C1" s="28"/>
      <c r="D1" s="28"/>
      <c r="E1" s="28"/>
      <c r="F1" s="291"/>
      <c r="G1" s="291"/>
      <c r="H1" s="106"/>
      <c r="I1" s="106"/>
      <c r="J1" s="291"/>
      <c r="K1" s="28"/>
      <c r="L1" s="28"/>
      <c r="M1" s="28"/>
      <c r="N1" s="106"/>
      <c r="O1" s="106"/>
      <c r="P1" s="28"/>
      <c r="Q1" s="28"/>
      <c r="R1" s="106"/>
      <c r="S1" s="106"/>
      <c r="T1" s="106"/>
      <c r="U1" s="73"/>
      <c r="V1" s="106"/>
      <c r="W1" s="220"/>
      <c r="X1" s="220"/>
      <c r="Y1" s="73"/>
      <c r="Z1" s="291"/>
      <c r="AA1" s="28"/>
      <c r="AB1" s="106"/>
      <c r="AC1" s="28"/>
      <c r="AD1" s="50"/>
      <c r="AE1" s="50"/>
      <c r="AF1" s="50"/>
      <c r="AG1" s="229"/>
      <c r="AH1" s="50"/>
      <c r="AI1" s="50"/>
      <c r="AJ1" s="3"/>
      <c r="AN1"/>
      <c r="AO1"/>
      <c r="AP1"/>
      <c r="AY1"/>
      <c r="BB1"/>
      <c r="BC1"/>
    </row>
    <row r="2" spans="1:55" s="165" customFormat="1" ht="31.8">
      <c r="A2" s="211"/>
      <c r="B2" s="211"/>
      <c r="C2" s="131" t="s">
        <v>371</v>
      </c>
      <c r="D2" s="211"/>
      <c r="E2" s="211"/>
      <c r="F2" s="353"/>
      <c r="G2" s="353"/>
      <c r="H2" s="212"/>
      <c r="I2" s="212"/>
      <c r="J2" s="353"/>
      <c r="K2" s="211"/>
      <c r="L2" s="211"/>
      <c r="M2" s="131"/>
      <c r="N2" s="212"/>
      <c r="O2" s="213" t="s">
        <v>429</v>
      </c>
      <c r="P2" s="131"/>
      <c r="Q2" s="131"/>
      <c r="R2" s="131"/>
      <c r="S2" s="131"/>
      <c r="T2" s="131"/>
      <c r="U2" s="268"/>
      <c r="V2" s="131"/>
      <c r="W2" s="221" t="str">
        <f>+År!B2</f>
        <v>GRIS</v>
      </c>
      <c r="X2" s="221"/>
      <c r="Y2" s="211"/>
      <c r="Z2" s="353"/>
      <c r="AA2" s="214"/>
      <c r="AB2" s="212"/>
      <c r="AC2" s="211"/>
      <c r="AD2" s="50"/>
      <c r="AE2" s="50"/>
      <c r="AF2" s="50"/>
      <c r="AG2" s="229"/>
      <c r="AH2" s="50"/>
      <c r="AI2" s="50"/>
      <c r="AJ2" s="3"/>
    </row>
    <row r="3" spans="1:55" ht="21.75" customHeight="1">
      <c r="A3" s="28"/>
      <c r="B3" s="28"/>
      <c r="C3" s="131"/>
      <c r="D3" s="28"/>
      <c r="E3" s="28"/>
      <c r="F3" s="291"/>
      <c r="G3" s="291"/>
      <c r="H3" s="106"/>
      <c r="I3" s="106"/>
      <c r="J3" s="291"/>
      <c r="K3" s="28"/>
      <c r="L3" s="28"/>
      <c r="M3" s="28"/>
      <c r="N3" s="106"/>
      <c r="O3" s="106"/>
      <c r="P3" s="28"/>
      <c r="Q3" s="28"/>
      <c r="R3" s="106"/>
      <c r="S3" s="106"/>
      <c r="T3" s="106"/>
      <c r="U3" s="73"/>
      <c r="V3" s="106"/>
      <c r="W3" s="220"/>
      <c r="X3" s="220"/>
      <c r="Y3" s="73"/>
      <c r="Z3" s="291"/>
      <c r="AA3" s="28"/>
      <c r="AB3" s="106"/>
      <c r="AC3" s="28"/>
      <c r="AD3" s="50"/>
      <c r="AE3" s="50"/>
      <c r="AF3" s="50"/>
      <c r="AG3" s="229"/>
      <c r="AH3" s="50"/>
      <c r="AI3" s="50"/>
      <c r="AJ3" s="3"/>
      <c r="AN3"/>
      <c r="AO3"/>
      <c r="AP3"/>
      <c r="AY3"/>
      <c r="BB3"/>
      <c r="BC3"/>
    </row>
    <row r="4" spans="1:55" s="191" customFormat="1" ht="19.8">
      <c r="A4" s="209"/>
      <c r="B4" s="209"/>
      <c r="C4" s="209"/>
      <c r="D4" s="134" t="s">
        <v>369</v>
      </c>
      <c r="E4" s="134"/>
      <c r="F4" s="324">
        <f>+År!O2</f>
        <v>45</v>
      </c>
      <c r="G4" s="355"/>
      <c r="H4" s="209"/>
      <c r="I4" s="209"/>
      <c r="J4" s="355"/>
      <c r="K4" s="209"/>
      <c r="L4" s="134" t="s">
        <v>370</v>
      </c>
      <c r="M4" s="210"/>
      <c r="N4" s="154"/>
      <c r="O4" s="405">
        <f>SUM(F10:F60)</f>
        <v>1276909</v>
      </c>
      <c r="P4" s="408"/>
      <c r="Q4" s="408"/>
      <c r="R4" s="407"/>
      <c r="S4" s="209"/>
      <c r="T4" s="209"/>
      <c r="U4" s="210"/>
      <c r="V4" s="209"/>
      <c r="W4" s="222"/>
      <c r="X4" s="222"/>
      <c r="Y4" s="209"/>
      <c r="Z4" s="355"/>
      <c r="AA4" s="209"/>
      <c r="AB4" s="209"/>
      <c r="AC4" s="209"/>
      <c r="AD4" s="50"/>
      <c r="AE4" s="50"/>
      <c r="AF4" s="50"/>
      <c r="AG4" s="229"/>
      <c r="AH4" s="50"/>
      <c r="AI4" s="50"/>
      <c r="AJ4" s="3"/>
    </row>
    <row r="5" spans="1:55" ht="16.5" customHeight="1">
      <c r="A5" s="28"/>
      <c r="B5" s="28"/>
      <c r="C5" s="28"/>
      <c r="D5" s="54"/>
      <c r="E5" s="55"/>
      <c r="F5" s="354"/>
      <c r="G5" s="354"/>
      <c r="H5" s="61"/>
      <c r="I5" s="28"/>
      <c r="J5" s="364"/>
      <c r="K5" s="54"/>
      <c r="L5" s="54"/>
      <c r="M5" s="54"/>
      <c r="N5" s="196"/>
      <c r="O5" s="196"/>
      <c r="P5" s="54"/>
      <c r="Q5" s="54"/>
      <c r="R5" s="196"/>
      <c r="S5" s="196"/>
      <c r="T5" s="196"/>
      <c r="U5" s="269"/>
      <c r="V5" s="196"/>
      <c r="W5" s="220"/>
      <c r="X5" s="220"/>
      <c r="Y5" s="73"/>
      <c r="Z5" s="291"/>
      <c r="AA5" s="28"/>
      <c r="AB5" s="196"/>
      <c r="AC5" s="28"/>
      <c r="AD5" s="50"/>
      <c r="AE5" s="50"/>
      <c r="AF5" s="50"/>
      <c r="AG5" s="229"/>
      <c r="AH5" s="50"/>
      <c r="AI5" s="50"/>
      <c r="AJ5" s="3"/>
      <c r="AN5"/>
      <c r="AO5"/>
      <c r="AP5"/>
      <c r="AY5"/>
      <c r="BB5"/>
      <c r="BC5"/>
    </row>
    <row r="6" spans="1:55">
      <c r="A6" s="28"/>
      <c r="B6" s="28"/>
      <c r="C6" s="28"/>
      <c r="D6" s="28"/>
      <c r="E6" s="28"/>
      <c r="F6" s="291"/>
      <c r="G6" s="291"/>
      <c r="H6" s="106"/>
      <c r="I6" s="106"/>
      <c r="J6" s="291"/>
      <c r="K6" s="28"/>
      <c r="L6" s="28"/>
      <c r="M6" s="28"/>
      <c r="N6" s="106"/>
      <c r="O6" s="106"/>
      <c r="P6" s="28"/>
      <c r="Q6" s="28"/>
      <c r="R6" s="197"/>
      <c r="S6" s="98" t="s">
        <v>472</v>
      </c>
      <c r="T6" s="98"/>
      <c r="U6" s="74"/>
      <c r="V6" s="98"/>
      <c r="W6" s="223" t="s">
        <v>455</v>
      </c>
      <c r="X6" s="223" t="s">
        <v>3</v>
      </c>
      <c r="Y6" s="74" t="s">
        <v>3</v>
      </c>
      <c r="Z6" s="291"/>
      <c r="AA6" s="28"/>
      <c r="AB6" s="106"/>
      <c r="AC6" s="28"/>
      <c r="AD6" s="50"/>
      <c r="AE6" s="50"/>
      <c r="AF6" s="50"/>
      <c r="AG6" s="229"/>
      <c r="AH6" s="50"/>
      <c r="AI6" s="50"/>
      <c r="AJ6" s="3"/>
      <c r="AN6"/>
      <c r="AO6"/>
      <c r="AP6"/>
      <c r="AY6"/>
      <c r="BB6"/>
      <c r="BC6"/>
    </row>
    <row r="7" spans="1:55">
      <c r="A7" s="28"/>
      <c r="B7" s="28"/>
      <c r="C7" s="28"/>
      <c r="D7" s="34" t="s">
        <v>3</v>
      </c>
      <c r="E7" s="74"/>
      <c r="F7" s="304"/>
      <c r="G7" s="304"/>
      <c r="H7" s="98"/>
      <c r="I7" s="98"/>
      <c r="J7" s="304" t="s">
        <v>3</v>
      </c>
      <c r="K7" s="34"/>
      <c r="L7" s="34"/>
      <c r="M7" s="34" t="s">
        <v>2</v>
      </c>
      <c r="N7" s="98" t="s">
        <v>14</v>
      </c>
      <c r="O7" s="98"/>
      <c r="P7" s="34" t="s">
        <v>388</v>
      </c>
      <c r="Q7" s="34"/>
      <c r="R7" s="198"/>
      <c r="S7" s="98" t="s">
        <v>473</v>
      </c>
      <c r="T7" s="98"/>
      <c r="U7" s="74"/>
      <c r="V7" s="98"/>
      <c r="W7" s="223" t="s">
        <v>456</v>
      </c>
      <c r="X7" s="223" t="s">
        <v>591</v>
      </c>
      <c r="Y7" s="74" t="s">
        <v>8</v>
      </c>
      <c r="Z7" s="304"/>
      <c r="AA7" s="34"/>
      <c r="AB7" s="98" t="s">
        <v>14</v>
      </c>
      <c r="AC7" s="28"/>
      <c r="AD7" s="50"/>
      <c r="AE7" s="50"/>
      <c r="AF7" s="50"/>
      <c r="AG7" s="229"/>
      <c r="AH7" s="50"/>
      <c r="AI7" s="50"/>
      <c r="AJ7" s="3"/>
      <c r="AN7"/>
      <c r="AO7"/>
      <c r="AP7"/>
      <c r="AY7"/>
      <c r="BB7"/>
      <c r="BC7"/>
    </row>
    <row r="8" spans="1:55">
      <c r="A8" s="28"/>
      <c r="B8" s="34"/>
      <c r="C8" s="34" t="s">
        <v>448</v>
      </c>
      <c r="D8" s="34" t="s">
        <v>431</v>
      </c>
      <c r="E8" s="111"/>
      <c r="F8" s="304" t="s">
        <v>3</v>
      </c>
      <c r="G8" s="326"/>
      <c r="H8" s="98" t="s">
        <v>3</v>
      </c>
      <c r="I8" s="98" t="s">
        <v>1</v>
      </c>
      <c r="J8" s="304" t="s">
        <v>394</v>
      </c>
      <c r="K8" s="34" t="s">
        <v>14</v>
      </c>
      <c r="L8" s="111"/>
      <c r="M8" s="34" t="s">
        <v>388</v>
      </c>
      <c r="N8" s="98" t="s">
        <v>611</v>
      </c>
      <c r="O8" s="114"/>
      <c r="P8" s="34" t="s">
        <v>392</v>
      </c>
      <c r="Q8" s="34"/>
      <c r="R8" s="197" t="s">
        <v>357</v>
      </c>
      <c r="S8" s="98" t="s">
        <v>470</v>
      </c>
      <c r="T8" s="98"/>
      <c r="U8" s="74" t="s">
        <v>357</v>
      </c>
      <c r="V8" s="98"/>
      <c r="W8" s="223" t="s">
        <v>516</v>
      </c>
      <c r="X8" s="223" t="s">
        <v>436</v>
      </c>
      <c r="Y8" s="74" t="s">
        <v>435</v>
      </c>
      <c r="Z8" s="304" t="s">
        <v>441</v>
      </c>
      <c r="AA8" s="34" t="s">
        <v>14</v>
      </c>
      <c r="AB8" s="98" t="s">
        <v>392</v>
      </c>
      <c r="AC8" s="28"/>
      <c r="AD8" s="50"/>
      <c r="AE8" s="50"/>
      <c r="AF8" s="50"/>
      <c r="AG8" s="229"/>
      <c r="AH8" s="50"/>
      <c r="AI8" s="50"/>
      <c r="AJ8" s="3"/>
      <c r="AN8"/>
      <c r="AO8"/>
      <c r="AP8"/>
      <c r="AY8"/>
      <c r="BB8"/>
      <c r="BC8"/>
    </row>
    <row r="9" spans="1:55">
      <c r="A9" s="28"/>
      <c r="B9" s="34" t="s">
        <v>58</v>
      </c>
      <c r="C9" s="34" t="s">
        <v>449</v>
      </c>
      <c r="D9" s="34" t="s">
        <v>432</v>
      </c>
      <c r="E9" s="111" t="s">
        <v>437</v>
      </c>
      <c r="F9" s="304" t="s">
        <v>8</v>
      </c>
      <c r="G9" s="326" t="s">
        <v>437</v>
      </c>
      <c r="H9" s="98" t="s">
        <v>357</v>
      </c>
      <c r="I9" s="98" t="s">
        <v>357</v>
      </c>
      <c r="J9" s="304" t="s">
        <v>386</v>
      </c>
      <c r="K9" s="34" t="s">
        <v>386</v>
      </c>
      <c r="L9" s="111" t="s">
        <v>437</v>
      </c>
      <c r="M9" s="34" t="s">
        <v>390</v>
      </c>
      <c r="N9" s="98" t="s">
        <v>389</v>
      </c>
      <c r="O9" s="114" t="s">
        <v>437</v>
      </c>
      <c r="P9" s="34" t="s">
        <v>389</v>
      </c>
      <c r="Q9" s="34"/>
      <c r="R9" s="197" t="s">
        <v>469</v>
      </c>
      <c r="S9" s="98" t="s">
        <v>471</v>
      </c>
      <c r="T9" s="98"/>
      <c r="U9" s="74" t="s">
        <v>416</v>
      </c>
      <c r="V9" s="98"/>
      <c r="W9" s="223" t="s">
        <v>386</v>
      </c>
      <c r="X9" s="223" t="s">
        <v>432</v>
      </c>
      <c r="Y9" s="74" t="s">
        <v>464</v>
      </c>
      <c r="Z9" s="304" t="s">
        <v>442</v>
      </c>
      <c r="AA9" s="34" t="s">
        <v>26</v>
      </c>
      <c r="AB9" s="98" t="s">
        <v>395</v>
      </c>
      <c r="AC9" s="28"/>
      <c r="AD9" s="50"/>
      <c r="AE9" s="50"/>
      <c r="AF9" s="50"/>
      <c r="AG9" s="229"/>
      <c r="AH9" s="50"/>
      <c r="AI9" s="50"/>
      <c r="AJ9" s="3"/>
      <c r="AN9"/>
      <c r="AO9"/>
      <c r="AP9"/>
      <c r="AY9"/>
      <c r="BB9"/>
      <c r="BC9"/>
    </row>
    <row r="10" spans="1:55">
      <c r="A10" s="28"/>
      <c r="B10" s="94">
        <f>+'Ark1'!C181</f>
        <v>2024</v>
      </c>
      <c r="C10" s="94">
        <f>+'Ark1'!E181</f>
        <v>1</v>
      </c>
      <c r="D10" s="94">
        <f>+IF(F10=0,"",'Ark1'!Q181)</f>
        <v>379</v>
      </c>
      <c r="E10" s="95">
        <f t="shared" ref="E10:E41" si="0">+IF(F10=0,"",D10-D63)</f>
        <v>-51</v>
      </c>
      <c r="F10" s="305">
        <f>+'Ark1'!R181</f>
        <v>26513</v>
      </c>
      <c r="G10" s="305">
        <f t="shared" ref="G10:G41" si="1">+IF(F10=0,"",F10-F63)</f>
        <v>-7065</v>
      </c>
      <c r="H10" s="107">
        <f>+IF(F10=0,"",'Ark1'!AD181)</f>
        <v>2.0763421669046114</v>
      </c>
      <c r="I10" s="272">
        <f>+IF(F10=0,"",'Ark1'!AE181)</f>
        <v>2.1463794875801518</v>
      </c>
      <c r="J10" s="305">
        <f>+IF(F10=0,"",'Ark1'!S181)</f>
        <v>26403</v>
      </c>
      <c r="K10" s="5">
        <f>+IF(F10=0,"",'Ark1'!U181)</f>
        <v>60.596182252016845</v>
      </c>
      <c r="L10" s="96">
        <f t="shared" ref="L10:L41" si="2">+IF(F10=0,"",K10-K63)</f>
        <v>5.3392555010972842E-2</v>
      </c>
      <c r="M10" s="96">
        <f>+IF(F10=0,"",'Ark1'!AB181)</f>
        <v>2.5272554741164122</v>
      </c>
      <c r="N10" s="50">
        <f>+IF(F10=0,"",'Ark1'!W181)</f>
        <v>84.970631746392513</v>
      </c>
      <c r="O10" s="107">
        <f t="shared" ref="O10:O41" si="3">+IF(F10=0,"",N10-N63)</f>
        <v>-1.3729587633779943</v>
      </c>
      <c r="P10" s="96">
        <f>+IF(F10=0,"",'Ark1'!AA181)</f>
        <v>9.5210200509394856</v>
      </c>
      <c r="Q10" s="34"/>
      <c r="R10" s="290">
        <f>+IF(F10=0,"",'Ark1'!X181)</f>
        <v>2.6024968883189374</v>
      </c>
      <c r="S10" s="107">
        <f>+IF(F10=0,"",'Ark1'!Y181)</f>
        <v>5.2049937766378749</v>
      </c>
      <c r="T10" s="98"/>
      <c r="U10" s="263">
        <f>+IF(H10=0,"",'Ark1'!Z181)</f>
        <v>0</v>
      </c>
      <c r="V10" s="34"/>
      <c r="W10" s="224">
        <f>+IF(F10=0,"",'Ark1'!AC181)</f>
        <v>-32.449735500426272</v>
      </c>
      <c r="X10" s="285">
        <f>+IF(F10=0,"",'Ark1'!AP181)</f>
        <v>200</v>
      </c>
      <c r="Y10" s="95">
        <f t="shared" ref="Y10:Y60" si="4">+IF(F10=0,"",F10/D10)</f>
        <v>69.955145118733512</v>
      </c>
      <c r="Z10" s="305">
        <f t="shared" ref="Z10:Z60" si="5">+IF(F10=0,"",(F10*N10)/1000)</f>
        <v>2252.8263594921045</v>
      </c>
      <c r="AA10" s="96">
        <f>+IF(F10=0,"",'Ark1'!T181)</f>
        <v>4.1527175347942515</v>
      </c>
      <c r="AB10" s="107">
        <f>+IF(F10=0,"",'Ark1'!V181)</f>
        <v>92.292944238049444</v>
      </c>
      <c r="AC10" s="28"/>
      <c r="AD10" s="50"/>
      <c r="AE10" s="50"/>
      <c r="AF10" s="50"/>
      <c r="AG10" s="229"/>
      <c r="AH10" s="50"/>
      <c r="AI10" s="50"/>
      <c r="AJ10" s="3"/>
      <c r="AM10" s="10">
        <f>+År!Z36</f>
        <v>28375.755555555555</v>
      </c>
      <c r="AN10"/>
      <c r="AO10" s="1">
        <f>+År!L36</f>
        <v>60.523063528026256</v>
      </c>
      <c r="AP10"/>
      <c r="AY10"/>
      <c r="BB10"/>
      <c r="BC10"/>
    </row>
    <row r="11" spans="1:55">
      <c r="A11" s="28"/>
      <c r="B11" s="94">
        <f>+'Ark1'!C182</f>
        <v>2024</v>
      </c>
      <c r="C11" s="94">
        <f>+'Ark1'!E182</f>
        <v>2</v>
      </c>
      <c r="D11" s="94">
        <f>+IF(F11=0,"",'Ark1'!Q182)</f>
        <v>408</v>
      </c>
      <c r="E11" s="95">
        <f t="shared" si="0"/>
        <v>-11</v>
      </c>
      <c r="F11" s="305">
        <f>+'Ark1'!R182</f>
        <v>29258</v>
      </c>
      <c r="G11" s="305">
        <f t="shared" si="1"/>
        <v>1029</v>
      </c>
      <c r="H11" s="107">
        <f>+IF(F11=0,"",'Ark1'!AD182)</f>
        <v>2.2913144162974808</v>
      </c>
      <c r="I11" s="272">
        <f>+IF(F11=0,"",'Ark1'!AE182)</f>
        <v>2.3256532293691596</v>
      </c>
      <c r="J11" s="305">
        <f>+IF(F11=0,"",'Ark1'!S182)</f>
        <v>29060</v>
      </c>
      <c r="K11" s="5">
        <f>+IF(F11=0,"",'Ark1'!U182)</f>
        <v>60.460323468685488</v>
      </c>
      <c r="L11" s="96">
        <f t="shared" si="2"/>
        <v>-0.21809047029561413</v>
      </c>
      <c r="M11" s="96">
        <f>+IF(F11=0,"",'Ark1'!AB182)</f>
        <v>2.5242748030801714</v>
      </c>
      <c r="N11" s="50">
        <f>+IF(F11=0,"",'Ark1'!W182)</f>
        <v>83.649810736407517</v>
      </c>
      <c r="O11" s="107">
        <f t="shared" si="3"/>
        <v>-2.1783289402137314</v>
      </c>
      <c r="P11" s="96">
        <f>+IF(F11=0,"",'Ark1'!AA182)</f>
        <v>9.3779946058415771</v>
      </c>
      <c r="Q11" s="34"/>
      <c r="R11" s="290">
        <f>+IF(F11=0,"",'Ark1'!X182)</f>
        <v>2.0233782213411717</v>
      </c>
      <c r="S11" s="107">
        <f>+IF(F11=0,"",'Ark1'!Y182)</f>
        <v>4.0467564426823435</v>
      </c>
      <c r="T11" s="98"/>
      <c r="U11" s="263">
        <f>+IF(H11=0,"",'Ark1'!Z182)</f>
        <v>0</v>
      </c>
      <c r="V11" s="34"/>
      <c r="W11" s="224">
        <f>+IF(F11=0,"",'Ark1'!AC182)</f>
        <v>-32.105730190169311</v>
      </c>
      <c r="X11" s="285">
        <f>+IF(F11=0,"",'Ark1'!AP182)</f>
        <v>216</v>
      </c>
      <c r="Y11" s="95">
        <f t="shared" si="4"/>
        <v>71.710784313725483</v>
      </c>
      <c r="Z11" s="305">
        <f t="shared" si="5"/>
        <v>2447.4261625258114</v>
      </c>
      <c r="AA11" s="96">
        <f>+IF(F11=0,"",'Ark1'!T182)</f>
        <v>4.3539202953038485</v>
      </c>
      <c r="AB11" s="107">
        <f>+IF(F11=0,"",'Ark1'!V182)</f>
        <v>90.972135955123434</v>
      </c>
      <c r="AC11" s="28"/>
      <c r="AD11" s="50"/>
      <c r="AE11" s="50"/>
      <c r="AF11" s="50"/>
      <c r="AG11" s="229"/>
      <c r="AH11" s="50"/>
      <c r="AI11" s="50"/>
      <c r="AJ11" s="3"/>
      <c r="AM11" s="10">
        <f t="shared" ref="AM11:AM60" si="6">+AM10</f>
        <v>28375.755555555555</v>
      </c>
      <c r="AN11"/>
      <c r="AO11" s="1">
        <f t="shared" ref="AO11:AO60" si="7">+AO10</f>
        <v>60.523063528026256</v>
      </c>
      <c r="AP11"/>
      <c r="AY11"/>
      <c r="BB11"/>
      <c r="BC11"/>
    </row>
    <row r="12" spans="1:55">
      <c r="A12" s="28"/>
      <c r="B12" s="94">
        <f>+'Ark1'!C183</f>
        <v>2024</v>
      </c>
      <c r="C12" s="94">
        <f>+'Ark1'!E183</f>
        <v>3</v>
      </c>
      <c r="D12" s="94">
        <f>+IF(F12=0,"",'Ark1'!Q183)</f>
        <v>437</v>
      </c>
      <c r="E12" s="95">
        <f t="shared" si="0"/>
        <v>-23</v>
      </c>
      <c r="F12" s="305">
        <f>+'Ark1'!R183</f>
        <v>28578</v>
      </c>
      <c r="G12" s="305">
        <f t="shared" si="1"/>
        <v>-1814</v>
      </c>
      <c r="H12" s="107">
        <f>+IF(F12=0,"",'Ark1'!AD183)</f>
        <v>2.2380608171764784</v>
      </c>
      <c r="I12" s="272">
        <f>+IF(F12=0,"",'Ark1'!AE183)</f>
        <v>2.2802284039111242</v>
      </c>
      <c r="J12" s="305">
        <f>+IF(F12=0,"",'Ark1'!S183)</f>
        <v>28507</v>
      </c>
      <c r="K12" s="5">
        <f>+IF(F12=0,"",'Ark1'!U183)</f>
        <v>60.737432911214782</v>
      </c>
      <c r="L12" s="96">
        <f t="shared" si="2"/>
        <v>8.8100723962732275E-2</v>
      </c>
      <c r="M12" s="96">
        <f>+IF(F12=0,"",'Ark1'!AB183)</f>
        <v>2.5579040572126313</v>
      </c>
      <c r="N12" s="50">
        <f>+IF(F12=0,"",'Ark1'!W183)</f>
        <v>83.606963202020566</v>
      </c>
      <c r="O12" s="107">
        <f t="shared" si="3"/>
        <v>-1.2879753063106136</v>
      </c>
      <c r="P12" s="96">
        <f>+IF(F12=0,"",'Ark1'!AA183)</f>
        <v>9.2402774863548185</v>
      </c>
      <c r="Q12" s="34"/>
      <c r="R12" s="290">
        <f>+IF(F12=0,"",'Ark1'!X183)</f>
        <v>2.2219889425432151</v>
      </c>
      <c r="S12" s="107">
        <f>+IF(F12=0,"",'Ark1'!Y183)</f>
        <v>4.4439778850864302</v>
      </c>
      <c r="T12" s="98"/>
      <c r="U12" s="263">
        <f>+IF(H12=0,"",'Ark1'!Z183)</f>
        <v>0</v>
      </c>
      <c r="V12" s="34"/>
      <c r="W12" s="224">
        <f>+IF(F12=0,"",'Ark1'!AC183)</f>
        <v>-31.515209380763562</v>
      </c>
      <c r="X12" s="285">
        <f>+IF(F12=0,"",'Ark1'!AP183)</f>
        <v>240</v>
      </c>
      <c r="Y12" s="95">
        <f t="shared" si="4"/>
        <v>65.395881006864983</v>
      </c>
      <c r="Z12" s="305">
        <f t="shared" si="5"/>
        <v>2389.3197943873438</v>
      </c>
      <c r="AA12" s="96">
        <f>+IF(F12=0,"",'Ark1'!T183)</f>
        <v>3.93453005808664</v>
      </c>
      <c r="AB12" s="107">
        <f>+IF(F12=0,"",'Ark1'!V183)</f>
        <v>90.747371509101569</v>
      </c>
      <c r="AC12" s="28"/>
      <c r="AD12" s="50"/>
      <c r="AE12" s="50"/>
      <c r="AF12" s="50"/>
      <c r="AG12" s="229"/>
      <c r="AH12" s="50"/>
      <c r="AI12" s="50"/>
      <c r="AJ12" s="3"/>
      <c r="AM12" s="10">
        <f t="shared" si="6"/>
        <v>28375.755555555555</v>
      </c>
      <c r="AN12"/>
      <c r="AO12" s="1">
        <f t="shared" si="7"/>
        <v>60.523063528026256</v>
      </c>
      <c r="AP12"/>
      <c r="AY12"/>
      <c r="BB12"/>
      <c r="BC12"/>
    </row>
    <row r="13" spans="1:55">
      <c r="A13" s="28"/>
      <c r="B13" s="94">
        <f>+'Ark1'!C184</f>
        <v>2024</v>
      </c>
      <c r="C13" s="94">
        <f>+'Ark1'!E184</f>
        <v>4</v>
      </c>
      <c r="D13" s="94">
        <f>+IF(F13=0,"",'Ark1'!Q184)</f>
        <v>414</v>
      </c>
      <c r="E13" s="95">
        <f t="shared" si="0"/>
        <v>-31</v>
      </c>
      <c r="F13" s="305">
        <f>+'Ark1'!R184</f>
        <v>28056</v>
      </c>
      <c r="G13" s="305">
        <f t="shared" si="1"/>
        <v>291</v>
      </c>
      <c r="H13" s="107">
        <f>+IF(F13=0,"",'Ark1'!AD184)</f>
        <v>2.1971808484394728</v>
      </c>
      <c r="I13" s="272">
        <f>+IF(F13=0,"",'Ark1'!AE184)</f>
        <v>2.2017620450122144</v>
      </c>
      <c r="J13" s="305">
        <f>+IF(F13=0,"",'Ark1'!S184)</f>
        <v>27922</v>
      </c>
      <c r="K13" s="5">
        <f>+IF(F13=0,"",'Ark1'!U184)</f>
        <v>60.824940906811825</v>
      </c>
      <c r="L13" s="96">
        <f t="shared" si="2"/>
        <v>0.21478550384831863</v>
      </c>
      <c r="M13" s="96">
        <f>+IF(F13=0,"",'Ark1'!AB184)</f>
        <v>2.5356021746518311</v>
      </c>
      <c r="N13" s="50">
        <f>+IF(F13=0,"",'Ark1'!W184)</f>
        <v>82.421302198982971</v>
      </c>
      <c r="O13" s="107">
        <f t="shared" si="3"/>
        <v>-2.9639417475292476</v>
      </c>
      <c r="P13" s="96">
        <f>+IF(F13=0,"",'Ark1'!AA184)</f>
        <v>8.698954227408338</v>
      </c>
      <c r="Q13" s="34"/>
      <c r="R13" s="290">
        <f>+IF(F13=0,"",'Ark1'!X184)</f>
        <v>1.5968063872255491</v>
      </c>
      <c r="S13" s="107">
        <f>+IF(F13=0,"",'Ark1'!Y184)</f>
        <v>3.1936127744510983</v>
      </c>
      <c r="T13" s="98"/>
      <c r="U13" s="263">
        <f>+IF(H13=0,"",'Ark1'!Z184)</f>
        <v>0</v>
      </c>
      <c r="V13" s="34"/>
      <c r="W13" s="224">
        <f>+IF(F13=0,"",'Ark1'!AC184)</f>
        <v>-29.788590876879159</v>
      </c>
      <c r="X13" s="285">
        <f>+IF(F13=0,"",'Ark1'!AP184)</f>
        <v>215</v>
      </c>
      <c r="Y13" s="95">
        <f t="shared" si="4"/>
        <v>67.768115942028984</v>
      </c>
      <c r="Z13" s="305">
        <f t="shared" si="5"/>
        <v>2312.4120544946663</v>
      </c>
      <c r="AA13" s="96">
        <f>+IF(F13=0,"",'Ark1'!T184)</f>
        <v>3.7087254063301969</v>
      </c>
      <c r="AB13" s="107">
        <f>+IF(F13=0,"",'Ark1'!V184)</f>
        <v>89.639867381684851</v>
      </c>
      <c r="AC13" s="28"/>
      <c r="AD13" s="50"/>
      <c r="AE13" s="50"/>
      <c r="AF13" s="50"/>
      <c r="AG13" s="229"/>
      <c r="AH13" s="50"/>
      <c r="AI13" s="50"/>
      <c r="AJ13" s="3"/>
      <c r="AM13" s="10">
        <f t="shared" si="6"/>
        <v>28375.755555555555</v>
      </c>
      <c r="AN13"/>
      <c r="AO13" s="1">
        <f t="shared" si="7"/>
        <v>60.523063528026256</v>
      </c>
      <c r="AP13"/>
      <c r="AY13"/>
      <c r="BB13"/>
      <c r="BC13"/>
    </row>
    <row r="14" spans="1:55">
      <c r="A14" s="28"/>
      <c r="B14" s="94">
        <f>+'Ark1'!C185</f>
        <v>2024</v>
      </c>
      <c r="C14" s="94">
        <f>+'Ark1'!E185</f>
        <v>5</v>
      </c>
      <c r="D14" s="94">
        <f>+IF(F14=0,"",'Ark1'!Q185)</f>
        <v>456</v>
      </c>
      <c r="E14" s="95">
        <f t="shared" si="0"/>
        <v>26</v>
      </c>
      <c r="F14" s="305">
        <f>+'Ark1'!R185</f>
        <v>29971</v>
      </c>
      <c r="G14" s="305">
        <f t="shared" si="1"/>
        <v>3861</v>
      </c>
      <c r="H14" s="107">
        <f>+IF(F14=0,"",'Ark1'!AD185)</f>
        <v>2.3471523812581778</v>
      </c>
      <c r="I14" s="272">
        <f>+IF(F14=0,"",'Ark1'!AE185)</f>
        <v>2.3425474513404194</v>
      </c>
      <c r="J14" s="305">
        <f>+IF(F14=0,"",'Ark1'!S185)</f>
        <v>29641</v>
      </c>
      <c r="K14" s="5">
        <f>+IF(F14=0,"",'Ark1'!U185)</f>
        <v>60.732735062919602</v>
      </c>
      <c r="L14" s="96">
        <f t="shared" si="2"/>
        <v>0.17433401543625138</v>
      </c>
      <c r="M14" s="96">
        <f>+IF(F14=0,"",'Ark1'!AB185)</f>
        <v>2.5553666455739421</v>
      </c>
      <c r="N14" s="50">
        <f>+IF(F14=0,"",'Ark1'!W185)</f>
        <v>82.605917479167715</v>
      </c>
      <c r="O14" s="107">
        <f t="shared" si="3"/>
        <v>-1.9352231993855042</v>
      </c>
      <c r="P14" s="96">
        <f>+IF(F14=0,"",'Ark1'!AA185)</f>
        <v>8.8301516763088088</v>
      </c>
      <c r="Q14" s="34"/>
      <c r="R14" s="290">
        <f>+IF(F14=0,"",'Ark1'!X185)</f>
        <v>1.4881051683293851</v>
      </c>
      <c r="S14" s="107">
        <f>+IF(F14=0,"",'Ark1'!Y185)</f>
        <v>2.9762103366587702</v>
      </c>
      <c r="T14" s="98"/>
      <c r="U14" s="263">
        <f>+IF(H14=0,"",'Ark1'!Z185)</f>
        <v>0</v>
      </c>
      <c r="V14" s="34"/>
      <c r="W14" s="224">
        <f>+IF(F14=0,"",'Ark1'!AC185)</f>
        <v>-29.973075057859745</v>
      </c>
      <c r="X14" s="285">
        <f>+IF(F14=0,"",'Ark1'!AP185)</f>
        <v>235</v>
      </c>
      <c r="Y14" s="95">
        <f t="shared" si="4"/>
        <v>65.725877192982452</v>
      </c>
      <c r="Z14" s="305">
        <f t="shared" si="5"/>
        <v>2475.7819527681359</v>
      </c>
      <c r="AA14" s="96">
        <f>+IF(F14=0,"",'Ark1'!T185)</f>
        <v>3.9352040305628786</v>
      </c>
      <c r="AB14" s="107">
        <f>+IF(F14=0,"",'Ark1'!V185)</f>
        <v>90.053826865607903</v>
      </c>
      <c r="AC14" s="28"/>
      <c r="AD14" s="50"/>
      <c r="AE14" s="50"/>
      <c r="AF14" s="50"/>
      <c r="AG14" s="229"/>
      <c r="AH14" s="50"/>
      <c r="AI14" s="50"/>
      <c r="AJ14" s="3"/>
      <c r="AM14" s="10">
        <f t="shared" si="6"/>
        <v>28375.755555555555</v>
      </c>
      <c r="AN14"/>
      <c r="AO14" s="1">
        <f t="shared" si="7"/>
        <v>60.523063528026256</v>
      </c>
      <c r="AP14"/>
      <c r="AY14"/>
      <c r="BB14"/>
      <c r="BC14"/>
    </row>
    <row r="15" spans="1:55">
      <c r="A15" s="28"/>
      <c r="B15" s="94">
        <f>+'Ark1'!C186</f>
        <v>2024</v>
      </c>
      <c r="C15" s="94">
        <f>+'Ark1'!E186</f>
        <v>6</v>
      </c>
      <c r="D15" s="94">
        <f>+IF(F15=0,"",'Ark1'!Q186)</f>
        <v>456</v>
      </c>
      <c r="E15" s="95">
        <f t="shared" si="0"/>
        <v>33</v>
      </c>
      <c r="F15" s="305">
        <f>+'Ark1'!R186</f>
        <v>28871</v>
      </c>
      <c r="G15" s="305">
        <f t="shared" si="1"/>
        <v>3201</v>
      </c>
      <c r="H15" s="107">
        <f>+IF(F15=0,"",'Ark1'!AD186)</f>
        <v>2.2610068532683218</v>
      </c>
      <c r="I15" s="272">
        <f>+IF(F15=0,"",'Ark1'!AE186)</f>
        <v>2.2753306724765503</v>
      </c>
      <c r="J15" s="305">
        <f>+IF(F15=0,"",'Ark1'!S186)</f>
        <v>28743</v>
      </c>
      <c r="K15" s="5">
        <f>+IF(F15=0,"",'Ark1'!U186)</f>
        <v>60.697700309640602</v>
      </c>
      <c r="L15" s="96">
        <f t="shared" si="2"/>
        <v>8.5772843640903318E-2</v>
      </c>
      <c r="M15" s="96">
        <f>+IF(F15=0,"",'Ark1'!AB186)</f>
        <v>2.5389038389200809</v>
      </c>
      <c r="N15" s="50">
        <f>+IF(F15=0,"",'Ark1'!W186)</f>
        <v>82.742385972236747</v>
      </c>
      <c r="O15" s="107">
        <f t="shared" si="3"/>
        <v>-1.90013395898103</v>
      </c>
      <c r="P15" s="96">
        <f>+IF(F15=0,"",'Ark1'!AA186)</f>
        <v>9.0724540510705101</v>
      </c>
      <c r="Q15" s="34"/>
      <c r="R15" s="290">
        <f>+IF(F15=0,"",'Ark1'!X186)</f>
        <v>2.6704998094974197</v>
      </c>
      <c r="S15" s="107">
        <f>+IF(F15=0,"",'Ark1'!Y186)</f>
        <v>5.3409996189948394</v>
      </c>
      <c r="T15" s="98"/>
      <c r="U15" s="263">
        <f>+IF(H15=0,"",'Ark1'!Z186)</f>
        <v>0</v>
      </c>
      <c r="V15" s="34"/>
      <c r="W15" s="224">
        <f>+IF(F15=0,"",'Ark1'!AC186)</f>
        <v>-30.977159356902007</v>
      </c>
      <c r="X15" s="285">
        <f>+IF(F15=0,"",'Ark1'!AP186)</f>
        <v>231</v>
      </c>
      <c r="Y15" s="95">
        <f t="shared" si="4"/>
        <v>63.313596491228068</v>
      </c>
      <c r="Z15" s="305">
        <f t="shared" si="5"/>
        <v>2388.855425404447</v>
      </c>
      <c r="AA15" s="96">
        <f>+IF(F15=0,"",'Ark1'!T186)</f>
        <v>3.9308302448824071</v>
      </c>
      <c r="AB15" s="107">
        <f>+IF(F15=0,"",'Ark1'!V186)</f>
        <v>89.936354186608</v>
      </c>
      <c r="AC15" s="28"/>
      <c r="AD15" s="50"/>
      <c r="AE15" s="50"/>
      <c r="AF15" s="50"/>
      <c r="AG15" s="229"/>
      <c r="AH15" s="50"/>
      <c r="AI15" s="50"/>
      <c r="AJ15" s="3"/>
      <c r="AM15" s="10">
        <f t="shared" si="6"/>
        <v>28375.755555555555</v>
      </c>
      <c r="AN15"/>
      <c r="AO15" s="1">
        <f t="shared" si="7"/>
        <v>60.523063528026256</v>
      </c>
      <c r="AP15"/>
      <c r="AY15"/>
      <c r="BB15"/>
      <c r="BC15"/>
    </row>
    <row r="16" spans="1:55">
      <c r="A16" s="28"/>
      <c r="B16" s="94">
        <f>+'Ark1'!C187</f>
        <v>2024</v>
      </c>
      <c r="C16" s="94">
        <f>+'Ark1'!E187</f>
        <v>7</v>
      </c>
      <c r="D16" s="94">
        <f>+IF(F16=0,"",'Ark1'!Q187)</f>
        <v>418</v>
      </c>
      <c r="E16" s="95">
        <f t="shared" si="0"/>
        <v>-14</v>
      </c>
      <c r="F16" s="305">
        <f>+'Ark1'!R187</f>
        <v>27941</v>
      </c>
      <c r="G16" s="305">
        <f t="shared" si="1"/>
        <v>624</v>
      </c>
      <c r="H16" s="107">
        <f>+IF(F16=0,"",'Ark1'!AD187)</f>
        <v>2.1881747250587158</v>
      </c>
      <c r="I16" s="272">
        <f>+IF(F16=0,"",'Ark1'!AE187)</f>
        <v>2.2111045014480002</v>
      </c>
      <c r="J16" s="305">
        <f>+IF(F16=0,"",'Ark1'!S187)</f>
        <v>27726</v>
      </c>
      <c r="K16" s="5">
        <f>+IF(F16=0,"",'Ark1'!U187)</f>
        <v>60.687765995816207</v>
      </c>
      <c r="L16" s="96">
        <f t="shared" si="2"/>
        <v>-2.9354498065394807E-2</v>
      </c>
      <c r="M16" s="96">
        <f>+IF(F16=0,"",'Ark1'!AB187)</f>
        <v>2.5656214191608995</v>
      </c>
      <c r="N16" s="50">
        <f>+IF(F16=0,"",'Ark1'!W187)</f>
        <v>83.356153069320939</v>
      </c>
      <c r="O16" s="107">
        <f t="shared" si="3"/>
        <v>-1.1736268152933036</v>
      </c>
      <c r="P16" s="96">
        <f>+IF(F16=0,"",'Ark1'!AA187)</f>
        <v>8.6012625230746327</v>
      </c>
      <c r="Q16" s="34"/>
      <c r="R16" s="290">
        <f>+IF(F16=0,"",'Ark1'!X187)</f>
        <v>1.5604309079846821</v>
      </c>
      <c r="S16" s="107">
        <f>+IF(F16=0,"",'Ark1'!Y187)</f>
        <v>3.1208618159693642</v>
      </c>
      <c r="T16" s="98"/>
      <c r="U16" s="263">
        <f>+IF(H16=0,"",'Ark1'!Z187)</f>
        <v>0</v>
      </c>
      <c r="V16" s="34"/>
      <c r="W16" s="224">
        <f>+IF(F16=0,"",'Ark1'!AC187)</f>
        <v>-31.384211148147305</v>
      </c>
      <c r="X16" s="285">
        <f>+IF(F16=0,"",'Ark1'!AP187)</f>
        <v>220</v>
      </c>
      <c r="Y16" s="95">
        <f>+IF(F16=0,"",F16/D16)</f>
        <v>66.844497607655498</v>
      </c>
      <c r="Z16" s="305">
        <f>+IF(F16=0,"",(F16*N16)/1000)</f>
        <v>2329.0542729098966</v>
      </c>
      <c r="AA16" s="96">
        <f>+IF(F16=0,"",'Ark1'!T187)</f>
        <v>3.9538670770552247</v>
      </c>
      <c r="AB16" s="107">
        <f>+IF(F16=0,"",'Ark1'!V187)</f>
        <v>90.646020737366896</v>
      </c>
      <c r="AC16" s="28"/>
      <c r="AD16" s="50"/>
      <c r="AE16" s="50"/>
      <c r="AF16" s="50"/>
      <c r="AG16" s="229"/>
      <c r="AH16" s="50"/>
      <c r="AI16" s="50"/>
      <c r="AJ16" s="3"/>
      <c r="AM16" s="10">
        <f t="shared" si="6"/>
        <v>28375.755555555555</v>
      </c>
      <c r="AN16"/>
      <c r="AO16" s="1">
        <f t="shared" si="7"/>
        <v>60.523063528026256</v>
      </c>
      <c r="AP16"/>
      <c r="AY16"/>
      <c r="BB16"/>
      <c r="BC16"/>
    </row>
    <row r="17" spans="1:55">
      <c r="A17" s="28"/>
      <c r="B17" s="94">
        <f>+'Ark1'!C188</f>
        <v>2024</v>
      </c>
      <c r="C17" s="94">
        <f>+'Ark1'!E188</f>
        <v>8</v>
      </c>
      <c r="D17" s="94">
        <f>+IF(F17=0,"",'Ark1'!Q188)</f>
        <v>436</v>
      </c>
      <c r="E17" s="95">
        <f t="shared" si="0"/>
        <v>-6</v>
      </c>
      <c r="F17" s="305">
        <f>+'Ark1'!R188</f>
        <v>30391</v>
      </c>
      <c r="G17" s="305">
        <f t="shared" si="1"/>
        <v>1591</v>
      </c>
      <c r="H17" s="107">
        <f>+IF(F17=0,"",'Ark1'!AD188)</f>
        <v>2.3800443101270328</v>
      </c>
      <c r="I17" s="272">
        <f>+IF(F17=0,"",'Ark1'!AE188)</f>
        <v>2.3831460122710997</v>
      </c>
      <c r="J17" s="305">
        <f>+IF(F17=0,"",'Ark1'!S188)</f>
        <v>30266</v>
      </c>
      <c r="K17" s="5">
        <f>+IF(F17=0,"",'Ark1'!U188)</f>
        <v>60.666027886076783</v>
      </c>
      <c r="L17" s="96">
        <f t="shared" si="2"/>
        <v>6.6418374885088838E-2</v>
      </c>
      <c r="M17" s="96">
        <f>+IF(F17=0,"",'Ark1'!AB188)</f>
        <v>2.5645709288650194</v>
      </c>
      <c r="N17" s="50">
        <f>+IF(F17=0,"",'Ark1'!W188)</f>
        <v>82.302160840547373</v>
      </c>
      <c r="O17" s="107">
        <f t="shared" si="3"/>
        <v>-2.2594562014994892</v>
      </c>
      <c r="P17" s="96">
        <f>+IF(F17=0,"",'Ark1'!AA188)</f>
        <v>9.4962524104005279</v>
      </c>
      <c r="Q17" s="34"/>
      <c r="R17" s="290">
        <f>+IF(F17=0,"",'Ark1'!X188)</f>
        <v>1.6682570497844755</v>
      </c>
      <c r="S17" s="107">
        <f>+IF(F17=0,"",'Ark1'!Y188)</f>
        <v>3.3365140995689511</v>
      </c>
      <c r="T17" s="98"/>
      <c r="U17" s="263">
        <f>+IF(H17=0,"",'Ark1'!Z188)</f>
        <v>0</v>
      </c>
      <c r="V17" s="34"/>
      <c r="W17" s="224">
        <f>+IF(F17=0,"",'Ark1'!AC188)</f>
        <v>-28.727501389050225</v>
      </c>
      <c r="X17" s="285">
        <f>+IF(F17=0,"",'Ark1'!AP188)</f>
        <v>229</v>
      </c>
      <c r="Y17" s="95">
        <f t="shared" si="4"/>
        <v>69.704128440366972</v>
      </c>
      <c r="Z17" s="305">
        <f t="shared" si="5"/>
        <v>2501.2449701050755</v>
      </c>
      <c r="AA17" s="96">
        <f>+IF(F17=0,"",'Ark1'!T188)</f>
        <v>4.0390576157415028</v>
      </c>
      <c r="AB17" s="107">
        <f>+IF(F17=0,"",'Ark1'!V188)</f>
        <v>89.47157879800163</v>
      </c>
      <c r="AC17" s="28"/>
      <c r="AD17" s="50"/>
      <c r="AE17" s="50"/>
      <c r="AF17" s="50"/>
      <c r="AG17" s="229"/>
      <c r="AH17" s="50"/>
      <c r="AI17" s="50"/>
      <c r="AJ17" s="3"/>
      <c r="AM17" s="10">
        <f t="shared" si="6"/>
        <v>28375.755555555555</v>
      </c>
      <c r="AN17"/>
      <c r="AO17" s="1">
        <f t="shared" si="7"/>
        <v>60.523063528026256</v>
      </c>
      <c r="AP17"/>
      <c r="AY17"/>
      <c r="BB17"/>
      <c r="BC17"/>
    </row>
    <row r="18" spans="1:55">
      <c r="A18" s="28"/>
      <c r="B18" s="94">
        <f>+'Ark1'!C189</f>
        <v>2024</v>
      </c>
      <c r="C18" s="94">
        <f>+'Ark1'!E189</f>
        <v>9</v>
      </c>
      <c r="D18" s="94">
        <f>+IF(F18=0,"",'Ark1'!Q189)</f>
        <v>437</v>
      </c>
      <c r="E18" s="95">
        <f t="shared" si="0"/>
        <v>-12</v>
      </c>
      <c r="F18" s="305">
        <f>+'Ark1'!R189</f>
        <v>29385</v>
      </c>
      <c r="G18" s="305">
        <f t="shared" si="1"/>
        <v>54</v>
      </c>
      <c r="H18" s="107">
        <f>+IF(F18=0,"",'Ark1'!AD189)</f>
        <v>2.3012603090744919</v>
      </c>
      <c r="I18" s="272">
        <f>+IF(F18=0,"",'Ark1'!AE189)</f>
        <v>2.3186989348318647</v>
      </c>
      <c r="J18" s="305">
        <f>+IF(F18=0,"",'Ark1'!S189)</f>
        <v>29281</v>
      </c>
      <c r="K18" s="5">
        <f>+IF(F18=0,"",'Ark1'!U189)</f>
        <v>60.651343874867663</v>
      </c>
      <c r="L18" s="96">
        <f t="shared" si="2"/>
        <v>-0.14698523558908505</v>
      </c>
      <c r="M18" s="96">
        <f>+IF(F18=0,"",'Ark1'!AB189)</f>
        <v>2.5273313522695746</v>
      </c>
      <c r="N18" s="50">
        <f>+IF(F18=0,"",'Ark1'!W189)</f>
        <v>82.770212765957581</v>
      </c>
      <c r="O18" s="107">
        <f t="shared" si="3"/>
        <v>-1.4163345188468668</v>
      </c>
      <c r="P18" s="96">
        <f>+IF(F18=0,"",'Ark1'!AA189)</f>
        <v>8.8018087353039487</v>
      </c>
      <c r="Q18" s="34"/>
      <c r="R18" s="290">
        <f>+IF(F18=0,"",'Ark1'!X189)</f>
        <v>1.2557427258805511</v>
      </c>
      <c r="S18" s="107">
        <f>+IF(F18=0,"",'Ark1'!Y189)</f>
        <v>2.5114854517611023</v>
      </c>
      <c r="T18" s="98"/>
      <c r="U18" s="263">
        <f>+IF(H18=0,"",'Ark1'!Z189)</f>
        <v>0</v>
      </c>
      <c r="V18" s="34"/>
      <c r="W18" s="224">
        <f>+IF(F18=0,"",'Ark1'!AC189)</f>
        <v>-28.510632330556025</v>
      </c>
      <c r="X18" s="285">
        <f>+IF(F18=0,"",'Ark1'!AP189)</f>
        <v>244</v>
      </c>
      <c r="Y18" s="95">
        <f>+IF(F18=0,"",F18/D18)</f>
        <v>67.242562929061791</v>
      </c>
      <c r="Z18" s="305">
        <f>+IF(F18=0,"",(F18*N18)/1000)</f>
        <v>2432.2027021276635</v>
      </c>
      <c r="AA18" s="96">
        <f>+IF(F18=0,"",'Ark1'!T189)</f>
        <v>4.0170154840905212</v>
      </c>
      <c r="AB18" s="107">
        <f>+IF(F18=0,"",'Ark1'!V189)</f>
        <v>89.906350329120869</v>
      </c>
      <c r="AC18" s="28"/>
      <c r="AD18" s="50"/>
      <c r="AE18" s="50"/>
      <c r="AF18" s="50"/>
      <c r="AG18" s="229"/>
      <c r="AH18" s="50"/>
      <c r="AI18" s="50"/>
      <c r="AJ18" s="3"/>
      <c r="AM18" s="10">
        <f t="shared" si="6"/>
        <v>28375.755555555555</v>
      </c>
      <c r="AN18"/>
      <c r="AO18" s="1">
        <f t="shared" si="7"/>
        <v>60.523063528026256</v>
      </c>
      <c r="AP18"/>
      <c r="AY18"/>
      <c r="BB18"/>
      <c r="BC18"/>
    </row>
    <row r="19" spans="1:55">
      <c r="A19" s="28"/>
      <c r="B19" s="94">
        <f>+'Ark1'!C190</f>
        <v>2024</v>
      </c>
      <c r="C19" s="94">
        <f>+'Ark1'!E190</f>
        <v>10</v>
      </c>
      <c r="D19" s="94">
        <f>+IF(F19=0,"",'Ark1'!Q190)</f>
        <v>425</v>
      </c>
      <c r="E19" s="95">
        <f t="shared" si="0"/>
        <v>14</v>
      </c>
      <c r="F19" s="305">
        <f>+'Ark1'!R190</f>
        <v>27906</v>
      </c>
      <c r="G19" s="305">
        <f t="shared" si="1"/>
        <v>182</v>
      </c>
      <c r="H19" s="107">
        <f>+IF(F19=0,"",'Ark1'!AD190)</f>
        <v>2.1854337309863112</v>
      </c>
      <c r="I19" s="272">
        <f>+IF(F19=0,"",'Ark1'!AE190)</f>
        <v>2.2025586092284954</v>
      </c>
      <c r="J19" s="305">
        <f>+IF(F19=0,"",'Ark1'!S190)</f>
        <v>27837</v>
      </c>
      <c r="K19" s="5">
        <f>+IF(F19=0,"",'Ark1'!U190)</f>
        <v>60.742824298595409</v>
      </c>
      <c r="L19" s="96">
        <f t="shared" si="2"/>
        <v>4.5879834038160539E-2</v>
      </c>
      <c r="M19" s="96">
        <f>+IF(F19=0,"",'Ark1'!AB190)</f>
        <v>2.5114021631932002</v>
      </c>
      <c r="N19" s="50">
        <f>+IF(F19=0,"",'Ark1'!W190)</f>
        <v>82.702884649926276</v>
      </c>
      <c r="O19" s="107">
        <f t="shared" si="3"/>
        <v>-1.5046998841402228</v>
      </c>
      <c r="P19" s="96">
        <f>+IF(F19=0,"",'Ark1'!AA190)</f>
        <v>8.5268238403155028</v>
      </c>
      <c r="Q19" s="34"/>
      <c r="R19" s="290">
        <f>+IF(F19=0,"",'Ark1'!X190)</f>
        <v>3.4042858166702503</v>
      </c>
      <c r="S19" s="107">
        <f>+IF(F19=0,"",'Ark1'!Y190)</f>
        <v>6.8085716333405006</v>
      </c>
      <c r="T19" s="98"/>
      <c r="U19" s="263">
        <f>+IF(H19=0,"",'Ark1'!Z190)</f>
        <v>0</v>
      </c>
      <c r="V19" s="34"/>
      <c r="W19" s="224">
        <f>+IF(F19=0,"",'Ark1'!AC190)</f>
        <v>-28.691401827408431</v>
      </c>
      <c r="X19" s="285">
        <f>+IF(F19=0,"",'Ark1'!AP190)</f>
        <v>228</v>
      </c>
      <c r="Y19" s="95">
        <f t="shared" si="4"/>
        <v>65.661176470588231</v>
      </c>
      <c r="Z19" s="305">
        <f t="shared" si="5"/>
        <v>2307.9066990408428</v>
      </c>
      <c r="AA19" s="96">
        <f>+IF(F19=0,"",'Ark1'!T190)</f>
        <v>3.8736472443202192</v>
      </c>
      <c r="AB19" s="107">
        <f>+IF(F19=0,"",'Ark1'!V190)</f>
        <v>89.775348685745001</v>
      </c>
      <c r="AC19" s="28"/>
      <c r="AD19" s="50"/>
      <c r="AE19" s="50"/>
      <c r="AF19" s="50"/>
      <c r="AG19" s="229"/>
      <c r="AH19" s="50"/>
      <c r="AI19" s="50"/>
      <c r="AJ19" s="3"/>
      <c r="AM19" s="10">
        <f t="shared" si="6"/>
        <v>28375.755555555555</v>
      </c>
      <c r="AN19"/>
      <c r="AO19" s="1">
        <f t="shared" si="7"/>
        <v>60.523063528026256</v>
      </c>
      <c r="AP19"/>
      <c r="AY19"/>
      <c r="BB19"/>
      <c r="BC19"/>
    </row>
    <row r="20" spans="1:55">
      <c r="A20" s="28"/>
      <c r="B20" s="94">
        <f>+'Ark1'!C191</f>
        <v>2024</v>
      </c>
      <c r="C20" s="94">
        <f>+'Ark1'!E191</f>
        <v>11</v>
      </c>
      <c r="D20" s="94">
        <f>+IF(F20=0,"",'Ark1'!Q191)</f>
        <v>437</v>
      </c>
      <c r="E20" s="95">
        <f t="shared" si="0"/>
        <v>-12</v>
      </c>
      <c r="F20" s="305">
        <f>+'Ark1'!R191</f>
        <v>28277</v>
      </c>
      <c r="G20" s="305">
        <f t="shared" si="1"/>
        <v>-862</v>
      </c>
      <c r="H20" s="107">
        <f>+IF(F20=0,"",'Ark1'!AD191)</f>
        <v>2.2144882681537998</v>
      </c>
      <c r="I20" s="272">
        <f>+IF(F20=0,"",'Ark1'!AE191)</f>
        <v>2.2140576058996047</v>
      </c>
      <c r="J20" s="305">
        <f>+IF(F20=0,"",'Ark1'!S191)</f>
        <v>28152</v>
      </c>
      <c r="K20" s="5">
        <f>+IF(F20=0,"",'Ark1'!U191)</f>
        <v>60.840615231599891</v>
      </c>
      <c r="L20" s="96">
        <f t="shared" si="2"/>
        <v>0.11954953917555144</v>
      </c>
      <c r="M20" s="96">
        <f>+IF(F20=0,"",'Ark1'!AB191)</f>
        <v>2.4856067663412755</v>
      </c>
      <c r="N20" s="50">
        <f>+IF(F20=0,"",'Ark1'!W191)</f>
        <v>82.204440181869614</v>
      </c>
      <c r="O20" s="107">
        <f t="shared" si="3"/>
        <v>-2.8285921473512872</v>
      </c>
      <c r="P20" s="96">
        <f>+IF(F20=0,"",'Ark1'!AA191)</f>
        <v>8.8117899579290384</v>
      </c>
      <c r="Q20" s="34"/>
      <c r="R20" s="290">
        <f>+IF(F20=0,"",'Ark1'!X191)</f>
        <v>2.5674576510945286</v>
      </c>
      <c r="S20" s="107">
        <f>+IF(F20=0,"",'Ark1'!Y191)</f>
        <v>5.1349153021890572</v>
      </c>
      <c r="T20" s="98"/>
      <c r="U20" s="263">
        <f>+IF(H20=0,"",'Ark1'!Z191)</f>
        <v>0</v>
      </c>
      <c r="V20" s="34"/>
      <c r="W20" s="224">
        <f>+IF(F20=0,"",'Ark1'!AC191)</f>
        <v>-28.251728408056195</v>
      </c>
      <c r="X20" s="285">
        <f>+IF(F20=0,"",'Ark1'!AP191)</f>
        <v>243</v>
      </c>
      <c r="Y20" s="95">
        <f t="shared" si="4"/>
        <v>64.707093821510298</v>
      </c>
      <c r="Z20" s="305">
        <f t="shared" si="5"/>
        <v>2324.494955022727</v>
      </c>
      <c r="AA20" s="96">
        <f>+IF(F20=0,"",'Ark1'!T191)</f>
        <v>3.6751423418325846</v>
      </c>
      <c r="AB20" s="107">
        <f>+IF(F20=0,"",'Ark1'!V191)</f>
        <v>89.307534058262789</v>
      </c>
      <c r="AC20" s="28"/>
      <c r="AD20" s="50"/>
      <c r="AE20" s="50"/>
      <c r="AF20" s="50"/>
      <c r="AG20" s="229"/>
      <c r="AH20" s="50"/>
      <c r="AI20" s="50"/>
      <c r="AJ20" s="3"/>
      <c r="AM20" s="10">
        <f t="shared" si="6"/>
        <v>28375.755555555555</v>
      </c>
      <c r="AN20"/>
      <c r="AO20" s="1">
        <f t="shared" si="7"/>
        <v>60.523063528026256</v>
      </c>
      <c r="AP20"/>
      <c r="AY20"/>
      <c r="BB20"/>
      <c r="BC20"/>
    </row>
    <row r="21" spans="1:55">
      <c r="A21" s="28"/>
      <c r="B21" s="94">
        <f>+'Ark1'!C192</f>
        <v>2024</v>
      </c>
      <c r="C21" s="94">
        <f>+'Ark1'!E192</f>
        <v>12</v>
      </c>
      <c r="D21" s="94">
        <f>+IF(F21=0,"",'Ark1'!Q192)</f>
        <v>509</v>
      </c>
      <c r="E21" s="95">
        <f t="shared" si="0"/>
        <v>64</v>
      </c>
      <c r="F21" s="305">
        <f>+'Ark1'!R192</f>
        <v>32706</v>
      </c>
      <c r="G21" s="305">
        <f t="shared" si="1"/>
        <v>3188</v>
      </c>
      <c r="H21" s="107">
        <f>+IF(F21=0,"",'Ark1'!AD192)</f>
        <v>2.5613414894875044</v>
      </c>
      <c r="I21" s="272">
        <f>+IF(F21=0,"",'Ark1'!AE192)</f>
        <v>2.537172217831269</v>
      </c>
      <c r="J21" s="305">
        <f>+IF(F21=0,"",'Ark1'!S192)</f>
        <v>32537</v>
      </c>
      <c r="K21" s="5">
        <f>+IF(F21=0,"",'Ark1'!U192)</f>
        <v>60.675046869717555</v>
      </c>
      <c r="L21" s="96">
        <f t="shared" si="2"/>
        <v>4.9783568773044351E-2</v>
      </c>
      <c r="M21" s="96">
        <f>+IF(F21=0,"",'Ark1'!AB192)</f>
        <v>2.4925821694118873</v>
      </c>
      <c r="N21" s="50">
        <f>+IF(F21=0,"",'Ark1'!W192)</f>
        <v>81.505713495405516</v>
      </c>
      <c r="O21" s="107">
        <f t="shared" si="3"/>
        <v>-2.9631592368088349</v>
      </c>
      <c r="P21" s="96">
        <f>+IF(F21=0,"",'Ark1'!AA192)</f>
        <v>8.5619129652108104</v>
      </c>
      <c r="Q21" s="34"/>
      <c r="R21" s="290">
        <f>+IF(F21=0,"",'Ark1'!X192)</f>
        <v>1.6847061701216901</v>
      </c>
      <c r="S21" s="107">
        <f>+IF(F21=0,"",'Ark1'!Y192)</f>
        <v>3.3694123402433802</v>
      </c>
      <c r="T21" s="98"/>
      <c r="U21" s="263">
        <f>+IF(H21=0,"",'Ark1'!Z192)</f>
        <v>0</v>
      </c>
      <c r="V21" s="34"/>
      <c r="W21" s="224">
        <f>+IF(F21=0,"",'Ark1'!AC192)</f>
        <v>-27.319483659263913</v>
      </c>
      <c r="X21" s="285">
        <f>+IF(F21=0,"",'Ark1'!AP192)</f>
        <v>279</v>
      </c>
      <c r="Y21" s="95">
        <f t="shared" si="4"/>
        <v>64.255402750491157</v>
      </c>
      <c r="Z21" s="305">
        <f t="shared" si="5"/>
        <v>2665.7258655807327</v>
      </c>
      <c r="AA21" s="96">
        <f>+IF(F21=0,"",'Ark1'!T192)</f>
        <v>4.0004892068733575</v>
      </c>
      <c r="AB21" s="107">
        <f>+IF(F21=0,"",'Ark1'!V192)</f>
        <v>88.580051759391623</v>
      </c>
      <c r="AC21" s="28"/>
      <c r="AD21" s="50"/>
      <c r="AE21" s="50"/>
      <c r="AF21" s="50"/>
      <c r="AG21" s="229"/>
      <c r="AH21" s="50"/>
      <c r="AI21" s="50"/>
      <c r="AJ21" s="3"/>
      <c r="AM21" s="10">
        <f t="shared" si="6"/>
        <v>28375.755555555555</v>
      </c>
      <c r="AN21"/>
      <c r="AO21" s="1">
        <f t="shared" si="7"/>
        <v>60.523063528026256</v>
      </c>
      <c r="AP21"/>
      <c r="AY21"/>
      <c r="BB21"/>
      <c r="BC21"/>
    </row>
    <row r="22" spans="1:55">
      <c r="A22" s="28"/>
      <c r="B22" s="94">
        <f>+'Ark1'!C193</f>
        <v>2024</v>
      </c>
      <c r="C22" s="94">
        <f>+'Ark1'!E193</f>
        <v>13</v>
      </c>
      <c r="D22" s="94">
        <f>+IF(F22=0,"",'Ark1'!Q193)</f>
        <v>192</v>
      </c>
      <c r="E22" s="95">
        <f t="shared" si="0"/>
        <v>-291</v>
      </c>
      <c r="F22" s="305">
        <f>+'Ark1'!R193</f>
        <v>10244</v>
      </c>
      <c r="G22" s="305">
        <f t="shared" si="1"/>
        <v>-20310</v>
      </c>
      <c r="H22" s="107">
        <f>+IF(F22=0,"",'Ark1'!AD193)</f>
        <v>0.80224980793462974</v>
      </c>
      <c r="I22" s="272">
        <f>+IF(F22=0,"",'Ark1'!AE193)</f>
        <v>0.80167453067497851</v>
      </c>
      <c r="J22" s="305">
        <f>+IF(F22=0,"",'Ark1'!S193)</f>
        <v>10187</v>
      </c>
      <c r="K22" s="5">
        <f>+IF(F22=0,"",'Ark1'!U193)</f>
        <v>60.663983508393045</v>
      </c>
      <c r="L22" s="96">
        <f t="shared" si="2"/>
        <v>3.2112307473042279E-2</v>
      </c>
      <c r="M22" s="96">
        <f>+IF(F22=0,"",'Ark1'!AB193)</f>
        <v>2.4848775083282009</v>
      </c>
      <c r="N22" s="50">
        <f>+IF(F22=0,"",'Ark1'!W193)</f>
        <v>82.255963482870371</v>
      </c>
      <c r="O22" s="107">
        <f t="shared" si="3"/>
        <v>-1.4809216822354898</v>
      </c>
      <c r="P22" s="96">
        <f>+IF(F22=0,"",'Ark1'!AA193)</f>
        <v>8.0199094876848491</v>
      </c>
      <c r="Q22" s="34"/>
      <c r="R22" s="290">
        <f>+IF(F22=0,"",'Ark1'!X193)</f>
        <v>1.6399843811011323</v>
      </c>
      <c r="S22" s="107">
        <f>+IF(F22=0,"",'Ark1'!Y193)</f>
        <v>3.2799687622022646</v>
      </c>
      <c r="T22" s="98"/>
      <c r="U22" s="263">
        <f>+IF(H22=0,"",'Ark1'!Z193)</f>
        <v>0</v>
      </c>
      <c r="V22" s="34"/>
      <c r="W22" s="224">
        <f>+IF(F22=0,"",'Ark1'!AC193)</f>
        <v>-30.763735069990712</v>
      </c>
      <c r="X22" s="285">
        <f>+IF(F22=0,"",'Ark1'!AP193)</f>
        <v>95</v>
      </c>
      <c r="Y22" s="95">
        <f t="shared" si="4"/>
        <v>53.354166666666664</v>
      </c>
      <c r="Z22" s="305">
        <f t="shared" si="5"/>
        <v>842.63008991852405</v>
      </c>
      <c r="AA22" s="96">
        <f>+IF(F22=0,"",'Ark1'!T193)</f>
        <v>3.9907262787973448</v>
      </c>
      <c r="AB22" s="107">
        <f>+IF(F22=0,"",'Ark1'!V193)</f>
        <v>89.348213329481652</v>
      </c>
      <c r="AC22" s="28"/>
      <c r="AD22" s="50"/>
      <c r="AE22" s="50"/>
      <c r="AF22" s="50"/>
      <c r="AG22" s="229"/>
      <c r="AH22" s="50"/>
      <c r="AI22" s="50"/>
      <c r="AJ22" s="3"/>
      <c r="AM22" s="10">
        <f t="shared" si="6"/>
        <v>28375.755555555555</v>
      </c>
      <c r="AN22"/>
      <c r="AO22" s="1">
        <f t="shared" si="7"/>
        <v>60.523063528026256</v>
      </c>
      <c r="AP22"/>
      <c r="AY22"/>
      <c r="BB22"/>
      <c r="BC22"/>
    </row>
    <row r="23" spans="1:55">
      <c r="A23" s="28"/>
      <c r="B23" s="94">
        <f>+'Ark1'!C194</f>
        <v>2024</v>
      </c>
      <c r="C23" s="94">
        <f>+'Ark1'!E194</f>
        <v>14</v>
      </c>
      <c r="D23" s="94">
        <f>+IF(F23=0,"",'Ark1'!Q194)</f>
        <v>462</v>
      </c>
      <c r="E23" s="95">
        <f t="shared" si="0"/>
        <v>287</v>
      </c>
      <c r="F23" s="305">
        <f>+'Ark1'!R194</f>
        <v>33764</v>
      </c>
      <c r="G23" s="305">
        <f t="shared" si="1"/>
        <v>23329</v>
      </c>
      <c r="H23" s="107">
        <f>+IF(F23=0,"",'Ark1'!AD194)</f>
        <v>2.644197824590476</v>
      </c>
      <c r="I23" s="272">
        <f>+IF(F23=0,"",'Ark1'!AE194)</f>
        <v>2.7095079197382974</v>
      </c>
      <c r="J23" s="305">
        <f>+IF(F23=0,"",'Ark1'!S194)</f>
        <v>33635</v>
      </c>
      <c r="K23" s="5">
        <f>+IF(F23=0,"",'Ark1'!U194)</f>
        <v>60.492760517318253</v>
      </c>
      <c r="L23" s="96">
        <f t="shared" si="2"/>
        <v>-0.15843579285760256</v>
      </c>
      <c r="M23" s="96">
        <f>+IF(F23=0,"",'Ark1'!AB194)</f>
        <v>2.6527315925690744</v>
      </c>
      <c r="N23" s="50">
        <f>+IF(F23=0,"",'Ark1'!W194)</f>
        <v>84.200487587334365</v>
      </c>
      <c r="O23" s="107">
        <f t="shared" si="3"/>
        <v>-4.8200795484973469E-2</v>
      </c>
      <c r="P23" s="96">
        <f>+IF(F23=0,"",'Ark1'!AA194)</f>
        <v>8.6904664253175774</v>
      </c>
      <c r="Q23" s="34"/>
      <c r="R23" s="290">
        <f>+IF(F23=0,"",'Ark1'!X194)</f>
        <v>1.7829641037791737</v>
      </c>
      <c r="S23" s="107">
        <f>+IF(F23=0,"",'Ark1'!Y194)</f>
        <v>3.5659282075583474</v>
      </c>
      <c r="T23" s="98"/>
      <c r="U23" s="263">
        <f>+IF(H23=0,"",'Ark1'!Z194)</f>
        <v>0</v>
      </c>
      <c r="V23" s="34"/>
      <c r="W23" s="224">
        <f>+IF(F23=0,"",'Ark1'!AC194)</f>
        <v>-30.663872752143341</v>
      </c>
      <c r="X23" s="285">
        <f>+IF(F23=0,"",'Ark1'!AP194)</f>
        <v>248</v>
      </c>
      <c r="Y23" s="95">
        <f t="shared" si="4"/>
        <v>73.082251082251076</v>
      </c>
      <c r="Z23" s="305">
        <f t="shared" si="5"/>
        <v>2842.9452628987574</v>
      </c>
      <c r="AA23" s="96">
        <f>+IF(F23=0,"",'Ark1'!T194)</f>
        <v>4.3532460608932588</v>
      </c>
      <c r="AB23" s="107">
        <f>+IF(F23=0,"",'Ark1'!V194)</f>
        <v>91.504821774639552</v>
      </c>
      <c r="AC23" s="28"/>
      <c r="AD23" s="50"/>
      <c r="AE23" s="50"/>
      <c r="AF23" s="50"/>
      <c r="AG23" s="229"/>
      <c r="AH23" s="50"/>
      <c r="AI23" s="50"/>
      <c r="AJ23" s="3"/>
      <c r="AM23" s="10">
        <f t="shared" si="6"/>
        <v>28375.755555555555</v>
      </c>
      <c r="AN23"/>
      <c r="AO23" s="1">
        <f t="shared" si="7"/>
        <v>60.523063528026256</v>
      </c>
      <c r="AP23"/>
      <c r="AY23"/>
      <c r="BB23"/>
      <c r="BC23"/>
    </row>
    <row r="24" spans="1:55">
      <c r="A24" s="28"/>
      <c r="B24" s="94">
        <f>+'Ark1'!C195</f>
        <v>2024</v>
      </c>
      <c r="C24" s="94">
        <f>+'Ark1'!E195</f>
        <v>15</v>
      </c>
      <c r="D24" s="94">
        <f>+IF(F24=0,"",'Ark1'!Q195)</f>
        <v>471</v>
      </c>
      <c r="E24" s="95">
        <f t="shared" si="0"/>
        <v>29</v>
      </c>
      <c r="F24" s="305">
        <f>+'Ark1'!R195</f>
        <v>33267</v>
      </c>
      <c r="G24" s="305">
        <f t="shared" si="1"/>
        <v>2133</v>
      </c>
      <c r="H24" s="107">
        <f>+IF(F24=0,"",'Ark1'!AD195)</f>
        <v>2.6052757087623322</v>
      </c>
      <c r="I24" s="272">
        <f>+IF(F24=0,"",'Ark1'!AE195)</f>
        <v>2.6429182701607581</v>
      </c>
      <c r="J24" s="305">
        <f>+IF(F24=0,"",'Ark1'!S195)</f>
        <v>33146</v>
      </c>
      <c r="K24" s="5">
        <f>+IF(F24=0,"",'Ark1'!U195)</f>
        <v>60.639594521209219</v>
      </c>
      <c r="L24" s="96">
        <f t="shared" si="2"/>
        <v>9.643044610761109E-2</v>
      </c>
      <c r="M24" s="96">
        <f>+IF(F24=0,"",'Ark1'!AB195)</f>
        <v>2.5902441029899257</v>
      </c>
      <c r="N24" s="50">
        <f>+IF(F24=0,"",'Ark1'!W195)</f>
        <v>83.342825680323713</v>
      </c>
      <c r="O24" s="107">
        <f t="shared" si="3"/>
        <v>-2.5139134641371896</v>
      </c>
      <c r="P24" s="96">
        <f>+IF(F24=0,"",'Ark1'!AA195)</f>
        <v>8.7571382627500007</v>
      </c>
      <c r="Q24" s="34"/>
      <c r="R24" s="290">
        <f>+IF(F24=0,"",'Ark1'!X195)</f>
        <v>1.6593020110018939</v>
      </c>
      <c r="S24" s="107">
        <f>+IF(F24=0,"",'Ark1'!Y195)</f>
        <v>3.3186040220037878</v>
      </c>
      <c r="T24" s="98"/>
      <c r="U24" s="263">
        <f>+IF(H24=0,"",'Ark1'!Z195)</f>
        <v>0</v>
      </c>
      <c r="V24" s="34"/>
      <c r="W24" s="224">
        <f>+IF(F24=0,"",'Ark1'!AC195)</f>
        <v>-28.383842204225303</v>
      </c>
      <c r="X24" s="285">
        <f>+IF(F24=0,"",'Ark1'!AP195)</f>
        <v>255</v>
      </c>
      <c r="Y24" s="95">
        <f t="shared" si="4"/>
        <v>70.630573248407643</v>
      </c>
      <c r="Z24" s="305">
        <f t="shared" si="5"/>
        <v>2772.565781907329</v>
      </c>
      <c r="AA24" s="96">
        <f>+IF(F24=0,"",'Ark1'!T195)</f>
        <v>4.0912916704241447</v>
      </c>
      <c r="AB24" s="107">
        <f>+IF(F24=0,"",'Ark1'!V195)</f>
        <v>90.546940980574817</v>
      </c>
      <c r="AC24" s="28"/>
      <c r="AD24" s="50"/>
      <c r="AE24" s="50"/>
      <c r="AF24" s="50"/>
      <c r="AG24" s="229"/>
      <c r="AH24" s="50"/>
      <c r="AI24" s="50"/>
      <c r="AJ24" s="3"/>
      <c r="AM24" s="10">
        <f t="shared" si="6"/>
        <v>28375.755555555555</v>
      </c>
      <c r="AN24"/>
      <c r="AO24" s="1">
        <f t="shared" si="7"/>
        <v>60.523063528026256</v>
      </c>
      <c r="AP24"/>
      <c r="AY24"/>
      <c r="BB24"/>
      <c r="BC24"/>
    </row>
    <row r="25" spans="1:55">
      <c r="A25" s="28"/>
      <c r="B25" s="94">
        <f>+'Ark1'!C196</f>
        <v>2024</v>
      </c>
      <c r="C25" s="94">
        <f>+'Ark1'!E196</f>
        <v>16</v>
      </c>
      <c r="D25" s="94">
        <f>+IF(F25=0,"",'Ark1'!Q196)</f>
        <v>463</v>
      </c>
      <c r="E25" s="95">
        <f t="shared" si="0"/>
        <v>-1</v>
      </c>
      <c r="F25" s="305">
        <f>+'Ark1'!R196</f>
        <v>31671</v>
      </c>
      <c r="G25" s="305">
        <f t="shared" si="1"/>
        <v>-807</v>
      </c>
      <c r="H25" s="107">
        <f>+IF(F25=0,"",'Ark1'!AD196)</f>
        <v>2.4802863790606846</v>
      </c>
      <c r="I25" s="272">
        <f>+IF(F25=0,"",'Ark1'!AE196)</f>
        <v>2.4822243073954624</v>
      </c>
      <c r="J25" s="305">
        <f>+IF(F25=0,"",'Ark1'!S196)</f>
        <v>31563</v>
      </c>
      <c r="K25" s="5">
        <f>+IF(F25=0,"",'Ark1'!U196)</f>
        <v>60.712099610303206</v>
      </c>
      <c r="L25" s="96">
        <f t="shared" si="2"/>
        <v>0.2369310779264211</v>
      </c>
      <c r="M25" s="96">
        <f>+IF(F25=0,"",'Ark1'!AB196)</f>
        <v>2.5369608766119995</v>
      </c>
      <c r="N25" s="50">
        <f>+IF(F25=0,"",'Ark1'!W196)</f>
        <v>82.201238792256405</v>
      </c>
      <c r="O25" s="107">
        <f t="shared" si="3"/>
        <v>-4.2207229864552858</v>
      </c>
      <c r="P25" s="96">
        <f>+IF(F25=0,"",'Ark1'!AA196)</f>
        <v>8.9586357748349439</v>
      </c>
      <c r="Q25" s="34"/>
      <c r="R25" s="290">
        <f>+IF(F25=0,"",'Ark1'!X196)</f>
        <v>2.6775283382274004</v>
      </c>
      <c r="S25" s="107">
        <f>+IF(F25=0,"",'Ark1'!Y196)</f>
        <v>5.3550566764548009</v>
      </c>
      <c r="T25" s="98"/>
      <c r="U25" s="263">
        <f>+IF(H25=0,"",'Ark1'!Z196)</f>
        <v>0</v>
      </c>
      <c r="V25" s="34"/>
      <c r="W25" s="224">
        <f>+IF(F25=0,"",'Ark1'!AC196)</f>
        <v>-28.20910683404087</v>
      </c>
      <c r="X25" s="285">
        <f>+IF(F25=0,"",'Ark1'!AP196)</f>
        <v>245</v>
      </c>
      <c r="Y25" s="95">
        <f t="shared" si="4"/>
        <v>68.403887688984881</v>
      </c>
      <c r="Z25" s="305">
        <f t="shared" si="5"/>
        <v>2603.3954337895525</v>
      </c>
      <c r="AA25" s="96">
        <f>+IF(F25=0,"",'Ark1'!T196)</f>
        <v>3.9469862018881625</v>
      </c>
      <c r="AB25" s="107">
        <f>+IF(F25=0,"",'Ark1'!V196)</f>
        <v>89.289031011219762</v>
      </c>
      <c r="AC25" s="28"/>
      <c r="AD25" s="50"/>
      <c r="AE25" s="50"/>
      <c r="AF25" s="50"/>
      <c r="AG25" s="229"/>
      <c r="AH25" s="50"/>
      <c r="AI25" s="50"/>
      <c r="AJ25" s="3"/>
      <c r="AM25" s="10">
        <f t="shared" si="6"/>
        <v>28375.755555555555</v>
      </c>
      <c r="AN25"/>
      <c r="AO25" s="1">
        <f t="shared" si="7"/>
        <v>60.523063528026256</v>
      </c>
      <c r="AP25"/>
      <c r="AY25"/>
      <c r="BB25"/>
      <c r="BC25"/>
    </row>
    <row r="26" spans="1:55">
      <c r="A26" s="28"/>
      <c r="B26" s="94">
        <f>+'Ark1'!C197</f>
        <v>2024</v>
      </c>
      <c r="C26" s="94">
        <f>+'Ark1'!E197</f>
        <v>17</v>
      </c>
      <c r="D26" s="94">
        <f>+IF(F26=0,"",'Ark1'!Q197)</f>
        <v>443</v>
      </c>
      <c r="E26" s="95">
        <f t="shared" si="0"/>
        <v>-21</v>
      </c>
      <c r="F26" s="305">
        <f>+'Ark1'!R197</f>
        <v>31082</v>
      </c>
      <c r="G26" s="305">
        <f t="shared" si="1"/>
        <v>-454</v>
      </c>
      <c r="H26" s="107">
        <f>+IF(F26=0,"",'Ark1'!AD197)</f>
        <v>2.4341593645279351</v>
      </c>
      <c r="I26" s="272">
        <f>+IF(F26=0,"",'Ark1'!AE197)</f>
        <v>2.4124165422110058</v>
      </c>
      <c r="J26" s="305">
        <f>+IF(F26=0,"",'Ark1'!S197)</f>
        <v>30969</v>
      </c>
      <c r="K26" s="5">
        <f>+IF(F26=0,"",'Ark1'!U197)</f>
        <v>60.720914462849947</v>
      </c>
      <c r="L26" s="96">
        <f t="shared" si="2"/>
        <v>6.4618685510922091E-2</v>
      </c>
      <c r="M26" s="96">
        <f>+IF(F26=0,"",'Ark1'!AB197)</f>
        <v>2.4890659125335235</v>
      </c>
      <c r="N26" s="50">
        <f>+IF(F26=0,"",'Ark1'!W197)</f>
        <v>81.421805676644539</v>
      </c>
      <c r="O26" s="107">
        <f t="shared" si="3"/>
        <v>-3.7205833431629713</v>
      </c>
      <c r="P26" s="96">
        <f>+IF(F26=0,"",'Ark1'!AA197)</f>
        <v>8.5587500272341543</v>
      </c>
      <c r="Q26" s="34"/>
      <c r="R26" s="290">
        <f>+IF(F26=0,"",'Ark1'!X197)</f>
        <v>3.1819059262595704</v>
      </c>
      <c r="S26" s="107">
        <f>+IF(F26=0,"",'Ark1'!Y197)</f>
        <v>6.3638118525191407</v>
      </c>
      <c r="T26" s="98"/>
      <c r="U26" s="263">
        <f>+IF(H26=0,"",'Ark1'!Z197)</f>
        <v>0</v>
      </c>
      <c r="V26" s="34"/>
      <c r="W26" s="224">
        <f>+IF(F26=0,"",'Ark1'!AC197)</f>
        <v>-26.710050171866609</v>
      </c>
      <c r="X26" s="285">
        <f>+IF(F26=0,"",'Ark1'!AP197)</f>
        <v>233</v>
      </c>
      <c r="Y26" s="95">
        <f t="shared" si="4"/>
        <v>70.162528216704288</v>
      </c>
      <c r="Z26" s="305">
        <f t="shared" si="5"/>
        <v>2530.7525640414656</v>
      </c>
      <c r="AA26" s="96">
        <f>+IF(F26=0,"",'Ark1'!T197)</f>
        <v>3.9079531561675576</v>
      </c>
      <c r="AB26" s="107">
        <f>+IF(F26=0,"",'Ark1'!V197)</f>
        <v>88.466546440193824</v>
      </c>
      <c r="AC26" s="28"/>
      <c r="AD26" s="50"/>
      <c r="AE26" s="50"/>
      <c r="AF26" s="50"/>
      <c r="AG26" s="229"/>
      <c r="AH26" s="50"/>
      <c r="AI26" s="50"/>
      <c r="AJ26" s="3"/>
      <c r="AM26" s="10">
        <f t="shared" si="6"/>
        <v>28375.755555555555</v>
      </c>
      <c r="AN26"/>
      <c r="AO26" s="1">
        <f t="shared" si="7"/>
        <v>60.523063528026256</v>
      </c>
      <c r="AP26"/>
      <c r="AY26"/>
      <c r="BB26"/>
      <c r="BC26"/>
    </row>
    <row r="27" spans="1:55">
      <c r="A27" s="28"/>
      <c r="B27" s="94">
        <f>+'Ark1'!C198</f>
        <v>2024</v>
      </c>
      <c r="C27" s="94">
        <f>+'Ark1'!E198</f>
        <v>18</v>
      </c>
      <c r="D27" s="94">
        <f>+IF(F27=0,"",'Ark1'!Q198)</f>
        <v>414</v>
      </c>
      <c r="E27" s="95">
        <f t="shared" si="0"/>
        <v>-19</v>
      </c>
      <c r="F27" s="305">
        <f>+'Ark1'!R198</f>
        <v>26478</v>
      </c>
      <c r="G27" s="305">
        <f t="shared" si="1"/>
        <v>-2084</v>
      </c>
      <c r="H27" s="107">
        <f>+IF(F27=0,"",'Ark1'!AD198)</f>
        <v>2.0736011728322064</v>
      </c>
      <c r="I27" s="272">
        <f>+IF(F27=0,"",'Ark1'!AE198)</f>
        <v>2.0404542513543498</v>
      </c>
      <c r="J27" s="305">
        <f>+IF(F27=0,"",'Ark1'!S198)</f>
        <v>26306</v>
      </c>
      <c r="K27" s="5">
        <f>+IF(F27=0,"",'Ark1'!U198)</f>
        <v>60.784155705922608</v>
      </c>
      <c r="L27" s="96">
        <f t="shared" si="2"/>
        <v>0.12145854780970922</v>
      </c>
      <c r="M27" s="96">
        <f>+IF(F27=0,"",'Ark1'!AB198)</f>
        <v>2.4298446274691559</v>
      </c>
      <c r="N27" s="50">
        <f>+IF(F27=0,"",'Ark1'!W198)</f>
        <v>81.075131148787378</v>
      </c>
      <c r="O27" s="107">
        <f t="shared" si="3"/>
        <v>-3.997535447622667</v>
      </c>
      <c r="P27" s="96">
        <f>+IF(F27=0,"",'Ark1'!AA198)</f>
        <v>8.6563756888692254</v>
      </c>
      <c r="Q27" s="34"/>
      <c r="R27" s="290">
        <f>+IF(F27=0,"",'Ark1'!X198)</f>
        <v>1.2047737744542637</v>
      </c>
      <c r="S27" s="107">
        <f>+IF(F27=0,"",'Ark1'!Y198)</f>
        <v>2.4095475489085274</v>
      </c>
      <c r="T27" s="98"/>
      <c r="U27" s="263">
        <f>+IF(H27=0,"",'Ark1'!Z198)</f>
        <v>0</v>
      </c>
      <c r="V27" s="34"/>
      <c r="W27" s="224">
        <f>+IF(F27=0,"",'Ark1'!AC198)</f>
        <v>-28.808565899792203</v>
      </c>
      <c r="X27" s="285">
        <f>+IF(F27=0,"",'Ark1'!AP198)</f>
        <v>231</v>
      </c>
      <c r="Y27" s="95">
        <f t="shared" si="4"/>
        <v>63.956521739130437</v>
      </c>
      <c r="Z27" s="305">
        <f t="shared" si="5"/>
        <v>2146.7073225575923</v>
      </c>
      <c r="AA27" s="96">
        <f>+IF(F27=0,"",'Ark1'!T198)</f>
        <v>3.7796661379258247</v>
      </c>
      <c r="AB27" s="107">
        <f>+IF(F27=0,"",'Ark1'!V198)</f>
        <v>88.301125375084951</v>
      </c>
      <c r="AC27" s="28"/>
      <c r="AD27" s="50"/>
      <c r="AE27" s="50"/>
      <c r="AF27" s="50"/>
      <c r="AG27" s="229"/>
      <c r="AH27" s="50"/>
      <c r="AI27" s="50"/>
      <c r="AJ27" s="3"/>
      <c r="AM27" s="10">
        <f t="shared" si="6"/>
        <v>28375.755555555555</v>
      </c>
      <c r="AN27"/>
      <c r="AO27" s="1">
        <f t="shared" si="7"/>
        <v>60.523063528026256</v>
      </c>
      <c r="AP27"/>
      <c r="AY27"/>
      <c r="BB27"/>
      <c r="BC27"/>
    </row>
    <row r="28" spans="1:55">
      <c r="A28" s="28"/>
      <c r="B28" s="94">
        <f>+'Ark1'!C199</f>
        <v>2024</v>
      </c>
      <c r="C28" s="94">
        <f>+'Ark1'!E199</f>
        <v>19</v>
      </c>
      <c r="D28" s="94">
        <f>+IF(F28=0,"",'Ark1'!Q199)</f>
        <v>397</v>
      </c>
      <c r="E28" s="95">
        <f t="shared" si="0"/>
        <v>-42</v>
      </c>
      <c r="F28" s="305">
        <f>+'Ark1'!R199</f>
        <v>25357</v>
      </c>
      <c r="G28" s="305">
        <f t="shared" si="1"/>
        <v>-6549</v>
      </c>
      <c r="H28" s="107">
        <f>+IF(F28=0,"",'Ark1'!AD199)</f>
        <v>1.9858110483989075</v>
      </c>
      <c r="I28" s="272">
        <f>+IF(F28=0,"",'Ark1'!AE199)</f>
        <v>1.9794725057044595</v>
      </c>
      <c r="J28" s="305">
        <f>+IF(F28=0,"",'Ark1'!S199)</f>
        <v>25256</v>
      </c>
      <c r="K28" s="5">
        <f>+IF(F28=0,"",'Ark1'!U199)</f>
        <v>60.795019005384844</v>
      </c>
      <c r="L28" s="96">
        <f t="shared" si="2"/>
        <v>0.25179319893321406</v>
      </c>
      <c r="M28" s="96">
        <f>+IF(F28=0,"",'Ark1'!AB199)</f>
        <v>2.460680769457841</v>
      </c>
      <c r="N28" s="50">
        <f>+IF(F28=0,"",'Ark1'!W199)</f>
        <v>81.921994773519231</v>
      </c>
      <c r="O28" s="107">
        <f t="shared" si="3"/>
        <v>-3.0519532988644471</v>
      </c>
      <c r="P28" s="96">
        <f>+IF(F28=0,"",'Ark1'!AA199)</f>
        <v>8.3870745292936011</v>
      </c>
      <c r="Q28" s="34"/>
      <c r="R28" s="290">
        <f>+IF(F28=0,"",'Ark1'!X199)</f>
        <v>2.421422092518831</v>
      </c>
      <c r="S28" s="107">
        <f>+IF(F28=0,"",'Ark1'!Y199)</f>
        <v>4.842844185037662</v>
      </c>
      <c r="T28" s="98"/>
      <c r="U28" s="263">
        <f>+IF(H28=0,"",'Ark1'!Z199)</f>
        <v>0</v>
      </c>
      <c r="V28" s="34"/>
      <c r="W28" s="224">
        <f>+IF(F28=0,"",'Ark1'!AC199)</f>
        <v>-28.157553215954056</v>
      </c>
      <c r="X28" s="285">
        <f>+IF(F28=0,"",'Ark1'!AP199)</f>
        <v>209</v>
      </c>
      <c r="Y28" s="95">
        <f t="shared" si="4"/>
        <v>63.871536523929471</v>
      </c>
      <c r="Z28" s="305">
        <f t="shared" si="5"/>
        <v>2077.296021472127</v>
      </c>
      <c r="AA28" s="96">
        <f>+IF(F28=0,"",'Ark1'!T199)</f>
        <v>3.8137792325590558</v>
      </c>
      <c r="AB28" s="107">
        <f>+IF(F28=0,"",'Ark1'!V199)</f>
        <v>88.99633773989585</v>
      </c>
      <c r="AC28" s="28"/>
      <c r="AD28" s="50"/>
      <c r="AE28" s="50"/>
      <c r="AF28" s="50"/>
      <c r="AG28" s="229"/>
      <c r="AH28" s="50"/>
      <c r="AI28" s="50"/>
      <c r="AJ28" s="3"/>
      <c r="AM28" s="10">
        <f t="shared" si="6"/>
        <v>28375.755555555555</v>
      </c>
      <c r="AN28"/>
      <c r="AO28" s="1">
        <f t="shared" si="7"/>
        <v>60.523063528026256</v>
      </c>
      <c r="AP28"/>
      <c r="AY28"/>
      <c r="BB28"/>
      <c r="BC28"/>
    </row>
    <row r="29" spans="1:55">
      <c r="A29" s="28"/>
      <c r="B29" s="94">
        <f>+'Ark1'!C200</f>
        <v>2024</v>
      </c>
      <c r="C29" s="94">
        <f>+'Ark1'!E200</f>
        <v>20</v>
      </c>
      <c r="D29" s="94">
        <f>+IF(F29=0,"",'Ark1'!Q200)</f>
        <v>426</v>
      </c>
      <c r="E29" s="95">
        <f t="shared" si="0"/>
        <v>75</v>
      </c>
      <c r="F29" s="305">
        <f>+'Ark1'!R200</f>
        <v>27373</v>
      </c>
      <c r="G29" s="305">
        <f t="shared" si="1"/>
        <v>7398</v>
      </c>
      <c r="H29" s="107">
        <f>+IF(F29=0,"",'Ark1'!AD200)</f>
        <v>2.1436923069694074</v>
      </c>
      <c r="I29" s="272">
        <f>+IF(F29=0,"",'Ark1'!AE200)</f>
        <v>2.1297432066110016</v>
      </c>
      <c r="J29" s="305">
        <f>+IF(F29=0,"",'Ark1'!S200)</f>
        <v>27254</v>
      </c>
      <c r="K29" s="5">
        <f>+IF(F29=0,"",'Ark1'!U200)</f>
        <v>60.59642621266601</v>
      </c>
      <c r="L29" s="96">
        <f t="shared" si="2"/>
        <v>-4.7663758651850685E-2</v>
      </c>
      <c r="M29" s="96">
        <f>+IF(F29=0,"",'Ark1'!AB200)</f>
        <v>2.526676429860141</v>
      </c>
      <c r="N29" s="50">
        <f>+IF(F29=0,"",'Ark1'!W200)</f>
        <v>81.679412196374784</v>
      </c>
      <c r="O29" s="107">
        <f t="shared" si="3"/>
        <v>-2.2510512464869663</v>
      </c>
      <c r="P29" s="96">
        <f>+IF(F29=0,"",'Ark1'!AA200)</f>
        <v>8.198178669177361</v>
      </c>
      <c r="Q29" s="34"/>
      <c r="R29" s="290">
        <f>+IF(F29=0,"",'Ark1'!X200)</f>
        <v>1.5562780842435975</v>
      </c>
      <c r="S29" s="107">
        <f>+IF(F29=0,"",'Ark1'!Y200)</f>
        <v>3.112556168487195</v>
      </c>
      <c r="T29" s="98"/>
      <c r="U29" s="263">
        <f>+IF(H29=0,"",'Ark1'!Z200)</f>
        <v>0</v>
      </c>
      <c r="V29" s="34"/>
      <c r="W29" s="224">
        <f>+IF(F29=0,"",'Ark1'!AC200)</f>
        <v>-27.499599147548057</v>
      </c>
      <c r="X29" s="285">
        <f>+IF(F29=0,"",'Ark1'!AP200)</f>
        <v>236</v>
      </c>
      <c r="Y29" s="95">
        <f t="shared" si="4"/>
        <v>64.255868544600943</v>
      </c>
      <c r="Z29" s="305">
        <f t="shared" si="5"/>
        <v>2235.810550051367</v>
      </c>
      <c r="AA29" s="96">
        <f>+IF(F29=0,"",'Ark1'!T200)</f>
        <v>4.1654915427611137</v>
      </c>
      <c r="AB29" s="107">
        <f>+IF(F29=0,"",'Ark1'!V200)</f>
        <v>88.754242521359132</v>
      </c>
      <c r="AC29" s="28"/>
      <c r="AD29" s="50"/>
      <c r="AE29" s="50"/>
      <c r="AF29" s="50"/>
      <c r="AG29" s="229"/>
      <c r="AH29" s="50"/>
      <c r="AI29" s="50"/>
      <c r="AJ29" s="3"/>
      <c r="AM29" s="10">
        <f t="shared" si="6"/>
        <v>28375.755555555555</v>
      </c>
      <c r="AN29"/>
      <c r="AO29" s="1">
        <f t="shared" si="7"/>
        <v>60.523063528026256</v>
      </c>
      <c r="AP29"/>
      <c r="AY29"/>
      <c r="BB29"/>
      <c r="BC29"/>
    </row>
    <row r="30" spans="1:55">
      <c r="A30" s="28"/>
      <c r="B30" s="94">
        <f>+'Ark1'!C201</f>
        <v>2024</v>
      </c>
      <c r="C30" s="94">
        <f>+'Ark1'!E201</f>
        <v>21</v>
      </c>
      <c r="D30" s="94">
        <f>+IF(F30=0,"",'Ark1'!Q201)</f>
        <v>444</v>
      </c>
      <c r="E30" s="95">
        <f t="shared" si="0"/>
        <v>16</v>
      </c>
      <c r="F30" s="305">
        <f>+'Ark1'!R201</f>
        <v>30013</v>
      </c>
      <c r="G30" s="305">
        <f t="shared" si="1"/>
        <v>-63</v>
      </c>
      <c r="H30" s="107">
        <f>+IF(F30=0,"",'Ark1'!AD201)</f>
        <v>2.3504415741450644</v>
      </c>
      <c r="I30" s="272">
        <f>+IF(F30=0,"",'Ark1'!AE201)</f>
        <v>2.3606922006802682</v>
      </c>
      <c r="J30" s="305">
        <f>+IF(F30=0,"",'Ark1'!S201)</f>
        <v>29889</v>
      </c>
      <c r="K30" s="5">
        <f>+IF(F30=0,"",'Ark1'!U201)</f>
        <v>60.471979658068179</v>
      </c>
      <c r="L30" s="96">
        <f t="shared" si="2"/>
        <v>-0.13330633272137504</v>
      </c>
      <c r="M30" s="96">
        <f>+IF(F30=0,"",'Ark1'!AB201)</f>
        <v>2.5317336412967832</v>
      </c>
      <c r="N30" s="50">
        <f>+IF(F30=0,"",'Ark1'!W201)</f>
        <v>82.555040315835143</v>
      </c>
      <c r="O30" s="107">
        <f t="shared" si="3"/>
        <v>-2.1593026061429441</v>
      </c>
      <c r="P30" s="96">
        <f>+IF(F30=0,"",'Ark1'!AA201)</f>
        <v>8.4612799956525411</v>
      </c>
      <c r="Q30" s="34"/>
      <c r="R30" s="290">
        <f>+IF(F30=0,"",'Ark1'!X201)</f>
        <v>0.85629560523772996</v>
      </c>
      <c r="S30" s="107">
        <f>+IF(F30=0,"",'Ark1'!Y201)</f>
        <v>1.7125912104754597</v>
      </c>
      <c r="T30" s="98"/>
      <c r="U30" s="263">
        <f>+IF(H30=0,"",'Ark1'!Z201)</f>
        <v>0</v>
      </c>
      <c r="V30" s="34"/>
      <c r="W30" s="224">
        <f>+IF(F30=0,"",'Ark1'!AC201)</f>
        <v>-26.308660006765276</v>
      </c>
      <c r="X30" s="285">
        <f>+IF(F30=0,"",'Ark1'!AP201)</f>
        <v>245</v>
      </c>
      <c r="Y30" s="95">
        <f t="shared" si="4"/>
        <v>67.596846846846844</v>
      </c>
      <c r="Z30" s="305">
        <f t="shared" si="5"/>
        <v>2477.7244249991604</v>
      </c>
      <c r="AA30" s="96">
        <f>+IF(F30=0,"",'Ark1'!T201)</f>
        <v>4.3624762602872069</v>
      </c>
      <c r="AB30" s="107">
        <f>+IF(F30=0,"",'Ark1'!V201)</f>
        <v>89.671520994599049</v>
      </c>
      <c r="AC30" s="28"/>
      <c r="AD30" s="50"/>
      <c r="AE30" s="50"/>
      <c r="AF30" s="50"/>
      <c r="AG30" s="229"/>
      <c r="AH30" s="50"/>
      <c r="AI30" s="50"/>
      <c r="AJ30" s="3"/>
      <c r="AM30" s="10">
        <f t="shared" si="6"/>
        <v>28375.755555555555</v>
      </c>
      <c r="AN30"/>
      <c r="AO30" s="1">
        <f t="shared" si="7"/>
        <v>60.523063528026256</v>
      </c>
      <c r="AP30"/>
      <c r="AY30"/>
      <c r="BB30"/>
      <c r="BC30"/>
    </row>
    <row r="31" spans="1:55">
      <c r="A31" s="28"/>
      <c r="B31" s="94">
        <f>+'Ark1'!C202</f>
        <v>2024</v>
      </c>
      <c r="C31" s="94">
        <f>+'Ark1'!E202</f>
        <v>22</v>
      </c>
      <c r="D31" s="94">
        <f>+IF(F31=0,"",'Ark1'!Q202)</f>
        <v>437</v>
      </c>
      <c r="E31" s="95">
        <f t="shared" si="0"/>
        <v>-40</v>
      </c>
      <c r="F31" s="305">
        <f>+'Ark1'!R202</f>
        <v>29936</v>
      </c>
      <c r="G31" s="305">
        <f t="shared" si="1"/>
        <v>2038</v>
      </c>
      <c r="H31" s="107">
        <f>+IF(F31=0,"",'Ark1'!AD202)</f>
        <v>2.3444113871857746</v>
      </c>
      <c r="I31" s="272">
        <f>+IF(F31=0,"",'Ark1'!AE202)</f>
        <v>2.3386727395028406</v>
      </c>
      <c r="J31" s="305">
        <f>+IF(F31=0,"",'Ark1'!S202)</f>
        <v>29714</v>
      </c>
      <c r="K31" s="5">
        <f>+IF(F31=0,"",'Ark1'!U202)</f>
        <v>60.618227098337485</v>
      </c>
      <c r="L31" s="96">
        <f t="shared" si="2"/>
        <v>0.17227823265510267</v>
      </c>
      <c r="M31" s="96">
        <f>+IF(F31=0,"",'Ark1'!AB202)</f>
        <v>2.5674659772180424</v>
      </c>
      <c r="N31" s="50">
        <f>+IF(F31=0,"",'Ark1'!W202)</f>
        <v>82.266675641111746</v>
      </c>
      <c r="O31" s="107">
        <f t="shared" si="3"/>
        <v>-3.0332055256146049</v>
      </c>
      <c r="P31" s="96">
        <f>+IF(F31=0,"",'Ark1'!AA202)</f>
        <v>8.5495120935525506</v>
      </c>
      <c r="Q31" s="34"/>
      <c r="R31" s="290">
        <f>+IF(F31=0,"",'Ark1'!X202)</f>
        <v>2.214724746125067</v>
      </c>
      <c r="S31" s="107">
        <f>+IF(F31=0,"",'Ark1'!Y202)</f>
        <v>4.429449492250134</v>
      </c>
      <c r="T31" s="98"/>
      <c r="U31" s="263">
        <f>+IF(H31=0,"",'Ark1'!Z202)</f>
        <v>0</v>
      </c>
      <c r="V31" s="34"/>
      <c r="W31" s="224">
        <f>+IF(F31=0,"",'Ark1'!AC202)</f>
        <v>-30.402729106043289</v>
      </c>
      <c r="X31" s="285">
        <f>+IF(F31=0,"",'Ark1'!AP202)</f>
        <v>215</v>
      </c>
      <c r="Y31" s="95">
        <f t="shared" si="4"/>
        <v>68.503432494279181</v>
      </c>
      <c r="Z31" s="305">
        <f t="shared" si="5"/>
        <v>2462.7352019923214</v>
      </c>
      <c r="AA31" s="96">
        <f>+IF(F31=0,"",'Ark1'!T202)</f>
        <v>4.18452699091395</v>
      </c>
      <c r="AB31" s="107">
        <f>+IF(F31=0,"",'Ark1'!V202)</f>
        <v>89.472447006714546</v>
      </c>
      <c r="AC31" s="28"/>
      <c r="AD31" s="50"/>
      <c r="AE31" s="50"/>
      <c r="AF31" s="50"/>
      <c r="AG31" s="229"/>
      <c r="AH31" s="50"/>
      <c r="AI31" s="50"/>
      <c r="AJ31" s="3"/>
      <c r="AM31" s="10">
        <f t="shared" si="6"/>
        <v>28375.755555555555</v>
      </c>
      <c r="AN31"/>
      <c r="AO31" s="1">
        <f t="shared" si="7"/>
        <v>60.523063528026256</v>
      </c>
      <c r="AP31"/>
      <c r="AY31"/>
      <c r="BB31"/>
      <c r="BC31"/>
    </row>
    <row r="32" spans="1:55">
      <c r="A32" s="28"/>
      <c r="B32" s="94">
        <f>+'Ark1'!C203</f>
        <v>2024</v>
      </c>
      <c r="C32" s="94">
        <f>+'Ark1'!E203</f>
        <v>23</v>
      </c>
      <c r="D32" s="94">
        <f>+IF(F32=0,"",'Ark1'!Q203)</f>
        <v>468</v>
      </c>
      <c r="E32" s="95">
        <f t="shared" si="0"/>
        <v>55</v>
      </c>
      <c r="F32" s="305">
        <f>+'Ark1'!R203</f>
        <v>31347</v>
      </c>
      <c r="G32" s="305">
        <f t="shared" si="1"/>
        <v>1423</v>
      </c>
      <c r="H32" s="107">
        <f>+IF(F32=0,"",'Ark1'!AD203)</f>
        <v>2.4549126053618542</v>
      </c>
      <c r="I32" s="272">
        <f>+IF(F32=0,"",'Ark1'!AE203)</f>
        <v>2.4418346938883326</v>
      </c>
      <c r="J32" s="305">
        <f>+IF(F32=0,"",'Ark1'!S203)</f>
        <v>31113</v>
      </c>
      <c r="K32" s="5">
        <f>+IF(F32=0,"",'Ark1'!U203)</f>
        <v>60.543277729566398</v>
      </c>
      <c r="L32" s="96">
        <f t="shared" si="2"/>
        <v>-7.3957144439809497E-2</v>
      </c>
      <c r="M32" s="96">
        <f>+IF(F32=0,"",'Ark1'!AB203)</f>
        <v>2.6556515857583127</v>
      </c>
      <c r="N32" s="50">
        <f>+IF(F32=0,"",'Ark1'!W203)</f>
        <v>82.033262623340974</v>
      </c>
      <c r="O32" s="107">
        <f t="shared" si="3"/>
        <v>-2.2270425915897789</v>
      </c>
      <c r="P32" s="96">
        <f>+IF(F32=0,"",'Ark1'!AA203)</f>
        <v>8.5884508318061688</v>
      </c>
      <c r="Q32" s="34"/>
      <c r="R32" s="290">
        <f>+IF(F32=0,"",'Ark1'!X203)</f>
        <v>3.5091077296073001</v>
      </c>
      <c r="S32" s="107">
        <f>+IF(F32=0,"",'Ark1'!Y203)</f>
        <v>7.0182154592146002</v>
      </c>
      <c r="T32" s="98"/>
      <c r="U32" s="263">
        <f>+IF(H32=0,"",'Ark1'!Z203)</f>
        <v>0</v>
      </c>
      <c r="V32" s="34"/>
      <c r="W32" s="224">
        <f>+IF(F32=0,"",'Ark1'!AC203)</f>
        <v>-29.85482037023694</v>
      </c>
      <c r="X32" s="285">
        <f>+IF(F32=0,"",'Ark1'!AP203)</f>
        <v>254</v>
      </c>
      <c r="Y32" s="95">
        <f t="shared" si="4"/>
        <v>66.980769230769226</v>
      </c>
      <c r="Z32" s="305">
        <f t="shared" si="5"/>
        <v>2571.4966834538695</v>
      </c>
      <c r="AA32" s="96">
        <f>+IF(F32=0,"",'Ark1'!T203)</f>
        <v>4.2844291319743508</v>
      </c>
      <c r="AB32" s="107">
        <f>+IF(F32=0,"",'Ark1'!V203)</f>
        <v>89.183167957403526</v>
      </c>
      <c r="AC32" s="28"/>
      <c r="AD32" s="50"/>
      <c r="AE32" s="50"/>
      <c r="AF32" s="50"/>
      <c r="AG32" s="229"/>
      <c r="AH32" s="50"/>
      <c r="AI32" s="50"/>
      <c r="AJ32" s="3"/>
      <c r="AM32" s="10">
        <f t="shared" si="6"/>
        <v>28375.755555555555</v>
      </c>
      <c r="AN32"/>
      <c r="AO32" s="1">
        <f t="shared" si="7"/>
        <v>60.523063528026256</v>
      </c>
      <c r="AP32"/>
      <c r="AY32"/>
      <c r="BB32"/>
      <c r="BC32"/>
    </row>
    <row r="33" spans="1:55">
      <c r="A33" s="28"/>
      <c r="B33" s="94">
        <f>+'Ark1'!C204</f>
        <v>2024</v>
      </c>
      <c r="C33" s="94">
        <f>+'Ark1'!E204</f>
        <v>24</v>
      </c>
      <c r="D33" s="94">
        <f>+IF(F33=0,"",'Ark1'!Q204)</f>
        <v>397</v>
      </c>
      <c r="E33" s="95">
        <f t="shared" si="0"/>
        <v>-44</v>
      </c>
      <c r="F33" s="305">
        <f>+'Ark1'!R204</f>
        <v>27726</v>
      </c>
      <c r="G33" s="305">
        <f t="shared" si="1"/>
        <v>-1440</v>
      </c>
      <c r="H33" s="107">
        <f>+IF(F33=0,"",'Ark1'!AD204)</f>
        <v>2.1713371900425162</v>
      </c>
      <c r="I33" s="272">
        <f>+IF(F33=0,"",'Ark1'!AE204)</f>
        <v>2.1304788852318923</v>
      </c>
      <c r="J33" s="305">
        <f>+IF(F33=0,"",'Ark1'!S204)</f>
        <v>27420</v>
      </c>
      <c r="K33" s="5">
        <f>+IF(F33=0,"",'Ark1'!U204)</f>
        <v>60.490991976659373</v>
      </c>
      <c r="L33" s="96">
        <f t="shared" si="2"/>
        <v>6.2145398424959808E-3</v>
      </c>
      <c r="M33" s="96">
        <f>+IF(F33=0,"",'Ark1'!AB204)</f>
        <v>2.5331843910271266</v>
      </c>
      <c r="N33" s="50">
        <f>+IF(F33=0,"",'Ark1'!W204)</f>
        <v>81.212970824215802</v>
      </c>
      <c r="O33" s="107">
        <f t="shared" si="3"/>
        <v>-3.056956424689389</v>
      </c>
      <c r="P33" s="96">
        <f>+IF(F33=0,"",'Ark1'!AA204)</f>
        <v>8.6900491697793321</v>
      </c>
      <c r="Q33" s="34"/>
      <c r="R33" s="290">
        <f>+IF(F33=0,"",'Ark1'!X204)</f>
        <v>2.1640337589266392</v>
      </c>
      <c r="S33" s="107">
        <f>+IF(F33=0,"",'Ark1'!Y204)</f>
        <v>4.3280675178532784</v>
      </c>
      <c r="T33" s="98"/>
      <c r="U33" s="263">
        <f>+IF(H33=0,"",'Ark1'!Z204)</f>
        <v>0</v>
      </c>
      <c r="V33" s="34"/>
      <c r="W33" s="224">
        <f>+IF(F33=0,"",'Ark1'!AC204)</f>
        <v>-27.906592398705431</v>
      </c>
      <c r="X33" s="285">
        <f>+IF(F33=0,"",'Ark1'!AP204)</f>
        <v>216</v>
      </c>
      <c r="Y33" s="95">
        <f t="shared" si="4"/>
        <v>69.838790931989919</v>
      </c>
      <c r="Z33" s="305">
        <f t="shared" si="5"/>
        <v>2251.7108290722072</v>
      </c>
      <c r="AA33" s="96">
        <f>+IF(F33=0,"",'Ark1'!T204)</f>
        <v>4.2393060665079716</v>
      </c>
      <c r="AB33" s="107">
        <f>+IF(F33=0,"",'Ark1'!V204)</f>
        <v>88.459079224264656</v>
      </c>
      <c r="AC33" s="28"/>
      <c r="AD33" s="50"/>
      <c r="AE33" s="50"/>
      <c r="AF33" s="50"/>
      <c r="AG33" s="229"/>
      <c r="AH33" s="50"/>
      <c r="AI33" s="50"/>
      <c r="AJ33" s="3"/>
      <c r="AM33" s="10">
        <f t="shared" si="6"/>
        <v>28375.755555555555</v>
      </c>
      <c r="AN33"/>
      <c r="AO33" s="1">
        <f t="shared" si="7"/>
        <v>60.523063528026256</v>
      </c>
      <c r="AP33"/>
      <c r="AY33"/>
      <c r="BB33"/>
      <c r="BC33"/>
    </row>
    <row r="34" spans="1:55">
      <c r="A34" s="28"/>
      <c r="B34" s="94">
        <f>+'Ark1'!C205</f>
        <v>2024</v>
      </c>
      <c r="C34" s="94">
        <f>+'Ark1'!E205</f>
        <v>25</v>
      </c>
      <c r="D34" s="94">
        <f>+IF(F34=0,"",'Ark1'!Q205)</f>
        <v>422</v>
      </c>
      <c r="E34" s="95">
        <f t="shared" si="0"/>
        <v>-18</v>
      </c>
      <c r="F34" s="305">
        <f>+'Ark1'!R205</f>
        <v>27896</v>
      </c>
      <c r="G34" s="305">
        <f t="shared" si="1"/>
        <v>-1339</v>
      </c>
      <c r="H34" s="107">
        <f>+IF(F34=0,"",'Ark1'!AE205)</f>
        <v>2.1399125552545044</v>
      </c>
      <c r="I34" s="272">
        <f>+IF(F34=0,"",'Ark1'!AE205)</f>
        <v>2.1399125552545044</v>
      </c>
      <c r="J34" s="305">
        <f>+IF(F34=0,"",'Ark1'!S205)</f>
        <v>27637</v>
      </c>
      <c r="K34" s="5">
        <f>+IF(F34=0,"",'Ark1'!U205)</f>
        <v>60.51532366031045</v>
      </c>
      <c r="L34" s="96">
        <f t="shared" si="2"/>
        <v>9.5053714917732179E-2</v>
      </c>
      <c r="M34" s="96">
        <f>+IF(F34=0,"",'Ark1'!AB205)</f>
        <v>2.5028605440840161</v>
      </c>
      <c r="N34" s="50">
        <f>+IF(F34=0,"",'Ark1'!W205)</f>
        <v>80.932087419039746</v>
      </c>
      <c r="O34" s="107">
        <f t="shared" si="3"/>
        <v>-3.4373565484018656</v>
      </c>
      <c r="P34" s="96">
        <f>+IF(F34=0,"",'Ark1'!AA205)</f>
        <v>8.7642495530113944</v>
      </c>
      <c r="Q34" s="34"/>
      <c r="R34" s="290">
        <f>+IF(F34=0,"",'Ark1'!X205)</f>
        <v>1.6704903928878692</v>
      </c>
      <c r="S34" s="107">
        <f>+IF(F34=0,"",'Ark1'!Y205)</f>
        <v>3.3409807857757383</v>
      </c>
      <c r="T34" s="98"/>
      <c r="U34" s="263">
        <f>+IF(H34=0,"",'Ark1'!Z205)</f>
        <v>0</v>
      </c>
      <c r="V34" s="34"/>
      <c r="W34" s="224">
        <f>+IF(F34=0,"",'Ark1'!AC205)</f>
        <v>-29.673189271636108</v>
      </c>
      <c r="X34" s="285">
        <f>+IF(F34=0,"",'Ark1'!AP205)</f>
        <v>235</v>
      </c>
      <c r="Y34" s="95">
        <f t="shared" si="4"/>
        <v>66.104265402843609</v>
      </c>
      <c r="Z34" s="305">
        <f t="shared" si="5"/>
        <v>2257.6815106415329</v>
      </c>
      <c r="AA34" s="96">
        <f>+IF(F34=0,"",'Ark1'!T205)</f>
        <v>4.2994694579868096</v>
      </c>
      <c r="AB34" s="107">
        <f>+IF(F34=0,"",'Ark1'!V205)</f>
        <v>87.985899537773747</v>
      </c>
      <c r="AC34" s="28"/>
      <c r="AD34" s="50"/>
      <c r="AE34" s="50"/>
      <c r="AF34" s="50"/>
      <c r="AG34" s="229"/>
      <c r="AH34" s="50"/>
      <c r="AI34" s="50"/>
      <c r="AJ34" s="3"/>
      <c r="AM34" s="10">
        <f t="shared" si="6"/>
        <v>28375.755555555555</v>
      </c>
      <c r="AN34"/>
      <c r="AO34" s="1">
        <f t="shared" si="7"/>
        <v>60.523063528026256</v>
      </c>
      <c r="AP34"/>
      <c r="AY34"/>
      <c r="BB34"/>
      <c r="BC34"/>
    </row>
    <row r="35" spans="1:55">
      <c r="A35" s="28"/>
      <c r="B35" s="94">
        <f>+'Ark1'!C206</f>
        <v>2024</v>
      </c>
      <c r="C35" s="94">
        <f>+'Ark1'!E206</f>
        <v>26</v>
      </c>
      <c r="D35" s="94">
        <f>+IF(F35=0,"",'Ark1'!Q206)</f>
        <v>424</v>
      </c>
      <c r="E35" s="95">
        <f t="shared" si="0"/>
        <v>2</v>
      </c>
      <c r="F35" s="305">
        <f>+'Ark1'!R206</f>
        <v>27624</v>
      </c>
      <c r="G35" s="305">
        <f t="shared" si="1"/>
        <v>-240</v>
      </c>
      <c r="H35" s="107">
        <f>+IF(F35=0,"",'Ark1'!AE206)</f>
        <v>2.1183947975061193</v>
      </c>
      <c r="I35" s="272">
        <f>+IF(F35=0,"",'Ark1'!AE206)</f>
        <v>2.1183947975061193</v>
      </c>
      <c r="J35" s="305">
        <f>+IF(F35=0,"",'Ark1'!S206)</f>
        <v>27414</v>
      </c>
      <c r="K35" s="5">
        <f>+IF(F35=0,"",'Ark1'!U206)</f>
        <v>60.336288028014891</v>
      </c>
      <c r="L35" s="96">
        <f t="shared" si="2"/>
        <v>-0.25327173853889917</v>
      </c>
      <c r="M35" s="96">
        <f>+IF(F35=0,"",'Ark1'!AB206)</f>
        <v>2.5100858829765968</v>
      </c>
      <c r="N35" s="50">
        <f>+IF(F35=0,"",'Ark1'!W206)</f>
        <v>80.770004377325478</v>
      </c>
      <c r="O35" s="107">
        <f t="shared" si="3"/>
        <v>-3.0743395955829982</v>
      </c>
      <c r="P35" s="96">
        <f>+IF(F35=0,"",'Ark1'!AA206)</f>
        <v>8.9745998353499985</v>
      </c>
      <c r="Q35" s="34"/>
      <c r="R35" s="290">
        <f>+IF(F35=0,"",'Ark1'!X206)</f>
        <v>2.0561830292499277</v>
      </c>
      <c r="S35" s="107">
        <f>+IF(F35=0,"",'Ark1'!Y206)</f>
        <v>4.1123660584998554</v>
      </c>
      <c r="T35" s="98"/>
      <c r="U35" s="263">
        <f>+IF(H35=0,"",'Ark1'!Z206)</f>
        <v>0</v>
      </c>
      <c r="V35" s="34"/>
      <c r="W35" s="224">
        <f>+IF(F35=0,"",'Ark1'!AC206)</f>
        <v>-29.312804005435861</v>
      </c>
      <c r="X35" s="285">
        <f>+IF(F35=0,"",'Ark1'!AP206)</f>
        <v>234</v>
      </c>
      <c r="Y35" s="95">
        <f t="shared" si="4"/>
        <v>65.15094339622641</v>
      </c>
      <c r="Z35" s="305">
        <f t="shared" si="5"/>
        <v>2231.1906009192394</v>
      </c>
      <c r="AA35" s="96">
        <f>+IF(F35=0,"",'Ark1'!T206)</f>
        <v>4.5910802200984655</v>
      </c>
      <c r="AB35" s="107">
        <f>+IF(F35=0,"",'Ark1'!V206)</f>
        <v>87.913815536280012</v>
      </c>
      <c r="AC35" s="28"/>
      <c r="AD35" s="50"/>
      <c r="AE35" s="50"/>
      <c r="AF35" s="50"/>
      <c r="AG35" s="229"/>
      <c r="AH35" s="50"/>
      <c r="AI35" s="50"/>
      <c r="AJ35" s="3"/>
      <c r="AM35" s="10">
        <f t="shared" si="6"/>
        <v>28375.755555555555</v>
      </c>
      <c r="AN35"/>
      <c r="AO35" s="1">
        <f t="shared" si="7"/>
        <v>60.523063528026256</v>
      </c>
      <c r="AP35"/>
      <c r="AY35"/>
      <c r="BB35"/>
      <c r="BC35"/>
    </row>
    <row r="36" spans="1:55">
      <c r="A36" s="28"/>
      <c r="B36" s="94">
        <f>+'Ark1'!C207</f>
        <v>2024</v>
      </c>
      <c r="C36" s="94">
        <f>+'Ark1'!E207</f>
        <v>27</v>
      </c>
      <c r="D36" s="94">
        <f>+IF(F36=0,"",'Ark1'!Q207)</f>
        <v>413</v>
      </c>
      <c r="E36" s="95">
        <f t="shared" si="0"/>
        <v>-31</v>
      </c>
      <c r="F36" s="305">
        <f>+'Ark1'!R207</f>
        <v>29099</v>
      </c>
      <c r="G36" s="305">
        <f t="shared" si="1"/>
        <v>-601</v>
      </c>
      <c r="H36" s="107">
        <f>+IF(F36=0,"",'Ark1'!AE207)</f>
        <v>2.2286485269452028</v>
      </c>
      <c r="I36" s="272">
        <f>+IF(F36=0,"",'Ark1'!AE207)</f>
        <v>2.2286485269452028</v>
      </c>
      <c r="J36" s="305">
        <f>+IF(F36=0,"",'Ark1'!S207)</f>
        <v>28959</v>
      </c>
      <c r="K36" s="5">
        <f>+IF(F36=0,"",'Ark1'!U207)</f>
        <v>60.624641734866522</v>
      </c>
      <c r="L36" s="96">
        <f t="shared" si="2"/>
        <v>0.19507569457991281</v>
      </c>
      <c r="M36" s="96">
        <f>+IF(F36=0,"",'Ark1'!AB207)</f>
        <v>2.4656475108254194</v>
      </c>
      <c r="N36" s="50">
        <f>+IF(F36=0,"",'Ark1'!W207)</f>
        <v>80.440291446527851</v>
      </c>
      <c r="O36" s="107">
        <f t="shared" si="3"/>
        <v>-3.7930903298674252</v>
      </c>
      <c r="P36" s="96">
        <f>+IF(F36=0,"",'Ark1'!AA207)</f>
        <v>8.7479911571093929</v>
      </c>
      <c r="Q36" s="34"/>
      <c r="R36" s="290">
        <f>+IF(F36=0,"",'Ark1'!X207)</f>
        <v>2.8592047836695422</v>
      </c>
      <c r="S36" s="107">
        <f>+IF(F36=0,"",'Ark1'!Y207)</f>
        <v>5.7184095673390845</v>
      </c>
      <c r="T36" s="98"/>
      <c r="U36" s="263">
        <f>+IF(H36=0,"",'Ark1'!Z207)</f>
        <v>0</v>
      </c>
      <c r="V36" s="34"/>
      <c r="W36" s="224">
        <f>+IF(F36=0,"",'Ark1'!AC207)</f>
        <v>-27.782321225513144</v>
      </c>
      <c r="X36" s="285">
        <f>+IF(F36=0,"",'Ark1'!AP207)</f>
        <v>216</v>
      </c>
      <c r="Y36" s="95">
        <f t="shared" si="4"/>
        <v>70.457627118644069</v>
      </c>
      <c r="Z36" s="305">
        <f t="shared" si="5"/>
        <v>2340.7320408025139</v>
      </c>
      <c r="AA36" s="96">
        <f>+IF(F36=0,"",'Ark1'!T207)</f>
        <v>4.0577339427471744</v>
      </c>
      <c r="AB36" s="107">
        <f>+IF(F36=0,"",'Ark1'!V207)</f>
        <v>87.427964899902051</v>
      </c>
      <c r="AC36" s="28"/>
      <c r="AD36" s="50"/>
      <c r="AE36" s="50"/>
      <c r="AF36" s="50"/>
      <c r="AG36" s="229"/>
      <c r="AH36" s="50"/>
      <c r="AI36" s="50"/>
      <c r="AJ36" s="3"/>
      <c r="AM36" s="10">
        <f t="shared" si="6"/>
        <v>28375.755555555555</v>
      </c>
      <c r="AN36"/>
      <c r="AO36" s="1">
        <f t="shared" si="7"/>
        <v>60.523063528026256</v>
      </c>
      <c r="AP36"/>
      <c r="AY36"/>
      <c r="BB36"/>
      <c r="BC36"/>
    </row>
    <row r="37" spans="1:55">
      <c r="A37" s="28"/>
      <c r="B37" s="94">
        <f>+'Ark1'!C208</f>
        <v>2024</v>
      </c>
      <c r="C37" s="94">
        <f>+'Ark1'!E208</f>
        <v>28</v>
      </c>
      <c r="D37" s="94">
        <f>+IF(F37=0,"",'Ark1'!Q208)</f>
        <v>433</v>
      </c>
      <c r="E37" s="95">
        <f t="shared" si="0"/>
        <v>17</v>
      </c>
      <c r="F37" s="305">
        <f>+'Ark1'!R208</f>
        <v>29104</v>
      </c>
      <c r="G37" s="305">
        <f t="shared" si="1"/>
        <v>-694</v>
      </c>
      <c r="H37" s="107">
        <f>+IF(F37=0,"",'Ark1'!AE208)</f>
        <v>2.2366565517585237</v>
      </c>
      <c r="I37" s="272">
        <f>+IF(F37=0,"",'Ark1'!AE208)</f>
        <v>2.2366565517585237</v>
      </c>
      <c r="J37" s="305">
        <f>+IF(F37=0,"",'Ark1'!S208)</f>
        <v>28990</v>
      </c>
      <c r="K37" s="5">
        <f>+IF(F37=0,"",'Ark1'!U208)</f>
        <v>60.689720593308046</v>
      </c>
      <c r="L37" s="96">
        <f t="shared" si="2"/>
        <v>0.25114776762431035</v>
      </c>
      <c r="M37" s="96">
        <f>+IF(F37=0,"",'Ark1'!AB208)</f>
        <v>2.4923341367792151</v>
      </c>
      <c r="N37" s="50">
        <f>+IF(F37=0,"",'Ark1'!W208)</f>
        <v>80.643004484305024</v>
      </c>
      <c r="O37" s="107">
        <f t="shared" si="3"/>
        <v>-2.931986241759418</v>
      </c>
      <c r="P37" s="96">
        <f>+IF(F37=0,"",'Ark1'!AA208)</f>
        <v>8.7773613917485829</v>
      </c>
      <c r="Q37" s="34"/>
      <c r="R37" s="290">
        <f>+IF(F37=0,"",'Ark1'!X208)</f>
        <v>1.7901319406267184</v>
      </c>
      <c r="S37" s="107">
        <f>+IF(F37=0,"",'Ark1'!Y208)</f>
        <v>3.5802638812534369</v>
      </c>
      <c r="T37" s="98"/>
      <c r="U37" s="263">
        <f>+IF(H37=0,"",'Ark1'!Z208)</f>
        <v>0</v>
      </c>
      <c r="V37" s="34"/>
      <c r="W37" s="224">
        <f>+IF(F37=0,"",'Ark1'!AC208)</f>
        <v>-31.866618316979789</v>
      </c>
      <c r="X37" s="285">
        <f>+IF(F37=0,"",'Ark1'!AP208)</f>
        <v>235</v>
      </c>
      <c r="Y37" s="95">
        <f t="shared" si="4"/>
        <v>67.214780600461893</v>
      </c>
      <c r="Z37" s="305">
        <f t="shared" si="5"/>
        <v>2347.0340025112137</v>
      </c>
      <c r="AA37" s="96">
        <f>+IF(F37=0,"",'Ark1'!T208)</f>
        <v>4.0346687740516778</v>
      </c>
      <c r="AB37" s="107">
        <f>+IF(F37=0,"",'Ark1'!V208)</f>
        <v>87.59899274117322</v>
      </c>
      <c r="AC37" s="28"/>
      <c r="AD37" s="50"/>
      <c r="AE37" s="50"/>
      <c r="AF37" s="50"/>
      <c r="AG37" s="229"/>
      <c r="AH37" s="50"/>
      <c r="AI37" s="50"/>
      <c r="AJ37" s="3"/>
      <c r="AM37" s="10">
        <f t="shared" si="6"/>
        <v>28375.755555555555</v>
      </c>
      <c r="AN37"/>
      <c r="AO37" s="1">
        <f t="shared" si="7"/>
        <v>60.523063528026256</v>
      </c>
      <c r="AP37"/>
      <c r="AY37"/>
      <c r="BB37"/>
      <c r="BC37"/>
    </row>
    <row r="38" spans="1:55">
      <c r="A38" s="28"/>
      <c r="B38" s="94">
        <f>+'Ark1'!C209</f>
        <v>2024</v>
      </c>
      <c r="C38" s="94">
        <f>+'Ark1'!E209</f>
        <v>29</v>
      </c>
      <c r="D38" s="94">
        <f>+IF(F38=0,"",'Ark1'!Q209)</f>
        <v>336</v>
      </c>
      <c r="E38" s="95">
        <f t="shared" si="0"/>
        <v>-50</v>
      </c>
      <c r="F38" s="305">
        <f>+'Ark1'!R209</f>
        <v>21963</v>
      </c>
      <c r="G38" s="305">
        <f t="shared" si="1"/>
        <v>-4066</v>
      </c>
      <c r="H38" s="107">
        <f>+IF(F38=0,"",'Ark1'!AE209)</f>
        <v>1.7046642611033276</v>
      </c>
      <c r="I38" s="272">
        <f>+IF(F38=0,"",'Ark1'!AE209)</f>
        <v>1.7046642611033276</v>
      </c>
      <c r="J38" s="305">
        <f>+IF(F38=0,"",'Ark1'!S209)</f>
        <v>21835</v>
      </c>
      <c r="K38" s="5">
        <f>+IF(F38=0,"",'Ark1'!U209)</f>
        <v>60.34247767346001</v>
      </c>
      <c r="L38" s="96">
        <f t="shared" si="2"/>
        <v>-5.4994399517447334E-2</v>
      </c>
      <c r="M38" s="96">
        <f>+IF(F38=0,"",'Ark1'!AB209)</f>
        <v>2.5731074019087887</v>
      </c>
      <c r="N38" s="50">
        <f>+IF(F38=0,"",'Ark1'!W209)</f>
        <v>81.602088390199327</v>
      </c>
      <c r="O38" s="107">
        <f t="shared" si="3"/>
        <v>-2.1286263096576619</v>
      </c>
      <c r="P38" s="96">
        <f>+IF(F38=0,"",'Ark1'!AA209)</f>
        <v>8.9172507209296725</v>
      </c>
      <c r="Q38" s="34"/>
      <c r="R38" s="290">
        <f>+IF(F38=0,"",'Ark1'!X209)</f>
        <v>1.6892045713245003</v>
      </c>
      <c r="S38" s="107">
        <f>+IF(F38=0,"",'Ark1'!Y209)</f>
        <v>3.3784091426490006</v>
      </c>
      <c r="T38" s="98"/>
      <c r="U38" s="263">
        <f>+IF(H38=0,"",'Ark1'!Z209)</f>
        <v>0</v>
      </c>
      <c r="V38" s="34"/>
      <c r="W38" s="224">
        <f>+IF(F38=0,"",'Ark1'!AC209)</f>
        <v>-23.305158530202096</v>
      </c>
      <c r="X38" s="285">
        <f>+IF(F38=0,"",'Ark1'!AP209)</f>
        <v>162</v>
      </c>
      <c r="Y38" s="95">
        <f t="shared" si="4"/>
        <v>65.366071428571431</v>
      </c>
      <c r="Z38" s="305">
        <f t="shared" si="5"/>
        <v>1792.2266673139477</v>
      </c>
      <c r="AA38" s="96">
        <f>+IF(F38=0,"",'Ark1'!T209)</f>
        <v>4.6063379319765048</v>
      </c>
      <c r="AB38" s="107">
        <f>+IF(F38=0,"",'Ark1'!V209)</f>
        <v>88.786679173878497</v>
      </c>
      <c r="AC38" s="28"/>
      <c r="AD38" s="50"/>
      <c r="AE38" s="50"/>
      <c r="AF38" s="50"/>
      <c r="AG38" s="229"/>
      <c r="AH38" s="50"/>
      <c r="AI38" s="50"/>
      <c r="AJ38" s="3"/>
      <c r="AM38" s="10">
        <f t="shared" si="6"/>
        <v>28375.755555555555</v>
      </c>
      <c r="AN38"/>
      <c r="AO38" s="1">
        <f t="shared" si="7"/>
        <v>60.523063528026256</v>
      </c>
      <c r="AP38"/>
      <c r="AY38"/>
      <c r="BB38"/>
      <c r="BC38"/>
    </row>
    <row r="39" spans="1:55">
      <c r="A39" s="28"/>
      <c r="B39" s="94">
        <f>+'Ark1'!C210</f>
        <v>2024</v>
      </c>
      <c r="C39" s="94">
        <f>+'Ark1'!E210</f>
        <v>30</v>
      </c>
      <c r="D39" s="94">
        <f>+IF(F39=0,"",'Ark1'!Q210)</f>
        <v>420</v>
      </c>
      <c r="E39" s="95">
        <f t="shared" si="0"/>
        <v>5</v>
      </c>
      <c r="F39" s="305">
        <f>+'Ark1'!R210</f>
        <v>28414</v>
      </c>
      <c r="G39" s="305">
        <f t="shared" si="1"/>
        <v>-1356</v>
      </c>
      <c r="H39" s="107">
        <f>+IF(F39=0,"",'Ark1'!AE210)</f>
        <v>2.2090299520286036</v>
      </c>
      <c r="I39" s="272">
        <f>+IF(F39=0,"",'Ark1'!AE210)</f>
        <v>2.2090299520286036</v>
      </c>
      <c r="J39" s="305">
        <f>+IF(F39=0,"",'Ark1'!S210)</f>
        <v>28328</v>
      </c>
      <c r="K39" s="5">
        <f>+IF(F39=0,"",'Ark1'!U210)</f>
        <v>60.412207003671277</v>
      </c>
      <c r="L39" s="96">
        <f t="shared" si="2"/>
        <v>4.5636009242784326E-2</v>
      </c>
      <c r="M39" s="96">
        <f>+IF(F39=0,"",'Ark1'!AB210)</f>
        <v>2.5149065531322905</v>
      </c>
      <c r="N39" s="50">
        <f>+IF(F39=0,"",'Ark1'!W210)</f>
        <v>81.508200367127813</v>
      </c>
      <c r="O39" s="107">
        <f t="shared" si="3"/>
        <v>-1.9378236072096371</v>
      </c>
      <c r="P39" s="96">
        <f>+IF(F39=0,"",'Ark1'!AA210)</f>
        <v>9.0870268483213881</v>
      </c>
      <c r="Q39" s="34"/>
      <c r="R39" s="290">
        <f>+IF(F39=0,"",'Ark1'!X210)</f>
        <v>2.2242556486239189</v>
      </c>
      <c r="S39" s="107">
        <f>+IF(F39=0,"",'Ark1'!Y210)</f>
        <v>4.4485112972478378</v>
      </c>
      <c r="T39" s="98"/>
      <c r="U39" s="263">
        <f>+IF(H39=0,"",'Ark1'!Z210)</f>
        <v>0</v>
      </c>
      <c r="V39" s="34"/>
      <c r="W39" s="224">
        <f>+IF(F39=0,"",'Ark1'!AC210)</f>
        <v>-30.940315995350197</v>
      </c>
      <c r="X39" s="285">
        <f>+IF(F39=0,"",'Ark1'!AP210)</f>
        <v>232</v>
      </c>
      <c r="Y39" s="95">
        <f>+IF(F39=0,"",F39/D39)</f>
        <v>67.652380952380952</v>
      </c>
      <c r="Z39" s="305">
        <f>+IF(F39=0,"",(F39*N39)/1000)</f>
        <v>2315.9740052315697</v>
      </c>
      <c r="AA39" s="96">
        <f>+IF(F39=0,"",'Ark1'!T210)</f>
        <v>4.4541775181248671</v>
      </c>
      <c r="AB39" s="107">
        <f>+IF(F39=0,"",'Ark1'!V210)</f>
        <v>88.511735916333677</v>
      </c>
      <c r="AC39" s="28"/>
      <c r="AD39" s="50"/>
      <c r="AE39" s="50"/>
      <c r="AF39" s="50"/>
      <c r="AG39" s="229"/>
      <c r="AH39" s="50"/>
      <c r="AI39" s="50"/>
      <c r="AJ39" s="3"/>
      <c r="AM39" s="10">
        <f t="shared" si="6"/>
        <v>28375.755555555555</v>
      </c>
      <c r="AN39"/>
      <c r="AO39" s="1">
        <f t="shared" si="7"/>
        <v>60.523063528026256</v>
      </c>
      <c r="AP39"/>
      <c r="AY39"/>
      <c r="BB39"/>
      <c r="BC39"/>
    </row>
    <row r="40" spans="1:55">
      <c r="A40" s="28"/>
      <c r="B40" s="94">
        <f>+'Ark1'!C211</f>
        <v>2024</v>
      </c>
      <c r="C40" s="94">
        <f>+'Ark1'!E211</f>
        <v>31</v>
      </c>
      <c r="D40" s="94">
        <f>+IF(F40=0,"",'Ark1'!Q211)</f>
        <v>409</v>
      </c>
      <c r="E40" s="95">
        <f t="shared" si="0"/>
        <v>-25</v>
      </c>
      <c r="F40" s="305">
        <f>+'Ark1'!R211</f>
        <v>28873</v>
      </c>
      <c r="G40" s="305">
        <f t="shared" si="1"/>
        <v>-675</v>
      </c>
      <c r="H40" s="107">
        <f>+IF(F40=0,"",'Ark1'!AE211)</f>
        <v>2.2698320258555191</v>
      </c>
      <c r="I40" s="272">
        <f>+IF(F40=0,"",'Ark1'!AE211)</f>
        <v>2.2698320258555191</v>
      </c>
      <c r="J40" s="305">
        <f>+IF(F40=0,"",'Ark1'!S211)</f>
        <v>28762</v>
      </c>
      <c r="K40" s="5">
        <f>+IF(F40=0,"",'Ark1'!U211)</f>
        <v>60.423058201794049</v>
      </c>
      <c r="L40" s="96">
        <f t="shared" si="2"/>
        <v>0.1271179945577785</v>
      </c>
      <c r="M40" s="96">
        <f>+IF(F40=0,"",'Ark1'!AB211)</f>
        <v>2.5709068814703566</v>
      </c>
      <c r="N40" s="50">
        <f>+IF(F40=0,"",'Ark1'!W211)</f>
        <v>82.487900702315812</v>
      </c>
      <c r="O40" s="107">
        <f t="shared" si="3"/>
        <v>-1.2113213122930659</v>
      </c>
      <c r="P40" s="96">
        <f>+IF(F40=0,"",'Ark1'!AA211)</f>
        <v>8.683174012573657</v>
      </c>
      <c r="Q40" s="34"/>
      <c r="R40" s="290">
        <f>+IF(F40=0,"",'Ark1'!X211)</f>
        <v>2.9958785024070922</v>
      </c>
      <c r="S40" s="107">
        <f>+IF(F40=0,"",'Ark1'!Y211)</f>
        <v>5.9917570048141844</v>
      </c>
      <c r="T40" s="98"/>
      <c r="U40" s="263">
        <f>+IF(H40=0,"",'Ark1'!Z211)</f>
        <v>0</v>
      </c>
      <c r="V40" s="34"/>
      <c r="W40" s="224">
        <f>+IF(F40=0,"",'Ark1'!AC211)</f>
        <v>-28.020018333956045</v>
      </c>
      <c r="X40" s="285">
        <f>+IF(F40=0,"",'Ark1'!AP211)</f>
        <v>216</v>
      </c>
      <c r="Y40" s="95">
        <f t="shared" si="4"/>
        <v>70.594132029339846</v>
      </c>
      <c r="Z40" s="305">
        <f t="shared" si="5"/>
        <v>2381.6731569779645</v>
      </c>
      <c r="AA40" s="96">
        <f>+IF(F40=0,"",'Ark1'!T211)</f>
        <v>4.4778859141758733</v>
      </c>
      <c r="AB40" s="107">
        <f>+IF(F40=0,"",'Ark1'!V211)</f>
        <v>89.607805697642391</v>
      </c>
      <c r="AC40" s="28"/>
      <c r="AD40" s="50"/>
      <c r="AE40" s="50"/>
      <c r="AF40" s="50"/>
      <c r="AG40" s="229"/>
      <c r="AH40" s="50"/>
      <c r="AI40" s="50"/>
      <c r="AJ40" s="3"/>
      <c r="AM40" s="10">
        <f t="shared" si="6"/>
        <v>28375.755555555555</v>
      </c>
      <c r="AN40"/>
      <c r="AO40" s="1">
        <f t="shared" si="7"/>
        <v>60.523063528026256</v>
      </c>
      <c r="AP40"/>
      <c r="AY40"/>
      <c r="BB40"/>
      <c r="BC40"/>
    </row>
    <row r="41" spans="1:55">
      <c r="A41" s="28"/>
      <c r="B41" s="94">
        <f>+'Ark1'!C212</f>
        <v>2024</v>
      </c>
      <c r="C41" s="94">
        <f>+'Ark1'!E212</f>
        <v>32</v>
      </c>
      <c r="D41" s="94">
        <f>+IF(F41=0,"",'Ark1'!Q212)</f>
        <v>414</v>
      </c>
      <c r="E41" s="95">
        <f t="shared" si="0"/>
        <v>0</v>
      </c>
      <c r="F41" s="305">
        <f>+'Ark1'!R212</f>
        <v>27975</v>
      </c>
      <c r="G41" s="305">
        <f t="shared" si="1"/>
        <v>893</v>
      </c>
      <c r="H41" s="107">
        <f>+IF(F41=0,"",'Ark1'!AE212)</f>
        <v>2.1772506179278128</v>
      </c>
      <c r="I41" s="272">
        <f>+IF(F41=0,"",'Ark1'!AE212)</f>
        <v>2.1772506179278128</v>
      </c>
      <c r="J41" s="305">
        <f>+IF(F41=0,"",'Ark1'!S212)</f>
        <v>27866</v>
      </c>
      <c r="K41" s="5">
        <f>+IF(F41=0,"",'Ark1'!U212)</f>
        <v>60.394746285796288</v>
      </c>
      <c r="L41" s="96">
        <f t="shared" si="2"/>
        <v>-0.12004859075838681</v>
      </c>
      <c r="M41" s="96">
        <f>+IF(F41=0,"",'Ark1'!AB212)</f>
        <v>2.5218331124497695</v>
      </c>
      <c r="N41" s="50">
        <f>+IF(F41=0,"",'Ark1'!W212)</f>
        <v>81.667526735089766</v>
      </c>
      <c r="O41" s="107">
        <f t="shared" si="3"/>
        <v>-1.5207116164974508</v>
      </c>
      <c r="P41" s="96">
        <f>+IF(F41=0,"",'Ark1'!AA212)</f>
        <v>8.5468910332300201</v>
      </c>
      <c r="Q41" s="34"/>
      <c r="R41" s="290">
        <f>+IF(F41=0,"",'Ark1'!X212)</f>
        <v>2.8918677390527256</v>
      </c>
      <c r="S41" s="107">
        <f>+IF(F41=0,"",'Ark1'!Y212)</f>
        <v>5.7837354781054513</v>
      </c>
      <c r="T41" s="98"/>
      <c r="U41" s="263">
        <f>+IF(H41=0,"",'Ark1'!Z212)</f>
        <v>0</v>
      </c>
      <c r="V41" s="34"/>
      <c r="W41" s="224">
        <f>+IF(F41=0,"",'Ark1'!AC212)</f>
        <v>-28.245221073248633</v>
      </c>
      <c r="X41" s="285">
        <f>+IF(F41=0,"",'Ark1'!AP212)</f>
        <v>221</v>
      </c>
      <c r="Y41" s="95">
        <f t="shared" si="4"/>
        <v>67.572463768115938</v>
      </c>
      <c r="Z41" s="305">
        <f t="shared" si="5"/>
        <v>2284.6490604141363</v>
      </c>
      <c r="AA41" s="96">
        <f>+IF(F41=0,"",'Ark1'!T212)</f>
        <v>4.4651295799821282</v>
      </c>
      <c r="AB41" s="107">
        <f>+IF(F41=0,"",'Ark1'!V212)</f>
        <v>88.708300573887982</v>
      </c>
      <c r="AC41" s="28"/>
      <c r="AD41" s="50"/>
      <c r="AE41" s="50"/>
      <c r="AF41" s="50"/>
      <c r="AG41" s="229"/>
      <c r="AH41" s="50"/>
      <c r="AI41" s="50"/>
      <c r="AJ41" s="3"/>
      <c r="AM41" s="10">
        <f t="shared" si="6"/>
        <v>28375.755555555555</v>
      </c>
      <c r="AN41"/>
      <c r="AO41" s="1">
        <f t="shared" si="7"/>
        <v>60.523063528026256</v>
      </c>
      <c r="AP41"/>
      <c r="AY41"/>
      <c r="BB41"/>
      <c r="BC41"/>
    </row>
    <row r="42" spans="1:55">
      <c r="A42" s="28"/>
      <c r="B42" s="94">
        <f>+'Ark1'!C213</f>
        <v>2024</v>
      </c>
      <c r="C42" s="94">
        <f>+'Ark1'!E213</f>
        <v>33</v>
      </c>
      <c r="D42" s="94">
        <f>+IF(F42=0,"",'Ark1'!Q213)</f>
        <v>436</v>
      </c>
      <c r="E42" s="95">
        <f t="shared" ref="E42:E60" si="8">+IF(F42=0,"",D42-D95)</f>
        <v>9</v>
      </c>
      <c r="F42" s="305">
        <f>+'Ark1'!R213</f>
        <v>28089</v>
      </c>
      <c r="G42" s="305">
        <f t="shared" ref="G42:G60" si="9">+IF(F42=0,"",F42-F95)</f>
        <v>1473</v>
      </c>
      <c r="H42" s="107">
        <f>+IF(F42=0,"",'Ark1'!AE213)</f>
        <v>2.1834337013015799</v>
      </c>
      <c r="I42" s="272">
        <f>+IF(F42=0,"",'Ark1'!AE213)</f>
        <v>2.1834337013015799</v>
      </c>
      <c r="J42" s="305">
        <f>+IF(F42=0,"",'Ark1'!S213)</f>
        <v>27904</v>
      </c>
      <c r="K42" s="5">
        <f>+IF(F42=0,"",'Ark1'!U213)</f>
        <v>60.278562213302763</v>
      </c>
      <c r="L42" s="96">
        <f t="shared" ref="L42:L60" si="10">+IF(F42=0,"",K42-K95)</f>
        <v>-0.15708546291575232</v>
      </c>
      <c r="M42" s="96">
        <f>+IF(F42=0,"",'Ark1'!AB213)</f>
        <v>2.5323575128086517</v>
      </c>
      <c r="N42" s="50">
        <f>+IF(F42=0,"",'Ark1'!W213)</f>
        <v>81.787919294724887</v>
      </c>
      <c r="O42" s="107">
        <f t="shared" ref="O42:O60" si="11">+IF(F42=0,"",N42-N95)</f>
        <v>-2.2203904421268561</v>
      </c>
      <c r="P42" s="96">
        <f>+IF(F42=0,"",'Ark1'!AA213)</f>
        <v>9.0178249070845702</v>
      </c>
      <c r="Q42" s="34"/>
      <c r="R42" s="290">
        <f>+IF(F42=0,"",'Ark1'!X213)</f>
        <v>2.1431877247321012</v>
      </c>
      <c r="S42" s="107">
        <f>+IF(F42=0,"",'Ark1'!Y213)</f>
        <v>4.2863754494642023</v>
      </c>
      <c r="T42" s="98"/>
      <c r="U42" s="263">
        <f>+IF(H42=0,"",'Ark1'!Z213)</f>
        <v>0</v>
      </c>
      <c r="V42" s="34"/>
      <c r="W42" s="224">
        <f>+IF(F42=0,"",'Ark1'!AC213)</f>
        <v>-28.912549795850591</v>
      </c>
      <c r="X42" s="285">
        <f>+IF(F42=0,"",'Ark1'!AP213)</f>
        <v>234</v>
      </c>
      <c r="Y42" s="95">
        <f t="shared" si="4"/>
        <v>64.424311926605498</v>
      </c>
      <c r="Z42" s="305">
        <f t="shared" si="5"/>
        <v>2297.3408650695274</v>
      </c>
      <c r="AA42" s="96">
        <f>+IF(F42=0,"",'Ark1'!T213)</f>
        <v>4.6626437395421698</v>
      </c>
      <c r="AB42" s="107">
        <f>+IF(F42=0,"",'Ark1'!V213)</f>
        <v>88.96107657767331</v>
      </c>
      <c r="AC42" s="28"/>
      <c r="AD42" s="50"/>
      <c r="AE42" s="50"/>
      <c r="AF42" s="50"/>
      <c r="AG42" s="229"/>
      <c r="AH42" s="50"/>
      <c r="AI42" s="50"/>
      <c r="AJ42" s="3"/>
      <c r="AM42" s="10">
        <f t="shared" si="6"/>
        <v>28375.755555555555</v>
      </c>
      <c r="AN42"/>
      <c r="AO42" s="1">
        <f t="shared" si="7"/>
        <v>60.523063528026256</v>
      </c>
      <c r="AP42"/>
      <c r="AY42"/>
      <c r="BB42"/>
      <c r="BC42"/>
    </row>
    <row r="43" spans="1:55" s="3" customFormat="1">
      <c r="A43" s="28"/>
      <c r="B43" s="94">
        <f>+'Ark1'!C214</f>
        <v>2024</v>
      </c>
      <c r="C43" s="94">
        <f>+'Ark1'!E214</f>
        <v>34</v>
      </c>
      <c r="D43" s="94">
        <f>+IF(F43=0,"",'Ark1'!Q214)</f>
        <v>400</v>
      </c>
      <c r="E43" s="95">
        <f t="shared" si="8"/>
        <v>-46</v>
      </c>
      <c r="F43" s="305">
        <f>+'Ark1'!R214</f>
        <v>26583</v>
      </c>
      <c r="G43" s="305">
        <f t="shared" si="9"/>
        <v>-968</v>
      </c>
      <c r="H43" s="107">
        <f>+IF(F43=0,"",'Ark1'!AE214)</f>
        <v>2.0511543876836482</v>
      </c>
      <c r="I43" s="272">
        <f>+IF(F43=0,"",'Ark1'!AE214)</f>
        <v>2.0511543876836482</v>
      </c>
      <c r="J43" s="305">
        <f>+IF(F43=0,"",'Ark1'!S214)</f>
        <v>26397</v>
      </c>
      <c r="K43" s="5">
        <f>+IF(F43=0,"",'Ark1'!U214)</f>
        <v>60.476569307118233</v>
      </c>
      <c r="L43" s="96">
        <f t="shared" si="10"/>
        <v>0.1544619744159732</v>
      </c>
      <c r="M43" s="96">
        <f>+IF(F43=0,"",'Ark1'!AB214)</f>
        <v>2.4832717454647342</v>
      </c>
      <c r="N43" s="50">
        <f>+IF(F43=0,"",'Ark1'!W214)</f>
        <v>81.219327953934311</v>
      </c>
      <c r="O43" s="107">
        <f t="shared" si="11"/>
        <v>-3.044551023710909</v>
      </c>
      <c r="P43" s="96">
        <f>+IF(F43=0,"",'Ark1'!AA214)</f>
        <v>8.8845775594738114</v>
      </c>
      <c r="Q43" s="34"/>
      <c r="R43" s="290">
        <f>+IF(F43=0,"",'Ark1'!X214)</f>
        <v>2.8476846104653353</v>
      </c>
      <c r="S43" s="107">
        <f>+IF(F43=0,"",'Ark1'!Y214)</f>
        <v>5.6953692209306706</v>
      </c>
      <c r="T43" s="98"/>
      <c r="U43" s="263">
        <f>+IF(H43=0,"",'Ark1'!Z214)</f>
        <v>0</v>
      </c>
      <c r="V43" s="34"/>
      <c r="W43" s="224">
        <f>+IF(F43=0,"",'Ark1'!AC214)</f>
        <v>-31.006051202391692</v>
      </c>
      <c r="X43" s="285">
        <f>+IF(F43=0,"",'Ark1'!AP214)</f>
        <v>205</v>
      </c>
      <c r="Y43" s="95">
        <f t="shared" si="4"/>
        <v>66.457499999999996</v>
      </c>
      <c r="Z43" s="305">
        <f t="shared" si="5"/>
        <v>2159.0533949994356</v>
      </c>
      <c r="AA43" s="96">
        <f>+IF(F43=0,"",'Ark1'!T214)</f>
        <v>4.3653462739344695</v>
      </c>
      <c r="AB43" s="107">
        <f>+IF(F43=0,"",'Ark1'!V214)</f>
        <v>88.346627097509085</v>
      </c>
      <c r="AC43" s="28"/>
      <c r="AD43" s="50"/>
      <c r="AE43" s="50"/>
      <c r="AF43" s="50"/>
      <c r="AG43" s="229"/>
      <c r="AH43" s="50"/>
      <c r="AI43" s="50"/>
      <c r="AM43" s="10">
        <f t="shared" si="6"/>
        <v>28375.755555555555</v>
      </c>
      <c r="AO43" s="1">
        <f t="shared" si="7"/>
        <v>60.523063528026256</v>
      </c>
    </row>
    <row r="44" spans="1:55" s="3" customFormat="1">
      <c r="A44" s="28"/>
      <c r="B44" s="94">
        <f>+'Ark1'!C215</f>
        <v>2024</v>
      </c>
      <c r="C44" s="94">
        <f>+'Ark1'!E215</f>
        <v>35</v>
      </c>
      <c r="D44" s="94">
        <f>+IF(F44=0,"",'Ark1'!Q215)</f>
        <v>461</v>
      </c>
      <c r="E44" s="95">
        <f t="shared" si="8"/>
        <v>-43</v>
      </c>
      <c r="F44" s="305">
        <f>+'Ark1'!R215</f>
        <v>28406</v>
      </c>
      <c r="G44" s="305">
        <f t="shared" si="9"/>
        <v>-1751</v>
      </c>
      <c r="H44" s="107">
        <f>+IF(F44=0,"",'Ark1'!AE215)</f>
        <v>2.1965807420742678</v>
      </c>
      <c r="I44" s="272">
        <f>+IF(F44=0,"",'Ark1'!AE215)</f>
        <v>2.1965807420742678</v>
      </c>
      <c r="J44" s="305">
        <f>+IF(F44=0,"",'Ark1'!S215)</f>
        <v>28109</v>
      </c>
      <c r="K44" s="5">
        <f>+IF(F44=0,"",'Ark1'!U215)</f>
        <v>60.472304244192259</v>
      </c>
      <c r="L44" s="96">
        <f t="shared" si="10"/>
        <v>5.0814988819944062E-2</v>
      </c>
      <c r="M44" s="96">
        <f>+IF(F44=0,"",'Ark1'!AB215)</f>
        <v>2.5310037326100918</v>
      </c>
      <c r="N44" s="50">
        <f>+IF(F44=0,"",'Ark1'!W215)</f>
        <v>81.680312355473347</v>
      </c>
      <c r="O44" s="107">
        <f t="shared" si="11"/>
        <v>-1.3723313226878417</v>
      </c>
      <c r="P44" s="96">
        <f>+IF(F44=0,"",'Ark1'!AA215)</f>
        <v>8.8320612513021697</v>
      </c>
      <c r="Q44" s="34"/>
      <c r="R44" s="290">
        <f>+IF(F44=0,"",'Ark1'!X215)</f>
        <v>1.4679997183693585</v>
      </c>
      <c r="S44" s="107">
        <f>+IF(F44=0,"",'Ark1'!Y215)</f>
        <v>2.935999436738717</v>
      </c>
      <c r="T44" s="98"/>
      <c r="U44" s="263">
        <f>+IF(H44=0,"",'Ark1'!Z215)</f>
        <v>0</v>
      </c>
      <c r="V44" s="34"/>
      <c r="W44" s="224">
        <f>+IF(F44=0,"",'Ark1'!AC215)</f>
        <v>-31.434844926560118</v>
      </c>
      <c r="X44" s="285">
        <f>+IF(F44=0,"",'Ark1'!AP215)</f>
        <v>231</v>
      </c>
      <c r="Y44" s="95">
        <f t="shared" ref="Y44:Y49" si="12">+IF(F44=0,"",F44/D44)</f>
        <v>61.61822125813449</v>
      </c>
      <c r="Z44" s="305">
        <f t="shared" ref="Z44:Z49" si="13">+IF(F44=0,"",(F44*N44)/1000)</f>
        <v>2320.2109527695761</v>
      </c>
      <c r="AA44" s="96">
        <f>+IF(F44=0,"",'Ark1'!T215)</f>
        <v>4.2984228684080819</v>
      </c>
      <c r="AB44" s="107">
        <f>+IF(F44=0,"",'Ark1'!V215)</f>
        <v>88.89746913491453</v>
      </c>
      <c r="AC44" s="28"/>
      <c r="AD44" s="50"/>
      <c r="AE44" s="50"/>
      <c r="AF44" s="50"/>
      <c r="AG44" s="229"/>
      <c r="AH44" s="50"/>
      <c r="AI44" s="50"/>
      <c r="AM44" s="10">
        <f t="shared" si="6"/>
        <v>28375.755555555555</v>
      </c>
      <c r="AO44" s="1">
        <f t="shared" si="7"/>
        <v>60.523063528026256</v>
      </c>
    </row>
    <row r="45" spans="1:55" s="3" customFormat="1">
      <c r="A45" s="28"/>
      <c r="B45" s="94">
        <f>+'Ark1'!C216</f>
        <v>2024</v>
      </c>
      <c r="C45" s="94">
        <f>+'Ark1'!E216</f>
        <v>36</v>
      </c>
      <c r="D45" s="94">
        <f>+IF(F45=0,"",'Ark1'!Q216)</f>
        <v>446</v>
      </c>
      <c r="E45" s="95">
        <f t="shared" si="8"/>
        <v>5</v>
      </c>
      <c r="F45" s="305">
        <f>+'Ark1'!R216</f>
        <v>27277</v>
      </c>
      <c r="G45" s="305">
        <f t="shared" si="9"/>
        <v>-1128</v>
      </c>
      <c r="H45" s="107">
        <f>+IF(F45=0,"",'Ark1'!AE216)</f>
        <v>2.1244767556845248</v>
      </c>
      <c r="I45" s="272">
        <f>+IF(F45=0,"",'Ark1'!AE216)</f>
        <v>2.1244767556845248</v>
      </c>
      <c r="J45" s="305">
        <f>+IF(F45=0,"",'Ark1'!S216)</f>
        <v>27170</v>
      </c>
      <c r="K45" s="5">
        <f>+IF(F45=0,"",'Ark1'!U216)</f>
        <v>60.345160103054823</v>
      </c>
      <c r="L45" s="96">
        <f t="shared" si="10"/>
        <v>-8.0939468793317815E-2</v>
      </c>
      <c r="M45" s="96">
        <f>+IF(F45=0,"",'Ark1'!AB216)</f>
        <v>2.549062833796516</v>
      </c>
      <c r="N45" s="50">
        <f>+IF(F45=0,"",'Ark1'!W216)</f>
        <v>81.729333824070565</v>
      </c>
      <c r="O45" s="107">
        <f t="shared" si="11"/>
        <v>-2.0415200027574514</v>
      </c>
      <c r="P45" s="96">
        <f>+IF(F45=0,"",'Ark1'!AA216)</f>
        <v>8.7767793918978576</v>
      </c>
      <c r="Q45" s="34"/>
      <c r="R45" s="290">
        <f>+IF(F45=0,"",'Ark1'!X216)</f>
        <v>2.4672801261135753</v>
      </c>
      <c r="S45" s="107">
        <f>+IF(F45=0,"",'Ark1'!Y216)</f>
        <v>4.9345602522271506</v>
      </c>
      <c r="T45" s="98"/>
      <c r="U45" s="263">
        <f>+IF(H45=0,"",'Ark1'!Z216)</f>
        <v>0</v>
      </c>
      <c r="V45" s="34"/>
      <c r="W45" s="224">
        <f>+IF(F45=0,"",'Ark1'!AC216)</f>
        <v>-30.473698980742881</v>
      </c>
      <c r="X45" s="285">
        <f>+IF(F45=0,"",'Ark1'!AP216)</f>
        <v>227</v>
      </c>
      <c r="Y45" s="95">
        <f t="shared" si="12"/>
        <v>61.159192825112108</v>
      </c>
      <c r="Z45" s="305">
        <f t="shared" si="13"/>
        <v>2229.3310387191727</v>
      </c>
      <c r="AA45" s="96">
        <f>+IF(F45=0,"",'Ark1'!T216)</f>
        <v>4.6155735601422414</v>
      </c>
      <c r="AB45" s="107">
        <f>+IF(F45=0,"",'Ark1'!V216)</f>
        <v>88.783130651636284</v>
      </c>
      <c r="AC45" s="28"/>
      <c r="AD45" s="50"/>
      <c r="AE45" s="50"/>
      <c r="AF45" s="50"/>
      <c r="AG45" s="229"/>
      <c r="AH45" s="50"/>
      <c r="AI45" s="50"/>
      <c r="AM45" s="10">
        <f t="shared" si="6"/>
        <v>28375.755555555555</v>
      </c>
      <c r="AO45" s="1">
        <f t="shared" si="7"/>
        <v>60.523063528026256</v>
      </c>
    </row>
    <row r="46" spans="1:55" s="3" customFormat="1">
      <c r="A46" s="28"/>
      <c r="B46" s="94">
        <f>+'Ark1'!C217</f>
        <v>2024</v>
      </c>
      <c r="C46" s="94">
        <f>+'Ark1'!E217</f>
        <v>37</v>
      </c>
      <c r="D46" s="94">
        <f>+IF(F46=0,"",'Ark1'!Q217)</f>
        <v>441</v>
      </c>
      <c r="E46" s="95">
        <f t="shared" si="8"/>
        <v>-49</v>
      </c>
      <c r="F46" s="305">
        <f>+'Ark1'!R217</f>
        <v>29188</v>
      </c>
      <c r="G46" s="305">
        <f t="shared" si="9"/>
        <v>-444</v>
      </c>
      <c r="H46" s="107">
        <f>+IF(F46=0,"",'Ark1'!AE217)</f>
        <v>2.3042811320843071</v>
      </c>
      <c r="I46" s="272">
        <f>+IF(F46=0,"",'Ark1'!AE217)</f>
        <v>2.3042811320843071</v>
      </c>
      <c r="J46" s="305">
        <f>+IF(F46=0,"",'Ark1'!S217)</f>
        <v>29117</v>
      </c>
      <c r="K46" s="5">
        <f>+IF(F46=0,"",'Ark1'!U217)</f>
        <v>59.952089844420783</v>
      </c>
      <c r="L46" s="96">
        <f t="shared" si="10"/>
        <v>-0.50962064622710557</v>
      </c>
      <c r="M46" s="96">
        <f>+IF(F46=0,"",'Ark1'!AB217)</f>
        <v>2.6676964274263195</v>
      </c>
      <c r="N46" s="50">
        <f>+IF(F46=0,"",'Ark1'!W217)</f>
        <v>82.718842943984995</v>
      </c>
      <c r="O46" s="107">
        <f t="shared" si="11"/>
        <v>-0.44812642440750494</v>
      </c>
      <c r="P46" s="96">
        <f>+IF(F46=0,"",'Ark1'!AA217)</f>
        <v>8.9783878723601607</v>
      </c>
      <c r="Q46" s="34"/>
      <c r="R46" s="290">
        <f>+IF(F46=0,"",'Ark1'!X217)</f>
        <v>0.89762916266959003</v>
      </c>
      <c r="S46" s="107">
        <f>+IF(F46=0,"",'Ark1'!Y217)</f>
        <v>1.7952583253391803</v>
      </c>
      <c r="T46" s="98"/>
      <c r="U46" s="263">
        <f>+IF(H46=0,"",'Ark1'!Z217)</f>
        <v>0</v>
      </c>
      <c r="V46" s="34"/>
      <c r="W46" s="224">
        <f>+IF(F46=0,"",'Ark1'!AC217)</f>
        <v>-30.308313720568275</v>
      </c>
      <c r="X46" s="285">
        <f>+IF(F46=0,"",'Ark1'!AP217)</f>
        <v>219</v>
      </c>
      <c r="Y46" s="95">
        <f t="shared" si="12"/>
        <v>66.185941043083901</v>
      </c>
      <c r="Z46" s="305">
        <f t="shared" si="13"/>
        <v>2414.3975878490342</v>
      </c>
      <c r="AA46" s="96">
        <f>+IF(F46=0,"",'Ark1'!T217)</f>
        <v>5.3996162806632846</v>
      </c>
      <c r="AB46" s="107">
        <f>+IF(F46=0,"",'Ark1'!V217)</f>
        <v>89.766900759147191</v>
      </c>
      <c r="AC46" s="28"/>
      <c r="AD46" s="50"/>
      <c r="AE46" s="50"/>
      <c r="AF46" s="50"/>
      <c r="AG46" s="229"/>
      <c r="AH46" s="50"/>
      <c r="AI46" s="50"/>
      <c r="AM46" s="10">
        <f t="shared" si="6"/>
        <v>28375.755555555555</v>
      </c>
      <c r="AO46" s="1">
        <f t="shared" si="7"/>
        <v>60.523063528026256</v>
      </c>
    </row>
    <row r="47" spans="1:55" s="3" customFormat="1">
      <c r="A47" s="28"/>
      <c r="B47" s="94">
        <f>+'Ark1'!C218</f>
        <v>2024</v>
      </c>
      <c r="C47" s="94">
        <f>+'Ark1'!E218</f>
        <v>38</v>
      </c>
      <c r="D47" s="94">
        <f>+IF(F47=0,"",'Ark1'!Q218)</f>
        <v>487</v>
      </c>
      <c r="E47" s="95">
        <f t="shared" si="8"/>
        <v>25</v>
      </c>
      <c r="F47" s="305">
        <f>+'Ark1'!R218</f>
        <v>30348</v>
      </c>
      <c r="G47" s="305">
        <f t="shared" si="9"/>
        <v>344</v>
      </c>
      <c r="H47" s="107">
        <f>+IF(F47=0,"",'Ark1'!AE218)</f>
        <v>2.3745337237549191</v>
      </c>
      <c r="I47" s="272">
        <f>+IF(F47=0,"",'Ark1'!AE218)</f>
        <v>2.3745337237549191</v>
      </c>
      <c r="J47" s="305">
        <f>+IF(F47=0,"",'Ark1'!S218)</f>
        <v>30240</v>
      </c>
      <c r="K47" s="5">
        <f>+IF(F47=0,"",'Ark1'!U218)</f>
        <v>60.403207671957659</v>
      </c>
      <c r="L47" s="96">
        <f t="shared" si="10"/>
        <v>-0.16967413770638728</v>
      </c>
      <c r="M47" s="96">
        <f>+IF(F47=0,"",'Ark1'!AB218)</f>
        <v>2.5773784981023939</v>
      </c>
      <c r="N47" s="50">
        <f>+IF(F47=0,"",'Ark1'!W218)</f>
        <v>82.075241402116717</v>
      </c>
      <c r="O47" s="107">
        <f t="shared" si="11"/>
        <v>-1.2735439010551346</v>
      </c>
      <c r="P47" s="96">
        <f>+IF(F47=0,"",'Ark1'!AA218)</f>
        <v>9.0038276568774886</v>
      </c>
      <c r="Q47" s="34"/>
      <c r="R47" s="290">
        <f>+IF(F47=0,"",'Ark1'!X218)</f>
        <v>1.3707657835771716</v>
      </c>
      <c r="S47" s="107">
        <f>+IF(F47=0,"",'Ark1'!Y218)</f>
        <v>2.7415315671543432</v>
      </c>
      <c r="T47" s="98"/>
      <c r="U47" s="263">
        <f>+IF(H47=0,"",'Ark1'!Z218)</f>
        <v>0</v>
      </c>
      <c r="V47" s="34"/>
      <c r="W47" s="224">
        <f>+IF(F47=0,"",'Ark1'!AC218)</f>
        <v>-29.359297426310505</v>
      </c>
      <c r="X47" s="285">
        <f>+IF(F47=0,"",'Ark1'!AP218)</f>
        <v>250</v>
      </c>
      <c r="Y47" s="95">
        <f t="shared" si="12"/>
        <v>62.31622176591376</v>
      </c>
      <c r="Z47" s="305">
        <f t="shared" si="13"/>
        <v>2490.8194260714381</v>
      </c>
      <c r="AA47" s="96">
        <f>+IF(F47=0,"",'Ark1'!T218)</f>
        <v>4.5544352181362848</v>
      </c>
      <c r="AB47" s="107">
        <f>+IF(F47=0,"",'Ark1'!V218)</f>
        <v>89.1750760976105</v>
      </c>
      <c r="AC47" s="28"/>
      <c r="AD47" s="50"/>
      <c r="AE47" s="50"/>
      <c r="AF47" s="50"/>
      <c r="AG47" s="229"/>
      <c r="AH47" s="50"/>
      <c r="AI47" s="50"/>
      <c r="AM47" s="10">
        <f t="shared" si="6"/>
        <v>28375.755555555555</v>
      </c>
      <c r="AO47" s="1">
        <f t="shared" si="7"/>
        <v>60.523063528026256</v>
      </c>
    </row>
    <row r="48" spans="1:55" s="3" customFormat="1">
      <c r="A48" s="28"/>
      <c r="B48" s="94">
        <f>+'Ark1'!C219</f>
        <v>2024</v>
      </c>
      <c r="C48" s="94">
        <f>+'Ark1'!E219</f>
        <v>39</v>
      </c>
      <c r="D48" s="94">
        <f>+IF(F48=0,"",'Ark1'!Q219)</f>
        <v>436</v>
      </c>
      <c r="E48" s="95">
        <f t="shared" si="8"/>
        <v>-11</v>
      </c>
      <c r="F48" s="305">
        <f>+'Ark1'!R219</f>
        <v>27835</v>
      </c>
      <c r="G48" s="305">
        <f t="shared" si="9"/>
        <v>367</v>
      </c>
      <c r="H48" s="107">
        <f>+IF(F48=0,"",'Ark1'!AE219)</f>
        <v>2.1843358872923826</v>
      </c>
      <c r="I48" s="272">
        <f>+IF(F48=0,"",'Ark1'!AE219)</f>
        <v>2.1843358872923826</v>
      </c>
      <c r="J48" s="305">
        <f>+IF(F48=0,"",'Ark1'!S219)</f>
        <v>27706</v>
      </c>
      <c r="K48" s="5">
        <f>+IF(F48=0,"",'Ark1'!U219)</f>
        <v>60.387677759330131</v>
      </c>
      <c r="L48" s="96">
        <f t="shared" si="10"/>
        <v>-0.23634942471019116</v>
      </c>
      <c r="M48" s="96">
        <f>+IF(F48=0,"",'Ark1'!AB219)</f>
        <v>2.5435849387881486</v>
      </c>
      <c r="N48" s="50">
        <f>+IF(F48=0,"",'Ark1'!W219)</f>
        <v>82.406449866454395</v>
      </c>
      <c r="O48" s="107">
        <f t="shared" si="11"/>
        <v>-0.35099834137213293</v>
      </c>
      <c r="P48" s="96">
        <f>+IF(F48=0,"",'Ark1'!AA219)</f>
        <v>8.5910430253349475</v>
      </c>
      <c r="Q48" s="34"/>
      <c r="R48" s="290">
        <f>+IF(F48=0,"",'Ark1'!X219)</f>
        <v>4.0811927429495247</v>
      </c>
      <c r="S48" s="107">
        <f>+IF(F48=0,"",'Ark1'!Y219)</f>
        <v>8.1623854858990494</v>
      </c>
      <c r="T48" s="98"/>
      <c r="U48" s="263">
        <f>+IF(H48=0,"",'Ark1'!Z219)</f>
        <v>0</v>
      </c>
      <c r="V48" s="34"/>
      <c r="W48" s="224">
        <f>+IF(F48=0,"",'Ark1'!AC219)</f>
        <v>-30.94897865989855</v>
      </c>
      <c r="X48" s="285">
        <f>+IF(F48=0,"",'Ark1'!AP219)</f>
        <v>212</v>
      </c>
      <c r="Y48" s="95">
        <f t="shared" si="12"/>
        <v>63.841743119266056</v>
      </c>
      <c r="Z48" s="305">
        <f t="shared" si="13"/>
        <v>2293.7835320327581</v>
      </c>
      <c r="AA48" s="96">
        <f>+IF(F48=0,"",'Ark1'!T219)</f>
        <v>4.5672714208730012</v>
      </c>
      <c r="AB48" s="107">
        <f>+IF(F48=0,"",'Ark1'!V219)</f>
        <v>89.530035970476902</v>
      </c>
      <c r="AC48" s="28"/>
      <c r="AD48" s="50"/>
      <c r="AE48" s="50"/>
      <c r="AF48" s="50"/>
      <c r="AG48" s="229"/>
      <c r="AH48" s="50"/>
      <c r="AI48" s="50"/>
      <c r="AM48" s="10">
        <f t="shared" si="6"/>
        <v>28375.755555555555</v>
      </c>
      <c r="AO48" s="1">
        <f t="shared" si="7"/>
        <v>60.523063528026256</v>
      </c>
    </row>
    <row r="49" spans="1:41" s="2" customFormat="1">
      <c r="A49" s="28"/>
      <c r="B49" s="94">
        <f>+'Ark1'!C220</f>
        <v>2024</v>
      </c>
      <c r="C49" s="94">
        <f>+'Ark1'!E220</f>
        <v>40</v>
      </c>
      <c r="D49" s="94">
        <f>+IF(F49=0,"",'Ark1'!Q220)</f>
        <v>435</v>
      </c>
      <c r="E49" s="95">
        <f t="shared" si="8"/>
        <v>-33</v>
      </c>
      <c r="F49" s="305">
        <f>+'Ark1'!R220</f>
        <v>25321</v>
      </c>
      <c r="G49" s="305">
        <f t="shared" si="9"/>
        <v>-1861</v>
      </c>
      <c r="H49" s="107">
        <f>+IF(F49=0,"",'Ark1'!AE220)</f>
        <v>1.9843022144201072</v>
      </c>
      <c r="I49" s="272">
        <f>+IF(F49=0,"",'Ark1'!AE220)</f>
        <v>1.9843022144201072</v>
      </c>
      <c r="J49" s="305">
        <f>+IF(F49=0,"",'Ark1'!S220)</f>
        <v>25214</v>
      </c>
      <c r="K49" s="5">
        <f>+IF(F49=0,"",'Ark1'!U220)</f>
        <v>60.321289759657347</v>
      </c>
      <c r="L49" s="96">
        <f t="shared" si="10"/>
        <v>-0.25328822439777099</v>
      </c>
      <c r="M49" s="96">
        <f>+IF(F49=0,"",'Ark1'!AB220)</f>
        <v>2.4970850909919684</v>
      </c>
      <c r="N49" s="50">
        <f>+IF(F49=0,"",'Ark1'!W220)</f>
        <v>82.258669786626569</v>
      </c>
      <c r="O49" s="107">
        <f t="shared" si="11"/>
        <v>-1.0959695815659387</v>
      </c>
      <c r="P49" s="96">
        <f>+IF(F49=0,"",'Ark1'!AA220)</f>
        <v>8.7317716389962499</v>
      </c>
      <c r="Q49" s="34"/>
      <c r="R49" s="290">
        <f>+IF(F49=0,"",'Ark1'!X220)</f>
        <v>1.8798625646696423</v>
      </c>
      <c r="S49" s="107">
        <f>+IF(F49=0,"",'Ark1'!Y220)</f>
        <v>3.7597251293392846</v>
      </c>
      <c r="T49" s="98"/>
      <c r="U49" s="263">
        <f>+IF(H49=0,"",'Ark1'!Z220)</f>
        <v>0</v>
      </c>
      <c r="V49" s="34"/>
      <c r="W49" s="224">
        <f>+IF(F49=0,"",'Ark1'!AC220)</f>
        <v>-30.240237495820256</v>
      </c>
      <c r="X49" s="285">
        <f>+IF(F49=0,"",'Ark1'!AP220)</f>
        <v>222</v>
      </c>
      <c r="Y49" s="95">
        <f t="shared" si="12"/>
        <v>58.209195402298853</v>
      </c>
      <c r="Z49" s="305">
        <f t="shared" si="13"/>
        <v>2082.8717776671715</v>
      </c>
      <c r="AA49" s="96">
        <f>+IF(F49=0,"",'Ark1'!T220)</f>
        <v>4.5996998538762277</v>
      </c>
      <c r="AB49" s="107">
        <f>+IF(F49=0,"",'Ark1'!V220)</f>
        <v>89.397943205295078</v>
      </c>
      <c r="AC49" s="28"/>
      <c r="AD49" s="50"/>
      <c r="AE49" s="50"/>
      <c r="AF49" s="50"/>
      <c r="AG49" s="229"/>
      <c r="AH49" s="50"/>
      <c r="AI49" s="50"/>
      <c r="AJ49" s="3"/>
      <c r="AM49" s="10">
        <f t="shared" si="6"/>
        <v>28375.755555555555</v>
      </c>
      <c r="AO49" s="1">
        <f t="shared" si="7"/>
        <v>60.523063528026256</v>
      </c>
    </row>
    <row r="50" spans="1:41" s="3" customFormat="1">
      <c r="A50" s="28"/>
      <c r="B50" s="94">
        <f>+'Ark1'!C221</f>
        <v>2024</v>
      </c>
      <c r="C50" s="94">
        <f>+'Ark1'!E221</f>
        <v>41</v>
      </c>
      <c r="D50" s="94">
        <f>+IF(F50=0,"",'Ark1'!Q221)</f>
        <v>471</v>
      </c>
      <c r="E50" s="95">
        <f t="shared" si="8"/>
        <v>17</v>
      </c>
      <c r="F50" s="305">
        <f>+'Ark1'!R221</f>
        <v>27188</v>
      </c>
      <c r="G50" s="305">
        <f t="shared" si="9"/>
        <v>-752</v>
      </c>
      <c r="H50" s="107">
        <f>+IF(F50=0,"",'Ark1'!AE221)</f>
        <v>2.1349839217971338</v>
      </c>
      <c r="I50" s="272">
        <f>+IF(F50=0,"",'Ark1'!AE221)</f>
        <v>2.1349839217971338</v>
      </c>
      <c r="J50" s="305">
        <f>+IF(F50=0,"",'Ark1'!S221)</f>
        <v>27068</v>
      </c>
      <c r="K50" s="5">
        <f>+IF(F50=0,"",'Ark1'!U221)</f>
        <v>60.255984926850893</v>
      </c>
      <c r="L50" s="96">
        <f t="shared" si="10"/>
        <v>-0.16270330315808934</v>
      </c>
      <c r="M50" s="96">
        <f>+IF(F50=0,"",'Ark1'!AB221)</f>
        <v>2.5112373455791919</v>
      </c>
      <c r="N50" s="50">
        <f>+IF(F50=0,"",'Ark1'!W221)</f>
        <v>82.443050834934553</v>
      </c>
      <c r="O50" s="107">
        <f t="shared" si="11"/>
        <v>-1.464223199207467</v>
      </c>
      <c r="P50" s="96">
        <f>+IF(F50=0,"",'Ark1'!AA221)</f>
        <v>8.9483506039049203</v>
      </c>
      <c r="Q50" s="34"/>
      <c r="R50" s="290">
        <f>+IF(F50=0,"",'Ark1'!X221)</f>
        <v>2.9755774606444025</v>
      </c>
      <c r="S50" s="107">
        <f>+IF(F50=0,"",'Ark1'!Y221)</f>
        <v>5.9511549212888051</v>
      </c>
      <c r="T50" s="98"/>
      <c r="U50" s="263">
        <f>+IF(H50=0,"",'Ark1'!Z221)</f>
        <v>0</v>
      </c>
      <c r="V50" s="34"/>
      <c r="W50" s="224">
        <f>+IF(F50=0,"",'Ark1'!AC221)</f>
        <v>-29.186935594077077</v>
      </c>
      <c r="X50" s="285">
        <f>+IF(F50=0,"",'Ark1'!AP221)</f>
        <v>262</v>
      </c>
      <c r="Y50" s="95">
        <f t="shared" si="4"/>
        <v>57.723991507430995</v>
      </c>
      <c r="Z50" s="305">
        <f t="shared" si="5"/>
        <v>2241.4616661002005</v>
      </c>
      <c r="AA50" s="96">
        <f>+IF(F50=0,"",'Ark1'!T221)</f>
        <v>4.7154627041341772</v>
      </c>
      <c r="AB50" s="107">
        <f>+IF(F50=0,"",'Ark1'!V221)</f>
        <v>89.535848161229026</v>
      </c>
      <c r="AC50" s="28"/>
      <c r="AD50" s="50"/>
      <c r="AE50" s="50"/>
      <c r="AF50" s="50"/>
      <c r="AG50" s="229"/>
      <c r="AH50" s="50"/>
      <c r="AI50" s="50"/>
      <c r="AM50" s="10">
        <f t="shared" si="6"/>
        <v>28375.755555555555</v>
      </c>
      <c r="AO50" s="1">
        <f t="shared" si="7"/>
        <v>60.523063528026256</v>
      </c>
    </row>
    <row r="51" spans="1:41" s="3" customFormat="1">
      <c r="A51" s="28"/>
      <c r="B51" s="94">
        <f>+'Ark1'!C222</f>
        <v>2024</v>
      </c>
      <c r="C51" s="94">
        <f>+'Ark1'!E222</f>
        <v>42</v>
      </c>
      <c r="D51" s="94">
        <f>+IF(F51=0,"",'Ark1'!Q222)</f>
        <v>471</v>
      </c>
      <c r="E51" s="95">
        <f t="shared" si="8"/>
        <v>-7</v>
      </c>
      <c r="F51" s="305">
        <f>+'Ark1'!R222</f>
        <v>29042</v>
      </c>
      <c r="G51" s="305">
        <f t="shared" si="9"/>
        <v>141</v>
      </c>
      <c r="H51" s="107">
        <f>+IF(F51=0,"",'Ark1'!AE222)</f>
        <v>2.2982086932596526</v>
      </c>
      <c r="I51" s="272">
        <f>+IF(F51=0,"",'Ark1'!AE222)</f>
        <v>2.2982086932596526</v>
      </c>
      <c r="J51" s="305">
        <f>+IF(F51=0,"",'Ark1'!S222)</f>
        <v>28909</v>
      </c>
      <c r="K51" s="5">
        <f>+IF(F51=0,"",'Ark1'!U222)</f>
        <v>60.178940814279294</v>
      </c>
      <c r="L51" s="96">
        <f t="shared" si="10"/>
        <v>-0.33306540986046684</v>
      </c>
      <c r="M51" s="96">
        <f>+IF(F51=0,"",'Ark1'!AB222)</f>
        <v>2.5592791344258194</v>
      </c>
      <c r="N51" s="50">
        <f>+IF(F51=0,"",'Ark1'!W222)</f>
        <v>83.094448095748476</v>
      </c>
      <c r="O51" s="107">
        <f t="shared" si="11"/>
        <v>-0.51224285449370655</v>
      </c>
      <c r="P51" s="96">
        <f>+IF(F51=0,"",'Ark1'!AA222)</f>
        <v>8.6267300750663161</v>
      </c>
      <c r="Q51" s="34"/>
      <c r="R51" s="290">
        <f>+IF(F51=0,"",'Ark1'!X222)</f>
        <v>1.694098202603127</v>
      </c>
      <c r="S51" s="107">
        <f>+IF(F51=0,"",'Ark1'!Y222)</f>
        <v>3.3881964052062541</v>
      </c>
      <c r="T51" s="98"/>
      <c r="U51" s="263">
        <f>+IF(H51=0,"",'Ark1'!Z222)</f>
        <v>0</v>
      </c>
      <c r="V51" s="34"/>
      <c r="W51" s="224">
        <f>+IF(F51=0,"",'Ark1'!AC222)</f>
        <v>-31.402234198906612</v>
      </c>
      <c r="X51" s="285">
        <f>+IF(F51=0,"",'Ark1'!AP222)</f>
        <v>227</v>
      </c>
      <c r="Y51" s="95">
        <f t="shared" si="4"/>
        <v>61.660297239915074</v>
      </c>
      <c r="Z51" s="305">
        <f t="shared" si="5"/>
        <v>2413.2289615967275</v>
      </c>
      <c r="AA51" s="96">
        <f>+IF(F51=0,"",'Ark1'!T222)</f>
        <v>4.8807244680118451</v>
      </c>
      <c r="AB51" s="107">
        <f>+IF(F51=0,"",'Ark1'!V222)</f>
        <v>90.300328594899227</v>
      </c>
      <c r="AC51" s="28"/>
      <c r="AD51" s="50"/>
      <c r="AE51" s="50"/>
      <c r="AF51" s="50"/>
      <c r="AG51" s="229"/>
      <c r="AH51" s="50"/>
      <c r="AI51" s="50"/>
      <c r="AM51" s="10">
        <f t="shared" si="6"/>
        <v>28375.755555555555</v>
      </c>
      <c r="AO51" s="1">
        <f t="shared" si="7"/>
        <v>60.523063528026256</v>
      </c>
    </row>
    <row r="52" spans="1:41" s="3" customFormat="1">
      <c r="A52" s="28"/>
      <c r="B52" s="94">
        <f>+'Ark1'!C223</f>
        <v>2024</v>
      </c>
      <c r="C52" s="94">
        <f>+'Ark1'!E223</f>
        <v>43</v>
      </c>
      <c r="D52" s="94">
        <f>+IF(F52=0,"",'Ark1'!Q223)</f>
        <v>463</v>
      </c>
      <c r="E52" s="95">
        <f t="shared" si="8"/>
        <v>-20</v>
      </c>
      <c r="F52" s="305">
        <f>+'Ark1'!R223</f>
        <v>28768</v>
      </c>
      <c r="G52" s="305">
        <f t="shared" si="9"/>
        <v>-440</v>
      </c>
      <c r="H52" s="107">
        <f>+IF(F52=0,"",'Ark1'!AE223)</f>
        <v>2.268978536860379</v>
      </c>
      <c r="I52" s="272">
        <f>+IF(F52=0,"",'Ark1'!AE223)</f>
        <v>2.268978536860379</v>
      </c>
      <c r="J52" s="305">
        <f>+IF(F52=0,"",'Ark1'!S223)</f>
        <v>28630</v>
      </c>
      <c r="K52" s="5">
        <f>+IF(F52=0,"",'Ark1'!U223)</f>
        <v>60.208836884387011</v>
      </c>
      <c r="L52" s="96">
        <f t="shared" si="10"/>
        <v>-0.44507011795167983</v>
      </c>
      <c r="M52" s="96">
        <f>+IF(F52=0,"",'Ark1'!AB223)</f>
        <v>2.5526271063052191</v>
      </c>
      <c r="N52" s="50">
        <f>+IF(F52=0,"",'Ark1'!W223)</f>
        <v>82.837055536150814</v>
      </c>
      <c r="O52" s="107">
        <f t="shared" si="11"/>
        <v>-1.0237014455520779</v>
      </c>
      <c r="P52" s="96">
        <f>+IF(F52=0,"",'Ark1'!AA223)</f>
        <v>8.8523383599329559</v>
      </c>
      <c r="Q52" s="34"/>
      <c r="R52" s="290">
        <f>+IF(F52=0,"",'Ark1'!X223)</f>
        <v>1.3487208008898779</v>
      </c>
      <c r="S52" s="107">
        <f>+IF(F52=0,"",'Ark1'!Y223)</f>
        <v>2.6974416017797558</v>
      </c>
      <c r="T52" s="98"/>
      <c r="U52" s="263">
        <f>+IF(H52=0,"",'Ark1'!Z223)</f>
        <v>0</v>
      </c>
      <c r="V52" s="34"/>
      <c r="W52" s="224">
        <f>+IF(F52=0,"",'Ark1'!AC223)</f>
        <v>-28.179353690358074</v>
      </c>
      <c r="X52" s="285">
        <f>+IF(F52=0,"",'Ark1'!AP223)</f>
        <v>231</v>
      </c>
      <c r="Y52" s="95">
        <f t="shared" si="4"/>
        <v>62.133909287257019</v>
      </c>
      <c r="Z52" s="305">
        <f t="shared" si="5"/>
        <v>2383.0564136639864</v>
      </c>
      <c r="AA52" s="96">
        <f>+IF(F52=0,"",'Ark1'!T223)</f>
        <v>4.8330436596218034</v>
      </c>
      <c r="AB52" s="107">
        <f>+IF(F52=0,"",'Ark1'!V223)</f>
        <v>89.997151235416382</v>
      </c>
      <c r="AC52" s="28"/>
      <c r="AD52" s="50"/>
      <c r="AE52" s="50"/>
      <c r="AF52" s="50"/>
      <c r="AG52" s="229"/>
      <c r="AH52" s="50"/>
      <c r="AI52" s="50"/>
      <c r="AM52" s="10">
        <f t="shared" si="6"/>
        <v>28375.755555555555</v>
      </c>
      <c r="AO52" s="1">
        <f t="shared" si="7"/>
        <v>60.523063528026256</v>
      </c>
    </row>
    <row r="53" spans="1:41" s="3" customFormat="1">
      <c r="A53" s="28"/>
      <c r="B53" s="94">
        <f>+'Ark1'!C224</f>
        <v>2024</v>
      </c>
      <c r="C53" s="94">
        <f>+'Ark1'!E224</f>
        <v>44</v>
      </c>
      <c r="D53" s="94">
        <f>+IF(F53=0,"",'Ark1'!Q224)</f>
        <v>463</v>
      </c>
      <c r="E53" s="95">
        <f t="shared" si="8"/>
        <v>-11</v>
      </c>
      <c r="F53" s="314">
        <f>+'Ark1'!R224</f>
        <v>30140</v>
      </c>
      <c r="G53" s="305">
        <f t="shared" si="9"/>
        <v>-14</v>
      </c>
      <c r="H53" s="107">
        <f>+IF(F53=0,"",'Ark1'!AE224)</f>
        <v>2.3965511758224922</v>
      </c>
      <c r="I53" s="272">
        <f>+IF(F53=0,"",'Ark1'!AE224)</f>
        <v>2.3965511758224922</v>
      </c>
      <c r="J53" s="305">
        <f>+IF(F53=0,"",'Ark1'!S224)</f>
        <v>30001</v>
      </c>
      <c r="K53" s="5">
        <f>+IF(F53=0,"",'Ark1'!U224)</f>
        <v>60.291356954768176</v>
      </c>
      <c r="L53" s="96">
        <f t="shared" si="10"/>
        <v>-0.46911267327570982</v>
      </c>
      <c r="M53" s="96">
        <f>+IF(F53=0,"",'Ark1'!AB224)</f>
        <v>2.581508503906238</v>
      </c>
      <c r="N53" s="50">
        <f>+IF(F53=0,"",'Ark1'!W224)</f>
        <v>83.496176794106887</v>
      </c>
      <c r="O53" s="107">
        <f t="shared" si="11"/>
        <v>0.39137013100825868</v>
      </c>
      <c r="P53" s="96">
        <f>+IF(F53=0,"",'Ark1'!AA224)</f>
        <v>8.9070539384402814</v>
      </c>
      <c r="Q53" s="34"/>
      <c r="R53" s="290">
        <f>+IF(F53=0,"",'Ark1'!X224)</f>
        <v>2.2561380225613803</v>
      </c>
      <c r="S53" s="107">
        <f>+IF(F53=0,"",'Ark1'!Y224)</f>
        <v>4.5122760451227606</v>
      </c>
      <c r="T53" s="98"/>
      <c r="U53" s="263">
        <f>+IF(H53=0,"",'Ark1'!Z224)</f>
        <v>0</v>
      </c>
      <c r="V53" s="34"/>
      <c r="W53" s="224">
        <f>+IF(F53=0,"",'Ark1'!AC224)</f>
        <v>-29.200959704707149</v>
      </c>
      <c r="X53" s="285">
        <f>+IF(F53=0,"",'Ark1'!AP224)</f>
        <v>228</v>
      </c>
      <c r="Y53" s="95">
        <f t="shared" si="4"/>
        <v>65.097192224622034</v>
      </c>
      <c r="Z53" s="305">
        <f t="shared" si="5"/>
        <v>2516.5747685743818</v>
      </c>
      <c r="AA53" s="96">
        <f>+IF(F53=0,"",'Ark1'!T224)</f>
        <v>4.732149966821499</v>
      </c>
      <c r="AB53" s="107">
        <f>+IF(F53=0,"",'Ark1'!V224)</f>
        <v>90.718608404638402</v>
      </c>
      <c r="AC53" s="28"/>
      <c r="AD53" s="50"/>
      <c r="AE53" s="50"/>
      <c r="AF53" s="50"/>
      <c r="AG53" s="229"/>
      <c r="AH53" s="50"/>
      <c r="AI53" s="50"/>
      <c r="AM53" s="10">
        <f t="shared" si="6"/>
        <v>28375.755555555555</v>
      </c>
      <c r="AO53" s="1">
        <f t="shared" si="7"/>
        <v>60.523063528026256</v>
      </c>
    </row>
    <row r="54" spans="1:41" s="3" customFormat="1">
      <c r="A54" s="28"/>
      <c r="B54" s="94">
        <f>+'Ark1'!C225</f>
        <v>2024</v>
      </c>
      <c r="C54" s="94">
        <f>+'Ark1'!E225</f>
        <v>45</v>
      </c>
      <c r="D54" s="94">
        <f>+IF(F54=0,"",'Ark1'!Q225)</f>
        <v>501</v>
      </c>
      <c r="E54" s="95">
        <f t="shared" si="8"/>
        <v>25</v>
      </c>
      <c r="F54" s="314">
        <f>+'Ark1'!R225</f>
        <v>31665</v>
      </c>
      <c r="G54" s="305">
        <f t="shared" si="9"/>
        <v>1314</v>
      </c>
      <c r="H54" s="107">
        <f>+IF(F54=0,"",'Ark1'!AE225)</f>
        <v>2.5050606152313843</v>
      </c>
      <c r="I54" s="272">
        <f>+IF(F54=0,"",'Ark1'!AE225)</f>
        <v>2.5050606152313843</v>
      </c>
      <c r="J54" s="305">
        <f>+IF(F54=0,"",'Ark1'!S225)</f>
        <v>31491</v>
      </c>
      <c r="K54" s="5">
        <f>+IF(F54=0,"",'Ark1'!U225)</f>
        <v>60.393731542345421</v>
      </c>
      <c r="L54" s="96">
        <f t="shared" si="10"/>
        <v>-0.17414925235657819</v>
      </c>
      <c r="M54" s="96">
        <f>+IF(F54=0,"",'Ark1'!AB225)</f>
        <v>2.6139225278792848</v>
      </c>
      <c r="N54" s="50">
        <f>+IF(F54=0,"",'Ark1'!W225)</f>
        <v>83.147156330379772</v>
      </c>
      <c r="O54" s="107">
        <f t="shared" si="11"/>
        <v>-0.93810857028262262</v>
      </c>
      <c r="P54" s="96">
        <f>+IF(F54=0,"",'Ark1'!AA225)</f>
        <v>9.030463849901821</v>
      </c>
      <c r="Q54" s="34"/>
      <c r="R54" s="290">
        <f>+IF(F54=0,"",'Ark1'!X225)</f>
        <v>3.4391283751776425</v>
      </c>
      <c r="S54" s="107">
        <f>+IF(F54=0,"",'Ark1'!Y225)</f>
        <v>6.8782567503552849</v>
      </c>
      <c r="T54" s="98"/>
      <c r="U54" s="263">
        <f>+IF(H54=0,"",'Ark1'!Z225)</f>
        <v>0</v>
      </c>
      <c r="V54" s="34"/>
      <c r="W54" s="224">
        <f>+IF(F54=0,"",'Ark1'!AC225)</f>
        <v>-30.407551970268425</v>
      </c>
      <c r="X54" s="285">
        <f>+IF(F54=0,"",'Ark1'!AP225)</f>
        <v>256</v>
      </c>
      <c r="Y54" s="95">
        <f t="shared" si="4"/>
        <v>63.203592814371255</v>
      </c>
      <c r="Z54" s="305">
        <f t="shared" si="5"/>
        <v>2632.8547052014756</v>
      </c>
      <c r="AA54" s="96">
        <f>+IF(F54=0,"",'Ark1'!T225)</f>
        <v>4.5221537975682917</v>
      </c>
      <c r="AB54" s="107">
        <f>+IF(F54=0,"",'Ark1'!V225)</f>
        <v>90.389185126514221</v>
      </c>
      <c r="AC54" s="28"/>
      <c r="AD54" s="50"/>
      <c r="AE54" s="50"/>
      <c r="AF54" s="50"/>
      <c r="AG54" s="229"/>
      <c r="AH54" s="50"/>
      <c r="AI54" s="50"/>
      <c r="AM54" s="10">
        <f t="shared" si="6"/>
        <v>28375.755555555555</v>
      </c>
      <c r="AO54" s="1">
        <f t="shared" si="7"/>
        <v>60.523063528026256</v>
      </c>
    </row>
    <row r="55" spans="1:41" s="3" customFormat="1">
      <c r="A55" s="28"/>
      <c r="B55" s="94">
        <f>+'Ark1'!C226</f>
        <v>2024</v>
      </c>
      <c r="C55" s="94">
        <f>+'Ark1'!E226</f>
        <v>46</v>
      </c>
      <c r="D55" s="94" t="str">
        <f>+IF(F55=0,"",'Ark1'!Q226)</f>
        <v/>
      </c>
      <c r="E55" s="95" t="str">
        <f t="shared" si="8"/>
        <v/>
      </c>
      <c r="F55" s="314">
        <f>+'Ark1'!R226</f>
        <v>0</v>
      </c>
      <c r="G55" s="305" t="str">
        <f t="shared" si="9"/>
        <v/>
      </c>
      <c r="H55" s="107" t="str">
        <f>+IF(F55=0,"",'Ark1'!AE226)</f>
        <v/>
      </c>
      <c r="I55" s="272" t="str">
        <f>+IF(F55=0,"",'Ark1'!AE226)</f>
        <v/>
      </c>
      <c r="J55" s="305" t="str">
        <f>+IF(F55=0,"",'Ark1'!S226)</f>
        <v/>
      </c>
      <c r="K55" s="5" t="str">
        <f>+IF(F55=0,"",'Ark1'!U226)</f>
        <v/>
      </c>
      <c r="L55" s="96" t="str">
        <f t="shared" si="10"/>
        <v/>
      </c>
      <c r="M55" s="96" t="str">
        <f>+IF(F55=0,"",'Ark1'!AB226)</f>
        <v/>
      </c>
      <c r="N55" s="50" t="str">
        <f>+IF(F55=0,"",'Ark1'!W226)</f>
        <v/>
      </c>
      <c r="O55" s="107" t="str">
        <f t="shared" si="11"/>
        <v/>
      </c>
      <c r="P55" s="96" t="str">
        <f>+IF(F55=0,"",'Ark1'!AA226)</f>
        <v/>
      </c>
      <c r="Q55" s="34"/>
      <c r="R55" s="290" t="str">
        <f>+IF(F55=0,"",'Ark1'!X226)</f>
        <v/>
      </c>
      <c r="S55" s="107" t="str">
        <f>+IF(F55=0,"",'Ark1'!Y226)</f>
        <v/>
      </c>
      <c r="T55" s="98"/>
      <c r="U55" s="263" t="str">
        <f>+IF(H55=0,"",'Ark1'!Z226)</f>
        <v/>
      </c>
      <c r="V55" s="34"/>
      <c r="W55" s="224" t="str">
        <f>+IF(F55=0,"",'Ark1'!AC226)</f>
        <v/>
      </c>
      <c r="X55" s="285" t="str">
        <f>+IF(F55=0,"",'Ark1'!AP226)</f>
        <v/>
      </c>
      <c r="Y55" s="95" t="str">
        <f t="shared" si="4"/>
        <v/>
      </c>
      <c r="Z55" s="305" t="str">
        <f t="shared" si="5"/>
        <v/>
      </c>
      <c r="AA55" s="96" t="str">
        <f>+IF(F55=0,"",'Ark1'!T226)</f>
        <v/>
      </c>
      <c r="AB55" s="107" t="str">
        <f>+IF(F55=0,"",'Ark1'!V226)</f>
        <v/>
      </c>
      <c r="AC55" s="28"/>
      <c r="AD55" s="50"/>
      <c r="AE55" s="50"/>
      <c r="AF55" s="50"/>
      <c r="AG55" s="229"/>
      <c r="AH55" s="50"/>
      <c r="AI55" s="50"/>
      <c r="AM55" s="10">
        <f t="shared" si="6"/>
        <v>28375.755555555555</v>
      </c>
      <c r="AO55" s="1">
        <f t="shared" si="7"/>
        <v>60.523063528026256</v>
      </c>
    </row>
    <row r="56" spans="1:41" s="3" customFormat="1">
      <c r="A56" s="28"/>
      <c r="B56" s="94">
        <f>+'Ark1'!C227</f>
        <v>2024</v>
      </c>
      <c r="C56" s="94">
        <f>+'Ark1'!E227</f>
        <v>47</v>
      </c>
      <c r="D56" s="94" t="str">
        <f>+IF(F56=0,"",'Ark1'!Q227)</f>
        <v/>
      </c>
      <c r="E56" s="95" t="str">
        <f t="shared" si="8"/>
        <v/>
      </c>
      <c r="F56" s="314">
        <f>+'Ark1'!R227</f>
        <v>0</v>
      </c>
      <c r="G56" s="305" t="str">
        <f t="shared" si="9"/>
        <v/>
      </c>
      <c r="H56" s="107" t="str">
        <f>+IF(F56=0,"",'Ark1'!AE227)</f>
        <v/>
      </c>
      <c r="I56" s="272" t="str">
        <f>+IF(F56=0,"",'Ark1'!AE227)</f>
        <v/>
      </c>
      <c r="J56" s="305" t="str">
        <f>+IF(F56=0,"",'Ark1'!S227)</f>
        <v/>
      </c>
      <c r="K56" s="5" t="str">
        <f>+IF(F56=0,"",'Ark1'!U227)</f>
        <v/>
      </c>
      <c r="L56" s="96" t="str">
        <f t="shared" si="10"/>
        <v/>
      </c>
      <c r="M56" s="96" t="str">
        <f>+IF(F56=0,"",'Ark1'!AB227)</f>
        <v/>
      </c>
      <c r="N56" s="50" t="str">
        <f>+IF(F56=0,"",'Ark1'!W227)</f>
        <v/>
      </c>
      <c r="O56" s="107" t="str">
        <f t="shared" si="11"/>
        <v/>
      </c>
      <c r="P56" s="96" t="str">
        <f>+IF(F56=0,"",'Ark1'!AA227)</f>
        <v/>
      </c>
      <c r="Q56" s="34"/>
      <c r="R56" s="290" t="str">
        <f>+IF(F56=0,"",'Ark1'!X227)</f>
        <v/>
      </c>
      <c r="S56" s="107" t="str">
        <f>+IF(F56=0,"",'Ark1'!Y227)</f>
        <v/>
      </c>
      <c r="T56" s="98"/>
      <c r="U56" s="263" t="str">
        <f>+IF(H56=0,"",'Ark1'!Z227)</f>
        <v/>
      </c>
      <c r="V56" s="34"/>
      <c r="W56" s="224" t="str">
        <f>+IF(F56=0,"",'Ark1'!AC227)</f>
        <v/>
      </c>
      <c r="X56" s="285" t="str">
        <f>+IF(F56=0,"",'Ark1'!AP227)</f>
        <v/>
      </c>
      <c r="Y56" s="95" t="str">
        <f t="shared" si="4"/>
        <v/>
      </c>
      <c r="Z56" s="305" t="str">
        <f t="shared" si="5"/>
        <v/>
      </c>
      <c r="AA56" s="96" t="str">
        <f>+IF(F56=0,"",'Ark1'!T227)</f>
        <v/>
      </c>
      <c r="AB56" s="107" t="str">
        <f>+IF(F56=0,"",'Ark1'!V227)</f>
        <v/>
      </c>
      <c r="AC56" s="28"/>
      <c r="AD56" s="50"/>
      <c r="AE56" s="50"/>
      <c r="AF56" s="50"/>
      <c r="AG56" s="229"/>
      <c r="AH56" s="50"/>
      <c r="AI56" s="50"/>
      <c r="AM56" s="10">
        <f t="shared" si="6"/>
        <v>28375.755555555555</v>
      </c>
      <c r="AO56" s="1">
        <f t="shared" si="7"/>
        <v>60.523063528026256</v>
      </c>
    </row>
    <row r="57" spans="1:41" s="3" customFormat="1">
      <c r="A57" s="28"/>
      <c r="B57" s="94">
        <f>+'Ark1'!C228</f>
        <v>2024</v>
      </c>
      <c r="C57" s="94">
        <f>+'Ark1'!E228</f>
        <v>48</v>
      </c>
      <c r="D57" s="94" t="str">
        <f>+IF(F57=0,"",'Ark1'!Q228)</f>
        <v/>
      </c>
      <c r="E57" s="95" t="str">
        <f t="shared" si="8"/>
        <v/>
      </c>
      <c r="F57" s="314">
        <f>+'Ark1'!R228</f>
        <v>0</v>
      </c>
      <c r="G57" s="305" t="str">
        <f t="shared" si="9"/>
        <v/>
      </c>
      <c r="H57" s="107" t="str">
        <f>+IF(F57=0,"",'Ark1'!AE228)</f>
        <v/>
      </c>
      <c r="I57" s="272" t="str">
        <f>+IF(F57=0,"",'Ark1'!AE228)</f>
        <v/>
      </c>
      <c r="J57" s="305" t="str">
        <f>+IF(F57=0,"",'Ark1'!S228)</f>
        <v/>
      </c>
      <c r="K57" s="5" t="str">
        <f>+IF(F57=0,"",'Ark1'!U228)</f>
        <v/>
      </c>
      <c r="L57" s="96" t="str">
        <f t="shared" si="10"/>
        <v/>
      </c>
      <c r="M57" s="96" t="str">
        <f>+IF(F57=0,"",'Ark1'!AB228)</f>
        <v/>
      </c>
      <c r="N57" s="50" t="str">
        <f>+IF(F57=0,"",'Ark1'!W228)</f>
        <v/>
      </c>
      <c r="O57" s="107" t="str">
        <f t="shared" si="11"/>
        <v/>
      </c>
      <c r="P57" s="96" t="str">
        <f>+IF(F57=0,"",'Ark1'!AA228)</f>
        <v/>
      </c>
      <c r="Q57" s="34"/>
      <c r="R57" s="290" t="str">
        <f>+IF(F57=0,"",'Ark1'!X228)</f>
        <v/>
      </c>
      <c r="S57" s="107" t="str">
        <f>+IF(F57=0,"",'Ark1'!Y228)</f>
        <v/>
      </c>
      <c r="T57" s="98"/>
      <c r="U57" s="263" t="str">
        <f>+IF(H57=0,"",'Ark1'!Z228)</f>
        <v/>
      </c>
      <c r="V57" s="34"/>
      <c r="W57" s="224" t="str">
        <f>+IF(F57=0,"",'Ark1'!AC228)</f>
        <v/>
      </c>
      <c r="X57" s="285" t="str">
        <f>+IF(F57=0,"",'Ark1'!AP228)</f>
        <v/>
      </c>
      <c r="Y57" s="95" t="str">
        <f t="shared" si="4"/>
        <v/>
      </c>
      <c r="Z57" s="305" t="str">
        <f t="shared" si="5"/>
        <v/>
      </c>
      <c r="AA57" s="96" t="str">
        <f>+IF(F57=0,"",'Ark1'!T228)</f>
        <v/>
      </c>
      <c r="AB57" s="107" t="str">
        <f>+IF(F57=0,"",'Ark1'!V228)</f>
        <v/>
      </c>
      <c r="AC57" s="28"/>
      <c r="AD57" s="50"/>
      <c r="AE57" s="50"/>
      <c r="AF57" s="50"/>
      <c r="AG57" s="229"/>
      <c r="AH57" s="50"/>
      <c r="AI57" s="50"/>
      <c r="AM57" s="10">
        <f t="shared" si="6"/>
        <v>28375.755555555555</v>
      </c>
      <c r="AO57" s="1">
        <f t="shared" si="7"/>
        <v>60.523063528026256</v>
      </c>
    </row>
    <row r="58" spans="1:41" s="3" customFormat="1">
      <c r="A58" s="28"/>
      <c r="B58" s="94">
        <f>+'Ark1'!C229</f>
        <v>2024</v>
      </c>
      <c r="C58" s="94">
        <f>+'Ark1'!E229</f>
        <v>49</v>
      </c>
      <c r="D58" s="94" t="str">
        <f>+IF(F58=0,"",'Ark1'!Q229)</f>
        <v/>
      </c>
      <c r="E58" s="95" t="str">
        <f t="shared" si="8"/>
        <v/>
      </c>
      <c r="F58" s="314">
        <f>+'Ark1'!R229</f>
        <v>0</v>
      </c>
      <c r="G58" s="305" t="str">
        <f t="shared" si="9"/>
        <v/>
      </c>
      <c r="H58" s="107" t="str">
        <f>+IF(F58=0,"",'Ark1'!AE229)</f>
        <v/>
      </c>
      <c r="I58" s="272" t="str">
        <f>+IF(F58=0,"",'Ark1'!AE229)</f>
        <v/>
      </c>
      <c r="J58" s="305" t="str">
        <f>+IF(F58=0,"",'Ark1'!S229)</f>
        <v/>
      </c>
      <c r="K58" s="5" t="str">
        <f>+IF(F58=0,"",'Ark1'!U229)</f>
        <v/>
      </c>
      <c r="L58" s="96" t="str">
        <f t="shared" si="10"/>
        <v/>
      </c>
      <c r="M58" s="96" t="str">
        <f>+IF(F58=0,"",'Ark1'!AB229)</f>
        <v/>
      </c>
      <c r="N58" s="50" t="str">
        <f>+IF(F58=0,"",'Ark1'!W229)</f>
        <v/>
      </c>
      <c r="O58" s="107" t="str">
        <f t="shared" si="11"/>
        <v/>
      </c>
      <c r="P58" s="96" t="str">
        <f>+IF(F58=0,"",'Ark1'!AA229)</f>
        <v/>
      </c>
      <c r="Q58" s="34"/>
      <c r="R58" s="290" t="str">
        <f>+IF(F58=0,"",'Ark1'!X229)</f>
        <v/>
      </c>
      <c r="S58" s="107" t="str">
        <f>+IF(F58=0,"",'Ark1'!Y229)</f>
        <v/>
      </c>
      <c r="T58" s="98"/>
      <c r="U58" s="263" t="str">
        <f>+IF(H58=0,"",'Ark1'!Z229)</f>
        <v/>
      </c>
      <c r="V58" s="34"/>
      <c r="W58" s="224" t="str">
        <f>+IF(F58=0,"",'Ark1'!AC229)</f>
        <v/>
      </c>
      <c r="X58" s="285" t="str">
        <f>+IF(F58=0,"",'Ark1'!AP229)</f>
        <v/>
      </c>
      <c r="Y58" s="95" t="str">
        <f t="shared" si="4"/>
        <v/>
      </c>
      <c r="Z58" s="305" t="str">
        <f t="shared" si="5"/>
        <v/>
      </c>
      <c r="AA58" s="96" t="str">
        <f>+IF(F58=0,"",'Ark1'!T229)</f>
        <v/>
      </c>
      <c r="AB58" s="107" t="str">
        <f>+IF(F58=0,"",'Ark1'!V229)</f>
        <v/>
      </c>
      <c r="AC58" s="28"/>
      <c r="AD58" s="50"/>
      <c r="AE58" s="50"/>
      <c r="AF58" s="50"/>
      <c r="AG58" s="229"/>
      <c r="AH58" s="50"/>
      <c r="AI58" s="50"/>
      <c r="AM58" s="10">
        <f t="shared" si="6"/>
        <v>28375.755555555555</v>
      </c>
      <c r="AO58" s="1">
        <f t="shared" si="7"/>
        <v>60.523063528026256</v>
      </c>
    </row>
    <row r="59" spans="1:41" s="3" customFormat="1">
      <c r="A59" s="28"/>
      <c r="B59" s="94">
        <f>+'Ark1'!C230</f>
        <v>2024</v>
      </c>
      <c r="C59" s="94">
        <f>+'Ark1'!E230</f>
        <v>50</v>
      </c>
      <c r="D59" s="94" t="str">
        <f>+IF(F59=0,"",'Ark1'!Q230)</f>
        <v/>
      </c>
      <c r="E59" s="95" t="str">
        <f t="shared" si="8"/>
        <v/>
      </c>
      <c r="F59" s="314">
        <f>+'Ark1'!R230</f>
        <v>0</v>
      </c>
      <c r="G59" s="305" t="str">
        <f t="shared" si="9"/>
        <v/>
      </c>
      <c r="H59" s="107" t="str">
        <f>+IF(F59=0,"",'Ark1'!AE230)</f>
        <v/>
      </c>
      <c r="I59" s="272" t="str">
        <f>+IF(F59=0,"",'Ark1'!AE230)</f>
        <v/>
      </c>
      <c r="J59" s="305" t="str">
        <f>+IF(F59=0,"",'Ark1'!S230)</f>
        <v/>
      </c>
      <c r="K59" s="5" t="str">
        <f>+IF(F59=0,"",'Ark1'!U230)</f>
        <v/>
      </c>
      <c r="L59" s="96" t="str">
        <f t="shared" si="10"/>
        <v/>
      </c>
      <c r="M59" s="96" t="str">
        <f>+IF(F59=0,"",'Ark1'!AB230)</f>
        <v/>
      </c>
      <c r="N59" s="50" t="str">
        <f>+IF(F59=0,"",'Ark1'!W230)</f>
        <v/>
      </c>
      <c r="O59" s="107" t="str">
        <f t="shared" si="11"/>
        <v/>
      </c>
      <c r="P59" s="96" t="str">
        <f>+IF(F59=0,"",'Ark1'!AA230)</f>
        <v/>
      </c>
      <c r="Q59" s="34"/>
      <c r="R59" s="290" t="str">
        <f>+IF(F59=0,"",'Ark1'!X230)</f>
        <v/>
      </c>
      <c r="S59" s="107" t="str">
        <f>+IF(F59=0,"",'Ark1'!Y230)</f>
        <v/>
      </c>
      <c r="T59" s="98"/>
      <c r="U59" s="263" t="str">
        <f>+IF(H59=0,"",'Ark1'!Z230)</f>
        <v/>
      </c>
      <c r="V59" s="34"/>
      <c r="W59" s="224" t="str">
        <f>+IF(F59=0,"",'Ark1'!AC230)</f>
        <v/>
      </c>
      <c r="X59" s="285" t="str">
        <f>+IF(F59=0,"",'Ark1'!AP230)</f>
        <v/>
      </c>
      <c r="Y59" s="95" t="str">
        <f t="shared" si="4"/>
        <v/>
      </c>
      <c r="Z59" s="305" t="str">
        <f t="shared" si="5"/>
        <v/>
      </c>
      <c r="AA59" s="96" t="str">
        <f>+IF(F59=0,"",'Ark1'!T230)</f>
        <v/>
      </c>
      <c r="AB59" s="107" t="str">
        <f>+IF(F59=0,"",'Ark1'!V230)</f>
        <v/>
      </c>
      <c r="AC59" s="28"/>
      <c r="AD59"/>
      <c r="AE59"/>
      <c r="AF59"/>
      <c r="AG59"/>
      <c r="AH59"/>
      <c r="AI59"/>
      <c r="AJ59"/>
      <c r="AM59" s="10">
        <f t="shared" si="6"/>
        <v>28375.755555555555</v>
      </c>
      <c r="AO59" s="1">
        <f t="shared" si="7"/>
        <v>60.523063528026256</v>
      </c>
    </row>
    <row r="60" spans="1:41" s="3" customFormat="1">
      <c r="A60" s="28"/>
      <c r="B60" s="94">
        <f>+'Ark1'!C231</f>
        <v>2024</v>
      </c>
      <c r="C60" s="94">
        <f>+'Ark1'!E231</f>
        <v>51</v>
      </c>
      <c r="D60" s="94" t="str">
        <f>+IF(F60=0,"",'Ark1'!Q231)</f>
        <v/>
      </c>
      <c r="E60" s="95" t="str">
        <f t="shared" si="8"/>
        <v/>
      </c>
      <c r="F60" s="305">
        <f>+'Ark1'!R231</f>
        <v>0</v>
      </c>
      <c r="G60" s="305" t="str">
        <f t="shared" si="9"/>
        <v/>
      </c>
      <c r="H60" s="107" t="str">
        <f>+IF(F60=0,"",'Ark1'!AE231)</f>
        <v/>
      </c>
      <c r="I60" s="272" t="str">
        <f>+IF(F60=0,"",'Ark1'!AE231)</f>
        <v/>
      </c>
      <c r="J60" s="305" t="str">
        <f>+IF(F60=0,"",'Ark1'!S231)</f>
        <v/>
      </c>
      <c r="K60" s="5" t="str">
        <f>+IF(F60=0,"",'Ark1'!U231)</f>
        <v/>
      </c>
      <c r="L60" s="96" t="str">
        <f t="shared" si="10"/>
        <v/>
      </c>
      <c r="M60" s="96" t="str">
        <f>+IF(F60=0,"",'Ark1'!AB231)</f>
        <v/>
      </c>
      <c r="N60" s="50" t="str">
        <f>+IF(F60=0,"",'Ark1'!W231)</f>
        <v/>
      </c>
      <c r="O60" s="107" t="str">
        <f t="shared" si="11"/>
        <v/>
      </c>
      <c r="P60" s="96" t="str">
        <f>+IF(F60=0,"",'Ark1'!AA231)</f>
        <v/>
      </c>
      <c r="Q60" s="34"/>
      <c r="R60" s="290" t="str">
        <f>+IF(F60=0,"",'Ark1'!X231)</f>
        <v/>
      </c>
      <c r="S60" s="107" t="str">
        <f>+IF(F60=0,"",'Ark1'!Y231)</f>
        <v/>
      </c>
      <c r="T60" s="98"/>
      <c r="U60" s="263" t="str">
        <f>+IF(H60=0,"",'Ark1'!Z231)</f>
        <v/>
      </c>
      <c r="V60" s="34"/>
      <c r="W60" s="224" t="str">
        <f>+IF(F60=0,"",'Ark1'!AC231)</f>
        <v/>
      </c>
      <c r="X60" s="285" t="str">
        <f>+IF(F60=0,"",'Ark1'!AP231)</f>
        <v/>
      </c>
      <c r="Y60" s="95" t="str">
        <f t="shared" si="4"/>
        <v/>
      </c>
      <c r="Z60" s="305" t="str">
        <f t="shared" si="5"/>
        <v/>
      </c>
      <c r="AA60" s="96" t="str">
        <f>+IF(F60=0,"",'Ark1'!T231)</f>
        <v/>
      </c>
      <c r="AB60" s="107" t="str">
        <f>+IF(F60=0,"",'Ark1'!V231)</f>
        <v/>
      </c>
      <c r="AC60" s="28"/>
      <c r="AM60" s="10">
        <f t="shared" si="6"/>
        <v>28375.755555555555</v>
      </c>
      <c r="AO60" s="1">
        <f t="shared" si="7"/>
        <v>60.523063528026256</v>
      </c>
    </row>
    <row r="61" spans="1:41" s="3" customFormat="1" ht="15">
      <c r="A61" s="28"/>
      <c r="B61" s="28"/>
      <c r="C61" s="28"/>
      <c r="D61" s="28"/>
      <c r="E61" s="28"/>
      <c r="F61" s="291"/>
      <c r="G61" s="291"/>
      <c r="H61" s="28"/>
      <c r="I61" s="28"/>
      <c r="J61" s="291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91"/>
      <c r="AA61" s="28"/>
      <c r="AB61" s="28"/>
      <c r="AC61" s="28"/>
      <c r="AD61"/>
      <c r="AE61"/>
      <c r="AF61"/>
      <c r="AG61"/>
      <c r="AH61"/>
      <c r="AI61"/>
      <c r="AJ61"/>
    </row>
    <row r="62" spans="1:41" s="3" customFormat="1">
      <c r="A62" s="28"/>
      <c r="B62" s="28"/>
      <c r="C62" s="28"/>
      <c r="D62" s="28"/>
      <c r="E62" s="28"/>
      <c r="F62" s="291"/>
      <c r="G62" s="291"/>
      <c r="H62" s="28"/>
      <c r="I62" s="28"/>
      <c r="J62" s="291"/>
      <c r="K62" s="28"/>
      <c r="L62" s="28"/>
      <c r="M62" s="28"/>
      <c r="N62" s="28"/>
      <c r="O62" s="28"/>
      <c r="P62" s="28"/>
      <c r="Q62" s="28"/>
      <c r="R62" s="28"/>
      <c r="S62" s="28"/>
      <c r="T62" s="98"/>
      <c r="U62" s="73"/>
      <c r="V62" s="34"/>
      <c r="W62" s="28"/>
      <c r="X62" s="28"/>
      <c r="Y62" s="28"/>
      <c r="Z62" s="291"/>
      <c r="AA62" s="28"/>
      <c r="AB62" s="28"/>
      <c r="AC62" s="28"/>
      <c r="AD62"/>
      <c r="AE62"/>
      <c r="AF62"/>
      <c r="AG62"/>
      <c r="AH62"/>
      <c r="AI62"/>
      <c r="AJ62"/>
    </row>
    <row r="63" spans="1:41" s="2" customFormat="1">
      <c r="A63" s="28"/>
      <c r="B63" s="2">
        <f>+'Ark1'!C233</f>
        <v>2023</v>
      </c>
      <c r="C63" s="2">
        <f>+'Ark1'!E233</f>
        <v>1</v>
      </c>
      <c r="D63" s="2">
        <f>+IF(F63=0,"",'Ark1'!Q233)</f>
        <v>430</v>
      </c>
      <c r="E63" s="18">
        <f t="shared" ref="E63:E94" si="14">+IF(F63=0,"",D63-D116)</f>
        <v>-36</v>
      </c>
      <c r="F63" s="314">
        <f>+'Ark1'!R233</f>
        <v>33578</v>
      </c>
      <c r="G63" s="314">
        <f t="shared" ref="G63:G94" si="15">+IF(F63=0,"",F63-F116)</f>
        <v>2141</v>
      </c>
      <c r="H63" s="50">
        <f>+IF(F63=0,"",'Ark1'!AE233)</f>
        <v>2.692213530765633</v>
      </c>
      <c r="I63" s="50">
        <f>+IF(F63=0,"",'Ark1'!AF233)</f>
        <v>587</v>
      </c>
      <c r="J63" s="314">
        <f>+IF(F63=0,"",'Ark1'!S233)</f>
        <v>33466</v>
      </c>
      <c r="K63" s="5">
        <f>+IF(F63=0,"",'Ark1'!U233)</f>
        <v>60.542789697005873</v>
      </c>
      <c r="L63" s="5">
        <f t="shared" ref="L63:L94" si="16">+IF(F63=0,"",K63-K116)</f>
        <v>-6.3044355200268853E-2</v>
      </c>
      <c r="M63" s="5">
        <f>+IF(F63=0,"",'Ark1'!AC233)</f>
        <v>-33.50259915067101</v>
      </c>
      <c r="N63" s="50">
        <f>+IF(F63=0,"",'Ark1'!W233)</f>
        <v>86.343590509770507</v>
      </c>
      <c r="O63" s="50">
        <f t="shared" ref="O63:O94" si="17">+IF(F63=0,"",N63-N116)</f>
        <v>-0.51570148038895525</v>
      </c>
      <c r="P63" s="5">
        <f>+IF(F63=0,"",'Ark1'!AB233)</f>
        <v>2.5647488311879241</v>
      </c>
      <c r="Q63" s="34"/>
      <c r="R63" s="50">
        <f>+IF(F63=0,"",'Ark1'!X233)</f>
        <v>1.7809279885639404</v>
      </c>
      <c r="S63" s="50">
        <f>+IF(F63=0,"",'Ark1'!Y233)</f>
        <v>3.5618559771278808</v>
      </c>
      <c r="T63" s="98"/>
      <c r="U63" s="18">
        <f>+IF(H63=0,"",'Ark1'!Z233)</f>
        <v>0</v>
      </c>
      <c r="V63" s="34"/>
      <c r="W63" s="228">
        <f>+IF(F63=0,"",'Ark1'!AD233)</f>
        <v>2.6236666010320278</v>
      </c>
      <c r="X63" s="228"/>
      <c r="Y63" s="18">
        <f t="shared" ref="Y63:Y113" si="18">+IF(F63=0,"",F63/D63)</f>
        <v>78.088372093023253</v>
      </c>
      <c r="Z63" s="314">
        <f t="shared" ref="Z63:Z113" si="19">+IF(F63=0,"",(F63*N63)/1000)</f>
        <v>2899.2450821370744</v>
      </c>
      <c r="AA63" s="5">
        <f>+IF(F63=0,"",'Ark1'!T233)</f>
        <v>4.2431949490737972</v>
      </c>
      <c r="AB63" s="50">
        <f>+IF(F63=0,"",'Ark1'!V233)</f>
        <v>93.755593798437516</v>
      </c>
      <c r="AC63" s="28"/>
      <c r="AD63"/>
      <c r="AE63"/>
      <c r="AF63"/>
      <c r="AG63"/>
      <c r="AH63"/>
      <c r="AI63"/>
      <c r="AJ63"/>
    </row>
    <row r="64" spans="1:41" s="2" customFormat="1">
      <c r="A64" s="28"/>
      <c r="B64" s="2">
        <f>+'Ark1'!C234</f>
        <v>2023</v>
      </c>
      <c r="C64" s="2">
        <f>+'Ark1'!E234</f>
        <v>2</v>
      </c>
      <c r="D64" s="2">
        <f>+IF(F64=0,"",'Ark1'!Q234)</f>
        <v>419</v>
      </c>
      <c r="E64" s="18">
        <f t="shared" si="14"/>
        <v>-88</v>
      </c>
      <c r="F64" s="314">
        <f>+'Ark1'!R234</f>
        <v>28229</v>
      </c>
      <c r="G64" s="314">
        <f t="shared" si="15"/>
        <v>-5832</v>
      </c>
      <c r="H64" s="50">
        <f>+IF(F64=0,"",'Ark1'!AE234)</f>
        <v>2.2304912180398939</v>
      </c>
      <c r="I64" s="50">
        <f>+IF(F64=0,"",'Ark1'!AF234)</f>
        <v>533</v>
      </c>
      <c r="J64" s="314">
        <f>+IF(F64=0,"",'Ark1'!S234)</f>
        <v>27893</v>
      </c>
      <c r="K64" s="5">
        <f>+IF(F64=0,"",'Ark1'!U234)</f>
        <v>60.678413938981102</v>
      </c>
      <c r="L64" s="5">
        <f t="shared" si="16"/>
        <v>2.1855739016530151E-2</v>
      </c>
      <c r="M64" s="5">
        <f>+IF(F64=0,"",'Ark1'!AC234)</f>
        <v>-33.313319690625761</v>
      </c>
      <c r="N64" s="50">
        <f>+IF(F64=0,"",'Ark1'!W234)</f>
        <v>85.828139676621248</v>
      </c>
      <c r="O64" s="50">
        <f t="shared" si="17"/>
        <v>-0.2535986449995562</v>
      </c>
      <c r="P64" s="5">
        <f>+IF(F64=0,"",'Ark1'!AB234)</f>
        <v>2.5460120497547343</v>
      </c>
      <c r="Q64" s="34"/>
      <c r="R64" s="50">
        <f>+IF(F64=0,"",'Ark1'!X234)</f>
        <v>3.3582486095858872</v>
      </c>
      <c r="S64" s="50">
        <f>+IF(F64=0,"",'Ark1'!Y234)</f>
        <v>6.7164972191717744</v>
      </c>
      <c r="T64" s="98"/>
      <c r="U64" s="18">
        <f>+IF(H64=0,"",'Ark1'!Z234)</f>
        <v>0</v>
      </c>
      <c r="V64" s="34"/>
      <c r="W64" s="228">
        <f>+IF(F64=0,"",'Ark1'!AD234)</f>
        <v>2.2057145893303076</v>
      </c>
      <c r="X64" s="228"/>
      <c r="Y64" s="18">
        <f t="shared" si="18"/>
        <v>67.372315035799517</v>
      </c>
      <c r="Z64" s="314">
        <f t="shared" si="19"/>
        <v>2422.8425549313411</v>
      </c>
      <c r="AA64" s="5">
        <f>+IF(F64=0,"",'Ark1'!T234)</f>
        <v>3.9301427609904711</v>
      </c>
      <c r="AB64" s="50">
        <f>+IF(F64=0,"",'Ark1'!V234)</f>
        <v>93.393625128125763</v>
      </c>
      <c r="AC64" s="28"/>
      <c r="AD64"/>
      <c r="AE64"/>
      <c r="AF64"/>
      <c r="AG64"/>
      <c r="AH64"/>
      <c r="AI64"/>
      <c r="AJ64"/>
    </row>
    <row r="65" spans="1:55" s="2" customFormat="1">
      <c r="A65" s="28"/>
      <c r="B65" s="2">
        <f>+'Ark1'!C235</f>
        <v>2023</v>
      </c>
      <c r="C65" s="2">
        <f>+'Ark1'!E235</f>
        <v>3</v>
      </c>
      <c r="D65" s="2">
        <f>+IF(F65=0,"",'Ark1'!Q235)</f>
        <v>460</v>
      </c>
      <c r="E65" s="18">
        <f t="shared" si="14"/>
        <v>-10</v>
      </c>
      <c r="F65" s="314">
        <f>+'Ark1'!R235</f>
        <v>30392</v>
      </c>
      <c r="G65" s="314">
        <f t="shared" si="15"/>
        <v>-883</v>
      </c>
      <c r="H65" s="50">
        <f>+IF(F65=0,"",'Ark1'!AE235)</f>
        <v>2.3925116102908475</v>
      </c>
      <c r="I65" s="50">
        <f>+IF(F65=0,"",'Ark1'!AF235)</f>
        <v>531</v>
      </c>
      <c r="J65" s="314">
        <f>+IF(F65=0,"",'Ark1'!S235)</f>
        <v>30248</v>
      </c>
      <c r="K65" s="5">
        <f>+IF(F65=0,"",'Ark1'!U235)</f>
        <v>60.64933218725205</v>
      </c>
      <c r="L65" s="5">
        <f t="shared" si="16"/>
        <v>-0.14847113987234906</v>
      </c>
      <c r="M65" s="5">
        <f>+IF(F65=0,"",'Ark1'!AC235)</f>
        <v>-31.446670757113495</v>
      </c>
      <c r="N65" s="50">
        <f>+IF(F65=0,"",'Ark1'!W235)</f>
        <v>84.89493850833118</v>
      </c>
      <c r="O65" s="50">
        <f t="shared" si="17"/>
        <v>-0.20263359007013548</v>
      </c>
      <c r="P65" s="5">
        <f>+IF(F65=0,"",'Ark1'!AB235)</f>
        <v>2.4620732385629043</v>
      </c>
      <c r="Q65" s="34"/>
      <c r="R65" s="50">
        <f>+IF(F65=0,"",'Ark1'!X235)</f>
        <v>2.2637536193735195</v>
      </c>
      <c r="S65" s="50">
        <f>+IF(F65=0,"",'Ark1'!Y235)</f>
        <v>4.527507238747039</v>
      </c>
      <c r="T65" s="98"/>
      <c r="U65" s="18">
        <f>+IF(H65=0,"",'Ark1'!Z235)</f>
        <v>0</v>
      </c>
      <c r="V65" s="34"/>
      <c r="W65" s="228">
        <f>+IF(F65=0,"",'Ark1'!AD235)</f>
        <v>2.374723787556297</v>
      </c>
      <c r="X65" s="228"/>
      <c r="Y65" s="18">
        <f t="shared" si="18"/>
        <v>66.0695652173913</v>
      </c>
      <c r="Z65" s="314">
        <f t="shared" si="19"/>
        <v>2580.126971145201</v>
      </c>
      <c r="AA65" s="5">
        <f>+IF(F65=0,"",'Ark1'!T235)</f>
        <v>4.0176691234535404</v>
      </c>
      <c r="AB65" s="50">
        <f>+IF(F65=0,"",'Ark1'!V235)</f>
        <v>92.258943975737282</v>
      </c>
      <c r="AC65" s="28"/>
      <c r="AD65"/>
      <c r="AE65"/>
      <c r="AF65"/>
      <c r="AG65"/>
      <c r="AH65"/>
      <c r="AI65"/>
      <c r="AJ65"/>
    </row>
    <row r="66" spans="1:55" s="3" customFormat="1">
      <c r="A66" s="28"/>
      <c r="B66" s="2">
        <f>+'Ark1'!C236</f>
        <v>2023</v>
      </c>
      <c r="C66" s="2">
        <f>+'Ark1'!E236</f>
        <v>4</v>
      </c>
      <c r="D66" s="2">
        <f>+IF(F66=0,"",'Ark1'!Q236)</f>
        <v>445</v>
      </c>
      <c r="E66" s="18">
        <f t="shared" si="14"/>
        <v>-2</v>
      </c>
      <c r="F66" s="314">
        <f>+'Ark1'!R236</f>
        <v>27765</v>
      </c>
      <c r="G66" s="314">
        <f t="shared" si="15"/>
        <v>-973</v>
      </c>
      <c r="H66" s="50">
        <f>+IF(F66=0,"",'Ark1'!AE236)</f>
        <v>2.2012409031620628</v>
      </c>
      <c r="I66" s="50">
        <f>+IF(F66=0,"",'Ark1'!AF236)</f>
        <v>547</v>
      </c>
      <c r="J66" s="314">
        <f>+IF(F66=0,"",'Ark1'!S236)</f>
        <v>27670</v>
      </c>
      <c r="K66" s="5">
        <f>+IF(F66=0,"",'Ark1'!U236)</f>
        <v>60.610155402963507</v>
      </c>
      <c r="L66" s="5">
        <f t="shared" si="16"/>
        <v>-8.6263811010269364E-2</v>
      </c>
      <c r="M66" s="5">
        <f>+IF(F66=0,"",'Ark1'!AC236)</f>
        <v>-32.613519670727378</v>
      </c>
      <c r="N66" s="50">
        <f>+IF(F66=0,"",'Ark1'!W236)</f>
        <v>85.385243946512219</v>
      </c>
      <c r="O66" s="50">
        <f t="shared" si="17"/>
        <v>0.63391119542006891</v>
      </c>
      <c r="P66" s="5">
        <f>+IF(F66=0,"",'Ark1'!AB236)</f>
        <v>2.5896973207171832</v>
      </c>
      <c r="Q66" s="34"/>
      <c r="R66" s="50">
        <f>+IF(F66=0,"",'Ark1'!X236)</f>
        <v>1.7828200972447323</v>
      </c>
      <c r="S66" s="50">
        <f>+IF(F66=0,"",'Ark1'!Y236)</f>
        <v>3.5656401944894647</v>
      </c>
      <c r="T66" s="98"/>
      <c r="U66" s="18">
        <f>+IF(H66=0,"",'Ark1'!Z236)</f>
        <v>0</v>
      </c>
      <c r="V66" s="34"/>
      <c r="W66" s="228">
        <f>+IF(F66=0,"",'Ark1'!AD236)</f>
        <v>2.1694592643294488</v>
      </c>
      <c r="X66" s="228"/>
      <c r="Y66" s="18">
        <f t="shared" si="18"/>
        <v>62.393258426966291</v>
      </c>
      <c r="Z66" s="314">
        <f t="shared" si="19"/>
        <v>2370.7212981749117</v>
      </c>
      <c r="AA66" s="5">
        <f>+IF(F66=0,"",'Ark1'!T236)</f>
        <v>4.1590131460471804</v>
      </c>
      <c r="AB66" s="50">
        <f>+IF(F66=0,"",'Ark1'!V236)</f>
        <v>92.749194284440946</v>
      </c>
      <c r="AC66" s="28"/>
      <c r="AD66"/>
      <c r="AE66"/>
      <c r="AF66"/>
      <c r="AG66"/>
      <c r="AH66"/>
      <c r="AI66"/>
      <c r="AJ66"/>
    </row>
    <row r="67" spans="1:55">
      <c r="A67" s="28"/>
      <c r="B67" s="2">
        <f>+'Ark1'!C237</f>
        <v>2023</v>
      </c>
      <c r="C67" s="2">
        <f>+'Ark1'!E237</f>
        <v>5</v>
      </c>
      <c r="D67" s="2">
        <f>+IF(F67=0,"",'Ark1'!Q237)</f>
        <v>430</v>
      </c>
      <c r="E67" s="18">
        <f t="shared" si="14"/>
        <v>-14</v>
      </c>
      <c r="F67" s="314">
        <f>+'Ark1'!R237</f>
        <v>26110</v>
      </c>
      <c r="G67" s="314">
        <f t="shared" si="15"/>
        <v>-2226</v>
      </c>
      <c r="H67" s="50">
        <f>+IF(F67=0,"",'Ark1'!AE237)</f>
        <v>2.0453398162402476</v>
      </c>
      <c r="I67" s="50">
        <f>+IF(F67=0,"",'Ark1'!AF237)</f>
        <v>548</v>
      </c>
      <c r="J67" s="314">
        <f>+IF(F67=0,"",'Ark1'!S237)</f>
        <v>25967</v>
      </c>
      <c r="K67" s="5">
        <f>+IF(F67=0,"",'Ark1'!U237)</f>
        <v>60.558401047483351</v>
      </c>
      <c r="L67" s="5">
        <f t="shared" si="16"/>
        <v>-0.23134853633700203</v>
      </c>
      <c r="M67" s="5">
        <f>+IF(F67=0,"",'Ark1'!AC237)</f>
        <v>-29.707031064353473</v>
      </c>
      <c r="N67" s="50">
        <f>+IF(F67=0,"",'Ark1'!W237)</f>
        <v>84.541140678553219</v>
      </c>
      <c r="O67" s="50">
        <f t="shared" si="17"/>
        <v>-0.30406882805263535</v>
      </c>
      <c r="P67" s="5">
        <f>+IF(F67=0,"",'Ark1'!AB237)</f>
        <v>2.4669196977493906</v>
      </c>
      <c r="Q67" s="34"/>
      <c r="R67" s="50">
        <f>+IF(F67=0,"",'Ark1'!X237)</f>
        <v>1.1068556108770586</v>
      </c>
      <c r="S67" s="50">
        <f>+IF(F67=0,"",'Ark1'!Y237)</f>
        <v>2.2137112217541173</v>
      </c>
      <c r="T67" s="98"/>
      <c r="U67" s="18">
        <f>+IF(H67=0,"",'Ark1'!Z237)</f>
        <v>0</v>
      </c>
      <c r="V67" s="34"/>
      <c r="W67" s="228">
        <f>+IF(F67=0,"",'Ark1'!AD237)</f>
        <v>2.0401433960612967</v>
      </c>
      <c r="X67" s="228"/>
      <c r="Y67" s="18">
        <f t="shared" si="18"/>
        <v>60.720930232558139</v>
      </c>
      <c r="Z67" s="314">
        <f t="shared" si="19"/>
        <v>2207.3691831170245</v>
      </c>
      <c r="AA67" s="5">
        <f>+IF(F67=0,"",'Ark1'!T237)</f>
        <v>4.1944465721945612</v>
      </c>
      <c r="AB67" s="50">
        <f>+IF(F67=0,"",'Ark1'!V237)</f>
        <v>91.898079990766533</v>
      </c>
      <c r="AC67" s="28"/>
      <c r="AN67"/>
      <c r="AO67"/>
      <c r="AP67"/>
      <c r="AY67"/>
      <c r="BB67"/>
      <c r="BC67"/>
    </row>
    <row r="68" spans="1:55">
      <c r="A68" s="28"/>
      <c r="B68" s="2">
        <f>+'Ark1'!C238</f>
        <v>2023</v>
      </c>
      <c r="C68" s="2">
        <f>+'Ark1'!E238</f>
        <v>6</v>
      </c>
      <c r="D68" s="2">
        <f>+IF(F68=0,"",'Ark1'!Q238)</f>
        <v>423</v>
      </c>
      <c r="E68" s="18">
        <f t="shared" si="14"/>
        <v>-12</v>
      </c>
      <c r="F68" s="314">
        <f>+'Ark1'!R238</f>
        <v>25670</v>
      </c>
      <c r="G68" s="314">
        <f t="shared" si="15"/>
        <v>-978</v>
      </c>
      <c r="H68" s="50">
        <f>+IF(F68=0,"",'Ark1'!AE238)</f>
        <v>2.0179040781767856</v>
      </c>
      <c r="I68" s="50">
        <f>+IF(F68=0,"",'Ark1'!AF238)</f>
        <v>440</v>
      </c>
      <c r="J68" s="314">
        <f>+IF(F68=0,"",'Ark1'!S238)</f>
        <v>25588</v>
      </c>
      <c r="K68" s="5">
        <f>+IF(F68=0,"",'Ark1'!U238)</f>
        <v>60.611927465999699</v>
      </c>
      <c r="L68" s="5">
        <f t="shared" si="16"/>
        <v>-0.21276696586994603</v>
      </c>
      <c r="M68" s="5">
        <f>+IF(F68=0,"",'Ark1'!AC238)</f>
        <v>-30.039576470010196</v>
      </c>
      <c r="N68" s="50">
        <f>+IF(F68=0,"",'Ark1'!W238)</f>
        <v>84.642519931217777</v>
      </c>
      <c r="O68" s="50">
        <f t="shared" si="17"/>
        <v>3.7429582282726415E-3</v>
      </c>
      <c r="P68" s="5">
        <f>+IF(F68=0,"",'Ark1'!AB238)</f>
        <v>2.5386987595925898</v>
      </c>
      <c r="Q68" s="34"/>
      <c r="R68" s="50">
        <f>+IF(F68=0,"",'Ark1'!X238)</f>
        <v>3.0541488118426177</v>
      </c>
      <c r="S68" s="50">
        <f>+IF(F68=0,"",'Ark1'!Y238)</f>
        <v>6.1082976236852353</v>
      </c>
      <c r="T68" s="98"/>
      <c r="U68" s="18">
        <f>+IF(H68=0,"",'Ark1'!Z238)</f>
        <v>0</v>
      </c>
      <c r="V68" s="34"/>
      <c r="W68" s="228">
        <f>+IF(F68=0,"",'Ark1'!AD238)</f>
        <v>2.0057633464915159</v>
      </c>
      <c r="X68" s="228"/>
      <c r="Y68" s="18">
        <f t="shared" si="18"/>
        <v>60.685579196217496</v>
      </c>
      <c r="Z68" s="314">
        <f t="shared" si="19"/>
        <v>2172.7734866343603</v>
      </c>
      <c r="AA68" s="5">
        <f>+IF(F68=0,"",'Ark1'!T238)</f>
        <v>4.1551227113361886</v>
      </c>
      <c r="AB68" s="50">
        <f>+IF(F68=0,"",'Ark1'!V238)</f>
        <v>91.907090623973318</v>
      </c>
      <c r="AC68" s="28"/>
      <c r="AN68"/>
      <c r="AO68"/>
      <c r="AP68"/>
      <c r="AY68"/>
      <c r="BB68"/>
      <c r="BC68"/>
    </row>
    <row r="69" spans="1:55">
      <c r="A69" s="28"/>
      <c r="B69" s="2">
        <f>+'Ark1'!C239</f>
        <v>2023</v>
      </c>
      <c r="C69" s="2">
        <f>+'Ark1'!E239</f>
        <v>7</v>
      </c>
      <c r="D69" s="2">
        <f>+IF(F69=0,"",'Ark1'!Q239)</f>
        <v>432</v>
      </c>
      <c r="E69" s="18">
        <f t="shared" si="14"/>
        <v>-4</v>
      </c>
      <c r="F69" s="314">
        <f>+'Ark1'!R239</f>
        <v>27317</v>
      </c>
      <c r="G69" s="314">
        <f t="shared" si="15"/>
        <v>-664</v>
      </c>
      <c r="H69" s="50">
        <f>+IF(F69=0,"",'Ark1'!AE239)</f>
        <v>2.1431953151583878</v>
      </c>
      <c r="I69" s="50">
        <f>+IF(F69=0,"",'Ark1'!AF239)</f>
        <v>525</v>
      </c>
      <c r="J69" s="314">
        <f>+IF(F69=0,"",'Ark1'!S239)</f>
        <v>27213</v>
      </c>
      <c r="K69" s="5">
        <f>+IF(F69=0,"",'Ark1'!U239)</f>
        <v>60.717120493881602</v>
      </c>
      <c r="L69" s="5">
        <f t="shared" si="16"/>
        <v>2.5469367787792407E-2</v>
      </c>
      <c r="M69" s="5">
        <f>+IF(F69=0,"",'Ark1'!AC239)</f>
        <v>-29.296786773841998</v>
      </c>
      <c r="N69" s="50">
        <f>+IF(F69=0,"",'Ark1'!W239)</f>
        <v>84.529779884614243</v>
      </c>
      <c r="O69" s="50">
        <f t="shared" si="17"/>
        <v>-0.35423603849612562</v>
      </c>
      <c r="P69" s="5">
        <f>+IF(F69=0,"",'Ark1'!AB239)</f>
        <v>2.4961690675981312</v>
      </c>
      <c r="Q69" s="34"/>
      <c r="R69" s="50">
        <f>+IF(F69=0,"",'Ark1'!X239)</f>
        <v>1.9658088369879565</v>
      </c>
      <c r="S69" s="50">
        <f>+IF(F69=0,"",'Ark1'!Y239)</f>
        <v>3.931617673975913</v>
      </c>
      <c r="T69" s="98"/>
      <c r="U69" s="18">
        <f>+IF(H69=0,"",'Ark1'!Z239)</f>
        <v>0</v>
      </c>
      <c r="V69" s="34"/>
      <c r="W69" s="228">
        <f>+IF(F69=0,"",'Ark1'!AD239)</f>
        <v>2.1344541229493075</v>
      </c>
      <c r="X69" s="228"/>
      <c r="Y69" s="18">
        <f t="shared" si="18"/>
        <v>63.233796296296298</v>
      </c>
      <c r="Z69" s="314">
        <f t="shared" si="19"/>
        <v>2309.0999971080073</v>
      </c>
      <c r="AA69" s="5">
        <f>+IF(F69=0,"",'Ark1'!T239)</f>
        <v>3.8499835267415889</v>
      </c>
      <c r="AB69" s="50">
        <f>+IF(F69=0,"",'Ark1'!V239)</f>
        <v>91.807696269057374</v>
      </c>
      <c r="AC69" s="28"/>
      <c r="AN69"/>
      <c r="AO69"/>
      <c r="AP69"/>
      <c r="AY69"/>
      <c r="BB69"/>
      <c r="BC69"/>
    </row>
    <row r="70" spans="1:55">
      <c r="A70" s="28"/>
      <c r="B70" s="2">
        <f>+'Ark1'!C240</f>
        <v>2023</v>
      </c>
      <c r="C70" s="2">
        <f>+'Ark1'!E240</f>
        <v>8</v>
      </c>
      <c r="D70" s="2">
        <f>+IF(F70=0,"",'Ark1'!Q240)</f>
        <v>442</v>
      </c>
      <c r="E70" s="18">
        <f t="shared" si="14"/>
        <v>20</v>
      </c>
      <c r="F70" s="314">
        <f>+'Ark1'!R240</f>
        <v>28800</v>
      </c>
      <c r="G70" s="314">
        <f t="shared" si="15"/>
        <v>1504</v>
      </c>
      <c r="H70" s="50">
        <f>+IF(F70=0,"",'Ark1'!AE240)</f>
        <v>2.2597391105005262</v>
      </c>
      <c r="I70" s="50">
        <f>+IF(F70=0,"",'Ark1'!AF240)</f>
        <v>505</v>
      </c>
      <c r="J70" s="314">
        <f>+IF(F70=0,"",'Ark1'!S240)</f>
        <v>28682</v>
      </c>
      <c r="K70" s="5">
        <f>+IF(F70=0,"",'Ark1'!U240)</f>
        <v>60.599609511191694</v>
      </c>
      <c r="L70" s="5">
        <f t="shared" si="16"/>
        <v>-0.23936699702493058</v>
      </c>
      <c r="M70" s="5">
        <f>+IF(F70=0,"",'Ark1'!AC240)</f>
        <v>-31.661949656548646</v>
      </c>
      <c r="N70" s="50">
        <f>+IF(F70=0,"",'Ark1'!W240)</f>
        <v>84.561617042046862</v>
      </c>
      <c r="O70" s="50">
        <f t="shared" si="17"/>
        <v>-1.2790799911501267</v>
      </c>
      <c r="P70" s="5">
        <f>+IF(F70=0,"",'Ark1'!AB240)</f>
        <v>2.5835857108664184</v>
      </c>
      <c r="Q70" s="34"/>
      <c r="R70" s="50">
        <f>+IF(F70=0,"",'Ark1'!X240)</f>
        <v>1.5520833333333333</v>
      </c>
      <c r="S70" s="50">
        <f>+IF(F70=0,"",'Ark1'!Y240)</f>
        <v>3.1041666666666665</v>
      </c>
      <c r="T70" s="98"/>
      <c r="U70" s="18">
        <f>+IF(H70=0,"",'Ark1'!Z240)</f>
        <v>0</v>
      </c>
      <c r="V70" s="34"/>
      <c r="W70" s="228">
        <f>+IF(F70=0,"",'Ark1'!AD240)</f>
        <v>2.250330517294727</v>
      </c>
      <c r="X70" s="228"/>
      <c r="Y70" s="18">
        <f t="shared" si="18"/>
        <v>65.158371040723978</v>
      </c>
      <c r="Z70" s="314">
        <f t="shared" si="19"/>
        <v>2435.3745708109495</v>
      </c>
      <c r="AA70" s="5">
        <f>+IF(F70=0,"",'Ark1'!T240)</f>
        <v>4.1745138888888889</v>
      </c>
      <c r="AB70" s="50">
        <f>+IF(F70=0,"",'Ark1'!V240)</f>
        <v>91.859183184261468</v>
      </c>
      <c r="AC70" s="28"/>
      <c r="AN70"/>
      <c r="AO70"/>
      <c r="AP70"/>
      <c r="AY70"/>
      <c r="BB70"/>
      <c r="BC70"/>
    </row>
    <row r="71" spans="1:55">
      <c r="A71" s="28"/>
      <c r="B71" s="2">
        <f>+'Ark1'!C241</f>
        <v>2023</v>
      </c>
      <c r="C71" s="2">
        <f>+'Ark1'!E241</f>
        <v>9</v>
      </c>
      <c r="D71" s="2">
        <f>+IF(F71=0,"",'Ark1'!Q241)</f>
        <v>449</v>
      </c>
      <c r="E71" s="18">
        <f t="shared" si="14"/>
        <v>-9</v>
      </c>
      <c r="F71" s="314">
        <f>+'Ark1'!R241</f>
        <v>29331</v>
      </c>
      <c r="G71" s="314">
        <f t="shared" si="15"/>
        <v>-711</v>
      </c>
      <c r="H71" s="50">
        <f>+IF(F71=0,"",'Ark1'!AE241)</f>
        <v>2.2908168596378022</v>
      </c>
      <c r="I71" s="50">
        <f>+IF(F71=0,"",'Ark1'!AF241)</f>
        <v>562</v>
      </c>
      <c r="J71" s="314">
        <f>+IF(F71=0,"",'Ark1'!S241)</f>
        <v>29206</v>
      </c>
      <c r="K71" s="5">
        <f>+IF(F71=0,"",'Ark1'!U241)</f>
        <v>60.798329110456748</v>
      </c>
      <c r="L71" s="5">
        <f t="shared" si="16"/>
        <v>8.762227072306672E-2</v>
      </c>
      <c r="M71" s="5">
        <f>+IF(F71=0,"",'Ark1'!AC241)</f>
        <v>-29.009159670902591</v>
      </c>
      <c r="N71" s="50">
        <f>+IF(F71=0,"",'Ark1'!W241)</f>
        <v>84.186547284804448</v>
      </c>
      <c r="O71" s="50">
        <f t="shared" si="17"/>
        <v>-0.79935627293274081</v>
      </c>
      <c r="P71" s="5">
        <f>+IF(F71=0,"",'Ark1'!AB241)</f>
        <v>2.5631526228908257</v>
      </c>
      <c r="Q71" s="34"/>
      <c r="R71" s="50">
        <f>+IF(F71=0,"",'Ark1'!X241)</f>
        <v>1.5239848624322387</v>
      </c>
      <c r="S71" s="50">
        <f>+IF(F71=0,"",'Ark1'!Y241)</f>
        <v>3.0479697248644775</v>
      </c>
      <c r="T71" s="98"/>
      <c r="U71" s="18">
        <f>+IF(H71=0,"",'Ark1'!Z241)</f>
        <v>0</v>
      </c>
      <c r="V71" s="34"/>
      <c r="W71" s="228">
        <f>+IF(F71=0,"",'Ark1'!AD241)</f>
        <v>2.2918209862073495</v>
      </c>
      <c r="X71" s="228"/>
      <c r="Y71" s="18">
        <f t="shared" si="18"/>
        <v>65.325167037861917</v>
      </c>
      <c r="Z71" s="314">
        <f t="shared" si="19"/>
        <v>2469.2756184105992</v>
      </c>
      <c r="AA71" s="5">
        <f>+IF(F71=0,"",'Ark1'!T241)</f>
        <v>3.7723227984044194</v>
      </c>
      <c r="AB71" s="50">
        <f>+IF(F71=0,"",'Ark1'!V241)</f>
        <v>91.466890884335996</v>
      </c>
      <c r="AC71" s="28"/>
      <c r="AN71"/>
      <c r="AO71"/>
      <c r="AP71"/>
      <c r="AY71"/>
      <c r="BB71"/>
      <c r="BC71"/>
    </row>
    <row r="72" spans="1:55">
      <c r="A72" s="28"/>
      <c r="B72" s="2">
        <f>+'Ark1'!C242</f>
        <v>2023</v>
      </c>
      <c r="C72" s="2">
        <f>+'Ark1'!E242</f>
        <v>10</v>
      </c>
      <c r="D72" s="2">
        <f>+IF(F72=0,"",'Ark1'!Q242)</f>
        <v>411</v>
      </c>
      <c r="E72" s="18">
        <f t="shared" si="14"/>
        <v>-59</v>
      </c>
      <c r="F72" s="314">
        <f>+'Ark1'!R242</f>
        <v>27724</v>
      </c>
      <c r="G72" s="314">
        <f t="shared" si="15"/>
        <v>-4533</v>
      </c>
      <c r="H72" s="50">
        <f>+IF(F72=0,"",'Ark1'!AE242)</f>
        <v>2.1671148215020835</v>
      </c>
      <c r="I72" s="50">
        <f>+IF(F72=0,"",'Ark1'!AF242)</f>
        <v>505</v>
      </c>
      <c r="J72" s="314">
        <f>+IF(F72=0,"",'Ark1'!S242)</f>
        <v>27622</v>
      </c>
      <c r="K72" s="5">
        <f>+IF(F72=0,"",'Ark1'!U242)</f>
        <v>60.696944464557248</v>
      </c>
      <c r="L72" s="5">
        <f t="shared" si="16"/>
        <v>9.7479090940453261E-2</v>
      </c>
      <c r="M72" s="5">
        <f>+IF(F72=0,"",'Ark1'!AC242)</f>
        <v>-30.185422729137656</v>
      </c>
      <c r="N72" s="50">
        <f>+IF(F72=0,"",'Ark1'!W242)</f>
        <v>84.207584534066498</v>
      </c>
      <c r="O72" s="50">
        <f t="shared" si="17"/>
        <v>-0.81188674530724825</v>
      </c>
      <c r="P72" s="5">
        <f>+IF(F72=0,"",'Ark1'!AB242)</f>
        <v>2.6271869817354858</v>
      </c>
      <c r="Q72" s="34"/>
      <c r="R72" s="50">
        <f>+IF(F72=0,"",'Ark1'!X242)</f>
        <v>2.560958014716491</v>
      </c>
      <c r="S72" s="50">
        <f>+IF(F72=0,"",'Ark1'!Y242)</f>
        <v>5.121916029432982</v>
      </c>
      <c r="T72" s="98"/>
      <c r="U72" s="18">
        <f>+IF(H72=0,"",'Ark1'!Z242)</f>
        <v>0</v>
      </c>
      <c r="V72" s="34"/>
      <c r="W72" s="228">
        <f>+IF(F72=0,"",'Ark1'!AD242)</f>
        <v>2.1662556688013552</v>
      </c>
      <c r="X72" s="228"/>
      <c r="Y72" s="18">
        <f t="shared" si="18"/>
        <v>67.454987834549883</v>
      </c>
      <c r="Z72" s="314">
        <f t="shared" si="19"/>
        <v>2334.5710736224596</v>
      </c>
      <c r="AA72" s="5">
        <f>+IF(F72=0,"",'Ark1'!T242)</f>
        <v>3.996789785023807</v>
      </c>
      <c r="AB72" s="50">
        <f>+IF(F72=0,"",'Ark1'!V242)</f>
        <v>91.457886074291523</v>
      </c>
      <c r="AC72" s="28"/>
      <c r="AN72"/>
      <c r="AO72"/>
      <c r="AP72"/>
      <c r="AY72"/>
      <c r="BB72"/>
      <c r="BC72"/>
    </row>
    <row r="73" spans="1:55">
      <c r="A73" s="28"/>
      <c r="B73" s="2">
        <f>+'Ark1'!C243</f>
        <v>2023</v>
      </c>
      <c r="C73" s="2">
        <f>+'Ark1'!E243</f>
        <v>11</v>
      </c>
      <c r="D73" s="2">
        <f>+IF(F73=0,"",'Ark1'!Q243)</f>
        <v>449</v>
      </c>
      <c r="E73" s="18">
        <f t="shared" si="14"/>
        <v>11</v>
      </c>
      <c r="F73" s="314">
        <f>+'Ark1'!R243</f>
        <v>29139</v>
      </c>
      <c r="G73" s="314">
        <f t="shared" si="15"/>
        <v>82</v>
      </c>
      <c r="H73" s="50">
        <f>+IF(F73=0,"",'Ark1'!AE243)</f>
        <v>2.2986394969304018</v>
      </c>
      <c r="I73" s="50">
        <f>+IF(F73=0,"",'Ark1'!AF243)</f>
        <v>514</v>
      </c>
      <c r="J73" s="314">
        <f>+IF(F73=0,"",'Ark1'!S243)</f>
        <v>29014</v>
      </c>
      <c r="K73" s="5">
        <f>+IF(F73=0,"",'Ark1'!U243)</f>
        <v>60.721065692424339</v>
      </c>
      <c r="L73" s="5">
        <f t="shared" si="16"/>
        <v>2.6547720844511957E-2</v>
      </c>
      <c r="M73" s="5">
        <f>+IF(F73=0,"",'Ark1'!AC243)</f>
        <v>-32.442808872906134</v>
      </c>
      <c r="N73" s="50">
        <f>+IF(F73=0,"",'Ark1'!W243)</f>
        <v>85.033032329220902</v>
      </c>
      <c r="O73" s="50">
        <f t="shared" si="17"/>
        <v>-2.9283078970749443E-2</v>
      </c>
      <c r="P73" s="5">
        <f>+IF(F73=0,"",'Ark1'!AB243)</f>
        <v>2.5448725689883713</v>
      </c>
      <c r="Q73" s="34"/>
      <c r="R73" s="50">
        <f>+IF(F73=0,"",'Ark1'!X243)</f>
        <v>1.9664367342736544</v>
      </c>
      <c r="S73" s="50">
        <f>+IF(F73=0,"",'Ark1'!Y243)</f>
        <v>3.9328734685473088</v>
      </c>
      <c r="T73" s="98"/>
      <c r="U73" s="18">
        <f>+IF(H73=0,"",'Ark1'!Z243)</f>
        <v>0</v>
      </c>
      <c r="V73" s="34"/>
      <c r="W73" s="228">
        <f>+IF(F73=0,"",'Ark1'!AD243)</f>
        <v>2.2768187827587183</v>
      </c>
      <c r="X73" s="228"/>
      <c r="Y73" s="18">
        <f t="shared" si="18"/>
        <v>64.897550111358569</v>
      </c>
      <c r="Z73" s="314">
        <f t="shared" si="19"/>
        <v>2477.7775290411678</v>
      </c>
      <c r="AA73" s="5">
        <f>+IF(F73=0,"",'Ark1'!T243)</f>
        <v>3.9425512200144146</v>
      </c>
      <c r="AB73" s="50">
        <f>+IF(F73=0,"",'Ark1'!V243)</f>
        <v>92.417095165549142</v>
      </c>
      <c r="AC73" s="28"/>
      <c r="AN73"/>
      <c r="AO73"/>
      <c r="AP73"/>
      <c r="AY73"/>
      <c r="BB73"/>
      <c r="BC73"/>
    </row>
    <row r="74" spans="1:55">
      <c r="A74" s="28"/>
      <c r="B74" s="2">
        <f>+'Ark1'!C244</f>
        <v>2023</v>
      </c>
      <c r="C74" s="2">
        <f>+'Ark1'!E244</f>
        <v>12</v>
      </c>
      <c r="D74" s="2">
        <f>+IF(F74=0,"",'Ark1'!Q244)</f>
        <v>445</v>
      </c>
      <c r="E74" s="18">
        <f t="shared" si="14"/>
        <v>-14</v>
      </c>
      <c r="F74" s="314">
        <f>+'Ark1'!R244</f>
        <v>29518</v>
      </c>
      <c r="G74" s="314">
        <f t="shared" si="15"/>
        <v>-405</v>
      </c>
      <c r="H74" s="50">
        <f>+IF(F74=0,"",'Ark1'!AE244)</f>
        <v>2.3164427725513996</v>
      </c>
      <c r="I74" s="50">
        <f>+IF(F74=0,"",'Ark1'!AF244)</f>
        <v>542</v>
      </c>
      <c r="J74" s="314">
        <f>+IF(F74=0,"",'Ark1'!S244)</f>
        <v>29434</v>
      </c>
      <c r="K74" s="5">
        <f>+IF(F74=0,"",'Ark1'!U244)</f>
        <v>60.625263300944511</v>
      </c>
      <c r="L74" s="5">
        <f t="shared" si="16"/>
        <v>-0.24844527278419548</v>
      </c>
      <c r="M74" s="5">
        <f>+IF(F74=0,"",'Ark1'!AC244)</f>
        <v>-31.919150462551393</v>
      </c>
      <c r="N74" s="50">
        <f>+IF(F74=0,"",'Ark1'!W244)</f>
        <v>84.468872732214351</v>
      </c>
      <c r="O74" s="50">
        <f t="shared" si="17"/>
        <v>-0.29483382890234111</v>
      </c>
      <c r="P74" s="5">
        <f>+IF(F74=0,"",'Ark1'!AB244)</f>
        <v>2.6063742237166694</v>
      </c>
      <c r="Q74" s="34"/>
      <c r="R74" s="50">
        <f>+IF(F74=0,"",'Ark1'!X244)</f>
        <v>2.4764550443797</v>
      </c>
      <c r="S74" s="50">
        <f>+IF(F74=0,"",'Ark1'!Y244)</f>
        <v>4.9529100887594</v>
      </c>
      <c r="T74" s="98"/>
      <c r="U74" s="18"/>
      <c r="V74" s="34"/>
      <c r="W74" s="228">
        <f>+IF(F74=0,"",'Ark1'!AD244)</f>
        <v>2.306432507274506</v>
      </c>
      <c r="X74" s="228"/>
      <c r="Y74" s="18">
        <f t="shared" si="18"/>
        <v>66.332584269662917</v>
      </c>
      <c r="Z74" s="314">
        <f t="shared" si="19"/>
        <v>2493.3521853095031</v>
      </c>
      <c r="AA74" s="5">
        <f>+IF(F74=0,"",'Ark1'!T244)</f>
        <v>4.1267701063757718</v>
      </c>
      <c r="AB74" s="50">
        <f>+IF(F74=0,"",'Ark1'!V244)</f>
        <v>91.687018741674891</v>
      </c>
      <c r="AC74" s="28"/>
      <c r="AN74"/>
      <c r="AO74"/>
      <c r="AP74"/>
      <c r="AY74"/>
      <c r="BB74"/>
      <c r="BC74"/>
    </row>
    <row r="75" spans="1:55">
      <c r="A75" s="28"/>
      <c r="B75" s="2">
        <f>+'Ark1'!C245</f>
        <v>2023</v>
      </c>
      <c r="C75" s="2">
        <f>+'Ark1'!E245</f>
        <v>13</v>
      </c>
      <c r="D75" s="2">
        <f>+IF(F75=0,"",'Ark1'!Q245)</f>
        <v>483</v>
      </c>
      <c r="E75" s="18">
        <f t="shared" si="14"/>
        <v>27</v>
      </c>
      <c r="F75" s="314">
        <f>+'Ark1'!R245</f>
        <v>30554</v>
      </c>
      <c r="G75" s="314">
        <f t="shared" si="15"/>
        <v>1363</v>
      </c>
      <c r="H75" s="50">
        <f>+IF(F75=0,"",'Ark1'!AE245)</f>
        <v>2.3744646022326563</v>
      </c>
      <c r="I75" s="50">
        <f>+IF(F75=0,"",'Ark1'!AF245)</f>
        <v>471</v>
      </c>
      <c r="J75" s="314">
        <f>+IF(F75=0,"",'Ark1'!S245)</f>
        <v>30435</v>
      </c>
      <c r="K75" s="5">
        <f>+IF(F75=0,"",'Ark1'!U245)</f>
        <v>60.631871200920003</v>
      </c>
      <c r="L75" s="5">
        <f t="shared" si="16"/>
        <v>-0.25261191346201173</v>
      </c>
      <c r="M75" s="5">
        <f>+IF(F75=0,"",'Ark1'!AC245)</f>
        <v>-30.472144788400993</v>
      </c>
      <c r="N75" s="50">
        <f>+IF(F75=0,"",'Ark1'!W245)</f>
        <v>83.736885165105861</v>
      </c>
      <c r="O75" s="50">
        <f t="shared" si="17"/>
        <v>-1.0608605533071938</v>
      </c>
      <c r="P75" s="5">
        <f>+IF(F75=0,"",'Ark1'!AB245)</f>
        <v>2.5620057249128623</v>
      </c>
      <c r="Q75" s="34"/>
      <c r="R75" s="50">
        <f>+IF(F75=0,"",'Ark1'!X245)</f>
        <v>2.1175623486286574</v>
      </c>
      <c r="S75" s="50">
        <f>+IF(F75=0,"",'Ark1'!Y245)</f>
        <v>4.2351246972573149</v>
      </c>
      <c r="T75" s="98"/>
      <c r="U75" s="18"/>
      <c r="V75" s="34"/>
      <c r="W75" s="228">
        <f>+IF(F75=0,"",'Ark1'!AD245)</f>
        <v>2.38738189671608</v>
      </c>
      <c r="X75" s="228"/>
      <c r="Y75" s="18">
        <f t="shared" si="18"/>
        <v>63.258799171842647</v>
      </c>
      <c r="Z75" s="314">
        <f t="shared" si="19"/>
        <v>2558.4967893346447</v>
      </c>
      <c r="AA75" s="5">
        <f>+IF(F75=0,"",'Ark1'!T245)</f>
        <v>4.1364469463899969</v>
      </c>
      <c r="AB75" s="50">
        <f>+IF(F75=0,"",'Ark1'!V245)</f>
        <v>90.947081688930012</v>
      </c>
      <c r="AC75" s="28"/>
      <c r="AN75"/>
      <c r="AO75"/>
      <c r="AP75"/>
      <c r="AY75"/>
      <c r="BB75"/>
      <c r="BC75"/>
    </row>
    <row r="76" spans="1:55">
      <c r="A76" s="28"/>
      <c r="B76" s="2">
        <f>+'Ark1'!C246</f>
        <v>2023</v>
      </c>
      <c r="C76" s="2">
        <f>+'Ark1'!E246</f>
        <v>14</v>
      </c>
      <c r="D76" s="2">
        <f>+IF(F76=0,"",'Ark1'!Q246)</f>
        <v>175</v>
      </c>
      <c r="E76" s="18">
        <f t="shared" si="14"/>
        <v>-311</v>
      </c>
      <c r="F76" s="314">
        <f>+'Ark1'!R246</f>
        <v>10435</v>
      </c>
      <c r="G76" s="314">
        <f t="shared" si="15"/>
        <v>-20938</v>
      </c>
      <c r="H76" s="50">
        <f>+IF(F76=0,"",'Ark1'!AE246)</f>
        <v>0.81689134444632083</v>
      </c>
      <c r="I76" s="50">
        <f>+IF(F76=0,"",'Ark1'!AF246)</f>
        <v>167</v>
      </c>
      <c r="J76" s="314">
        <f>+IF(F76=0,"",'Ark1'!S246)</f>
        <v>10407</v>
      </c>
      <c r="K76" s="5">
        <f>+IF(F76=0,"",'Ark1'!U246)</f>
        <v>60.651196310175855</v>
      </c>
      <c r="L76" s="5">
        <f t="shared" si="16"/>
        <v>-0.14193473137078172</v>
      </c>
      <c r="M76" s="5">
        <f>+IF(F76=0,"",'Ark1'!AC246)</f>
        <v>-29.490654985173407</v>
      </c>
      <c r="N76" s="50">
        <f>+IF(F76=0,"",'Ark1'!W246)</f>
        <v>84.248688382819338</v>
      </c>
      <c r="O76" s="50">
        <f t="shared" si="17"/>
        <v>0.10659120594213789</v>
      </c>
      <c r="P76" s="5">
        <f>+IF(F76=0,"",'Ark1'!AB246)</f>
        <v>2.5162075305671752</v>
      </c>
      <c r="Q76" s="34"/>
      <c r="R76" s="50">
        <f>+IF(F76=0,"",'Ark1'!X246)</f>
        <v>0.14374700527072351</v>
      </c>
      <c r="S76" s="50">
        <f>+IF(F76=0,"",'Ark1'!Y246)</f>
        <v>0.28749401054144702</v>
      </c>
      <c r="T76" s="98"/>
      <c r="U76" s="18"/>
      <c r="V76" s="34"/>
      <c r="W76" s="228">
        <f>+IF(F76=0,"",'Ark1'!AD246)</f>
        <v>0.81535413013786395</v>
      </c>
      <c r="X76" s="228"/>
      <c r="Y76" s="18">
        <f t="shared" si="18"/>
        <v>59.628571428571426</v>
      </c>
      <c r="Z76" s="314">
        <f t="shared" si="19"/>
        <v>879.13506327471976</v>
      </c>
      <c r="AA76" s="5">
        <f>+IF(F76=0,"",'Ark1'!T246)</f>
        <v>4.0500239578342132</v>
      </c>
      <c r="AB76" s="50">
        <f>+IF(F76=0,"",'Ark1'!V246)</f>
        <v>91.421975020771612</v>
      </c>
      <c r="AC76" s="28"/>
      <c r="AN76"/>
      <c r="AO76"/>
      <c r="AP76"/>
      <c r="AY76"/>
      <c r="BB76"/>
      <c r="BC76"/>
    </row>
    <row r="77" spans="1:55">
      <c r="A77" s="28"/>
      <c r="B77" s="2">
        <f>+'Ark1'!C247</f>
        <v>2023</v>
      </c>
      <c r="C77" s="2">
        <f>+'Ark1'!E247</f>
        <v>15</v>
      </c>
      <c r="D77" s="2">
        <f>+IF(F77=0,"",'Ark1'!Q247)</f>
        <v>442</v>
      </c>
      <c r="E77" s="18">
        <f t="shared" si="14"/>
        <v>253</v>
      </c>
      <c r="F77" s="314">
        <f>+'Ark1'!R247</f>
        <v>31134</v>
      </c>
      <c r="G77" s="314">
        <f t="shared" si="15"/>
        <v>19284</v>
      </c>
      <c r="H77" s="50">
        <f>+IF(F77=0,"",'Ark1'!AE247)</f>
        <v>2.4796115768897287</v>
      </c>
      <c r="I77" s="50">
        <f>+IF(F77=0,"",'Ark1'!AF247)</f>
        <v>550</v>
      </c>
      <c r="J77" s="314">
        <f>+IF(F77=0,"",'Ark1'!S247)</f>
        <v>30998</v>
      </c>
      <c r="K77" s="5">
        <f>+IF(F77=0,"",'Ark1'!U247)</f>
        <v>60.543164075101608</v>
      </c>
      <c r="L77" s="5">
        <f t="shared" si="16"/>
        <v>-0.35759734621818495</v>
      </c>
      <c r="M77" s="5">
        <f>+IF(F77=0,"",'Ark1'!AC247)</f>
        <v>-30.936037279643177</v>
      </c>
      <c r="N77" s="50">
        <f>+IF(F77=0,"",'Ark1'!W247)</f>
        <v>85.856739144460903</v>
      </c>
      <c r="O77" s="50">
        <f t="shared" si="17"/>
        <v>2.0708169786401527</v>
      </c>
      <c r="P77" s="5">
        <f>+IF(F77=0,"",'Ark1'!AB247)</f>
        <v>2.6094701299752185</v>
      </c>
      <c r="Q77" s="34"/>
      <c r="R77" s="50">
        <f>+IF(F77=0,"",'Ark1'!X247)</f>
        <v>1.1819875377400917</v>
      </c>
      <c r="S77" s="50">
        <f>+IF(F77=0,"",'Ark1'!Y247)</f>
        <v>2.3639750754801834</v>
      </c>
      <c r="T77" s="98"/>
      <c r="U77" s="18"/>
      <c r="V77" s="34"/>
      <c r="W77" s="228">
        <f>+IF(F77=0,"",'Ark1'!AD247)</f>
        <v>2.432701052967154</v>
      </c>
      <c r="X77" s="228"/>
      <c r="Y77" s="18">
        <f t="shared" si="18"/>
        <v>70.438914027149323</v>
      </c>
      <c r="Z77" s="314">
        <f t="shared" si="19"/>
        <v>2673.0637165236458</v>
      </c>
      <c r="AA77" s="5">
        <f>+IF(F77=0,"",'Ark1'!T247)</f>
        <v>4.2864071433159907</v>
      </c>
      <c r="AB77" s="50">
        <f>+IF(F77=0,"",'Ark1'!V247)</f>
        <v>93.264805047709089</v>
      </c>
      <c r="AC77" s="28"/>
      <c r="AN77"/>
      <c r="AO77"/>
      <c r="AP77"/>
      <c r="AY77"/>
      <c r="BB77"/>
      <c r="BC77"/>
    </row>
    <row r="78" spans="1:55">
      <c r="A78" s="28"/>
      <c r="B78" s="2">
        <f>+'Ark1'!C248</f>
        <v>2023</v>
      </c>
      <c r="C78" s="2">
        <f>+'Ark1'!E248</f>
        <v>16</v>
      </c>
      <c r="D78" s="2">
        <f>+IF(F78=0,"",'Ark1'!Q248)</f>
        <v>464</v>
      </c>
      <c r="E78" s="18">
        <f t="shared" si="14"/>
        <v>18</v>
      </c>
      <c r="F78" s="314">
        <f>+'Ark1'!R248</f>
        <v>32478</v>
      </c>
      <c r="G78" s="314">
        <f t="shared" si="15"/>
        <v>137</v>
      </c>
      <c r="H78" s="50">
        <f>+IF(F78=0,"",'Ark1'!AE248)</f>
        <v>2.6038314532845139</v>
      </c>
      <c r="I78" s="50">
        <f>+IF(F78=0,"",'Ark1'!AF248)</f>
        <v>486</v>
      </c>
      <c r="J78" s="314">
        <f>+IF(F78=0,"",'Ark1'!S248)</f>
        <v>32338</v>
      </c>
      <c r="K78" s="5">
        <f>+IF(F78=0,"",'Ark1'!U248)</f>
        <v>60.475168532376784</v>
      </c>
      <c r="L78" s="5">
        <f t="shared" si="16"/>
        <v>-0.21996215705279809</v>
      </c>
      <c r="M78" s="5">
        <f>+IF(F78=0,"",'Ark1'!AC248)</f>
        <v>-31.22620637813089</v>
      </c>
      <c r="N78" s="50">
        <f>+IF(F78=0,"",'Ark1'!W248)</f>
        <v>86.42196177871169</v>
      </c>
      <c r="O78" s="50">
        <f t="shared" si="17"/>
        <v>-5.9969434098363195E-2</v>
      </c>
      <c r="P78" s="5">
        <f>+IF(F78=0,"",'Ark1'!AB248)</f>
        <v>2.6180848431178281</v>
      </c>
      <c r="Q78" s="34"/>
      <c r="R78" s="50">
        <f>+IF(F78=0,"",'Ark1'!X248)</f>
        <v>1.7981402795738652</v>
      </c>
      <c r="S78" s="50">
        <f>+IF(F78=0,"",'Ark1'!Y248)</f>
        <v>3.5962805591477305</v>
      </c>
      <c r="T78" s="98"/>
      <c r="U78" s="18"/>
      <c r="V78" s="34"/>
      <c r="W78" s="228">
        <f>+IF(F78=0,"",'Ark1'!AD248)</f>
        <v>2.5377164771075753</v>
      </c>
      <c r="X78" s="228"/>
      <c r="Y78" s="18">
        <f t="shared" si="18"/>
        <v>69.995689655172413</v>
      </c>
      <c r="Z78" s="314">
        <f t="shared" si="19"/>
        <v>2806.812474648998</v>
      </c>
      <c r="AA78" s="5">
        <f>+IF(F78=0,"",'Ark1'!T248)</f>
        <v>4.3782252601761185</v>
      </c>
      <c r="AB78" s="50">
        <f>+IF(F78=0,"",'Ark1'!V248)</f>
        <v>93.850178909964868</v>
      </c>
      <c r="AC78" s="28"/>
      <c r="AN78"/>
      <c r="AO78"/>
      <c r="AP78"/>
      <c r="AY78"/>
      <c r="BB78"/>
      <c r="BC78"/>
    </row>
    <row r="79" spans="1:55">
      <c r="A79" s="28"/>
      <c r="B79" s="2">
        <f>+'Ark1'!C249</f>
        <v>2023</v>
      </c>
      <c r="C79" s="2">
        <f>+'Ark1'!E249</f>
        <v>17</v>
      </c>
      <c r="D79" s="2">
        <f>+IF(F79=0,"",'Ark1'!Q249)</f>
        <v>464</v>
      </c>
      <c r="E79" s="18">
        <f t="shared" si="14"/>
        <v>-32</v>
      </c>
      <c r="F79" s="314">
        <f>+'Ark1'!R249</f>
        <v>31536</v>
      </c>
      <c r="G79" s="314">
        <f t="shared" si="15"/>
        <v>-3396</v>
      </c>
      <c r="H79" s="50">
        <f>+IF(F79=0,"",'Ark1'!AE249)</f>
        <v>2.4910287086112439</v>
      </c>
      <c r="I79" s="50">
        <f>+IF(F79=0,"",'Ark1'!AF249)</f>
        <v>553</v>
      </c>
      <c r="J79" s="314">
        <f>+IF(F79=0,"",'Ark1'!S249)</f>
        <v>31402</v>
      </c>
      <c r="K79" s="5">
        <f>+IF(F79=0,"",'Ark1'!U249)</f>
        <v>60.656295777339025</v>
      </c>
      <c r="L79" s="5">
        <f t="shared" si="16"/>
        <v>1.0601364830414184E-2</v>
      </c>
      <c r="M79" s="5">
        <f>+IF(F79=0,"",'Ark1'!AC249)</f>
        <v>-30.492281779230542</v>
      </c>
      <c r="N79" s="50">
        <f>+IF(F79=0,"",'Ark1'!W249)</f>
        <v>85.14238901980751</v>
      </c>
      <c r="O79" s="50">
        <f t="shared" si="17"/>
        <v>-0.86225486384350347</v>
      </c>
      <c r="P79" s="5">
        <f>+IF(F79=0,"",'Ark1'!AB249)</f>
        <v>2.623677300723791</v>
      </c>
      <c r="Q79" s="34"/>
      <c r="R79" s="50">
        <f>+IF(F79=0,"",'Ark1'!X249)</f>
        <v>2.5399543378995437</v>
      </c>
      <c r="S79" s="50">
        <f>+IF(F79=0,"",'Ark1'!Y249)</f>
        <v>5.0799086757990874</v>
      </c>
      <c r="T79" s="98"/>
      <c r="U79" s="18"/>
      <c r="V79" s="34"/>
      <c r="W79" s="228">
        <f>+IF(F79=0,"",'Ark1'!AD249)</f>
        <v>2.464111916437727</v>
      </c>
      <c r="X79" s="228"/>
      <c r="Y79" s="18">
        <f t="shared" si="18"/>
        <v>67.965517241379317</v>
      </c>
      <c r="Z79" s="314">
        <f t="shared" si="19"/>
        <v>2685.0503801286495</v>
      </c>
      <c r="AA79" s="5">
        <f>+IF(F79=0,"",'Ark1'!T249)</f>
        <v>4.0414446981227812</v>
      </c>
      <c r="AB79" s="50">
        <f>+IF(F79=0,"",'Ark1'!V249)</f>
        <v>92.520850953658098</v>
      </c>
      <c r="AC79" s="28"/>
      <c r="AN79"/>
      <c r="AO79"/>
      <c r="AP79"/>
      <c r="AY79"/>
      <c r="BB79"/>
      <c r="BC79"/>
    </row>
    <row r="80" spans="1:55">
      <c r="A80" s="28"/>
      <c r="B80" s="2">
        <f>+'Ark1'!C250</f>
        <v>2023</v>
      </c>
      <c r="C80" s="2">
        <f>+'Ark1'!E250</f>
        <v>18</v>
      </c>
      <c r="D80" s="2">
        <f>+IF(F80=0,"",'Ark1'!Q250)</f>
        <v>433</v>
      </c>
      <c r="E80" s="18">
        <f t="shared" si="14"/>
        <v>-27</v>
      </c>
      <c r="F80" s="314">
        <f>+'Ark1'!R250</f>
        <v>28562</v>
      </c>
      <c r="G80" s="314">
        <f t="shared" si="15"/>
        <v>-463</v>
      </c>
      <c r="H80" s="50">
        <f>+IF(F80=0,"",'Ark1'!AE250)</f>
        <v>2.2563545278380244</v>
      </c>
      <c r="I80" s="50">
        <f>+IF(F80=0,"",'Ark1'!AF250)</f>
        <v>482</v>
      </c>
      <c r="J80" s="314">
        <f>+IF(F80=0,"",'Ark1'!S250)</f>
        <v>28467</v>
      </c>
      <c r="K80" s="5">
        <f>+IF(F80=0,"",'Ark1'!U250)</f>
        <v>60.662697158112898</v>
      </c>
      <c r="L80" s="5">
        <f t="shared" si="16"/>
        <v>-0.19898281411895624</v>
      </c>
      <c r="M80" s="5">
        <f>+IF(F80=0,"",'Ark1'!AC250)</f>
        <v>-30.064727011527275</v>
      </c>
      <c r="N80" s="50">
        <f>+IF(F80=0,"",'Ark1'!W250)</f>
        <v>85.072666596410045</v>
      </c>
      <c r="O80" s="50">
        <f t="shared" si="17"/>
        <v>0.92733615559076554</v>
      </c>
      <c r="P80" s="5">
        <f>+IF(F80=0,"",'Ark1'!AB250)</f>
        <v>2.5812487934371759</v>
      </c>
      <c r="Q80" s="34"/>
      <c r="R80" s="50">
        <f>+IF(F80=0,"",'Ark1'!X250)</f>
        <v>2.4368041453679719</v>
      </c>
      <c r="S80" s="50">
        <f>+IF(F80=0,"",'Ark1'!Y250)</f>
        <v>4.8736082907359437</v>
      </c>
      <c r="T80" s="98"/>
      <c r="U80" s="18"/>
      <c r="V80" s="34"/>
      <c r="W80" s="228">
        <f>+IF(F80=0,"",'Ark1'!AD250)</f>
        <v>2.2317340359365274</v>
      </c>
      <c r="X80" s="228"/>
      <c r="Y80" s="18">
        <f t="shared" si="18"/>
        <v>65.963048498845268</v>
      </c>
      <c r="Z80" s="314">
        <f t="shared" si="19"/>
        <v>2429.8455033266637</v>
      </c>
      <c r="AA80" s="5">
        <f>+IF(F80=0,"",'Ark1'!T250)</f>
        <v>4.0872137805475797</v>
      </c>
      <c r="AB80" s="50">
        <f>+IF(F80=0,"",'Ark1'!V250)</f>
        <v>92.37299001740783</v>
      </c>
      <c r="AC80" s="28"/>
      <c r="AN80"/>
      <c r="AO80"/>
      <c r="AP80"/>
      <c r="AY80"/>
      <c r="BB80"/>
      <c r="BC80"/>
    </row>
    <row r="81" spans="1:55">
      <c r="A81" s="28"/>
      <c r="B81" s="2">
        <f>+'Ark1'!C251</f>
        <v>2023</v>
      </c>
      <c r="C81" s="2">
        <f>+'Ark1'!E251</f>
        <v>19</v>
      </c>
      <c r="D81" s="2">
        <f>+IF(F81=0,"",'Ark1'!Q251)</f>
        <v>439</v>
      </c>
      <c r="E81" s="18">
        <f t="shared" si="14"/>
        <v>-2</v>
      </c>
      <c r="F81" s="314">
        <f>+'Ark1'!R251</f>
        <v>31906</v>
      </c>
      <c r="G81" s="314">
        <f t="shared" si="15"/>
        <v>2941</v>
      </c>
      <c r="H81" s="50">
        <f>+IF(F81=0,"",'Ark1'!AE251)</f>
        <v>2.5156310570925848</v>
      </c>
      <c r="I81" s="50">
        <f>+IF(F81=0,"",'Ark1'!AF251)</f>
        <v>513</v>
      </c>
      <c r="J81" s="314">
        <f>+IF(F81=0,"",'Ark1'!S251)</f>
        <v>31775</v>
      </c>
      <c r="K81" s="5">
        <f>+IF(F81=0,"",'Ark1'!U251)</f>
        <v>60.54322580645163</v>
      </c>
      <c r="L81" s="5">
        <f t="shared" si="16"/>
        <v>-0.17995410406136614</v>
      </c>
      <c r="M81" s="5">
        <f>+IF(F81=0,"",'Ark1'!AC251)</f>
        <v>-32.021758040100025</v>
      </c>
      <c r="N81" s="50">
        <f>+IF(F81=0,"",'Ark1'!W251)</f>
        <v>84.973948072383678</v>
      </c>
      <c r="O81" s="50">
        <f t="shared" si="17"/>
        <v>6.3487110224770049E-2</v>
      </c>
      <c r="P81" s="5">
        <f>+IF(F81=0,"",'Ark1'!AB251)</f>
        <v>2.5890064703843838</v>
      </c>
      <c r="Q81" s="34"/>
      <c r="R81" s="50">
        <f>+IF(F81=0,"",'Ark1'!X251)</f>
        <v>1.1627906976744189</v>
      </c>
      <c r="S81" s="50">
        <f>+IF(F81=0,"",'Ark1'!Y251)</f>
        <v>2.3255813953488378</v>
      </c>
      <c r="T81" s="98"/>
      <c r="U81" s="18"/>
      <c r="V81" s="34"/>
      <c r="W81" s="228">
        <f>+IF(F81=0,"",'Ark1'!AD251)</f>
        <v>2.493022412666861</v>
      </c>
      <c r="X81" s="228"/>
      <c r="Y81" s="18">
        <f t="shared" si="18"/>
        <v>72.678815489749425</v>
      </c>
      <c r="Z81" s="314">
        <f t="shared" si="19"/>
        <v>2711.1787871974734</v>
      </c>
      <c r="AA81" s="5">
        <f>+IF(F81=0,"",'Ark1'!T251)</f>
        <v>4.2837710775402744</v>
      </c>
      <c r="AB81" s="50">
        <f>+IF(F81=0,"",'Ark1'!V251)</f>
        <v>92.285982919242741</v>
      </c>
      <c r="AC81" s="28"/>
      <c r="AN81"/>
      <c r="AO81"/>
      <c r="AP81"/>
      <c r="AY81"/>
      <c r="BB81"/>
      <c r="BC81"/>
    </row>
    <row r="82" spans="1:55">
      <c r="A82" s="28"/>
      <c r="B82" s="2">
        <f>+'Ark1'!C252</f>
        <v>2023</v>
      </c>
      <c r="C82" s="2">
        <f>+'Ark1'!E252</f>
        <v>20</v>
      </c>
      <c r="D82" s="2">
        <f>+IF(F82=0,"",'Ark1'!Q252)</f>
        <v>351</v>
      </c>
      <c r="E82" s="18">
        <f t="shared" si="14"/>
        <v>-68</v>
      </c>
      <c r="F82" s="314">
        <f>+'Ark1'!R252</f>
        <v>19975</v>
      </c>
      <c r="G82" s="314">
        <f t="shared" si="15"/>
        <v>-5341</v>
      </c>
      <c r="H82" s="50">
        <f>+IF(F82=0,"",'Ark1'!AE252)</f>
        <v>1.5540273048710689</v>
      </c>
      <c r="I82" s="50">
        <f>+IF(F82=0,"",'Ark1'!AF252)</f>
        <v>347</v>
      </c>
      <c r="J82" s="314">
        <f>+IF(F82=0,"",'Ark1'!S252)</f>
        <v>19873</v>
      </c>
      <c r="K82" s="5">
        <f>+IF(F82=0,"",'Ark1'!U252)</f>
        <v>60.644089971317861</v>
      </c>
      <c r="L82" s="5">
        <f t="shared" si="16"/>
        <v>4.0487652478944369E-3</v>
      </c>
      <c r="M82" s="5">
        <f>+IF(F82=0,"",'Ark1'!AC252)</f>
        <v>-27.358948327530968</v>
      </c>
      <c r="N82" s="50">
        <f>+IF(F82=0,"",'Ark1'!W252)</f>
        <v>83.93046344286175</v>
      </c>
      <c r="O82" s="50">
        <f t="shared" si="17"/>
        <v>-1.6542110688068163</v>
      </c>
      <c r="P82" s="5">
        <f>+IF(F82=0,"",'Ark1'!AB252)</f>
        <v>2.6037535308493758</v>
      </c>
      <c r="Q82" s="34"/>
      <c r="R82" s="50">
        <f>+IF(F82=0,"",'Ark1'!X252)</f>
        <v>2.287859824780976</v>
      </c>
      <c r="S82" s="50">
        <f>+IF(F82=0,"",'Ark1'!Y252)</f>
        <v>4.5757196495619521</v>
      </c>
      <c r="T82" s="98"/>
      <c r="U82" s="18"/>
      <c r="V82" s="34"/>
      <c r="W82" s="228">
        <f>+IF(F82=0,"",'Ark1'!AD252)</f>
        <v>1.560776113991742</v>
      </c>
      <c r="X82" s="228"/>
      <c r="Y82" s="18">
        <f t="shared" si="18"/>
        <v>56.908831908831907</v>
      </c>
      <c r="Z82" s="314">
        <f t="shared" si="19"/>
        <v>1676.5110072711634</v>
      </c>
      <c r="AA82" s="5">
        <f>+IF(F82=0,"",'Ark1'!T252)</f>
        <v>4.1393742177722164</v>
      </c>
      <c r="AB82" s="50">
        <f>+IF(F82=0,"",'Ark1'!V252)</f>
        <v>91.208829370947228</v>
      </c>
      <c r="AC82" s="28"/>
      <c r="AN82"/>
      <c r="AO82"/>
      <c r="AP82"/>
      <c r="AY82"/>
      <c r="BB82"/>
      <c r="BC82"/>
    </row>
    <row r="83" spans="1:55">
      <c r="A83" s="28"/>
      <c r="B83" s="2">
        <f>+'Ark1'!C253</f>
        <v>2023</v>
      </c>
      <c r="C83" s="2">
        <f>+'Ark1'!E253</f>
        <v>21</v>
      </c>
      <c r="D83" s="2">
        <f>+IF(F83=0,"",'Ark1'!Q253)</f>
        <v>428</v>
      </c>
      <c r="E83" s="18">
        <f t="shared" si="14"/>
        <v>20</v>
      </c>
      <c r="F83" s="314">
        <f>+'Ark1'!R253</f>
        <v>30076</v>
      </c>
      <c r="G83" s="314">
        <f t="shared" si="15"/>
        <v>6759</v>
      </c>
      <c r="H83" s="50">
        <f>+IF(F83=0,"",'Ark1'!AE253)</f>
        <v>2.3651642904547696</v>
      </c>
      <c r="I83" s="50">
        <f>+IF(F83=0,"",'Ark1'!AF253)</f>
        <v>570</v>
      </c>
      <c r="J83" s="314">
        <f>+IF(F83=0,"",'Ark1'!S253)</f>
        <v>29966</v>
      </c>
      <c r="K83" s="5">
        <f>+IF(F83=0,"",'Ark1'!U253)</f>
        <v>60.605285990789554</v>
      </c>
      <c r="L83" s="5">
        <f t="shared" si="16"/>
        <v>-3.35023580556566E-2</v>
      </c>
      <c r="M83" s="5">
        <f>+IF(F83=0,"",'Ark1'!AC253)</f>
        <v>-31.746579337648217</v>
      </c>
      <c r="N83" s="50">
        <f>+IF(F83=0,"",'Ark1'!W253)</f>
        <v>84.714342921978087</v>
      </c>
      <c r="O83" s="50">
        <f t="shared" si="17"/>
        <v>-0.10252626106216667</v>
      </c>
      <c r="P83" s="5">
        <f>+IF(F83=0,"",'Ark1'!AB253)</f>
        <v>2.6364347738427858</v>
      </c>
      <c r="Q83" s="34"/>
      <c r="R83" s="50">
        <f>+IF(F83=0,"",'Ark1'!X253)</f>
        <v>2.1445670966883901</v>
      </c>
      <c r="S83" s="50">
        <f>+IF(F83=0,"",'Ark1'!Y253)</f>
        <v>4.2891341933767801</v>
      </c>
      <c r="T83" s="98"/>
      <c r="U83" s="18"/>
      <c r="V83" s="34"/>
      <c r="W83" s="228">
        <f>+IF(F83=0,"",'Ark1'!AD253)</f>
        <v>2.3500326610470919</v>
      </c>
      <c r="X83" s="228"/>
      <c r="Y83" s="18">
        <f t="shared" si="18"/>
        <v>70.271028037383175</v>
      </c>
      <c r="Z83" s="314">
        <f t="shared" si="19"/>
        <v>2547.8685777214127</v>
      </c>
      <c r="AA83" s="5">
        <f>+IF(F83=0,"",'Ark1'!T253)</f>
        <v>4.1772509642239672</v>
      </c>
      <c r="AB83" s="50">
        <f>+IF(F83=0,"",'Ark1'!V253)</f>
        <v>91.997687664653938</v>
      </c>
      <c r="AC83" s="28"/>
      <c r="AN83"/>
      <c r="AO83"/>
      <c r="AP83"/>
      <c r="AY83"/>
      <c r="BB83"/>
      <c r="BC83"/>
    </row>
    <row r="84" spans="1:55">
      <c r="A84" s="28"/>
      <c r="B84" s="2">
        <f>+'Ark1'!C254</f>
        <v>2023</v>
      </c>
      <c r="C84" s="2">
        <f>+'Ark1'!E254</f>
        <v>22</v>
      </c>
      <c r="D84" s="2">
        <f>+IF(F84=0,"",'Ark1'!Q254)</f>
        <v>477</v>
      </c>
      <c r="E84" s="18">
        <f t="shared" si="14"/>
        <v>7</v>
      </c>
      <c r="F84" s="314">
        <f>+'Ark1'!R254</f>
        <v>27898</v>
      </c>
      <c r="G84" s="314">
        <f t="shared" si="15"/>
        <v>-2347</v>
      </c>
      <c r="H84" s="50">
        <f>+IF(F84=0,"",'Ark1'!AE254)</f>
        <v>2.2069876220935472</v>
      </c>
      <c r="I84" s="50">
        <f>+IF(F84=0,"",'Ark1'!AF254)</f>
        <v>439</v>
      </c>
      <c r="J84" s="314">
        <f>+IF(F84=0,"",'Ark1'!S254)</f>
        <v>27770</v>
      </c>
      <c r="K84" s="5">
        <f>+IF(F84=0,"",'Ark1'!U254)</f>
        <v>60.445948865682382</v>
      </c>
      <c r="L84" s="5">
        <f t="shared" si="16"/>
        <v>-4.5766776645876917E-2</v>
      </c>
      <c r="M84" s="5">
        <f>+IF(F84=0,"",'Ark1'!AC254)</f>
        <v>-34.325314420641547</v>
      </c>
      <c r="N84" s="50">
        <f>+IF(F84=0,"",'Ark1'!W254)</f>
        <v>85.299881166726351</v>
      </c>
      <c r="O84" s="50">
        <f t="shared" si="17"/>
        <v>-0.28167410106296131</v>
      </c>
      <c r="P84" s="5">
        <f>+IF(F84=0,"",'Ark1'!AB254)</f>
        <v>2.6459239499085649</v>
      </c>
      <c r="Q84" s="34"/>
      <c r="R84" s="50">
        <f>+IF(F84=0,"",'Ark1'!X254)</f>
        <v>1.1255287117356081</v>
      </c>
      <c r="S84" s="50">
        <f>+IF(F84=0,"",'Ark1'!Y254)</f>
        <v>2.2510574234712162</v>
      </c>
      <c r="T84" s="98"/>
      <c r="U84" s="18"/>
      <c r="V84" s="34"/>
      <c r="W84" s="228">
        <f>+IF(F84=0,"",'Ark1'!AD254)</f>
        <v>2.1798514156766777</v>
      </c>
      <c r="X84" s="228"/>
      <c r="Y84" s="18">
        <f t="shared" si="18"/>
        <v>58.486373165618446</v>
      </c>
      <c r="Z84" s="314">
        <f t="shared" si="19"/>
        <v>2379.6960847893315</v>
      </c>
      <c r="AA84" s="5">
        <f>+IF(F84=0,"",'Ark1'!T254)</f>
        <v>4.451501899777762</v>
      </c>
      <c r="AB84" s="50">
        <f>+IF(F84=0,"",'Ark1'!V254)</f>
        <v>92.683609482160634</v>
      </c>
      <c r="AC84" s="28"/>
      <c r="AN84"/>
      <c r="AO84"/>
      <c r="AP84"/>
      <c r="AY84"/>
      <c r="BB84"/>
      <c r="BC84"/>
    </row>
    <row r="85" spans="1:55">
      <c r="A85" s="28"/>
      <c r="B85" s="2">
        <f>+'Ark1'!C255</f>
        <v>2023</v>
      </c>
      <c r="C85" s="2">
        <f>+'Ark1'!E255</f>
        <v>23</v>
      </c>
      <c r="D85" s="2">
        <f>+IF(F85=0,"",'Ark1'!Q255)</f>
        <v>413</v>
      </c>
      <c r="E85" s="18">
        <f t="shared" si="14"/>
        <v>-31</v>
      </c>
      <c r="F85" s="314">
        <f>+'Ark1'!R255</f>
        <v>29924</v>
      </c>
      <c r="G85" s="314">
        <f t="shared" si="15"/>
        <v>3919</v>
      </c>
      <c r="H85" s="50">
        <f>+IF(F85=0,"",'Ark1'!AE255)</f>
        <v>2.3303494037841004</v>
      </c>
      <c r="I85" s="50">
        <f>+IF(F85=0,"",'Ark1'!AF255)</f>
        <v>471</v>
      </c>
      <c r="J85" s="314">
        <f>+IF(F85=0,"",'Ark1'!S255)</f>
        <v>29684</v>
      </c>
      <c r="K85" s="5">
        <f>+IF(F85=0,"",'Ark1'!U255)</f>
        <v>60.617234874006208</v>
      </c>
      <c r="L85" s="5">
        <f t="shared" si="16"/>
        <v>2.2760376324605147E-2</v>
      </c>
      <c r="M85" s="5">
        <f>+IF(F85=0,"",'Ark1'!AC255)</f>
        <v>-33.879693939574395</v>
      </c>
      <c r="N85" s="50">
        <f>+IF(F85=0,"",'Ark1'!W255)</f>
        <v>84.260305214930753</v>
      </c>
      <c r="O85" s="50">
        <f t="shared" si="17"/>
        <v>-1.4324343523025362</v>
      </c>
      <c r="P85" s="5">
        <f>+IF(F85=0,"",'Ark1'!AB255)</f>
        <v>2.5989708986039122</v>
      </c>
      <c r="Q85" s="34"/>
      <c r="R85" s="50">
        <f>+IF(F85=0,"",'Ark1'!X255)</f>
        <v>1.2364657131399548</v>
      </c>
      <c r="S85" s="50">
        <f>+IF(F85=0,"",'Ark1'!Y255)</f>
        <v>2.4729314262799096</v>
      </c>
      <c r="T85" s="98"/>
      <c r="U85" s="18"/>
      <c r="V85" s="34"/>
      <c r="W85" s="228">
        <f>+IF(F85=0,"",'Ark1'!AD255)</f>
        <v>2.3381559166502579</v>
      </c>
      <c r="X85" s="228"/>
      <c r="Y85" s="18">
        <f t="shared" si="18"/>
        <v>72.455205811138015</v>
      </c>
      <c r="Z85" s="314">
        <f t="shared" si="19"/>
        <v>2521.4053732515881</v>
      </c>
      <c r="AA85" s="5">
        <f>+IF(F85=0,"",'Ark1'!T255)</f>
        <v>4.072884641090762</v>
      </c>
      <c r="AB85" s="50">
        <f>+IF(F85=0,"",'Ark1'!V255)</f>
        <v>91.682015532915898</v>
      </c>
      <c r="AC85" s="28"/>
      <c r="AN85"/>
      <c r="AO85"/>
      <c r="AP85"/>
      <c r="AY85"/>
      <c r="BB85"/>
      <c r="BC85"/>
    </row>
    <row r="86" spans="1:55">
      <c r="A86" s="28"/>
      <c r="B86" s="2">
        <f>+'Ark1'!C256</f>
        <v>2023</v>
      </c>
      <c r="C86" s="2">
        <f>+'Ark1'!E256</f>
        <v>24</v>
      </c>
      <c r="D86" s="2">
        <f>+IF(F86=0,"",'Ark1'!Q256)</f>
        <v>441</v>
      </c>
      <c r="E86" s="18">
        <f t="shared" si="14"/>
        <v>21</v>
      </c>
      <c r="F86" s="314">
        <f>+'Ark1'!R256</f>
        <v>29166</v>
      </c>
      <c r="G86" s="314">
        <f t="shared" si="15"/>
        <v>963</v>
      </c>
      <c r="H86" s="50">
        <f>+IF(F86=0,"",'Ark1'!AE256)</f>
        <v>2.2771473457799551</v>
      </c>
      <c r="I86" s="50">
        <f>+IF(F86=0,"",'Ark1'!AF256)</f>
        <v>390</v>
      </c>
      <c r="J86" s="314">
        <f>+IF(F86=0,"",'Ark1'!S256)</f>
        <v>29003</v>
      </c>
      <c r="K86" s="5">
        <f>+IF(F86=0,"",'Ark1'!U256)</f>
        <v>60.484777436816877</v>
      </c>
      <c r="L86" s="5">
        <f t="shared" si="16"/>
        <v>-0.21406838820449536</v>
      </c>
      <c r="M86" s="5">
        <f>+IF(F86=0,"",'Ark1'!AC256)</f>
        <v>-34.537170388496129</v>
      </c>
      <c r="N86" s="50">
        <f>+IF(F86=0,"",'Ark1'!W256)</f>
        <v>84.269927248905191</v>
      </c>
      <c r="O86" s="50">
        <f t="shared" si="17"/>
        <v>-0.50462390526975298</v>
      </c>
      <c r="P86" s="5">
        <f>+IF(F86=0,"",'Ark1'!AB256)</f>
        <v>2.702209335113559</v>
      </c>
      <c r="Q86" s="34"/>
      <c r="R86" s="50">
        <f>+IF(F86=0,"",'Ark1'!X256)</f>
        <v>1.7726119454158951</v>
      </c>
      <c r="S86" s="50">
        <f>+IF(F86=0,"",'Ark1'!Y256)</f>
        <v>3.5452238908317901</v>
      </c>
      <c r="T86" s="98"/>
      <c r="U86" s="18"/>
      <c r="V86" s="34"/>
      <c r="W86" s="228">
        <f>+IF(F86=0,"",'Ark1'!AD256)</f>
        <v>2.2789284676186807</v>
      </c>
      <c r="X86" s="228"/>
      <c r="Y86" s="18">
        <f t="shared" si="18"/>
        <v>66.136054421768705</v>
      </c>
      <c r="Z86" s="314">
        <f t="shared" si="19"/>
        <v>2457.8166981415688</v>
      </c>
      <c r="AA86" s="5">
        <f>+IF(F86=0,"",'Ark1'!T256)</f>
        <v>4.336556264143181</v>
      </c>
      <c r="AB86" s="50">
        <f>+IF(F86=0,"",'Ark1'!V256)</f>
        <v>91.556090752968061</v>
      </c>
      <c r="AC86" s="28"/>
      <c r="AN86"/>
      <c r="AO86"/>
      <c r="AP86"/>
      <c r="AY86"/>
      <c r="BB86"/>
      <c r="BC86"/>
    </row>
    <row r="87" spans="1:55">
      <c r="A87" s="28"/>
      <c r="B87" s="2">
        <f>+'Ark1'!C257</f>
        <v>2023</v>
      </c>
      <c r="C87" s="2">
        <f>+'Ark1'!E257</f>
        <v>25</v>
      </c>
      <c r="D87" s="2">
        <f>+IF(F87=0,"",'Ark1'!Q257)</f>
        <v>440</v>
      </c>
      <c r="E87" s="18">
        <f t="shared" si="14"/>
        <v>-21</v>
      </c>
      <c r="F87" s="314">
        <f>+'Ark1'!R257</f>
        <v>29235</v>
      </c>
      <c r="G87" s="314">
        <f t="shared" si="15"/>
        <v>-1384</v>
      </c>
      <c r="H87" s="50">
        <f>+IF(F87=0,"",'Ark1'!AE257)</f>
        <v>2.2887976817408631</v>
      </c>
      <c r="I87" s="50">
        <f>+IF(F87=0,"",'Ark1'!AF257)</f>
        <v>396</v>
      </c>
      <c r="J87" s="314">
        <f>+IF(F87=0,"",'Ark1'!S257)</f>
        <v>29117</v>
      </c>
      <c r="K87" s="5">
        <f>+IF(F87=0,"",'Ark1'!U257)</f>
        <v>60.420269945392718</v>
      </c>
      <c r="L87" s="5">
        <f t="shared" si="16"/>
        <v>-0.16496050038765731</v>
      </c>
      <c r="M87" s="5">
        <f>+IF(F87=0,"",'Ark1'!AC257)</f>
        <v>-30.700983223743602</v>
      </c>
      <c r="N87" s="50">
        <f>+IF(F87=0,"",'Ark1'!W257)</f>
        <v>84.369443967441612</v>
      </c>
      <c r="O87" s="50">
        <f t="shared" si="17"/>
        <v>-0.57765698193603043</v>
      </c>
      <c r="P87" s="5">
        <f>+IF(F87=0,"",'Ark1'!AB257)</f>
        <v>2.6460703404610975</v>
      </c>
      <c r="Q87" s="34"/>
      <c r="R87" s="50">
        <f>+IF(F87=0,"",'Ark1'!X257)</f>
        <v>2.4320164186762443</v>
      </c>
      <c r="S87" s="50">
        <f>+IF(F87=0,"",'Ark1'!Y257)</f>
        <v>4.8640328373524886</v>
      </c>
      <c r="T87" s="98"/>
      <c r="U87" s="18"/>
      <c r="V87" s="34"/>
      <c r="W87" s="228">
        <f>+IF(F87=0,"",'Ark1'!AD257)</f>
        <v>2.2843198844830326</v>
      </c>
      <c r="X87" s="228"/>
      <c r="Y87" s="18">
        <f t="shared" si="18"/>
        <v>66.443181818181813</v>
      </c>
      <c r="Z87" s="314">
        <f t="shared" si="19"/>
        <v>2466.5406943881553</v>
      </c>
      <c r="AA87" s="5">
        <f>+IF(F87=0,"",'Ark1'!T257)</f>
        <v>4.522695399350094</v>
      </c>
      <c r="AB87" s="50">
        <f>+IF(F87=0,"",'Ark1'!V257)</f>
        <v>91.618933007270087</v>
      </c>
      <c r="AC87" s="28"/>
      <c r="AN87"/>
      <c r="AO87"/>
      <c r="AP87"/>
      <c r="AY87"/>
      <c r="BB87"/>
      <c r="BC87"/>
    </row>
    <row r="88" spans="1:55">
      <c r="A88" s="28"/>
      <c r="B88" s="2">
        <f>+'Ark1'!C258</f>
        <v>2023</v>
      </c>
      <c r="C88" s="2">
        <f>+'Ark1'!E258</f>
        <v>26</v>
      </c>
      <c r="D88" s="2">
        <f>+IF(F88=0,"",'Ark1'!Q258)</f>
        <v>422</v>
      </c>
      <c r="E88" s="18">
        <f t="shared" si="14"/>
        <v>-9</v>
      </c>
      <c r="F88" s="314">
        <f>+'Ark1'!R258</f>
        <v>27864</v>
      </c>
      <c r="G88" s="314">
        <f t="shared" si="15"/>
        <v>2592</v>
      </c>
      <c r="H88" s="50">
        <f>+IF(F88=0,"",'Ark1'!AE258)</f>
        <v>2.1683906900015701</v>
      </c>
      <c r="I88" s="50">
        <f>+IF(F88=0,"",'Ark1'!AF258)</f>
        <v>390</v>
      </c>
      <c r="J88" s="314">
        <f>+IF(F88=0,"",'Ark1'!S258)</f>
        <v>27758</v>
      </c>
      <c r="K88" s="5">
        <f>+IF(F88=0,"",'Ark1'!U258)</f>
        <v>60.589559766553791</v>
      </c>
      <c r="L88" s="5">
        <f t="shared" si="16"/>
        <v>5.018749798006894E-2</v>
      </c>
      <c r="M88" s="5">
        <f>+IF(F88=0,"",'Ark1'!AC258)</f>
        <v>-31.304468009193226</v>
      </c>
      <c r="N88" s="50">
        <f>+IF(F88=0,"",'Ark1'!W258)</f>
        <v>83.844343972908476</v>
      </c>
      <c r="O88" s="50">
        <f t="shared" si="17"/>
        <v>-1.5620326659471147</v>
      </c>
      <c r="P88" s="5">
        <f>+IF(F88=0,"",'Ark1'!AB258)</f>
        <v>2.5796404390975036</v>
      </c>
      <c r="Q88" s="34"/>
      <c r="R88" s="50">
        <f>+IF(F88=0,"",'Ark1'!X258)</f>
        <v>2.0277060005742182</v>
      </c>
      <c r="S88" s="50">
        <f>+IF(F88=0,"",'Ark1'!Y258)</f>
        <v>4.0554120011484365</v>
      </c>
      <c r="T88" s="98"/>
      <c r="U88" s="18"/>
      <c r="V88" s="34"/>
      <c r="W88" s="228">
        <f>+IF(F88=0,"",'Ark1'!AD258)</f>
        <v>2.1771947754826488</v>
      </c>
      <c r="X88" s="228"/>
      <c r="Y88" s="18">
        <f t="shared" si="18"/>
        <v>66.02843601895735</v>
      </c>
      <c r="Z88" s="314">
        <f t="shared" si="19"/>
        <v>2336.2388004611216</v>
      </c>
      <c r="AA88" s="5">
        <f>+IF(F88=0,"",'Ark1'!T258)</f>
        <v>4.1703990812517935</v>
      </c>
      <c r="AB88" s="50">
        <f>+IF(F88=0,"",'Ark1'!V258)</f>
        <v>91.058180683583828</v>
      </c>
      <c r="AC88" s="28"/>
      <c r="AN88"/>
      <c r="AO88"/>
      <c r="AP88"/>
      <c r="AY88"/>
      <c r="BB88"/>
      <c r="BC88"/>
    </row>
    <row r="89" spans="1:55">
      <c r="A89" s="28"/>
      <c r="B89" s="2">
        <f>+'Ark1'!C259</f>
        <v>2023</v>
      </c>
      <c r="C89" s="2">
        <f>+'Ark1'!E259</f>
        <v>27</v>
      </c>
      <c r="D89" s="2">
        <f>+IF(F89=0,"",'Ark1'!Q259)</f>
        <v>444</v>
      </c>
      <c r="E89" s="18">
        <f t="shared" si="14"/>
        <v>-2</v>
      </c>
      <c r="F89" s="314">
        <f>+'Ark1'!R259</f>
        <v>29700</v>
      </c>
      <c r="G89" s="314">
        <f t="shared" si="15"/>
        <v>-1605</v>
      </c>
      <c r="H89" s="50">
        <f>+IF(F89=0,"",'Ark1'!AE259)</f>
        <v>2.3220706998707197</v>
      </c>
      <c r="I89" s="50">
        <f>+IF(F89=0,"",'Ark1'!AF259)</f>
        <v>332</v>
      </c>
      <c r="J89" s="314">
        <f>+IF(F89=0,"",'Ark1'!S259)</f>
        <v>29588</v>
      </c>
      <c r="K89" s="5">
        <f>+IF(F89=0,"",'Ark1'!U259)</f>
        <v>60.429566040286609</v>
      </c>
      <c r="L89" s="5">
        <f t="shared" si="16"/>
        <v>-0.19771489336482517</v>
      </c>
      <c r="M89" s="5">
        <f>+IF(F89=0,"",'Ark1'!AC259)</f>
        <v>-32.855332236425163</v>
      </c>
      <c r="N89" s="50">
        <f>+IF(F89=0,"",'Ark1'!W259)</f>
        <v>84.233381776395277</v>
      </c>
      <c r="O89" s="50">
        <f t="shared" si="17"/>
        <v>-0.70829273517880154</v>
      </c>
      <c r="P89" s="5">
        <f>+IF(F89=0,"",'Ark1'!AB259)</f>
        <v>2.652539879477799</v>
      </c>
      <c r="Q89" s="34"/>
      <c r="R89" s="50">
        <f>+IF(F89=0,"",'Ark1'!X259)</f>
        <v>1.4612794612794613</v>
      </c>
      <c r="S89" s="50">
        <f>+IF(F89=0,"",'Ark1'!Y259)</f>
        <v>2.9225589225589226</v>
      </c>
      <c r="T89" s="98"/>
      <c r="U89" s="18"/>
      <c r="V89" s="34"/>
      <c r="W89" s="228">
        <f>+IF(F89=0,"",'Ark1'!AD259)</f>
        <v>2.3206533459601881</v>
      </c>
      <c r="X89" s="228"/>
      <c r="Y89" s="18">
        <f t="shared" si="18"/>
        <v>66.891891891891888</v>
      </c>
      <c r="Z89" s="314">
        <f t="shared" si="19"/>
        <v>2501.7314387589395</v>
      </c>
      <c r="AA89" s="5">
        <f>+IF(F89=0,"",'Ark1'!T259)</f>
        <v>4.506430976430976</v>
      </c>
      <c r="AB89" s="50">
        <f>+IF(F89=0,"",'Ark1'!V259)</f>
        <v>91.460034528360126</v>
      </c>
      <c r="AC89" s="28"/>
      <c r="AN89"/>
      <c r="AO89"/>
      <c r="AP89"/>
      <c r="AY89"/>
      <c r="BB89"/>
      <c r="BC89"/>
    </row>
    <row r="90" spans="1:55">
      <c r="A90" s="28"/>
      <c r="B90" s="2">
        <f>+'Ark1'!C260</f>
        <v>2023</v>
      </c>
      <c r="C90" s="2">
        <f>+'Ark1'!E260</f>
        <v>28</v>
      </c>
      <c r="D90" s="2">
        <f>+IF(F90=0,"",'Ark1'!Q260)</f>
        <v>416</v>
      </c>
      <c r="E90" s="18">
        <f t="shared" si="14"/>
        <v>-6</v>
      </c>
      <c r="F90" s="314">
        <f>+'Ark1'!R260</f>
        <v>29798</v>
      </c>
      <c r="G90" s="314">
        <f t="shared" si="15"/>
        <v>765</v>
      </c>
      <c r="H90" s="50">
        <f>+IF(F90=0,"",'Ark1'!AE260)</f>
        <v>2.3089821002887834</v>
      </c>
      <c r="I90" s="50">
        <f>+IF(F90=0,"",'Ark1'!AF260)</f>
        <v>371</v>
      </c>
      <c r="J90" s="314">
        <f>+IF(F90=0,"",'Ark1'!S260)</f>
        <v>29653</v>
      </c>
      <c r="K90" s="5">
        <f>+IF(F90=0,"",'Ark1'!U260)</f>
        <v>60.438572825683735</v>
      </c>
      <c r="L90" s="5">
        <f t="shared" si="16"/>
        <v>-7.1960226306984509E-2</v>
      </c>
      <c r="M90" s="5">
        <f>+IF(F90=0,"",'Ark1'!AC260)</f>
        <v>-31.362349700614743</v>
      </c>
      <c r="N90" s="50">
        <f>+IF(F90=0,"",'Ark1'!W260)</f>
        <v>83.574990726064442</v>
      </c>
      <c r="O90" s="50">
        <f t="shared" si="17"/>
        <v>-1.0232001487496376</v>
      </c>
      <c r="P90" s="5">
        <f>+IF(F90=0,"",'Ark1'!AB260)</f>
        <v>2.5786476456931831</v>
      </c>
      <c r="Q90" s="34"/>
      <c r="R90" s="50">
        <f>+IF(F90=0,"",'Ark1'!X260)</f>
        <v>1.7585072823679444</v>
      </c>
      <c r="S90" s="50">
        <f>+IF(F90=0,"",'Ark1'!Y260)</f>
        <v>3.5170145647358888</v>
      </c>
      <c r="T90" s="98"/>
      <c r="U90" s="18"/>
      <c r="V90" s="34"/>
      <c r="W90" s="228">
        <f>+IF(F90=0,"",'Ark1'!AD260)</f>
        <v>2.3283107206370941</v>
      </c>
      <c r="X90" s="228"/>
      <c r="Y90" s="18">
        <f t="shared" si="18"/>
        <v>71.629807692307693</v>
      </c>
      <c r="Z90" s="314">
        <f t="shared" si="19"/>
        <v>2490.3675736552682</v>
      </c>
      <c r="AA90" s="5">
        <f>+IF(F90=0,"",'Ark1'!T260)</f>
        <v>4.4892945835290954</v>
      </c>
      <c r="AB90" s="50">
        <f>+IF(F90=0,"",'Ark1'!V260)</f>
        <v>90.803884395012673</v>
      </c>
      <c r="AC90" s="28"/>
      <c r="AN90"/>
      <c r="AO90"/>
      <c r="AP90"/>
      <c r="AY90"/>
      <c r="BB90"/>
      <c r="BC90"/>
    </row>
    <row r="91" spans="1:55">
      <c r="A91" s="28"/>
      <c r="B91" s="2">
        <f>+'Ark1'!C261</f>
        <v>2023</v>
      </c>
      <c r="C91" s="2">
        <f>+'Ark1'!E261</f>
        <v>29</v>
      </c>
      <c r="D91" s="2">
        <f>+IF(F91=0,"",'Ark1'!Q261)</f>
        <v>386</v>
      </c>
      <c r="E91" s="18">
        <f t="shared" si="14"/>
        <v>37</v>
      </c>
      <c r="F91" s="314">
        <f>+'Ark1'!R261</f>
        <v>26029</v>
      </c>
      <c r="G91" s="314">
        <f t="shared" si="15"/>
        <v>1185</v>
      </c>
      <c r="H91" s="50">
        <f>+IF(F91=0,"",'Ark1'!AE261)</f>
        <v>2.0182437010666847</v>
      </c>
      <c r="I91" s="50">
        <f>+IF(F91=0,"",'Ark1'!AF261)</f>
        <v>319</v>
      </c>
      <c r="J91" s="314">
        <f>+IF(F91=0,"",'Ark1'!S261)</f>
        <v>25871</v>
      </c>
      <c r="K91" s="5">
        <f>+IF(F91=0,"",'Ark1'!U261)</f>
        <v>60.397472072977457</v>
      </c>
      <c r="L91" s="5">
        <f t="shared" si="16"/>
        <v>-0.21543636435846025</v>
      </c>
      <c r="M91" s="5">
        <f>+IF(F91=0,"",'Ark1'!AC261)</f>
        <v>-30.817736823647351</v>
      </c>
      <c r="N91" s="50">
        <f>+IF(F91=0,"",'Ark1'!W261)</f>
        <v>83.730714699856989</v>
      </c>
      <c r="O91" s="50">
        <f t="shared" si="17"/>
        <v>-0.94837977084037561</v>
      </c>
      <c r="P91" s="5">
        <f>+IF(F91=0,"",'Ark1'!AB261)</f>
        <v>2.6236776151853656</v>
      </c>
      <c r="Q91" s="34"/>
      <c r="R91" s="50">
        <f>+IF(F91=0,"",'Ark1'!X261)</f>
        <v>0.76837373698567013</v>
      </c>
      <c r="S91" s="50">
        <f>+IF(F91=0,"",'Ark1'!Y261)</f>
        <v>1.5367474739713403</v>
      </c>
      <c r="T91" s="98"/>
      <c r="U91" s="18"/>
      <c r="V91" s="34"/>
      <c r="W91" s="228">
        <f>+IF(F91=0,"",'Ark1'!AD261)</f>
        <v>2.0338143414814049</v>
      </c>
      <c r="X91" s="228"/>
      <c r="Y91" s="18">
        <f t="shared" si="18"/>
        <v>67.432642487046635</v>
      </c>
      <c r="Z91" s="314">
        <f t="shared" si="19"/>
        <v>2179.4267729225776</v>
      </c>
      <c r="AA91" s="5">
        <f>+IF(F91=0,"",'Ark1'!T261)</f>
        <v>4.5423950209381836</v>
      </c>
      <c r="AB91" s="50">
        <f>+IF(F91=0,"",'Ark1'!V261)</f>
        <v>91.008246473994276</v>
      </c>
      <c r="AC91" s="28"/>
      <c r="AN91"/>
      <c r="AO91"/>
      <c r="AP91"/>
      <c r="AY91"/>
      <c r="BB91"/>
      <c r="BC91"/>
    </row>
    <row r="92" spans="1:55">
      <c r="A92" s="28"/>
      <c r="B92" s="2">
        <f>+'Ark1'!C262</f>
        <v>2023</v>
      </c>
      <c r="C92" s="2">
        <f>+'Ark1'!E262</f>
        <v>30</v>
      </c>
      <c r="D92" s="2">
        <f>+IF(F92=0,"",'Ark1'!Q262)</f>
        <v>415</v>
      </c>
      <c r="E92" s="18">
        <f t="shared" si="14"/>
        <v>-12</v>
      </c>
      <c r="F92" s="314">
        <f>+'Ark1'!R262</f>
        <v>29770</v>
      </c>
      <c r="G92" s="314">
        <f t="shared" si="15"/>
        <v>2175</v>
      </c>
      <c r="H92" s="50">
        <f>+IF(F92=0,"",'Ark1'!AE262)</f>
        <v>2.3024646800116342</v>
      </c>
      <c r="I92" s="50">
        <f>+IF(F92=0,"",'Ark1'!AF262)</f>
        <v>345</v>
      </c>
      <c r="J92" s="314">
        <f>+IF(F92=0,"",'Ark1'!S262)</f>
        <v>29615</v>
      </c>
      <c r="K92" s="5">
        <f>+IF(F92=0,"",'Ark1'!U262)</f>
        <v>60.366570994428493</v>
      </c>
      <c r="L92" s="5">
        <f t="shared" si="16"/>
        <v>-0.13574559380248274</v>
      </c>
      <c r="M92" s="5">
        <f>+IF(F92=0,"",'Ark1'!AC262)</f>
        <v>-32.331391129540407</v>
      </c>
      <c r="N92" s="50">
        <f>+IF(F92=0,"",'Ark1'!W262)</f>
        <v>83.44602397433745</v>
      </c>
      <c r="O92" s="50">
        <f t="shared" si="17"/>
        <v>-1.1532099098696875</v>
      </c>
      <c r="P92" s="5">
        <f>+IF(F92=0,"",'Ark1'!AB262)</f>
        <v>2.5836830380309266</v>
      </c>
      <c r="Q92" s="34"/>
      <c r="R92" s="50">
        <f>+IF(F92=0,"",'Ark1'!X262)</f>
        <v>2.243869667450455</v>
      </c>
      <c r="S92" s="50">
        <f>+IF(F92=0,"",'Ark1'!Y262)</f>
        <v>4.48773933490091</v>
      </c>
      <c r="T92" s="98"/>
      <c r="U92" s="18"/>
      <c r="V92" s="34"/>
      <c r="W92" s="228">
        <f>+IF(F92=0,"",'Ark1'!AD262)</f>
        <v>2.3261228993008354</v>
      </c>
      <c r="X92" s="228"/>
      <c r="Y92" s="18">
        <f t="shared" si="18"/>
        <v>71.734939759036138</v>
      </c>
      <c r="Z92" s="314">
        <f t="shared" si="19"/>
        <v>2484.1881337160257</v>
      </c>
      <c r="AA92" s="5">
        <f>+IF(F92=0,"",'Ark1'!T262)</f>
        <v>4.5355391333557282</v>
      </c>
      <c r="AB92" s="50">
        <f>+IF(F92=0,"",'Ark1'!V262)</f>
        <v>90.665713785563838</v>
      </c>
      <c r="AC92" s="28"/>
      <c r="AN92"/>
      <c r="AO92"/>
      <c r="AP92"/>
      <c r="AY92"/>
      <c r="BB92"/>
      <c r="BC92"/>
    </row>
    <row r="93" spans="1:55">
      <c r="A93" s="28"/>
      <c r="B93" s="2">
        <f>+'Ark1'!C263</f>
        <v>2023</v>
      </c>
      <c r="C93" s="2">
        <f>+'Ark1'!E263</f>
        <v>31</v>
      </c>
      <c r="D93" s="2">
        <f>+IF(F93=0,"",'Ark1'!Q263)</f>
        <v>434</v>
      </c>
      <c r="E93" s="18">
        <f t="shared" si="14"/>
        <v>11</v>
      </c>
      <c r="F93" s="314">
        <f>+'Ark1'!R263</f>
        <v>29548</v>
      </c>
      <c r="G93" s="314">
        <f t="shared" si="15"/>
        <v>188</v>
      </c>
      <c r="H93" s="50">
        <f>+IF(F93=0,"",'Ark1'!AE263)</f>
        <v>2.2954141416131129</v>
      </c>
      <c r="I93" s="50">
        <f>+IF(F93=0,"",'Ark1'!AF263)</f>
        <v>354</v>
      </c>
      <c r="J93" s="314">
        <f>+IF(F93=0,"",'Ark1'!S263)</f>
        <v>29435</v>
      </c>
      <c r="K93" s="5">
        <f>+IF(F93=0,"",'Ark1'!U263)</f>
        <v>60.295940207236271</v>
      </c>
      <c r="L93" s="5">
        <f t="shared" si="16"/>
        <v>-0.31516139191451487</v>
      </c>
      <c r="M93" s="5">
        <f>+IF(F93=0,"",'Ark1'!AC263)</f>
        <v>-26.87555235683946</v>
      </c>
      <c r="N93" s="50">
        <f>+IF(F93=0,"",'Ark1'!W263)</f>
        <v>83.699222014608878</v>
      </c>
      <c r="O93" s="50">
        <f t="shared" si="17"/>
        <v>-1.3777324078827036</v>
      </c>
      <c r="P93" s="5">
        <f>+IF(F93=0,"",'Ark1'!AB263)</f>
        <v>2.6149604529909904</v>
      </c>
      <c r="Q93" s="34"/>
      <c r="R93" s="50">
        <f>+IF(F93=0,"",'Ark1'!X263)</f>
        <v>2.5788547448219847</v>
      </c>
      <c r="S93" s="50">
        <f>+IF(F93=0,"",'Ark1'!Y263)</f>
        <v>5.1577094896439695</v>
      </c>
      <c r="T93" s="98"/>
      <c r="U93" s="18"/>
      <c r="V93" s="34"/>
      <c r="W93" s="228">
        <f>+IF(F93=0,"",'Ark1'!AD263)</f>
        <v>2.3087766015633551</v>
      </c>
      <c r="X93" s="228"/>
      <c r="Y93" s="18">
        <f t="shared" si="18"/>
        <v>68.082949308755758</v>
      </c>
      <c r="Z93" s="314">
        <f t="shared" si="19"/>
        <v>2473.1446120876631</v>
      </c>
      <c r="AA93" s="5">
        <f>+IF(F93=0,"",'Ark1'!T263)</f>
        <v>4.7646879653445238</v>
      </c>
      <c r="AB93" s="50">
        <f>+IF(F93=0,"",'Ark1'!V263)</f>
        <v>90.886134514946406</v>
      </c>
      <c r="AC93" s="28"/>
      <c r="AN93"/>
      <c r="AO93"/>
      <c r="AP93"/>
      <c r="AY93"/>
      <c r="BB93"/>
      <c r="BC93"/>
    </row>
    <row r="94" spans="1:55">
      <c r="A94" s="28"/>
      <c r="B94" s="2">
        <f>+'Ark1'!C264</f>
        <v>2023</v>
      </c>
      <c r="C94" s="2">
        <f>+'Ark1'!E264</f>
        <v>32</v>
      </c>
      <c r="D94" s="2">
        <f>+IF(F94=0,"",'Ark1'!Q264)</f>
        <v>414</v>
      </c>
      <c r="E94" s="18">
        <f t="shared" si="14"/>
        <v>-25</v>
      </c>
      <c r="F94" s="314">
        <f>+'Ark1'!R264</f>
        <v>27082</v>
      </c>
      <c r="G94" s="314">
        <f t="shared" si="15"/>
        <v>-925</v>
      </c>
      <c r="H94" s="50">
        <f>+IF(F94=0,"",'Ark1'!AE264)</f>
        <v>2.0876346613411672</v>
      </c>
      <c r="I94" s="50">
        <f>+IF(F94=0,"",'Ark1'!AF264)</f>
        <v>348</v>
      </c>
      <c r="J94" s="314">
        <f>+IF(F94=0,"",'Ark1'!S264)</f>
        <v>26935</v>
      </c>
      <c r="K94" s="5">
        <f>+IF(F94=0,"",'Ark1'!U264)</f>
        <v>60.514794876554674</v>
      </c>
      <c r="L94" s="5">
        <f t="shared" si="16"/>
        <v>-0.15145328501222366</v>
      </c>
      <c r="M94" s="5">
        <f>+IF(F94=0,"",'Ark1'!AC264)</f>
        <v>-30.963145283340225</v>
      </c>
      <c r="N94" s="50">
        <f>+IF(F94=0,"",'Ark1'!W264)</f>
        <v>83.188238351587216</v>
      </c>
      <c r="O94" s="50">
        <f t="shared" si="17"/>
        <v>-1.7148681519822873</v>
      </c>
      <c r="P94" s="5">
        <f>+IF(F94=0,"",'Ark1'!AB264)</f>
        <v>2.5683011053468725</v>
      </c>
      <c r="Q94" s="34"/>
      <c r="R94" s="50">
        <f>+IF(F94=0,"",'Ark1'!X264)</f>
        <v>1.7613174802451812</v>
      </c>
      <c r="S94" s="50">
        <f>+IF(F94=0,"",'Ark1'!Y264)</f>
        <v>3.5226349604903624</v>
      </c>
      <c r="T94" s="98"/>
      <c r="U94" s="18"/>
      <c r="V94" s="34"/>
      <c r="W94" s="228">
        <f>+IF(F94=0,"",'Ark1'!AD264)</f>
        <v>2.1160920510199928</v>
      </c>
      <c r="X94" s="228"/>
      <c r="Y94" s="18">
        <f t="shared" si="18"/>
        <v>65.415458937198068</v>
      </c>
      <c r="Z94" s="314">
        <f t="shared" si="19"/>
        <v>2252.9038710376849</v>
      </c>
      <c r="AA94" s="5">
        <f>+IF(F94=0,"",'Ark1'!T264)</f>
        <v>4.2983900745882861</v>
      </c>
      <c r="AB94" s="50">
        <f>+IF(F94=0,"",'Ark1'!V264)</f>
        <v>90.388469814474007</v>
      </c>
      <c r="AC94" s="28"/>
      <c r="AN94"/>
      <c r="AO94"/>
      <c r="AP94"/>
      <c r="AY94"/>
      <c r="BB94"/>
      <c r="BC94"/>
    </row>
    <row r="95" spans="1:55">
      <c r="A95" s="28"/>
      <c r="B95" s="2">
        <f>+'Ark1'!C265</f>
        <v>2023</v>
      </c>
      <c r="C95" s="2">
        <f>+'Ark1'!E265</f>
        <v>33</v>
      </c>
      <c r="D95" s="2">
        <f>+IF(F95=0,"",'Ark1'!Q265)</f>
        <v>427</v>
      </c>
      <c r="E95" s="18">
        <f t="shared" ref="E95:E113" si="20">+IF(F95=0,"",D95-D148)</f>
        <v>2</v>
      </c>
      <c r="F95" s="314">
        <f>+'Ark1'!R265</f>
        <v>26616</v>
      </c>
      <c r="G95" s="314">
        <f t="shared" ref="G95:G113" si="21">+IF(F95=0,"",F95-F148)</f>
        <v>-1269</v>
      </c>
      <c r="H95" s="50">
        <f>+IF(F95=0,"",'Ark1'!AE265)</f>
        <v>2.0731494450798547</v>
      </c>
      <c r="I95" s="50">
        <f>+IF(F95=0,"",'Ark1'!AF265)</f>
        <v>371</v>
      </c>
      <c r="J95" s="314">
        <f>+IF(F95=0,"",'Ark1'!S265)</f>
        <v>26487</v>
      </c>
      <c r="K95" s="5">
        <f>+IF(F95=0,"",'Ark1'!U265)</f>
        <v>60.435647676218515</v>
      </c>
      <c r="L95" s="5">
        <f t="shared" ref="L95:L113" si="22">+IF(F95=0,"",K95-K148)</f>
        <v>-0.16439549235474971</v>
      </c>
      <c r="M95" s="5">
        <f>+IF(F95=0,"",'Ark1'!AC265)</f>
        <v>-28.61684362033964</v>
      </c>
      <c r="N95" s="50">
        <f>+IF(F95=0,"",'Ark1'!W265)</f>
        <v>84.008309736851743</v>
      </c>
      <c r="O95" s="50">
        <f t="shared" ref="O95:O113" si="23">+IF(F95=0,"",N95-N148)</f>
        <v>-1.2460718733355378</v>
      </c>
      <c r="P95" s="5">
        <f>+IF(F95=0,"",'Ark1'!AB265)</f>
        <v>2.5745065587401035</v>
      </c>
      <c r="Q95" s="34"/>
      <c r="R95" s="50">
        <f>+IF(F95=0,"",'Ark1'!X265)</f>
        <v>1.8071836489329725</v>
      </c>
      <c r="S95" s="50">
        <f>+IF(F95=0,"",'Ark1'!Y265)</f>
        <v>3.6143672978659449</v>
      </c>
      <c r="T95" s="98"/>
      <c r="U95" s="18"/>
      <c r="V95" s="34"/>
      <c r="W95" s="228">
        <f>+IF(F95=0,"",'Ark1'!AD265)</f>
        <v>2.0796804530665436</v>
      </c>
      <c r="X95" s="228"/>
      <c r="Y95" s="18">
        <f t="shared" si="18"/>
        <v>62.332552693208434</v>
      </c>
      <c r="Z95" s="314">
        <f t="shared" si="19"/>
        <v>2235.9651719560461</v>
      </c>
      <c r="AA95" s="5">
        <f>+IF(F95=0,"",'Ark1'!T265)</f>
        <v>4.4555530507965155</v>
      </c>
      <c r="AB95" s="50">
        <f>+IF(F95=0,"",'Ark1'!V265)</f>
        <v>91.269884803358693</v>
      </c>
      <c r="AC95" s="28"/>
      <c r="AN95"/>
      <c r="AO95"/>
      <c r="AP95"/>
      <c r="AY95"/>
      <c r="BB95"/>
      <c r="BC95"/>
    </row>
    <row r="96" spans="1:55">
      <c r="A96" s="28"/>
      <c r="B96" s="2">
        <f>+'Ark1'!C266</f>
        <v>2023</v>
      </c>
      <c r="C96" s="2">
        <f>+'Ark1'!E266</f>
        <v>34</v>
      </c>
      <c r="D96" s="2">
        <f>+IF(F96=0,"",'Ark1'!Q266)</f>
        <v>446</v>
      </c>
      <c r="E96" s="18">
        <f t="shared" si="20"/>
        <v>-20</v>
      </c>
      <c r="F96" s="314">
        <f>+'Ark1'!R266</f>
        <v>27551</v>
      </c>
      <c r="G96" s="314">
        <f t="shared" si="21"/>
        <v>-2720</v>
      </c>
      <c r="H96" s="50">
        <f>+IF(F96=0,"",'Ark1'!AE266)</f>
        <v>2.1563162446928095</v>
      </c>
      <c r="I96" s="50">
        <f>+IF(F96=0,"",'Ark1'!AF266)</f>
        <v>346</v>
      </c>
      <c r="J96" s="314">
        <f>+IF(F96=0,"",'Ark1'!S266)</f>
        <v>27466</v>
      </c>
      <c r="K96" s="5">
        <f>+IF(F96=0,"",'Ark1'!U266)</f>
        <v>60.322107332702259</v>
      </c>
      <c r="L96" s="5">
        <f t="shared" si="22"/>
        <v>-0.14184885714175977</v>
      </c>
      <c r="M96" s="5">
        <f>+IF(F96=0,"",'Ark1'!AC266)</f>
        <v>-25.532109494342439</v>
      </c>
      <c r="N96" s="50">
        <f>+IF(F96=0,"",'Ark1'!W266)</f>
        <v>84.26387897764522</v>
      </c>
      <c r="O96" s="50">
        <f t="shared" si="23"/>
        <v>-1.4354705079176</v>
      </c>
      <c r="P96" s="5">
        <f>+IF(F96=0,"",'Ark1'!AB266)</f>
        <v>2.6271725945738047</v>
      </c>
      <c r="Q96" s="34"/>
      <c r="R96" s="50">
        <f>+IF(F96=0,"",'Ark1'!X266)</f>
        <v>2.3411128452687744</v>
      </c>
      <c r="S96" s="50">
        <f>+IF(F96=0,"",'Ark1'!Y266)</f>
        <v>4.6822256905375488</v>
      </c>
      <c r="T96" s="98"/>
      <c r="U96" s="18"/>
      <c r="V96" s="34"/>
      <c r="W96" s="228">
        <f>+IF(F96=0,"",'Ark1'!AD266)</f>
        <v>2.1527380584023281</v>
      </c>
      <c r="X96" s="228"/>
      <c r="Y96" s="18">
        <f t="shared" si="18"/>
        <v>61.77354260089686</v>
      </c>
      <c r="Z96" s="314">
        <f t="shared" si="19"/>
        <v>2321.5541297131035</v>
      </c>
      <c r="AA96" s="5">
        <f>+IF(F96=0,"",'Ark1'!T266)</f>
        <v>4.6414649196036439</v>
      </c>
      <c r="AB96" s="50">
        <f>+IF(F96=0,"",'Ark1'!V266)</f>
        <v>91.477322617487189</v>
      </c>
      <c r="AC96" s="28"/>
      <c r="AN96"/>
      <c r="AO96"/>
      <c r="AP96"/>
      <c r="AY96"/>
      <c r="BB96"/>
      <c r="BC96"/>
    </row>
    <row r="97" spans="1:55">
      <c r="A97" s="28"/>
      <c r="B97" s="2">
        <f>+'Ark1'!C267</f>
        <v>2023</v>
      </c>
      <c r="C97" s="2">
        <f>+'Ark1'!E267</f>
        <v>35</v>
      </c>
      <c r="D97" s="2">
        <f>+IF(F97=0,"",'Ark1'!Q267)</f>
        <v>504</v>
      </c>
      <c r="E97" s="18">
        <f t="shared" si="20"/>
        <v>50</v>
      </c>
      <c r="F97" s="314">
        <f>+'Ark1'!R267</f>
        <v>30157</v>
      </c>
      <c r="G97" s="314">
        <f t="shared" si="21"/>
        <v>2594</v>
      </c>
      <c r="H97" s="50">
        <f>+IF(F97=0,"",'Ark1'!AE267)</f>
        <v>2.3225624505601123</v>
      </c>
      <c r="I97" s="50">
        <f>+IF(F97=0,"",'Ark1'!AF267)</f>
        <v>358</v>
      </c>
      <c r="J97" s="314">
        <f>+IF(F97=0,"",'Ark1'!S267)</f>
        <v>30015</v>
      </c>
      <c r="K97" s="5">
        <f>+IF(F97=0,"",'Ark1'!U267)</f>
        <v>60.421489255372315</v>
      </c>
      <c r="L97" s="5">
        <f t="shared" si="22"/>
        <v>-0.10693701115353349</v>
      </c>
      <c r="M97" s="5">
        <f>+IF(F97=0,"",'Ark1'!AC267)</f>
        <v>-27.837048403738716</v>
      </c>
      <c r="N97" s="50">
        <f>+IF(F97=0,"",'Ark1'!W267)</f>
        <v>83.052643678161189</v>
      </c>
      <c r="O97" s="50">
        <f t="shared" si="23"/>
        <v>-2.2806520205683114</v>
      </c>
      <c r="P97" s="5">
        <f>+IF(F97=0,"",'Ark1'!AB267)</f>
        <v>2.5359828554535566</v>
      </c>
      <c r="Q97" s="34"/>
      <c r="R97" s="50">
        <f>+IF(F97=0,"",'Ark1'!X267)</f>
        <v>1.6181980966276484</v>
      </c>
      <c r="S97" s="50">
        <f>+IF(F97=0,"",'Ark1'!Y267)</f>
        <v>3.2363961932552967</v>
      </c>
      <c r="T97" s="98"/>
      <c r="U97" s="18"/>
      <c r="V97" s="34"/>
      <c r="W97" s="228">
        <f>+IF(F97=0,"",'Ark1'!AD267)</f>
        <v>2.356361715626984</v>
      </c>
      <c r="X97" s="228"/>
      <c r="Y97" s="18">
        <f t="shared" si="18"/>
        <v>59.835317460317462</v>
      </c>
      <c r="Z97" s="314">
        <f t="shared" si="19"/>
        <v>2504.6185754023068</v>
      </c>
      <c r="AA97" s="5">
        <f>+IF(F97=0,"",'Ark1'!T267)</f>
        <v>4.4116457207281892</v>
      </c>
      <c r="AB97" s="50">
        <f>+IF(F97=0,"",'Ark1'!V267)</f>
        <v>90.205532842101988</v>
      </c>
      <c r="AC97" s="28"/>
      <c r="AN97"/>
      <c r="AO97"/>
      <c r="AP97"/>
      <c r="AY97"/>
      <c r="BB97"/>
      <c r="BC97"/>
    </row>
    <row r="98" spans="1:55">
      <c r="A98" s="28"/>
      <c r="B98" s="2">
        <f>+'Ark1'!C268</f>
        <v>2023</v>
      </c>
      <c r="C98" s="2">
        <f>+'Ark1'!E268</f>
        <v>36</v>
      </c>
      <c r="D98" s="2">
        <f>+IF(F98=0,"",'Ark1'!Q268)</f>
        <v>441</v>
      </c>
      <c r="E98" s="18">
        <f t="shared" si="20"/>
        <v>26</v>
      </c>
      <c r="F98" s="314">
        <f>+'Ark1'!R268</f>
        <v>28405</v>
      </c>
      <c r="G98" s="314">
        <f t="shared" si="21"/>
        <v>3430</v>
      </c>
      <c r="H98" s="50">
        <f>+IF(F98=0,"",'Ark1'!AE268)</f>
        <v>2.2057488352110353</v>
      </c>
      <c r="I98" s="50">
        <f>+IF(F98=0,"",'Ark1'!AF268)</f>
        <v>353</v>
      </c>
      <c r="J98" s="314">
        <f>+IF(F98=0,"",'Ark1'!S268)</f>
        <v>28261</v>
      </c>
      <c r="K98" s="5">
        <f>+IF(F98=0,"",'Ark1'!U268)</f>
        <v>60.426099571848141</v>
      </c>
      <c r="L98" s="5">
        <f t="shared" si="22"/>
        <v>-0.21439596350700896</v>
      </c>
      <c r="M98" s="5">
        <f>+IF(F98=0,"",'Ark1'!AC268)</f>
        <v>-30.161914840280151</v>
      </c>
      <c r="N98" s="50">
        <f>+IF(F98=0,"",'Ark1'!W268)</f>
        <v>83.770853826828017</v>
      </c>
      <c r="O98" s="50">
        <f t="shared" si="23"/>
        <v>-1.889865342989296</v>
      </c>
      <c r="P98" s="5">
        <f>+IF(F98=0,"",'Ark1'!AB268)</f>
        <v>2.6080073445145224</v>
      </c>
      <c r="Q98" s="34"/>
      <c r="R98" s="50">
        <f>+IF(F98=0,"",'Ark1'!X268)</f>
        <v>1.3272311212814647</v>
      </c>
      <c r="S98" s="50">
        <f>+IF(F98=0,"",'Ark1'!Y268)</f>
        <v>2.6544622425629294</v>
      </c>
      <c r="T98" s="98"/>
      <c r="U98" s="18"/>
      <c r="V98" s="34"/>
      <c r="W98" s="228">
        <f>+IF(F98=0,"",'Ark1'!AD268)</f>
        <v>2.2194666091582205</v>
      </c>
      <c r="X98" s="228"/>
      <c r="Y98" s="18">
        <f t="shared" si="18"/>
        <v>64.410430839002274</v>
      </c>
      <c r="Z98" s="314">
        <f t="shared" si="19"/>
        <v>2379.5111029510499</v>
      </c>
      <c r="AA98" s="5">
        <f>+IF(F98=0,"",'Ark1'!T268)</f>
        <v>4.411582467875375</v>
      </c>
      <c r="AB98" s="50">
        <f>+IF(F98=0,"",'Ark1'!V268)</f>
        <v>91.039445306734748</v>
      </c>
      <c r="AC98" s="28"/>
      <c r="AN98"/>
      <c r="AO98"/>
      <c r="AP98"/>
      <c r="AY98"/>
      <c r="BB98"/>
      <c r="BC98"/>
    </row>
    <row r="99" spans="1:55">
      <c r="A99" s="28"/>
      <c r="B99" s="2">
        <f>+'Ark1'!C269</f>
        <v>2023</v>
      </c>
      <c r="C99" s="2">
        <f>+'Ark1'!E269</f>
        <v>37</v>
      </c>
      <c r="D99" s="2">
        <f>+IF(F99=0,"",'Ark1'!Q269)</f>
        <v>490</v>
      </c>
      <c r="E99" s="18">
        <f t="shared" si="20"/>
        <v>8</v>
      </c>
      <c r="F99" s="314">
        <f>+'Ark1'!R269</f>
        <v>29632</v>
      </c>
      <c r="G99" s="314">
        <f t="shared" si="21"/>
        <v>1262</v>
      </c>
      <c r="H99" s="50">
        <f>+IF(F99=0,"",'Ark1'!AE269)</f>
        <v>2.2867838145277641</v>
      </c>
      <c r="I99" s="50">
        <f>+IF(F99=0,"",'Ark1'!AF269)</f>
        <v>355</v>
      </c>
      <c r="J99" s="314">
        <f>+IF(F99=0,"",'Ark1'!S269)</f>
        <v>29512</v>
      </c>
      <c r="K99" s="5">
        <f>+IF(F99=0,"",'Ark1'!U269)</f>
        <v>60.461710490647889</v>
      </c>
      <c r="L99" s="5">
        <f t="shared" si="22"/>
        <v>-0.26525365615925267</v>
      </c>
      <c r="M99" s="5">
        <f>+IF(F99=0,"",'Ark1'!AC269)</f>
        <v>-31.820160770652404</v>
      </c>
      <c r="N99" s="50">
        <f>+IF(F99=0,"",'Ark1'!W269)</f>
        <v>83.1669693683925</v>
      </c>
      <c r="O99" s="50">
        <f t="shared" si="23"/>
        <v>-2.3351910163043925</v>
      </c>
      <c r="P99" s="5">
        <f>+IF(F99=0,"",'Ark1'!AB269)</f>
        <v>2.6397041205555345</v>
      </c>
      <c r="Q99" s="34"/>
      <c r="R99" s="50">
        <f>+IF(F99=0,"",'Ark1'!X269)</f>
        <v>1.9607181425485964</v>
      </c>
      <c r="S99" s="50">
        <f>+IF(F99=0,"",'Ark1'!Y269)</f>
        <v>3.9214362850971929</v>
      </c>
      <c r="T99" s="98"/>
      <c r="U99" s="18"/>
      <c r="V99" s="34"/>
      <c r="W99" s="228">
        <f>+IF(F99=0,"",'Ark1'!AD269)</f>
        <v>2.3153400655721312</v>
      </c>
      <c r="X99" s="228"/>
      <c r="Y99" s="18">
        <f t="shared" si="18"/>
        <v>60.473469387755102</v>
      </c>
      <c r="Z99" s="314">
        <f t="shared" si="19"/>
        <v>2464.4036363242062</v>
      </c>
      <c r="AA99" s="5">
        <f>+IF(F99=0,"",'Ark1'!T269)</f>
        <v>4.2936352591792657</v>
      </c>
      <c r="AB99" s="50">
        <f>+IF(F99=0,"",'Ark1'!V269)</f>
        <v>90.35061705806136</v>
      </c>
      <c r="AC99" s="28"/>
      <c r="AN99"/>
      <c r="AO99"/>
      <c r="AP99"/>
      <c r="AY99"/>
      <c r="BB99"/>
      <c r="BC99"/>
    </row>
    <row r="100" spans="1:55">
      <c r="A100" s="28"/>
      <c r="B100" s="2">
        <f>+'Ark1'!C270</f>
        <v>2023</v>
      </c>
      <c r="C100" s="2">
        <f>+'Ark1'!E270</f>
        <v>38</v>
      </c>
      <c r="D100" s="2">
        <f>+IF(F100=0,"",'Ark1'!Q270)</f>
        <v>462</v>
      </c>
      <c r="E100" s="18">
        <f t="shared" si="20"/>
        <v>-10</v>
      </c>
      <c r="F100" s="314">
        <f>+'Ark1'!R270</f>
        <v>30004</v>
      </c>
      <c r="G100" s="314">
        <f t="shared" si="21"/>
        <v>1295</v>
      </c>
      <c r="H100" s="50">
        <f>+IF(F100=0,"",'Ark1'!AE270)</f>
        <v>2.3206711017548218</v>
      </c>
      <c r="I100" s="50">
        <f>+IF(F100=0,"",'Ark1'!AF270)</f>
        <v>447</v>
      </c>
      <c r="J100" s="314">
        <f>+IF(F100=0,"",'Ark1'!S270)</f>
        <v>29884</v>
      </c>
      <c r="K100" s="5">
        <f>+IF(F100=0,"",'Ark1'!U270)</f>
        <v>60.572881809664047</v>
      </c>
      <c r="L100" s="5">
        <f t="shared" si="22"/>
        <v>-7.1970488885135353E-2</v>
      </c>
      <c r="M100" s="5">
        <f>+IF(F100=0,"",'Ark1'!AC270)</f>
        <v>-32.853158781331636</v>
      </c>
      <c r="N100" s="50">
        <f>+IF(F100=0,"",'Ark1'!W270)</f>
        <v>83.348785303171852</v>
      </c>
      <c r="O100" s="50">
        <f t="shared" si="23"/>
        <v>-2.4622092781946492</v>
      </c>
      <c r="P100" s="5">
        <f>+IF(F100=0,"",'Ark1'!AB270)</f>
        <v>2.6024083513089873</v>
      </c>
      <c r="Q100" s="34"/>
      <c r="R100" s="50">
        <f>+IF(F100=0,"",'Ark1'!X270)</f>
        <v>1.7397680309292101</v>
      </c>
      <c r="S100" s="50">
        <f>+IF(F100=0,"",'Ark1'!Y270)</f>
        <v>3.4795360618584201</v>
      </c>
      <c r="T100" s="98"/>
      <c r="U100" s="18"/>
      <c r="V100" s="34"/>
      <c r="W100" s="228">
        <f>+IF(F100=0,"",'Ark1'!AD270)</f>
        <v>2.3444068347538543</v>
      </c>
      <c r="X100" s="228"/>
      <c r="Y100" s="18">
        <f t="shared" si="18"/>
        <v>64.943722943722946</v>
      </c>
      <c r="Z100" s="314">
        <f t="shared" si="19"/>
        <v>2500.796954236368</v>
      </c>
      <c r="AA100" s="5">
        <f>+IF(F100=0,"",'Ark1'!T270)</f>
        <v>4.2436008532195695</v>
      </c>
      <c r="AB100" s="50">
        <f>+IF(F100=0,"",'Ark1'!V270)</f>
        <v>90.553810595624185</v>
      </c>
      <c r="AC100" s="28"/>
      <c r="AN100"/>
      <c r="AO100"/>
      <c r="AP100"/>
      <c r="AY100"/>
      <c r="BB100"/>
      <c r="BC100"/>
    </row>
    <row r="101" spans="1:55">
      <c r="A101" s="28"/>
      <c r="B101" s="2">
        <f>+'Ark1'!C271</f>
        <v>2023</v>
      </c>
      <c r="C101" s="2">
        <f>+'Ark1'!E271</f>
        <v>39</v>
      </c>
      <c r="D101" s="2">
        <f>+IF(F101=0,"",'Ark1'!Q271)</f>
        <v>447</v>
      </c>
      <c r="E101" s="18">
        <f t="shared" si="20"/>
        <v>-11</v>
      </c>
      <c r="F101" s="314">
        <f>+'Ark1'!R271</f>
        <v>27468</v>
      </c>
      <c r="G101" s="314">
        <f t="shared" si="21"/>
        <v>737</v>
      </c>
      <c r="H101" s="50">
        <f>+IF(F101=0,"",'Ark1'!AE271)</f>
        <v>2.1102874298348127</v>
      </c>
      <c r="I101" s="50">
        <f>+IF(F101=0,"",'Ark1'!AF271)</f>
        <v>377</v>
      </c>
      <c r="J101" s="314">
        <f>+IF(F101=0,"",'Ark1'!S271)</f>
        <v>27369</v>
      </c>
      <c r="K101" s="5">
        <f>+IF(F101=0,"",'Ark1'!U271)</f>
        <v>60.624027184040322</v>
      </c>
      <c r="L101" s="5">
        <f t="shared" si="22"/>
        <v>-0.13762870406314676</v>
      </c>
      <c r="M101" s="5">
        <f>+IF(F101=0,"",'Ark1'!AC271)</f>
        <v>-31.070950915272999</v>
      </c>
      <c r="N101" s="50">
        <f>+IF(F101=0,"",'Ark1'!W271)</f>
        <v>82.757448207826528</v>
      </c>
      <c r="O101" s="50">
        <f t="shared" si="23"/>
        <v>-3.1087309168540855</v>
      </c>
      <c r="P101" s="5">
        <f>+IF(F101=0,"",'Ark1'!AB271)</f>
        <v>2.6512849686954501</v>
      </c>
      <c r="Q101" s="34"/>
      <c r="R101" s="50">
        <f>+IF(F101=0,"",'Ark1'!X271)</f>
        <v>1.8639871850881029</v>
      </c>
      <c r="S101" s="50">
        <f>+IF(F101=0,"",'Ark1'!Y271)</f>
        <v>3.7279743701762058</v>
      </c>
      <c r="T101" s="98"/>
      <c r="U101" s="18"/>
      <c r="V101" s="34"/>
      <c r="W101" s="228">
        <f>+IF(F101=0,"",'Ark1'!AD271)</f>
        <v>2.1462527308698474</v>
      </c>
      <c r="X101" s="228"/>
      <c r="Y101" s="18">
        <f t="shared" si="18"/>
        <v>61.449664429530202</v>
      </c>
      <c r="Z101" s="314">
        <f t="shared" si="19"/>
        <v>2273.1815873725791</v>
      </c>
      <c r="AA101" s="5">
        <f>+IF(F101=0,"",'Ark1'!T271)</f>
        <v>4.0871195573030432</v>
      </c>
      <c r="AB101" s="50">
        <f>+IF(F101=0,"",'Ark1'!V271)</f>
        <v>89.927042192558446</v>
      </c>
      <c r="AC101" s="28"/>
      <c r="AN101"/>
      <c r="AO101"/>
      <c r="AP101"/>
      <c r="AY101"/>
      <c r="BB101"/>
      <c r="BC101"/>
    </row>
    <row r="102" spans="1:55">
      <c r="A102" s="28"/>
      <c r="B102" s="2">
        <f>+'Ark1'!C272</f>
        <v>2023</v>
      </c>
      <c r="C102" s="2">
        <f>+'Ark1'!E272</f>
        <v>40</v>
      </c>
      <c r="D102" s="2">
        <f>+IF(F102=0,"",'Ark1'!Q272)</f>
        <v>468</v>
      </c>
      <c r="E102" s="18">
        <f t="shared" si="20"/>
        <v>-11</v>
      </c>
      <c r="F102" s="314">
        <f>+'Ark1'!R272</f>
        <v>27182</v>
      </c>
      <c r="G102" s="314">
        <f t="shared" si="21"/>
        <v>1612</v>
      </c>
      <c r="H102" s="50">
        <f>+IF(F102=0,"",'Ark1'!AE272)</f>
        <v>2.0748803553313064</v>
      </c>
      <c r="I102" s="50">
        <f>+IF(F102=0,"",'Ark1'!AF272)</f>
        <v>370</v>
      </c>
      <c r="J102" s="314">
        <f>+IF(F102=0,"",'Ark1'!S272)</f>
        <v>26717</v>
      </c>
      <c r="K102" s="5">
        <f>+IF(F102=0,"",'Ark1'!U272)</f>
        <v>60.574577984055118</v>
      </c>
      <c r="L102" s="5">
        <f t="shared" si="22"/>
        <v>-1.8904544409757307E-2</v>
      </c>
      <c r="M102" s="5">
        <f>+IF(F102=0,"",'Ark1'!AC272)</f>
        <v>-31.2134550795518</v>
      </c>
      <c r="N102" s="50">
        <f>+IF(F102=0,"",'Ark1'!W272)</f>
        <v>83.354639368192508</v>
      </c>
      <c r="O102" s="50">
        <f t="shared" si="23"/>
        <v>-2.7878812442926346</v>
      </c>
      <c r="P102" s="5">
        <f>+IF(F102=0,"",'Ark1'!AB272)</f>
        <v>2.5683649682487544</v>
      </c>
      <c r="Q102" s="34"/>
      <c r="R102" s="50">
        <f>+IF(F102=0,"",'Ark1'!X272)</f>
        <v>2.8548304024722242</v>
      </c>
      <c r="S102" s="50">
        <f>+IF(F102=0,"",'Ark1'!Y272)</f>
        <v>5.7096608049444484</v>
      </c>
      <c r="T102" s="98"/>
      <c r="U102" s="18"/>
      <c r="V102" s="34"/>
      <c r="W102" s="228">
        <f>+IF(F102=0,"",'Ark1'!AD272)</f>
        <v>2.1239056986494886</v>
      </c>
      <c r="X102" s="228"/>
      <c r="Y102" s="18">
        <f t="shared" si="18"/>
        <v>58.081196581196579</v>
      </c>
      <c r="Z102" s="314">
        <f t="shared" si="19"/>
        <v>2265.7458073062085</v>
      </c>
      <c r="AA102" s="5">
        <f>+IF(F102=0,"",'Ark1'!T272)</f>
        <v>4.1446177617541027</v>
      </c>
      <c r="AB102" s="50">
        <f>+IF(F102=0,"",'Ark1'!V272)</f>
        <v>90.999139043797683</v>
      </c>
      <c r="AC102" s="28"/>
      <c r="AN102"/>
      <c r="AO102"/>
      <c r="AP102"/>
      <c r="AY102"/>
      <c r="BB102"/>
      <c r="BC102"/>
    </row>
    <row r="103" spans="1:55">
      <c r="A103" s="28"/>
      <c r="B103" s="2">
        <f>+'Ark1'!C273</f>
        <v>2023</v>
      </c>
      <c r="C103" s="2">
        <f>+'Ark1'!E273</f>
        <v>41</v>
      </c>
      <c r="D103" s="2">
        <f>+IF(F103=0,"",'Ark1'!Q273)</f>
        <v>454</v>
      </c>
      <c r="E103" s="18">
        <f t="shared" si="20"/>
        <v>-37</v>
      </c>
      <c r="F103" s="314">
        <f>+'Ark1'!R273</f>
        <v>27940</v>
      </c>
      <c r="G103" s="314">
        <f t="shared" si="21"/>
        <v>-89</v>
      </c>
      <c r="H103" s="50">
        <f>+IF(F103=0,"",'Ark1'!AE273)</f>
        <v>2.175256006655037</v>
      </c>
      <c r="I103" s="50">
        <f>+IF(F103=0,"",'Ark1'!AF273)</f>
        <v>413</v>
      </c>
      <c r="J103" s="314">
        <f>+IF(F103=0,"",'Ark1'!S273)</f>
        <v>27825</v>
      </c>
      <c r="K103" s="5">
        <f>+IF(F103=0,"",'Ark1'!U273)</f>
        <v>60.418688230008982</v>
      </c>
      <c r="L103" s="5">
        <f t="shared" si="22"/>
        <v>-0.17825401640156002</v>
      </c>
      <c r="M103" s="5">
        <f>+IF(F103=0,"",'Ark1'!AC273)</f>
        <v>-33.491680691440294</v>
      </c>
      <c r="N103" s="50">
        <f>+IF(F103=0,"",'Ark1'!W273)</f>
        <v>83.90727403414202</v>
      </c>
      <c r="O103" s="50">
        <f t="shared" si="23"/>
        <v>-2.1038362812999907</v>
      </c>
      <c r="P103" s="5">
        <f>+IF(F103=0,"",'Ark1'!AB273)</f>
        <v>2.5547467025364043</v>
      </c>
      <c r="Q103" s="34"/>
      <c r="R103" s="50">
        <f>+IF(F103=0,"",'Ark1'!X273)</f>
        <v>2.666428060128847</v>
      </c>
      <c r="S103" s="50">
        <f>+IF(F103=0,"",'Ark1'!Y273)</f>
        <v>5.3328561202576941</v>
      </c>
      <c r="T103" s="98"/>
      <c r="U103" s="18"/>
      <c r="V103" s="34"/>
      <c r="W103" s="228">
        <f>+IF(F103=0,"",'Ark1'!AD273)</f>
        <v>2.1831331476810658</v>
      </c>
      <c r="X103" s="228"/>
      <c r="Y103" s="18">
        <f t="shared" si="18"/>
        <v>61.541850220264315</v>
      </c>
      <c r="Z103" s="314">
        <f t="shared" si="19"/>
        <v>2344.3692365139282</v>
      </c>
      <c r="AA103" s="5">
        <f>+IF(F103=0,"",'Ark1'!T273)</f>
        <v>4.4578382247673574</v>
      </c>
      <c r="AB103" s="50">
        <f>+IF(F103=0,"",'Ark1'!V273)</f>
        <v>91.142882451944033</v>
      </c>
      <c r="AC103" s="28"/>
      <c r="AN103"/>
      <c r="AO103"/>
      <c r="AP103"/>
      <c r="AY103"/>
      <c r="BB103"/>
      <c r="BC103"/>
    </row>
    <row r="104" spans="1:55">
      <c r="A104" s="28"/>
      <c r="B104" s="2">
        <f>+'Ark1'!C274</f>
        <v>2023</v>
      </c>
      <c r="C104" s="2">
        <f>+'Ark1'!E274</f>
        <v>42</v>
      </c>
      <c r="D104" s="2">
        <f>+IF(F104=0,"",'Ark1'!Q274)</f>
        <v>478</v>
      </c>
      <c r="E104" s="18">
        <f t="shared" si="20"/>
        <v>-6</v>
      </c>
      <c r="F104" s="314">
        <f>+'Ark1'!R274</f>
        <v>28901</v>
      </c>
      <c r="G104" s="314">
        <f t="shared" si="21"/>
        <v>2053</v>
      </c>
      <c r="H104" s="50">
        <f>+IF(F104=0,"",'Ark1'!AE274)</f>
        <v>2.2026726448906686</v>
      </c>
      <c r="I104" s="50">
        <f>+IF(F104=0,"",'Ark1'!AF274)</f>
        <v>374</v>
      </c>
      <c r="J104" s="314">
        <f>+IF(F104=0,"",'Ark1'!S274)</f>
        <v>28277</v>
      </c>
      <c r="K104" s="5">
        <f>+IF(F104=0,"",'Ark1'!U274)</f>
        <v>60.51200622413976</v>
      </c>
      <c r="L104" s="5">
        <f t="shared" si="22"/>
        <v>-2.430976238214555E-2</v>
      </c>
      <c r="M104" s="5">
        <f>+IF(F104=0,"",'Ark1'!AC274)</f>
        <v>-32.332323480913942</v>
      </c>
      <c r="N104" s="50">
        <f>+IF(F104=0,"",'Ark1'!W274)</f>
        <v>83.606690950242182</v>
      </c>
      <c r="O104" s="50">
        <f t="shared" si="23"/>
        <v>-2.4811263466507683</v>
      </c>
      <c r="P104" s="5">
        <f>+IF(F104=0,"",'Ark1'!AB274)</f>
        <v>2.5771209289264139</v>
      </c>
      <c r="Q104" s="34"/>
      <c r="R104" s="50">
        <f>+IF(F104=0,"",'Ark1'!X274)</f>
        <v>0.96536452025881425</v>
      </c>
      <c r="S104" s="50">
        <f>+IF(F104=0,"",'Ark1'!Y274)</f>
        <v>1.9307290405176285</v>
      </c>
      <c r="T104" s="98"/>
      <c r="U104" s="18"/>
      <c r="V104" s="34"/>
      <c r="W104" s="228">
        <f>+IF(F104=0,"",'Ark1'!AD274)</f>
        <v>2.2582223014005192</v>
      </c>
      <c r="X104" s="228"/>
      <c r="Y104" s="18">
        <f t="shared" si="18"/>
        <v>60.462343096234306</v>
      </c>
      <c r="Z104" s="314">
        <f t="shared" si="19"/>
        <v>2416.3169751529495</v>
      </c>
      <c r="AA104" s="5">
        <f>+IF(F104=0,"",'Ark1'!T274)</f>
        <v>4.229473028614926</v>
      </c>
      <c r="AB104" s="50">
        <f>+IF(F104=0,"",'Ark1'!V274)</f>
        <v>91.214582360060717</v>
      </c>
      <c r="AC104" s="28"/>
      <c r="AN104"/>
      <c r="AO104"/>
      <c r="AP104"/>
      <c r="AY104"/>
      <c r="BB104"/>
      <c r="BC104"/>
    </row>
    <row r="105" spans="1:55">
      <c r="A105" s="28"/>
      <c r="B105" s="2">
        <f>+'Ark1'!C275</f>
        <v>2023</v>
      </c>
      <c r="C105" s="2">
        <f>+'Ark1'!E275</f>
        <v>43</v>
      </c>
      <c r="D105" s="2">
        <f>+IF(F105=0,"",'Ark1'!Q275)</f>
        <v>483</v>
      </c>
      <c r="E105" s="18">
        <f t="shared" si="20"/>
        <v>-10</v>
      </c>
      <c r="F105" s="314">
        <f>+'Ark1'!R275</f>
        <v>29208</v>
      </c>
      <c r="G105" s="314">
        <f t="shared" si="21"/>
        <v>-1535</v>
      </c>
      <c r="H105" s="50">
        <f>+IF(F105=0,"",'Ark1'!AE275)</f>
        <v>2.2717944280304962</v>
      </c>
      <c r="I105" s="50">
        <f>+IF(F105=0,"",'Ark1'!AF275)</f>
        <v>376</v>
      </c>
      <c r="J105" s="314">
        <f>+IF(F105=0,"",'Ark1'!S275)</f>
        <v>29076</v>
      </c>
      <c r="K105" s="5">
        <f>+IF(F105=0,"",'Ark1'!U275)</f>
        <v>60.653907002338691</v>
      </c>
      <c r="L105" s="5">
        <f t="shared" si="22"/>
        <v>0.18882110515401251</v>
      </c>
      <c r="M105" s="5">
        <f>+IF(F105=0,"",'Ark1'!AC275)</f>
        <v>-29.659242018842047</v>
      </c>
      <c r="N105" s="50">
        <f>+IF(F105=0,"",'Ark1'!W275)</f>
        <v>83.860756981702892</v>
      </c>
      <c r="O105" s="50">
        <f t="shared" si="23"/>
        <v>-3.0413463562026948</v>
      </c>
      <c r="P105" s="5">
        <f>+IF(F105=0,"",'Ark1'!AB275)</f>
        <v>2.5114695364492814</v>
      </c>
      <c r="Q105" s="34"/>
      <c r="R105" s="50">
        <f>+IF(F105=0,"",'Ark1'!X275)</f>
        <v>2.1192823883867433</v>
      </c>
      <c r="S105" s="50">
        <f>+IF(F105=0,"",'Ark1'!Y275)</f>
        <v>4.2385647767734866</v>
      </c>
      <c r="T105" s="98"/>
      <c r="U105" s="18"/>
      <c r="V105" s="34"/>
      <c r="W105" s="228">
        <f>+IF(F105=0,"",'Ark1'!AD275)</f>
        <v>2.2822101996230701</v>
      </c>
      <c r="X105" s="228"/>
      <c r="Y105" s="18">
        <f t="shared" si="18"/>
        <v>60.472049689440993</v>
      </c>
      <c r="Z105" s="314">
        <f t="shared" si="19"/>
        <v>2449.4049899215784</v>
      </c>
      <c r="AA105" s="5">
        <f>+IF(F105=0,"",'Ark1'!T275)</f>
        <v>4.0612161051766629</v>
      </c>
      <c r="AB105" s="50">
        <f>+IF(F105=0,"",'Ark1'!V275)</f>
        <v>91.150276847599443</v>
      </c>
      <c r="AC105" s="28"/>
      <c r="AN105"/>
      <c r="AO105"/>
      <c r="AP105"/>
      <c r="AY105"/>
      <c r="BB105"/>
      <c r="BC105"/>
    </row>
    <row r="106" spans="1:55">
      <c r="A106" s="28"/>
      <c r="B106" s="2">
        <f>+'Ark1'!C276</f>
        <v>2023</v>
      </c>
      <c r="C106" s="2">
        <f>+'Ark1'!E276</f>
        <v>44</v>
      </c>
      <c r="D106" s="2">
        <f>+IF(F106=0,"",'Ark1'!Q276)</f>
        <v>474</v>
      </c>
      <c r="E106" s="18">
        <f t="shared" si="20"/>
        <v>-34</v>
      </c>
      <c r="F106" s="314">
        <f>+'Ark1'!R276</f>
        <v>30154</v>
      </c>
      <c r="G106" s="314">
        <f t="shared" si="21"/>
        <v>275</v>
      </c>
      <c r="H106" s="50">
        <f>+IF(F106=0,"",'Ark1'!AE276)</f>
        <v>2.3148071750993515</v>
      </c>
      <c r="I106" s="50">
        <f>+IF(F106=0,"",'Ark1'!AF276)</f>
        <v>462</v>
      </c>
      <c r="J106" s="314">
        <f>+IF(F106=0,"",'Ark1'!S276)</f>
        <v>29896</v>
      </c>
      <c r="K106" s="5">
        <f>+IF(F106=0,"",'Ark1'!U276)</f>
        <v>60.760469628043886</v>
      </c>
      <c r="L106" s="5">
        <f t="shared" si="22"/>
        <v>0.1499069098058925</v>
      </c>
      <c r="M106" s="5">
        <f>+IF(F106=0,"",'Ark1'!AC276)</f>
        <v>-32.210906711135131</v>
      </c>
      <c r="N106" s="50">
        <f>+IF(F106=0,"",'Ark1'!W276)</f>
        <v>83.104806663098628</v>
      </c>
      <c r="O106" s="50">
        <f t="shared" si="23"/>
        <v>-3.1132500116261212</v>
      </c>
      <c r="P106" s="5">
        <f>+IF(F106=0,"",'Ark1'!AB276)</f>
        <v>2.5077597195022903</v>
      </c>
      <c r="Q106" s="34"/>
      <c r="R106" s="50">
        <f>+IF(F106=0,"",'Ark1'!X276)</f>
        <v>1.5553492074020028</v>
      </c>
      <c r="S106" s="50">
        <f>+IF(F106=0,"",'Ark1'!Y276)</f>
        <v>3.1106984148040056</v>
      </c>
      <c r="T106" s="98"/>
      <c r="U106" s="18"/>
      <c r="V106" s="34"/>
      <c r="W106" s="228">
        <f>+IF(F106=0,"",'Ark1'!AD276)</f>
        <v>2.3561273061980974</v>
      </c>
      <c r="X106" s="228"/>
      <c r="Y106" s="18">
        <f t="shared" si="18"/>
        <v>63.616033755274259</v>
      </c>
      <c r="Z106" s="314">
        <f t="shared" si="19"/>
        <v>2505.9423401190761</v>
      </c>
      <c r="AA106" s="5">
        <f>+IF(F106=0,"",'Ark1'!T276)</f>
        <v>3.7965444053856863</v>
      </c>
      <c r="AB106" s="50">
        <f>+IF(F106=0,"",'Ark1'!V276)</f>
        <v>90.399804189372674</v>
      </c>
      <c r="AC106" s="28"/>
      <c r="AN106"/>
      <c r="AO106"/>
      <c r="AP106"/>
      <c r="AY106"/>
      <c r="BB106"/>
      <c r="BC106"/>
    </row>
    <row r="107" spans="1:55">
      <c r="A107" s="28"/>
      <c r="B107" s="2">
        <f>+'Ark1'!C277</f>
        <v>2023</v>
      </c>
      <c r="C107" s="2">
        <f>+'Ark1'!E277</f>
        <v>45</v>
      </c>
      <c r="D107" s="2">
        <f>+IF(F107=0,"",'Ark1'!Q277)</f>
        <v>476</v>
      </c>
      <c r="E107" s="18">
        <f t="shared" si="20"/>
        <v>-34</v>
      </c>
      <c r="F107" s="314">
        <f>+'Ark1'!R277</f>
        <v>30351</v>
      </c>
      <c r="G107" s="314">
        <f t="shared" si="21"/>
        <v>-1474</v>
      </c>
      <c r="H107" s="50">
        <f>+IF(F107=0,"",'Ark1'!AE277)</f>
        <v>2.3659329420628339</v>
      </c>
      <c r="I107" s="50">
        <f>+IF(F107=0,"",'Ark1'!AF277)</f>
        <v>364</v>
      </c>
      <c r="J107" s="314">
        <f>+IF(F107=0,"",'Ark1'!S277)</f>
        <v>30200</v>
      </c>
      <c r="K107" s="5">
        <f>+IF(F107=0,"",'Ark1'!U277)</f>
        <v>60.567880794701999</v>
      </c>
      <c r="L107" s="5">
        <f t="shared" si="22"/>
        <v>-0.13172657658545006</v>
      </c>
      <c r="M107" s="5">
        <f>+IF(F107=0,"",'Ark1'!AC277)</f>
        <v>-30.382787267420408</v>
      </c>
      <c r="N107" s="50">
        <f>+IF(F107=0,"",'Ark1'!W277)</f>
        <v>84.085264900662395</v>
      </c>
      <c r="O107" s="50">
        <f t="shared" si="23"/>
        <v>-1.4579400895220544</v>
      </c>
      <c r="P107" s="5">
        <f>+IF(F107=0,"",'Ark1'!AB277)</f>
        <v>2.4934672551846102</v>
      </c>
      <c r="Q107" s="34"/>
      <c r="R107" s="50">
        <f>+IF(F107=0,"",'Ark1'!X277)</f>
        <v>1.9702810451055981</v>
      </c>
      <c r="S107" s="50">
        <f>+IF(F107=0,"",'Ark1'!Y277)</f>
        <v>3.9405620902111962</v>
      </c>
      <c r="T107" s="98"/>
      <c r="U107" s="18"/>
      <c r="V107" s="34"/>
      <c r="W107" s="228">
        <f>+IF(F107=0,"",'Ark1'!AD277)</f>
        <v>2.3715201920282039</v>
      </c>
      <c r="X107" s="228"/>
      <c r="Y107" s="18">
        <f t="shared" si="18"/>
        <v>63.762605042016808</v>
      </c>
      <c r="Z107" s="314">
        <f t="shared" si="19"/>
        <v>2552.0718750000042</v>
      </c>
      <c r="AA107" s="5">
        <f>+IF(F107=0,"",'Ark1'!T277)</f>
        <v>4.2139632961022713</v>
      </c>
      <c r="AB107" s="50">
        <f>+IF(F107=0,"",'Ark1'!V277)</f>
        <v>91.378739067107603</v>
      </c>
      <c r="AC107" s="28"/>
      <c r="AN107"/>
      <c r="AO107"/>
      <c r="AP107"/>
      <c r="AY107"/>
      <c r="BB107"/>
      <c r="BC107"/>
    </row>
    <row r="108" spans="1:55">
      <c r="A108" s="28"/>
      <c r="B108" s="2">
        <f>+'Ark1'!C278</f>
        <v>2023</v>
      </c>
      <c r="C108" s="2">
        <f>+'Ark1'!E278</f>
        <v>46</v>
      </c>
      <c r="D108" s="2" t="str">
        <f>+IF(F108=0,"",'Ark1'!Q278)</f>
        <v/>
      </c>
      <c r="E108" s="18" t="str">
        <f t="shared" si="20"/>
        <v/>
      </c>
      <c r="F108" s="314">
        <f>+'Ark1'!R278</f>
        <v>0</v>
      </c>
      <c r="G108" s="314" t="str">
        <f t="shared" si="21"/>
        <v/>
      </c>
      <c r="H108" s="50" t="str">
        <f>+IF(F108=0,"",'Ark1'!AE278)</f>
        <v/>
      </c>
      <c r="I108" s="50" t="str">
        <f>+IF(F108=0,"",'Ark1'!AF278)</f>
        <v/>
      </c>
      <c r="J108" s="314" t="str">
        <f>+IF(F108=0,"",'Ark1'!S278)</f>
        <v/>
      </c>
      <c r="K108" s="5" t="str">
        <f>+IF(F108=0,"",'Ark1'!U278)</f>
        <v/>
      </c>
      <c r="L108" s="5" t="str">
        <f t="shared" si="22"/>
        <v/>
      </c>
      <c r="M108" s="5" t="str">
        <f>+IF(F108=0,"",'Ark1'!AC278)</f>
        <v/>
      </c>
      <c r="N108" s="50" t="str">
        <f>+IF(F108=0,"",'Ark1'!W278)</f>
        <v/>
      </c>
      <c r="O108" s="50" t="str">
        <f t="shared" si="23"/>
        <v/>
      </c>
      <c r="P108" s="5" t="str">
        <f>+IF(F108=0,"",'Ark1'!AB278)</f>
        <v/>
      </c>
      <c r="Q108" s="34"/>
      <c r="R108" s="50" t="str">
        <f>+IF(F108=0,"",'Ark1'!X278)</f>
        <v/>
      </c>
      <c r="S108" s="50" t="str">
        <f>+IF(F108=0,"",'Ark1'!Y278)</f>
        <v/>
      </c>
      <c r="T108" s="98"/>
      <c r="U108" s="18"/>
      <c r="V108" s="34"/>
      <c r="W108" s="228" t="str">
        <f>+IF(F108=0,"",'Ark1'!AD278)</f>
        <v/>
      </c>
      <c r="X108" s="228"/>
      <c r="Y108" s="18" t="str">
        <f t="shared" si="18"/>
        <v/>
      </c>
      <c r="Z108" s="314" t="str">
        <f t="shared" si="19"/>
        <v/>
      </c>
      <c r="AA108" s="5" t="str">
        <f>+IF(F108=0,"",'Ark1'!T278)</f>
        <v/>
      </c>
      <c r="AB108" s="50" t="str">
        <f>+IF(F108=0,"",'Ark1'!V278)</f>
        <v/>
      </c>
      <c r="AC108" s="28"/>
      <c r="AN108"/>
      <c r="AO108"/>
      <c r="AP108"/>
      <c r="AY108"/>
      <c r="BB108"/>
      <c r="BC108"/>
    </row>
    <row r="109" spans="1:55">
      <c r="A109" s="28"/>
      <c r="B109" s="2">
        <f>+'Ark1'!C279</f>
        <v>2023</v>
      </c>
      <c r="C109" s="2">
        <f>+'Ark1'!E279</f>
        <v>47</v>
      </c>
      <c r="D109" s="2" t="str">
        <f>+IF(F109=0,"",'Ark1'!Q279)</f>
        <v/>
      </c>
      <c r="E109" s="18" t="str">
        <f t="shared" si="20"/>
        <v/>
      </c>
      <c r="F109" s="314">
        <f>+'Ark1'!R279</f>
        <v>0</v>
      </c>
      <c r="G109" s="314" t="str">
        <f t="shared" si="21"/>
        <v/>
      </c>
      <c r="H109" s="50" t="str">
        <f>+IF(F109=0,"",'Ark1'!AE279)</f>
        <v/>
      </c>
      <c r="I109" s="50" t="str">
        <f>+IF(F109=0,"",'Ark1'!AF279)</f>
        <v/>
      </c>
      <c r="J109" s="314" t="str">
        <f>+IF(F109=0,"",'Ark1'!S279)</f>
        <v/>
      </c>
      <c r="K109" s="5" t="str">
        <f>+IF(F109=0,"",'Ark1'!U279)</f>
        <v/>
      </c>
      <c r="L109" s="5" t="str">
        <f t="shared" si="22"/>
        <v/>
      </c>
      <c r="M109" s="5" t="str">
        <f>+IF(F109=0,"",'Ark1'!AC279)</f>
        <v/>
      </c>
      <c r="N109" s="50" t="str">
        <f>+IF(F109=0,"",'Ark1'!W279)</f>
        <v/>
      </c>
      <c r="O109" s="50" t="str">
        <f t="shared" si="23"/>
        <v/>
      </c>
      <c r="P109" s="5" t="str">
        <f>+IF(F109=0,"",'Ark1'!AB279)</f>
        <v/>
      </c>
      <c r="Q109" s="34"/>
      <c r="R109" s="50" t="str">
        <f>+IF(F109=0,"",'Ark1'!X279)</f>
        <v/>
      </c>
      <c r="S109" s="50" t="str">
        <f>+IF(F109=0,"",'Ark1'!Y279)</f>
        <v/>
      </c>
      <c r="T109" s="98"/>
      <c r="U109" s="18"/>
      <c r="V109" s="34"/>
      <c r="W109" s="228" t="str">
        <f>+IF(F109=0,"",'Ark1'!AD279)</f>
        <v/>
      </c>
      <c r="X109" s="228"/>
      <c r="Y109" s="18" t="str">
        <f t="shared" si="18"/>
        <v/>
      </c>
      <c r="Z109" s="314" t="str">
        <f t="shared" si="19"/>
        <v/>
      </c>
      <c r="AA109" s="5" t="str">
        <f>+IF(F109=0,"",'Ark1'!T279)</f>
        <v/>
      </c>
      <c r="AB109" s="50" t="str">
        <f>+IF(F109=0,"",'Ark1'!V279)</f>
        <v/>
      </c>
      <c r="AC109" s="28"/>
      <c r="AN109"/>
      <c r="AO109"/>
      <c r="AP109"/>
      <c r="AY109"/>
      <c r="BB109"/>
      <c r="BC109"/>
    </row>
    <row r="110" spans="1:55">
      <c r="A110" s="28"/>
      <c r="B110" s="2">
        <f>+'Ark1'!C280</f>
        <v>2023</v>
      </c>
      <c r="C110" s="2">
        <f>+'Ark1'!E280</f>
        <v>48</v>
      </c>
      <c r="D110" s="2" t="str">
        <f>+IF(F110=0,"",'Ark1'!Q280)</f>
        <v/>
      </c>
      <c r="E110" s="18" t="str">
        <f t="shared" si="20"/>
        <v/>
      </c>
      <c r="F110" s="314">
        <f>+'Ark1'!R280</f>
        <v>0</v>
      </c>
      <c r="G110" s="314" t="str">
        <f t="shared" si="21"/>
        <v/>
      </c>
      <c r="H110" s="50" t="str">
        <f>+IF(F110=0,"",'Ark1'!AE280)</f>
        <v/>
      </c>
      <c r="I110" s="50" t="str">
        <f>+IF(F110=0,"",'Ark1'!AF280)</f>
        <v/>
      </c>
      <c r="J110" s="314" t="str">
        <f>+IF(F110=0,"",'Ark1'!S280)</f>
        <v/>
      </c>
      <c r="K110" s="5" t="str">
        <f>+IF(F110=0,"",'Ark1'!U280)</f>
        <v/>
      </c>
      <c r="L110" s="5" t="str">
        <f t="shared" si="22"/>
        <v/>
      </c>
      <c r="M110" s="5" t="str">
        <f>+IF(F110=0,"",'Ark1'!AC280)</f>
        <v/>
      </c>
      <c r="N110" s="50" t="str">
        <f>+IF(F110=0,"",'Ark1'!W280)</f>
        <v/>
      </c>
      <c r="O110" s="50" t="str">
        <f t="shared" si="23"/>
        <v/>
      </c>
      <c r="P110" s="5" t="str">
        <f>+IF(F110=0,"",'Ark1'!AB280)</f>
        <v/>
      </c>
      <c r="Q110" s="34"/>
      <c r="R110" s="50" t="str">
        <f>+IF(F110=0,"",'Ark1'!X280)</f>
        <v/>
      </c>
      <c r="S110" s="50" t="str">
        <f>+IF(F110=0,"",'Ark1'!Y280)</f>
        <v/>
      </c>
      <c r="T110" s="98"/>
      <c r="U110" s="18"/>
      <c r="V110" s="34"/>
      <c r="W110" s="228" t="str">
        <f>+IF(F110=0,"",'Ark1'!AD280)</f>
        <v/>
      </c>
      <c r="X110" s="228"/>
      <c r="Y110" s="18" t="str">
        <f t="shared" si="18"/>
        <v/>
      </c>
      <c r="Z110" s="314" t="str">
        <f t="shared" si="19"/>
        <v/>
      </c>
      <c r="AA110" s="5" t="str">
        <f>+IF(F110=0,"",'Ark1'!T280)</f>
        <v/>
      </c>
      <c r="AB110" s="50" t="str">
        <f>+IF(F110=0,"",'Ark1'!V280)</f>
        <v/>
      </c>
      <c r="AC110" s="28"/>
      <c r="AN110"/>
      <c r="AO110"/>
      <c r="AP110"/>
      <c r="AY110"/>
      <c r="BB110"/>
      <c r="BC110"/>
    </row>
    <row r="111" spans="1:55">
      <c r="A111" s="28"/>
      <c r="B111" s="3">
        <f>+'Ark1'!C281</f>
        <v>2023</v>
      </c>
      <c r="C111" s="3">
        <f>+'Ark1'!E281</f>
        <v>49</v>
      </c>
      <c r="D111" s="3" t="str">
        <f>+IF(F111=0,"",'Ark1'!Q281)</f>
        <v/>
      </c>
      <c r="E111" s="15" t="str">
        <f t="shared" si="20"/>
        <v/>
      </c>
      <c r="F111" s="306">
        <f>+'Ark1'!R281</f>
        <v>0</v>
      </c>
      <c r="G111" s="306" t="str">
        <f t="shared" si="21"/>
        <v/>
      </c>
      <c r="H111" s="50" t="str">
        <f>+IF(F111=0,"",'Ark1'!AE281)</f>
        <v/>
      </c>
      <c r="I111" s="50" t="str">
        <f>+IF(F111=0,"",'Ark1'!AF281)</f>
        <v/>
      </c>
      <c r="J111" s="306" t="str">
        <f>+IF(F111=0,"",'Ark1'!S281)</f>
        <v/>
      </c>
      <c r="K111" s="12" t="str">
        <f>+IF(F111=0,"",'Ark1'!U281)</f>
        <v/>
      </c>
      <c r="L111" s="12" t="str">
        <f t="shared" si="22"/>
        <v/>
      </c>
      <c r="M111" s="12" t="str">
        <f>+IF(F111=0,"",'Ark1'!AC281)</f>
        <v/>
      </c>
      <c r="N111" s="51" t="str">
        <f>+IF(F111=0,"",'Ark1'!W281)</f>
        <v/>
      </c>
      <c r="O111" s="51" t="str">
        <f t="shared" si="23"/>
        <v/>
      </c>
      <c r="P111" s="12" t="str">
        <f>+IF(F111=0,"",'Ark1'!AB281)</f>
        <v/>
      </c>
      <c r="Q111" s="34"/>
      <c r="R111" s="51" t="str">
        <f>+IF(F111=0,"",'Ark1'!X281)</f>
        <v/>
      </c>
      <c r="S111" s="51" t="str">
        <f>+IF(F111=0,"",'Ark1'!Y281)</f>
        <v/>
      </c>
      <c r="T111" s="98"/>
      <c r="U111" s="15"/>
      <c r="V111" s="34"/>
      <c r="W111" s="225" t="str">
        <f>+IF(F111=0,"",'Ark1'!AD281)</f>
        <v/>
      </c>
      <c r="X111" s="225"/>
      <c r="Y111" s="18" t="str">
        <f t="shared" si="18"/>
        <v/>
      </c>
      <c r="Z111" s="314" t="str">
        <f t="shared" si="19"/>
        <v/>
      </c>
      <c r="AA111" s="12" t="str">
        <f>+IF(F111=0,"",'Ark1'!T281)</f>
        <v/>
      </c>
      <c r="AB111" s="51" t="str">
        <f>+IF(F111=0,"",'Ark1'!V281)</f>
        <v/>
      </c>
      <c r="AC111" s="28"/>
      <c r="AN111"/>
      <c r="AO111"/>
      <c r="AP111"/>
      <c r="AY111"/>
      <c r="BB111"/>
      <c r="BC111"/>
    </row>
    <row r="112" spans="1:55">
      <c r="A112" s="28"/>
      <c r="B112" s="3">
        <f>+'Ark1'!C282</f>
        <v>2023</v>
      </c>
      <c r="C112" s="3">
        <f>+'Ark1'!E282</f>
        <v>50</v>
      </c>
      <c r="D112" s="3" t="str">
        <f>+IF(F112=0,"",'Ark1'!Q282)</f>
        <v/>
      </c>
      <c r="E112" s="15" t="str">
        <f t="shared" si="20"/>
        <v/>
      </c>
      <c r="F112" s="306">
        <f>+'Ark1'!R282</f>
        <v>0</v>
      </c>
      <c r="G112" s="306" t="str">
        <f t="shared" si="21"/>
        <v/>
      </c>
      <c r="H112" s="50" t="str">
        <f>+IF(F112=0,"",'Ark1'!AE282)</f>
        <v/>
      </c>
      <c r="I112" s="50" t="str">
        <f>+IF(F112=0,"",'Ark1'!AF282)</f>
        <v/>
      </c>
      <c r="J112" s="306" t="str">
        <f>+IF(F112=0,"",'Ark1'!S282)</f>
        <v/>
      </c>
      <c r="K112" s="12" t="str">
        <f>+IF(F112=0,"",'Ark1'!U282)</f>
        <v/>
      </c>
      <c r="L112" s="12" t="str">
        <f t="shared" si="22"/>
        <v/>
      </c>
      <c r="M112" s="12" t="str">
        <f>+IF(F112=0,"",'Ark1'!AC282)</f>
        <v/>
      </c>
      <c r="N112" s="51" t="str">
        <f>+IF(F112=0,"",'Ark1'!W282)</f>
        <v/>
      </c>
      <c r="O112" s="51" t="str">
        <f t="shared" si="23"/>
        <v/>
      </c>
      <c r="P112" s="12" t="str">
        <f>+IF(F112=0,"",'Ark1'!AB282)</f>
        <v/>
      </c>
      <c r="Q112" s="34"/>
      <c r="R112" s="51" t="str">
        <f>+IF(F112=0,"",'Ark1'!X282)</f>
        <v/>
      </c>
      <c r="S112" s="51" t="str">
        <f>+IF(F112=0,"",'Ark1'!Y282)</f>
        <v/>
      </c>
      <c r="T112" s="98"/>
      <c r="U112" s="15"/>
      <c r="V112" s="34"/>
      <c r="W112" s="225" t="str">
        <f>+IF(F112=0,"",'Ark1'!AD282)</f>
        <v/>
      </c>
      <c r="X112" s="225"/>
      <c r="Y112" s="18" t="str">
        <f t="shared" si="18"/>
        <v/>
      </c>
      <c r="Z112" s="314" t="str">
        <f t="shared" si="19"/>
        <v/>
      </c>
      <c r="AA112" s="12" t="str">
        <f>+IF(F112=0,"",'Ark1'!T282)</f>
        <v/>
      </c>
      <c r="AB112" s="51" t="str">
        <f>+IF(F112=0,"",'Ark1'!V282)</f>
        <v/>
      </c>
      <c r="AC112" s="28"/>
      <c r="AN112"/>
      <c r="AO112"/>
      <c r="AP112"/>
      <c r="AY112"/>
      <c r="BB112"/>
      <c r="BC112"/>
    </row>
    <row r="113" spans="1:55">
      <c r="A113" s="28"/>
      <c r="B113">
        <f>+'Ark1'!C283</f>
        <v>2023</v>
      </c>
      <c r="C113">
        <f>+'Ark1'!E283</f>
        <v>51</v>
      </c>
      <c r="D113" t="str">
        <f>+IF(F113=0,"",'Ark1'!Q283)</f>
        <v/>
      </c>
      <c r="E113" s="10" t="str">
        <f t="shared" si="20"/>
        <v/>
      </c>
      <c r="F113" s="297">
        <f>+'Ark1'!R283</f>
        <v>0</v>
      </c>
      <c r="G113" s="297" t="str">
        <f t="shared" si="21"/>
        <v/>
      </c>
      <c r="H113" s="50" t="str">
        <f>+IF(F113=0,"",'Ark1'!AE283)</f>
        <v/>
      </c>
      <c r="I113" s="50" t="str">
        <f>+IF(F113=0,"",'Ark1'!AF283)</f>
        <v/>
      </c>
      <c r="J113" s="297" t="str">
        <f>+IF(F113=0,"",'Ark1'!S283)</f>
        <v/>
      </c>
      <c r="K113" s="1" t="str">
        <f>+IF(F113=0,"",'Ark1'!U283)</f>
        <v/>
      </c>
      <c r="L113" s="1" t="str">
        <f t="shared" si="22"/>
        <v/>
      </c>
      <c r="M113" s="1" t="str">
        <f>+IF(F113=0,"",'Ark1'!AC283)</f>
        <v/>
      </c>
      <c r="N113" s="100" t="str">
        <f>+IF(F113=0,"",'Ark1'!W283)</f>
        <v/>
      </c>
      <c r="O113" s="100" t="str">
        <f t="shared" si="23"/>
        <v/>
      </c>
      <c r="P113" s="1" t="str">
        <f>+IF(F113=0,"",'Ark1'!AB283)</f>
        <v/>
      </c>
      <c r="Q113" s="34"/>
      <c r="R113" s="100" t="str">
        <f>+IF(F113=0,"",'Ark1'!X283)</f>
        <v/>
      </c>
      <c r="S113" s="100" t="str">
        <f>+IF(F113=0,"",'Ark1'!Y283)</f>
        <v/>
      </c>
      <c r="T113" s="98"/>
      <c r="V113" s="34"/>
      <c r="W113" s="226" t="str">
        <f>+IF(F113=0,"",'Ark1'!AD283)</f>
        <v/>
      </c>
      <c r="Y113" s="18" t="str">
        <f t="shared" si="18"/>
        <v/>
      </c>
      <c r="Z113" s="314" t="str">
        <f t="shared" si="19"/>
        <v/>
      </c>
      <c r="AA113" s="1" t="str">
        <f>+IF(F113=0,"",'Ark1'!T283)</f>
        <v/>
      </c>
      <c r="AB113" s="100" t="str">
        <f>+IF(F113=0,"",'Ark1'!V283)</f>
        <v/>
      </c>
      <c r="AC113" s="28"/>
      <c r="AN113"/>
      <c r="AO113"/>
      <c r="AP113"/>
      <c r="AY113"/>
      <c r="BB113"/>
      <c r="BC113"/>
    </row>
    <row r="114" spans="1:55" ht="15">
      <c r="A114" s="28"/>
      <c r="B114" s="28"/>
      <c r="C114" s="28"/>
      <c r="D114" s="28"/>
      <c r="E114" s="28"/>
      <c r="F114" s="291"/>
      <c r="G114" s="291"/>
      <c r="H114" s="28"/>
      <c r="I114" s="28"/>
      <c r="J114" s="291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91"/>
      <c r="AA114" s="28"/>
      <c r="AB114" s="28"/>
      <c r="AC114" s="28"/>
      <c r="AN114"/>
      <c r="AO114"/>
      <c r="AP114"/>
      <c r="AY114"/>
      <c r="BB114"/>
      <c r="BC114"/>
    </row>
    <row r="115" spans="1:55" ht="15">
      <c r="A115" s="28"/>
      <c r="B115" s="28"/>
      <c r="C115" s="28"/>
      <c r="D115" s="28"/>
      <c r="E115" s="28"/>
      <c r="F115" s="291"/>
      <c r="G115" s="291"/>
      <c r="H115" s="28"/>
      <c r="I115" s="28"/>
      <c r="J115" s="291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91"/>
      <c r="AA115" s="28"/>
      <c r="AB115" s="28"/>
      <c r="AC115" s="28"/>
      <c r="AN115"/>
      <c r="AO115"/>
      <c r="AP115"/>
      <c r="AY115"/>
      <c r="BB115"/>
      <c r="BC115"/>
    </row>
    <row r="116" spans="1:55">
      <c r="A116" s="28"/>
      <c r="B116" s="94">
        <f>+'Ark1'!C285</f>
        <v>2022</v>
      </c>
      <c r="C116" s="94">
        <f>+'Ark1'!E285</f>
        <v>1</v>
      </c>
      <c r="D116" s="94">
        <f>+IF(F116=0,"",'Ark1'!Q285)</f>
        <v>466</v>
      </c>
      <c r="E116" s="28"/>
      <c r="F116" s="305">
        <f>+'Ark1'!R285</f>
        <v>31437</v>
      </c>
      <c r="G116" s="291"/>
      <c r="H116" s="107">
        <f>+IF(F116=0,"",'Ark1'!AE285)</f>
        <v>2.4986934259793654</v>
      </c>
      <c r="I116" s="107">
        <f>+IF(F116=0,"",'Ark1'!AF285)</f>
        <v>480</v>
      </c>
      <c r="J116" s="305">
        <f>+IF(F116=0,"",'Ark1'!S285)</f>
        <v>31299</v>
      </c>
      <c r="K116" s="96">
        <f>+IF(F116=0,"",'Ark1'!U285)</f>
        <v>60.605834052206141</v>
      </c>
      <c r="L116" s="28"/>
      <c r="M116" s="96">
        <f>+IF(F116=0,"",'Ark1'!AC285)</f>
        <v>-33.244901545142923</v>
      </c>
      <c r="N116" s="107">
        <f>+IF(F116=0,"",'Ark1'!W285)</f>
        <v>86.859291990159463</v>
      </c>
      <c r="O116" s="28"/>
      <c r="P116" s="96">
        <f>+IF(F116=0,"",'Ark1'!AB285)</f>
        <v>2.5220594523801538</v>
      </c>
      <c r="Q116" s="34"/>
      <c r="R116" s="107">
        <f>+IF(F116=0,"",'Ark1'!X285)</f>
        <v>3.190508000127239</v>
      </c>
      <c r="S116" s="107">
        <f>+IF(F116=0,"",'Ark1'!Y285)</f>
        <v>6.381016000254478</v>
      </c>
      <c r="T116" s="98"/>
      <c r="U116" s="95"/>
      <c r="V116" s="34"/>
      <c r="W116" s="224">
        <f>+IF(F116=0,"",'Ark1'!AD285)</f>
        <v>2.4536252572688952</v>
      </c>
      <c r="X116" s="224"/>
      <c r="Y116" s="95">
        <f t="shared" ref="Y116:Y166" si="24">+IF(F116=0,"",F116/D116)</f>
        <v>67.461373390557938</v>
      </c>
      <c r="Z116" s="305">
        <f t="shared" ref="Z116:Z166" si="25">+IF(F116=0,"",(F116*N116)/1000)</f>
        <v>2730.5955622946431</v>
      </c>
      <c r="AA116" s="96">
        <f>+IF(F116=0,"",'Ark1'!T285)</f>
        <v>4.1503324108534532</v>
      </c>
      <c r="AB116" s="107">
        <f>+IF(F116=0,"",'Ark1'!V285)</f>
        <v>94.467549335512473</v>
      </c>
      <c r="AC116" s="28"/>
      <c r="AN116"/>
      <c r="AO116"/>
      <c r="AP116"/>
      <c r="AY116"/>
      <c r="BB116"/>
      <c r="BC116"/>
    </row>
    <row r="117" spans="1:55">
      <c r="A117" s="28"/>
      <c r="B117" s="94">
        <f>+'Ark1'!C286</f>
        <v>2022</v>
      </c>
      <c r="C117" s="94">
        <f>+'Ark1'!E286</f>
        <v>2</v>
      </c>
      <c r="D117" s="94">
        <f>+IF(F117=0,"",'Ark1'!Q286)</f>
        <v>507</v>
      </c>
      <c r="E117" s="28"/>
      <c r="F117" s="305">
        <f>+'Ark1'!R286</f>
        <v>34061</v>
      </c>
      <c r="G117" s="291"/>
      <c r="H117" s="107">
        <f>+IF(F117=0,"",'Ark1'!AE286)</f>
        <v>2.6794222509813919</v>
      </c>
      <c r="I117" s="107">
        <f>+IF(F117=0,"",'Ark1'!AF286)</f>
        <v>654</v>
      </c>
      <c r="J117" s="305">
        <f>+IF(F117=0,"",'Ark1'!S286)</f>
        <v>33866</v>
      </c>
      <c r="K117" s="96">
        <f>+IF(F117=0,"",'Ark1'!U286)</f>
        <v>60.656558199964572</v>
      </c>
      <c r="L117" s="28"/>
      <c r="M117" s="96">
        <f>+IF(F117=0,"",'Ark1'!AC286)</f>
        <v>-33.827354364427627</v>
      </c>
      <c r="N117" s="107">
        <f>+IF(F117=0,"",'Ark1'!W286)</f>
        <v>86.081738321620804</v>
      </c>
      <c r="O117" s="28"/>
      <c r="P117" s="96">
        <f>+IF(F117=0,"",'Ark1'!AB286)</f>
        <v>2.5112775129514882</v>
      </c>
      <c r="Q117" s="34"/>
      <c r="R117" s="107">
        <f>+IF(F117=0,"",'Ark1'!X286)</f>
        <v>1.6411731892780601</v>
      </c>
      <c r="S117" s="107">
        <f>+IF(F117=0,"",'Ark1'!Y286)</f>
        <v>3.2823463785561202</v>
      </c>
      <c r="T117" s="98"/>
      <c r="U117" s="95"/>
      <c r="V117" s="34"/>
      <c r="W117" s="224">
        <f>+IF(F117=0,"",'Ark1'!AD286)</f>
        <v>2.6584257368017243</v>
      </c>
      <c r="X117" s="224"/>
      <c r="Y117" s="95">
        <f t="shared" si="24"/>
        <v>67.181459566074949</v>
      </c>
      <c r="Z117" s="305">
        <f t="shared" si="25"/>
        <v>2932.0300889727264</v>
      </c>
      <c r="AA117" s="96">
        <f>+IF(F117=0,"",'Ark1'!T286)</f>
        <v>4.032030768327413</v>
      </c>
      <c r="AB117" s="107">
        <f>+IF(F117=0,"",'Ark1'!V286)</f>
        <v>93.572704071920384</v>
      </c>
      <c r="AC117" s="28"/>
      <c r="AN117"/>
      <c r="AO117"/>
      <c r="AP117"/>
      <c r="AY117"/>
      <c r="BB117"/>
      <c r="BC117"/>
    </row>
    <row r="118" spans="1:55">
      <c r="A118" s="28"/>
      <c r="B118" s="94">
        <f>+'Ark1'!C287</f>
        <v>2022</v>
      </c>
      <c r="C118" s="94">
        <f>+'Ark1'!E287</f>
        <v>3</v>
      </c>
      <c r="D118" s="94">
        <f>+IF(F118=0,"",'Ark1'!Q287)</f>
        <v>470</v>
      </c>
      <c r="E118" s="28"/>
      <c r="F118" s="305">
        <f>+'Ark1'!R287</f>
        <v>31275</v>
      </c>
      <c r="G118" s="291"/>
      <c r="H118" s="107">
        <f>+IF(F118=0,"",'Ark1'!AE287)</f>
        <v>2.4354213608568394</v>
      </c>
      <c r="I118" s="107">
        <f>+IF(F118=0,"",'Ark1'!AF287)</f>
        <v>563</v>
      </c>
      <c r="J118" s="305">
        <f>+IF(F118=0,"",'Ark1'!S287)</f>
        <v>31138</v>
      </c>
      <c r="K118" s="96">
        <f>+IF(F118=0,"",'Ark1'!U287)</f>
        <v>60.797803327124399</v>
      </c>
      <c r="L118" s="28"/>
      <c r="M118" s="96">
        <f>+IF(F118=0,"",'Ark1'!AC287)</f>
        <v>-32.934188611151413</v>
      </c>
      <c r="N118" s="107">
        <f>+IF(F118=0,"",'Ark1'!W287)</f>
        <v>85.097572098401315</v>
      </c>
      <c r="O118" s="28"/>
      <c r="P118" s="96">
        <f>+IF(F118=0,"",'Ark1'!AB287)</f>
        <v>2.4851861811127809</v>
      </c>
      <c r="Q118" s="34"/>
      <c r="R118" s="107">
        <f>+IF(F118=0,"",'Ark1'!X287)</f>
        <v>1.4708233413269387</v>
      </c>
      <c r="S118" s="107">
        <f>+IF(F118=0,"",'Ark1'!Y287)</f>
        <v>2.9416466826538774</v>
      </c>
      <c r="T118" s="98"/>
      <c r="U118" s="95"/>
      <c r="V118" s="34"/>
      <c r="W118" s="224">
        <f>+IF(F118=0,"",'Ark1'!AD287)</f>
        <v>2.4409813252245658</v>
      </c>
      <c r="X118" s="224"/>
      <c r="Y118" s="95">
        <f t="shared" si="24"/>
        <v>66.542553191489361</v>
      </c>
      <c r="Z118" s="305">
        <f t="shared" si="25"/>
        <v>2661.4265673775012</v>
      </c>
      <c r="AA118" s="96">
        <f>+IF(F118=0,"",'Ark1'!T287)</f>
        <v>3.6980015987210222</v>
      </c>
      <c r="AB118" s="107">
        <f>+IF(F118=0,"",'Ark1'!V287)</f>
        <v>92.48887018658813</v>
      </c>
      <c r="AC118" s="28"/>
      <c r="AN118"/>
      <c r="AO118"/>
      <c r="AP118"/>
      <c r="AY118"/>
      <c r="BB118"/>
      <c r="BC118"/>
    </row>
    <row r="119" spans="1:55">
      <c r="A119" s="28"/>
      <c r="B119" s="94">
        <f>+'Ark1'!C288</f>
        <v>2022</v>
      </c>
      <c r="C119" s="94">
        <f>+'Ark1'!E288</f>
        <v>4</v>
      </c>
      <c r="D119" s="94">
        <f>+IF(F119=0,"",'Ark1'!Q288)</f>
        <v>447</v>
      </c>
      <c r="E119" s="28"/>
      <c r="F119" s="305">
        <f>+'Ark1'!R288</f>
        <v>28738</v>
      </c>
      <c r="G119" s="291"/>
      <c r="H119" s="107">
        <f>+IF(F119=0,"",'Ark1'!AE288)</f>
        <v>2.2297607110863762</v>
      </c>
      <c r="I119" s="107">
        <f>+IF(F119=0,"",'Ark1'!AF288)</f>
        <v>465</v>
      </c>
      <c r="J119" s="305">
        <f>+IF(F119=0,"",'Ark1'!S288)</f>
        <v>28625</v>
      </c>
      <c r="K119" s="96">
        <f>+IF(F119=0,"",'Ark1'!U288)</f>
        <v>60.696419213973776</v>
      </c>
      <c r="L119" s="28"/>
      <c r="M119" s="96">
        <f>+IF(F119=0,"",'Ark1'!AC288)</f>
        <v>-34.58668673316145</v>
      </c>
      <c r="N119" s="107">
        <f>+IF(F119=0,"",'Ark1'!W288)</f>
        <v>84.75133275109215</v>
      </c>
      <c r="O119" s="28"/>
      <c r="P119" s="96">
        <f>+IF(F119=0,"",'Ark1'!AB288)</f>
        <v>2.4213308475233566</v>
      </c>
      <c r="Q119" s="34"/>
      <c r="R119" s="107">
        <f>+IF(F119=0,"",'Ark1'!X288)</f>
        <v>2.7837706173011338</v>
      </c>
      <c r="S119" s="107">
        <f>+IF(F119=0,"",'Ark1'!Y288)</f>
        <v>5.5675412346022677</v>
      </c>
      <c r="T119" s="98"/>
      <c r="U119" s="95"/>
      <c r="V119" s="34"/>
      <c r="W119" s="224">
        <f>+IF(F119=0,"",'Ark1'!AD288)</f>
        <v>2.2429711054933206</v>
      </c>
      <c r="X119" s="224"/>
      <c r="Y119" s="95">
        <f t="shared" si="24"/>
        <v>64.290827740492176</v>
      </c>
      <c r="Z119" s="305">
        <f t="shared" si="25"/>
        <v>2435.5838006008862</v>
      </c>
      <c r="AA119" s="96">
        <f>+IF(F119=0,"",'Ark1'!T288)</f>
        <v>3.9561904099102239</v>
      </c>
      <c r="AB119" s="107">
        <f>+IF(F119=0,"",'Ark1'!V288)</f>
        <v>92.108679216717761</v>
      </c>
      <c r="AC119" s="28"/>
      <c r="AN119"/>
      <c r="AO119"/>
      <c r="AP119"/>
      <c r="AY119"/>
      <c r="BB119"/>
      <c r="BC119"/>
    </row>
    <row r="120" spans="1:55">
      <c r="A120" s="28"/>
      <c r="B120" s="94">
        <f>+'Ark1'!C289</f>
        <v>2022</v>
      </c>
      <c r="C120" s="94">
        <f>+'Ark1'!E289</f>
        <v>5</v>
      </c>
      <c r="D120" s="94">
        <f>+IF(F120=0,"",'Ark1'!Q289)</f>
        <v>444</v>
      </c>
      <c r="E120" s="28"/>
      <c r="F120" s="305">
        <f>+'Ark1'!R289</f>
        <v>28336</v>
      </c>
      <c r="G120" s="291"/>
      <c r="H120" s="107">
        <f>+IF(F120=0,"",'Ark1'!AE289)</f>
        <v>2.20166167005091</v>
      </c>
      <c r="I120" s="107">
        <f>+IF(F120=0,"",'Ark1'!AF289)</f>
        <v>542</v>
      </c>
      <c r="J120" s="305">
        <f>+IF(F120=0,"",'Ark1'!S289)</f>
        <v>28233</v>
      </c>
      <c r="K120" s="96">
        <f>+IF(F120=0,"",'Ark1'!U289)</f>
        <v>60.789749583820353</v>
      </c>
      <c r="L120" s="28"/>
      <c r="M120" s="96">
        <f>+IF(F120=0,"",'Ark1'!AC289)</f>
        <v>-34.030650017657379</v>
      </c>
      <c r="N120" s="107">
        <f>+IF(F120=0,"",'Ark1'!W289)</f>
        <v>84.845209506605855</v>
      </c>
      <c r="O120" s="28"/>
      <c r="P120" s="96">
        <f>+IF(F120=0,"",'Ark1'!AB289)</f>
        <v>2.4560598810975938</v>
      </c>
      <c r="Q120" s="34"/>
      <c r="R120" s="107">
        <f>+IF(F120=0,"",'Ark1'!X289)</f>
        <v>1.4786843591191412</v>
      </c>
      <c r="S120" s="107">
        <f>+IF(F120=0,"",'Ark1'!Y289)</f>
        <v>2.9573687182382824</v>
      </c>
      <c r="T120" s="98"/>
      <c r="U120" s="95"/>
      <c r="V120" s="34"/>
      <c r="W120" s="224">
        <f>+IF(F120=0,"",'Ark1'!AD289)</f>
        <v>2.2115954222722074</v>
      </c>
      <c r="X120" s="224"/>
      <c r="Y120" s="95">
        <f t="shared" si="24"/>
        <v>63.81981981981982</v>
      </c>
      <c r="Z120" s="305">
        <f t="shared" si="25"/>
        <v>2404.1738565791834</v>
      </c>
      <c r="AA120" s="96">
        <f>+IF(F120=0,"",'Ark1'!T289)</f>
        <v>3.8259457933370977</v>
      </c>
      <c r="AB120" s="107">
        <f>+IF(F120=0,"",'Ark1'!V289)</f>
        <v>92.172299851656234</v>
      </c>
      <c r="AC120" s="28"/>
      <c r="AN120"/>
      <c r="AO120"/>
      <c r="AP120"/>
      <c r="AY120"/>
      <c r="BB120"/>
      <c r="BC120"/>
    </row>
    <row r="121" spans="1:55">
      <c r="A121" s="28"/>
      <c r="B121" s="94">
        <f>+'Ark1'!C290</f>
        <v>2022</v>
      </c>
      <c r="C121" s="94">
        <f>+'Ark1'!E290</f>
        <v>6</v>
      </c>
      <c r="D121" s="94">
        <f>+IF(F121=0,"",'Ark1'!Q290)</f>
        <v>435</v>
      </c>
      <c r="E121" s="28"/>
      <c r="F121" s="305">
        <f>+'Ark1'!R290</f>
        <v>26648</v>
      </c>
      <c r="G121" s="291"/>
      <c r="H121" s="107">
        <f>+IF(F121=0,"",'Ark1'!AE290)</f>
        <v>2.0621135130607926</v>
      </c>
      <c r="I121" s="107">
        <f>+IF(F121=0,"",'Ark1'!AF290)</f>
        <v>423</v>
      </c>
      <c r="J121" s="305">
        <f>+IF(F121=0,"",'Ark1'!S290)</f>
        <v>26508</v>
      </c>
      <c r="K121" s="96">
        <f>+IF(F121=0,"",'Ark1'!U290)</f>
        <v>60.824694431869645</v>
      </c>
      <c r="L121" s="28"/>
      <c r="M121" s="96">
        <f>+IF(F121=0,"",'Ark1'!AC290)</f>
        <v>-34.872558262294184</v>
      </c>
      <c r="N121" s="107">
        <f>+IF(F121=0,"",'Ark1'!W290)</f>
        <v>84.638776972989504</v>
      </c>
      <c r="O121" s="28"/>
      <c r="P121" s="96">
        <f>+IF(F121=0,"",'Ark1'!AB290)</f>
        <v>2.4094617810990644</v>
      </c>
      <c r="Q121" s="34"/>
      <c r="R121" s="107">
        <f>+IF(F121=0,"",'Ark1'!X290)</f>
        <v>2.7731912338637041</v>
      </c>
      <c r="S121" s="107">
        <f>+IF(F121=0,"",'Ark1'!Y290)</f>
        <v>5.5463824677274083</v>
      </c>
      <c r="T121" s="98"/>
      <c r="U121" s="95"/>
      <c r="V121" s="34"/>
      <c r="W121" s="224">
        <f>+IF(F121=0,"",'Ark1'!AD290)</f>
        <v>2.0798487723288326</v>
      </c>
      <c r="X121" s="224"/>
      <c r="Y121" s="95">
        <f t="shared" si="24"/>
        <v>61.259770114942526</v>
      </c>
      <c r="Z121" s="305">
        <f t="shared" si="25"/>
        <v>2255.4541287762245</v>
      </c>
      <c r="AA121" s="96">
        <f>+IF(F121=0,"",'Ark1'!T290)</f>
        <v>3.6522440708495942</v>
      </c>
      <c r="AB121" s="107">
        <f>+IF(F121=0,"",'Ark1'!V290)</f>
        <v>91.962060636736624</v>
      </c>
      <c r="AC121" s="28"/>
      <c r="AN121"/>
      <c r="AO121"/>
      <c r="AP121"/>
      <c r="AY121"/>
      <c r="BB121"/>
      <c r="BC121"/>
    </row>
    <row r="122" spans="1:55">
      <c r="A122" s="28"/>
      <c r="B122" s="94">
        <f>+'Ark1'!C291</f>
        <v>2022</v>
      </c>
      <c r="C122" s="94">
        <f>+'Ark1'!E291</f>
        <v>7</v>
      </c>
      <c r="D122" s="94">
        <f>+IF(F122=0,"",'Ark1'!Q291)</f>
        <v>436</v>
      </c>
      <c r="E122" s="28"/>
      <c r="F122" s="305">
        <f>+'Ark1'!R291</f>
        <v>27981</v>
      </c>
      <c r="G122" s="291"/>
      <c r="H122" s="107">
        <f>+IF(F122=0,"",'Ark1'!AE291)</f>
        <v>2.1754405491008835</v>
      </c>
      <c r="I122" s="107">
        <f>+IF(F122=0,"",'Ark1'!AF291)</f>
        <v>436</v>
      </c>
      <c r="J122" s="305">
        <f>+IF(F122=0,"",'Ark1'!S291)</f>
        <v>27884</v>
      </c>
      <c r="K122" s="96">
        <f>+IF(F122=0,"",'Ark1'!U291)</f>
        <v>60.691651126093809</v>
      </c>
      <c r="L122" s="28"/>
      <c r="M122" s="96">
        <f>+IF(F122=0,"",'Ark1'!AC291)</f>
        <v>-34.129212552514694</v>
      </c>
      <c r="N122" s="107">
        <f>+IF(F122=0,"",'Ark1'!W291)</f>
        <v>84.884015923110368</v>
      </c>
      <c r="O122" s="28"/>
      <c r="P122" s="96">
        <f>+IF(F122=0,"",'Ark1'!AB291)</f>
        <v>2.4759408690134435</v>
      </c>
      <c r="Q122" s="34"/>
      <c r="R122" s="107">
        <f>+IF(F122=0,"",'Ark1'!X291)</f>
        <v>1.5224616704192131</v>
      </c>
      <c r="S122" s="107">
        <f>+IF(F122=0,"",'Ark1'!Y291)</f>
        <v>3.0449233408384262</v>
      </c>
      <c r="T122" s="98"/>
      <c r="U122" s="95"/>
      <c r="V122" s="34"/>
      <c r="W122" s="224">
        <f>+IF(F122=0,"",'Ark1'!AD291)</f>
        <v>2.1838880403232164</v>
      </c>
      <c r="X122" s="224"/>
      <c r="Y122" s="95">
        <f t="shared" si="24"/>
        <v>64.176605504587158</v>
      </c>
      <c r="Z122" s="305">
        <f t="shared" si="25"/>
        <v>2375.139649544551</v>
      </c>
      <c r="AA122" s="96">
        <f>+IF(F122=0,"",'Ark1'!T291)</f>
        <v>3.9571494942997032</v>
      </c>
      <c r="AB122" s="107">
        <f>+IF(F122=0,"",'Ark1'!V291)</f>
        <v>92.204529273341308</v>
      </c>
      <c r="AC122" s="28"/>
      <c r="AN122"/>
      <c r="AO122"/>
      <c r="AP122"/>
      <c r="AY122"/>
      <c r="BB122"/>
      <c r="BC122"/>
    </row>
    <row r="123" spans="1:55">
      <c r="A123" s="28"/>
      <c r="B123" s="94">
        <f>+'Ark1'!C292</f>
        <v>2022</v>
      </c>
      <c r="C123" s="94">
        <f>+'Ark1'!E292</f>
        <v>8</v>
      </c>
      <c r="D123" s="94">
        <f>+IF(F123=0,"",'Ark1'!Q292)</f>
        <v>422</v>
      </c>
      <c r="E123" s="28"/>
      <c r="F123" s="305">
        <f>+'Ark1'!R292</f>
        <v>27296</v>
      </c>
      <c r="G123" s="291"/>
      <c r="H123" s="107">
        <f>+IF(F123=0,"",'Ark1'!AE292)</f>
        <v>2.1460722208502698</v>
      </c>
      <c r="I123" s="107">
        <f>+IF(F123=0,"",'Ark1'!AF292)</f>
        <v>518</v>
      </c>
      <c r="J123" s="305">
        <f>+IF(F123=0,"",'Ark1'!S292)</f>
        <v>27201</v>
      </c>
      <c r="K123" s="96">
        <f>+IF(F123=0,"",'Ark1'!U292)</f>
        <v>60.838976508216625</v>
      </c>
      <c r="L123" s="28"/>
      <c r="M123" s="96">
        <f>+IF(F123=0,"",'Ark1'!AC292)</f>
        <v>-32.53172151138012</v>
      </c>
      <c r="N123" s="107">
        <f>+IF(F123=0,"",'Ark1'!W292)</f>
        <v>85.840697033196989</v>
      </c>
      <c r="O123" s="28"/>
      <c r="P123" s="96">
        <f>+IF(F123=0,"",'Ark1'!AB292)</f>
        <v>2.4105840928624782</v>
      </c>
      <c r="Q123" s="34"/>
      <c r="R123" s="107">
        <f>+IF(F123=0,"",'Ark1'!X292)</f>
        <v>2.7806271981242672</v>
      </c>
      <c r="S123" s="107">
        <f>+IF(F123=0,"",'Ark1'!Y292)</f>
        <v>5.5612543962485343</v>
      </c>
      <c r="T123" s="98"/>
      <c r="U123" s="95"/>
      <c r="V123" s="34"/>
      <c r="W123" s="224">
        <f>+IF(F123=0,"",'Ark1'!AD292)</f>
        <v>2.1304245005061477</v>
      </c>
      <c r="X123" s="224"/>
      <c r="Y123" s="95">
        <f t="shared" si="24"/>
        <v>64.682464454976298</v>
      </c>
      <c r="Z123" s="305">
        <f t="shared" si="25"/>
        <v>2343.1076662181449</v>
      </c>
      <c r="AA123" s="96">
        <f>+IF(F123=0,"",'Ark1'!T292)</f>
        <v>3.614925263774913</v>
      </c>
      <c r="AB123" s="107">
        <f>+IF(F123=0,"",'Ark1'!V292)</f>
        <v>93.255820011396864</v>
      </c>
      <c r="AC123" s="28"/>
      <c r="AN123"/>
      <c r="AO123"/>
      <c r="AP123"/>
      <c r="AY123"/>
      <c r="BB123"/>
      <c r="BC123"/>
    </row>
    <row r="124" spans="1:55">
      <c r="A124" s="28"/>
      <c r="B124" s="94">
        <f>+'Ark1'!C293</f>
        <v>2022</v>
      </c>
      <c r="C124" s="94">
        <f>+'Ark1'!E293</f>
        <v>9</v>
      </c>
      <c r="D124" s="94">
        <f>+IF(F124=0,"",'Ark1'!Q293)</f>
        <v>458</v>
      </c>
      <c r="E124" s="28"/>
      <c r="F124" s="305">
        <f>+'Ark1'!R293</f>
        <v>30042</v>
      </c>
      <c r="G124" s="291"/>
      <c r="H124" s="107">
        <f>+IF(F124=0,"",'Ark1'!AE293)</f>
        <v>2.3228698675771393</v>
      </c>
      <c r="I124" s="107">
        <f>+IF(F124=0,"",'Ark1'!AF293)</f>
        <v>534</v>
      </c>
      <c r="J124" s="305">
        <f>+IF(F124=0,"",'Ark1'!S293)</f>
        <v>29738</v>
      </c>
      <c r="K124" s="96">
        <f>+IF(F124=0,"",'Ark1'!U293)</f>
        <v>60.710706839733682</v>
      </c>
      <c r="L124" s="28"/>
      <c r="M124" s="96">
        <f>+IF(F124=0,"",'Ark1'!AC293)</f>
        <v>-33.787371209692395</v>
      </c>
      <c r="N124" s="107">
        <f>+IF(F124=0,"",'Ark1'!W293)</f>
        <v>84.985903557737188</v>
      </c>
      <c r="O124" s="28"/>
      <c r="P124" s="96">
        <f>+IF(F124=0,"",'Ark1'!AB293)</f>
        <v>2.529788970034494</v>
      </c>
      <c r="Q124" s="34"/>
      <c r="R124" s="107">
        <f>+IF(F124=0,"",'Ark1'!X293)</f>
        <v>1.7708541375407765</v>
      </c>
      <c r="S124" s="107">
        <f>+IF(F124=0,"",'Ark1'!Y293)</f>
        <v>3.5417082750815529</v>
      </c>
      <c r="T124" s="98"/>
      <c r="U124" s="95"/>
      <c r="V124" s="34"/>
      <c r="W124" s="224">
        <f>+IF(F124=0,"",'Ark1'!AD293)</f>
        <v>2.3447469535538419</v>
      </c>
      <c r="X124" s="224"/>
      <c r="Y124" s="95">
        <f t="shared" si="24"/>
        <v>65.593886462882097</v>
      </c>
      <c r="Z124" s="305">
        <f t="shared" si="25"/>
        <v>2553.1465146815403</v>
      </c>
      <c r="AA124" s="96">
        <f>+IF(F124=0,"",'Ark1'!T293)</f>
        <v>3.9234072298781713</v>
      </c>
      <c r="AB124" s="107">
        <f>+IF(F124=0,"",'Ark1'!V293)</f>
        <v>92.574726828823216</v>
      </c>
      <c r="AC124" s="28"/>
      <c r="AN124"/>
      <c r="AO124"/>
      <c r="AP124"/>
      <c r="AY124"/>
      <c r="BB124"/>
      <c r="BC124"/>
    </row>
    <row r="125" spans="1:55">
      <c r="A125" s="28"/>
      <c r="B125" s="94">
        <f>+'Ark1'!C294</f>
        <v>2022</v>
      </c>
      <c r="C125" s="94">
        <f>+'Ark1'!E294</f>
        <v>10</v>
      </c>
      <c r="D125" s="94">
        <f>+IF(F125=0,"",'Ark1'!Q294)</f>
        <v>470</v>
      </c>
      <c r="E125" s="28"/>
      <c r="F125" s="305">
        <f>+'Ark1'!R294</f>
        <v>32257</v>
      </c>
      <c r="G125" s="291"/>
      <c r="H125" s="107">
        <f>+IF(F125=0,"",'Ark1'!AE294)</f>
        <v>2.5139850281354392</v>
      </c>
      <c r="I125" s="107">
        <f>+IF(F125=0,"",'Ark1'!AF294)</f>
        <v>539</v>
      </c>
      <c r="J125" s="305">
        <f>+IF(F125=0,"",'Ark1'!S294)</f>
        <v>32172</v>
      </c>
      <c r="K125" s="96">
        <f>+IF(F125=0,"",'Ark1'!U294)</f>
        <v>60.599465373616795</v>
      </c>
      <c r="L125" s="28"/>
      <c r="M125" s="96">
        <f>+IF(F125=0,"",'Ark1'!AC294)</f>
        <v>-33.904670615995798</v>
      </c>
      <c r="N125" s="107">
        <f>+IF(F125=0,"",'Ark1'!W294)</f>
        <v>85.019471279373747</v>
      </c>
      <c r="O125" s="28"/>
      <c r="P125" s="96">
        <f>+IF(F125=0,"",'Ark1'!AB294)</f>
        <v>2.5077692952865003</v>
      </c>
      <c r="Q125" s="34"/>
      <c r="R125" s="107">
        <f>+IF(F125=0,"",'Ark1'!X294)</f>
        <v>1.367145115788821</v>
      </c>
      <c r="S125" s="107">
        <f>+IF(F125=0,"",'Ark1'!Y294)</f>
        <v>2.7342902315776421</v>
      </c>
      <c r="T125" s="98"/>
      <c r="U125" s="95"/>
      <c r="V125" s="34"/>
      <c r="W125" s="224">
        <f>+IF(F125=0,"",'Ark1'!AD294)</f>
        <v>2.5176254071229045</v>
      </c>
      <c r="X125" s="224"/>
      <c r="Y125" s="95">
        <f t="shared" si="24"/>
        <v>68.631914893617022</v>
      </c>
      <c r="Z125" s="305">
        <f t="shared" si="25"/>
        <v>2742.4730850587589</v>
      </c>
      <c r="AA125" s="96">
        <f>+IF(F125=0,"",'Ark1'!T294)</f>
        <v>4.1462008246272131</v>
      </c>
      <c r="AB125" s="107">
        <f>+IF(F125=0,"",'Ark1'!V294)</f>
        <v>92.305586548682385</v>
      </c>
      <c r="AC125" s="28"/>
      <c r="AN125"/>
      <c r="AO125"/>
      <c r="AP125"/>
      <c r="AY125"/>
      <c r="BB125"/>
      <c r="BC125"/>
    </row>
    <row r="126" spans="1:55">
      <c r="A126" s="28"/>
      <c r="B126" s="94">
        <f>+'Ark1'!C295</f>
        <v>2022</v>
      </c>
      <c r="C126" s="94">
        <f>+'Ark1'!E295</f>
        <v>11</v>
      </c>
      <c r="D126" s="94">
        <f>+IF(F126=0,"",'Ark1'!Q295)</f>
        <v>438</v>
      </c>
      <c r="E126" s="28"/>
      <c r="F126" s="305">
        <f>+'Ark1'!R295</f>
        <v>29057</v>
      </c>
      <c r="G126" s="291"/>
      <c r="H126" s="107">
        <f>+IF(F126=0,"",'Ark1'!AE295)</f>
        <v>2.2447442744226196</v>
      </c>
      <c r="I126" s="107">
        <f>+IF(F126=0,"",'Ark1'!AF295)</f>
        <v>430</v>
      </c>
      <c r="J126" s="305">
        <f>+IF(F126=0,"",'Ark1'!S295)</f>
        <v>28712</v>
      </c>
      <c r="K126" s="96">
        <f>+IF(F126=0,"",'Ark1'!U295)</f>
        <v>60.694517971579828</v>
      </c>
      <c r="L126" s="28"/>
      <c r="M126" s="96">
        <f>+IF(F126=0,"",'Ark1'!AC295)</f>
        <v>-36.002296154886601</v>
      </c>
      <c r="N126" s="107">
        <f>+IF(F126=0,"",'Ark1'!W295)</f>
        <v>85.062315408191651</v>
      </c>
      <c r="O126" s="28"/>
      <c r="P126" s="96">
        <f>+IF(F126=0,"",'Ark1'!AB295)</f>
        <v>2.5797911569025191</v>
      </c>
      <c r="Q126" s="34"/>
      <c r="R126" s="107">
        <f>+IF(F126=0,"",'Ark1'!X295)</f>
        <v>1.8962728430326596</v>
      </c>
      <c r="S126" s="107">
        <f>+IF(F126=0,"",'Ark1'!Y295)</f>
        <v>3.7925456860653193</v>
      </c>
      <c r="T126" s="98"/>
      <c r="U126" s="95"/>
      <c r="V126" s="34"/>
      <c r="W126" s="224">
        <f>+IF(F126=0,"",'Ark1'!AD295)</f>
        <v>2.2678687247657945</v>
      </c>
      <c r="X126" s="224"/>
      <c r="Y126" s="95">
        <f t="shared" si="24"/>
        <v>66.340182648401822</v>
      </c>
      <c r="Z126" s="305">
        <f t="shared" si="25"/>
        <v>2471.655698815825</v>
      </c>
      <c r="AA126" s="96">
        <f>+IF(F126=0,"",'Ark1'!T295)</f>
        <v>3.9263860687614001</v>
      </c>
      <c r="AB126" s="107">
        <f>+IF(F126=0,"",'Ark1'!V295)</f>
        <v>92.65203174379856</v>
      </c>
      <c r="AC126" s="28"/>
      <c r="AN126"/>
      <c r="AO126"/>
      <c r="AP126"/>
      <c r="AY126"/>
      <c r="BB126"/>
      <c r="BC126"/>
    </row>
    <row r="127" spans="1:55">
      <c r="A127" s="28"/>
      <c r="B127" s="94">
        <f>+'Ark1'!C296</f>
        <v>2022</v>
      </c>
      <c r="C127" s="94">
        <f>+'Ark1'!E296</f>
        <v>12</v>
      </c>
      <c r="D127" s="94">
        <f>+IF(F127=0,"",'Ark1'!Q296)</f>
        <v>459</v>
      </c>
      <c r="E127" s="28"/>
      <c r="F127" s="305">
        <f>+'Ark1'!R296</f>
        <v>29923</v>
      </c>
      <c r="G127" s="291"/>
      <c r="H127" s="107">
        <f>+IF(F127=0,"",'Ark1'!AE296)</f>
        <v>2.3225618011841314</v>
      </c>
      <c r="I127" s="107">
        <f>+IF(F127=0,"",'Ark1'!AF296)</f>
        <v>552</v>
      </c>
      <c r="J127" s="305">
        <f>+IF(F127=0,"",'Ark1'!S296)</f>
        <v>29812</v>
      </c>
      <c r="K127" s="96">
        <f>+IF(F127=0,"",'Ark1'!U296)</f>
        <v>60.873708573728706</v>
      </c>
      <c r="L127" s="28"/>
      <c r="M127" s="96">
        <f>+IF(F127=0,"",'Ark1'!AC296)</f>
        <v>-37.865304051098462</v>
      </c>
      <c r="N127" s="107">
        <f>+IF(F127=0,"",'Ark1'!W296)</f>
        <v>84.763706561116692</v>
      </c>
      <c r="O127" s="28"/>
      <c r="P127" s="96">
        <f>+IF(F127=0,"",'Ark1'!AB296)</f>
        <v>2.4851194923089595</v>
      </c>
      <c r="Q127" s="34"/>
      <c r="R127" s="107">
        <f>+IF(F127=0,"",'Ark1'!X296)</f>
        <v>1.6742973632322964</v>
      </c>
      <c r="S127" s="107">
        <f>+IF(F127=0,"",'Ark1'!Y296)</f>
        <v>3.3485947264645928</v>
      </c>
      <c r="T127" s="98"/>
      <c r="U127" s="95"/>
      <c r="V127" s="34"/>
      <c r="W127" s="224">
        <f>+IF(F127=0,"",'Ark1'!AD296)</f>
        <v>2.3354591269286873</v>
      </c>
      <c r="X127" s="224"/>
      <c r="Y127" s="95">
        <f t="shared" si="24"/>
        <v>65.191721132897598</v>
      </c>
      <c r="Z127" s="305">
        <f t="shared" si="25"/>
        <v>2536.3843914282947</v>
      </c>
      <c r="AA127" s="96">
        <f>+IF(F127=0,"",'Ark1'!T296)</f>
        <v>3.6643718878454714</v>
      </c>
      <c r="AB127" s="107">
        <f>+IF(F127=0,"",'Ark1'!V296)</f>
        <v>92.075995487212609</v>
      </c>
      <c r="AC127" s="28"/>
      <c r="AN127"/>
      <c r="AO127"/>
      <c r="AP127"/>
      <c r="AY127"/>
      <c r="BB127"/>
      <c r="BC127"/>
    </row>
    <row r="128" spans="1:55">
      <c r="A128" s="28"/>
      <c r="B128" s="94">
        <f>+'Ark1'!C297</f>
        <v>2022</v>
      </c>
      <c r="C128" s="94">
        <f>+'Ark1'!E297</f>
        <v>13</v>
      </c>
      <c r="D128" s="94">
        <f>+IF(F128=0,"",'Ark1'!Q297)</f>
        <v>456</v>
      </c>
      <c r="E128" s="28"/>
      <c r="F128" s="305">
        <f>+'Ark1'!R297</f>
        <v>29191</v>
      </c>
      <c r="G128" s="291"/>
      <c r="H128" s="107">
        <f>+IF(F128=0,"",'Ark1'!AE297)</f>
        <v>2.2662878284214361</v>
      </c>
      <c r="I128" s="107">
        <f>+IF(F128=0,"",'Ark1'!AF297)</f>
        <v>531</v>
      </c>
      <c r="J128" s="305">
        <f>+IF(F128=0,"",'Ark1'!S297)</f>
        <v>29078</v>
      </c>
      <c r="K128" s="96">
        <f>+IF(F128=0,"",'Ark1'!U297)</f>
        <v>60.884483114382014</v>
      </c>
      <c r="L128" s="28"/>
      <c r="M128" s="96">
        <f>+IF(F128=0,"",'Ark1'!AC297)</f>
        <v>-37.367497808048739</v>
      </c>
      <c r="N128" s="107">
        <f>+IF(F128=0,"",'Ark1'!W297)</f>
        <v>84.797745718413054</v>
      </c>
      <c r="O128" s="28"/>
      <c r="P128" s="96">
        <f>+IF(F128=0,"",'Ark1'!AB297)</f>
        <v>2.5219783527871193</v>
      </c>
      <c r="Q128" s="34"/>
      <c r="R128" s="107">
        <f>+IF(F128=0,"",'Ark1'!X297)</f>
        <v>0.95919975334863505</v>
      </c>
      <c r="S128" s="107">
        <f>+IF(F128=0,"",'Ark1'!Y297)</f>
        <v>1.9183995066972701</v>
      </c>
      <c r="T128" s="98"/>
      <c r="U128" s="95"/>
      <c r="V128" s="34"/>
      <c r="W128" s="224">
        <f>+IF(F128=0,"",'Ark1'!AD297)</f>
        <v>2.2783272858394983</v>
      </c>
      <c r="X128" s="224"/>
      <c r="Y128" s="95">
        <f t="shared" si="24"/>
        <v>64.015350877192986</v>
      </c>
      <c r="Z128" s="305">
        <f t="shared" si="25"/>
        <v>2475.3309952661953</v>
      </c>
      <c r="AA128" s="96">
        <f>+IF(F128=0,"",'Ark1'!T297)</f>
        <v>3.6816827104244449</v>
      </c>
      <c r="AB128" s="107">
        <f>+IF(F128=0,"",'Ark1'!V297)</f>
        <v>92.124610929901834</v>
      </c>
      <c r="AC128" s="28"/>
      <c r="AN128"/>
      <c r="AO128"/>
      <c r="AP128"/>
      <c r="AY128"/>
      <c r="BB128"/>
      <c r="BC128"/>
    </row>
    <row r="129" spans="1:55">
      <c r="A129" s="28"/>
      <c r="B129" s="94">
        <f>+'Ark1'!C298</f>
        <v>2022</v>
      </c>
      <c r="C129" s="94">
        <f>+'Ark1'!E298</f>
        <v>14</v>
      </c>
      <c r="D129" s="94">
        <f>+IF(F129=0,"",'Ark1'!Q298)</f>
        <v>486</v>
      </c>
      <c r="E129" s="28"/>
      <c r="F129" s="305">
        <f>+'Ark1'!R298</f>
        <v>31373</v>
      </c>
      <c r="G129" s="291"/>
      <c r="H129" s="107">
        <f>+IF(F129=0,"",'Ark1'!AE298)</f>
        <v>2.4161193717563818</v>
      </c>
      <c r="I129" s="107">
        <f>+IF(F129=0,"",'Ark1'!AF298)</f>
        <v>575</v>
      </c>
      <c r="J129" s="305">
        <f>+IF(F129=0,"",'Ark1'!S298)</f>
        <v>31242</v>
      </c>
      <c r="K129" s="96">
        <f>+IF(F129=0,"",'Ark1'!U298)</f>
        <v>60.793131041546637</v>
      </c>
      <c r="L129" s="28"/>
      <c r="M129" s="96">
        <f>+IF(F129=0,"",'Ark1'!AC298)</f>
        <v>-34.969127128055078</v>
      </c>
      <c r="N129" s="107">
        <f>+IF(F129=0,"",'Ark1'!W298)</f>
        <v>84.142097176877201</v>
      </c>
      <c r="O129" s="28"/>
      <c r="P129" s="96">
        <f>+IF(F129=0,"",'Ark1'!AB298)</f>
        <v>2.5430548114813822</v>
      </c>
      <c r="Q129" s="34"/>
      <c r="R129" s="107">
        <f>+IF(F129=0,"",'Ark1'!X298)</f>
        <v>3.2894527141172354</v>
      </c>
      <c r="S129" s="107">
        <f>+IF(F129=0,"",'Ark1'!Y298)</f>
        <v>6.5789054282344708</v>
      </c>
      <c r="T129" s="98"/>
      <c r="U129" s="95"/>
      <c r="V129" s="34"/>
      <c r="W129" s="224">
        <f>+IF(F129=0,"",'Ark1'!AD298)</f>
        <v>2.4486301236217529</v>
      </c>
      <c r="X129" s="224"/>
      <c r="Y129" s="95">
        <f t="shared" si="24"/>
        <v>64.553497942386826</v>
      </c>
      <c r="Z129" s="305">
        <f t="shared" si="25"/>
        <v>2639.7900147301684</v>
      </c>
      <c r="AA129" s="96">
        <f>+IF(F129=0,"",'Ark1'!T298)</f>
        <v>3.8208332005227423</v>
      </c>
      <c r="AB129" s="107">
        <f>+IF(F129=0,"",'Ark1'!V298)</f>
        <v>91.416471132319558</v>
      </c>
      <c r="AC129" s="28"/>
      <c r="AN129"/>
      <c r="AO129"/>
      <c r="AP129"/>
      <c r="AY129"/>
      <c r="BB129"/>
      <c r="BC129"/>
    </row>
    <row r="130" spans="1:55">
      <c r="A130" s="28"/>
      <c r="B130" s="94">
        <f>+'Ark1'!C299</f>
        <v>2022</v>
      </c>
      <c r="C130" s="94">
        <f>+'Ark1'!E299</f>
        <v>15</v>
      </c>
      <c r="D130" s="94">
        <f>+IF(F130=0,"",'Ark1'!Q299)</f>
        <v>189</v>
      </c>
      <c r="E130" s="28"/>
      <c r="F130" s="305">
        <f>+'Ark1'!R299</f>
        <v>11850</v>
      </c>
      <c r="G130" s="291"/>
      <c r="H130" s="107">
        <f>+IF(F130=0,"",'Ark1'!AE299)</f>
        <v>0.91023757117924931</v>
      </c>
      <c r="I130" s="107">
        <f>+IF(F130=0,"",'Ark1'!AF299)</f>
        <v>196</v>
      </c>
      <c r="J130" s="305">
        <f>+IF(F130=0,"",'Ark1'!S299)</f>
        <v>11820</v>
      </c>
      <c r="K130" s="96">
        <f>+IF(F130=0,"",'Ark1'!U299)</f>
        <v>60.900761421319793</v>
      </c>
      <c r="L130" s="28"/>
      <c r="M130" s="96">
        <f>+IF(F130=0,"",'Ark1'!AC299)</f>
        <v>-26.588936382286995</v>
      </c>
      <c r="N130" s="107">
        <f>+IF(F130=0,"",'Ark1'!W299)</f>
        <v>83.78592216582075</v>
      </c>
      <c r="O130" s="28"/>
      <c r="P130" s="96">
        <f>+IF(F130=0,"",'Ark1'!AB299)</f>
        <v>2.4629675665976518</v>
      </c>
      <c r="Q130" s="34"/>
      <c r="R130" s="107">
        <f>+IF(F130=0,"",'Ark1'!X299)</f>
        <v>2.9789029535864993</v>
      </c>
      <c r="S130" s="107">
        <f>+IF(F130=0,"",'Ark1'!Y299)</f>
        <v>5.9578059071729985</v>
      </c>
      <c r="T130" s="98"/>
      <c r="U130" s="95"/>
      <c r="V130" s="34"/>
      <c r="W130" s="224">
        <f>+IF(F130=0,"",'Ark1'!AD299)</f>
        <v>0.92488021435367285</v>
      </c>
      <c r="X130" s="224"/>
      <c r="Y130" s="95">
        <f t="shared" si="24"/>
        <v>62.698412698412696</v>
      </c>
      <c r="Z130" s="305">
        <f t="shared" si="25"/>
        <v>992.86317766497586</v>
      </c>
      <c r="AA130" s="96">
        <f>+IF(F130=0,"",'Ark1'!T299)</f>
        <v>3.4963713080168768</v>
      </c>
      <c r="AB130" s="107">
        <f>+IF(F130=0,"",'Ark1'!V299)</f>
        <v>90.967894180126564</v>
      </c>
      <c r="AC130" s="28"/>
      <c r="AN130"/>
      <c r="AO130"/>
      <c r="AP130"/>
      <c r="AY130"/>
      <c r="BB130"/>
      <c r="BC130"/>
    </row>
    <row r="131" spans="1:55">
      <c r="A131" s="28"/>
      <c r="B131" s="94">
        <f>+'Ark1'!C300</f>
        <v>2022</v>
      </c>
      <c r="C131" s="94">
        <f>+'Ark1'!E300</f>
        <v>16</v>
      </c>
      <c r="D131" s="94">
        <f>+IF(F131=0,"",'Ark1'!Q300)</f>
        <v>446</v>
      </c>
      <c r="E131" s="28"/>
      <c r="F131" s="305">
        <f>+'Ark1'!R300</f>
        <v>32341</v>
      </c>
      <c r="G131" s="291"/>
      <c r="H131" s="107">
        <f>+IF(F131=0,"",'Ark1'!AE300)</f>
        <v>2.5514267767423089</v>
      </c>
      <c r="I131" s="107">
        <f>+IF(F131=0,"",'Ark1'!AF300)</f>
        <v>590</v>
      </c>
      <c r="J131" s="305">
        <f>+IF(F131=0,"",'Ark1'!S300)</f>
        <v>32099</v>
      </c>
      <c r="K131" s="96">
        <f>+IF(F131=0,"",'Ark1'!U300)</f>
        <v>60.695130689429583</v>
      </c>
      <c r="L131" s="28"/>
      <c r="M131" s="96">
        <f>+IF(F131=0,"",'Ark1'!AC300)</f>
        <v>-35.997312675482313</v>
      </c>
      <c r="N131" s="107">
        <f>+IF(F131=0,"",'Ark1'!W300)</f>
        <v>86.481931212810053</v>
      </c>
      <c r="O131" s="28"/>
      <c r="P131" s="96">
        <f>+IF(F131=0,"",'Ark1'!AB300)</f>
        <v>2.5689322141419839</v>
      </c>
      <c r="Q131" s="34"/>
      <c r="R131" s="107">
        <f>+IF(F131=0,"",'Ark1'!X300)</f>
        <v>0.87814229615658146</v>
      </c>
      <c r="S131" s="107">
        <f>+IF(F131=0,"",'Ark1'!Y300)</f>
        <v>1.7562845923131627</v>
      </c>
      <c r="T131" s="98"/>
      <c r="U131" s="95"/>
      <c r="V131" s="34"/>
      <c r="W131" s="224">
        <f>+IF(F131=0,"",'Ark1'!AD300)</f>
        <v>2.5241815200347779</v>
      </c>
      <c r="X131" s="224"/>
      <c r="Y131" s="95">
        <f t="shared" si="24"/>
        <v>72.513452914798208</v>
      </c>
      <c r="Z131" s="305">
        <f t="shared" si="25"/>
        <v>2796.9121373534899</v>
      </c>
      <c r="AA131" s="96">
        <f>+IF(F131=0,"",'Ark1'!T300)</f>
        <v>4.0453603784669605</v>
      </c>
      <c r="AB131" s="107">
        <f>+IF(F131=0,"",'Ark1'!V300)</f>
        <v>94.053874900906322</v>
      </c>
      <c r="AC131" s="28"/>
      <c r="AN131"/>
      <c r="AO131"/>
      <c r="AP131"/>
      <c r="AY131"/>
      <c r="BB131"/>
      <c r="BC131"/>
    </row>
    <row r="132" spans="1:55">
      <c r="A132" s="28"/>
      <c r="B132" s="94">
        <f>+'Ark1'!C301</f>
        <v>2022</v>
      </c>
      <c r="C132" s="94">
        <f>+'Ark1'!E301</f>
        <v>17</v>
      </c>
      <c r="D132" s="94">
        <f>+IF(F132=0,"",'Ark1'!Q301)</f>
        <v>496</v>
      </c>
      <c r="E132" s="28"/>
      <c r="F132" s="305">
        <f>+'Ark1'!R301</f>
        <v>34932</v>
      </c>
      <c r="G132" s="291"/>
      <c r="H132" s="107">
        <f>+IF(F132=0,"",'Ark1'!AE301)</f>
        <v>2.7502205551056358</v>
      </c>
      <c r="I132" s="107">
        <f>+IF(F132=0,"",'Ark1'!AF301)</f>
        <v>639</v>
      </c>
      <c r="J132" s="305">
        <f>+IF(F132=0,"",'Ark1'!S301)</f>
        <v>34792</v>
      </c>
      <c r="K132" s="96">
        <f>+IF(F132=0,"",'Ark1'!U301)</f>
        <v>60.645694412508611</v>
      </c>
      <c r="L132" s="28"/>
      <c r="M132" s="96">
        <f>+IF(F132=0,"",'Ark1'!AC301)</f>
        <v>-35.837261662290999</v>
      </c>
      <c r="N132" s="107">
        <f>+IF(F132=0,"",'Ark1'!W301)</f>
        <v>86.004643883651013</v>
      </c>
      <c r="O132" s="28"/>
      <c r="P132" s="96">
        <f>+IF(F132=0,"",'Ark1'!AB301)</f>
        <v>2.6199411447928127</v>
      </c>
      <c r="Q132" s="34"/>
      <c r="R132" s="107">
        <f>+IF(F132=0,"",'Ark1'!X301)</f>
        <v>1.6489178976296803</v>
      </c>
      <c r="S132" s="107">
        <f>+IF(F132=0,"",'Ark1'!Y301)</f>
        <v>3.2978357952593607</v>
      </c>
      <c r="T132" s="98"/>
      <c r="U132" s="95"/>
      <c r="V132" s="34"/>
      <c r="W132" s="224">
        <f>+IF(F132=0,"",'Ark1'!AD301)</f>
        <v>2.7264063837808017</v>
      </c>
      <c r="X132" s="224"/>
      <c r="Y132" s="95">
        <f t="shared" si="24"/>
        <v>70.427419354838705</v>
      </c>
      <c r="Z132" s="305">
        <f t="shared" si="25"/>
        <v>3004.3142201436972</v>
      </c>
      <c r="AA132" s="96">
        <f>+IF(F132=0,"",'Ark1'!T301)</f>
        <v>4.1307969769838531</v>
      </c>
      <c r="AB132" s="107">
        <f>+IF(F132=0,"",'Ark1'!V301)</f>
        <v>93.426609322525252</v>
      </c>
      <c r="AC132" s="28"/>
      <c r="AN132"/>
      <c r="AO132"/>
      <c r="AP132"/>
      <c r="AY132"/>
      <c r="BB132"/>
      <c r="BC132"/>
    </row>
    <row r="133" spans="1:55">
      <c r="A133" s="28"/>
      <c r="B133" s="94">
        <f>+'Ark1'!C302</f>
        <v>2022</v>
      </c>
      <c r="C133" s="94">
        <f>+'Ark1'!E302</f>
        <v>18</v>
      </c>
      <c r="D133" s="94">
        <f>+IF(F133=0,"",'Ark1'!Q302)</f>
        <v>460</v>
      </c>
      <c r="E133" s="28"/>
      <c r="F133" s="305">
        <f>+'Ark1'!R302</f>
        <v>29025</v>
      </c>
      <c r="G133" s="291"/>
      <c r="H133" s="107">
        <f>+IF(F133=0,"",'Ark1'!AE302)</f>
        <v>2.2281247643862656</v>
      </c>
      <c r="I133" s="107">
        <f>+IF(F133=0,"",'Ark1'!AF302)</f>
        <v>483</v>
      </c>
      <c r="J133" s="305">
        <f>+IF(F133=0,"",'Ark1'!S302)</f>
        <v>28810</v>
      </c>
      <c r="K133" s="96">
        <f>+IF(F133=0,"",'Ark1'!U302)</f>
        <v>60.861679972231855</v>
      </c>
      <c r="L133" s="28"/>
      <c r="M133" s="96">
        <f>+IF(F133=0,"",'Ark1'!AC302)</f>
        <v>-36.728499471715345</v>
      </c>
      <c r="N133" s="107">
        <f>+IF(F133=0,"",'Ark1'!W302)</f>
        <v>84.145330440819279</v>
      </c>
      <c r="O133" s="28"/>
      <c r="P133" s="96">
        <f>+IF(F133=0,"",'Ark1'!AB302)</f>
        <v>2.5726635078835054</v>
      </c>
      <c r="Q133" s="34"/>
      <c r="R133" s="107">
        <f>+IF(F133=0,"",'Ark1'!X302)</f>
        <v>1.1024978466838931</v>
      </c>
      <c r="S133" s="107">
        <f>+IF(F133=0,"",'Ark1'!Y302)</f>
        <v>2.2049956933677861</v>
      </c>
      <c r="T133" s="98"/>
      <c r="U133" s="95"/>
      <c r="V133" s="34"/>
      <c r="W133" s="224">
        <f>+IF(F133=0,"",'Ark1'!AD302)</f>
        <v>2.2653711579422238</v>
      </c>
      <c r="X133" s="224"/>
      <c r="Y133" s="95">
        <f t="shared" si="24"/>
        <v>63.097826086956523</v>
      </c>
      <c r="Z133" s="305">
        <f t="shared" si="25"/>
        <v>2442.3182160447795</v>
      </c>
      <c r="AA133" s="96">
        <f>+IF(F133=0,"",'Ark1'!T302)</f>
        <v>3.7764685615848399</v>
      </c>
      <c r="AB133" s="107">
        <f>+IF(F133=0,"",'Ark1'!V302)</f>
        <v>91.514697293846481</v>
      </c>
      <c r="AC133" s="28"/>
      <c r="AN133"/>
      <c r="AO133"/>
      <c r="AP133"/>
      <c r="AY133"/>
      <c r="BB133"/>
      <c r="BC133"/>
    </row>
    <row r="134" spans="1:55">
      <c r="A134" s="28"/>
      <c r="B134" s="94">
        <f>+'Ark1'!C303</f>
        <v>2022</v>
      </c>
      <c r="C134" s="94">
        <f>+'Ark1'!E303</f>
        <v>19</v>
      </c>
      <c r="D134" s="94">
        <f>+IF(F134=0,"",'Ark1'!Q303)</f>
        <v>441</v>
      </c>
      <c r="E134" s="28"/>
      <c r="F134" s="305">
        <f>+'Ark1'!R303</f>
        <v>28965</v>
      </c>
      <c r="G134" s="291"/>
      <c r="H134" s="107">
        <f>+IF(F134=0,"",'Ark1'!AE303)</f>
        <v>2.2500239026267694</v>
      </c>
      <c r="I134" s="107">
        <f>+IF(F134=0,"",'Ark1'!AF303)</f>
        <v>471</v>
      </c>
      <c r="J134" s="305">
        <f>+IF(F134=0,"",'Ark1'!S303)</f>
        <v>28831</v>
      </c>
      <c r="K134" s="96">
        <f>+IF(F134=0,"",'Ark1'!U303)</f>
        <v>60.723179910512997</v>
      </c>
      <c r="L134" s="28"/>
      <c r="M134" s="96">
        <f>+IF(F134=0,"",'Ark1'!AC303)</f>
        <v>-33.381058916059843</v>
      </c>
      <c r="N134" s="107">
        <f>+IF(F134=0,"",'Ark1'!W303)</f>
        <v>84.910460962158908</v>
      </c>
      <c r="O134" s="28"/>
      <c r="P134" s="96">
        <f>+IF(F134=0,"",'Ark1'!AB303)</f>
        <v>2.5371281286926344</v>
      </c>
      <c r="Q134" s="34"/>
      <c r="R134" s="107">
        <f>+IF(F134=0,"",'Ark1'!X303)</f>
        <v>1.891938546521664</v>
      </c>
      <c r="S134" s="107">
        <f>+IF(F134=0,"",'Ark1'!Y303)</f>
        <v>3.7838770930433281</v>
      </c>
      <c r="T134" s="98"/>
      <c r="U134" s="95"/>
      <c r="V134" s="34"/>
      <c r="W134" s="224">
        <f>+IF(F134=0,"",'Ark1'!AD303)</f>
        <v>2.2606882201480274</v>
      </c>
      <c r="X134" s="224"/>
      <c r="Y134" s="95">
        <f t="shared" si="24"/>
        <v>65.680272108843539</v>
      </c>
      <c r="Z134" s="305">
        <f t="shared" si="25"/>
        <v>2459.4315017689328</v>
      </c>
      <c r="AA134" s="96">
        <f>+IF(F134=0,"",'Ark1'!T303)</f>
        <v>3.8715346107370969</v>
      </c>
      <c r="AB134" s="107">
        <f>+IF(F134=0,"",'Ark1'!V303)</f>
        <v>92.299330356194247</v>
      </c>
      <c r="AC134" s="28"/>
      <c r="AN134"/>
      <c r="AO134"/>
      <c r="AP134"/>
      <c r="AY134"/>
      <c r="BB134"/>
      <c r="BC134"/>
    </row>
    <row r="135" spans="1:55">
      <c r="A135" s="28"/>
      <c r="B135" s="94">
        <f>+'Ark1'!C304</f>
        <v>2022</v>
      </c>
      <c r="C135" s="94">
        <f>+'Ark1'!E304</f>
        <v>20</v>
      </c>
      <c r="D135" s="94">
        <f>+IF(F135=0,"",'Ark1'!Q304)</f>
        <v>419</v>
      </c>
      <c r="E135" s="28"/>
      <c r="F135" s="305">
        <f>+'Ark1'!R304</f>
        <v>25316</v>
      </c>
      <c r="G135" s="291"/>
      <c r="H135" s="107">
        <f>+IF(F135=0,"",'Ark1'!AE304)</f>
        <v>1.9853376290122953</v>
      </c>
      <c r="I135" s="107">
        <f>+IF(F135=0,"",'Ark1'!AF304)</f>
        <v>424</v>
      </c>
      <c r="J135" s="305">
        <f>+IF(F135=0,"",'Ark1'!S304)</f>
        <v>25239</v>
      </c>
      <c r="K135" s="96">
        <f>+IF(F135=0,"",'Ark1'!U304)</f>
        <v>60.640041206069967</v>
      </c>
      <c r="L135" s="28"/>
      <c r="M135" s="96">
        <f>+IF(F135=0,"",'Ark1'!AC304)</f>
        <v>-33.600577569823677</v>
      </c>
      <c r="N135" s="107">
        <f>+IF(F135=0,"",'Ark1'!W304)</f>
        <v>85.584674511668567</v>
      </c>
      <c r="O135" s="28"/>
      <c r="P135" s="96">
        <f>+IF(F135=0,"",'Ark1'!AB304)</f>
        <v>2.566804444662536</v>
      </c>
      <c r="Q135" s="34"/>
      <c r="R135" s="107">
        <f>+IF(F135=0,"",'Ark1'!X304)</f>
        <v>1.1889714014852268</v>
      </c>
      <c r="S135" s="107">
        <f>+IF(F135=0,"",'Ark1'!Y304)</f>
        <v>2.3779428029704537</v>
      </c>
      <c r="T135" s="98"/>
      <c r="U135" s="95"/>
      <c r="V135" s="34"/>
      <c r="W135" s="224">
        <f>+IF(F135=0,"",'Ark1'!AD304)</f>
        <v>1.9758875532976861</v>
      </c>
      <c r="X135" s="224"/>
      <c r="Y135" s="95">
        <f t="shared" si="24"/>
        <v>60.420047732696901</v>
      </c>
      <c r="Z135" s="305">
        <f t="shared" si="25"/>
        <v>2166.6616199374012</v>
      </c>
      <c r="AA135" s="96">
        <f>+IF(F135=0,"",'Ark1'!T304)</f>
        <v>4.0754068573234319</v>
      </c>
      <c r="AB135" s="107">
        <f>+IF(F135=0,"",'Ark1'!V304)</f>
        <v>92.92475784157827</v>
      </c>
      <c r="AC135" s="28"/>
      <c r="AN135"/>
      <c r="AO135"/>
      <c r="AP135"/>
      <c r="AY135"/>
      <c r="BB135"/>
      <c r="BC135"/>
    </row>
    <row r="136" spans="1:55">
      <c r="A136" s="28"/>
      <c r="B136" s="94">
        <f>+'Ark1'!C305</f>
        <v>2022</v>
      </c>
      <c r="C136" s="94">
        <f>+'Ark1'!E305</f>
        <v>21</v>
      </c>
      <c r="D136" s="94">
        <f>+IF(F136=0,"",'Ark1'!Q305)</f>
        <v>408</v>
      </c>
      <c r="E136" s="28"/>
      <c r="F136" s="305">
        <f>+'Ark1'!R305</f>
        <v>23317</v>
      </c>
      <c r="G136" s="291"/>
      <c r="H136" s="107">
        <f>+IF(F136=0,"",'Ark1'!AE305)</f>
        <v>1.8091983388619624</v>
      </c>
      <c r="I136" s="107">
        <f>+IF(F136=0,"",'Ark1'!AF305)</f>
        <v>321</v>
      </c>
      <c r="J136" s="305">
        <f>+IF(F136=0,"",'Ark1'!S305)</f>
        <v>23208</v>
      </c>
      <c r="K136" s="96">
        <f>+IF(F136=0,"",'Ark1'!U305)</f>
        <v>60.63878834884521</v>
      </c>
      <c r="L136" s="28"/>
      <c r="M136" s="96">
        <f>+IF(F136=0,"",'Ark1'!AC305)</f>
        <v>-34.30170045673168</v>
      </c>
      <c r="N136" s="107">
        <f>+IF(F136=0,"",'Ark1'!W305)</f>
        <v>84.816869183040254</v>
      </c>
      <c r="O136" s="28"/>
      <c r="P136" s="96">
        <f>+IF(F136=0,"",'Ark1'!AB305)</f>
        <v>2.4976459334559942</v>
      </c>
      <c r="Q136" s="34"/>
      <c r="R136" s="107">
        <f>+IF(F136=0,"",'Ark1'!X305)</f>
        <v>3.6325427799459606</v>
      </c>
      <c r="S136" s="107">
        <f>+IF(F136=0,"",'Ark1'!Y305)</f>
        <v>7.2650855598919213</v>
      </c>
      <c r="T136" s="98"/>
      <c r="U136" s="95"/>
      <c r="V136" s="34"/>
      <c r="W136" s="224">
        <f>+IF(F136=0,"",'Ark1'!AD305)</f>
        <v>1.8198676757877288</v>
      </c>
      <c r="X136" s="224"/>
      <c r="Y136" s="95">
        <f t="shared" si="24"/>
        <v>57.149509803921568</v>
      </c>
      <c r="Z136" s="305">
        <f t="shared" si="25"/>
        <v>1977.6749387409495</v>
      </c>
      <c r="AA136" s="96">
        <f>+IF(F136=0,"",'Ark1'!T305)</f>
        <v>4.1024145473259859</v>
      </c>
      <c r="AB136" s="107">
        <f>+IF(F136=0,"",'Ark1'!V305)</f>
        <v>92.155936907472721</v>
      </c>
      <c r="AC136" s="28"/>
      <c r="AN136"/>
      <c r="AO136"/>
      <c r="AP136"/>
      <c r="AY136"/>
      <c r="BB136"/>
      <c r="BC136"/>
    </row>
    <row r="137" spans="1:55">
      <c r="A137" s="28"/>
      <c r="B137" s="94">
        <f>+'Ark1'!C306</f>
        <v>2022</v>
      </c>
      <c r="C137" s="94">
        <f>+'Ark1'!E306</f>
        <v>22</v>
      </c>
      <c r="D137" s="94">
        <f>+IF(F137=0,"",'Ark1'!Q306)</f>
        <v>470</v>
      </c>
      <c r="E137" s="28"/>
      <c r="F137" s="305">
        <f>+'Ark1'!R306</f>
        <v>30245</v>
      </c>
      <c r="G137" s="291"/>
      <c r="H137" s="107">
        <f>+IF(F137=0,"",'Ark1'!AE306)</f>
        <v>2.3689620888829594</v>
      </c>
      <c r="I137" s="107">
        <f>+IF(F137=0,"",'Ark1'!AF306)</f>
        <v>453</v>
      </c>
      <c r="J137" s="305">
        <f>+IF(F137=0,"",'Ark1'!S306)</f>
        <v>30117</v>
      </c>
      <c r="K137" s="96">
        <f>+IF(F137=0,"",'Ark1'!U306)</f>
        <v>60.491715642328259</v>
      </c>
      <c r="L137" s="28"/>
      <c r="M137" s="96">
        <f>+IF(F137=0,"",'Ark1'!AC306)</f>
        <v>-34.744667564579146</v>
      </c>
      <c r="N137" s="107">
        <f>+IF(F137=0,"",'Ark1'!W306)</f>
        <v>85.581555267789312</v>
      </c>
      <c r="O137" s="28"/>
      <c r="P137" s="96">
        <f>+IF(F137=0,"",'Ark1'!AB306)</f>
        <v>2.5369807469342796</v>
      </c>
      <c r="Q137" s="34"/>
      <c r="R137" s="107">
        <f>+IF(F137=0,"",'Ark1'!X306)</f>
        <v>2.6318399735493472</v>
      </c>
      <c r="S137" s="107">
        <f>+IF(F137=0,"",'Ark1'!Y306)</f>
        <v>5.2636799470986944</v>
      </c>
      <c r="T137" s="98"/>
      <c r="U137" s="95"/>
      <c r="V137" s="34"/>
      <c r="W137" s="224">
        <f>+IF(F137=0,"",'Ark1'!AD306)</f>
        <v>2.3605908930908721</v>
      </c>
      <c r="X137" s="224"/>
      <c r="Y137" s="95">
        <f t="shared" si="24"/>
        <v>64.351063829787236</v>
      </c>
      <c r="Z137" s="305">
        <f t="shared" si="25"/>
        <v>2588.414139074288</v>
      </c>
      <c r="AA137" s="96">
        <f>+IF(F137=0,"",'Ark1'!T306)</f>
        <v>4.3576128285667046</v>
      </c>
      <c r="AB137" s="107">
        <f>+IF(F137=0,"",'Ark1'!V306)</f>
        <v>92.97436278758407</v>
      </c>
      <c r="AC137" s="28"/>
      <c r="AN137"/>
      <c r="AO137"/>
      <c r="AP137"/>
      <c r="AY137"/>
      <c r="BB137"/>
      <c r="BC137"/>
    </row>
    <row r="138" spans="1:55">
      <c r="A138" s="28"/>
      <c r="B138" s="94">
        <f>+'Ark1'!C307</f>
        <v>2022</v>
      </c>
      <c r="C138" s="94">
        <f>+'Ark1'!E307</f>
        <v>23</v>
      </c>
      <c r="D138" s="94">
        <f>+IF(F138=0,"",'Ark1'!Q307)</f>
        <v>444</v>
      </c>
      <c r="E138" s="28"/>
      <c r="F138" s="305">
        <f>+'Ark1'!R307</f>
        <v>26005</v>
      </c>
      <c r="G138" s="291"/>
      <c r="H138" s="107">
        <f>+IF(F138=0,"",'Ark1'!AE307)</f>
        <v>2.0383301404675338</v>
      </c>
      <c r="I138" s="107">
        <f>+IF(F138=0,"",'Ark1'!AF307)</f>
        <v>390</v>
      </c>
      <c r="J138" s="305">
        <f>+IF(F138=0,"",'Ark1'!S307)</f>
        <v>25880</v>
      </c>
      <c r="K138" s="96">
        <f>+IF(F138=0,"",'Ark1'!U307)</f>
        <v>60.594474497681603</v>
      </c>
      <c r="L138" s="28"/>
      <c r="M138" s="96">
        <f>+IF(F138=0,"",'Ark1'!AC307)</f>
        <v>-29.695150935179559</v>
      </c>
      <c r="N138" s="107">
        <f>+IF(F138=0,"",'Ark1'!W307)</f>
        <v>85.692739567233289</v>
      </c>
      <c r="O138" s="28"/>
      <c r="P138" s="96">
        <f>+IF(F138=0,"",'Ark1'!AB307)</f>
        <v>2.4989720440952921</v>
      </c>
      <c r="Q138" s="34"/>
      <c r="R138" s="107">
        <f>+IF(F138=0,"",'Ark1'!X307)</f>
        <v>0.93828109978850227</v>
      </c>
      <c r="S138" s="107">
        <f>+IF(F138=0,"",'Ark1'!Y307)</f>
        <v>1.8765621995770043</v>
      </c>
      <c r="T138" s="98"/>
      <c r="U138" s="95"/>
      <c r="V138" s="34"/>
      <c r="W138" s="224">
        <f>+IF(F138=0,"",'Ark1'!AD307)</f>
        <v>2.0296632889677015</v>
      </c>
      <c r="X138" s="224"/>
      <c r="Y138" s="95">
        <f t="shared" si="24"/>
        <v>58.56981981981982</v>
      </c>
      <c r="Z138" s="305">
        <f t="shared" si="25"/>
        <v>2228.4396924459015</v>
      </c>
      <c r="AA138" s="96">
        <f>+IF(F138=0,"",'Ark1'!T307)</f>
        <v>4.1461257450490301</v>
      </c>
      <c r="AB138" s="107">
        <f>+IF(F138=0,"",'Ark1'!V307)</f>
        <v>93.101317272317118</v>
      </c>
      <c r="AC138" s="28"/>
      <c r="AN138"/>
      <c r="AO138"/>
      <c r="AP138"/>
      <c r="AY138"/>
      <c r="BB138"/>
      <c r="BC138"/>
    </row>
    <row r="139" spans="1:55">
      <c r="A139" s="28"/>
      <c r="B139" s="94">
        <f>+'Ark1'!C308</f>
        <v>2022</v>
      </c>
      <c r="C139" s="94">
        <f>+'Ark1'!E308</f>
        <v>24</v>
      </c>
      <c r="D139" s="94">
        <f>+IF(F139=0,"",'Ark1'!Q308)</f>
        <v>420</v>
      </c>
      <c r="E139" s="28"/>
      <c r="F139" s="305">
        <f>+'Ark1'!R308</f>
        <v>28203</v>
      </c>
      <c r="G139" s="291"/>
      <c r="H139" s="107">
        <f>+IF(F139=0,"",'Ark1'!AE308)</f>
        <v>2.1872835227093015</v>
      </c>
      <c r="I139" s="107">
        <f>+IF(F139=0,"",'Ark1'!AF308)</f>
        <v>444</v>
      </c>
      <c r="J139" s="305">
        <f>+IF(F139=0,"",'Ark1'!S308)</f>
        <v>28072</v>
      </c>
      <c r="K139" s="96">
        <f>+IF(F139=0,"",'Ark1'!U308)</f>
        <v>60.698845825021372</v>
      </c>
      <c r="L139" s="28"/>
      <c r="M139" s="96">
        <f>+IF(F139=0,"",'Ark1'!AC308)</f>
        <v>-31.511269498279049</v>
      </c>
      <c r="N139" s="107">
        <f>+IF(F139=0,"",'Ark1'!W308)</f>
        <v>84.774551154174944</v>
      </c>
      <c r="O139" s="28"/>
      <c r="P139" s="96">
        <f>+IF(F139=0,"",'Ark1'!AB308)</f>
        <v>2.495978830764086</v>
      </c>
      <c r="Q139" s="34"/>
      <c r="R139" s="107">
        <f>+IF(F139=0,"",'Ark1'!X308)</f>
        <v>1.6133035492678081</v>
      </c>
      <c r="S139" s="107">
        <f>+IF(F139=0,"",'Ark1'!Y308)</f>
        <v>3.2266070985356161</v>
      </c>
      <c r="T139" s="98"/>
      <c r="U139" s="95"/>
      <c r="V139" s="34"/>
      <c r="W139" s="224">
        <f>+IF(F139=0,"",'Ark1'!AD308)</f>
        <v>2.2012149101617413</v>
      </c>
      <c r="X139" s="224"/>
      <c r="Y139" s="95">
        <f t="shared" si="24"/>
        <v>67.150000000000006</v>
      </c>
      <c r="Z139" s="305">
        <f t="shared" si="25"/>
        <v>2390.8966662011962</v>
      </c>
      <c r="AA139" s="96">
        <f>+IF(F139=0,"",'Ark1'!T308)</f>
        <v>3.9664929262844377</v>
      </c>
      <c r="AB139" s="107">
        <f>+IF(F139=0,"",'Ark1'!V308)</f>
        <v>92.080582063086865</v>
      </c>
      <c r="AC139" s="28"/>
      <c r="AN139"/>
      <c r="AO139"/>
      <c r="AP139"/>
      <c r="AY139"/>
      <c r="BB139"/>
      <c r="BC139"/>
    </row>
    <row r="140" spans="1:55">
      <c r="A140" s="28"/>
      <c r="B140" s="94">
        <f>+'Ark1'!C309</f>
        <v>2022</v>
      </c>
      <c r="C140" s="94">
        <f>+'Ark1'!E309</f>
        <v>25</v>
      </c>
      <c r="D140" s="94">
        <f>+IF(F140=0,"",'Ark1'!Q309)</f>
        <v>461</v>
      </c>
      <c r="E140" s="28"/>
      <c r="F140" s="305">
        <f>+'Ark1'!R309</f>
        <v>30619</v>
      </c>
      <c r="G140" s="291"/>
      <c r="H140" s="107">
        <f>+IF(F140=0,"",'Ark1'!AE309)</f>
        <v>2.3766963770186527</v>
      </c>
      <c r="I140" s="107">
        <f>+IF(F140=0,"",'Ark1'!AF309)</f>
        <v>407</v>
      </c>
      <c r="J140" s="305">
        <f>+IF(F140=0,"",'Ark1'!S309)</f>
        <v>30441</v>
      </c>
      <c r="K140" s="96">
        <f>+IF(F140=0,"",'Ark1'!U309)</f>
        <v>60.585230445780375</v>
      </c>
      <c r="L140" s="28"/>
      <c r="M140" s="96">
        <f>+IF(F140=0,"",'Ark1'!AC309)</f>
        <v>-33.246218964083745</v>
      </c>
      <c r="N140" s="107">
        <f>+IF(F140=0,"",'Ark1'!W309)</f>
        <v>84.947100949377642</v>
      </c>
      <c r="O140" s="28"/>
      <c r="P140" s="96">
        <f>+IF(F140=0,"",'Ark1'!AB309)</f>
        <v>2.5445094653361409</v>
      </c>
      <c r="Q140" s="34"/>
      <c r="R140" s="107">
        <f>+IF(F140=0,"",'Ark1'!X309)</f>
        <v>1.3423037982951764</v>
      </c>
      <c r="S140" s="107">
        <f>+IF(F140=0,"",'Ark1'!Y309)</f>
        <v>2.6846075965903529</v>
      </c>
      <c r="T140" s="98"/>
      <c r="U140" s="95"/>
      <c r="V140" s="34"/>
      <c r="W140" s="224">
        <f>+IF(F140=0,"",'Ark1'!AD309)</f>
        <v>2.3897812053413592</v>
      </c>
      <c r="X140" s="224"/>
      <c r="Y140" s="95">
        <f t="shared" si="24"/>
        <v>66.418655097613879</v>
      </c>
      <c r="Z140" s="305">
        <f t="shared" si="25"/>
        <v>2600.995283968994</v>
      </c>
      <c r="AA140" s="96">
        <f>+IF(F140=0,"",'Ark1'!T309)</f>
        <v>4.1600966720010462</v>
      </c>
      <c r="AB140" s="107">
        <f>+IF(F140=0,"",'Ark1'!V309)</f>
        <v>92.361110740371643</v>
      </c>
      <c r="AC140" s="28"/>
      <c r="AN140"/>
      <c r="AO140"/>
      <c r="AP140"/>
      <c r="AY140"/>
      <c r="BB140"/>
      <c r="BC140"/>
    </row>
    <row r="141" spans="1:55">
      <c r="A141" s="28"/>
      <c r="B141" s="94">
        <f>+'Ark1'!C310</f>
        <v>2022</v>
      </c>
      <c r="C141" s="94">
        <f>+'Ark1'!E310</f>
        <v>26</v>
      </c>
      <c r="D141" s="94">
        <f>+IF(F141=0,"",'Ark1'!Q310)</f>
        <v>431</v>
      </c>
      <c r="E141" s="28"/>
      <c r="F141" s="305">
        <f>+'Ark1'!R310</f>
        <v>25272</v>
      </c>
      <c r="G141" s="291"/>
      <c r="H141" s="107">
        <f>+IF(F141=0,"",'Ark1'!AE310)</f>
        <v>1.9757852546779904</v>
      </c>
      <c r="I141" s="107">
        <f>+IF(F141=0,"",'Ark1'!AF310)</f>
        <v>339</v>
      </c>
      <c r="J141" s="305">
        <f>+IF(F141=0,"",'Ark1'!S310)</f>
        <v>25170</v>
      </c>
      <c r="K141" s="96">
        <f>+IF(F141=0,"",'Ark1'!U310)</f>
        <v>60.539372268573722</v>
      </c>
      <c r="L141" s="28"/>
      <c r="M141" s="96">
        <f>+IF(F141=0,"",'Ark1'!AC310)</f>
        <v>-28.751582613467761</v>
      </c>
      <c r="N141" s="107">
        <f>+IF(F141=0,"",'Ark1'!W310)</f>
        <v>85.40637663885559</v>
      </c>
      <c r="O141" s="28"/>
      <c r="P141" s="96">
        <f>+IF(F141=0,"",'Ark1'!AB310)</f>
        <v>2.4992766699461755</v>
      </c>
      <c r="Q141" s="34"/>
      <c r="R141" s="107">
        <f>+IF(F141=0,"",'Ark1'!X310)</f>
        <v>1.1475150364039253</v>
      </c>
      <c r="S141" s="107">
        <f>+IF(F141=0,"",'Ark1'!Y310)</f>
        <v>2.2950300728078505</v>
      </c>
      <c r="T141" s="98"/>
      <c r="U141" s="95"/>
      <c r="V141" s="34"/>
      <c r="W141" s="224">
        <f>+IF(F141=0,"",'Ark1'!AD310)</f>
        <v>1.9724533989152753</v>
      </c>
      <c r="X141" s="224"/>
      <c r="Y141" s="95">
        <f t="shared" si="24"/>
        <v>58.635730858468676</v>
      </c>
      <c r="Z141" s="305">
        <f t="shared" si="25"/>
        <v>2158.3899504171586</v>
      </c>
      <c r="AA141" s="96">
        <f>+IF(F141=0,"",'Ark1'!T310)</f>
        <v>4.2211934156378588</v>
      </c>
      <c r="AB141" s="107">
        <f>+IF(F141=0,"",'Ark1'!V310)</f>
        <v>92.747951416822275</v>
      </c>
      <c r="AC141" s="28"/>
      <c r="AN141"/>
      <c r="AO141"/>
      <c r="AP141"/>
      <c r="AY141"/>
      <c r="BB141"/>
      <c r="BC141"/>
    </row>
    <row r="142" spans="1:55">
      <c r="A142" s="28"/>
      <c r="B142" s="94">
        <f>+'Ark1'!C311</f>
        <v>2022</v>
      </c>
      <c r="C142" s="94">
        <f>+'Ark1'!E311</f>
        <v>27</v>
      </c>
      <c r="D142" s="94">
        <f>+IF(F142=0,"",'Ark1'!Q311)</f>
        <v>446</v>
      </c>
      <c r="E142" s="28"/>
      <c r="F142" s="305">
        <f>+'Ark1'!R311</f>
        <v>31305</v>
      </c>
      <c r="G142" s="291"/>
      <c r="H142" s="107">
        <f>+IF(F142=0,"",'Ark1'!AE311)</f>
        <v>2.421591240448528</v>
      </c>
      <c r="I142" s="107">
        <f>+IF(F142=0,"",'Ark1'!AF311)</f>
        <v>430</v>
      </c>
      <c r="J142" s="305">
        <f>+IF(F142=0,"",'Ark1'!S311)</f>
        <v>31018</v>
      </c>
      <c r="K142" s="96">
        <f>+IF(F142=0,"",'Ark1'!U311)</f>
        <v>60.627280933651434</v>
      </c>
      <c r="L142" s="28"/>
      <c r="M142" s="96">
        <f>+IF(F142=0,"",'Ark1'!AC311)</f>
        <v>-35.036335393088549</v>
      </c>
      <c r="N142" s="107">
        <f>+IF(F142=0,"",'Ark1'!W311)</f>
        <v>84.941674511574078</v>
      </c>
      <c r="O142" s="28"/>
      <c r="P142" s="96">
        <f>+IF(F142=0,"",'Ark1'!AB311)</f>
        <v>2.5307700506485804</v>
      </c>
      <c r="Q142" s="34"/>
      <c r="R142" s="107">
        <f>+IF(F142=0,"",'Ark1'!X311)</f>
        <v>2.7407762338284622</v>
      </c>
      <c r="S142" s="107">
        <f>+IF(F142=0,"",'Ark1'!Y311)</f>
        <v>5.4815524676569245</v>
      </c>
      <c r="T142" s="98"/>
      <c r="U142" s="95"/>
      <c r="V142" s="34"/>
      <c r="W142" s="224">
        <f>+IF(F142=0,"",'Ark1'!AD311)</f>
        <v>2.4433227941216642</v>
      </c>
      <c r="X142" s="224"/>
      <c r="Y142" s="95">
        <f t="shared" si="24"/>
        <v>70.190582959641262</v>
      </c>
      <c r="Z142" s="305">
        <f t="shared" si="25"/>
        <v>2659.0991205848263</v>
      </c>
      <c r="AA142" s="96">
        <f>+IF(F142=0,"",'Ark1'!T311)</f>
        <v>4.0482670499920141</v>
      </c>
      <c r="AB142" s="107">
        <f>+IF(F142=0,"",'Ark1'!V311)</f>
        <v>92.460784137711059</v>
      </c>
      <c r="AC142" s="28"/>
      <c r="AN142"/>
      <c r="AO142"/>
      <c r="AP142"/>
      <c r="AY142"/>
      <c r="BB142"/>
      <c r="BC142"/>
    </row>
    <row r="143" spans="1:55">
      <c r="A143" s="28"/>
      <c r="B143" s="94">
        <f>+'Ark1'!C312</f>
        <v>2022</v>
      </c>
      <c r="C143" s="94">
        <f>+'Ark1'!E312</f>
        <v>28</v>
      </c>
      <c r="D143" s="94">
        <f>+IF(F143=0,"",'Ark1'!Q312)</f>
        <v>422</v>
      </c>
      <c r="E143" s="28"/>
      <c r="F143" s="305">
        <f>+'Ark1'!R312</f>
        <v>29033</v>
      </c>
      <c r="G143" s="291"/>
      <c r="H143" s="107">
        <f>+IF(F143=0,"",'Ark1'!AE312)</f>
        <v>2.2478140009757301</v>
      </c>
      <c r="I143" s="107">
        <f>+IF(F143=0,"",'Ark1'!AF312)</f>
        <v>403</v>
      </c>
      <c r="J143" s="305">
        <f>+IF(F143=0,"",'Ark1'!S312)</f>
        <v>28909</v>
      </c>
      <c r="K143" s="96">
        <f>+IF(F143=0,"",'Ark1'!U312)</f>
        <v>60.51053305199072</v>
      </c>
      <c r="L143" s="28"/>
      <c r="M143" s="96">
        <f>+IF(F143=0,"",'Ark1'!AC312)</f>
        <v>-32.668366207022196</v>
      </c>
      <c r="N143" s="107">
        <f>+IF(F143=0,"",'Ark1'!W312)</f>
        <v>84.59819087481408</v>
      </c>
      <c r="O143" s="107" t="e">
        <f>+IF(F143=0,"",N143-#REF!)</f>
        <v>#REF!</v>
      </c>
      <c r="P143" s="96">
        <f>+IF(F143=0,"",'Ark1'!AB312)</f>
        <v>2.534647268067082</v>
      </c>
      <c r="Q143" s="34"/>
      <c r="R143" s="107">
        <f>+IF(F143=0,"",'Ark1'!X312)</f>
        <v>1.5671821720111596</v>
      </c>
      <c r="S143" s="107">
        <f>+IF(F143=0,"",'Ark1'!Y312)</f>
        <v>3.1343643440223192</v>
      </c>
      <c r="T143" s="98"/>
      <c r="U143" s="95"/>
      <c r="V143" s="34"/>
      <c r="W143" s="224">
        <f>+IF(F143=0,"",'Ark1'!AD312)</f>
        <v>2.2659955496481157</v>
      </c>
      <c r="X143" s="224"/>
      <c r="Y143" s="95">
        <f t="shared" si="24"/>
        <v>68.79857819905213</v>
      </c>
      <c r="Z143" s="305">
        <f t="shared" si="25"/>
        <v>2456.1392756684772</v>
      </c>
      <c r="AA143" s="96">
        <f>+IF(F143=0,"",'Ark1'!T312)</f>
        <v>4.2456170564530007</v>
      </c>
      <c r="AB143" s="107">
        <f>+IF(F143=0,"",'Ark1'!V312)</f>
        <v>91.895408564708617</v>
      </c>
      <c r="AC143" s="28"/>
      <c r="AN143"/>
      <c r="AO143"/>
      <c r="AP143"/>
      <c r="AY143"/>
      <c r="BB143"/>
      <c r="BC143"/>
    </row>
    <row r="144" spans="1:55">
      <c r="A144" s="28"/>
      <c r="B144" s="94">
        <f>+'Ark1'!C313</f>
        <v>2022</v>
      </c>
      <c r="C144" s="94">
        <f>+'Ark1'!E313</f>
        <v>29</v>
      </c>
      <c r="D144" s="94">
        <f>+IF(F144=0,"",'Ark1'!Q313)</f>
        <v>349</v>
      </c>
      <c r="E144" s="28"/>
      <c r="F144" s="305">
        <f>+'Ark1'!R313</f>
        <v>24844</v>
      </c>
      <c r="G144" s="291"/>
      <c r="H144" s="107">
        <f>+IF(F144=0,"",'Ark1'!AE313)</f>
        <v>1.9269725676023912</v>
      </c>
      <c r="I144" s="107">
        <f>+IF(F144=0,"",'Ark1'!AF313)</f>
        <v>319</v>
      </c>
      <c r="J144" s="305">
        <f>+IF(F144=0,"",'Ark1'!S313)</f>
        <v>24759</v>
      </c>
      <c r="K144" s="96">
        <f>+IF(F144=0,"",'Ark1'!U313)</f>
        <v>60.612908437335918</v>
      </c>
      <c r="L144" s="28"/>
      <c r="M144" s="96">
        <f>+IF(F144=0,"",'Ark1'!AC313)</f>
        <v>-34.829806605656678</v>
      </c>
      <c r="N144" s="107">
        <f>+IF(F144=0,"",'Ark1'!W313)</f>
        <v>84.679094470697365</v>
      </c>
      <c r="O144" s="107" t="e">
        <f>+IF(F144=0,"",N144-#REF!)</f>
        <v>#REF!</v>
      </c>
      <c r="P144" s="96">
        <f>+IF(F144=0,"",'Ark1'!AB313)</f>
        <v>2.5049900879689879</v>
      </c>
      <c r="Q144" s="34"/>
      <c r="R144" s="107">
        <f>+IF(F144=0,"",'Ark1'!X313)</f>
        <v>1.9562067299951695</v>
      </c>
      <c r="S144" s="107">
        <f>+IF(F144=0,"",'Ark1'!Y313)</f>
        <v>3.9124134599903391</v>
      </c>
      <c r="T144" s="98"/>
      <c r="U144" s="95"/>
      <c r="V144" s="34"/>
      <c r="W144" s="224">
        <f>+IF(F144=0,"",'Ark1'!AD313)</f>
        <v>1.9390484426500123</v>
      </c>
      <c r="X144" s="224"/>
      <c r="Y144" s="95">
        <f t="shared" si="24"/>
        <v>71.186246418338115</v>
      </c>
      <c r="Z144" s="305">
        <f t="shared" si="25"/>
        <v>2103.7674230300054</v>
      </c>
      <c r="AA144" s="96">
        <f>+IF(F144=0,"",'Ark1'!T313)</f>
        <v>4.064884881661567</v>
      </c>
      <c r="AB144" s="107">
        <f>+IF(F144=0,"",'Ark1'!V313)</f>
        <v>91.951402199762228</v>
      </c>
      <c r="AC144" s="28"/>
      <c r="AN144"/>
      <c r="AO144"/>
      <c r="AP144"/>
      <c r="AY144"/>
      <c r="BB144"/>
      <c r="BC144"/>
    </row>
    <row r="145" spans="1:55">
      <c r="A145" s="28"/>
      <c r="B145" s="94">
        <f>+'Ark1'!C314</f>
        <v>2022</v>
      </c>
      <c r="C145" s="94">
        <f>+'Ark1'!E314</f>
        <v>30</v>
      </c>
      <c r="D145" s="94">
        <f>+IF(F145=0,"",'Ark1'!Q314)</f>
        <v>427</v>
      </c>
      <c r="E145" s="28"/>
      <c r="F145" s="305">
        <f>+'Ark1'!R314</f>
        <v>27595</v>
      </c>
      <c r="G145" s="291"/>
      <c r="H145" s="107">
        <f>+IF(F145=0,"",'Ark1'!AE314)</f>
        <v>2.1313635625147822</v>
      </c>
      <c r="I145" s="107">
        <f>+IF(F145=0,"",'Ark1'!AF314)</f>
        <v>386</v>
      </c>
      <c r="J145" s="305">
        <f>+IF(F145=0,"",'Ark1'!S314)</f>
        <v>27411</v>
      </c>
      <c r="K145" s="96">
        <f>+IF(F145=0,"",'Ark1'!U314)</f>
        <v>60.502316588230975</v>
      </c>
      <c r="L145" s="28"/>
      <c r="M145" s="96">
        <f>+IF(F145=0,"",'Ark1'!AC314)</f>
        <v>-35.413171631291497</v>
      </c>
      <c r="N145" s="107">
        <f>+IF(F145=0,"",'Ark1'!W314)</f>
        <v>84.599233884207138</v>
      </c>
      <c r="O145" s="107" t="e">
        <f>+IF(F145=0,"",N145-#REF!)</f>
        <v>#REF!</v>
      </c>
      <c r="P145" s="96">
        <f>+IF(F145=0,"",'Ark1'!AB314)</f>
        <v>2.5879347473400358</v>
      </c>
      <c r="Q145" s="34"/>
      <c r="R145" s="107">
        <f>+IF(F145=0,"",'Ark1'!X314)</f>
        <v>1.2538503352056531</v>
      </c>
      <c r="S145" s="107">
        <f>+IF(F145=0,"",'Ark1'!Y314)</f>
        <v>2.5077006704113063</v>
      </c>
      <c r="T145" s="98"/>
      <c r="U145" s="95"/>
      <c r="V145" s="34"/>
      <c r="W145" s="224">
        <f>+IF(F145=0,"",'Ark1'!AD314)</f>
        <v>2.1537611405138901</v>
      </c>
      <c r="X145" s="224"/>
      <c r="Y145" s="95">
        <f t="shared" si="24"/>
        <v>64.625292740046845</v>
      </c>
      <c r="Z145" s="305">
        <f t="shared" si="25"/>
        <v>2334.5158590346959</v>
      </c>
      <c r="AA145" s="96">
        <f>+IF(F145=0,"",'Ark1'!T314)</f>
        <v>4.3128465301685086</v>
      </c>
      <c r="AB145" s="107">
        <f>+IF(F145=0,"",'Ark1'!V314)</f>
        <v>91.914512022816098</v>
      </c>
      <c r="AC145" s="28"/>
      <c r="AN145"/>
      <c r="AO145"/>
      <c r="AP145"/>
      <c r="AY145"/>
      <c r="BB145"/>
      <c r="BC145"/>
    </row>
    <row r="146" spans="1:55">
      <c r="A146" s="28"/>
      <c r="B146" s="94">
        <f>+'Ark1'!C315</f>
        <v>2022</v>
      </c>
      <c r="C146" s="94">
        <f>+'Ark1'!E315</f>
        <v>31</v>
      </c>
      <c r="D146" s="94">
        <f>+IF(F146=0,"",'Ark1'!Q315)</f>
        <v>423</v>
      </c>
      <c r="E146" s="28"/>
      <c r="F146" s="305">
        <f>+'Ark1'!R315</f>
        <v>29360</v>
      </c>
      <c r="G146" s="291"/>
      <c r="H146" s="107">
        <f>+IF(F146=0,"",'Ark1'!AE315)</f>
        <v>2.2835242616761557</v>
      </c>
      <c r="I146" s="107">
        <f>+IF(F146=0,"",'Ark1'!AF315)</f>
        <v>352</v>
      </c>
      <c r="J146" s="305">
        <f>+IF(F146=0,"",'Ark1'!S315)</f>
        <v>29203</v>
      </c>
      <c r="K146" s="96">
        <f>+IF(F146=0,"",'Ark1'!U315)</f>
        <v>60.611101599150786</v>
      </c>
      <c r="L146" s="28"/>
      <c r="M146" s="96">
        <f>+IF(F146=0,"",'Ark1'!AC315)</f>
        <v>-35.993411966514479</v>
      </c>
      <c r="N146" s="107">
        <f>+IF(F146=0,"",'Ark1'!W315)</f>
        <v>85.076954422491582</v>
      </c>
      <c r="O146" s="107" t="e">
        <f>+IF(F146=0,"",N146-#REF!)</f>
        <v>#REF!</v>
      </c>
      <c r="P146" s="96">
        <f>+IF(F146=0,"",'Ark1'!AB315)</f>
        <v>2.5713546165334655</v>
      </c>
      <c r="Q146" s="34"/>
      <c r="R146" s="107">
        <f>+IF(F146=0,"",'Ark1'!X315)</f>
        <v>1.5769754768392372</v>
      </c>
      <c r="S146" s="107">
        <f>+IF(F146=0,"",'Ark1'!Y315)</f>
        <v>3.1539509536784744</v>
      </c>
      <c r="T146" s="98"/>
      <c r="U146" s="95"/>
      <c r="V146" s="34"/>
      <c r="W146" s="224">
        <f>+IF(F146=0,"",'Ark1'!AD315)</f>
        <v>2.2915175606264824</v>
      </c>
      <c r="X146" s="224"/>
      <c r="Y146" s="95">
        <f t="shared" si="24"/>
        <v>69.408983451536642</v>
      </c>
      <c r="Z146" s="305">
        <f t="shared" si="25"/>
        <v>2497.8593818443528</v>
      </c>
      <c r="AA146" s="96">
        <f>+IF(F146=0,"",'Ark1'!T315)</f>
        <v>4.1346730245231598</v>
      </c>
      <c r="AB146" s="107">
        <f>+IF(F146=0,"",'Ark1'!V315)</f>
        <v>92.386429079455908</v>
      </c>
      <c r="AC146" s="28"/>
      <c r="AN146"/>
      <c r="AO146"/>
      <c r="AP146"/>
      <c r="AY146"/>
      <c r="BB146"/>
      <c r="BC146"/>
    </row>
    <row r="147" spans="1:55">
      <c r="A147" s="28"/>
      <c r="B147" s="94">
        <f>+'Ark1'!C316</f>
        <v>2022</v>
      </c>
      <c r="C147" s="94">
        <f>+'Ark1'!E316</f>
        <v>32</v>
      </c>
      <c r="D147" s="94">
        <f>+IF(F147=0,"",'Ark1'!Q316)</f>
        <v>439</v>
      </c>
      <c r="E147" s="28"/>
      <c r="F147" s="305">
        <f>+'Ark1'!R316</f>
        <v>28007</v>
      </c>
      <c r="G147" s="291"/>
      <c r="H147" s="107">
        <f>+IF(F147=0,"",'Ark1'!AE316)</f>
        <v>2.1753835644467623</v>
      </c>
      <c r="I147" s="107">
        <f>+IF(F147=0,"",'Ark1'!AF316)</f>
        <v>339</v>
      </c>
      <c r="J147" s="305">
        <f>+IF(F147=0,"",'Ark1'!S316)</f>
        <v>27877</v>
      </c>
      <c r="K147" s="96">
        <f>+IF(F147=0,"",'Ark1'!U316)</f>
        <v>60.666248161566898</v>
      </c>
      <c r="L147" s="96" t="e">
        <f>+IF(F147=0,"",K147-#REF!)</f>
        <v>#REF!</v>
      </c>
      <c r="M147" s="96">
        <f>+IF(F147=0,"",'Ark1'!AC316)</f>
        <v>-31.861240333898323</v>
      </c>
      <c r="N147" s="107">
        <f>+IF(F147=0,"",'Ark1'!W316)</f>
        <v>84.903106503569504</v>
      </c>
      <c r="O147" s="107" t="e">
        <f>+IF(F147=0,"",N147-#REF!)</f>
        <v>#REF!</v>
      </c>
      <c r="P147" s="96">
        <f>+IF(F147=0,"",'Ark1'!AB316)</f>
        <v>2.5586128521529483</v>
      </c>
      <c r="Q147" s="34"/>
      <c r="R147" s="107">
        <f>+IF(F147=0,"",'Ark1'!X316)</f>
        <v>2.888563573392366</v>
      </c>
      <c r="S147" s="107">
        <f>+IF(F147=0,"",'Ark1'!Y316)</f>
        <v>5.777127146784732</v>
      </c>
      <c r="T147" s="98"/>
      <c r="U147" s="95"/>
      <c r="V147" s="34"/>
      <c r="W147" s="224">
        <f>+IF(F147=0,"",'Ark1'!AD316)</f>
        <v>2.1859173133673679</v>
      </c>
      <c r="X147" s="224"/>
      <c r="Y147" s="95">
        <f t="shared" si="24"/>
        <v>63.797266514806381</v>
      </c>
      <c r="Z147" s="305">
        <f t="shared" si="25"/>
        <v>2377.8813038454714</v>
      </c>
      <c r="AA147" s="96">
        <f>+IF(F147=0,"",'Ark1'!T316)</f>
        <v>4.0472024850930124</v>
      </c>
      <c r="AB147" s="107">
        <f>+IF(F147=0,"",'Ark1'!V316)</f>
        <v>92.221801925040481</v>
      </c>
      <c r="AC147" s="28"/>
      <c r="AN147"/>
      <c r="AO147"/>
      <c r="AP147"/>
      <c r="AY147"/>
      <c r="BB147"/>
      <c r="BC147"/>
    </row>
    <row r="148" spans="1:55">
      <c r="A148" s="28"/>
      <c r="B148" s="94">
        <f>+'Ark1'!C317</f>
        <v>2022</v>
      </c>
      <c r="C148" s="94">
        <f>+'Ark1'!E317</f>
        <v>33</v>
      </c>
      <c r="D148" s="94">
        <f>+IF(F148=0,"",'Ark1'!Q317)</f>
        <v>425</v>
      </c>
      <c r="E148" s="28"/>
      <c r="F148" s="305">
        <f>+'Ark1'!R317</f>
        <v>27885</v>
      </c>
      <c r="G148" s="291"/>
      <c r="H148" s="107">
        <f>+IF(F148=0,"",'Ark1'!AE317)</f>
        <v>2.1781936431806801</v>
      </c>
      <c r="I148" s="107">
        <f>+IF(F148=0,"",'Ark1'!AF317)</f>
        <v>368</v>
      </c>
      <c r="J148" s="305">
        <f>+IF(F148=0,"",'Ark1'!S317)</f>
        <v>27798</v>
      </c>
      <c r="K148" s="96">
        <f>+IF(F148=0,"",'Ark1'!U317)</f>
        <v>60.600043168573265</v>
      </c>
      <c r="L148" s="96" t="e">
        <f>+IF(F148=0,"",K148-#REF!)</f>
        <v>#REF!</v>
      </c>
      <c r="M148" s="96">
        <f>+IF(F148=0,"",'Ark1'!AC317)</f>
        <v>-35.058014924324006</v>
      </c>
      <c r="N148" s="107">
        <f>+IF(F148=0,"",'Ark1'!W317)</f>
        <v>85.254381610187281</v>
      </c>
      <c r="O148" s="107" t="e">
        <f>+IF(F148=0,"",N148-#REF!)</f>
        <v>#REF!</v>
      </c>
      <c r="P148" s="96">
        <f>+IF(F148=0,"",'Ark1'!AB317)</f>
        <v>2.5991337166430633</v>
      </c>
      <c r="Q148" s="34"/>
      <c r="R148" s="107">
        <f>+IF(F148=0,"",'Ark1'!X317)</f>
        <v>2.6824457593688358</v>
      </c>
      <c r="S148" s="107">
        <f>+IF(F148=0,"",'Ark1'!Y317)</f>
        <v>5.3648915187376716</v>
      </c>
      <c r="T148" s="98"/>
      <c r="U148" s="95"/>
      <c r="V148" s="34"/>
      <c r="W148" s="224">
        <f>+IF(F148=0,"",'Ark1'!AD317)</f>
        <v>2.1763953398525029</v>
      </c>
      <c r="X148" s="224"/>
      <c r="Y148" s="95">
        <f t="shared" si="24"/>
        <v>65.611764705882351</v>
      </c>
      <c r="Z148" s="305">
        <f t="shared" si="25"/>
        <v>2377.3184312000722</v>
      </c>
      <c r="AA148" s="96">
        <f>+IF(F148=0,"",'Ark1'!T317)</f>
        <v>4.18052716514255</v>
      </c>
      <c r="AB148" s="107">
        <f>+IF(F148=0,"",'Ark1'!V317)</f>
        <v>92.574826111639055</v>
      </c>
      <c r="AC148" s="28"/>
      <c r="AN148"/>
      <c r="AO148"/>
      <c r="AP148"/>
      <c r="AY148"/>
      <c r="BB148"/>
      <c r="BC148"/>
    </row>
    <row r="149" spans="1:55">
      <c r="A149" s="28"/>
      <c r="B149" s="94">
        <f>+'Ark1'!C318</f>
        <v>2022</v>
      </c>
      <c r="C149" s="94">
        <f>+'Ark1'!E318</f>
        <v>34</v>
      </c>
      <c r="D149" s="94">
        <f>+IF(F149=0,"",'Ark1'!Q318)</f>
        <v>466</v>
      </c>
      <c r="E149" s="28"/>
      <c r="F149" s="305">
        <f>+'Ark1'!R318</f>
        <v>30271</v>
      </c>
      <c r="G149" s="305" t="e">
        <f>+IF(F149=0,"",F149-#REF!)</f>
        <v>#REF!</v>
      </c>
      <c r="H149" s="107">
        <f>+IF(F149=0,"",'Ark1'!AE318)</f>
        <v>2.3732466914975956</v>
      </c>
      <c r="I149" s="107">
        <f>+IF(F149=0,"",'Ark1'!AF318)</f>
        <v>427</v>
      </c>
      <c r="J149" s="305">
        <f>+IF(F149=0,"",'Ark1'!S318)</f>
        <v>30130</v>
      </c>
      <c r="K149" s="96">
        <f>+IF(F149=0,"",'Ark1'!U318)</f>
        <v>60.463956189844019</v>
      </c>
      <c r="L149" s="96" t="e">
        <f>+IF(F149=0,"",K149-#REF!)</f>
        <v>#REF!</v>
      </c>
      <c r="M149" s="96">
        <f>+IF(F149=0,"",'Ark1'!AC318)</f>
        <v>-31.701534045822221</v>
      </c>
      <c r="N149" s="107">
        <f>+IF(F149=0,"",'Ark1'!W318)</f>
        <v>85.69934948556282</v>
      </c>
      <c r="O149" s="107" t="e">
        <f>+IF(F149=0,"",N149-#REF!)</f>
        <v>#REF!</v>
      </c>
      <c r="P149" s="96">
        <f>+IF(F149=0,"",'Ark1'!AB318)</f>
        <v>2.6312437410909082</v>
      </c>
      <c r="Q149" s="34"/>
      <c r="R149" s="107">
        <f>+IF(F149=0,"",'Ark1'!X318)</f>
        <v>2.1043242707541872</v>
      </c>
      <c r="S149" s="107">
        <f>+IF(F149=0,"",'Ark1'!Y318)</f>
        <v>4.2086485415083743</v>
      </c>
      <c r="T149" s="98"/>
      <c r="U149" s="95"/>
      <c r="V149" s="34"/>
      <c r="W149" s="224">
        <f>+IF(F149=0,"",'Ark1'!AD318)</f>
        <v>2.3626201661350237</v>
      </c>
      <c r="X149" s="224"/>
      <c r="Y149" s="95">
        <f t="shared" si="24"/>
        <v>64.959227467811161</v>
      </c>
      <c r="Z149" s="305">
        <f t="shared" si="25"/>
        <v>2594.2050082774722</v>
      </c>
      <c r="AA149" s="96">
        <f>+IF(F149=0,"",'Ark1'!T318)</f>
        <v>4.4185524098972628</v>
      </c>
      <c r="AB149" s="107">
        <f>+IF(F149=0,"",'Ark1'!V318)</f>
        <v>93.137505622978821</v>
      </c>
      <c r="AC149" s="28"/>
      <c r="AN149"/>
      <c r="AO149"/>
      <c r="AP149"/>
      <c r="AY149"/>
      <c r="BB149"/>
      <c r="BC149"/>
    </row>
    <row r="150" spans="1:55">
      <c r="A150" s="28"/>
      <c r="B150" s="94">
        <f>+'Ark1'!C319</f>
        <v>2022</v>
      </c>
      <c r="C150" s="94">
        <f>+'Ark1'!E319</f>
        <v>35</v>
      </c>
      <c r="D150" s="94">
        <f>+IF(F150=0,"",'Ark1'!Q319)</f>
        <v>454</v>
      </c>
      <c r="E150" s="28"/>
      <c r="F150" s="305">
        <f>+'Ark1'!R319</f>
        <v>27563</v>
      </c>
      <c r="G150" s="305" t="e">
        <f>+IF(F150=0,"",F150-#REF!)</f>
        <v>#REF!</v>
      </c>
      <c r="H150" s="107">
        <f>+IF(F150=0,"",'Ark1'!AE319)</f>
        <v>2.1534650606149368</v>
      </c>
      <c r="I150" s="107">
        <f>+IF(F150=0,"",'Ark1'!AF319)</f>
        <v>411</v>
      </c>
      <c r="J150" s="305">
        <f>+IF(F150=0,"",'Ark1'!S319)</f>
        <v>27457</v>
      </c>
      <c r="K150" s="96">
        <f>+IF(F150=0,"",'Ark1'!U319)</f>
        <v>60.528426266525848</v>
      </c>
      <c r="L150" s="96" t="e">
        <f>+IF(F150=0,"",K150-#REF!)</f>
        <v>#REF!</v>
      </c>
      <c r="M150" s="96">
        <f>+IF(F150=0,"",'Ark1'!AC319)</f>
        <v>-32.176085950226124</v>
      </c>
      <c r="N150" s="107">
        <f>+IF(F150=0,"",'Ark1'!W319)</f>
        <v>85.333295698729501</v>
      </c>
      <c r="O150" s="107" t="e">
        <f>+IF(F150=0,"",N150-#REF!)</f>
        <v>#REF!</v>
      </c>
      <c r="P150" s="96">
        <f>+IF(F150=0,"",'Ark1'!AB319)</f>
        <v>2.6099039483518034</v>
      </c>
      <c r="Q150" s="34"/>
      <c r="R150" s="107">
        <f>+IF(F150=0,"",'Ark1'!X319)</f>
        <v>2.0171969669484446</v>
      </c>
      <c r="S150" s="107">
        <f>+IF(F150=0,"",'Ark1'!Y319)</f>
        <v>4.0343939338968893</v>
      </c>
      <c r="T150" s="98"/>
      <c r="U150" s="95"/>
      <c r="V150" s="34"/>
      <c r="W150" s="224">
        <f>+IF(F150=0,"",'Ark1'!AD319)</f>
        <v>2.1512635736903194</v>
      </c>
      <c r="X150" s="224"/>
      <c r="Y150" s="95">
        <f t="shared" si="24"/>
        <v>60.71145374449339</v>
      </c>
      <c r="Z150" s="305">
        <f t="shared" si="25"/>
        <v>2352.0416293440812</v>
      </c>
      <c r="AA150" s="96">
        <f>+IF(F150=0,"",'Ark1'!T319)</f>
        <v>4.2723578710590306</v>
      </c>
      <c r="AB150" s="107">
        <f>+IF(F150=0,"",'Ark1'!V319)</f>
        <v>92.701147082696394</v>
      </c>
      <c r="AC150" s="28"/>
      <c r="AN150"/>
      <c r="AO150"/>
      <c r="AP150"/>
      <c r="AY150"/>
      <c r="BB150"/>
      <c r="BC150"/>
    </row>
    <row r="151" spans="1:55">
      <c r="A151" s="28"/>
      <c r="B151" s="94">
        <f>+'Ark1'!C320</f>
        <v>2022</v>
      </c>
      <c r="C151" s="94">
        <f>+'Ark1'!E320</f>
        <v>36</v>
      </c>
      <c r="D151" s="94">
        <f>+IF(F151=0,"",'Ark1'!Q320)</f>
        <v>415</v>
      </c>
      <c r="E151" s="28"/>
      <c r="F151" s="305">
        <f>+'Ark1'!R320</f>
        <v>24975</v>
      </c>
      <c r="G151" s="305" t="e">
        <f>+IF(F151=0,"",F151-#REF!)</f>
        <v>#REF!</v>
      </c>
      <c r="H151" s="107">
        <f>+IF(F151=0,"",'Ark1'!AE320)</f>
        <v>1.9574199278519588</v>
      </c>
      <c r="I151" s="107">
        <f>+IF(F151=0,"",'Ark1'!AF320)</f>
        <v>406</v>
      </c>
      <c r="J151" s="305">
        <f>+IF(F151=0,"",'Ark1'!S320)</f>
        <v>24862</v>
      </c>
      <c r="K151" s="96">
        <f>+IF(F151=0,"",'Ark1'!U320)</f>
        <v>60.64049553535515</v>
      </c>
      <c r="L151" s="96" t="e">
        <f>+IF(F151=0,"",K151-#REF!)</f>
        <v>#REF!</v>
      </c>
      <c r="M151" s="96">
        <f>+IF(F151=0,"",'Ark1'!AC320)</f>
        <v>-30.319374860513207</v>
      </c>
      <c r="N151" s="107">
        <f>+IF(F151=0,"",'Ark1'!W320)</f>
        <v>85.660719169817312</v>
      </c>
      <c r="O151" s="107" t="e">
        <f>+IF(F151=0,"",N151-#REF!)</f>
        <v>#REF!</v>
      </c>
      <c r="P151" s="96">
        <f>+IF(F151=0,"",'Ark1'!AB320)</f>
        <v>2.6096788119476986</v>
      </c>
      <c r="Q151" s="34"/>
      <c r="R151" s="107">
        <f>+IF(F151=0,"",'Ark1'!X320)</f>
        <v>1.3893893893893889</v>
      </c>
      <c r="S151" s="107">
        <f>+IF(F151=0,"",'Ark1'!Y320)</f>
        <v>2.7787787787787779</v>
      </c>
      <c r="T151" s="98"/>
      <c r="U151" s="95"/>
      <c r="V151" s="34"/>
      <c r="W151" s="224">
        <f>+IF(F151=0,"",'Ark1'!AD320)</f>
        <v>1.9492728568340063</v>
      </c>
      <c r="X151" s="224"/>
      <c r="Y151" s="95">
        <f t="shared" si="24"/>
        <v>60.180722891566262</v>
      </c>
      <c r="Z151" s="305">
        <f t="shared" si="25"/>
        <v>2139.3764612661876</v>
      </c>
      <c r="AA151" s="96">
        <f>+IF(F151=0,"",'Ark1'!T320)</f>
        <v>4.0906506506506499</v>
      </c>
      <c r="AB151" s="107">
        <f>+IF(F151=0,"",'Ark1'!V320)</f>
        <v>93.063913888085381</v>
      </c>
      <c r="AC151" s="28"/>
      <c r="AN151"/>
      <c r="AO151"/>
      <c r="AP151"/>
      <c r="AY151"/>
      <c r="BB151"/>
      <c r="BC151"/>
    </row>
    <row r="152" spans="1:55">
      <c r="A152" s="28"/>
      <c r="B152" s="94">
        <f>+'Ark1'!C321</f>
        <v>2022</v>
      </c>
      <c r="C152" s="94">
        <f>+'Ark1'!E321</f>
        <v>37</v>
      </c>
      <c r="D152" s="94">
        <f>+IF(F152=0,"",'Ark1'!Q321)</f>
        <v>482</v>
      </c>
      <c r="E152" s="28"/>
      <c r="F152" s="305">
        <f>+'Ark1'!R321</f>
        <v>28370</v>
      </c>
      <c r="G152" s="305" t="e">
        <f>+IF(F152=0,"",F152-#REF!)</f>
        <v>#REF!</v>
      </c>
      <c r="H152" s="107">
        <f>+IF(F152=0,"",'Ark1'!AE321)</f>
        <v>2.2225596890203412</v>
      </c>
      <c r="I152" s="107">
        <f>+IF(F152=0,"",'Ark1'!AF321)</f>
        <v>445</v>
      </c>
      <c r="J152" s="305">
        <f>+IF(F152=0,"",'Ark1'!S321)</f>
        <v>28282</v>
      </c>
      <c r="K152" s="96">
        <f>+IF(F152=0,"",'Ark1'!U321)</f>
        <v>60.726964146807141</v>
      </c>
      <c r="L152" s="96" t="e">
        <f>+IF(F152=0,"",K152-#REF!)</f>
        <v>#REF!</v>
      </c>
      <c r="M152" s="96">
        <f>+IF(F152=0,"",'Ark1'!AC321)</f>
        <v>-33.285253225742821</v>
      </c>
      <c r="N152" s="107">
        <f>+IF(F152=0,"",'Ark1'!W321)</f>
        <v>85.502160384696893</v>
      </c>
      <c r="O152" s="107" t="e">
        <f>+IF(F152=0,"",N152-#REF!)</f>
        <v>#REF!</v>
      </c>
      <c r="P152" s="96">
        <f>+IF(F152=0,"",'Ark1'!AB321)</f>
        <v>2.585238876828778</v>
      </c>
      <c r="Q152" s="34"/>
      <c r="R152" s="107">
        <f>+IF(F152=0,"",'Ark1'!X321)</f>
        <v>1.7201268946069788</v>
      </c>
      <c r="S152" s="107">
        <f>+IF(F152=0,"",'Ark1'!Y321)</f>
        <v>3.4402537892139575</v>
      </c>
      <c r="T152" s="98"/>
      <c r="U152" s="95"/>
      <c r="V152" s="34"/>
      <c r="W152" s="224">
        <f>+IF(F152=0,"",'Ark1'!AD321)</f>
        <v>2.2142490870222526</v>
      </c>
      <c r="X152" s="224"/>
      <c r="Y152" s="95">
        <f t="shared" si="24"/>
        <v>58.858921161825727</v>
      </c>
      <c r="Z152" s="305">
        <f t="shared" si="25"/>
        <v>2425.6962901138509</v>
      </c>
      <c r="AA152" s="96">
        <f>+IF(F152=0,"",'Ark1'!T321)</f>
        <v>3.8953824462460345</v>
      </c>
      <c r="AB152" s="107">
        <f>+IF(F152=0,"",'Ark1'!V321)</f>
        <v>92.845852209862429</v>
      </c>
      <c r="AC152" s="28"/>
      <c r="AN152"/>
      <c r="AO152"/>
      <c r="AP152"/>
      <c r="AY152"/>
      <c r="BB152"/>
      <c r="BC152"/>
    </row>
    <row r="153" spans="1:55">
      <c r="A153" s="28"/>
      <c r="B153" s="94">
        <f>+'Ark1'!C322</f>
        <v>2022</v>
      </c>
      <c r="C153" s="94">
        <f>+'Ark1'!E322</f>
        <v>38</v>
      </c>
      <c r="D153" s="94">
        <f>+IF(F153=0,"",'Ark1'!Q322)</f>
        <v>472</v>
      </c>
      <c r="E153" s="28"/>
      <c r="F153" s="305">
        <f>+'Ark1'!R322</f>
        <v>28709</v>
      </c>
      <c r="G153" s="305" t="e">
        <f>+IF(F153=0,"",F153-#REF!)</f>
        <v>#REF!</v>
      </c>
      <c r="H153" s="107">
        <f>+IF(F153=0,"",'Ark1'!AE322)</f>
        <v>2.2560624377487444</v>
      </c>
      <c r="I153" s="107">
        <f>+IF(F153=0,"",'Ark1'!AF322)</f>
        <v>499</v>
      </c>
      <c r="J153" s="305">
        <f>+IF(F153=0,"",'Ark1'!S322)</f>
        <v>28605</v>
      </c>
      <c r="K153" s="96">
        <f>+IF(F153=0,"",'Ark1'!U322)</f>
        <v>60.644852298549182</v>
      </c>
      <c r="L153" s="96" t="e">
        <f>+IF(F153=0,"",K153-#REF!)</f>
        <v>#REF!</v>
      </c>
      <c r="M153" s="96">
        <f>+IF(F153=0,"",'Ark1'!AC322)</f>
        <v>-31.310423150130976</v>
      </c>
      <c r="N153" s="107">
        <f>+IF(F153=0,"",'Ark1'!W322)</f>
        <v>85.810994581366501</v>
      </c>
      <c r="O153" s="107" t="e">
        <f>+IF(F153=0,"",N153-#REF!)</f>
        <v>#REF!</v>
      </c>
      <c r="P153" s="96">
        <f>+IF(F153=0,"",'Ark1'!AB322)</f>
        <v>2.600250445099586</v>
      </c>
      <c r="Q153" s="34"/>
      <c r="R153" s="107">
        <f>+IF(F153=0,"",'Ark1'!X322)</f>
        <v>2.3058971054373196</v>
      </c>
      <c r="S153" s="107">
        <f>+IF(F153=0,"",'Ark1'!Y322)</f>
        <v>4.6117942108746393</v>
      </c>
      <c r="T153" s="98"/>
      <c r="U153" s="95"/>
      <c r="V153" s="34"/>
      <c r="W153" s="224">
        <f>+IF(F153=0,"",'Ark1'!AD322)</f>
        <v>2.240707685559459</v>
      </c>
      <c r="X153" s="224"/>
      <c r="Y153" s="95">
        <f t="shared" si="24"/>
        <v>60.824152542372879</v>
      </c>
      <c r="Z153" s="305">
        <f t="shared" si="25"/>
        <v>2463.5478434364509</v>
      </c>
      <c r="AA153" s="96">
        <f>+IF(F153=0,"",'Ark1'!T322)</f>
        <v>4.0127486154167675</v>
      </c>
      <c r="AB153" s="107">
        <f>+IF(F153=0,"",'Ark1'!V322)</f>
        <v>93.196582585342796</v>
      </c>
      <c r="AC153" s="28"/>
      <c r="AN153"/>
      <c r="AO153"/>
      <c r="AP153"/>
      <c r="AY153"/>
      <c r="BB153"/>
      <c r="BC153"/>
    </row>
    <row r="154" spans="1:55">
      <c r="A154" s="28"/>
      <c r="B154" s="94">
        <f>+'Ark1'!C323</f>
        <v>2022</v>
      </c>
      <c r="C154" s="94">
        <f>+'Ark1'!E323</f>
        <v>39</v>
      </c>
      <c r="D154" s="94">
        <f>+IF(F154=0,"",'Ark1'!Q323)</f>
        <v>458</v>
      </c>
      <c r="E154" s="28"/>
      <c r="F154" s="305">
        <f>+'Ark1'!R323</f>
        <v>26731</v>
      </c>
      <c r="G154" s="305" t="e">
        <f>+IF(F154=0,"",F154-#REF!)</f>
        <v>#REF!</v>
      </c>
      <c r="H154" s="107">
        <f>+IF(F154=0,"",'Ark1'!AE323)</f>
        <v>2.0989625477362575</v>
      </c>
      <c r="I154" s="107">
        <f>+IF(F154=0,"",'Ark1'!AF323)</f>
        <v>456</v>
      </c>
      <c r="J154" s="305">
        <f>+IF(F154=0,"",'Ark1'!S323)</f>
        <v>26596</v>
      </c>
      <c r="K154" s="96">
        <f>+IF(F154=0,"",'Ark1'!U323)</f>
        <v>60.761655888103469</v>
      </c>
      <c r="L154" s="96" t="e">
        <f>+IF(F154=0,"",K154-#REF!)</f>
        <v>#REF!</v>
      </c>
      <c r="M154" s="96">
        <f>+IF(F154=0,"",'Ark1'!AC323)</f>
        <v>-31.742964412403033</v>
      </c>
      <c r="N154" s="107">
        <f>+IF(F154=0,"",'Ark1'!W323)</f>
        <v>85.866179124680613</v>
      </c>
      <c r="O154" s="107" t="e">
        <f>+IF(F154=0,"",N154-#REF!)</f>
        <v>#REF!</v>
      </c>
      <c r="P154" s="96">
        <f>+IF(F154=0,"",'Ark1'!AB323)</f>
        <v>2.5471943098749374</v>
      </c>
      <c r="Q154" s="34"/>
      <c r="R154" s="107">
        <f>+IF(F154=0,"",'Ark1'!X323)</f>
        <v>2.9142194455875199</v>
      </c>
      <c r="S154" s="107">
        <f>+IF(F154=0,"",'Ark1'!Y323)</f>
        <v>5.8284388911750398</v>
      </c>
      <c r="T154" s="98"/>
      <c r="U154" s="95"/>
      <c r="V154" s="34"/>
      <c r="W154" s="224">
        <f>+IF(F154=0,"",'Ark1'!AD323)</f>
        <v>2.0863268362774705</v>
      </c>
      <c r="X154" s="224"/>
      <c r="Y154" s="95">
        <f t="shared" si="24"/>
        <v>58.364628820960696</v>
      </c>
      <c r="Z154" s="305">
        <f t="shared" si="25"/>
        <v>2295.288834181837</v>
      </c>
      <c r="AA154" s="96">
        <f>+IF(F154=0,"",'Ark1'!T323)</f>
        <v>3.8320302270771753</v>
      </c>
      <c r="AB154" s="107">
        <f>+IF(F154=0,"",'Ark1'!V323)</f>
        <v>93.310779796144942</v>
      </c>
      <c r="AC154" s="28"/>
      <c r="AN154"/>
      <c r="AO154"/>
      <c r="AP154"/>
      <c r="AY154"/>
      <c r="BB154"/>
      <c r="BC154"/>
    </row>
    <row r="155" spans="1:55">
      <c r="A155" s="28"/>
      <c r="B155" s="94">
        <f>+'Ark1'!C324</f>
        <v>2022</v>
      </c>
      <c r="C155" s="94">
        <f>+'Ark1'!E324</f>
        <v>40</v>
      </c>
      <c r="D155" s="94">
        <f>+IF(F155=0,"",'Ark1'!Q324)</f>
        <v>479</v>
      </c>
      <c r="E155" s="28"/>
      <c r="F155" s="305">
        <f>+'Ark1'!R324</f>
        <v>25570</v>
      </c>
      <c r="G155" s="305" t="e">
        <f>+IF(F155=0,"",F155-#REF!)</f>
        <v>#REF!</v>
      </c>
      <c r="H155" s="107">
        <f>+IF(F155=0,"",'Ark1'!AE324)</f>
        <v>2.0165674253272035</v>
      </c>
      <c r="I155" s="107">
        <f>+IF(F155=0,"",'Ark1'!AF324)</f>
        <v>440</v>
      </c>
      <c r="J155" s="305">
        <f>+IF(F155=0,"",'Ark1'!S324)</f>
        <v>25470</v>
      </c>
      <c r="K155" s="96">
        <f>+IF(F155=0,"",'Ark1'!U324)</f>
        <v>60.593482528464875</v>
      </c>
      <c r="L155" s="96" t="e">
        <f>+IF(F155=0,"",K155-#REF!)</f>
        <v>#REF!</v>
      </c>
      <c r="M155" s="96">
        <f>+IF(F155=0,"",'Ark1'!AC324)</f>
        <v>-30.085949936678407</v>
      </c>
      <c r="N155" s="107">
        <f>+IF(F155=0,"",'Ark1'!W324)</f>
        <v>86.142520612485143</v>
      </c>
      <c r="O155" s="107" t="e">
        <f>+IF(F155=0,"",N155-#REF!)</f>
        <v>#REF!</v>
      </c>
      <c r="P155" s="96">
        <f>+IF(F155=0,"",'Ark1'!AB324)</f>
        <v>2.6032575867185841</v>
      </c>
      <c r="Q155" s="34"/>
      <c r="R155" s="107">
        <f>+IF(F155=0,"",'Ark1'!X324)</f>
        <v>2.1509581540868203</v>
      </c>
      <c r="S155" s="107">
        <f>+IF(F155=0,"",'Ark1'!Y324)</f>
        <v>4.3019163081736407</v>
      </c>
      <c r="T155" s="98"/>
      <c r="U155" s="95"/>
      <c r="V155" s="34"/>
      <c r="W155" s="224">
        <f>+IF(F155=0,"",'Ark1'!AD324)</f>
        <v>1.9957119899597815</v>
      </c>
      <c r="X155" s="224"/>
      <c r="Y155" s="95">
        <f t="shared" si="24"/>
        <v>53.382045929018787</v>
      </c>
      <c r="Z155" s="305">
        <f t="shared" si="25"/>
        <v>2202.664252061245</v>
      </c>
      <c r="AA155" s="96">
        <f>+IF(F155=0,"",'Ark1'!T324)</f>
        <v>4.1292530308955806</v>
      </c>
      <c r="AB155" s="107">
        <f>+IF(F155=0,"",'Ark1'!V324)</f>
        <v>93.553114768463359</v>
      </c>
      <c r="AC155" s="28"/>
      <c r="AN155"/>
      <c r="AO155"/>
      <c r="AP155"/>
      <c r="AY155"/>
      <c r="BB155"/>
      <c r="BC155"/>
    </row>
    <row r="156" spans="1:55">
      <c r="A156" s="28"/>
      <c r="B156" s="94">
        <f>+'Ark1'!C325</f>
        <v>2022</v>
      </c>
      <c r="C156" s="94">
        <f>+'Ark1'!E325</f>
        <v>41</v>
      </c>
      <c r="D156" s="94">
        <f>+IF(F156=0,"",'Ark1'!Q325)</f>
        <v>491</v>
      </c>
      <c r="E156" s="28"/>
      <c r="F156" s="305">
        <f>+'Ark1'!R325</f>
        <v>28029</v>
      </c>
      <c r="G156" s="305" t="e">
        <f>+IF(F156=0,"",F156-#REF!)</f>
        <v>#REF!</v>
      </c>
      <c r="H156" s="107">
        <f>+IF(F156=0,"",'Ark1'!AE325)</f>
        <v>2.2078835670841164</v>
      </c>
      <c r="I156" s="107">
        <f>+IF(F156=0,"",'Ark1'!AF325)</f>
        <v>377</v>
      </c>
      <c r="J156" s="305">
        <f>+IF(F156=0,"",'Ark1'!S325)</f>
        <v>27929</v>
      </c>
      <c r="K156" s="96">
        <f>+IF(F156=0,"",'Ark1'!U325)</f>
        <v>60.596942246410542</v>
      </c>
      <c r="L156" s="96" t="e">
        <f>+IF(F156=0,"",K156-#REF!)</f>
        <v>#REF!</v>
      </c>
      <c r="M156" s="96">
        <f>+IF(F156=0,"",'Ark1'!AC325)</f>
        <v>-29.463180403463785</v>
      </c>
      <c r="N156" s="107">
        <f>+IF(F156=0,"",'Ark1'!W325)</f>
        <v>86.011110315442011</v>
      </c>
      <c r="O156" s="107" t="e">
        <f>+IF(F156=0,"",N156-#REF!)</f>
        <v>#REF!</v>
      </c>
      <c r="P156" s="96">
        <f>+IF(F156=0,"",'Ark1'!AB325)</f>
        <v>2.6229635259813842</v>
      </c>
      <c r="Q156" s="34"/>
      <c r="R156" s="107">
        <f>+IF(F156=0,"",'Ark1'!X325)</f>
        <v>1.8480859110207295</v>
      </c>
      <c r="S156" s="107">
        <f>+IF(F156=0,"",'Ark1'!Y325)</f>
        <v>3.696171822041459</v>
      </c>
      <c r="T156" s="98"/>
      <c r="U156" s="95"/>
      <c r="V156" s="34"/>
      <c r="W156" s="224">
        <f>+IF(F156=0,"",'Ark1'!AD325)</f>
        <v>2.1876343905585722</v>
      </c>
      <c r="X156" s="224"/>
      <c r="Y156" s="95">
        <f t="shared" si="24"/>
        <v>57.085539714867615</v>
      </c>
      <c r="Z156" s="305">
        <f t="shared" si="25"/>
        <v>2410.8054110315243</v>
      </c>
      <c r="AA156" s="96">
        <f>+IF(F156=0,"",'Ark1'!T325)</f>
        <v>4.0932605515715856</v>
      </c>
      <c r="AB156" s="107">
        <f>+IF(F156=0,"",'Ark1'!V325)</f>
        <v>93.435544479816102</v>
      </c>
      <c r="AC156" s="28"/>
      <c r="AN156"/>
      <c r="AO156"/>
      <c r="AP156"/>
      <c r="AY156"/>
      <c r="BB156"/>
      <c r="BC156"/>
    </row>
    <row r="157" spans="1:55">
      <c r="A157" s="28"/>
      <c r="B157" s="94">
        <f>+'Ark1'!C326</f>
        <v>2022</v>
      </c>
      <c r="C157" s="94">
        <f>+'Ark1'!E326</f>
        <v>42</v>
      </c>
      <c r="D157" s="94">
        <f>+IF(F157=0,"",'Ark1'!Q326)</f>
        <v>484</v>
      </c>
      <c r="E157" s="28"/>
      <c r="F157" s="305">
        <f>+'Ark1'!R326</f>
        <v>26848</v>
      </c>
      <c r="G157" s="305" t="e">
        <f>+IF(F157=0,"",F157-#REF!)</f>
        <v>#REF!</v>
      </c>
      <c r="H157" s="107">
        <f>+IF(F157=0,"",'Ark1'!AE326)</f>
        <v>2.1134005289646911</v>
      </c>
      <c r="I157" s="107">
        <f>+IF(F157=0,"",'Ark1'!AF326)</f>
        <v>408</v>
      </c>
      <c r="J157" s="305">
        <f>+IF(F157=0,"",'Ark1'!S326)</f>
        <v>26710</v>
      </c>
      <c r="K157" s="96">
        <f>+IF(F157=0,"",'Ark1'!U326)</f>
        <v>60.536315986521906</v>
      </c>
      <c r="L157" s="96" t="e">
        <f>+IF(F157=0,"",K157-#REF!)</f>
        <v>#REF!</v>
      </c>
      <c r="M157" s="96">
        <f>+IF(F157=0,"",'Ark1'!AC326)</f>
        <v>-34.947415086376409</v>
      </c>
      <c r="N157" s="107">
        <f>+IF(F157=0,"",'Ark1'!W326)</f>
        <v>86.08781729689295</v>
      </c>
      <c r="O157" s="107" t="e">
        <f>+IF(F157=0,"",N157-#REF!)</f>
        <v>#REF!</v>
      </c>
      <c r="P157" s="96">
        <f>+IF(F157=0,"",'Ark1'!AB326)</f>
        <v>2.641830604705226</v>
      </c>
      <c r="Q157" s="34"/>
      <c r="R157" s="107">
        <f>+IF(F157=0,"",'Ark1'!X326)</f>
        <v>1.3781287246722289</v>
      </c>
      <c r="S157" s="107">
        <f>+IF(F157=0,"",'Ark1'!Y326)</f>
        <v>2.7562574493444578</v>
      </c>
      <c r="T157" s="98"/>
      <c r="U157" s="95"/>
      <c r="V157" s="34"/>
      <c r="W157" s="224">
        <f>+IF(F157=0,"",'Ark1'!AD326)</f>
        <v>2.0954585649761523</v>
      </c>
      <c r="X157" s="224"/>
      <c r="Y157" s="95">
        <f t="shared" si="24"/>
        <v>55.471074380165291</v>
      </c>
      <c r="Z157" s="305">
        <f t="shared" si="25"/>
        <v>2311.2857187869818</v>
      </c>
      <c r="AA157" s="96">
        <f>+IF(F157=0,"",'Ark1'!T326)</f>
        <v>4.2736516686531596</v>
      </c>
      <c r="AB157" s="107">
        <f>+IF(F157=0,"",'Ark1'!V326)</f>
        <v>93.593918955370157</v>
      </c>
      <c r="AC157" s="28"/>
      <c r="AN157"/>
      <c r="AO157"/>
      <c r="AP157"/>
      <c r="AY157"/>
      <c r="BB157"/>
      <c r="BC157"/>
    </row>
    <row r="158" spans="1:55">
      <c r="A158" s="28"/>
      <c r="B158" s="94">
        <f>+'Ark1'!C327</f>
        <v>2022</v>
      </c>
      <c r="C158" s="94">
        <f>+'Ark1'!E327</f>
        <v>43</v>
      </c>
      <c r="D158" s="94">
        <f>+IF(F158=0,"",'Ark1'!Q327)</f>
        <v>493</v>
      </c>
      <c r="E158" s="28"/>
      <c r="F158" s="305">
        <f>+'Ark1'!R327</f>
        <v>30743</v>
      </c>
      <c r="G158" s="305" t="e">
        <f>+IF(F158=0,"",F158-#REF!)</f>
        <v>#REF!</v>
      </c>
      <c r="H158" s="107">
        <f>+IF(F158=0,"",'Ark1'!AE327)</f>
        <v>2.4455319090692842</v>
      </c>
      <c r="I158" s="107">
        <f>+IF(F158=0,"",'Ark1'!AF327)</f>
        <v>473</v>
      </c>
      <c r="J158" s="305">
        <f>+IF(F158=0,"",'Ark1'!S327)</f>
        <v>30618</v>
      </c>
      <c r="K158" s="96">
        <f>+IF(F158=0,"",'Ark1'!U327)</f>
        <v>60.465085897184679</v>
      </c>
      <c r="L158" s="96" t="e">
        <f>+IF(F158=0,"",K158-#REF!)</f>
        <v>#REF!</v>
      </c>
      <c r="M158" s="96">
        <f>+IF(F158=0,"",'Ark1'!AC327)</f>
        <v>-31.313189535970739</v>
      </c>
      <c r="N158" s="107">
        <f>+IF(F158=0,"",'Ark1'!W327)</f>
        <v>86.902103337905586</v>
      </c>
      <c r="O158" s="107" t="e">
        <f>+IF(F158=0,"",N158-#REF!)</f>
        <v>#REF!</v>
      </c>
      <c r="P158" s="96">
        <f>+IF(F158=0,"",'Ark1'!AB327)</f>
        <v>2.6681554291711698</v>
      </c>
      <c r="Q158" s="34"/>
      <c r="R158" s="107">
        <f>+IF(F158=0,"",'Ark1'!X327)</f>
        <v>2.2769410922811701</v>
      </c>
      <c r="S158" s="107">
        <f>+IF(F158=0,"",'Ark1'!Y327)</f>
        <v>4.5538821845623403</v>
      </c>
      <c r="T158" s="98"/>
      <c r="U158" s="95"/>
      <c r="V158" s="34"/>
      <c r="W158" s="224">
        <f>+IF(F158=0,"",'Ark1'!AD327)</f>
        <v>2.3994592767826974</v>
      </c>
      <c r="X158" s="224"/>
      <c r="Y158" s="95">
        <f t="shared" si="24"/>
        <v>62.359026369168355</v>
      </c>
      <c r="Z158" s="305">
        <f t="shared" si="25"/>
        <v>2671.6313629172314</v>
      </c>
      <c r="AA158" s="96">
        <f>+IF(F158=0,"",'Ark1'!T327)</f>
        <v>4.3968708323846073</v>
      </c>
      <c r="AB158" s="107">
        <f>+IF(F158=0,"",'Ark1'!V327)</f>
        <v>94.422077468503915</v>
      </c>
      <c r="AC158" s="28"/>
      <c r="AN158"/>
      <c r="AO158"/>
      <c r="AP158"/>
      <c r="AY158"/>
      <c r="BB158"/>
      <c r="BC158"/>
    </row>
    <row r="159" spans="1:55">
      <c r="A159" s="28"/>
      <c r="B159" s="94">
        <f>+'Ark1'!C328</f>
        <v>2022</v>
      </c>
      <c r="C159" s="94">
        <f>+'Ark1'!E328</f>
        <v>44</v>
      </c>
      <c r="D159" s="94">
        <f>+IF(F159=0,"",'Ark1'!Q328)</f>
        <v>508</v>
      </c>
      <c r="E159" s="28"/>
      <c r="F159" s="305">
        <f>+'Ark1'!R328</f>
        <v>29879</v>
      </c>
      <c r="G159" s="305" t="e">
        <f>+IF(F159=0,"",F159-#REF!)</f>
        <v>#REF!</v>
      </c>
      <c r="H159" s="107">
        <f>+IF(F159=0,"",'Ark1'!AE328)</f>
        <v>2.3601927939891296</v>
      </c>
      <c r="I159" s="107">
        <f>+IF(F159=0,"",'Ark1'!AF328)</f>
        <v>474</v>
      </c>
      <c r="J159" s="305">
        <f>+IF(F159=0,"",'Ark1'!S328)</f>
        <v>29784</v>
      </c>
      <c r="K159" s="96">
        <f>+IF(F159=0,"",'Ark1'!U328)</f>
        <v>60.610562718237993</v>
      </c>
      <c r="L159" s="96" t="e">
        <f>+IF(F159=0,"",K159-#REF!)</f>
        <v>#REF!</v>
      </c>
      <c r="M159" s="96">
        <f>+IF(F159=0,"",'Ark1'!AC328)</f>
        <v>-29.298360271909068</v>
      </c>
      <c r="N159" s="107">
        <f>+IF(F159=0,"",'Ark1'!W328)</f>
        <v>86.21805667472475</v>
      </c>
      <c r="O159" s="107" t="e">
        <f>+IF(F159=0,"",N159-#REF!)</f>
        <v>#REF!</v>
      </c>
      <c r="P159" s="96">
        <f>+IF(F159=0,"",'Ark1'!AB328)</f>
        <v>2.5814161370048638</v>
      </c>
      <c r="Q159" s="34"/>
      <c r="R159" s="107">
        <f>+IF(F159=0,"",'Ark1'!X328)</f>
        <v>2.1921751062619226</v>
      </c>
      <c r="S159" s="107">
        <f>+IF(F159=0,"",'Ark1'!Y328)</f>
        <v>4.3843502125238452</v>
      </c>
      <c r="T159" s="98"/>
      <c r="U159" s="95"/>
      <c r="V159" s="34"/>
      <c r="W159" s="224">
        <f>+IF(F159=0,"",'Ark1'!AD328)</f>
        <v>2.3320249725462774</v>
      </c>
      <c r="X159" s="224"/>
      <c r="Y159" s="95">
        <f t="shared" si="24"/>
        <v>58.816929133858267</v>
      </c>
      <c r="Z159" s="305">
        <f t="shared" si="25"/>
        <v>2576.1093153841007</v>
      </c>
      <c r="AA159" s="96">
        <f>+IF(F159=0,"",'Ark1'!T328)</f>
        <v>4.0989992971652338</v>
      </c>
      <c r="AB159" s="107">
        <f>+IF(F159=0,"",'Ark1'!V328)</f>
        <v>93.646184634824095</v>
      </c>
      <c r="AC159" s="28"/>
      <c r="AN159"/>
      <c r="AO159"/>
      <c r="AP159"/>
      <c r="AY159"/>
      <c r="BB159"/>
      <c r="BC159"/>
    </row>
    <row r="160" spans="1:55">
      <c r="A160" s="28"/>
      <c r="B160" s="94">
        <f>+'Ark1'!C329</f>
        <v>2022</v>
      </c>
      <c r="C160" s="94">
        <f>+'Ark1'!E329</f>
        <v>45</v>
      </c>
      <c r="D160" s="94">
        <f>+IF(F160=0,"",'Ark1'!Q329)</f>
        <v>510</v>
      </c>
      <c r="E160" s="28"/>
      <c r="F160" s="305">
        <f>+'Ark1'!R329</f>
        <v>31825</v>
      </c>
      <c r="G160" s="305" t="e">
        <f>+IF(F160=0,"",F160-#REF!)</f>
        <v>#REF!</v>
      </c>
      <c r="H160" s="107">
        <f>+IF(F160=0,"",'Ark1'!AE329)</f>
        <v>2.483083785115809</v>
      </c>
      <c r="I160" s="107">
        <f>+IF(F160=0,"",'Ark1'!AF329)</f>
        <v>544</v>
      </c>
      <c r="J160" s="305">
        <f>+IF(F160=0,"",'Ark1'!S329)</f>
        <v>31582</v>
      </c>
      <c r="K160" s="96">
        <f>+IF(F160=0,"",'Ark1'!U329)</f>
        <v>60.699607371287449</v>
      </c>
      <c r="L160" s="96" t="e">
        <f>+IF(F160=0,"",K160-#REF!)</f>
        <v>#REF!</v>
      </c>
      <c r="M160" s="96">
        <f>+IF(F160=0,"",'Ark1'!AC329)</f>
        <v>-29.866830109989888</v>
      </c>
      <c r="N160" s="107">
        <f>+IF(F160=0,"",'Ark1'!W329)</f>
        <v>85.543204990184449</v>
      </c>
      <c r="O160" s="107" t="e">
        <f>+IF(F160=0,"",N160-#REF!)</f>
        <v>#REF!</v>
      </c>
      <c r="P160" s="96">
        <f>+IF(F160=0,"",'Ark1'!AB329)</f>
        <v>2.5753613478838955</v>
      </c>
      <c r="Q160" s="34"/>
      <c r="R160" s="107">
        <f>+IF(F160=0,"",'Ark1'!X329)</f>
        <v>0.95836606441476813</v>
      </c>
      <c r="S160" s="107">
        <f>+IF(F160=0,"",'Ark1'!Y329)</f>
        <v>1.9167321288295365</v>
      </c>
      <c r="T160" s="98"/>
      <c r="U160" s="95"/>
      <c r="V160" s="34"/>
      <c r="W160" s="224">
        <f>+IF(F160=0,"",'Ark1'!AD329)</f>
        <v>2.4839082550046956</v>
      </c>
      <c r="X160" s="224"/>
      <c r="Y160" s="95">
        <f t="shared" si="24"/>
        <v>62.401960784313722</v>
      </c>
      <c r="Z160" s="305">
        <f t="shared" si="25"/>
        <v>2722.41249881262</v>
      </c>
      <c r="AA160" s="96">
        <f>+IF(F160=0,"",'Ark1'!T329)</f>
        <v>3.9181461115475247</v>
      </c>
      <c r="AB160" s="107">
        <f>+IF(F160=0,"",'Ark1'!V329)</f>
        <v>93.049361674742045</v>
      </c>
      <c r="AC160" s="28"/>
      <c r="AN160"/>
      <c r="AO160"/>
      <c r="AP160"/>
      <c r="AY160"/>
      <c r="BB160"/>
      <c r="BC160"/>
    </row>
    <row r="161" spans="1:55">
      <c r="A161" s="28"/>
      <c r="B161" s="94">
        <f>+'Ark1'!C330</f>
        <v>2022</v>
      </c>
      <c r="C161" s="94">
        <f>+'Ark1'!E330</f>
        <v>46</v>
      </c>
      <c r="D161" s="94" t="str">
        <f>+IF(F161=0,"",'Ark1'!Q330)</f>
        <v/>
      </c>
      <c r="E161" s="28"/>
      <c r="F161" s="305">
        <f>+'Ark1'!R330</f>
        <v>0</v>
      </c>
      <c r="G161" s="305" t="str">
        <f>+IF(F161=0,"",F161-#REF!)</f>
        <v/>
      </c>
      <c r="H161" s="107" t="str">
        <f>+IF(F161=0,"",'Ark1'!AE330)</f>
        <v/>
      </c>
      <c r="I161" s="107" t="str">
        <f>+IF(F161=0,"",'Ark1'!AF330)</f>
        <v/>
      </c>
      <c r="J161" s="305" t="str">
        <f>+IF(F161=0,"",'Ark1'!S330)</f>
        <v/>
      </c>
      <c r="K161" s="96" t="str">
        <f>+IF(F161=0,"",'Ark1'!U330)</f>
        <v/>
      </c>
      <c r="L161" s="96" t="str">
        <f>+IF(F161=0,"",K161-#REF!)</f>
        <v/>
      </c>
      <c r="M161" s="96" t="str">
        <f>+IF(F161=0,"",'Ark1'!AC330)</f>
        <v/>
      </c>
      <c r="N161" s="107" t="str">
        <f>+IF(F161=0,"",'Ark1'!W330)</f>
        <v/>
      </c>
      <c r="O161" s="107" t="str">
        <f>+IF(F161=0,"",N161-#REF!)</f>
        <v/>
      </c>
      <c r="P161" s="96" t="str">
        <f>+IF(F161=0,"",'Ark1'!AB330)</f>
        <v/>
      </c>
      <c r="Q161" s="34"/>
      <c r="R161" s="107" t="str">
        <f>+IF(F161=0,"",'Ark1'!X330)</f>
        <v/>
      </c>
      <c r="S161" s="107" t="str">
        <f>+IF(F161=0,"",'Ark1'!Y330)</f>
        <v/>
      </c>
      <c r="T161" s="98"/>
      <c r="U161" s="95"/>
      <c r="V161" s="34"/>
      <c r="W161" s="224" t="str">
        <f>+IF(F161=0,"",'Ark1'!AD330)</f>
        <v/>
      </c>
      <c r="X161" s="224"/>
      <c r="Y161" s="95" t="str">
        <f t="shared" si="24"/>
        <v/>
      </c>
      <c r="Z161" s="305" t="str">
        <f t="shared" si="25"/>
        <v/>
      </c>
      <c r="AA161" s="96" t="str">
        <f>+IF(F161=0,"",'Ark1'!T330)</f>
        <v/>
      </c>
      <c r="AB161" s="107" t="str">
        <f>+IF(F161=0,"",'Ark1'!V330)</f>
        <v/>
      </c>
      <c r="AC161" s="28"/>
      <c r="AN161"/>
      <c r="AO161"/>
      <c r="AP161"/>
      <c r="AY161"/>
      <c r="BB161"/>
      <c r="BC161"/>
    </row>
    <row r="162" spans="1:55">
      <c r="A162" s="28"/>
      <c r="B162" s="94">
        <f>+'Ark1'!C331</f>
        <v>2022</v>
      </c>
      <c r="C162" s="94">
        <f>+'Ark1'!E331</f>
        <v>47</v>
      </c>
      <c r="D162" s="94" t="str">
        <f>+IF(F162=0,"",'Ark1'!Q331)</f>
        <v/>
      </c>
      <c r="E162" s="28"/>
      <c r="F162" s="305">
        <f>+'Ark1'!R331</f>
        <v>0</v>
      </c>
      <c r="G162" s="305" t="str">
        <f>+IF(F162=0,"",F162-#REF!)</f>
        <v/>
      </c>
      <c r="H162" s="107" t="str">
        <f>+IF(F162=0,"",'Ark1'!AE331)</f>
        <v/>
      </c>
      <c r="I162" s="107" t="str">
        <f>+IF(F162=0,"",'Ark1'!AF331)</f>
        <v/>
      </c>
      <c r="J162" s="305" t="str">
        <f>+IF(F162=0,"",'Ark1'!S331)</f>
        <v/>
      </c>
      <c r="K162" s="96" t="str">
        <f>+IF(F162=0,"",'Ark1'!U331)</f>
        <v/>
      </c>
      <c r="L162" s="96" t="str">
        <f>+IF(F162=0,"",K162-#REF!)</f>
        <v/>
      </c>
      <c r="M162" s="96" t="str">
        <f>+IF(F162=0,"",'Ark1'!AC331)</f>
        <v/>
      </c>
      <c r="N162" s="107" t="str">
        <f>+IF(F162=0,"",'Ark1'!W331)</f>
        <v/>
      </c>
      <c r="O162" s="107" t="str">
        <f>+IF(F162=0,"",N162-#REF!)</f>
        <v/>
      </c>
      <c r="P162" s="96" t="str">
        <f>+IF(F162=0,"",'Ark1'!AB331)</f>
        <v/>
      </c>
      <c r="Q162" s="34"/>
      <c r="R162" s="107" t="str">
        <f>+IF(F162=0,"",'Ark1'!X331)</f>
        <v/>
      </c>
      <c r="S162" s="107" t="str">
        <f>+IF(F162=0,"",'Ark1'!Y331)</f>
        <v/>
      </c>
      <c r="T162" s="98"/>
      <c r="U162" s="95"/>
      <c r="V162" s="34"/>
      <c r="W162" s="224" t="str">
        <f>+IF(F162=0,"",'Ark1'!AD331)</f>
        <v/>
      </c>
      <c r="X162" s="224"/>
      <c r="Y162" s="95" t="str">
        <f t="shared" si="24"/>
        <v/>
      </c>
      <c r="Z162" s="305" t="str">
        <f t="shared" si="25"/>
        <v/>
      </c>
      <c r="AA162" s="96" t="str">
        <f>+IF(F162=0,"",'Ark1'!T331)</f>
        <v/>
      </c>
      <c r="AB162" s="107" t="str">
        <f>+IF(F162=0,"",'Ark1'!V331)</f>
        <v/>
      </c>
      <c r="AC162" s="28"/>
      <c r="AN162"/>
      <c r="AO162"/>
      <c r="AP162"/>
      <c r="AY162"/>
      <c r="BB162"/>
      <c r="BC162"/>
    </row>
    <row r="163" spans="1:55">
      <c r="A163" s="28"/>
      <c r="B163" s="94">
        <f>+'Ark1'!C332</f>
        <v>2022</v>
      </c>
      <c r="C163" s="94">
        <f>+'Ark1'!E332</f>
        <v>48</v>
      </c>
      <c r="D163" s="94" t="str">
        <f>+IF(F163=0,"",'Ark1'!Q332)</f>
        <v/>
      </c>
      <c r="E163" s="28"/>
      <c r="F163" s="305">
        <f>+'Ark1'!R332</f>
        <v>0</v>
      </c>
      <c r="G163" s="305" t="str">
        <f>+IF(F163=0,"",F163-#REF!)</f>
        <v/>
      </c>
      <c r="H163" s="107" t="str">
        <f>+IF(F163=0,"",'Ark1'!AE332)</f>
        <v/>
      </c>
      <c r="I163" s="107" t="str">
        <f>+IF(F163=0,"",'Ark1'!AF332)</f>
        <v/>
      </c>
      <c r="J163" s="305" t="str">
        <f>+IF(F163=0,"",'Ark1'!S332)</f>
        <v/>
      </c>
      <c r="K163" s="96" t="str">
        <f>+IF(F163=0,"",'Ark1'!U332)</f>
        <v/>
      </c>
      <c r="L163" s="96" t="str">
        <f>+IF(F163=0,"",K163-#REF!)</f>
        <v/>
      </c>
      <c r="M163" s="96" t="str">
        <f>+IF(F163=0,"",'Ark1'!AC332)</f>
        <v/>
      </c>
      <c r="N163" s="107" t="str">
        <f>+IF(F163=0,"",'Ark1'!W332)</f>
        <v/>
      </c>
      <c r="O163" s="107" t="str">
        <f>+IF(F163=0,"",N163-#REF!)</f>
        <v/>
      </c>
      <c r="P163" s="96" t="str">
        <f>+IF(F163=0,"",'Ark1'!AB332)</f>
        <v/>
      </c>
      <c r="Q163" s="34"/>
      <c r="R163" s="107" t="str">
        <f>+IF(F163=0,"",'Ark1'!X332)</f>
        <v/>
      </c>
      <c r="S163" s="107" t="str">
        <f>+IF(F163=0,"",'Ark1'!Y332)</f>
        <v/>
      </c>
      <c r="T163" s="98"/>
      <c r="U163" s="95"/>
      <c r="V163" s="34"/>
      <c r="W163" s="224" t="str">
        <f>+IF(F163=0,"",'Ark1'!AD332)</f>
        <v/>
      </c>
      <c r="X163" s="224"/>
      <c r="Y163" s="95" t="str">
        <f t="shared" si="24"/>
        <v/>
      </c>
      <c r="Z163" s="305" t="str">
        <f t="shared" si="25"/>
        <v/>
      </c>
      <c r="AA163" s="96" t="str">
        <f>+IF(F163=0,"",'Ark1'!T332)</f>
        <v/>
      </c>
      <c r="AB163" s="107" t="str">
        <f>+IF(F163=0,"",'Ark1'!V332)</f>
        <v/>
      </c>
      <c r="AC163" s="28"/>
      <c r="AN163"/>
      <c r="AO163"/>
      <c r="AP163"/>
      <c r="AY163"/>
      <c r="BB163"/>
      <c r="BC163"/>
    </row>
    <row r="164" spans="1:55">
      <c r="A164" s="28"/>
      <c r="B164" s="94">
        <f>+'Ark1'!C333</f>
        <v>2022</v>
      </c>
      <c r="C164" s="94">
        <f>+'Ark1'!E333</f>
        <v>49</v>
      </c>
      <c r="D164" s="94" t="str">
        <f>+IF(F164=0,"",'Ark1'!Q333)</f>
        <v/>
      </c>
      <c r="E164" s="28"/>
      <c r="F164" s="305">
        <f>+'Ark1'!R333</f>
        <v>0</v>
      </c>
      <c r="G164" s="305" t="str">
        <f>+IF(F164=0,"",F164-#REF!)</f>
        <v/>
      </c>
      <c r="H164" s="107" t="str">
        <f>+IF(F164=0,"",'Ark1'!AE333)</f>
        <v/>
      </c>
      <c r="I164" s="107" t="str">
        <f>+IF(F164=0,"",'Ark1'!AF333)</f>
        <v/>
      </c>
      <c r="J164" s="305" t="str">
        <f>+IF(F164=0,"",'Ark1'!S333)</f>
        <v/>
      </c>
      <c r="K164" s="96" t="str">
        <f>+IF(F164=0,"",'Ark1'!U333)</f>
        <v/>
      </c>
      <c r="L164" s="96" t="str">
        <f>+IF(F164=0,"",K164-#REF!)</f>
        <v/>
      </c>
      <c r="M164" s="96" t="str">
        <f>+IF(F164=0,"",'Ark1'!AC333)</f>
        <v/>
      </c>
      <c r="N164" s="107" t="str">
        <f>+IF(F164=0,"",'Ark1'!W333)</f>
        <v/>
      </c>
      <c r="O164" s="107" t="str">
        <f>+IF(F164=0,"",N164-#REF!)</f>
        <v/>
      </c>
      <c r="P164" s="96" t="str">
        <f>+IF(F164=0,"",'Ark1'!AB333)</f>
        <v/>
      </c>
      <c r="Q164" s="34"/>
      <c r="R164" s="107" t="str">
        <f>+IF(F164=0,"",'Ark1'!X333)</f>
        <v/>
      </c>
      <c r="S164" s="107" t="str">
        <f>+IF(F164=0,"",'Ark1'!Y333)</f>
        <v/>
      </c>
      <c r="T164" s="98"/>
      <c r="U164" s="95"/>
      <c r="V164" s="34"/>
      <c r="W164" s="224" t="str">
        <f>+IF(F164=0,"",'Ark1'!AD333)</f>
        <v/>
      </c>
      <c r="X164" s="224"/>
      <c r="Y164" s="95" t="str">
        <f t="shared" si="24"/>
        <v/>
      </c>
      <c r="Z164" s="305" t="str">
        <f t="shared" si="25"/>
        <v/>
      </c>
      <c r="AA164" s="96" t="str">
        <f>+IF(F164=0,"",'Ark1'!T333)</f>
        <v/>
      </c>
      <c r="AB164" s="107" t="str">
        <f>+IF(F164=0,"",'Ark1'!V333)</f>
        <v/>
      </c>
      <c r="AC164" s="28"/>
      <c r="AN164"/>
      <c r="AO164"/>
      <c r="AP164"/>
      <c r="AY164"/>
      <c r="BB164"/>
      <c r="BC164"/>
    </row>
    <row r="165" spans="1:55">
      <c r="A165" s="28"/>
      <c r="B165" s="94">
        <f>+'Ark1'!C334</f>
        <v>2022</v>
      </c>
      <c r="C165" s="94">
        <f>+'Ark1'!E334</f>
        <v>50</v>
      </c>
      <c r="D165" s="94" t="str">
        <f>+IF(F165=0,"",'Ark1'!Q334)</f>
        <v/>
      </c>
      <c r="E165" s="28"/>
      <c r="F165" s="305">
        <f>+'Ark1'!R334</f>
        <v>0</v>
      </c>
      <c r="G165" s="305" t="str">
        <f>+IF(F165=0,"",F165-#REF!)</f>
        <v/>
      </c>
      <c r="H165" s="107" t="str">
        <f>+IF(F165=0,"",'Ark1'!AE334)</f>
        <v/>
      </c>
      <c r="I165" s="107" t="str">
        <f>+IF(F165=0,"",'Ark1'!AF334)</f>
        <v/>
      </c>
      <c r="J165" s="305" t="str">
        <f>+IF(F165=0,"",'Ark1'!S334)</f>
        <v/>
      </c>
      <c r="K165" s="96" t="str">
        <f>+IF(F165=0,"",'Ark1'!U334)</f>
        <v/>
      </c>
      <c r="L165" s="96" t="str">
        <f>+IF(F165=0,"",K165-#REF!)</f>
        <v/>
      </c>
      <c r="M165" s="96" t="str">
        <f>+IF(F165=0,"",'Ark1'!AC334)</f>
        <v/>
      </c>
      <c r="N165" s="107" t="str">
        <f>+IF(F165=0,"",'Ark1'!W334)</f>
        <v/>
      </c>
      <c r="O165" s="107" t="str">
        <f>+IF(F165=0,"",N165-#REF!)</f>
        <v/>
      </c>
      <c r="P165" s="96" t="str">
        <f>+IF(F165=0,"",'Ark1'!AB334)</f>
        <v/>
      </c>
      <c r="Q165" s="34"/>
      <c r="R165" s="107" t="str">
        <f>+IF(F165=0,"",'Ark1'!X334)</f>
        <v/>
      </c>
      <c r="S165" s="107" t="str">
        <f>+IF(F165=0,"",'Ark1'!Y334)</f>
        <v/>
      </c>
      <c r="T165" s="98"/>
      <c r="U165" s="95"/>
      <c r="V165" s="34"/>
      <c r="W165" s="224" t="str">
        <f>+IF(F165=0,"",'Ark1'!AD334)</f>
        <v/>
      </c>
      <c r="X165" s="224"/>
      <c r="Y165" s="95" t="str">
        <f t="shared" si="24"/>
        <v/>
      </c>
      <c r="Z165" s="305" t="str">
        <f t="shared" si="25"/>
        <v/>
      </c>
      <c r="AA165" s="96" t="str">
        <f>+IF(F165=0,"",'Ark1'!T334)</f>
        <v/>
      </c>
      <c r="AB165" s="107" t="str">
        <f>+IF(F165=0,"",'Ark1'!V334)</f>
        <v/>
      </c>
      <c r="AC165" s="28"/>
      <c r="AN165"/>
      <c r="AO165"/>
      <c r="AP165"/>
      <c r="AY165"/>
      <c r="BB165"/>
      <c r="BC165"/>
    </row>
    <row r="166" spans="1:55">
      <c r="A166" s="28"/>
      <c r="B166" s="94">
        <f>+'Ark1'!C335</f>
        <v>2022</v>
      </c>
      <c r="C166" s="94">
        <f>+'Ark1'!E335</f>
        <v>51</v>
      </c>
      <c r="D166" s="94" t="str">
        <f>+IF(F166=0,"",'Ark1'!Q335)</f>
        <v/>
      </c>
      <c r="E166" s="28"/>
      <c r="F166" s="305">
        <f>+'Ark1'!R335</f>
        <v>0</v>
      </c>
      <c r="G166" s="305" t="str">
        <f>+IF(F166=0,"",F166-#REF!)</f>
        <v/>
      </c>
      <c r="H166" s="107" t="str">
        <f>+IF(F166=0,"",'Ark1'!AE335)</f>
        <v/>
      </c>
      <c r="I166" s="107" t="str">
        <f>+IF(F166=0,"",'Ark1'!AF335)</f>
        <v/>
      </c>
      <c r="J166" s="305" t="str">
        <f>+IF(F166=0,"",'Ark1'!S335)</f>
        <v/>
      </c>
      <c r="K166" s="96" t="str">
        <f>+IF(F166=0,"",'Ark1'!U335)</f>
        <v/>
      </c>
      <c r="L166" s="96" t="str">
        <f>+IF(F166=0,"",K166-#REF!)</f>
        <v/>
      </c>
      <c r="M166" s="96" t="str">
        <f>+IF(F166=0,"",'Ark1'!AC335)</f>
        <v/>
      </c>
      <c r="N166" s="107" t="str">
        <f>+IF(F166=0,"",'Ark1'!W335)</f>
        <v/>
      </c>
      <c r="O166" s="107" t="str">
        <f>+IF(F166=0,"",N166-#REF!)</f>
        <v/>
      </c>
      <c r="P166" s="96" t="str">
        <f>+IF(F166=0,"",'Ark1'!AB335)</f>
        <v/>
      </c>
      <c r="Q166" s="34"/>
      <c r="R166" s="107" t="str">
        <f>+IF(F166=0,"",'Ark1'!X335)</f>
        <v/>
      </c>
      <c r="S166" s="107" t="str">
        <f>+IF(F166=0,"",'Ark1'!Y335)</f>
        <v/>
      </c>
      <c r="T166" s="98"/>
      <c r="U166" s="95"/>
      <c r="V166" s="34"/>
      <c r="W166" s="224" t="str">
        <f>+IF(F166=0,"",'Ark1'!AD335)</f>
        <v/>
      </c>
      <c r="X166" s="224"/>
      <c r="Y166" s="95" t="str">
        <f t="shared" si="24"/>
        <v/>
      </c>
      <c r="Z166" s="305" t="str">
        <f t="shared" si="25"/>
        <v/>
      </c>
      <c r="AA166" s="96" t="str">
        <f>+IF(F166=0,"",'Ark1'!T335)</f>
        <v/>
      </c>
      <c r="AB166" s="107" t="str">
        <f>+IF(F166=0,"",'Ark1'!V335)</f>
        <v/>
      </c>
      <c r="AC166" s="28"/>
      <c r="AN166"/>
      <c r="AO166"/>
      <c r="AP166"/>
      <c r="AY166"/>
      <c r="BB166"/>
      <c r="BC166"/>
    </row>
    <row r="167" spans="1:55">
      <c r="A167" s="28"/>
      <c r="B167" s="2">
        <f>+'Ark1'!C336</f>
        <v>2022</v>
      </c>
      <c r="C167" s="2">
        <f>+'Ark1'!E336</f>
        <v>52</v>
      </c>
      <c r="D167" s="2" t="str">
        <f>+IF(F167=0,"",'Ark1'!Q336)</f>
        <v/>
      </c>
      <c r="E167" s="28"/>
      <c r="F167" s="314">
        <f>+'Ark1'!R336</f>
        <v>0</v>
      </c>
      <c r="G167" s="314" t="str">
        <f>+IF(F167=0,"",F167-#REF!)</f>
        <v/>
      </c>
      <c r="H167" s="50" t="str">
        <f>+IF(F167=0,"",'Ark1'!AE336)</f>
        <v/>
      </c>
      <c r="I167" s="50" t="str">
        <f>+IF(F167=0,"",'Ark1'!AF336)</f>
        <v/>
      </c>
      <c r="J167" s="314" t="str">
        <f>+IF(F167=0,"",'Ark1'!S336)</f>
        <v/>
      </c>
      <c r="K167" s="5" t="str">
        <f>+IF(F167=0,"",'Ark1'!U336)</f>
        <v/>
      </c>
      <c r="L167" s="5" t="str">
        <f>+IF(F167=0,"",K167-#REF!)</f>
        <v/>
      </c>
      <c r="M167" s="5" t="str">
        <f>+IF(F167=0,"",'Ark1'!AC336)</f>
        <v/>
      </c>
      <c r="N167" s="50" t="str">
        <f>+IF(F167=0,"",'Ark1'!W336)</f>
        <v/>
      </c>
      <c r="O167" s="50" t="str">
        <f>+IF(F167=0,"",N167-#REF!)</f>
        <v/>
      </c>
      <c r="P167" s="5" t="str">
        <f>+IF(F167=0,"",'Ark1'!AB336)</f>
        <v/>
      </c>
      <c r="Q167" s="34"/>
      <c r="R167" s="50" t="str">
        <f>+IF(F167=0,"",'Ark1'!X336)</f>
        <v/>
      </c>
      <c r="S167" s="50" t="str">
        <f>+IF(F167=0,"",'Ark1'!Y336)</f>
        <v/>
      </c>
      <c r="T167" s="98"/>
      <c r="U167" s="18"/>
      <c r="V167" s="34"/>
      <c r="W167" s="228" t="str">
        <f>+IF(F167=0,"",'Ark1'!AD336)</f>
        <v/>
      </c>
      <c r="X167" s="228"/>
      <c r="Y167" s="18" t="str">
        <f>+IF(F167=0,"",F167/D167)</f>
        <v/>
      </c>
      <c r="Z167" s="314" t="str">
        <f>+IF(F167=0,"",(F167*N167)/1000)</f>
        <v/>
      </c>
      <c r="AA167" s="5" t="str">
        <f>+IF(F167=0,"",'Ark1'!T336)</f>
        <v/>
      </c>
      <c r="AB167" s="50" t="str">
        <f>+IF(F167=0,"",'Ark1'!V336)</f>
        <v/>
      </c>
      <c r="AC167" s="28"/>
      <c r="AN167"/>
      <c r="AO167"/>
      <c r="AP167"/>
      <c r="AY167"/>
      <c r="BB167"/>
      <c r="BC167"/>
    </row>
    <row r="168" spans="1:55" s="381" customFormat="1" ht="15">
      <c r="A168" s="28"/>
      <c r="B168" s="28"/>
      <c r="C168" s="28"/>
      <c r="D168" s="28"/>
      <c r="E168" s="28"/>
      <c r="F168" s="291"/>
      <c r="G168" s="291"/>
      <c r="H168" s="28"/>
      <c r="I168" s="28"/>
      <c r="J168" s="291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91"/>
      <c r="AA168" s="28"/>
      <c r="AB168" s="28"/>
      <c r="AC168" s="28"/>
    </row>
    <row r="169" spans="1:55">
      <c r="A169" s="34"/>
      <c r="B169" s="34"/>
      <c r="C169" s="34"/>
      <c r="D169" s="34"/>
      <c r="E169" s="34"/>
      <c r="F169" s="304"/>
      <c r="G169" s="304"/>
      <c r="H169" s="34"/>
      <c r="I169" s="34"/>
      <c r="J169" s="304"/>
      <c r="K169" s="34"/>
      <c r="L169" s="34"/>
      <c r="M169" s="34"/>
      <c r="N169" s="98"/>
      <c r="O169" s="98"/>
      <c r="P169" s="34"/>
      <c r="Q169" s="34"/>
      <c r="R169" s="34"/>
      <c r="S169" s="34"/>
      <c r="T169" s="98"/>
      <c r="U169" s="74"/>
      <c r="V169" s="34"/>
      <c r="W169" s="34"/>
      <c r="X169" s="34"/>
      <c r="Y169" s="34"/>
      <c r="Z169" s="304"/>
      <c r="AA169" s="34"/>
      <c r="AB169" s="34"/>
      <c r="AC169" s="34"/>
      <c r="AQ169" s="1"/>
      <c r="AR169" s="1"/>
      <c r="AS169" s="1"/>
      <c r="AT169" s="1"/>
      <c r="AU169" s="1"/>
      <c r="AV169" s="1"/>
      <c r="AW169" s="1"/>
      <c r="AX169" s="1"/>
      <c r="AZ169" s="1"/>
      <c r="BA169" s="1"/>
    </row>
    <row r="170" spans="1:55">
      <c r="AQ170" s="1"/>
      <c r="AR170" s="1"/>
      <c r="AS170" s="1"/>
      <c r="AT170" s="1"/>
      <c r="AU170" s="1"/>
      <c r="AV170" s="1"/>
      <c r="AW170" s="1"/>
      <c r="AX170" s="1"/>
      <c r="AZ170" s="1"/>
      <c r="BA170" s="1"/>
    </row>
    <row r="171" spans="1:55">
      <c r="AQ171" s="1"/>
      <c r="AR171" s="1"/>
      <c r="AS171" s="1"/>
      <c r="AT171" s="1"/>
      <c r="AU171" s="1"/>
      <c r="AV171" s="1"/>
      <c r="AW171" s="1"/>
      <c r="AX171" s="1"/>
      <c r="AZ171" s="1"/>
      <c r="BA171" s="1"/>
    </row>
    <row r="172" spans="1:55">
      <c r="AQ172" s="1"/>
      <c r="AR172" s="1"/>
      <c r="AS172" s="1"/>
      <c r="AT172" s="1"/>
      <c r="AU172" s="1"/>
      <c r="AV172" s="1"/>
      <c r="AW172" s="1"/>
      <c r="AX172" s="1"/>
      <c r="AZ172" s="1"/>
      <c r="BA172" s="1"/>
    </row>
    <row r="173" spans="1:55">
      <c r="AQ173" s="1"/>
      <c r="AR173" s="1"/>
      <c r="AS173" s="1"/>
      <c r="AT173" s="1"/>
      <c r="AU173" s="1"/>
      <c r="AV173" s="1"/>
      <c r="AW173" s="1"/>
      <c r="AX173" s="1"/>
      <c r="AZ173" s="1"/>
      <c r="BA173" s="1"/>
    </row>
    <row r="174" spans="1:55">
      <c r="AQ174" s="1"/>
      <c r="AR174" s="1"/>
      <c r="AS174" s="1"/>
      <c r="AT174" s="1"/>
      <c r="AU174" s="1"/>
      <c r="AV174" s="1"/>
      <c r="AW174" s="1"/>
      <c r="AX174" s="1"/>
      <c r="AZ174" s="1"/>
      <c r="BA174" s="1"/>
    </row>
    <row r="175" spans="1:55">
      <c r="AQ175" s="1"/>
      <c r="AR175" s="1"/>
      <c r="AS175" s="1"/>
      <c r="AT175" s="1"/>
      <c r="AU175" s="1"/>
      <c r="AV175" s="1"/>
      <c r="AW175" s="1"/>
      <c r="AX175" s="1"/>
      <c r="AZ175" s="1"/>
      <c r="BA175" s="1"/>
    </row>
    <row r="176" spans="1:55">
      <c r="AQ176" s="1"/>
      <c r="AR176" s="1"/>
      <c r="AS176" s="1"/>
      <c r="AT176" s="1"/>
      <c r="AU176" s="1"/>
      <c r="AV176" s="1"/>
      <c r="AW176" s="1"/>
      <c r="AX176" s="1"/>
      <c r="AZ176" s="1"/>
      <c r="BA176" s="1"/>
    </row>
    <row r="177" spans="43:53">
      <c r="AQ177" s="1"/>
      <c r="AR177" s="1"/>
      <c r="AS177" s="1"/>
      <c r="AT177" s="1"/>
      <c r="AU177" s="1"/>
      <c r="AV177" s="1"/>
      <c r="AW177" s="1"/>
      <c r="AX177" s="1"/>
      <c r="AZ177" s="1"/>
      <c r="BA177" s="1"/>
    </row>
    <row r="178" spans="43:53">
      <c r="AQ178" s="1"/>
      <c r="AR178" s="1"/>
      <c r="AS178" s="1"/>
      <c r="AT178" s="1"/>
      <c r="AU178" s="1"/>
      <c r="AV178" s="1"/>
      <c r="AW178" s="1"/>
      <c r="AX178" s="1"/>
      <c r="AZ178" s="1"/>
      <c r="BA178" s="1"/>
    </row>
    <row r="179" spans="43:53">
      <c r="AQ179" s="1"/>
      <c r="AR179" s="1"/>
      <c r="AS179" s="1"/>
      <c r="AT179" s="1"/>
      <c r="AU179" s="1"/>
      <c r="AV179" s="1"/>
      <c r="AW179" s="1"/>
      <c r="AX179" s="1"/>
      <c r="AZ179" s="1"/>
      <c r="BA179" s="1"/>
    </row>
    <row r="180" spans="43:53">
      <c r="AQ180" s="1"/>
      <c r="AR180" s="1"/>
      <c r="AS180" s="1"/>
      <c r="AT180" s="1"/>
      <c r="AU180" s="1"/>
      <c r="AV180" s="1"/>
      <c r="AW180" s="1"/>
      <c r="AX180" s="1"/>
      <c r="AZ180" s="1"/>
      <c r="BA180" s="1"/>
    </row>
    <row r="181" spans="43:53">
      <c r="AQ181" s="1"/>
      <c r="AR181" s="1"/>
      <c r="AS181" s="1"/>
      <c r="AT181" s="1"/>
      <c r="AU181" s="1"/>
      <c r="AV181" s="1"/>
      <c r="AW181" s="1"/>
      <c r="AX181" s="1"/>
      <c r="AZ181" s="1"/>
      <c r="BA181" s="1"/>
    </row>
    <row r="182" spans="43:53">
      <c r="AQ182" s="1"/>
      <c r="AR182" s="1"/>
      <c r="AS182" s="1"/>
      <c r="AT182" s="1"/>
      <c r="AU182" s="1"/>
      <c r="AV182" s="1"/>
      <c r="AW182" s="1"/>
      <c r="AX182" s="1"/>
      <c r="AZ182" s="1"/>
      <c r="BA182" s="1"/>
    </row>
    <row r="183" spans="43:53">
      <c r="AQ183" s="1"/>
      <c r="AR183" s="1"/>
      <c r="AS183" s="1"/>
      <c r="AT183" s="1"/>
      <c r="AU183" s="1"/>
      <c r="AV183" s="1"/>
      <c r="AW183" s="1"/>
      <c r="AX183" s="1"/>
      <c r="AZ183" s="1"/>
      <c r="BA183" s="1"/>
    </row>
    <row r="184" spans="43:53">
      <c r="AQ184" s="1"/>
      <c r="AR184" s="1"/>
      <c r="AS184" s="1"/>
      <c r="AT184" s="1"/>
      <c r="AU184" s="1"/>
      <c r="AV184" s="1"/>
      <c r="AW184" s="1"/>
      <c r="AX184" s="1"/>
      <c r="AZ184" s="1"/>
      <c r="BA184" s="1"/>
    </row>
    <row r="185" spans="43:53">
      <c r="AQ185" s="1"/>
      <c r="AR185" s="1"/>
      <c r="AS185" s="1"/>
      <c r="AT185" s="1"/>
      <c r="AU185" s="1"/>
      <c r="AV185" s="1"/>
      <c r="AW185" s="1"/>
      <c r="AX185" s="1"/>
      <c r="AZ185" s="1"/>
      <c r="BA185" s="1"/>
    </row>
    <row r="186" spans="43:53">
      <c r="AQ186" s="1"/>
      <c r="AR186" s="1"/>
      <c r="AS186" s="1"/>
      <c r="AT186" s="1"/>
      <c r="AU186" s="1"/>
      <c r="AV186" s="1"/>
      <c r="AW186" s="1"/>
      <c r="AX186" s="1"/>
      <c r="AZ186" s="1"/>
      <c r="BA186" s="1"/>
    </row>
    <row r="187" spans="43:53">
      <c r="AQ187" s="1"/>
      <c r="AR187" s="1"/>
      <c r="AS187" s="1"/>
      <c r="AT187" s="1"/>
      <c r="AU187" s="1"/>
      <c r="AV187" s="1"/>
      <c r="AW187" s="1"/>
      <c r="AX187" s="1"/>
      <c r="AZ187" s="1"/>
      <c r="BA187" s="1"/>
    </row>
    <row r="188" spans="43:53">
      <c r="AQ188" s="1"/>
      <c r="AR188" s="1"/>
      <c r="AS188" s="1"/>
      <c r="AT188" s="1"/>
      <c r="AU188" s="1"/>
      <c r="AV188" s="1"/>
      <c r="AW188" s="1"/>
      <c r="AX188" s="1"/>
      <c r="AZ188" s="1"/>
      <c r="BA188" s="1"/>
    </row>
    <row r="189" spans="43:53">
      <c r="AQ189" s="1"/>
      <c r="AR189" s="1"/>
      <c r="AS189" s="1"/>
      <c r="AT189" s="1"/>
      <c r="AU189" s="1"/>
      <c r="AV189" s="1"/>
      <c r="AW189" s="1"/>
      <c r="AX189" s="1"/>
      <c r="AZ189" s="1"/>
      <c r="BA189" s="1"/>
    </row>
    <row r="190" spans="43:53">
      <c r="AQ190" s="1"/>
      <c r="AR190" s="1"/>
      <c r="AS190" s="1"/>
      <c r="AT190" s="1"/>
      <c r="AU190" s="1"/>
      <c r="AV190" s="1"/>
      <c r="AW190" s="1"/>
      <c r="AX190" s="1"/>
      <c r="AZ190" s="1"/>
      <c r="BA190" s="1"/>
    </row>
    <row r="191" spans="43:53">
      <c r="AQ191" s="1"/>
      <c r="AR191" s="1"/>
      <c r="AS191" s="1"/>
      <c r="AT191" s="1"/>
      <c r="AU191" s="1"/>
      <c r="AV191" s="1"/>
      <c r="AW191" s="1"/>
      <c r="AX191" s="1"/>
      <c r="AZ191" s="1"/>
      <c r="BA191" s="1"/>
    </row>
    <row r="192" spans="43:53">
      <c r="AQ192" s="1"/>
      <c r="AR192" s="1"/>
      <c r="AS192" s="1"/>
      <c r="AT192" s="1"/>
      <c r="AU192" s="1"/>
      <c r="AV192" s="1"/>
      <c r="AW192" s="1"/>
      <c r="AX192" s="1"/>
      <c r="AZ192" s="1"/>
      <c r="BA192" s="1"/>
    </row>
    <row r="193" spans="43:53">
      <c r="AQ193" s="1"/>
      <c r="AR193" s="1"/>
      <c r="AS193" s="1"/>
      <c r="AT193" s="1"/>
      <c r="AU193" s="1"/>
      <c r="AV193" s="1"/>
      <c r="AW193" s="1"/>
      <c r="AX193" s="1"/>
      <c r="AZ193" s="1"/>
      <c r="BA193" s="1"/>
    </row>
    <row r="194" spans="43:53">
      <c r="AQ194" s="1"/>
      <c r="AR194" s="1"/>
      <c r="AS194" s="1"/>
      <c r="AT194" s="1"/>
      <c r="AU194" s="1"/>
      <c r="AV194" s="1"/>
      <c r="AW194" s="1"/>
      <c r="AX194" s="1"/>
      <c r="AZ194" s="1"/>
      <c r="BA194" s="1"/>
    </row>
    <row r="195" spans="43:53">
      <c r="AQ195" s="1"/>
      <c r="AR195" s="1"/>
      <c r="AS195" s="1"/>
      <c r="AT195" s="1"/>
      <c r="AU195" s="1"/>
      <c r="AV195" s="1"/>
      <c r="AW195" s="1"/>
      <c r="AX195" s="1"/>
      <c r="AZ195" s="1"/>
      <c r="BA195" s="1"/>
    </row>
    <row r="196" spans="43:53">
      <c r="AQ196" s="1"/>
      <c r="AR196" s="1"/>
      <c r="AS196" s="1"/>
      <c r="AT196" s="1"/>
      <c r="AU196" s="1"/>
      <c r="AV196" s="1"/>
      <c r="AW196" s="1"/>
      <c r="AX196" s="1"/>
      <c r="AZ196" s="1"/>
      <c r="BA196" s="1"/>
    </row>
    <row r="197" spans="43:53">
      <c r="AQ197" s="1"/>
      <c r="AR197" s="1"/>
      <c r="AS197" s="1"/>
      <c r="AT197" s="1"/>
      <c r="AU197" s="1"/>
      <c r="AV197" s="1"/>
      <c r="AW197" s="1"/>
      <c r="AX197" s="1"/>
      <c r="AZ197" s="1"/>
      <c r="BA197" s="1"/>
    </row>
    <row r="198" spans="43:53">
      <c r="AQ198" s="1"/>
      <c r="AR198" s="1"/>
      <c r="AS198" s="1"/>
      <c r="AT198" s="1"/>
      <c r="AU198" s="1"/>
      <c r="AV198" s="1"/>
      <c r="AW198" s="1"/>
      <c r="AX198" s="1"/>
      <c r="AZ198" s="1"/>
      <c r="BA198" s="1"/>
    </row>
    <row r="199" spans="43:53">
      <c r="AQ199" s="1"/>
      <c r="AR199" s="1"/>
      <c r="AS199" s="1"/>
      <c r="AT199" s="1"/>
      <c r="AU199" s="1"/>
      <c r="AV199" s="1"/>
      <c r="AW199" s="1"/>
      <c r="AX199" s="1"/>
      <c r="AZ199" s="1"/>
      <c r="BA199" s="1"/>
    </row>
    <row r="200" spans="43:53">
      <c r="AQ200" s="1"/>
      <c r="AR200" s="1"/>
      <c r="AS200" s="1"/>
      <c r="AT200" s="1"/>
      <c r="AU200" s="1"/>
      <c r="AV200" s="1"/>
      <c r="AW200" s="1"/>
      <c r="AX200" s="1"/>
      <c r="AZ200" s="1"/>
      <c r="BA200" s="1"/>
    </row>
    <row r="201" spans="43:53">
      <c r="AQ201" s="1"/>
      <c r="AR201" s="1"/>
      <c r="AS201" s="1"/>
      <c r="AT201" s="1"/>
      <c r="AU201" s="1"/>
      <c r="AV201" s="1"/>
      <c r="AW201" s="1"/>
      <c r="AX201" s="1"/>
      <c r="AZ201" s="1"/>
      <c r="BA201" s="1"/>
    </row>
    <row r="202" spans="43:53">
      <c r="AQ202" s="1"/>
      <c r="AR202" s="1"/>
      <c r="AS202" s="1"/>
      <c r="AT202" s="1"/>
      <c r="AU202" s="1"/>
      <c r="AV202" s="1"/>
      <c r="AW202" s="1"/>
      <c r="AX202" s="1"/>
      <c r="AZ202" s="1"/>
      <c r="BA202" s="1"/>
    </row>
    <row r="203" spans="43:53">
      <c r="AQ203" s="1"/>
      <c r="AR203" s="1"/>
      <c r="AS203" s="1"/>
      <c r="AT203" s="1"/>
      <c r="AU203" s="1"/>
      <c r="AV203" s="1"/>
      <c r="AW203" s="1"/>
      <c r="AX203" s="1"/>
      <c r="AZ203" s="1"/>
      <c r="BA203" s="1"/>
    </row>
    <row r="204" spans="43:53">
      <c r="AQ204" s="1"/>
      <c r="AR204" s="1"/>
      <c r="AS204" s="1"/>
      <c r="AT204" s="1"/>
      <c r="AU204" s="1"/>
      <c r="AV204" s="1"/>
      <c r="AW204" s="1"/>
      <c r="AX204" s="1"/>
      <c r="AZ204" s="1"/>
      <c r="BA204" s="1"/>
    </row>
    <row r="205" spans="43:53">
      <c r="AQ205" s="1"/>
      <c r="AR205" s="1"/>
      <c r="AS205" s="1"/>
      <c r="AT205" s="1"/>
      <c r="AU205" s="1"/>
      <c r="AV205" s="1"/>
      <c r="AW205" s="1"/>
      <c r="AX205" s="1"/>
      <c r="AZ205" s="1"/>
      <c r="BA205" s="1"/>
    </row>
    <row r="206" spans="43:53">
      <c r="AQ206" s="1"/>
      <c r="AR206" s="1"/>
      <c r="AS206" s="1"/>
      <c r="AT206" s="1"/>
      <c r="AU206" s="1"/>
      <c r="AV206" s="1"/>
      <c r="AW206" s="1"/>
      <c r="AX206" s="1"/>
      <c r="AZ206" s="1"/>
      <c r="BA206" s="1"/>
    </row>
    <row r="207" spans="43:53">
      <c r="AQ207" s="1"/>
      <c r="AR207" s="1"/>
      <c r="AS207" s="1"/>
      <c r="AT207" s="1"/>
      <c r="AU207" s="1"/>
      <c r="AV207" s="1"/>
      <c r="AW207" s="1"/>
      <c r="AX207" s="1"/>
      <c r="AZ207" s="1"/>
      <c r="BA207" s="1"/>
    </row>
    <row r="208" spans="43:53">
      <c r="AQ208" s="1"/>
      <c r="AR208" s="1"/>
      <c r="AS208" s="1"/>
      <c r="AT208" s="1"/>
      <c r="AU208" s="1"/>
      <c r="AV208" s="1"/>
      <c r="AW208" s="1"/>
      <c r="AX208" s="1"/>
      <c r="AZ208" s="1"/>
      <c r="BA208" s="1"/>
    </row>
    <row r="209" spans="43:53">
      <c r="AQ209" s="1"/>
      <c r="AR209" s="1"/>
      <c r="AS209" s="1"/>
      <c r="AT209" s="1"/>
      <c r="AU209" s="1"/>
      <c r="AV209" s="1"/>
      <c r="AW209" s="1"/>
      <c r="AX209" s="1"/>
      <c r="AZ209" s="1"/>
      <c r="BA209" s="1"/>
    </row>
    <row r="210" spans="43:53">
      <c r="AQ210" s="1"/>
      <c r="AR210" s="1"/>
      <c r="AS210" s="1"/>
      <c r="AT210" s="1"/>
      <c r="AU210" s="1"/>
      <c r="AV210" s="1"/>
      <c r="AW210" s="1"/>
      <c r="AX210" s="1"/>
      <c r="AZ210" s="1"/>
      <c r="BA210" s="1"/>
    </row>
    <row r="211" spans="43:53">
      <c r="AQ211" s="1"/>
      <c r="AR211" s="1"/>
      <c r="AS211" s="1"/>
      <c r="AT211" s="1"/>
      <c r="AU211" s="1"/>
      <c r="AV211" s="1"/>
      <c r="AW211" s="1"/>
      <c r="AX211" s="1"/>
      <c r="AZ211" s="1"/>
      <c r="BA211" s="1"/>
    </row>
    <row r="212" spans="43:53">
      <c r="AQ212" s="1"/>
      <c r="AR212" s="1"/>
      <c r="AS212" s="1"/>
      <c r="AT212" s="1"/>
      <c r="AU212" s="1"/>
      <c r="AV212" s="1"/>
      <c r="AW212" s="1"/>
      <c r="AX212" s="1"/>
      <c r="AZ212" s="1"/>
      <c r="BA212" s="1"/>
    </row>
    <row r="213" spans="43:53">
      <c r="AQ213" s="1"/>
      <c r="AR213" s="1"/>
      <c r="AS213" s="1"/>
      <c r="AT213" s="1"/>
      <c r="AU213" s="1"/>
      <c r="AV213" s="1"/>
      <c r="AW213" s="1"/>
      <c r="AX213" s="1"/>
      <c r="AZ213" s="1"/>
      <c r="BA213" s="1"/>
    </row>
    <row r="214" spans="43:53">
      <c r="AQ214" s="1"/>
      <c r="AR214" s="1"/>
      <c r="AS214" s="1"/>
      <c r="AT214" s="1"/>
      <c r="AU214" s="1"/>
      <c r="AV214" s="1"/>
      <c r="AW214" s="1"/>
      <c r="AX214" s="1"/>
      <c r="AZ214" s="1"/>
      <c r="BA214" s="1"/>
    </row>
    <row r="215" spans="43:53">
      <c r="AQ215" s="1"/>
      <c r="AR215" s="1"/>
      <c r="AS215" s="1"/>
      <c r="AT215" s="1"/>
      <c r="AU215" s="1"/>
      <c r="AV215" s="1"/>
      <c r="AW215" s="1"/>
      <c r="AX215" s="1"/>
      <c r="AZ215" s="1"/>
      <c r="BA215" s="1"/>
    </row>
    <row r="216" spans="43:53">
      <c r="AQ216" s="1"/>
      <c r="AR216" s="1"/>
      <c r="AS216" s="1"/>
      <c r="AT216" s="1"/>
      <c r="AU216" s="1"/>
      <c r="AV216" s="1"/>
      <c r="AW216" s="1"/>
      <c r="AX216" s="1"/>
      <c r="AZ216" s="1"/>
      <c r="BA216" s="1"/>
    </row>
    <row r="217" spans="43:53">
      <c r="AQ217" s="1"/>
      <c r="AR217" s="1"/>
      <c r="AS217" s="1"/>
      <c r="AT217" s="1"/>
      <c r="AU217" s="1"/>
      <c r="AV217" s="1"/>
      <c r="AW217" s="1"/>
      <c r="AX217" s="1"/>
      <c r="AZ217" s="1"/>
      <c r="BA217" s="1"/>
    </row>
    <row r="218" spans="43:53">
      <c r="AQ218" s="1"/>
      <c r="AR218" s="1"/>
      <c r="AS218" s="1"/>
      <c r="AT218" s="1"/>
      <c r="AU218" s="1"/>
      <c r="AV218" s="1"/>
      <c r="AW218" s="1"/>
      <c r="AX218" s="1"/>
      <c r="AZ218" s="1"/>
      <c r="BA218" s="1"/>
    </row>
    <row r="219" spans="43:53">
      <c r="AQ219" s="1"/>
      <c r="AR219" s="1"/>
      <c r="AS219" s="1"/>
      <c r="AT219" s="1"/>
      <c r="AU219" s="1"/>
      <c r="AV219" s="1"/>
      <c r="AW219" s="1"/>
      <c r="AX219" s="1"/>
      <c r="AZ219" s="1"/>
      <c r="BA219" s="1"/>
    </row>
    <row r="220" spans="43:53">
      <c r="AQ220" s="1"/>
      <c r="AR220" s="1"/>
      <c r="AS220" s="1"/>
      <c r="AT220" s="1"/>
      <c r="AU220" s="1"/>
      <c r="AV220" s="1"/>
      <c r="AW220" s="1"/>
      <c r="AX220" s="1"/>
      <c r="AZ220" s="1"/>
      <c r="BA220" s="1"/>
    </row>
    <row r="221" spans="43:53">
      <c r="AQ221" s="1"/>
      <c r="AR221" s="1"/>
      <c r="AS221" s="1"/>
      <c r="AT221" s="1"/>
      <c r="AU221" s="1"/>
      <c r="AV221" s="1"/>
      <c r="AW221" s="1"/>
      <c r="AX221" s="1"/>
      <c r="AZ221" s="1"/>
      <c r="BA221" s="1"/>
    </row>
    <row r="222" spans="43:53">
      <c r="AQ222" s="1"/>
      <c r="AR222" s="1"/>
      <c r="AS222" s="1"/>
      <c r="AT222" s="1"/>
      <c r="AU222" s="1"/>
      <c r="AV222" s="1"/>
      <c r="AW222" s="1"/>
      <c r="AX222" s="1"/>
      <c r="AZ222" s="1"/>
      <c r="BA222" s="1"/>
    </row>
    <row r="223" spans="43:53">
      <c r="AQ223" s="1"/>
      <c r="AR223" s="1"/>
      <c r="AS223" s="1"/>
      <c r="AT223" s="1"/>
      <c r="AU223" s="1"/>
      <c r="AV223" s="1"/>
      <c r="AW223" s="1"/>
      <c r="AX223" s="1"/>
      <c r="AZ223" s="1"/>
      <c r="BA223" s="1"/>
    </row>
    <row r="224" spans="43:53">
      <c r="AQ224" s="1"/>
      <c r="AR224" s="1"/>
      <c r="AS224" s="1"/>
      <c r="AT224" s="1"/>
      <c r="AU224" s="1"/>
      <c r="AV224" s="1"/>
      <c r="AW224" s="1"/>
      <c r="AX224" s="1"/>
      <c r="AZ224" s="1"/>
      <c r="BA224" s="1"/>
    </row>
    <row r="225" spans="43:53">
      <c r="AQ225" s="1"/>
      <c r="AR225" s="1"/>
      <c r="AS225" s="1"/>
      <c r="AT225" s="1"/>
      <c r="AU225" s="1"/>
      <c r="AV225" s="1"/>
      <c r="AW225" s="1"/>
      <c r="AX225" s="1"/>
      <c r="AZ225" s="1"/>
      <c r="BA225" s="1"/>
    </row>
    <row r="226" spans="43:53">
      <c r="AQ226" s="1"/>
      <c r="AR226" s="1"/>
      <c r="AS226" s="1"/>
      <c r="AT226" s="1"/>
      <c r="AU226" s="1"/>
      <c r="AV226" s="1"/>
      <c r="AW226" s="1"/>
      <c r="AX226" s="1"/>
      <c r="AZ226" s="1"/>
      <c r="BA226" s="1"/>
    </row>
    <row r="227" spans="43:53">
      <c r="AQ227" s="1"/>
      <c r="AR227" s="1"/>
      <c r="AS227" s="1"/>
      <c r="AT227" s="1"/>
      <c r="AU227" s="1"/>
      <c r="AV227" s="1"/>
      <c r="AW227" s="1"/>
      <c r="AX227" s="1"/>
      <c r="AZ227" s="1"/>
      <c r="BA227" s="1"/>
    </row>
    <row r="228" spans="43:53">
      <c r="AQ228" s="1"/>
      <c r="AR228" s="1"/>
      <c r="AS228" s="1"/>
      <c r="AT228" s="1"/>
      <c r="AU228" s="1"/>
      <c r="AV228" s="1"/>
      <c r="AW228" s="1"/>
      <c r="AX228" s="1"/>
      <c r="AZ228" s="1"/>
      <c r="BA228" s="1"/>
    </row>
    <row r="229" spans="43:53">
      <c r="AQ229" s="1"/>
      <c r="AR229" s="1"/>
      <c r="AS229" s="1"/>
      <c r="AT229" s="1"/>
      <c r="AU229" s="1"/>
      <c r="AV229" s="1"/>
      <c r="AW229" s="1"/>
      <c r="AX229" s="1"/>
      <c r="AZ229" s="1"/>
      <c r="BA229" s="1"/>
    </row>
    <row r="230" spans="43:53">
      <c r="AQ230" s="1"/>
      <c r="AR230" s="1"/>
      <c r="AS230" s="1"/>
      <c r="AT230" s="1"/>
      <c r="AU230" s="1"/>
      <c r="AV230" s="1"/>
      <c r="AW230" s="1"/>
      <c r="AX230" s="1"/>
      <c r="AZ230" s="1"/>
      <c r="BA230" s="1"/>
    </row>
    <row r="231" spans="43:53">
      <c r="AQ231" s="1"/>
      <c r="AR231" s="1"/>
      <c r="AS231" s="1"/>
      <c r="AT231" s="1"/>
      <c r="AU231" s="1"/>
      <c r="AV231" s="1"/>
      <c r="AW231" s="1"/>
      <c r="AX231" s="1"/>
      <c r="AZ231" s="1"/>
      <c r="BA231" s="1"/>
    </row>
    <row r="232" spans="43:53">
      <c r="AQ232" s="1"/>
      <c r="AR232" s="1"/>
      <c r="AS232" s="1"/>
      <c r="AT232" s="1"/>
      <c r="AU232" s="1"/>
      <c r="AV232" s="1"/>
      <c r="AW232" s="1"/>
      <c r="AX232" s="1"/>
      <c r="AZ232" s="1"/>
      <c r="BA232" s="1"/>
    </row>
    <row r="233" spans="43:53">
      <c r="AQ233" s="1"/>
      <c r="AR233" s="1"/>
      <c r="AS233" s="1"/>
      <c r="AT233" s="1"/>
      <c r="AU233" s="1"/>
      <c r="AV233" s="1"/>
      <c r="AW233" s="1"/>
      <c r="AX233" s="1"/>
      <c r="AZ233" s="1"/>
      <c r="BA233" s="1"/>
    </row>
    <row r="234" spans="43:53">
      <c r="AQ234" s="1"/>
      <c r="AR234" s="1"/>
      <c r="AS234" s="1"/>
      <c r="AT234" s="1"/>
      <c r="AU234" s="1"/>
      <c r="AV234" s="1"/>
      <c r="AW234" s="1"/>
      <c r="AX234" s="1"/>
      <c r="AZ234" s="1"/>
      <c r="BA234" s="1"/>
    </row>
    <row r="235" spans="43:53">
      <c r="AQ235" s="1"/>
      <c r="AR235" s="1"/>
      <c r="AS235" s="1"/>
      <c r="AT235" s="1"/>
      <c r="AU235" s="1"/>
      <c r="AV235" s="1"/>
      <c r="AW235" s="1"/>
      <c r="AX235" s="1"/>
      <c r="AZ235" s="1"/>
      <c r="BA235" s="1"/>
    </row>
    <row r="236" spans="43:53">
      <c r="AQ236" s="1"/>
      <c r="AR236" s="1"/>
      <c r="AS236" s="1"/>
      <c r="AT236" s="1"/>
      <c r="AU236" s="1"/>
      <c r="AV236" s="1"/>
      <c r="AW236" s="1"/>
      <c r="AX236" s="1"/>
      <c r="AZ236" s="1"/>
      <c r="BA236" s="1"/>
    </row>
    <row r="237" spans="43:53">
      <c r="AQ237" s="1"/>
      <c r="AR237" s="1"/>
      <c r="AS237" s="1"/>
      <c r="AT237" s="1"/>
      <c r="AU237" s="1"/>
      <c r="AV237" s="1"/>
      <c r="AW237" s="1"/>
      <c r="AX237" s="1"/>
      <c r="AZ237" s="1"/>
      <c r="BA237" s="1"/>
    </row>
    <row r="238" spans="43:53">
      <c r="AQ238" s="1"/>
      <c r="AR238" s="1"/>
      <c r="AS238" s="1"/>
      <c r="AT238" s="1"/>
      <c r="AU238" s="1"/>
      <c r="AV238" s="1"/>
      <c r="AW238" s="1"/>
      <c r="AX238" s="1"/>
      <c r="AZ238" s="1"/>
      <c r="BA238" s="1"/>
    </row>
    <row r="239" spans="43:53">
      <c r="AQ239" s="1"/>
      <c r="AR239" s="1"/>
      <c r="AS239" s="1"/>
      <c r="AT239" s="1"/>
      <c r="AU239" s="1"/>
      <c r="AV239" s="1"/>
      <c r="AW239" s="1"/>
      <c r="AX239" s="1"/>
      <c r="AZ239" s="1"/>
      <c r="BA239" s="1"/>
    </row>
    <row r="240" spans="43:53">
      <c r="AQ240" s="1"/>
      <c r="AR240" s="1"/>
      <c r="AS240" s="1"/>
      <c r="AT240" s="1"/>
      <c r="AU240" s="1"/>
      <c r="AV240" s="1"/>
      <c r="AW240" s="1"/>
      <c r="AX240" s="1"/>
      <c r="AZ240" s="1"/>
      <c r="BA240" s="1"/>
    </row>
    <row r="241" spans="43:53">
      <c r="AQ241" s="1"/>
      <c r="AR241" s="1"/>
      <c r="AS241" s="1"/>
      <c r="AT241" s="1"/>
      <c r="AU241" s="1"/>
      <c r="AV241" s="1"/>
      <c r="AW241" s="1"/>
      <c r="AX241" s="1"/>
      <c r="AZ241" s="1"/>
      <c r="BA241" s="1"/>
    </row>
    <row r="242" spans="43:53">
      <c r="AQ242" s="1"/>
      <c r="AR242" s="1"/>
      <c r="AS242" s="1"/>
      <c r="AT242" s="1"/>
      <c r="AU242" s="1"/>
      <c r="AV242" s="1"/>
      <c r="AW242" s="1"/>
      <c r="AX242" s="1"/>
      <c r="AZ242" s="1"/>
      <c r="BA242" s="1"/>
    </row>
    <row r="243" spans="43:53">
      <c r="AQ243" s="1"/>
      <c r="AR243" s="1"/>
      <c r="AS243" s="1"/>
      <c r="AT243" s="1"/>
      <c r="AU243" s="1"/>
      <c r="AV243" s="1"/>
      <c r="AW243" s="1"/>
      <c r="AX243" s="1"/>
      <c r="AZ243" s="1"/>
      <c r="BA243" s="1"/>
    </row>
    <row r="244" spans="43:53">
      <c r="AQ244" s="1"/>
      <c r="AR244" s="1"/>
      <c r="AS244" s="1"/>
      <c r="AT244" s="1"/>
      <c r="AU244" s="1"/>
      <c r="AV244" s="1"/>
      <c r="AW244" s="1"/>
      <c r="AX244" s="1"/>
      <c r="AZ244" s="1"/>
      <c r="BA244" s="1"/>
    </row>
    <row r="245" spans="43:53">
      <c r="AQ245" s="1"/>
      <c r="AR245" s="1"/>
      <c r="AS245" s="1"/>
      <c r="AT245" s="1"/>
      <c r="AU245" s="1"/>
      <c r="AV245" s="1"/>
      <c r="AW245" s="1"/>
      <c r="AX245" s="1"/>
      <c r="AZ245" s="1"/>
      <c r="BA245" s="1"/>
    </row>
    <row r="246" spans="43:53">
      <c r="AQ246" s="1"/>
      <c r="AR246" s="1"/>
      <c r="AS246" s="1"/>
      <c r="AT246" s="1"/>
      <c r="AU246" s="1"/>
      <c r="AV246" s="1"/>
      <c r="AW246" s="1"/>
      <c r="AX246" s="1"/>
      <c r="AZ246" s="1"/>
      <c r="BA246" s="1"/>
    </row>
    <row r="247" spans="43:53">
      <c r="AQ247" s="1"/>
      <c r="AR247" s="1"/>
      <c r="AS247" s="1"/>
      <c r="AT247" s="1"/>
      <c r="AU247" s="1"/>
      <c r="AV247" s="1"/>
      <c r="AW247" s="1"/>
      <c r="AX247" s="1"/>
      <c r="AZ247" s="1"/>
      <c r="BA247" s="1"/>
    </row>
    <row r="248" spans="43:53">
      <c r="AQ248" s="1"/>
      <c r="AR248" s="1"/>
      <c r="AS248" s="1"/>
      <c r="AT248" s="1"/>
      <c r="AU248" s="1"/>
      <c r="AV248" s="1"/>
      <c r="AW248" s="1"/>
      <c r="AX248" s="1"/>
      <c r="AZ248" s="1"/>
      <c r="BA248" s="1"/>
    </row>
    <row r="249" spans="43:53">
      <c r="AQ249" s="1"/>
      <c r="AR249" s="1"/>
      <c r="AS249" s="1"/>
      <c r="AT249" s="1"/>
      <c r="AU249" s="1"/>
      <c r="AV249" s="1"/>
      <c r="AW249" s="1"/>
      <c r="AX249" s="1"/>
      <c r="AZ249" s="1"/>
      <c r="BA249" s="1"/>
    </row>
    <row r="250" spans="43:53">
      <c r="AQ250" s="1"/>
      <c r="AR250" s="1"/>
      <c r="AS250" s="1"/>
      <c r="AT250" s="1"/>
      <c r="AU250" s="1"/>
      <c r="AV250" s="1"/>
      <c r="AW250" s="1"/>
      <c r="AX250" s="1"/>
      <c r="AZ250" s="1"/>
      <c r="BA250" s="1"/>
    </row>
    <row r="251" spans="43:53">
      <c r="AQ251" s="1"/>
      <c r="AR251" s="1"/>
      <c r="AS251" s="1"/>
      <c r="AT251" s="1"/>
      <c r="AU251" s="1"/>
      <c r="AV251" s="1"/>
      <c r="AW251" s="1"/>
      <c r="AX251" s="1"/>
      <c r="AZ251" s="1"/>
      <c r="BA251" s="1"/>
    </row>
    <row r="252" spans="43:53">
      <c r="AQ252" s="1"/>
      <c r="AR252" s="1"/>
      <c r="AS252" s="1"/>
      <c r="AT252" s="1"/>
      <c r="AU252" s="1"/>
      <c r="AV252" s="1"/>
      <c r="AW252" s="1"/>
      <c r="AX252" s="1"/>
      <c r="AZ252" s="1"/>
      <c r="BA252" s="1"/>
    </row>
    <row r="253" spans="43:53">
      <c r="AQ253" s="1"/>
      <c r="AR253" s="1"/>
      <c r="AS253" s="1"/>
      <c r="AT253" s="1"/>
      <c r="AU253" s="1"/>
      <c r="AV253" s="1"/>
      <c r="AW253" s="1"/>
      <c r="AX253" s="1"/>
      <c r="AZ253" s="1"/>
      <c r="BA253" s="1"/>
    </row>
    <row r="254" spans="43:53">
      <c r="AQ254" s="1"/>
      <c r="AR254" s="1"/>
      <c r="AS254" s="1"/>
      <c r="AT254" s="1"/>
      <c r="AU254" s="1"/>
      <c r="AV254" s="1"/>
      <c r="AW254" s="1"/>
      <c r="AX254" s="1"/>
      <c r="AZ254" s="1"/>
      <c r="BA254" s="1"/>
    </row>
    <row r="255" spans="43:53">
      <c r="AQ255" s="1"/>
      <c r="AR255" s="1"/>
      <c r="AS255" s="1"/>
      <c r="AT255" s="1"/>
      <c r="AU255" s="1"/>
      <c r="AV255" s="1"/>
      <c r="AW255" s="1"/>
      <c r="AX255" s="1"/>
      <c r="AZ255" s="1"/>
      <c r="BA255" s="1"/>
    </row>
    <row r="256" spans="43:53">
      <c r="AQ256" s="1"/>
      <c r="AR256" s="1"/>
      <c r="AS256" s="1"/>
      <c r="AT256" s="1"/>
      <c r="AU256" s="1"/>
      <c r="AV256" s="1"/>
      <c r="AW256" s="1"/>
      <c r="AX256" s="1"/>
      <c r="AZ256" s="1"/>
      <c r="BA256" s="1"/>
    </row>
    <row r="257" spans="43:53">
      <c r="AQ257" s="1"/>
      <c r="AR257" s="1"/>
      <c r="AS257" s="1"/>
      <c r="AT257" s="1"/>
      <c r="AU257" s="1"/>
      <c r="AV257" s="1"/>
      <c r="AW257" s="1"/>
      <c r="AX257" s="1"/>
      <c r="AZ257" s="1"/>
      <c r="BA257" s="1"/>
    </row>
    <row r="258" spans="43:53">
      <c r="AQ258" s="1"/>
      <c r="AR258" s="1"/>
      <c r="AS258" s="1"/>
      <c r="AT258" s="1"/>
      <c r="AU258" s="1"/>
      <c r="AV258" s="1"/>
      <c r="AW258" s="1"/>
      <c r="AX258" s="1"/>
      <c r="AZ258" s="1"/>
      <c r="BA258" s="1"/>
    </row>
    <row r="259" spans="43:53">
      <c r="AQ259" s="1"/>
      <c r="AR259" s="1"/>
      <c r="AS259" s="1"/>
      <c r="AT259" s="1"/>
      <c r="AU259" s="1"/>
      <c r="AV259" s="1"/>
      <c r="AW259" s="1"/>
      <c r="AX259" s="1"/>
      <c r="AZ259" s="1"/>
      <c r="BA259" s="1"/>
    </row>
    <row r="260" spans="43:53">
      <c r="AQ260" s="1"/>
      <c r="AR260" s="1"/>
      <c r="AS260" s="1"/>
      <c r="AT260" s="1"/>
      <c r="AU260" s="1"/>
      <c r="AV260" s="1"/>
      <c r="AW260" s="1"/>
      <c r="AX260" s="1"/>
      <c r="AZ260" s="1"/>
      <c r="BA260" s="1"/>
    </row>
    <row r="261" spans="43:53">
      <c r="AQ261" s="1"/>
      <c r="AR261" s="1"/>
      <c r="AS261" s="1"/>
      <c r="AT261" s="1"/>
      <c r="AU261" s="1"/>
      <c r="AV261" s="1"/>
      <c r="AW261" s="1"/>
      <c r="AX261" s="1"/>
      <c r="AZ261" s="1"/>
      <c r="BA261" s="1"/>
    </row>
    <row r="262" spans="43:53">
      <c r="AQ262" s="1"/>
      <c r="AR262" s="1"/>
      <c r="AS262" s="1"/>
      <c r="AT262" s="1"/>
      <c r="AU262" s="1"/>
      <c r="AV262" s="1"/>
      <c r="AW262" s="1"/>
      <c r="AX262" s="1"/>
      <c r="AZ262" s="1"/>
      <c r="BA262" s="1"/>
    </row>
    <row r="263" spans="43:53">
      <c r="AQ263" s="1"/>
      <c r="AR263" s="1"/>
      <c r="AS263" s="1"/>
      <c r="AT263" s="1"/>
      <c r="AU263" s="1"/>
      <c r="AV263" s="1"/>
      <c r="AW263" s="1"/>
      <c r="AX263" s="1"/>
      <c r="AZ263" s="1"/>
      <c r="BA263" s="1"/>
    </row>
    <row r="264" spans="43:53">
      <c r="AQ264" s="1"/>
      <c r="AR264" s="1"/>
      <c r="AS264" s="1"/>
      <c r="AT264" s="1"/>
      <c r="AU264" s="1"/>
      <c r="AV264" s="1"/>
      <c r="AW264" s="1"/>
      <c r="AX264" s="1"/>
      <c r="AZ264" s="1"/>
      <c r="BA264" s="1"/>
    </row>
    <row r="265" spans="43:53">
      <c r="AQ265" s="1"/>
      <c r="AR265" s="1"/>
      <c r="AS265" s="1"/>
      <c r="AT265" s="1"/>
      <c r="AU265" s="1"/>
      <c r="AV265" s="1"/>
      <c r="AW265" s="1"/>
      <c r="AX265" s="1"/>
      <c r="AZ265" s="1"/>
      <c r="BA265" s="1"/>
    </row>
    <row r="266" spans="43:53">
      <c r="AQ266" s="1"/>
      <c r="AR266" s="1"/>
      <c r="AS266" s="1"/>
      <c r="AT266" s="1"/>
      <c r="AU266" s="1"/>
      <c r="AV266" s="1"/>
      <c r="AW266" s="1"/>
      <c r="AX266" s="1"/>
      <c r="AZ266" s="1"/>
      <c r="BA266" s="1"/>
    </row>
    <row r="267" spans="43:53">
      <c r="AQ267" s="1"/>
      <c r="AR267" s="1"/>
      <c r="AS267" s="1"/>
      <c r="AT267" s="1"/>
      <c r="AU267" s="1"/>
      <c r="AV267" s="1"/>
      <c r="AW267" s="1"/>
      <c r="AX267" s="1"/>
      <c r="AZ267" s="1"/>
      <c r="BA267" s="1"/>
    </row>
    <row r="268" spans="43:53">
      <c r="AQ268" s="1"/>
      <c r="AR268" s="1"/>
      <c r="AS268" s="1"/>
      <c r="AT268" s="1"/>
      <c r="AU268" s="1"/>
      <c r="AV268" s="1"/>
      <c r="AW268" s="1"/>
      <c r="AX268" s="1"/>
      <c r="AZ268" s="1"/>
      <c r="BA268" s="1"/>
    </row>
    <row r="269" spans="43:53">
      <c r="AQ269" s="1"/>
      <c r="AR269" s="1"/>
      <c r="AS269" s="1"/>
      <c r="AT269" s="1"/>
      <c r="AU269" s="1"/>
      <c r="AV269" s="1"/>
      <c r="AW269" s="1"/>
      <c r="AX269" s="1"/>
      <c r="AZ269" s="1"/>
      <c r="BA269" s="1"/>
    </row>
    <row r="270" spans="43:53">
      <c r="AQ270" s="1"/>
      <c r="AR270" s="1"/>
      <c r="AS270" s="1"/>
      <c r="AT270" s="1"/>
      <c r="AU270" s="1"/>
      <c r="AV270" s="1"/>
      <c r="AW270" s="1"/>
      <c r="AX270" s="1"/>
      <c r="AZ270" s="1"/>
      <c r="BA270" s="1"/>
    </row>
    <row r="271" spans="43:53">
      <c r="AQ271" s="1"/>
      <c r="AR271" s="1"/>
      <c r="AS271" s="1"/>
      <c r="AT271" s="1"/>
      <c r="AU271" s="1"/>
      <c r="AV271" s="1"/>
      <c r="AW271" s="1"/>
      <c r="AX271" s="1"/>
      <c r="AZ271" s="1"/>
      <c r="BA271" s="1"/>
    </row>
    <row r="272" spans="43:53">
      <c r="AQ272" s="1"/>
      <c r="AR272" s="1"/>
      <c r="AS272" s="1"/>
      <c r="AT272" s="1"/>
      <c r="AU272" s="1"/>
      <c r="AV272" s="1"/>
      <c r="AW272" s="1"/>
      <c r="AX272" s="1"/>
      <c r="AZ272" s="1"/>
      <c r="BA272" s="1"/>
    </row>
    <row r="273" spans="43:53">
      <c r="AQ273" s="1"/>
      <c r="AR273" s="1"/>
      <c r="AS273" s="1"/>
      <c r="AT273" s="1"/>
      <c r="AU273" s="1"/>
      <c r="AV273" s="1"/>
      <c r="AW273" s="1"/>
      <c r="AX273" s="1"/>
      <c r="AZ273" s="1"/>
      <c r="BA273" s="1"/>
    </row>
    <row r="274" spans="43:53">
      <c r="AQ274" s="1"/>
      <c r="AR274" s="1"/>
      <c r="AS274" s="1"/>
      <c r="AT274" s="1"/>
      <c r="AU274" s="1"/>
      <c r="AV274" s="1"/>
      <c r="AW274" s="1"/>
      <c r="AX274" s="1"/>
      <c r="AZ274" s="1"/>
      <c r="BA274" s="1"/>
    </row>
    <row r="275" spans="43:53">
      <c r="AQ275" s="1"/>
      <c r="AR275" s="1"/>
      <c r="AS275" s="1"/>
      <c r="AT275" s="1"/>
      <c r="AU275" s="1"/>
      <c r="AV275" s="1"/>
      <c r="AW275" s="1"/>
      <c r="AX275" s="1"/>
      <c r="AZ275" s="1"/>
      <c r="BA275" s="1"/>
    </row>
    <row r="276" spans="43:53">
      <c r="AQ276" s="1"/>
      <c r="AR276" s="1"/>
      <c r="AS276" s="1"/>
      <c r="AT276" s="1"/>
      <c r="AU276" s="1"/>
      <c r="AV276" s="1"/>
      <c r="AW276" s="1"/>
      <c r="AX276" s="1"/>
      <c r="AZ276" s="1"/>
      <c r="BA276" s="1"/>
    </row>
    <row r="277" spans="43:53">
      <c r="AQ277" s="1"/>
      <c r="AR277" s="1"/>
      <c r="AS277" s="1"/>
      <c r="AT277" s="1"/>
      <c r="AU277" s="1"/>
      <c r="AV277" s="1"/>
      <c r="AW277" s="1"/>
      <c r="AX277" s="1"/>
      <c r="AZ277" s="1"/>
      <c r="BA277" s="1"/>
    </row>
    <row r="278" spans="43:53">
      <c r="AQ278" s="1"/>
      <c r="AR278" s="1"/>
      <c r="AS278" s="1"/>
      <c r="AT278" s="1"/>
      <c r="AU278" s="1"/>
      <c r="AV278" s="1"/>
      <c r="AW278" s="1"/>
      <c r="AX278" s="1"/>
      <c r="AZ278" s="1"/>
      <c r="BA278" s="1"/>
    </row>
    <row r="279" spans="43:53">
      <c r="AQ279" s="1"/>
      <c r="AR279" s="1"/>
      <c r="AS279" s="1"/>
      <c r="AT279" s="1"/>
      <c r="AU279" s="1"/>
      <c r="AV279" s="1"/>
      <c r="AW279" s="1"/>
      <c r="AX279" s="1"/>
      <c r="AZ279" s="1"/>
      <c r="BA279" s="1"/>
    </row>
    <row r="280" spans="43:53">
      <c r="AQ280" s="1"/>
      <c r="AR280" s="1"/>
      <c r="AS280" s="1"/>
      <c r="AT280" s="1"/>
      <c r="AU280" s="1"/>
      <c r="AV280" s="1"/>
      <c r="AW280" s="1"/>
      <c r="AX280" s="1"/>
      <c r="AZ280" s="1"/>
      <c r="BA280" s="1"/>
    </row>
    <row r="281" spans="43:53">
      <c r="AQ281" s="1"/>
      <c r="AR281" s="1"/>
      <c r="AS281" s="1"/>
      <c r="AT281" s="1"/>
      <c r="AU281" s="1"/>
      <c r="AV281" s="1"/>
      <c r="AW281" s="1"/>
      <c r="AX281" s="1"/>
      <c r="AZ281" s="1"/>
      <c r="BA281" s="1"/>
    </row>
    <row r="282" spans="43:53">
      <c r="AQ282" s="1"/>
      <c r="AR282" s="1"/>
      <c r="AS282" s="1"/>
      <c r="AT282" s="1"/>
      <c r="AU282" s="1"/>
      <c r="AV282" s="1"/>
      <c r="AW282" s="1"/>
      <c r="AX282" s="1"/>
      <c r="AZ282" s="1"/>
      <c r="BA282" s="1"/>
    </row>
    <row r="283" spans="43:53">
      <c r="AQ283" s="1"/>
      <c r="AR283" s="1"/>
      <c r="AS283" s="1"/>
      <c r="AT283" s="1"/>
      <c r="AU283" s="1"/>
      <c r="AV283" s="1"/>
      <c r="AW283" s="1"/>
      <c r="AX283" s="1"/>
      <c r="AZ283" s="1"/>
      <c r="BA283" s="1"/>
    </row>
    <row r="284" spans="43:53">
      <c r="AQ284" s="1"/>
      <c r="AR284" s="1"/>
      <c r="AS284" s="1"/>
      <c r="AT284" s="1"/>
      <c r="AU284" s="1"/>
      <c r="AV284" s="1"/>
      <c r="AW284" s="1"/>
      <c r="AX284" s="1"/>
      <c r="AZ284" s="1"/>
      <c r="BA284" s="1"/>
    </row>
    <row r="285" spans="43:53">
      <c r="AQ285" s="1"/>
      <c r="AR285" s="1"/>
      <c r="AS285" s="1"/>
      <c r="AT285" s="1"/>
      <c r="AU285" s="1"/>
      <c r="AV285" s="1"/>
      <c r="AW285" s="1"/>
      <c r="AX285" s="1"/>
      <c r="AZ285" s="1"/>
      <c r="BA285" s="1"/>
    </row>
    <row r="286" spans="43:53">
      <c r="AQ286" s="1"/>
      <c r="AR286" s="1"/>
      <c r="AS286" s="1"/>
      <c r="AT286" s="1"/>
      <c r="AU286" s="1"/>
      <c r="AV286" s="1"/>
      <c r="AW286" s="1"/>
      <c r="AX286" s="1"/>
      <c r="AZ286" s="1"/>
      <c r="BA286" s="1"/>
    </row>
    <row r="287" spans="43:53">
      <c r="AQ287" s="1"/>
      <c r="AR287" s="1"/>
      <c r="AS287" s="1"/>
      <c r="AT287" s="1"/>
      <c r="AU287" s="1"/>
      <c r="AV287" s="1"/>
      <c r="AW287" s="1"/>
      <c r="AX287" s="1"/>
      <c r="AZ287" s="1"/>
      <c r="BA287" s="1"/>
    </row>
    <row r="288" spans="43:53">
      <c r="AQ288" s="1"/>
      <c r="AR288" s="1"/>
      <c r="AS288" s="1"/>
      <c r="AT288" s="1"/>
      <c r="AU288" s="1"/>
      <c r="AV288" s="1"/>
      <c r="AW288" s="1"/>
      <c r="AX288" s="1"/>
      <c r="AZ288" s="1"/>
      <c r="BA288" s="1"/>
    </row>
    <row r="289" spans="43:53">
      <c r="AQ289" s="1"/>
      <c r="AR289" s="1"/>
      <c r="AS289" s="1"/>
      <c r="AT289" s="1"/>
      <c r="AU289" s="1"/>
      <c r="AV289" s="1"/>
      <c r="AW289" s="1"/>
      <c r="AX289" s="1"/>
      <c r="AZ289" s="1"/>
      <c r="BA289" s="1"/>
    </row>
    <row r="290" spans="43:53">
      <c r="AQ290" s="1"/>
      <c r="AR290" s="1"/>
      <c r="AS290" s="1"/>
      <c r="AT290" s="1"/>
      <c r="AU290" s="1"/>
      <c r="AV290" s="1"/>
      <c r="AW290" s="1"/>
      <c r="AX290" s="1"/>
      <c r="AZ290" s="1"/>
      <c r="BA290" s="1"/>
    </row>
    <row r="291" spans="43:53">
      <c r="AQ291" s="1"/>
      <c r="AR291" s="1"/>
      <c r="AS291" s="1"/>
      <c r="AT291" s="1"/>
      <c r="AU291" s="1"/>
      <c r="AV291" s="1"/>
      <c r="AW291" s="1"/>
      <c r="AX291" s="1"/>
      <c r="AZ291" s="1"/>
      <c r="BA291" s="1"/>
    </row>
    <row r="292" spans="43:53">
      <c r="AQ292" s="1"/>
      <c r="AR292" s="1"/>
      <c r="AS292" s="1"/>
      <c r="AT292" s="1"/>
      <c r="AU292" s="1"/>
      <c r="AV292" s="1"/>
      <c r="AW292" s="1"/>
      <c r="AX292" s="1"/>
      <c r="AZ292" s="1"/>
      <c r="BA292" s="1"/>
    </row>
    <row r="293" spans="43:53">
      <c r="AQ293" s="1"/>
      <c r="AR293" s="1"/>
      <c r="AS293" s="1"/>
      <c r="AT293" s="1"/>
      <c r="AU293" s="1"/>
      <c r="AV293" s="1"/>
      <c r="AW293" s="1"/>
      <c r="AX293" s="1"/>
      <c r="AZ293" s="1"/>
      <c r="BA293" s="1"/>
    </row>
    <row r="294" spans="43:53">
      <c r="AQ294" s="1"/>
      <c r="AR294" s="1"/>
      <c r="AS294" s="1"/>
      <c r="AT294" s="1"/>
      <c r="AU294" s="1"/>
      <c r="AV294" s="1"/>
      <c r="AW294" s="1"/>
      <c r="AX294" s="1"/>
      <c r="AZ294" s="1"/>
      <c r="BA294" s="1"/>
    </row>
    <row r="295" spans="43:53">
      <c r="AQ295" s="1"/>
      <c r="AR295" s="1"/>
      <c r="AS295" s="1"/>
      <c r="AT295" s="1"/>
      <c r="AU295" s="1"/>
      <c r="AV295" s="1"/>
      <c r="AW295" s="1"/>
      <c r="AX295" s="1"/>
      <c r="AZ295" s="1"/>
      <c r="BA295" s="1"/>
    </row>
    <row r="296" spans="43:53">
      <c r="AQ296" s="1"/>
      <c r="AR296" s="1"/>
      <c r="AS296" s="1"/>
      <c r="AT296" s="1"/>
      <c r="AU296" s="1"/>
      <c r="AV296" s="1"/>
      <c r="AW296" s="1"/>
      <c r="AX296" s="1"/>
      <c r="AZ296" s="1"/>
      <c r="BA296" s="1"/>
    </row>
    <row r="297" spans="43:53">
      <c r="AQ297" s="1"/>
      <c r="AR297" s="1"/>
      <c r="AS297" s="1"/>
      <c r="AT297" s="1"/>
      <c r="AU297" s="1"/>
      <c r="AV297" s="1"/>
      <c r="AW297" s="1"/>
      <c r="AX297" s="1"/>
      <c r="AZ297" s="1"/>
      <c r="BA297" s="1"/>
    </row>
    <row r="298" spans="43:53">
      <c r="AQ298" s="1"/>
      <c r="AR298" s="1"/>
      <c r="AS298" s="1"/>
      <c r="AT298" s="1"/>
      <c r="AU298" s="1"/>
      <c r="AV298" s="1"/>
      <c r="AW298" s="1"/>
      <c r="AX298" s="1"/>
      <c r="AZ298" s="1"/>
      <c r="BA298" s="1"/>
    </row>
    <row r="299" spans="43:53">
      <c r="AQ299" s="1"/>
      <c r="AR299" s="1"/>
      <c r="AS299" s="1"/>
      <c r="AT299" s="1"/>
      <c r="AU299" s="1"/>
      <c r="AV299" s="1"/>
      <c r="AW299" s="1"/>
      <c r="AX299" s="1"/>
      <c r="AZ299" s="1"/>
      <c r="BA299" s="1"/>
    </row>
    <row r="300" spans="43:53">
      <c r="AQ300" s="1"/>
      <c r="AR300" s="1"/>
      <c r="AS300" s="1"/>
      <c r="AT300" s="1"/>
      <c r="AU300" s="1"/>
      <c r="AV300" s="1"/>
      <c r="AW300" s="1"/>
      <c r="AX300" s="1"/>
      <c r="AZ300" s="1"/>
      <c r="BA300" s="1"/>
    </row>
    <row r="301" spans="43:53">
      <c r="AQ301" s="1"/>
      <c r="AR301" s="1"/>
      <c r="AS301" s="1"/>
      <c r="AT301" s="1"/>
      <c r="AU301" s="1"/>
      <c r="AV301" s="1"/>
      <c r="AW301" s="1"/>
      <c r="AX301" s="1"/>
      <c r="AZ301" s="1"/>
      <c r="BA301" s="1"/>
    </row>
    <row r="302" spans="43:53">
      <c r="AQ302" s="1"/>
      <c r="AR302" s="1"/>
      <c r="AS302" s="1"/>
      <c r="AT302" s="1"/>
      <c r="AU302" s="1"/>
      <c r="AV302" s="1"/>
      <c r="AW302" s="1"/>
      <c r="AX302" s="1"/>
      <c r="AZ302" s="1"/>
      <c r="BA302" s="1"/>
    </row>
    <row r="303" spans="43:53">
      <c r="AQ303" s="1"/>
      <c r="AR303" s="1"/>
      <c r="AS303" s="1"/>
      <c r="AT303" s="1"/>
      <c r="AU303" s="1"/>
      <c r="AV303" s="1"/>
      <c r="AW303" s="1"/>
      <c r="AX303" s="1"/>
      <c r="AZ303" s="1"/>
      <c r="BA303" s="1"/>
    </row>
    <row r="304" spans="43:53">
      <c r="AQ304" s="1"/>
      <c r="AR304" s="1"/>
      <c r="AS304" s="1"/>
      <c r="AT304" s="1"/>
      <c r="AU304" s="1"/>
      <c r="AV304" s="1"/>
      <c r="AW304" s="1"/>
      <c r="AX304" s="1"/>
      <c r="AZ304" s="1"/>
      <c r="BA304" s="1"/>
    </row>
    <row r="305" spans="43:53">
      <c r="AQ305" s="1"/>
      <c r="AR305" s="1"/>
      <c r="AS305" s="1"/>
      <c r="AT305" s="1"/>
      <c r="AU305" s="1"/>
      <c r="AV305" s="1"/>
      <c r="AW305" s="1"/>
      <c r="AX305" s="1"/>
      <c r="AZ305" s="1"/>
      <c r="BA305" s="1"/>
    </row>
    <row r="306" spans="43:53">
      <c r="AQ306" s="1"/>
      <c r="AR306" s="1"/>
      <c r="AS306" s="1"/>
      <c r="AT306" s="1"/>
      <c r="AU306" s="1"/>
      <c r="AV306" s="1"/>
      <c r="AW306" s="1"/>
      <c r="AX306" s="1"/>
      <c r="AZ306" s="1"/>
      <c r="BA306" s="1"/>
    </row>
    <row r="307" spans="43:53">
      <c r="AQ307" s="1"/>
      <c r="AR307" s="1"/>
      <c r="AS307" s="1"/>
      <c r="AT307" s="1"/>
      <c r="AU307" s="1"/>
      <c r="AV307" s="1"/>
      <c r="AW307" s="1"/>
      <c r="AX307" s="1"/>
      <c r="AZ307" s="1"/>
      <c r="BA307" s="1"/>
    </row>
    <row r="308" spans="43:53">
      <c r="AQ308" s="1"/>
      <c r="AR308" s="1"/>
      <c r="AS308" s="1"/>
      <c r="AT308" s="1"/>
      <c r="AU308" s="1"/>
      <c r="AV308" s="1"/>
      <c r="AW308" s="1"/>
      <c r="AX308" s="1"/>
      <c r="AZ308" s="1"/>
      <c r="BA308" s="1"/>
    </row>
    <row r="309" spans="43:53">
      <c r="AQ309" s="1"/>
      <c r="AR309" s="1"/>
      <c r="AS309" s="1"/>
      <c r="AT309" s="1"/>
      <c r="AU309" s="1"/>
      <c r="AV309" s="1"/>
      <c r="AW309" s="1"/>
      <c r="AX309" s="1"/>
      <c r="AZ309" s="1"/>
      <c r="BA309" s="1"/>
    </row>
    <row r="310" spans="43:53">
      <c r="AQ310" s="1"/>
      <c r="AR310" s="1"/>
      <c r="AS310" s="1"/>
      <c r="AT310" s="1"/>
      <c r="AU310" s="1"/>
      <c r="AV310" s="1"/>
      <c r="AW310" s="1"/>
      <c r="AX310" s="1"/>
      <c r="AZ310" s="1"/>
      <c r="BA310" s="1"/>
    </row>
    <row r="311" spans="43:53">
      <c r="AQ311" s="1"/>
      <c r="AR311" s="1"/>
      <c r="AS311" s="1"/>
      <c r="AT311" s="1"/>
      <c r="AU311" s="1"/>
      <c r="AV311" s="1"/>
      <c r="AW311" s="1"/>
      <c r="AX311" s="1"/>
      <c r="AZ311" s="1"/>
      <c r="BA311" s="1"/>
    </row>
    <row r="312" spans="43:53">
      <c r="AQ312" s="1"/>
      <c r="AR312" s="1"/>
      <c r="AS312" s="1"/>
      <c r="AT312" s="1"/>
      <c r="AU312" s="1"/>
      <c r="AV312" s="1"/>
      <c r="AW312" s="1"/>
      <c r="AX312" s="1"/>
      <c r="AZ312" s="1"/>
      <c r="BA312" s="1"/>
    </row>
    <row r="313" spans="43:53">
      <c r="AQ313" s="1"/>
      <c r="AR313" s="1"/>
      <c r="AS313" s="1"/>
      <c r="AT313" s="1"/>
      <c r="AU313" s="1"/>
      <c r="AV313" s="1"/>
      <c r="AW313" s="1"/>
      <c r="AX313" s="1"/>
      <c r="AZ313" s="1"/>
      <c r="BA313" s="1"/>
    </row>
    <row r="314" spans="43:53">
      <c r="AQ314" s="1"/>
      <c r="AR314" s="1"/>
      <c r="AS314" s="1"/>
      <c r="AT314" s="1"/>
      <c r="AU314" s="1"/>
      <c r="AV314" s="1"/>
      <c r="AW314" s="1"/>
      <c r="AX314" s="1"/>
      <c r="AZ314" s="1"/>
      <c r="BA314" s="1"/>
    </row>
    <row r="315" spans="43:53">
      <c r="AQ315" s="1"/>
      <c r="AR315" s="1"/>
      <c r="AS315" s="1"/>
      <c r="AT315" s="1"/>
      <c r="AU315" s="1"/>
      <c r="AV315" s="1"/>
      <c r="AW315" s="1"/>
      <c r="AX315" s="1"/>
      <c r="AZ315" s="1"/>
      <c r="BA315" s="1"/>
    </row>
    <row r="316" spans="43:53">
      <c r="AQ316" s="1"/>
      <c r="AR316" s="1"/>
      <c r="AS316" s="1"/>
      <c r="AT316" s="1"/>
      <c r="AU316" s="1"/>
      <c r="AV316" s="1"/>
      <c r="AW316" s="1"/>
      <c r="AX316" s="1"/>
      <c r="AZ316" s="1"/>
      <c r="BA316" s="1"/>
    </row>
    <row r="317" spans="43:53">
      <c r="AQ317" s="1"/>
      <c r="AR317" s="1"/>
      <c r="AS317" s="1"/>
      <c r="AT317" s="1"/>
      <c r="AU317" s="1"/>
      <c r="AV317" s="1"/>
      <c r="AW317" s="1"/>
      <c r="AX317" s="1"/>
      <c r="AZ317" s="1"/>
      <c r="BA317" s="1"/>
    </row>
    <row r="318" spans="43:53">
      <c r="AQ318" s="1"/>
      <c r="AR318" s="1"/>
      <c r="AS318" s="1"/>
      <c r="AT318" s="1"/>
      <c r="AU318" s="1"/>
      <c r="AV318" s="1"/>
      <c r="AW318" s="1"/>
      <c r="AX318" s="1"/>
      <c r="AZ318" s="1"/>
      <c r="BA318" s="1"/>
    </row>
    <row r="319" spans="43:53">
      <c r="AQ319" s="1"/>
      <c r="AR319" s="1"/>
      <c r="AS319" s="1"/>
      <c r="AT319" s="1"/>
      <c r="AU319" s="1"/>
      <c r="AV319" s="1"/>
      <c r="AW319" s="1"/>
      <c r="AX319" s="1"/>
      <c r="AZ319" s="1"/>
      <c r="BA319" s="1"/>
    </row>
    <row r="320" spans="43:53">
      <c r="AQ320" s="1"/>
      <c r="AR320" s="1"/>
      <c r="AS320" s="1"/>
      <c r="AT320" s="1"/>
      <c r="AU320" s="1"/>
      <c r="AV320" s="1"/>
      <c r="AW320" s="1"/>
      <c r="AX320" s="1"/>
      <c r="AZ320" s="1"/>
      <c r="BA320" s="1"/>
    </row>
    <row r="321" spans="43:53">
      <c r="AQ321" s="1"/>
      <c r="AR321" s="1"/>
      <c r="AS321" s="1"/>
      <c r="AT321" s="1"/>
      <c r="AU321" s="1"/>
      <c r="AV321" s="1"/>
      <c r="AW321" s="1"/>
      <c r="AX321" s="1"/>
      <c r="AZ321" s="1"/>
      <c r="BA321" s="1"/>
    </row>
    <row r="322" spans="43:53">
      <c r="AQ322" s="1"/>
      <c r="AR322" s="1"/>
      <c r="AS322" s="1"/>
      <c r="AT322" s="1"/>
      <c r="AU322" s="1"/>
      <c r="AV322" s="1"/>
      <c r="AW322" s="1"/>
      <c r="AX322" s="1"/>
      <c r="AZ322" s="1"/>
      <c r="BA322" s="1"/>
    </row>
    <row r="323" spans="43:53">
      <c r="AQ323" s="1"/>
      <c r="AR323" s="1"/>
      <c r="AS323" s="1"/>
      <c r="AT323" s="1"/>
      <c r="AU323" s="1"/>
      <c r="AV323" s="1"/>
      <c r="AW323" s="1"/>
      <c r="AX323" s="1"/>
      <c r="AZ323" s="1"/>
      <c r="BA323" s="1"/>
    </row>
    <row r="324" spans="43:53">
      <c r="AQ324" s="1"/>
      <c r="AR324" s="1"/>
      <c r="AS324" s="1"/>
      <c r="AT324" s="1"/>
      <c r="AU324" s="1"/>
      <c r="AV324" s="1"/>
      <c r="AW324" s="1"/>
      <c r="AX324" s="1"/>
      <c r="AZ324" s="1"/>
      <c r="BA324" s="1"/>
    </row>
    <row r="325" spans="43:53">
      <c r="AQ325" s="1"/>
      <c r="AR325" s="1"/>
      <c r="AS325" s="1"/>
      <c r="AT325" s="1"/>
      <c r="AU325" s="1"/>
      <c r="AV325" s="1"/>
      <c r="AW325" s="1"/>
      <c r="AX325" s="1"/>
      <c r="AZ325" s="1"/>
      <c r="BA325" s="1"/>
    </row>
    <row r="326" spans="43:53">
      <c r="AQ326" s="1"/>
      <c r="AR326" s="1"/>
      <c r="AS326" s="1"/>
      <c r="AT326" s="1"/>
      <c r="AU326" s="1"/>
      <c r="AV326" s="1"/>
      <c r="AW326" s="1"/>
      <c r="AX326" s="1"/>
      <c r="AZ326" s="1"/>
      <c r="BA326" s="1"/>
    </row>
    <row r="327" spans="43:53">
      <c r="AQ327" s="1"/>
      <c r="AR327" s="1"/>
      <c r="AS327" s="1"/>
      <c r="AT327" s="1"/>
      <c r="AU327" s="1"/>
      <c r="AV327" s="1"/>
      <c r="AW327" s="1"/>
      <c r="AX327" s="1"/>
      <c r="AZ327" s="1"/>
      <c r="BA327" s="1"/>
    </row>
    <row r="328" spans="43:53">
      <c r="AQ328" s="1"/>
      <c r="AR328" s="1"/>
      <c r="AS328" s="1"/>
      <c r="AT328" s="1"/>
      <c r="AU328" s="1"/>
      <c r="AV328" s="1"/>
      <c r="AW328" s="1"/>
      <c r="AX328" s="1"/>
      <c r="AZ328" s="1"/>
      <c r="BA328" s="1"/>
    </row>
    <row r="329" spans="43:53">
      <c r="AQ329" s="1"/>
      <c r="AR329" s="1"/>
      <c r="AS329" s="1"/>
      <c r="AT329" s="1"/>
      <c r="AU329" s="1"/>
      <c r="AV329" s="1"/>
      <c r="AW329" s="1"/>
      <c r="AX329" s="1"/>
      <c r="AZ329" s="1"/>
      <c r="BA329" s="1"/>
    </row>
    <row r="330" spans="43:53">
      <c r="AQ330" s="1"/>
      <c r="AR330" s="1"/>
      <c r="AS330" s="1"/>
      <c r="AT330" s="1"/>
      <c r="AU330" s="1"/>
      <c r="AV330" s="1"/>
      <c r="AW330" s="1"/>
      <c r="AX330" s="1"/>
      <c r="AZ330" s="1"/>
      <c r="BA330" s="1"/>
    </row>
    <row r="331" spans="43:53">
      <c r="AQ331" s="1"/>
      <c r="AR331" s="1"/>
      <c r="AS331" s="1"/>
      <c r="AT331" s="1"/>
      <c r="AU331" s="1"/>
      <c r="AV331" s="1"/>
      <c r="AW331" s="1"/>
      <c r="AX331" s="1"/>
      <c r="AZ331" s="1"/>
      <c r="BA331" s="1"/>
    </row>
    <row r="332" spans="43:53">
      <c r="AQ332" s="1"/>
      <c r="AR332" s="1"/>
      <c r="AS332" s="1"/>
      <c r="AT332" s="1"/>
      <c r="AU332" s="1"/>
      <c r="AV332" s="1"/>
      <c r="AW332" s="1"/>
      <c r="AX332" s="1"/>
      <c r="AZ332" s="1"/>
      <c r="BA332" s="1"/>
    </row>
    <row r="333" spans="43:53">
      <c r="AQ333" s="1"/>
      <c r="AR333" s="1"/>
      <c r="AS333" s="1"/>
      <c r="AT333" s="1"/>
      <c r="AU333" s="1"/>
      <c r="AV333" s="1"/>
      <c r="AW333" s="1"/>
      <c r="AX333" s="1"/>
      <c r="AZ333" s="1"/>
      <c r="BA333" s="1"/>
    </row>
    <row r="334" spans="43:53">
      <c r="AQ334" s="1"/>
      <c r="AR334" s="1"/>
      <c r="AS334" s="1"/>
      <c r="AT334" s="1"/>
      <c r="AU334" s="1"/>
      <c r="AV334" s="1"/>
      <c r="AW334" s="1"/>
      <c r="AX334" s="1"/>
      <c r="AZ334" s="1"/>
      <c r="BA334" s="1"/>
    </row>
    <row r="335" spans="43:53">
      <c r="AQ335" s="1"/>
      <c r="AR335" s="1"/>
      <c r="AS335" s="1"/>
      <c r="AT335" s="1"/>
      <c r="AU335" s="1"/>
      <c r="AV335" s="1"/>
      <c r="AW335" s="1"/>
      <c r="AX335" s="1"/>
      <c r="AZ335" s="1"/>
      <c r="BA335" s="1"/>
    </row>
    <row r="336" spans="43:53">
      <c r="AQ336" s="1"/>
      <c r="AR336" s="1"/>
      <c r="AS336" s="1"/>
      <c r="AT336" s="1"/>
      <c r="AU336" s="1"/>
      <c r="AV336" s="1"/>
      <c r="AW336" s="1"/>
      <c r="AX336" s="1"/>
      <c r="AZ336" s="1"/>
      <c r="BA336" s="1"/>
    </row>
    <row r="337" spans="43:53">
      <c r="AQ337" s="1"/>
      <c r="AR337" s="1"/>
      <c r="AS337" s="1"/>
      <c r="AT337" s="1"/>
      <c r="AU337" s="1"/>
      <c r="AV337" s="1"/>
      <c r="AW337" s="1"/>
      <c r="AX337" s="1"/>
      <c r="AZ337" s="1"/>
      <c r="BA337" s="1"/>
    </row>
    <row r="338" spans="43:53">
      <c r="AQ338" s="1"/>
      <c r="AR338" s="1"/>
      <c r="AS338" s="1"/>
      <c r="AT338" s="1"/>
      <c r="AU338" s="1"/>
      <c r="AV338" s="1"/>
      <c r="AW338" s="1"/>
      <c r="AX338" s="1"/>
      <c r="AZ338" s="1"/>
      <c r="BA338" s="1"/>
    </row>
    <row r="339" spans="43:53">
      <c r="AQ339" s="1"/>
      <c r="AR339" s="1"/>
      <c r="AS339" s="1"/>
      <c r="AT339" s="1"/>
      <c r="AU339" s="1"/>
      <c r="AV339" s="1"/>
      <c r="AW339" s="1"/>
      <c r="AX339" s="1"/>
      <c r="AZ339" s="1"/>
      <c r="BA339" s="1"/>
    </row>
    <row r="340" spans="43:53">
      <c r="AQ340" s="1"/>
      <c r="AR340" s="1"/>
      <c r="AS340" s="1"/>
      <c r="AT340" s="1"/>
      <c r="AU340" s="1"/>
      <c r="AV340" s="1"/>
      <c r="AW340" s="1"/>
      <c r="AX340" s="1"/>
      <c r="AZ340" s="1"/>
      <c r="BA340" s="1"/>
    </row>
    <row r="341" spans="43:53">
      <c r="AQ341" s="1"/>
      <c r="AR341" s="1"/>
      <c r="AS341" s="1"/>
      <c r="AT341" s="1"/>
      <c r="AU341" s="1"/>
      <c r="AV341" s="1"/>
      <c r="AW341" s="1"/>
      <c r="AX341" s="1"/>
      <c r="AZ341" s="1"/>
      <c r="BA341" s="1"/>
    </row>
    <row r="342" spans="43:53">
      <c r="AQ342" s="1"/>
      <c r="AR342" s="1"/>
      <c r="AS342" s="1"/>
      <c r="AT342" s="1"/>
      <c r="AU342" s="1"/>
      <c r="AV342" s="1"/>
      <c r="AW342" s="1"/>
      <c r="AX342" s="1"/>
      <c r="AZ342" s="1"/>
      <c r="BA342" s="1"/>
    </row>
    <row r="343" spans="43:53">
      <c r="AQ343" s="1"/>
      <c r="AR343" s="1"/>
      <c r="AS343" s="1"/>
      <c r="AT343" s="1"/>
      <c r="AU343" s="1"/>
      <c r="AV343" s="1"/>
      <c r="AW343" s="1"/>
      <c r="AX343" s="1"/>
      <c r="AZ343" s="1"/>
      <c r="BA343" s="1"/>
    </row>
    <row r="344" spans="43:53">
      <c r="AQ344" s="1"/>
      <c r="AR344" s="1"/>
      <c r="AS344" s="1"/>
      <c r="AT344" s="1"/>
      <c r="AU344" s="1"/>
      <c r="AV344" s="1"/>
      <c r="AW344" s="1"/>
      <c r="AX344" s="1"/>
      <c r="AZ344" s="1"/>
      <c r="BA344" s="1"/>
    </row>
    <row r="345" spans="43:53">
      <c r="AQ345" s="1"/>
      <c r="AR345" s="1"/>
      <c r="AS345" s="1"/>
      <c r="AT345" s="1"/>
      <c r="AU345" s="1"/>
      <c r="AV345" s="1"/>
      <c r="AW345" s="1"/>
      <c r="AX345" s="1"/>
      <c r="AZ345" s="1"/>
      <c r="BA345" s="1"/>
    </row>
    <row r="346" spans="43:53">
      <c r="AQ346" s="1"/>
      <c r="AR346" s="1"/>
      <c r="AS346" s="1"/>
      <c r="AT346" s="1"/>
      <c r="AU346" s="1"/>
      <c r="AV346" s="1"/>
      <c r="AW346" s="1"/>
      <c r="AX346" s="1"/>
      <c r="AZ346" s="1"/>
      <c r="BA346" s="1"/>
    </row>
    <row r="347" spans="43:53">
      <c r="AQ347" s="1"/>
      <c r="AR347" s="1"/>
      <c r="AS347" s="1"/>
      <c r="AT347" s="1"/>
      <c r="AU347" s="1"/>
      <c r="AV347" s="1"/>
      <c r="AW347" s="1"/>
      <c r="AX347" s="1"/>
      <c r="AZ347" s="1"/>
      <c r="BA347" s="1"/>
    </row>
    <row r="348" spans="43:53">
      <c r="AQ348" s="1"/>
      <c r="AR348" s="1"/>
      <c r="AS348" s="1"/>
      <c r="AT348" s="1"/>
      <c r="AU348" s="1"/>
      <c r="AV348" s="1"/>
      <c r="AW348" s="1"/>
      <c r="AX348" s="1"/>
      <c r="AZ348" s="1"/>
      <c r="BA348" s="1"/>
    </row>
    <row r="349" spans="43:53">
      <c r="AQ349" s="1"/>
      <c r="AR349" s="1"/>
      <c r="AS349" s="1"/>
      <c r="AT349" s="1"/>
      <c r="AU349" s="1"/>
      <c r="AV349" s="1"/>
      <c r="AW349" s="1"/>
      <c r="AX349" s="1"/>
      <c r="AZ349" s="1"/>
      <c r="BA349" s="1"/>
    </row>
    <row r="350" spans="43:53">
      <c r="AQ350" s="1"/>
      <c r="AR350" s="1"/>
      <c r="AS350" s="1"/>
      <c r="AT350" s="1"/>
      <c r="AU350" s="1"/>
      <c r="AV350" s="1"/>
      <c r="AW350" s="1"/>
      <c r="AX350" s="1"/>
      <c r="AZ350" s="1"/>
      <c r="BA350" s="1"/>
    </row>
    <row r="351" spans="43:53">
      <c r="AQ351" s="1"/>
      <c r="AR351" s="1"/>
      <c r="AS351" s="1"/>
      <c r="AT351" s="1"/>
      <c r="AU351" s="1"/>
      <c r="AV351" s="1"/>
      <c r="AW351" s="1"/>
      <c r="AX351" s="1"/>
      <c r="AZ351" s="1"/>
      <c r="BA351" s="1"/>
    </row>
    <row r="352" spans="43:53">
      <c r="AQ352" s="1"/>
      <c r="AR352" s="1"/>
      <c r="AS352" s="1"/>
      <c r="AT352" s="1"/>
      <c r="AU352" s="1"/>
      <c r="AV352" s="1"/>
      <c r="AW352" s="1"/>
      <c r="AX352" s="1"/>
      <c r="AZ352" s="1"/>
      <c r="BA352" s="1"/>
    </row>
    <row r="353" spans="43:53">
      <c r="AQ353" s="1"/>
      <c r="AR353" s="1"/>
      <c r="AS353" s="1"/>
      <c r="AT353" s="1"/>
      <c r="AU353" s="1"/>
      <c r="AV353" s="1"/>
      <c r="AW353" s="1"/>
      <c r="AX353" s="1"/>
      <c r="AZ353" s="1"/>
      <c r="BA353" s="1"/>
    </row>
    <row r="354" spans="43:53">
      <c r="AQ354" s="1"/>
      <c r="AR354" s="1"/>
      <c r="AS354" s="1"/>
      <c r="AT354" s="1"/>
      <c r="AU354" s="1"/>
      <c r="AV354" s="1"/>
      <c r="AW354" s="1"/>
      <c r="AX354" s="1"/>
      <c r="AZ354" s="1"/>
      <c r="BA354" s="1"/>
    </row>
    <row r="355" spans="43:53">
      <c r="AQ355" s="1"/>
      <c r="AR355" s="1"/>
      <c r="AS355" s="1"/>
      <c r="AT355" s="1"/>
      <c r="AU355" s="1"/>
      <c r="AV355" s="1"/>
      <c r="AW355" s="1"/>
      <c r="AX355" s="1"/>
      <c r="AZ355" s="1"/>
      <c r="BA355" s="1"/>
    </row>
    <row r="356" spans="43:53">
      <c r="AQ356" s="1"/>
      <c r="AR356" s="1"/>
      <c r="AS356" s="1"/>
      <c r="AT356" s="1"/>
      <c r="AU356" s="1"/>
      <c r="AV356" s="1"/>
      <c r="AW356" s="1"/>
      <c r="AX356" s="1"/>
      <c r="AZ356" s="1"/>
      <c r="BA356" s="1"/>
    </row>
    <row r="357" spans="43:53">
      <c r="AQ357" s="1"/>
      <c r="AR357" s="1"/>
      <c r="AS357" s="1"/>
      <c r="AT357" s="1"/>
      <c r="AU357" s="1"/>
      <c r="AV357" s="1"/>
      <c r="AW357" s="1"/>
      <c r="AX357" s="1"/>
      <c r="AZ357" s="1"/>
      <c r="BA357" s="1"/>
    </row>
    <row r="358" spans="43:53">
      <c r="AQ358" s="1"/>
      <c r="AR358" s="1"/>
      <c r="AS358" s="1"/>
      <c r="AT358" s="1"/>
      <c r="AU358" s="1"/>
      <c r="AV358" s="1"/>
      <c r="AW358" s="1"/>
      <c r="AX358" s="1"/>
      <c r="AZ358" s="1"/>
      <c r="BA358" s="1"/>
    </row>
    <row r="359" spans="43:53">
      <c r="AQ359" s="1"/>
      <c r="AR359" s="1"/>
      <c r="AS359" s="1"/>
      <c r="AT359" s="1"/>
      <c r="AU359" s="1"/>
      <c r="AV359" s="1"/>
      <c r="AW359" s="1"/>
      <c r="AX359" s="1"/>
      <c r="AZ359" s="1"/>
      <c r="BA359" s="1"/>
    </row>
    <row r="360" spans="43:53">
      <c r="AQ360" s="1"/>
      <c r="AR360" s="1"/>
      <c r="AS360" s="1"/>
      <c r="AT360" s="1"/>
      <c r="AU360" s="1"/>
      <c r="AV360" s="1"/>
      <c r="AW360" s="1"/>
      <c r="AX360" s="1"/>
      <c r="AZ360" s="1"/>
      <c r="BA360" s="1"/>
    </row>
    <row r="361" spans="43:53">
      <c r="AQ361" s="1"/>
      <c r="AR361" s="1"/>
      <c r="AS361" s="1"/>
      <c r="AT361" s="1"/>
      <c r="AU361" s="1"/>
      <c r="AV361" s="1"/>
      <c r="AW361" s="1"/>
      <c r="AX361" s="1"/>
      <c r="AZ361" s="1"/>
      <c r="BA361" s="1"/>
    </row>
    <row r="362" spans="43:53">
      <c r="AQ362" s="1"/>
      <c r="AR362" s="1"/>
      <c r="AS362" s="1"/>
      <c r="AT362" s="1"/>
      <c r="AU362" s="1"/>
      <c r="AV362" s="1"/>
      <c r="AW362" s="1"/>
      <c r="AX362" s="1"/>
      <c r="AZ362" s="1"/>
      <c r="BA362" s="1"/>
    </row>
    <row r="363" spans="43:53">
      <c r="AQ363" s="1"/>
      <c r="AR363" s="1"/>
      <c r="AS363" s="1"/>
      <c r="AT363" s="1"/>
      <c r="AU363" s="1"/>
      <c r="AV363" s="1"/>
      <c r="AW363" s="1"/>
      <c r="AX363" s="1"/>
      <c r="AZ363" s="1"/>
      <c r="BA363" s="1"/>
    </row>
    <row r="364" spans="43:53">
      <c r="AQ364" s="1"/>
      <c r="AR364" s="1"/>
      <c r="AS364" s="1"/>
      <c r="AT364" s="1"/>
      <c r="AU364" s="1"/>
      <c r="AV364" s="1"/>
      <c r="AW364" s="1"/>
      <c r="AX364" s="1"/>
      <c r="AZ364" s="1"/>
      <c r="BA364" s="1"/>
    </row>
    <row r="365" spans="43:53">
      <c r="AQ365" s="1"/>
      <c r="AR365" s="1"/>
      <c r="AS365" s="1"/>
      <c r="AT365" s="1"/>
      <c r="AU365" s="1"/>
      <c r="AV365" s="1"/>
      <c r="AW365" s="1"/>
      <c r="AX365" s="1"/>
      <c r="AZ365" s="1"/>
      <c r="BA365" s="1"/>
    </row>
    <row r="366" spans="43:53">
      <c r="AQ366" s="1"/>
      <c r="AR366" s="1"/>
      <c r="AS366" s="1"/>
      <c r="AT366" s="1"/>
      <c r="AU366" s="1"/>
      <c r="AV366" s="1"/>
      <c r="AW366" s="1"/>
      <c r="AX366" s="1"/>
      <c r="AZ366" s="1"/>
      <c r="BA366" s="1"/>
    </row>
    <row r="367" spans="43:53">
      <c r="AQ367" s="1"/>
      <c r="AR367" s="1"/>
      <c r="AS367" s="1"/>
      <c r="AT367" s="1"/>
      <c r="AU367" s="1"/>
      <c r="AV367" s="1"/>
      <c r="AW367" s="1"/>
      <c r="AX367" s="1"/>
      <c r="AZ367" s="1"/>
      <c r="BA367" s="1"/>
    </row>
    <row r="368" spans="43:53">
      <c r="AQ368" s="1"/>
      <c r="AR368" s="1"/>
      <c r="AS368" s="1"/>
      <c r="AT368" s="1"/>
      <c r="AU368" s="1"/>
      <c r="AV368" s="1"/>
      <c r="AW368" s="1"/>
      <c r="AX368" s="1"/>
      <c r="AZ368" s="1"/>
      <c r="BA368" s="1"/>
    </row>
    <row r="369" spans="43:53">
      <c r="AQ369" s="1"/>
      <c r="AR369" s="1"/>
      <c r="AS369" s="1"/>
      <c r="AT369" s="1"/>
      <c r="AU369" s="1"/>
      <c r="AV369" s="1"/>
      <c r="AW369" s="1"/>
      <c r="AX369" s="1"/>
      <c r="AZ369" s="1"/>
      <c r="BA369" s="1"/>
    </row>
    <row r="370" spans="43:53">
      <c r="AQ370" s="1"/>
      <c r="AR370" s="1"/>
      <c r="AS370" s="1"/>
      <c r="AT370" s="1"/>
      <c r="AU370" s="1"/>
      <c r="AV370" s="1"/>
      <c r="AW370" s="1"/>
      <c r="AX370" s="1"/>
      <c r="AZ370" s="1"/>
      <c r="BA370" s="1"/>
    </row>
    <row r="371" spans="43:53">
      <c r="AQ371" s="1"/>
      <c r="AR371" s="1"/>
      <c r="AS371" s="1"/>
      <c r="AT371" s="1"/>
      <c r="AU371" s="1"/>
      <c r="AV371" s="1"/>
      <c r="AW371" s="1"/>
      <c r="AX371" s="1"/>
      <c r="AZ371" s="1"/>
      <c r="BA371" s="1"/>
    </row>
    <row r="372" spans="43:53">
      <c r="AQ372" s="1"/>
      <c r="AR372" s="1"/>
      <c r="AS372" s="1"/>
      <c r="AT372" s="1"/>
      <c r="AU372" s="1"/>
      <c r="AV372" s="1"/>
      <c r="AW372" s="1"/>
      <c r="AX372" s="1"/>
      <c r="AZ372" s="1"/>
      <c r="BA372" s="1"/>
    </row>
    <row r="373" spans="43:53">
      <c r="AQ373" s="1"/>
      <c r="AR373" s="1"/>
      <c r="AS373" s="1"/>
      <c r="AT373" s="1"/>
      <c r="AU373" s="1"/>
      <c r="AV373" s="1"/>
      <c r="AW373" s="1"/>
      <c r="AX373" s="1"/>
      <c r="AZ373" s="1"/>
      <c r="BA373" s="1"/>
    </row>
    <row r="374" spans="43:53">
      <c r="AQ374" s="1"/>
      <c r="AR374" s="1"/>
      <c r="AS374" s="1"/>
      <c r="AT374" s="1"/>
      <c r="AU374" s="1"/>
      <c r="AV374" s="1"/>
      <c r="AW374" s="1"/>
      <c r="AX374" s="1"/>
      <c r="AZ374" s="1"/>
      <c r="BA374" s="1"/>
    </row>
    <row r="375" spans="43:53">
      <c r="AQ375" s="1"/>
      <c r="AR375" s="1"/>
      <c r="AS375" s="1"/>
      <c r="AT375" s="1"/>
      <c r="AU375" s="1"/>
      <c r="AV375" s="1"/>
      <c r="AW375" s="1"/>
      <c r="AX375" s="1"/>
      <c r="AZ375" s="1"/>
      <c r="BA375" s="1"/>
    </row>
    <row r="376" spans="43:53">
      <c r="AQ376" s="1"/>
      <c r="AR376" s="1"/>
      <c r="AS376" s="1"/>
      <c r="AT376" s="1"/>
      <c r="AU376" s="1"/>
      <c r="AV376" s="1"/>
      <c r="AW376" s="1"/>
      <c r="AX376" s="1"/>
      <c r="AZ376" s="1"/>
      <c r="BA376" s="1"/>
    </row>
    <row r="377" spans="43:53">
      <c r="AQ377" s="1"/>
      <c r="AR377" s="1"/>
      <c r="AS377" s="1"/>
      <c r="AT377" s="1"/>
      <c r="AU377" s="1"/>
      <c r="AV377" s="1"/>
      <c r="AW377" s="1"/>
      <c r="AX377" s="1"/>
      <c r="AZ377" s="1"/>
      <c r="BA377" s="1"/>
    </row>
    <row r="378" spans="43:53">
      <c r="AQ378" s="1"/>
      <c r="AR378" s="1"/>
      <c r="AS378" s="1"/>
      <c r="AT378" s="1"/>
      <c r="AU378" s="1"/>
      <c r="AV378" s="1"/>
      <c r="AW378" s="1"/>
      <c r="AX378" s="1"/>
      <c r="AZ378" s="1"/>
      <c r="BA378" s="1"/>
    </row>
    <row r="379" spans="43:53">
      <c r="AQ379" s="1"/>
      <c r="AR379" s="1"/>
      <c r="AS379" s="1"/>
      <c r="AT379" s="1"/>
      <c r="AU379" s="1"/>
      <c r="AV379" s="1"/>
      <c r="AW379" s="1"/>
      <c r="AX379" s="1"/>
      <c r="AZ379" s="1"/>
      <c r="BA379" s="1"/>
    </row>
    <row r="380" spans="43:53">
      <c r="AQ380" s="1"/>
      <c r="AR380" s="1"/>
      <c r="AS380" s="1"/>
      <c r="AT380" s="1"/>
      <c r="AU380" s="1"/>
      <c r="AV380" s="1"/>
      <c r="AW380" s="1"/>
      <c r="AX380" s="1"/>
      <c r="AZ380" s="1"/>
      <c r="BA380" s="1"/>
    </row>
    <row r="381" spans="43:53">
      <c r="AQ381" s="1"/>
      <c r="AR381" s="1"/>
      <c r="AS381" s="1"/>
      <c r="AT381" s="1"/>
      <c r="AU381" s="1"/>
      <c r="AV381" s="1"/>
      <c r="AW381" s="1"/>
      <c r="AX381" s="1"/>
      <c r="AZ381" s="1"/>
      <c r="BA381" s="1"/>
    </row>
    <row r="382" spans="43:53">
      <c r="AQ382" s="1"/>
      <c r="AR382" s="1"/>
      <c r="AS382" s="1"/>
      <c r="AT382" s="1"/>
      <c r="AU382" s="1"/>
      <c r="AV382" s="1"/>
      <c r="AW382" s="1"/>
      <c r="AX382" s="1"/>
      <c r="AZ382" s="1"/>
      <c r="BA382" s="1"/>
    </row>
    <row r="383" spans="43:53">
      <c r="AQ383" s="1"/>
      <c r="AR383" s="1"/>
      <c r="AS383" s="1"/>
      <c r="AT383" s="1"/>
      <c r="AU383" s="1"/>
      <c r="AV383" s="1"/>
      <c r="AW383" s="1"/>
      <c r="AX383" s="1"/>
      <c r="AZ383" s="1"/>
      <c r="BA383" s="1"/>
    </row>
    <row r="384" spans="43:53">
      <c r="AQ384" s="1"/>
      <c r="AR384" s="1"/>
      <c r="AS384" s="1"/>
      <c r="AT384" s="1"/>
      <c r="AU384" s="1"/>
      <c r="AV384" s="1"/>
      <c r="AW384" s="1"/>
      <c r="AX384" s="1"/>
      <c r="AZ384" s="1"/>
      <c r="BA384" s="1"/>
    </row>
    <row r="385" spans="43:53">
      <c r="AQ385" s="1"/>
      <c r="AR385" s="1"/>
      <c r="AS385" s="1"/>
      <c r="AT385" s="1"/>
      <c r="AU385" s="1"/>
      <c r="AV385" s="1"/>
      <c r="AW385" s="1"/>
      <c r="AX385" s="1"/>
      <c r="AZ385" s="1"/>
      <c r="BA385" s="1"/>
    </row>
    <row r="386" spans="43:53">
      <c r="AQ386" s="1"/>
      <c r="AR386" s="1"/>
      <c r="AS386" s="1"/>
      <c r="AT386" s="1"/>
      <c r="AU386" s="1"/>
      <c r="AV386" s="1"/>
      <c r="AW386" s="1"/>
      <c r="AX386" s="1"/>
      <c r="AZ386" s="1"/>
      <c r="BA386" s="1"/>
    </row>
    <row r="387" spans="43:53">
      <c r="AQ387" s="1"/>
      <c r="AR387" s="1"/>
      <c r="AS387" s="1"/>
      <c r="AT387" s="1"/>
      <c r="AU387" s="1"/>
      <c r="AV387" s="1"/>
      <c r="AW387" s="1"/>
      <c r="AX387" s="1"/>
      <c r="AZ387" s="1"/>
      <c r="BA387" s="1"/>
    </row>
    <row r="388" spans="43:53">
      <c r="AQ388" s="1"/>
      <c r="AR388" s="1"/>
      <c r="AS388" s="1"/>
      <c r="AT388" s="1"/>
      <c r="AU388" s="1"/>
      <c r="AV388" s="1"/>
      <c r="AW388" s="1"/>
      <c r="AX388" s="1"/>
      <c r="AZ388" s="1"/>
      <c r="BA388" s="1"/>
    </row>
    <row r="389" spans="43:53">
      <c r="AQ389" s="1"/>
      <c r="AR389" s="1"/>
      <c r="AS389" s="1"/>
      <c r="AT389" s="1"/>
      <c r="AU389" s="1"/>
      <c r="AV389" s="1"/>
      <c r="AW389" s="1"/>
      <c r="AX389" s="1"/>
      <c r="AZ389" s="1"/>
      <c r="BA389" s="1"/>
    </row>
    <row r="390" spans="43:53">
      <c r="AQ390" s="1"/>
      <c r="AR390" s="1"/>
      <c r="AS390" s="1"/>
      <c r="AT390" s="1"/>
      <c r="AU390" s="1"/>
      <c r="AV390" s="1"/>
      <c r="AW390" s="1"/>
      <c r="AX390" s="1"/>
      <c r="AZ390" s="1"/>
      <c r="BA390" s="1"/>
    </row>
    <row r="391" spans="43:53">
      <c r="AQ391" s="1"/>
      <c r="AR391" s="1"/>
      <c r="AS391" s="1"/>
      <c r="AT391" s="1"/>
      <c r="AU391" s="1"/>
      <c r="AV391" s="1"/>
      <c r="AW391" s="1"/>
      <c r="AX391" s="1"/>
      <c r="AZ391" s="1"/>
      <c r="BA391" s="1"/>
    </row>
    <row r="392" spans="43:53">
      <c r="AQ392" s="1"/>
      <c r="AR392" s="1"/>
      <c r="AS392" s="1"/>
      <c r="AT392" s="1"/>
      <c r="AU392" s="1"/>
      <c r="AV392" s="1"/>
      <c r="AW392" s="1"/>
      <c r="AX392" s="1"/>
      <c r="AZ392" s="1"/>
      <c r="BA392" s="1"/>
    </row>
    <row r="393" spans="43:53">
      <c r="AQ393" s="1"/>
      <c r="AR393" s="1"/>
      <c r="AS393" s="1"/>
      <c r="AT393" s="1"/>
      <c r="AU393" s="1"/>
      <c r="AV393" s="1"/>
      <c r="AW393" s="1"/>
      <c r="AX393" s="1"/>
      <c r="AZ393" s="1"/>
      <c r="BA393" s="1"/>
    </row>
    <row r="394" spans="43:53">
      <c r="AQ394" s="1"/>
      <c r="AR394" s="1"/>
      <c r="AS394" s="1"/>
      <c r="AT394" s="1"/>
      <c r="AU394" s="1"/>
      <c r="AV394" s="1"/>
      <c r="AW394" s="1"/>
      <c r="AX394" s="1"/>
      <c r="AZ394" s="1"/>
      <c r="BA394" s="1"/>
    </row>
    <row r="395" spans="43:53">
      <c r="AQ395" s="1"/>
      <c r="AR395" s="1"/>
      <c r="AS395" s="1"/>
      <c r="AT395" s="1"/>
      <c r="AU395" s="1"/>
      <c r="AV395" s="1"/>
      <c r="AW395" s="1"/>
      <c r="AX395" s="1"/>
      <c r="AZ395" s="1"/>
      <c r="BA395" s="1"/>
    </row>
    <row r="396" spans="43:53">
      <c r="AQ396" s="1"/>
      <c r="AR396" s="1"/>
      <c r="AS396" s="1"/>
      <c r="AT396" s="1"/>
      <c r="AU396" s="1"/>
      <c r="AV396" s="1"/>
      <c r="AW396" s="1"/>
      <c r="AX396" s="1"/>
      <c r="AZ396" s="1"/>
      <c r="BA396" s="1"/>
    </row>
    <row r="397" spans="43:53">
      <c r="AQ397" s="1"/>
      <c r="AR397" s="1"/>
      <c r="AS397" s="1"/>
      <c r="AT397" s="1"/>
      <c r="AU397" s="1"/>
      <c r="AV397" s="1"/>
      <c r="AW397" s="1"/>
      <c r="AX397" s="1"/>
      <c r="AZ397" s="1"/>
      <c r="BA397" s="1"/>
    </row>
    <row r="398" spans="43:53">
      <c r="AQ398" s="1"/>
      <c r="AR398" s="1"/>
      <c r="AS398" s="1"/>
      <c r="AT398" s="1"/>
      <c r="AU398" s="1"/>
      <c r="AV398" s="1"/>
      <c r="AW398" s="1"/>
      <c r="AX398" s="1"/>
      <c r="AZ398" s="1"/>
      <c r="BA398" s="1"/>
    </row>
    <row r="399" spans="43:53">
      <c r="AQ399" s="1"/>
      <c r="AR399" s="1"/>
      <c r="AS399" s="1"/>
      <c r="AT399" s="1"/>
      <c r="AU399" s="1"/>
      <c r="AV399" s="1"/>
      <c r="AW399" s="1"/>
      <c r="AX399" s="1"/>
      <c r="AZ399" s="1"/>
      <c r="BA399" s="1"/>
    </row>
    <row r="400" spans="43:53">
      <c r="AQ400" s="1"/>
      <c r="AR400" s="1"/>
      <c r="AS400" s="1"/>
      <c r="AT400" s="1"/>
      <c r="AU400" s="1"/>
      <c r="AV400" s="1"/>
      <c r="AW400" s="1"/>
      <c r="AX400" s="1"/>
      <c r="AZ400" s="1"/>
      <c r="BA400" s="1"/>
    </row>
    <row r="401" spans="43:53">
      <c r="AQ401" s="1"/>
      <c r="AR401" s="1"/>
      <c r="AS401" s="1"/>
      <c r="AT401" s="1"/>
      <c r="AU401" s="1"/>
      <c r="AV401" s="1"/>
      <c r="AW401" s="1"/>
      <c r="AX401" s="1"/>
      <c r="AZ401" s="1"/>
      <c r="BA401" s="1"/>
    </row>
    <row r="402" spans="43:53">
      <c r="AQ402" s="1"/>
      <c r="AR402" s="1"/>
      <c r="AS402" s="1"/>
      <c r="AT402" s="1"/>
      <c r="AU402" s="1"/>
      <c r="AV402" s="1"/>
      <c r="AW402" s="1"/>
      <c r="AX402" s="1"/>
      <c r="AZ402" s="1"/>
      <c r="BA402" s="1"/>
    </row>
    <row r="403" spans="43:53">
      <c r="AQ403" s="1"/>
      <c r="AR403" s="1"/>
      <c r="AS403" s="1"/>
      <c r="AT403" s="1"/>
      <c r="AU403" s="1"/>
      <c r="AV403" s="1"/>
      <c r="AW403" s="1"/>
      <c r="AX403" s="1"/>
      <c r="AZ403" s="1"/>
      <c r="BA403" s="1"/>
    </row>
    <row r="404" spans="43:53">
      <c r="AQ404" s="1"/>
      <c r="AR404" s="1"/>
      <c r="AS404" s="1"/>
      <c r="AT404" s="1"/>
      <c r="AU404" s="1"/>
      <c r="AV404" s="1"/>
      <c r="AW404" s="1"/>
      <c r="AX404" s="1"/>
      <c r="AZ404" s="1"/>
      <c r="BA404" s="1"/>
    </row>
    <row r="405" spans="43:53">
      <c r="AQ405" s="1"/>
      <c r="AR405" s="1"/>
      <c r="AS405" s="1"/>
      <c r="AT405" s="1"/>
      <c r="AU405" s="1"/>
      <c r="AV405" s="1"/>
      <c r="AW405" s="1"/>
      <c r="AX405" s="1"/>
      <c r="AZ405" s="1"/>
      <c r="BA405" s="1"/>
    </row>
    <row r="406" spans="43:53">
      <c r="AQ406" s="1"/>
      <c r="AR406" s="1"/>
      <c r="AS406" s="1"/>
      <c r="AT406" s="1"/>
      <c r="AU406" s="1"/>
      <c r="AV406" s="1"/>
      <c r="AW406" s="1"/>
      <c r="AX406" s="1"/>
      <c r="AZ406" s="1"/>
      <c r="BA406" s="1"/>
    </row>
    <row r="407" spans="43:53">
      <c r="AQ407" s="1"/>
      <c r="AR407" s="1"/>
      <c r="AS407" s="1"/>
      <c r="AT407" s="1"/>
      <c r="AU407" s="1"/>
      <c r="AV407" s="1"/>
      <c r="AW407" s="1"/>
      <c r="AX407" s="1"/>
      <c r="AZ407" s="1"/>
      <c r="BA407" s="1"/>
    </row>
    <row r="408" spans="43:53">
      <c r="AQ408" s="1"/>
      <c r="AR408" s="1"/>
      <c r="AS408" s="1"/>
      <c r="AT408" s="1"/>
      <c r="AU408" s="1"/>
      <c r="AV408" s="1"/>
      <c r="AW408" s="1"/>
      <c r="AX408" s="1"/>
      <c r="AZ408" s="1"/>
      <c r="BA408" s="1"/>
    </row>
    <row r="409" spans="43:53">
      <c r="AQ409" s="1"/>
      <c r="AR409" s="1"/>
      <c r="AS409" s="1"/>
      <c r="AT409" s="1"/>
      <c r="AU409" s="1"/>
      <c r="AV409" s="1"/>
      <c r="AW409" s="1"/>
      <c r="AX409" s="1"/>
      <c r="AZ409" s="1"/>
      <c r="BA409" s="1"/>
    </row>
    <row r="410" spans="43:53">
      <c r="AQ410" s="1"/>
      <c r="AR410" s="1"/>
      <c r="AS410" s="1"/>
      <c r="AT410" s="1"/>
      <c r="AU410" s="1"/>
      <c r="AV410" s="1"/>
      <c r="AW410" s="1"/>
      <c r="AX410" s="1"/>
      <c r="AZ410" s="1"/>
      <c r="BA410" s="1"/>
    </row>
    <row r="411" spans="43:53">
      <c r="AQ411" s="1"/>
      <c r="AR411" s="1"/>
      <c r="AS411" s="1"/>
      <c r="AT411" s="1"/>
      <c r="AU411" s="1"/>
      <c r="AV411" s="1"/>
      <c r="AW411" s="1"/>
      <c r="AX411" s="1"/>
      <c r="AZ411" s="1"/>
      <c r="BA411" s="1"/>
    </row>
    <row r="412" spans="43:53">
      <c r="AQ412" s="1"/>
      <c r="AR412" s="1"/>
      <c r="AS412" s="1"/>
      <c r="AT412" s="1"/>
      <c r="AU412" s="1"/>
      <c r="AV412" s="1"/>
      <c r="AW412" s="1"/>
      <c r="AX412" s="1"/>
      <c r="AZ412" s="1"/>
      <c r="BA412" s="1"/>
    </row>
    <row r="413" spans="43:53">
      <c r="AQ413" s="1"/>
      <c r="AR413" s="1"/>
      <c r="AS413" s="1"/>
      <c r="AT413" s="1"/>
      <c r="AU413" s="1"/>
      <c r="AV413" s="1"/>
      <c r="AW413" s="1"/>
      <c r="AX413" s="1"/>
      <c r="AZ413" s="1"/>
      <c r="BA413" s="1"/>
    </row>
    <row r="414" spans="43:53">
      <c r="AQ414" s="1"/>
      <c r="AR414" s="1"/>
      <c r="AS414" s="1"/>
      <c r="AT414" s="1"/>
      <c r="AU414" s="1"/>
      <c r="AV414" s="1"/>
      <c r="AW414" s="1"/>
      <c r="AX414" s="1"/>
      <c r="AZ414" s="1"/>
      <c r="BA414" s="1"/>
    </row>
    <row r="415" spans="43:53">
      <c r="AQ415" s="1"/>
      <c r="AR415" s="1"/>
      <c r="AS415" s="1"/>
      <c r="AT415" s="1"/>
      <c r="AU415" s="1"/>
      <c r="AV415" s="1"/>
      <c r="AW415" s="1"/>
      <c r="AX415" s="1"/>
      <c r="AZ415" s="1"/>
      <c r="BA415" s="1"/>
    </row>
    <row r="416" spans="43:53">
      <c r="AQ416" s="1"/>
      <c r="AR416" s="1"/>
      <c r="AS416" s="1"/>
      <c r="AT416" s="1"/>
      <c r="AU416" s="1"/>
      <c r="AV416" s="1"/>
      <c r="AW416" s="1"/>
      <c r="AX416" s="1"/>
      <c r="AZ416" s="1"/>
      <c r="BA416" s="1"/>
    </row>
    <row r="417" spans="43:53">
      <c r="AQ417" s="1"/>
      <c r="AR417" s="1"/>
      <c r="AS417" s="1"/>
      <c r="AT417" s="1"/>
      <c r="AU417" s="1"/>
      <c r="AV417" s="1"/>
      <c r="AW417" s="1"/>
      <c r="AX417" s="1"/>
      <c r="AZ417" s="1"/>
      <c r="BA417" s="1"/>
    </row>
    <row r="418" spans="43:53">
      <c r="AQ418" s="1"/>
      <c r="AR418" s="1"/>
      <c r="AS418" s="1"/>
      <c r="AT418" s="1"/>
      <c r="AU418" s="1"/>
      <c r="AV418" s="1"/>
      <c r="AW418" s="1"/>
      <c r="AX418" s="1"/>
      <c r="AZ418" s="1"/>
      <c r="BA418" s="1"/>
    </row>
    <row r="419" spans="43:53">
      <c r="AQ419" s="1"/>
      <c r="AR419" s="1"/>
      <c r="AS419" s="1"/>
      <c r="AT419" s="1"/>
      <c r="AU419" s="1"/>
      <c r="AV419" s="1"/>
      <c r="AW419" s="1"/>
      <c r="AX419" s="1"/>
      <c r="AZ419" s="1"/>
      <c r="BA419" s="1"/>
    </row>
    <row r="420" spans="43:53">
      <c r="AQ420" s="1"/>
      <c r="AR420" s="1"/>
      <c r="AS420" s="1"/>
      <c r="AT420" s="1"/>
      <c r="AU420" s="1"/>
      <c r="AV420" s="1"/>
      <c r="AW420" s="1"/>
      <c r="AX420" s="1"/>
      <c r="AZ420" s="1"/>
      <c r="BA420" s="1"/>
    </row>
    <row r="421" spans="43:53">
      <c r="AQ421" s="1"/>
      <c r="AR421" s="1"/>
      <c r="AS421" s="1"/>
      <c r="AT421" s="1"/>
      <c r="AU421" s="1"/>
      <c r="AV421" s="1"/>
      <c r="AW421" s="1"/>
      <c r="AX421" s="1"/>
      <c r="AZ421" s="1"/>
      <c r="BA421" s="1"/>
    </row>
    <row r="422" spans="43:53">
      <c r="AQ422" s="1"/>
      <c r="AR422" s="1"/>
      <c r="AS422" s="1"/>
      <c r="AT422" s="1"/>
      <c r="AU422" s="1"/>
      <c r="AV422" s="1"/>
      <c r="AW422" s="1"/>
      <c r="AX422" s="1"/>
      <c r="AZ422" s="1"/>
      <c r="BA422" s="1"/>
    </row>
    <row r="423" spans="43:53">
      <c r="AQ423" s="1"/>
      <c r="AR423" s="1"/>
      <c r="AS423" s="1"/>
      <c r="AT423" s="1"/>
      <c r="AU423" s="1"/>
      <c r="AV423" s="1"/>
      <c r="AW423" s="1"/>
      <c r="AX423" s="1"/>
      <c r="AZ423" s="1"/>
      <c r="BA423" s="1"/>
    </row>
    <row r="424" spans="43:53">
      <c r="AQ424" s="1"/>
      <c r="AR424" s="1"/>
      <c r="AS424" s="1"/>
      <c r="AT424" s="1"/>
      <c r="AU424" s="1"/>
      <c r="AV424" s="1"/>
      <c r="AW424" s="1"/>
      <c r="AX424" s="1"/>
      <c r="AZ424" s="1"/>
      <c r="BA424" s="1"/>
    </row>
    <row r="425" spans="43:53">
      <c r="AQ425" s="1"/>
      <c r="AR425" s="1"/>
      <c r="AS425" s="1"/>
      <c r="AT425" s="1"/>
      <c r="AU425" s="1"/>
      <c r="AV425" s="1"/>
      <c r="AW425" s="1"/>
      <c r="AX425" s="1"/>
      <c r="AZ425" s="1"/>
      <c r="BA425" s="1"/>
    </row>
    <row r="426" spans="43:53">
      <c r="AQ426" s="1"/>
      <c r="AR426" s="1"/>
      <c r="AS426" s="1"/>
      <c r="AT426" s="1"/>
      <c r="AU426" s="1"/>
      <c r="AV426" s="1"/>
      <c r="AW426" s="1"/>
      <c r="AX426" s="1"/>
      <c r="AZ426" s="1"/>
      <c r="BA426" s="1"/>
    </row>
    <row r="427" spans="43:53">
      <c r="AQ427" s="1"/>
      <c r="AR427" s="1"/>
      <c r="AS427" s="1"/>
      <c r="AT427" s="1"/>
      <c r="AU427" s="1"/>
      <c r="AV427" s="1"/>
      <c r="AW427" s="1"/>
      <c r="AX427" s="1"/>
      <c r="AZ427" s="1"/>
      <c r="BA427" s="1"/>
    </row>
    <row r="428" spans="43:53">
      <c r="AQ428" s="1"/>
      <c r="AR428" s="1"/>
      <c r="AS428" s="1"/>
      <c r="AT428" s="1"/>
      <c r="AU428" s="1"/>
      <c r="AV428" s="1"/>
      <c r="AW428" s="1"/>
      <c r="AX428" s="1"/>
      <c r="AZ428" s="1"/>
      <c r="BA428" s="1"/>
    </row>
    <row r="429" spans="43:53">
      <c r="AQ429" s="1"/>
      <c r="AR429" s="1"/>
      <c r="AS429" s="1"/>
      <c r="AT429" s="1"/>
      <c r="AU429" s="1"/>
      <c r="AV429" s="1"/>
      <c r="AW429" s="1"/>
      <c r="AX429" s="1"/>
      <c r="AZ429" s="1"/>
      <c r="BA429" s="1"/>
    </row>
    <row r="430" spans="43:53">
      <c r="AQ430" s="1"/>
      <c r="AR430" s="1"/>
      <c r="AS430" s="1"/>
      <c r="AT430" s="1"/>
      <c r="AU430" s="1"/>
      <c r="AV430" s="1"/>
      <c r="AW430" s="1"/>
      <c r="AX430" s="1"/>
      <c r="AZ430" s="1"/>
      <c r="BA430" s="1"/>
    </row>
    <row r="431" spans="43:53">
      <c r="AQ431" s="1"/>
      <c r="AR431" s="1"/>
      <c r="AS431" s="1"/>
      <c r="AT431" s="1"/>
      <c r="AU431" s="1"/>
      <c r="AV431" s="1"/>
      <c r="AW431" s="1"/>
      <c r="AX431" s="1"/>
      <c r="AZ431" s="1"/>
      <c r="BA431" s="1"/>
    </row>
    <row r="432" spans="43:53">
      <c r="AQ432" s="1"/>
      <c r="AR432" s="1"/>
      <c r="AS432" s="1"/>
      <c r="AT432" s="1"/>
      <c r="AU432" s="1"/>
      <c r="AV432" s="1"/>
      <c r="AW432" s="1"/>
      <c r="AX432" s="1"/>
      <c r="AZ432" s="1"/>
      <c r="BA432" s="1"/>
    </row>
    <row r="433" spans="43:53">
      <c r="AQ433" s="1"/>
      <c r="AR433" s="1"/>
      <c r="AS433" s="1"/>
      <c r="AT433" s="1"/>
      <c r="AU433" s="1"/>
      <c r="AV433" s="1"/>
      <c r="AW433" s="1"/>
      <c r="AX433" s="1"/>
      <c r="AZ433" s="1"/>
      <c r="BA433" s="1"/>
    </row>
    <row r="434" spans="43:53">
      <c r="AQ434" s="1"/>
      <c r="AR434" s="1"/>
      <c r="AS434" s="1"/>
      <c r="AT434" s="1"/>
      <c r="AU434" s="1"/>
      <c r="AV434" s="1"/>
      <c r="AW434" s="1"/>
      <c r="AX434" s="1"/>
      <c r="AZ434" s="1"/>
      <c r="BA434" s="1"/>
    </row>
    <row r="435" spans="43:53">
      <c r="AQ435" s="1"/>
      <c r="AR435" s="1"/>
      <c r="AS435" s="1"/>
      <c r="AT435" s="1"/>
      <c r="AU435" s="1"/>
      <c r="AV435" s="1"/>
      <c r="AW435" s="1"/>
      <c r="AX435" s="1"/>
      <c r="AZ435" s="1"/>
      <c r="BA435" s="1"/>
    </row>
    <row r="436" spans="43:53">
      <c r="AQ436" s="1"/>
      <c r="AR436" s="1"/>
      <c r="AS436" s="1"/>
      <c r="AT436" s="1"/>
      <c r="AU436" s="1"/>
      <c r="AV436" s="1"/>
      <c r="AW436" s="1"/>
      <c r="AX436" s="1"/>
      <c r="AZ436" s="1"/>
      <c r="BA436" s="1"/>
    </row>
    <row r="437" spans="43:53">
      <c r="AQ437" s="1"/>
      <c r="AR437" s="1"/>
      <c r="AS437" s="1"/>
      <c r="AT437" s="1"/>
      <c r="AU437" s="1"/>
      <c r="AV437" s="1"/>
      <c r="AW437" s="1"/>
      <c r="AX437" s="1"/>
      <c r="AZ437" s="1"/>
      <c r="BA437" s="1"/>
    </row>
    <row r="438" spans="43:53">
      <c r="AQ438" s="1"/>
      <c r="AR438" s="1"/>
      <c r="AS438" s="1"/>
      <c r="AT438" s="1"/>
      <c r="AU438" s="1"/>
      <c r="AV438" s="1"/>
      <c r="AW438" s="1"/>
      <c r="AX438" s="1"/>
      <c r="AZ438" s="1"/>
      <c r="BA438" s="1"/>
    </row>
    <row r="439" spans="43:53">
      <c r="AQ439" s="1"/>
      <c r="AR439" s="1"/>
      <c r="AS439" s="1"/>
      <c r="AT439" s="1"/>
      <c r="AU439" s="1"/>
      <c r="AV439" s="1"/>
      <c r="AW439" s="1"/>
      <c r="AX439" s="1"/>
      <c r="AZ439" s="1"/>
      <c r="BA439" s="1"/>
    </row>
    <row r="440" spans="43:53">
      <c r="AQ440" s="1"/>
      <c r="AR440" s="1"/>
      <c r="AS440" s="1"/>
      <c r="AT440" s="1"/>
      <c r="AU440" s="1"/>
      <c r="AV440" s="1"/>
      <c r="AW440" s="1"/>
      <c r="AX440" s="1"/>
      <c r="AZ440" s="1"/>
      <c r="BA440" s="1"/>
    </row>
    <row r="441" spans="43:53">
      <c r="AQ441" s="1"/>
      <c r="AR441" s="1"/>
      <c r="AS441" s="1"/>
      <c r="AT441" s="1"/>
      <c r="AU441" s="1"/>
      <c r="AV441" s="1"/>
      <c r="AW441" s="1"/>
      <c r="AX441" s="1"/>
      <c r="AZ441" s="1"/>
      <c r="BA441" s="1"/>
    </row>
    <row r="442" spans="43:53">
      <c r="AQ442" s="1"/>
      <c r="AR442" s="1"/>
      <c r="AS442" s="1"/>
      <c r="AT442" s="1"/>
      <c r="AU442" s="1"/>
      <c r="AV442" s="1"/>
      <c r="AW442" s="1"/>
      <c r="AX442" s="1"/>
      <c r="AZ442" s="1"/>
      <c r="BA442" s="1"/>
    </row>
    <row r="443" spans="43:53">
      <c r="AQ443" s="1"/>
      <c r="AR443" s="1"/>
      <c r="AS443" s="1"/>
      <c r="AT443" s="1"/>
      <c r="AU443" s="1"/>
      <c r="AV443" s="1"/>
      <c r="AW443" s="1"/>
      <c r="AX443" s="1"/>
      <c r="AZ443" s="1"/>
      <c r="BA443" s="1"/>
    </row>
    <row r="444" spans="43:53">
      <c r="AQ444" s="1"/>
      <c r="AR444" s="1"/>
      <c r="AS444" s="1"/>
      <c r="AT444" s="1"/>
      <c r="AU444" s="1"/>
      <c r="AV444" s="1"/>
      <c r="AW444" s="1"/>
      <c r="AX444" s="1"/>
      <c r="AZ444" s="1"/>
      <c r="BA444" s="1"/>
    </row>
    <row r="445" spans="43:53">
      <c r="AQ445" s="1"/>
      <c r="AR445" s="1"/>
      <c r="AS445" s="1"/>
      <c r="AT445" s="1"/>
      <c r="AU445" s="1"/>
      <c r="AV445" s="1"/>
      <c r="AW445" s="1"/>
      <c r="AX445" s="1"/>
      <c r="AZ445" s="1"/>
      <c r="BA445" s="1"/>
    </row>
    <row r="446" spans="43:53">
      <c r="AQ446" s="1"/>
      <c r="AR446" s="1"/>
      <c r="AS446" s="1"/>
      <c r="AT446" s="1"/>
      <c r="AU446" s="1"/>
      <c r="AV446" s="1"/>
      <c r="AW446" s="1"/>
      <c r="AX446" s="1"/>
      <c r="AZ446" s="1"/>
      <c r="BA446" s="1"/>
    </row>
    <row r="447" spans="43:53">
      <c r="AQ447" s="1"/>
      <c r="AR447" s="1"/>
      <c r="AS447" s="1"/>
      <c r="AT447" s="1"/>
      <c r="AU447" s="1"/>
      <c r="AV447" s="1"/>
      <c r="AW447" s="1"/>
      <c r="AX447" s="1"/>
      <c r="AZ447" s="1"/>
      <c r="BA447" s="1"/>
    </row>
    <row r="448" spans="43:53">
      <c r="AQ448" s="1"/>
      <c r="AR448" s="1"/>
      <c r="AS448" s="1"/>
      <c r="AT448" s="1"/>
      <c r="AU448" s="1"/>
      <c r="AV448" s="1"/>
      <c r="AW448" s="1"/>
      <c r="AX448" s="1"/>
      <c r="AZ448" s="1"/>
      <c r="BA448" s="1"/>
    </row>
    <row r="449" spans="43:53">
      <c r="AQ449" s="1"/>
      <c r="AR449" s="1"/>
      <c r="AS449" s="1"/>
      <c r="AT449" s="1"/>
      <c r="AU449" s="1"/>
      <c r="AV449" s="1"/>
      <c r="AW449" s="1"/>
      <c r="AX449" s="1"/>
      <c r="AZ449" s="1"/>
      <c r="BA449" s="1"/>
    </row>
    <row r="450" spans="43:53">
      <c r="AQ450" s="1"/>
      <c r="AR450" s="1"/>
      <c r="AS450" s="1"/>
      <c r="AT450" s="1"/>
      <c r="AU450" s="1"/>
      <c r="AV450" s="1"/>
      <c r="AW450" s="1"/>
      <c r="AX450" s="1"/>
      <c r="AZ450" s="1"/>
      <c r="BA450" s="1"/>
    </row>
    <row r="451" spans="43:53">
      <c r="AQ451" s="1"/>
      <c r="AR451" s="1"/>
      <c r="AS451" s="1"/>
      <c r="AT451" s="1"/>
      <c r="AU451" s="1"/>
      <c r="AV451" s="1"/>
      <c r="AW451" s="1"/>
      <c r="AX451" s="1"/>
      <c r="AZ451" s="1"/>
      <c r="BA451" s="1"/>
    </row>
    <row r="452" spans="43:53">
      <c r="AQ452" s="1"/>
      <c r="AR452" s="1"/>
      <c r="AS452" s="1"/>
      <c r="AT452" s="1"/>
      <c r="AU452" s="1"/>
      <c r="AV452" s="1"/>
      <c r="AW452" s="1"/>
      <c r="AX452" s="1"/>
      <c r="AZ452" s="1"/>
      <c r="BA452" s="1"/>
    </row>
    <row r="453" spans="43:53">
      <c r="AQ453" s="1"/>
      <c r="AR453" s="1"/>
      <c r="AS453" s="1"/>
      <c r="AT453" s="1"/>
      <c r="AU453" s="1"/>
      <c r="AV453" s="1"/>
      <c r="AW453" s="1"/>
      <c r="AX453" s="1"/>
      <c r="AZ453" s="1"/>
      <c r="BA453" s="1"/>
    </row>
    <row r="454" spans="43:53">
      <c r="AQ454" s="1"/>
      <c r="AR454" s="1"/>
      <c r="AS454" s="1"/>
      <c r="AT454" s="1"/>
      <c r="AU454" s="1"/>
      <c r="AV454" s="1"/>
      <c r="AW454" s="1"/>
      <c r="AX454" s="1"/>
      <c r="AZ454" s="1"/>
      <c r="BA454" s="1"/>
    </row>
    <row r="455" spans="43:53">
      <c r="AQ455" s="1"/>
      <c r="AR455" s="1"/>
      <c r="AS455" s="1"/>
      <c r="AT455" s="1"/>
      <c r="AU455" s="1"/>
      <c r="AV455" s="1"/>
      <c r="AW455" s="1"/>
      <c r="AX455" s="1"/>
      <c r="AZ455" s="1"/>
      <c r="BA455" s="1"/>
    </row>
    <row r="456" spans="43:53">
      <c r="AQ456" s="1"/>
      <c r="AR456" s="1"/>
      <c r="AS456" s="1"/>
      <c r="AT456" s="1"/>
      <c r="AU456" s="1"/>
      <c r="AV456" s="1"/>
      <c r="AW456" s="1"/>
      <c r="AX456" s="1"/>
      <c r="AZ456" s="1"/>
      <c r="BA456" s="1"/>
    </row>
    <row r="457" spans="43:53">
      <c r="AQ457" s="1"/>
      <c r="AR457" s="1"/>
      <c r="AS457" s="1"/>
      <c r="AT457" s="1"/>
      <c r="AU457" s="1"/>
      <c r="AV457" s="1"/>
      <c r="AW457" s="1"/>
      <c r="AX457" s="1"/>
      <c r="AZ457" s="1"/>
      <c r="BA457" s="1"/>
    </row>
    <row r="458" spans="43:53">
      <c r="AQ458" s="1"/>
      <c r="AR458" s="1"/>
      <c r="AS458" s="1"/>
      <c r="AT458" s="1"/>
      <c r="AU458" s="1"/>
      <c r="AV458" s="1"/>
      <c r="AW458" s="1"/>
      <c r="AX458" s="1"/>
      <c r="AZ458" s="1"/>
      <c r="BA458" s="1"/>
    </row>
    <row r="459" spans="43:53">
      <c r="AQ459" s="1"/>
      <c r="AR459" s="1"/>
      <c r="AS459" s="1"/>
      <c r="AT459" s="1"/>
      <c r="AU459" s="1"/>
      <c r="AV459" s="1"/>
      <c r="AW459" s="1"/>
      <c r="AX459" s="1"/>
      <c r="AZ459" s="1"/>
      <c r="BA459" s="1"/>
    </row>
    <row r="460" spans="43:53">
      <c r="AQ460" s="1"/>
      <c r="AR460" s="1"/>
      <c r="AS460" s="1"/>
      <c r="AT460" s="1"/>
      <c r="AU460" s="1"/>
      <c r="AV460" s="1"/>
      <c r="AW460" s="1"/>
      <c r="AX460" s="1"/>
      <c r="AZ460" s="1"/>
      <c r="BA460" s="1"/>
    </row>
    <row r="461" spans="43:53">
      <c r="AQ461" s="1"/>
      <c r="AR461" s="1"/>
      <c r="AS461" s="1"/>
      <c r="AT461" s="1"/>
      <c r="AU461" s="1"/>
      <c r="AV461" s="1"/>
      <c r="AW461" s="1"/>
      <c r="AX461" s="1"/>
      <c r="AZ461" s="1"/>
      <c r="BA461" s="1"/>
    </row>
    <row r="462" spans="43:53">
      <c r="AQ462" s="1"/>
      <c r="AR462" s="1"/>
      <c r="AS462" s="1"/>
      <c r="AT462" s="1"/>
      <c r="AU462" s="1"/>
      <c r="AV462" s="1"/>
      <c r="AW462" s="1"/>
      <c r="AX462" s="1"/>
      <c r="AZ462" s="1"/>
      <c r="BA462" s="1"/>
    </row>
    <row r="463" spans="43:53">
      <c r="AQ463" s="1"/>
      <c r="AR463" s="1"/>
      <c r="AS463" s="1"/>
      <c r="AT463" s="1"/>
      <c r="AU463" s="1"/>
      <c r="AV463" s="1"/>
      <c r="AW463" s="1"/>
      <c r="AX463" s="1"/>
      <c r="AZ463" s="1"/>
      <c r="BA463" s="1"/>
    </row>
    <row r="464" spans="43:53">
      <c r="AQ464" s="1"/>
      <c r="AR464" s="1"/>
      <c r="AS464" s="1"/>
      <c r="AT464" s="1"/>
      <c r="AU464" s="1"/>
      <c r="AV464" s="1"/>
      <c r="AW464" s="1"/>
      <c r="AX464" s="1"/>
      <c r="AZ464" s="1"/>
      <c r="BA464" s="1"/>
    </row>
    <row r="465" spans="43:53">
      <c r="AQ465" s="1"/>
      <c r="AR465" s="1"/>
      <c r="AS465" s="1"/>
      <c r="AT465" s="1"/>
      <c r="AU465" s="1"/>
      <c r="AV465" s="1"/>
      <c r="AW465" s="1"/>
      <c r="AX465" s="1"/>
      <c r="AZ465" s="1"/>
      <c r="BA465" s="1"/>
    </row>
    <row r="466" spans="43:53">
      <c r="AQ466" s="1"/>
      <c r="AR466" s="1"/>
      <c r="AS466" s="1"/>
      <c r="AT466" s="1"/>
      <c r="AU466" s="1"/>
      <c r="AV466" s="1"/>
      <c r="AW466" s="1"/>
      <c r="AX466" s="1"/>
      <c r="AZ466" s="1"/>
      <c r="BA466" s="1"/>
    </row>
    <row r="467" spans="43:53">
      <c r="AQ467" s="1"/>
      <c r="AR467" s="1"/>
      <c r="AS467" s="1"/>
      <c r="AT467" s="1"/>
      <c r="AU467" s="1"/>
      <c r="AV467" s="1"/>
      <c r="AW467" s="1"/>
      <c r="AX467" s="1"/>
      <c r="AZ467" s="1"/>
      <c r="BA467" s="1"/>
    </row>
    <row r="468" spans="43:53">
      <c r="AQ468" s="1"/>
      <c r="AR468" s="1"/>
      <c r="AS468" s="1"/>
      <c r="AT468" s="1"/>
      <c r="AU468" s="1"/>
      <c r="AV468" s="1"/>
      <c r="AW468" s="1"/>
      <c r="AX468" s="1"/>
      <c r="AZ468" s="1"/>
      <c r="BA468" s="1"/>
    </row>
    <row r="469" spans="43:53">
      <c r="AQ469" s="1"/>
      <c r="AR469" s="1"/>
      <c r="AS469" s="1"/>
      <c r="AT469" s="1"/>
      <c r="AU469" s="1"/>
      <c r="AV469" s="1"/>
      <c r="AW469" s="1"/>
      <c r="AX469" s="1"/>
      <c r="AZ469" s="1"/>
      <c r="BA469" s="1"/>
    </row>
    <row r="470" spans="43:53">
      <c r="AQ470" s="1"/>
      <c r="AR470" s="1"/>
      <c r="AS470" s="1"/>
      <c r="AT470" s="1"/>
      <c r="AU470" s="1"/>
      <c r="AV470" s="1"/>
      <c r="AW470" s="1"/>
      <c r="AX470" s="1"/>
      <c r="AZ470" s="1"/>
      <c r="BA470" s="1"/>
    </row>
    <row r="471" spans="43:53">
      <c r="AQ471" s="1"/>
      <c r="AR471" s="1"/>
      <c r="AS471" s="1"/>
      <c r="AT471" s="1"/>
      <c r="AU471" s="1"/>
      <c r="AV471" s="1"/>
      <c r="AW471" s="1"/>
      <c r="AX471" s="1"/>
      <c r="AZ471" s="1"/>
      <c r="BA471" s="1"/>
    </row>
    <row r="472" spans="43:53">
      <c r="AQ472" s="1"/>
      <c r="AR472" s="1"/>
      <c r="AS472" s="1"/>
      <c r="AT472" s="1"/>
      <c r="AU472" s="1"/>
      <c r="AV472" s="1"/>
      <c r="AW472" s="1"/>
      <c r="AX472" s="1"/>
      <c r="AZ472" s="1"/>
      <c r="BA472" s="1"/>
    </row>
    <row r="473" spans="43:53">
      <c r="AQ473" s="1"/>
      <c r="AR473" s="1"/>
      <c r="AS473" s="1"/>
      <c r="AT473" s="1"/>
      <c r="AU473" s="1"/>
      <c r="AV473" s="1"/>
      <c r="AW473" s="1"/>
      <c r="AX473" s="1"/>
      <c r="AZ473" s="1"/>
      <c r="BA473" s="1"/>
    </row>
    <row r="474" spans="43:53">
      <c r="AQ474" s="1"/>
      <c r="AR474" s="1"/>
      <c r="AS474" s="1"/>
      <c r="AT474" s="1"/>
      <c r="AU474" s="1"/>
      <c r="AV474" s="1"/>
      <c r="AW474" s="1"/>
      <c r="AX474" s="1"/>
      <c r="AZ474" s="1"/>
      <c r="BA474" s="1"/>
    </row>
    <row r="475" spans="43:53">
      <c r="AQ475" s="1"/>
      <c r="AR475" s="1"/>
      <c r="AS475" s="1"/>
      <c r="AT475" s="1"/>
      <c r="AU475" s="1"/>
      <c r="AV475" s="1"/>
      <c r="AW475" s="1"/>
      <c r="AX475" s="1"/>
      <c r="AZ475" s="1"/>
      <c r="BA475" s="1"/>
    </row>
    <row r="476" spans="43:53">
      <c r="AQ476" s="1"/>
      <c r="AR476" s="1"/>
      <c r="AS476" s="1"/>
      <c r="AT476" s="1"/>
      <c r="AU476" s="1"/>
      <c r="AV476" s="1"/>
      <c r="AW476" s="1"/>
      <c r="AX476" s="1"/>
      <c r="AZ476" s="1"/>
      <c r="BA476" s="1"/>
    </row>
    <row r="477" spans="43:53">
      <c r="AQ477" s="1"/>
      <c r="AR477" s="1"/>
      <c r="AS477" s="1"/>
      <c r="AT477" s="1"/>
      <c r="AU477" s="1"/>
      <c r="AV477" s="1"/>
      <c r="AW477" s="1"/>
      <c r="AX477" s="1"/>
      <c r="AZ477" s="1"/>
      <c r="BA477" s="1"/>
    </row>
    <row r="478" spans="43:53">
      <c r="AQ478" s="1"/>
      <c r="AR478" s="1"/>
      <c r="AS478" s="1"/>
      <c r="AT478" s="1"/>
      <c r="AU478" s="1"/>
      <c r="AV478" s="1"/>
      <c r="AW478" s="1"/>
      <c r="AX478" s="1"/>
      <c r="AZ478" s="1"/>
      <c r="BA478" s="1"/>
    </row>
    <row r="479" spans="43:53">
      <c r="AQ479" s="1"/>
      <c r="AR479" s="1"/>
      <c r="AS479" s="1"/>
      <c r="AT479" s="1"/>
      <c r="AU479" s="1"/>
      <c r="AV479" s="1"/>
      <c r="AW479" s="1"/>
      <c r="AX479" s="1"/>
      <c r="AZ479" s="1"/>
      <c r="BA479" s="1"/>
    </row>
    <row r="480" spans="43:53">
      <c r="AQ480" s="1"/>
      <c r="AR480" s="1"/>
      <c r="AS480" s="1"/>
      <c r="AT480" s="1"/>
      <c r="AU480" s="1"/>
      <c r="AV480" s="1"/>
      <c r="AW480" s="1"/>
      <c r="AX480" s="1"/>
      <c r="AZ480" s="1"/>
      <c r="BA480" s="1"/>
    </row>
    <row r="481" spans="43:53">
      <c r="AQ481" s="1"/>
      <c r="AR481" s="1"/>
      <c r="AS481" s="1"/>
      <c r="AT481" s="1"/>
      <c r="AU481" s="1"/>
      <c r="AV481" s="1"/>
      <c r="AW481" s="1"/>
      <c r="AX481" s="1"/>
      <c r="AZ481" s="1"/>
      <c r="BA481" s="1"/>
    </row>
    <row r="482" spans="43:53">
      <c r="AQ482" s="1"/>
      <c r="AR482" s="1"/>
      <c r="AS482" s="1"/>
      <c r="AT482" s="1"/>
      <c r="AU482" s="1"/>
      <c r="AV482" s="1"/>
      <c r="AW482" s="1"/>
      <c r="AX482" s="1"/>
      <c r="AZ482" s="1"/>
      <c r="BA482" s="1"/>
    </row>
    <row r="483" spans="43:53">
      <c r="AQ483" s="1"/>
      <c r="AR483" s="1"/>
      <c r="AS483" s="1"/>
      <c r="AT483" s="1"/>
      <c r="AU483" s="1"/>
      <c r="AV483" s="1"/>
      <c r="AW483" s="1"/>
      <c r="AX483" s="1"/>
      <c r="AZ483" s="1"/>
      <c r="BA483" s="1"/>
    </row>
    <row r="484" spans="43:53">
      <c r="AQ484" s="1"/>
      <c r="AR484" s="1"/>
      <c r="AS484" s="1"/>
      <c r="AT484" s="1"/>
      <c r="AU484" s="1"/>
      <c r="AV484" s="1"/>
      <c r="AW484" s="1"/>
      <c r="AX484" s="1"/>
      <c r="AZ484" s="1"/>
      <c r="BA484" s="1"/>
    </row>
    <row r="485" spans="43:53">
      <c r="AQ485" s="1"/>
      <c r="AR485" s="1"/>
      <c r="AS485" s="1"/>
      <c r="AT485" s="1"/>
      <c r="AU485" s="1"/>
      <c r="AV485" s="1"/>
      <c r="AW485" s="1"/>
      <c r="AX485" s="1"/>
      <c r="AZ485" s="1"/>
      <c r="BA485" s="1"/>
    </row>
    <row r="486" spans="43:53">
      <c r="AQ486" s="1"/>
      <c r="AR486" s="1"/>
      <c r="AS486" s="1"/>
      <c r="AT486" s="1"/>
      <c r="AU486" s="1"/>
      <c r="AV486" s="1"/>
      <c r="AW486" s="1"/>
      <c r="AX486" s="1"/>
      <c r="AZ486" s="1"/>
      <c r="BA486" s="1"/>
    </row>
    <row r="487" spans="43:53">
      <c r="AQ487" s="1"/>
      <c r="AR487" s="1"/>
      <c r="AS487" s="1"/>
      <c r="AT487" s="1"/>
      <c r="AU487" s="1"/>
      <c r="AV487" s="1"/>
      <c r="AW487" s="1"/>
      <c r="AX487" s="1"/>
      <c r="AZ487" s="1"/>
      <c r="BA487" s="1"/>
    </row>
    <row r="488" spans="43:53">
      <c r="AQ488" s="1"/>
      <c r="AR488" s="1"/>
      <c r="AS488" s="1"/>
      <c r="AT488" s="1"/>
      <c r="AU488" s="1"/>
      <c r="AV488" s="1"/>
      <c r="AW488" s="1"/>
      <c r="AX488" s="1"/>
      <c r="AZ488" s="1"/>
      <c r="BA488" s="1"/>
    </row>
    <row r="489" spans="43:53">
      <c r="AQ489" s="1"/>
      <c r="AR489" s="1"/>
      <c r="AS489" s="1"/>
      <c r="AT489" s="1"/>
      <c r="AU489" s="1"/>
      <c r="AV489" s="1"/>
      <c r="AW489" s="1"/>
      <c r="AX489" s="1"/>
      <c r="AZ489" s="1"/>
      <c r="BA489" s="1"/>
    </row>
    <row r="490" spans="43:53">
      <c r="AQ490" s="1"/>
      <c r="AR490" s="1"/>
      <c r="AS490" s="1"/>
      <c r="AT490" s="1"/>
      <c r="AU490" s="1"/>
      <c r="AV490" s="1"/>
      <c r="AW490" s="1"/>
      <c r="AX490" s="1"/>
      <c r="AZ490" s="1"/>
      <c r="BA490" s="1"/>
    </row>
    <row r="491" spans="43:53">
      <c r="AQ491" s="1"/>
      <c r="AR491" s="1"/>
      <c r="AS491" s="1"/>
      <c r="AT491" s="1"/>
      <c r="AU491" s="1"/>
      <c r="AV491" s="1"/>
      <c r="AW491" s="1"/>
      <c r="AX491" s="1"/>
      <c r="AZ491" s="1"/>
      <c r="BA491" s="1"/>
    </row>
    <row r="492" spans="43:53">
      <c r="AQ492" s="1"/>
      <c r="AR492" s="1"/>
      <c r="AS492" s="1"/>
      <c r="AT492" s="1"/>
      <c r="AU492" s="1"/>
      <c r="AV492" s="1"/>
      <c r="AW492" s="1"/>
      <c r="AX492" s="1"/>
      <c r="AZ492" s="1"/>
      <c r="BA492" s="1"/>
    </row>
    <row r="493" spans="43:53">
      <c r="AQ493" s="1"/>
      <c r="AR493" s="1"/>
      <c r="AS493" s="1"/>
      <c r="AT493" s="1"/>
      <c r="AU493" s="1"/>
      <c r="AV493" s="1"/>
      <c r="AW493" s="1"/>
      <c r="AX493" s="1"/>
      <c r="AZ493" s="1"/>
      <c r="BA493" s="1"/>
    </row>
    <row r="494" spans="43:53">
      <c r="AQ494" s="1"/>
      <c r="AR494" s="1"/>
      <c r="AS494" s="1"/>
      <c r="AT494" s="1"/>
      <c r="AU494" s="1"/>
      <c r="AV494" s="1"/>
      <c r="AW494" s="1"/>
      <c r="AX494" s="1"/>
      <c r="AZ494" s="1"/>
      <c r="BA494" s="1"/>
    </row>
    <row r="495" spans="43:53">
      <c r="AQ495" s="1"/>
      <c r="AR495" s="1"/>
      <c r="AS495" s="1"/>
      <c r="AT495" s="1"/>
      <c r="AU495" s="1"/>
      <c r="AV495" s="1"/>
      <c r="AW495" s="1"/>
      <c r="AX495" s="1"/>
      <c r="AZ495" s="1"/>
      <c r="BA495" s="1"/>
    </row>
    <row r="496" spans="43:53">
      <c r="AQ496" s="1"/>
      <c r="AR496" s="1"/>
      <c r="AS496" s="1"/>
      <c r="AT496" s="1"/>
      <c r="AU496" s="1"/>
      <c r="AV496" s="1"/>
      <c r="AW496" s="1"/>
      <c r="AX496" s="1"/>
      <c r="AZ496" s="1"/>
      <c r="BA496" s="1"/>
    </row>
    <row r="497" spans="43:53">
      <c r="AQ497" s="1"/>
      <c r="AR497" s="1"/>
      <c r="AS497" s="1"/>
      <c r="AT497" s="1"/>
      <c r="AU497" s="1"/>
      <c r="AV497" s="1"/>
      <c r="AW497" s="1"/>
      <c r="AX497" s="1"/>
      <c r="AZ497" s="1"/>
      <c r="BA497" s="1"/>
    </row>
    <row r="498" spans="43:53">
      <c r="AQ498" s="1"/>
      <c r="AR498" s="1"/>
      <c r="AS498" s="1"/>
      <c r="AT498" s="1"/>
      <c r="AU498" s="1"/>
      <c r="AV498" s="1"/>
      <c r="AW498" s="1"/>
      <c r="AX498" s="1"/>
      <c r="AZ498" s="1"/>
      <c r="BA498" s="1"/>
    </row>
    <row r="499" spans="43:53">
      <c r="AQ499" s="1"/>
      <c r="AR499" s="1"/>
      <c r="AS499" s="1"/>
      <c r="AT499" s="1"/>
      <c r="AU499" s="1"/>
      <c r="AV499" s="1"/>
      <c r="AW499" s="1"/>
      <c r="AX499" s="1"/>
      <c r="AZ499" s="1"/>
      <c r="BA499" s="1"/>
    </row>
    <row r="500" spans="43:53">
      <c r="AQ500" s="1"/>
      <c r="AR500" s="1"/>
      <c r="AS500" s="1"/>
      <c r="AT500" s="1"/>
      <c r="AU500" s="1"/>
      <c r="AV500" s="1"/>
      <c r="AW500" s="1"/>
      <c r="AX500" s="1"/>
      <c r="AZ500" s="1"/>
      <c r="BA500" s="1"/>
    </row>
    <row r="501" spans="43:53">
      <c r="AQ501" s="1"/>
      <c r="AR501" s="1"/>
      <c r="AS501" s="1"/>
      <c r="AT501" s="1"/>
      <c r="AU501" s="1"/>
      <c r="AV501" s="1"/>
      <c r="AW501" s="1"/>
      <c r="AX501" s="1"/>
      <c r="AZ501" s="1"/>
      <c r="BA501" s="1"/>
    </row>
    <row r="502" spans="43:53">
      <c r="AQ502" s="1"/>
      <c r="AR502" s="1"/>
      <c r="AS502" s="1"/>
      <c r="AT502" s="1"/>
      <c r="AU502" s="1"/>
      <c r="AV502" s="1"/>
      <c r="AW502" s="1"/>
      <c r="AX502" s="1"/>
      <c r="AZ502" s="1"/>
      <c r="BA502" s="1"/>
    </row>
    <row r="503" spans="43:53">
      <c r="AQ503" s="1"/>
      <c r="AR503" s="1"/>
      <c r="AS503" s="1"/>
      <c r="AT503" s="1"/>
      <c r="AU503" s="1"/>
      <c r="AV503" s="1"/>
      <c r="AW503" s="1"/>
      <c r="AX503" s="1"/>
      <c r="AZ503" s="1"/>
      <c r="BA503" s="1"/>
    </row>
    <row r="504" spans="43:53">
      <c r="AQ504" s="1"/>
      <c r="AR504" s="1"/>
      <c r="AS504" s="1"/>
      <c r="AT504" s="1"/>
      <c r="AU504" s="1"/>
      <c r="AV504" s="1"/>
      <c r="AW504" s="1"/>
      <c r="AX504" s="1"/>
      <c r="AZ504" s="1"/>
      <c r="BA504" s="1"/>
    </row>
    <row r="505" spans="43:53">
      <c r="AQ505" s="1"/>
      <c r="AR505" s="1"/>
      <c r="AS505" s="1"/>
      <c r="AT505" s="1"/>
      <c r="AU505" s="1"/>
      <c r="AV505" s="1"/>
      <c r="AW505" s="1"/>
      <c r="AX505" s="1"/>
      <c r="AZ505" s="1"/>
      <c r="BA505" s="1"/>
    </row>
    <row r="506" spans="43:53">
      <c r="AQ506" s="1"/>
      <c r="AR506" s="1"/>
      <c r="AS506" s="1"/>
      <c r="AT506" s="1"/>
      <c r="AU506" s="1"/>
      <c r="AV506" s="1"/>
      <c r="AW506" s="1"/>
      <c r="AX506" s="1"/>
      <c r="AZ506" s="1"/>
      <c r="BA506" s="1"/>
    </row>
    <row r="507" spans="43:53">
      <c r="AQ507" s="1"/>
      <c r="AR507" s="1"/>
      <c r="AS507" s="1"/>
      <c r="AT507" s="1"/>
      <c r="AU507" s="1"/>
      <c r="AV507" s="1"/>
      <c r="AW507" s="1"/>
      <c r="AX507" s="1"/>
      <c r="AZ507" s="1"/>
      <c r="BA507" s="1"/>
    </row>
    <row r="508" spans="43:53">
      <c r="AQ508" s="1"/>
      <c r="AR508" s="1"/>
      <c r="AS508" s="1"/>
      <c r="AT508" s="1"/>
      <c r="AU508" s="1"/>
      <c r="AV508" s="1"/>
      <c r="AW508" s="1"/>
      <c r="AX508" s="1"/>
      <c r="AZ508" s="1"/>
      <c r="BA508" s="1"/>
    </row>
    <row r="509" spans="43:53">
      <c r="AQ509" s="1"/>
      <c r="AR509" s="1"/>
      <c r="AS509" s="1"/>
      <c r="AT509" s="1"/>
      <c r="AU509" s="1"/>
      <c r="AV509" s="1"/>
      <c r="AW509" s="1"/>
      <c r="AX509" s="1"/>
      <c r="AZ509" s="1"/>
      <c r="BA509" s="1"/>
    </row>
    <row r="510" spans="43:53">
      <c r="AQ510" s="1"/>
      <c r="AR510" s="1"/>
      <c r="AS510" s="1"/>
      <c r="AT510" s="1"/>
      <c r="AU510" s="1"/>
      <c r="AV510" s="1"/>
      <c r="AW510" s="1"/>
      <c r="AX510" s="1"/>
      <c r="AZ510" s="1"/>
      <c r="BA510" s="1"/>
    </row>
    <row r="511" spans="43:53">
      <c r="AQ511" s="1"/>
      <c r="AR511" s="1"/>
      <c r="AS511" s="1"/>
      <c r="AT511" s="1"/>
      <c r="AU511" s="1"/>
      <c r="AV511" s="1"/>
      <c r="AW511" s="1"/>
      <c r="AX511" s="1"/>
      <c r="AZ511" s="1"/>
      <c r="BA511" s="1"/>
    </row>
    <row r="512" spans="43:53">
      <c r="AQ512" s="1"/>
      <c r="AR512" s="1"/>
      <c r="AS512" s="1"/>
      <c r="AT512" s="1"/>
      <c r="AU512" s="1"/>
      <c r="AV512" s="1"/>
      <c r="AW512" s="1"/>
      <c r="AX512" s="1"/>
      <c r="AZ512" s="1"/>
      <c r="BA512" s="1"/>
    </row>
    <row r="513" spans="43:53">
      <c r="AQ513" s="1"/>
      <c r="AR513" s="1"/>
      <c r="AS513" s="1"/>
      <c r="AT513" s="1"/>
      <c r="AU513" s="1"/>
      <c r="AV513" s="1"/>
      <c r="AW513" s="1"/>
      <c r="AX513" s="1"/>
      <c r="AZ513" s="1"/>
      <c r="BA513" s="1"/>
    </row>
    <row r="514" spans="43:53">
      <c r="AQ514" s="1"/>
      <c r="AR514" s="1"/>
      <c r="AS514" s="1"/>
      <c r="AT514" s="1"/>
      <c r="AU514" s="1"/>
      <c r="AV514" s="1"/>
      <c r="AW514" s="1"/>
      <c r="AX514" s="1"/>
      <c r="AZ514" s="1"/>
      <c r="BA514" s="1"/>
    </row>
    <row r="515" spans="43:53">
      <c r="AQ515" s="1"/>
      <c r="AR515" s="1"/>
      <c r="AS515" s="1"/>
      <c r="AT515" s="1"/>
      <c r="AU515" s="1"/>
      <c r="AV515" s="1"/>
      <c r="AW515" s="1"/>
      <c r="AX515" s="1"/>
      <c r="AZ515" s="1"/>
      <c r="BA515" s="1"/>
    </row>
    <row r="516" spans="43:53">
      <c r="AQ516" s="1"/>
      <c r="AR516" s="1"/>
      <c r="AS516" s="1"/>
      <c r="AT516" s="1"/>
      <c r="AU516" s="1"/>
      <c r="AV516" s="1"/>
      <c r="AW516" s="1"/>
      <c r="AX516" s="1"/>
      <c r="AZ516" s="1"/>
      <c r="BA516" s="1"/>
    </row>
    <row r="517" spans="43:53">
      <c r="AQ517" s="1"/>
      <c r="AR517" s="1"/>
      <c r="AS517" s="1"/>
      <c r="AT517" s="1"/>
      <c r="AU517" s="1"/>
      <c r="AV517" s="1"/>
      <c r="AW517" s="1"/>
      <c r="AX517" s="1"/>
      <c r="AZ517" s="1"/>
      <c r="BA517" s="1"/>
    </row>
    <row r="518" spans="43:53">
      <c r="AQ518" s="1"/>
      <c r="AR518" s="1"/>
      <c r="AS518" s="1"/>
      <c r="AT518" s="1"/>
      <c r="AU518" s="1"/>
      <c r="AV518" s="1"/>
      <c r="AW518" s="1"/>
      <c r="AX518" s="1"/>
      <c r="AZ518" s="1"/>
      <c r="BA518" s="1"/>
    </row>
    <row r="519" spans="43:53">
      <c r="AQ519" s="1"/>
      <c r="AR519" s="1"/>
      <c r="AS519" s="1"/>
      <c r="AT519" s="1"/>
      <c r="AU519" s="1"/>
      <c r="AV519" s="1"/>
      <c r="AW519" s="1"/>
      <c r="AX519" s="1"/>
      <c r="AZ519" s="1"/>
      <c r="BA519" s="1"/>
    </row>
    <row r="520" spans="43:53">
      <c r="AQ520" s="1"/>
      <c r="AR520" s="1"/>
      <c r="AS520" s="1"/>
      <c r="AT520" s="1"/>
      <c r="AU520" s="1"/>
      <c r="AV520" s="1"/>
      <c r="AW520" s="1"/>
      <c r="AX520" s="1"/>
      <c r="AZ520" s="1"/>
      <c r="BA520" s="1"/>
    </row>
    <row r="521" spans="43:53">
      <c r="AQ521" s="1"/>
      <c r="AR521" s="1"/>
      <c r="AS521" s="1"/>
      <c r="AT521" s="1"/>
      <c r="AU521" s="1"/>
      <c r="AV521" s="1"/>
      <c r="AW521" s="1"/>
      <c r="AX521" s="1"/>
      <c r="AZ521" s="1"/>
      <c r="BA521" s="1"/>
    </row>
    <row r="522" spans="43:53">
      <c r="AQ522" s="1"/>
      <c r="AR522" s="1"/>
      <c r="AS522" s="1"/>
      <c r="AT522" s="1"/>
      <c r="AU522" s="1"/>
      <c r="AV522" s="1"/>
      <c r="AW522" s="1"/>
      <c r="AX522" s="1"/>
      <c r="AZ522" s="1"/>
      <c r="BA522" s="1"/>
    </row>
    <row r="523" spans="43:53">
      <c r="AQ523" s="1"/>
      <c r="AR523" s="1"/>
      <c r="AS523" s="1"/>
      <c r="AT523" s="1"/>
      <c r="AU523" s="1"/>
      <c r="AV523" s="1"/>
      <c r="AW523" s="1"/>
      <c r="AX523" s="1"/>
      <c r="AZ523" s="1"/>
      <c r="BA523" s="1"/>
    </row>
    <row r="524" spans="43:53">
      <c r="AQ524" s="1"/>
      <c r="AR524" s="1"/>
      <c r="AS524" s="1"/>
      <c r="AT524" s="1"/>
      <c r="AU524" s="1"/>
      <c r="AV524" s="1"/>
      <c r="AW524" s="1"/>
      <c r="AX524" s="1"/>
      <c r="AZ524" s="1"/>
      <c r="BA524" s="1"/>
    </row>
    <row r="525" spans="43:53">
      <c r="AQ525" s="1"/>
      <c r="AR525" s="1"/>
      <c r="AS525" s="1"/>
      <c r="AT525" s="1"/>
      <c r="AU525" s="1"/>
      <c r="AV525" s="1"/>
      <c r="AW525" s="1"/>
      <c r="AX525" s="1"/>
      <c r="AZ525" s="1"/>
      <c r="BA525" s="1"/>
    </row>
    <row r="526" spans="43:53">
      <c r="AQ526" s="1"/>
      <c r="AR526" s="1"/>
      <c r="AS526" s="1"/>
      <c r="AT526" s="1"/>
      <c r="AU526" s="1"/>
      <c r="AV526" s="1"/>
      <c r="AW526" s="1"/>
      <c r="AX526" s="1"/>
      <c r="AZ526" s="1"/>
      <c r="BA526" s="1"/>
    </row>
    <row r="527" spans="43:53">
      <c r="AQ527" s="1"/>
      <c r="AR527" s="1"/>
      <c r="AS527" s="1"/>
      <c r="AT527" s="1"/>
      <c r="AU527" s="1"/>
      <c r="AV527" s="1"/>
      <c r="AW527" s="1"/>
      <c r="AX527" s="1"/>
      <c r="AZ527" s="1"/>
      <c r="BA527" s="1"/>
    </row>
    <row r="528" spans="43:53">
      <c r="AQ528" s="1"/>
      <c r="AR528" s="1"/>
      <c r="AS528" s="1"/>
      <c r="AT528" s="1"/>
      <c r="AU528" s="1"/>
      <c r="AV528" s="1"/>
      <c r="AW528" s="1"/>
      <c r="AX528" s="1"/>
      <c r="AZ528" s="1"/>
      <c r="BA528" s="1"/>
    </row>
    <row r="529" spans="43:53">
      <c r="AQ529" s="1"/>
      <c r="AR529" s="1"/>
      <c r="AS529" s="1"/>
      <c r="AT529" s="1"/>
      <c r="AU529" s="1"/>
      <c r="AV529" s="1"/>
      <c r="AW529" s="1"/>
      <c r="AX529" s="1"/>
      <c r="AZ529" s="1"/>
      <c r="BA529" s="1"/>
    </row>
    <row r="530" spans="43:53">
      <c r="AQ530" s="1"/>
      <c r="AR530" s="1"/>
      <c r="AS530" s="1"/>
      <c r="AT530" s="1"/>
      <c r="AU530" s="1"/>
      <c r="AV530" s="1"/>
      <c r="AW530" s="1"/>
      <c r="AX530" s="1"/>
      <c r="AZ530" s="1"/>
      <c r="BA530" s="1"/>
    </row>
    <row r="531" spans="43:53">
      <c r="AQ531" s="1"/>
      <c r="AR531" s="1"/>
      <c r="AS531" s="1"/>
      <c r="AT531" s="1"/>
      <c r="AU531" s="1"/>
      <c r="AV531" s="1"/>
      <c r="AW531" s="1"/>
      <c r="AX531" s="1"/>
      <c r="AZ531" s="1"/>
      <c r="BA531" s="1"/>
    </row>
    <row r="532" spans="43:53">
      <c r="AQ532" s="1"/>
      <c r="AR532" s="1"/>
      <c r="AS532" s="1"/>
      <c r="AT532" s="1"/>
      <c r="AU532" s="1"/>
      <c r="AV532" s="1"/>
      <c r="AW532" s="1"/>
      <c r="AX532" s="1"/>
      <c r="AZ532" s="1"/>
      <c r="BA532" s="1"/>
    </row>
    <row r="533" spans="43:53">
      <c r="AQ533" s="1"/>
      <c r="AR533" s="1"/>
      <c r="AS533" s="1"/>
      <c r="AT533" s="1"/>
      <c r="AU533" s="1"/>
      <c r="AV533" s="1"/>
      <c r="AW533" s="1"/>
      <c r="AX533" s="1"/>
      <c r="AZ533" s="1"/>
      <c r="BA533" s="1"/>
    </row>
    <row r="534" spans="43:53">
      <c r="AQ534" s="1"/>
      <c r="AR534" s="1"/>
      <c r="AS534" s="1"/>
      <c r="AT534" s="1"/>
      <c r="AU534" s="1"/>
      <c r="AV534" s="1"/>
      <c r="AW534" s="1"/>
      <c r="AX534" s="1"/>
      <c r="AZ534" s="1"/>
      <c r="BA534" s="1"/>
    </row>
    <row r="535" spans="43:53">
      <c r="AQ535" s="1"/>
      <c r="AR535" s="1"/>
      <c r="AS535" s="1"/>
      <c r="AT535" s="1"/>
      <c r="AU535" s="1"/>
      <c r="AV535" s="1"/>
      <c r="AW535" s="1"/>
      <c r="AX535" s="1"/>
      <c r="AZ535" s="1"/>
      <c r="BA535" s="1"/>
    </row>
    <row r="536" spans="43:53">
      <c r="AQ536" s="1"/>
      <c r="AR536" s="1"/>
      <c r="AS536" s="1"/>
      <c r="AT536" s="1"/>
      <c r="AU536" s="1"/>
      <c r="AV536" s="1"/>
      <c r="AW536" s="1"/>
      <c r="AX536" s="1"/>
      <c r="AZ536" s="1"/>
      <c r="BA536" s="1"/>
    </row>
    <row r="537" spans="43:53">
      <c r="AQ537" s="1"/>
      <c r="AR537" s="1"/>
      <c r="AS537" s="1"/>
      <c r="AT537" s="1"/>
      <c r="AU537" s="1"/>
      <c r="AV537" s="1"/>
      <c r="AW537" s="1"/>
      <c r="AX537" s="1"/>
      <c r="AZ537" s="1"/>
      <c r="BA537" s="1"/>
    </row>
    <row r="538" spans="43:53">
      <c r="AQ538" s="1"/>
      <c r="AR538" s="1"/>
      <c r="AS538" s="1"/>
      <c r="AT538" s="1"/>
      <c r="AU538" s="1"/>
      <c r="AV538" s="1"/>
      <c r="AW538" s="1"/>
      <c r="AX538" s="1"/>
      <c r="AZ538" s="1"/>
      <c r="BA538" s="1"/>
    </row>
    <row r="539" spans="43:53">
      <c r="AQ539" s="1"/>
      <c r="AR539" s="1"/>
      <c r="AS539" s="1"/>
      <c r="AT539" s="1"/>
      <c r="AU539" s="1"/>
      <c r="AV539" s="1"/>
      <c r="AW539" s="1"/>
      <c r="AX539" s="1"/>
      <c r="AZ539" s="1"/>
      <c r="BA539" s="1"/>
    </row>
    <row r="540" spans="43:53">
      <c r="AQ540" s="1"/>
      <c r="AR540" s="1"/>
      <c r="AS540" s="1"/>
      <c r="AT540" s="1"/>
      <c r="AU540" s="1"/>
      <c r="AV540" s="1"/>
      <c r="AW540" s="1"/>
      <c r="AX540" s="1"/>
      <c r="AZ540" s="1"/>
      <c r="BA540" s="1"/>
    </row>
    <row r="541" spans="43:53">
      <c r="AQ541" s="1"/>
      <c r="AR541" s="1"/>
      <c r="AS541" s="1"/>
      <c r="AT541" s="1"/>
      <c r="AU541" s="1"/>
      <c r="AV541" s="1"/>
      <c r="AW541" s="1"/>
      <c r="AX541" s="1"/>
      <c r="AZ541" s="1"/>
      <c r="BA541" s="1"/>
    </row>
    <row r="542" spans="43:53">
      <c r="AQ542" s="1"/>
      <c r="AR542" s="1"/>
      <c r="AS542" s="1"/>
      <c r="AT542" s="1"/>
      <c r="AU542" s="1"/>
      <c r="AV542" s="1"/>
      <c r="AW542" s="1"/>
      <c r="AX542" s="1"/>
      <c r="AZ542" s="1"/>
      <c r="BA542" s="1"/>
    </row>
    <row r="543" spans="43:53">
      <c r="AQ543" s="1"/>
      <c r="AR543" s="1"/>
      <c r="AS543" s="1"/>
      <c r="AT543" s="1"/>
      <c r="AU543" s="1"/>
      <c r="AV543" s="1"/>
      <c r="AW543" s="1"/>
      <c r="AX543" s="1"/>
      <c r="AZ543" s="1"/>
      <c r="BA543" s="1"/>
    </row>
    <row r="544" spans="43:53">
      <c r="AQ544" s="1"/>
      <c r="AR544" s="1"/>
      <c r="AS544" s="1"/>
      <c r="AT544" s="1"/>
      <c r="AU544" s="1"/>
      <c r="AV544" s="1"/>
      <c r="AW544" s="1"/>
      <c r="AX544" s="1"/>
      <c r="AZ544" s="1"/>
      <c r="BA544" s="1"/>
    </row>
    <row r="545" spans="43:53">
      <c r="AQ545" s="1"/>
      <c r="AR545" s="1"/>
      <c r="AS545" s="1"/>
      <c r="AT545" s="1"/>
      <c r="AU545" s="1"/>
      <c r="AV545" s="1"/>
      <c r="AW545" s="1"/>
      <c r="AX545" s="1"/>
      <c r="AZ545" s="1"/>
      <c r="BA545" s="1"/>
    </row>
    <row r="546" spans="43:53">
      <c r="AQ546" s="1"/>
      <c r="AR546" s="1"/>
      <c r="AS546" s="1"/>
      <c r="AT546" s="1"/>
      <c r="AU546" s="1"/>
      <c r="AV546" s="1"/>
      <c r="AW546" s="1"/>
      <c r="AX546" s="1"/>
      <c r="AZ546" s="1"/>
      <c r="BA546" s="1"/>
    </row>
    <row r="547" spans="43:53">
      <c r="AQ547" s="1"/>
      <c r="AR547" s="1"/>
      <c r="AS547" s="1"/>
      <c r="AT547" s="1"/>
      <c r="AU547" s="1"/>
      <c r="AV547" s="1"/>
      <c r="AW547" s="1"/>
      <c r="AX547" s="1"/>
      <c r="AZ547" s="1"/>
      <c r="BA547" s="1"/>
    </row>
    <row r="548" spans="43:53">
      <c r="AQ548" s="1"/>
      <c r="AR548" s="1"/>
      <c r="AS548" s="1"/>
      <c r="AT548" s="1"/>
      <c r="AU548" s="1"/>
      <c r="AV548" s="1"/>
      <c r="AW548" s="1"/>
      <c r="AX548" s="1"/>
      <c r="AZ548" s="1"/>
      <c r="BA548" s="1"/>
    </row>
    <row r="549" spans="43:53">
      <c r="AQ549" s="1"/>
      <c r="AR549" s="1"/>
      <c r="AS549" s="1"/>
      <c r="AT549" s="1"/>
      <c r="AU549" s="1"/>
      <c r="AV549" s="1"/>
      <c r="AW549" s="1"/>
      <c r="AX549" s="1"/>
      <c r="AZ549" s="1"/>
      <c r="BA549" s="1"/>
    </row>
    <row r="550" spans="43:53">
      <c r="AQ550" s="1"/>
      <c r="AR550" s="1"/>
      <c r="AS550" s="1"/>
      <c r="AT550" s="1"/>
      <c r="AU550" s="1"/>
      <c r="AV550" s="1"/>
      <c r="AW550" s="1"/>
      <c r="AX550" s="1"/>
      <c r="AZ550" s="1"/>
      <c r="BA550" s="1"/>
    </row>
    <row r="551" spans="43:53">
      <c r="AQ551" s="1"/>
      <c r="AR551" s="1"/>
      <c r="AS551" s="1"/>
      <c r="AT551" s="1"/>
      <c r="AU551" s="1"/>
      <c r="AV551" s="1"/>
      <c r="AW551" s="1"/>
      <c r="AX551" s="1"/>
      <c r="AZ551" s="1"/>
      <c r="BA551" s="1"/>
    </row>
    <row r="552" spans="43:53">
      <c r="AQ552" s="1"/>
      <c r="AR552" s="1"/>
      <c r="AS552" s="1"/>
      <c r="AT552" s="1"/>
      <c r="AU552" s="1"/>
      <c r="AV552" s="1"/>
      <c r="AW552" s="1"/>
      <c r="AX552" s="1"/>
      <c r="AZ552" s="1"/>
      <c r="BA552" s="1"/>
    </row>
    <row r="553" spans="43:53">
      <c r="AQ553" s="1"/>
      <c r="AR553" s="1"/>
      <c r="AS553" s="1"/>
      <c r="AT553" s="1"/>
      <c r="AU553" s="1"/>
      <c r="AV553" s="1"/>
      <c r="AW553" s="1"/>
      <c r="AX553" s="1"/>
      <c r="AZ553" s="1"/>
      <c r="BA553" s="1"/>
    </row>
    <row r="554" spans="43:53">
      <c r="AQ554" s="1"/>
      <c r="AR554" s="1"/>
      <c r="AS554" s="1"/>
      <c r="AT554" s="1"/>
      <c r="AU554" s="1"/>
      <c r="AV554" s="1"/>
      <c r="AW554" s="1"/>
      <c r="AX554" s="1"/>
      <c r="AZ554" s="1"/>
      <c r="BA554" s="1"/>
    </row>
    <row r="555" spans="43:53">
      <c r="AQ555" s="1"/>
      <c r="AR555" s="1"/>
      <c r="AS555" s="1"/>
      <c r="AT555" s="1"/>
      <c r="AU555" s="1"/>
      <c r="AV555" s="1"/>
      <c r="AW555" s="1"/>
      <c r="AX555" s="1"/>
      <c r="AZ555" s="1"/>
      <c r="BA555" s="1"/>
    </row>
    <row r="556" spans="43:53">
      <c r="AQ556" s="1"/>
      <c r="AR556" s="1"/>
      <c r="AS556" s="1"/>
      <c r="AT556" s="1"/>
      <c r="AU556" s="1"/>
      <c r="AV556" s="1"/>
      <c r="AW556" s="1"/>
      <c r="AX556" s="1"/>
      <c r="AZ556" s="1"/>
      <c r="BA556" s="1"/>
    </row>
    <row r="557" spans="43:53">
      <c r="AQ557" s="1"/>
      <c r="AR557" s="1"/>
      <c r="AS557" s="1"/>
      <c r="AT557" s="1"/>
      <c r="AU557" s="1"/>
      <c r="AV557" s="1"/>
      <c r="AW557" s="1"/>
      <c r="AX557" s="1"/>
      <c r="AZ557" s="1"/>
      <c r="BA557" s="1"/>
    </row>
    <row r="558" spans="43:53">
      <c r="AQ558" s="1"/>
      <c r="AR558" s="1"/>
      <c r="AS558" s="1"/>
      <c r="AT558" s="1"/>
      <c r="AU558" s="1"/>
      <c r="AV558" s="1"/>
      <c r="AW558" s="1"/>
      <c r="AX558" s="1"/>
      <c r="AZ558" s="1"/>
      <c r="BA558" s="1"/>
    </row>
    <row r="559" spans="43:53">
      <c r="AQ559" s="1"/>
      <c r="AR559" s="1"/>
      <c r="AS559" s="1"/>
      <c r="AT559" s="1"/>
      <c r="AU559" s="1"/>
      <c r="AV559" s="1"/>
      <c r="AW559" s="1"/>
      <c r="AX559" s="1"/>
      <c r="AZ559" s="1"/>
      <c r="BA559" s="1"/>
    </row>
    <row r="560" spans="43:53">
      <c r="AQ560" s="1"/>
      <c r="AR560" s="1"/>
      <c r="AS560" s="1"/>
      <c r="AT560" s="1"/>
      <c r="AU560" s="1"/>
      <c r="AV560" s="1"/>
      <c r="AW560" s="1"/>
      <c r="AX560" s="1"/>
      <c r="AZ560" s="1"/>
      <c r="BA560" s="1"/>
    </row>
    <row r="561" spans="43:53">
      <c r="AQ561" s="1"/>
      <c r="AR561" s="1"/>
      <c r="AS561" s="1"/>
      <c r="AT561" s="1"/>
      <c r="AU561" s="1"/>
      <c r="AV561" s="1"/>
      <c r="AW561" s="1"/>
      <c r="AX561" s="1"/>
      <c r="AZ561" s="1"/>
      <c r="BA561" s="1"/>
    </row>
    <row r="562" spans="43:53">
      <c r="AQ562" s="1"/>
      <c r="AR562" s="1"/>
      <c r="AS562" s="1"/>
      <c r="AT562" s="1"/>
      <c r="AU562" s="1"/>
      <c r="AV562" s="1"/>
      <c r="AW562" s="1"/>
      <c r="AX562" s="1"/>
      <c r="AZ562" s="1"/>
      <c r="BA562" s="1"/>
    </row>
    <row r="563" spans="43:53">
      <c r="AQ563" s="1"/>
      <c r="AR563" s="1"/>
      <c r="AS563" s="1"/>
      <c r="AT563" s="1"/>
      <c r="AU563" s="1"/>
      <c r="AV563" s="1"/>
      <c r="AW563" s="1"/>
      <c r="AX563" s="1"/>
      <c r="AZ563" s="1"/>
      <c r="BA563" s="1"/>
    </row>
    <row r="564" spans="43:53">
      <c r="AQ564" s="1"/>
      <c r="AR564" s="1"/>
      <c r="AS564" s="1"/>
      <c r="AT564" s="1"/>
      <c r="AU564" s="1"/>
      <c r="AV564" s="1"/>
      <c r="AW564" s="1"/>
      <c r="AX564" s="1"/>
      <c r="AZ564" s="1"/>
      <c r="BA564" s="1"/>
    </row>
    <row r="565" spans="43:53">
      <c r="AQ565" s="1"/>
      <c r="AR565" s="1"/>
      <c r="AS565" s="1"/>
      <c r="AT565" s="1"/>
      <c r="AU565" s="1"/>
      <c r="AV565" s="1"/>
      <c r="AW565" s="1"/>
      <c r="AX565" s="1"/>
      <c r="AZ565" s="1"/>
      <c r="BA565" s="1"/>
    </row>
    <row r="566" spans="43:53">
      <c r="AQ566" s="1"/>
      <c r="AR566" s="1"/>
      <c r="AS566" s="1"/>
      <c r="AT566" s="1"/>
      <c r="AU566" s="1"/>
      <c r="AV566" s="1"/>
      <c r="AW566" s="1"/>
      <c r="AX566" s="1"/>
      <c r="AZ566" s="1"/>
      <c r="BA566" s="1"/>
    </row>
    <row r="567" spans="43:53">
      <c r="AQ567" s="1"/>
      <c r="AR567" s="1"/>
      <c r="AS567" s="1"/>
      <c r="AT567" s="1"/>
      <c r="AU567" s="1"/>
      <c r="AV567" s="1"/>
      <c r="AW567" s="1"/>
      <c r="AX567" s="1"/>
      <c r="AZ567" s="1"/>
      <c r="BA567" s="1"/>
    </row>
    <row r="568" spans="43:53">
      <c r="AQ568" s="1"/>
      <c r="AR568" s="1"/>
      <c r="AS568" s="1"/>
      <c r="AT568" s="1"/>
      <c r="AU568" s="1"/>
      <c r="AV568" s="1"/>
      <c r="AW568" s="1"/>
      <c r="AX568" s="1"/>
      <c r="AZ568" s="1"/>
      <c r="BA568" s="1"/>
    </row>
    <row r="569" spans="43:53">
      <c r="AQ569" s="1"/>
      <c r="AR569" s="1"/>
      <c r="AS569" s="1"/>
      <c r="AT569" s="1"/>
      <c r="AU569" s="1"/>
      <c r="AV569" s="1"/>
      <c r="AW569" s="1"/>
      <c r="AX569" s="1"/>
      <c r="AZ569" s="1"/>
      <c r="BA569" s="1"/>
    </row>
    <row r="570" spans="43:53">
      <c r="AQ570" s="1"/>
      <c r="AR570" s="1"/>
      <c r="AS570" s="1"/>
      <c r="AT570" s="1"/>
      <c r="AU570" s="1"/>
      <c r="AV570" s="1"/>
      <c r="AW570" s="1"/>
      <c r="AX570" s="1"/>
      <c r="AZ570" s="1"/>
      <c r="BA570" s="1"/>
    </row>
    <row r="571" spans="43:53">
      <c r="AQ571" s="1"/>
      <c r="AR571" s="1"/>
      <c r="AS571" s="1"/>
      <c r="AT571" s="1"/>
      <c r="AU571" s="1"/>
      <c r="AV571" s="1"/>
      <c r="AW571" s="1"/>
      <c r="AX571" s="1"/>
      <c r="AZ571" s="1"/>
      <c r="BA571" s="1"/>
    </row>
    <row r="572" spans="43:53">
      <c r="AQ572" s="1"/>
      <c r="AR572" s="1"/>
      <c r="AS572" s="1"/>
      <c r="AT572" s="1"/>
      <c r="AU572" s="1"/>
      <c r="AV572" s="1"/>
      <c r="AW572" s="1"/>
      <c r="AX572" s="1"/>
      <c r="AZ572" s="1"/>
      <c r="BA572" s="1"/>
    </row>
    <row r="573" spans="43:53">
      <c r="AQ573" s="1"/>
      <c r="AR573" s="1"/>
      <c r="AS573" s="1"/>
      <c r="AT573" s="1"/>
      <c r="AU573" s="1"/>
      <c r="AV573" s="1"/>
      <c r="AW573" s="1"/>
      <c r="AX573" s="1"/>
      <c r="AZ573" s="1"/>
      <c r="BA573" s="1"/>
    </row>
    <row r="574" spans="43:53">
      <c r="AQ574" s="1"/>
      <c r="AR574" s="1"/>
      <c r="AS574" s="1"/>
      <c r="AT574" s="1"/>
      <c r="AU574" s="1"/>
      <c r="AV574" s="1"/>
      <c r="AW574" s="1"/>
      <c r="AX574" s="1"/>
      <c r="AZ574" s="1"/>
      <c r="BA574" s="1"/>
    </row>
    <row r="575" spans="43:53">
      <c r="AQ575" s="1"/>
      <c r="AR575" s="1"/>
      <c r="AS575" s="1"/>
      <c r="AT575" s="1"/>
      <c r="AU575" s="1"/>
      <c r="AV575" s="1"/>
      <c r="AW575" s="1"/>
      <c r="AX575" s="1"/>
      <c r="AZ575" s="1"/>
      <c r="BA575" s="1"/>
    </row>
    <row r="576" spans="43:53">
      <c r="AQ576" s="1"/>
      <c r="AR576" s="1"/>
      <c r="AS576" s="1"/>
      <c r="AT576" s="1"/>
      <c r="AU576" s="1"/>
      <c r="AV576" s="1"/>
      <c r="AW576" s="1"/>
      <c r="AX576" s="1"/>
      <c r="AZ576" s="1"/>
      <c r="BA576" s="1"/>
    </row>
    <row r="577" spans="43:53">
      <c r="AQ577" s="1"/>
      <c r="AR577" s="1"/>
      <c r="AS577" s="1"/>
      <c r="AT577" s="1"/>
      <c r="AU577" s="1"/>
      <c r="AV577" s="1"/>
      <c r="AW577" s="1"/>
      <c r="AX577" s="1"/>
      <c r="AZ577" s="1"/>
      <c r="BA577" s="1"/>
    </row>
    <row r="578" spans="43:53">
      <c r="AQ578" s="1"/>
      <c r="AR578" s="1"/>
      <c r="AS578" s="1"/>
      <c r="AT578" s="1"/>
      <c r="AU578" s="1"/>
      <c r="AV578" s="1"/>
      <c r="AW578" s="1"/>
      <c r="AX578" s="1"/>
      <c r="AZ578" s="1"/>
      <c r="BA578" s="1"/>
    </row>
    <row r="579" spans="43:53">
      <c r="AQ579" s="1"/>
      <c r="AR579" s="1"/>
      <c r="AS579" s="1"/>
      <c r="AT579" s="1"/>
      <c r="AU579" s="1"/>
      <c r="AV579" s="1"/>
      <c r="AW579" s="1"/>
      <c r="AX579" s="1"/>
      <c r="AZ579" s="1"/>
      <c r="BA579" s="1"/>
    </row>
    <row r="580" spans="43:53">
      <c r="AQ580" s="1"/>
      <c r="AR580" s="1"/>
      <c r="AS580" s="1"/>
      <c r="AT580" s="1"/>
      <c r="AU580" s="1"/>
      <c r="AV580" s="1"/>
      <c r="AW580" s="1"/>
      <c r="AX580" s="1"/>
      <c r="AZ580" s="1"/>
      <c r="BA580" s="1"/>
    </row>
    <row r="581" spans="43:53">
      <c r="AQ581" s="1"/>
      <c r="AR581" s="1"/>
      <c r="AS581" s="1"/>
      <c r="AT581" s="1"/>
      <c r="AU581" s="1"/>
      <c r="AV581" s="1"/>
      <c r="AW581" s="1"/>
      <c r="AX581" s="1"/>
      <c r="AZ581" s="1"/>
      <c r="BA581" s="1"/>
    </row>
    <row r="582" spans="43:53">
      <c r="AQ582" s="1"/>
      <c r="AR582" s="1"/>
      <c r="AS582" s="1"/>
      <c r="AT582" s="1"/>
      <c r="AU582" s="1"/>
      <c r="AV582" s="1"/>
      <c r="AW582" s="1"/>
      <c r="AX582" s="1"/>
      <c r="AZ582" s="1"/>
      <c r="BA582" s="1"/>
    </row>
    <row r="583" spans="43:53">
      <c r="AQ583" s="1"/>
      <c r="AR583" s="1"/>
      <c r="AS583" s="1"/>
      <c r="AT583" s="1"/>
      <c r="AU583" s="1"/>
      <c r="AV583" s="1"/>
      <c r="AW583" s="1"/>
      <c r="AX583" s="1"/>
      <c r="AZ583" s="1"/>
      <c r="BA583" s="1"/>
    </row>
    <row r="584" spans="43:53">
      <c r="AQ584" s="1"/>
      <c r="AR584" s="1"/>
      <c r="AS584" s="1"/>
      <c r="AT584" s="1"/>
      <c r="AU584" s="1"/>
      <c r="AV584" s="1"/>
      <c r="AW584" s="1"/>
      <c r="AX584" s="1"/>
      <c r="AZ584" s="1"/>
      <c r="BA584" s="1"/>
    </row>
    <row r="585" spans="43:53">
      <c r="AQ585" s="1"/>
      <c r="AR585" s="1"/>
      <c r="AS585" s="1"/>
      <c r="AT585" s="1"/>
      <c r="AU585" s="1"/>
      <c r="AV585" s="1"/>
      <c r="AW585" s="1"/>
      <c r="AX585" s="1"/>
      <c r="AZ585" s="1"/>
      <c r="BA585" s="1"/>
    </row>
    <row r="586" spans="43:53">
      <c r="AQ586" s="1"/>
      <c r="AR586" s="1"/>
      <c r="AS586" s="1"/>
      <c r="AT586" s="1"/>
      <c r="AU586" s="1"/>
      <c r="AV586" s="1"/>
      <c r="AW586" s="1"/>
      <c r="AX586" s="1"/>
      <c r="AZ586" s="1"/>
      <c r="BA586" s="1"/>
    </row>
    <row r="587" spans="43:53">
      <c r="AQ587" s="1"/>
      <c r="AR587" s="1"/>
      <c r="AS587" s="1"/>
      <c r="AT587" s="1"/>
      <c r="AU587" s="1"/>
      <c r="AV587" s="1"/>
      <c r="AW587" s="1"/>
      <c r="AX587" s="1"/>
      <c r="AZ587" s="1"/>
      <c r="BA587" s="1"/>
    </row>
    <row r="588" spans="43:53">
      <c r="AQ588" s="1"/>
      <c r="AR588" s="1"/>
      <c r="AS588" s="1"/>
      <c r="AT588" s="1"/>
      <c r="AU588" s="1"/>
      <c r="AV588" s="1"/>
      <c r="AW588" s="1"/>
      <c r="AX588" s="1"/>
      <c r="AZ588" s="1"/>
      <c r="BA588" s="1"/>
    </row>
    <row r="589" spans="43:53">
      <c r="AQ589" s="1"/>
      <c r="AR589" s="1"/>
      <c r="AS589" s="1"/>
      <c r="AT589" s="1"/>
      <c r="AU589" s="1"/>
      <c r="AV589" s="1"/>
      <c r="AW589" s="1"/>
      <c r="AX589" s="1"/>
      <c r="AZ589" s="1"/>
      <c r="BA589" s="1"/>
    </row>
    <row r="590" spans="43:53">
      <c r="AQ590" s="1"/>
      <c r="AR590" s="1"/>
      <c r="AS590" s="1"/>
      <c r="AT590" s="1"/>
      <c r="AU590" s="1"/>
      <c r="AV590" s="1"/>
      <c r="AW590" s="1"/>
      <c r="AX590" s="1"/>
      <c r="AZ590" s="1"/>
      <c r="BA590" s="1"/>
    </row>
    <row r="591" spans="43:53">
      <c r="AQ591" s="1"/>
      <c r="AR591" s="1"/>
      <c r="AS591" s="1"/>
      <c r="AT591" s="1"/>
      <c r="AU591" s="1"/>
      <c r="AV591" s="1"/>
      <c r="AW591" s="1"/>
      <c r="AX591" s="1"/>
      <c r="AZ591" s="1"/>
      <c r="BA591" s="1"/>
    </row>
    <row r="592" spans="43:53">
      <c r="AQ592" s="1"/>
      <c r="AR592" s="1"/>
      <c r="AS592" s="1"/>
      <c r="AT592" s="1"/>
      <c r="AU592" s="1"/>
      <c r="AV592" s="1"/>
      <c r="AW592" s="1"/>
      <c r="AX592" s="1"/>
      <c r="AZ592" s="1"/>
      <c r="BA592" s="1"/>
    </row>
    <row r="593" spans="43:53">
      <c r="AQ593" s="1"/>
      <c r="AR593" s="1"/>
      <c r="AS593" s="1"/>
      <c r="AT593" s="1"/>
      <c r="AU593" s="1"/>
      <c r="AV593" s="1"/>
      <c r="AW593" s="1"/>
      <c r="AX593" s="1"/>
      <c r="AZ593" s="1"/>
      <c r="BA593" s="1"/>
    </row>
    <row r="594" spans="43:53">
      <c r="AQ594" s="1"/>
      <c r="AR594" s="1"/>
      <c r="AS594" s="1"/>
      <c r="AT594" s="1"/>
      <c r="AU594" s="1"/>
      <c r="AV594" s="1"/>
      <c r="AW594" s="1"/>
      <c r="AX594" s="1"/>
      <c r="AZ594" s="1"/>
      <c r="BA594" s="1"/>
    </row>
    <row r="595" spans="43:53">
      <c r="AQ595" s="1"/>
      <c r="AR595" s="1"/>
      <c r="AS595" s="1"/>
      <c r="AT595" s="1"/>
      <c r="AU595" s="1"/>
      <c r="AV595" s="1"/>
      <c r="AW595" s="1"/>
      <c r="AX595" s="1"/>
      <c r="AZ595" s="1"/>
      <c r="BA595" s="1"/>
    </row>
    <row r="596" spans="43:53">
      <c r="AQ596" s="1"/>
      <c r="AR596" s="1"/>
      <c r="AS596" s="1"/>
      <c r="AT596" s="1"/>
      <c r="AU596" s="1"/>
      <c r="AV596" s="1"/>
      <c r="AW596" s="1"/>
      <c r="AX596" s="1"/>
      <c r="AZ596" s="1"/>
      <c r="BA596" s="1"/>
    </row>
    <row r="597" spans="43:53">
      <c r="AQ597" s="1"/>
      <c r="AR597" s="1"/>
      <c r="AS597" s="1"/>
      <c r="AT597" s="1"/>
      <c r="AU597" s="1"/>
      <c r="AV597" s="1"/>
      <c r="AW597" s="1"/>
      <c r="AX597" s="1"/>
      <c r="AZ597" s="1"/>
      <c r="BA597" s="1"/>
    </row>
    <row r="598" spans="43:53">
      <c r="AQ598" s="1"/>
      <c r="AR598" s="1"/>
      <c r="AS598" s="1"/>
      <c r="AT598" s="1"/>
      <c r="AU598" s="1"/>
      <c r="AV598" s="1"/>
      <c r="AW598" s="1"/>
      <c r="AX598" s="1"/>
      <c r="AZ598" s="1"/>
      <c r="BA598" s="1"/>
    </row>
    <row r="599" spans="43:53">
      <c r="AQ599" s="1"/>
      <c r="AR599" s="1"/>
      <c r="AS599" s="1"/>
      <c r="AT599" s="1"/>
      <c r="AU599" s="1"/>
      <c r="AV599" s="1"/>
      <c r="AW599" s="1"/>
      <c r="AX599" s="1"/>
      <c r="AZ599" s="1"/>
      <c r="BA599" s="1"/>
    </row>
    <row r="600" spans="43:53">
      <c r="AQ600" s="1"/>
      <c r="AR600" s="1"/>
      <c r="AS600" s="1"/>
      <c r="AT600" s="1"/>
      <c r="AU600" s="1"/>
      <c r="AV600" s="1"/>
      <c r="AW600" s="1"/>
      <c r="AX600" s="1"/>
      <c r="AZ600" s="1"/>
      <c r="BA600" s="1"/>
    </row>
    <row r="601" spans="43:53">
      <c r="AQ601" s="1"/>
      <c r="AR601" s="1"/>
      <c r="AS601" s="1"/>
      <c r="AT601" s="1"/>
      <c r="AU601" s="1"/>
      <c r="AV601" s="1"/>
      <c r="AW601" s="1"/>
      <c r="AX601" s="1"/>
      <c r="AZ601" s="1"/>
      <c r="BA601" s="1"/>
    </row>
    <row r="602" spans="43:53">
      <c r="AQ602" s="1"/>
      <c r="AR602" s="1"/>
      <c r="AS602" s="1"/>
      <c r="AT602" s="1"/>
      <c r="AU602" s="1"/>
      <c r="AV602" s="1"/>
      <c r="AW602" s="1"/>
      <c r="AX602" s="1"/>
      <c r="AZ602" s="1"/>
      <c r="BA602" s="1"/>
    </row>
    <row r="603" spans="43:53">
      <c r="AQ603" s="1"/>
      <c r="AR603" s="1"/>
      <c r="AS603" s="1"/>
      <c r="AT603" s="1"/>
      <c r="AU603" s="1"/>
      <c r="AV603" s="1"/>
      <c r="AW603" s="1"/>
      <c r="AX603" s="1"/>
      <c r="AZ603" s="1"/>
      <c r="BA603" s="1"/>
    </row>
    <row r="604" spans="43:53">
      <c r="AQ604" s="1"/>
      <c r="AR604" s="1"/>
      <c r="AS604" s="1"/>
      <c r="AT604" s="1"/>
      <c r="AU604" s="1"/>
      <c r="AV604" s="1"/>
      <c r="AW604" s="1"/>
      <c r="AX604" s="1"/>
      <c r="AZ604" s="1"/>
      <c r="BA604" s="1"/>
    </row>
    <row r="605" spans="43:53">
      <c r="AQ605" s="1"/>
      <c r="AR605" s="1"/>
      <c r="AS605" s="1"/>
      <c r="AT605" s="1"/>
      <c r="AU605" s="1"/>
      <c r="AV605" s="1"/>
      <c r="AW605" s="1"/>
      <c r="AX605" s="1"/>
      <c r="AZ605" s="1"/>
      <c r="BA605" s="1"/>
    </row>
    <row r="606" spans="43:53">
      <c r="AQ606" s="1"/>
      <c r="AR606" s="1"/>
      <c r="AS606" s="1"/>
      <c r="AT606" s="1"/>
      <c r="AU606" s="1"/>
      <c r="AV606" s="1"/>
      <c r="AW606" s="1"/>
      <c r="AX606" s="1"/>
      <c r="AZ606" s="1"/>
      <c r="BA606" s="1"/>
    </row>
    <row r="607" spans="43:53">
      <c r="AQ607" s="1"/>
      <c r="AR607" s="1"/>
      <c r="AS607" s="1"/>
      <c r="AT607" s="1"/>
      <c r="AU607" s="1"/>
      <c r="AV607" s="1"/>
      <c r="AW607" s="1"/>
      <c r="AX607" s="1"/>
      <c r="AZ607" s="1"/>
      <c r="BA607" s="1"/>
    </row>
    <row r="608" spans="43:53">
      <c r="AQ608" s="1"/>
      <c r="AR608" s="1"/>
      <c r="AS608" s="1"/>
      <c r="AT608" s="1"/>
      <c r="AU608" s="1"/>
      <c r="AV608" s="1"/>
      <c r="AW608" s="1"/>
      <c r="AX608" s="1"/>
      <c r="AZ608" s="1"/>
      <c r="BA608" s="1"/>
    </row>
    <row r="609" spans="43:53">
      <c r="AQ609" s="1"/>
      <c r="AR609" s="1"/>
      <c r="AS609" s="1"/>
      <c r="AT609" s="1"/>
      <c r="AU609" s="1"/>
      <c r="AV609" s="1"/>
      <c r="AW609" s="1"/>
      <c r="AX609" s="1"/>
      <c r="AZ609" s="1"/>
      <c r="BA609" s="1"/>
    </row>
    <row r="610" spans="43:53">
      <c r="AQ610" s="1"/>
      <c r="AR610" s="1"/>
      <c r="AS610" s="1"/>
      <c r="AT610" s="1"/>
      <c r="AU610" s="1"/>
      <c r="AV610" s="1"/>
      <c r="AW610" s="1"/>
      <c r="AX610" s="1"/>
      <c r="AZ610" s="1"/>
      <c r="BA610" s="1"/>
    </row>
    <row r="611" spans="43:53">
      <c r="AQ611" s="1"/>
      <c r="AR611" s="1"/>
      <c r="AS611" s="1"/>
      <c r="AT611" s="1"/>
      <c r="AU611" s="1"/>
      <c r="AV611" s="1"/>
      <c r="AW611" s="1"/>
      <c r="AX611" s="1"/>
      <c r="AZ611" s="1"/>
      <c r="BA611" s="1"/>
    </row>
    <row r="612" spans="43:53">
      <c r="AQ612" s="1"/>
      <c r="AR612" s="1"/>
      <c r="AS612" s="1"/>
      <c r="AT612" s="1"/>
      <c r="AU612" s="1"/>
      <c r="AV612" s="1"/>
      <c r="AW612" s="1"/>
      <c r="AX612" s="1"/>
      <c r="AZ612" s="1"/>
      <c r="BA612" s="1"/>
    </row>
    <row r="613" spans="43:53">
      <c r="AQ613" s="1"/>
      <c r="AR613" s="1"/>
      <c r="AS613" s="1"/>
      <c r="AT613" s="1"/>
      <c r="AU613" s="1"/>
      <c r="AV613" s="1"/>
      <c r="AW613" s="1"/>
      <c r="AX613" s="1"/>
      <c r="AZ613" s="1"/>
      <c r="BA613" s="1"/>
    </row>
    <row r="614" spans="43:53">
      <c r="AQ614" s="1"/>
      <c r="AR614" s="1"/>
      <c r="AS614" s="1"/>
      <c r="AT614" s="1"/>
      <c r="AU614" s="1"/>
      <c r="AV614" s="1"/>
      <c r="AW614" s="1"/>
      <c r="AX614" s="1"/>
      <c r="AZ614" s="1"/>
      <c r="BA614" s="1"/>
    </row>
    <row r="615" spans="43:53">
      <c r="AQ615" s="1"/>
      <c r="AR615" s="1"/>
      <c r="AS615" s="1"/>
      <c r="AT615" s="1"/>
      <c r="AU615" s="1"/>
      <c r="AV615" s="1"/>
      <c r="AW615" s="1"/>
      <c r="AX615" s="1"/>
      <c r="AZ615" s="1"/>
      <c r="BA615" s="1"/>
    </row>
    <row r="616" spans="43:53">
      <c r="AQ616" s="1"/>
      <c r="AR616" s="1"/>
      <c r="AS616" s="1"/>
      <c r="AT616" s="1"/>
      <c r="AU616" s="1"/>
      <c r="AV616" s="1"/>
      <c r="AW616" s="1"/>
      <c r="AX616" s="1"/>
      <c r="AZ616" s="1"/>
      <c r="BA616" s="1"/>
    </row>
    <row r="617" spans="43:53">
      <c r="AQ617" s="1"/>
      <c r="AR617" s="1"/>
      <c r="AS617" s="1"/>
      <c r="AT617" s="1"/>
      <c r="AU617" s="1"/>
      <c r="AV617" s="1"/>
      <c r="AW617" s="1"/>
      <c r="AX617" s="1"/>
      <c r="AZ617" s="1"/>
      <c r="BA617" s="1"/>
    </row>
    <row r="618" spans="43:53">
      <c r="AQ618" s="1"/>
      <c r="AR618" s="1"/>
      <c r="AS618" s="1"/>
      <c r="AT618" s="1"/>
      <c r="AU618" s="1"/>
      <c r="AV618" s="1"/>
      <c r="AW618" s="1"/>
      <c r="AX618" s="1"/>
      <c r="AZ618" s="1"/>
      <c r="BA618" s="1"/>
    </row>
    <row r="619" spans="43:53">
      <c r="AQ619" s="1"/>
      <c r="AR619" s="1"/>
      <c r="AS619" s="1"/>
      <c r="AT619" s="1"/>
      <c r="AU619" s="1"/>
      <c r="AV619" s="1"/>
      <c r="AW619" s="1"/>
      <c r="AX619" s="1"/>
      <c r="AZ619" s="1"/>
      <c r="BA619" s="1"/>
    </row>
    <row r="620" spans="43:53">
      <c r="AQ620" s="1"/>
      <c r="AR620" s="1"/>
      <c r="AS620" s="1"/>
      <c r="AT620" s="1"/>
      <c r="AU620" s="1"/>
      <c r="AV620" s="1"/>
      <c r="AW620" s="1"/>
      <c r="AX620" s="1"/>
      <c r="AZ620" s="1"/>
      <c r="BA620" s="1"/>
    </row>
    <row r="621" spans="43:53">
      <c r="AQ621" s="1"/>
      <c r="AR621" s="1"/>
      <c r="AS621" s="1"/>
      <c r="AT621" s="1"/>
      <c r="AU621" s="1"/>
      <c r="AV621" s="1"/>
      <c r="AW621" s="1"/>
      <c r="AX621" s="1"/>
      <c r="AZ621" s="1"/>
      <c r="BA621" s="1"/>
    </row>
    <row r="622" spans="43:53">
      <c r="AQ622" s="1"/>
      <c r="AR622" s="1"/>
      <c r="AS622" s="1"/>
      <c r="AT622" s="1"/>
      <c r="AU622" s="1"/>
      <c r="AV622" s="1"/>
      <c r="AW622" s="1"/>
      <c r="AX622" s="1"/>
      <c r="AZ622" s="1"/>
      <c r="BA622" s="1"/>
    </row>
    <row r="623" spans="43:53">
      <c r="AQ623" s="1"/>
      <c r="AR623" s="1"/>
      <c r="AS623" s="1"/>
      <c r="AT623" s="1"/>
      <c r="AU623" s="1"/>
      <c r="AV623" s="1"/>
      <c r="AW623" s="1"/>
      <c r="AX623" s="1"/>
      <c r="AZ623" s="1"/>
      <c r="BA623" s="1"/>
    </row>
    <row r="624" spans="43:53">
      <c r="AQ624" s="1"/>
      <c r="AR624" s="1"/>
      <c r="AS624" s="1"/>
      <c r="AT624" s="1"/>
      <c r="AU624" s="1"/>
      <c r="AV624" s="1"/>
      <c r="AW624" s="1"/>
      <c r="AX624" s="1"/>
      <c r="AZ624" s="1"/>
      <c r="BA624" s="1"/>
    </row>
    <row r="625" spans="43:53">
      <c r="AQ625" s="1"/>
      <c r="AR625" s="1"/>
      <c r="AS625" s="1"/>
      <c r="AT625" s="1"/>
      <c r="AU625" s="1"/>
      <c r="AV625" s="1"/>
      <c r="AW625" s="1"/>
      <c r="AX625" s="1"/>
      <c r="AZ625" s="1"/>
      <c r="BA625" s="1"/>
    </row>
    <row r="626" spans="43:53">
      <c r="AQ626" s="1"/>
      <c r="AR626" s="1"/>
      <c r="AS626" s="1"/>
      <c r="AT626" s="1"/>
      <c r="AU626" s="1"/>
      <c r="AV626" s="1"/>
      <c r="AW626" s="1"/>
      <c r="AX626" s="1"/>
      <c r="AZ626" s="1"/>
      <c r="BA626" s="1"/>
    </row>
    <row r="627" spans="43:53">
      <c r="AQ627" s="1"/>
      <c r="AR627" s="1"/>
      <c r="AS627" s="1"/>
      <c r="AT627" s="1"/>
      <c r="AU627" s="1"/>
      <c r="AV627" s="1"/>
      <c r="AW627" s="1"/>
      <c r="AX627" s="1"/>
      <c r="AZ627" s="1"/>
      <c r="BA627" s="1"/>
    </row>
    <row r="628" spans="43:53">
      <c r="AQ628" s="1"/>
      <c r="AR628" s="1"/>
      <c r="AS628" s="1"/>
      <c r="AT628" s="1"/>
      <c r="AU628" s="1"/>
      <c r="AV628" s="1"/>
      <c r="AW628" s="1"/>
      <c r="AX628" s="1"/>
      <c r="AZ628" s="1"/>
      <c r="BA628" s="1"/>
    </row>
    <row r="629" spans="43:53">
      <c r="AQ629" s="1"/>
      <c r="AR629" s="1"/>
      <c r="AS629" s="1"/>
      <c r="AT629" s="1"/>
      <c r="AU629" s="1"/>
      <c r="AV629" s="1"/>
      <c r="AW629" s="1"/>
      <c r="AX629" s="1"/>
      <c r="AZ629" s="1"/>
      <c r="BA629" s="1"/>
    </row>
    <row r="630" spans="43:53">
      <c r="AQ630" s="1"/>
      <c r="AR630" s="1"/>
      <c r="AS630" s="1"/>
      <c r="AT630" s="1"/>
      <c r="AU630" s="1"/>
      <c r="AV630" s="1"/>
      <c r="AW630" s="1"/>
      <c r="AX630" s="1"/>
      <c r="AZ630" s="1"/>
      <c r="BA630" s="1"/>
    </row>
    <row r="631" spans="43:53">
      <c r="AQ631" s="1"/>
      <c r="AR631" s="1"/>
      <c r="AS631" s="1"/>
      <c r="AT631" s="1"/>
      <c r="AU631" s="1"/>
      <c r="AV631" s="1"/>
      <c r="AW631" s="1"/>
      <c r="AX631" s="1"/>
      <c r="AZ631" s="1"/>
      <c r="BA631" s="1"/>
    </row>
    <row r="632" spans="43:53">
      <c r="AQ632" s="1"/>
      <c r="AR632" s="1"/>
      <c r="AS632" s="1"/>
      <c r="AT632" s="1"/>
      <c r="AU632" s="1"/>
      <c r="AV632" s="1"/>
      <c r="AW632" s="1"/>
      <c r="AX632" s="1"/>
      <c r="AZ632" s="1"/>
      <c r="BA632" s="1"/>
    </row>
    <row r="633" spans="43:53">
      <c r="AQ633" s="1"/>
      <c r="AR633" s="1"/>
      <c r="AS633" s="1"/>
      <c r="AT633" s="1"/>
      <c r="AU633" s="1"/>
      <c r="AV633" s="1"/>
      <c r="AW633" s="1"/>
      <c r="AX633" s="1"/>
      <c r="AZ633" s="1"/>
      <c r="BA633" s="1"/>
    </row>
    <row r="634" spans="43:53">
      <c r="AQ634" s="1"/>
      <c r="AR634" s="1"/>
      <c r="AS634" s="1"/>
      <c r="AT634" s="1"/>
      <c r="AU634" s="1"/>
      <c r="AV634" s="1"/>
      <c r="AW634" s="1"/>
      <c r="AX634" s="1"/>
      <c r="AZ634" s="1"/>
      <c r="BA634" s="1"/>
    </row>
    <row r="635" spans="43:53">
      <c r="AQ635" s="1"/>
      <c r="AR635" s="1"/>
      <c r="AS635" s="1"/>
      <c r="AT635" s="1"/>
      <c r="AU635" s="1"/>
      <c r="AV635" s="1"/>
      <c r="AW635" s="1"/>
      <c r="AX635" s="1"/>
      <c r="AZ635" s="1"/>
      <c r="BA635" s="1"/>
    </row>
    <row r="636" spans="43:53">
      <c r="AQ636" s="1"/>
      <c r="AR636" s="1"/>
      <c r="AS636" s="1"/>
      <c r="AT636" s="1"/>
      <c r="AU636" s="1"/>
      <c r="AV636" s="1"/>
      <c r="AW636" s="1"/>
      <c r="AX636" s="1"/>
      <c r="AZ636" s="1"/>
      <c r="BA636" s="1"/>
    </row>
    <row r="637" spans="43:53">
      <c r="AQ637" s="1"/>
      <c r="AR637" s="1"/>
      <c r="AS637" s="1"/>
      <c r="AT637" s="1"/>
      <c r="AU637" s="1"/>
      <c r="AV637" s="1"/>
      <c r="AW637" s="1"/>
      <c r="AX637" s="1"/>
      <c r="AZ637" s="1"/>
      <c r="BA637" s="1"/>
    </row>
    <row r="638" spans="43:53">
      <c r="AQ638" s="1"/>
      <c r="AR638" s="1"/>
      <c r="AS638" s="1"/>
      <c r="AT638" s="1"/>
      <c r="AU638" s="1"/>
      <c r="AV638" s="1"/>
      <c r="AW638" s="1"/>
      <c r="AX638" s="1"/>
      <c r="AZ638" s="1"/>
      <c r="BA638" s="1"/>
    </row>
    <row r="639" spans="43:53">
      <c r="AQ639" s="1"/>
      <c r="AR639" s="1"/>
      <c r="AS639" s="1"/>
      <c r="AT639" s="1"/>
      <c r="AU639" s="1"/>
      <c r="AV639" s="1"/>
      <c r="AW639" s="1"/>
      <c r="AX639" s="1"/>
      <c r="AZ639" s="1"/>
      <c r="BA639" s="1"/>
    </row>
    <row r="640" spans="43:53">
      <c r="AQ640" s="1"/>
      <c r="AR640" s="1"/>
      <c r="AS640" s="1"/>
      <c r="AT640" s="1"/>
      <c r="AU640" s="1"/>
      <c r="AV640" s="1"/>
      <c r="AW640" s="1"/>
      <c r="AX640" s="1"/>
      <c r="AZ640" s="1"/>
      <c r="BA640" s="1"/>
    </row>
    <row r="641" spans="43:53">
      <c r="AQ641" s="1"/>
      <c r="AR641" s="1"/>
      <c r="AS641" s="1"/>
      <c r="AT641" s="1"/>
      <c r="AU641" s="1"/>
      <c r="AV641" s="1"/>
      <c r="AW641" s="1"/>
      <c r="AX641" s="1"/>
      <c r="AZ641" s="1"/>
      <c r="BA641" s="1"/>
    </row>
    <row r="642" spans="43:53">
      <c r="AQ642" s="1"/>
      <c r="AR642" s="1"/>
      <c r="AS642" s="1"/>
      <c r="AT642" s="1"/>
      <c r="AU642" s="1"/>
      <c r="AV642" s="1"/>
      <c r="AW642" s="1"/>
      <c r="AX642" s="1"/>
      <c r="AZ642" s="1"/>
      <c r="BA642" s="1"/>
    </row>
    <row r="643" spans="43:53">
      <c r="AQ643" s="1"/>
      <c r="AR643" s="1"/>
      <c r="AS643" s="1"/>
      <c r="AT643" s="1"/>
      <c r="AU643" s="1"/>
      <c r="AV643" s="1"/>
      <c r="AW643" s="1"/>
      <c r="AX643" s="1"/>
      <c r="AZ643" s="1"/>
      <c r="BA643" s="1"/>
    </row>
    <row r="644" spans="43:53">
      <c r="AQ644" s="1"/>
      <c r="AR644" s="1"/>
      <c r="AS644" s="1"/>
      <c r="AT644" s="1"/>
      <c r="AU644" s="1"/>
      <c r="AV644" s="1"/>
      <c r="AW644" s="1"/>
      <c r="AX644" s="1"/>
      <c r="AZ644" s="1"/>
      <c r="BA644" s="1"/>
    </row>
    <row r="645" spans="43:53">
      <c r="AQ645" s="1"/>
      <c r="AR645" s="1"/>
      <c r="AS645" s="1"/>
      <c r="AT645" s="1"/>
      <c r="AU645" s="1"/>
      <c r="AV645" s="1"/>
      <c r="AW645" s="1"/>
      <c r="AX645" s="1"/>
      <c r="AZ645" s="1"/>
      <c r="BA645" s="1"/>
    </row>
    <row r="646" spans="43:53">
      <c r="AQ646" s="1"/>
      <c r="AR646" s="1"/>
      <c r="AS646" s="1"/>
      <c r="AT646" s="1"/>
      <c r="AU646" s="1"/>
      <c r="AV646" s="1"/>
      <c r="AW646" s="1"/>
      <c r="AX646" s="1"/>
      <c r="AZ646" s="1"/>
      <c r="BA646" s="1"/>
    </row>
    <row r="647" spans="43:53">
      <c r="AQ647" s="1"/>
      <c r="AR647" s="1"/>
      <c r="AS647" s="1"/>
      <c r="AT647" s="1"/>
      <c r="AU647" s="1"/>
      <c r="AV647" s="1"/>
      <c r="AW647" s="1"/>
      <c r="AX647" s="1"/>
      <c r="AZ647" s="1"/>
      <c r="BA647" s="1"/>
    </row>
    <row r="648" spans="43:53">
      <c r="AQ648" s="1"/>
      <c r="AR648" s="1"/>
      <c r="AS648" s="1"/>
      <c r="AT648" s="1"/>
      <c r="AU648" s="1"/>
      <c r="AV648" s="1"/>
      <c r="AW648" s="1"/>
      <c r="AX648" s="1"/>
      <c r="AZ648" s="1"/>
      <c r="BA648" s="1"/>
    </row>
    <row r="649" spans="43:53">
      <c r="AQ649" s="1"/>
      <c r="AR649" s="1"/>
      <c r="AS649" s="1"/>
      <c r="AT649" s="1"/>
      <c r="AU649" s="1"/>
      <c r="AV649" s="1"/>
      <c r="AW649" s="1"/>
      <c r="AX649" s="1"/>
      <c r="AZ649" s="1"/>
      <c r="BA649" s="1"/>
    </row>
    <row r="650" spans="43:53">
      <c r="AQ650" s="1"/>
      <c r="AR650" s="1"/>
      <c r="AS650" s="1"/>
      <c r="AT650" s="1"/>
      <c r="AU650" s="1"/>
      <c r="AV650" s="1"/>
      <c r="AW650" s="1"/>
      <c r="AX650" s="1"/>
      <c r="AZ650" s="1"/>
      <c r="BA650" s="1"/>
    </row>
    <row r="651" spans="43:53">
      <c r="AQ651" s="1"/>
      <c r="AR651" s="1"/>
      <c r="AS651" s="1"/>
      <c r="AT651" s="1"/>
      <c r="AU651" s="1"/>
      <c r="AV651" s="1"/>
      <c r="AW651" s="1"/>
      <c r="AX651" s="1"/>
      <c r="AZ651" s="1"/>
      <c r="BA651" s="1"/>
    </row>
    <row r="652" spans="43:53">
      <c r="AQ652" s="1"/>
      <c r="AR652" s="1"/>
      <c r="AS652" s="1"/>
      <c r="AT652" s="1"/>
      <c r="AU652" s="1"/>
      <c r="AV652" s="1"/>
      <c r="AW652" s="1"/>
      <c r="AX652" s="1"/>
      <c r="AZ652" s="1"/>
      <c r="BA652" s="1"/>
    </row>
    <row r="653" spans="43:53">
      <c r="AQ653" s="1"/>
      <c r="AR653" s="1"/>
      <c r="AS653" s="1"/>
      <c r="AT653" s="1"/>
      <c r="AU653" s="1"/>
      <c r="AV653" s="1"/>
      <c r="AW653" s="1"/>
      <c r="AX653" s="1"/>
      <c r="AZ653" s="1"/>
      <c r="BA653" s="1"/>
    </row>
    <row r="654" spans="43:53">
      <c r="AQ654" s="1"/>
      <c r="AR654" s="1"/>
      <c r="AS654" s="1"/>
      <c r="AT654" s="1"/>
      <c r="AU654" s="1"/>
      <c r="AV654" s="1"/>
      <c r="AW654" s="1"/>
      <c r="AX654" s="1"/>
      <c r="AZ654" s="1"/>
      <c r="BA654" s="1"/>
    </row>
    <row r="655" spans="43:53">
      <c r="AQ655" s="1"/>
      <c r="AR655" s="1"/>
      <c r="AS655" s="1"/>
      <c r="AT655" s="1"/>
      <c r="AU655" s="1"/>
      <c r="AV655" s="1"/>
      <c r="AW655" s="1"/>
      <c r="AX655" s="1"/>
      <c r="AZ655" s="1"/>
      <c r="BA655" s="1"/>
    </row>
    <row r="656" spans="43:53">
      <c r="AQ656" s="1"/>
      <c r="AR656" s="1"/>
      <c r="AS656" s="1"/>
      <c r="AT656" s="1"/>
      <c r="AU656" s="1"/>
      <c r="AV656" s="1"/>
      <c r="AW656" s="1"/>
      <c r="AX656" s="1"/>
      <c r="AZ656" s="1"/>
      <c r="BA656" s="1"/>
    </row>
    <row r="657" spans="43:53">
      <c r="AQ657" s="1"/>
      <c r="AR657" s="1"/>
      <c r="AS657" s="1"/>
      <c r="AT657" s="1"/>
      <c r="AU657" s="1"/>
      <c r="AV657" s="1"/>
      <c r="AW657" s="1"/>
      <c r="AX657" s="1"/>
      <c r="AZ657" s="1"/>
      <c r="BA657" s="1"/>
    </row>
    <row r="658" spans="43:53">
      <c r="AQ658" s="1"/>
      <c r="AR658" s="1"/>
      <c r="AS658" s="1"/>
      <c r="AT658" s="1"/>
      <c r="AU658" s="1"/>
      <c r="AV658" s="1"/>
      <c r="AW658" s="1"/>
      <c r="AX658" s="1"/>
      <c r="AZ658" s="1"/>
      <c r="BA658" s="1"/>
    </row>
    <row r="659" spans="43:53">
      <c r="AQ659" s="1"/>
      <c r="AR659" s="1"/>
      <c r="AS659" s="1"/>
      <c r="AT659" s="1"/>
      <c r="AU659" s="1"/>
      <c r="AV659" s="1"/>
      <c r="AW659" s="1"/>
      <c r="AX659" s="1"/>
      <c r="AZ659" s="1"/>
      <c r="BA659" s="1"/>
    </row>
    <row r="660" spans="43:53">
      <c r="AQ660" s="1"/>
      <c r="AR660" s="1"/>
      <c r="AS660" s="1"/>
      <c r="AT660" s="1"/>
      <c r="AU660" s="1"/>
      <c r="AV660" s="1"/>
      <c r="AW660" s="1"/>
      <c r="AX660" s="1"/>
      <c r="AZ660" s="1"/>
      <c r="BA660" s="1"/>
    </row>
    <row r="661" spans="43:53">
      <c r="AQ661" s="1"/>
      <c r="AR661" s="1"/>
      <c r="AS661" s="1"/>
      <c r="AT661" s="1"/>
      <c r="AU661" s="1"/>
      <c r="AV661" s="1"/>
      <c r="AW661" s="1"/>
      <c r="AX661" s="1"/>
      <c r="AZ661" s="1"/>
      <c r="BA661" s="1"/>
    </row>
    <row r="662" spans="43:53">
      <c r="AQ662" s="1"/>
      <c r="AR662" s="1"/>
      <c r="AS662" s="1"/>
      <c r="AT662" s="1"/>
      <c r="AU662" s="1"/>
      <c r="AV662" s="1"/>
      <c r="AW662" s="1"/>
      <c r="AX662" s="1"/>
      <c r="AZ662" s="1"/>
      <c r="BA662" s="1"/>
    </row>
    <row r="663" spans="43:53">
      <c r="AQ663" s="1"/>
      <c r="AR663" s="1"/>
      <c r="AS663" s="1"/>
      <c r="AT663" s="1"/>
      <c r="AU663" s="1"/>
      <c r="AV663" s="1"/>
      <c r="AW663" s="1"/>
      <c r="AX663" s="1"/>
      <c r="AZ663" s="1"/>
      <c r="BA663" s="1"/>
    </row>
    <row r="664" spans="43:53">
      <c r="AQ664" s="1"/>
      <c r="AR664" s="1"/>
      <c r="AS664" s="1"/>
      <c r="AT664" s="1"/>
      <c r="AU664" s="1"/>
      <c r="AV664" s="1"/>
      <c r="AW664" s="1"/>
      <c r="AX664" s="1"/>
      <c r="AZ664" s="1"/>
      <c r="BA664" s="1"/>
    </row>
    <row r="665" spans="43:53">
      <c r="AQ665" s="1"/>
      <c r="AR665" s="1"/>
      <c r="AS665" s="1"/>
      <c r="AT665" s="1"/>
      <c r="AU665" s="1"/>
      <c r="AV665" s="1"/>
      <c r="AW665" s="1"/>
      <c r="AX665" s="1"/>
      <c r="AZ665" s="1"/>
      <c r="BA665" s="1"/>
    </row>
    <row r="666" spans="43:53">
      <c r="AQ666" s="1"/>
      <c r="AR666" s="1"/>
      <c r="AS666" s="1"/>
      <c r="AT666" s="1"/>
      <c r="AU666" s="1"/>
      <c r="AV666" s="1"/>
      <c r="AW666" s="1"/>
      <c r="AX666" s="1"/>
      <c r="AZ666" s="1"/>
      <c r="BA666" s="1"/>
    </row>
    <row r="667" spans="43:53">
      <c r="AQ667" s="1"/>
      <c r="AR667" s="1"/>
      <c r="AS667" s="1"/>
      <c r="AT667" s="1"/>
      <c r="AU667" s="1"/>
      <c r="AV667" s="1"/>
      <c r="AW667" s="1"/>
      <c r="AX667" s="1"/>
      <c r="AZ667" s="1"/>
      <c r="BA667" s="1"/>
    </row>
    <row r="668" spans="43:53">
      <c r="AQ668" s="1"/>
      <c r="AR668" s="1"/>
      <c r="AS668" s="1"/>
      <c r="AT668" s="1"/>
      <c r="AU668" s="1"/>
      <c r="AV668" s="1"/>
      <c r="AW668" s="1"/>
      <c r="AX668" s="1"/>
      <c r="AZ668" s="1"/>
      <c r="BA668" s="1"/>
    </row>
    <row r="669" spans="43:53">
      <c r="AQ669" s="1"/>
      <c r="AR669" s="1"/>
      <c r="AS669" s="1"/>
      <c r="AT669" s="1"/>
      <c r="AU669" s="1"/>
      <c r="AV669" s="1"/>
      <c r="AW669" s="1"/>
      <c r="AX669" s="1"/>
      <c r="AZ669" s="1"/>
      <c r="BA669" s="1"/>
    </row>
    <row r="670" spans="43:53">
      <c r="AQ670" s="1"/>
      <c r="AR670" s="1"/>
      <c r="AS670" s="1"/>
      <c r="AT670" s="1"/>
      <c r="AU670" s="1"/>
      <c r="AV670" s="1"/>
      <c r="AW670" s="1"/>
      <c r="AX670" s="1"/>
      <c r="AZ670" s="1"/>
      <c r="BA670" s="1"/>
    </row>
    <row r="671" spans="43:53">
      <c r="AQ671" s="1"/>
      <c r="AR671" s="1"/>
      <c r="AS671" s="1"/>
      <c r="AT671" s="1"/>
      <c r="AU671" s="1"/>
      <c r="AV671" s="1"/>
      <c r="AW671" s="1"/>
      <c r="AX671" s="1"/>
      <c r="AZ671" s="1"/>
      <c r="BA671" s="1"/>
    </row>
    <row r="672" spans="43:53">
      <c r="AQ672" s="1"/>
      <c r="AR672" s="1"/>
      <c r="AS672" s="1"/>
      <c r="AT672" s="1"/>
      <c r="AU672" s="1"/>
      <c r="AV672" s="1"/>
      <c r="AW672" s="1"/>
      <c r="AX672" s="1"/>
      <c r="AZ672" s="1"/>
      <c r="BA672" s="1"/>
    </row>
    <row r="673" spans="43:53">
      <c r="AQ673" s="1"/>
      <c r="AR673" s="1"/>
      <c r="AS673" s="1"/>
      <c r="AT673" s="1"/>
      <c r="AU673" s="1"/>
      <c r="AV673" s="1"/>
      <c r="AW673" s="1"/>
      <c r="AX673" s="1"/>
      <c r="AZ673" s="1"/>
      <c r="BA673" s="1"/>
    </row>
    <row r="674" spans="43:53">
      <c r="AQ674" s="1"/>
      <c r="AR674" s="1"/>
      <c r="AS674" s="1"/>
      <c r="AT674" s="1"/>
      <c r="AU674" s="1"/>
      <c r="AV674" s="1"/>
      <c r="AW674" s="1"/>
      <c r="AX674" s="1"/>
      <c r="AZ674" s="1"/>
      <c r="BA674" s="1"/>
    </row>
    <row r="675" spans="43:53">
      <c r="AQ675" s="1"/>
      <c r="AR675" s="1"/>
      <c r="AS675" s="1"/>
      <c r="AT675" s="1"/>
      <c r="AU675" s="1"/>
      <c r="AV675" s="1"/>
      <c r="AW675" s="1"/>
      <c r="AX675" s="1"/>
      <c r="AZ675" s="1"/>
      <c r="BA675" s="1"/>
    </row>
    <row r="676" spans="43:53">
      <c r="AQ676" s="1"/>
      <c r="AR676" s="1"/>
      <c r="AS676" s="1"/>
      <c r="AT676" s="1"/>
      <c r="AU676" s="1"/>
      <c r="AV676" s="1"/>
      <c r="AW676" s="1"/>
      <c r="AX676" s="1"/>
      <c r="AZ676" s="1"/>
      <c r="BA676" s="1"/>
    </row>
    <row r="677" spans="43:53">
      <c r="AQ677" s="1"/>
      <c r="AR677" s="1"/>
      <c r="AS677" s="1"/>
      <c r="AT677" s="1"/>
      <c r="AU677" s="1"/>
      <c r="AV677" s="1"/>
      <c r="AW677" s="1"/>
      <c r="AX677" s="1"/>
      <c r="AZ677" s="1"/>
      <c r="BA677" s="1"/>
    </row>
    <row r="678" spans="43:53">
      <c r="AQ678" s="1"/>
      <c r="AR678" s="1"/>
      <c r="AS678" s="1"/>
      <c r="AT678" s="1"/>
      <c r="AU678" s="1"/>
      <c r="AV678" s="1"/>
      <c r="AW678" s="1"/>
      <c r="AX678" s="1"/>
      <c r="AZ678" s="1"/>
      <c r="BA678" s="1"/>
    </row>
    <row r="679" spans="43:53">
      <c r="AQ679" s="1"/>
      <c r="AR679" s="1"/>
      <c r="AS679" s="1"/>
      <c r="AT679" s="1"/>
      <c r="AU679" s="1"/>
      <c r="AV679" s="1"/>
      <c r="AW679" s="1"/>
      <c r="AX679" s="1"/>
      <c r="AZ679" s="1"/>
      <c r="BA679" s="1"/>
    </row>
    <row r="680" spans="43:53">
      <c r="AQ680" s="1"/>
      <c r="AR680" s="1"/>
      <c r="AS680" s="1"/>
      <c r="AT680" s="1"/>
      <c r="AU680" s="1"/>
      <c r="AV680" s="1"/>
      <c r="AW680" s="1"/>
      <c r="AX680" s="1"/>
      <c r="AZ680" s="1"/>
      <c r="BA680" s="1"/>
    </row>
    <row r="681" spans="43:53">
      <c r="AQ681" s="1"/>
      <c r="AR681" s="1"/>
      <c r="AS681" s="1"/>
      <c r="AT681" s="1"/>
      <c r="AU681" s="1"/>
      <c r="AV681" s="1"/>
      <c r="AW681" s="1"/>
      <c r="AX681" s="1"/>
      <c r="AZ681" s="1"/>
      <c r="BA681" s="1"/>
    </row>
    <row r="682" spans="43:53">
      <c r="AQ682" s="1"/>
      <c r="AR682" s="1"/>
      <c r="AS682" s="1"/>
      <c r="AT682" s="1"/>
      <c r="AU682" s="1"/>
      <c r="AV682" s="1"/>
      <c r="AW682" s="1"/>
      <c r="AX682" s="1"/>
      <c r="AZ682" s="1"/>
      <c r="BA682" s="1"/>
    </row>
    <row r="683" spans="43:53">
      <c r="AQ683" s="1"/>
      <c r="AR683" s="1"/>
      <c r="AS683" s="1"/>
      <c r="AT683" s="1"/>
      <c r="AU683" s="1"/>
      <c r="AV683" s="1"/>
      <c r="AW683" s="1"/>
      <c r="AX683" s="1"/>
      <c r="AZ683" s="1"/>
      <c r="BA683" s="1"/>
    </row>
    <row r="684" spans="43:53">
      <c r="AQ684" s="1"/>
      <c r="AR684" s="1"/>
      <c r="AS684" s="1"/>
      <c r="AT684" s="1"/>
      <c r="AU684" s="1"/>
      <c r="AV684" s="1"/>
      <c r="AW684" s="1"/>
      <c r="AX684" s="1"/>
      <c r="AZ684" s="1"/>
      <c r="BA684" s="1"/>
    </row>
    <row r="685" spans="43:53">
      <c r="AQ685" s="1"/>
      <c r="AR685" s="1"/>
      <c r="AS685" s="1"/>
      <c r="AT685" s="1"/>
      <c r="AU685" s="1"/>
      <c r="AV685" s="1"/>
      <c r="AW685" s="1"/>
      <c r="AX685" s="1"/>
      <c r="AZ685" s="1"/>
      <c r="BA685" s="1"/>
    </row>
    <row r="686" spans="43:53">
      <c r="AQ686" s="1"/>
      <c r="AR686" s="1"/>
      <c r="AS686" s="1"/>
      <c r="AT686" s="1"/>
      <c r="AU686" s="1"/>
      <c r="AV686" s="1"/>
      <c r="AW686" s="1"/>
      <c r="AX686" s="1"/>
      <c r="AZ686" s="1"/>
      <c r="BA686" s="1"/>
    </row>
    <row r="687" spans="43:53">
      <c r="AQ687" s="1"/>
      <c r="AR687" s="1"/>
      <c r="AS687" s="1"/>
      <c r="AT687" s="1"/>
      <c r="AU687" s="1"/>
      <c r="AV687" s="1"/>
      <c r="AW687" s="1"/>
      <c r="AX687" s="1"/>
      <c r="AZ687" s="1"/>
      <c r="BA687" s="1"/>
    </row>
    <row r="688" spans="43:53">
      <c r="AQ688" s="1"/>
      <c r="AR688" s="1"/>
      <c r="AS688" s="1"/>
      <c r="AT688" s="1"/>
      <c r="AU688" s="1"/>
      <c r="AV688" s="1"/>
      <c r="AW688" s="1"/>
      <c r="AX688" s="1"/>
      <c r="AZ688" s="1"/>
      <c r="BA688" s="1"/>
    </row>
    <row r="689" spans="43:53">
      <c r="AQ689" s="1"/>
      <c r="AR689" s="1"/>
      <c r="AS689" s="1"/>
      <c r="AT689" s="1"/>
      <c r="AU689" s="1"/>
      <c r="AV689" s="1"/>
      <c r="AW689" s="1"/>
      <c r="AX689" s="1"/>
      <c r="AZ689" s="1"/>
      <c r="BA689" s="1"/>
    </row>
    <row r="690" spans="43:53">
      <c r="AQ690" s="1"/>
      <c r="AR690" s="1"/>
      <c r="AS690" s="1"/>
      <c r="AT690" s="1"/>
      <c r="AU690" s="1"/>
      <c r="AV690" s="1"/>
      <c r="AW690" s="1"/>
      <c r="AX690" s="1"/>
      <c r="AZ690" s="1"/>
      <c r="BA690" s="1"/>
    </row>
    <row r="691" spans="43:53">
      <c r="AQ691" s="1"/>
      <c r="AR691" s="1"/>
      <c r="AS691" s="1"/>
      <c r="AT691" s="1"/>
      <c r="AU691" s="1"/>
      <c r="AV691" s="1"/>
      <c r="AW691" s="1"/>
      <c r="AX691" s="1"/>
      <c r="AZ691" s="1"/>
      <c r="BA691" s="1"/>
    </row>
    <row r="692" spans="43:53">
      <c r="AQ692" s="1"/>
      <c r="AR692" s="1"/>
      <c r="AS692" s="1"/>
      <c r="AT692" s="1"/>
      <c r="AU692" s="1"/>
      <c r="AV692" s="1"/>
      <c r="AW692" s="1"/>
      <c r="AX692" s="1"/>
      <c r="AZ692" s="1"/>
      <c r="BA692" s="1"/>
    </row>
    <row r="693" spans="43:53">
      <c r="AQ693" s="1"/>
      <c r="AR693" s="1"/>
      <c r="AS693" s="1"/>
      <c r="AT693" s="1"/>
      <c r="AU693" s="1"/>
      <c r="AV693" s="1"/>
      <c r="AW693" s="1"/>
      <c r="AX693" s="1"/>
      <c r="AZ693" s="1"/>
      <c r="BA693" s="1"/>
    </row>
    <row r="694" spans="43:53">
      <c r="AQ694" s="1"/>
      <c r="AR694" s="1"/>
      <c r="AS694" s="1"/>
      <c r="AT694" s="1"/>
      <c r="AU694" s="1"/>
      <c r="AV694" s="1"/>
      <c r="AW694" s="1"/>
      <c r="AX694" s="1"/>
      <c r="AZ694" s="1"/>
      <c r="BA694" s="1"/>
    </row>
    <row r="695" spans="43:53">
      <c r="AQ695" s="1"/>
      <c r="AR695" s="1"/>
      <c r="AS695" s="1"/>
      <c r="AT695" s="1"/>
      <c r="AU695" s="1"/>
      <c r="AV695" s="1"/>
      <c r="AW695" s="1"/>
      <c r="AX695" s="1"/>
      <c r="AZ695" s="1"/>
      <c r="BA695" s="1"/>
    </row>
    <row r="696" spans="43:53">
      <c r="AQ696" s="1"/>
      <c r="AR696" s="1"/>
      <c r="AS696" s="1"/>
      <c r="AT696" s="1"/>
      <c r="AU696" s="1"/>
      <c r="AV696" s="1"/>
      <c r="AW696" s="1"/>
      <c r="AX696" s="1"/>
      <c r="AZ696" s="1"/>
      <c r="BA696" s="1"/>
    </row>
    <row r="697" spans="43:53">
      <c r="AQ697" s="1"/>
      <c r="AR697" s="1"/>
      <c r="AS697" s="1"/>
      <c r="AT697" s="1"/>
      <c r="AU697" s="1"/>
      <c r="AV697" s="1"/>
      <c r="AW697" s="1"/>
      <c r="AX697" s="1"/>
      <c r="AZ697" s="1"/>
      <c r="BA697" s="1"/>
    </row>
    <row r="698" spans="43:53">
      <c r="AQ698" s="1"/>
      <c r="AR698" s="1"/>
      <c r="AS698" s="1"/>
      <c r="AT698" s="1"/>
      <c r="AU698" s="1"/>
      <c r="AV698" s="1"/>
      <c r="AW698" s="1"/>
      <c r="AX698" s="1"/>
      <c r="AZ698" s="1"/>
      <c r="BA698" s="1"/>
    </row>
    <row r="699" spans="43:53">
      <c r="AQ699" s="1"/>
      <c r="AR699" s="1"/>
      <c r="AS699" s="1"/>
      <c r="AT699" s="1"/>
      <c r="AU699" s="1"/>
      <c r="AV699" s="1"/>
      <c r="AW699" s="1"/>
      <c r="AX699" s="1"/>
      <c r="AZ699" s="1"/>
      <c r="BA699" s="1"/>
    </row>
    <row r="700" spans="43:53">
      <c r="AQ700" s="1"/>
      <c r="AR700" s="1"/>
      <c r="AS700" s="1"/>
      <c r="AT700" s="1"/>
      <c r="AU700" s="1"/>
      <c r="AV700" s="1"/>
      <c r="AW700" s="1"/>
      <c r="AX700" s="1"/>
      <c r="AZ700" s="1"/>
      <c r="BA700" s="1"/>
    </row>
    <row r="701" spans="43:53">
      <c r="AQ701" s="1"/>
      <c r="AR701" s="1"/>
      <c r="AS701" s="1"/>
      <c r="AT701" s="1"/>
      <c r="AU701" s="1"/>
      <c r="AV701" s="1"/>
      <c r="AW701" s="1"/>
      <c r="AX701" s="1"/>
      <c r="AZ701" s="1"/>
      <c r="BA701" s="1"/>
    </row>
    <row r="702" spans="43:53">
      <c r="AQ702" s="1"/>
      <c r="AR702" s="1"/>
      <c r="AS702" s="1"/>
      <c r="AT702" s="1"/>
      <c r="AU702" s="1"/>
      <c r="AV702" s="1"/>
      <c r="AW702" s="1"/>
      <c r="AX702" s="1"/>
      <c r="AZ702" s="1"/>
      <c r="BA702" s="1"/>
    </row>
    <row r="703" spans="43:53">
      <c r="AQ703" s="1"/>
      <c r="AR703" s="1"/>
      <c r="AS703" s="1"/>
      <c r="AT703" s="1"/>
      <c r="AU703" s="1"/>
      <c r="AV703" s="1"/>
      <c r="AW703" s="1"/>
      <c r="AX703" s="1"/>
      <c r="AZ703" s="1"/>
      <c r="BA703" s="1"/>
    </row>
    <row r="704" spans="43:53">
      <c r="AQ704" s="1"/>
      <c r="AR704" s="1"/>
      <c r="AS704" s="1"/>
      <c r="AT704" s="1"/>
      <c r="AU704" s="1"/>
      <c r="AV704" s="1"/>
      <c r="AW704" s="1"/>
      <c r="AX704" s="1"/>
      <c r="AZ704" s="1"/>
      <c r="BA704" s="1"/>
    </row>
    <row r="705" spans="43:53">
      <c r="AQ705" s="1"/>
      <c r="AR705" s="1"/>
      <c r="AS705" s="1"/>
      <c r="AT705" s="1"/>
      <c r="AU705" s="1"/>
      <c r="AV705" s="1"/>
      <c r="AW705" s="1"/>
      <c r="AX705" s="1"/>
      <c r="AZ705" s="1"/>
      <c r="BA705" s="1"/>
    </row>
    <row r="706" spans="43:53">
      <c r="AQ706" s="1"/>
      <c r="AR706" s="1"/>
      <c r="AS706" s="1"/>
      <c r="AT706" s="1"/>
      <c r="AU706" s="1"/>
      <c r="AV706" s="1"/>
      <c r="AW706" s="1"/>
      <c r="AX706" s="1"/>
      <c r="AZ706" s="1"/>
      <c r="BA706" s="1"/>
    </row>
    <row r="707" spans="43:53">
      <c r="AQ707" s="1"/>
      <c r="AR707" s="1"/>
      <c r="AS707" s="1"/>
      <c r="AT707" s="1"/>
      <c r="AU707" s="1"/>
      <c r="AV707" s="1"/>
      <c r="AW707" s="1"/>
      <c r="AX707" s="1"/>
      <c r="AZ707" s="1"/>
      <c r="BA707" s="1"/>
    </row>
    <row r="708" spans="43:53">
      <c r="AQ708" s="1"/>
      <c r="AR708" s="1"/>
      <c r="AS708" s="1"/>
      <c r="AT708" s="1"/>
      <c r="AU708" s="1"/>
      <c r="AV708" s="1"/>
      <c r="AW708" s="1"/>
      <c r="AX708" s="1"/>
      <c r="AZ708" s="1"/>
      <c r="BA708" s="1"/>
    </row>
    <row r="709" spans="43:53">
      <c r="AQ709" s="1"/>
      <c r="AR709" s="1"/>
      <c r="AS709" s="1"/>
      <c r="AT709" s="1"/>
      <c r="AU709" s="1"/>
      <c r="AV709" s="1"/>
      <c r="AW709" s="1"/>
      <c r="AX709" s="1"/>
      <c r="AZ709" s="1"/>
      <c r="BA709" s="1"/>
    </row>
    <row r="710" spans="43:53">
      <c r="AQ710" s="1"/>
      <c r="AR710" s="1"/>
      <c r="AS710" s="1"/>
      <c r="AT710" s="1"/>
      <c r="AU710" s="1"/>
      <c r="AV710" s="1"/>
      <c r="AW710" s="1"/>
      <c r="AX710" s="1"/>
      <c r="AZ710" s="1"/>
      <c r="BA710" s="1"/>
    </row>
    <row r="711" spans="43:53">
      <c r="AQ711" s="1"/>
      <c r="AR711" s="1"/>
      <c r="AS711" s="1"/>
      <c r="AT711" s="1"/>
      <c r="AU711" s="1"/>
      <c r="AV711" s="1"/>
      <c r="AW711" s="1"/>
      <c r="AX711" s="1"/>
      <c r="AZ711" s="1"/>
      <c r="BA711" s="1"/>
    </row>
    <row r="712" spans="43:53">
      <c r="AQ712" s="1"/>
      <c r="AR712" s="1"/>
      <c r="AS712" s="1"/>
      <c r="AT712" s="1"/>
      <c r="AU712" s="1"/>
      <c r="AV712" s="1"/>
      <c r="AW712" s="1"/>
      <c r="AX712" s="1"/>
      <c r="AZ712" s="1"/>
      <c r="BA712" s="1"/>
    </row>
    <row r="713" spans="43:53">
      <c r="AQ713" s="1"/>
      <c r="AR713" s="1"/>
      <c r="AS713" s="1"/>
      <c r="AT713" s="1"/>
      <c r="AU713" s="1"/>
      <c r="AV713" s="1"/>
      <c r="AW713" s="1"/>
      <c r="AX713" s="1"/>
      <c r="AZ713" s="1"/>
      <c r="BA713" s="1"/>
    </row>
    <row r="714" spans="43:53">
      <c r="AQ714" s="1"/>
      <c r="AR714" s="1"/>
      <c r="AS714" s="1"/>
      <c r="AT714" s="1"/>
      <c r="AU714" s="1"/>
      <c r="AV714" s="1"/>
      <c r="AW714" s="1"/>
      <c r="AX714" s="1"/>
      <c r="AZ714" s="1"/>
      <c r="BA714" s="1"/>
    </row>
    <row r="715" spans="43:53">
      <c r="AQ715" s="1"/>
      <c r="AR715" s="1"/>
      <c r="AS715" s="1"/>
      <c r="AT715" s="1"/>
      <c r="AU715" s="1"/>
      <c r="AV715" s="1"/>
      <c r="AW715" s="1"/>
      <c r="AX715" s="1"/>
      <c r="AZ715" s="1"/>
      <c r="BA715" s="1"/>
    </row>
    <row r="716" spans="43:53">
      <c r="AQ716" s="1"/>
      <c r="AR716" s="1"/>
      <c r="AS716" s="1"/>
      <c r="AT716" s="1"/>
      <c r="AU716" s="1"/>
      <c r="AV716" s="1"/>
      <c r="AW716" s="1"/>
      <c r="AX716" s="1"/>
      <c r="AZ716" s="1"/>
      <c r="BA716" s="1"/>
    </row>
    <row r="717" spans="43:53">
      <c r="AQ717" s="1"/>
      <c r="AR717" s="1"/>
      <c r="AS717" s="1"/>
      <c r="AT717" s="1"/>
      <c r="AU717" s="1"/>
      <c r="AV717" s="1"/>
      <c r="AW717" s="1"/>
      <c r="AX717" s="1"/>
      <c r="AZ717" s="1"/>
      <c r="BA717" s="1"/>
    </row>
    <row r="718" spans="43:53">
      <c r="AQ718" s="1"/>
      <c r="AR718" s="1"/>
      <c r="AS718" s="1"/>
      <c r="AT718" s="1"/>
      <c r="AU718" s="1"/>
      <c r="AV718" s="1"/>
      <c r="AW718" s="1"/>
      <c r="AX718" s="1"/>
      <c r="AZ718" s="1"/>
      <c r="BA718" s="1"/>
    </row>
    <row r="719" spans="43:53">
      <c r="AQ719" s="1"/>
      <c r="AR719" s="1"/>
      <c r="AS719" s="1"/>
      <c r="AT719" s="1"/>
      <c r="AU719" s="1"/>
      <c r="AV719" s="1"/>
      <c r="AW719" s="1"/>
      <c r="AX719" s="1"/>
      <c r="AZ719" s="1"/>
      <c r="BA719" s="1"/>
    </row>
    <row r="720" spans="43:53">
      <c r="AQ720" s="1"/>
      <c r="AR720" s="1"/>
      <c r="AS720" s="1"/>
      <c r="AT720" s="1"/>
      <c r="AU720" s="1"/>
      <c r="AV720" s="1"/>
      <c r="AW720" s="1"/>
      <c r="AX720" s="1"/>
      <c r="AZ720" s="1"/>
      <c r="BA720" s="1"/>
    </row>
    <row r="721" spans="43:53">
      <c r="AQ721" s="1"/>
      <c r="AR721" s="1"/>
      <c r="AS721" s="1"/>
      <c r="AT721" s="1"/>
      <c r="AU721" s="1"/>
      <c r="AV721" s="1"/>
      <c r="AW721" s="1"/>
      <c r="AX721" s="1"/>
      <c r="AZ721" s="1"/>
      <c r="BA721" s="1"/>
    </row>
    <row r="722" spans="43:53">
      <c r="AQ722" s="1"/>
      <c r="AR722" s="1"/>
      <c r="AS722" s="1"/>
      <c r="AT722" s="1"/>
      <c r="AU722" s="1"/>
      <c r="AV722" s="1"/>
      <c r="AW722" s="1"/>
      <c r="AX722" s="1"/>
      <c r="AZ722" s="1"/>
      <c r="BA722" s="1"/>
    </row>
    <row r="723" spans="43:53">
      <c r="AQ723" s="1"/>
      <c r="AR723" s="1"/>
      <c r="AS723" s="1"/>
      <c r="AT723" s="1"/>
      <c r="AU723" s="1"/>
      <c r="AV723" s="1"/>
      <c r="AW723" s="1"/>
      <c r="AX723" s="1"/>
      <c r="AZ723" s="1"/>
      <c r="BA723" s="1"/>
    </row>
    <row r="724" spans="43:53">
      <c r="AQ724" s="1"/>
      <c r="AR724" s="1"/>
      <c r="AS724" s="1"/>
      <c r="AT724" s="1"/>
      <c r="AU724" s="1"/>
      <c r="AV724" s="1"/>
      <c r="AW724" s="1"/>
      <c r="AX724" s="1"/>
      <c r="AZ724" s="1"/>
      <c r="BA724" s="1"/>
    </row>
    <row r="725" spans="43:53">
      <c r="AQ725" s="1"/>
      <c r="AR725" s="1"/>
      <c r="AS725" s="1"/>
      <c r="AT725" s="1"/>
      <c r="AU725" s="1"/>
      <c r="AV725" s="1"/>
      <c r="AW725" s="1"/>
      <c r="AX725" s="1"/>
      <c r="AZ725" s="1"/>
      <c r="BA725" s="1"/>
    </row>
    <row r="726" spans="43:53">
      <c r="AQ726" s="1"/>
      <c r="AR726" s="1"/>
      <c r="AS726" s="1"/>
      <c r="AT726" s="1"/>
      <c r="AU726" s="1"/>
      <c r="AV726" s="1"/>
      <c r="AW726" s="1"/>
      <c r="AX726" s="1"/>
      <c r="AZ726" s="1"/>
      <c r="BA726" s="1"/>
    </row>
    <row r="727" spans="43:53">
      <c r="AQ727" s="1"/>
      <c r="AR727" s="1"/>
      <c r="AS727" s="1"/>
      <c r="AT727" s="1"/>
      <c r="AU727" s="1"/>
      <c r="AV727" s="1"/>
      <c r="AW727" s="1"/>
      <c r="AX727" s="1"/>
      <c r="AZ727" s="1"/>
      <c r="BA727" s="1"/>
    </row>
    <row r="728" spans="43:53">
      <c r="AQ728" s="1"/>
      <c r="AR728" s="1"/>
      <c r="AS728" s="1"/>
      <c r="AT728" s="1"/>
      <c r="AU728" s="1"/>
      <c r="AV728" s="1"/>
      <c r="AW728" s="1"/>
      <c r="AX728" s="1"/>
      <c r="AZ728" s="1"/>
      <c r="BA728" s="1"/>
    </row>
    <row r="729" spans="43:53">
      <c r="AQ729" s="1"/>
      <c r="AR729" s="1"/>
      <c r="AS729" s="1"/>
      <c r="AT729" s="1"/>
      <c r="AU729" s="1"/>
      <c r="AV729" s="1"/>
      <c r="AW729" s="1"/>
      <c r="AX729" s="1"/>
      <c r="AZ729" s="1"/>
      <c r="BA729" s="1"/>
    </row>
    <row r="730" spans="43:53">
      <c r="AQ730" s="1"/>
      <c r="AR730" s="1"/>
      <c r="AS730" s="1"/>
      <c r="AT730" s="1"/>
      <c r="AU730" s="1"/>
      <c r="AV730" s="1"/>
      <c r="AW730" s="1"/>
      <c r="AX730" s="1"/>
      <c r="AZ730" s="1"/>
      <c r="BA730" s="1"/>
    </row>
    <row r="731" spans="43:53">
      <c r="AQ731" s="1"/>
      <c r="AR731" s="1"/>
      <c r="AS731" s="1"/>
      <c r="AT731" s="1"/>
      <c r="AU731" s="1"/>
      <c r="AV731" s="1"/>
      <c r="AW731" s="1"/>
      <c r="AX731" s="1"/>
      <c r="AZ731" s="1"/>
      <c r="BA731" s="1"/>
    </row>
    <row r="732" spans="43:53">
      <c r="AQ732" s="1"/>
      <c r="AR732" s="1"/>
      <c r="AS732" s="1"/>
      <c r="AT732" s="1"/>
      <c r="AU732" s="1"/>
      <c r="AV732" s="1"/>
      <c r="AW732" s="1"/>
      <c r="AX732" s="1"/>
      <c r="AZ732" s="1"/>
      <c r="BA732" s="1"/>
    </row>
    <row r="733" spans="43:53">
      <c r="AQ733" s="1"/>
      <c r="AR733" s="1"/>
      <c r="AS733" s="1"/>
      <c r="AT733" s="1"/>
      <c r="AU733" s="1"/>
      <c r="AV733" s="1"/>
      <c r="AW733" s="1"/>
      <c r="AX733" s="1"/>
      <c r="AZ733" s="1"/>
      <c r="BA733" s="1"/>
    </row>
    <row r="734" spans="43:53">
      <c r="AQ734" s="1"/>
      <c r="AR734" s="1"/>
      <c r="AS734" s="1"/>
      <c r="AT734" s="1"/>
      <c r="AU734" s="1"/>
      <c r="AV734" s="1"/>
      <c r="AW734" s="1"/>
      <c r="AX734" s="1"/>
      <c r="AZ734" s="1"/>
      <c r="BA734" s="1"/>
    </row>
    <row r="735" spans="43:53">
      <c r="AQ735" s="1"/>
      <c r="AR735" s="1"/>
      <c r="AS735" s="1"/>
      <c r="AT735" s="1"/>
      <c r="AU735" s="1"/>
      <c r="AV735" s="1"/>
      <c r="AW735" s="1"/>
      <c r="AX735" s="1"/>
      <c r="AZ735" s="1"/>
      <c r="BA735" s="1"/>
    </row>
    <row r="736" spans="43:53">
      <c r="AQ736" s="1"/>
      <c r="AR736" s="1"/>
      <c r="AS736" s="1"/>
      <c r="AT736" s="1"/>
      <c r="AU736" s="1"/>
      <c r="AV736" s="1"/>
      <c r="AW736" s="1"/>
      <c r="AX736" s="1"/>
      <c r="AZ736" s="1"/>
      <c r="BA736" s="1"/>
    </row>
    <row r="737" spans="43:53">
      <c r="AQ737" s="1"/>
      <c r="AR737" s="1"/>
      <c r="AS737" s="1"/>
      <c r="AT737" s="1"/>
      <c r="AU737" s="1"/>
      <c r="AV737" s="1"/>
      <c r="AW737" s="1"/>
      <c r="AX737" s="1"/>
      <c r="AZ737" s="1"/>
      <c r="BA737" s="1"/>
    </row>
    <row r="738" spans="43:53">
      <c r="AQ738" s="1"/>
      <c r="AR738" s="1"/>
      <c r="AS738" s="1"/>
      <c r="AT738" s="1"/>
      <c r="AU738" s="1"/>
      <c r="AV738" s="1"/>
      <c r="AW738" s="1"/>
      <c r="AX738" s="1"/>
      <c r="AZ738" s="1"/>
      <c r="BA738" s="1"/>
    </row>
    <row r="739" spans="43:53">
      <c r="AQ739" s="1"/>
      <c r="AR739" s="1"/>
      <c r="AS739" s="1"/>
      <c r="AT739" s="1"/>
      <c r="AU739" s="1"/>
      <c r="AV739" s="1"/>
      <c r="AW739" s="1"/>
      <c r="AX739" s="1"/>
      <c r="AZ739" s="1"/>
      <c r="BA739" s="1"/>
    </row>
    <row r="740" spans="43:53">
      <c r="AQ740" s="1"/>
      <c r="AR740" s="1"/>
      <c r="AS740" s="1"/>
      <c r="AT740" s="1"/>
      <c r="AU740" s="1"/>
      <c r="AV740" s="1"/>
      <c r="AW740" s="1"/>
      <c r="AX740" s="1"/>
      <c r="AZ740" s="1"/>
      <c r="BA740" s="1"/>
    </row>
    <row r="741" spans="43:53">
      <c r="AQ741" s="1"/>
      <c r="AR741" s="1"/>
      <c r="AS741" s="1"/>
      <c r="AT741" s="1"/>
      <c r="AU741" s="1"/>
      <c r="AV741" s="1"/>
      <c r="AW741" s="1"/>
      <c r="AX741" s="1"/>
      <c r="AZ741" s="1"/>
      <c r="BA741" s="1"/>
    </row>
    <row r="742" spans="43:53">
      <c r="AQ742" s="1"/>
      <c r="AR742" s="1"/>
      <c r="AS742" s="1"/>
      <c r="AT742" s="1"/>
      <c r="AU742" s="1"/>
      <c r="AV742" s="1"/>
      <c r="AW742" s="1"/>
      <c r="AX742" s="1"/>
      <c r="AZ742" s="1"/>
      <c r="BA742" s="1"/>
    </row>
    <row r="743" spans="43:53">
      <c r="AQ743" s="1"/>
      <c r="AR743" s="1"/>
      <c r="AS743" s="1"/>
      <c r="AT743" s="1"/>
      <c r="AU743" s="1"/>
      <c r="AV743" s="1"/>
      <c r="AW743" s="1"/>
      <c r="AX743" s="1"/>
      <c r="AZ743" s="1"/>
      <c r="BA743" s="1"/>
    </row>
    <row r="744" spans="43:53">
      <c r="AQ744" s="1"/>
      <c r="AR744" s="1"/>
      <c r="AS744" s="1"/>
      <c r="AT744" s="1"/>
      <c r="AU744" s="1"/>
      <c r="AV744" s="1"/>
      <c r="AW744" s="1"/>
      <c r="AX744" s="1"/>
      <c r="AZ744" s="1"/>
      <c r="BA744" s="1"/>
    </row>
    <row r="745" spans="43:53">
      <c r="AQ745" s="1"/>
      <c r="AR745" s="1"/>
      <c r="AS745" s="1"/>
      <c r="AT745" s="1"/>
      <c r="AU745" s="1"/>
      <c r="AV745" s="1"/>
      <c r="AW745" s="1"/>
      <c r="AX745" s="1"/>
      <c r="AZ745" s="1"/>
      <c r="BA745" s="1"/>
    </row>
    <row r="746" spans="43:53">
      <c r="AQ746" s="1"/>
      <c r="AR746" s="1"/>
      <c r="AS746" s="1"/>
      <c r="AT746" s="1"/>
      <c r="AU746" s="1"/>
      <c r="AV746" s="1"/>
      <c r="AW746" s="1"/>
      <c r="AX746" s="1"/>
      <c r="AZ746" s="1"/>
      <c r="BA746" s="1"/>
    </row>
    <row r="747" spans="43:53">
      <c r="AQ747" s="1"/>
      <c r="AR747" s="1"/>
      <c r="AS747" s="1"/>
      <c r="AT747" s="1"/>
      <c r="AU747" s="1"/>
      <c r="AV747" s="1"/>
      <c r="AW747" s="1"/>
      <c r="AX747" s="1"/>
      <c r="AZ747" s="1"/>
      <c r="BA747" s="1"/>
    </row>
    <row r="748" spans="43:53">
      <c r="AQ748" s="1"/>
      <c r="AR748" s="1"/>
      <c r="AS748" s="1"/>
      <c r="AT748" s="1"/>
      <c r="AU748" s="1"/>
      <c r="AV748" s="1"/>
      <c r="AW748" s="1"/>
      <c r="AX748" s="1"/>
      <c r="AZ748" s="1"/>
      <c r="BA748" s="1"/>
    </row>
    <row r="749" spans="43:53">
      <c r="AQ749" s="1"/>
      <c r="AR749" s="1"/>
      <c r="AS749" s="1"/>
      <c r="AT749" s="1"/>
      <c r="AU749" s="1"/>
      <c r="AV749" s="1"/>
      <c r="AW749" s="1"/>
      <c r="AX749" s="1"/>
      <c r="AZ749" s="1"/>
      <c r="BA749" s="1"/>
    </row>
    <row r="750" spans="43:53">
      <c r="AQ750" s="1"/>
      <c r="AR750" s="1"/>
      <c r="AS750" s="1"/>
      <c r="AT750" s="1"/>
      <c r="AU750" s="1"/>
      <c r="AV750" s="1"/>
      <c r="AW750" s="1"/>
      <c r="AX750" s="1"/>
      <c r="AZ750" s="1"/>
      <c r="BA750" s="1"/>
    </row>
    <row r="751" spans="43:53">
      <c r="AQ751" s="1"/>
      <c r="AR751" s="1"/>
      <c r="AS751" s="1"/>
      <c r="AT751" s="1"/>
      <c r="AU751" s="1"/>
      <c r="AV751" s="1"/>
      <c r="AW751" s="1"/>
      <c r="AX751" s="1"/>
      <c r="AZ751" s="1"/>
      <c r="BA751" s="1"/>
    </row>
    <row r="752" spans="43:53">
      <c r="AQ752" s="1"/>
      <c r="AR752" s="1"/>
      <c r="AS752" s="1"/>
      <c r="AT752" s="1"/>
      <c r="AU752" s="1"/>
      <c r="AV752" s="1"/>
      <c r="AW752" s="1"/>
      <c r="AX752" s="1"/>
      <c r="AZ752" s="1"/>
      <c r="BA752" s="1"/>
    </row>
    <row r="753" spans="43:53">
      <c r="AQ753" s="1"/>
      <c r="AR753" s="1"/>
      <c r="AS753" s="1"/>
      <c r="AT753" s="1"/>
      <c r="AU753" s="1"/>
      <c r="AV753" s="1"/>
      <c r="AW753" s="1"/>
      <c r="AX753" s="1"/>
      <c r="AZ753" s="1"/>
      <c r="BA753" s="1"/>
    </row>
    <row r="754" spans="43:53">
      <c r="AQ754" s="1"/>
      <c r="AR754" s="1"/>
      <c r="AS754" s="1"/>
      <c r="AT754" s="1"/>
      <c r="AU754" s="1"/>
      <c r="AV754" s="1"/>
      <c r="AW754" s="1"/>
      <c r="AX754" s="1"/>
      <c r="AZ754" s="1"/>
      <c r="BA754" s="1"/>
    </row>
    <row r="755" spans="43:53">
      <c r="AQ755" s="1"/>
      <c r="AR755" s="1"/>
      <c r="AS755" s="1"/>
      <c r="AT755" s="1"/>
      <c r="AU755" s="1"/>
      <c r="AV755" s="1"/>
      <c r="AW755" s="1"/>
      <c r="AX755" s="1"/>
      <c r="AZ755" s="1"/>
      <c r="BA755" s="1"/>
    </row>
    <row r="756" spans="43:53">
      <c r="AQ756" s="1"/>
      <c r="AR756" s="1"/>
      <c r="AS756" s="1"/>
      <c r="AT756" s="1"/>
      <c r="AU756" s="1"/>
      <c r="AV756" s="1"/>
      <c r="AW756" s="1"/>
      <c r="AX756" s="1"/>
      <c r="AZ756" s="1"/>
      <c r="BA756" s="1"/>
    </row>
    <row r="757" spans="43:53">
      <c r="AQ757" s="1"/>
      <c r="AR757" s="1"/>
      <c r="AS757" s="1"/>
      <c r="AT757" s="1"/>
      <c r="AU757" s="1"/>
      <c r="AV757" s="1"/>
      <c r="AW757" s="1"/>
      <c r="AX757" s="1"/>
      <c r="AZ757" s="1"/>
      <c r="BA757" s="1"/>
    </row>
    <row r="758" spans="43:53">
      <c r="AQ758" s="1"/>
      <c r="AR758" s="1"/>
      <c r="AS758" s="1"/>
      <c r="AT758" s="1"/>
      <c r="AU758" s="1"/>
      <c r="AV758" s="1"/>
      <c r="AW758" s="1"/>
      <c r="AX758" s="1"/>
      <c r="AZ758" s="1"/>
      <c r="BA758" s="1"/>
    </row>
    <row r="759" spans="43:53">
      <c r="AQ759" s="1"/>
      <c r="AR759" s="1"/>
      <c r="AS759" s="1"/>
      <c r="AT759" s="1"/>
      <c r="AU759" s="1"/>
      <c r="AV759" s="1"/>
      <c r="AW759" s="1"/>
      <c r="AX759" s="1"/>
      <c r="AZ759" s="1"/>
      <c r="BA759" s="1"/>
    </row>
    <row r="760" spans="43:53">
      <c r="AQ760" s="1"/>
      <c r="AR760" s="1"/>
      <c r="AS760" s="1"/>
      <c r="AT760" s="1"/>
      <c r="AU760" s="1"/>
      <c r="AV760" s="1"/>
      <c r="AW760" s="1"/>
      <c r="AX760" s="1"/>
      <c r="AZ760" s="1"/>
      <c r="BA760" s="1"/>
    </row>
    <row r="761" spans="43:53">
      <c r="AQ761" s="1"/>
      <c r="AR761" s="1"/>
      <c r="AS761" s="1"/>
      <c r="AT761" s="1"/>
      <c r="AU761" s="1"/>
      <c r="AV761" s="1"/>
      <c r="AW761" s="1"/>
      <c r="AX761" s="1"/>
      <c r="AZ761" s="1"/>
      <c r="BA761" s="1"/>
    </row>
    <row r="762" spans="43:53">
      <c r="AQ762" s="1"/>
      <c r="AR762" s="1"/>
      <c r="AS762" s="1"/>
      <c r="AT762" s="1"/>
      <c r="AU762" s="1"/>
      <c r="AV762" s="1"/>
      <c r="AW762" s="1"/>
      <c r="AX762" s="1"/>
      <c r="AZ762" s="1"/>
      <c r="BA762" s="1"/>
    </row>
    <row r="763" spans="43:53">
      <c r="AQ763" s="1"/>
      <c r="AR763" s="1"/>
      <c r="AS763" s="1"/>
      <c r="AT763" s="1"/>
      <c r="AU763" s="1"/>
      <c r="AV763" s="1"/>
      <c r="AW763" s="1"/>
      <c r="AX763" s="1"/>
      <c r="AZ763" s="1"/>
      <c r="BA763" s="1"/>
    </row>
    <row r="764" spans="43:53">
      <c r="AQ764" s="1"/>
      <c r="AR764" s="1"/>
      <c r="AS764" s="1"/>
      <c r="AT764" s="1"/>
      <c r="AU764" s="1"/>
      <c r="AV764" s="1"/>
      <c r="AW764" s="1"/>
      <c r="AX764" s="1"/>
      <c r="AZ764" s="1"/>
      <c r="BA764" s="1"/>
    </row>
    <row r="765" spans="43:53">
      <c r="AQ765" s="1"/>
      <c r="AR765" s="1"/>
      <c r="AS765" s="1"/>
      <c r="AT765" s="1"/>
      <c r="AU765" s="1"/>
      <c r="AV765" s="1"/>
      <c r="AW765" s="1"/>
      <c r="AX765" s="1"/>
      <c r="AZ765" s="1"/>
      <c r="BA765" s="1"/>
    </row>
    <row r="766" spans="43:53">
      <c r="AQ766" s="1"/>
      <c r="AR766" s="1"/>
      <c r="AS766" s="1"/>
      <c r="AT766" s="1"/>
      <c r="AU766" s="1"/>
      <c r="AV766" s="1"/>
      <c r="AW766" s="1"/>
      <c r="AX766" s="1"/>
      <c r="AZ766" s="1"/>
      <c r="BA766" s="1"/>
    </row>
    <row r="767" spans="43:53">
      <c r="AQ767" s="1"/>
      <c r="AR767" s="1"/>
      <c r="AS767" s="1"/>
      <c r="AT767" s="1"/>
      <c r="AU767" s="1"/>
      <c r="AV767" s="1"/>
      <c r="AW767" s="1"/>
      <c r="AX767" s="1"/>
      <c r="AZ767" s="1"/>
      <c r="BA767" s="1"/>
    </row>
    <row r="768" spans="43:53">
      <c r="AQ768" s="1"/>
      <c r="AR768" s="1"/>
      <c r="AS768" s="1"/>
      <c r="AT768" s="1"/>
      <c r="AU768" s="1"/>
      <c r="AV768" s="1"/>
      <c r="AW768" s="1"/>
      <c r="AX768" s="1"/>
      <c r="AZ768" s="1"/>
      <c r="BA768" s="1"/>
    </row>
    <row r="769" spans="43:53">
      <c r="AQ769" s="1"/>
      <c r="AR769" s="1"/>
      <c r="AS769" s="1"/>
      <c r="AT769" s="1"/>
      <c r="AU769" s="1"/>
      <c r="AV769" s="1"/>
      <c r="AW769" s="1"/>
      <c r="AX769" s="1"/>
      <c r="AZ769" s="1"/>
      <c r="BA769" s="1"/>
    </row>
    <row r="770" spans="43:53">
      <c r="AQ770" s="1"/>
      <c r="AR770" s="1"/>
      <c r="AS770" s="1"/>
      <c r="AT770" s="1"/>
      <c r="AU770" s="1"/>
      <c r="AV770" s="1"/>
      <c r="AW770" s="1"/>
      <c r="AX770" s="1"/>
      <c r="AZ770" s="1"/>
      <c r="BA770" s="1"/>
    </row>
    <row r="771" spans="43:53">
      <c r="AQ771" s="1"/>
      <c r="AR771" s="1"/>
      <c r="AS771" s="1"/>
      <c r="AT771" s="1"/>
      <c r="AU771" s="1"/>
      <c r="AV771" s="1"/>
      <c r="AW771" s="1"/>
      <c r="AX771" s="1"/>
      <c r="AZ771" s="1"/>
      <c r="BA771" s="1"/>
    </row>
    <row r="772" spans="43:53">
      <c r="AQ772" s="1"/>
      <c r="AR772" s="1"/>
      <c r="AS772" s="1"/>
      <c r="AT772" s="1"/>
      <c r="AU772" s="1"/>
      <c r="AV772" s="1"/>
      <c r="AW772" s="1"/>
      <c r="AX772" s="1"/>
      <c r="AZ772" s="1"/>
      <c r="BA772" s="1"/>
    </row>
    <row r="773" spans="43:53">
      <c r="AQ773" s="1"/>
      <c r="AR773" s="1"/>
      <c r="AS773" s="1"/>
      <c r="AT773" s="1"/>
      <c r="AU773" s="1"/>
      <c r="AV773" s="1"/>
      <c r="AW773" s="1"/>
      <c r="AX773" s="1"/>
      <c r="AZ773" s="1"/>
      <c r="BA773" s="1"/>
    </row>
    <row r="774" spans="43:53">
      <c r="AQ774" s="1"/>
      <c r="AR774" s="1"/>
      <c r="AS774" s="1"/>
      <c r="AT774" s="1"/>
      <c r="AU774" s="1"/>
      <c r="AV774" s="1"/>
      <c r="AW774" s="1"/>
      <c r="AX774" s="1"/>
      <c r="AZ774" s="1"/>
      <c r="BA774" s="1"/>
    </row>
    <row r="775" spans="43:53">
      <c r="AQ775" s="1"/>
      <c r="AR775" s="1"/>
      <c r="AS775" s="1"/>
      <c r="AT775" s="1"/>
      <c r="AU775" s="1"/>
      <c r="AV775" s="1"/>
      <c r="AW775" s="1"/>
      <c r="AX775" s="1"/>
      <c r="AZ775" s="1"/>
      <c r="BA775" s="1"/>
    </row>
    <row r="776" spans="43:53">
      <c r="AQ776" s="1"/>
      <c r="AR776" s="1"/>
      <c r="AS776" s="1"/>
      <c r="AT776" s="1"/>
      <c r="AU776" s="1"/>
      <c r="AV776" s="1"/>
      <c r="AW776" s="1"/>
      <c r="AX776" s="1"/>
      <c r="AZ776" s="1"/>
      <c r="BA776" s="1"/>
    </row>
    <row r="777" spans="43:53">
      <c r="AQ777" s="1"/>
      <c r="AR777" s="1"/>
      <c r="AS777" s="1"/>
      <c r="AT777" s="1"/>
      <c r="AU777" s="1"/>
      <c r="AV777" s="1"/>
      <c r="AW777" s="1"/>
      <c r="AX777" s="1"/>
      <c r="AZ777" s="1"/>
      <c r="BA777" s="1"/>
    </row>
    <row r="778" spans="43:53">
      <c r="AQ778" s="1"/>
      <c r="AR778" s="1"/>
      <c r="AS778" s="1"/>
      <c r="AT778" s="1"/>
      <c r="AU778" s="1"/>
      <c r="AV778" s="1"/>
      <c r="AW778" s="1"/>
      <c r="AX778" s="1"/>
      <c r="AZ778" s="1"/>
      <c r="BA778" s="1"/>
    </row>
    <row r="779" spans="43:53">
      <c r="AQ779" s="1"/>
      <c r="AR779" s="1"/>
      <c r="AS779" s="1"/>
      <c r="AT779" s="1"/>
      <c r="AU779" s="1"/>
      <c r="AV779" s="1"/>
      <c r="AW779" s="1"/>
      <c r="AX779" s="1"/>
      <c r="AZ779" s="1"/>
      <c r="BA779" s="1"/>
    </row>
    <row r="780" spans="43:53">
      <c r="AQ780" s="1"/>
      <c r="AR780" s="1"/>
      <c r="AS780" s="1"/>
      <c r="AT780" s="1"/>
      <c r="AU780" s="1"/>
      <c r="AV780" s="1"/>
      <c r="AW780" s="1"/>
      <c r="AX780" s="1"/>
      <c r="AZ780" s="1"/>
      <c r="BA780" s="1"/>
    </row>
    <row r="781" spans="43:53">
      <c r="AQ781" s="1"/>
      <c r="AR781" s="1"/>
      <c r="AS781" s="1"/>
      <c r="AT781" s="1"/>
      <c r="AU781" s="1"/>
      <c r="AV781" s="1"/>
      <c r="AW781" s="1"/>
      <c r="AX781" s="1"/>
      <c r="AZ781" s="1"/>
      <c r="BA781" s="1"/>
    </row>
    <row r="782" spans="43:53">
      <c r="AQ782" s="1"/>
      <c r="AR782" s="1"/>
      <c r="AS782" s="1"/>
      <c r="AT782" s="1"/>
      <c r="AU782" s="1"/>
      <c r="AV782" s="1"/>
      <c r="AW782" s="1"/>
      <c r="AX782" s="1"/>
      <c r="AZ782" s="1"/>
      <c r="BA782" s="1"/>
    </row>
    <row r="783" spans="43:53">
      <c r="AQ783" s="1"/>
      <c r="AR783" s="1"/>
      <c r="AS783" s="1"/>
      <c r="AT783" s="1"/>
      <c r="AU783" s="1"/>
      <c r="AV783" s="1"/>
      <c r="AW783" s="1"/>
      <c r="AX783" s="1"/>
      <c r="AZ783" s="1"/>
      <c r="BA783" s="1"/>
    </row>
    <row r="784" spans="43:53">
      <c r="AQ784" s="1"/>
      <c r="AR784" s="1"/>
      <c r="AS784" s="1"/>
      <c r="AT784" s="1"/>
      <c r="AU784" s="1"/>
      <c r="AV784" s="1"/>
      <c r="AW784" s="1"/>
      <c r="AX784" s="1"/>
      <c r="AZ784" s="1"/>
      <c r="BA784" s="1"/>
    </row>
    <row r="785" spans="43:53">
      <c r="AQ785" s="1"/>
      <c r="AR785" s="1"/>
      <c r="AS785" s="1"/>
      <c r="AT785" s="1"/>
      <c r="AU785" s="1"/>
      <c r="AV785" s="1"/>
      <c r="AW785" s="1"/>
      <c r="AX785" s="1"/>
      <c r="AZ785" s="1"/>
      <c r="BA785" s="1"/>
    </row>
    <row r="786" spans="43:53">
      <c r="AQ786" s="1"/>
      <c r="AR786" s="1"/>
      <c r="AS786" s="1"/>
      <c r="AT786" s="1"/>
      <c r="AU786" s="1"/>
      <c r="AV786" s="1"/>
      <c r="AW786" s="1"/>
      <c r="AX786" s="1"/>
      <c r="AZ786" s="1"/>
      <c r="BA786" s="1"/>
    </row>
    <row r="787" spans="43:53">
      <c r="AQ787" s="1"/>
      <c r="AR787" s="1"/>
      <c r="AS787" s="1"/>
      <c r="AT787" s="1"/>
      <c r="AU787" s="1"/>
      <c r="AV787" s="1"/>
      <c r="AW787" s="1"/>
      <c r="AX787" s="1"/>
      <c r="AZ787" s="1"/>
      <c r="BA787" s="1"/>
    </row>
    <row r="788" spans="43:53">
      <c r="AQ788" s="1"/>
      <c r="AR788" s="1"/>
      <c r="AS788" s="1"/>
      <c r="AT788" s="1"/>
      <c r="AU788" s="1"/>
      <c r="AV788" s="1"/>
      <c r="AW788" s="1"/>
      <c r="AX788" s="1"/>
      <c r="AZ788" s="1"/>
      <c r="BA788" s="1"/>
    </row>
    <row r="789" spans="43:53">
      <c r="AQ789" s="1"/>
      <c r="AR789" s="1"/>
      <c r="AS789" s="1"/>
      <c r="AT789" s="1"/>
      <c r="AU789" s="1"/>
      <c r="AV789" s="1"/>
      <c r="AW789" s="1"/>
      <c r="AX789" s="1"/>
      <c r="AZ789" s="1"/>
      <c r="BA789" s="1"/>
    </row>
    <row r="790" spans="43:53">
      <c r="AQ790" s="1"/>
      <c r="AR790" s="1"/>
      <c r="AS790" s="1"/>
      <c r="AT790" s="1"/>
      <c r="AU790" s="1"/>
      <c r="AV790" s="1"/>
      <c r="AW790" s="1"/>
      <c r="AX790" s="1"/>
      <c r="AZ790" s="1"/>
      <c r="BA790" s="1"/>
    </row>
    <row r="791" spans="43:53">
      <c r="AQ791" s="1"/>
      <c r="AR791" s="1"/>
      <c r="AS791" s="1"/>
      <c r="AT791" s="1"/>
      <c r="AU791" s="1"/>
      <c r="AV791" s="1"/>
      <c r="AW791" s="1"/>
      <c r="AX791" s="1"/>
      <c r="AZ791" s="1"/>
      <c r="BA791" s="1"/>
    </row>
    <row r="792" spans="43:53">
      <c r="AQ792" s="1"/>
      <c r="AR792" s="1"/>
      <c r="AS792" s="1"/>
      <c r="AT792" s="1"/>
      <c r="AU792" s="1"/>
      <c r="AV792" s="1"/>
      <c r="AW792" s="1"/>
      <c r="AX792" s="1"/>
      <c r="AZ792" s="1"/>
      <c r="BA792" s="1"/>
    </row>
    <row r="793" spans="43:53">
      <c r="AQ793" s="1"/>
      <c r="AR793" s="1"/>
      <c r="AS793" s="1"/>
      <c r="AT793" s="1"/>
      <c r="AU793" s="1"/>
      <c r="AV793" s="1"/>
      <c r="AW793" s="1"/>
      <c r="AX793" s="1"/>
      <c r="AZ793" s="1"/>
      <c r="BA793" s="1"/>
    </row>
    <row r="794" spans="43:53">
      <c r="AQ794" s="1"/>
      <c r="AR794" s="1"/>
      <c r="AS794" s="1"/>
      <c r="AT794" s="1"/>
      <c r="AU794" s="1"/>
      <c r="AV794" s="1"/>
      <c r="AW794" s="1"/>
      <c r="AX794" s="1"/>
      <c r="AZ794" s="1"/>
      <c r="BA794" s="1"/>
    </row>
    <row r="795" spans="43:53">
      <c r="AQ795" s="1"/>
      <c r="AR795" s="1"/>
      <c r="AS795" s="1"/>
      <c r="AT795" s="1"/>
      <c r="AU795" s="1"/>
      <c r="AV795" s="1"/>
      <c r="AW795" s="1"/>
      <c r="AX795" s="1"/>
      <c r="AZ795" s="1"/>
      <c r="BA795" s="1"/>
    </row>
    <row r="796" spans="43:53">
      <c r="AQ796" s="1"/>
      <c r="AR796" s="1"/>
      <c r="AS796" s="1"/>
      <c r="AT796" s="1"/>
      <c r="AU796" s="1"/>
      <c r="AV796" s="1"/>
      <c r="AW796" s="1"/>
      <c r="AX796" s="1"/>
      <c r="AZ796" s="1"/>
      <c r="BA796" s="1"/>
    </row>
    <row r="797" spans="43:53">
      <c r="AQ797" s="1"/>
      <c r="AR797" s="1"/>
      <c r="AS797" s="1"/>
      <c r="AT797" s="1"/>
      <c r="AU797" s="1"/>
      <c r="AV797" s="1"/>
      <c r="AW797" s="1"/>
      <c r="AX797" s="1"/>
      <c r="AZ797" s="1"/>
      <c r="BA797" s="1"/>
    </row>
    <row r="798" spans="43:53">
      <c r="AQ798" s="1"/>
      <c r="AR798" s="1"/>
      <c r="AS798" s="1"/>
      <c r="AT798" s="1"/>
      <c r="AU798" s="1"/>
      <c r="AV798" s="1"/>
      <c r="AW798" s="1"/>
      <c r="AX798" s="1"/>
      <c r="AZ798" s="1"/>
      <c r="BA798" s="1"/>
    </row>
    <row r="799" spans="43:53">
      <c r="AQ799" s="1"/>
      <c r="AR799" s="1"/>
      <c r="AS799" s="1"/>
      <c r="AT799" s="1"/>
      <c r="AU799" s="1"/>
      <c r="AV799" s="1"/>
      <c r="AW799" s="1"/>
      <c r="AX799" s="1"/>
      <c r="AZ799" s="1"/>
      <c r="BA799" s="1"/>
    </row>
    <row r="800" spans="43:53">
      <c r="AQ800" s="1"/>
      <c r="AR800" s="1"/>
      <c r="AS800" s="1"/>
      <c r="AT800" s="1"/>
      <c r="AU800" s="1"/>
      <c r="AV800" s="1"/>
      <c r="AW800" s="1"/>
      <c r="AX800" s="1"/>
      <c r="AZ800" s="1"/>
      <c r="BA800" s="1"/>
    </row>
    <row r="801" spans="43:53">
      <c r="AQ801" s="1"/>
      <c r="AR801" s="1"/>
      <c r="AS801" s="1"/>
      <c r="AT801" s="1"/>
      <c r="AU801" s="1"/>
      <c r="AV801" s="1"/>
      <c r="AW801" s="1"/>
      <c r="AX801" s="1"/>
      <c r="AZ801" s="1"/>
      <c r="BA801" s="1"/>
    </row>
    <row r="802" spans="43:53">
      <c r="AQ802" s="1"/>
      <c r="AR802" s="1"/>
      <c r="AS802" s="1"/>
      <c r="AT802" s="1"/>
      <c r="AU802" s="1"/>
      <c r="AV802" s="1"/>
      <c r="AW802" s="1"/>
      <c r="AX802" s="1"/>
      <c r="AZ802" s="1"/>
      <c r="BA802" s="1"/>
    </row>
    <row r="803" spans="43:53">
      <c r="AQ803" s="1"/>
      <c r="AR803" s="1"/>
      <c r="AS803" s="1"/>
      <c r="AT803" s="1"/>
      <c r="AU803" s="1"/>
      <c r="AV803" s="1"/>
      <c r="AW803" s="1"/>
      <c r="AX803" s="1"/>
      <c r="AZ803" s="1"/>
      <c r="BA803" s="1"/>
    </row>
    <row r="804" spans="43:53">
      <c r="AQ804" s="1"/>
      <c r="AR804" s="1"/>
      <c r="AS804" s="1"/>
      <c r="AT804" s="1"/>
      <c r="AU804" s="1"/>
      <c r="AV804" s="1"/>
      <c r="AW804" s="1"/>
      <c r="AX804" s="1"/>
      <c r="AZ804" s="1"/>
      <c r="BA804" s="1"/>
    </row>
    <row r="805" spans="43:53">
      <c r="AQ805" s="1"/>
      <c r="AR805" s="1"/>
      <c r="AS805" s="1"/>
      <c r="AT805" s="1"/>
      <c r="AU805" s="1"/>
      <c r="AV805" s="1"/>
      <c r="AW805" s="1"/>
      <c r="AX805" s="1"/>
      <c r="AZ805" s="1"/>
      <c r="BA805" s="1"/>
    </row>
    <row r="806" spans="43:53">
      <c r="AQ806" s="1"/>
      <c r="AR806" s="1"/>
      <c r="AS806" s="1"/>
      <c r="AT806" s="1"/>
      <c r="AU806" s="1"/>
      <c r="AV806" s="1"/>
      <c r="AW806" s="1"/>
      <c r="AX806" s="1"/>
      <c r="AZ806" s="1"/>
      <c r="BA806" s="1"/>
    </row>
    <row r="807" spans="43:53">
      <c r="AQ807" s="1"/>
      <c r="AR807" s="1"/>
      <c r="AS807" s="1"/>
      <c r="AT807" s="1"/>
      <c r="AU807" s="1"/>
      <c r="AV807" s="1"/>
      <c r="AW807" s="1"/>
      <c r="AX807" s="1"/>
      <c r="AZ807" s="1"/>
      <c r="BA807" s="1"/>
    </row>
    <row r="808" spans="43:53">
      <c r="AQ808" s="1"/>
      <c r="AR808" s="1"/>
      <c r="AS808" s="1"/>
      <c r="AT808" s="1"/>
      <c r="AU808" s="1"/>
      <c r="AV808" s="1"/>
      <c r="AW808" s="1"/>
      <c r="AX808" s="1"/>
      <c r="AZ808" s="1"/>
      <c r="BA808" s="1"/>
    </row>
    <row r="809" spans="43:53">
      <c r="AQ809" s="1"/>
      <c r="AR809" s="1"/>
      <c r="AS809" s="1"/>
      <c r="AT809" s="1"/>
      <c r="AU809" s="1"/>
      <c r="AV809" s="1"/>
      <c r="AW809" s="1"/>
      <c r="AX809" s="1"/>
      <c r="AZ809" s="1"/>
      <c r="BA809" s="1"/>
    </row>
    <row r="810" spans="43:53">
      <c r="AQ810" s="1"/>
      <c r="AR810" s="1"/>
      <c r="AS810" s="1"/>
      <c r="AT810" s="1"/>
      <c r="AU810" s="1"/>
      <c r="AV810" s="1"/>
      <c r="AW810" s="1"/>
      <c r="AX810" s="1"/>
      <c r="AZ810" s="1"/>
      <c r="BA810" s="1"/>
    </row>
    <row r="811" spans="43:53">
      <c r="AQ811" s="1"/>
      <c r="AR811" s="1"/>
      <c r="AS811" s="1"/>
      <c r="AT811" s="1"/>
      <c r="AU811" s="1"/>
      <c r="AV811" s="1"/>
      <c r="AW811" s="1"/>
      <c r="AX811" s="1"/>
      <c r="AZ811" s="1"/>
      <c r="BA811" s="1"/>
    </row>
    <row r="812" spans="43:53">
      <c r="AQ812" s="1"/>
      <c r="AR812" s="1"/>
      <c r="AS812" s="1"/>
      <c r="AT812" s="1"/>
      <c r="AU812" s="1"/>
      <c r="AV812" s="1"/>
      <c r="AW812" s="1"/>
      <c r="AX812" s="1"/>
      <c r="AZ812" s="1"/>
      <c r="BA812" s="1"/>
    </row>
    <row r="813" spans="43:53">
      <c r="AQ813" s="1"/>
      <c r="AR813" s="1"/>
      <c r="AS813" s="1"/>
      <c r="AT813" s="1"/>
      <c r="AU813" s="1"/>
      <c r="AV813" s="1"/>
      <c r="AW813" s="1"/>
      <c r="AX813" s="1"/>
      <c r="AZ813" s="1"/>
      <c r="BA813" s="1"/>
    </row>
    <row r="814" spans="43:53">
      <c r="AQ814" s="1"/>
      <c r="AR814" s="1"/>
      <c r="AS814" s="1"/>
      <c r="AT814" s="1"/>
      <c r="AU814" s="1"/>
      <c r="AV814" s="1"/>
      <c r="AW814" s="1"/>
      <c r="AX814" s="1"/>
      <c r="AZ814" s="1"/>
      <c r="BA814" s="1"/>
    </row>
    <row r="815" spans="43:53">
      <c r="AQ815" s="1"/>
      <c r="AR815" s="1"/>
      <c r="AS815" s="1"/>
      <c r="AT815" s="1"/>
      <c r="AU815" s="1"/>
      <c r="AV815" s="1"/>
      <c r="AW815" s="1"/>
      <c r="AX815" s="1"/>
      <c r="AZ815" s="1"/>
      <c r="BA815" s="1"/>
    </row>
    <row r="816" spans="43:53">
      <c r="AQ816" s="1"/>
      <c r="AR816" s="1"/>
      <c r="AS816" s="1"/>
      <c r="AT816" s="1"/>
      <c r="AU816" s="1"/>
      <c r="AV816" s="1"/>
      <c r="AW816" s="1"/>
      <c r="AX816" s="1"/>
      <c r="AZ816" s="1"/>
      <c r="BA816" s="1"/>
    </row>
    <row r="817" spans="43:53">
      <c r="AQ817" s="1"/>
      <c r="AR817" s="1"/>
      <c r="AS817" s="1"/>
      <c r="AT817" s="1"/>
      <c r="AU817" s="1"/>
      <c r="AV817" s="1"/>
      <c r="AW817" s="1"/>
      <c r="AX817" s="1"/>
      <c r="AZ817" s="1"/>
      <c r="BA817" s="1"/>
    </row>
    <row r="818" spans="43:53">
      <c r="AQ818" s="1"/>
      <c r="AR818" s="1"/>
      <c r="AS818" s="1"/>
      <c r="AT818" s="1"/>
      <c r="AU818" s="1"/>
      <c r="AV818" s="1"/>
      <c r="AW818" s="1"/>
      <c r="AX818" s="1"/>
      <c r="AZ818" s="1"/>
      <c r="BA818" s="1"/>
    </row>
    <row r="819" spans="43:53">
      <c r="AQ819" s="1"/>
      <c r="AR819" s="1"/>
      <c r="AS819" s="1"/>
      <c r="AT819" s="1"/>
      <c r="AU819" s="1"/>
      <c r="AV819" s="1"/>
      <c r="AW819" s="1"/>
      <c r="AX819" s="1"/>
      <c r="AZ819" s="1"/>
      <c r="BA819" s="1"/>
    </row>
    <row r="820" spans="43:53">
      <c r="AQ820" s="1"/>
      <c r="AR820" s="1"/>
      <c r="AS820" s="1"/>
      <c r="AT820" s="1"/>
      <c r="AU820" s="1"/>
      <c r="AV820" s="1"/>
      <c r="AW820" s="1"/>
      <c r="AX820" s="1"/>
      <c r="AZ820" s="1"/>
      <c r="BA820" s="1"/>
    </row>
    <row r="821" spans="43:53">
      <c r="AQ821" s="1"/>
      <c r="AR821" s="1"/>
      <c r="AS821" s="1"/>
      <c r="AT821" s="1"/>
      <c r="AU821" s="1"/>
      <c r="AV821" s="1"/>
      <c r="AW821" s="1"/>
      <c r="AX821" s="1"/>
      <c r="AZ821" s="1"/>
      <c r="BA821" s="1"/>
    </row>
    <row r="822" spans="43:53">
      <c r="AQ822" s="1"/>
      <c r="AR822" s="1"/>
      <c r="AS822" s="1"/>
      <c r="AT822" s="1"/>
      <c r="AU822" s="1"/>
      <c r="AV822" s="1"/>
      <c r="AW822" s="1"/>
      <c r="AX822" s="1"/>
      <c r="AZ822" s="1"/>
      <c r="BA822" s="1"/>
    </row>
    <row r="823" spans="43:53">
      <c r="AQ823" s="1"/>
      <c r="AR823" s="1"/>
      <c r="AS823" s="1"/>
      <c r="AT823" s="1"/>
      <c r="AU823" s="1"/>
      <c r="AV823" s="1"/>
      <c r="AW823" s="1"/>
      <c r="AX823" s="1"/>
      <c r="AZ823" s="1"/>
      <c r="BA823" s="1"/>
    </row>
    <row r="824" spans="43:53">
      <c r="AQ824" s="1"/>
      <c r="AR824" s="1"/>
      <c r="AS824" s="1"/>
      <c r="AT824" s="1"/>
      <c r="AU824" s="1"/>
      <c r="AV824" s="1"/>
      <c r="AW824" s="1"/>
      <c r="AX824" s="1"/>
      <c r="AZ824" s="1"/>
      <c r="BA824" s="1"/>
    </row>
    <row r="825" spans="43:53">
      <c r="AQ825" s="1"/>
      <c r="AR825" s="1"/>
      <c r="AS825" s="1"/>
      <c r="AT825" s="1"/>
      <c r="AU825" s="1"/>
      <c r="AV825" s="1"/>
      <c r="AW825" s="1"/>
      <c r="AX825" s="1"/>
      <c r="AZ825" s="1"/>
      <c r="BA825" s="1"/>
    </row>
    <row r="826" spans="43:53">
      <c r="AQ826" s="1"/>
      <c r="AR826" s="1"/>
      <c r="AS826" s="1"/>
      <c r="AT826" s="1"/>
      <c r="AU826" s="1"/>
      <c r="AV826" s="1"/>
      <c r="AW826" s="1"/>
      <c r="AX826" s="1"/>
      <c r="AZ826" s="1"/>
      <c r="BA826" s="1"/>
    </row>
    <row r="827" spans="43:53">
      <c r="AQ827" s="1"/>
      <c r="AR827" s="1"/>
      <c r="AS827" s="1"/>
      <c r="AT827" s="1"/>
      <c r="AU827" s="1"/>
      <c r="AV827" s="1"/>
      <c r="AW827" s="1"/>
      <c r="AX827" s="1"/>
      <c r="AZ827" s="1"/>
      <c r="BA827" s="1"/>
    </row>
    <row r="828" spans="43:53">
      <c r="AQ828" s="1"/>
      <c r="AR828" s="1"/>
      <c r="AS828" s="1"/>
      <c r="AT828" s="1"/>
      <c r="AU828" s="1"/>
      <c r="AV828" s="1"/>
      <c r="AW828" s="1"/>
      <c r="AX828" s="1"/>
      <c r="AZ828" s="1"/>
      <c r="BA828" s="1"/>
    </row>
    <row r="829" spans="43:53">
      <c r="AQ829" s="1"/>
      <c r="AR829" s="1"/>
      <c r="AS829" s="1"/>
      <c r="AT829" s="1"/>
      <c r="AU829" s="1"/>
      <c r="AV829" s="1"/>
      <c r="AW829" s="1"/>
      <c r="AX829" s="1"/>
      <c r="AZ829" s="1"/>
      <c r="BA829" s="1"/>
    </row>
    <row r="830" spans="43:53">
      <c r="AQ830" s="1"/>
      <c r="AR830" s="1"/>
      <c r="AS830" s="1"/>
      <c r="AT830" s="1"/>
      <c r="AU830" s="1"/>
      <c r="AV830" s="1"/>
      <c r="AW830" s="1"/>
      <c r="AX830" s="1"/>
      <c r="AZ830" s="1"/>
      <c r="BA830" s="1"/>
    </row>
    <row r="831" spans="43:53">
      <c r="AQ831" s="1"/>
      <c r="AR831" s="1"/>
      <c r="AS831" s="1"/>
      <c r="AT831" s="1"/>
      <c r="AU831" s="1"/>
      <c r="AV831" s="1"/>
      <c r="AW831" s="1"/>
      <c r="AX831" s="1"/>
      <c r="AZ831" s="1"/>
      <c r="BA831" s="1"/>
    </row>
    <row r="832" spans="43:53">
      <c r="AQ832" s="1"/>
      <c r="AR832" s="1"/>
      <c r="AS832" s="1"/>
      <c r="AT832" s="1"/>
      <c r="AU832" s="1"/>
      <c r="AV832" s="1"/>
      <c r="AW832" s="1"/>
      <c r="AX832" s="1"/>
      <c r="AZ832" s="1"/>
      <c r="BA832" s="1"/>
    </row>
    <row r="833" spans="43:53">
      <c r="AQ833" s="1"/>
      <c r="AR833" s="1"/>
      <c r="AS833" s="1"/>
      <c r="AT833" s="1"/>
      <c r="AU833" s="1"/>
      <c r="AV833" s="1"/>
      <c r="AW833" s="1"/>
      <c r="AX833" s="1"/>
      <c r="AZ833" s="1"/>
      <c r="BA833" s="1"/>
    </row>
    <row r="834" spans="43:53">
      <c r="AQ834" s="1"/>
      <c r="AR834" s="1"/>
      <c r="AS834" s="1"/>
      <c r="AT834" s="1"/>
      <c r="AU834" s="1"/>
      <c r="AV834" s="1"/>
      <c r="AW834" s="1"/>
      <c r="AX834" s="1"/>
      <c r="AZ834" s="1"/>
      <c r="BA834" s="1"/>
    </row>
    <row r="835" spans="43:53">
      <c r="AQ835" s="1"/>
      <c r="AR835" s="1"/>
      <c r="AS835" s="1"/>
      <c r="AT835" s="1"/>
      <c r="AU835" s="1"/>
      <c r="AV835" s="1"/>
      <c r="AW835" s="1"/>
      <c r="AX835" s="1"/>
      <c r="AZ835" s="1"/>
      <c r="BA835" s="1"/>
    </row>
    <row r="836" spans="43:53">
      <c r="AQ836" s="1"/>
      <c r="AR836" s="1"/>
      <c r="AS836" s="1"/>
      <c r="AT836" s="1"/>
      <c r="AU836" s="1"/>
      <c r="AV836" s="1"/>
      <c r="AW836" s="1"/>
      <c r="AX836" s="1"/>
      <c r="AZ836" s="1"/>
      <c r="BA836" s="1"/>
    </row>
    <row r="837" spans="43:53">
      <c r="AQ837" s="1"/>
      <c r="AR837" s="1"/>
      <c r="AS837" s="1"/>
      <c r="AT837" s="1"/>
      <c r="AU837" s="1"/>
      <c r="AV837" s="1"/>
      <c r="AW837" s="1"/>
      <c r="AX837" s="1"/>
      <c r="AZ837" s="1"/>
      <c r="BA837" s="1"/>
    </row>
    <row r="838" spans="43:53">
      <c r="AQ838" s="1"/>
      <c r="AR838" s="1"/>
      <c r="AS838" s="1"/>
      <c r="AT838" s="1"/>
      <c r="AU838" s="1"/>
      <c r="AV838" s="1"/>
      <c r="AW838" s="1"/>
      <c r="AX838" s="1"/>
      <c r="AZ838" s="1"/>
      <c r="BA838" s="1"/>
    </row>
    <row r="839" spans="43:53">
      <c r="AQ839" s="1"/>
      <c r="AR839" s="1"/>
      <c r="AS839" s="1"/>
      <c r="AT839" s="1"/>
      <c r="AU839" s="1"/>
      <c r="AV839" s="1"/>
      <c r="AW839" s="1"/>
      <c r="AX839" s="1"/>
      <c r="AZ839" s="1"/>
      <c r="BA839" s="1"/>
    </row>
    <row r="840" spans="43:53">
      <c r="AQ840" s="1"/>
      <c r="AR840" s="1"/>
      <c r="AS840" s="1"/>
      <c r="AT840" s="1"/>
      <c r="AU840" s="1"/>
      <c r="AV840" s="1"/>
      <c r="AW840" s="1"/>
      <c r="AX840" s="1"/>
      <c r="AZ840" s="1"/>
      <c r="BA840" s="1"/>
    </row>
    <row r="841" spans="43:53">
      <c r="AQ841" s="1"/>
      <c r="AR841" s="1"/>
      <c r="AS841" s="1"/>
      <c r="AT841" s="1"/>
      <c r="AU841" s="1"/>
      <c r="AV841" s="1"/>
      <c r="AW841" s="1"/>
      <c r="AX841" s="1"/>
      <c r="AZ841" s="1"/>
      <c r="BA841" s="1"/>
    </row>
    <row r="842" spans="43:53">
      <c r="AQ842" s="1"/>
      <c r="AR842" s="1"/>
      <c r="AS842" s="1"/>
      <c r="AT842" s="1"/>
      <c r="AU842" s="1"/>
      <c r="AV842" s="1"/>
      <c r="AW842" s="1"/>
      <c r="AX842" s="1"/>
      <c r="AZ842" s="1"/>
      <c r="BA842" s="1"/>
    </row>
    <row r="843" spans="43:53">
      <c r="AQ843" s="1"/>
      <c r="AR843" s="1"/>
      <c r="AS843" s="1"/>
      <c r="AT843" s="1"/>
      <c r="AU843" s="1"/>
      <c r="AV843" s="1"/>
      <c r="AW843" s="1"/>
      <c r="AX843" s="1"/>
      <c r="AZ843" s="1"/>
      <c r="BA843" s="1"/>
    </row>
    <row r="844" spans="43:53">
      <c r="AQ844" s="1"/>
      <c r="AR844" s="1"/>
      <c r="AS844" s="1"/>
      <c r="AT844" s="1"/>
      <c r="AU844" s="1"/>
      <c r="AV844" s="1"/>
      <c r="AW844" s="1"/>
      <c r="AX844" s="1"/>
      <c r="AZ844" s="1"/>
      <c r="BA844" s="1"/>
    </row>
    <row r="845" spans="43:53">
      <c r="AQ845" s="1"/>
      <c r="AR845" s="1"/>
      <c r="AS845" s="1"/>
      <c r="AT845" s="1"/>
      <c r="AU845" s="1"/>
      <c r="AV845" s="1"/>
      <c r="AW845" s="1"/>
      <c r="AX845" s="1"/>
      <c r="AZ845" s="1"/>
      <c r="BA845" s="1"/>
    </row>
    <row r="846" spans="43:53">
      <c r="AQ846" s="1"/>
      <c r="AR846" s="1"/>
      <c r="AS846" s="1"/>
      <c r="AT846" s="1"/>
      <c r="AU846" s="1"/>
      <c r="AV846" s="1"/>
      <c r="AW846" s="1"/>
      <c r="AX846" s="1"/>
      <c r="AZ846" s="1"/>
      <c r="BA846" s="1"/>
    </row>
    <row r="847" spans="43:53">
      <c r="AQ847" s="1"/>
      <c r="AR847" s="1"/>
      <c r="AS847" s="1"/>
      <c r="AT847" s="1"/>
      <c r="AU847" s="1"/>
      <c r="AV847" s="1"/>
      <c r="AW847" s="1"/>
      <c r="AX847" s="1"/>
      <c r="AZ847" s="1"/>
      <c r="BA847" s="1"/>
    </row>
    <row r="848" spans="43:53">
      <c r="AQ848" s="1"/>
      <c r="AR848" s="1"/>
      <c r="AS848" s="1"/>
      <c r="AT848" s="1"/>
      <c r="AU848" s="1"/>
      <c r="AV848" s="1"/>
      <c r="AW848" s="1"/>
      <c r="AX848" s="1"/>
      <c r="AZ848" s="1"/>
      <c r="BA848" s="1"/>
    </row>
    <row r="849" spans="43:53">
      <c r="AQ849" s="1"/>
      <c r="AR849" s="1"/>
      <c r="AS849" s="1"/>
      <c r="AT849" s="1"/>
      <c r="AU849" s="1"/>
      <c r="AV849" s="1"/>
      <c r="AW849" s="1"/>
      <c r="AX849" s="1"/>
      <c r="AZ849" s="1"/>
      <c r="BA849" s="1"/>
    </row>
    <row r="850" spans="43:53">
      <c r="AQ850" s="1"/>
      <c r="AR850" s="1"/>
      <c r="AS850" s="1"/>
      <c r="AT850" s="1"/>
      <c r="AU850" s="1"/>
      <c r="AV850" s="1"/>
      <c r="AW850" s="1"/>
      <c r="AX850" s="1"/>
      <c r="AZ850" s="1"/>
      <c r="BA850" s="1"/>
    </row>
    <row r="851" spans="43:53">
      <c r="AQ851" s="1"/>
      <c r="AR851" s="1"/>
      <c r="AS851" s="1"/>
      <c r="AT851" s="1"/>
      <c r="AU851" s="1"/>
      <c r="AV851" s="1"/>
      <c r="AW851" s="1"/>
      <c r="AX851" s="1"/>
      <c r="AZ851" s="1"/>
      <c r="BA851" s="1"/>
    </row>
    <row r="852" spans="43:53">
      <c r="AQ852" s="1"/>
      <c r="AR852" s="1"/>
      <c r="AS852" s="1"/>
      <c r="AT852" s="1"/>
      <c r="AU852" s="1"/>
      <c r="AV852" s="1"/>
      <c r="AW852" s="1"/>
      <c r="AX852" s="1"/>
      <c r="AZ852" s="1"/>
      <c r="BA852" s="1"/>
    </row>
    <row r="853" spans="43:53">
      <c r="AQ853" s="1"/>
      <c r="AR853" s="1"/>
      <c r="AS853" s="1"/>
      <c r="AT853" s="1"/>
      <c r="AU853" s="1"/>
      <c r="AV853" s="1"/>
      <c r="AW853" s="1"/>
      <c r="AX853" s="1"/>
      <c r="AZ853" s="1"/>
      <c r="BA853" s="1"/>
    </row>
    <row r="854" spans="43:53">
      <c r="AQ854" s="1"/>
      <c r="AR854" s="1"/>
      <c r="AS854" s="1"/>
      <c r="AT854" s="1"/>
      <c r="AU854" s="1"/>
      <c r="AV854" s="1"/>
      <c r="AW854" s="1"/>
      <c r="AX854" s="1"/>
      <c r="AZ854" s="1"/>
      <c r="BA854" s="1"/>
    </row>
    <row r="855" spans="43:53">
      <c r="AQ855" s="1"/>
      <c r="AR855" s="1"/>
      <c r="AS855" s="1"/>
      <c r="AT855" s="1"/>
      <c r="AU855" s="1"/>
      <c r="AV855" s="1"/>
      <c r="AW855" s="1"/>
      <c r="AX855" s="1"/>
      <c r="AZ855" s="1"/>
      <c r="BA855" s="1"/>
    </row>
    <row r="856" spans="43:53">
      <c r="AQ856" s="1"/>
      <c r="AR856" s="1"/>
      <c r="AS856" s="1"/>
      <c r="AT856" s="1"/>
      <c r="AU856" s="1"/>
      <c r="AV856" s="1"/>
      <c r="AW856" s="1"/>
      <c r="AX856" s="1"/>
      <c r="AZ856" s="1"/>
      <c r="BA856" s="1"/>
    </row>
    <row r="857" spans="43:53">
      <c r="AQ857" s="1"/>
      <c r="AR857" s="1"/>
      <c r="AS857" s="1"/>
      <c r="AT857" s="1"/>
      <c r="AU857" s="1"/>
      <c r="AV857" s="1"/>
      <c r="AW857" s="1"/>
      <c r="AX857" s="1"/>
      <c r="AZ857" s="1"/>
      <c r="BA857" s="1"/>
    </row>
    <row r="858" spans="43:53">
      <c r="AQ858" s="1"/>
      <c r="AR858" s="1"/>
      <c r="AS858" s="1"/>
      <c r="AT858" s="1"/>
      <c r="AU858" s="1"/>
      <c r="AV858" s="1"/>
      <c r="AW858" s="1"/>
      <c r="AX858" s="1"/>
      <c r="AZ858" s="1"/>
      <c r="BA858" s="1"/>
    </row>
    <row r="859" spans="43:53">
      <c r="AQ859" s="1"/>
      <c r="AR859" s="1"/>
      <c r="AS859" s="1"/>
      <c r="AT859" s="1"/>
      <c r="AU859" s="1"/>
      <c r="AV859" s="1"/>
      <c r="AW859" s="1"/>
      <c r="AX859" s="1"/>
      <c r="AZ859" s="1"/>
      <c r="BA859" s="1"/>
    </row>
    <row r="860" spans="43:53">
      <c r="AQ860" s="1"/>
      <c r="AR860" s="1"/>
      <c r="AS860" s="1"/>
      <c r="AT860" s="1"/>
      <c r="AU860" s="1"/>
      <c r="AV860" s="1"/>
      <c r="AW860" s="1"/>
      <c r="AX860" s="1"/>
      <c r="AZ860" s="1"/>
      <c r="BA860" s="1"/>
    </row>
    <row r="861" spans="43:53">
      <c r="AQ861" s="1"/>
      <c r="AR861" s="1"/>
      <c r="AS861" s="1"/>
      <c r="AT861" s="1"/>
      <c r="AU861" s="1"/>
      <c r="AV861" s="1"/>
      <c r="AW861" s="1"/>
      <c r="AX861" s="1"/>
      <c r="AZ861" s="1"/>
      <c r="BA861" s="1"/>
    </row>
    <row r="862" spans="43:53">
      <c r="AQ862" s="1"/>
      <c r="AR862" s="1"/>
      <c r="AS862" s="1"/>
      <c r="AT862" s="1"/>
      <c r="AU862" s="1"/>
      <c r="AV862" s="1"/>
      <c r="AW862" s="1"/>
      <c r="AX862" s="1"/>
      <c r="AZ862" s="1"/>
      <c r="BA862" s="1"/>
    </row>
    <row r="863" spans="43:53">
      <c r="AQ863" s="1"/>
      <c r="AR863" s="1"/>
      <c r="AS863" s="1"/>
      <c r="AT863" s="1"/>
      <c r="AU863" s="1"/>
      <c r="AV863" s="1"/>
      <c r="AW863" s="1"/>
      <c r="AX863" s="1"/>
      <c r="AZ863" s="1"/>
      <c r="BA863" s="1"/>
    </row>
    <row r="864" spans="43:53">
      <c r="AQ864" s="1"/>
      <c r="AR864" s="1"/>
      <c r="AS864" s="1"/>
      <c r="AT864" s="1"/>
      <c r="AU864" s="1"/>
      <c r="AV864" s="1"/>
      <c r="AW864" s="1"/>
      <c r="AX864" s="1"/>
      <c r="AZ864" s="1"/>
      <c r="BA864" s="1"/>
    </row>
    <row r="865" spans="43:53">
      <c r="AQ865" s="1"/>
      <c r="AR865" s="1"/>
      <c r="AS865" s="1"/>
      <c r="AT865" s="1"/>
      <c r="AU865" s="1"/>
      <c r="AV865" s="1"/>
      <c r="AW865" s="1"/>
      <c r="AX865" s="1"/>
      <c r="AZ865" s="1"/>
      <c r="BA865" s="1"/>
    </row>
    <row r="866" spans="43:53">
      <c r="AQ866" s="1"/>
      <c r="AR866" s="1"/>
      <c r="AS866" s="1"/>
      <c r="AT866" s="1"/>
      <c r="AU866" s="1"/>
      <c r="AV866" s="1"/>
      <c r="AW866" s="1"/>
      <c r="AX866" s="1"/>
      <c r="AZ866" s="1"/>
      <c r="BA866" s="1"/>
    </row>
    <row r="867" spans="43:53">
      <c r="AQ867" s="1"/>
      <c r="AR867" s="1"/>
      <c r="AS867" s="1"/>
      <c r="AT867" s="1"/>
      <c r="AU867" s="1"/>
      <c r="AV867" s="1"/>
      <c r="AW867" s="1"/>
      <c r="AX867" s="1"/>
      <c r="AZ867" s="1"/>
      <c r="BA867" s="1"/>
    </row>
    <row r="868" spans="43:53">
      <c r="AQ868" s="1"/>
      <c r="AR868" s="1"/>
      <c r="AS868" s="1"/>
      <c r="AT868" s="1"/>
      <c r="AU868" s="1"/>
      <c r="AV868" s="1"/>
      <c r="AW868" s="1"/>
      <c r="AX868" s="1"/>
      <c r="AZ868" s="1"/>
      <c r="BA868" s="1"/>
    </row>
    <row r="869" spans="43:53">
      <c r="AQ869" s="1"/>
      <c r="AR869" s="1"/>
      <c r="AS869" s="1"/>
      <c r="AT869" s="1"/>
      <c r="AU869" s="1"/>
      <c r="AV869" s="1"/>
      <c r="AW869" s="1"/>
      <c r="AX869" s="1"/>
      <c r="AZ869" s="1"/>
      <c r="BA869" s="1"/>
    </row>
    <row r="870" spans="43:53">
      <c r="AQ870" s="1"/>
      <c r="AR870" s="1"/>
      <c r="AS870" s="1"/>
      <c r="AT870" s="1"/>
      <c r="AU870" s="1"/>
      <c r="AV870" s="1"/>
      <c r="AW870" s="1"/>
      <c r="AX870" s="1"/>
      <c r="AZ870" s="1"/>
      <c r="BA870" s="1"/>
    </row>
    <row r="871" spans="43:53">
      <c r="AQ871" s="1"/>
      <c r="AR871" s="1"/>
      <c r="AS871" s="1"/>
      <c r="AT871" s="1"/>
      <c r="AU871" s="1"/>
      <c r="AV871" s="1"/>
      <c r="AW871" s="1"/>
      <c r="AX871" s="1"/>
      <c r="AZ871" s="1"/>
      <c r="BA871" s="1"/>
    </row>
    <row r="872" spans="43:53">
      <c r="AQ872" s="1"/>
      <c r="AR872" s="1"/>
      <c r="AS872" s="1"/>
      <c r="AT872" s="1"/>
      <c r="AU872" s="1"/>
      <c r="AV872" s="1"/>
      <c r="AW872" s="1"/>
      <c r="AX872" s="1"/>
      <c r="AZ872" s="1"/>
      <c r="BA872" s="1"/>
    </row>
    <row r="873" spans="43:53">
      <c r="AQ873" s="1"/>
      <c r="AR873" s="1"/>
      <c r="AS873" s="1"/>
      <c r="AT873" s="1"/>
      <c r="AU873" s="1"/>
      <c r="AV873" s="1"/>
      <c r="AW873" s="1"/>
      <c r="AX873" s="1"/>
      <c r="AZ873" s="1"/>
      <c r="BA873" s="1"/>
    </row>
    <row r="874" spans="43:53">
      <c r="AQ874" s="1"/>
      <c r="AR874" s="1"/>
      <c r="AS874" s="1"/>
      <c r="AT874" s="1"/>
      <c r="AU874" s="1"/>
      <c r="AV874" s="1"/>
      <c r="AW874" s="1"/>
      <c r="AX874" s="1"/>
      <c r="AZ874" s="1"/>
      <c r="BA874" s="1"/>
    </row>
    <row r="875" spans="43:53">
      <c r="AQ875" s="1"/>
      <c r="AR875" s="1"/>
      <c r="AS875" s="1"/>
      <c r="AT875" s="1"/>
      <c r="AU875" s="1"/>
      <c r="AV875" s="1"/>
      <c r="AW875" s="1"/>
      <c r="AX875" s="1"/>
      <c r="AZ875" s="1"/>
      <c r="BA875" s="1"/>
    </row>
    <row r="876" spans="43:53">
      <c r="AQ876" s="1"/>
      <c r="AR876" s="1"/>
      <c r="AS876" s="1"/>
      <c r="AT876" s="1"/>
      <c r="AU876" s="1"/>
      <c r="AV876" s="1"/>
      <c r="AW876" s="1"/>
      <c r="AX876" s="1"/>
      <c r="AZ876" s="1"/>
      <c r="BA876" s="1"/>
    </row>
    <row r="877" spans="43:53">
      <c r="AQ877" s="1"/>
      <c r="AR877" s="1"/>
      <c r="AS877" s="1"/>
      <c r="AT877" s="1"/>
      <c r="AU877" s="1"/>
      <c r="AV877" s="1"/>
      <c r="AW877" s="1"/>
      <c r="AX877" s="1"/>
      <c r="AZ877" s="1"/>
      <c r="BA877" s="1"/>
    </row>
    <row r="878" spans="43:53">
      <c r="AQ878" s="1"/>
      <c r="AR878" s="1"/>
      <c r="AS878" s="1"/>
      <c r="AT878" s="1"/>
      <c r="AU878" s="1"/>
      <c r="AV878" s="1"/>
      <c r="AW878" s="1"/>
      <c r="AX878" s="1"/>
      <c r="AZ878" s="1"/>
      <c r="BA878" s="1"/>
    </row>
    <row r="879" spans="43:53">
      <c r="AQ879" s="1"/>
      <c r="AR879" s="1"/>
      <c r="AS879" s="1"/>
      <c r="AT879" s="1"/>
      <c r="AU879" s="1"/>
      <c r="AV879" s="1"/>
      <c r="AW879" s="1"/>
      <c r="AX879" s="1"/>
      <c r="AZ879" s="1"/>
      <c r="BA879" s="1"/>
    </row>
    <row r="880" spans="43:53">
      <c r="AQ880" s="1"/>
      <c r="AR880" s="1"/>
      <c r="AS880" s="1"/>
      <c r="AT880" s="1"/>
      <c r="AU880" s="1"/>
      <c r="AV880" s="1"/>
      <c r="AW880" s="1"/>
      <c r="AX880" s="1"/>
      <c r="AZ880" s="1"/>
      <c r="BA880" s="1"/>
    </row>
    <row r="881" spans="43:53">
      <c r="AQ881" s="1"/>
      <c r="AR881" s="1"/>
      <c r="AS881" s="1"/>
      <c r="AT881" s="1"/>
      <c r="AU881" s="1"/>
      <c r="AV881" s="1"/>
      <c r="AW881" s="1"/>
      <c r="AX881" s="1"/>
      <c r="AZ881" s="1"/>
      <c r="BA881" s="1"/>
    </row>
    <row r="882" spans="43:53">
      <c r="AQ882" s="1"/>
      <c r="AR882" s="1"/>
      <c r="AS882" s="1"/>
      <c r="AT882" s="1"/>
      <c r="AU882" s="1"/>
      <c r="AV882" s="1"/>
      <c r="AW882" s="1"/>
      <c r="AX882" s="1"/>
      <c r="AZ882" s="1"/>
      <c r="BA882" s="1"/>
    </row>
    <row r="883" spans="43:53">
      <c r="AQ883" s="1"/>
      <c r="AR883" s="1"/>
      <c r="AS883" s="1"/>
      <c r="AT883" s="1"/>
      <c r="AU883" s="1"/>
      <c r="AV883" s="1"/>
      <c r="AW883" s="1"/>
      <c r="AX883" s="1"/>
      <c r="AZ883" s="1"/>
      <c r="BA883" s="1"/>
    </row>
    <row r="884" spans="43:53">
      <c r="AQ884" s="1"/>
      <c r="AR884" s="1"/>
      <c r="AS884" s="1"/>
      <c r="AT884" s="1"/>
      <c r="AU884" s="1"/>
      <c r="AV884" s="1"/>
      <c r="AW884" s="1"/>
      <c r="AX884" s="1"/>
      <c r="AZ884" s="1"/>
      <c r="BA884" s="1"/>
    </row>
    <row r="885" spans="43:53">
      <c r="AQ885" s="1"/>
      <c r="AR885" s="1"/>
      <c r="AS885" s="1"/>
      <c r="AT885" s="1"/>
      <c r="AU885" s="1"/>
      <c r="AV885" s="1"/>
      <c r="AW885" s="1"/>
      <c r="AX885" s="1"/>
      <c r="AZ885" s="1"/>
      <c r="BA885" s="1"/>
    </row>
    <row r="886" spans="43:53">
      <c r="AQ886" s="1"/>
      <c r="AR886" s="1"/>
      <c r="AS886" s="1"/>
      <c r="AT886" s="1"/>
      <c r="AU886" s="1"/>
      <c r="AV886" s="1"/>
      <c r="AW886" s="1"/>
      <c r="AX886" s="1"/>
      <c r="AZ886" s="1"/>
      <c r="BA886" s="1"/>
    </row>
    <row r="887" spans="43:53">
      <c r="AQ887" s="1"/>
      <c r="AR887" s="1"/>
      <c r="AS887" s="1"/>
      <c r="AT887" s="1"/>
      <c r="AU887" s="1"/>
      <c r="AV887" s="1"/>
      <c r="AW887" s="1"/>
      <c r="AX887" s="1"/>
      <c r="AZ887" s="1"/>
      <c r="BA887" s="1"/>
    </row>
    <row r="888" spans="43:53">
      <c r="AQ888" s="1"/>
      <c r="AR888" s="1"/>
      <c r="AS888" s="1"/>
      <c r="AT888" s="1"/>
      <c r="AU888" s="1"/>
      <c r="AV888" s="1"/>
      <c r="AW888" s="1"/>
      <c r="AX888" s="1"/>
      <c r="AZ888" s="1"/>
      <c r="BA888" s="1"/>
    </row>
  </sheetData>
  <mergeCells count="1">
    <mergeCell ref="O4:R4"/>
  </mergeCells>
  <phoneticPr fontId="11" type="noConversion"/>
  <conditionalFormatting sqref="G10:G60 L10:L60 O10:O60 E10:E60 G63:G76 L63:L76 O63:O76 E63:E76 G149:G167 O143:O167 L147:L167">
    <cfRule type="cellIs" dxfId="302" priority="125" operator="lessThan">
      <formula>0</formula>
    </cfRule>
    <cfRule type="cellIs" dxfId="301" priority="126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transitionEvaluation="1"/>
  <dimension ref="D1:W1805"/>
  <sheetViews>
    <sheetView defaultGridColor="0" colorId="22" zoomScale="86" zoomScaleNormal="86" workbookViewId="0">
      <selection activeCell="V206" sqref="V206"/>
    </sheetView>
  </sheetViews>
  <sheetFormatPr baseColWidth="10" defaultColWidth="9.90625" defaultRowHeight="15.6"/>
  <cols>
    <col min="1" max="1" width="6.1796875" customWidth="1"/>
    <col min="2" max="2" width="6.453125" customWidth="1"/>
    <col min="3" max="3" width="7.6328125" customWidth="1"/>
    <col min="4" max="4" width="7.90625" style="10" customWidth="1"/>
    <col min="5" max="5" width="6.453125" style="10" customWidth="1"/>
    <col min="6" max="6" width="7.90625" style="10" customWidth="1"/>
    <col min="7" max="7" width="7.90625" customWidth="1"/>
    <col min="8" max="8" width="6.6328125" customWidth="1"/>
    <col min="9" max="10" width="7.90625" customWidth="1"/>
    <col min="11" max="11" width="6" customWidth="1"/>
    <col min="12" max="12" width="7.08984375" customWidth="1"/>
    <col min="13" max="14" width="7.453125" customWidth="1"/>
    <col min="15" max="15" width="10.36328125" style="100" customWidth="1"/>
    <col min="16" max="17" width="7.90625" customWidth="1"/>
    <col min="18" max="18" width="10.1796875" style="50" customWidth="1"/>
    <col min="19" max="19" width="7.81640625" style="50" customWidth="1"/>
    <col min="20" max="20" width="17.08984375" customWidth="1"/>
    <col min="21" max="21" width="20.7265625" customWidth="1"/>
    <col min="22" max="22" width="8.54296875" customWidth="1"/>
    <col min="23" max="23" width="11.36328125" customWidth="1"/>
  </cols>
  <sheetData>
    <row r="1" spans="4:23" ht="15">
      <c r="D1"/>
      <c r="E1"/>
      <c r="F1"/>
      <c r="O1"/>
      <c r="R1"/>
      <c r="S1"/>
    </row>
    <row r="2" spans="4:23" s="165" customFormat="1" ht="24" customHeight="1"/>
    <row r="3" spans="4:23" ht="21" customHeight="1">
      <c r="D3" s="254" t="s">
        <v>524</v>
      </c>
      <c r="E3"/>
      <c r="F3"/>
      <c r="O3"/>
      <c r="R3"/>
      <c r="S3"/>
    </row>
    <row r="4" spans="4:23" s="191" customFormat="1" ht="19.8"/>
    <row r="5" spans="4:23" ht="16.5" customHeight="1">
      <c r="D5"/>
      <c r="E5"/>
      <c r="F5"/>
      <c r="O5"/>
      <c r="R5"/>
      <c r="S5"/>
    </row>
    <row r="6" spans="4:23" ht="15">
      <c r="D6"/>
      <c r="E6"/>
      <c r="F6"/>
      <c r="O6"/>
      <c r="R6"/>
      <c r="S6"/>
    </row>
    <row r="7" spans="4:23" ht="15">
      <c r="D7"/>
      <c r="E7"/>
      <c r="F7"/>
      <c r="O7"/>
      <c r="R7"/>
      <c r="S7"/>
    </row>
    <row r="8" spans="4:23" ht="15">
      <c r="D8"/>
      <c r="E8"/>
      <c r="F8"/>
      <c r="O8"/>
      <c r="R8"/>
      <c r="S8"/>
    </row>
    <row r="9" spans="4:23" ht="15">
      <c r="D9"/>
      <c r="E9"/>
      <c r="F9"/>
      <c r="O9"/>
      <c r="R9"/>
      <c r="S9"/>
    </row>
    <row r="10" spans="4:23" ht="15">
      <c r="D10"/>
      <c r="E10"/>
      <c r="F10"/>
      <c r="O10"/>
      <c r="R10"/>
      <c r="S10"/>
    </row>
    <row r="11" spans="4:23" ht="15">
      <c r="D11"/>
      <c r="E11"/>
      <c r="F11"/>
      <c r="O11"/>
      <c r="R11"/>
      <c r="S11"/>
    </row>
    <row r="12" spans="4:23">
      <c r="D12"/>
      <c r="E12"/>
      <c r="F12"/>
      <c r="O12"/>
      <c r="R12"/>
      <c r="S12"/>
      <c r="V12" s="314">
        <f>+Uke!AM28</f>
        <v>28375.755555555555</v>
      </c>
      <c r="W12" s="2" t="s">
        <v>8</v>
      </c>
    </row>
    <row r="13" spans="4:23" ht="15">
      <c r="D13"/>
      <c r="E13"/>
      <c r="F13"/>
      <c r="O13"/>
      <c r="R13"/>
      <c r="S13"/>
    </row>
    <row r="14" spans="4:23" ht="15">
      <c r="D14"/>
      <c r="E14"/>
      <c r="F14"/>
      <c r="O14"/>
      <c r="R14"/>
      <c r="S14"/>
    </row>
    <row r="15" spans="4:23" ht="15">
      <c r="D15"/>
      <c r="E15"/>
      <c r="F15"/>
      <c r="O15"/>
      <c r="R15"/>
      <c r="S15"/>
    </row>
    <row r="16" spans="4:23" ht="15">
      <c r="D16"/>
      <c r="E16"/>
      <c r="F16"/>
      <c r="O16"/>
      <c r="R16"/>
      <c r="S16"/>
    </row>
    <row r="17" customFormat="1" ht="15"/>
    <row r="18" customFormat="1" ht="15"/>
    <row r="19" customFormat="1" ht="15"/>
    <row r="20" customFormat="1" ht="15"/>
    <row r="21" customFormat="1" ht="15"/>
    <row r="22" customFormat="1" ht="15"/>
    <row r="23" customFormat="1" ht="15"/>
    <row r="24" customFormat="1" ht="15"/>
    <row r="25" customFormat="1" ht="15"/>
    <row r="26" customFormat="1" ht="15"/>
    <row r="27" customFormat="1" ht="15"/>
    <row r="28" customFormat="1" ht="15"/>
    <row r="29" customFormat="1" ht="15"/>
    <row r="30" customFormat="1" ht="15"/>
    <row r="31" customFormat="1" ht="15"/>
    <row r="32" customFormat="1" ht="15"/>
    <row r="33" customFormat="1" ht="15"/>
    <row r="34" customFormat="1" ht="15"/>
    <row r="35" customFormat="1" ht="15"/>
    <row r="36" customFormat="1" ht="15"/>
    <row r="37" customFormat="1" ht="15"/>
    <row r="38" customFormat="1" ht="15"/>
    <row r="39" customFormat="1" ht="15"/>
    <row r="40" customFormat="1" ht="15"/>
    <row r="41" customFormat="1" ht="15"/>
    <row r="42" customFormat="1" ht="15"/>
    <row r="43" customFormat="1" ht="15"/>
    <row r="44" customFormat="1" ht="15"/>
    <row r="45" customFormat="1" ht="15"/>
    <row r="46" customFormat="1" ht="15"/>
    <row r="47" customFormat="1" ht="15"/>
    <row r="48" customFormat="1" ht="15"/>
    <row r="49" customFormat="1" ht="15"/>
    <row r="50" customFormat="1" ht="15"/>
    <row r="51" customFormat="1" ht="15"/>
    <row r="52" customFormat="1" ht="15"/>
    <row r="53" customFormat="1" ht="15"/>
    <row r="54" customFormat="1" ht="15"/>
    <row r="55" customFormat="1" ht="15"/>
    <row r="56" customFormat="1" ht="15"/>
    <row r="57" customFormat="1" ht="15"/>
    <row r="58" customFormat="1" ht="15"/>
    <row r="59" customFormat="1" ht="15"/>
    <row r="60" customFormat="1" ht="15"/>
    <row r="61" customFormat="1" ht="15"/>
    <row r="62" customFormat="1" ht="15"/>
    <row r="63" customFormat="1" ht="15"/>
    <row r="64" customFormat="1" ht="15"/>
    <row r="65" customFormat="1" ht="15"/>
    <row r="66" customFormat="1" ht="15"/>
    <row r="67" customFormat="1" ht="15"/>
    <row r="68" customFormat="1" ht="15"/>
    <row r="69" customFormat="1" ht="15"/>
    <row r="70" customFormat="1" ht="15"/>
    <row r="71" customFormat="1" ht="15"/>
    <row r="72" customFormat="1" ht="15"/>
    <row r="73" customFormat="1" ht="15"/>
    <row r="74" customFormat="1" ht="15"/>
    <row r="75" customFormat="1" ht="15"/>
    <row r="76" customFormat="1" ht="15"/>
    <row r="77" customFormat="1" ht="15"/>
    <row r="78" customFormat="1" ht="15"/>
    <row r="79" customFormat="1" ht="15"/>
    <row r="80" customFormat="1" ht="15"/>
    <row r="81" spans="4:23" ht="15">
      <c r="D81"/>
      <c r="E81"/>
      <c r="F81"/>
      <c r="O81"/>
      <c r="R81"/>
      <c r="S81"/>
    </row>
    <row r="82" spans="4:23" ht="15">
      <c r="D82"/>
      <c r="E82"/>
      <c r="F82"/>
      <c r="O82"/>
      <c r="R82"/>
      <c r="S82"/>
    </row>
    <row r="83" spans="4:23" ht="15">
      <c r="D83"/>
      <c r="E83"/>
      <c r="F83"/>
      <c r="O83"/>
      <c r="R83"/>
      <c r="S83"/>
    </row>
    <row r="84" spans="4:23" ht="15">
      <c r="D84"/>
      <c r="E84"/>
      <c r="F84"/>
      <c r="O84"/>
      <c r="R84"/>
      <c r="S84"/>
    </row>
    <row r="85" spans="4:23" ht="15">
      <c r="D85"/>
      <c r="E85"/>
      <c r="F85"/>
      <c r="O85"/>
      <c r="R85"/>
      <c r="S85"/>
    </row>
    <row r="86" spans="4:23" ht="15">
      <c r="D86"/>
      <c r="E86"/>
      <c r="F86"/>
      <c r="O86"/>
      <c r="R86"/>
      <c r="S86"/>
    </row>
    <row r="87" spans="4:23" ht="15">
      <c r="D87"/>
      <c r="E87"/>
      <c r="F87"/>
      <c r="O87"/>
      <c r="R87"/>
      <c r="S87"/>
    </row>
    <row r="88" spans="4:23" ht="15">
      <c r="D88"/>
      <c r="E88"/>
      <c r="F88"/>
      <c r="O88"/>
      <c r="R88"/>
      <c r="S88"/>
    </row>
    <row r="89" spans="4:23">
      <c r="D89"/>
      <c r="E89"/>
      <c r="F89"/>
      <c r="O89"/>
      <c r="R89"/>
      <c r="S89"/>
      <c r="V89" s="5">
        <f>+År!L36</f>
        <v>60.523063528026256</v>
      </c>
      <c r="W89" s="3" t="s">
        <v>357</v>
      </c>
    </row>
    <row r="90" spans="4:23" ht="15">
      <c r="D90"/>
      <c r="E90"/>
      <c r="F90"/>
      <c r="O90"/>
      <c r="R90"/>
      <c r="S90"/>
    </row>
    <row r="91" spans="4:23" ht="15">
      <c r="D91"/>
      <c r="E91"/>
      <c r="F91"/>
      <c r="O91"/>
      <c r="R91"/>
      <c r="S91"/>
    </row>
    <row r="92" spans="4:23" ht="15">
      <c r="D92"/>
      <c r="E92"/>
      <c r="F92"/>
      <c r="O92"/>
      <c r="R92"/>
      <c r="S92"/>
    </row>
    <row r="93" spans="4:23" ht="15">
      <c r="D93"/>
      <c r="E93"/>
      <c r="F93"/>
      <c r="O93"/>
      <c r="R93"/>
      <c r="S93"/>
    </row>
    <row r="94" spans="4:23" ht="15">
      <c r="D94"/>
      <c r="E94"/>
      <c r="F94"/>
      <c r="O94"/>
      <c r="R94"/>
      <c r="S94"/>
    </row>
    <row r="95" spans="4:23" ht="15">
      <c r="D95"/>
      <c r="E95"/>
      <c r="F95"/>
      <c r="O95"/>
      <c r="R95"/>
      <c r="S95"/>
    </row>
    <row r="96" spans="4:23" ht="15">
      <c r="D96"/>
      <c r="E96"/>
      <c r="F96"/>
      <c r="O96"/>
      <c r="R96"/>
      <c r="S96"/>
    </row>
    <row r="97" customFormat="1" ht="15"/>
    <row r="98" customFormat="1" ht="15"/>
    <row r="99" customFormat="1" ht="15"/>
    <row r="100" customFormat="1" ht="15"/>
    <row r="101" customFormat="1" ht="15"/>
    <row r="102" customFormat="1" ht="15"/>
    <row r="103" customFormat="1" ht="15"/>
    <row r="104" customFormat="1" ht="15"/>
    <row r="105" customFormat="1" ht="15"/>
    <row r="106" customFormat="1" ht="15"/>
    <row r="107" customFormat="1" ht="15"/>
    <row r="108" customFormat="1" ht="15"/>
    <row r="109" customFormat="1" ht="15"/>
    <row r="110" customFormat="1" ht="15"/>
    <row r="111" customFormat="1" ht="15"/>
    <row r="112" customFormat="1" ht="15"/>
    <row r="113" customFormat="1" ht="15"/>
    <row r="114" customFormat="1" ht="15"/>
    <row r="115" customFormat="1" ht="15"/>
    <row r="116" customFormat="1" ht="15"/>
    <row r="117" customFormat="1" ht="15"/>
    <row r="118" customFormat="1" ht="15"/>
    <row r="119" customFormat="1" ht="15"/>
    <row r="120" customFormat="1" ht="15"/>
    <row r="121" customFormat="1" ht="15"/>
    <row r="122" customFormat="1" ht="15"/>
    <row r="123" customFormat="1" ht="15"/>
    <row r="124" customFormat="1" ht="15"/>
    <row r="125" customFormat="1" ht="15"/>
    <row r="126" customFormat="1" ht="15"/>
    <row r="127" customFormat="1" ht="15"/>
    <row r="128" customFormat="1" ht="15"/>
    <row r="129" customFormat="1" ht="15"/>
    <row r="130" customFormat="1" ht="15"/>
    <row r="131" customFormat="1" ht="15"/>
    <row r="132" customFormat="1" ht="15"/>
    <row r="133" customFormat="1" ht="15"/>
    <row r="134" customFormat="1" ht="15"/>
    <row r="135" customFormat="1" ht="15"/>
    <row r="136" customFormat="1" ht="15"/>
    <row r="137" customFormat="1" ht="15"/>
    <row r="138" customFormat="1" ht="15"/>
    <row r="139" customFormat="1" ht="15"/>
    <row r="140" customFormat="1" ht="15"/>
    <row r="141" customFormat="1" ht="15"/>
    <row r="142" customFormat="1" ht="15"/>
    <row r="143" customFormat="1" ht="15"/>
    <row r="144" customFormat="1" ht="15"/>
    <row r="145" customFormat="1" ht="15"/>
    <row r="146" customFormat="1" ht="15"/>
    <row r="147" customFormat="1" ht="15"/>
    <row r="148" customFormat="1" ht="15"/>
    <row r="149" customFormat="1" ht="15"/>
    <row r="150" customFormat="1" ht="15"/>
    <row r="151" customFormat="1" ht="15"/>
    <row r="152" customFormat="1" ht="15"/>
    <row r="153" customFormat="1" ht="15"/>
    <row r="154" customFormat="1" ht="15"/>
    <row r="155" customFormat="1" ht="15"/>
    <row r="156" customFormat="1" ht="15"/>
    <row r="157" customFormat="1" ht="15"/>
    <row r="158" customFormat="1" ht="15"/>
    <row r="159" customFormat="1" ht="15"/>
    <row r="160" customFormat="1" ht="15"/>
    <row r="161" spans="4:22" ht="15">
      <c r="D161"/>
      <c r="E161"/>
      <c r="F161"/>
      <c r="O161"/>
      <c r="R161"/>
      <c r="S161"/>
    </row>
    <row r="162" spans="4:22" ht="15">
      <c r="D162"/>
      <c r="E162"/>
      <c r="F162"/>
      <c r="O162"/>
      <c r="R162"/>
      <c r="S162"/>
    </row>
    <row r="163" spans="4:22" ht="15">
      <c r="D163"/>
      <c r="E163"/>
      <c r="F163"/>
      <c r="O163"/>
      <c r="R163"/>
      <c r="S163"/>
    </row>
    <row r="164" spans="4:22" ht="15">
      <c r="D164"/>
      <c r="E164"/>
      <c r="F164"/>
      <c r="O164"/>
      <c r="R164"/>
      <c r="S164"/>
    </row>
    <row r="165" spans="4:22" ht="15">
      <c r="D165"/>
      <c r="E165"/>
      <c r="F165"/>
      <c r="O165"/>
      <c r="R165"/>
      <c r="S165"/>
    </row>
    <row r="166" spans="4:22" ht="15">
      <c r="D166"/>
      <c r="E166"/>
      <c r="F166"/>
      <c r="O166"/>
      <c r="R166"/>
      <c r="S166"/>
    </row>
    <row r="167" spans="4:22" ht="15">
      <c r="D167"/>
      <c r="E167"/>
      <c r="F167"/>
      <c r="O167"/>
      <c r="R167"/>
      <c r="S167"/>
    </row>
    <row r="168" spans="4:22" ht="15">
      <c r="D168"/>
      <c r="E168"/>
      <c r="F168"/>
      <c r="O168"/>
      <c r="R168"/>
      <c r="S168"/>
    </row>
    <row r="169" spans="4:22" ht="15">
      <c r="D169"/>
      <c r="E169"/>
      <c r="F169"/>
      <c r="O169"/>
      <c r="R169"/>
      <c r="S169"/>
    </row>
    <row r="170" spans="4:22" ht="15">
      <c r="D170"/>
      <c r="E170"/>
      <c r="F170"/>
      <c r="O170"/>
      <c r="R170"/>
      <c r="S170"/>
    </row>
    <row r="171" spans="4:22" ht="15">
      <c r="D171"/>
      <c r="E171"/>
      <c r="F171"/>
      <c r="O171"/>
      <c r="R171"/>
      <c r="S171"/>
    </row>
    <row r="172" spans="4:22" ht="15">
      <c r="D172"/>
      <c r="E172"/>
      <c r="F172"/>
      <c r="O172"/>
      <c r="R172"/>
      <c r="S172"/>
    </row>
    <row r="173" spans="4:22" ht="15">
      <c r="D173"/>
      <c r="E173"/>
      <c r="F173"/>
      <c r="O173"/>
      <c r="R173"/>
      <c r="S173"/>
    </row>
    <row r="174" spans="4:22" ht="15">
      <c r="D174"/>
      <c r="E174"/>
      <c r="F174"/>
      <c r="O174"/>
      <c r="R174"/>
      <c r="S174"/>
    </row>
    <row r="175" spans="4:22" ht="15">
      <c r="D175"/>
      <c r="E175"/>
      <c r="F175"/>
      <c r="O175"/>
      <c r="R175"/>
      <c r="S175"/>
    </row>
    <row r="176" spans="4:22">
      <c r="D176"/>
      <c r="E176"/>
      <c r="F176"/>
      <c r="O176"/>
      <c r="R176"/>
      <c r="S176"/>
      <c r="V176" s="2"/>
    </row>
    <row r="177" customFormat="1" ht="15"/>
    <row r="178" customFormat="1" ht="15"/>
    <row r="179" customFormat="1" ht="15"/>
    <row r="180" customFormat="1" ht="15"/>
    <row r="181" customFormat="1" ht="15"/>
    <row r="182" customFormat="1" ht="15"/>
    <row r="183" customFormat="1" ht="15"/>
    <row r="184" customFormat="1" ht="15"/>
    <row r="185" customFormat="1" ht="15"/>
    <row r="186" customFormat="1" ht="15"/>
    <row r="187" customFormat="1" ht="15"/>
    <row r="188" customFormat="1" ht="15"/>
    <row r="189" customFormat="1" ht="15"/>
    <row r="190" customFormat="1" ht="15"/>
    <row r="191" customFormat="1" ht="15"/>
    <row r="192" customFormat="1" ht="15"/>
    <row r="193" spans="4:23" ht="15">
      <c r="D193"/>
      <c r="E193"/>
      <c r="F193"/>
      <c r="O193"/>
      <c r="R193"/>
      <c r="S193"/>
    </row>
    <row r="194" spans="4:23" ht="15">
      <c r="D194"/>
      <c r="E194"/>
      <c r="F194"/>
      <c r="O194"/>
      <c r="R194"/>
      <c r="S194"/>
    </row>
    <row r="195" spans="4:23" ht="15">
      <c r="D195"/>
      <c r="E195"/>
      <c r="F195"/>
      <c r="O195"/>
      <c r="R195"/>
      <c r="S195"/>
    </row>
    <row r="196" spans="4:23" ht="15">
      <c r="D196"/>
      <c r="E196"/>
      <c r="F196"/>
      <c r="O196"/>
      <c r="R196"/>
      <c r="S196"/>
    </row>
    <row r="197" spans="4:23" ht="15">
      <c r="D197"/>
      <c r="E197"/>
      <c r="F197"/>
      <c r="O197"/>
      <c r="R197"/>
      <c r="S197"/>
    </row>
    <row r="198" spans="4:23" ht="15">
      <c r="D198"/>
      <c r="E198"/>
      <c r="F198"/>
      <c r="O198"/>
      <c r="R198"/>
      <c r="S198"/>
    </row>
    <row r="199" spans="4:23" ht="15">
      <c r="D199"/>
      <c r="E199"/>
      <c r="F199"/>
      <c r="O199"/>
      <c r="R199"/>
      <c r="S199"/>
    </row>
    <row r="200" spans="4:23" ht="15">
      <c r="D200"/>
      <c r="E200"/>
      <c r="F200"/>
      <c r="O200"/>
      <c r="R200"/>
      <c r="S200"/>
    </row>
    <row r="201" spans="4:23" ht="15">
      <c r="D201"/>
      <c r="E201"/>
      <c r="F201"/>
      <c r="O201"/>
      <c r="R201"/>
      <c r="S201"/>
    </row>
    <row r="202" spans="4:23" ht="15">
      <c r="D202"/>
      <c r="E202"/>
      <c r="F202"/>
      <c r="O202"/>
      <c r="R202"/>
      <c r="S202"/>
    </row>
    <row r="203" spans="4:23" ht="15">
      <c r="D203"/>
      <c r="E203"/>
      <c r="F203"/>
      <c r="O203"/>
      <c r="R203"/>
      <c r="S203"/>
    </row>
    <row r="204" spans="4:23" ht="15">
      <c r="D204"/>
      <c r="E204"/>
      <c r="F204"/>
      <c r="O204"/>
      <c r="R204"/>
      <c r="S204"/>
    </row>
    <row r="205" spans="4:23" ht="15">
      <c r="D205"/>
      <c r="E205"/>
      <c r="F205"/>
      <c r="O205"/>
      <c r="R205"/>
      <c r="S205"/>
    </row>
    <row r="206" spans="4:23" ht="15">
      <c r="D206"/>
      <c r="E206"/>
      <c r="F206"/>
      <c r="O206"/>
      <c r="R206"/>
      <c r="S206"/>
    </row>
    <row r="207" spans="4:23" ht="15">
      <c r="D207"/>
      <c r="E207"/>
      <c r="F207"/>
      <c r="O207"/>
      <c r="R207"/>
      <c r="S207"/>
    </row>
    <row r="208" spans="4:23" ht="15">
      <c r="D208"/>
      <c r="E208"/>
      <c r="F208"/>
      <c r="O208"/>
      <c r="R208"/>
      <c r="S208"/>
      <c r="V208" s="3"/>
      <c r="W208" s="3" t="s">
        <v>597</v>
      </c>
    </row>
    <row r="209" customFormat="1" ht="15"/>
    <row r="210" customFormat="1" ht="15"/>
    <row r="211" customFormat="1" ht="15"/>
    <row r="212" customFormat="1" ht="15"/>
    <row r="213" customFormat="1" ht="15"/>
    <row r="214" customFormat="1" ht="15"/>
    <row r="215" customFormat="1" ht="15"/>
    <row r="216" customFormat="1" ht="15"/>
    <row r="217" customFormat="1" ht="15"/>
    <row r="218" customFormat="1" ht="15"/>
    <row r="219" customFormat="1" ht="15"/>
    <row r="220" customFormat="1" ht="15"/>
    <row r="221" customFormat="1" ht="15"/>
    <row r="222" customFormat="1" ht="15"/>
    <row r="223" customFormat="1" ht="15"/>
    <row r="224" customFormat="1" ht="15"/>
    <row r="225" customFormat="1" ht="15"/>
    <row r="226" customFormat="1" ht="15"/>
    <row r="227" customFormat="1" ht="15"/>
    <row r="228" customFormat="1" ht="15"/>
    <row r="229" customFormat="1" ht="15"/>
    <row r="230" customFormat="1" ht="15"/>
    <row r="231" customFormat="1" ht="15"/>
    <row r="232" customFormat="1" ht="15"/>
    <row r="233" customFormat="1" ht="15"/>
    <row r="234" customFormat="1" ht="15"/>
    <row r="235" customFormat="1" ht="15"/>
    <row r="236" customFormat="1" ht="15"/>
    <row r="237" customFormat="1" ht="15"/>
    <row r="238" customFormat="1" ht="15"/>
    <row r="239" customFormat="1" ht="15"/>
    <row r="240" customFormat="1" ht="15"/>
    <row r="241" customFormat="1" ht="15"/>
    <row r="242" customFormat="1" ht="15"/>
    <row r="243" customFormat="1" ht="15"/>
    <row r="244" customFormat="1" ht="15"/>
    <row r="245" customFormat="1" ht="15"/>
    <row r="246" customFormat="1" ht="15"/>
    <row r="247" customFormat="1" ht="15"/>
    <row r="248" customFormat="1" ht="15"/>
    <row r="249" customFormat="1" ht="15"/>
    <row r="250" customFormat="1" ht="15"/>
    <row r="251" customFormat="1" ht="15"/>
    <row r="252" customFormat="1" ht="15"/>
    <row r="253" customFormat="1" ht="15"/>
    <row r="254" customFormat="1" ht="15"/>
    <row r="255" customFormat="1" ht="15"/>
    <row r="256" customFormat="1" ht="15"/>
    <row r="257" customFormat="1" ht="15"/>
    <row r="258" customFormat="1" ht="15"/>
    <row r="259" customFormat="1" ht="15"/>
    <row r="260" customFormat="1" ht="15"/>
    <row r="261" customFormat="1" ht="15"/>
    <row r="262" customFormat="1" ht="15"/>
    <row r="263" customFormat="1" ht="15"/>
    <row r="264" customFormat="1" ht="15"/>
    <row r="265" customFormat="1" ht="15"/>
    <row r="266" customFormat="1" ht="15"/>
    <row r="267" customFormat="1" ht="15"/>
    <row r="268" customFormat="1" ht="15"/>
    <row r="269" customFormat="1" ht="15"/>
    <row r="270" customFormat="1" ht="15"/>
    <row r="271" customFormat="1" ht="15"/>
    <row r="272" customFormat="1" ht="15"/>
    <row r="273" customFormat="1" ht="15"/>
    <row r="274" customFormat="1" ht="15"/>
    <row r="275" customFormat="1" ht="15"/>
    <row r="276" customFormat="1" ht="15"/>
    <row r="277" customFormat="1" ht="15"/>
    <row r="278" customFormat="1" ht="15"/>
    <row r="279" customFormat="1" ht="15"/>
    <row r="280" customFormat="1" ht="15"/>
    <row r="281" customFormat="1" ht="15"/>
    <row r="282" customFormat="1" ht="15"/>
    <row r="283" customFormat="1" ht="15"/>
    <row r="284" customFormat="1" ht="15"/>
    <row r="285" customFormat="1" ht="15"/>
    <row r="286" customFormat="1" ht="15"/>
    <row r="287" customFormat="1" ht="15"/>
    <row r="288" customFormat="1" ht="15"/>
    <row r="289" customFormat="1" ht="15"/>
    <row r="290" customFormat="1" ht="15"/>
    <row r="291" customFormat="1" ht="15"/>
    <row r="292" customFormat="1" ht="15"/>
    <row r="293" customFormat="1" ht="15"/>
    <row r="294" s="17" customFormat="1" ht="15"/>
    <row r="295" customFormat="1" ht="15"/>
    <row r="296" customFormat="1" ht="15"/>
    <row r="297" customFormat="1" ht="15"/>
    <row r="298" customFormat="1" ht="15"/>
    <row r="299" customFormat="1" ht="15"/>
    <row r="300" customFormat="1" ht="15"/>
    <row r="301" customFormat="1" ht="15"/>
    <row r="302" customFormat="1" ht="15"/>
    <row r="303" customFormat="1" ht="15"/>
    <row r="304" customFormat="1" ht="15"/>
    <row r="305" customFormat="1" ht="15"/>
    <row r="306" customFormat="1" ht="15"/>
    <row r="307" customFormat="1" ht="15"/>
    <row r="308" customFormat="1" ht="15"/>
    <row r="309" customFormat="1" ht="15"/>
    <row r="310" customFormat="1" ht="15"/>
    <row r="311" customFormat="1" ht="15"/>
    <row r="312" customFormat="1" ht="15"/>
    <row r="313" customFormat="1" ht="15"/>
    <row r="314" customFormat="1" ht="15"/>
    <row r="315" customFormat="1" ht="15"/>
    <row r="316" customFormat="1" ht="15"/>
    <row r="317" customFormat="1" ht="15"/>
    <row r="318" customFormat="1" ht="15"/>
    <row r="319" customFormat="1" ht="15"/>
    <row r="320" customFormat="1" ht="15"/>
    <row r="321" customFormat="1" ht="15"/>
    <row r="322" customFormat="1" ht="15"/>
    <row r="323" customFormat="1" ht="15"/>
    <row r="324" customFormat="1" ht="15"/>
    <row r="325" customFormat="1" ht="15"/>
    <row r="326" customFormat="1" ht="15"/>
    <row r="327" customFormat="1" ht="15"/>
    <row r="328" customFormat="1" ht="15"/>
    <row r="329" customFormat="1" ht="15"/>
    <row r="330" customFormat="1" ht="15"/>
    <row r="331" customFormat="1" ht="15"/>
    <row r="332" customFormat="1" ht="15"/>
    <row r="333" customFormat="1" ht="15"/>
    <row r="334" customFormat="1" ht="15"/>
    <row r="335" customFormat="1" ht="15"/>
    <row r="336" customFormat="1" ht="15"/>
    <row r="337" customFormat="1" ht="15"/>
    <row r="338" customFormat="1" ht="15"/>
    <row r="339" customFormat="1" ht="15"/>
    <row r="340" customFormat="1" ht="15"/>
    <row r="341" customFormat="1" ht="15"/>
    <row r="342" customFormat="1" ht="15"/>
    <row r="343" customFormat="1" ht="15"/>
    <row r="344" customFormat="1" ht="15"/>
    <row r="345" customFormat="1" ht="15"/>
    <row r="346" customFormat="1" ht="15"/>
    <row r="347" customFormat="1" ht="15"/>
    <row r="348" customFormat="1" ht="15"/>
    <row r="349" customFormat="1" ht="15"/>
    <row r="350" customFormat="1" ht="15"/>
    <row r="351" customFormat="1" ht="15"/>
    <row r="352" customFormat="1" ht="15"/>
    <row r="353" customFormat="1" ht="15"/>
    <row r="354" customFormat="1" ht="15"/>
    <row r="355" customFormat="1" ht="15"/>
    <row r="356" customFormat="1" ht="15"/>
    <row r="357" customFormat="1" ht="15"/>
    <row r="358" customFormat="1" ht="15"/>
    <row r="359" customFormat="1" ht="15"/>
    <row r="360" customFormat="1" ht="15"/>
    <row r="361" customFormat="1" ht="15"/>
    <row r="362" customFormat="1" ht="15"/>
    <row r="363" customFormat="1" ht="15"/>
    <row r="364" customFormat="1" ht="15"/>
    <row r="365" customFormat="1" ht="15"/>
    <row r="366" customFormat="1" ht="15"/>
    <row r="367" customFormat="1" ht="15"/>
    <row r="368" customFormat="1" ht="15"/>
    <row r="369" customFormat="1" ht="15"/>
    <row r="370" customFormat="1" ht="15"/>
    <row r="371" customFormat="1" ht="15"/>
    <row r="372" customFormat="1" ht="15"/>
    <row r="373" customFormat="1" ht="15"/>
    <row r="374" customFormat="1" ht="15"/>
    <row r="375" customFormat="1" ht="15"/>
    <row r="376" customFormat="1" ht="15"/>
    <row r="377" customFormat="1" ht="15"/>
    <row r="378" customFormat="1" ht="15"/>
    <row r="379" customFormat="1" ht="15"/>
    <row r="380" customFormat="1" ht="15"/>
    <row r="381" customFormat="1" ht="15"/>
    <row r="382" customFormat="1" ht="15"/>
    <row r="383" customFormat="1" ht="15"/>
    <row r="384" customFormat="1" ht="15"/>
    <row r="385" customFormat="1" ht="15"/>
    <row r="386" customFormat="1" ht="15"/>
    <row r="387" customFormat="1" ht="15"/>
    <row r="388" customFormat="1" ht="15"/>
    <row r="389" customFormat="1" ht="15"/>
    <row r="390" customFormat="1" ht="15"/>
    <row r="391" customFormat="1" ht="15"/>
    <row r="392" customFormat="1" ht="15"/>
    <row r="393" customFormat="1" ht="15"/>
    <row r="394" customFormat="1" ht="15"/>
    <row r="395" customFormat="1" ht="15"/>
    <row r="396" customFormat="1" ht="15"/>
    <row r="397" customFormat="1" ht="15"/>
    <row r="398" customFormat="1" ht="15"/>
    <row r="399" customFormat="1" ht="15"/>
    <row r="400" customFormat="1" ht="15"/>
    <row r="401" customFormat="1" ht="15"/>
    <row r="402" customFormat="1" ht="15"/>
    <row r="403" customFormat="1" ht="15"/>
    <row r="404" customFormat="1" ht="15"/>
    <row r="405" customFormat="1" ht="15"/>
    <row r="406" customFormat="1" ht="15"/>
    <row r="407" customFormat="1" ht="15"/>
    <row r="408" customFormat="1" ht="15"/>
    <row r="409" customFormat="1" ht="15"/>
    <row r="410" customFormat="1" ht="15"/>
    <row r="411" customFormat="1" ht="15"/>
    <row r="412" customFormat="1" ht="15"/>
    <row r="413" customFormat="1" ht="15"/>
    <row r="414" customFormat="1" ht="15"/>
    <row r="415" customFormat="1" ht="15"/>
    <row r="416" customFormat="1" ht="15"/>
    <row r="417" customFormat="1" ht="15"/>
    <row r="418" customFormat="1" ht="15"/>
    <row r="419" customFormat="1" ht="15"/>
    <row r="420" customFormat="1" ht="15"/>
    <row r="421" customFormat="1" ht="15"/>
    <row r="422" customFormat="1" ht="15"/>
    <row r="423" customFormat="1" ht="15"/>
    <row r="424" customFormat="1" ht="15"/>
    <row r="425" customFormat="1" ht="15"/>
    <row r="426" customFormat="1" ht="15"/>
    <row r="427" customFormat="1" ht="15"/>
    <row r="428" customFormat="1" ht="15"/>
    <row r="429" customFormat="1" ht="15"/>
    <row r="430" customFormat="1" ht="15"/>
    <row r="431" customFormat="1" ht="15"/>
    <row r="432" customFormat="1" ht="15"/>
    <row r="433" customFormat="1" ht="15"/>
    <row r="434" customFormat="1" ht="15"/>
    <row r="435" customFormat="1" ht="15"/>
    <row r="436" customFormat="1" ht="15"/>
    <row r="437" customFormat="1" ht="15"/>
    <row r="438" customFormat="1" ht="15"/>
    <row r="439" customFormat="1" ht="15"/>
    <row r="440" customFormat="1" ht="15"/>
    <row r="441" customFormat="1" ht="15"/>
    <row r="442" customFormat="1" ht="15"/>
    <row r="443" customFormat="1" ht="15"/>
    <row r="444" customFormat="1" ht="15"/>
    <row r="445" customFormat="1" ht="15"/>
    <row r="446" customFormat="1" ht="15"/>
    <row r="447" customFormat="1" ht="15"/>
    <row r="448" customFormat="1" ht="15"/>
    <row r="449" customFormat="1" ht="15"/>
    <row r="450" customFormat="1" ht="15"/>
    <row r="451" customFormat="1" ht="15"/>
    <row r="452" customFormat="1" ht="15"/>
    <row r="453" customFormat="1" ht="15"/>
    <row r="454" customFormat="1" ht="15"/>
    <row r="455" customFormat="1" ht="15"/>
    <row r="456" customFormat="1" ht="15"/>
    <row r="457" customFormat="1" ht="15"/>
    <row r="458" customFormat="1" ht="15"/>
    <row r="459" customFormat="1" ht="15"/>
    <row r="460" customFormat="1" ht="15"/>
    <row r="461" customFormat="1" ht="15"/>
    <row r="462" customFormat="1" ht="15"/>
    <row r="463" customFormat="1" ht="15"/>
    <row r="464" customFormat="1" ht="15"/>
    <row r="465" customFormat="1" ht="15"/>
    <row r="466" customFormat="1" ht="15"/>
    <row r="467" customFormat="1" ht="15"/>
    <row r="468" customFormat="1" ht="15"/>
    <row r="469" customFormat="1" ht="15"/>
    <row r="470" customFormat="1" ht="15"/>
    <row r="471" customFormat="1" ht="15"/>
    <row r="472" customFormat="1" ht="15"/>
    <row r="473" customFormat="1" ht="15"/>
    <row r="474" customFormat="1" ht="15"/>
    <row r="475" customFormat="1" ht="15"/>
    <row r="476" customFormat="1" ht="15"/>
    <row r="477" customFormat="1" ht="15"/>
    <row r="478" customFormat="1" ht="15"/>
    <row r="479" customFormat="1" ht="15"/>
    <row r="480" customFormat="1" ht="15"/>
    <row r="481" customFormat="1" ht="15"/>
    <row r="482" customFormat="1" ht="15"/>
    <row r="483" customFormat="1" ht="15"/>
    <row r="484" customFormat="1" ht="15"/>
    <row r="485" customFormat="1" ht="15"/>
    <row r="486" customFormat="1" ht="15"/>
    <row r="487" customFormat="1" ht="15"/>
    <row r="488" customFormat="1" ht="15"/>
    <row r="489" customFormat="1" ht="15"/>
    <row r="490" customFormat="1" ht="15"/>
    <row r="491" customFormat="1" ht="15"/>
    <row r="492" customFormat="1" ht="15"/>
    <row r="493" customFormat="1" ht="15"/>
    <row r="494" customFormat="1" ht="15"/>
    <row r="495" customFormat="1" ht="15"/>
    <row r="496" customFormat="1" ht="15"/>
    <row r="497" customFormat="1" ht="15"/>
    <row r="498" customFormat="1" ht="15"/>
    <row r="499" customFormat="1" ht="15"/>
    <row r="500" customFormat="1" ht="15"/>
    <row r="501" customFormat="1" ht="15"/>
    <row r="502" customFormat="1" ht="15"/>
    <row r="503" customFormat="1" ht="15"/>
    <row r="504" customFormat="1" ht="15"/>
    <row r="505" customFormat="1" ht="15"/>
    <row r="506" customFormat="1" ht="15"/>
    <row r="507" customFormat="1" ht="15"/>
    <row r="508" customFormat="1" ht="15"/>
    <row r="509" customFormat="1" ht="15"/>
    <row r="510" customFormat="1" ht="15"/>
    <row r="511" customFormat="1" ht="15"/>
    <row r="512" customFormat="1" ht="15"/>
    <row r="513" customFormat="1" ht="15"/>
    <row r="514" customFormat="1" ht="15"/>
    <row r="515" customFormat="1" ht="15"/>
    <row r="516" customFormat="1" ht="15"/>
    <row r="517" customFormat="1" ht="15"/>
    <row r="518" customFormat="1" ht="15"/>
    <row r="519" customFormat="1" ht="15"/>
    <row r="520" customFormat="1" ht="15"/>
    <row r="521" customFormat="1" ht="15"/>
    <row r="522" customFormat="1" ht="15"/>
    <row r="523" customFormat="1" ht="15"/>
    <row r="524" customFormat="1" ht="15"/>
    <row r="525" customFormat="1" ht="15"/>
    <row r="526" customFormat="1" ht="15"/>
    <row r="527" customFormat="1" ht="15"/>
    <row r="528" customFormat="1" ht="15"/>
    <row r="529" customFormat="1" ht="15"/>
    <row r="530" customFormat="1" ht="15"/>
    <row r="531" customFormat="1" ht="15"/>
    <row r="532" customFormat="1" ht="15"/>
    <row r="533" customFormat="1" ht="15"/>
    <row r="534" customFormat="1" ht="15"/>
    <row r="535" customFormat="1" ht="15"/>
    <row r="536" customFormat="1" ht="15"/>
    <row r="537" customFormat="1" ht="15"/>
    <row r="538" customFormat="1" ht="15"/>
    <row r="539" customFormat="1" ht="15"/>
    <row r="540" customFormat="1" ht="15"/>
    <row r="541" customFormat="1" ht="15"/>
    <row r="542" customFormat="1" ht="15"/>
    <row r="543" customFormat="1" ht="15"/>
    <row r="544" customFormat="1" ht="15"/>
    <row r="545" customFormat="1" ht="15"/>
    <row r="546" customFormat="1" ht="15"/>
    <row r="547" customFormat="1" ht="15"/>
    <row r="548" customFormat="1" ht="15"/>
    <row r="549" customFormat="1" ht="15"/>
    <row r="550" customFormat="1" ht="15"/>
    <row r="551" customFormat="1" ht="15"/>
    <row r="552" customFormat="1" ht="15"/>
    <row r="553" customFormat="1" ht="15"/>
    <row r="554" customFormat="1" ht="15"/>
    <row r="555" customFormat="1" ht="15"/>
    <row r="556" customFormat="1" ht="15"/>
    <row r="557" customFormat="1" ht="15"/>
    <row r="558" customFormat="1" ht="15"/>
    <row r="559" s="2" customFormat="1"/>
    <row r="560" s="2" customFormat="1"/>
    <row r="561" s="2" customFormat="1"/>
    <row r="562" s="2" customFormat="1"/>
    <row r="563" customFormat="1" ht="15"/>
    <row r="564" customFormat="1" ht="15"/>
    <row r="565" customFormat="1" ht="15"/>
    <row r="566" customFormat="1" ht="15"/>
    <row r="567" customFormat="1" ht="15"/>
    <row r="568" customFormat="1" ht="15"/>
    <row r="569" customFormat="1" ht="15"/>
    <row r="570" customFormat="1" ht="15"/>
    <row r="571" customFormat="1" ht="15"/>
    <row r="572" customFormat="1" ht="15"/>
    <row r="573" customFormat="1" ht="15"/>
    <row r="574" customFormat="1" ht="15"/>
    <row r="575" customFormat="1" ht="15"/>
    <row r="576" customFormat="1" ht="15"/>
    <row r="577" customFormat="1" ht="15"/>
    <row r="578" customFormat="1" ht="15"/>
    <row r="579" customFormat="1" ht="15"/>
    <row r="580" customFormat="1" ht="15"/>
    <row r="581" customFormat="1" ht="15"/>
    <row r="582" customFormat="1" ht="15"/>
    <row r="583" customFormat="1" ht="15"/>
    <row r="584" customFormat="1" ht="15"/>
    <row r="585" customFormat="1" ht="15"/>
    <row r="586" customFormat="1" ht="15"/>
    <row r="587" customFormat="1" ht="15"/>
    <row r="588" customFormat="1" ht="15"/>
    <row r="589" customFormat="1" ht="15"/>
    <row r="590" customFormat="1" ht="15"/>
    <row r="591" customFormat="1" ht="15"/>
    <row r="592" customFormat="1" ht="15"/>
    <row r="593" customFormat="1" ht="15"/>
    <row r="594" customFormat="1" ht="15"/>
    <row r="595" customFormat="1" ht="15"/>
    <row r="596" customFormat="1" ht="15"/>
    <row r="597" customFormat="1" ht="15"/>
    <row r="598" customFormat="1" ht="15"/>
    <row r="599" customFormat="1" ht="15"/>
    <row r="600" customFormat="1" ht="15"/>
    <row r="601" customFormat="1" ht="15"/>
    <row r="602" customFormat="1" ht="15"/>
    <row r="603" customFormat="1" ht="15"/>
    <row r="604" customFormat="1" ht="15"/>
    <row r="605" customFormat="1" ht="15"/>
    <row r="606" customFormat="1" ht="15"/>
    <row r="607" customFormat="1" ht="15"/>
    <row r="608" customFormat="1" ht="15"/>
    <row r="609" customFormat="1" ht="15"/>
    <row r="610" customFormat="1" ht="15"/>
    <row r="611" customFormat="1" ht="15"/>
    <row r="612" customFormat="1" ht="15"/>
    <row r="613" customFormat="1" ht="15"/>
    <row r="614" customFormat="1" ht="15"/>
    <row r="615" customFormat="1" ht="15"/>
    <row r="616" customFormat="1" ht="15"/>
    <row r="617" customFormat="1" ht="15"/>
    <row r="618" customFormat="1" ht="15"/>
    <row r="619" customFormat="1" ht="15"/>
    <row r="620" customFormat="1" ht="15"/>
    <row r="621" customFormat="1" ht="15"/>
    <row r="622" customFormat="1" ht="15"/>
    <row r="623" customFormat="1" ht="15"/>
    <row r="624" customFormat="1" ht="15"/>
    <row r="625" customFormat="1" ht="15"/>
    <row r="626" customFormat="1" ht="15"/>
    <row r="627" customFormat="1" ht="15"/>
    <row r="628" customFormat="1" ht="15"/>
    <row r="629" customFormat="1" ht="15"/>
    <row r="630" customFormat="1" ht="15"/>
    <row r="631" customFormat="1" ht="15"/>
    <row r="632" customFormat="1" ht="15"/>
    <row r="633" customFormat="1" ht="15"/>
    <row r="634" customFormat="1" ht="15"/>
    <row r="635" customFormat="1" ht="15"/>
    <row r="636" customFormat="1" ht="15"/>
    <row r="637" customFormat="1" ht="15"/>
    <row r="638" customFormat="1" ht="15"/>
    <row r="639" customFormat="1" ht="15"/>
    <row r="640" customFormat="1" ht="15"/>
    <row r="641" customFormat="1" ht="15"/>
    <row r="642" customFormat="1" ht="15"/>
    <row r="643" customFormat="1" ht="15"/>
    <row r="644" customFormat="1" ht="15"/>
    <row r="645" customFormat="1" ht="15"/>
    <row r="646" customFormat="1" ht="15"/>
    <row r="647" customFormat="1" ht="15"/>
    <row r="648" customFormat="1" ht="15"/>
    <row r="649" customFormat="1" ht="15"/>
    <row r="650" customFormat="1" ht="15"/>
    <row r="651" customFormat="1" ht="15"/>
    <row r="652" customFormat="1" ht="15"/>
    <row r="653" customFormat="1" ht="15"/>
    <row r="654" customFormat="1" ht="15"/>
    <row r="655" customFormat="1" ht="15"/>
    <row r="656" customFormat="1" ht="15"/>
    <row r="657" customFormat="1" ht="15"/>
    <row r="658" customFormat="1" ht="15"/>
    <row r="659" customFormat="1" ht="15"/>
    <row r="660" customFormat="1" ht="15"/>
    <row r="661" customFormat="1" ht="15"/>
    <row r="662" customFormat="1" ht="15"/>
    <row r="663" customFormat="1" ht="15"/>
    <row r="664" customFormat="1" ht="15"/>
    <row r="665" customFormat="1" ht="15"/>
    <row r="666" customFormat="1" ht="15"/>
    <row r="667" customFormat="1" ht="15"/>
    <row r="668" customFormat="1" ht="15"/>
    <row r="669" customFormat="1" ht="15"/>
    <row r="670" customFormat="1" ht="15"/>
    <row r="671" customFormat="1" ht="15"/>
    <row r="672" customFormat="1" ht="15"/>
    <row r="673" customFormat="1" ht="15"/>
    <row r="674" customFormat="1" ht="15"/>
    <row r="675" customFormat="1" ht="15"/>
    <row r="676" customFormat="1" ht="15"/>
    <row r="677" customFormat="1" ht="15"/>
    <row r="678" customFormat="1" ht="15"/>
    <row r="679" customFormat="1" ht="15"/>
    <row r="680" customFormat="1" ht="15"/>
    <row r="681" customFormat="1" ht="15"/>
    <row r="682" customFormat="1" ht="15"/>
    <row r="683" customFormat="1" ht="15"/>
    <row r="684" customFormat="1" ht="15"/>
    <row r="685" customFormat="1" ht="15"/>
    <row r="686" customFormat="1" ht="15"/>
    <row r="687" customFormat="1" ht="15"/>
    <row r="688" customFormat="1" ht="15"/>
    <row r="689" customFormat="1" ht="15"/>
    <row r="690" customFormat="1" ht="15"/>
    <row r="691" customFormat="1" ht="15"/>
    <row r="692" customFormat="1" ht="15"/>
    <row r="693" customFormat="1" ht="15"/>
    <row r="694" customFormat="1" ht="15"/>
    <row r="695" customFormat="1" ht="15"/>
    <row r="696" customFormat="1" ht="15"/>
    <row r="697" customFormat="1" ht="15"/>
    <row r="698" customFormat="1" ht="15"/>
    <row r="699" customFormat="1" ht="15"/>
    <row r="700" customFormat="1" ht="15"/>
    <row r="701" customFormat="1" ht="15"/>
    <row r="702" customFormat="1" ht="15"/>
    <row r="703" customFormat="1" ht="15"/>
    <row r="704" customFormat="1" ht="15"/>
    <row r="705" customFormat="1" ht="15"/>
    <row r="706" customFormat="1" ht="15"/>
    <row r="707" customFormat="1" ht="15"/>
    <row r="708" customFormat="1" ht="15"/>
    <row r="709" customFormat="1" ht="15"/>
    <row r="710" customFormat="1" ht="15"/>
    <row r="711" customFormat="1" ht="15"/>
    <row r="712" customFormat="1" ht="15"/>
    <row r="713" customFormat="1" ht="15"/>
    <row r="714" customFormat="1" ht="15"/>
    <row r="715" customFormat="1" ht="15"/>
    <row r="716" customFormat="1" ht="15"/>
    <row r="717" customFormat="1" ht="15"/>
    <row r="718" customFormat="1" ht="15"/>
    <row r="719" customFormat="1" ht="15"/>
    <row r="720" customFormat="1" ht="15"/>
    <row r="721" customFormat="1" ht="15"/>
    <row r="722" customFormat="1" ht="15"/>
    <row r="723" customFormat="1" ht="15"/>
    <row r="724" customFormat="1" ht="15"/>
    <row r="725" customFormat="1" ht="15"/>
    <row r="726" customFormat="1" ht="15"/>
    <row r="727" customFormat="1" ht="15"/>
    <row r="728" customFormat="1" ht="15"/>
    <row r="729" customFormat="1" ht="15"/>
    <row r="730" customFormat="1" ht="15"/>
    <row r="731" customFormat="1" ht="15"/>
    <row r="732" customFormat="1" ht="15"/>
    <row r="733" customFormat="1" ht="15"/>
    <row r="734" customFormat="1" ht="15"/>
    <row r="735" customFormat="1" ht="15"/>
    <row r="736" customFormat="1" ht="15"/>
    <row r="737" customFormat="1" ht="15"/>
    <row r="738" customFormat="1" ht="15"/>
    <row r="739" customFormat="1" ht="15"/>
    <row r="740" customFormat="1" ht="15"/>
    <row r="741" customFormat="1" ht="15"/>
    <row r="742" customFormat="1" ht="15"/>
    <row r="743" customFormat="1" ht="15"/>
    <row r="744" customFormat="1" ht="15"/>
    <row r="745" customFormat="1" ht="15"/>
    <row r="746" customFormat="1" ht="15"/>
    <row r="747" customFormat="1" ht="15"/>
    <row r="748" customFormat="1" ht="15"/>
    <row r="749" customFormat="1" ht="15"/>
    <row r="750" customFormat="1" ht="15"/>
    <row r="751" customFormat="1" ht="15"/>
    <row r="752" customFormat="1" ht="15"/>
    <row r="753" customFormat="1" ht="15"/>
    <row r="754" customFormat="1" ht="15"/>
    <row r="755" customFormat="1" ht="15"/>
    <row r="756" customFormat="1" ht="15"/>
    <row r="757" customFormat="1" ht="15"/>
    <row r="758" customFormat="1" ht="15"/>
    <row r="759" customFormat="1" ht="15"/>
    <row r="760" customFormat="1" ht="15"/>
    <row r="761" customFormat="1" ht="15"/>
    <row r="762" customFormat="1" ht="15"/>
    <row r="763" customFormat="1" ht="15"/>
    <row r="764" customFormat="1" ht="15"/>
    <row r="765" customFormat="1" ht="15"/>
    <row r="766" customFormat="1" ht="15"/>
    <row r="767" customFormat="1" ht="15"/>
    <row r="768" customFormat="1" ht="15"/>
    <row r="769" customFormat="1" ht="15"/>
    <row r="770" customFormat="1" ht="15"/>
    <row r="771" customFormat="1" ht="15"/>
    <row r="772" customFormat="1" ht="15"/>
    <row r="773" customFormat="1" ht="15"/>
    <row r="774" customFormat="1" ht="15"/>
    <row r="775" customFormat="1" ht="15"/>
    <row r="776" customFormat="1" ht="15"/>
    <row r="777" customFormat="1" ht="15"/>
    <row r="778" customFormat="1" ht="15"/>
    <row r="779" customFormat="1" ht="15"/>
    <row r="780" customFormat="1" ht="15"/>
    <row r="781" customFormat="1" ht="15"/>
    <row r="782" customFormat="1" ht="15"/>
    <row r="783" customFormat="1" ht="15"/>
    <row r="784" customFormat="1" ht="15"/>
    <row r="785" customFormat="1" ht="15"/>
    <row r="786" customFormat="1" ht="15"/>
    <row r="787" customFormat="1" ht="15"/>
    <row r="788" customFormat="1" ht="15"/>
    <row r="789" customFormat="1" ht="15"/>
    <row r="790" customFormat="1" ht="15"/>
    <row r="791" customFormat="1" ht="15"/>
    <row r="792" customFormat="1" ht="15"/>
    <row r="793" customFormat="1" ht="15"/>
    <row r="794" customFormat="1" ht="15"/>
    <row r="795" customFormat="1" ht="15"/>
    <row r="796" customFormat="1" ht="15"/>
    <row r="797" customFormat="1" ht="15"/>
    <row r="798" customFormat="1" ht="15"/>
    <row r="799" customFormat="1" ht="15"/>
    <row r="800" customFormat="1" ht="15"/>
    <row r="801" customFormat="1" ht="15"/>
    <row r="802" customFormat="1" ht="15"/>
    <row r="803" customFormat="1" ht="15"/>
    <row r="804" customFormat="1" ht="15"/>
    <row r="805" customFormat="1" ht="15"/>
    <row r="806" customFormat="1" ht="15"/>
    <row r="807" customFormat="1" ht="15"/>
    <row r="808" customFormat="1" ht="15"/>
    <row r="809" customFormat="1" ht="15"/>
    <row r="810" customFormat="1" ht="15"/>
    <row r="811" customFormat="1" ht="15"/>
    <row r="812" customFormat="1" ht="15"/>
    <row r="813" customFormat="1" ht="15"/>
    <row r="814" customFormat="1" ht="15"/>
    <row r="815" customFormat="1" ht="15"/>
    <row r="816" customFormat="1" ht="15"/>
    <row r="817" customFormat="1" ht="15"/>
    <row r="818" customFormat="1" ht="15"/>
    <row r="819" customFormat="1" ht="15"/>
    <row r="820" customFormat="1" ht="15"/>
    <row r="821" customFormat="1" ht="15"/>
    <row r="822" customFormat="1" ht="15"/>
    <row r="823" customFormat="1" ht="15"/>
    <row r="824" customFormat="1" ht="15"/>
    <row r="825" customFormat="1" ht="15"/>
    <row r="826" customFormat="1" ht="15"/>
    <row r="827" customFormat="1" ht="15"/>
    <row r="828" customFormat="1" ht="15"/>
    <row r="829" customFormat="1" ht="15"/>
    <row r="830" customFormat="1" ht="15"/>
    <row r="831" customFormat="1" ht="15"/>
    <row r="832" customFormat="1" ht="15"/>
    <row r="833" customFormat="1" ht="15"/>
    <row r="834" customFormat="1" ht="15"/>
    <row r="835" customFormat="1" ht="15"/>
    <row r="836" customFormat="1" ht="15"/>
    <row r="837" customFormat="1" ht="15"/>
    <row r="838" customFormat="1" ht="15"/>
    <row r="839" customFormat="1" ht="15"/>
    <row r="840" customFormat="1" ht="15"/>
    <row r="841" customFormat="1" ht="15"/>
    <row r="842" customFormat="1" ht="15"/>
    <row r="843" customFormat="1" ht="15"/>
    <row r="844" customFormat="1" ht="15"/>
    <row r="845" customFormat="1" ht="15"/>
    <row r="846" customFormat="1" ht="15"/>
    <row r="847" customFormat="1" ht="15"/>
    <row r="848" customFormat="1" ht="15"/>
    <row r="849" customFormat="1" ht="15"/>
    <row r="850" customFormat="1" ht="15"/>
    <row r="851" customFormat="1" ht="15"/>
    <row r="852" customFormat="1" ht="15"/>
    <row r="853" customFormat="1" ht="15"/>
    <row r="854" customFormat="1" ht="15"/>
    <row r="855" customFormat="1" ht="15"/>
    <row r="856" customFormat="1" ht="15"/>
    <row r="857" customFormat="1" ht="15"/>
    <row r="858" customFormat="1" ht="15"/>
    <row r="859" customFormat="1" ht="15"/>
    <row r="860" customFormat="1" ht="15"/>
    <row r="861" customFormat="1" ht="15"/>
    <row r="862" customFormat="1" ht="15"/>
    <row r="863" customFormat="1" ht="15"/>
    <row r="864" customFormat="1" ht="15"/>
    <row r="865" customFormat="1" ht="15"/>
    <row r="866" customFormat="1" ht="15"/>
    <row r="867" customFormat="1" ht="15"/>
    <row r="868" customFormat="1" ht="15"/>
    <row r="869" customFormat="1" ht="15"/>
    <row r="870" customFormat="1" ht="15"/>
    <row r="871" customFormat="1" ht="15"/>
    <row r="872" customFormat="1" ht="15"/>
    <row r="873" customFormat="1" ht="15"/>
    <row r="874" customFormat="1" ht="15"/>
    <row r="875" customFormat="1" ht="15"/>
    <row r="876" customFormat="1" ht="15"/>
    <row r="877" customFormat="1" ht="15"/>
    <row r="878" customFormat="1" ht="15"/>
    <row r="879" customFormat="1" ht="15"/>
    <row r="880" customFormat="1" ht="15"/>
    <row r="881" customFormat="1" ht="15"/>
    <row r="882" customFormat="1" ht="15"/>
    <row r="883" customFormat="1" ht="15"/>
    <row r="884" customFormat="1" ht="15"/>
    <row r="885" customFormat="1" ht="15"/>
    <row r="886" customFormat="1" ht="15"/>
    <row r="887" customFormat="1" ht="15"/>
    <row r="888" customFormat="1" ht="15"/>
    <row r="889" customFormat="1" ht="15"/>
    <row r="890" customFormat="1" ht="15"/>
    <row r="891" customFormat="1" ht="15"/>
    <row r="892" customFormat="1" ht="15"/>
    <row r="893" customFormat="1" ht="15"/>
    <row r="894" customFormat="1" ht="15"/>
    <row r="895" customFormat="1" ht="15"/>
    <row r="896" customFormat="1" ht="15"/>
    <row r="897" customFormat="1" ht="15"/>
    <row r="898" customFormat="1" ht="15"/>
    <row r="899" customFormat="1" ht="15"/>
    <row r="900" customFormat="1" ht="15"/>
    <row r="901" customFormat="1" ht="15"/>
    <row r="902" customFormat="1" ht="15"/>
    <row r="903" customFormat="1" ht="15"/>
    <row r="904" customFormat="1" ht="15"/>
    <row r="905" customFormat="1" ht="15"/>
    <row r="906" customFormat="1" ht="15"/>
    <row r="907" customFormat="1" ht="15"/>
    <row r="908" customFormat="1" ht="15"/>
    <row r="909" customFormat="1" ht="15"/>
    <row r="910" customFormat="1" ht="15"/>
    <row r="911" customFormat="1" ht="15"/>
    <row r="912" customFormat="1" ht="15"/>
    <row r="913" customFormat="1" ht="15"/>
    <row r="914" customFormat="1" ht="15"/>
    <row r="915" customFormat="1" ht="15"/>
    <row r="916" customFormat="1" ht="15"/>
    <row r="917" customFormat="1" ht="15"/>
    <row r="918" customFormat="1" ht="15"/>
    <row r="919" customFormat="1" ht="15"/>
    <row r="920" customFormat="1" ht="15"/>
    <row r="921" customFormat="1" ht="15"/>
    <row r="922" customFormat="1" ht="15"/>
    <row r="923" customFormat="1" ht="15"/>
    <row r="924" customFormat="1" ht="15"/>
    <row r="925" customFormat="1" ht="15"/>
    <row r="926" customFormat="1" ht="15"/>
    <row r="927" customFormat="1" ht="15"/>
    <row r="928" customFormat="1" ht="15"/>
    <row r="929" customFormat="1" ht="15"/>
    <row r="930" customFormat="1" ht="15"/>
    <row r="931" customFormat="1" ht="15"/>
    <row r="932" customFormat="1" ht="15"/>
    <row r="933" customFormat="1" ht="15"/>
    <row r="934" customFormat="1" ht="15"/>
    <row r="935" customFormat="1" ht="15"/>
    <row r="936" customFormat="1" ht="15"/>
    <row r="937" customFormat="1" ht="15"/>
    <row r="938" customFormat="1" ht="15"/>
    <row r="939" customFormat="1" ht="15"/>
    <row r="940" customFormat="1" ht="15"/>
    <row r="941" customFormat="1" ht="15"/>
    <row r="942" customFormat="1" ht="15"/>
    <row r="943" customFormat="1" ht="15"/>
    <row r="944" customFormat="1" ht="15"/>
    <row r="945" customFormat="1" ht="15"/>
    <row r="946" customFormat="1" ht="15"/>
    <row r="947" customFormat="1" ht="15"/>
    <row r="948" customFormat="1" ht="15"/>
    <row r="949" customFormat="1" ht="15"/>
    <row r="950" customFormat="1" ht="15"/>
    <row r="951" customFormat="1" ht="15"/>
    <row r="952" customFormat="1" ht="15"/>
    <row r="953" customFormat="1" ht="15"/>
    <row r="954" customFormat="1" ht="15"/>
    <row r="955" customFormat="1" ht="15"/>
    <row r="956" customFormat="1" ht="15"/>
    <row r="957" customFormat="1" ht="15"/>
    <row r="958" customFormat="1" ht="15"/>
    <row r="959" customFormat="1" ht="15"/>
    <row r="960" customFormat="1" ht="15"/>
    <row r="961" customFormat="1" ht="15"/>
    <row r="962" customFormat="1" ht="15"/>
    <row r="963" customFormat="1" ht="15"/>
    <row r="964" customFormat="1" ht="15"/>
    <row r="965" customFormat="1" ht="15"/>
    <row r="966" customFormat="1" ht="15"/>
    <row r="967" customFormat="1" ht="15"/>
    <row r="968" customFormat="1" ht="15"/>
    <row r="969" customFormat="1" ht="15"/>
    <row r="970" customFormat="1" ht="15"/>
    <row r="971" customFormat="1" ht="15"/>
    <row r="972" customFormat="1" ht="15"/>
    <row r="973" customFormat="1" ht="15"/>
    <row r="974" customFormat="1" ht="15"/>
    <row r="975" customFormat="1" ht="15"/>
    <row r="976" customFormat="1" ht="15"/>
    <row r="977" spans="4:19" ht="15">
      <c r="D977"/>
      <c r="E977"/>
      <c r="F977"/>
      <c r="O977"/>
      <c r="R977"/>
      <c r="S977"/>
    </row>
    <row r="978" spans="4:19" ht="15">
      <c r="D978"/>
      <c r="E978"/>
      <c r="F978"/>
      <c r="O978"/>
      <c r="R978"/>
      <c r="S978"/>
    </row>
    <row r="979" spans="4:19" ht="15">
      <c r="D979"/>
      <c r="E979"/>
      <c r="F979"/>
      <c r="O979"/>
      <c r="R979"/>
      <c r="S979"/>
    </row>
    <row r="980" spans="4:19" ht="15">
      <c r="D980"/>
      <c r="E980"/>
      <c r="F980"/>
      <c r="O980"/>
      <c r="R980"/>
      <c r="S980"/>
    </row>
    <row r="981" spans="4:19" ht="15">
      <c r="D981"/>
      <c r="E981"/>
      <c r="F981"/>
      <c r="O981"/>
      <c r="R981"/>
      <c r="S981"/>
    </row>
    <row r="982" spans="4:19">
      <c r="G982" s="1"/>
      <c r="H982" s="1"/>
      <c r="I982" s="1"/>
      <c r="J982" s="1"/>
      <c r="K982" s="1"/>
      <c r="L982" s="1"/>
      <c r="M982" s="1"/>
      <c r="N982" s="1"/>
      <c r="P982" s="1"/>
      <c r="Q982" s="1"/>
    </row>
    <row r="983" spans="4:19">
      <c r="G983" s="1"/>
      <c r="H983" s="1"/>
      <c r="I983" s="1"/>
      <c r="J983" s="1"/>
      <c r="K983" s="1"/>
      <c r="L983" s="1"/>
      <c r="M983" s="1"/>
      <c r="N983" s="1"/>
      <c r="P983" s="1"/>
      <c r="Q983" s="1"/>
    </row>
    <row r="984" spans="4:19">
      <c r="G984" s="1"/>
      <c r="H984" s="1"/>
      <c r="I984" s="1"/>
      <c r="J984" s="1"/>
      <c r="K984" s="1"/>
      <c r="L984" s="1"/>
      <c r="M984" s="1"/>
      <c r="N984" s="1"/>
      <c r="P984" s="1"/>
      <c r="Q984" s="1"/>
    </row>
    <row r="985" spans="4:19">
      <c r="G985" s="1"/>
      <c r="H985" s="1"/>
      <c r="I985" s="1"/>
      <c r="J985" s="1"/>
      <c r="K985" s="1"/>
      <c r="L985" s="1"/>
      <c r="M985" s="1"/>
      <c r="N985" s="1"/>
      <c r="P985" s="1"/>
      <c r="Q985" s="1"/>
    </row>
    <row r="986" spans="4:19">
      <c r="G986" s="1"/>
      <c r="H986" s="1"/>
      <c r="I986" s="1"/>
      <c r="J986" s="1"/>
      <c r="K986" s="1"/>
      <c r="L986" s="1"/>
      <c r="M986" s="1"/>
      <c r="N986" s="1"/>
      <c r="P986" s="1"/>
      <c r="Q986" s="1"/>
    </row>
    <row r="987" spans="4:19">
      <c r="G987" s="1"/>
      <c r="H987" s="1"/>
      <c r="I987" s="1"/>
      <c r="J987" s="1"/>
      <c r="K987" s="1"/>
      <c r="L987" s="1"/>
      <c r="M987" s="1"/>
      <c r="N987" s="1"/>
      <c r="P987" s="1"/>
      <c r="Q987" s="1"/>
    </row>
    <row r="988" spans="4:19">
      <c r="G988" s="1"/>
      <c r="H988" s="1"/>
      <c r="I988" s="1"/>
      <c r="J988" s="1"/>
      <c r="K988" s="1"/>
      <c r="L988" s="1"/>
      <c r="M988" s="1"/>
      <c r="N988" s="1"/>
      <c r="P988" s="1"/>
      <c r="Q988" s="1"/>
    </row>
    <row r="989" spans="4:19">
      <c r="G989" s="1"/>
      <c r="H989" s="1"/>
      <c r="I989" s="1"/>
      <c r="J989" s="1"/>
      <c r="K989" s="1"/>
      <c r="L989" s="1"/>
      <c r="M989" s="1"/>
      <c r="N989" s="1"/>
      <c r="P989" s="1"/>
      <c r="Q989" s="1"/>
    </row>
    <row r="990" spans="4:19">
      <c r="G990" s="1"/>
      <c r="H990" s="1"/>
      <c r="I990" s="1"/>
      <c r="J990" s="1"/>
      <c r="K990" s="1"/>
      <c r="L990" s="1"/>
      <c r="M990" s="1"/>
      <c r="N990" s="1"/>
      <c r="P990" s="1"/>
      <c r="Q990" s="1"/>
    </row>
    <row r="991" spans="4:19">
      <c r="G991" s="1"/>
      <c r="H991" s="1"/>
      <c r="I991" s="1"/>
      <c r="J991" s="1"/>
      <c r="K991" s="1"/>
      <c r="L991" s="1"/>
      <c r="M991" s="1"/>
      <c r="N991" s="1"/>
      <c r="P991" s="1"/>
      <c r="Q991" s="1"/>
    </row>
    <row r="992" spans="4:19">
      <c r="G992" s="1"/>
      <c r="H992" s="1"/>
      <c r="I992" s="1"/>
      <c r="J992" s="1"/>
      <c r="K992" s="1"/>
      <c r="L992" s="1"/>
      <c r="M992" s="1"/>
      <c r="N992" s="1"/>
      <c r="P992" s="1"/>
      <c r="Q992" s="1"/>
    </row>
    <row r="993" spans="7:17">
      <c r="G993" s="1"/>
      <c r="H993" s="1"/>
      <c r="I993" s="1"/>
      <c r="J993" s="1"/>
      <c r="K993" s="1"/>
      <c r="L993" s="1"/>
      <c r="M993" s="1"/>
      <c r="N993" s="1"/>
      <c r="P993" s="1"/>
      <c r="Q993" s="1"/>
    </row>
    <row r="994" spans="7:17">
      <c r="G994" s="1"/>
      <c r="H994" s="1"/>
      <c r="I994" s="1"/>
      <c r="J994" s="1"/>
      <c r="K994" s="1"/>
      <c r="L994" s="1"/>
      <c r="M994" s="1"/>
      <c r="N994" s="1"/>
      <c r="P994" s="1"/>
      <c r="Q994" s="1"/>
    </row>
    <row r="995" spans="7:17">
      <c r="G995" s="1"/>
      <c r="H995" s="1"/>
      <c r="I995" s="1"/>
      <c r="J995" s="1"/>
      <c r="K995" s="1"/>
      <c r="L995" s="1"/>
      <c r="M995" s="1"/>
      <c r="N995" s="1"/>
      <c r="P995" s="1"/>
      <c r="Q995" s="1"/>
    </row>
    <row r="996" spans="7:17">
      <c r="G996" s="1"/>
      <c r="H996" s="1"/>
      <c r="I996" s="1"/>
      <c r="J996" s="1"/>
      <c r="K996" s="1"/>
      <c r="L996" s="1"/>
      <c r="M996" s="1"/>
      <c r="N996" s="1"/>
      <c r="P996" s="1"/>
      <c r="Q996" s="1"/>
    </row>
    <row r="997" spans="7:17">
      <c r="G997" s="1"/>
      <c r="H997" s="1"/>
      <c r="I997" s="1"/>
      <c r="J997" s="1"/>
      <c r="K997" s="1"/>
      <c r="L997" s="1"/>
      <c r="M997" s="1"/>
      <c r="N997" s="1"/>
      <c r="P997" s="1"/>
      <c r="Q997" s="1"/>
    </row>
    <row r="998" spans="7:17">
      <c r="G998" s="1"/>
      <c r="H998" s="1"/>
      <c r="I998" s="1"/>
      <c r="J998" s="1"/>
      <c r="K998" s="1"/>
      <c r="L998" s="1"/>
      <c r="M998" s="1"/>
      <c r="N998" s="1"/>
      <c r="P998" s="1"/>
      <c r="Q998" s="1"/>
    </row>
    <row r="999" spans="7:17">
      <c r="G999" s="1"/>
      <c r="H999" s="1"/>
      <c r="I999" s="1"/>
      <c r="J999" s="1"/>
      <c r="K999" s="1"/>
      <c r="L999" s="1"/>
      <c r="M999" s="1"/>
      <c r="N999" s="1"/>
      <c r="P999" s="1"/>
      <c r="Q999" s="1"/>
    </row>
    <row r="1000" spans="7:17">
      <c r="G1000" s="1"/>
      <c r="H1000" s="1"/>
      <c r="I1000" s="1"/>
      <c r="J1000" s="1"/>
      <c r="K1000" s="1"/>
      <c r="L1000" s="1"/>
      <c r="M1000" s="1"/>
      <c r="N1000" s="1"/>
      <c r="P1000" s="1"/>
      <c r="Q1000" s="1"/>
    </row>
    <row r="1001" spans="7:17">
      <c r="G1001" s="1"/>
      <c r="H1001" s="1"/>
      <c r="I1001" s="1"/>
      <c r="J1001" s="1"/>
      <c r="K1001" s="1"/>
      <c r="L1001" s="1"/>
      <c r="M1001" s="1"/>
      <c r="N1001" s="1"/>
      <c r="P1001" s="1"/>
      <c r="Q1001" s="1"/>
    </row>
    <row r="1002" spans="7:17">
      <c r="G1002" s="1"/>
      <c r="H1002" s="1"/>
      <c r="I1002" s="1"/>
      <c r="J1002" s="1"/>
      <c r="K1002" s="1"/>
      <c r="L1002" s="1"/>
      <c r="M1002" s="1"/>
      <c r="N1002" s="1"/>
      <c r="P1002" s="1"/>
      <c r="Q1002" s="1"/>
    </row>
    <row r="1003" spans="7:17">
      <c r="G1003" s="1"/>
      <c r="H1003" s="1"/>
      <c r="I1003" s="1"/>
      <c r="J1003" s="1"/>
      <c r="K1003" s="1"/>
      <c r="L1003" s="1"/>
      <c r="M1003" s="1"/>
      <c r="N1003" s="1"/>
      <c r="P1003" s="1"/>
      <c r="Q1003" s="1"/>
    </row>
    <row r="1004" spans="7:17">
      <c r="G1004" s="1"/>
      <c r="H1004" s="1"/>
      <c r="I1004" s="1"/>
      <c r="J1004" s="1"/>
      <c r="K1004" s="1"/>
      <c r="L1004" s="1"/>
      <c r="M1004" s="1"/>
      <c r="N1004" s="1"/>
      <c r="P1004" s="1"/>
      <c r="Q1004" s="1"/>
    </row>
    <row r="1005" spans="7:17">
      <c r="G1005" s="1"/>
      <c r="H1005" s="1"/>
      <c r="I1005" s="1"/>
      <c r="J1005" s="1"/>
      <c r="K1005" s="1"/>
      <c r="L1005" s="1"/>
      <c r="M1005" s="1"/>
      <c r="N1005" s="1"/>
      <c r="P1005" s="1"/>
      <c r="Q1005" s="1"/>
    </row>
    <row r="1006" spans="7:17">
      <c r="G1006" s="1"/>
      <c r="H1006" s="1"/>
      <c r="I1006" s="1"/>
      <c r="J1006" s="1"/>
      <c r="K1006" s="1"/>
      <c r="L1006" s="1"/>
      <c r="M1006" s="1"/>
      <c r="N1006" s="1"/>
      <c r="P1006" s="1"/>
      <c r="Q1006" s="1"/>
    </row>
    <row r="1007" spans="7:17">
      <c r="G1007" s="1"/>
      <c r="H1007" s="1"/>
      <c r="I1007" s="1"/>
      <c r="J1007" s="1"/>
      <c r="K1007" s="1"/>
      <c r="L1007" s="1"/>
      <c r="M1007" s="1"/>
      <c r="N1007" s="1"/>
      <c r="P1007" s="1"/>
      <c r="Q1007" s="1"/>
    </row>
    <row r="1008" spans="7:17">
      <c r="G1008" s="1"/>
      <c r="H1008" s="1"/>
      <c r="I1008" s="1"/>
      <c r="J1008" s="1"/>
      <c r="K1008" s="1"/>
      <c r="L1008" s="1"/>
      <c r="M1008" s="1"/>
      <c r="N1008" s="1"/>
      <c r="P1008" s="1"/>
      <c r="Q1008" s="1"/>
    </row>
    <row r="1009" spans="7:17">
      <c r="G1009" s="1"/>
      <c r="H1009" s="1"/>
      <c r="I1009" s="1"/>
      <c r="J1009" s="1"/>
      <c r="K1009" s="1"/>
      <c r="L1009" s="1"/>
      <c r="M1009" s="1"/>
      <c r="N1009" s="1"/>
      <c r="P1009" s="1"/>
      <c r="Q1009" s="1"/>
    </row>
    <row r="1010" spans="7:17">
      <c r="G1010" s="1"/>
      <c r="H1010" s="1"/>
      <c r="I1010" s="1"/>
      <c r="J1010" s="1"/>
      <c r="K1010" s="1"/>
      <c r="L1010" s="1"/>
      <c r="M1010" s="1"/>
      <c r="N1010" s="1"/>
      <c r="P1010" s="1"/>
      <c r="Q1010" s="1"/>
    </row>
    <row r="1011" spans="7:17">
      <c r="G1011" s="1"/>
      <c r="H1011" s="1"/>
      <c r="I1011" s="1"/>
      <c r="J1011" s="1"/>
      <c r="K1011" s="1"/>
      <c r="L1011" s="1"/>
      <c r="M1011" s="1"/>
      <c r="N1011" s="1"/>
      <c r="P1011" s="1"/>
      <c r="Q1011" s="1"/>
    </row>
    <row r="1012" spans="7:17">
      <c r="G1012" s="1"/>
      <c r="H1012" s="1"/>
      <c r="I1012" s="1"/>
      <c r="J1012" s="1"/>
      <c r="K1012" s="1"/>
      <c r="L1012" s="1"/>
      <c r="M1012" s="1"/>
      <c r="N1012" s="1"/>
      <c r="P1012" s="1"/>
      <c r="Q1012" s="1"/>
    </row>
    <row r="1013" spans="7:17">
      <c r="G1013" s="1"/>
      <c r="H1013" s="1"/>
      <c r="I1013" s="1"/>
      <c r="J1013" s="1"/>
      <c r="K1013" s="1"/>
      <c r="L1013" s="1"/>
      <c r="M1013" s="1"/>
      <c r="N1013" s="1"/>
      <c r="P1013" s="1"/>
      <c r="Q1013" s="1"/>
    </row>
    <row r="1014" spans="7:17">
      <c r="G1014" s="1"/>
      <c r="H1014" s="1"/>
      <c r="I1014" s="1"/>
      <c r="J1014" s="1"/>
      <c r="K1014" s="1"/>
      <c r="L1014" s="1"/>
      <c r="M1014" s="1"/>
      <c r="N1014" s="1"/>
      <c r="P1014" s="1"/>
      <c r="Q1014" s="1"/>
    </row>
    <row r="1015" spans="7:17">
      <c r="G1015" s="1"/>
      <c r="H1015" s="1"/>
      <c r="I1015" s="1"/>
      <c r="J1015" s="1"/>
      <c r="K1015" s="1"/>
      <c r="L1015" s="1"/>
      <c r="M1015" s="1"/>
      <c r="N1015" s="1"/>
      <c r="P1015" s="1"/>
      <c r="Q1015" s="1"/>
    </row>
    <row r="1016" spans="7:17">
      <c r="G1016" s="1"/>
      <c r="H1016" s="1"/>
      <c r="I1016" s="1"/>
      <c r="J1016" s="1"/>
      <c r="K1016" s="1"/>
      <c r="L1016" s="1"/>
      <c r="M1016" s="1"/>
      <c r="N1016" s="1"/>
      <c r="P1016" s="1"/>
      <c r="Q1016" s="1"/>
    </row>
    <row r="1017" spans="7:17">
      <c r="G1017" s="1"/>
      <c r="H1017" s="1"/>
      <c r="I1017" s="1"/>
      <c r="J1017" s="1"/>
      <c r="K1017" s="1"/>
      <c r="L1017" s="1"/>
      <c r="M1017" s="1"/>
      <c r="N1017" s="1"/>
      <c r="P1017" s="1"/>
      <c r="Q1017" s="1"/>
    </row>
    <row r="1018" spans="7:17">
      <c r="G1018" s="1"/>
      <c r="H1018" s="1"/>
      <c r="I1018" s="1"/>
      <c r="J1018" s="1"/>
      <c r="K1018" s="1"/>
      <c r="L1018" s="1"/>
      <c r="M1018" s="1"/>
      <c r="N1018" s="1"/>
      <c r="P1018" s="1"/>
      <c r="Q1018" s="1"/>
    </row>
    <row r="1019" spans="7:17">
      <c r="G1019" s="1"/>
      <c r="H1019" s="1"/>
      <c r="I1019" s="1"/>
      <c r="J1019" s="1"/>
      <c r="K1019" s="1"/>
      <c r="L1019" s="1"/>
      <c r="M1019" s="1"/>
      <c r="N1019" s="1"/>
      <c r="P1019" s="1"/>
      <c r="Q1019" s="1"/>
    </row>
    <row r="1020" spans="7:17">
      <c r="G1020" s="1"/>
      <c r="H1020" s="1"/>
      <c r="I1020" s="1"/>
      <c r="J1020" s="1"/>
      <c r="K1020" s="1"/>
      <c r="L1020" s="1"/>
      <c r="M1020" s="1"/>
      <c r="N1020" s="1"/>
      <c r="P1020" s="1"/>
      <c r="Q1020" s="1"/>
    </row>
    <row r="1021" spans="7:17">
      <c r="G1021" s="1"/>
      <c r="H1021" s="1"/>
      <c r="I1021" s="1"/>
      <c r="J1021" s="1"/>
      <c r="K1021" s="1"/>
      <c r="L1021" s="1"/>
      <c r="M1021" s="1"/>
      <c r="N1021" s="1"/>
      <c r="P1021" s="1"/>
      <c r="Q1021" s="1"/>
    </row>
    <row r="1022" spans="7:17">
      <c r="G1022" s="1"/>
      <c r="H1022" s="1"/>
      <c r="I1022" s="1"/>
      <c r="J1022" s="1"/>
      <c r="K1022" s="1"/>
      <c r="L1022" s="1"/>
      <c r="M1022" s="1"/>
      <c r="N1022" s="1"/>
      <c r="P1022" s="1"/>
      <c r="Q1022" s="1"/>
    </row>
    <row r="1023" spans="7:17">
      <c r="G1023" s="1"/>
      <c r="H1023" s="1"/>
      <c r="I1023" s="1"/>
      <c r="J1023" s="1"/>
      <c r="K1023" s="1"/>
      <c r="L1023" s="1"/>
      <c r="M1023" s="1"/>
      <c r="N1023" s="1"/>
      <c r="P1023" s="1"/>
      <c r="Q1023" s="1"/>
    </row>
    <row r="1024" spans="7:17">
      <c r="G1024" s="1"/>
      <c r="H1024" s="1"/>
      <c r="I1024" s="1"/>
      <c r="J1024" s="1"/>
      <c r="K1024" s="1"/>
      <c r="L1024" s="1"/>
      <c r="M1024" s="1"/>
      <c r="N1024" s="1"/>
      <c r="P1024" s="1"/>
      <c r="Q1024" s="1"/>
    </row>
    <row r="1025" spans="7:17">
      <c r="G1025" s="1"/>
      <c r="H1025" s="1"/>
      <c r="I1025" s="1"/>
      <c r="J1025" s="1"/>
      <c r="K1025" s="1"/>
      <c r="L1025" s="1"/>
      <c r="M1025" s="1"/>
      <c r="N1025" s="1"/>
      <c r="P1025" s="1"/>
      <c r="Q1025" s="1"/>
    </row>
    <row r="1026" spans="7:17">
      <c r="G1026" s="1"/>
      <c r="H1026" s="1"/>
      <c r="I1026" s="1"/>
      <c r="J1026" s="1"/>
      <c r="K1026" s="1"/>
      <c r="L1026" s="1"/>
      <c r="M1026" s="1"/>
      <c r="N1026" s="1"/>
      <c r="P1026" s="1"/>
      <c r="Q1026" s="1"/>
    </row>
    <row r="1027" spans="7:17">
      <c r="G1027" s="1"/>
      <c r="H1027" s="1"/>
      <c r="I1027" s="1"/>
      <c r="J1027" s="1"/>
      <c r="K1027" s="1"/>
      <c r="L1027" s="1"/>
      <c r="M1027" s="1"/>
      <c r="N1027" s="1"/>
      <c r="P1027" s="1"/>
      <c r="Q1027" s="1"/>
    </row>
    <row r="1028" spans="7:17">
      <c r="G1028" s="1"/>
      <c r="H1028" s="1"/>
      <c r="I1028" s="1"/>
      <c r="J1028" s="1"/>
      <c r="K1028" s="1"/>
      <c r="L1028" s="1"/>
      <c r="M1028" s="1"/>
      <c r="N1028" s="1"/>
      <c r="P1028" s="1"/>
      <c r="Q1028" s="1"/>
    </row>
    <row r="1029" spans="7:17">
      <c r="G1029" s="1"/>
      <c r="H1029" s="1"/>
      <c r="I1029" s="1"/>
      <c r="J1029" s="1"/>
      <c r="K1029" s="1"/>
      <c r="L1029" s="1"/>
      <c r="M1029" s="1"/>
      <c r="N1029" s="1"/>
      <c r="P1029" s="1"/>
      <c r="Q1029" s="1"/>
    </row>
    <row r="1030" spans="7:17">
      <c r="G1030" s="1"/>
      <c r="H1030" s="1"/>
      <c r="I1030" s="1"/>
      <c r="J1030" s="1"/>
      <c r="K1030" s="1"/>
      <c r="L1030" s="1"/>
      <c r="M1030" s="1"/>
      <c r="N1030" s="1"/>
      <c r="P1030" s="1"/>
      <c r="Q1030" s="1"/>
    </row>
    <row r="1031" spans="7:17">
      <c r="G1031" s="1"/>
      <c r="H1031" s="1"/>
      <c r="I1031" s="1"/>
      <c r="J1031" s="1"/>
      <c r="K1031" s="1"/>
      <c r="L1031" s="1"/>
      <c r="M1031" s="1"/>
      <c r="N1031" s="1"/>
      <c r="P1031" s="1"/>
      <c r="Q1031" s="1"/>
    </row>
    <row r="1032" spans="7:17">
      <c r="G1032" s="1"/>
      <c r="H1032" s="1"/>
      <c r="I1032" s="1"/>
      <c r="J1032" s="1"/>
      <c r="K1032" s="1"/>
      <c r="L1032" s="1"/>
      <c r="M1032" s="1"/>
      <c r="N1032" s="1"/>
      <c r="P1032" s="1"/>
      <c r="Q1032" s="1"/>
    </row>
    <row r="1033" spans="7:17">
      <c r="G1033" s="1"/>
      <c r="H1033" s="1"/>
      <c r="I1033" s="1"/>
      <c r="J1033" s="1"/>
      <c r="K1033" s="1"/>
      <c r="L1033" s="1"/>
      <c r="M1033" s="1"/>
      <c r="N1033" s="1"/>
      <c r="P1033" s="1"/>
      <c r="Q1033" s="1"/>
    </row>
    <row r="1034" spans="7:17">
      <c r="G1034" s="1"/>
      <c r="H1034" s="1"/>
      <c r="I1034" s="1"/>
      <c r="J1034" s="1"/>
      <c r="K1034" s="1"/>
      <c r="L1034" s="1"/>
      <c r="M1034" s="1"/>
      <c r="N1034" s="1"/>
      <c r="P1034" s="1"/>
      <c r="Q1034" s="1"/>
    </row>
    <row r="1035" spans="7:17">
      <c r="G1035" s="1"/>
      <c r="H1035" s="1"/>
      <c r="I1035" s="1"/>
      <c r="J1035" s="1"/>
      <c r="K1035" s="1"/>
      <c r="L1035" s="1"/>
      <c r="M1035" s="1"/>
      <c r="N1035" s="1"/>
      <c r="P1035" s="1"/>
      <c r="Q1035" s="1"/>
    </row>
    <row r="1036" spans="7:17">
      <c r="G1036" s="1"/>
      <c r="H1036" s="1"/>
      <c r="I1036" s="1"/>
      <c r="J1036" s="1"/>
      <c r="K1036" s="1"/>
      <c r="L1036" s="1"/>
      <c r="M1036" s="1"/>
      <c r="N1036" s="1"/>
      <c r="P1036" s="1"/>
      <c r="Q1036" s="1"/>
    </row>
    <row r="1037" spans="7:17">
      <c r="G1037" s="1"/>
      <c r="H1037" s="1"/>
      <c r="I1037" s="1"/>
      <c r="J1037" s="1"/>
      <c r="K1037" s="1"/>
      <c r="L1037" s="1"/>
      <c r="M1037" s="1"/>
      <c r="N1037" s="1"/>
      <c r="P1037" s="1"/>
      <c r="Q1037" s="1"/>
    </row>
    <row r="1038" spans="7:17">
      <c r="G1038" s="1"/>
      <c r="H1038" s="1"/>
      <c r="I1038" s="1"/>
      <c r="J1038" s="1"/>
      <c r="K1038" s="1"/>
      <c r="L1038" s="1"/>
      <c r="M1038" s="1"/>
      <c r="N1038" s="1"/>
      <c r="P1038" s="1"/>
      <c r="Q1038" s="1"/>
    </row>
    <row r="1039" spans="7:17">
      <c r="G1039" s="1"/>
      <c r="H1039" s="1"/>
      <c r="I1039" s="1"/>
      <c r="J1039" s="1"/>
      <c r="K1039" s="1"/>
      <c r="L1039" s="1"/>
      <c r="M1039" s="1"/>
      <c r="N1039" s="1"/>
      <c r="P1039" s="1"/>
      <c r="Q1039" s="1"/>
    </row>
    <row r="1040" spans="7:17">
      <c r="G1040" s="1"/>
      <c r="H1040" s="1"/>
      <c r="I1040" s="1"/>
      <c r="J1040" s="1"/>
      <c r="K1040" s="1"/>
      <c r="L1040" s="1"/>
      <c r="M1040" s="1"/>
      <c r="N1040" s="1"/>
      <c r="P1040" s="1"/>
      <c r="Q1040" s="1"/>
    </row>
    <row r="1041" spans="7:17">
      <c r="G1041" s="1"/>
      <c r="H1041" s="1"/>
      <c r="I1041" s="1"/>
      <c r="J1041" s="1"/>
      <c r="K1041" s="1"/>
      <c r="L1041" s="1"/>
      <c r="M1041" s="1"/>
      <c r="N1041" s="1"/>
      <c r="P1041" s="1"/>
      <c r="Q1041" s="1"/>
    </row>
    <row r="1042" spans="7:17">
      <c r="G1042" s="1"/>
      <c r="H1042" s="1"/>
      <c r="I1042" s="1"/>
      <c r="J1042" s="1"/>
      <c r="K1042" s="1"/>
      <c r="L1042" s="1"/>
      <c r="M1042" s="1"/>
      <c r="N1042" s="1"/>
      <c r="P1042" s="1"/>
      <c r="Q1042" s="1"/>
    </row>
    <row r="1043" spans="7:17">
      <c r="G1043" s="1"/>
      <c r="H1043" s="1"/>
      <c r="I1043" s="1"/>
      <c r="J1043" s="1"/>
      <c r="K1043" s="1"/>
      <c r="L1043" s="1"/>
      <c r="M1043" s="1"/>
      <c r="N1043" s="1"/>
      <c r="P1043" s="1"/>
      <c r="Q1043" s="1"/>
    </row>
    <row r="1044" spans="7:17">
      <c r="G1044" s="1"/>
      <c r="H1044" s="1"/>
      <c r="I1044" s="1"/>
      <c r="J1044" s="1"/>
      <c r="K1044" s="1"/>
      <c r="L1044" s="1"/>
      <c r="M1044" s="1"/>
      <c r="N1044" s="1"/>
      <c r="P1044" s="1"/>
      <c r="Q1044" s="1"/>
    </row>
    <row r="1045" spans="7:17">
      <c r="G1045" s="1"/>
      <c r="H1045" s="1"/>
      <c r="I1045" s="1"/>
      <c r="J1045" s="1"/>
      <c r="K1045" s="1"/>
      <c r="L1045" s="1"/>
      <c r="M1045" s="1"/>
      <c r="N1045" s="1"/>
      <c r="P1045" s="1"/>
      <c r="Q1045" s="1"/>
    </row>
    <row r="1046" spans="7:17">
      <c r="G1046" s="1"/>
      <c r="H1046" s="1"/>
      <c r="I1046" s="1"/>
      <c r="J1046" s="1"/>
      <c r="K1046" s="1"/>
      <c r="L1046" s="1"/>
      <c r="M1046" s="1"/>
      <c r="N1046" s="1"/>
      <c r="P1046" s="1"/>
      <c r="Q1046" s="1"/>
    </row>
    <row r="1047" spans="7:17">
      <c r="G1047" s="1"/>
      <c r="H1047" s="1"/>
      <c r="I1047" s="1"/>
      <c r="J1047" s="1"/>
      <c r="K1047" s="1"/>
      <c r="L1047" s="1"/>
      <c r="M1047" s="1"/>
      <c r="N1047" s="1"/>
      <c r="P1047" s="1"/>
      <c r="Q1047" s="1"/>
    </row>
    <row r="1048" spans="7:17">
      <c r="G1048" s="1"/>
      <c r="H1048" s="1"/>
      <c r="I1048" s="1"/>
      <c r="J1048" s="1"/>
      <c r="K1048" s="1"/>
      <c r="L1048" s="1"/>
      <c r="M1048" s="1"/>
      <c r="N1048" s="1"/>
      <c r="P1048" s="1"/>
      <c r="Q1048" s="1"/>
    </row>
    <row r="1049" spans="7:17">
      <c r="G1049" s="1"/>
      <c r="H1049" s="1"/>
      <c r="I1049" s="1"/>
      <c r="J1049" s="1"/>
      <c r="K1049" s="1"/>
      <c r="L1049" s="1"/>
      <c r="M1049" s="1"/>
      <c r="N1049" s="1"/>
      <c r="P1049" s="1"/>
      <c r="Q1049" s="1"/>
    </row>
    <row r="1050" spans="7:17">
      <c r="G1050" s="1"/>
      <c r="H1050" s="1"/>
      <c r="I1050" s="1"/>
      <c r="J1050" s="1"/>
      <c r="K1050" s="1"/>
      <c r="L1050" s="1"/>
      <c r="M1050" s="1"/>
      <c r="N1050" s="1"/>
      <c r="P1050" s="1"/>
      <c r="Q1050" s="1"/>
    </row>
    <row r="1051" spans="7:17">
      <c r="G1051" s="1"/>
      <c r="H1051" s="1"/>
      <c r="I1051" s="1"/>
      <c r="J1051" s="1"/>
      <c r="K1051" s="1"/>
      <c r="L1051" s="1"/>
      <c r="M1051" s="1"/>
      <c r="N1051" s="1"/>
      <c r="P1051" s="1"/>
      <c r="Q1051" s="1"/>
    </row>
    <row r="1052" spans="7:17">
      <c r="G1052" s="1"/>
      <c r="H1052" s="1"/>
      <c r="I1052" s="1"/>
      <c r="J1052" s="1"/>
      <c r="K1052" s="1"/>
      <c r="L1052" s="1"/>
      <c r="M1052" s="1"/>
      <c r="N1052" s="1"/>
      <c r="P1052" s="1"/>
      <c r="Q1052" s="1"/>
    </row>
    <row r="1053" spans="7:17">
      <c r="G1053" s="1"/>
      <c r="H1053" s="1"/>
      <c r="I1053" s="1"/>
      <c r="J1053" s="1"/>
      <c r="K1053" s="1"/>
      <c r="L1053" s="1"/>
      <c r="M1053" s="1"/>
      <c r="N1053" s="1"/>
      <c r="P1053" s="1"/>
      <c r="Q1053" s="1"/>
    </row>
    <row r="1054" spans="7:17">
      <c r="G1054" s="1"/>
      <c r="H1054" s="1"/>
      <c r="I1054" s="1"/>
      <c r="J1054" s="1"/>
      <c r="K1054" s="1"/>
      <c r="L1054" s="1"/>
      <c r="M1054" s="1"/>
      <c r="N1054" s="1"/>
      <c r="P1054" s="1"/>
      <c r="Q1054" s="1"/>
    </row>
    <row r="1055" spans="7:17">
      <c r="G1055" s="1"/>
      <c r="H1055" s="1"/>
      <c r="I1055" s="1"/>
      <c r="J1055" s="1"/>
      <c r="K1055" s="1"/>
      <c r="L1055" s="1"/>
      <c r="M1055" s="1"/>
      <c r="N1055" s="1"/>
      <c r="P1055" s="1"/>
      <c r="Q1055" s="1"/>
    </row>
    <row r="1056" spans="7:17">
      <c r="G1056" s="1"/>
      <c r="H1056" s="1"/>
      <c r="I1056" s="1"/>
      <c r="J1056" s="1"/>
      <c r="K1056" s="1"/>
      <c r="L1056" s="1"/>
      <c r="M1056" s="1"/>
      <c r="N1056" s="1"/>
      <c r="P1056" s="1"/>
      <c r="Q1056" s="1"/>
    </row>
    <row r="1057" spans="7:17">
      <c r="G1057" s="1"/>
      <c r="H1057" s="1"/>
      <c r="I1057" s="1"/>
      <c r="J1057" s="1"/>
      <c r="K1057" s="1"/>
      <c r="L1057" s="1"/>
      <c r="M1057" s="1"/>
      <c r="N1057" s="1"/>
      <c r="P1057" s="1"/>
      <c r="Q1057" s="1"/>
    </row>
    <row r="1058" spans="7:17">
      <c r="G1058" s="1"/>
      <c r="H1058" s="1"/>
      <c r="I1058" s="1"/>
      <c r="J1058" s="1"/>
      <c r="K1058" s="1"/>
      <c r="L1058" s="1"/>
      <c r="M1058" s="1"/>
      <c r="N1058" s="1"/>
      <c r="P1058" s="1"/>
      <c r="Q1058" s="1"/>
    </row>
    <row r="1059" spans="7:17">
      <c r="G1059" s="1"/>
      <c r="H1059" s="1"/>
      <c r="I1059" s="1"/>
      <c r="J1059" s="1"/>
      <c r="K1059" s="1"/>
      <c r="L1059" s="1"/>
      <c r="M1059" s="1"/>
      <c r="N1059" s="1"/>
      <c r="P1059" s="1"/>
      <c r="Q1059" s="1"/>
    </row>
    <row r="1060" spans="7:17">
      <c r="G1060" s="1"/>
      <c r="H1060" s="1"/>
      <c r="I1060" s="1"/>
      <c r="J1060" s="1"/>
      <c r="K1060" s="1"/>
      <c r="L1060" s="1"/>
      <c r="M1060" s="1"/>
      <c r="N1060" s="1"/>
      <c r="P1060" s="1"/>
      <c r="Q1060" s="1"/>
    </row>
    <row r="1061" spans="7:17">
      <c r="G1061" s="1"/>
      <c r="H1061" s="1"/>
      <c r="I1061" s="1"/>
      <c r="J1061" s="1"/>
      <c r="K1061" s="1"/>
      <c r="L1061" s="1"/>
      <c r="M1061" s="1"/>
      <c r="N1061" s="1"/>
      <c r="P1061" s="1"/>
      <c r="Q1061" s="1"/>
    </row>
    <row r="1062" spans="7:17">
      <c r="G1062" s="1"/>
      <c r="H1062" s="1"/>
      <c r="I1062" s="1"/>
      <c r="J1062" s="1"/>
      <c r="K1062" s="1"/>
      <c r="L1062" s="1"/>
      <c r="M1062" s="1"/>
      <c r="N1062" s="1"/>
      <c r="P1062" s="1"/>
      <c r="Q1062" s="1"/>
    </row>
    <row r="1063" spans="7:17">
      <c r="G1063" s="1"/>
      <c r="H1063" s="1"/>
      <c r="I1063" s="1"/>
      <c r="J1063" s="1"/>
      <c r="K1063" s="1"/>
      <c r="L1063" s="1"/>
      <c r="M1063" s="1"/>
      <c r="N1063" s="1"/>
      <c r="P1063" s="1"/>
      <c r="Q1063" s="1"/>
    </row>
    <row r="1064" spans="7:17">
      <c r="G1064" s="1"/>
      <c r="H1064" s="1"/>
      <c r="I1064" s="1"/>
      <c r="J1064" s="1"/>
      <c r="K1064" s="1"/>
      <c r="L1064" s="1"/>
      <c r="M1064" s="1"/>
      <c r="N1064" s="1"/>
      <c r="P1064" s="1"/>
      <c r="Q1064" s="1"/>
    </row>
    <row r="1065" spans="7:17">
      <c r="G1065" s="1"/>
      <c r="H1065" s="1"/>
      <c r="I1065" s="1"/>
      <c r="J1065" s="1"/>
      <c r="K1065" s="1"/>
      <c r="L1065" s="1"/>
      <c r="M1065" s="1"/>
      <c r="N1065" s="1"/>
      <c r="P1065" s="1"/>
      <c r="Q1065" s="1"/>
    </row>
    <row r="1066" spans="7:17">
      <c r="G1066" s="1"/>
      <c r="H1066" s="1"/>
      <c r="I1066" s="1"/>
      <c r="J1066" s="1"/>
      <c r="K1066" s="1"/>
      <c r="L1066" s="1"/>
      <c r="M1066" s="1"/>
      <c r="N1066" s="1"/>
      <c r="P1066" s="1"/>
      <c r="Q1066" s="1"/>
    </row>
    <row r="1067" spans="7:17">
      <c r="G1067" s="1"/>
      <c r="H1067" s="1"/>
      <c r="I1067" s="1"/>
      <c r="J1067" s="1"/>
      <c r="K1067" s="1"/>
      <c r="L1067" s="1"/>
      <c r="M1067" s="1"/>
      <c r="N1067" s="1"/>
      <c r="P1067" s="1"/>
      <c r="Q1067" s="1"/>
    </row>
    <row r="1068" spans="7:17">
      <c r="G1068" s="1"/>
      <c r="H1068" s="1"/>
      <c r="I1068" s="1"/>
      <c r="J1068" s="1"/>
      <c r="K1068" s="1"/>
      <c r="L1068" s="1"/>
      <c r="M1068" s="1"/>
      <c r="N1068" s="1"/>
      <c r="P1068" s="1"/>
      <c r="Q1068" s="1"/>
    </row>
    <row r="1069" spans="7:17">
      <c r="G1069" s="1"/>
      <c r="H1069" s="1"/>
      <c r="I1069" s="1"/>
      <c r="J1069" s="1"/>
      <c r="K1069" s="1"/>
      <c r="L1069" s="1"/>
      <c r="M1069" s="1"/>
      <c r="N1069" s="1"/>
      <c r="P1069" s="1"/>
      <c r="Q1069" s="1"/>
    </row>
    <row r="1070" spans="7:17">
      <c r="G1070" s="1"/>
      <c r="H1070" s="1"/>
      <c r="I1070" s="1"/>
      <c r="J1070" s="1"/>
      <c r="K1070" s="1"/>
      <c r="L1070" s="1"/>
      <c r="M1070" s="1"/>
      <c r="N1070" s="1"/>
      <c r="P1070" s="1"/>
      <c r="Q1070" s="1"/>
    </row>
    <row r="1071" spans="7:17">
      <c r="G1071" s="1"/>
      <c r="H1071" s="1"/>
      <c r="I1071" s="1"/>
      <c r="J1071" s="1"/>
      <c r="K1071" s="1"/>
      <c r="L1071" s="1"/>
      <c r="M1071" s="1"/>
      <c r="N1071" s="1"/>
      <c r="P1071" s="1"/>
      <c r="Q1071" s="1"/>
    </row>
    <row r="1072" spans="7:17">
      <c r="G1072" s="1"/>
      <c r="H1072" s="1"/>
      <c r="I1072" s="1"/>
      <c r="J1072" s="1"/>
      <c r="K1072" s="1"/>
      <c r="L1072" s="1"/>
      <c r="M1072" s="1"/>
      <c r="N1072" s="1"/>
      <c r="P1072" s="1"/>
      <c r="Q1072" s="1"/>
    </row>
    <row r="1073" spans="7:17">
      <c r="G1073" s="1"/>
      <c r="H1073" s="1"/>
      <c r="I1073" s="1"/>
      <c r="J1073" s="1"/>
      <c r="K1073" s="1"/>
      <c r="L1073" s="1"/>
      <c r="M1073" s="1"/>
      <c r="N1073" s="1"/>
      <c r="P1073" s="1"/>
      <c r="Q1073" s="1"/>
    </row>
    <row r="1074" spans="7:17">
      <c r="G1074" s="1"/>
      <c r="H1074" s="1"/>
      <c r="I1074" s="1"/>
      <c r="J1074" s="1"/>
      <c r="K1074" s="1"/>
      <c r="L1074" s="1"/>
      <c r="M1074" s="1"/>
      <c r="N1074" s="1"/>
      <c r="P1074" s="1"/>
      <c r="Q1074" s="1"/>
    </row>
    <row r="1075" spans="7:17">
      <c r="G1075" s="1"/>
      <c r="H1075" s="1"/>
      <c r="I1075" s="1"/>
      <c r="J1075" s="1"/>
      <c r="K1075" s="1"/>
      <c r="L1075" s="1"/>
      <c r="M1075" s="1"/>
      <c r="N1075" s="1"/>
      <c r="P1075" s="1"/>
      <c r="Q1075" s="1"/>
    </row>
    <row r="1076" spans="7:17">
      <c r="G1076" s="1"/>
      <c r="H1076" s="1"/>
      <c r="I1076" s="1"/>
      <c r="J1076" s="1"/>
      <c r="K1076" s="1"/>
      <c r="L1076" s="1"/>
      <c r="M1076" s="1"/>
      <c r="N1076" s="1"/>
      <c r="P1076" s="1"/>
      <c r="Q1076" s="1"/>
    </row>
    <row r="1077" spans="7:17">
      <c r="G1077" s="1"/>
      <c r="H1077" s="1"/>
      <c r="I1077" s="1"/>
      <c r="J1077" s="1"/>
      <c r="K1077" s="1"/>
      <c r="L1077" s="1"/>
      <c r="M1077" s="1"/>
      <c r="N1077" s="1"/>
      <c r="P1077" s="1"/>
      <c r="Q1077" s="1"/>
    </row>
    <row r="1078" spans="7:17">
      <c r="G1078" s="1"/>
      <c r="H1078" s="1"/>
      <c r="I1078" s="1"/>
      <c r="J1078" s="1"/>
      <c r="K1078" s="1"/>
      <c r="L1078" s="1"/>
      <c r="M1078" s="1"/>
      <c r="N1078" s="1"/>
      <c r="P1078" s="1"/>
      <c r="Q1078" s="1"/>
    </row>
    <row r="1079" spans="7:17">
      <c r="G1079" s="1"/>
      <c r="H1079" s="1"/>
      <c r="I1079" s="1"/>
      <c r="J1079" s="1"/>
      <c r="K1079" s="1"/>
      <c r="L1079" s="1"/>
      <c r="M1079" s="1"/>
      <c r="N1079" s="1"/>
      <c r="P1079" s="1"/>
      <c r="Q1079" s="1"/>
    </row>
    <row r="1080" spans="7:17">
      <c r="G1080" s="1"/>
      <c r="H1080" s="1"/>
      <c r="I1080" s="1"/>
      <c r="J1080" s="1"/>
      <c r="K1080" s="1"/>
      <c r="L1080" s="1"/>
      <c r="M1080" s="1"/>
      <c r="N1080" s="1"/>
      <c r="P1080" s="1"/>
      <c r="Q1080" s="1"/>
    </row>
    <row r="1081" spans="7:17">
      <c r="G1081" s="1"/>
      <c r="H1081" s="1"/>
      <c r="I1081" s="1"/>
      <c r="J1081" s="1"/>
      <c r="K1081" s="1"/>
      <c r="L1081" s="1"/>
      <c r="M1081" s="1"/>
      <c r="N1081" s="1"/>
      <c r="P1081" s="1"/>
      <c r="Q1081" s="1"/>
    </row>
    <row r="1082" spans="7:17" ht="18" customHeight="1">
      <c r="G1082" s="1"/>
      <c r="H1082" s="1"/>
      <c r="I1082" s="1"/>
      <c r="J1082" s="1"/>
      <c r="K1082" s="1"/>
      <c r="L1082" s="1"/>
      <c r="M1082" s="1"/>
      <c r="N1082" s="1"/>
      <c r="P1082" s="1"/>
      <c r="Q1082" s="1"/>
    </row>
    <row r="1083" spans="7:17" ht="18" customHeight="1">
      <c r="G1083" s="1"/>
      <c r="H1083" s="1"/>
      <c r="I1083" s="1"/>
      <c r="J1083" s="1"/>
      <c r="K1083" s="1"/>
      <c r="L1083" s="1"/>
      <c r="M1083" s="1"/>
      <c r="N1083" s="1"/>
      <c r="P1083" s="1"/>
      <c r="Q1083" s="1"/>
    </row>
    <row r="1084" spans="7:17" ht="18" customHeight="1">
      <c r="G1084" s="1"/>
      <c r="H1084" s="1"/>
      <c r="I1084" s="1"/>
      <c r="J1084" s="1"/>
      <c r="K1084" s="1"/>
      <c r="L1084" s="1"/>
      <c r="M1084" s="1"/>
      <c r="N1084" s="1"/>
      <c r="P1084" s="1"/>
      <c r="Q1084" s="1"/>
    </row>
    <row r="1085" spans="7:17">
      <c r="G1085" s="1"/>
      <c r="H1085" s="1"/>
      <c r="I1085" s="1"/>
      <c r="J1085" s="1"/>
      <c r="K1085" s="1"/>
      <c r="L1085" s="1"/>
      <c r="M1085" s="1"/>
      <c r="N1085" s="1"/>
      <c r="P1085" s="1"/>
      <c r="Q1085" s="1"/>
    </row>
    <row r="1086" spans="7:17">
      <c r="G1086" s="1"/>
      <c r="H1086" s="1"/>
      <c r="I1086" s="1"/>
      <c r="J1086" s="1"/>
      <c r="K1086" s="1"/>
      <c r="L1086" s="1"/>
      <c r="M1086" s="1"/>
      <c r="N1086" s="1"/>
      <c r="P1086" s="1"/>
      <c r="Q1086" s="1"/>
    </row>
    <row r="1087" spans="7:17">
      <c r="G1087" s="1"/>
      <c r="H1087" s="1"/>
      <c r="I1087" s="1"/>
      <c r="J1087" s="1"/>
      <c r="K1087" s="1"/>
      <c r="L1087" s="1"/>
      <c r="M1087" s="1"/>
      <c r="N1087" s="1"/>
      <c r="P1087" s="1"/>
      <c r="Q1087" s="1"/>
    </row>
    <row r="1088" spans="7:17">
      <c r="G1088" s="1"/>
      <c r="H1088" s="1"/>
      <c r="I1088" s="1"/>
      <c r="J1088" s="1"/>
      <c r="K1088" s="1"/>
      <c r="L1088" s="1"/>
      <c r="M1088" s="1"/>
      <c r="N1088" s="1"/>
      <c r="P1088" s="1"/>
      <c r="Q1088" s="1"/>
    </row>
    <row r="1089" spans="7:17">
      <c r="G1089" s="1"/>
      <c r="H1089" s="1"/>
      <c r="I1089" s="1"/>
      <c r="J1089" s="1"/>
      <c r="K1089" s="1"/>
      <c r="L1089" s="1"/>
      <c r="M1089" s="1"/>
      <c r="N1089" s="1"/>
      <c r="P1089" s="1"/>
      <c r="Q1089" s="1"/>
    </row>
    <row r="1090" spans="7:17">
      <c r="G1090" s="1"/>
      <c r="H1090" s="1"/>
      <c r="I1090" s="1"/>
      <c r="J1090" s="1"/>
      <c r="K1090" s="1"/>
      <c r="L1090" s="1"/>
      <c r="M1090" s="1"/>
      <c r="N1090" s="1"/>
      <c r="P1090" s="1"/>
      <c r="Q1090" s="1"/>
    </row>
    <row r="1091" spans="7:17">
      <c r="G1091" s="1"/>
      <c r="H1091" s="1"/>
      <c r="I1091" s="1"/>
      <c r="J1091" s="1"/>
      <c r="K1091" s="1"/>
      <c r="L1091" s="1"/>
      <c r="M1091" s="1"/>
      <c r="N1091" s="1"/>
      <c r="P1091" s="1"/>
      <c r="Q1091" s="1"/>
    </row>
    <row r="1092" spans="7:17">
      <c r="G1092" s="1"/>
      <c r="H1092" s="1"/>
      <c r="I1092" s="1"/>
      <c r="J1092" s="1"/>
      <c r="K1092" s="1"/>
      <c r="L1092" s="1"/>
      <c r="M1092" s="1"/>
      <c r="N1092" s="1"/>
      <c r="P1092" s="1"/>
      <c r="Q1092" s="1"/>
    </row>
    <row r="1093" spans="7:17">
      <c r="G1093" s="1"/>
      <c r="H1093" s="1"/>
      <c r="I1093" s="1"/>
      <c r="J1093" s="1"/>
      <c r="K1093" s="1"/>
      <c r="L1093" s="1"/>
      <c r="M1093" s="1"/>
      <c r="N1093" s="1"/>
      <c r="P1093" s="1"/>
      <c r="Q1093" s="1"/>
    </row>
    <row r="1094" spans="7:17">
      <c r="G1094" s="1"/>
      <c r="H1094" s="1"/>
      <c r="I1094" s="1"/>
      <c r="J1094" s="1"/>
      <c r="K1094" s="1"/>
      <c r="L1094" s="1"/>
      <c r="M1094" s="1"/>
      <c r="N1094" s="1"/>
      <c r="P1094" s="1"/>
      <c r="Q1094" s="1"/>
    </row>
    <row r="1095" spans="7:17">
      <c r="G1095" s="1"/>
      <c r="H1095" s="1"/>
      <c r="I1095" s="1"/>
      <c r="J1095" s="1"/>
      <c r="K1095" s="1"/>
      <c r="L1095" s="1"/>
      <c r="M1095" s="1"/>
      <c r="N1095" s="1"/>
      <c r="P1095" s="1"/>
      <c r="Q1095" s="1"/>
    </row>
    <row r="1096" spans="7:17">
      <c r="G1096" s="1"/>
      <c r="H1096" s="1"/>
      <c r="I1096" s="1"/>
      <c r="J1096" s="1"/>
      <c r="K1096" s="1"/>
      <c r="L1096" s="1"/>
      <c r="M1096" s="1"/>
      <c r="N1096" s="1"/>
      <c r="P1096" s="1"/>
      <c r="Q1096" s="1"/>
    </row>
    <row r="1097" spans="7:17">
      <c r="G1097" s="1"/>
      <c r="H1097" s="1"/>
      <c r="I1097" s="1"/>
      <c r="J1097" s="1"/>
      <c r="K1097" s="1"/>
      <c r="L1097" s="1"/>
      <c r="M1097" s="1"/>
      <c r="N1097" s="1"/>
      <c r="P1097" s="1"/>
      <c r="Q1097" s="1"/>
    </row>
    <row r="1098" spans="7:17">
      <c r="G1098" s="1"/>
      <c r="H1098" s="1"/>
      <c r="I1098" s="1"/>
      <c r="J1098" s="1"/>
      <c r="K1098" s="1"/>
      <c r="L1098" s="1"/>
      <c r="M1098" s="1"/>
      <c r="N1098" s="1"/>
      <c r="P1098" s="1"/>
      <c r="Q1098" s="1"/>
    </row>
    <row r="1099" spans="7:17">
      <c r="G1099" s="1"/>
      <c r="H1099" s="1"/>
      <c r="I1099" s="1"/>
      <c r="J1099" s="1"/>
      <c r="K1099" s="1"/>
      <c r="L1099" s="1"/>
      <c r="M1099" s="1"/>
      <c r="N1099" s="1"/>
      <c r="P1099" s="1"/>
      <c r="Q1099" s="1"/>
    </row>
    <row r="1100" spans="7:17">
      <c r="G1100" s="1"/>
      <c r="H1100" s="1"/>
      <c r="I1100" s="1"/>
      <c r="J1100" s="1"/>
      <c r="K1100" s="1"/>
      <c r="L1100" s="1"/>
      <c r="M1100" s="1"/>
      <c r="N1100" s="1"/>
      <c r="P1100" s="1"/>
      <c r="Q1100" s="1"/>
    </row>
    <row r="1101" spans="7:17">
      <c r="G1101" s="1"/>
      <c r="H1101" s="1"/>
      <c r="I1101" s="1"/>
      <c r="J1101" s="1"/>
      <c r="K1101" s="1"/>
      <c r="L1101" s="1"/>
      <c r="M1101" s="1"/>
      <c r="N1101" s="1"/>
      <c r="P1101" s="1"/>
      <c r="Q1101" s="1"/>
    </row>
    <row r="1102" spans="7:17">
      <c r="G1102" s="1"/>
      <c r="H1102" s="1"/>
      <c r="I1102" s="1"/>
      <c r="J1102" s="1"/>
      <c r="K1102" s="1"/>
      <c r="L1102" s="1"/>
      <c r="M1102" s="1"/>
      <c r="N1102" s="1"/>
      <c r="P1102" s="1"/>
      <c r="Q1102" s="1"/>
    </row>
    <row r="1103" spans="7:17">
      <c r="G1103" s="1"/>
      <c r="H1103" s="1"/>
      <c r="I1103" s="1"/>
      <c r="J1103" s="1"/>
      <c r="K1103" s="1"/>
      <c r="L1103" s="1"/>
      <c r="M1103" s="1"/>
      <c r="N1103" s="1"/>
      <c r="P1103" s="1"/>
      <c r="Q1103" s="1"/>
    </row>
    <row r="1104" spans="7:17">
      <c r="G1104" s="1"/>
      <c r="H1104" s="1"/>
      <c r="I1104" s="1"/>
      <c r="J1104" s="1"/>
      <c r="K1104" s="1"/>
      <c r="L1104" s="1"/>
      <c r="M1104" s="1"/>
      <c r="N1104" s="1"/>
      <c r="P1104" s="1"/>
      <c r="Q1104" s="1"/>
    </row>
    <row r="1105" spans="7:17">
      <c r="G1105" s="1"/>
      <c r="H1105" s="1"/>
      <c r="I1105" s="1"/>
      <c r="J1105" s="1"/>
      <c r="K1105" s="1"/>
      <c r="L1105" s="1"/>
      <c r="M1105" s="1"/>
      <c r="N1105" s="1"/>
      <c r="P1105" s="1"/>
      <c r="Q1105" s="1"/>
    </row>
    <row r="1106" spans="7:17">
      <c r="G1106" s="1"/>
      <c r="H1106" s="1"/>
      <c r="I1106" s="1"/>
      <c r="J1106" s="1"/>
      <c r="K1106" s="1"/>
      <c r="L1106" s="1"/>
      <c r="M1106" s="1"/>
      <c r="N1106" s="1"/>
      <c r="P1106" s="1"/>
      <c r="Q1106" s="1"/>
    </row>
    <row r="1107" spans="7:17">
      <c r="G1107" s="1"/>
      <c r="H1107" s="1"/>
      <c r="I1107" s="1"/>
      <c r="J1107" s="1"/>
      <c r="K1107" s="1"/>
      <c r="L1107" s="1"/>
      <c r="M1107" s="1"/>
      <c r="N1107" s="1"/>
      <c r="P1107" s="1"/>
      <c r="Q1107" s="1"/>
    </row>
    <row r="1108" spans="7:17">
      <c r="G1108" s="1"/>
      <c r="H1108" s="1"/>
      <c r="I1108" s="1"/>
      <c r="J1108" s="1"/>
      <c r="K1108" s="1"/>
      <c r="L1108" s="1"/>
      <c r="M1108" s="1"/>
      <c r="N1108" s="1"/>
      <c r="P1108" s="1"/>
      <c r="Q1108" s="1"/>
    </row>
    <row r="1109" spans="7:17">
      <c r="G1109" s="1"/>
      <c r="H1109" s="1"/>
      <c r="I1109" s="1"/>
      <c r="J1109" s="1"/>
      <c r="K1109" s="1"/>
      <c r="L1109" s="1"/>
      <c r="M1109" s="1"/>
      <c r="N1109" s="1"/>
      <c r="P1109" s="1"/>
      <c r="Q1109" s="1"/>
    </row>
    <row r="1110" spans="7:17">
      <c r="G1110" s="1"/>
      <c r="H1110" s="1"/>
      <c r="I1110" s="1"/>
      <c r="J1110" s="1"/>
      <c r="K1110" s="1"/>
      <c r="L1110" s="1"/>
      <c r="M1110" s="1"/>
      <c r="N1110" s="1"/>
      <c r="P1110" s="1"/>
      <c r="Q1110" s="1"/>
    </row>
    <row r="1111" spans="7:17">
      <c r="G1111" s="1"/>
      <c r="H1111" s="1"/>
      <c r="I1111" s="1"/>
      <c r="J1111" s="1"/>
      <c r="K1111" s="1"/>
      <c r="L1111" s="1"/>
      <c r="M1111" s="1"/>
      <c r="N1111" s="1"/>
      <c r="P1111" s="1"/>
      <c r="Q1111" s="1"/>
    </row>
    <row r="1112" spans="7:17">
      <c r="G1112" s="1"/>
      <c r="H1112" s="1"/>
      <c r="I1112" s="1"/>
      <c r="J1112" s="1"/>
      <c r="K1112" s="1"/>
      <c r="L1112" s="1"/>
      <c r="M1112" s="1"/>
      <c r="N1112" s="1"/>
      <c r="P1112" s="1"/>
      <c r="Q1112" s="1"/>
    </row>
    <row r="1113" spans="7:17">
      <c r="G1113" s="1"/>
      <c r="H1113" s="1"/>
      <c r="I1113" s="1"/>
      <c r="J1113" s="1"/>
      <c r="K1113" s="1"/>
      <c r="L1113" s="1"/>
      <c r="M1113" s="1"/>
      <c r="N1113" s="1"/>
      <c r="P1113" s="1"/>
      <c r="Q1113" s="1"/>
    </row>
    <row r="1114" spans="7:17">
      <c r="G1114" s="1"/>
      <c r="H1114" s="1"/>
      <c r="I1114" s="1"/>
      <c r="J1114" s="1"/>
      <c r="K1114" s="1"/>
      <c r="L1114" s="1"/>
      <c r="M1114" s="1"/>
      <c r="N1114" s="1"/>
      <c r="P1114" s="1"/>
      <c r="Q1114" s="1"/>
    </row>
    <row r="1115" spans="7:17">
      <c r="G1115" s="1"/>
      <c r="H1115" s="1"/>
      <c r="I1115" s="1"/>
      <c r="J1115" s="1"/>
      <c r="K1115" s="1"/>
      <c r="L1115" s="1"/>
      <c r="M1115" s="1"/>
      <c r="N1115" s="1"/>
      <c r="P1115" s="1"/>
      <c r="Q1115" s="1"/>
    </row>
    <row r="1116" spans="7:17">
      <c r="G1116" s="1"/>
      <c r="H1116" s="1"/>
      <c r="I1116" s="1"/>
      <c r="J1116" s="1"/>
      <c r="K1116" s="1"/>
      <c r="L1116" s="1"/>
      <c r="M1116" s="1"/>
      <c r="N1116" s="1"/>
      <c r="P1116" s="1"/>
      <c r="Q1116" s="1"/>
    </row>
    <row r="1117" spans="7:17">
      <c r="G1117" s="1"/>
      <c r="H1117" s="1"/>
      <c r="I1117" s="1"/>
      <c r="J1117" s="1"/>
      <c r="K1117" s="1"/>
      <c r="L1117" s="1"/>
      <c r="M1117" s="1"/>
      <c r="N1117" s="1"/>
      <c r="P1117" s="1"/>
      <c r="Q1117" s="1"/>
    </row>
    <row r="1118" spans="7:17">
      <c r="G1118" s="1"/>
      <c r="H1118" s="1"/>
      <c r="I1118" s="1"/>
      <c r="J1118" s="1"/>
      <c r="K1118" s="1"/>
      <c r="L1118" s="1"/>
      <c r="M1118" s="1"/>
      <c r="N1118" s="1"/>
      <c r="P1118" s="1"/>
      <c r="Q1118" s="1"/>
    </row>
    <row r="1119" spans="7:17">
      <c r="G1119" s="1"/>
      <c r="H1119" s="1"/>
      <c r="I1119" s="1"/>
      <c r="J1119" s="1"/>
      <c r="K1119" s="1"/>
      <c r="L1119" s="1"/>
      <c r="M1119" s="1"/>
      <c r="N1119" s="1"/>
      <c r="P1119" s="1"/>
      <c r="Q1119" s="1"/>
    </row>
    <row r="1120" spans="7:17">
      <c r="G1120" s="1"/>
      <c r="H1120" s="1"/>
      <c r="I1120" s="1"/>
      <c r="J1120" s="1"/>
      <c r="K1120" s="1"/>
      <c r="L1120" s="1"/>
      <c r="M1120" s="1"/>
      <c r="N1120" s="1"/>
      <c r="P1120" s="1"/>
      <c r="Q1120" s="1"/>
    </row>
    <row r="1121" spans="7:17">
      <c r="G1121" s="1"/>
      <c r="H1121" s="1"/>
      <c r="I1121" s="1"/>
      <c r="J1121" s="1"/>
      <c r="K1121" s="1"/>
      <c r="L1121" s="1"/>
      <c r="M1121" s="1"/>
      <c r="N1121" s="1"/>
      <c r="P1121" s="1"/>
      <c r="Q1121" s="1"/>
    </row>
    <row r="1122" spans="7:17">
      <c r="G1122" s="1"/>
      <c r="H1122" s="1"/>
      <c r="I1122" s="1"/>
      <c r="J1122" s="1"/>
      <c r="K1122" s="1"/>
      <c r="L1122" s="1"/>
      <c r="M1122" s="1"/>
      <c r="N1122" s="1"/>
      <c r="P1122" s="1"/>
      <c r="Q1122" s="1"/>
    </row>
    <row r="1123" spans="7:17">
      <c r="G1123" s="1"/>
      <c r="H1123" s="1"/>
      <c r="I1123" s="1"/>
      <c r="J1123" s="1"/>
      <c r="K1123" s="1"/>
      <c r="L1123" s="1"/>
      <c r="M1123" s="1"/>
      <c r="N1123" s="1"/>
      <c r="P1123" s="1"/>
      <c r="Q1123" s="1"/>
    </row>
    <row r="1124" spans="7:17">
      <c r="G1124" s="1"/>
      <c r="H1124" s="1"/>
      <c r="I1124" s="1"/>
      <c r="J1124" s="1"/>
      <c r="K1124" s="1"/>
      <c r="L1124" s="1"/>
      <c r="M1124" s="1"/>
      <c r="N1124" s="1"/>
      <c r="P1124" s="1"/>
      <c r="Q1124" s="1"/>
    </row>
    <row r="1125" spans="7:17">
      <c r="G1125" s="1"/>
      <c r="H1125" s="1"/>
      <c r="I1125" s="1"/>
      <c r="J1125" s="1"/>
      <c r="K1125" s="1"/>
      <c r="L1125" s="1"/>
      <c r="M1125" s="1"/>
      <c r="N1125" s="1"/>
      <c r="P1125" s="1"/>
      <c r="Q1125" s="1"/>
    </row>
    <row r="1126" spans="7:17">
      <c r="G1126" s="1"/>
      <c r="H1126" s="1"/>
      <c r="I1126" s="1"/>
      <c r="J1126" s="1"/>
      <c r="K1126" s="1"/>
      <c r="L1126" s="1"/>
      <c r="M1126" s="1"/>
      <c r="N1126" s="1"/>
      <c r="P1126" s="1"/>
      <c r="Q1126" s="1"/>
    </row>
    <row r="1127" spans="7:17">
      <c r="G1127" s="1"/>
      <c r="H1127" s="1"/>
      <c r="I1127" s="1"/>
      <c r="J1127" s="1"/>
      <c r="K1127" s="1"/>
      <c r="L1127" s="1"/>
      <c r="M1127" s="1"/>
      <c r="N1127" s="1"/>
      <c r="P1127" s="1"/>
      <c r="Q1127" s="1"/>
    </row>
    <row r="1128" spans="7:17">
      <c r="G1128" s="1"/>
      <c r="H1128" s="1"/>
      <c r="I1128" s="1"/>
      <c r="J1128" s="1"/>
      <c r="K1128" s="1"/>
      <c r="L1128" s="1"/>
      <c r="M1128" s="1"/>
      <c r="N1128" s="1"/>
      <c r="P1128" s="1"/>
      <c r="Q1128" s="1"/>
    </row>
    <row r="1129" spans="7:17">
      <c r="G1129" s="1"/>
      <c r="H1129" s="1"/>
      <c r="I1129" s="1"/>
      <c r="J1129" s="1"/>
      <c r="K1129" s="1"/>
      <c r="L1129" s="1"/>
      <c r="M1129" s="1"/>
      <c r="N1129" s="1"/>
      <c r="P1129" s="1"/>
      <c r="Q1129" s="1"/>
    </row>
    <row r="1130" spans="7:17">
      <c r="G1130" s="1"/>
      <c r="H1130" s="1"/>
      <c r="I1130" s="1"/>
      <c r="J1130" s="1"/>
      <c r="K1130" s="1"/>
      <c r="L1130" s="1"/>
      <c r="M1130" s="1"/>
      <c r="N1130" s="1"/>
      <c r="P1130" s="1"/>
      <c r="Q1130" s="1"/>
    </row>
    <row r="1131" spans="7:17">
      <c r="G1131" s="1"/>
      <c r="H1131" s="1"/>
      <c r="I1131" s="1"/>
      <c r="J1131" s="1"/>
      <c r="K1131" s="1"/>
      <c r="L1131" s="1"/>
      <c r="M1131" s="1"/>
      <c r="N1131" s="1"/>
      <c r="P1131" s="1"/>
      <c r="Q1131" s="1"/>
    </row>
    <row r="1132" spans="7:17">
      <c r="G1132" s="1"/>
      <c r="H1132" s="1"/>
      <c r="I1132" s="1"/>
      <c r="J1132" s="1"/>
      <c r="K1132" s="1"/>
      <c r="L1132" s="1"/>
      <c r="M1132" s="1"/>
      <c r="N1132" s="1"/>
      <c r="P1132" s="1"/>
      <c r="Q1132" s="1"/>
    </row>
    <row r="1133" spans="7:17">
      <c r="G1133" s="1"/>
      <c r="H1133" s="1"/>
      <c r="I1133" s="1"/>
      <c r="J1133" s="1"/>
      <c r="K1133" s="1"/>
      <c r="L1133" s="1"/>
      <c r="M1133" s="1"/>
      <c r="N1133" s="1"/>
      <c r="P1133" s="1"/>
      <c r="Q1133" s="1"/>
    </row>
    <row r="1134" spans="7:17">
      <c r="G1134" s="1"/>
      <c r="H1134" s="1"/>
      <c r="I1134" s="1"/>
      <c r="J1134" s="1"/>
      <c r="K1134" s="1"/>
      <c r="L1134" s="1"/>
      <c r="M1134" s="1"/>
      <c r="N1134" s="1"/>
      <c r="P1134" s="1"/>
      <c r="Q1134" s="1"/>
    </row>
    <row r="1135" spans="7:17">
      <c r="G1135" s="1"/>
      <c r="H1135" s="1"/>
      <c r="I1135" s="1"/>
      <c r="J1135" s="1"/>
      <c r="K1135" s="1"/>
      <c r="L1135" s="1"/>
      <c r="M1135" s="1"/>
      <c r="N1135" s="1"/>
      <c r="P1135" s="1"/>
      <c r="Q1135" s="1"/>
    </row>
    <row r="1136" spans="7:17">
      <c r="G1136" s="1"/>
      <c r="H1136" s="1"/>
      <c r="I1136" s="1"/>
      <c r="J1136" s="1"/>
      <c r="K1136" s="1"/>
      <c r="L1136" s="1"/>
      <c r="M1136" s="1"/>
      <c r="N1136" s="1"/>
      <c r="P1136" s="1"/>
      <c r="Q1136" s="1"/>
    </row>
    <row r="1137" spans="7:17">
      <c r="G1137" s="1"/>
      <c r="H1137" s="1"/>
      <c r="I1137" s="1"/>
      <c r="J1137" s="1"/>
      <c r="K1137" s="1"/>
      <c r="L1137" s="1"/>
      <c r="M1137" s="1"/>
      <c r="N1137" s="1"/>
      <c r="P1137" s="1"/>
      <c r="Q1137" s="1"/>
    </row>
    <row r="1138" spans="7:17">
      <c r="G1138" s="1"/>
      <c r="H1138" s="1"/>
      <c r="I1138" s="1"/>
      <c r="J1138" s="1"/>
      <c r="K1138" s="1"/>
      <c r="L1138" s="1"/>
      <c r="M1138" s="1"/>
      <c r="N1138" s="1"/>
      <c r="P1138" s="1"/>
      <c r="Q1138" s="1"/>
    </row>
    <row r="1139" spans="7:17">
      <c r="G1139" s="1"/>
      <c r="H1139" s="1"/>
      <c r="I1139" s="1"/>
      <c r="J1139" s="1"/>
      <c r="K1139" s="1"/>
      <c r="L1139" s="1"/>
      <c r="M1139" s="1"/>
      <c r="N1139" s="1"/>
      <c r="P1139" s="1"/>
      <c r="Q1139" s="1"/>
    </row>
    <row r="1140" spans="7:17">
      <c r="G1140" s="1"/>
      <c r="H1140" s="1"/>
      <c r="I1140" s="1"/>
      <c r="J1140" s="1"/>
      <c r="K1140" s="1"/>
      <c r="L1140" s="1"/>
      <c r="M1140" s="1"/>
      <c r="N1140" s="1"/>
      <c r="P1140" s="1"/>
      <c r="Q1140" s="1"/>
    </row>
    <row r="1141" spans="7:17">
      <c r="G1141" s="1"/>
      <c r="H1141" s="1"/>
      <c r="I1141" s="1"/>
      <c r="J1141" s="1"/>
      <c r="K1141" s="1"/>
      <c r="L1141" s="1"/>
      <c r="M1141" s="1"/>
      <c r="N1141" s="1"/>
      <c r="P1141" s="1"/>
      <c r="Q1141" s="1"/>
    </row>
    <row r="1142" spans="7:17">
      <c r="G1142" s="1"/>
      <c r="H1142" s="1"/>
      <c r="I1142" s="1"/>
      <c r="J1142" s="1"/>
      <c r="K1142" s="1"/>
      <c r="L1142" s="1"/>
      <c r="M1142" s="1"/>
      <c r="N1142" s="1"/>
      <c r="P1142" s="1"/>
      <c r="Q1142" s="1"/>
    </row>
    <row r="1143" spans="7:17">
      <c r="G1143" s="1"/>
      <c r="H1143" s="1"/>
      <c r="I1143" s="1"/>
      <c r="J1143" s="1"/>
      <c r="K1143" s="1"/>
      <c r="L1143" s="1"/>
      <c r="M1143" s="1"/>
      <c r="N1143" s="1"/>
      <c r="P1143" s="1"/>
      <c r="Q1143" s="1"/>
    </row>
    <row r="1144" spans="7:17">
      <c r="G1144" s="1"/>
      <c r="H1144" s="1"/>
      <c r="I1144" s="1"/>
      <c r="J1144" s="1"/>
      <c r="K1144" s="1"/>
      <c r="L1144" s="1"/>
      <c r="M1144" s="1"/>
      <c r="N1144" s="1"/>
      <c r="P1144" s="1"/>
      <c r="Q1144" s="1"/>
    </row>
    <row r="1145" spans="7:17">
      <c r="G1145" s="1"/>
      <c r="H1145" s="1"/>
      <c r="I1145" s="1"/>
      <c r="J1145" s="1"/>
      <c r="K1145" s="1"/>
      <c r="L1145" s="1"/>
      <c r="M1145" s="1"/>
      <c r="N1145" s="1"/>
      <c r="P1145" s="1"/>
      <c r="Q1145" s="1"/>
    </row>
    <row r="1146" spans="7:17">
      <c r="G1146" s="1"/>
      <c r="H1146" s="1"/>
      <c r="I1146" s="1"/>
      <c r="J1146" s="1"/>
      <c r="K1146" s="1"/>
      <c r="L1146" s="1"/>
      <c r="M1146" s="1"/>
      <c r="N1146" s="1"/>
      <c r="P1146" s="1"/>
      <c r="Q1146" s="1"/>
    </row>
    <row r="1147" spans="7:17">
      <c r="G1147" s="1"/>
      <c r="H1147" s="1"/>
      <c r="I1147" s="1"/>
      <c r="J1147" s="1"/>
      <c r="K1147" s="1"/>
      <c r="L1147" s="1"/>
      <c r="M1147" s="1"/>
      <c r="N1147" s="1"/>
      <c r="P1147" s="1"/>
      <c r="Q1147" s="1"/>
    </row>
    <row r="1148" spans="7:17">
      <c r="G1148" s="1"/>
      <c r="H1148" s="1"/>
      <c r="I1148" s="1"/>
      <c r="J1148" s="1"/>
      <c r="K1148" s="1"/>
      <c r="L1148" s="1"/>
      <c r="M1148" s="1"/>
      <c r="N1148" s="1"/>
      <c r="P1148" s="1"/>
      <c r="Q1148" s="1"/>
    </row>
    <row r="1149" spans="7:17">
      <c r="G1149" s="1"/>
      <c r="H1149" s="1"/>
      <c r="I1149" s="1"/>
      <c r="J1149" s="1"/>
      <c r="K1149" s="1"/>
      <c r="L1149" s="1"/>
      <c r="M1149" s="1"/>
      <c r="N1149" s="1"/>
      <c r="P1149" s="1"/>
      <c r="Q1149" s="1"/>
    </row>
    <row r="1150" spans="7:17">
      <c r="G1150" s="1"/>
      <c r="H1150" s="1"/>
      <c r="I1150" s="1"/>
      <c r="J1150" s="1"/>
      <c r="K1150" s="1"/>
      <c r="L1150" s="1"/>
      <c r="M1150" s="1"/>
      <c r="N1150" s="1"/>
      <c r="P1150" s="1"/>
      <c r="Q1150" s="1"/>
    </row>
    <row r="1151" spans="7:17">
      <c r="G1151" s="1"/>
      <c r="H1151" s="1"/>
      <c r="I1151" s="1"/>
      <c r="J1151" s="1"/>
      <c r="K1151" s="1"/>
      <c r="L1151" s="1"/>
      <c r="M1151" s="1"/>
      <c r="N1151" s="1"/>
      <c r="P1151" s="1"/>
      <c r="Q1151" s="1"/>
    </row>
    <row r="1152" spans="7:17">
      <c r="G1152" s="1"/>
      <c r="H1152" s="1"/>
      <c r="I1152" s="1"/>
      <c r="J1152" s="1"/>
      <c r="K1152" s="1"/>
      <c r="L1152" s="1"/>
      <c r="M1152" s="1"/>
      <c r="N1152" s="1"/>
      <c r="P1152" s="1"/>
      <c r="Q1152" s="1"/>
    </row>
    <row r="1153" spans="7:17">
      <c r="G1153" s="1"/>
      <c r="H1153" s="1"/>
      <c r="I1153" s="1"/>
      <c r="J1153" s="1"/>
      <c r="K1153" s="1"/>
      <c r="L1153" s="1"/>
      <c r="M1153" s="1"/>
      <c r="N1153" s="1"/>
      <c r="P1153" s="1"/>
      <c r="Q1153" s="1"/>
    </row>
    <row r="1154" spans="7:17">
      <c r="G1154" s="1"/>
      <c r="H1154" s="1"/>
      <c r="I1154" s="1"/>
      <c r="J1154" s="1"/>
      <c r="K1154" s="1"/>
      <c r="L1154" s="1"/>
      <c r="M1154" s="1"/>
      <c r="N1154" s="1"/>
      <c r="P1154" s="1"/>
      <c r="Q1154" s="1"/>
    </row>
    <row r="1155" spans="7:17">
      <c r="G1155" s="1"/>
      <c r="H1155" s="1"/>
      <c r="I1155" s="1"/>
      <c r="J1155" s="1"/>
      <c r="K1155" s="1"/>
      <c r="L1155" s="1"/>
      <c r="M1155" s="1"/>
      <c r="N1155" s="1"/>
      <c r="P1155" s="1"/>
      <c r="Q1155" s="1"/>
    </row>
    <row r="1156" spans="7:17">
      <c r="G1156" s="1"/>
      <c r="H1156" s="1"/>
      <c r="I1156" s="1"/>
      <c r="J1156" s="1"/>
      <c r="K1156" s="1"/>
      <c r="L1156" s="1"/>
      <c r="M1156" s="1"/>
      <c r="N1156" s="1"/>
      <c r="P1156" s="1"/>
      <c r="Q1156" s="1"/>
    </row>
    <row r="1157" spans="7:17">
      <c r="G1157" s="1"/>
      <c r="H1157" s="1"/>
      <c r="I1157" s="1"/>
      <c r="J1157" s="1"/>
      <c r="K1157" s="1"/>
      <c r="L1157" s="1"/>
      <c r="M1157" s="1"/>
      <c r="N1157" s="1"/>
      <c r="P1157" s="1"/>
      <c r="Q1157" s="1"/>
    </row>
    <row r="1158" spans="7:17">
      <c r="G1158" s="1"/>
      <c r="H1158" s="1"/>
      <c r="I1158" s="1"/>
      <c r="J1158" s="1"/>
      <c r="K1158" s="1"/>
      <c r="L1158" s="1"/>
      <c r="M1158" s="1"/>
      <c r="N1158" s="1"/>
      <c r="P1158" s="1"/>
      <c r="Q1158" s="1"/>
    </row>
    <row r="1159" spans="7:17">
      <c r="G1159" s="1"/>
      <c r="H1159" s="1"/>
      <c r="I1159" s="1"/>
      <c r="J1159" s="1"/>
      <c r="K1159" s="1"/>
      <c r="L1159" s="1"/>
      <c r="M1159" s="1"/>
      <c r="N1159" s="1"/>
      <c r="P1159" s="1"/>
      <c r="Q1159" s="1"/>
    </row>
    <row r="1160" spans="7:17">
      <c r="G1160" s="1"/>
      <c r="H1160" s="1"/>
      <c r="I1160" s="1"/>
      <c r="J1160" s="1"/>
      <c r="K1160" s="1"/>
      <c r="L1160" s="1"/>
      <c r="M1160" s="1"/>
      <c r="N1160" s="1"/>
      <c r="P1160" s="1"/>
      <c r="Q1160" s="1"/>
    </row>
    <row r="1161" spans="7:17">
      <c r="G1161" s="1"/>
      <c r="H1161" s="1"/>
      <c r="I1161" s="1"/>
      <c r="J1161" s="1"/>
      <c r="K1161" s="1"/>
      <c r="L1161" s="1"/>
      <c r="M1161" s="1"/>
      <c r="N1161" s="1"/>
      <c r="P1161" s="1"/>
      <c r="Q1161" s="1"/>
    </row>
    <row r="1162" spans="7:17">
      <c r="G1162" s="1"/>
      <c r="H1162" s="1"/>
      <c r="I1162" s="1"/>
      <c r="J1162" s="1"/>
      <c r="K1162" s="1"/>
      <c r="L1162" s="1"/>
      <c r="M1162" s="1"/>
      <c r="N1162" s="1"/>
      <c r="P1162" s="1"/>
      <c r="Q1162" s="1"/>
    </row>
    <row r="1163" spans="7:17">
      <c r="G1163" s="1"/>
      <c r="H1163" s="1"/>
      <c r="I1163" s="1"/>
      <c r="J1163" s="1"/>
      <c r="K1163" s="1"/>
      <c r="L1163" s="1"/>
      <c r="M1163" s="1"/>
      <c r="N1163" s="1"/>
      <c r="P1163" s="1"/>
      <c r="Q1163" s="1"/>
    </row>
    <row r="1164" spans="7:17">
      <c r="G1164" s="1"/>
      <c r="H1164" s="1"/>
      <c r="I1164" s="1"/>
      <c r="J1164" s="1"/>
      <c r="K1164" s="1"/>
      <c r="L1164" s="1"/>
      <c r="M1164" s="1"/>
      <c r="N1164" s="1"/>
      <c r="P1164" s="1"/>
      <c r="Q1164" s="1"/>
    </row>
    <row r="1165" spans="7:17">
      <c r="G1165" s="1"/>
      <c r="H1165" s="1"/>
      <c r="I1165" s="1"/>
      <c r="J1165" s="1"/>
      <c r="K1165" s="1"/>
      <c r="L1165" s="1"/>
      <c r="M1165" s="1"/>
      <c r="N1165" s="1"/>
      <c r="P1165" s="1"/>
      <c r="Q1165" s="1"/>
    </row>
    <row r="1166" spans="7:17">
      <c r="G1166" s="1"/>
      <c r="H1166" s="1"/>
      <c r="I1166" s="1"/>
      <c r="J1166" s="1"/>
      <c r="K1166" s="1"/>
      <c r="L1166" s="1"/>
      <c r="M1166" s="1"/>
      <c r="N1166" s="1"/>
      <c r="P1166" s="1"/>
      <c r="Q1166" s="1"/>
    </row>
    <row r="1167" spans="7:17">
      <c r="G1167" s="1"/>
      <c r="H1167" s="1"/>
      <c r="I1167" s="1"/>
      <c r="J1167" s="1"/>
      <c r="K1167" s="1"/>
      <c r="L1167" s="1"/>
      <c r="M1167" s="1"/>
      <c r="N1167" s="1"/>
      <c r="P1167" s="1"/>
      <c r="Q1167" s="1"/>
    </row>
    <row r="1168" spans="7:17">
      <c r="G1168" s="1"/>
      <c r="H1168" s="1"/>
      <c r="I1168" s="1"/>
      <c r="J1168" s="1"/>
      <c r="K1168" s="1"/>
      <c r="L1168" s="1"/>
      <c r="M1168" s="1"/>
      <c r="N1168" s="1"/>
      <c r="P1168" s="1"/>
      <c r="Q1168" s="1"/>
    </row>
    <row r="1169" spans="7:17">
      <c r="G1169" s="1"/>
      <c r="H1169" s="1"/>
      <c r="I1169" s="1"/>
      <c r="J1169" s="1"/>
      <c r="K1169" s="1"/>
      <c r="L1169" s="1"/>
      <c r="M1169" s="1"/>
      <c r="N1169" s="1"/>
      <c r="P1169" s="1"/>
      <c r="Q1169" s="1"/>
    </row>
    <row r="1170" spans="7:17">
      <c r="G1170" s="1"/>
      <c r="H1170" s="1"/>
      <c r="I1170" s="1"/>
      <c r="J1170" s="1"/>
      <c r="K1170" s="1"/>
      <c r="L1170" s="1"/>
      <c r="M1170" s="1"/>
      <c r="N1170" s="1"/>
      <c r="P1170" s="1"/>
      <c r="Q1170" s="1"/>
    </row>
    <row r="1171" spans="7:17">
      <c r="G1171" s="1"/>
      <c r="H1171" s="1"/>
      <c r="I1171" s="1"/>
      <c r="J1171" s="1"/>
      <c r="K1171" s="1"/>
      <c r="L1171" s="1"/>
      <c r="M1171" s="1"/>
      <c r="N1171" s="1"/>
      <c r="P1171" s="1"/>
      <c r="Q1171" s="1"/>
    </row>
    <row r="1172" spans="7:17">
      <c r="G1172" s="1"/>
      <c r="H1172" s="1"/>
      <c r="I1172" s="1"/>
      <c r="J1172" s="1"/>
      <c r="K1172" s="1"/>
      <c r="L1172" s="1"/>
      <c r="M1172" s="1"/>
      <c r="N1172" s="1"/>
      <c r="P1172" s="1"/>
      <c r="Q1172" s="1"/>
    </row>
    <row r="1173" spans="7:17">
      <c r="G1173" s="1"/>
      <c r="H1173" s="1"/>
      <c r="I1173" s="1"/>
      <c r="J1173" s="1"/>
      <c r="K1173" s="1"/>
      <c r="L1173" s="1"/>
      <c r="M1173" s="1"/>
      <c r="N1173" s="1"/>
      <c r="P1173" s="1"/>
      <c r="Q1173" s="1"/>
    </row>
    <row r="1174" spans="7:17">
      <c r="G1174" s="1"/>
      <c r="H1174" s="1"/>
      <c r="I1174" s="1"/>
      <c r="J1174" s="1"/>
      <c r="K1174" s="1"/>
      <c r="L1174" s="1"/>
      <c r="M1174" s="1"/>
      <c r="N1174" s="1"/>
      <c r="P1174" s="1"/>
      <c r="Q1174" s="1"/>
    </row>
    <row r="1175" spans="7:17">
      <c r="G1175" s="1"/>
      <c r="H1175" s="1"/>
      <c r="I1175" s="1"/>
      <c r="J1175" s="1"/>
      <c r="K1175" s="1"/>
      <c r="L1175" s="1"/>
      <c r="M1175" s="1"/>
      <c r="N1175" s="1"/>
      <c r="P1175" s="1"/>
      <c r="Q1175" s="1"/>
    </row>
    <row r="1176" spans="7:17">
      <c r="G1176" s="1"/>
      <c r="H1176" s="1"/>
      <c r="I1176" s="1"/>
      <c r="J1176" s="1"/>
      <c r="K1176" s="1"/>
      <c r="L1176" s="1"/>
      <c r="M1176" s="1"/>
      <c r="N1176" s="1"/>
      <c r="P1176" s="1"/>
      <c r="Q1176" s="1"/>
    </row>
    <row r="1177" spans="7:17">
      <c r="G1177" s="1"/>
      <c r="H1177" s="1"/>
      <c r="I1177" s="1"/>
      <c r="J1177" s="1"/>
      <c r="K1177" s="1"/>
      <c r="L1177" s="1"/>
      <c r="M1177" s="1"/>
      <c r="N1177" s="1"/>
      <c r="P1177" s="1"/>
      <c r="Q1177" s="1"/>
    </row>
    <row r="1178" spans="7:17">
      <c r="G1178" s="1"/>
      <c r="H1178" s="1"/>
      <c r="I1178" s="1"/>
      <c r="J1178" s="1"/>
      <c r="K1178" s="1"/>
      <c r="L1178" s="1"/>
      <c r="M1178" s="1"/>
      <c r="N1178" s="1"/>
      <c r="P1178" s="1"/>
      <c r="Q1178" s="1"/>
    </row>
    <row r="1179" spans="7:17">
      <c r="G1179" s="1"/>
      <c r="H1179" s="1"/>
      <c r="I1179" s="1"/>
      <c r="J1179" s="1"/>
      <c r="K1179" s="1"/>
      <c r="L1179" s="1"/>
      <c r="M1179" s="1"/>
      <c r="N1179" s="1"/>
      <c r="P1179" s="1"/>
      <c r="Q1179" s="1"/>
    </row>
    <row r="1180" spans="7:17">
      <c r="G1180" s="1"/>
      <c r="H1180" s="1"/>
      <c r="I1180" s="1"/>
      <c r="J1180" s="1"/>
      <c r="K1180" s="1"/>
      <c r="L1180" s="1"/>
      <c r="M1180" s="1"/>
      <c r="N1180" s="1"/>
      <c r="P1180" s="1"/>
      <c r="Q1180" s="1"/>
    </row>
    <row r="1181" spans="7:17">
      <c r="G1181" s="1"/>
      <c r="H1181" s="1"/>
      <c r="I1181" s="1"/>
      <c r="J1181" s="1"/>
      <c r="K1181" s="1"/>
      <c r="L1181" s="1"/>
      <c r="M1181" s="1"/>
      <c r="N1181" s="1"/>
      <c r="P1181" s="1"/>
      <c r="Q1181" s="1"/>
    </row>
    <row r="1182" spans="7:17">
      <c r="G1182" s="1"/>
      <c r="H1182" s="1"/>
      <c r="I1182" s="1"/>
      <c r="J1182" s="1"/>
      <c r="K1182" s="1"/>
      <c r="L1182" s="1"/>
      <c r="M1182" s="1"/>
      <c r="N1182" s="1"/>
      <c r="P1182" s="1"/>
      <c r="Q1182" s="1"/>
    </row>
    <row r="1183" spans="7:17">
      <c r="G1183" s="1"/>
      <c r="H1183" s="1"/>
      <c r="I1183" s="1"/>
      <c r="J1183" s="1"/>
      <c r="K1183" s="1"/>
      <c r="L1183" s="1"/>
      <c r="M1183" s="1"/>
      <c r="N1183" s="1"/>
      <c r="P1183" s="1"/>
      <c r="Q1183" s="1"/>
    </row>
    <row r="1184" spans="7:17">
      <c r="G1184" s="1"/>
      <c r="H1184" s="1"/>
      <c r="I1184" s="1"/>
      <c r="J1184" s="1"/>
      <c r="K1184" s="1"/>
      <c r="L1184" s="1"/>
      <c r="M1184" s="1"/>
      <c r="N1184" s="1"/>
      <c r="P1184" s="1"/>
      <c r="Q1184" s="1"/>
    </row>
    <row r="1185" spans="7:17">
      <c r="G1185" s="1"/>
      <c r="H1185" s="1"/>
      <c r="I1185" s="1"/>
      <c r="J1185" s="1"/>
      <c r="K1185" s="1"/>
      <c r="L1185" s="1"/>
      <c r="M1185" s="1"/>
      <c r="N1185" s="1"/>
      <c r="P1185" s="1"/>
      <c r="Q1185" s="1"/>
    </row>
    <row r="1186" spans="7:17">
      <c r="G1186" s="1"/>
      <c r="H1186" s="1"/>
      <c r="I1186" s="1"/>
      <c r="J1186" s="1"/>
      <c r="K1186" s="1"/>
      <c r="L1186" s="1"/>
      <c r="M1186" s="1"/>
      <c r="N1186" s="1"/>
      <c r="P1186" s="1"/>
      <c r="Q1186" s="1"/>
    </row>
    <row r="1187" spans="7:17">
      <c r="G1187" s="1"/>
      <c r="H1187" s="1"/>
      <c r="I1187" s="1"/>
      <c r="J1187" s="1"/>
      <c r="K1187" s="1"/>
      <c r="L1187" s="1"/>
      <c r="M1187" s="1"/>
      <c r="N1187" s="1"/>
      <c r="P1187" s="1"/>
      <c r="Q1187" s="1"/>
    </row>
    <row r="1188" spans="7:17">
      <c r="G1188" s="1"/>
      <c r="H1188" s="1"/>
      <c r="I1188" s="1"/>
      <c r="J1188" s="1"/>
      <c r="K1188" s="1"/>
      <c r="L1188" s="1"/>
      <c r="M1188" s="1"/>
      <c r="N1188" s="1"/>
      <c r="P1188" s="1"/>
      <c r="Q1188" s="1"/>
    </row>
    <row r="1189" spans="7:17">
      <c r="G1189" s="1"/>
      <c r="H1189" s="1"/>
      <c r="I1189" s="1"/>
      <c r="J1189" s="1"/>
      <c r="K1189" s="1"/>
      <c r="L1189" s="1"/>
      <c r="M1189" s="1"/>
      <c r="N1189" s="1"/>
      <c r="P1189" s="1"/>
      <c r="Q1189" s="1"/>
    </row>
    <row r="1190" spans="7:17">
      <c r="G1190" s="1"/>
      <c r="H1190" s="1"/>
      <c r="I1190" s="1"/>
      <c r="J1190" s="1"/>
      <c r="K1190" s="1"/>
      <c r="L1190" s="1"/>
      <c r="M1190" s="1"/>
      <c r="N1190" s="1"/>
      <c r="P1190" s="1"/>
      <c r="Q1190" s="1"/>
    </row>
    <row r="1191" spans="7:17">
      <c r="G1191" s="1"/>
      <c r="H1191" s="1"/>
      <c r="I1191" s="1"/>
      <c r="J1191" s="1"/>
      <c r="K1191" s="1"/>
      <c r="L1191" s="1"/>
      <c r="M1191" s="1"/>
      <c r="N1191" s="1"/>
      <c r="P1191" s="1"/>
      <c r="Q1191" s="1"/>
    </row>
    <row r="1192" spans="7:17">
      <c r="G1192" s="1"/>
      <c r="H1192" s="1"/>
      <c r="I1192" s="1"/>
      <c r="J1192" s="1"/>
      <c r="K1192" s="1"/>
      <c r="L1192" s="1"/>
      <c r="M1192" s="1"/>
      <c r="N1192" s="1"/>
      <c r="P1192" s="1"/>
      <c r="Q1192" s="1"/>
    </row>
    <row r="1193" spans="7:17">
      <c r="G1193" s="1"/>
      <c r="H1193" s="1"/>
      <c r="I1193" s="1"/>
      <c r="J1193" s="1"/>
      <c r="K1193" s="1"/>
      <c r="L1193" s="1"/>
      <c r="M1193" s="1"/>
      <c r="N1193" s="1"/>
      <c r="P1193" s="1"/>
      <c r="Q1193" s="1"/>
    </row>
    <row r="1194" spans="7:17">
      <c r="G1194" s="1"/>
      <c r="H1194" s="1"/>
      <c r="I1194" s="1"/>
      <c r="J1194" s="1"/>
      <c r="K1194" s="1"/>
      <c r="L1194" s="1"/>
      <c r="M1194" s="1"/>
      <c r="N1194" s="1"/>
      <c r="P1194" s="1"/>
      <c r="Q1194" s="1"/>
    </row>
    <row r="1195" spans="7:17">
      <c r="G1195" s="1"/>
      <c r="H1195" s="1"/>
      <c r="I1195" s="1"/>
      <c r="J1195" s="1"/>
      <c r="K1195" s="1"/>
      <c r="L1195" s="1"/>
      <c r="M1195" s="1"/>
      <c r="N1195" s="1"/>
      <c r="P1195" s="1"/>
      <c r="Q1195" s="1"/>
    </row>
    <row r="1196" spans="7:17">
      <c r="G1196" s="1"/>
      <c r="H1196" s="1"/>
      <c r="I1196" s="1"/>
      <c r="J1196" s="1"/>
      <c r="K1196" s="1"/>
      <c r="L1196" s="1"/>
      <c r="M1196" s="1"/>
      <c r="N1196" s="1"/>
      <c r="P1196" s="1"/>
      <c r="Q1196" s="1"/>
    </row>
    <row r="1197" spans="7:17">
      <c r="G1197" s="1"/>
      <c r="H1197" s="1"/>
      <c r="I1197" s="1"/>
      <c r="J1197" s="1"/>
      <c r="K1197" s="1"/>
      <c r="L1197" s="1"/>
      <c r="M1197" s="1"/>
      <c r="N1197" s="1"/>
      <c r="P1197" s="1"/>
      <c r="Q1197" s="1"/>
    </row>
    <row r="1198" spans="7:17">
      <c r="G1198" s="1"/>
      <c r="H1198" s="1"/>
      <c r="I1198" s="1"/>
      <c r="J1198" s="1"/>
      <c r="K1198" s="1"/>
      <c r="L1198" s="1"/>
      <c r="M1198" s="1"/>
      <c r="N1198" s="1"/>
      <c r="P1198" s="1"/>
      <c r="Q1198" s="1"/>
    </row>
    <row r="1199" spans="7:17">
      <c r="G1199" s="1"/>
      <c r="H1199" s="1"/>
      <c r="I1199" s="1"/>
      <c r="J1199" s="1"/>
      <c r="K1199" s="1"/>
      <c r="L1199" s="1"/>
      <c r="M1199" s="1"/>
      <c r="N1199" s="1"/>
      <c r="P1199" s="1"/>
      <c r="Q1199" s="1"/>
    </row>
    <row r="1200" spans="7:17">
      <c r="G1200" s="1"/>
      <c r="H1200" s="1"/>
      <c r="I1200" s="1"/>
      <c r="J1200" s="1"/>
      <c r="K1200" s="1"/>
      <c r="L1200" s="1"/>
      <c r="M1200" s="1"/>
      <c r="N1200" s="1"/>
      <c r="P1200" s="1"/>
      <c r="Q1200" s="1"/>
    </row>
    <row r="1201" spans="7:17">
      <c r="G1201" s="1"/>
      <c r="H1201" s="1"/>
      <c r="I1201" s="1"/>
      <c r="J1201" s="1"/>
      <c r="K1201" s="1"/>
      <c r="L1201" s="1"/>
      <c r="M1201" s="1"/>
      <c r="N1201" s="1"/>
      <c r="P1201" s="1"/>
      <c r="Q1201" s="1"/>
    </row>
    <row r="1202" spans="7:17">
      <c r="G1202" s="1"/>
      <c r="H1202" s="1"/>
      <c r="I1202" s="1"/>
      <c r="J1202" s="1"/>
      <c r="K1202" s="1"/>
      <c r="L1202" s="1"/>
      <c r="M1202" s="1"/>
      <c r="N1202" s="1"/>
      <c r="P1202" s="1"/>
      <c r="Q1202" s="1"/>
    </row>
    <row r="1203" spans="7:17">
      <c r="G1203" s="1"/>
      <c r="H1203" s="1"/>
      <c r="I1203" s="1"/>
      <c r="J1203" s="1"/>
      <c r="K1203" s="1"/>
      <c r="L1203" s="1"/>
      <c r="M1203" s="1"/>
      <c r="N1203" s="1"/>
      <c r="P1203" s="1"/>
      <c r="Q1203" s="1"/>
    </row>
    <row r="1204" spans="7:17">
      <c r="G1204" s="1"/>
      <c r="H1204" s="1"/>
      <c r="I1204" s="1"/>
      <c r="J1204" s="1"/>
      <c r="K1204" s="1"/>
      <c r="L1204" s="1"/>
      <c r="M1204" s="1"/>
      <c r="N1204" s="1"/>
      <c r="P1204" s="1"/>
      <c r="Q1204" s="1"/>
    </row>
    <row r="1205" spans="7:17">
      <c r="G1205" s="1"/>
      <c r="H1205" s="1"/>
      <c r="I1205" s="1"/>
      <c r="J1205" s="1"/>
      <c r="K1205" s="1"/>
      <c r="L1205" s="1"/>
      <c r="M1205" s="1"/>
      <c r="N1205" s="1"/>
      <c r="P1205" s="1"/>
      <c r="Q1205" s="1"/>
    </row>
    <row r="1206" spans="7:17">
      <c r="G1206" s="1"/>
      <c r="H1206" s="1"/>
      <c r="I1206" s="1"/>
      <c r="J1206" s="1"/>
      <c r="K1206" s="1"/>
      <c r="L1206" s="1"/>
      <c r="M1206" s="1"/>
      <c r="N1206" s="1"/>
      <c r="P1206" s="1"/>
      <c r="Q1206" s="1"/>
    </row>
    <row r="1207" spans="7:17">
      <c r="G1207" s="1"/>
      <c r="H1207" s="1"/>
      <c r="I1207" s="1"/>
      <c r="J1207" s="1"/>
      <c r="K1207" s="1"/>
      <c r="L1207" s="1"/>
      <c r="M1207" s="1"/>
      <c r="N1207" s="1"/>
      <c r="P1207" s="1"/>
      <c r="Q1207" s="1"/>
    </row>
    <row r="1208" spans="7:17">
      <c r="G1208" s="1"/>
      <c r="H1208" s="1"/>
      <c r="I1208" s="1"/>
      <c r="J1208" s="1"/>
      <c r="K1208" s="1"/>
      <c r="L1208" s="1"/>
      <c r="M1208" s="1"/>
      <c r="N1208" s="1"/>
      <c r="P1208" s="1"/>
      <c r="Q1208" s="1"/>
    </row>
    <row r="1209" spans="7:17">
      <c r="G1209" s="1"/>
      <c r="H1209" s="1"/>
      <c r="I1209" s="1"/>
      <c r="J1209" s="1"/>
      <c r="K1209" s="1"/>
      <c r="L1209" s="1"/>
      <c r="M1209" s="1"/>
      <c r="N1209" s="1"/>
      <c r="P1209" s="1"/>
      <c r="Q1209" s="1"/>
    </row>
    <row r="1210" spans="7:17">
      <c r="G1210" s="1"/>
      <c r="H1210" s="1"/>
      <c r="I1210" s="1"/>
      <c r="J1210" s="1"/>
      <c r="K1210" s="1"/>
      <c r="L1210" s="1"/>
      <c r="M1210" s="1"/>
      <c r="N1210" s="1"/>
      <c r="P1210" s="1"/>
      <c r="Q1210" s="1"/>
    </row>
    <row r="1211" spans="7:17">
      <c r="G1211" s="1"/>
      <c r="H1211" s="1"/>
      <c r="I1211" s="1"/>
      <c r="J1211" s="1"/>
      <c r="K1211" s="1"/>
      <c r="L1211" s="1"/>
      <c r="M1211" s="1"/>
      <c r="N1211" s="1"/>
      <c r="P1211" s="1"/>
      <c r="Q1211" s="1"/>
    </row>
    <row r="1212" spans="7:17">
      <c r="G1212" s="1"/>
      <c r="H1212" s="1"/>
      <c r="I1212" s="1"/>
      <c r="J1212" s="1"/>
      <c r="K1212" s="1"/>
      <c r="L1212" s="1"/>
      <c r="M1212" s="1"/>
      <c r="N1212" s="1"/>
      <c r="P1212" s="1"/>
      <c r="Q1212" s="1"/>
    </row>
    <row r="1213" spans="7:17">
      <c r="G1213" s="1"/>
      <c r="H1213" s="1"/>
      <c r="I1213" s="1"/>
      <c r="J1213" s="1"/>
      <c r="K1213" s="1"/>
      <c r="L1213" s="1"/>
      <c r="M1213" s="1"/>
      <c r="N1213" s="1"/>
      <c r="P1213" s="1"/>
      <c r="Q1213" s="1"/>
    </row>
    <row r="1214" spans="7:17">
      <c r="G1214" s="1"/>
      <c r="H1214" s="1"/>
      <c r="I1214" s="1"/>
      <c r="J1214" s="1"/>
      <c r="K1214" s="1"/>
      <c r="L1214" s="1"/>
      <c r="M1214" s="1"/>
      <c r="N1214" s="1"/>
      <c r="P1214" s="1"/>
      <c r="Q1214" s="1"/>
    </row>
    <row r="1215" spans="7:17">
      <c r="G1215" s="1"/>
      <c r="H1215" s="1"/>
      <c r="I1215" s="1"/>
      <c r="J1215" s="1"/>
      <c r="K1215" s="1"/>
      <c r="L1215" s="1"/>
      <c r="M1215" s="1"/>
      <c r="N1215" s="1"/>
      <c r="P1215" s="1"/>
      <c r="Q1215" s="1"/>
    </row>
    <row r="1216" spans="7:17">
      <c r="G1216" s="1"/>
      <c r="H1216" s="1"/>
      <c r="I1216" s="1"/>
      <c r="J1216" s="1"/>
      <c r="K1216" s="1"/>
      <c r="L1216" s="1"/>
      <c r="M1216" s="1"/>
      <c r="N1216" s="1"/>
      <c r="P1216" s="1"/>
      <c r="Q1216" s="1"/>
    </row>
    <row r="1217" spans="7:17">
      <c r="G1217" s="1"/>
      <c r="H1217" s="1"/>
      <c r="I1217" s="1"/>
      <c r="J1217" s="1"/>
      <c r="K1217" s="1"/>
      <c r="L1217" s="1"/>
      <c r="M1217" s="1"/>
      <c r="N1217" s="1"/>
      <c r="P1217" s="1"/>
      <c r="Q1217" s="1"/>
    </row>
    <row r="1218" spans="7:17">
      <c r="G1218" s="1"/>
      <c r="H1218" s="1"/>
      <c r="I1218" s="1"/>
      <c r="J1218" s="1"/>
      <c r="K1218" s="1"/>
      <c r="L1218" s="1"/>
      <c r="M1218" s="1"/>
      <c r="N1218" s="1"/>
      <c r="P1218" s="1"/>
      <c r="Q1218" s="1"/>
    </row>
    <row r="1219" spans="7:17">
      <c r="G1219" s="1"/>
      <c r="H1219" s="1"/>
      <c r="I1219" s="1"/>
      <c r="J1219" s="1"/>
      <c r="K1219" s="1"/>
      <c r="L1219" s="1"/>
      <c r="M1219" s="1"/>
      <c r="N1219" s="1"/>
      <c r="P1219" s="1"/>
      <c r="Q1219" s="1"/>
    </row>
    <row r="1220" spans="7:17">
      <c r="G1220" s="1"/>
      <c r="H1220" s="1"/>
      <c r="I1220" s="1"/>
      <c r="J1220" s="1"/>
      <c r="K1220" s="1"/>
      <c r="L1220" s="1"/>
      <c r="M1220" s="1"/>
      <c r="N1220" s="1"/>
      <c r="P1220" s="1"/>
      <c r="Q1220" s="1"/>
    </row>
    <row r="1221" spans="7:17">
      <c r="G1221" s="1"/>
      <c r="H1221" s="1"/>
      <c r="I1221" s="1"/>
      <c r="J1221" s="1"/>
      <c r="K1221" s="1"/>
      <c r="L1221" s="1"/>
      <c r="M1221" s="1"/>
      <c r="N1221" s="1"/>
      <c r="P1221" s="1"/>
      <c r="Q1221" s="1"/>
    </row>
    <row r="1222" spans="7:17">
      <c r="G1222" s="1"/>
      <c r="H1222" s="1"/>
      <c r="I1222" s="1"/>
      <c r="J1222" s="1"/>
      <c r="K1222" s="1"/>
      <c r="L1222" s="1"/>
      <c r="M1222" s="1"/>
      <c r="N1222" s="1"/>
      <c r="P1222" s="1"/>
      <c r="Q1222" s="1"/>
    </row>
    <row r="1223" spans="7:17">
      <c r="G1223" s="1"/>
      <c r="H1223" s="1"/>
      <c r="I1223" s="1"/>
      <c r="J1223" s="1"/>
      <c r="K1223" s="1"/>
      <c r="L1223" s="1"/>
      <c r="M1223" s="1"/>
      <c r="N1223" s="1"/>
      <c r="P1223" s="1"/>
      <c r="Q1223" s="1"/>
    </row>
    <row r="1224" spans="7:17">
      <c r="G1224" s="1"/>
      <c r="H1224" s="1"/>
      <c r="I1224" s="1"/>
      <c r="J1224" s="1"/>
      <c r="K1224" s="1"/>
      <c r="L1224" s="1"/>
      <c r="M1224" s="1"/>
      <c r="N1224" s="1"/>
      <c r="P1224" s="1"/>
      <c r="Q1224" s="1"/>
    </row>
    <row r="1225" spans="7:17">
      <c r="G1225" s="1"/>
      <c r="H1225" s="1"/>
      <c r="I1225" s="1"/>
      <c r="J1225" s="1"/>
      <c r="K1225" s="1"/>
      <c r="L1225" s="1"/>
      <c r="M1225" s="1"/>
      <c r="N1225" s="1"/>
      <c r="P1225" s="1"/>
      <c r="Q1225" s="1"/>
    </row>
    <row r="1226" spans="7:17">
      <c r="G1226" s="1"/>
      <c r="H1226" s="1"/>
      <c r="I1226" s="1"/>
      <c r="J1226" s="1"/>
      <c r="K1226" s="1"/>
      <c r="L1226" s="1"/>
      <c r="M1226" s="1"/>
      <c r="N1226" s="1"/>
      <c r="P1226" s="1"/>
      <c r="Q1226" s="1"/>
    </row>
    <row r="1227" spans="7:17">
      <c r="G1227" s="1"/>
      <c r="H1227" s="1"/>
      <c r="I1227" s="1"/>
      <c r="J1227" s="1"/>
      <c r="K1227" s="1"/>
      <c r="L1227" s="1"/>
      <c r="M1227" s="1"/>
      <c r="N1227" s="1"/>
      <c r="P1227" s="1"/>
      <c r="Q1227" s="1"/>
    </row>
    <row r="1228" spans="7:17">
      <c r="G1228" s="1"/>
      <c r="H1228" s="1"/>
      <c r="I1228" s="1"/>
      <c r="J1228" s="1"/>
      <c r="K1228" s="1"/>
      <c r="L1228" s="1"/>
      <c r="M1228" s="1"/>
      <c r="N1228" s="1"/>
      <c r="P1228" s="1"/>
      <c r="Q1228" s="1"/>
    </row>
    <row r="1229" spans="7:17">
      <c r="G1229" s="1"/>
      <c r="H1229" s="1"/>
      <c r="I1229" s="1"/>
      <c r="J1229" s="1"/>
      <c r="K1229" s="1"/>
      <c r="L1229" s="1"/>
      <c r="M1229" s="1"/>
      <c r="N1229" s="1"/>
      <c r="P1229" s="1"/>
      <c r="Q1229" s="1"/>
    </row>
    <row r="1230" spans="7:17">
      <c r="G1230" s="1"/>
      <c r="H1230" s="1"/>
      <c r="I1230" s="1"/>
      <c r="J1230" s="1"/>
      <c r="K1230" s="1"/>
      <c r="L1230" s="1"/>
      <c r="M1230" s="1"/>
      <c r="N1230" s="1"/>
      <c r="P1230" s="1"/>
      <c r="Q1230" s="1"/>
    </row>
    <row r="1231" spans="7:17">
      <c r="G1231" s="1"/>
      <c r="H1231" s="1"/>
      <c r="I1231" s="1"/>
      <c r="J1231" s="1"/>
      <c r="K1231" s="1"/>
      <c r="L1231" s="1"/>
      <c r="M1231" s="1"/>
      <c r="N1231" s="1"/>
      <c r="P1231" s="1"/>
      <c r="Q1231" s="1"/>
    </row>
    <row r="1232" spans="7:17">
      <c r="G1232" s="1"/>
      <c r="H1232" s="1"/>
      <c r="I1232" s="1"/>
      <c r="J1232" s="1"/>
      <c r="K1232" s="1"/>
      <c r="L1232" s="1"/>
      <c r="M1232" s="1"/>
      <c r="N1232" s="1"/>
      <c r="P1232" s="1"/>
      <c r="Q1232" s="1"/>
    </row>
    <row r="1233" spans="7:17">
      <c r="G1233" s="1"/>
      <c r="H1233" s="1"/>
      <c r="I1233" s="1"/>
      <c r="J1233" s="1"/>
      <c r="K1233" s="1"/>
      <c r="L1233" s="1"/>
      <c r="M1233" s="1"/>
      <c r="N1233" s="1"/>
      <c r="P1233" s="1"/>
      <c r="Q1233" s="1"/>
    </row>
    <row r="1234" spans="7:17">
      <c r="G1234" s="1"/>
      <c r="H1234" s="1"/>
      <c r="I1234" s="1"/>
      <c r="J1234" s="1"/>
      <c r="K1234" s="1"/>
      <c r="L1234" s="1"/>
      <c r="M1234" s="1"/>
      <c r="N1234" s="1"/>
      <c r="P1234" s="1"/>
      <c r="Q1234" s="1"/>
    </row>
    <row r="1235" spans="7:17">
      <c r="G1235" s="1"/>
      <c r="H1235" s="1"/>
      <c r="I1235" s="1"/>
      <c r="J1235" s="1"/>
      <c r="K1235" s="1"/>
      <c r="L1235" s="1"/>
      <c r="M1235" s="1"/>
      <c r="N1235" s="1"/>
      <c r="P1235" s="1"/>
      <c r="Q1235" s="1"/>
    </row>
    <row r="1236" spans="7:17">
      <c r="G1236" s="1"/>
      <c r="H1236" s="1"/>
      <c r="I1236" s="1"/>
      <c r="J1236" s="1"/>
      <c r="K1236" s="1"/>
      <c r="L1236" s="1"/>
      <c r="M1236" s="1"/>
      <c r="N1236" s="1"/>
      <c r="P1236" s="1"/>
      <c r="Q1236" s="1"/>
    </row>
    <row r="1237" spans="7:17">
      <c r="G1237" s="1"/>
      <c r="H1237" s="1"/>
      <c r="I1237" s="1"/>
      <c r="J1237" s="1"/>
      <c r="K1237" s="1"/>
      <c r="L1237" s="1"/>
      <c r="M1237" s="1"/>
      <c r="N1237" s="1"/>
      <c r="P1237" s="1"/>
      <c r="Q1237" s="1"/>
    </row>
    <row r="1238" spans="7:17">
      <c r="G1238" s="1"/>
      <c r="H1238" s="1"/>
      <c r="I1238" s="1"/>
      <c r="J1238" s="1"/>
      <c r="K1238" s="1"/>
      <c r="L1238" s="1"/>
      <c r="M1238" s="1"/>
      <c r="N1238" s="1"/>
      <c r="P1238" s="1"/>
      <c r="Q1238" s="1"/>
    </row>
    <row r="1239" spans="7:17">
      <c r="G1239" s="1"/>
      <c r="H1239" s="1"/>
      <c r="I1239" s="1"/>
      <c r="J1239" s="1"/>
      <c r="K1239" s="1"/>
      <c r="L1239" s="1"/>
      <c r="M1239" s="1"/>
      <c r="N1239" s="1"/>
      <c r="P1239" s="1"/>
      <c r="Q1239" s="1"/>
    </row>
    <row r="1240" spans="7:17">
      <c r="G1240" s="1"/>
      <c r="H1240" s="1"/>
      <c r="I1240" s="1"/>
      <c r="J1240" s="1"/>
      <c r="K1240" s="1"/>
      <c r="L1240" s="1"/>
      <c r="M1240" s="1"/>
      <c r="N1240" s="1"/>
      <c r="P1240" s="1"/>
      <c r="Q1240" s="1"/>
    </row>
    <row r="1241" spans="7:17">
      <c r="G1241" s="1"/>
      <c r="H1241" s="1"/>
      <c r="I1241" s="1"/>
      <c r="J1241" s="1"/>
      <c r="K1241" s="1"/>
      <c r="L1241" s="1"/>
      <c r="M1241" s="1"/>
      <c r="N1241" s="1"/>
      <c r="P1241" s="1"/>
      <c r="Q1241" s="1"/>
    </row>
    <row r="1242" spans="7:17">
      <c r="G1242" s="1"/>
      <c r="H1242" s="1"/>
      <c r="I1242" s="1"/>
      <c r="J1242" s="1"/>
      <c r="K1242" s="1"/>
      <c r="L1242" s="1"/>
      <c r="M1242" s="1"/>
      <c r="N1242" s="1"/>
      <c r="P1242" s="1"/>
      <c r="Q1242" s="1"/>
    </row>
    <row r="1243" spans="7:17">
      <c r="G1243" s="1"/>
      <c r="H1243" s="1"/>
      <c r="I1243" s="1"/>
      <c r="J1243" s="1"/>
      <c r="K1243" s="1"/>
      <c r="L1243" s="1"/>
      <c r="M1243" s="1"/>
      <c r="N1243" s="1"/>
      <c r="P1243" s="1"/>
      <c r="Q1243" s="1"/>
    </row>
    <row r="1244" spans="7:17">
      <c r="G1244" s="1"/>
      <c r="H1244" s="1"/>
      <c r="I1244" s="1"/>
      <c r="J1244" s="1"/>
      <c r="K1244" s="1"/>
      <c r="L1244" s="1"/>
      <c r="M1244" s="1"/>
      <c r="N1244" s="1"/>
      <c r="P1244" s="1"/>
      <c r="Q1244" s="1"/>
    </row>
    <row r="1245" spans="7:17">
      <c r="G1245" s="1"/>
      <c r="H1245" s="1"/>
      <c r="I1245" s="1"/>
      <c r="J1245" s="1"/>
      <c r="K1245" s="1"/>
      <c r="L1245" s="1"/>
      <c r="M1245" s="1"/>
      <c r="N1245" s="1"/>
      <c r="P1245" s="1"/>
      <c r="Q1245" s="1"/>
    </row>
    <row r="1246" spans="7:17">
      <c r="G1246" s="1"/>
      <c r="H1246" s="1"/>
      <c r="I1246" s="1"/>
      <c r="J1246" s="1"/>
      <c r="K1246" s="1"/>
      <c r="L1246" s="1"/>
      <c r="M1246" s="1"/>
      <c r="N1246" s="1"/>
      <c r="P1246" s="1"/>
      <c r="Q1246" s="1"/>
    </row>
    <row r="1247" spans="7:17">
      <c r="G1247" s="1"/>
      <c r="H1247" s="1"/>
      <c r="I1247" s="1"/>
      <c r="J1247" s="1"/>
      <c r="K1247" s="1"/>
      <c r="L1247" s="1"/>
      <c r="M1247" s="1"/>
      <c r="N1247" s="1"/>
      <c r="P1247" s="1"/>
      <c r="Q1247" s="1"/>
    </row>
    <row r="1248" spans="7:17">
      <c r="G1248" s="1"/>
      <c r="H1248" s="1"/>
      <c r="I1248" s="1"/>
      <c r="J1248" s="1"/>
      <c r="K1248" s="1"/>
      <c r="L1248" s="1"/>
      <c r="M1248" s="1"/>
      <c r="N1248" s="1"/>
      <c r="P1248" s="1"/>
      <c r="Q1248" s="1"/>
    </row>
    <row r="1249" spans="7:17">
      <c r="G1249" s="1"/>
      <c r="H1249" s="1"/>
      <c r="I1249" s="1"/>
      <c r="J1249" s="1"/>
      <c r="K1249" s="1"/>
      <c r="L1249" s="1"/>
      <c r="M1249" s="1"/>
      <c r="N1249" s="1"/>
      <c r="P1249" s="1"/>
      <c r="Q1249" s="1"/>
    </row>
    <row r="1250" spans="7:17">
      <c r="G1250" s="1"/>
      <c r="H1250" s="1"/>
      <c r="I1250" s="1"/>
      <c r="J1250" s="1"/>
      <c r="K1250" s="1"/>
      <c r="L1250" s="1"/>
      <c r="M1250" s="1"/>
      <c r="N1250" s="1"/>
      <c r="P1250" s="1"/>
      <c r="Q1250" s="1"/>
    </row>
    <row r="1251" spans="7:17">
      <c r="G1251" s="1"/>
      <c r="H1251" s="1"/>
      <c r="I1251" s="1"/>
      <c r="J1251" s="1"/>
      <c r="K1251" s="1"/>
      <c r="L1251" s="1"/>
      <c r="M1251" s="1"/>
      <c r="N1251" s="1"/>
      <c r="P1251" s="1"/>
      <c r="Q1251" s="1"/>
    </row>
    <row r="1252" spans="7:17">
      <c r="G1252" s="1"/>
      <c r="H1252" s="1"/>
      <c r="I1252" s="1"/>
      <c r="J1252" s="1"/>
      <c r="K1252" s="1"/>
      <c r="L1252" s="1"/>
      <c r="M1252" s="1"/>
      <c r="N1252" s="1"/>
      <c r="P1252" s="1"/>
      <c r="Q1252" s="1"/>
    </row>
    <row r="1253" spans="7:17">
      <c r="G1253" s="1"/>
      <c r="H1253" s="1"/>
      <c r="I1253" s="1"/>
      <c r="J1253" s="1"/>
      <c r="K1253" s="1"/>
      <c r="L1253" s="1"/>
      <c r="M1253" s="1"/>
      <c r="N1253" s="1"/>
      <c r="P1253" s="1"/>
      <c r="Q1253" s="1"/>
    </row>
    <row r="1254" spans="7:17">
      <c r="G1254" s="1"/>
      <c r="H1254" s="1"/>
      <c r="I1254" s="1"/>
      <c r="J1254" s="1"/>
      <c r="K1254" s="1"/>
      <c r="L1254" s="1"/>
      <c r="M1254" s="1"/>
      <c r="N1254" s="1"/>
      <c r="P1254" s="1"/>
      <c r="Q1254" s="1"/>
    </row>
    <row r="1255" spans="7:17">
      <c r="G1255" s="1"/>
      <c r="H1255" s="1"/>
      <c r="I1255" s="1"/>
      <c r="J1255" s="1"/>
      <c r="K1255" s="1"/>
      <c r="L1255" s="1"/>
      <c r="M1255" s="1"/>
      <c r="N1255" s="1"/>
      <c r="P1255" s="1"/>
      <c r="Q1255" s="1"/>
    </row>
    <row r="1256" spans="7:17">
      <c r="G1256" s="1"/>
      <c r="H1256" s="1"/>
      <c r="I1256" s="1"/>
      <c r="J1256" s="1"/>
      <c r="K1256" s="1"/>
      <c r="L1256" s="1"/>
      <c r="M1256" s="1"/>
      <c r="N1256" s="1"/>
      <c r="P1256" s="1"/>
      <c r="Q1256" s="1"/>
    </row>
    <row r="1257" spans="7:17">
      <c r="G1257" s="1"/>
      <c r="H1257" s="1"/>
      <c r="I1257" s="1"/>
      <c r="J1257" s="1"/>
      <c r="K1257" s="1"/>
      <c r="L1257" s="1"/>
      <c r="M1257" s="1"/>
      <c r="N1257" s="1"/>
      <c r="P1257" s="1"/>
      <c r="Q1257" s="1"/>
    </row>
    <row r="1258" spans="7:17">
      <c r="G1258" s="1"/>
      <c r="H1258" s="1"/>
      <c r="I1258" s="1"/>
      <c r="J1258" s="1"/>
      <c r="K1258" s="1"/>
      <c r="L1258" s="1"/>
      <c r="M1258" s="1"/>
      <c r="N1258" s="1"/>
      <c r="P1258" s="1"/>
      <c r="Q1258" s="1"/>
    </row>
    <row r="1259" spans="7:17">
      <c r="G1259" s="1"/>
      <c r="H1259" s="1"/>
      <c r="I1259" s="1"/>
      <c r="J1259" s="1"/>
      <c r="K1259" s="1"/>
      <c r="L1259" s="1"/>
      <c r="M1259" s="1"/>
      <c r="N1259" s="1"/>
      <c r="P1259" s="1"/>
      <c r="Q1259" s="1"/>
    </row>
    <row r="1260" spans="7:17">
      <c r="G1260" s="1"/>
      <c r="H1260" s="1"/>
      <c r="I1260" s="1"/>
      <c r="J1260" s="1"/>
      <c r="K1260" s="1"/>
      <c r="L1260" s="1"/>
      <c r="M1260" s="1"/>
      <c r="N1260" s="1"/>
      <c r="P1260" s="1"/>
      <c r="Q1260" s="1"/>
    </row>
    <row r="1261" spans="7:17">
      <c r="G1261" s="1"/>
      <c r="H1261" s="1"/>
      <c r="I1261" s="1"/>
      <c r="J1261" s="1"/>
      <c r="K1261" s="1"/>
      <c r="L1261" s="1"/>
      <c r="M1261" s="1"/>
      <c r="N1261" s="1"/>
      <c r="P1261" s="1"/>
      <c r="Q1261" s="1"/>
    </row>
    <row r="1262" spans="7:17">
      <c r="G1262" s="1"/>
      <c r="H1262" s="1"/>
      <c r="I1262" s="1"/>
      <c r="J1262" s="1"/>
      <c r="K1262" s="1"/>
      <c r="L1262" s="1"/>
      <c r="M1262" s="1"/>
      <c r="N1262" s="1"/>
      <c r="P1262" s="1"/>
      <c r="Q1262" s="1"/>
    </row>
    <row r="1263" spans="7:17">
      <c r="G1263" s="1"/>
      <c r="H1263" s="1"/>
      <c r="I1263" s="1"/>
      <c r="J1263" s="1"/>
      <c r="K1263" s="1"/>
      <c r="L1263" s="1"/>
      <c r="M1263" s="1"/>
      <c r="N1263" s="1"/>
      <c r="P1263" s="1"/>
      <c r="Q1263" s="1"/>
    </row>
    <row r="1264" spans="7:17">
      <c r="G1264" s="1"/>
      <c r="H1264" s="1"/>
      <c r="I1264" s="1"/>
      <c r="J1264" s="1"/>
      <c r="K1264" s="1"/>
      <c r="L1264" s="1"/>
      <c r="M1264" s="1"/>
      <c r="N1264" s="1"/>
      <c r="P1264" s="1"/>
      <c r="Q1264" s="1"/>
    </row>
    <row r="1265" spans="7:17">
      <c r="G1265" s="1"/>
      <c r="H1265" s="1"/>
      <c r="I1265" s="1"/>
      <c r="J1265" s="1"/>
      <c r="K1265" s="1"/>
      <c r="L1265" s="1"/>
      <c r="M1265" s="1"/>
      <c r="N1265" s="1"/>
      <c r="P1265" s="1"/>
      <c r="Q1265" s="1"/>
    </row>
    <row r="1266" spans="7:17">
      <c r="G1266" s="1"/>
      <c r="H1266" s="1"/>
      <c r="I1266" s="1"/>
      <c r="J1266" s="1"/>
      <c r="K1266" s="1"/>
      <c r="L1266" s="1"/>
      <c r="M1266" s="1"/>
      <c r="N1266" s="1"/>
      <c r="P1266" s="1"/>
      <c r="Q1266" s="1"/>
    </row>
    <row r="1267" spans="7:17">
      <c r="G1267" s="1"/>
      <c r="H1267" s="1"/>
      <c r="I1267" s="1"/>
      <c r="J1267" s="1"/>
      <c r="K1267" s="1"/>
      <c r="L1267" s="1"/>
      <c r="M1267" s="1"/>
      <c r="N1267" s="1"/>
      <c r="P1267" s="1"/>
      <c r="Q1267" s="1"/>
    </row>
    <row r="1268" spans="7:17">
      <c r="G1268" s="1"/>
      <c r="H1268" s="1"/>
      <c r="I1268" s="1"/>
      <c r="J1268" s="1"/>
      <c r="K1268" s="1"/>
      <c r="L1268" s="1"/>
      <c r="M1268" s="1"/>
      <c r="N1268" s="1"/>
      <c r="P1268" s="1"/>
      <c r="Q1268" s="1"/>
    </row>
    <row r="1269" spans="7:17">
      <c r="G1269" s="1"/>
      <c r="H1269" s="1"/>
      <c r="I1269" s="1"/>
      <c r="J1269" s="1"/>
      <c r="K1269" s="1"/>
      <c r="L1269" s="1"/>
      <c r="M1269" s="1"/>
      <c r="N1269" s="1"/>
      <c r="P1269" s="1"/>
      <c r="Q1269" s="1"/>
    </row>
    <row r="1270" spans="7:17">
      <c r="G1270" s="1"/>
      <c r="H1270" s="1"/>
      <c r="I1270" s="1"/>
      <c r="J1270" s="1"/>
      <c r="K1270" s="1"/>
      <c r="L1270" s="1"/>
      <c r="M1270" s="1"/>
      <c r="N1270" s="1"/>
      <c r="P1270" s="1"/>
      <c r="Q1270" s="1"/>
    </row>
    <row r="1271" spans="7:17">
      <c r="G1271" s="1"/>
      <c r="H1271" s="1"/>
      <c r="I1271" s="1"/>
      <c r="J1271" s="1"/>
      <c r="K1271" s="1"/>
      <c r="L1271" s="1"/>
      <c r="M1271" s="1"/>
      <c r="N1271" s="1"/>
      <c r="P1271" s="1"/>
      <c r="Q1271" s="1"/>
    </row>
    <row r="1272" spans="7:17">
      <c r="G1272" s="1"/>
      <c r="H1272" s="1"/>
      <c r="I1272" s="1"/>
      <c r="J1272" s="1"/>
      <c r="K1272" s="1"/>
      <c r="L1272" s="1"/>
      <c r="M1272" s="1"/>
      <c r="N1272" s="1"/>
      <c r="P1272" s="1"/>
      <c r="Q1272" s="1"/>
    </row>
    <row r="1273" spans="7:17">
      <c r="G1273" s="1"/>
      <c r="H1273" s="1"/>
      <c r="I1273" s="1"/>
      <c r="J1273" s="1"/>
      <c r="K1273" s="1"/>
      <c r="L1273" s="1"/>
      <c r="M1273" s="1"/>
      <c r="N1273" s="1"/>
      <c r="P1273" s="1"/>
      <c r="Q1273" s="1"/>
    </row>
    <row r="1274" spans="7:17">
      <c r="G1274" s="1"/>
      <c r="H1274" s="1"/>
      <c r="I1274" s="1"/>
      <c r="J1274" s="1"/>
      <c r="K1274" s="1"/>
      <c r="L1274" s="1"/>
      <c r="M1274" s="1"/>
      <c r="N1274" s="1"/>
      <c r="P1274" s="1"/>
      <c r="Q1274" s="1"/>
    </row>
    <row r="1275" spans="7:17">
      <c r="G1275" s="1"/>
      <c r="H1275" s="1"/>
      <c r="I1275" s="1"/>
      <c r="J1275" s="1"/>
      <c r="K1275" s="1"/>
      <c r="L1275" s="1"/>
      <c r="M1275" s="1"/>
      <c r="N1275" s="1"/>
      <c r="P1275" s="1"/>
      <c r="Q1275" s="1"/>
    </row>
    <row r="1276" spans="7:17">
      <c r="G1276" s="1"/>
      <c r="H1276" s="1"/>
      <c r="I1276" s="1"/>
      <c r="J1276" s="1"/>
      <c r="K1276" s="1"/>
      <c r="L1276" s="1"/>
      <c r="M1276" s="1"/>
      <c r="N1276" s="1"/>
      <c r="P1276" s="1"/>
      <c r="Q1276" s="1"/>
    </row>
    <row r="1277" spans="7:17">
      <c r="G1277" s="1"/>
      <c r="H1277" s="1"/>
      <c r="I1277" s="1"/>
      <c r="J1277" s="1"/>
      <c r="K1277" s="1"/>
      <c r="L1277" s="1"/>
      <c r="M1277" s="1"/>
      <c r="N1277" s="1"/>
      <c r="P1277" s="1"/>
      <c r="Q1277" s="1"/>
    </row>
    <row r="1278" spans="7:17">
      <c r="G1278" s="1"/>
      <c r="H1278" s="1"/>
      <c r="I1278" s="1"/>
      <c r="J1278" s="1"/>
      <c r="K1278" s="1"/>
      <c r="L1278" s="1"/>
      <c r="M1278" s="1"/>
      <c r="N1278" s="1"/>
      <c r="P1278" s="1"/>
      <c r="Q1278" s="1"/>
    </row>
    <row r="1279" spans="7:17">
      <c r="G1279" s="1"/>
      <c r="H1279" s="1"/>
      <c r="I1279" s="1"/>
      <c r="J1279" s="1"/>
      <c r="K1279" s="1"/>
      <c r="L1279" s="1"/>
      <c r="M1279" s="1"/>
      <c r="N1279" s="1"/>
      <c r="P1279" s="1"/>
      <c r="Q1279" s="1"/>
    </row>
    <row r="1280" spans="7:17">
      <c r="G1280" s="1"/>
      <c r="H1280" s="1"/>
      <c r="I1280" s="1"/>
      <c r="J1280" s="1"/>
      <c r="K1280" s="1"/>
      <c r="L1280" s="1"/>
      <c r="M1280" s="1"/>
      <c r="N1280" s="1"/>
      <c r="P1280" s="1"/>
      <c r="Q1280" s="1"/>
    </row>
    <row r="1281" spans="7:17">
      <c r="G1281" s="1"/>
      <c r="H1281" s="1"/>
      <c r="I1281" s="1"/>
      <c r="J1281" s="1"/>
      <c r="K1281" s="1"/>
      <c r="L1281" s="1"/>
      <c r="M1281" s="1"/>
      <c r="N1281" s="1"/>
      <c r="P1281" s="1"/>
      <c r="Q1281" s="1"/>
    </row>
    <row r="1282" spans="7:17">
      <c r="G1282" s="1"/>
      <c r="H1282" s="1"/>
      <c r="I1282" s="1"/>
      <c r="J1282" s="1"/>
      <c r="K1282" s="1"/>
      <c r="L1282" s="1"/>
      <c r="M1282" s="1"/>
      <c r="N1282" s="1"/>
      <c r="P1282" s="1"/>
      <c r="Q1282" s="1"/>
    </row>
    <row r="1283" spans="7:17">
      <c r="G1283" s="1"/>
      <c r="H1283" s="1"/>
      <c r="I1283" s="1"/>
      <c r="J1283" s="1"/>
      <c r="K1283" s="1"/>
      <c r="L1283" s="1"/>
      <c r="M1283" s="1"/>
      <c r="N1283" s="1"/>
      <c r="P1283" s="1"/>
      <c r="Q1283" s="1"/>
    </row>
    <row r="1284" spans="7:17">
      <c r="G1284" s="1"/>
      <c r="H1284" s="1"/>
      <c r="I1284" s="1"/>
      <c r="J1284" s="1"/>
      <c r="K1284" s="1"/>
      <c r="L1284" s="1"/>
      <c r="M1284" s="1"/>
      <c r="N1284" s="1"/>
      <c r="P1284" s="1"/>
      <c r="Q1284" s="1"/>
    </row>
    <row r="1285" spans="7:17">
      <c r="G1285" s="1"/>
      <c r="H1285" s="1"/>
      <c r="I1285" s="1"/>
      <c r="J1285" s="1"/>
      <c r="K1285" s="1"/>
      <c r="L1285" s="1"/>
      <c r="M1285" s="1"/>
      <c r="N1285" s="1"/>
      <c r="P1285" s="1"/>
      <c r="Q1285" s="1"/>
    </row>
    <row r="1286" spans="7:17">
      <c r="G1286" s="1"/>
      <c r="H1286" s="1"/>
      <c r="I1286" s="1"/>
      <c r="J1286" s="1"/>
      <c r="K1286" s="1"/>
      <c r="L1286" s="1"/>
      <c r="M1286" s="1"/>
      <c r="N1286" s="1"/>
      <c r="P1286" s="1"/>
      <c r="Q1286" s="1"/>
    </row>
    <row r="1287" spans="7:17">
      <c r="G1287" s="1"/>
      <c r="H1287" s="1"/>
      <c r="I1287" s="1"/>
      <c r="J1287" s="1"/>
      <c r="K1287" s="1"/>
      <c r="L1287" s="1"/>
      <c r="M1287" s="1"/>
      <c r="N1287" s="1"/>
      <c r="P1287" s="1"/>
      <c r="Q1287" s="1"/>
    </row>
    <row r="1288" spans="7:17">
      <c r="G1288" s="1"/>
      <c r="H1288" s="1"/>
      <c r="I1288" s="1"/>
      <c r="J1288" s="1"/>
      <c r="K1288" s="1"/>
      <c r="L1288" s="1"/>
      <c r="M1288" s="1"/>
      <c r="N1288" s="1"/>
      <c r="P1288" s="1"/>
      <c r="Q1288" s="1"/>
    </row>
    <row r="1289" spans="7:17">
      <c r="G1289" s="1"/>
      <c r="H1289" s="1"/>
      <c r="I1289" s="1"/>
      <c r="J1289" s="1"/>
      <c r="K1289" s="1"/>
      <c r="L1289" s="1"/>
      <c r="M1289" s="1"/>
      <c r="N1289" s="1"/>
      <c r="P1289" s="1"/>
      <c r="Q1289" s="1"/>
    </row>
    <row r="1290" spans="7:17">
      <c r="G1290" s="1"/>
      <c r="H1290" s="1"/>
      <c r="I1290" s="1"/>
      <c r="J1290" s="1"/>
      <c r="K1290" s="1"/>
      <c r="L1290" s="1"/>
      <c r="M1290" s="1"/>
      <c r="N1290" s="1"/>
      <c r="P1290" s="1"/>
      <c r="Q1290" s="1"/>
    </row>
    <row r="1291" spans="7:17">
      <c r="G1291" s="1"/>
      <c r="H1291" s="1"/>
      <c r="I1291" s="1"/>
      <c r="J1291" s="1"/>
      <c r="K1291" s="1"/>
      <c r="L1291" s="1"/>
      <c r="M1291" s="1"/>
      <c r="N1291" s="1"/>
      <c r="P1291" s="1"/>
      <c r="Q1291" s="1"/>
    </row>
    <row r="1292" spans="7:17">
      <c r="G1292" s="1"/>
      <c r="H1292" s="1"/>
      <c r="I1292" s="1"/>
      <c r="J1292" s="1"/>
      <c r="K1292" s="1"/>
      <c r="L1292" s="1"/>
      <c r="M1292" s="1"/>
      <c r="N1292" s="1"/>
      <c r="P1292" s="1"/>
      <c r="Q1292" s="1"/>
    </row>
    <row r="1293" spans="7:17">
      <c r="G1293" s="1"/>
      <c r="H1293" s="1"/>
      <c r="I1293" s="1"/>
      <c r="J1293" s="1"/>
      <c r="K1293" s="1"/>
      <c r="L1293" s="1"/>
      <c r="M1293" s="1"/>
      <c r="N1293" s="1"/>
      <c r="P1293" s="1"/>
      <c r="Q1293" s="1"/>
    </row>
    <row r="1294" spans="7:17">
      <c r="G1294" s="1"/>
      <c r="H1294" s="1"/>
      <c r="I1294" s="1"/>
      <c r="J1294" s="1"/>
      <c r="K1294" s="1"/>
      <c r="L1294" s="1"/>
      <c r="M1294" s="1"/>
      <c r="N1294" s="1"/>
      <c r="P1294" s="1"/>
      <c r="Q1294" s="1"/>
    </row>
    <row r="1295" spans="7:17">
      <c r="G1295" s="1"/>
      <c r="H1295" s="1"/>
      <c r="I1295" s="1"/>
      <c r="J1295" s="1"/>
      <c r="K1295" s="1"/>
      <c r="L1295" s="1"/>
      <c r="M1295" s="1"/>
      <c r="N1295" s="1"/>
      <c r="P1295" s="1"/>
      <c r="Q1295" s="1"/>
    </row>
    <row r="1296" spans="7:17">
      <c r="G1296" s="1"/>
      <c r="H1296" s="1"/>
      <c r="I1296" s="1"/>
      <c r="J1296" s="1"/>
      <c r="K1296" s="1"/>
      <c r="L1296" s="1"/>
      <c r="M1296" s="1"/>
      <c r="N1296" s="1"/>
      <c r="P1296" s="1"/>
      <c r="Q1296" s="1"/>
    </row>
    <row r="1297" spans="7:17">
      <c r="G1297" s="1"/>
      <c r="H1297" s="1"/>
      <c r="I1297" s="1"/>
      <c r="J1297" s="1"/>
      <c r="K1297" s="1"/>
      <c r="L1297" s="1"/>
      <c r="M1297" s="1"/>
      <c r="N1297" s="1"/>
      <c r="P1297" s="1"/>
      <c r="Q1297" s="1"/>
    </row>
    <row r="1298" spans="7:17">
      <c r="G1298" s="1"/>
      <c r="H1298" s="1"/>
      <c r="I1298" s="1"/>
      <c r="J1298" s="1"/>
      <c r="K1298" s="1"/>
      <c r="L1298" s="1"/>
      <c r="M1298" s="1"/>
      <c r="N1298" s="1"/>
      <c r="P1298" s="1"/>
      <c r="Q1298" s="1"/>
    </row>
    <row r="1299" spans="7:17">
      <c r="G1299" s="1"/>
      <c r="H1299" s="1"/>
      <c r="I1299" s="1"/>
      <c r="J1299" s="1"/>
      <c r="K1299" s="1"/>
      <c r="L1299" s="1"/>
      <c r="M1299" s="1"/>
      <c r="N1299" s="1"/>
      <c r="P1299" s="1"/>
      <c r="Q1299" s="1"/>
    </row>
    <row r="1300" spans="7:17">
      <c r="G1300" s="1"/>
      <c r="H1300" s="1"/>
      <c r="I1300" s="1"/>
      <c r="J1300" s="1"/>
      <c r="K1300" s="1"/>
      <c r="L1300" s="1"/>
      <c r="M1300" s="1"/>
      <c r="N1300" s="1"/>
      <c r="P1300" s="1"/>
      <c r="Q1300" s="1"/>
    </row>
    <row r="1301" spans="7:17">
      <c r="G1301" s="1"/>
      <c r="H1301" s="1"/>
      <c r="I1301" s="1"/>
      <c r="J1301" s="1"/>
      <c r="K1301" s="1"/>
      <c r="L1301" s="1"/>
      <c r="M1301" s="1"/>
      <c r="N1301" s="1"/>
      <c r="P1301" s="1"/>
      <c r="Q1301" s="1"/>
    </row>
    <row r="1302" spans="7:17">
      <c r="G1302" s="1"/>
      <c r="H1302" s="1"/>
      <c r="I1302" s="1"/>
      <c r="J1302" s="1"/>
      <c r="K1302" s="1"/>
      <c r="L1302" s="1"/>
      <c r="M1302" s="1"/>
      <c r="N1302" s="1"/>
      <c r="P1302" s="1"/>
      <c r="Q1302" s="1"/>
    </row>
    <row r="1303" spans="7:17">
      <c r="G1303" s="1"/>
      <c r="H1303" s="1"/>
      <c r="I1303" s="1"/>
      <c r="J1303" s="1"/>
      <c r="K1303" s="1"/>
      <c r="L1303" s="1"/>
      <c r="M1303" s="1"/>
      <c r="N1303" s="1"/>
      <c r="P1303" s="1"/>
      <c r="Q1303" s="1"/>
    </row>
    <row r="1304" spans="7:17">
      <c r="G1304" s="1"/>
      <c r="H1304" s="1"/>
      <c r="I1304" s="1"/>
      <c r="J1304" s="1"/>
      <c r="K1304" s="1"/>
      <c r="L1304" s="1"/>
      <c r="M1304" s="1"/>
      <c r="N1304" s="1"/>
      <c r="P1304" s="1"/>
      <c r="Q1304" s="1"/>
    </row>
    <row r="1305" spans="7:17">
      <c r="G1305" s="1"/>
      <c r="H1305" s="1"/>
      <c r="I1305" s="1"/>
      <c r="J1305" s="1"/>
      <c r="K1305" s="1"/>
      <c r="L1305" s="1"/>
      <c r="M1305" s="1"/>
      <c r="N1305" s="1"/>
      <c r="P1305" s="1"/>
      <c r="Q1305" s="1"/>
    </row>
    <row r="1306" spans="7:17">
      <c r="G1306" s="1"/>
      <c r="H1306" s="1"/>
      <c r="I1306" s="1"/>
      <c r="J1306" s="1"/>
      <c r="K1306" s="1"/>
      <c r="L1306" s="1"/>
      <c r="M1306" s="1"/>
      <c r="N1306" s="1"/>
      <c r="P1306" s="1"/>
      <c r="Q1306" s="1"/>
    </row>
    <row r="1307" spans="7:17">
      <c r="G1307" s="1"/>
      <c r="H1307" s="1"/>
      <c r="I1307" s="1"/>
      <c r="J1307" s="1"/>
      <c r="K1307" s="1"/>
      <c r="L1307" s="1"/>
      <c r="M1307" s="1"/>
      <c r="N1307" s="1"/>
      <c r="P1307" s="1"/>
      <c r="Q1307" s="1"/>
    </row>
    <row r="1308" spans="7:17">
      <c r="G1308" s="1"/>
      <c r="H1308" s="1"/>
      <c r="I1308" s="1"/>
      <c r="J1308" s="1"/>
      <c r="K1308" s="1"/>
      <c r="L1308" s="1"/>
      <c r="M1308" s="1"/>
      <c r="N1308" s="1"/>
      <c r="P1308" s="1"/>
      <c r="Q1308" s="1"/>
    </row>
    <row r="1309" spans="7:17">
      <c r="G1309" s="1"/>
      <c r="H1309" s="1"/>
      <c r="I1309" s="1"/>
      <c r="J1309" s="1"/>
      <c r="K1309" s="1"/>
      <c r="L1309" s="1"/>
      <c r="M1309" s="1"/>
      <c r="N1309" s="1"/>
      <c r="P1309" s="1"/>
      <c r="Q1309" s="1"/>
    </row>
    <row r="1310" spans="7:17">
      <c r="G1310" s="1"/>
      <c r="H1310" s="1"/>
      <c r="I1310" s="1"/>
      <c r="J1310" s="1"/>
      <c r="K1310" s="1"/>
      <c r="L1310" s="1"/>
      <c r="M1310" s="1"/>
      <c r="N1310" s="1"/>
      <c r="P1310" s="1"/>
      <c r="Q1310" s="1"/>
    </row>
    <row r="1311" spans="7:17">
      <c r="G1311" s="1"/>
      <c r="H1311" s="1"/>
      <c r="I1311" s="1"/>
      <c r="J1311" s="1"/>
      <c r="K1311" s="1"/>
      <c r="L1311" s="1"/>
      <c r="M1311" s="1"/>
      <c r="N1311" s="1"/>
      <c r="P1311" s="1"/>
      <c r="Q1311" s="1"/>
    </row>
    <row r="1312" spans="7:17">
      <c r="G1312" s="1"/>
      <c r="H1312" s="1"/>
      <c r="I1312" s="1"/>
      <c r="J1312" s="1"/>
      <c r="K1312" s="1"/>
      <c r="L1312" s="1"/>
      <c r="M1312" s="1"/>
      <c r="N1312" s="1"/>
      <c r="P1312" s="1"/>
      <c r="Q1312" s="1"/>
    </row>
    <row r="1313" spans="7:17">
      <c r="G1313" s="1"/>
      <c r="H1313" s="1"/>
      <c r="I1313" s="1"/>
      <c r="J1313" s="1"/>
      <c r="K1313" s="1"/>
      <c r="L1313" s="1"/>
      <c r="M1313" s="1"/>
      <c r="N1313" s="1"/>
      <c r="P1313" s="1"/>
      <c r="Q1313" s="1"/>
    </row>
    <row r="1314" spans="7:17">
      <c r="G1314" s="1"/>
      <c r="H1314" s="1"/>
      <c r="I1314" s="1"/>
      <c r="J1314" s="1"/>
      <c r="K1314" s="1"/>
      <c r="L1314" s="1"/>
      <c r="M1314" s="1"/>
      <c r="N1314" s="1"/>
      <c r="P1314" s="1"/>
      <c r="Q1314" s="1"/>
    </row>
    <row r="1315" spans="7:17">
      <c r="G1315" s="1"/>
      <c r="H1315" s="1"/>
      <c r="I1315" s="1"/>
      <c r="J1315" s="1"/>
      <c r="K1315" s="1"/>
      <c r="L1315" s="1"/>
      <c r="M1315" s="1"/>
      <c r="N1315" s="1"/>
      <c r="P1315" s="1"/>
      <c r="Q1315" s="1"/>
    </row>
    <row r="1316" spans="7:17">
      <c r="G1316" s="1"/>
      <c r="H1316" s="1"/>
      <c r="I1316" s="1"/>
      <c r="J1316" s="1"/>
      <c r="K1316" s="1"/>
      <c r="L1316" s="1"/>
      <c r="M1316" s="1"/>
      <c r="N1316" s="1"/>
      <c r="P1316" s="1"/>
      <c r="Q1316" s="1"/>
    </row>
    <row r="1317" spans="7:17">
      <c r="G1317" s="1"/>
      <c r="H1317" s="1"/>
      <c r="I1317" s="1"/>
      <c r="J1317" s="1"/>
      <c r="K1317" s="1"/>
      <c r="L1317" s="1"/>
      <c r="M1317" s="1"/>
      <c r="N1317" s="1"/>
      <c r="P1317" s="1"/>
      <c r="Q1317" s="1"/>
    </row>
    <row r="1318" spans="7:17">
      <c r="G1318" s="1"/>
      <c r="H1318" s="1"/>
      <c r="I1318" s="1"/>
      <c r="J1318" s="1"/>
      <c r="K1318" s="1"/>
      <c r="L1318" s="1"/>
      <c r="M1318" s="1"/>
      <c r="N1318" s="1"/>
      <c r="P1318" s="1"/>
      <c r="Q1318" s="1"/>
    </row>
    <row r="1319" spans="7:17">
      <c r="G1319" s="1"/>
      <c r="H1319" s="1"/>
      <c r="I1319" s="1"/>
      <c r="J1319" s="1"/>
      <c r="K1319" s="1"/>
      <c r="L1319" s="1"/>
      <c r="M1319" s="1"/>
      <c r="N1319" s="1"/>
      <c r="P1319" s="1"/>
      <c r="Q1319" s="1"/>
    </row>
    <row r="1320" spans="7:17">
      <c r="G1320" s="1"/>
      <c r="H1320" s="1"/>
      <c r="I1320" s="1"/>
      <c r="J1320" s="1"/>
      <c r="K1320" s="1"/>
      <c r="L1320" s="1"/>
      <c r="M1320" s="1"/>
      <c r="N1320" s="1"/>
      <c r="P1320" s="1"/>
      <c r="Q1320" s="1"/>
    </row>
    <row r="1321" spans="7:17">
      <c r="G1321" s="1"/>
      <c r="H1321" s="1"/>
      <c r="I1321" s="1"/>
      <c r="J1321" s="1"/>
      <c r="K1321" s="1"/>
      <c r="L1321" s="1"/>
      <c r="M1321" s="1"/>
      <c r="N1321" s="1"/>
      <c r="P1321" s="1"/>
      <c r="Q1321" s="1"/>
    </row>
    <row r="1322" spans="7:17">
      <c r="G1322" s="1"/>
      <c r="H1322" s="1"/>
      <c r="I1322" s="1"/>
      <c r="J1322" s="1"/>
      <c r="K1322" s="1"/>
      <c r="L1322" s="1"/>
      <c r="M1322" s="1"/>
      <c r="N1322" s="1"/>
      <c r="P1322" s="1"/>
      <c r="Q1322" s="1"/>
    </row>
    <row r="1323" spans="7:17">
      <c r="G1323" s="1"/>
      <c r="H1323" s="1"/>
      <c r="I1323" s="1"/>
      <c r="J1323" s="1"/>
      <c r="K1323" s="1"/>
      <c r="L1323" s="1"/>
      <c r="M1323" s="1"/>
      <c r="N1323" s="1"/>
      <c r="P1323" s="1"/>
      <c r="Q1323" s="1"/>
    </row>
    <row r="1324" spans="7:17">
      <c r="G1324" s="1"/>
      <c r="H1324" s="1"/>
      <c r="I1324" s="1"/>
      <c r="J1324" s="1"/>
      <c r="K1324" s="1"/>
      <c r="L1324" s="1"/>
      <c r="M1324" s="1"/>
      <c r="N1324" s="1"/>
      <c r="P1324" s="1"/>
      <c r="Q1324" s="1"/>
    </row>
    <row r="1325" spans="7:17">
      <c r="G1325" s="1"/>
      <c r="H1325" s="1"/>
      <c r="I1325" s="1"/>
      <c r="J1325" s="1"/>
      <c r="K1325" s="1"/>
      <c r="L1325" s="1"/>
      <c r="M1325" s="1"/>
      <c r="N1325" s="1"/>
      <c r="P1325" s="1"/>
      <c r="Q1325" s="1"/>
    </row>
    <row r="1326" spans="7:17">
      <c r="G1326" s="1"/>
      <c r="H1326" s="1"/>
      <c r="I1326" s="1"/>
      <c r="J1326" s="1"/>
      <c r="K1326" s="1"/>
      <c r="L1326" s="1"/>
      <c r="M1326" s="1"/>
      <c r="N1326" s="1"/>
      <c r="P1326" s="1"/>
      <c r="Q1326" s="1"/>
    </row>
    <row r="1327" spans="7:17">
      <c r="G1327" s="1"/>
      <c r="H1327" s="1"/>
      <c r="I1327" s="1"/>
      <c r="J1327" s="1"/>
      <c r="K1327" s="1"/>
      <c r="L1327" s="1"/>
      <c r="M1327" s="1"/>
      <c r="N1327" s="1"/>
      <c r="P1327" s="1"/>
      <c r="Q1327" s="1"/>
    </row>
    <row r="1328" spans="7:17">
      <c r="G1328" s="1"/>
      <c r="H1328" s="1"/>
      <c r="I1328" s="1"/>
      <c r="J1328" s="1"/>
      <c r="K1328" s="1"/>
      <c r="L1328" s="1"/>
      <c r="M1328" s="1"/>
      <c r="N1328" s="1"/>
      <c r="P1328" s="1"/>
      <c r="Q1328" s="1"/>
    </row>
    <row r="1329" spans="7:17">
      <c r="G1329" s="1"/>
      <c r="H1329" s="1"/>
      <c r="I1329" s="1"/>
      <c r="J1329" s="1"/>
      <c r="K1329" s="1"/>
      <c r="L1329" s="1"/>
      <c r="M1329" s="1"/>
      <c r="N1329" s="1"/>
      <c r="P1329" s="1"/>
      <c r="Q1329" s="1"/>
    </row>
    <row r="1330" spans="7:17">
      <c r="G1330" s="1"/>
      <c r="H1330" s="1"/>
      <c r="I1330" s="1"/>
      <c r="J1330" s="1"/>
      <c r="K1330" s="1"/>
      <c r="L1330" s="1"/>
      <c r="M1330" s="1"/>
      <c r="N1330" s="1"/>
      <c r="P1330" s="1"/>
      <c r="Q1330" s="1"/>
    </row>
    <row r="1331" spans="7:17">
      <c r="G1331" s="1"/>
      <c r="H1331" s="1"/>
      <c r="I1331" s="1"/>
      <c r="J1331" s="1"/>
      <c r="K1331" s="1"/>
      <c r="L1331" s="1"/>
      <c r="M1331" s="1"/>
      <c r="N1331" s="1"/>
      <c r="P1331" s="1"/>
      <c r="Q1331" s="1"/>
    </row>
    <row r="1332" spans="7:17">
      <c r="G1332" s="1"/>
      <c r="H1332" s="1"/>
      <c r="I1332" s="1"/>
      <c r="J1332" s="1"/>
      <c r="K1332" s="1"/>
      <c r="L1332" s="1"/>
      <c r="M1332" s="1"/>
      <c r="N1332" s="1"/>
      <c r="P1332" s="1"/>
      <c r="Q1332" s="1"/>
    </row>
    <row r="1333" spans="7:17">
      <c r="G1333" s="1"/>
      <c r="H1333" s="1"/>
      <c r="I1333" s="1"/>
      <c r="J1333" s="1"/>
      <c r="K1333" s="1"/>
      <c r="L1333" s="1"/>
      <c r="M1333" s="1"/>
      <c r="N1333" s="1"/>
      <c r="P1333" s="1"/>
      <c r="Q1333" s="1"/>
    </row>
    <row r="1334" spans="7:17">
      <c r="G1334" s="1"/>
      <c r="H1334" s="1"/>
      <c r="I1334" s="1"/>
      <c r="J1334" s="1"/>
      <c r="K1334" s="1"/>
      <c r="L1334" s="1"/>
      <c r="M1334" s="1"/>
      <c r="N1334" s="1"/>
      <c r="P1334" s="1"/>
      <c r="Q1334" s="1"/>
    </row>
    <row r="1335" spans="7:17">
      <c r="G1335" s="1"/>
      <c r="H1335" s="1"/>
      <c r="I1335" s="1"/>
      <c r="J1335" s="1"/>
      <c r="K1335" s="1"/>
      <c r="L1335" s="1"/>
      <c r="M1335" s="1"/>
      <c r="N1335" s="1"/>
      <c r="P1335" s="1"/>
      <c r="Q1335" s="1"/>
    </row>
    <row r="1336" spans="7:17">
      <c r="G1336" s="1"/>
      <c r="H1336" s="1"/>
      <c r="I1336" s="1"/>
      <c r="J1336" s="1"/>
      <c r="K1336" s="1"/>
      <c r="L1336" s="1"/>
      <c r="M1336" s="1"/>
      <c r="N1336" s="1"/>
      <c r="P1336" s="1"/>
      <c r="Q1336" s="1"/>
    </row>
    <row r="1337" spans="7:17">
      <c r="G1337" s="1"/>
      <c r="H1337" s="1"/>
      <c r="I1337" s="1"/>
      <c r="J1337" s="1"/>
      <c r="K1337" s="1"/>
      <c r="L1337" s="1"/>
      <c r="M1337" s="1"/>
      <c r="N1337" s="1"/>
      <c r="P1337" s="1"/>
      <c r="Q1337" s="1"/>
    </row>
    <row r="1338" spans="7:17">
      <c r="G1338" s="1"/>
      <c r="H1338" s="1"/>
      <c r="I1338" s="1"/>
      <c r="J1338" s="1"/>
      <c r="K1338" s="1"/>
      <c r="L1338" s="1"/>
      <c r="M1338" s="1"/>
      <c r="N1338" s="1"/>
      <c r="P1338" s="1"/>
      <c r="Q1338" s="1"/>
    </row>
    <row r="1339" spans="7:17">
      <c r="G1339" s="1"/>
      <c r="H1339" s="1"/>
      <c r="I1339" s="1"/>
      <c r="J1339" s="1"/>
      <c r="K1339" s="1"/>
      <c r="L1339" s="1"/>
      <c r="M1339" s="1"/>
      <c r="N1339" s="1"/>
      <c r="P1339" s="1"/>
      <c r="Q1339" s="1"/>
    </row>
    <row r="1340" spans="7:17">
      <c r="G1340" s="1"/>
      <c r="H1340" s="1"/>
      <c r="I1340" s="1"/>
      <c r="J1340" s="1"/>
      <c r="K1340" s="1"/>
      <c r="L1340" s="1"/>
      <c r="M1340" s="1"/>
      <c r="N1340" s="1"/>
      <c r="P1340" s="1"/>
      <c r="Q1340" s="1"/>
    </row>
    <row r="1341" spans="7:17">
      <c r="G1341" s="1"/>
      <c r="H1341" s="1"/>
      <c r="I1341" s="1"/>
      <c r="J1341" s="1"/>
      <c r="K1341" s="1"/>
      <c r="L1341" s="1"/>
      <c r="M1341" s="1"/>
      <c r="N1341" s="1"/>
      <c r="P1341" s="1"/>
      <c r="Q1341" s="1"/>
    </row>
    <row r="1342" spans="7:17">
      <c r="G1342" s="1"/>
      <c r="H1342" s="1"/>
      <c r="I1342" s="1"/>
      <c r="J1342" s="1"/>
      <c r="K1342" s="1"/>
      <c r="L1342" s="1"/>
      <c r="M1342" s="1"/>
      <c r="N1342" s="1"/>
      <c r="P1342" s="1"/>
      <c r="Q1342" s="1"/>
    </row>
    <row r="1343" spans="7:17">
      <c r="G1343" s="1"/>
      <c r="H1343" s="1"/>
      <c r="I1343" s="1"/>
      <c r="J1343" s="1"/>
      <c r="K1343" s="1"/>
      <c r="L1343" s="1"/>
      <c r="M1343" s="1"/>
      <c r="N1343" s="1"/>
      <c r="P1343" s="1"/>
      <c r="Q1343" s="1"/>
    </row>
    <row r="1344" spans="7:17">
      <c r="G1344" s="1"/>
      <c r="H1344" s="1"/>
      <c r="I1344" s="1"/>
      <c r="J1344" s="1"/>
      <c r="K1344" s="1"/>
      <c r="L1344" s="1"/>
      <c r="M1344" s="1"/>
      <c r="N1344" s="1"/>
      <c r="P1344" s="1"/>
      <c r="Q1344" s="1"/>
    </row>
    <row r="1345" spans="7:17">
      <c r="G1345" s="1"/>
      <c r="H1345" s="1"/>
      <c r="I1345" s="1"/>
      <c r="J1345" s="1"/>
      <c r="K1345" s="1"/>
      <c r="L1345" s="1"/>
      <c r="M1345" s="1"/>
      <c r="N1345" s="1"/>
      <c r="P1345" s="1"/>
      <c r="Q1345" s="1"/>
    </row>
    <row r="1346" spans="7:17">
      <c r="G1346" s="1"/>
      <c r="H1346" s="1"/>
      <c r="I1346" s="1"/>
      <c r="J1346" s="1"/>
      <c r="K1346" s="1"/>
      <c r="L1346" s="1"/>
      <c r="M1346" s="1"/>
      <c r="N1346" s="1"/>
      <c r="P1346" s="1"/>
      <c r="Q1346" s="1"/>
    </row>
    <row r="1347" spans="7:17">
      <c r="G1347" s="1"/>
      <c r="H1347" s="1"/>
      <c r="I1347" s="1"/>
      <c r="J1347" s="1"/>
      <c r="K1347" s="1"/>
      <c r="L1347" s="1"/>
      <c r="M1347" s="1"/>
      <c r="N1347" s="1"/>
      <c r="P1347" s="1"/>
      <c r="Q1347" s="1"/>
    </row>
    <row r="1348" spans="7:17">
      <c r="G1348" s="1"/>
      <c r="H1348" s="1"/>
      <c r="I1348" s="1"/>
      <c r="J1348" s="1"/>
      <c r="K1348" s="1"/>
      <c r="L1348" s="1"/>
      <c r="M1348" s="1"/>
      <c r="N1348" s="1"/>
      <c r="P1348" s="1"/>
      <c r="Q1348" s="1"/>
    </row>
    <row r="1349" spans="7:17">
      <c r="G1349" s="1"/>
      <c r="H1349" s="1"/>
      <c r="I1349" s="1"/>
      <c r="J1349" s="1"/>
      <c r="K1349" s="1"/>
      <c r="L1349" s="1"/>
      <c r="M1349" s="1"/>
      <c r="N1349" s="1"/>
      <c r="P1349" s="1"/>
      <c r="Q1349" s="1"/>
    </row>
    <row r="1350" spans="7:17">
      <c r="G1350" s="1"/>
      <c r="H1350" s="1"/>
      <c r="I1350" s="1"/>
      <c r="J1350" s="1"/>
      <c r="K1350" s="1"/>
      <c r="L1350" s="1"/>
      <c r="M1350" s="1"/>
      <c r="N1350" s="1"/>
      <c r="P1350" s="1"/>
      <c r="Q1350" s="1"/>
    </row>
    <row r="1351" spans="7:17">
      <c r="G1351" s="1"/>
      <c r="H1351" s="1"/>
      <c r="I1351" s="1"/>
      <c r="J1351" s="1"/>
      <c r="K1351" s="1"/>
      <c r="L1351" s="1"/>
      <c r="M1351" s="1"/>
      <c r="N1351" s="1"/>
      <c r="P1351" s="1"/>
      <c r="Q1351" s="1"/>
    </row>
    <row r="1352" spans="7:17">
      <c r="G1352" s="1"/>
      <c r="H1352" s="1"/>
      <c r="I1352" s="1"/>
      <c r="J1352" s="1"/>
      <c r="K1352" s="1"/>
      <c r="L1352" s="1"/>
      <c r="M1352" s="1"/>
      <c r="N1352" s="1"/>
      <c r="P1352" s="1"/>
      <c r="Q1352" s="1"/>
    </row>
    <row r="1353" spans="7:17">
      <c r="G1353" s="1"/>
      <c r="H1353" s="1"/>
      <c r="I1353" s="1"/>
      <c r="J1353" s="1"/>
      <c r="K1353" s="1"/>
      <c r="L1353" s="1"/>
      <c r="M1353" s="1"/>
      <c r="N1353" s="1"/>
      <c r="P1353" s="1"/>
      <c r="Q1353" s="1"/>
    </row>
    <row r="1354" spans="7:17">
      <c r="G1354" s="1"/>
      <c r="H1354" s="1"/>
      <c r="I1354" s="1"/>
      <c r="J1354" s="1"/>
      <c r="K1354" s="1"/>
      <c r="L1354" s="1"/>
      <c r="M1354" s="1"/>
      <c r="N1354" s="1"/>
      <c r="P1354" s="1"/>
      <c r="Q1354" s="1"/>
    </row>
    <row r="1355" spans="7:17">
      <c r="G1355" s="1"/>
      <c r="H1355" s="1"/>
      <c r="I1355" s="1"/>
      <c r="J1355" s="1"/>
      <c r="K1355" s="1"/>
      <c r="L1355" s="1"/>
      <c r="M1355" s="1"/>
      <c r="N1355" s="1"/>
      <c r="P1355" s="1"/>
      <c r="Q1355" s="1"/>
    </row>
    <row r="1356" spans="7:17">
      <c r="G1356" s="1"/>
      <c r="H1356" s="1"/>
      <c r="I1356" s="1"/>
      <c r="J1356" s="1"/>
      <c r="K1356" s="1"/>
      <c r="L1356" s="1"/>
      <c r="M1356" s="1"/>
      <c r="N1356" s="1"/>
      <c r="P1356" s="1"/>
      <c r="Q1356" s="1"/>
    </row>
    <row r="1357" spans="7:17">
      <c r="G1357" s="1"/>
      <c r="H1357" s="1"/>
      <c r="I1357" s="1"/>
      <c r="J1357" s="1"/>
      <c r="K1357" s="1"/>
      <c r="L1357" s="1"/>
      <c r="M1357" s="1"/>
      <c r="N1357" s="1"/>
      <c r="P1357" s="1"/>
      <c r="Q1357" s="1"/>
    </row>
    <row r="1358" spans="7:17">
      <c r="G1358" s="1"/>
      <c r="H1358" s="1"/>
      <c r="I1358" s="1"/>
      <c r="J1358" s="1"/>
      <c r="K1358" s="1"/>
      <c r="L1358" s="1"/>
      <c r="M1358" s="1"/>
      <c r="N1358" s="1"/>
      <c r="P1358" s="1"/>
      <c r="Q1358" s="1"/>
    </row>
    <row r="1359" spans="7:17">
      <c r="G1359" s="1"/>
      <c r="H1359" s="1"/>
      <c r="I1359" s="1"/>
      <c r="J1359" s="1"/>
      <c r="K1359" s="1"/>
      <c r="L1359" s="1"/>
      <c r="M1359" s="1"/>
      <c r="N1359" s="1"/>
      <c r="P1359" s="1"/>
      <c r="Q1359" s="1"/>
    </row>
    <row r="1360" spans="7:17">
      <c r="G1360" s="1"/>
      <c r="H1360" s="1"/>
      <c r="I1360" s="1"/>
      <c r="J1360" s="1"/>
      <c r="K1360" s="1"/>
      <c r="L1360" s="1"/>
      <c r="M1360" s="1"/>
      <c r="N1360" s="1"/>
      <c r="P1360" s="1"/>
      <c r="Q1360" s="1"/>
    </row>
    <row r="1361" spans="7:17">
      <c r="G1361" s="1"/>
      <c r="H1361" s="1"/>
      <c r="I1361" s="1"/>
      <c r="J1361" s="1"/>
      <c r="K1361" s="1"/>
      <c r="L1361" s="1"/>
      <c r="M1361" s="1"/>
      <c r="N1361" s="1"/>
      <c r="P1361" s="1"/>
      <c r="Q1361" s="1"/>
    </row>
    <row r="1362" spans="7:17">
      <c r="G1362" s="1"/>
      <c r="H1362" s="1"/>
      <c r="I1362" s="1"/>
      <c r="J1362" s="1"/>
      <c r="K1362" s="1"/>
      <c r="L1362" s="1"/>
      <c r="M1362" s="1"/>
      <c r="N1362" s="1"/>
      <c r="P1362" s="1"/>
      <c r="Q1362" s="1"/>
    </row>
    <row r="1363" spans="7:17">
      <c r="G1363" s="1"/>
      <c r="H1363" s="1"/>
      <c r="I1363" s="1"/>
      <c r="J1363" s="1"/>
      <c r="K1363" s="1"/>
      <c r="L1363" s="1"/>
      <c r="M1363" s="1"/>
      <c r="N1363" s="1"/>
      <c r="P1363" s="1"/>
      <c r="Q1363" s="1"/>
    </row>
    <row r="1364" spans="7:17">
      <c r="G1364" s="1"/>
      <c r="H1364" s="1"/>
      <c r="I1364" s="1"/>
      <c r="J1364" s="1"/>
      <c r="K1364" s="1"/>
      <c r="L1364" s="1"/>
      <c r="M1364" s="1"/>
      <c r="N1364" s="1"/>
      <c r="P1364" s="1"/>
      <c r="Q1364" s="1"/>
    </row>
    <row r="1365" spans="7:17">
      <c r="G1365" s="1"/>
      <c r="H1365" s="1"/>
      <c r="I1365" s="1"/>
      <c r="J1365" s="1"/>
      <c r="K1365" s="1"/>
      <c r="L1365" s="1"/>
      <c r="M1365" s="1"/>
      <c r="N1365" s="1"/>
      <c r="P1365" s="1"/>
      <c r="Q1365" s="1"/>
    </row>
    <row r="1366" spans="7:17">
      <c r="G1366" s="1"/>
      <c r="H1366" s="1"/>
      <c r="I1366" s="1"/>
      <c r="J1366" s="1"/>
      <c r="K1366" s="1"/>
      <c r="L1366" s="1"/>
      <c r="M1366" s="1"/>
      <c r="N1366" s="1"/>
      <c r="P1366" s="1"/>
      <c r="Q1366" s="1"/>
    </row>
    <row r="1367" spans="7:17">
      <c r="G1367" s="1"/>
      <c r="H1367" s="1"/>
      <c r="I1367" s="1"/>
      <c r="J1367" s="1"/>
      <c r="K1367" s="1"/>
      <c r="L1367" s="1"/>
      <c r="M1367" s="1"/>
      <c r="N1367" s="1"/>
      <c r="P1367" s="1"/>
      <c r="Q1367" s="1"/>
    </row>
    <row r="1368" spans="7:17">
      <c r="G1368" s="1"/>
      <c r="H1368" s="1"/>
      <c r="I1368" s="1"/>
      <c r="J1368" s="1"/>
      <c r="K1368" s="1"/>
      <c r="L1368" s="1"/>
      <c r="M1368" s="1"/>
      <c r="N1368" s="1"/>
      <c r="P1368" s="1"/>
      <c r="Q1368" s="1"/>
    </row>
    <row r="1369" spans="7:17">
      <c r="G1369" s="1"/>
      <c r="H1369" s="1"/>
      <c r="I1369" s="1"/>
      <c r="J1369" s="1"/>
      <c r="K1369" s="1"/>
      <c r="L1369" s="1"/>
      <c r="M1369" s="1"/>
      <c r="N1369" s="1"/>
      <c r="P1369" s="1"/>
      <c r="Q1369" s="1"/>
    </row>
    <row r="1370" spans="7:17">
      <c r="G1370" s="1"/>
      <c r="H1370" s="1"/>
      <c r="I1370" s="1"/>
      <c r="J1370" s="1"/>
      <c r="K1370" s="1"/>
      <c r="L1370" s="1"/>
      <c r="M1370" s="1"/>
      <c r="N1370" s="1"/>
      <c r="P1370" s="1"/>
      <c r="Q1370" s="1"/>
    </row>
    <row r="1371" spans="7:17">
      <c r="G1371" s="1"/>
      <c r="H1371" s="1"/>
      <c r="I1371" s="1"/>
      <c r="J1371" s="1"/>
      <c r="K1371" s="1"/>
      <c r="L1371" s="1"/>
      <c r="M1371" s="1"/>
      <c r="N1371" s="1"/>
      <c r="P1371" s="1"/>
      <c r="Q1371" s="1"/>
    </row>
    <row r="1372" spans="7:17">
      <c r="G1372" s="1"/>
      <c r="H1372" s="1"/>
      <c r="I1372" s="1"/>
      <c r="J1372" s="1"/>
      <c r="K1372" s="1"/>
      <c r="L1372" s="1"/>
      <c r="M1372" s="1"/>
      <c r="N1372" s="1"/>
      <c r="P1372" s="1"/>
      <c r="Q1372" s="1"/>
    </row>
    <row r="1373" spans="7:17">
      <c r="G1373" s="1"/>
      <c r="H1373" s="1"/>
      <c r="I1373" s="1"/>
      <c r="J1373" s="1"/>
      <c r="K1373" s="1"/>
      <c r="L1373" s="1"/>
      <c r="M1373" s="1"/>
      <c r="N1373" s="1"/>
      <c r="P1373" s="1"/>
      <c r="Q1373" s="1"/>
    </row>
    <row r="1374" spans="7:17">
      <c r="G1374" s="1"/>
      <c r="H1374" s="1"/>
      <c r="I1374" s="1"/>
      <c r="J1374" s="1"/>
      <c r="K1374" s="1"/>
      <c r="L1374" s="1"/>
      <c r="M1374" s="1"/>
      <c r="N1374" s="1"/>
      <c r="P1374" s="1"/>
      <c r="Q1374" s="1"/>
    </row>
    <row r="1375" spans="7:17">
      <c r="G1375" s="1"/>
      <c r="H1375" s="1"/>
      <c r="I1375" s="1"/>
      <c r="J1375" s="1"/>
      <c r="K1375" s="1"/>
      <c r="L1375" s="1"/>
      <c r="M1375" s="1"/>
      <c r="N1375" s="1"/>
      <c r="P1375" s="1"/>
      <c r="Q1375" s="1"/>
    </row>
    <row r="1376" spans="7:17">
      <c r="G1376" s="1"/>
      <c r="H1376" s="1"/>
      <c r="I1376" s="1"/>
      <c r="J1376" s="1"/>
      <c r="K1376" s="1"/>
      <c r="L1376" s="1"/>
      <c r="M1376" s="1"/>
      <c r="N1376" s="1"/>
      <c r="P1376" s="1"/>
      <c r="Q1376" s="1"/>
    </row>
    <row r="1377" spans="7:17">
      <c r="G1377" s="1"/>
      <c r="H1377" s="1"/>
      <c r="I1377" s="1"/>
      <c r="J1377" s="1"/>
      <c r="K1377" s="1"/>
      <c r="L1377" s="1"/>
      <c r="M1377" s="1"/>
      <c r="N1377" s="1"/>
      <c r="P1377" s="1"/>
      <c r="Q1377" s="1"/>
    </row>
    <row r="1378" spans="7:17">
      <c r="G1378" s="1"/>
      <c r="H1378" s="1"/>
      <c r="I1378" s="1"/>
      <c r="J1378" s="1"/>
      <c r="K1378" s="1"/>
      <c r="L1378" s="1"/>
      <c r="M1378" s="1"/>
      <c r="N1378" s="1"/>
      <c r="P1378" s="1"/>
      <c r="Q1378" s="1"/>
    </row>
    <row r="1379" spans="7:17">
      <c r="G1379" s="1"/>
      <c r="H1379" s="1"/>
      <c r="I1379" s="1"/>
      <c r="J1379" s="1"/>
      <c r="K1379" s="1"/>
      <c r="L1379" s="1"/>
      <c r="M1379" s="1"/>
      <c r="N1379" s="1"/>
      <c r="P1379" s="1"/>
      <c r="Q1379" s="1"/>
    </row>
    <row r="1380" spans="7:17">
      <c r="G1380" s="1"/>
      <c r="H1380" s="1"/>
      <c r="I1380" s="1"/>
      <c r="J1380" s="1"/>
      <c r="K1380" s="1"/>
      <c r="L1380" s="1"/>
      <c r="M1380" s="1"/>
      <c r="N1380" s="1"/>
      <c r="P1380" s="1"/>
      <c r="Q1380" s="1"/>
    </row>
    <row r="1381" spans="7:17">
      <c r="G1381" s="1"/>
      <c r="H1381" s="1"/>
      <c r="I1381" s="1"/>
      <c r="J1381" s="1"/>
      <c r="K1381" s="1"/>
      <c r="L1381" s="1"/>
      <c r="M1381" s="1"/>
      <c r="N1381" s="1"/>
      <c r="P1381" s="1"/>
      <c r="Q1381" s="1"/>
    </row>
    <row r="1382" spans="7:17">
      <c r="G1382" s="1"/>
      <c r="H1382" s="1"/>
      <c r="I1382" s="1"/>
      <c r="J1382" s="1"/>
      <c r="K1382" s="1"/>
      <c r="L1382" s="1"/>
      <c r="M1382" s="1"/>
      <c r="N1382" s="1"/>
      <c r="P1382" s="1"/>
      <c r="Q1382" s="1"/>
    </row>
    <row r="1383" spans="7:17">
      <c r="G1383" s="1"/>
      <c r="H1383" s="1"/>
      <c r="I1383" s="1"/>
      <c r="J1383" s="1"/>
      <c r="K1383" s="1"/>
      <c r="L1383" s="1"/>
      <c r="M1383" s="1"/>
      <c r="N1383" s="1"/>
      <c r="P1383" s="1"/>
      <c r="Q1383" s="1"/>
    </row>
    <row r="1384" spans="7:17">
      <c r="G1384" s="1"/>
      <c r="H1384" s="1"/>
      <c r="I1384" s="1"/>
      <c r="J1384" s="1"/>
      <c r="K1384" s="1"/>
      <c r="L1384" s="1"/>
      <c r="M1384" s="1"/>
      <c r="N1384" s="1"/>
      <c r="P1384" s="1"/>
      <c r="Q1384" s="1"/>
    </row>
    <row r="1385" spans="7:17">
      <c r="G1385" s="1"/>
      <c r="H1385" s="1"/>
      <c r="I1385" s="1"/>
      <c r="J1385" s="1"/>
      <c r="K1385" s="1"/>
      <c r="L1385" s="1"/>
      <c r="M1385" s="1"/>
      <c r="N1385" s="1"/>
      <c r="P1385" s="1"/>
      <c r="Q1385" s="1"/>
    </row>
    <row r="1386" spans="7:17">
      <c r="G1386" s="1"/>
      <c r="H1386" s="1"/>
      <c r="I1386" s="1"/>
      <c r="J1386" s="1"/>
      <c r="K1386" s="1"/>
      <c r="L1386" s="1"/>
      <c r="M1386" s="1"/>
      <c r="N1386" s="1"/>
      <c r="P1386" s="1"/>
      <c r="Q1386" s="1"/>
    </row>
    <row r="1387" spans="7:17">
      <c r="G1387" s="1"/>
      <c r="H1387" s="1"/>
      <c r="I1387" s="1"/>
      <c r="J1387" s="1"/>
      <c r="K1387" s="1"/>
      <c r="L1387" s="1"/>
      <c r="M1387" s="1"/>
      <c r="N1387" s="1"/>
      <c r="P1387" s="1"/>
      <c r="Q1387" s="1"/>
    </row>
    <row r="1388" spans="7:17">
      <c r="G1388" s="1"/>
      <c r="H1388" s="1"/>
      <c r="I1388" s="1"/>
      <c r="J1388" s="1"/>
      <c r="K1388" s="1"/>
      <c r="L1388" s="1"/>
      <c r="M1388" s="1"/>
      <c r="N1388" s="1"/>
      <c r="P1388" s="1"/>
      <c r="Q1388" s="1"/>
    </row>
    <row r="1389" spans="7:17">
      <c r="G1389" s="1"/>
      <c r="H1389" s="1"/>
      <c r="I1389" s="1"/>
      <c r="J1389" s="1"/>
      <c r="K1389" s="1"/>
      <c r="L1389" s="1"/>
      <c r="M1389" s="1"/>
      <c r="N1389" s="1"/>
      <c r="P1389" s="1"/>
      <c r="Q1389" s="1"/>
    </row>
    <row r="1390" spans="7:17">
      <c r="G1390" s="1"/>
      <c r="H1390" s="1"/>
      <c r="I1390" s="1"/>
      <c r="J1390" s="1"/>
      <c r="K1390" s="1"/>
      <c r="L1390" s="1"/>
      <c r="M1390" s="1"/>
      <c r="N1390" s="1"/>
      <c r="P1390" s="1"/>
      <c r="Q1390" s="1"/>
    </row>
    <row r="1391" spans="7:17">
      <c r="G1391" s="1"/>
      <c r="H1391" s="1"/>
      <c r="I1391" s="1"/>
      <c r="J1391" s="1"/>
      <c r="K1391" s="1"/>
      <c r="L1391" s="1"/>
      <c r="M1391" s="1"/>
      <c r="N1391" s="1"/>
      <c r="P1391" s="1"/>
      <c r="Q1391" s="1"/>
    </row>
    <row r="1392" spans="7:17">
      <c r="G1392" s="1"/>
      <c r="H1392" s="1"/>
      <c r="I1392" s="1"/>
      <c r="J1392" s="1"/>
      <c r="K1392" s="1"/>
      <c r="L1392" s="1"/>
      <c r="M1392" s="1"/>
      <c r="N1392" s="1"/>
      <c r="P1392" s="1"/>
      <c r="Q1392" s="1"/>
    </row>
    <row r="1393" spans="7:17">
      <c r="G1393" s="1"/>
      <c r="H1393" s="1"/>
      <c r="I1393" s="1"/>
      <c r="J1393" s="1"/>
      <c r="K1393" s="1"/>
      <c r="L1393" s="1"/>
      <c r="M1393" s="1"/>
      <c r="N1393" s="1"/>
      <c r="P1393" s="1"/>
      <c r="Q1393" s="1"/>
    </row>
    <row r="1394" spans="7:17">
      <c r="G1394" s="1"/>
      <c r="H1394" s="1"/>
      <c r="I1394" s="1"/>
      <c r="J1394" s="1"/>
      <c r="K1394" s="1"/>
      <c r="L1394" s="1"/>
      <c r="M1394" s="1"/>
      <c r="N1394" s="1"/>
      <c r="P1394" s="1"/>
      <c r="Q1394" s="1"/>
    </row>
    <row r="1395" spans="7:17">
      <c r="G1395" s="1"/>
      <c r="H1395" s="1"/>
      <c r="I1395" s="1"/>
      <c r="J1395" s="1"/>
      <c r="K1395" s="1"/>
      <c r="L1395" s="1"/>
      <c r="M1395" s="1"/>
      <c r="N1395" s="1"/>
      <c r="P1395" s="1"/>
      <c r="Q1395" s="1"/>
    </row>
    <row r="1396" spans="7:17">
      <c r="G1396" s="1"/>
      <c r="H1396" s="1"/>
      <c r="I1396" s="1"/>
      <c r="J1396" s="1"/>
      <c r="K1396" s="1"/>
      <c r="L1396" s="1"/>
      <c r="M1396" s="1"/>
      <c r="N1396" s="1"/>
      <c r="P1396" s="1"/>
      <c r="Q1396" s="1"/>
    </row>
    <row r="1397" spans="7:17">
      <c r="G1397" s="1"/>
      <c r="H1397" s="1"/>
      <c r="I1397" s="1"/>
      <c r="J1397" s="1"/>
      <c r="K1397" s="1"/>
      <c r="L1397" s="1"/>
      <c r="M1397" s="1"/>
      <c r="N1397" s="1"/>
      <c r="P1397" s="1"/>
      <c r="Q1397" s="1"/>
    </row>
    <row r="1398" spans="7:17">
      <c r="G1398" s="1"/>
      <c r="H1398" s="1"/>
      <c r="I1398" s="1"/>
      <c r="J1398" s="1"/>
      <c r="K1398" s="1"/>
      <c r="L1398" s="1"/>
      <c r="M1398" s="1"/>
      <c r="N1398" s="1"/>
      <c r="P1398" s="1"/>
      <c r="Q1398" s="1"/>
    </row>
    <row r="1399" spans="7:17">
      <c r="G1399" s="1"/>
      <c r="H1399" s="1"/>
      <c r="I1399" s="1"/>
      <c r="J1399" s="1"/>
      <c r="K1399" s="1"/>
      <c r="L1399" s="1"/>
      <c r="M1399" s="1"/>
      <c r="N1399" s="1"/>
      <c r="P1399" s="1"/>
      <c r="Q1399" s="1"/>
    </row>
    <row r="1400" spans="7:17">
      <c r="G1400" s="1"/>
      <c r="H1400" s="1"/>
      <c r="I1400" s="1"/>
      <c r="J1400" s="1"/>
      <c r="K1400" s="1"/>
      <c r="L1400" s="1"/>
      <c r="M1400" s="1"/>
      <c r="N1400" s="1"/>
      <c r="P1400" s="1"/>
      <c r="Q1400" s="1"/>
    </row>
    <row r="1401" spans="7:17">
      <c r="G1401" s="1"/>
      <c r="H1401" s="1"/>
      <c r="I1401" s="1"/>
      <c r="J1401" s="1"/>
      <c r="K1401" s="1"/>
      <c r="L1401" s="1"/>
      <c r="M1401" s="1"/>
      <c r="N1401" s="1"/>
      <c r="P1401" s="1"/>
      <c r="Q1401" s="1"/>
    </row>
    <row r="1402" spans="7:17">
      <c r="G1402" s="1"/>
      <c r="H1402" s="1"/>
      <c r="I1402" s="1"/>
      <c r="J1402" s="1"/>
      <c r="K1402" s="1"/>
      <c r="L1402" s="1"/>
      <c r="M1402" s="1"/>
      <c r="N1402" s="1"/>
      <c r="P1402" s="1"/>
      <c r="Q1402" s="1"/>
    </row>
    <row r="1403" spans="7:17">
      <c r="G1403" s="1"/>
      <c r="H1403" s="1"/>
      <c r="I1403" s="1"/>
      <c r="J1403" s="1"/>
      <c r="K1403" s="1"/>
      <c r="L1403" s="1"/>
      <c r="M1403" s="1"/>
      <c r="N1403" s="1"/>
      <c r="P1403" s="1"/>
      <c r="Q1403" s="1"/>
    </row>
    <row r="1404" spans="7:17">
      <c r="G1404" s="1"/>
      <c r="H1404" s="1"/>
      <c r="I1404" s="1"/>
      <c r="J1404" s="1"/>
      <c r="K1404" s="1"/>
      <c r="L1404" s="1"/>
      <c r="M1404" s="1"/>
      <c r="N1404" s="1"/>
      <c r="P1404" s="1"/>
      <c r="Q1404" s="1"/>
    </row>
    <row r="1405" spans="7:17">
      <c r="G1405" s="1"/>
      <c r="H1405" s="1"/>
      <c r="I1405" s="1"/>
      <c r="J1405" s="1"/>
      <c r="K1405" s="1"/>
      <c r="L1405" s="1"/>
      <c r="M1405" s="1"/>
      <c r="N1405" s="1"/>
      <c r="P1405" s="1"/>
      <c r="Q1405" s="1"/>
    </row>
    <row r="1406" spans="7:17">
      <c r="G1406" s="1"/>
      <c r="H1406" s="1"/>
      <c r="I1406" s="1"/>
      <c r="J1406" s="1"/>
      <c r="K1406" s="1"/>
      <c r="L1406" s="1"/>
      <c r="M1406" s="1"/>
      <c r="N1406" s="1"/>
      <c r="P1406" s="1"/>
      <c r="Q1406" s="1"/>
    </row>
    <row r="1407" spans="7:17">
      <c r="G1407" s="1"/>
      <c r="H1407" s="1"/>
      <c r="I1407" s="1"/>
      <c r="J1407" s="1"/>
      <c r="K1407" s="1"/>
      <c r="L1407" s="1"/>
      <c r="M1407" s="1"/>
      <c r="N1407" s="1"/>
      <c r="P1407" s="1"/>
      <c r="Q1407" s="1"/>
    </row>
    <row r="1408" spans="7:17">
      <c r="G1408" s="1"/>
      <c r="H1408" s="1"/>
      <c r="I1408" s="1"/>
      <c r="J1408" s="1"/>
      <c r="K1408" s="1"/>
      <c r="L1408" s="1"/>
      <c r="M1408" s="1"/>
      <c r="N1408" s="1"/>
      <c r="P1408" s="1"/>
      <c r="Q1408" s="1"/>
    </row>
    <row r="1409" spans="7:17">
      <c r="G1409" s="1"/>
      <c r="H1409" s="1"/>
      <c r="I1409" s="1"/>
      <c r="J1409" s="1"/>
      <c r="K1409" s="1"/>
      <c r="L1409" s="1"/>
      <c r="M1409" s="1"/>
      <c r="N1409" s="1"/>
      <c r="P1409" s="1"/>
      <c r="Q1409" s="1"/>
    </row>
    <row r="1410" spans="7:17">
      <c r="G1410" s="1"/>
      <c r="H1410" s="1"/>
      <c r="I1410" s="1"/>
      <c r="J1410" s="1"/>
      <c r="K1410" s="1"/>
      <c r="L1410" s="1"/>
      <c r="M1410" s="1"/>
      <c r="N1410" s="1"/>
      <c r="P1410" s="1"/>
      <c r="Q1410" s="1"/>
    </row>
    <row r="1411" spans="7:17">
      <c r="G1411" s="1"/>
      <c r="H1411" s="1"/>
      <c r="I1411" s="1"/>
      <c r="J1411" s="1"/>
      <c r="K1411" s="1"/>
      <c r="L1411" s="1"/>
      <c r="M1411" s="1"/>
      <c r="N1411" s="1"/>
      <c r="P1411" s="1"/>
      <c r="Q1411" s="1"/>
    </row>
    <row r="1412" spans="7:17">
      <c r="G1412" s="1"/>
      <c r="H1412" s="1"/>
      <c r="I1412" s="1"/>
      <c r="J1412" s="1"/>
      <c r="K1412" s="1"/>
      <c r="L1412" s="1"/>
      <c r="M1412" s="1"/>
      <c r="N1412" s="1"/>
      <c r="P1412" s="1"/>
      <c r="Q1412" s="1"/>
    </row>
    <row r="1413" spans="7:17">
      <c r="G1413" s="1"/>
      <c r="H1413" s="1"/>
      <c r="I1413" s="1"/>
      <c r="J1413" s="1"/>
      <c r="K1413" s="1"/>
      <c r="L1413" s="1"/>
      <c r="M1413" s="1"/>
      <c r="N1413" s="1"/>
      <c r="P1413" s="1"/>
      <c r="Q1413" s="1"/>
    </row>
    <row r="1414" spans="7:17">
      <c r="G1414" s="1"/>
      <c r="H1414" s="1"/>
      <c r="I1414" s="1"/>
      <c r="J1414" s="1"/>
      <c r="K1414" s="1"/>
      <c r="L1414" s="1"/>
      <c r="M1414" s="1"/>
      <c r="N1414" s="1"/>
      <c r="P1414" s="1"/>
      <c r="Q1414" s="1"/>
    </row>
    <row r="1415" spans="7:17">
      <c r="G1415" s="1"/>
      <c r="H1415" s="1"/>
      <c r="I1415" s="1"/>
      <c r="J1415" s="1"/>
      <c r="K1415" s="1"/>
      <c r="L1415" s="1"/>
      <c r="M1415" s="1"/>
      <c r="N1415" s="1"/>
      <c r="P1415" s="1"/>
      <c r="Q1415" s="1"/>
    </row>
    <row r="1416" spans="7:17">
      <c r="G1416" s="1"/>
      <c r="H1416" s="1"/>
      <c r="I1416" s="1"/>
      <c r="J1416" s="1"/>
      <c r="K1416" s="1"/>
      <c r="L1416" s="1"/>
      <c r="M1416" s="1"/>
      <c r="N1416" s="1"/>
      <c r="P1416" s="1"/>
      <c r="Q1416" s="1"/>
    </row>
    <row r="1417" spans="7:17">
      <c r="G1417" s="1"/>
      <c r="H1417" s="1"/>
      <c r="I1417" s="1"/>
      <c r="J1417" s="1"/>
      <c r="K1417" s="1"/>
      <c r="L1417" s="1"/>
      <c r="M1417" s="1"/>
      <c r="N1417" s="1"/>
      <c r="P1417" s="1"/>
      <c r="Q1417" s="1"/>
    </row>
    <row r="1418" spans="7:17">
      <c r="G1418" s="1"/>
      <c r="H1418" s="1"/>
      <c r="I1418" s="1"/>
      <c r="J1418" s="1"/>
      <c r="K1418" s="1"/>
      <c r="L1418" s="1"/>
      <c r="M1418" s="1"/>
      <c r="N1418" s="1"/>
      <c r="P1418" s="1"/>
      <c r="Q1418" s="1"/>
    </row>
    <row r="1419" spans="7:17">
      <c r="G1419" s="1"/>
      <c r="H1419" s="1"/>
      <c r="I1419" s="1"/>
      <c r="J1419" s="1"/>
      <c r="K1419" s="1"/>
      <c r="L1419" s="1"/>
      <c r="M1419" s="1"/>
      <c r="N1419" s="1"/>
      <c r="P1419" s="1"/>
      <c r="Q1419" s="1"/>
    </row>
    <row r="1420" spans="7:17">
      <c r="G1420" s="1"/>
      <c r="H1420" s="1"/>
      <c r="I1420" s="1"/>
      <c r="J1420" s="1"/>
      <c r="K1420" s="1"/>
      <c r="L1420" s="1"/>
      <c r="M1420" s="1"/>
      <c r="N1420" s="1"/>
      <c r="P1420" s="1"/>
      <c r="Q1420" s="1"/>
    </row>
    <row r="1421" spans="7:17">
      <c r="G1421" s="1"/>
      <c r="H1421" s="1"/>
      <c r="I1421" s="1"/>
      <c r="J1421" s="1"/>
      <c r="K1421" s="1"/>
      <c r="L1421" s="1"/>
      <c r="M1421" s="1"/>
      <c r="N1421" s="1"/>
      <c r="P1421" s="1"/>
      <c r="Q1421" s="1"/>
    </row>
    <row r="1422" spans="7:17">
      <c r="G1422" s="1"/>
      <c r="H1422" s="1"/>
      <c r="I1422" s="1"/>
      <c r="J1422" s="1"/>
      <c r="K1422" s="1"/>
      <c r="L1422" s="1"/>
      <c r="M1422" s="1"/>
      <c r="N1422" s="1"/>
      <c r="P1422" s="1"/>
      <c r="Q1422" s="1"/>
    </row>
    <row r="1423" spans="7:17">
      <c r="G1423" s="1"/>
      <c r="H1423" s="1"/>
      <c r="I1423" s="1"/>
      <c r="J1423" s="1"/>
      <c r="K1423" s="1"/>
      <c r="L1423" s="1"/>
      <c r="M1423" s="1"/>
      <c r="N1423" s="1"/>
      <c r="P1423" s="1"/>
      <c r="Q1423" s="1"/>
    </row>
    <row r="1424" spans="7:17">
      <c r="G1424" s="1"/>
      <c r="H1424" s="1"/>
      <c r="I1424" s="1"/>
      <c r="J1424" s="1"/>
      <c r="K1424" s="1"/>
      <c r="L1424" s="1"/>
      <c r="M1424" s="1"/>
      <c r="N1424" s="1"/>
      <c r="P1424" s="1"/>
      <c r="Q1424" s="1"/>
    </row>
    <row r="1425" spans="7:17">
      <c r="G1425" s="1"/>
      <c r="H1425" s="1"/>
      <c r="I1425" s="1"/>
      <c r="J1425" s="1"/>
      <c r="K1425" s="1"/>
      <c r="L1425" s="1"/>
      <c r="M1425" s="1"/>
      <c r="N1425" s="1"/>
      <c r="P1425" s="1"/>
      <c r="Q1425" s="1"/>
    </row>
    <row r="1426" spans="7:17">
      <c r="G1426" s="1"/>
      <c r="H1426" s="1"/>
      <c r="I1426" s="1"/>
      <c r="J1426" s="1"/>
      <c r="K1426" s="1"/>
      <c r="L1426" s="1"/>
      <c r="M1426" s="1"/>
      <c r="N1426" s="1"/>
      <c r="P1426" s="1"/>
      <c r="Q1426" s="1"/>
    </row>
    <row r="1427" spans="7:17">
      <c r="G1427" s="1"/>
      <c r="H1427" s="1"/>
      <c r="I1427" s="1"/>
      <c r="J1427" s="1"/>
      <c r="K1427" s="1"/>
      <c r="L1427" s="1"/>
      <c r="M1427" s="1"/>
      <c r="N1427" s="1"/>
      <c r="P1427" s="1"/>
      <c r="Q1427" s="1"/>
    </row>
    <row r="1428" spans="7:17">
      <c r="G1428" s="1"/>
      <c r="H1428" s="1"/>
      <c r="I1428" s="1"/>
      <c r="J1428" s="1"/>
      <c r="K1428" s="1"/>
      <c r="L1428" s="1"/>
      <c r="M1428" s="1"/>
      <c r="N1428" s="1"/>
      <c r="P1428" s="1"/>
      <c r="Q1428" s="1"/>
    </row>
    <row r="1429" spans="7:17">
      <c r="G1429" s="1"/>
      <c r="H1429" s="1"/>
      <c r="I1429" s="1"/>
      <c r="J1429" s="1"/>
      <c r="K1429" s="1"/>
      <c r="L1429" s="1"/>
      <c r="M1429" s="1"/>
      <c r="N1429" s="1"/>
      <c r="P1429" s="1"/>
      <c r="Q1429" s="1"/>
    </row>
    <row r="1430" spans="7:17">
      <c r="G1430" s="1"/>
      <c r="H1430" s="1"/>
      <c r="I1430" s="1"/>
      <c r="J1430" s="1"/>
      <c r="K1430" s="1"/>
      <c r="L1430" s="1"/>
      <c r="M1430" s="1"/>
      <c r="N1430" s="1"/>
      <c r="P1430" s="1"/>
      <c r="Q1430" s="1"/>
    </row>
    <row r="1431" spans="7:17">
      <c r="G1431" s="1"/>
      <c r="H1431" s="1"/>
      <c r="I1431" s="1"/>
      <c r="J1431" s="1"/>
      <c r="K1431" s="1"/>
      <c r="L1431" s="1"/>
      <c r="M1431" s="1"/>
      <c r="N1431" s="1"/>
      <c r="P1431" s="1"/>
      <c r="Q1431" s="1"/>
    </row>
    <row r="1432" spans="7:17">
      <c r="G1432" s="1"/>
      <c r="H1432" s="1"/>
      <c r="I1432" s="1"/>
      <c r="J1432" s="1"/>
      <c r="K1432" s="1"/>
      <c r="L1432" s="1"/>
      <c r="M1432" s="1"/>
      <c r="N1432" s="1"/>
      <c r="P1432" s="1"/>
      <c r="Q1432" s="1"/>
    </row>
    <row r="1433" spans="7:17">
      <c r="G1433" s="1"/>
      <c r="H1433" s="1"/>
      <c r="I1433" s="1"/>
      <c r="J1433" s="1"/>
      <c r="K1433" s="1"/>
      <c r="L1433" s="1"/>
      <c r="M1433" s="1"/>
      <c r="N1433" s="1"/>
      <c r="P1433" s="1"/>
      <c r="Q1433" s="1"/>
    </row>
    <row r="1434" spans="7:17">
      <c r="G1434" s="1"/>
      <c r="H1434" s="1"/>
      <c r="I1434" s="1"/>
      <c r="J1434" s="1"/>
      <c r="K1434" s="1"/>
      <c r="L1434" s="1"/>
      <c r="M1434" s="1"/>
      <c r="N1434" s="1"/>
      <c r="P1434" s="1"/>
      <c r="Q1434" s="1"/>
    </row>
    <row r="1435" spans="7:17">
      <c r="G1435" s="1"/>
      <c r="H1435" s="1"/>
      <c r="I1435" s="1"/>
      <c r="J1435" s="1"/>
      <c r="K1435" s="1"/>
      <c r="L1435" s="1"/>
      <c r="M1435" s="1"/>
      <c r="N1435" s="1"/>
      <c r="P1435" s="1"/>
      <c r="Q1435" s="1"/>
    </row>
    <row r="1436" spans="7:17">
      <c r="G1436" s="1"/>
      <c r="H1436" s="1"/>
      <c r="I1436" s="1"/>
      <c r="J1436" s="1"/>
      <c r="K1436" s="1"/>
      <c r="L1436" s="1"/>
      <c r="M1436" s="1"/>
      <c r="N1436" s="1"/>
      <c r="P1436" s="1"/>
      <c r="Q1436" s="1"/>
    </row>
    <row r="1437" spans="7:17">
      <c r="G1437" s="1"/>
      <c r="H1437" s="1"/>
      <c r="I1437" s="1"/>
      <c r="J1437" s="1"/>
      <c r="K1437" s="1"/>
      <c r="L1437" s="1"/>
      <c r="M1437" s="1"/>
      <c r="N1437" s="1"/>
      <c r="P1437" s="1"/>
      <c r="Q1437" s="1"/>
    </row>
    <row r="1438" spans="7:17">
      <c r="G1438" s="1"/>
      <c r="H1438" s="1"/>
      <c r="I1438" s="1"/>
      <c r="J1438" s="1"/>
      <c r="K1438" s="1"/>
      <c r="L1438" s="1"/>
      <c r="M1438" s="1"/>
      <c r="N1438" s="1"/>
      <c r="P1438" s="1"/>
      <c r="Q1438" s="1"/>
    </row>
    <row r="1439" spans="7:17">
      <c r="G1439" s="1"/>
      <c r="H1439" s="1"/>
      <c r="I1439" s="1"/>
      <c r="J1439" s="1"/>
      <c r="K1439" s="1"/>
      <c r="L1439" s="1"/>
      <c r="M1439" s="1"/>
      <c r="N1439" s="1"/>
      <c r="P1439" s="1"/>
      <c r="Q1439" s="1"/>
    </row>
    <row r="1440" spans="7:17">
      <c r="G1440" s="1"/>
      <c r="H1440" s="1"/>
      <c r="I1440" s="1"/>
      <c r="J1440" s="1"/>
      <c r="K1440" s="1"/>
      <c r="L1440" s="1"/>
      <c r="M1440" s="1"/>
      <c r="N1440" s="1"/>
      <c r="P1440" s="1"/>
      <c r="Q1440" s="1"/>
    </row>
    <row r="1441" spans="7:17">
      <c r="G1441" s="1"/>
      <c r="H1441" s="1"/>
      <c r="I1441" s="1"/>
      <c r="J1441" s="1"/>
      <c r="K1441" s="1"/>
      <c r="L1441" s="1"/>
      <c r="M1441" s="1"/>
      <c r="N1441" s="1"/>
      <c r="P1441" s="1"/>
      <c r="Q1441" s="1"/>
    </row>
    <row r="1442" spans="7:17">
      <c r="G1442" s="1"/>
      <c r="H1442" s="1"/>
      <c r="I1442" s="1"/>
      <c r="J1442" s="1"/>
      <c r="K1442" s="1"/>
      <c r="L1442" s="1"/>
      <c r="M1442" s="1"/>
      <c r="N1442" s="1"/>
      <c r="P1442" s="1"/>
      <c r="Q1442" s="1"/>
    </row>
    <row r="1443" spans="7:17">
      <c r="G1443" s="1"/>
      <c r="H1443" s="1"/>
      <c r="I1443" s="1"/>
      <c r="J1443" s="1"/>
      <c r="K1443" s="1"/>
      <c r="L1443" s="1"/>
      <c r="M1443" s="1"/>
      <c r="N1443" s="1"/>
      <c r="P1443" s="1"/>
      <c r="Q1443" s="1"/>
    </row>
    <row r="1444" spans="7:17">
      <c r="G1444" s="1"/>
      <c r="H1444" s="1"/>
      <c r="I1444" s="1"/>
      <c r="J1444" s="1"/>
      <c r="K1444" s="1"/>
      <c r="L1444" s="1"/>
      <c r="M1444" s="1"/>
      <c r="N1444" s="1"/>
      <c r="P1444" s="1"/>
      <c r="Q1444" s="1"/>
    </row>
    <row r="1445" spans="7:17">
      <c r="G1445" s="1"/>
      <c r="H1445" s="1"/>
      <c r="I1445" s="1"/>
      <c r="J1445" s="1"/>
      <c r="K1445" s="1"/>
      <c r="L1445" s="1"/>
      <c r="M1445" s="1"/>
      <c r="N1445" s="1"/>
      <c r="P1445" s="1"/>
      <c r="Q1445" s="1"/>
    </row>
    <row r="1446" spans="7:17">
      <c r="G1446" s="1"/>
      <c r="H1446" s="1"/>
      <c r="I1446" s="1"/>
      <c r="J1446" s="1"/>
      <c r="K1446" s="1"/>
      <c r="L1446" s="1"/>
      <c r="M1446" s="1"/>
      <c r="N1446" s="1"/>
      <c r="P1446" s="1"/>
      <c r="Q1446" s="1"/>
    </row>
    <row r="1447" spans="7:17">
      <c r="G1447" s="1"/>
      <c r="H1447" s="1"/>
      <c r="I1447" s="1"/>
      <c r="J1447" s="1"/>
      <c r="K1447" s="1"/>
      <c r="L1447" s="1"/>
      <c r="M1447" s="1"/>
      <c r="N1447" s="1"/>
      <c r="P1447" s="1"/>
      <c r="Q1447" s="1"/>
    </row>
    <row r="1448" spans="7:17">
      <c r="G1448" s="1"/>
      <c r="H1448" s="1"/>
      <c r="I1448" s="1"/>
      <c r="J1448" s="1"/>
      <c r="K1448" s="1"/>
      <c r="L1448" s="1"/>
      <c r="M1448" s="1"/>
      <c r="N1448" s="1"/>
      <c r="P1448" s="1"/>
      <c r="Q1448" s="1"/>
    </row>
    <row r="1449" spans="7:17">
      <c r="G1449" s="1"/>
      <c r="H1449" s="1"/>
      <c r="I1449" s="1"/>
      <c r="J1449" s="1"/>
      <c r="K1449" s="1"/>
      <c r="L1449" s="1"/>
      <c r="M1449" s="1"/>
      <c r="N1449" s="1"/>
      <c r="P1449" s="1"/>
      <c r="Q1449" s="1"/>
    </row>
    <row r="1450" spans="7:17">
      <c r="G1450" s="1"/>
      <c r="H1450" s="1"/>
      <c r="I1450" s="1"/>
      <c r="J1450" s="1"/>
      <c r="K1450" s="1"/>
      <c r="L1450" s="1"/>
      <c r="M1450" s="1"/>
      <c r="N1450" s="1"/>
      <c r="P1450" s="1"/>
      <c r="Q1450" s="1"/>
    </row>
    <row r="1451" spans="7:17">
      <c r="G1451" s="1"/>
      <c r="H1451" s="1"/>
      <c r="I1451" s="1"/>
      <c r="J1451" s="1"/>
      <c r="K1451" s="1"/>
      <c r="L1451" s="1"/>
      <c r="M1451" s="1"/>
      <c r="N1451" s="1"/>
      <c r="P1451" s="1"/>
      <c r="Q1451" s="1"/>
    </row>
    <row r="1452" spans="7:17">
      <c r="G1452" s="1"/>
      <c r="H1452" s="1"/>
      <c r="I1452" s="1"/>
      <c r="J1452" s="1"/>
      <c r="K1452" s="1"/>
      <c r="L1452" s="1"/>
      <c r="M1452" s="1"/>
      <c r="N1452" s="1"/>
      <c r="P1452" s="1"/>
      <c r="Q1452" s="1"/>
    </row>
    <row r="1453" spans="7:17">
      <c r="G1453" s="1"/>
      <c r="H1453" s="1"/>
      <c r="I1453" s="1"/>
      <c r="J1453" s="1"/>
      <c r="K1453" s="1"/>
      <c r="L1453" s="1"/>
      <c r="M1453" s="1"/>
      <c r="N1453" s="1"/>
      <c r="P1453" s="1"/>
      <c r="Q1453" s="1"/>
    </row>
    <row r="1454" spans="7:17">
      <c r="G1454" s="1"/>
      <c r="H1454" s="1"/>
      <c r="I1454" s="1"/>
      <c r="J1454" s="1"/>
      <c r="K1454" s="1"/>
      <c r="L1454" s="1"/>
      <c r="M1454" s="1"/>
      <c r="N1454" s="1"/>
      <c r="P1454" s="1"/>
      <c r="Q1454" s="1"/>
    </row>
    <row r="1455" spans="7:17">
      <c r="G1455" s="1"/>
      <c r="H1455" s="1"/>
      <c r="I1455" s="1"/>
      <c r="J1455" s="1"/>
      <c r="K1455" s="1"/>
      <c r="L1455" s="1"/>
      <c r="M1455" s="1"/>
      <c r="N1455" s="1"/>
      <c r="P1455" s="1"/>
      <c r="Q1455" s="1"/>
    </row>
    <row r="1456" spans="7:17">
      <c r="G1456" s="1"/>
      <c r="H1456" s="1"/>
      <c r="I1456" s="1"/>
      <c r="J1456" s="1"/>
      <c r="K1456" s="1"/>
      <c r="L1456" s="1"/>
      <c r="M1456" s="1"/>
      <c r="N1456" s="1"/>
      <c r="P1456" s="1"/>
      <c r="Q1456" s="1"/>
    </row>
    <row r="1457" spans="7:17">
      <c r="G1457" s="1"/>
      <c r="H1457" s="1"/>
      <c r="I1457" s="1"/>
      <c r="J1457" s="1"/>
      <c r="K1457" s="1"/>
      <c r="L1457" s="1"/>
      <c r="M1457" s="1"/>
      <c r="N1457" s="1"/>
      <c r="P1457" s="1"/>
      <c r="Q1457" s="1"/>
    </row>
    <row r="1458" spans="7:17">
      <c r="G1458" s="1"/>
      <c r="H1458" s="1"/>
      <c r="I1458" s="1"/>
      <c r="J1458" s="1"/>
      <c r="K1458" s="1"/>
      <c r="L1458" s="1"/>
      <c r="M1458" s="1"/>
      <c r="N1458" s="1"/>
      <c r="P1458" s="1"/>
      <c r="Q1458" s="1"/>
    </row>
    <row r="1459" spans="7:17">
      <c r="G1459" s="1"/>
      <c r="H1459" s="1"/>
      <c r="I1459" s="1"/>
      <c r="J1459" s="1"/>
      <c r="K1459" s="1"/>
      <c r="L1459" s="1"/>
      <c r="M1459" s="1"/>
      <c r="N1459" s="1"/>
      <c r="P1459" s="1"/>
      <c r="Q1459" s="1"/>
    </row>
    <row r="1460" spans="7:17">
      <c r="G1460" s="1"/>
      <c r="H1460" s="1"/>
      <c r="I1460" s="1"/>
      <c r="J1460" s="1"/>
      <c r="K1460" s="1"/>
      <c r="L1460" s="1"/>
      <c r="M1460" s="1"/>
      <c r="N1460" s="1"/>
      <c r="P1460" s="1"/>
      <c r="Q1460" s="1"/>
    </row>
    <row r="1461" spans="7:17">
      <c r="G1461" s="1"/>
      <c r="H1461" s="1"/>
      <c r="I1461" s="1"/>
      <c r="J1461" s="1"/>
      <c r="K1461" s="1"/>
      <c r="L1461" s="1"/>
      <c r="M1461" s="1"/>
      <c r="N1461" s="1"/>
      <c r="P1461" s="1"/>
      <c r="Q1461" s="1"/>
    </row>
    <row r="1462" spans="7:17">
      <c r="G1462" s="1"/>
      <c r="H1462" s="1"/>
      <c r="I1462" s="1"/>
      <c r="J1462" s="1"/>
      <c r="K1462" s="1"/>
      <c r="L1462" s="1"/>
      <c r="M1462" s="1"/>
      <c r="N1462" s="1"/>
      <c r="P1462" s="1"/>
      <c r="Q1462" s="1"/>
    </row>
    <row r="1463" spans="7:17">
      <c r="G1463" s="1"/>
      <c r="H1463" s="1"/>
      <c r="I1463" s="1"/>
      <c r="J1463" s="1"/>
      <c r="K1463" s="1"/>
      <c r="L1463" s="1"/>
      <c r="M1463" s="1"/>
      <c r="N1463" s="1"/>
      <c r="P1463" s="1"/>
      <c r="Q1463" s="1"/>
    </row>
    <row r="1464" spans="7:17">
      <c r="G1464" s="1"/>
      <c r="H1464" s="1"/>
      <c r="I1464" s="1"/>
      <c r="J1464" s="1"/>
      <c r="K1464" s="1"/>
      <c r="L1464" s="1"/>
      <c r="M1464" s="1"/>
      <c r="N1464" s="1"/>
      <c r="P1464" s="1"/>
      <c r="Q1464" s="1"/>
    </row>
    <row r="1465" spans="7:17">
      <c r="G1465" s="1"/>
      <c r="H1465" s="1"/>
      <c r="I1465" s="1"/>
      <c r="J1465" s="1"/>
      <c r="K1465" s="1"/>
      <c r="L1465" s="1"/>
      <c r="M1465" s="1"/>
      <c r="N1465" s="1"/>
      <c r="P1465" s="1"/>
      <c r="Q1465" s="1"/>
    </row>
    <row r="1466" spans="7:17">
      <c r="G1466" s="1"/>
      <c r="H1466" s="1"/>
      <c r="I1466" s="1"/>
      <c r="J1466" s="1"/>
      <c r="K1466" s="1"/>
      <c r="L1466" s="1"/>
      <c r="M1466" s="1"/>
      <c r="N1466" s="1"/>
      <c r="P1466" s="1"/>
      <c r="Q1466" s="1"/>
    </row>
    <row r="1467" spans="7:17">
      <c r="G1467" s="1"/>
      <c r="H1467" s="1"/>
      <c r="I1467" s="1"/>
      <c r="J1467" s="1"/>
      <c r="K1467" s="1"/>
      <c r="L1467" s="1"/>
      <c r="M1467" s="1"/>
      <c r="N1467" s="1"/>
      <c r="P1467" s="1"/>
      <c r="Q1467" s="1"/>
    </row>
    <row r="1468" spans="7:17">
      <c r="G1468" s="1"/>
      <c r="H1468" s="1"/>
      <c r="I1468" s="1"/>
      <c r="J1468" s="1"/>
      <c r="K1468" s="1"/>
      <c r="L1468" s="1"/>
      <c r="M1468" s="1"/>
      <c r="N1468" s="1"/>
      <c r="P1468" s="1"/>
      <c r="Q1468" s="1"/>
    </row>
    <row r="1469" spans="7:17">
      <c r="G1469" s="1"/>
      <c r="H1469" s="1"/>
      <c r="I1469" s="1"/>
      <c r="J1469" s="1"/>
      <c r="K1469" s="1"/>
      <c r="L1469" s="1"/>
      <c r="M1469" s="1"/>
      <c r="N1469" s="1"/>
      <c r="P1469" s="1"/>
      <c r="Q1469" s="1"/>
    </row>
    <row r="1470" spans="7:17">
      <c r="G1470" s="1"/>
      <c r="H1470" s="1"/>
      <c r="I1470" s="1"/>
      <c r="J1470" s="1"/>
      <c r="K1470" s="1"/>
      <c r="L1470" s="1"/>
      <c r="M1470" s="1"/>
      <c r="N1470" s="1"/>
      <c r="P1470" s="1"/>
      <c r="Q1470" s="1"/>
    </row>
    <row r="1471" spans="7:17">
      <c r="G1471" s="1"/>
      <c r="H1471" s="1"/>
      <c r="I1471" s="1"/>
      <c r="J1471" s="1"/>
      <c r="K1471" s="1"/>
      <c r="L1471" s="1"/>
      <c r="M1471" s="1"/>
      <c r="N1471" s="1"/>
      <c r="P1471" s="1"/>
      <c r="Q1471" s="1"/>
    </row>
    <row r="1472" spans="7:17">
      <c r="G1472" s="1"/>
      <c r="H1472" s="1"/>
      <c r="I1472" s="1"/>
      <c r="J1472" s="1"/>
      <c r="K1472" s="1"/>
      <c r="L1472" s="1"/>
      <c r="M1472" s="1"/>
      <c r="N1472" s="1"/>
      <c r="P1472" s="1"/>
      <c r="Q1472" s="1"/>
    </row>
    <row r="1473" spans="7:17">
      <c r="G1473" s="1"/>
      <c r="H1473" s="1"/>
      <c r="I1473" s="1"/>
      <c r="J1473" s="1"/>
      <c r="K1473" s="1"/>
      <c r="L1473" s="1"/>
      <c r="M1473" s="1"/>
      <c r="N1473" s="1"/>
      <c r="P1473" s="1"/>
      <c r="Q1473" s="1"/>
    </row>
    <row r="1474" spans="7:17">
      <c r="G1474" s="1"/>
      <c r="H1474" s="1"/>
      <c r="I1474" s="1"/>
      <c r="J1474" s="1"/>
      <c r="K1474" s="1"/>
      <c r="L1474" s="1"/>
      <c r="M1474" s="1"/>
      <c r="N1474" s="1"/>
      <c r="P1474" s="1"/>
      <c r="Q1474" s="1"/>
    </row>
    <row r="1475" spans="7:17">
      <c r="G1475" s="1"/>
      <c r="H1475" s="1"/>
      <c r="I1475" s="1"/>
      <c r="J1475" s="1"/>
      <c r="K1475" s="1"/>
      <c r="L1475" s="1"/>
      <c r="M1475" s="1"/>
      <c r="N1475" s="1"/>
      <c r="P1475" s="1"/>
      <c r="Q1475" s="1"/>
    </row>
    <row r="1476" spans="7:17">
      <c r="G1476" s="1"/>
      <c r="H1476" s="1"/>
      <c r="I1476" s="1"/>
      <c r="J1476" s="1"/>
      <c r="K1476" s="1"/>
      <c r="L1476" s="1"/>
      <c r="M1476" s="1"/>
      <c r="N1476" s="1"/>
      <c r="P1476" s="1"/>
      <c r="Q1476" s="1"/>
    </row>
    <row r="1477" spans="7:17">
      <c r="G1477" s="1"/>
      <c r="H1477" s="1"/>
      <c r="I1477" s="1"/>
      <c r="J1477" s="1"/>
      <c r="K1477" s="1"/>
      <c r="L1477" s="1"/>
      <c r="M1477" s="1"/>
      <c r="N1477" s="1"/>
      <c r="P1477" s="1"/>
      <c r="Q1477" s="1"/>
    </row>
    <row r="1478" spans="7:17">
      <c r="G1478" s="1"/>
      <c r="H1478" s="1"/>
      <c r="I1478" s="1"/>
      <c r="J1478" s="1"/>
      <c r="K1478" s="1"/>
      <c r="L1478" s="1"/>
      <c r="M1478" s="1"/>
      <c r="N1478" s="1"/>
      <c r="P1478" s="1"/>
      <c r="Q1478" s="1"/>
    </row>
    <row r="1479" spans="7:17">
      <c r="G1479" s="1"/>
      <c r="H1479" s="1"/>
      <c r="I1479" s="1"/>
      <c r="J1479" s="1"/>
      <c r="K1479" s="1"/>
      <c r="L1479" s="1"/>
      <c r="M1479" s="1"/>
      <c r="N1479" s="1"/>
      <c r="P1479" s="1"/>
      <c r="Q1479" s="1"/>
    </row>
    <row r="1480" spans="7:17">
      <c r="G1480" s="1"/>
      <c r="H1480" s="1"/>
      <c r="I1480" s="1"/>
      <c r="J1480" s="1"/>
      <c r="K1480" s="1"/>
      <c r="L1480" s="1"/>
      <c r="M1480" s="1"/>
      <c r="N1480" s="1"/>
      <c r="P1480" s="1"/>
      <c r="Q1480" s="1"/>
    </row>
    <row r="1481" spans="7:17">
      <c r="G1481" s="1"/>
      <c r="H1481" s="1"/>
      <c r="I1481" s="1"/>
      <c r="J1481" s="1"/>
      <c r="K1481" s="1"/>
      <c r="L1481" s="1"/>
      <c r="M1481" s="1"/>
      <c r="N1481" s="1"/>
      <c r="P1481" s="1"/>
      <c r="Q1481" s="1"/>
    </row>
    <row r="1482" spans="7:17">
      <c r="G1482" s="1"/>
      <c r="H1482" s="1"/>
      <c r="I1482" s="1"/>
      <c r="J1482" s="1"/>
      <c r="K1482" s="1"/>
      <c r="L1482" s="1"/>
      <c r="M1482" s="1"/>
      <c r="N1482" s="1"/>
      <c r="P1482" s="1"/>
      <c r="Q1482" s="1"/>
    </row>
    <row r="1483" spans="7:17">
      <c r="G1483" s="1"/>
      <c r="H1483" s="1"/>
      <c r="I1483" s="1"/>
      <c r="J1483" s="1"/>
      <c r="K1483" s="1"/>
      <c r="L1483" s="1"/>
      <c r="M1483" s="1"/>
      <c r="N1483" s="1"/>
      <c r="P1483" s="1"/>
      <c r="Q1483" s="1"/>
    </row>
    <row r="1484" spans="7:17">
      <c r="G1484" s="1"/>
      <c r="H1484" s="1"/>
      <c r="I1484" s="1"/>
      <c r="J1484" s="1"/>
      <c r="K1484" s="1"/>
      <c r="L1484" s="1"/>
      <c r="M1484" s="1"/>
      <c r="N1484" s="1"/>
      <c r="P1484" s="1"/>
      <c r="Q1484" s="1"/>
    </row>
    <row r="1485" spans="7:17">
      <c r="G1485" s="1"/>
      <c r="H1485" s="1"/>
      <c r="I1485" s="1"/>
      <c r="J1485" s="1"/>
      <c r="K1485" s="1"/>
      <c r="L1485" s="1"/>
      <c r="M1485" s="1"/>
      <c r="N1485" s="1"/>
      <c r="P1485" s="1"/>
      <c r="Q1485" s="1"/>
    </row>
    <row r="1486" spans="7:17">
      <c r="G1486" s="1"/>
      <c r="H1486" s="1"/>
      <c r="I1486" s="1"/>
      <c r="J1486" s="1"/>
      <c r="K1486" s="1"/>
      <c r="L1486" s="1"/>
      <c r="M1486" s="1"/>
      <c r="N1486" s="1"/>
      <c r="P1486" s="1"/>
      <c r="Q1486" s="1"/>
    </row>
    <row r="1487" spans="7:17">
      <c r="G1487" s="1"/>
      <c r="H1487" s="1"/>
      <c r="I1487" s="1"/>
      <c r="J1487" s="1"/>
      <c r="K1487" s="1"/>
      <c r="L1487" s="1"/>
      <c r="M1487" s="1"/>
      <c r="N1487" s="1"/>
      <c r="P1487" s="1"/>
      <c r="Q1487" s="1"/>
    </row>
    <row r="1488" spans="7:17">
      <c r="G1488" s="1"/>
      <c r="H1488" s="1"/>
      <c r="I1488" s="1"/>
      <c r="J1488" s="1"/>
      <c r="K1488" s="1"/>
      <c r="L1488" s="1"/>
      <c r="M1488" s="1"/>
      <c r="N1488" s="1"/>
      <c r="P1488" s="1"/>
      <c r="Q1488" s="1"/>
    </row>
    <row r="1489" spans="7:17">
      <c r="G1489" s="1"/>
      <c r="H1489" s="1"/>
      <c r="I1489" s="1"/>
      <c r="J1489" s="1"/>
      <c r="K1489" s="1"/>
      <c r="L1489" s="1"/>
      <c r="M1489" s="1"/>
      <c r="N1489" s="1"/>
      <c r="P1489" s="1"/>
      <c r="Q1489" s="1"/>
    </row>
    <row r="1490" spans="7:17">
      <c r="G1490" s="1"/>
      <c r="H1490" s="1"/>
      <c r="I1490" s="1"/>
      <c r="J1490" s="1"/>
      <c r="K1490" s="1"/>
      <c r="L1490" s="1"/>
      <c r="M1490" s="1"/>
      <c r="N1490" s="1"/>
      <c r="P1490" s="1"/>
      <c r="Q1490" s="1"/>
    </row>
    <row r="1491" spans="7:17">
      <c r="G1491" s="1"/>
      <c r="H1491" s="1"/>
      <c r="I1491" s="1"/>
      <c r="J1491" s="1"/>
      <c r="K1491" s="1"/>
      <c r="L1491" s="1"/>
      <c r="M1491" s="1"/>
      <c r="N1491" s="1"/>
      <c r="P1491" s="1"/>
      <c r="Q1491" s="1"/>
    </row>
    <row r="1492" spans="7:17">
      <c r="G1492" s="1"/>
      <c r="H1492" s="1"/>
      <c r="I1492" s="1"/>
      <c r="J1492" s="1"/>
      <c r="K1492" s="1"/>
      <c r="L1492" s="1"/>
      <c r="M1492" s="1"/>
      <c r="N1492" s="1"/>
      <c r="P1492" s="1"/>
      <c r="Q1492" s="1"/>
    </row>
    <row r="1493" spans="7:17">
      <c r="G1493" s="1"/>
      <c r="H1493" s="1"/>
      <c r="I1493" s="1"/>
      <c r="J1493" s="1"/>
      <c r="K1493" s="1"/>
      <c r="L1493" s="1"/>
      <c r="M1493" s="1"/>
      <c r="N1493" s="1"/>
      <c r="P1493" s="1"/>
      <c r="Q1493" s="1"/>
    </row>
    <row r="1494" spans="7:17">
      <c r="G1494" s="1"/>
      <c r="H1494" s="1"/>
      <c r="I1494" s="1"/>
      <c r="J1494" s="1"/>
      <c r="K1494" s="1"/>
      <c r="L1494" s="1"/>
      <c r="M1494" s="1"/>
      <c r="N1494" s="1"/>
      <c r="P1494" s="1"/>
      <c r="Q1494" s="1"/>
    </row>
    <row r="1495" spans="7:17">
      <c r="G1495" s="1"/>
      <c r="H1495" s="1"/>
      <c r="I1495" s="1"/>
      <c r="J1495" s="1"/>
      <c r="K1495" s="1"/>
      <c r="L1495" s="1"/>
      <c r="M1495" s="1"/>
      <c r="N1495" s="1"/>
      <c r="P1495" s="1"/>
      <c r="Q1495" s="1"/>
    </row>
    <row r="1496" spans="7:17">
      <c r="G1496" s="1"/>
      <c r="H1496" s="1"/>
      <c r="I1496" s="1"/>
      <c r="J1496" s="1"/>
      <c r="K1496" s="1"/>
      <c r="L1496" s="1"/>
      <c r="M1496" s="1"/>
      <c r="N1496" s="1"/>
      <c r="P1496" s="1"/>
      <c r="Q1496" s="1"/>
    </row>
    <row r="1497" spans="7:17">
      <c r="G1497" s="1"/>
      <c r="H1497" s="1"/>
      <c r="I1497" s="1"/>
      <c r="J1497" s="1"/>
      <c r="K1497" s="1"/>
      <c r="L1497" s="1"/>
      <c r="M1497" s="1"/>
      <c r="N1497" s="1"/>
      <c r="P1497" s="1"/>
      <c r="Q1497" s="1"/>
    </row>
    <row r="1498" spans="7:17">
      <c r="G1498" s="1"/>
      <c r="H1498" s="1"/>
      <c r="I1498" s="1"/>
      <c r="J1498" s="1"/>
      <c r="K1498" s="1"/>
      <c r="L1498" s="1"/>
      <c r="M1498" s="1"/>
      <c r="N1498" s="1"/>
      <c r="P1498" s="1"/>
      <c r="Q1498" s="1"/>
    </row>
    <row r="1499" spans="7:17">
      <c r="G1499" s="1"/>
      <c r="H1499" s="1"/>
      <c r="I1499" s="1"/>
      <c r="J1499" s="1"/>
      <c r="K1499" s="1"/>
      <c r="L1499" s="1"/>
      <c r="M1499" s="1"/>
      <c r="N1499" s="1"/>
      <c r="P1499" s="1"/>
      <c r="Q1499" s="1"/>
    </row>
    <row r="1500" spans="7:17">
      <c r="G1500" s="1"/>
      <c r="H1500" s="1"/>
      <c r="I1500" s="1"/>
      <c r="J1500" s="1"/>
      <c r="K1500" s="1"/>
      <c r="L1500" s="1"/>
      <c r="M1500" s="1"/>
      <c r="N1500" s="1"/>
      <c r="P1500" s="1"/>
      <c r="Q1500" s="1"/>
    </row>
    <row r="1501" spans="7:17">
      <c r="G1501" s="1"/>
      <c r="H1501" s="1"/>
      <c r="I1501" s="1"/>
      <c r="J1501" s="1"/>
      <c r="K1501" s="1"/>
      <c r="L1501" s="1"/>
      <c r="M1501" s="1"/>
      <c r="N1501" s="1"/>
      <c r="P1501" s="1"/>
      <c r="Q1501" s="1"/>
    </row>
    <row r="1502" spans="7:17">
      <c r="G1502" s="1"/>
      <c r="H1502" s="1"/>
      <c r="I1502" s="1"/>
      <c r="J1502" s="1"/>
      <c r="K1502" s="1"/>
      <c r="L1502" s="1"/>
      <c r="M1502" s="1"/>
      <c r="N1502" s="1"/>
      <c r="P1502" s="1"/>
      <c r="Q1502" s="1"/>
    </row>
    <row r="1503" spans="7:17">
      <c r="G1503" s="1"/>
      <c r="H1503" s="1"/>
      <c r="I1503" s="1"/>
      <c r="J1503" s="1"/>
      <c r="K1503" s="1"/>
      <c r="L1503" s="1"/>
      <c r="M1503" s="1"/>
      <c r="N1503" s="1"/>
      <c r="P1503" s="1"/>
      <c r="Q1503" s="1"/>
    </row>
    <row r="1504" spans="7:17">
      <c r="G1504" s="1"/>
      <c r="H1504" s="1"/>
      <c r="I1504" s="1"/>
      <c r="J1504" s="1"/>
      <c r="K1504" s="1"/>
      <c r="L1504" s="1"/>
      <c r="M1504" s="1"/>
      <c r="N1504" s="1"/>
      <c r="P1504" s="1"/>
      <c r="Q1504" s="1"/>
    </row>
    <row r="1505" spans="7:17">
      <c r="G1505" s="1"/>
      <c r="H1505" s="1"/>
      <c r="I1505" s="1"/>
      <c r="J1505" s="1"/>
      <c r="K1505" s="1"/>
      <c r="L1505" s="1"/>
      <c r="M1505" s="1"/>
      <c r="N1505" s="1"/>
      <c r="P1505" s="1"/>
      <c r="Q1505" s="1"/>
    </row>
    <row r="1506" spans="7:17">
      <c r="G1506" s="1"/>
      <c r="H1506" s="1"/>
      <c r="I1506" s="1"/>
      <c r="J1506" s="1"/>
      <c r="K1506" s="1"/>
      <c r="L1506" s="1"/>
      <c r="M1506" s="1"/>
      <c r="N1506" s="1"/>
      <c r="P1506" s="1"/>
      <c r="Q1506" s="1"/>
    </row>
    <row r="1507" spans="7:17">
      <c r="G1507" s="1"/>
      <c r="H1507" s="1"/>
      <c r="I1507" s="1"/>
      <c r="J1507" s="1"/>
      <c r="K1507" s="1"/>
      <c r="L1507" s="1"/>
      <c r="M1507" s="1"/>
      <c r="N1507" s="1"/>
      <c r="P1507" s="1"/>
      <c r="Q1507" s="1"/>
    </row>
    <row r="1508" spans="7:17">
      <c r="G1508" s="1"/>
      <c r="H1508" s="1"/>
      <c r="I1508" s="1"/>
      <c r="J1508" s="1"/>
      <c r="K1508" s="1"/>
      <c r="L1508" s="1"/>
      <c r="M1508" s="1"/>
      <c r="N1508" s="1"/>
      <c r="P1508" s="1"/>
      <c r="Q1508" s="1"/>
    </row>
    <row r="1509" spans="7:17">
      <c r="G1509" s="1"/>
      <c r="H1509" s="1"/>
      <c r="I1509" s="1"/>
      <c r="J1509" s="1"/>
      <c r="K1509" s="1"/>
      <c r="L1509" s="1"/>
      <c r="M1509" s="1"/>
      <c r="N1509" s="1"/>
      <c r="P1509" s="1"/>
      <c r="Q1509" s="1"/>
    </row>
    <row r="1510" spans="7:17">
      <c r="G1510" s="1"/>
      <c r="H1510" s="1"/>
      <c r="I1510" s="1"/>
      <c r="J1510" s="1"/>
      <c r="K1510" s="1"/>
      <c r="L1510" s="1"/>
      <c r="M1510" s="1"/>
      <c r="N1510" s="1"/>
      <c r="P1510" s="1"/>
      <c r="Q1510" s="1"/>
    </row>
    <row r="1511" spans="7:17">
      <c r="G1511" s="1"/>
      <c r="H1511" s="1"/>
      <c r="I1511" s="1"/>
      <c r="J1511" s="1"/>
      <c r="K1511" s="1"/>
      <c r="L1511" s="1"/>
      <c r="M1511" s="1"/>
      <c r="N1511" s="1"/>
      <c r="P1511" s="1"/>
      <c r="Q1511" s="1"/>
    </row>
    <row r="1512" spans="7:17">
      <c r="G1512" s="1"/>
      <c r="H1512" s="1"/>
      <c r="I1512" s="1"/>
      <c r="J1512" s="1"/>
      <c r="K1512" s="1"/>
      <c r="L1512" s="1"/>
      <c r="M1512" s="1"/>
      <c r="N1512" s="1"/>
      <c r="P1512" s="1"/>
      <c r="Q1512" s="1"/>
    </row>
    <row r="1513" spans="7:17">
      <c r="G1513" s="1"/>
      <c r="H1513" s="1"/>
      <c r="I1513" s="1"/>
      <c r="J1513" s="1"/>
      <c r="K1513" s="1"/>
      <c r="L1513" s="1"/>
      <c r="M1513" s="1"/>
      <c r="N1513" s="1"/>
      <c r="P1513" s="1"/>
      <c r="Q1513" s="1"/>
    </row>
    <row r="1514" spans="7:17">
      <c r="G1514" s="1"/>
      <c r="H1514" s="1"/>
      <c r="I1514" s="1"/>
      <c r="J1514" s="1"/>
      <c r="K1514" s="1"/>
      <c r="L1514" s="1"/>
      <c r="M1514" s="1"/>
      <c r="N1514" s="1"/>
      <c r="P1514" s="1"/>
      <c r="Q1514" s="1"/>
    </row>
    <row r="1515" spans="7:17">
      <c r="G1515" s="1"/>
      <c r="H1515" s="1"/>
      <c r="I1515" s="1"/>
      <c r="J1515" s="1"/>
      <c r="K1515" s="1"/>
      <c r="L1515" s="1"/>
      <c r="M1515" s="1"/>
      <c r="N1515" s="1"/>
      <c r="P1515" s="1"/>
      <c r="Q1515" s="1"/>
    </row>
    <row r="1516" spans="7:17">
      <c r="G1516" s="1"/>
      <c r="H1516" s="1"/>
      <c r="I1516" s="1"/>
      <c r="J1516" s="1"/>
      <c r="K1516" s="1"/>
      <c r="L1516" s="1"/>
      <c r="M1516" s="1"/>
      <c r="N1516" s="1"/>
      <c r="P1516" s="1"/>
      <c r="Q1516" s="1"/>
    </row>
    <row r="1517" spans="7:17">
      <c r="G1517" s="1"/>
      <c r="H1517" s="1"/>
      <c r="I1517" s="1"/>
      <c r="J1517" s="1"/>
      <c r="K1517" s="1"/>
      <c r="L1517" s="1"/>
      <c r="M1517" s="1"/>
      <c r="N1517" s="1"/>
      <c r="P1517" s="1"/>
      <c r="Q1517" s="1"/>
    </row>
    <row r="1518" spans="7:17">
      <c r="G1518" s="1"/>
      <c r="H1518" s="1"/>
      <c r="I1518" s="1"/>
      <c r="J1518" s="1"/>
      <c r="K1518" s="1"/>
      <c r="L1518" s="1"/>
      <c r="M1518" s="1"/>
      <c r="N1518" s="1"/>
      <c r="P1518" s="1"/>
      <c r="Q1518" s="1"/>
    </row>
    <row r="1519" spans="7:17">
      <c r="G1519" s="1"/>
      <c r="H1519" s="1"/>
      <c r="I1519" s="1"/>
      <c r="J1519" s="1"/>
      <c r="K1519" s="1"/>
      <c r="L1519" s="1"/>
      <c r="M1519" s="1"/>
      <c r="N1519" s="1"/>
      <c r="P1519" s="1"/>
      <c r="Q1519" s="1"/>
    </row>
    <row r="1520" spans="7:17">
      <c r="G1520" s="1"/>
      <c r="H1520" s="1"/>
      <c r="I1520" s="1"/>
      <c r="J1520" s="1"/>
      <c r="K1520" s="1"/>
      <c r="L1520" s="1"/>
      <c r="M1520" s="1"/>
      <c r="N1520" s="1"/>
      <c r="P1520" s="1"/>
      <c r="Q1520" s="1"/>
    </row>
    <row r="1521" spans="7:17">
      <c r="G1521" s="1"/>
      <c r="H1521" s="1"/>
      <c r="I1521" s="1"/>
      <c r="J1521" s="1"/>
      <c r="K1521" s="1"/>
      <c r="L1521" s="1"/>
      <c r="M1521" s="1"/>
      <c r="N1521" s="1"/>
      <c r="P1521" s="1"/>
      <c r="Q1521" s="1"/>
    </row>
    <row r="1522" spans="7:17">
      <c r="G1522" s="1"/>
      <c r="H1522" s="1"/>
      <c r="I1522" s="1"/>
      <c r="J1522" s="1"/>
      <c r="K1522" s="1"/>
      <c r="L1522" s="1"/>
      <c r="M1522" s="1"/>
      <c r="N1522" s="1"/>
      <c r="P1522" s="1"/>
      <c r="Q1522" s="1"/>
    </row>
    <row r="1523" spans="7:17">
      <c r="G1523" s="1"/>
      <c r="H1523" s="1"/>
      <c r="I1523" s="1"/>
      <c r="J1523" s="1"/>
      <c r="K1523" s="1"/>
      <c r="L1523" s="1"/>
      <c r="M1523" s="1"/>
      <c r="N1523" s="1"/>
      <c r="P1523" s="1"/>
      <c r="Q1523" s="1"/>
    </row>
    <row r="1524" spans="7:17">
      <c r="G1524" s="1"/>
      <c r="H1524" s="1"/>
      <c r="I1524" s="1"/>
      <c r="J1524" s="1"/>
      <c r="K1524" s="1"/>
      <c r="L1524" s="1"/>
      <c r="M1524" s="1"/>
      <c r="N1524" s="1"/>
      <c r="P1524" s="1"/>
      <c r="Q1524" s="1"/>
    </row>
    <row r="1525" spans="7:17">
      <c r="G1525" s="1"/>
      <c r="H1525" s="1"/>
      <c r="I1525" s="1"/>
      <c r="J1525" s="1"/>
      <c r="K1525" s="1"/>
      <c r="L1525" s="1"/>
      <c r="M1525" s="1"/>
      <c r="N1525" s="1"/>
      <c r="P1525" s="1"/>
      <c r="Q1525" s="1"/>
    </row>
    <row r="1526" spans="7:17">
      <c r="G1526" s="1"/>
      <c r="H1526" s="1"/>
      <c r="I1526" s="1"/>
      <c r="J1526" s="1"/>
      <c r="K1526" s="1"/>
      <c r="L1526" s="1"/>
      <c r="M1526" s="1"/>
      <c r="N1526" s="1"/>
      <c r="P1526" s="1"/>
      <c r="Q1526" s="1"/>
    </row>
    <row r="1527" spans="7:17">
      <c r="G1527" s="1"/>
      <c r="H1527" s="1"/>
      <c r="I1527" s="1"/>
      <c r="J1527" s="1"/>
      <c r="K1527" s="1"/>
      <c r="L1527" s="1"/>
      <c r="M1527" s="1"/>
      <c r="N1527" s="1"/>
      <c r="P1527" s="1"/>
      <c r="Q1527" s="1"/>
    </row>
    <row r="1528" spans="7:17">
      <c r="G1528" s="1"/>
      <c r="H1528" s="1"/>
      <c r="I1528" s="1"/>
      <c r="J1528" s="1"/>
      <c r="K1528" s="1"/>
      <c r="L1528" s="1"/>
      <c r="M1528" s="1"/>
      <c r="N1528" s="1"/>
      <c r="P1528" s="1"/>
      <c r="Q1528" s="1"/>
    </row>
    <row r="1529" spans="7:17">
      <c r="G1529" s="1"/>
      <c r="H1529" s="1"/>
      <c r="I1529" s="1"/>
      <c r="J1529" s="1"/>
      <c r="K1529" s="1"/>
      <c r="L1529" s="1"/>
      <c r="M1529" s="1"/>
      <c r="N1529" s="1"/>
      <c r="P1529" s="1"/>
      <c r="Q1529" s="1"/>
    </row>
    <row r="1530" spans="7:17">
      <c r="G1530" s="1"/>
      <c r="H1530" s="1"/>
      <c r="I1530" s="1"/>
      <c r="J1530" s="1"/>
      <c r="K1530" s="1"/>
      <c r="L1530" s="1"/>
      <c r="M1530" s="1"/>
      <c r="N1530" s="1"/>
      <c r="P1530" s="1"/>
      <c r="Q1530" s="1"/>
    </row>
    <row r="1531" spans="7:17">
      <c r="G1531" s="1"/>
      <c r="H1531" s="1"/>
      <c r="I1531" s="1"/>
      <c r="J1531" s="1"/>
      <c r="K1531" s="1"/>
      <c r="L1531" s="1"/>
      <c r="M1531" s="1"/>
      <c r="N1531" s="1"/>
      <c r="P1531" s="1"/>
      <c r="Q1531" s="1"/>
    </row>
    <row r="1532" spans="7:17">
      <c r="G1532" s="1"/>
      <c r="H1532" s="1"/>
      <c r="I1532" s="1"/>
      <c r="J1532" s="1"/>
      <c r="K1532" s="1"/>
      <c r="L1532" s="1"/>
      <c r="M1532" s="1"/>
      <c r="N1532" s="1"/>
      <c r="P1532" s="1"/>
      <c r="Q1532" s="1"/>
    </row>
    <row r="1533" spans="7:17">
      <c r="G1533" s="1"/>
      <c r="H1533" s="1"/>
      <c r="I1533" s="1"/>
      <c r="J1533" s="1"/>
      <c r="K1533" s="1"/>
      <c r="L1533" s="1"/>
      <c r="M1533" s="1"/>
      <c r="N1533" s="1"/>
      <c r="P1533" s="1"/>
      <c r="Q1533" s="1"/>
    </row>
    <row r="1534" spans="7:17">
      <c r="G1534" s="1"/>
      <c r="H1534" s="1"/>
      <c r="I1534" s="1"/>
      <c r="J1534" s="1"/>
      <c r="K1534" s="1"/>
      <c r="L1534" s="1"/>
      <c r="M1534" s="1"/>
      <c r="N1534" s="1"/>
      <c r="P1534" s="1"/>
      <c r="Q1534" s="1"/>
    </row>
    <row r="1535" spans="7:17">
      <c r="G1535" s="1"/>
      <c r="H1535" s="1"/>
      <c r="I1535" s="1"/>
      <c r="J1535" s="1"/>
      <c r="K1535" s="1"/>
      <c r="L1535" s="1"/>
      <c r="M1535" s="1"/>
      <c r="N1535" s="1"/>
      <c r="P1535" s="1"/>
      <c r="Q1535" s="1"/>
    </row>
    <row r="1536" spans="7:17">
      <c r="G1536" s="1"/>
      <c r="H1536" s="1"/>
      <c r="I1536" s="1"/>
      <c r="J1536" s="1"/>
      <c r="K1536" s="1"/>
      <c r="L1536" s="1"/>
      <c r="M1536" s="1"/>
      <c r="N1536" s="1"/>
      <c r="P1536" s="1"/>
      <c r="Q1536" s="1"/>
    </row>
    <row r="1537" spans="7:17">
      <c r="G1537" s="1"/>
      <c r="H1537" s="1"/>
      <c r="I1537" s="1"/>
      <c r="J1537" s="1"/>
      <c r="K1537" s="1"/>
      <c r="L1537" s="1"/>
      <c r="M1537" s="1"/>
      <c r="N1537" s="1"/>
      <c r="P1537" s="1"/>
      <c r="Q1537" s="1"/>
    </row>
    <row r="1538" spans="7:17">
      <c r="G1538" s="1"/>
      <c r="H1538" s="1"/>
      <c r="I1538" s="1"/>
      <c r="J1538" s="1"/>
      <c r="K1538" s="1"/>
      <c r="L1538" s="1"/>
      <c r="M1538" s="1"/>
      <c r="N1538" s="1"/>
      <c r="P1538" s="1"/>
      <c r="Q1538" s="1"/>
    </row>
    <row r="1539" spans="7:17">
      <c r="G1539" s="1"/>
      <c r="H1539" s="1"/>
      <c r="I1539" s="1"/>
      <c r="J1539" s="1"/>
      <c r="K1539" s="1"/>
      <c r="L1539" s="1"/>
      <c r="M1539" s="1"/>
      <c r="N1539" s="1"/>
      <c r="P1539" s="1"/>
      <c r="Q1539" s="1"/>
    </row>
    <row r="1540" spans="7:17">
      <c r="G1540" s="1"/>
      <c r="H1540" s="1"/>
      <c r="I1540" s="1"/>
      <c r="J1540" s="1"/>
      <c r="K1540" s="1"/>
      <c r="L1540" s="1"/>
      <c r="M1540" s="1"/>
      <c r="N1540" s="1"/>
      <c r="P1540" s="1"/>
      <c r="Q1540" s="1"/>
    </row>
    <row r="1541" spans="7:17">
      <c r="G1541" s="1"/>
      <c r="H1541" s="1"/>
      <c r="I1541" s="1"/>
      <c r="J1541" s="1"/>
      <c r="K1541" s="1"/>
      <c r="L1541" s="1"/>
      <c r="M1541" s="1"/>
      <c r="N1541" s="1"/>
      <c r="P1541" s="1"/>
      <c r="Q1541" s="1"/>
    </row>
    <row r="1542" spans="7:17">
      <c r="G1542" s="1"/>
      <c r="H1542" s="1"/>
      <c r="I1542" s="1"/>
      <c r="J1542" s="1"/>
      <c r="K1542" s="1"/>
      <c r="L1542" s="1"/>
      <c r="M1542" s="1"/>
      <c r="N1542" s="1"/>
      <c r="P1542" s="1"/>
      <c r="Q1542" s="1"/>
    </row>
    <row r="1543" spans="7:17">
      <c r="G1543" s="1"/>
      <c r="H1543" s="1"/>
      <c r="I1543" s="1"/>
      <c r="J1543" s="1"/>
      <c r="K1543" s="1"/>
      <c r="L1543" s="1"/>
      <c r="M1543" s="1"/>
      <c r="N1543" s="1"/>
      <c r="P1543" s="1"/>
      <c r="Q1543" s="1"/>
    </row>
    <row r="1544" spans="7:17">
      <c r="G1544" s="1"/>
      <c r="H1544" s="1"/>
      <c r="I1544" s="1"/>
      <c r="J1544" s="1"/>
      <c r="K1544" s="1"/>
      <c r="L1544" s="1"/>
      <c r="M1544" s="1"/>
      <c r="N1544" s="1"/>
      <c r="P1544" s="1"/>
      <c r="Q1544" s="1"/>
    </row>
    <row r="1545" spans="7:17">
      <c r="G1545" s="1"/>
      <c r="H1545" s="1"/>
      <c r="I1545" s="1"/>
      <c r="J1545" s="1"/>
      <c r="K1545" s="1"/>
      <c r="L1545" s="1"/>
      <c r="M1545" s="1"/>
      <c r="N1545" s="1"/>
      <c r="P1545" s="1"/>
      <c r="Q1545" s="1"/>
    </row>
    <row r="1546" spans="7:17">
      <c r="G1546" s="1"/>
      <c r="H1546" s="1"/>
      <c r="I1546" s="1"/>
      <c r="J1546" s="1"/>
      <c r="K1546" s="1"/>
      <c r="L1546" s="1"/>
      <c r="M1546" s="1"/>
      <c r="N1546" s="1"/>
      <c r="P1546" s="1"/>
      <c r="Q1546" s="1"/>
    </row>
    <row r="1547" spans="7:17">
      <c r="G1547" s="1"/>
      <c r="H1547" s="1"/>
      <c r="I1547" s="1"/>
      <c r="J1547" s="1"/>
      <c r="K1547" s="1"/>
      <c r="L1547" s="1"/>
      <c r="M1547" s="1"/>
      <c r="N1547" s="1"/>
      <c r="P1547" s="1"/>
      <c r="Q1547" s="1"/>
    </row>
    <row r="1548" spans="7:17">
      <c r="G1548" s="1"/>
      <c r="H1548" s="1"/>
      <c r="I1548" s="1"/>
      <c r="J1548" s="1"/>
      <c r="K1548" s="1"/>
      <c r="L1548" s="1"/>
      <c r="M1548" s="1"/>
      <c r="N1548" s="1"/>
      <c r="P1548" s="1"/>
      <c r="Q1548" s="1"/>
    </row>
    <row r="1549" spans="7:17">
      <c r="G1549" s="1"/>
      <c r="H1549" s="1"/>
      <c r="I1549" s="1"/>
      <c r="J1549" s="1"/>
      <c r="K1549" s="1"/>
      <c r="L1549" s="1"/>
      <c r="M1549" s="1"/>
      <c r="N1549" s="1"/>
      <c r="P1549" s="1"/>
      <c r="Q1549" s="1"/>
    </row>
    <row r="1550" spans="7:17">
      <c r="G1550" s="1"/>
      <c r="H1550" s="1"/>
      <c r="I1550" s="1"/>
      <c r="J1550" s="1"/>
      <c r="K1550" s="1"/>
      <c r="L1550" s="1"/>
      <c r="M1550" s="1"/>
      <c r="N1550" s="1"/>
      <c r="P1550" s="1"/>
      <c r="Q1550" s="1"/>
    </row>
    <row r="1551" spans="7:17">
      <c r="G1551" s="1"/>
      <c r="H1551" s="1"/>
      <c r="I1551" s="1"/>
      <c r="J1551" s="1"/>
      <c r="K1551" s="1"/>
      <c r="L1551" s="1"/>
      <c r="M1551" s="1"/>
      <c r="N1551" s="1"/>
      <c r="P1551" s="1"/>
      <c r="Q1551" s="1"/>
    </row>
    <row r="1552" spans="7:17">
      <c r="G1552" s="1"/>
      <c r="H1552" s="1"/>
      <c r="I1552" s="1"/>
      <c r="J1552" s="1"/>
      <c r="K1552" s="1"/>
      <c r="L1552" s="1"/>
      <c r="M1552" s="1"/>
      <c r="N1552" s="1"/>
      <c r="P1552" s="1"/>
      <c r="Q1552" s="1"/>
    </row>
    <row r="1553" spans="7:17">
      <c r="G1553" s="1"/>
      <c r="H1553" s="1"/>
      <c r="I1553" s="1"/>
      <c r="J1553" s="1"/>
      <c r="K1553" s="1"/>
      <c r="L1553" s="1"/>
      <c r="M1553" s="1"/>
      <c r="N1553" s="1"/>
      <c r="P1553" s="1"/>
      <c r="Q1553" s="1"/>
    </row>
    <row r="1554" spans="7:17">
      <c r="G1554" s="1"/>
      <c r="H1554" s="1"/>
      <c r="I1554" s="1"/>
      <c r="J1554" s="1"/>
      <c r="K1554" s="1"/>
      <c r="L1554" s="1"/>
      <c r="M1554" s="1"/>
      <c r="N1554" s="1"/>
      <c r="P1554" s="1"/>
      <c r="Q1554" s="1"/>
    </row>
    <row r="1555" spans="7:17">
      <c r="G1555" s="1"/>
      <c r="H1555" s="1"/>
      <c r="I1555" s="1"/>
      <c r="J1555" s="1"/>
      <c r="K1555" s="1"/>
      <c r="L1555" s="1"/>
      <c r="M1555" s="1"/>
      <c r="N1555" s="1"/>
      <c r="P1555" s="1"/>
      <c r="Q1555" s="1"/>
    </row>
    <row r="1556" spans="7:17">
      <c r="G1556" s="1"/>
      <c r="H1556" s="1"/>
      <c r="I1556" s="1"/>
      <c r="J1556" s="1"/>
      <c r="K1556" s="1"/>
      <c r="L1556" s="1"/>
      <c r="M1556" s="1"/>
      <c r="N1556" s="1"/>
      <c r="P1556" s="1"/>
      <c r="Q1556" s="1"/>
    </row>
    <row r="1557" spans="7:17">
      <c r="G1557" s="1"/>
      <c r="H1557" s="1"/>
      <c r="I1557" s="1"/>
      <c r="J1557" s="1"/>
      <c r="K1557" s="1"/>
      <c r="L1557" s="1"/>
      <c r="M1557" s="1"/>
      <c r="N1557" s="1"/>
      <c r="P1557" s="1"/>
      <c r="Q1557" s="1"/>
    </row>
    <row r="1558" spans="7:17">
      <c r="G1558" s="1"/>
      <c r="H1558" s="1"/>
      <c r="I1558" s="1"/>
      <c r="J1558" s="1"/>
      <c r="K1558" s="1"/>
      <c r="L1558" s="1"/>
      <c r="M1558" s="1"/>
      <c r="N1558" s="1"/>
      <c r="P1558" s="1"/>
      <c r="Q1558" s="1"/>
    </row>
    <row r="1559" spans="7:17">
      <c r="G1559" s="1"/>
      <c r="H1559" s="1"/>
      <c r="I1559" s="1"/>
      <c r="J1559" s="1"/>
      <c r="K1559" s="1"/>
      <c r="L1559" s="1"/>
      <c r="M1559" s="1"/>
      <c r="N1559" s="1"/>
      <c r="P1559" s="1"/>
      <c r="Q1559" s="1"/>
    </row>
    <row r="1560" spans="7:17">
      <c r="G1560" s="1"/>
      <c r="H1560" s="1"/>
      <c r="I1560" s="1"/>
      <c r="J1560" s="1"/>
      <c r="K1560" s="1"/>
      <c r="L1560" s="1"/>
      <c r="M1560" s="1"/>
      <c r="N1560" s="1"/>
      <c r="P1560" s="1"/>
      <c r="Q1560" s="1"/>
    </row>
    <row r="1561" spans="7:17">
      <c r="G1561" s="1"/>
      <c r="H1561" s="1"/>
      <c r="I1561" s="1"/>
      <c r="J1561" s="1"/>
      <c r="K1561" s="1"/>
      <c r="L1561" s="1"/>
      <c r="M1561" s="1"/>
      <c r="N1561" s="1"/>
      <c r="P1561" s="1"/>
      <c r="Q1561" s="1"/>
    </row>
    <row r="1562" spans="7:17">
      <c r="G1562" s="1"/>
      <c r="H1562" s="1"/>
      <c r="I1562" s="1"/>
      <c r="J1562" s="1"/>
      <c r="K1562" s="1"/>
      <c r="L1562" s="1"/>
      <c r="M1562" s="1"/>
      <c r="N1562" s="1"/>
      <c r="P1562" s="1"/>
      <c r="Q1562" s="1"/>
    </row>
    <row r="1563" spans="7:17">
      <c r="G1563" s="1"/>
      <c r="H1563" s="1"/>
      <c r="I1563" s="1"/>
      <c r="J1563" s="1"/>
      <c r="K1563" s="1"/>
      <c r="L1563" s="1"/>
      <c r="M1563" s="1"/>
      <c r="N1563" s="1"/>
      <c r="P1563" s="1"/>
      <c r="Q1563" s="1"/>
    </row>
    <row r="1564" spans="7:17">
      <c r="G1564" s="1"/>
      <c r="H1564" s="1"/>
      <c r="I1564" s="1"/>
      <c r="J1564" s="1"/>
      <c r="K1564" s="1"/>
      <c r="L1564" s="1"/>
      <c r="M1564" s="1"/>
      <c r="N1564" s="1"/>
      <c r="P1564" s="1"/>
      <c r="Q1564" s="1"/>
    </row>
    <row r="1565" spans="7:17">
      <c r="G1565" s="1"/>
      <c r="H1565" s="1"/>
      <c r="I1565" s="1"/>
      <c r="J1565" s="1"/>
      <c r="K1565" s="1"/>
      <c r="L1565" s="1"/>
      <c r="M1565" s="1"/>
      <c r="N1565" s="1"/>
      <c r="P1565" s="1"/>
      <c r="Q1565" s="1"/>
    </row>
    <row r="1566" spans="7:17">
      <c r="G1566" s="1"/>
      <c r="H1566" s="1"/>
      <c r="I1566" s="1"/>
      <c r="J1566" s="1"/>
      <c r="K1566" s="1"/>
      <c r="L1566" s="1"/>
      <c r="M1566" s="1"/>
      <c r="N1566" s="1"/>
      <c r="P1566" s="1"/>
      <c r="Q1566" s="1"/>
    </row>
    <row r="1567" spans="7:17">
      <c r="G1567" s="1"/>
      <c r="H1567" s="1"/>
      <c r="I1567" s="1"/>
      <c r="J1567" s="1"/>
      <c r="K1567" s="1"/>
      <c r="L1567" s="1"/>
      <c r="M1567" s="1"/>
      <c r="N1567" s="1"/>
      <c r="P1567" s="1"/>
      <c r="Q1567" s="1"/>
    </row>
    <row r="1568" spans="7:17">
      <c r="G1568" s="1"/>
      <c r="H1568" s="1"/>
      <c r="I1568" s="1"/>
      <c r="J1568" s="1"/>
      <c r="K1568" s="1"/>
      <c r="L1568" s="1"/>
      <c r="M1568" s="1"/>
      <c r="N1568" s="1"/>
      <c r="P1568" s="1"/>
      <c r="Q1568" s="1"/>
    </row>
    <row r="1569" spans="7:17">
      <c r="G1569" s="1"/>
      <c r="H1569" s="1"/>
      <c r="I1569" s="1"/>
      <c r="J1569" s="1"/>
      <c r="K1569" s="1"/>
      <c r="L1569" s="1"/>
      <c r="M1569" s="1"/>
      <c r="N1569" s="1"/>
      <c r="P1569" s="1"/>
      <c r="Q1569" s="1"/>
    </row>
    <row r="1570" spans="7:17">
      <c r="G1570" s="1"/>
      <c r="H1570" s="1"/>
      <c r="I1570" s="1"/>
      <c r="J1570" s="1"/>
      <c r="K1570" s="1"/>
      <c r="L1570" s="1"/>
      <c r="M1570" s="1"/>
      <c r="N1570" s="1"/>
      <c r="P1570" s="1"/>
      <c r="Q1570" s="1"/>
    </row>
    <row r="1571" spans="7:17">
      <c r="G1571" s="1"/>
      <c r="H1571" s="1"/>
      <c r="I1571" s="1"/>
      <c r="J1571" s="1"/>
      <c r="K1571" s="1"/>
      <c r="L1571" s="1"/>
      <c r="M1571" s="1"/>
      <c r="N1571" s="1"/>
      <c r="P1571" s="1"/>
      <c r="Q1571" s="1"/>
    </row>
    <row r="1572" spans="7:17">
      <c r="G1572" s="1"/>
      <c r="H1572" s="1"/>
      <c r="I1572" s="1"/>
      <c r="J1572" s="1"/>
      <c r="K1572" s="1"/>
      <c r="L1572" s="1"/>
      <c r="M1572" s="1"/>
      <c r="N1572" s="1"/>
      <c r="P1572" s="1"/>
      <c r="Q1572" s="1"/>
    </row>
    <row r="1573" spans="7:17">
      <c r="G1573" s="1"/>
      <c r="H1573" s="1"/>
      <c r="I1573" s="1"/>
      <c r="J1573" s="1"/>
      <c r="K1573" s="1"/>
      <c r="L1573" s="1"/>
      <c r="M1573" s="1"/>
      <c r="N1573" s="1"/>
      <c r="P1573" s="1"/>
      <c r="Q1573" s="1"/>
    </row>
    <row r="1574" spans="7:17">
      <c r="G1574" s="1"/>
      <c r="H1574" s="1"/>
      <c r="I1574" s="1"/>
      <c r="J1574" s="1"/>
      <c r="K1574" s="1"/>
      <c r="L1574" s="1"/>
      <c r="M1574" s="1"/>
      <c r="N1574" s="1"/>
      <c r="P1574" s="1"/>
      <c r="Q1574" s="1"/>
    </row>
    <row r="1575" spans="7:17">
      <c r="G1575" s="1"/>
      <c r="H1575" s="1"/>
      <c r="I1575" s="1"/>
      <c r="J1575" s="1"/>
      <c r="K1575" s="1"/>
      <c r="L1575" s="1"/>
      <c r="M1575" s="1"/>
      <c r="N1575" s="1"/>
      <c r="P1575" s="1"/>
      <c r="Q1575" s="1"/>
    </row>
    <row r="1576" spans="7:17">
      <c r="G1576" s="1"/>
      <c r="H1576" s="1"/>
      <c r="I1576" s="1"/>
      <c r="J1576" s="1"/>
      <c r="K1576" s="1"/>
      <c r="L1576" s="1"/>
      <c r="M1576" s="1"/>
      <c r="N1576" s="1"/>
      <c r="P1576" s="1"/>
      <c r="Q1576" s="1"/>
    </row>
    <row r="1577" spans="7:17">
      <c r="G1577" s="1"/>
      <c r="H1577" s="1"/>
      <c r="I1577" s="1"/>
      <c r="J1577" s="1"/>
      <c r="K1577" s="1"/>
      <c r="L1577" s="1"/>
      <c r="M1577" s="1"/>
      <c r="N1577" s="1"/>
      <c r="P1577" s="1"/>
      <c r="Q1577" s="1"/>
    </row>
    <row r="1578" spans="7:17">
      <c r="G1578" s="1"/>
      <c r="H1578" s="1"/>
      <c r="I1578" s="1"/>
      <c r="J1578" s="1"/>
      <c r="K1578" s="1"/>
      <c r="L1578" s="1"/>
      <c r="M1578" s="1"/>
      <c r="N1578" s="1"/>
      <c r="P1578" s="1"/>
      <c r="Q1578" s="1"/>
    </row>
    <row r="1579" spans="7:17">
      <c r="G1579" s="1"/>
      <c r="H1579" s="1"/>
      <c r="I1579" s="1"/>
      <c r="J1579" s="1"/>
      <c r="K1579" s="1"/>
      <c r="L1579" s="1"/>
      <c r="M1579" s="1"/>
      <c r="N1579" s="1"/>
      <c r="P1579" s="1"/>
      <c r="Q1579" s="1"/>
    </row>
    <row r="1580" spans="7:17">
      <c r="G1580" s="1"/>
      <c r="H1580" s="1"/>
      <c r="I1580" s="1"/>
      <c r="J1580" s="1"/>
      <c r="K1580" s="1"/>
      <c r="L1580" s="1"/>
      <c r="M1580" s="1"/>
      <c r="N1580" s="1"/>
      <c r="P1580" s="1"/>
      <c r="Q1580" s="1"/>
    </row>
    <row r="1581" spans="7:17">
      <c r="G1581" s="1"/>
      <c r="H1581" s="1"/>
      <c r="I1581" s="1"/>
      <c r="J1581" s="1"/>
      <c r="K1581" s="1"/>
      <c r="L1581" s="1"/>
      <c r="M1581" s="1"/>
      <c r="N1581" s="1"/>
      <c r="P1581" s="1"/>
      <c r="Q1581" s="1"/>
    </row>
    <row r="1582" spans="7:17">
      <c r="G1582" s="1"/>
      <c r="H1582" s="1"/>
      <c r="I1582" s="1"/>
      <c r="J1582" s="1"/>
      <c r="K1582" s="1"/>
      <c r="L1582" s="1"/>
      <c r="M1582" s="1"/>
      <c r="N1582" s="1"/>
      <c r="P1582" s="1"/>
      <c r="Q1582" s="1"/>
    </row>
    <row r="1583" spans="7:17">
      <c r="G1583" s="1"/>
      <c r="H1583" s="1"/>
      <c r="I1583" s="1"/>
      <c r="J1583" s="1"/>
      <c r="K1583" s="1"/>
      <c r="L1583" s="1"/>
      <c r="M1583" s="1"/>
      <c r="N1583" s="1"/>
      <c r="P1583" s="1"/>
      <c r="Q1583" s="1"/>
    </row>
    <row r="1584" spans="7:17">
      <c r="G1584" s="1"/>
      <c r="H1584" s="1"/>
      <c r="I1584" s="1"/>
      <c r="J1584" s="1"/>
      <c r="K1584" s="1"/>
      <c r="L1584" s="1"/>
      <c r="M1584" s="1"/>
      <c r="N1584" s="1"/>
      <c r="P1584" s="1"/>
      <c r="Q1584" s="1"/>
    </row>
    <row r="1585" spans="7:17">
      <c r="G1585" s="1"/>
      <c r="H1585" s="1"/>
      <c r="I1585" s="1"/>
      <c r="J1585" s="1"/>
      <c r="K1585" s="1"/>
      <c r="L1585" s="1"/>
      <c r="M1585" s="1"/>
      <c r="N1585" s="1"/>
      <c r="P1585" s="1"/>
      <c r="Q1585" s="1"/>
    </row>
    <row r="1586" spans="7:17">
      <c r="G1586" s="1"/>
      <c r="H1586" s="1"/>
      <c r="I1586" s="1"/>
      <c r="J1586" s="1"/>
      <c r="K1586" s="1"/>
      <c r="L1586" s="1"/>
      <c r="M1586" s="1"/>
      <c r="N1586" s="1"/>
      <c r="P1586" s="1"/>
      <c r="Q1586" s="1"/>
    </row>
    <row r="1587" spans="7:17">
      <c r="G1587" s="1"/>
      <c r="H1587" s="1"/>
      <c r="I1587" s="1"/>
      <c r="J1587" s="1"/>
      <c r="K1587" s="1"/>
      <c r="L1587" s="1"/>
      <c r="M1587" s="1"/>
      <c r="N1587" s="1"/>
      <c r="P1587" s="1"/>
      <c r="Q1587" s="1"/>
    </row>
    <row r="1588" spans="7:17">
      <c r="G1588" s="1"/>
      <c r="H1588" s="1"/>
      <c r="I1588" s="1"/>
      <c r="J1588" s="1"/>
      <c r="K1588" s="1"/>
      <c r="L1588" s="1"/>
      <c r="M1588" s="1"/>
      <c r="N1588" s="1"/>
      <c r="P1588" s="1"/>
      <c r="Q1588" s="1"/>
    </row>
    <row r="1589" spans="7:17">
      <c r="G1589" s="1"/>
      <c r="H1589" s="1"/>
      <c r="I1589" s="1"/>
      <c r="J1589" s="1"/>
      <c r="K1589" s="1"/>
      <c r="L1589" s="1"/>
      <c r="M1589" s="1"/>
      <c r="N1589" s="1"/>
      <c r="P1589" s="1"/>
      <c r="Q1589" s="1"/>
    </row>
    <row r="1590" spans="7:17">
      <c r="G1590" s="1"/>
      <c r="H1590" s="1"/>
      <c r="I1590" s="1"/>
      <c r="J1590" s="1"/>
      <c r="K1590" s="1"/>
      <c r="L1590" s="1"/>
      <c r="M1590" s="1"/>
      <c r="N1590" s="1"/>
      <c r="P1590" s="1"/>
      <c r="Q1590" s="1"/>
    </row>
    <row r="1591" spans="7:17">
      <c r="G1591" s="1"/>
      <c r="H1591" s="1"/>
      <c r="I1591" s="1"/>
      <c r="J1591" s="1"/>
      <c r="K1591" s="1"/>
      <c r="L1591" s="1"/>
      <c r="M1591" s="1"/>
      <c r="N1591" s="1"/>
      <c r="P1591" s="1"/>
      <c r="Q1591" s="1"/>
    </row>
    <row r="1592" spans="7:17">
      <c r="G1592" s="1"/>
      <c r="H1592" s="1"/>
      <c r="I1592" s="1"/>
      <c r="J1592" s="1"/>
      <c r="K1592" s="1"/>
      <c r="L1592" s="1"/>
      <c r="M1592" s="1"/>
      <c r="N1592" s="1"/>
      <c r="P1592" s="1"/>
      <c r="Q1592" s="1"/>
    </row>
    <row r="1593" spans="7:17">
      <c r="G1593" s="1"/>
      <c r="H1593" s="1"/>
      <c r="I1593" s="1"/>
      <c r="J1593" s="1"/>
      <c r="K1593" s="1"/>
      <c r="L1593" s="1"/>
      <c r="M1593" s="1"/>
      <c r="N1593" s="1"/>
      <c r="P1593" s="1"/>
      <c r="Q1593" s="1"/>
    </row>
    <row r="1594" spans="7:17">
      <c r="G1594" s="1"/>
      <c r="H1594" s="1"/>
      <c r="I1594" s="1"/>
      <c r="J1594" s="1"/>
      <c r="K1594" s="1"/>
      <c r="L1594" s="1"/>
      <c r="M1594" s="1"/>
      <c r="N1594" s="1"/>
      <c r="P1594" s="1"/>
      <c r="Q1594" s="1"/>
    </row>
    <row r="1595" spans="7:17">
      <c r="G1595" s="1"/>
      <c r="H1595" s="1"/>
      <c r="I1595" s="1"/>
      <c r="J1595" s="1"/>
      <c r="K1595" s="1"/>
      <c r="L1595" s="1"/>
      <c r="M1595" s="1"/>
      <c r="N1595" s="1"/>
      <c r="P1595" s="1"/>
      <c r="Q1595" s="1"/>
    </row>
    <row r="1596" spans="7:17">
      <c r="G1596" s="1"/>
      <c r="H1596" s="1"/>
      <c r="I1596" s="1"/>
      <c r="J1596" s="1"/>
      <c r="K1596" s="1"/>
      <c r="L1596" s="1"/>
      <c r="M1596" s="1"/>
      <c r="N1596" s="1"/>
      <c r="P1596" s="1"/>
      <c r="Q1596" s="1"/>
    </row>
    <row r="1597" spans="7:17">
      <c r="G1597" s="1"/>
      <c r="H1597" s="1"/>
      <c r="I1597" s="1"/>
      <c r="J1597" s="1"/>
      <c r="K1597" s="1"/>
      <c r="L1597" s="1"/>
      <c r="M1597" s="1"/>
      <c r="N1597" s="1"/>
      <c r="P1597" s="1"/>
      <c r="Q1597" s="1"/>
    </row>
    <row r="1598" spans="7:17">
      <c r="G1598" s="1"/>
      <c r="H1598" s="1"/>
      <c r="I1598" s="1"/>
      <c r="J1598" s="1"/>
      <c r="K1598" s="1"/>
      <c r="L1598" s="1"/>
      <c r="M1598" s="1"/>
      <c r="N1598" s="1"/>
      <c r="P1598" s="1"/>
      <c r="Q1598" s="1"/>
    </row>
    <row r="1599" spans="7:17">
      <c r="G1599" s="1"/>
      <c r="H1599" s="1"/>
      <c r="I1599" s="1"/>
      <c r="J1599" s="1"/>
      <c r="K1599" s="1"/>
      <c r="L1599" s="1"/>
      <c r="M1599" s="1"/>
      <c r="N1599" s="1"/>
      <c r="P1599" s="1"/>
      <c r="Q1599" s="1"/>
    </row>
    <row r="1600" spans="7:17">
      <c r="G1600" s="1"/>
      <c r="H1600" s="1"/>
      <c r="I1600" s="1"/>
      <c r="J1600" s="1"/>
      <c r="K1600" s="1"/>
      <c r="L1600" s="1"/>
      <c r="M1600" s="1"/>
      <c r="N1600" s="1"/>
      <c r="P1600" s="1"/>
      <c r="Q1600" s="1"/>
    </row>
    <row r="1601" spans="7:17">
      <c r="G1601" s="1"/>
      <c r="H1601" s="1"/>
      <c r="I1601" s="1"/>
      <c r="J1601" s="1"/>
      <c r="K1601" s="1"/>
      <c r="L1601" s="1"/>
      <c r="M1601" s="1"/>
      <c r="N1601" s="1"/>
      <c r="P1601" s="1"/>
      <c r="Q1601" s="1"/>
    </row>
    <row r="1602" spans="7:17">
      <c r="G1602" s="1"/>
      <c r="H1602" s="1"/>
      <c r="I1602" s="1"/>
      <c r="J1602" s="1"/>
      <c r="K1602" s="1"/>
      <c r="L1602" s="1"/>
      <c r="M1602" s="1"/>
      <c r="N1602" s="1"/>
      <c r="P1602" s="1"/>
      <c r="Q1602" s="1"/>
    </row>
    <row r="1603" spans="7:17">
      <c r="G1603" s="1"/>
      <c r="H1603" s="1"/>
      <c r="I1603" s="1"/>
      <c r="J1603" s="1"/>
      <c r="K1603" s="1"/>
      <c r="L1603" s="1"/>
      <c r="M1603" s="1"/>
      <c r="N1603" s="1"/>
      <c r="P1603" s="1"/>
      <c r="Q1603" s="1"/>
    </row>
    <row r="1604" spans="7:17">
      <c r="G1604" s="1"/>
      <c r="H1604" s="1"/>
      <c r="I1604" s="1"/>
      <c r="J1604" s="1"/>
      <c r="K1604" s="1"/>
      <c r="L1604" s="1"/>
      <c r="M1604" s="1"/>
      <c r="N1604" s="1"/>
      <c r="P1604" s="1"/>
      <c r="Q1604" s="1"/>
    </row>
    <row r="1605" spans="7:17">
      <c r="G1605" s="1"/>
      <c r="H1605" s="1"/>
      <c r="I1605" s="1"/>
      <c r="J1605" s="1"/>
      <c r="K1605" s="1"/>
      <c r="L1605" s="1"/>
      <c r="M1605" s="1"/>
      <c r="N1605" s="1"/>
      <c r="P1605" s="1"/>
      <c r="Q1605" s="1"/>
    </row>
    <row r="1606" spans="7:17">
      <c r="G1606" s="1"/>
      <c r="H1606" s="1"/>
      <c r="I1606" s="1"/>
      <c r="J1606" s="1"/>
      <c r="K1606" s="1"/>
      <c r="L1606" s="1"/>
      <c r="M1606" s="1"/>
      <c r="N1606" s="1"/>
      <c r="P1606" s="1"/>
      <c r="Q1606" s="1"/>
    </row>
    <row r="1607" spans="7:17">
      <c r="G1607" s="1"/>
      <c r="H1607" s="1"/>
      <c r="I1607" s="1"/>
      <c r="J1607" s="1"/>
      <c r="K1607" s="1"/>
      <c r="L1607" s="1"/>
      <c r="M1607" s="1"/>
      <c r="N1607" s="1"/>
      <c r="P1607" s="1"/>
      <c r="Q1607" s="1"/>
    </row>
    <row r="1608" spans="7:17">
      <c r="G1608" s="1"/>
      <c r="H1608" s="1"/>
      <c r="I1608" s="1"/>
      <c r="J1608" s="1"/>
      <c r="K1608" s="1"/>
      <c r="L1608" s="1"/>
      <c r="M1608" s="1"/>
      <c r="N1608" s="1"/>
      <c r="P1608" s="1"/>
      <c r="Q1608" s="1"/>
    </row>
    <row r="1609" spans="7:17">
      <c r="G1609" s="1"/>
      <c r="H1609" s="1"/>
      <c r="I1609" s="1"/>
      <c r="J1609" s="1"/>
      <c r="K1609" s="1"/>
      <c r="L1609" s="1"/>
      <c r="M1609" s="1"/>
      <c r="N1609" s="1"/>
      <c r="P1609" s="1"/>
      <c r="Q1609" s="1"/>
    </row>
    <row r="1610" spans="7:17">
      <c r="G1610" s="1"/>
      <c r="H1610" s="1"/>
      <c r="I1610" s="1"/>
      <c r="J1610" s="1"/>
      <c r="K1610" s="1"/>
      <c r="L1610" s="1"/>
      <c r="M1610" s="1"/>
      <c r="N1610" s="1"/>
      <c r="P1610" s="1"/>
      <c r="Q1610" s="1"/>
    </row>
    <row r="1611" spans="7:17">
      <c r="G1611" s="1"/>
      <c r="H1611" s="1"/>
      <c r="I1611" s="1"/>
      <c r="J1611" s="1"/>
      <c r="K1611" s="1"/>
      <c r="L1611" s="1"/>
      <c r="M1611" s="1"/>
      <c r="N1611" s="1"/>
      <c r="P1611" s="1"/>
      <c r="Q1611" s="1"/>
    </row>
    <row r="1612" spans="7:17">
      <c r="G1612" s="1"/>
      <c r="H1612" s="1"/>
      <c r="I1612" s="1"/>
      <c r="J1612" s="1"/>
      <c r="K1612" s="1"/>
      <c r="L1612" s="1"/>
      <c r="M1612" s="1"/>
      <c r="N1612" s="1"/>
      <c r="P1612" s="1"/>
      <c r="Q1612" s="1"/>
    </row>
    <row r="1613" spans="7:17">
      <c r="G1613" s="1"/>
      <c r="H1613" s="1"/>
      <c r="I1613" s="1"/>
      <c r="J1613" s="1"/>
      <c r="K1613" s="1"/>
      <c r="L1613" s="1"/>
      <c r="M1613" s="1"/>
      <c r="N1613" s="1"/>
      <c r="P1613" s="1"/>
      <c r="Q1613" s="1"/>
    </row>
    <row r="1614" spans="7:17">
      <c r="G1614" s="1"/>
      <c r="H1614" s="1"/>
      <c r="I1614" s="1"/>
      <c r="J1614" s="1"/>
      <c r="K1614" s="1"/>
      <c r="L1614" s="1"/>
      <c r="M1614" s="1"/>
      <c r="N1614" s="1"/>
      <c r="P1614" s="1"/>
      <c r="Q1614" s="1"/>
    </row>
    <row r="1615" spans="7:17">
      <c r="G1615" s="1"/>
      <c r="H1615" s="1"/>
      <c r="I1615" s="1"/>
      <c r="J1615" s="1"/>
      <c r="K1615" s="1"/>
      <c r="L1615" s="1"/>
      <c r="M1615" s="1"/>
      <c r="N1615" s="1"/>
      <c r="P1615" s="1"/>
      <c r="Q1615" s="1"/>
    </row>
    <row r="1616" spans="7:17">
      <c r="G1616" s="1"/>
      <c r="H1616" s="1"/>
      <c r="I1616" s="1"/>
      <c r="J1616" s="1"/>
      <c r="K1616" s="1"/>
      <c r="L1616" s="1"/>
      <c r="M1616" s="1"/>
      <c r="N1616" s="1"/>
      <c r="P1616" s="1"/>
      <c r="Q1616" s="1"/>
    </row>
    <row r="1617" spans="7:17">
      <c r="G1617" s="1"/>
      <c r="H1617" s="1"/>
      <c r="I1617" s="1"/>
      <c r="J1617" s="1"/>
      <c r="K1617" s="1"/>
      <c r="L1617" s="1"/>
      <c r="M1617" s="1"/>
      <c r="N1617" s="1"/>
      <c r="P1617" s="1"/>
      <c r="Q1617" s="1"/>
    </row>
    <row r="1618" spans="7:17">
      <c r="G1618" s="1"/>
      <c r="H1618" s="1"/>
      <c r="I1618" s="1"/>
      <c r="J1618" s="1"/>
      <c r="K1618" s="1"/>
      <c r="L1618" s="1"/>
      <c r="M1618" s="1"/>
      <c r="N1618" s="1"/>
      <c r="P1618" s="1"/>
      <c r="Q1618" s="1"/>
    </row>
    <row r="1619" spans="7:17">
      <c r="G1619" s="1"/>
      <c r="H1619" s="1"/>
      <c r="I1619" s="1"/>
      <c r="J1619" s="1"/>
      <c r="K1619" s="1"/>
      <c r="L1619" s="1"/>
      <c r="M1619" s="1"/>
      <c r="N1619" s="1"/>
      <c r="P1619" s="1"/>
      <c r="Q1619" s="1"/>
    </row>
    <row r="1620" spans="7:17">
      <c r="G1620" s="1"/>
      <c r="H1620" s="1"/>
      <c r="I1620" s="1"/>
      <c r="J1620" s="1"/>
      <c r="K1620" s="1"/>
      <c r="L1620" s="1"/>
      <c r="M1620" s="1"/>
      <c r="N1620" s="1"/>
      <c r="P1620" s="1"/>
      <c r="Q1620" s="1"/>
    </row>
    <row r="1621" spans="7:17">
      <c r="G1621" s="1"/>
      <c r="H1621" s="1"/>
      <c r="I1621" s="1"/>
      <c r="J1621" s="1"/>
      <c r="K1621" s="1"/>
      <c r="L1621" s="1"/>
      <c r="M1621" s="1"/>
      <c r="N1621" s="1"/>
      <c r="P1621" s="1"/>
      <c r="Q1621" s="1"/>
    </row>
    <row r="1622" spans="7:17">
      <c r="G1622" s="1"/>
      <c r="H1622" s="1"/>
      <c r="I1622" s="1"/>
      <c r="J1622" s="1"/>
      <c r="K1622" s="1"/>
      <c r="L1622" s="1"/>
      <c r="M1622" s="1"/>
      <c r="N1622" s="1"/>
      <c r="P1622" s="1"/>
      <c r="Q1622" s="1"/>
    </row>
    <row r="1623" spans="7:17">
      <c r="G1623" s="1"/>
      <c r="H1623" s="1"/>
      <c r="I1623" s="1"/>
      <c r="J1623" s="1"/>
      <c r="K1623" s="1"/>
      <c r="L1623" s="1"/>
      <c r="M1623" s="1"/>
      <c r="N1623" s="1"/>
      <c r="P1623" s="1"/>
      <c r="Q1623" s="1"/>
    </row>
    <row r="1624" spans="7:17">
      <c r="G1624" s="1"/>
      <c r="H1624" s="1"/>
      <c r="I1624" s="1"/>
      <c r="J1624" s="1"/>
      <c r="K1624" s="1"/>
      <c r="L1624" s="1"/>
      <c r="M1624" s="1"/>
      <c r="N1624" s="1"/>
      <c r="P1624" s="1"/>
      <c r="Q1624" s="1"/>
    </row>
    <row r="1625" spans="7:17">
      <c r="G1625" s="1"/>
      <c r="H1625" s="1"/>
      <c r="I1625" s="1"/>
      <c r="J1625" s="1"/>
      <c r="K1625" s="1"/>
      <c r="L1625" s="1"/>
      <c r="M1625" s="1"/>
      <c r="N1625" s="1"/>
      <c r="P1625" s="1"/>
      <c r="Q1625" s="1"/>
    </row>
    <row r="1626" spans="7:17">
      <c r="G1626" s="1"/>
      <c r="H1626" s="1"/>
      <c r="I1626" s="1"/>
      <c r="J1626" s="1"/>
      <c r="K1626" s="1"/>
      <c r="L1626" s="1"/>
      <c r="M1626" s="1"/>
      <c r="N1626" s="1"/>
      <c r="P1626" s="1"/>
      <c r="Q1626" s="1"/>
    </row>
    <row r="1627" spans="7:17">
      <c r="G1627" s="1"/>
      <c r="H1627" s="1"/>
      <c r="I1627" s="1"/>
      <c r="J1627" s="1"/>
      <c r="K1627" s="1"/>
      <c r="L1627" s="1"/>
      <c r="M1627" s="1"/>
      <c r="N1627" s="1"/>
      <c r="P1627" s="1"/>
      <c r="Q1627" s="1"/>
    </row>
    <row r="1628" spans="7:17">
      <c r="G1628" s="1"/>
      <c r="H1628" s="1"/>
      <c r="I1628" s="1"/>
      <c r="J1628" s="1"/>
      <c r="K1628" s="1"/>
      <c r="L1628" s="1"/>
      <c r="M1628" s="1"/>
      <c r="N1628" s="1"/>
      <c r="P1628" s="1"/>
      <c r="Q1628" s="1"/>
    </row>
    <row r="1629" spans="7:17">
      <c r="G1629" s="1"/>
      <c r="H1629" s="1"/>
      <c r="I1629" s="1"/>
      <c r="J1629" s="1"/>
      <c r="K1629" s="1"/>
      <c r="L1629" s="1"/>
      <c r="M1629" s="1"/>
      <c r="N1629" s="1"/>
      <c r="P1629" s="1"/>
      <c r="Q1629" s="1"/>
    </row>
    <row r="1630" spans="7:17">
      <c r="G1630" s="1"/>
      <c r="H1630" s="1"/>
      <c r="I1630" s="1"/>
      <c r="J1630" s="1"/>
      <c r="K1630" s="1"/>
      <c r="L1630" s="1"/>
      <c r="M1630" s="1"/>
      <c r="N1630" s="1"/>
      <c r="P1630" s="1"/>
      <c r="Q1630" s="1"/>
    </row>
    <row r="1631" spans="7:17">
      <c r="G1631" s="1"/>
      <c r="H1631" s="1"/>
      <c r="I1631" s="1"/>
      <c r="J1631" s="1"/>
      <c r="K1631" s="1"/>
      <c r="L1631" s="1"/>
      <c r="M1631" s="1"/>
      <c r="N1631" s="1"/>
      <c r="P1631" s="1"/>
      <c r="Q1631" s="1"/>
    </row>
    <row r="1632" spans="7:17">
      <c r="G1632" s="1"/>
      <c r="H1632" s="1"/>
      <c r="I1632" s="1"/>
      <c r="J1632" s="1"/>
      <c r="K1632" s="1"/>
      <c r="L1632" s="1"/>
      <c r="M1632" s="1"/>
      <c r="N1632" s="1"/>
      <c r="P1632" s="1"/>
      <c r="Q1632" s="1"/>
    </row>
    <row r="1633" spans="7:17">
      <c r="G1633" s="1"/>
      <c r="H1633" s="1"/>
      <c r="I1633" s="1"/>
      <c r="J1633" s="1"/>
      <c r="K1633" s="1"/>
      <c r="L1633" s="1"/>
      <c r="M1633" s="1"/>
      <c r="N1633" s="1"/>
      <c r="P1633" s="1"/>
      <c r="Q1633" s="1"/>
    </row>
    <row r="1634" spans="7:17">
      <c r="G1634" s="1"/>
      <c r="H1634" s="1"/>
      <c r="I1634" s="1"/>
      <c r="J1634" s="1"/>
      <c r="K1634" s="1"/>
      <c r="L1634" s="1"/>
      <c r="M1634" s="1"/>
      <c r="N1634" s="1"/>
      <c r="P1634" s="1"/>
      <c r="Q1634" s="1"/>
    </row>
    <row r="1635" spans="7:17">
      <c r="G1635" s="1"/>
      <c r="H1635" s="1"/>
      <c r="I1635" s="1"/>
      <c r="J1635" s="1"/>
      <c r="K1635" s="1"/>
      <c r="L1635" s="1"/>
      <c r="M1635" s="1"/>
      <c r="N1635" s="1"/>
      <c r="P1635" s="1"/>
      <c r="Q1635" s="1"/>
    </row>
    <row r="1636" spans="7:17">
      <c r="G1636" s="1"/>
      <c r="H1636" s="1"/>
      <c r="I1636" s="1"/>
      <c r="J1636" s="1"/>
      <c r="K1636" s="1"/>
      <c r="L1636" s="1"/>
      <c r="M1636" s="1"/>
      <c r="N1636" s="1"/>
      <c r="P1636" s="1"/>
      <c r="Q1636" s="1"/>
    </row>
    <row r="1637" spans="7:17">
      <c r="G1637" s="1"/>
      <c r="H1637" s="1"/>
      <c r="I1637" s="1"/>
      <c r="J1637" s="1"/>
      <c r="K1637" s="1"/>
      <c r="L1637" s="1"/>
      <c r="M1637" s="1"/>
      <c r="N1637" s="1"/>
      <c r="P1637" s="1"/>
      <c r="Q1637" s="1"/>
    </row>
    <row r="1638" spans="7:17">
      <c r="G1638" s="1"/>
      <c r="H1638" s="1"/>
      <c r="I1638" s="1"/>
      <c r="J1638" s="1"/>
      <c r="K1638" s="1"/>
      <c r="L1638" s="1"/>
      <c r="M1638" s="1"/>
      <c r="N1638" s="1"/>
      <c r="P1638" s="1"/>
      <c r="Q1638" s="1"/>
    </row>
    <row r="1639" spans="7:17">
      <c r="G1639" s="1"/>
      <c r="H1639" s="1"/>
      <c r="I1639" s="1"/>
      <c r="J1639" s="1"/>
      <c r="K1639" s="1"/>
      <c r="L1639" s="1"/>
      <c r="M1639" s="1"/>
      <c r="N1639" s="1"/>
      <c r="P1639" s="1"/>
      <c r="Q1639" s="1"/>
    </row>
    <row r="1640" spans="7:17">
      <c r="G1640" s="1"/>
      <c r="H1640" s="1"/>
      <c r="I1640" s="1"/>
      <c r="J1640" s="1"/>
      <c r="K1640" s="1"/>
      <c r="L1640" s="1"/>
      <c r="M1640" s="1"/>
      <c r="N1640" s="1"/>
      <c r="P1640" s="1"/>
      <c r="Q1640" s="1"/>
    </row>
    <row r="1641" spans="7:17">
      <c r="G1641" s="1"/>
      <c r="H1641" s="1"/>
      <c r="I1641" s="1"/>
      <c r="J1641" s="1"/>
      <c r="K1641" s="1"/>
      <c r="L1641" s="1"/>
      <c r="M1641" s="1"/>
      <c r="N1641" s="1"/>
      <c r="P1641" s="1"/>
      <c r="Q1641" s="1"/>
    </row>
    <row r="1642" spans="7:17">
      <c r="G1642" s="1"/>
      <c r="H1642" s="1"/>
      <c r="I1642" s="1"/>
      <c r="J1642" s="1"/>
      <c r="K1642" s="1"/>
      <c r="L1642" s="1"/>
      <c r="M1642" s="1"/>
      <c r="N1642" s="1"/>
      <c r="P1642" s="1"/>
      <c r="Q1642" s="1"/>
    </row>
    <row r="1643" spans="7:17">
      <c r="G1643" s="1"/>
      <c r="H1643" s="1"/>
      <c r="I1643" s="1"/>
      <c r="J1643" s="1"/>
      <c r="K1643" s="1"/>
      <c r="L1643" s="1"/>
      <c r="M1643" s="1"/>
      <c r="N1643" s="1"/>
      <c r="P1643" s="1"/>
      <c r="Q1643" s="1"/>
    </row>
    <row r="1644" spans="7:17">
      <c r="G1644" s="1"/>
      <c r="H1644" s="1"/>
      <c r="I1644" s="1"/>
      <c r="J1644" s="1"/>
      <c r="K1644" s="1"/>
      <c r="L1644" s="1"/>
      <c r="M1644" s="1"/>
      <c r="N1644" s="1"/>
      <c r="P1644" s="1"/>
      <c r="Q1644" s="1"/>
    </row>
    <row r="1645" spans="7:17">
      <c r="G1645" s="1"/>
      <c r="H1645" s="1"/>
      <c r="I1645" s="1"/>
      <c r="J1645" s="1"/>
      <c r="K1645" s="1"/>
      <c r="L1645" s="1"/>
      <c r="M1645" s="1"/>
      <c r="N1645" s="1"/>
      <c r="P1645" s="1"/>
      <c r="Q1645" s="1"/>
    </row>
    <row r="1646" spans="7:17">
      <c r="G1646" s="1"/>
      <c r="H1646" s="1"/>
      <c r="I1646" s="1"/>
      <c r="J1646" s="1"/>
      <c r="K1646" s="1"/>
      <c r="L1646" s="1"/>
      <c r="M1646" s="1"/>
      <c r="N1646" s="1"/>
      <c r="P1646" s="1"/>
      <c r="Q1646" s="1"/>
    </row>
    <row r="1647" spans="7:17">
      <c r="G1647" s="1"/>
      <c r="H1647" s="1"/>
      <c r="I1647" s="1"/>
      <c r="J1647" s="1"/>
      <c r="K1647" s="1"/>
      <c r="L1647" s="1"/>
      <c r="M1647" s="1"/>
      <c r="N1647" s="1"/>
      <c r="P1647" s="1"/>
      <c r="Q1647" s="1"/>
    </row>
    <row r="1648" spans="7:17">
      <c r="G1648" s="1"/>
      <c r="H1648" s="1"/>
      <c r="I1648" s="1"/>
      <c r="J1648" s="1"/>
      <c r="K1648" s="1"/>
      <c r="L1648" s="1"/>
      <c r="M1648" s="1"/>
      <c r="N1648" s="1"/>
      <c r="P1648" s="1"/>
      <c r="Q1648" s="1"/>
    </row>
    <row r="1649" spans="7:17">
      <c r="G1649" s="1"/>
      <c r="H1649" s="1"/>
      <c r="I1649" s="1"/>
      <c r="J1649" s="1"/>
      <c r="K1649" s="1"/>
      <c r="L1649" s="1"/>
      <c r="M1649" s="1"/>
      <c r="N1649" s="1"/>
      <c r="P1649" s="1"/>
      <c r="Q1649" s="1"/>
    </row>
    <row r="1650" spans="7:17">
      <c r="G1650" s="1"/>
      <c r="H1650" s="1"/>
      <c r="I1650" s="1"/>
      <c r="J1650" s="1"/>
      <c r="K1650" s="1"/>
      <c r="L1650" s="1"/>
      <c r="M1650" s="1"/>
      <c r="N1650" s="1"/>
      <c r="P1650" s="1"/>
      <c r="Q1650" s="1"/>
    </row>
    <row r="1651" spans="7:17">
      <c r="G1651" s="1"/>
      <c r="H1651" s="1"/>
      <c r="I1651" s="1"/>
      <c r="J1651" s="1"/>
      <c r="K1651" s="1"/>
      <c r="L1651" s="1"/>
      <c r="M1651" s="1"/>
      <c r="N1651" s="1"/>
      <c r="P1651" s="1"/>
      <c r="Q1651" s="1"/>
    </row>
    <row r="1652" spans="7:17">
      <c r="G1652" s="1"/>
      <c r="H1652" s="1"/>
      <c r="I1652" s="1"/>
      <c r="J1652" s="1"/>
      <c r="K1652" s="1"/>
      <c r="L1652" s="1"/>
      <c r="M1652" s="1"/>
      <c r="N1652" s="1"/>
      <c r="P1652" s="1"/>
      <c r="Q1652" s="1"/>
    </row>
    <row r="1653" spans="7:17">
      <c r="G1653" s="1"/>
      <c r="H1653" s="1"/>
      <c r="I1653" s="1"/>
      <c r="J1653" s="1"/>
      <c r="K1653" s="1"/>
      <c r="L1653" s="1"/>
      <c r="M1653" s="1"/>
      <c r="N1653" s="1"/>
      <c r="P1653" s="1"/>
      <c r="Q1653" s="1"/>
    </row>
    <row r="1654" spans="7:17">
      <c r="G1654" s="1"/>
      <c r="H1654" s="1"/>
      <c r="I1654" s="1"/>
      <c r="J1654" s="1"/>
      <c r="K1654" s="1"/>
      <c r="L1654" s="1"/>
      <c r="M1654" s="1"/>
      <c r="N1654" s="1"/>
      <c r="P1654" s="1"/>
      <c r="Q1654" s="1"/>
    </row>
    <row r="1655" spans="7:17">
      <c r="G1655" s="1"/>
      <c r="H1655" s="1"/>
      <c r="I1655" s="1"/>
      <c r="J1655" s="1"/>
      <c r="K1655" s="1"/>
      <c r="L1655" s="1"/>
      <c r="M1655" s="1"/>
      <c r="N1655" s="1"/>
      <c r="P1655" s="1"/>
      <c r="Q1655" s="1"/>
    </row>
    <row r="1656" spans="7:17">
      <c r="G1656" s="1"/>
      <c r="H1656" s="1"/>
      <c r="I1656" s="1"/>
      <c r="J1656" s="1"/>
      <c r="K1656" s="1"/>
      <c r="L1656" s="1"/>
      <c r="M1656" s="1"/>
      <c r="N1656" s="1"/>
      <c r="P1656" s="1"/>
      <c r="Q1656" s="1"/>
    </row>
    <row r="1657" spans="7:17">
      <c r="G1657" s="1"/>
      <c r="H1657" s="1"/>
      <c r="I1657" s="1"/>
      <c r="J1657" s="1"/>
      <c r="K1657" s="1"/>
      <c r="L1657" s="1"/>
      <c r="M1657" s="1"/>
      <c r="N1657" s="1"/>
      <c r="P1657" s="1"/>
      <c r="Q1657" s="1"/>
    </row>
    <row r="1658" spans="7:17">
      <c r="G1658" s="1"/>
      <c r="H1658" s="1"/>
      <c r="I1658" s="1"/>
      <c r="J1658" s="1"/>
      <c r="K1658" s="1"/>
      <c r="L1658" s="1"/>
      <c r="M1658" s="1"/>
      <c r="N1658" s="1"/>
      <c r="P1658" s="1"/>
      <c r="Q1658" s="1"/>
    </row>
    <row r="1659" spans="7:17">
      <c r="G1659" s="1"/>
      <c r="H1659" s="1"/>
      <c r="I1659" s="1"/>
      <c r="J1659" s="1"/>
      <c r="K1659" s="1"/>
      <c r="L1659" s="1"/>
      <c r="M1659" s="1"/>
      <c r="N1659" s="1"/>
      <c r="P1659" s="1"/>
      <c r="Q1659" s="1"/>
    </row>
    <row r="1660" spans="7:17">
      <c r="G1660" s="1"/>
      <c r="H1660" s="1"/>
      <c r="I1660" s="1"/>
      <c r="J1660" s="1"/>
      <c r="K1660" s="1"/>
      <c r="L1660" s="1"/>
      <c r="M1660" s="1"/>
      <c r="N1660" s="1"/>
      <c r="P1660" s="1"/>
      <c r="Q1660" s="1"/>
    </row>
    <row r="1661" spans="7:17">
      <c r="G1661" s="1"/>
      <c r="H1661" s="1"/>
      <c r="I1661" s="1"/>
      <c r="J1661" s="1"/>
      <c r="K1661" s="1"/>
      <c r="L1661" s="1"/>
      <c r="M1661" s="1"/>
      <c r="N1661" s="1"/>
      <c r="P1661" s="1"/>
      <c r="Q1661" s="1"/>
    </row>
    <row r="1662" spans="7:17">
      <c r="G1662" s="1"/>
      <c r="H1662" s="1"/>
      <c r="I1662" s="1"/>
      <c r="J1662" s="1"/>
      <c r="K1662" s="1"/>
      <c r="L1662" s="1"/>
      <c r="M1662" s="1"/>
      <c r="N1662" s="1"/>
      <c r="P1662" s="1"/>
      <c r="Q1662" s="1"/>
    </row>
    <row r="1663" spans="7:17">
      <c r="G1663" s="1"/>
      <c r="H1663" s="1"/>
      <c r="I1663" s="1"/>
      <c r="J1663" s="1"/>
      <c r="K1663" s="1"/>
      <c r="L1663" s="1"/>
      <c r="M1663" s="1"/>
      <c r="N1663" s="1"/>
      <c r="P1663" s="1"/>
      <c r="Q1663" s="1"/>
    </row>
    <row r="1664" spans="7:17">
      <c r="G1664" s="1"/>
      <c r="H1664" s="1"/>
      <c r="I1664" s="1"/>
      <c r="J1664" s="1"/>
      <c r="K1664" s="1"/>
      <c r="L1664" s="1"/>
      <c r="M1664" s="1"/>
      <c r="N1664" s="1"/>
      <c r="P1664" s="1"/>
      <c r="Q1664" s="1"/>
    </row>
    <row r="1665" spans="7:17">
      <c r="G1665" s="1"/>
      <c r="H1665" s="1"/>
      <c r="I1665" s="1"/>
      <c r="J1665" s="1"/>
      <c r="K1665" s="1"/>
      <c r="L1665" s="1"/>
      <c r="M1665" s="1"/>
      <c r="N1665" s="1"/>
      <c r="P1665" s="1"/>
      <c r="Q1665" s="1"/>
    </row>
    <row r="1666" spans="7:17">
      <c r="G1666" s="1"/>
      <c r="H1666" s="1"/>
      <c r="I1666" s="1"/>
      <c r="J1666" s="1"/>
      <c r="K1666" s="1"/>
      <c r="L1666" s="1"/>
      <c r="M1666" s="1"/>
      <c r="N1666" s="1"/>
      <c r="P1666" s="1"/>
      <c r="Q1666" s="1"/>
    </row>
    <row r="1667" spans="7:17">
      <c r="G1667" s="1"/>
      <c r="H1667" s="1"/>
      <c r="I1667" s="1"/>
      <c r="J1667" s="1"/>
      <c r="K1667" s="1"/>
      <c r="L1667" s="1"/>
      <c r="M1667" s="1"/>
      <c r="N1667" s="1"/>
      <c r="P1667" s="1"/>
      <c r="Q1667" s="1"/>
    </row>
    <row r="1668" spans="7:17">
      <c r="G1668" s="1"/>
      <c r="H1668" s="1"/>
      <c r="I1668" s="1"/>
      <c r="J1668" s="1"/>
      <c r="K1668" s="1"/>
      <c r="L1668" s="1"/>
      <c r="M1668" s="1"/>
      <c r="N1668" s="1"/>
      <c r="P1668" s="1"/>
      <c r="Q1668" s="1"/>
    </row>
    <row r="1669" spans="7:17">
      <c r="G1669" s="1"/>
      <c r="H1669" s="1"/>
      <c r="I1669" s="1"/>
      <c r="J1669" s="1"/>
      <c r="K1669" s="1"/>
      <c r="L1669" s="1"/>
      <c r="M1669" s="1"/>
      <c r="N1669" s="1"/>
      <c r="P1669" s="1"/>
      <c r="Q1669" s="1"/>
    </row>
    <row r="1670" spans="7:17">
      <c r="G1670" s="1"/>
      <c r="H1670" s="1"/>
      <c r="I1670" s="1"/>
      <c r="J1670" s="1"/>
      <c r="K1670" s="1"/>
      <c r="L1670" s="1"/>
      <c r="M1670" s="1"/>
      <c r="N1670" s="1"/>
      <c r="P1670" s="1"/>
      <c r="Q1670" s="1"/>
    </row>
    <row r="1671" spans="7:17">
      <c r="G1671" s="1"/>
      <c r="H1671" s="1"/>
      <c r="I1671" s="1"/>
      <c r="J1671" s="1"/>
      <c r="K1671" s="1"/>
      <c r="L1671" s="1"/>
      <c r="M1671" s="1"/>
      <c r="N1671" s="1"/>
      <c r="P1671" s="1"/>
      <c r="Q1671" s="1"/>
    </row>
    <row r="1672" spans="7:17">
      <c r="G1672" s="1"/>
      <c r="H1672" s="1"/>
      <c r="I1672" s="1"/>
      <c r="J1672" s="1"/>
      <c r="K1672" s="1"/>
      <c r="L1672" s="1"/>
      <c r="M1672" s="1"/>
      <c r="N1672" s="1"/>
      <c r="P1672" s="1"/>
      <c r="Q1672" s="1"/>
    </row>
    <row r="1673" spans="7:17">
      <c r="G1673" s="1"/>
      <c r="H1673" s="1"/>
      <c r="I1673" s="1"/>
      <c r="J1673" s="1"/>
      <c r="K1673" s="1"/>
      <c r="L1673" s="1"/>
      <c r="M1673" s="1"/>
      <c r="N1673" s="1"/>
      <c r="P1673" s="1"/>
      <c r="Q1673" s="1"/>
    </row>
    <row r="1674" spans="7:17">
      <c r="G1674" s="1"/>
      <c r="H1674" s="1"/>
      <c r="I1674" s="1"/>
      <c r="J1674" s="1"/>
      <c r="K1674" s="1"/>
      <c r="L1674" s="1"/>
      <c r="M1674" s="1"/>
      <c r="N1674" s="1"/>
      <c r="P1674" s="1"/>
      <c r="Q1674" s="1"/>
    </row>
    <row r="1675" spans="7:17">
      <c r="G1675" s="1"/>
      <c r="H1675" s="1"/>
      <c r="I1675" s="1"/>
      <c r="J1675" s="1"/>
      <c r="K1675" s="1"/>
      <c r="L1675" s="1"/>
      <c r="M1675" s="1"/>
      <c r="N1675" s="1"/>
      <c r="P1675" s="1"/>
      <c r="Q1675" s="1"/>
    </row>
    <row r="1676" spans="7:17">
      <c r="G1676" s="1"/>
      <c r="H1676" s="1"/>
      <c r="I1676" s="1"/>
      <c r="J1676" s="1"/>
      <c r="K1676" s="1"/>
      <c r="L1676" s="1"/>
      <c r="M1676" s="1"/>
      <c r="N1676" s="1"/>
      <c r="P1676" s="1"/>
      <c r="Q1676" s="1"/>
    </row>
    <row r="1677" spans="7:17">
      <c r="G1677" s="1"/>
      <c r="H1677" s="1"/>
      <c r="I1677" s="1"/>
      <c r="J1677" s="1"/>
      <c r="K1677" s="1"/>
      <c r="L1677" s="1"/>
      <c r="M1677" s="1"/>
      <c r="N1677" s="1"/>
      <c r="P1677" s="1"/>
      <c r="Q1677" s="1"/>
    </row>
    <row r="1678" spans="7:17">
      <c r="G1678" s="1"/>
      <c r="H1678" s="1"/>
      <c r="I1678" s="1"/>
      <c r="J1678" s="1"/>
      <c r="K1678" s="1"/>
      <c r="L1678" s="1"/>
      <c r="M1678" s="1"/>
      <c r="N1678" s="1"/>
      <c r="P1678" s="1"/>
      <c r="Q1678" s="1"/>
    </row>
    <row r="1679" spans="7:17">
      <c r="G1679" s="1"/>
      <c r="H1679" s="1"/>
      <c r="I1679" s="1"/>
      <c r="J1679" s="1"/>
      <c r="K1679" s="1"/>
      <c r="L1679" s="1"/>
      <c r="M1679" s="1"/>
      <c r="N1679" s="1"/>
      <c r="P1679" s="1"/>
      <c r="Q1679" s="1"/>
    </row>
    <row r="1680" spans="7:17">
      <c r="G1680" s="1"/>
      <c r="H1680" s="1"/>
      <c r="I1680" s="1"/>
      <c r="J1680" s="1"/>
      <c r="K1680" s="1"/>
      <c r="L1680" s="1"/>
      <c r="M1680" s="1"/>
      <c r="N1680" s="1"/>
      <c r="P1680" s="1"/>
      <c r="Q1680" s="1"/>
    </row>
    <row r="1681" spans="7:17">
      <c r="G1681" s="1"/>
      <c r="H1681" s="1"/>
      <c r="I1681" s="1"/>
      <c r="J1681" s="1"/>
      <c r="K1681" s="1"/>
      <c r="L1681" s="1"/>
      <c r="M1681" s="1"/>
      <c r="N1681" s="1"/>
      <c r="P1681" s="1"/>
      <c r="Q1681" s="1"/>
    </row>
    <row r="1682" spans="7:17">
      <c r="G1682" s="1"/>
      <c r="H1682" s="1"/>
      <c r="I1682" s="1"/>
      <c r="J1682" s="1"/>
      <c r="K1682" s="1"/>
      <c r="L1682" s="1"/>
      <c r="M1682" s="1"/>
      <c r="N1682" s="1"/>
      <c r="P1682" s="1"/>
      <c r="Q1682" s="1"/>
    </row>
    <row r="1683" spans="7:17">
      <c r="G1683" s="1"/>
      <c r="H1683" s="1"/>
      <c r="I1683" s="1"/>
      <c r="J1683" s="1"/>
      <c r="K1683" s="1"/>
      <c r="L1683" s="1"/>
      <c r="M1683" s="1"/>
      <c r="N1683" s="1"/>
      <c r="P1683" s="1"/>
      <c r="Q1683" s="1"/>
    </row>
    <row r="1684" spans="7:17">
      <c r="G1684" s="1"/>
      <c r="H1684" s="1"/>
      <c r="I1684" s="1"/>
      <c r="J1684" s="1"/>
      <c r="K1684" s="1"/>
      <c r="L1684" s="1"/>
      <c r="M1684" s="1"/>
      <c r="N1684" s="1"/>
      <c r="P1684" s="1"/>
      <c r="Q1684" s="1"/>
    </row>
    <row r="1685" spans="7:17">
      <c r="G1685" s="1"/>
      <c r="H1685" s="1"/>
      <c r="I1685" s="1"/>
      <c r="J1685" s="1"/>
      <c r="K1685" s="1"/>
      <c r="L1685" s="1"/>
      <c r="M1685" s="1"/>
      <c r="N1685" s="1"/>
      <c r="P1685" s="1"/>
      <c r="Q1685" s="1"/>
    </row>
    <row r="1686" spans="7:17">
      <c r="G1686" s="1"/>
      <c r="H1686" s="1"/>
      <c r="I1686" s="1"/>
      <c r="J1686" s="1"/>
      <c r="K1686" s="1"/>
      <c r="L1686" s="1"/>
      <c r="M1686" s="1"/>
      <c r="N1686" s="1"/>
      <c r="P1686" s="1"/>
      <c r="Q1686" s="1"/>
    </row>
    <row r="1687" spans="7:17">
      <c r="G1687" s="1"/>
      <c r="H1687" s="1"/>
      <c r="I1687" s="1"/>
      <c r="J1687" s="1"/>
      <c r="K1687" s="1"/>
      <c r="L1687" s="1"/>
      <c r="M1687" s="1"/>
      <c r="N1687" s="1"/>
      <c r="P1687" s="1"/>
      <c r="Q1687" s="1"/>
    </row>
    <row r="1688" spans="7:17">
      <c r="G1688" s="1"/>
      <c r="H1688" s="1"/>
      <c r="I1688" s="1"/>
      <c r="J1688" s="1"/>
      <c r="K1688" s="1"/>
      <c r="L1688" s="1"/>
      <c r="M1688" s="1"/>
      <c r="N1688" s="1"/>
      <c r="P1688" s="1"/>
      <c r="Q1688" s="1"/>
    </row>
    <row r="1689" spans="7:17">
      <c r="G1689" s="1"/>
      <c r="H1689" s="1"/>
      <c r="I1689" s="1"/>
      <c r="J1689" s="1"/>
      <c r="K1689" s="1"/>
      <c r="L1689" s="1"/>
      <c r="M1689" s="1"/>
      <c r="N1689" s="1"/>
      <c r="P1689" s="1"/>
      <c r="Q1689" s="1"/>
    </row>
    <row r="1690" spans="7:17">
      <c r="G1690" s="1"/>
      <c r="H1690" s="1"/>
      <c r="I1690" s="1"/>
      <c r="J1690" s="1"/>
      <c r="K1690" s="1"/>
      <c r="L1690" s="1"/>
      <c r="M1690" s="1"/>
      <c r="N1690" s="1"/>
      <c r="P1690" s="1"/>
      <c r="Q1690" s="1"/>
    </row>
    <row r="1691" spans="7:17">
      <c r="G1691" s="1"/>
      <c r="H1691" s="1"/>
      <c r="I1691" s="1"/>
      <c r="J1691" s="1"/>
      <c r="K1691" s="1"/>
      <c r="L1691" s="1"/>
      <c r="M1691" s="1"/>
      <c r="N1691" s="1"/>
      <c r="P1691" s="1"/>
      <c r="Q1691" s="1"/>
    </row>
    <row r="1692" spans="7:17">
      <c r="G1692" s="1"/>
      <c r="H1692" s="1"/>
      <c r="I1692" s="1"/>
      <c r="J1692" s="1"/>
      <c r="K1692" s="1"/>
      <c r="L1692" s="1"/>
      <c r="M1692" s="1"/>
      <c r="N1692" s="1"/>
      <c r="P1692" s="1"/>
      <c r="Q1692" s="1"/>
    </row>
    <row r="1693" spans="7:17">
      <c r="G1693" s="1"/>
      <c r="H1693" s="1"/>
      <c r="I1693" s="1"/>
      <c r="J1693" s="1"/>
      <c r="K1693" s="1"/>
      <c r="L1693" s="1"/>
      <c r="M1693" s="1"/>
      <c r="N1693" s="1"/>
      <c r="P1693" s="1"/>
      <c r="Q1693" s="1"/>
    </row>
    <row r="1694" spans="7:17">
      <c r="G1694" s="1"/>
      <c r="H1694" s="1"/>
      <c r="I1694" s="1"/>
      <c r="J1694" s="1"/>
      <c r="K1694" s="1"/>
      <c r="L1694" s="1"/>
      <c r="M1694" s="1"/>
      <c r="N1694" s="1"/>
      <c r="P1694" s="1"/>
      <c r="Q1694" s="1"/>
    </row>
    <row r="1695" spans="7:17">
      <c r="G1695" s="1"/>
      <c r="H1695" s="1"/>
      <c r="I1695" s="1"/>
      <c r="J1695" s="1"/>
      <c r="K1695" s="1"/>
      <c r="L1695" s="1"/>
      <c r="M1695" s="1"/>
      <c r="N1695" s="1"/>
      <c r="P1695" s="1"/>
      <c r="Q1695" s="1"/>
    </row>
    <row r="1696" spans="7:17">
      <c r="G1696" s="1"/>
      <c r="H1696" s="1"/>
      <c r="I1696" s="1"/>
      <c r="J1696" s="1"/>
      <c r="K1696" s="1"/>
      <c r="L1696" s="1"/>
      <c r="M1696" s="1"/>
      <c r="N1696" s="1"/>
      <c r="P1696" s="1"/>
      <c r="Q1696" s="1"/>
    </row>
    <row r="1697" spans="7:17">
      <c r="G1697" s="1"/>
      <c r="H1697" s="1"/>
      <c r="I1697" s="1"/>
      <c r="J1697" s="1"/>
      <c r="K1697" s="1"/>
      <c r="L1697" s="1"/>
      <c r="M1697" s="1"/>
      <c r="N1697" s="1"/>
      <c r="P1697" s="1"/>
      <c r="Q1697" s="1"/>
    </row>
    <row r="1698" spans="7:17">
      <c r="G1698" s="1"/>
      <c r="H1698" s="1"/>
      <c r="I1698" s="1"/>
      <c r="J1698" s="1"/>
      <c r="K1698" s="1"/>
      <c r="L1698" s="1"/>
      <c r="M1698" s="1"/>
      <c r="N1698" s="1"/>
      <c r="P1698" s="1"/>
      <c r="Q1698" s="1"/>
    </row>
    <row r="1699" spans="7:17">
      <c r="G1699" s="1"/>
      <c r="H1699" s="1"/>
      <c r="I1699" s="1"/>
      <c r="J1699" s="1"/>
      <c r="K1699" s="1"/>
      <c r="L1699" s="1"/>
      <c r="M1699" s="1"/>
      <c r="N1699" s="1"/>
      <c r="P1699" s="1"/>
      <c r="Q1699" s="1"/>
    </row>
    <row r="1700" spans="7:17">
      <c r="G1700" s="1"/>
      <c r="H1700" s="1"/>
      <c r="I1700" s="1"/>
      <c r="J1700" s="1"/>
      <c r="K1700" s="1"/>
      <c r="L1700" s="1"/>
      <c r="M1700" s="1"/>
      <c r="N1700" s="1"/>
      <c r="P1700" s="1"/>
      <c r="Q1700" s="1"/>
    </row>
    <row r="1701" spans="7:17">
      <c r="G1701" s="1"/>
      <c r="H1701" s="1"/>
      <c r="I1701" s="1"/>
      <c r="J1701" s="1"/>
      <c r="K1701" s="1"/>
      <c r="L1701" s="1"/>
      <c r="M1701" s="1"/>
      <c r="N1701" s="1"/>
      <c r="P1701" s="1"/>
      <c r="Q1701" s="1"/>
    </row>
    <row r="1702" spans="7:17">
      <c r="G1702" s="1"/>
      <c r="H1702" s="1"/>
      <c r="I1702" s="1"/>
      <c r="J1702" s="1"/>
      <c r="K1702" s="1"/>
      <c r="L1702" s="1"/>
      <c r="M1702" s="1"/>
      <c r="N1702" s="1"/>
      <c r="P1702" s="1"/>
      <c r="Q1702" s="1"/>
    </row>
    <row r="1703" spans="7:17">
      <c r="G1703" s="1"/>
      <c r="H1703" s="1"/>
      <c r="I1703" s="1"/>
      <c r="J1703" s="1"/>
      <c r="K1703" s="1"/>
      <c r="L1703" s="1"/>
      <c r="M1703" s="1"/>
      <c r="N1703" s="1"/>
      <c r="P1703" s="1"/>
      <c r="Q1703" s="1"/>
    </row>
    <row r="1704" spans="7:17">
      <c r="G1704" s="1"/>
      <c r="H1704" s="1"/>
      <c r="I1704" s="1"/>
      <c r="J1704" s="1"/>
      <c r="K1704" s="1"/>
      <c r="L1704" s="1"/>
      <c r="M1704" s="1"/>
      <c r="N1704" s="1"/>
      <c r="P1704" s="1"/>
      <c r="Q1704" s="1"/>
    </row>
    <row r="1705" spans="7:17">
      <c r="G1705" s="1"/>
      <c r="H1705" s="1"/>
      <c r="I1705" s="1"/>
      <c r="J1705" s="1"/>
      <c r="K1705" s="1"/>
      <c r="L1705" s="1"/>
      <c r="M1705" s="1"/>
      <c r="N1705" s="1"/>
      <c r="P1705" s="1"/>
      <c r="Q1705" s="1"/>
    </row>
    <row r="1706" spans="7:17">
      <c r="G1706" s="1"/>
      <c r="H1706" s="1"/>
      <c r="I1706" s="1"/>
      <c r="J1706" s="1"/>
      <c r="K1706" s="1"/>
      <c r="L1706" s="1"/>
      <c r="M1706" s="1"/>
      <c r="N1706" s="1"/>
      <c r="P1706" s="1"/>
      <c r="Q1706" s="1"/>
    </row>
    <row r="1707" spans="7:17">
      <c r="G1707" s="1"/>
      <c r="H1707" s="1"/>
      <c r="I1707" s="1"/>
      <c r="J1707" s="1"/>
      <c r="K1707" s="1"/>
      <c r="L1707" s="1"/>
      <c r="M1707" s="1"/>
      <c r="N1707" s="1"/>
      <c r="P1707" s="1"/>
      <c r="Q1707" s="1"/>
    </row>
    <row r="1708" spans="7:17">
      <c r="G1708" s="1"/>
      <c r="H1708" s="1"/>
      <c r="I1708" s="1"/>
      <c r="J1708" s="1"/>
      <c r="K1708" s="1"/>
      <c r="L1708" s="1"/>
      <c r="M1708" s="1"/>
      <c r="N1708" s="1"/>
      <c r="P1708" s="1"/>
      <c r="Q1708" s="1"/>
    </row>
    <row r="1709" spans="7:17">
      <c r="G1709" s="1"/>
      <c r="H1709" s="1"/>
      <c r="I1709" s="1"/>
      <c r="J1709" s="1"/>
      <c r="K1709" s="1"/>
      <c r="L1709" s="1"/>
      <c r="M1709" s="1"/>
      <c r="N1709" s="1"/>
      <c r="P1709" s="1"/>
      <c r="Q1709" s="1"/>
    </row>
    <row r="1710" spans="7:17">
      <c r="G1710" s="1"/>
      <c r="H1710" s="1"/>
      <c r="I1710" s="1"/>
      <c r="J1710" s="1"/>
      <c r="K1710" s="1"/>
      <c r="L1710" s="1"/>
      <c r="M1710" s="1"/>
      <c r="N1710" s="1"/>
      <c r="P1710" s="1"/>
      <c r="Q1710" s="1"/>
    </row>
    <row r="1711" spans="7:17">
      <c r="G1711" s="1"/>
      <c r="H1711" s="1"/>
      <c r="I1711" s="1"/>
      <c r="J1711" s="1"/>
      <c r="K1711" s="1"/>
      <c r="L1711" s="1"/>
      <c r="M1711" s="1"/>
      <c r="N1711" s="1"/>
      <c r="P1711" s="1"/>
      <c r="Q1711" s="1"/>
    </row>
    <row r="1712" spans="7:17">
      <c r="G1712" s="1"/>
      <c r="H1712" s="1"/>
      <c r="I1712" s="1"/>
      <c r="J1712" s="1"/>
      <c r="K1712" s="1"/>
      <c r="L1712" s="1"/>
      <c r="M1712" s="1"/>
      <c r="N1712" s="1"/>
      <c r="P1712" s="1"/>
      <c r="Q1712" s="1"/>
    </row>
    <row r="1713" spans="7:17">
      <c r="G1713" s="1"/>
      <c r="H1713" s="1"/>
      <c r="I1713" s="1"/>
      <c r="J1713" s="1"/>
      <c r="K1713" s="1"/>
      <c r="L1713" s="1"/>
      <c r="M1713" s="1"/>
      <c r="N1713" s="1"/>
      <c r="P1713" s="1"/>
      <c r="Q1713" s="1"/>
    </row>
    <row r="1714" spans="7:17">
      <c r="G1714" s="1"/>
      <c r="H1714" s="1"/>
      <c r="I1714" s="1"/>
      <c r="J1714" s="1"/>
      <c r="K1714" s="1"/>
      <c r="L1714" s="1"/>
      <c r="M1714" s="1"/>
      <c r="N1714" s="1"/>
      <c r="P1714" s="1"/>
      <c r="Q1714" s="1"/>
    </row>
    <row r="1715" spans="7:17">
      <c r="G1715" s="1"/>
      <c r="H1715" s="1"/>
      <c r="I1715" s="1"/>
      <c r="J1715" s="1"/>
      <c r="K1715" s="1"/>
      <c r="L1715" s="1"/>
      <c r="M1715" s="1"/>
      <c r="N1715" s="1"/>
      <c r="P1715" s="1"/>
      <c r="Q1715" s="1"/>
    </row>
    <row r="1716" spans="7:17">
      <c r="G1716" s="1"/>
      <c r="H1716" s="1"/>
      <c r="I1716" s="1"/>
      <c r="J1716" s="1"/>
      <c r="K1716" s="1"/>
      <c r="L1716" s="1"/>
      <c r="M1716" s="1"/>
      <c r="N1716" s="1"/>
      <c r="P1716" s="1"/>
      <c r="Q1716" s="1"/>
    </row>
    <row r="1717" spans="7:17">
      <c r="G1717" s="1"/>
      <c r="H1717" s="1"/>
      <c r="I1717" s="1"/>
      <c r="J1717" s="1"/>
      <c r="K1717" s="1"/>
      <c r="L1717" s="1"/>
      <c r="M1717" s="1"/>
      <c r="N1717" s="1"/>
      <c r="P1717" s="1"/>
      <c r="Q1717" s="1"/>
    </row>
    <row r="1718" spans="7:17">
      <c r="G1718" s="1"/>
      <c r="H1718" s="1"/>
      <c r="I1718" s="1"/>
      <c r="J1718" s="1"/>
      <c r="K1718" s="1"/>
      <c r="L1718" s="1"/>
      <c r="M1718" s="1"/>
      <c r="N1718" s="1"/>
      <c r="P1718" s="1"/>
      <c r="Q1718" s="1"/>
    </row>
    <row r="1719" spans="7:17">
      <c r="G1719" s="1"/>
      <c r="H1719" s="1"/>
      <c r="I1719" s="1"/>
      <c r="J1719" s="1"/>
      <c r="K1719" s="1"/>
      <c r="L1719" s="1"/>
      <c r="M1719" s="1"/>
      <c r="N1719" s="1"/>
      <c r="P1719" s="1"/>
      <c r="Q1719" s="1"/>
    </row>
    <row r="1720" spans="7:17">
      <c r="G1720" s="1"/>
      <c r="H1720" s="1"/>
      <c r="I1720" s="1"/>
      <c r="J1720" s="1"/>
      <c r="K1720" s="1"/>
      <c r="L1720" s="1"/>
      <c r="M1720" s="1"/>
      <c r="N1720" s="1"/>
      <c r="P1720" s="1"/>
      <c r="Q1720" s="1"/>
    </row>
    <row r="1721" spans="7:17">
      <c r="G1721" s="1"/>
      <c r="H1721" s="1"/>
      <c r="I1721" s="1"/>
      <c r="J1721" s="1"/>
      <c r="K1721" s="1"/>
      <c r="L1721" s="1"/>
      <c r="M1721" s="1"/>
      <c r="N1721" s="1"/>
      <c r="P1721" s="1"/>
      <c r="Q1721" s="1"/>
    </row>
    <row r="1722" spans="7:17">
      <c r="G1722" s="1"/>
      <c r="H1722" s="1"/>
      <c r="I1722" s="1"/>
      <c r="J1722" s="1"/>
      <c r="K1722" s="1"/>
      <c r="L1722" s="1"/>
      <c r="M1722" s="1"/>
      <c r="N1722" s="1"/>
      <c r="P1722" s="1"/>
      <c r="Q1722" s="1"/>
    </row>
    <row r="1723" spans="7:17">
      <c r="G1723" s="1"/>
      <c r="H1723" s="1"/>
      <c r="I1723" s="1"/>
      <c r="J1723" s="1"/>
      <c r="K1723" s="1"/>
      <c r="L1723" s="1"/>
      <c r="M1723" s="1"/>
      <c r="N1723" s="1"/>
      <c r="P1723" s="1"/>
      <c r="Q1723" s="1"/>
    </row>
    <row r="1724" spans="7:17">
      <c r="G1724" s="1"/>
      <c r="H1724" s="1"/>
      <c r="I1724" s="1"/>
      <c r="J1724" s="1"/>
      <c r="K1724" s="1"/>
      <c r="L1724" s="1"/>
      <c r="M1724" s="1"/>
      <c r="N1724" s="1"/>
      <c r="P1724" s="1"/>
      <c r="Q1724" s="1"/>
    </row>
    <row r="1725" spans="7:17">
      <c r="G1725" s="1"/>
      <c r="H1725" s="1"/>
      <c r="I1725" s="1"/>
      <c r="J1725" s="1"/>
      <c r="K1725" s="1"/>
      <c r="L1725" s="1"/>
      <c r="M1725" s="1"/>
      <c r="N1725" s="1"/>
      <c r="P1725" s="1"/>
      <c r="Q1725" s="1"/>
    </row>
    <row r="1726" spans="7:17">
      <c r="G1726" s="1"/>
      <c r="H1726" s="1"/>
      <c r="I1726" s="1"/>
      <c r="J1726" s="1"/>
      <c r="K1726" s="1"/>
      <c r="L1726" s="1"/>
      <c r="M1726" s="1"/>
      <c r="N1726" s="1"/>
      <c r="P1726" s="1"/>
      <c r="Q1726" s="1"/>
    </row>
    <row r="1727" spans="7:17">
      <c r="G1727" s="1"/>
      <c r="H1727" s="1"/>
      <c r="I1727" s="1"/>
      <c r="J1727" s="1"/>
      <c r="K1727" s="1"/>
      <c r="L1727" s="1"/>
      <c r="M1727" s="1"/>
      <c r="N1727" s="1"/>
      <c r="P1727" s="1"/>
      <c r="Q1727" s="1"/>
    </row>
    <row r="1728" spans="7:17">
      <c r="G1728" s="1"/>
      <c r="H1728" s="1"/>
      <c r="I1728" s="1"/>
      <c r="J1728" s="1"/>
      <c r="K1728" s="1"/>
      <c r="L1728" s="1"/>
      <c r="M1728" s="1"/>
      <c r="N1728" s="1"/>
      <c r="P1728" s="1"/>
      <c r="Q1728" s="1"/>
    </row>
    <row r="1729" spans="7:17">
      <c r="G1729" s="1"/>
      <c r="H1729" s="1"/>
      <c r="I1729" s="1"/>
      <c r="J1729" s="1"/>
      <c r="K1729" s="1"/>
      <c r="L1729" s="1"/>
      <c r="M1729" s="1"/>
      <c r="N1729" s="1"/>
      <c r="P1729" s="1"/>
      <c r="Q1729" s="1"/>
    </row>
    <row r="1730" spans="7:17">
      <c r="G1730" s="1"/>
      <c r="H1730" s="1"/>
      <c r="I1730" s="1"/>
      <c r="J1730" s="1"/>
      <c r="K1730" s="1"/>
      <c r="L1730" s="1"/>
      <c r="M1730" s="1"/>
      <c r="N1730" s="1"/>
      <c r="P1730" s="1"/>
      <c r="Q1730" s="1"/>
    </row>
    <row r="1731" spans="7:17">
      <c r="G1731" s="1"/>
      <c r="H1731" s="1"/>
      <c r="I1731" s="1"/>
      <c r="J1731" s="1"/>
      <c r="K1731" s="1"/>
      <c r="L1731" s="1"/>
      <c r="M1731" s="1"/>
      <c r="N1731" s="1"/>
      <c r="P1731" s="1"/>
      <c r="Q1731" s="1"/>
    </row>
    <row r="1732" spans="7:17">
      <c r="G1732" s="1"/>
      <c r="H1732" s="1"/>
      <c r="I1732" s="1"/>
      <c r="J1732" s="1"/>
      <c r="K1732" s="1"/>
      <c r="L1732" s="1"/>
      <c r="M1732" s="1"/>
      <c r="N1732" s="1"/>
      <c r="P1732" s="1"/>
      <c r="Q1732" s="1"/>
    </row>
    <row r="1733" spans="7:17">
      <c r="G1733" s="1"/>
      <c r="H1733" s="1"/>
      <c r="I1733" s="1"/>
      <c r="J1733" s="1"/>
      <c r="K1733" s="1"/>
      <c r="L1733" s="1"/>
      <c r="M1733" s="1"/>
      <c r="N1733" s="1"/>
      <c r="P1733" s="1"/>
      <c r="Q1733" s="1"/>
    </row>
    <row r="1734" spans="7:17">
      <c r="G1734" s="1"/>
      <c r="H1734" s="1"/>
      <c r="I1734" s="1"/>
      <c r="J1734" s="1"/>
      <c r="K1734" s="1"/>
      <c r="L1734" s="1"/>
      <c r="M1734" s="1"/>
      <c r="N1734" s="1"/>
      <c r="P1734" s="1"/>
      <c r="Q1734" s="1"/>
    </row>
    <row r="1735" spans="7:17">
      <c r="G1735" s="1"/>
      <c r="H1735" s="1"/>
      <c r="I1735" s="1"/>
      <c r="J1735" s="1"/>
      <c r="K1735" s="1"/>
      <c r="L1735" s="1"/>
      <c r="M1735" s="1"/>
      <c r="N1735" s="1"/>
      <c r="P1735" s="1"/>
      <c r="Q1735" s="1"/>
    </row>
    <row r="1736" spans="7:17">
      <c r="G1736" s="1"/>
      <c r="H1736" s="1"/>
      <c r="I1736" s="1"/>
      <c r="J1736" s="1"/>
      <c r="K1736" s="1"/>
      <c r="L1736" s="1"/>
      <c r="M1736" s="1"/>
      <c r="N1736" s="1"/>
      <c r="P1736" s="1"/>
      <c r="Q1736" s="1"/>
    </row>
    <row r="1737" spans="7:17">
      <c r="G1737" s="1"/>
      <c r="H1737" s="1"/>
      <c r="I1737" s="1"/>
      <c r="J1737" s="1"/>
      <c r="K1737" s="1"/>
      <c r="L1737" s="1"/>
      <c r="M1737" s="1"/>
      <c r="N1737" s="1"/>
      <c r="P1737" s="1"/>
      <c r="Q1737" s="1"/>
    </row>
    <row r="1738" spans="7:17">
      <c r="G1738" s="1"/>
      <c r="H1738" s="1"/>
      <c r="I1738" s="1"/>
      <c r="J1738" s="1"/>
      <c r="K1738" s="1"/>
      <c r="L1738" s="1"/>
      <c r="M1738" s="1"/>
      <c r="N1738" s="1"/>
      <c r="P1738" s="1"/>
      <c r="Q1738" s="1"/>
    </row>
    <row r="1739" spans="7:17">
      <c r="G1739" s="1"/>
      <c r="H1739" s="1"/>
      <c r="I1739" s="1"/>
      <c r="J1739" s="1"/>
      <c r="K1739" s="1"/>
      <c r="L1739" s="1"/>
      <c r="M1739" s="1"/>
      <c r="N1739" s="1"/>
      <c r="P1739" s="1"/>
      <c r="Q1739" s="1"/>
    </row>
    <row r="1740" spans="7:17">
      <c r="G1740" s="1"/>
      <c r="H1740" s="1"/>
      <c r="I1740" s="1"/>
      <c r="J1740" s="1"/>
      <c r="K1740" s="1"/>
      <c r="L1740" s="1"/>
      <c r="M1740" s="1"/>
      <c r="N1740" s="1"/>
      <c r="P1740" s="1"/>
      <c r="Q1740" s="1"/>
    </row>
    <row r="1741" spans="7:17">
      <c r="G1741" s="1"/>
      <c r="H1741" s="1"/>
      <c r="I1741" s="1"/>
      <c r="J1741" s="1"/>
      <c r="K1741" s="1"/>
      <c r="L1741" s="1"/>
      <c r="M1741" s="1"/>
      <c r="N1741" s="1"/>
      <c r="P1741" s="1"/>
      <c r="Q1741" s="1"/>
    </row>
    <row r="1742" spans="7:17">
      <c r="G1742" s="1"/>
      <c r="H1742" s="1"/>
      <c r="I1742" s="1"/>
      <c r="J1742" s="1"/>
      <c r="K1742" s="1"/>
      <c r="L1742" s="1"/>
      <c r="M1742" s="1"/>
      <c r="N1742" s="1"/>
      <c r="P1742" s="1"/>
      <c r="Q1742" s="1"/>
    </row>
    <row r="1743" spans="7:17">
      <c r="G1743" s="1"/>
      <c r="H1743" s="1"/>
      <c r="I1743" s="1"/>
      <c r="J1743" s="1"/>
      <c r="K1743" s="1"/>
      <c r="L1743" s="1"/>
      <c r="M1743" s="1"/>
      <c r="N1743" s="1"/>
      <c r="P1743" s="1"/>
      <c r="Q1743" s="1"/>
    </row>
    <row r="1744" spans="7:17">
      <c r="G1744" s="1"/>
      <c r="H1744" s="1"/>
      <c r="I1744" s="1"/>
      <c r="J1744" s="1"/>
      <c r="K1744" s="1"/>
      <c r="L1744" s="1"/>
      <c r="M1744" s="1"/>
      <c r="N1744" s="1"/>
      <c r="P1744" s="1"/>
      <c r="Q1744" s="1"/>
    </row>
    <row r="1745" spans="7:17">
      <c r="G1745" s="1"/>
      <c r="H1745" s="1"/>
      <c r="I1745" s="1"/>
      <c r="J1745" s="1"/>
      <c r="K1745" s="1"/>
      <c r="L1745" s="1"/>
      <c r="M1745" s="1"/>
      <c r="N1745" s="1"/>
      <c r="P1745" s="1"/>
      <c r="Q1745" s="1"/>
    </row>
    <row r="1746" spans="7:17">
      <c r="G1746" s="1"/>
      <c r="H1746" s="1"/>
      <c r="I1746" s="1"/>
      <c r="J1746" s="1"/>
      <c r="K1746" s="1"/>
      <c r="L1746" s="1"/>
      <c r="M1746" s="1"/>
      <c r="N1746" s="1"/>
      <c r="P1746" s="1"/>
      <c r="Q1746" s="1"/>
    </row>
    <row r="1747" spans="7:17">
      <c r="G1747" s="1"/>
      <c r="H1747" s="1"/>
      <c r="I1747" s="1"/>
      <c r="J1747" s="1"/>
      <c r="K1747" s="1"/>
      <c r="L1747" s="1"/>
      <c r="M1747" s="1"/>
      <c r="N1747" s="1"/>
      <c r="P1747" s="1"/>
      <c r="Q1747" s="1"/>
    </row>
    <row r="1748" spans="7:17">
      <c r="G1748" s="1"/>
      <c r="H1748" s="1"/>
      <c r="I1748" s="1"/>
      <c r="J1748" s="1"/>
      <c r="K1748" s="1"/>
      <c r="L1748" s="1"/>
      <c r="M1748" s="1"/>
      <c r="N1748" s="1"/>
      <c r="P1748" s="1"/>
      <c r="Q1748" s="1"/>
    </row>
    <row r="1749" spans="7:17">
      <c r="G1749" s="1"/>
      <c r="H1749" s="1"/>
      <c r="I1749" s="1"/>
      <c r="J1749" s="1"/>
      <c r="K1749" s="1"/>
      <c r="L1749" s="1"/>
      <c r="M1749" s="1"/>
      <c r="N1749" s="1"/>
      <c r="P1749" s="1"/>
      <c r="Q1749" s="1"/>
    </row>
    <row r="1750" spans="7:17">
      <c r="G1750" s="1"/>
      <c r="H1750" s="1"/>
      <c r="I1750" s="1"/>
      <c r="J1750" s="1"/>
      <c r="K1750" s="1"/>
      <c r="L1750" s="1"/>
      <c r="M1750" s="1"/>
      <c r="N1750" s="1"/>
      <c r="P1750" s="1"/>
      <c r="Q1750" s="1"/>
    </row>
    <row r="1751" spans="7:17">
      <c r="G1751" s="1"/>
      <c r="H1751" s="1"/>
      <c r="I1751" s="1"/>
      <c r="J1751" s="1"/>
      <c r="K1751" s="1"/>
      <c r="L1751" s="1"/>
      <c r="M1751" s="1"/>
      <c r="N1751" s="1"/>
      <c r="P1751" s="1"/>
      <c r="Q1751" s="1"/>
    </row>
    <row r="1752" spans="7:17">
      <c r="G1752" s="1"/>
      <c r="H1752" s="1"/>
      <c r="I1752" s="1"/>
      <c r="J1752" s="1"/>
      <c r="K1752" s="1"/>
      <c r="L1752" s="1"/>
      <c r="M1752" s="1"/>
      <c r="N1752" s="1"/>
      <c r="P1752" s="1"/>
      <c r="Q1752" s="1"/>
    </row>
    <row r="1753" spans="7:17">
      <c r="G1753" s="1"/>
      <c r="H1753" s="1"/>
      <c r="I1753" s="1"/>
      <c r="J1753" s="1"/>
      <c r="K1753" s="1"/>
      <c r="L1753" s="1"/>
      <c r="M1753" s="1"/>
      <c r="N1753" s="1"/>
      <c r="P1753" s="1"/>
      <c r="Q1753" s="1"/>
    </row>
    <row r="1754" spans="7:17">
      <c r="G1754" s="1"/>
      <c r="H1754" s="1"/>
      <c r="I1754" s="1"/>
      <c r="J1754" s="1"/>
      <c r="K1754" s="1"/>
      <c r="L1754" s="1"/>
      <c r="M1754" s="1"/>
      <c r="N1754" s="1"/>
      <c r="P1754" s="1"/>
      <c r="Q1754" s="1"/>
    </row>
    <row r="1755" spans="7:17">
      <c r="G1755" s="1"/>
      <c r="H1755" s="1"/>
      <c r="I1755" s="1"/>
      <c r="J1755" s="1"/>
      <c r="K1755" s="1"/>
      <c r="L1755" s="1"/>
      <c r="M1755" s="1"/>
      <c r="N1755" s="1"/>
      <c r="P1755" s="1"/>
      <c r="Q1755" s="1"/>
    </row>
    <row r="1756" spans="7:17">
      <c r="G1756" s="1"/>
      <c r="H1756" s="1"/>
      <c r="I1756" s="1"/>
      <c r="J1756" s="1"/>
      <c r="K1756" s="1"/>
      <c r="L1756" s="1"/>
      <c r="M1756" s="1"/>
      <c r="N1756" s="1"/>
      <c r="P1756" s="1"/>
      <c r="Q1756" s="1"/>
    </row>
    <row r="1757" spans="7:17">
      <c r="G1757" s="1"/>
      <c r="H1757" s="1"/>
      <c r="I1757" s="1"/>
      <c r="J1757" s="1"/>
      <c r="K1757" s="1"/>
      <c r="L1757" s="1"/>
      <c r="M1757" s="1"/>
      <c r="N1757" s="1"/>
      <c r="P1757" s="1"/>
      <c r="Q1757" s="1"/>
    </row>
    <row r="1758" spans="7:17">
      <c r="G1758" s="1"/>
      <c r="H1758" s="1"/>
      <c r="I1758" s="1"/>
      <c r="J1758" s="1"/>
      <c r="K1758" s="1"/>
      <c r="L1758" s="1"/>
      <c r="M1758" s="1"/>
      <c r="N1758" s="1"/>
      <c r="P1758" s="1"/>
      <c r="Q1758" s="1"/>
    </row>
    <row r="1759" spans="7:17">
      <c r="G1759" s="1"/>
      <c r="H1759" s="1"/>
      <c r="I1759" s="1"/>
      <c r="J1759" s="1"/>
      <c r="K1759" s="1"/>
      <c r="L1759" s="1"/>
      <c r="M1759" s="1"/>
      <c r="N1759" s="1"/>
      <c r="P1759" s="1"/>
      <c r="Q1759" s="1"/>
    </row>
    <row r="1760" spans="7:17">
      <c r="G1760" s="1"/>
      <c r="H1760" s="1"/>
      <c r="I1760" s="1"/>
      <c r="J1760" s="1"/>
      <c r="K1760" s="1"/>
      <c r="L1760" s="1"/>
      <c r="M1760" s="1"/>
      <c r="N1760" s="1"/>
      <c r="P1760" s="1"/>
      <c r="Q1760" s="1"/>
    </row>
    <row r="1761" spans="7:17">
      <c r="G1761" s="1"/>
      <c r="H1761" s="1"/>
      <c r="I1761" s="1"/>
      <c r="J1761" s="1"/>
      <c r="K1761" s="1"/>
      <c r="L1761" s="1"/>
      <c r="M1761" s="1"/>
      <c r="N1761" s="1"/>
      <c r="P1761" s="1"/>
      <c r="Q1761" s="1"/>
    </row>
    <row r="1762" spans="7:17">
      <c r="G1762" s="1"/>
      <c r="H1762" s="1"/>
      <c r="I1762" s="1"/>
      <c r="J1762" s="1"/>
      <c r="K1762" s="1"/>
      <c r="L1762" s="1"/>
      <c r="M1762" s="1"/>
      <c r="N1762" s="1"/>
      <c r="P1762" s="1"/>
      <c r="Q1762" s="1"/>
    </row>
    <row r="1763" spans="7:17">
      <c r="G1763" s="1"/>
      <c r="H1763" s="1"/>
      <c r="I1763" s="1"/>
      <c r="J1763" s="1"/>
      <c r="K1763" s="1"/>
      <c r="L1763" s="1"/>
      <c r="M1763" s="1"/>
      <c r="N1763" s="1"/>
      <c r="P1763" s="1"/>
      <c r="Q1763" s="1"/>
    </row>
    <row r="1764" spans="7:17">
      <c r="G1764" s="1"/>
      <c r="H1764" s="1"/>
      <c r="I1764" s="1"/>
      <c r="J1764" s="1"/>
      <c r="K1764" s="1"/>
      <c r="L1764" s="1"/>
      <c r="M1764" s="1"/>
      <c r="N1764" s="1"/>
      <c r="P1764" s="1"/>
      <c r="Q1764" s="1"/>
    </row>
    <row r="1765" spans="7:17">
      <c r="G1765" s="1"/>
      <c r="H1765" s="1"/>
      <c r="I1765" s="1"/>
      <c r="J1765" s="1"/>
      <c r="K1765" s="1"/>
      <c r="L1765" s="1"/>
      <c r="M1765" s="1"/>
      <c r="N1765" s="1"/>
      <c r="P1765" s="1"/>
      <c r="Q1765" s="1"/>
    </row>
    <row r="1766" spans="7:17">
      <c r="G1766" s="1"/>
      <c r="H1766" s="1"/>
      <c r="I1766" s="1"/>
      <c r="J1766" s="1"/>
      <c r="K1766" s="1"/>
      <c r="L1766" s="1"/>
      <c r="M1766" s="1"/>
      <c r="N1766" s="1"/>
      <c r="P1766" s="1"/>
      <c r="Q1766" s="1"/>
    </row>
    <row r="1767" spans="7:17">
      <c r="G1767" s="1"/>
      <c r="H1767" s="1"/>
      <c r="I1767" s="1"/>
      <c r="J1767" s="1"/>
      <c r="K1767" s="1"/>
      <c r="L1767" s="1"/>
      <c r="M1767" s="1"/>
      <c r="N1767" s="1"/>
      <c r="P1767" s="1"/>
      <c r="Q1767" s="1"/>
    </row>
    <row r="1768" spans="7:17">
      <c r="G1768" s="1"/>
      <c r="H1768" s="1"/>
      <c r="I1768" s="1"/>
      <c r="J1768" s="1"/>
      <c r="K1768" s="1"/>
      <c r="L1768" s="1"/>
      <c r="M1768" s="1"/>
      <c r="N1768" s="1"/>
      <c r="P1768" s="1"/>
      <c r="Q1768" s="1"/>
    </row>
    <row r="1769" spans="7:17">
      <c r="G1769" s="1"/>
      <c r="H1769" s="1"/>
      <c r="I1769" s="1"/>
      <c r="J1769" s="1"/>
      <c r="K1769" s="1"/>
      <c r="L1769" s="1"/>
      <c r="M1769" s="1"/>
      <c r="N1769" s="1"/>
      <c r="P1769" s="1"/>
      <c r="Q1769" s="1"/>
    </row>
    <row r="1770" spans="7:17">
      <c r="G1770" s="1"/>
      <c r="H1770" s="1"/>
      <c r="I1770" s="1"/>
      <c r="J1770" s="1"/>
      <c r="K1770" s="1"/>
      <c r="L1770" s="1"/>
      <c r="M1770" s="1"/>
      <c r="N1770" s="1"/>
      <c r="P1770" s="1"/>
      <c r="Q1770" s="1"/>
    </row>
    <row r="1771" spans="7:17">
      <c r="G1771" s="1"/>
      <c r="H1771" s="1"/>
      <c r="I1771" s="1"/>
      <c r="J1771" s="1"/>
      <c r="K1771" s="1"/>
      <c r="L1771" s="1"/>
      <c r="M1771" s="1"/>
      <c r="N1771" s="1"/>
      <c r="P1771" s="1"/>
      <c r="Q1771" s="1"/>
    </row>
    <row r="1772" spans="7:17">
      <c r="G1772" s="1"/>
      <c r="H1772" s="1"/>
      <c r="I1772" s="1"/>
      <c r="J1772" s="1"/>
      <c r="K1772" s="1"/>
      <c r="L1772" s="1"/>
      <c r="M1772" s="1"/>
      <c r="N1772" s="1"/>
      <c r="P1772" s="1"/>
      <c r="Q1772" s="1"/>
    </row>
    <row r="1773" spans="7:17">
      <c r="G1773" s="1"/>
      <c r="H1773" s="1"/>
      <c r="I1773" s="1"/>
      <c r="J1773" s="1"/>
      <c r="K1773" s="1"/>
      <c r="L1773" s="1"/>
      <c r="M1773" s="1"/>
      <c r="N1773" s="1"/>
      <c r="P1773" s="1"/>
      <c r="Q1773" s="1"/>
    </row>
    <row r="1774" spans="7:17">
      <c r="G1774" s="1"/>
      <c r="H1774" s="1"/>
      <c r="I1774" s="1"/>
      <c r="J1774" s="1"/>
      <c r="K1774" s="1"/>
      <c r="L1774" s="1"/>
      <c r="M1774" s="1"/>
      <c r="N1774" s="1"/>
      <c r="P1774" s="1"/>
      <c r="Q1774" s="1"/>
    </row>
    <row r="1775" spans="7:17">
      <c r="G1775" s="1"/>
      <c r="H1775" s="1"/>
      <c r="I1775" s="1"/>
      <c r="J1775" s="1"/>
      <c r="K1775" s="1"/>
      <c r="L1775" s="1"/>
      <c r="M1775" s="1"/>
      <c r="N1775" s="1"/>
      <c r="P1775" s="1"/>
      <c r="Q1775" s="1"/>
    </row>
    <row r="1776" spans="7:17">
      <c r="G1776" s="1"/>
      <c r="H1776" s="1"/>
      <c r="I1776" s="1"/>
      <c r="J1776" s="1"/>
      <c r="K1776" s="1"/>
      <c r="L1776" s="1"/>
      <c r="M1776" s="1"/>
      <c r="N1776" s="1"/>
      <c r="P1776" s="1"/>
      <c r="Q1776" s="1"/>
    </row>
    <row r="1777" spans="7:17">
      <c r="G1777" s="1"/>
      <c r="H1777" s="1"/>
      <c r="I1777" s="1"/>
      <c r="J1777" s="1"/>
      <c r="K1777" s="1"/>
      <c r="L1777" s="1"/>
      <c r="M1777" s="1"/>
      <c r="N1777" s="1"/>
      <c r="P1777" s="1"/>
      <c r="Q1777" s="1"/>
    </row>
    <row r="1778" spans="7:17">
      <c r="G1778" s="1"/>
      <c r="H1778" s="1"/>
      <c r="I1778" s="1"/>
      <c r="J1778" s="1"/>
      <c r="K1778" s="1"/>
      <c r="L1778" s="1"/>
      <c r="M1778" s="1"/>
      <c r="N1778" s="1"/>
      <c r="P1778" s="1"/>
      <c r="Q1778" s="1"/>
    </row>
    <row r="1779" spans="7:17">
      <c r="G1779" s="1"/>
      <c r="H1779" s="1"/>
      <c r="I1779" s="1"/>
      <c r="J1779" s="1"/>
      <c r="K1779" s="1"/>
      <c r="L1779" s="1"/>
      <c r="M1779" s="1"/>
      <c r="N1779" s="1"/>
      <c r="P1779" s="1"/>
      <c r="Q1779" s="1"/>
    </row>
    <row r="1780" spans="7:17">
      <c r="G1780" s="1"/>
      <c r="H1780" s="1"/>
      <c r="I1780" s="1"/>
      <c r="J1780" s="1"/>
      <c r="K1780" s="1"/>
      <c r="L1780" s="1"/>
      <c r="M1780" s="1"/>
      <c r="N1780" s="1"/>
      <c r="P1780" s="1"/>
      <c r="Q1780" s="1"/>
    </row>
    <row r="1781" spans="7:17">
      <c r="G1781" s="1"/>
      <c r="H1781" s="1"/>
      <c r="I1781" s="1"/>
      <c r="J1781" s="1"/>
      <c r="K1781" s="1"/>
      <c r="L1781" s="1"/>
      <c r="M1781" s="1"/>
      <c r="N1781" s="1"/>
      <c r="P1781" s="1"/>
      <c r="Q1781" s="1"/>
    </row>
    <row r="1782" spans="7:17">
      <c r="G1782" s="1"/>
      <c r="H1782" s="1"/>
      <c r="I1782" s="1"/>
      <c r="J1782" s="1"/>
      <c r="K1782" s="1"/>
      <c r="L1782" s="1"/>
      <c r="M1782" s="1"/>
      <c r="N1782" s="1"/>
      <c r="P1782" s="1"/>
      <c r="Q1782" s="1"/>
    </row>
    <row r="1783" spans="7:17">
      <c r="G1783" s="1"/>
      <c r="H1783" s="1"/>
      <c r="I1783" s="1"/>
      <c r="J1783" s="1"/>
      <c r="K1783" s="1"/>
      <c r="L1783" s="1"/>
      <c r="M1783" s="1"/>
      <c r="N1783" s="1"/>
      <c r="P1783" s="1"/>
      <c r="Q1783" s="1"/>
    </row>
    <row r="1784" spans="7:17">
      <c r="G1784" s="1"/>
      <c r="H1784" s="1"/>
      <c r="I1784" s="1"/>
      <c r="J1784" s="1"/>
      <c r="K1784" s="1"/>
      <c r="L1784" s="1"/>
      <c r="M1784" s="1"/>
      <c r="N1784" s="1"/>
      <c r="P1784" s="1"/>
      <c r="Q1784" s="1"/>
    </row>
    <row r="1785" spans="7:17">
      <c r="G1785" s="1"/>
      <c r="H1785" s="1"/>
      <c r="I1785" s="1"/>
      <c r="J1785" s="1"/>
      <c r="K1785" s="1"/>
      <c r="L1785" s="1"/>
      <c r="M1785" s="1"/>
      <c r="N1785" s="1"/>
      <c r="P1785" s="1"/>
      <c r="Q1785" s="1"/>
    </row>
    <row r="1786" spans="7:17">
      <c r="G1786" s="1"/>
      <c r="H1786" s="1"/>
      <c r="I1786" s="1"/>
      <c r="J1786" s="1"/>
      <c r="K1786" s="1"/>
      <c r="L1786" s="1"/>
      <c r="M1786" s="1"/>
      <c r="N1786" s="1"/>
      <c r="P1786" s="1"/>
      <c r="Q1786" s="1"/>
    </row>
    <row r="1787" spans="7:17">
      <c r="G1787" s="1"/>
      <c r="H1787" s="1"/>
      <c r="I1787" s="1"/>
      <c r="J1787" s="1"/>
      <c r="K1787" s="1"/>
      <c r="L1787" s="1"/>
      <c r="M1787" s="1"/>
      <c r="N1787" s="1"/>
      <c r="P1787" s="1"/>
      <c r="Q1787" s="1"/>
    </row>
    <row r="1788" spans="7:17">
      <c r="G1788" s="1"/>
      <c r="H1788" s="1"/>
      <c r="I1788" s="1"/>
      <c r="J1788" s="1"/>
      <c r="K1788" s="1"/>
      <c r="L1788" s="1"/>
      <c r="M1788" s="1"/>
      <c r="N1788" s="1"/>
      <c r="P1788" s="1"/>
      <c r="Q1788" s="1"/>
    </row>
    <row r="1789" spans="7:17">
      <c r="G1789" s="1"/>
      <c r="H1789" s="1"/>
      <c r="I1789" s="1"/>
      <c r="J1789" s="1"/>
      <c r="K1789" s="1"/>
      <c r="L1789" s="1"/>
      <c r="M1789" s="1"/>
      <c r="N1789" s="1"/>
      <c r="P1789" s="1"/>
      <c r="Q1789" s="1"/>
    </row>
    <row r="1790" spans="7:17">
      <c r="G1790" s="1"/>
      <c r="H1790" s="1"/>
      <c r="I1790" s="1"/>
      <c r="J1790" s="1"/>
      <c r="K1790" s="1"/>
      <c r="L1790" s="1"/>
      <c r="M1790" s="1"/>
      <c r="N1790" s="1"/>
      <c r="P1790" s="1"/>
      <c r="Q1790" s="1"/>
    </row>
    <row r="1791" spans="7:17">
      <c r="G1791" s="1"/>
      <c r="H1791" s="1"/>
      <c r="I1791" s="1"/>
      <c r="J1791" s="1"/>
      <c r="K1791" s="1"/>
      <c r="L1791" s="1"/>
      <c r="M1791" s="1"/>
      <c r="N1791" s="1"/>
      <c r="P1791" s="1"/>
      <c r="Q1791" s="1"/>
    </row>
    <row r="1792" spans="7:17">
      <c r="G1792" s="1"/>
      <c r="H1792" s="1"/>
      <c r="I1792" s="1"/>
      <c r="J1792" s="1"/>
      <c r="K1792" s="1"/>
      <c r="L1792" s="1"/>
      <c r="M1792" s="1"/>
      <c r="N1792" s="1"/>
      <c r="P1792" s="1"/>
      <c r="Q1792" s="1"/>
    </row>
    <row r="1793" spans="7:17">
      <c r="G1793" s="1"/>
      <c r="H1793" s="1"/>
      <c r="I1793" s="1"/>
      <c r="J1793" s="1"/>
      <c r="K1793" s="1"/>
      <c r="L1793" s="1"/>
      <c r="M1793" s="1"/>
      <c r="N1793" s="1"/>
      <c r="P1793" s="1"/>
      <c r="Q1793" s="1"/>
    </row>
    <row r="1794" spans="7:17">
      <c r="G1794" s="1"/>
      <c r="H1794" s="1"/>
      <c r="I1794" s="1"/>
      <c r="J1794" s="1"/>
      <c r="K1794" s="1"/>
      <c r="L1794" s="1"/>
      <c r="M1794" s="1"/>
      <c r="N1794" s="1"/>
      <c r="P1794" s="1"/>
      <c r="Q1794" s="1"/>
    </row>
    <row r="1795" spans="7:17">
      <c r="G1795" s="1"/>
      <c r="H1795" s="1"/>
      <c r="I1795" s="1"/>
      <c r="J1795" s="1"/>
      <c r="K1795" s="1"/>
      <c r="L1795" s="1"/>
      <c r="M1795" s="1"/>
      <c r="N1795" s="1"/>
      <c r="P1795" s="1"/>
      <c r="Q1795" s="1"/>
    </row>
    <row r="1796" spans="7:17">
      <c r="G1796" s="1"/>
      <c r="H1796" s="1"/>
      <c r="I1796" s="1"/>
      <c r="J1796" s="1"/>
      <c r="K1796" s="1"/>
      <c r="L1796" s="1"/>
      <c r="M1796" s="1"/>
      <c r="N1796" s="1"/>
      <c r="P1796" s="1"/>
      <c r="Q1796" s="1"/>
    </row>
    <row r="1797" spans="7:17">
      <c r="G1797" s="1"/>
      <c r="H1797" s="1"/>
      <c r="I1797" s="1"/>
      <c r="J1797" s="1"/>
      <c r="K1797" s="1"/>
      <c r="L1797" s="1"/>
      <c r="M1797" s="1"/>
      <c r="N1797" s="1"/>
      <c r="P1797" s="1"/>
      <c r="Q1797" s="1"/>
    </row>
    <row r="1798" spans="7:17">
      <c r="G1798" s="1"/>
      <c r="H1798" s="1"/>
      <c r="I1798" s="1"/>
      <c r="J1798" s="1"/>
      <c r="K1798" s="1"/>
      <c r="L1798" s="1"/>
      <c r="M1798" s="1"/>
      <c r="N1798" s="1"/>
      <c r="P1798" s="1"/>
      <c r="Q1798" s="1"/>
    </row>
    <row r="1799" spans="7:17">
      <c r="G1799" s="1"/>
      <c r="H1799" s="1"/>
      <c r="I1799" s="1"/>
      <c r="J1799" s="1"/>
      <c r="K1799" s="1"/>
      <c r="L1799" s="1"/>
      <c r="M1799" s="1"/>
      <c r="N1799" s="1"/>
      <c r="P1799" s="1"/>
      <c r="Q1799" s="1"/>
    </row>
    <row r="1800" spans="7:17">
      <c r="G1800" s="1"/>
      <c r="H1800" s="1"/>
      <c r="I1800" s="1"/>
      <c r="J1800" s="1"/>
      <c r="K1800" s="1"/>
      <c r="L1800" s="1"/>
      <c r="M1800" s="1"/>
      <c r="N1800" s="1"/>
      <c r="P1800" s="1"/>
      <c r="Q1800" s="1"/>
    </row>
    <row r="1801" spans="7:17">
      <c r="G1801" s="1"/>
      <c r="H1801" s="1"/>
      <c r="I1801" s="1"/>
      <c r="J1801" s="1"/>
      <c r="K1801" s="1"/>
      <c r="L1801" s="1"/>
      <c r="M1801" s="1"/>
      <c r="N1801" s="1"/>
      <c r="P1801" s="1"/>
      <c r="Q1801" s="1"/>
    </row>
    <row r="1802" spans="7:17">
      <c r="G1802" s="1"/>
      <c r="H1802" s="1"/>
      <c r="I1802" s="1"/>
      <c r="J1802" s="1"/>
      <c r="K1802" s="1"/>
      <c r="L1802" s="1"/>
      <c r="M1802" s="1"/>
      <c r="N1802" s="1"/>
      <c r="P1802" s="1"/>
      <c r="Q1802" s="1"/>
    </row>
    <row r="1803" spans="7:17">
      <c r="G1803" s="1"/>
      <c r="H1803" s="1"/>
      <c r="I1803" s="1"/>
      <c r="J1803" s="1"/>
      <c r="K1803" s="1"/>
      <c r="L1803" s="1"/>
      <c r="M1803" s="1"/>
      <c r="N1803" s="1"/>
      <c r="P1803" s="1"/>
      <c r="Q1803" s="1"/>
    </row>
    <row r="1804" spans="7:17">
      <c r="G1804" s="1"/>
      <c r="H1804" s="1"/>
      <c r="I1804" s="1"/>
      <c r="J1804" s="1"/>
      <c r="K1804" s="1"/>
      <c r="L1804" s="1"/>
      <c r="M1804" s="1"/>
      <c r="N1804" s="1"/>
      <c r="P1804" s="1"/>
      <c r="Q1804" s="1"/>
    </row>
    <row r="1805" spans="7:17">
      <c r="G1805" s="1"/>
      <c r="H1805" s="1"/>
      <c r="I1805" s="1"/>
      <c r="J1805" s="1"/>
      <c r="K1805" s="1"/>
      <c r="L1805" s="1"/>
      <c r="M1805" s="1"/>
      <c r="N1805" s="1"/>
      <c r="P1805" s="1"/>
      <c r="Q1805" s="1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02639C5A1B8A840AC473FF9863AD1CA" ma:contentTypeVersion="18" ma:contentTypeDescription="Opprett et nytt dokument." ma:contentTypeScope="" ma:versionID="e10c23aa7042ae91de9410431a903bbb">
  <xsd:schema xmlns:xsd="http://www.w3.org/2001/XMLSchema" xmlns:xs="http://www.w3.org/2001/XMLSchema" xmlns:p="http://schemas.microsoft.com/office/2006/metadata/properties" xmlns:ns2="3d3141ed-b50e-4808-93af-aad52dd4fba6" xmlns:ns3="5ff6b645-c60d-4b50-b5f7-300ffdfc934c" targetNamespace="http://schemas.microsoft.com/office/2006/metadata/properties" ma:root="true" ma:fieldsID="76ada151378d96fceb4058ee780bc234" ns2:_="" ns3:_="">
    <xsd:import namespace="3d3141ed-b50e-4808-93af-aad52dd4fba6"/>
    <xsd:import namespace="5ff6b645-c60d-4b50-b5f7-300ffdfc93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3141ed-b50e-4808-93af-aad52dd4fb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Bildemerkelapper" ma:readOnly="false" ma:fieldId="{5cf76f15-5ced-4ddc-b409-7134ff3c332f}" ma:taxonomyMulti="true" ma:sspId="a02aee4e-53e0-47e8-9d4f-fe4a9ab66a3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f6b645-c60d-4b50-b5f7-300ffdfc934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ac0e0da-6492-4c0e-bcdd-216fef237188}" ma:internalName="TaxCatchAll" ma:showField="CatchAllData" ma:web="5ff6b645-c60d-4b50-b5f7-300ffdfc93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ff6b645-c60d-4b50-b5f7-300ffdfc934c" xsi:nil="true"/>
    <lcf76f155ced4ddcb4097134ff3c332f xmlns="3d3141ed-b50e-4808-93af-aad52dd4fba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9B0DD46E-7D38-4C17-8DD7-F106B3D1F87C}"/>
</file>

<file path=customXml/itemProps2.xml><?xml version="1.0" encoding="utf-8"?>
<ds:datastoreItem xmlns:ds="http://schemas.openxmlformats.org/officeDocument/2006/customXml" ds:itemID="{8A388D65-6CA5-44AC-AB64-F976DCD47B90}"/>
</file>

<file path=customXml/itemProps3.xml><?xml version="1.0" encoding="utf-8"?>
<ds:datastoreItem xmlns:ds="http://schemas.openxmlformats.org/officeDocument/2006/customXml" ds:itemID="{8904EB4F-8F8B-4CE5-A613-9D351AD98E5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37</vt:i4>
      </vt:variant>
      <vt:variant>
        <vt:lpstr>Navngitte områder</vt:lpstr>
      </vt:variant>
      <vt:variant>
        <vt:i4>3</vt:i4>
      </vt:variant>
    </vt:vector>
  </HeadingPairs>
  <TitlesOfParts>
    <vt:vector size="40" baseType="lpstr">
      <vt:lpstr>Ark1</vt:lpstr>
      <vt:lpstr>År</vt:lpstr>
      <vt:lpstr>Å</vt:lpstr>
      <vt:lpstr>Kategori</vt:lpstr>
      <vt:lpstr>Kat</vt:lpstr>
      <vt:lpstr>Måned</vt:lpstr>
      <vt:lpstr>M</vt:lpstr>
      <vt:lpstr>Uke</vt:lpstr>
      <vt:lpstr>U</vt:lpstr>
      <vt:lpstr>Regioner</vt:lpstr>
      <vt:lpstr>R</vt:lpstr>
      <vt:lpstr>Organisasjon</vt:lpstr>
      <vt:lpstr>O</vt:lpstr>
      <vt:lpstr>Regorg</vt:lpstr>
      <vt:lpstr>RO</vt:lpstr>
      <vt:lpstr>Bedrifter</vt:lpstr>
      <vt:lpstr>B</vt:lpstr>
      <vt:lpstr>Slakteri</vt:lpstr>
      <vt:lpstr>S</vt:lpstr>
      <vt:lpstr>Slakteri per MÅNED</vt:lpstr>
      <vt:lpstr>RNR</vt:lpstr>
      <vt:lpstr>S2</vt:lpstr>
      <vt:lpstr>Klasse</vt:lpstr>
      <vt:lpstr>KL</vt:lpstr>
      <vt:lpstr>Kjøtt%</vt:lpstr>
      <vt:lpstr>K</vt:lpstr>
      <vt:lpstr>Vektgrupper</vt:lpstr>
      <vt:lpstr>V</vt:lpstr>
      <vt:lpstr>Variant</vt:lpstr>
      <vt:lpstr>VA</vt:lpstr>
      <vt:lpstr>Variant per måned</vt:lpstr>
      <vt:lpstr>VM</vt:lpstr>
      <vt:lpstr>Fylker</vt:lpstr>
      <vt:lpstr>FY</vt:lpstr>
      <vt:lpstr>Produksjon</vt:lpstr>
      <vt:lpstr>P</vt:lpstr>
      <vt:lpstr>K_nr</vt:lpstr>
      <vt:lpstr>Ark1</vt:lpstr>
      <vt:lpstr>Å!Utskriftsområde</vt:lpstr>
      <vt:lpstr>År!Utskriftsområde</vt:lpstr>
    </vt:vector>
  </TitlesOfParts>
  <Company>Norsk Kjøttsamvirke 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Norsk Kjøtt</dc:creator>
  <cp:lastModifiedBy>Morten Røe</cp:lastModifiedBy>
  <cp:lastPrinted>2016-01-17T00:08:39Z</cp:lastPrinted>
  <dcterms:created xsi:type="dcterms:W3CDTF">1998-09-02T15:52:34Z</dcterms:created>
  <dcterms:modified xsi:type="dcterms:W3CDTF">2024-11-17T00:04:55Z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0x010100802639C5A1B8A840AC473FF9863AD1CA</vt:lpwstr>
  </property>
</Properties>
</file>